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MSBA\Second Sem\SCM 519\Group Case\"/>
    </mc:Choice>
  </mc:AlternateContent>
  <xr:revisionPtr revIDLastSave="0" documentId="13_ncr:1_{7445FA25-03AF-4341-9678-EDA1F75AAE11}" xr6:coauthVersionLast="47" xr6:coauthVersionMax="47" xr10:uidLastSave="{00000000-0000-0000-0000-000000000000}"/>
  <bookViews>
    <workbookView xWindow="-108" yWindow="-108" windowWidth="23256" windowHeight="12456" xr2:uid="{3BFEA5BB-9AAE-472B-8ABE-63EF0E662648}"/>
  </bookViews>
  <sheets>
    <sheet name="Executive Summary" sheetId="11" r:id="rId1"/>
    <sheet name="Insights" sheetId="12" r:id="rId2"/>
    <sheet name="Cost Model" sheetId="1" r:id="rId3"/>
    <sheet name="Demand Factor" sheetId="10" r:id="rId4"/>
    <sheet name="Demand Model" sheetId="3" r:id="rId5"/>
    <sheet name="Production Model" sheetId="4" r:id="rId6"/>
    <sheet name="Cost Simulation" sheetId="9" r:id="rId7"/>
    <sheet name="Holiday" sheetId="13" r:id="rId8"/>
    <sheet name="Holidays" sheetId="6" state="hidden" r:id="rId9"/>
  </sheets>
  <definedNames>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nm._FilterDatabase" localSheetId="2" hidden="1">'Cost Model'!$B$62:$O$8990</definedName>
    <definedName name="Pal_Workbook_GUID" hidden="1">"BAH7FV8F4J5D2764FCWI6WYJ"</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imulationResultsStorageLocation" hidden="1">"1"</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4" i="13" l="1"/>
  <c r="H14" i="13"/>
  <c r="G14" i="13"/>
  <c r="F14" i="13"/>
  <c r="E14" i="13"/>
  <c r="D14" i="13"/>
  <c r="C14" i="13"/>
  <c r="B14" i="13"/>
  <c r="I13" i="13"/>
  <c r="H13" i="13"/>
  <c r="G13" i="13"/>
  <c r="F13" i="13"/>
  <c r="E13" i="13"/>
  <c r="D13" i="13"/>
  <c r="C13" i="13"/>
  <c r="B13" i="13"/>
  <c r="I12" i="13"/>
  <c r="H12" i="13"/>
  <c r="G12" i="13"/>
  <c r="F12" i="13"/>
  <c r="E12" i="13"/>
  <c r="D12" i="13"/>
  <c r="C12" i="13"/>
  <c r="B12" i="13"/>
  <c r="I11" i="13"/>
  <c r="H11" i="13"/>
  <c r="G11" i="13"/>
  <c r="F11" i="13"/>
  <c r="E11" i="13"/>
  <c r="D11" i="13"/>
  <c r="C11" i="13"/>
  <c r="B11" i="13"/>
  <c r="I10" i="13"/>
  <c r="H10" i="13"/>
  <c r="G10" i="13"/>
  <c r="F10" i="13"/>
  <c r="E10" i="13"/>
  <c r="D10" i="13"/>
  <c r="C10" i="13"/>
  <c r="B10" i="13"/>
  <c r="I9" i="13"/>
  <c r="H9" i="13"/>
  <c r="G9" i="13"/>
  <c r="F9" i="13"/>
  <c r="E9" i="13"/>
  <c r="D9" i="13"/>
  <c r="C9" i="13"/>
  <c r="B9" i="13"/>
  <c r="I8" i="13"/>
  <c r="H8" i="13"/>
  <c r="G8" i="13"/>
  <c r="F8" i="13"/>
  <c r="E8" i="13"/>
  <c r="D8" i="13"/>
  <c r="C8" i="13"/>
  <c r="B8" i="13"/>
  <c r="I7" i="13"/>
  <c r="H7" i="13"/>
  <c r="G7" i="13"/>
  <c r="F7" i="13"/>
  <c r="E7" i="13"/>
  <c r="D7" i="13"/>
  <c r="C7" i="13"/>
  <c r="B7" i="13"/>
  <c r="I5" i="13"/>
  <c r="H5" i="13"/>
  <c r="G5" i="13"/>
  <c r="F5" i="13"/>
  <c r="E5" i="13"/>
  <c r="D5" i="13"/>
  <c r="C5" i="13"/>
  <c r="B5" i="13"/>
  <c r="I4" i="13"/>
  <c r="H4" i="13"/>
  <c r="G4" i="13"/>
  <c r="F4" i="13"/>
  <c r="E4" i="13"/>
  <c r="D4" i="13"/>
  <c r="C4" i="13"/>
  <c r="B4" i="13"/>
  <c r="I3" i="13"/>
  <c r="H3" i="13"/>
  <c r="G3" i="13"/>
  <c r="F3" i="13"/>
  <c r="E3" i="13"/>
  <c r="D3" i="13"/>
  <c r="C3" i="13"/>
  <c r="B3" i="13"/>
  <c r="O3" i="9" l="1"/>
  <c r="P3" i="9"/>
  <c r="Q3" i="9"/>
  <c r="R3" i="9"/>
  <c r="S3" i="9"/>
  <c r="N3" i="9"/>
  <c r="Q11" i="3"/>
  <c r="P11" i="3"/>
  <c r="D88" i="10"/>
  <c r="D87" i="10"/>
  <c r="D86" i="10"/>
  <c r="D85" i="10"/>
  <c r="D84" i="10"/>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J15" i="10"/>
  <c r="K9" i="10" s="1"/>
  <c r="D15" i="10"/>
  <c r="D14" i="10"/>
  <c r="D13" i="10"/>
  <c r="K12" i="10"/>
  <c r="F4" i="10" s="1"/>
  <c r="D12" i="10"/>
  <c r="D11" i="10"/>
  <c r="D10" i="10"/>
  <c r="D9" i="10"/>
  <c r="D8" i="10"/>
  <c r="D7" i="10"/>
  <c r="D6" i="10"/>
  <c r="D5" i="10"/>
  <c r="K4" i="10"/>
  <c r="F68" i="10" s="1"/>
  <c r="D4" i="10"/>
  <c r="D3" i="10"/>
  <c r="F85" i="10" l="1"/>
  <c r="F73" i="10"/>
  <c r="F61" i="10"/>
  <c r="F49" i="10"/>
  <c r="F37" i="10"/>
  <c r="F25" i="10"/>
  <c r="F13" i="10"/>
  <c r="S11" i="3"/>
  <c r="K7" i="10"/>
  <c r="K13" i="10"/>
  <c r="F20" i="10"/>
  <c r="F28" i="10"/>
  <c r="F44" i="10"/>
  <c r="F56" i="10"/>
  <c r="F64" i="10"/>
  <c r="F80" i="10"/>
  <c r="F88" i="10"/>
  <c r="K8" i="10"/>
  <c r="K3" i="10"/>
  <c r="K6" i="10"/>
  <c r="K10" i="10"/>
  <c r="K5" i="10"/>
  <c r="F8" i="10"/>
  <c r="F16" i="10"/>
  <c r="F32" i="10"/>
  <c r="F40" i="10"/>
  <c r="F52" i="10"/>
  <c r="F76" i="10"/>
  <c r="K11" i="10"/>
  <c r="K14" i="10"/>
  <c r="U65" i="1"/>
  <c r="U66" i="1"/>
  <c r="U67" i="1"/>
  <c r="U68" i="1"/>
  <c r="U69" i="1"/>
  <c r="U70" i="1"/>
  <c r="U71" i="1"/>
  <c r="U72" i="1"/>
  <c r="U73" i="1"/>
  <c r="U74" i="1"/>
  <c r="U75" i="1"/>
  <c r="U76" i="1"/>
  <c r="U77" i="1"/>
  <c r="U78" i="1"/>
  <c r="U83" i="1"/>
  <c r="U84" i="1"/>
  <c r="U85" i="1"/>
  <c r="U86" i="1"/>
  <c r="U87" i="1"/>
  <c r="U88" i="1"/>
  <c r="U89" i="1"/>
  <c r="U90" i="1"/>
  <c r="U91" i="1"/>
  <c r="U92" i="1"/>
  <c r="U93" i="1"/>
  <c r="U94" i="1"/>
  <c r="U95" i="1"/>
  <c r="U96" i="1"/>
  <c r="U97" i="1"/>
  <c r="U98" i="1"/>
  <c r="U99" i="1"/>
  <c r="U100" i="1"/>
  <c r="U101" i="1"/>
  <c r="U102" i="1"/>
  <c r="U107" i="1"/>
  <c r="U108" i="1"/>
  <c r="U109" i="1"/>
  <c r="U110" i="1"/>
  <c r="U111" i="1"/>
  <c r="U112" i="1"/>
  <c r="U113" i="1"/>
  <c r="U114" i="1"/>
  <c r="U115" i="1"/>
  <c r="U116" i="1"/>
  <c r="U117" i="1"/>
  <c r="U118" i="1"/>
  <c r="U119" i="1"/>
  <c r="U120" i="1"/>
  <c r="U121" i="1"/>
  <c r="U122" i="1"/>
  <c r="U123" i="1"/>
  <c r="U124" i="1"/>
  <c r="U125" i="1"/>
  <c r="U126" i="1"/>
  <c r="U131" i="1"/>
  <c r="U132" i="1"/>
  <c r="U133" i="1"/>
  <c r="U134" i="1"/>
  <c r="U135" i="1"/>
  <c r="U136" i="1"/>
  <c r="U137" i="1"/>
  <c r="U138" i="1"/>
  <c r="U139" i="1"/>
  <c r="U140" i="1"/>
  <c r="U141" i="1"/>
  <c r="U142" i="1"/>
  <c r="U143" i="1"/>
  <c r="U144" i="1"/>
  <c r="U145" i="1"/>
  <c r="U146" i="1"/>
  <c r="U147" i="1"/>
  <c r="U148" i="1"/>
  <c r="U149" i="1"/>
  <c r="U150" i="1"/>
  <c r="U155" i="1"/>
  <c r="U156" i="1"/>
  <c r="U157" i="1"/>
  <c r="U158" i="1"/>
  <c r="U159" i="1"/>
  <c r="U160" i="1"/>
  <c r="U161" i="1"/>
  <c r="U162" i="1"/>
  <c r="U163" i="1"/>
  <c r="U164" i="1"/>
  <c r="U165" i="1"/>
  <c r="U166" i="1"/>
  <c r="U167" i="1"/>
  <c r="U168" i="1"/>
  <c r="U169" i="1"/>
  <c r="U170" i="1"/>
  <c r="U171" i="1"/>
  <c r="U172" i="1"/>
  <c r="U173" i="1"/>
  <c r="U174" i="1"/>
  <c r="U179" i="1"/>
  <c r="U180" i="1"/>
  <c r="U181" i="1"/>
  <c r="U182" i="1"/>
  <c r="U183" i="1"/>
  <c r="U184" i="1"/>
  <c r="U185" i="1"/>
  <c r="U186" i="1"/>
  <c r="U187" i="1"/>
  <c r="U188" i="1"/>
  <c r="U189" i="1"/>
  <c r="U190" i="1"/>
  <c r="U191" i="1"/>
  <c r="U192" i="1"/>
  <c r="U193" i="1"/>
  <c r="U194" i="1"/>
  <c r="U195" i="1"/>
  <c r="U196" i="1"/>
  <c r="U197" i="1"/>
  <c r="U198" i="1"/>
  <c r="U203" i="1"/>
  <c r="U204" i="1"/>
  <c r="U205" i="1"/>
  <c r="U206" i="1"/>
  <c r="U207" i="1"/>
  <c r="U208" i="1"/>
  <c r="U209" i="1"/>
  <c r="U210" i="1"/>
  <c r="U211" i="1"/>
  <c r="U212" i="1"/>
  <c r="U213" i="1"/>
  <c r="U214" i="1"/>
  <c r="U215" i="1"/>
  <c r="U216" i="1"/>
  <c r="U217" i="1"/>
  <c r="U218" i="1"/>
  <c r="U219" i="1"/>
  <c r="U220" i="1"/>
  <c r="U221" i="1"/>
  <c r="U222" i="1"/>
  <c r="U227" i="1"/>
  <c r="U228" i="1"/>
  <c r="U229" i="1"/>
  <c r="U230" i="1"/>
  <c r="U231" i="1"/>
  <c r="U232" i="1"/>
  <c r="U233" i="1"/>
  <c r="U234" i="1"/>
  <c r="U235" i="1"/>
  <c r="U236" i="1"/>
  <c r="U237" i="1"/>
  <c r="U238" i="1"/>
  <c r="U239" i="1"/>
  <c r="U240" i="1"/>
  <c r="U241" i="1"/>
  <c r="U242" i="1"/>
  <c r="U243" i="1"/>
  <c r="U244" i="1"/>
  <c r="U245" i="1"/>
  <c r="U246" i="1"/>
  <c r="U251" i="1"/>
  <c r="U252" i="1"/>
  <c r="U253" i="1"/>
  <c r="U254" i="1"/>
  <c r="U255" i="1"/>
  <c r="U256" i="1"/>
  <c r="U257" i="1"/>
  <c r="U258" i="1"/>
  <c r="U259" i="1"/>
  <c r="U260" i="1"/>
  <c r="U261" i="1"/>
  <c r="U262" i="1"/>
  <c r="U263" i="1"/>
  <c r="U264" i="1"/>
  <c r="U265" i="1"/>
  <c r="U266" i="1"/>
  <c r="U267" i="1"/>
  <c r="U268" i="1"/>
  <c r="U269" i="1"/>
  <c r="U270" i="1"/>
  <c r="U275" i="1"/>
  <c r="U276" i="1"/>
  <c r="U277" i="1"/>
  <c r="U278" i="1"/>
  <c r="U279" i="1"/>
  <c r="U280" i="1"/>
  <c r="U281" i="1"/>
  <c r="U282" i="1"/>
  <c r="U283" i="1"/>
  <c r="U284" i="1"/>
  <c r="U285" i="1"/>
  <c r="U286" i="1"/>
  <c r="U287" i="1"/>
  <c r="U288" i="1"/>
  <c r="U289" i="1"/>
  <c r="U290" i="1"/>
  <c r="U291" i="1"/>
  <c r="U292" i="1"/>
  <c r="U293" i="1"/>
  <c r="U294" i="1"/>
  <c r="U299" i="1"/>
  <c r="U300" i="1"/>
  <c r="U301" i="1"/>
  <c r="U302" i="1"/>
  <c r="U303" i="1"/>
  <c r="U304" i="1"/>
  <c r="U305" i="1"/>
  <c r="U306" i="1"/>
  <c r="U307" i="1"/>
  <c r="U308" i="1"/>
  <c r="U309" i="1"/>
  <c r="U310" i="1"/>
  <c r="U311" i="1"/>
  <c r="U312" i="1"/>
  <c r="U313" i="1"/>
  <c r="U314" i="1"/>
  <c r="U315" i="1"/>
  <c r="U316" i="1"/>
  <c r="U317" i="1"/>
  <c r="U318" i="1"/>
  <c r="U323" i="1"/>
  <c r="U324" i="1"/>
  <c r="U325" i="1"/>
  <c r="U326" i="1"/>
  <c r="U327" i="1"/>
  <c r="U328" i="1"/>
  <c r="U329" i="1"/>
  <c r="U330" i="1"/>
  <c r="U331" i="1"/>
  <c r="U332" i="1"/>
  <c r="U333" i="1"/>
  <c r="U334" i="1"/>
  <c r="U335" i="1"/>
  <c r="U336" i="1"/>
  <c r="U337" i="1"/>
  <c r="U338" i="1"/>
  <c r="U339" i="1"/>
  <c r="U340" i="1"/>
  <c r="U341" i="1"/>
  <c r="U342" i="1"/>
  <c r="U347" i="1"/>
  <c r="U348" i="1"/>
  <c r="U349" i="1"/>
  <c r="U350" i="1"/>
  <c r="U351" i="1"/>
  <c r="U352" i="1"/>
  <c r="U353" i="1"/>
  <c r="U354" i="1"/>
  <c r="U355" i="1"/>
  <c r="U356" i="1"/>
  <c r="U357" i="1"/>
  <c r="U358" i="1"/>
  <c r="U359" i="1"/>
  <c r="U360" i="1"/>
  <c r="U361" i="1"/>
  <c r="U362" i="1"/>
  <c r="U363" i="1"/>
  <c r="U364" i="1"/>
  <c r="U365" i="1"/>
  <c r="U366" i="1"/>
  <c r="U371" i="1"/>
  <c r="U372" i="1"/>
  <c r="U373" i="1"/>
  <c r="U374" i="1"/>
  <c r="U375" i="1"/>
  <c r="U376" i="1"/>
  <c r="U377" i="1"/>
  <c r="U378" i="1"/>
  <c r="U379" i="1"/>
  <c r="U380" i="1"/>
  <c r="U381" i="1"/>
  <c r="U382" i="1"/>
  <c r="U383" i="1"/>
  <c r="U384" i="1"/>
  <c r="U385" i="1"/>
  <c r="U386" i="1"/>
  <c r="U387" i="1"/>
  <c r="U388" i="1"/>
  <c r="U389" i="1"/>
  <c r="U390" i="1"/>
  <c r="U395" i="1"/>
  <c r="U396" i="1"/>
  <c r="U397" i="1"/>
  <c r="U398" i="1"/>
  <c r="U399" i="1"/>
  <c r="U400" i="1"/>
  <c r="U401" i="1"/>
  <c r="U402" i="1"/>
  <c r="U403" i="1"/>
  <c r="U404" i="1"/>
  <c r="U405" i="1"/>
  <c r="U406" i="1"/>
  <c r="U407" i="1"/>
  <c r="U408" i="1"/>
  <c r="U409" i="1"/>
  <c r="U410" i="1"/>
  <c r="U411" i="1"/>
  <c r="U412" i="1"/>
  <c r="U413" i="1"/>
  <c r="U414" i="1"/>
  <c r="U419" i="1"/>
  <c r="U420" i="1"/>
  <c r="U421" i="1"/>
  <c r="U422" i="1"/>
  <c r="U423" i="1"/>
  <c r="U424" i="1"/>
  <c r="U425" i="1"/>
  <c r="U426" i="1"/>
  <c r="U427" i="1"/>
  <c r="U428" i="1"/>
  <c r="U429" i="1"/>
  <c r="U430" i="1"/>
  <c r="U431" i="1"/>
  <c r="U432" i="1"/>
  <c r="U433" i="1"/>
  <c r="U434" i="1"/>
  <c r="U435" i="1"/>
  <c r="U436" i="1"/>
  <c r="U437" i="1"/>
  <c r="U438" i="1"/>
  <c r="U443" i="1"/>
  <c r="U444" i="1"/>
  <c r="U445" i="1"/>
  <c r="U446" i="1"/>
  <c r="U447" i="1"/>
  <c r="U448" i="1"/>
  <c r="U449" i="1"/>
  <c r="U450" i="1"/>
  <c r="U451" i="1"/>
  <c r="U452" i="1"/>
  <c r="U453" i="1"/>
  <c r="U454" i="1"/>
  <c r="U455" i="1"/>
  <c r="U456" i="1"/>
  <c r="U457" i="1"/>
  <c r="U458" i="1"/>
  <c r="U459" i="1"/>
  <c r="U460" i="1"/>
  <c r="U461" i="1"/>
  <c r="U462" i="1"/>
  <c r="U467" i="1"/>
  <c r="U468" i="1"/>
  <c r="U469" i="1"/>
  <c r="U470" i="1"/>
  <c r="U471" i="1"/>
  <c r="U472" i="1"/>
  <c r="U473" i="1"/>
  <c r="U474" i="1"/>
  <c r="U475" i="1"/>
  <c r="U476" i="1"/>
  <c r="U477" i="1"/>
  <c r="U478" i="1"/>
  <c r="U479" i="1"/>
  <c r="U480" i="1"/>
  <c r="U481" i="1"/>
  <c r="U482" i="1"/>
  <c r="U483" i="1"/>
  <c r="U484" i="1"/>
  <c r="U485" i="1"/>
  <c r="U486" i="1"/>
  <c r="U491" i="1"/>
  <c r="U492" i="1"/>
  <c r="U493" i="1"/>
  <c r="U494" i="1"/>
  <c r="U495" i="1"/>
  <c r="U496" i="1"/>
  <c r="U497" i="1"/>
  <c r="U498" i="1"/>
  <c r="U499" i="1"/>
  <c r="U500" i="1"/>
  <c r="U501" i="1"/>
  <c r="U502" i="1"/>
  <c r="U503" i="1"/>
  <c r="U504" i="1"/>
  <c r="U505" i="1"/>
  <c r="U506" i="1"/>
  <c r="U507" i="1"/>
  <c r="U508" i="1"/>
  <c r="U509" i="1"/>
  <c r="U510" i="1"/>
  <c r="U515" i="1"/>
  <c r="U516" i="1"/>
  <c r="U517" i="1"/>
  <c r="U518" i="1"/>
  <c r="U519" i="1"/>
  <c r="U520" i="1"/>
  <c r="U521" i="1"/>
  <c r="U522" i="1"/>
  <c r="U523" i="1"/>
  <c r="U524" i="1"/>
  <c r="U525" i="1"/>
  <c r="U526" i="1"/>
  <c r="U527" i="1"/>
  <c r="U528" i="1"/>
  <c r="U529" i="1"/>
  <c r="U530" i="1"/>
  <c r="U531" i="1"/>
  <c r="U532" i="1"/>
  <c r="U533" i="1"/>
  <c r="U534" i="1"/>
  <c r="U539" i="1"/>
  <c r="U540" i="1"/>
  <c r="U541" i="1"/>
  <c r="U542" i="1"/>
  <c r="U543" i="1"/>
  <c r="U544" i="1"/>
  <c r="U545" i="1"/>
  <c r="U546" i="1"/>
  <c r="U547" i="1"/>
  <c r="U548" i="1"/>
  <c r="U549" i="1"/>
  <c r="U550" i="1"/>
  <c r="U551" i="1"/>
  <c r="U552" i="1"/>
  <c r="U553" i="1"/>
  <c r="U554" i="1"/>
  <c r="U555" i="1"/>
  <c r="U556" i="1"/>
  <c r="U557" i="1"/>
  <c r="U558" i="1"/>
  <c r="U563" i="1"/>
  <c r="U564" i="1"/>
  <c r="U565" i="1"/>
  <c r="U566" i="1"/>
  <c r="U567" i="1"/>
  <c r="U568" i="1"/>
  <c r="U569" i="1"/>
  <c r="U570" i="1"/>
  <c r="U571" i="1"/>
  <c r="U572" i="1"/>
  <c r="U573" i="1"/>
  <c r="U574" i="1"/>
  <c r="U575" i="1"/>
  <c r="U576" i="1"/>
  <c r="U577" i="1"/>
  <c r="U578" i="1"/>
  <c r="U579" i="1"/>
  <c r="U580" i="1"/>
  <c r="U581" i="1"/>
  <c r="U582" i="1"/>
  <c r="U587" i="1"/>
  <c r="U588" i="1"/>
  <c r="U589" i="1"/>
  <c r="U590" i="1"/>
  <c r="U591" i="1"/>
  <c r="U592" i="1"/>
  <c r="U593" i="1"/>
  <c r="U594" i="1"/>
  <c r="U595" i="1"/>
  <c r="U596" i="1"/>
  <c r="U597" i="1"/>
  <c r="U598" i="1"/>
  <c r="U599" i="1"/>
  <c r="U600" i="1"/>
  <c r="U601" i="1"/>
  <c r="U602" i="1"/>
  <c r="U603" i="1"/>
  <c r="U604" i="1"/>
  <c r="U605" i="1"/>
  <c r="U606" i="1"/>
  <c r="U611" i="1"/>
  <c r="U612" i="1"/>
  <c r="U613" i="1"/>
  <c r="U614" i="1"/>
  <c r="U615" i="1"/>
  <c r="U616" i="1"/>
  <c r="U617" i="1"/>
  <c r="U618" i="1"/>
  <c r="U619" i="1"/>
  <c r="U620" i="1"/>
  <c r="U621" i="1"/>
  <c r="U622" i="1"/>
  <c r="U623" i="1"/>
  <c r="U624" i="1"/>
  <c r="U625" i="1"/>
  <c r="U626" i="1"/>
  <c r="U627" i="1"/>
  <c r="U628" i="1"/>
  <c r="U629" i="1"/>
  <c r="U630" i="1"/>
  <c r="U635" i="1"/>
  <c r="U636" i="1"/>
  <c r="U637" i="1"/>
  <c r="U638" i="1"/>
  <c r="U639" i="1"/>
  <c r="U640" i="1"/>
  <c r="U641" i="1"/>
  <c r="U642" i="1"/>
  <c r="U643" i="1"/>
  <c r="U644" i="1"/>
  <c r="U645" i="1"/>
  <c r="U646" i="1"/>
  <c r="U647" i="1"/>
  <c r="U648" i="1"/>
  <c r="U649" i="1"/>
  <c r="U650" i="1"/>
  <c r="U651" i="1"/>
  <c r="U652" i="1"/>
  <c r="U653" i="1"/>
  <c r="U654" i="1"/>
  <c r="U659" i="1"/>
  <c r="U660" i="1"/>
  <c r="U661" i="1"/>
  <c r="U662" i="1"/>
  <c r="U663" i="1"/>
  <c r="U664" i="1"/>
  <c r="U665" i="1"/>
  <c r="U666" i="1"/>
  <c r="U667" i="1"/>
  <c r="U668" i="1"/>
  <c r="U669" i="1"/>
  <c r="U670" i="1"/>
  <c r="U671" i="1"/>
  <c r="U672" i="1"/>
  <c r="U673" i="1"/>
  <c r="U674" i="1"/>
  <c r="U675" i="1"/>
  <c r="U676" i="1"/>
  <c r="U677" i="1"/>
  <c r="U678" i="1"/>
  <c r="U683" i="1"/>
  <c r="U684" i="1"/>
  <c r="U685" i="1"/>
  <c r="U686" i="1"/>
  <c r="U687" i="1"/>
  <c r="U688" i="1"/>
  <c r="U689" i="1"/>
  <c r="U690" i="1"/>
  <c r="U691" i="1"/>
  <c r="U692" i="1"/>
  <c r="U693" i="1"/>
  <c r="U694" i="1"/>
  <c r="U695" i="1"/>
  <c r="U696" i="1"/>
  <c r="U697" i="1"/>
  <c r="U698" i="1"/>
  <c r="U699" i="1"/>
  <c r="U700" i="1"/>
  <c r="U701" i="1"/>
  <c r="U702" i="1"/>
  <c r="U707" i="1"/>
  <c r="U708" i="1"/>
  <c r="U709" i="1"/>
  <c r="U710" i="1"/>
  <c r="U711" i="1"/>
  <c r="U712" i="1"/>
  <c r="U713" i="1"/>
  <c r="U714" i="1"/>
  <c r="U715" i="1"/>
  <c r="U716" i="1"/>
  <c r="U717" i="1"/>
  <c r="U718" i="1"/>
  <c r="U719" i="1"/>
  <c r="U720" i="1"/>
  <c r="U721" i="1"/>
  <c r="U722" i="1"/>
  <c r="U723" i="1"/>
  <c r="U724" i="1"/>
  <c r="U725" i="1"/>
  <c r="U726" i="1"/>
  <c r="U731" i="1"/>
  <c r="U732" i="1"/>
  <c r="U733" i="1"/>
  <c r="U734" i="1"/>
  <c r="U735" i="1"/>
  <c r="U736" i="1"/>
  <c r="U737" i="1"/>
  <c r="U738" i="1"/>
  <c r="U739" i="1"/>
  <c r="U740" i="1"/>
  <c r="U741" i="1"/>
  <c r="U742" i="1"/>
  <c r="U743" i="1"/>
  <c r="U744" i="1"/>
  <c r="U745" i="1"/>
  <c r="U746" i="1"/>
  <c r="U747" i="1"/>
  <c r="U748" i="1"/>
  <c r="U749" i="1"/>
  <c r="U750" i="1"/>
  <c r="U755" i="1"/>
  <c r="U756" i="1"/>
  <c r="U757" i="1"/>
  <c r="U758" i="1"/>
  <c r="U759" i="1"/>
  <c r="U760" i="1"/>
  <c r="U761" i="1"/>
  <c r="U762" i="1"/>
  <c r="U763" i="1"/>
  <c r="U764" i="1"/>
  <c r="U765" i="1"/>
  <c r="U766" i="1"/>
  <c r="U767" i="1"/>
  <c r="U768" i="1"/>
  <c r="U769" i="1"/>
  <c r="U770" i="1"/>
  <c r="U771" i="1"/>
  <c r="U772" i="1"/>
  <c r="U773" i="1"/>
  <c r="U774" i="1"/>
  <c r="U779" i="1"/>
  <c r="U780" i="1"/>
  <c r="U781" i="1"/>
  <c r="U782" i="1"/>
  <c r="U783" i="1"/>
  <c r="U784" i="1"/>
  <c r="U785" i="1"/>
  <c r="U786" i="1"/>
  <c r="U787" i="1"/>
  <c r="U788" i="1"/>
  <c r="U789" i="1"/>
  <c r="U790" i="1"/>
  <c r="U791" i="1"/>
  <c r="U792" i="1"/>
  <c r="U793" i="1"/>
  <c r="U794" i="1"/>
  <c r="U795" i="1"/>
  <c r="U796" i="1"/>
  <c r="U797" i="1"/>
  <c r="U798" i="1"/>
  <c r="U803" i="1"/>
  <c r="U804" i="1"/>
  <c r="U805" i="1"/>
  <c r="U806" i="1"/>
  <c r="U807" i="1"/>
  <c r="U808" i="1"/>
  <c r="U809" i="1"/>
  <c r="U810" i="1"/>
  <c r="U811" i="1"/>
  <c r="U812" i="1"/>
  <c r="U813" i="1"/>
  <c r="U814" i="1"/>
  <c r="U815" i="1"/>
  <c r="U816" i="1"/>
  <c r="U817" i="1"/>
  <c r="U818" i="1"/>
  <c r="U819" i="1"/>
  <c r="U820" i="1"/>
  <c r="U821" i="1"/>
  <c r="U822" i="1"/>
  <c r="U827" i="1"/>
  <c r="U828" i="1"/>
  <c r="U829" i="1"/>
  <c r="U830" i="1"/>
  <c r="U831" i="1"/>
  <c r="U832" i="1"/>
  <c r="U833" i="1"/>
  <c r="U834" i="1"/>
  <c r="U835" i="1"/>
  <c r="U836" i="1"/>
  <c r="U837" i="1"/>
  <c r="U838" i="1"/>
  <c r="U839" i="1"/>
  <c r="U840" i="1"/>
  <c r="U841" i="1"/>
  <c r="U842" i="1"/>
  <c r="U843" i="1"/>
  <c r="U844" i="1"/>
  <c r="U845" i="1"/>
  <c r="U846" i="1"/>
  <c r="U851" i="1"/>
  <c r="U852" i="1"/>
  <c r="U853" i="1"/>
  <c r="U854" i="1"/>
  <c r="U855" i="1"/>
  <c r="U856" i="1"/>
  <c r="U857" i="1"/>
  <c r="U858" i="1"/>
  <c r="U859" i="1"/>
  <c r="U860" i="1"/>
  <c r="U861" i="1"/>
  <c r="U862" i="1"/>
  <c r="U863" i="1"/>
  <c r="U864" i="1"/>
  <c r="U865" i="1"/>
  <c r="U866" i="1"/>
  <c r="U867" i="1"/>
  <c r="U868" i="1"/>
  <c r="U869" i="1"/>
  <c r="U870" i="1"/>
  <c r="U875" i="1"/>
  <c r="U876" i="1"/>
  <c r="U877" i="1"/>
  <c r="U878" i="1"/>
  <c r="U879" i="1"/>
  <c r="U880" i="1"/>
  <c r="U881" i="1"/>
  <c r="U882" i="1"/>
  <c r="U883" i="1"/>
  <c r="U884" i="1"/>
  <c r="U885" i="1"/>
  <c r="U886" i="1"/>
  <c r="U887" i="1"/>
  <c r="U888" i="1"/>
  <c r="U889" i="1"/>
  <c r="U890" i="1"/>
  <c r="U891" i="1"/>
  <c r="U892" i="1"/>
  <c r="U893" i="1"/>
  <c r="U894" i="1"/>
  <c r="U899" i="1"/>
  <c r="U900" i="1"/>
  <c r="U901" i="1"/>
  <c r="U902" i="1"/>
  <c r="U903" i="1"/>
  <c r="U904" i="1"/>
  <c r="U905" i="1"/>
  <c r="U906" i="1"/>
  <c r="U907" i="1"/>
  <c r="U908" i="1"/>
  <c r="U909" i="1"/>
  <c r="U910" i="1"/>
  <c r="U911" i="1"/>
  <c r="U912" i="1"/>
  <c r="U913" i="1"/>
  <c r="U914" i="1"/>
  <c r="U915" i="1"/>
  <c r="U916" i="1"/>
  <c r="U917" i="1"/>
  <c r="U918" i="1"/>
  <c r="U923" i="1"/>
  <c r="U924" i="1"/>
  <c r="U925" i="1"/>
  <c r="U926" i="1"/>
  <c r="U927" i="1"/>
  <c r="U928" i="1"/>
  <c r="U929" i="1"/>
  <c r="U930" i="1"/>
  <c r="U931" i="1"/>
  <c r="U932" i="1"/>
  <c r="U933" i="1"/>
  <c r="U934" i="1"/>
  <c r="U935" i="1"/>
  <c r="U936" i="1"/>
  <c r="U937" i="1"/>
  <c r="U938" i="1"/>
  <c r="U939" i="1"/>
  <c r="U940" i="1"/>
  <c r="U941" i="1"/>
  <c r="U942" i="1"/>
  <c r="U947" i="1"/>
  <c r="U948" i="1"/>
  <c r="U949" i="1"/>
  <c r="U950" i="1"/>
  <c r="U951" i="1"/>
  <c r="U952" i="1"/>
  <c r="U953" i="1"/>
  <c r="U954" i="1"/>
  <c r="U955" i="1"/>
  <c r="U956" i="1"/>
  <c r="U957" i="1"/>
  <c r="U958" i="1"/>
  <c r="U959" i="1"/>
  <c r="U960" i="1"/>
  <c r="U961" i="1"/>
  <c r="U962" i="1"/>
  <c r="U963" i="1"/>
  <c r="U964" i="1"/>
  <c r="U965" i="1"/>
  <c r="U966" i="1"/>
  <c r="U971" i="1"/>
  <c r="U972" i="1"/>
  <c r="U973" i="1"/>
  <c r="U974" i="1"/>
  <c r="U975" i="1"/>
  <c r="U976" i="1"/>
  <c r="U977" i="1"/>
  <c r="U978" i="1"/>
  <c r="U979" i="1"/>
  <c r="U980" i="1"/>
  <c r="U981" i="1"/>
  <c r="U982" i="1"/>
  <c r="U983" i="1"/>
  <c r="U984" i="1"/>
  <c r="U985" i="1"/>
  <c r="U986" i="1"/>
  <c r="U987" i="1"/>
  <c r="U988" i="1"/>
  <c r="U989" i="1"/>
  <c r="U990" i="1"/>
  <c r="U995" i="1"/>
  <c r="U996" i="1"/>
  <c r="U997" i="1"/>
  <c r="U998" i="1"/>
  <c r="U999" i="1"/>
  <c r="U1000" i="1"/>
  <c r="U1001" i="1"/>
  <c r="U1002" i="1"/>
  <c r="U1003" i="1"/>
  <c r="U1004" i="1"/>
  <c r="U1005" i="1"/>
  <c r="U1006" i="1"/>
  <c r="U1007" i="1"/>
  <c r="U1008" i="1"/>
  <c r="U1009" i="1"/>
  <c r="U1010" i="1"/>
  <c r="U1011" i="1"/>
  <c r="U1012" i="1"/>
  <c r="U1013" i="1"/>
  <c r="U1014" i="1"/>
  <c r="U1019" i="1"/>
  <c r="U1020" i="1"/>
  <c r="U1021" i="1"/>
  <c r="U1022" i="1"/>
  <c r="U1023" i="1"/>
  <c r="U1024" i="1"/>
  <c r="U1025" i="1"/>
  <c r="U1026" i="1"/>
  <c r="U1027" i="1"/>
  <c r="U1028" i="1"/>
  <c r="U1029" i="1"/>
  <c r="U1030" i="1"/>
  <c r="U1031" i="1"/>
  <c r="U1032" i="1"/>
  <c r="U1033" i="1"/>
  <c r="U1034" i="1"/>
  <c r="U1035" i="1"/>
  <c r="U1036" i="1"/>
  <c r="U1037" i="1"/>
  <c r="U1038" i="1"/>
  <c r="U1043" i="1"/>
  <c r="U1044" i="1"/>
  <c r="U1045" i="1"/>
  <c r="U1046" i="1"/>
  <c r="U1047" i="1"/>
  <c r="U1048" i="1"/>
  <c r="U1049" i="1"/>
  <c r="U1050" i="1"/>
  <c r="U1051" i="1"/>
  <c r="U1052" i="1"/>
  <c r="U1053" i="1"/>
  <c r="U1054" i="1"/>
  <c r="U1055" i="1"/>
  <c r="U1056" i="1"/>
  <c r="U1057" i="1"/>
  <c r="U1058" i="1"/>
  <c r="U1059" i="1"/>
  <c r="U1060" i="1"/>
  <c r="U1061" i="1"/>
  <c r="U1062" i="1"/>
  <c r="U1067" i="1"/>
  <c r="U1068" i="1"/>
  <c r="U1069" i="1"/>
  <c r="U1070" i="1"/>
  <c r="U1071" i="1"/>
  <c r="U1072" i="1"/>
  <c r="U1073" i="1"/>
  <c r="U1074" i="1"/>
  <c r="U1075" i="1"/>
  <c r="U1076" i="1"/>
  <c r="U1077" i="1"/>
  <c r="U1078" i="1"/>
  <c r="U1079" i="1"/>
  <c r="U1080" i="1"/>
  <c r="U1081" i="1"/>
  <c r="U1082" i="1"/>
  <c r="U1083" i="1"/>
  <c r="U1084" i="1"/>
  <c r="U1085" i="1"/>
  <c r="U1086" i="1"/>
  <c r="U1091" i="1"/>
  <c r="U1092" i="1"/>
  <c r="U1093" i="1"/>
  <c r="U1094" i="1"/>
  <c r="U1095" i="1"/>
  <c r="U1096" i="1"/>
  <c r="U1097" i="1"/>
  <c r="U1098" i="1"/>
  <c r="U1099" i="1"/>
  <c r="U1100" i="1"/>
  <c r="U1101" i="1"/>
  <c r="U1102" i="1"/>
  <c r="U1103" i="1"/>
  <c r="U1104" i="1"/>
  <c r="U1105" i="1"/>
  <c r="U1106" i="1"/>
  <c r="U1107" i="1"/>
  <c r="U1108" i="1"/>
  <c r="U1109" i="1"/>
  <c r="U1110" i="1"/>
  <c r="U1115" i="1"/>
  <c r="U1116" i="1"/>
  <c r="U1117" i="1"/>
  <c r="U1118" i="1"/>
  <c r="U1119" i="1"/>
  <c r="U1120" i="1"/>
  <c r="U1121" i="1"/>
  <c r="U1122" i="1"/>
  <c r="U1123" i="1"/>
  <c r="U1124" i="1"/>
  <c r="U1125" i="1"/>
  <c r="U1126" i="1"/>
  <c r="U1127" i="1"/>
  <c r="U1128" i="1"/>
  <c r="U1129" i="1"/>
  <c r="U1130" i="1"/>
  <c r="U1131" i="1"/>
  <c r="U1132" i="1"/>
  <c r="U1133" i="1"/>
  <c r="U1134" i="1"/>
  <c r="U1139" i="1"/>
  <c r="U1140" i="1"/>
  <c r="U1141" i="1"/>
  <c r="U1142" i="1"/>
  <c r="U1143" i="1"/>
  <c r="U1144" i="1"/>
  <c r="U1145" i="1"/>
  <c r="U1146" i="1"/>
  <c r="U1147" i="1"/>
  <c r="U1148" i="1"/>
  <c r="U1149" i="1"/>
  <c r="U1150" i="1"/>
  <c r="U1151" i="1"/>
  <c r="U1152" i="1"/>
  <c r="U1153" i="1"/>
  <c r="U1154" i="1"/>
  <c r="U1155" i="1"/>
  <c r="U1156" i="1"/>
  <c r="U1157" i="1"/>
  <c r="U1158" i="1"/>
  <c r="U1163" i="1"/>
  <c r="U1164" i="1"/>
  <c r="U1165" i="1"/>
  <c r="U1166" i="1"/>
  <c r="U1167" i="1"/>
  <c r="U1168" i="1"/>
  <c r="U1169" i="1"/>
  <c r="U1170" i="1"/>
  <c r="U1171" i="1"/>
  <c r="U1172" i="1"/>
  <c r="U1173" i="1"/>
  <c r="U1174" i="1"/>
  <c r="U1175" i="1"/>
  <c r="U1176" i="1"/>
  <c r="U1177" i="1"/>
  <c r="U1178" i="1"/>
  <c r="U1179" i="1"/>
  <c r="U1180" i="1"/>
  <c r="U1181" i="1"/>
  <c r="U1182" i="1"/>
  <c r="U1187" i="1"/>
  <c r="U1188" i="1"/>
  <c r="U1189" i="1"/>
  <c r="U1190" i="1"/>
  <c r="U1191" i="1"/>
  <c r="U1192" i="1"/>
  <c r="U1193" i="1"/>
  <c r="U1194" i="1"/>
  <c r="U1195" i="1"/>
  <c r="U1196" i="1"/>
  <c r="U1197" i="1"/>
  <c r="U1198" i="1"/>
  <c r="U1199" i="1"/>
  <c r="U1200" i="1"/>
  <c r="U1201" i="1"/>
  <c r="U1202" i="1"/>
  <c r="U1203" i="1"/>
  <c r="U1204" i="1"/>
  <c r="U1205" i="1"/>
  <c r="U1206" i="1"/>
  <c r="U1211" i="1"/>
  <c r="U1212" i="1"/>
  <c r="U1213" i="1"/>
  <c r="U1214" i="1"/>
  <c r="U1215" i="1"/>
  <c r="U1216" i="1"/>
  <c r="U1217" i="1"/>
  <c r="U1218" i="1"/>
  <c r="U1219" i="1"/>
  <c r="U1220" i="1"/>
  <c r="U1221" i="1"/>
  <c r="U1222" i="1"/>
  <c r="U1223" i="1"/>
  <c r="U1224" i="1"/>
  <c r="U1225" i="1"/>
  <c r="U1226" i="1"/>
  <c r="U1227" i="1"/>
  <c r="U1228" i="1"/>
  <c r="U1229" i="1"/>
  <c r="U1230" i="1"/>
  <c r="U1235" i="1"/>
  <c r="U1236" i="1"/>
  <c r="U1237" i="1"/>
  <c r="U1238" i="1"/>
  <c r="U1239" i="1"/>
  <c r="U1240" i="1"/>
  <c r="U1241" i="1"/>
  <c r="U1242" i="1"/>
  <c r="U1243" i="1"/>
  <c r="U1244" i="1"/>
  <c r="U1245" i="1"/>
  <c r="U1246" i="1"/>
  <c r="U1247" i="1"/>
  <c r="U1248" i="1"/>
  <c r="U1249" i="1"/>
  <c r="U1250" i="1"/>
  <c r="U1251" i="1"/>
  <c r="U1252" i="1"/>
  <c r="U1253" i="1"/>
  <c r="U1254" i="1"/>
  <c r="U1259" i="1"/>
  <c r="U1260" i="1"/>
  <c r="U1261" i="1"/>
  <c r="U1262" i="1"/>
  <c r="U1263" i="1"/>
  <c r="U1264" i="1"/>
  <c r="U1265" i="1"/>
  <c r="U1266" i="1"/>
  <c r="U1267" i="1"/>
  <c r="U1268" i="1"/>
  <c r="U1269" i="1"/>
  <c r="U1270" i="1"/>
  <c r="U1271" i="1"/>
  <c r="U1272" i="1"/>
  <c r="U1273" i="1"/>
  <c r="U1274" i="1"/>
  <c r="U1275" i="1"/>
  <c r="U1276" i="1"/>
  <c r="U1277" i="1"/>
  <c r="U1278" i="1"/>
  <c r="U1283" i="1"/>
  <c r="U1284" i="1"/>
  <c r="U1285" i="1"/>
  <c r="U1286" i="1"/>
  <c r="U1287" i="1"/>
  <c r="U1288" i="1"/>
  <c r="U1289" i="1"/>
  <c r="U1290" i="1"/>
  <c r="U1291" i="1"/>
  <c r="U1292" i="1"/>
  <c r="U1293" i="1"/>
  <c r="U1294" i="1"/>
  <c r="U1295" i="1"/>
  <c r="U1296" i="1"/>
  <c r="U1297" i="1"/>
  <c r="U1298" i="1"/>
  <c r="U1299" i="1"/>
  <c r="U1300" i="1"/>
  <c r="U1301" i="1"/>
  <c r="U1302" i="1"/>
  <c r="U1307" i="1"/>
  <c r="U1308" i="1"/>
  <c r="U1309" i="1"/>
  <c r="U1310" i="1"/>
  <c r="U1311" i="1"/>
  <c r="U1312" i="1"/>
  <c r="U1313" i="1"/>
  <c r="U1314" i="1"/>
  <c r="U1315" i="1"/>
  <c r="U1316" i="1"/>
  <c r="U1317" i="1"/>
  <c r="U1318" i="1"/>
  <c r="U1319" i="1"/>
  <c r="U1320" i="1"/>
  <c r="U1321" i="1"/>
  <c r="U1322" i="1"/>
  <c r="U1323" i="1"/>
  <c r="U1324" i="1"/>
  <c r="U1325" i="1"/>
  <c r="U1326" i="1"/>
  <c r="U1331" i="1"/>
  <c r="U1332" i="1"/>
  <c r="U1333" i="1"/>
  <c r="U1334" i="1"/>
  <c r="U1335" i="1"/>
  <c r="U1336" i="1"/>
  <c r="U1337" i="1"/>
  <c r="U1338" i="1"/>
  <c r="U1339" i="1"/>
  <c r="U1340" i="1"/>
  <c r="U1341" i="1"/>
  <c r="U1342" i="1"/>
  <c r="U1343" i="1"/>
  <c r="U1344" i="1"/>
  <c r="U1345" i="1"/>
  <c r="U1346" i="1"/>
  <c r="U1347" i="1"/>
  <c r="U1348" i="1"/>
  <c r="U1349" i="1"/>
  <c r="U1350" i="1"/>
  <c r="U1355" i="1"/>
  <c r="U1356" i="1"/>
  <c r="U1357" i="1"/>
  <c r="U1358" i="1"/>
  <c r="U1359" i="1"/>
  <c r="U1360" i="1"/>
  <c r="U1361" i="1"/>
  <c r="U1362" i="1"/>
  <c r="U1363" i="1"/>
  <c r="U1364" i="1"/>
  <c r="U1365" i="1"/>
  <c r="U1366" i="1"/>
  <c r="U1367" i="1"/>
  <c r="U1368" i="1"/>
  <c r="U1369" i="1"/>
  <c r="U1370" i="1"/>
  <c r="U1371" i="1"/>
  <c r="U1372" i="1"/>
  <c r="U1373" i="1"/>
  <c r="U1374" i="1"/>
  <c r="U1379" i="1"/>
  <c r="U1380" i="1"/>
  <c r="U1381" i="1"/>
  <c r="U1382" i="1"/>
  <c r="U1383" i="1"/>
  <c r="U1384" i="1"/>
  <c r="U1385" i="1"/>
  <c r="U1386" i="1"/>
  <c r="U1387" i="1"/>
  <c r="U1388" i="1"/>
  <c r="U1389" i="1"/>
  <c r="U1390" i="1"/>
  <c r="U1391" i="1"/>
  <c r="U1392" i="1"/>
  <c r="U1393" i="1"/>
  <c r="U1394" i="1"/>
  <c r="U1395" i="1"/>
  <c r="U1396" i="1"/>
  <c r="U1397" i="1"/>
  <c r="U1398" i="1"/>
  <c r="U1403" i="1"/>
  <c r="U1404" i="1"/>
  <c r="U1405" i="1"/>
  <c r="U1406" i="1"/>
  <c r="U1407" i="1"/>
  <c r="U1408" i="1"/>
  <c r="U1409" i="1"/>
  <c r="U1410" i="1"/>
  <c r="U1411" i="1"/>
  <c r="U1412" i="1"/>
  <c r="U1413" i="1"/>
  <c r="U1414" i="1"/>
  <c r="U1415" i="1"/>
  <c r="U1416" i="1"/>
  <c r="U1417" i="1"/>
  <c r="U1418" i="1"/>
  <c r="U1419" i="1"/>
  <c r="U1420" i="1"/>
  <c r="U1421" i="1"/>
  <c r="U1422" i="1"/>
  <c r="U1427" i="1"/>
  <c r="U1428" i="1"/>
  <c r="U1429" i="1"/>
  <c r="U1430" i="1"/>
  <c r="U1431" i="1"/>
  <c r="U1432" i="1"/>
  <c r="U1433" i="1"/>
  <c r="U1434" i="1"/>
  <c r="U1435" i="1"/>
  <c r="U1436" i="1"/>
  <c r="U1437" i="1"/>
  <c r="U1438" i="1"/>
  <c r="U1439" i="1"/>
  <c r="U1440" i="1"/>
  <c r="U1441" i="1"/>
  <c r="U1442" i="1"/>
  <c r="U1443" i="1"/>
  <c r="U1444" i="1"/>
  <c r="U1445" i="1"/>
  <c r="U1446" i="1"/>
  <c r="U1451" i="1"/>
  <c r="U1452" i="1"/>
  <c r="U1453" i="1"/>
  <c r="U1454" i="1"/>
  <c r="U1455" i="1"/>
  <c r="U1456" i="1"/>
  <c r="U1457" i="1"/>
  <c r="U1458" i="1"/>
  <c r="U1459" i="1"/>
  <c r="U1460" i="1"/>
  <c r="U1461" i="1"/>
  <c r="U1462" i="1"/>
  <c r="U1463" i="1"/>
  <c r="U1464" i="1"/>
  <c r="U1465" i="1"/>
  <c r="U1466" i="1"/>
  <c r="U1467" i="1"/>
  <c r="U1468" i="1"/>
  <c r="U1469" i="1"/>
  <c r="U1470" i="1"/>
  <c r="U1475" i="1"/>
  <c r="U1476" i="1"/>
  <c r="U1477" i="1"/>
  <c r="U1478" i="1"/>
  <c r="U1479" i="1"/>
  <c r="U1480" i="1"/>
  <c r="U1481" i="1"/>
  <c r="U1482" i="1"/>
  <c r="U1483" i="1"/>
  <c r="U1484" i="1"/>
  <c r="U1485" i="1"/>
  <c r="U1486" i="1"/>
  <c r="U1487" i="1"/>
  <c r="U1488" i="1"/>
  <c r="U1489" i="1"/>
  <c r="U1490" i="1"/>
  <c r="U1491" i="1"/>
  <c r="U1492" i="1"/>
  <c r="U1493" i="1"/>
  <c r="U1494" i="1"/>
  <c r="U1499" i="1"/>
  <c r="U1500" i="1"/>
  <c r="U1501" i="1"/>
  <c r="U1502" i="1"/>
  <c r="U1503" i="1"/>
  <c r="U1504" i="1"/>
  <c r="U1505" i="1"/>
  <c r="U1506" i="1"/>
  <c r="U1507" i="1"/>
  <c r="U1508" i="1"/>
  <c r="U1509" i="1"/>
  <c r="U1510" i="1"/>
  <c r="U1511" i="1"/>
  <c r="U1512" i="1"/>
  <c r="U1513" i="1"/>
  <c r="U1514" i="1"/>
  <c r="U1515" i="1"/>
  <c r="U1516" i="1"/>
  <c r="U1517" i="1"/>
  <c r="U1518" i="1"/>
  <c r="U1523" i="1"/>
  <c r="U1524" i="1"/>
  <c r="U1525" i="1"/>
  <c r="U1526" i="1"/>
  <c r="U1527" i="1"/>
  <c r="U1528" i="1"/>
  <c r="U1529" i="1"/>
  <c r="U1530" i="1"/>
  <c r="U1531" i="1"/>
  <c r="U1532" i="1"/>
  <c r="U1533" i="1"/>
  <c r="U1534" i="1"/>
  <c r="U1535" i="1"/>
  <c r="U1536" i="1"/>
  <c r="U1537" i="1"/>
  <c r="U1538" i="1"/>
  <c r="U1539" i="1"/>
  <c r="U1540" i="1"/>
  <c r="U1541" i="1"/>
  <c r="U1542" i="1"/>
  <c r="U1547" i="1"/>
  <c r="U1548" i="1"/>
  <c r="U1549" i="1"/>
  <c r="U1550" i="1"/>
  <c r="U1551" i="1"/>
  <c r="U1552" i="1"/>
  <c r="U1553" i="1"/>
  <c r="U1554" i="1"/>
  <c r="U1555" i="1"/>
  <c r="U1556" i="1"/>
  <c r="U1557" i="1"/>
  <c r="U1558" i="1"/>
  <c r="U1559" i="1"/>
  <c r="U1560" i="1"/>
  <c r="U1561" i="1"/>
  <c r="U1562" i="1"/>
  <c r="U1563" i="1"/>
  <c r="U1564" i="1"/>
  <c r="U1565" i="1"/>
  <c r="U1566" i="1"/>
  <c r="U1571" i="1"/>
  <c r="U1572" i="1"/>
  <c r="U1573" i="1"/>
  <c r="U1574" i="1"/>
  <c r="U1575" i="1"/>
  <c r="U1576" i="1"/>
  <c r="U1577" i="1"/>
  <c r="U1578" i="1"/>
  <c r="U1579" i="1"/>
  <c r="U1580" i="1"/>
  <c r="U1581" i="1"/>
  <c r="U1582" i="1"/>
  <c r="U1583" i="1"/>
  <c r="U1584" i="1"/>
  <c r="U1585" i="1"/>
  <c r="U1586" i="1"/>
  <c r="U1587" i="1"/>
  <c r="U1588" i="1"/>
  <c r="U1589" i="1"/>
  <c r="U1590" i="1"/>
  <c r="U1595" i="1"/>
  <c r="U1596" i="1"/>
  <c r="U1597" i="1"/>
  <c r="U1598" i="1"/>
  <c r="U1599" i="1"/>
  <c r="U1600" i="1"/>
  <c r="U1601" i="1"/>
  <c r="U1602" i="1"/>
  <c r="U1603" i="1"/>
  <c r="U1604" i="1"/>
  <c r="U1605" i="1"/>
  <c r="U1606" i="1"/>
  <c r="U1607" i="1"/>
  <c r="U1608" i="1"/>
  <c r="U1609" i="1"/>
  <c r="U1610" i="1"/>
  <c r="U1611" i="1"/>
  <c r="U1612" i="1"/>
  <c r="U1613" i="1"/>
  <c r="U1614" i="1"/>
  <c r="U1619" i="1"/>
  <c r="U1620" i="1"/>
  <c r="U1621" i="1"/>
  <c r="U1622" i="1"/>
  <c r="U1623" i="1"/>
  <c r="U1624" i="1"/>
  <c r="U1625" i="1"/>
  <c r="U1626" i="1"/>
  <c r="U1627" i="1"/>
  <c r="U1628" i="1"/>
  <c r="U1629" i="1"/>
  <c r="U1630" i="1"/>
  <c r="U1631" i="1"/>
  <c r="U1632" i="1"/>
  <c r="U1633" i="1"/>
  <c r="U1634" i="1"/>
  <c r="U1635" i="1"/>
  <c r="U1636" i="1"/>
  <c r="U1637" i="1"/>
  <c r="U1638" i="1"/>
  <c r="U1643" i="1"/>
  <c r="U1644" i="1"/>
  <c r="U1645" i="1"/>
  <c r="U1646" i="1"/>
  <c r="U1647" i="1"/>
  <c r="U1648" i="1"/>
  <c r="U1649" i="1"/>
  <c r="U1650" i="1"/>
  <c r="U1651" i="1"/>
  <c r="U1652" i="1"/>
  <c r="U1653" i="1"/>
  <c r="U1654" i="1"/>
  <c r="U1655" i="1"/>
  <c r="U1656" i="1"/>
  <c r="U1657" i="1"/>
  <c r="U1658" i="1"/>
  <c r="U1659" i="1"/>
  <c r="U1660" i="1"/>
  <c r="U1661" i="1"/>
  <c r="U1662" i="1"/>
  <c r="U1667" i="1"/>
  <c r="U1668" i="1"/>
  <c r="U1669" i="1"/>
  <c r="U1670" i="1"/>
  <c r="U1671" i="1"/>
  <c r="U1672" i="1"/>
  <c r="U1673" i="1"/>
  <c r="U1674" i="1"/>
  <c r="U1675" i="1"/>
  <c r="U1676" i="1"/>
  <c r="U1677" i="1"/>
  <c r="U1678" i="1"/>
  <c r="U1679" i="1"/>
  <c r="U1680" i="1"/>
  <c r="U1681" i="1"/>
  <c r="U1682" i="1"/>
  <c r="U1683" i="1"/>
  <c r="U1684" i="1"/>
  <c r="U1685" i="1"/>
  <c r="U1686" i="1"/>
  <c r="U1691" i="1"/>
  <c r="U1692" i="1"/>
  <c r="U1693" i="1"/>
  <c r="U1694" i="1"/>
  <c r="U1695" i="1"/>
  <c r="U1696" i="1"/>
  <c r="U1697" i="1"/>
  <c r="U1698" i="1"/>
  <c r="U1699" i="1"/>
  <c r="U1700" i="1"/>
  <c r="U1701" i="1"/>
  <c r="U1702" i="1"/>
  <c r="U1703" i="1"/>
  <c r="U1704" i="1"/>
  <c r="U1705" i="1"/>
  <c r="U1706" i="1"/>
  <c r="U1707" i="1"/>
  <c r="U1708" i="1"/>
  <c r="U1709" i="1"/>
  <c r="U1710" i="1"/>
  <c r="U1715" i="1"/>
  <c r="U1716" i="1"/>
  <c r="U1717" i="1"/>
  <c r="U1718" i="1"/>
  <c r="U1719" i="1"/>
  <c r="U1720" i="1"/>
  <c r="U1721" i="1"/>
  <c r="U1722" i="1"/>
  <c r="U1723" i="1"/>
  <c r="U1724" i="1"/>
  <c r="U1725" i="1"/>
  <c r="U1726" i="1"/>
  <c r="U1727" i="1"/>
  <c r="U1728" i="1"/>
  <c r="U1729" i="1"/>
  <c r="U1730" i="1"/>
  <c r="U1731" i="1"/>
  <c r="U1732" i="1"/>
  <c r="U1733" i="1"/>
  <c r="U1734" i="1"/>
  <c r="U1739" i="1"/>
  <c r="U1740" i="1"/>
  <c r="U1741" i="1"/>
  <c r="U1742" i="1"/>
  <c r="U1743" i="1"/>
  <c r="U1744" i="1"/>
  <c r="U1745" i="1"/>
  <c r="U1746" i="1"/>
  <c r="U1747" i="1"/>
  <c r="U1748" i="1"/>
  <c r="U1749" i="1"/>
  <c r="U1750" i="1"/>
  <c r="U1751" i="1"/>
  <c r="U1752" i="1"/>
  <c r="U1753" i="1"/>
  <c r="U1754" i="1"/>
  <c r="U1755" i="1"/>
  <c r="U1756" i="1"/>
  <c r="U1757" i="1"/>
  <c r="U1758" i="1"/>
  <c r="U1763" i="1"/>
  <c r="U1764" i="1"/>
  <c r="U1765" i="1"/>
  <c r="U1766" i="1"/>
  <c r="U1767" i="1"/>
  <c r="U1768" i="1"/>
  <c r="U1769" i="1"/>
  <c r="U1770" i="1"/>
  <c r="U1771" i="1"/>
  <c r="U1772" i="1"/>
  <c r="U1773" i="1"/>
  <c r="U1774" i="1"/>
  <c r="U1775" i="1"/>
  <c r="U1776" i="1"/>
  <c r="U1777" i="1"/>
  <c r="U1778" i="1"/>
  <c r="U1779" i="1"/>
  <c r="U1780" i="1"/>
  <c r="U1781" i="1"/>
  <c r="U1782" i="1"/>
  <c r="U1787" i="1"/>
  <c r="U1788" i="1"/>
  <c r="U1789" i="1"/>
  <c r="U1790" i="1"/>
  <c r="U1791" i="1"/>
  <c r="U1792" i="1"/>
  <c r="U1793" i="1"/>
  <c r="U1794" i="1"/>
  <c r="U1795" i="1"/>
  <c r="U1796" i="1"/>
  <c r="U1797" i="1"/>
  <c r="U1798" i="1"/>
  <c r="U1799" i="1"/>
  <c r="U1800" i="1"/>
  <c r="U1801" i="1"/>
  <c r="U1802" i="1"/>
  <c r="U1803" i="1"/>
  <c r="U1804" i="1"/>
  <c r="U1805" i="1"/>
  <c r="U1806" i="1"/>
  <c r="U1811" i="1"/>
  <c r="U1812" i="1"/>
  <c r="U1813" i="1"/>
  <c r="U1814" i="1"/>
  <c r="U1815" i="1"/>
  <c r="U1816" i="1"/>
  <c r="U1817" i="1"/>
  <c r="U1818" i="1"/>
  <c r="U1819" i="1"/>
  <c r="U1820" i="1"/>
  <c r="U1821" i="1"/>
  <c r="U1822" i="1"/>
  <c r="U1823" i="1"/>
  <c r="U1824" i="1"/>
  <c r="U1825" i="1"/>
  <c r="U1826" i="1"/>
  <c r="U1827" i="1"/>
  <c r="U1828" i="1"/>
  <c r="U1829" i="1"/>
  <c r="U1830" i="1"/>
  <c r="U1835" i="1"/>
  <c r="U1836" i="1"/>
  <c r="U1837" i="1"/>
  <c r="U1838" i="1"/>
  <c r="U1839" i="1"/>
  <c r="U1840" i="1"/>
  <c r="U1841" i="1"/>
  <c r="U1842" i="1"/>
  <c r="U1843" i="1"/>
  <c r="U1844" i="1"/>
  <c r="U1845" i="1"/>
  <c r="U1846" i="1"/>
  <c r="U1847" i="1"/>
  <c r="U1848" i="1"/>
  <c r="U1849" i="1"/>
  <c r="U1850" i="1"/>
  <c r="U1851" i="1"/>
  <c r="U1852" i="1"/>
  <c r="U1853" i="1"/>
  <c r="U1854" i="1"/>
  <c r="U1859" i="1"/>
  <c r="U1860" i="1"/>
  <c r="U1861" i="1"/>
  <c r="U1862" i="1"/>
  <c r="U1863" i="1"/>
  <c r="U1864" i="1"/>
  <c r="U1865" i="1"/>
  <c r="U1866" i="1"/>
  <c r="U1867" i="1"/>
  <c r="U1868" i="1"/>
  <c r="U1869" i="1"/>
  <c r="U1870" i="1"/>
  <c r="U1871" i="1"/>
  <c r="U1872" i="1"/>
  <c r="U1873" i="1"/>
  <c r="U1874" i="1"/>
  <c r="U1875" i="1"/>
  <c r="U1876" i="1"/>
  <c r="U1877" i="1"/>
  <c r="U1878" i="1"/>
  <c r="U1883" i="1"/>
  <c r="U1884" i="1"/>
  <c r="U1885" i="1"/>
  <c r="U1886" i="1"/>
  <c r="U1887" i="1"/>
  <c r="U1888" i="1"/>
  <c r="U1889" i="1"/>
  <c r="U1890" i="1"/>
  <c r="U1891" i="1"/>
  <c r="U1892" i="1"/>
  <c r="U1893" i="1"/>
  <c r="U1894" i="1"/>
  <c r="U1895" i="1"/>
  <c r="U1896" i="1"/>
  <c r="U1897" i="1"/>
  <c r="U1898" i="1"/>
  <c r="U1899" i="1"/>
  <c r="U1900" i="1"/>
  <c r="U1901" i="1"/>
  <c r="U1902" i="1"/>
  <c r="U1907" i="1"/>
  <c r="U1908" i="1"/>
  <c r="U1909" i="1"/>
  <c r="U1910" i="1"/>
  <c r="U1911" i="1"/>
  <c r="U1912" i="1"/>
  <c r="U1913" i="1"/>
  <c r="U1914" i="1"/>
  <c r="U1915" i="1"/>
  <c r="U1916" i="1"/>
  <c r="U1917" i="1"/>
  <c r="U1918" i="1"/>
  <c r="U1919" i="1"/>
  <c r="U1920" i="1"/>
  <c r="U1921" i="1"/>
  <c r="U1922" i="1"/>
  <c r="U1923" i="1"/>
  <c r="U1924" i="1"/>
  <c r="U1925" i="1"/>
  <c r="U1926" i="1"/>
  <c r="U1931" i="1"/>
  <c r="U1932" i="1"/>
  <c r="U1933" i="1"/>
  <c r="U1934" i="1"/>
  <c r="U1935" i="1"/>
  <c r="U1936" i="1"/>
  <c r="U1937" i="1"/>
  <c r="U1938" i="1"/>
  <c r="U1939" i="1"/>
  <c r="U1940" i="1"/>
  <c r="U1941" i="1"/>
  <c r="U1942" i="1"/>
  <c r="U1943" i="1"/>
  <c r="U1944" i="1"/>
  <c r="U1945" i="1"/>
  <c r="U1946" i="1"/>
  <c r="U1947" i="1"/>
  <c r="U1948" i="1"/>
  <c r="U1949" i="1"/>
  <c r="U1950" i="1"/>
  <c r="U1955" i="1"/>
  <c r="U1956" i="1"/>
  <c r="U1957" i="1"/>
  <c r="U1958" i="1"/>
  <c r="U1959" i="1"/>
  <c r="U1960" i="1"/>
  <c r="U1961" i="1"/>
  <c r="U1962" i="1"/>
  <c r="U1963" i="1"/>
  <c r="U1964" i="1"/>
  <c r="U1965" i="1"/>
  <c r="U1966" i="1"/>
  <c r="U1967" i="1"/>
  <c r="U1968" i="1"/>
  <c r="U1969" i="1"/>
  <c r="U1970" i="1"/>
  <c r="U1971" i="1"/>
  <c r="U1972" i="1"/>
  <c r="U1973" i="1"/>
  <c r="U1974" i="1"/>
  <c r="U1979" i="1"/>
  <c r="U1980" i="1"/>
  <c r="U1981" i="1"/>
  <c r="U1982" i="1"/>
  <c r="U1983" i="1"/>
  <c r="U1984" i="1"/>
  <c r="U1985" i="1"/>
  <c r="U1986" i="1"/>
  <c r="U1987" i="1"/>
  <c r="U1988" i="1"/>
  <c r="U1989" i="1"/>
  <c r="U1990" i="1"/>
  <c r="U1991" i="1"/>
  <c r="U1992" i="1"/>
  <c r="U1993" i="1"/>
  <c r="U1994" i="1"/>
  <c r="U1995" i="1"/>
  <c r="U1996" i="1"/>
  <c r="U1997" i="1"/>
  <c r="U1998" i="1"/>
  <c r="U2003" i="1"/>
  <c r="U2004" i="1"/>
  <c r="U2005" i="1"/>
  <c r="U2006" i="1"/>
  <c r="U2007" i="1"/>
  <c r="U2008" i="1"/>
  <c r="U2009" i="1"/>
  <c r="U2010" i="1"/>
  <c r="U2011" i="1"/>
  <c r="U2012" i="1"/>
  <c r="U2013" i="1"/>
  <c r="U2014" i="1"/>
  <c r="U2015" i="1"/>
  <c r="U2016" i="1"/>
  <c r="U2017" i="1"/>
  <c r="U2018" i="1"/>
  <c r="U2019" i="1"/>
  <c r="U2020" i="1"/>
  <c r="U2021" i="1"/>
  <c r="U2022" i="1"/>
  <c r="U2027" i="1"/>
  <c r="U2028" i="1"/>
  <c r="U2029" i="1"/>
  <c r="U2030" i="1"/>
  <c r="U2031" i="1"/>
  <c r="U2032" i="1"/>
  <c r="U2033" i="1"/>
  <c r="U2034" i="1"/>
  <c r="U2035" i="1"/>
  <c r="U2036" i="1"/>
  <c r="U2037" i="1"/>
  <c r="U2038" i="1"/>
  <c r="U2039" i="1"/>
  <c r="U2040" i="1"/>
  <c r="U2041" i="1"/>
  <c r="U2042" i="1"/>
  <c r="U2043" i="1"/>
  <c r="U2044" i="1"/>
  <c r="U2045" i="1"/>
  <c r="U2046" i="1"/>
  <c r="U2051" i="1"/>
  <c r="U2052" i="1"/>
  <c r="U2053" i="1"/>
  <c r="U2054" i="1"/>
  <c r="U2055" i="1"/>
  <c r="U2056" i="1"/>
  <c r="U2057" i="1"/>
  <c r="U2058" i="1"/>
  <c r="U2059" i="1"/>
  <c r="U2060" i="1"/>
  <c r="U2061" i="1"/>
  <c r="U2062" i="1"/>
  <c r="U2063" i="1"/>
  <c r="U2064" i="1"/>
  <c r="U2065" i="1"/>
  <c r="U2066" i="1"/>
  <c r="U2067" i="1"/>
  <c r="U2068" i="1"/>
  <c r="U2069" i="1"/>
  <c r="U2070" i="1"/>
  <c r="U2075" i="1"/>
  <c r="U2076" i="1"/>
  <c r="U2077" i="1"/>
  <c r="U2078" i="1"/>
  <c r="U2079" i="1"/>
  <c r="U2080" i="1"/>
  <c r="U2081" i="1"/>
  <c r="U2082" i="1"/>
  <c r="U2083" i="1"/>
  <c r="U2084" i="1"/>
  <c r="U2085" i="1"/>
  <c r="U2086" i="1"/>
  <c r="U2087" i="1"/>
  <c r="U2088" i="1"/>
  <c r="U2089" i="1"/>
  <c r="U2090" i="1"/>
  <c r="U2091" i="1"/>
  <c r="U2092" i="1"/>
  <c r="U2093" i="1"/>
  <c r="U2094" i="1"/>
  <c r="U2099" i="1"/>
  <c r="U2100" i="1"/>
  <c r="U2101" i="1"/>
  <c r="U2102" i="1"/>
  <c r="U2103" i="1"/>
  <c r="U2104" i="1"/>
  <c r="U2105" i="1"/>
  <c r="U2106" i="1"/>
  <c r="U2107" i="1"/>
  <c r="U2108" i="1"/>
  <c r="U2109" i="1"/>
  <c r="U2110" i="1"/>
  <c r="U2111" i="1"/>
  <c r="U2112" i="1"/>
  <c r="U2113" i="1"/>
  <c r="U2114" i="1"/>
  <c r="U2115" i="1"/>
  <c r="U2116" i="1"/>
  <c r="U2117" i="1"/>
  <c r="U2118" i="1"/>
  <c r="U2123" i="1"/>
  <c r="U2124" i="1"/>
  <c r="U2125" i="1"/>
  <c r="U2126" i="1"/>
  <c r="U2127" i="1"/>
  <c r="U2128" i="1"/>
  <c r="U2129" i="1"/>
  <c r="U2130" i="1"/>
  <c r="U2131" i="1"/>
  <c r="U2132" i="1"/>
  <c r="U2133" i="1"/>
  <c r="U2134" i="1"/>
  <c r="U2135" i="1"/>
  <c r="U2136" i="1"/>
  <c r="U2137" i="1"/>
  <c r="U2138" i="1"/>
  <c r="U2139" i="1"/>
  <c r="U2140" i="1"/>
  <c r="U2141" i="1"/>
  <c r="U2142" i="1"/>
  <c r="U2147" i="1"/>
  <c r="U2148" i="1"/>
  <c r="U2149" i="1"/>
  <c r="U2150" i="1"/>
  <c r="U2151" i="1"/>
  <c r="U2152" i="1"/>
  <c r="U2153" i="1"/>
  <c r="U2154" i="1"/>
  <c r="U2155" i="1"/>
  <c r="U2156" i="1"/>
  <c r="U2157" i="1"/>
  <c r="U2158" i="1"/>
  <c r="U2159" i="1"/>
  <c r="U2160" i="1"/>
  <c r="U2161" i="1"/>
  <c r="U2162" i="1"/>
  <c r="U2163" i="1"/>
  <c r="U2164" i="1"/>
  <c r="U2165" i="1"/>
  <c r="U2166" i="1"/>
  <c r="U2171" i="1"/>
  <c r="U2172" i="1"/>
  <c r="U2173" i="1"/>
  <c r="U2174" i="1"/>
  <c r="U2175" i="1"/>
  <c r="U2176" i="1"/>
  <c r="U2177" i="1"/>
  <c r="U2178" i="1"/>
  <c r="U2179" i="1"/>
  <c r="U2180" i="1"/>
  <c r="U2181" i="1"/>
  <c r="U2182" i="1"/>
  <c r="U2183" i="1"/>
  <c r="U2184" i="1"/>
  <c r="U2185" i="1"/>
  <c r="U2186" i="1"/>
  <c r="U2187" i="1"/>
  <c r="U2188" i="1"/>
  <c r="U2189" i="1"/>
  <c r="U2190" i="1"/>
  <c r="U2195" i="1"/>
  <c r="U2196" i="1"/>
  <c r="U2197" i="1"/>
  <c r="U2198" i="1"/>
  <c r="U2199" i="1"/>
  <c r="U2200" i="1"/>
  <c r="U2201" i="1"/>
  <c r="U2202" i="1"/>
  <c r="U2203" i="1"/>
  <c r="U2204" i="1"/>
  <c r="U2205" i="1"/>
  <c r="U2206" i="1"/>
  <c r="U2207" i="1"/>
  <c r="U2208" i="1"/>
  <c r="U2209" i="1"/>
  <c r="U2210" i="1"/>
  <c r="U2211" i="1"/>
  <c r="U2212" i="1"/>
  <c r="U2213" i="1"/>
  <c r="U2214" i="1"/>
  <c r="U2219" i="1"/>
  <c r="U2220" i="1"/>
  <c r="U2221" i="1"/>
  <c r="U2222" i="1"/>
  <c r="U2223" i="1"/>
  <c r="U2224" i="1"/>
  <c r="U2225" i="1"/>
  <c r="U2226" i="1"/>
  <c r="U2227" i="1"/>
  <c r="U2228" i="1"/>
  <c r="U2229" i="1"/>
  <c r="U2230" i="1"/>
  <c r="U2231" i="1"/>
  <c r="U2232" i="1"/>
  <c r="U2233" i="1"/>
  <c r="U2234" i="1"/>
  <c r="U2235" i="1"/>
  <c r="U2236" i="1"/>
  <c r="U2237" i="1"/>
  <c r="U2238" i="1"/>
  <c r="U2243" i="1"/>
  <c r="U2244" i="1"/>
  <c r="U2245" i="1"/>
  <c r="U2246" i="1"/>
  <c r="U2247" i="1"/>
  <c r="U2248" i="1"/>
  <c r="U2249" i="1"/>
  <c r="U2250" i="1"/>
  <c r="U2251" i="1"/>
  <c r="U2252" i="1"/>
  <c r="U2253" i="1"/>
  <c r="U2254" i="1"/>
  <c r="U2255" i="1"/>
  <c r="U2256" i="1"/>
  <c r="U2257" i="1"/>
  <c r="U2258" i="1"/>
  <c r="U2259" i="1"/>
  <c r="U2260" i="1"/>
  <c r="U2261" i="1"/>
  <c r="U2262" i="1"/>
  <c r="U2267" i="1"/>
  <c r="U2268" i="1"/>
  <c r="U2269" i="1"/>
  <c r="U2270" i="1"/>
  <c r="U2271" i="1"/>
  <c r="U2272" i="1"/>
  <c r="U2273" i="1"/>
  <c r="U2274" i="1"/>
  <c r="U2275" i="1"/>
  <c r="U2276" i="1"/>
  <c r="U2277" i="1"/>
  <c r="U2278" i="1"/>
  <c r="U2279" i="1"/>
  <c r="U2280" i="1"/>
  <c r="U2281" i="1"/>
  <c r="U2282" i="1"/>
  <c r="U2283" i="1"/>
  <c r="U2284" i="1"/>
  <c r="U2285" i="1"/>
  <c r="U2286" i="1"/>
  <c r="U2291" i="1"/>
  <c r="U2292" i="1"/>
  <c r="U2293" i="1"/>
  <c r="U2294" i="1"/>
  <c r="U2295" i="1"/>
  <c r="U2296" i="1"/>
  <c r="U2297" i="1"/>
  <c r="U2298" i="1"/>
  <c r="U2299" i="1"/>
  <c r="U2300" i="1"/>
  <c r="U2301" i="1"/>
  <c r="U2302" i="1"/>
  <c r="U2303" i="1"/>
  <c r="U2304" i="1"/>
  <c r="U2305" i="1"/>
  <c r="U2306" i="1"/>
  <c r="U2307" i="1"/>
  <c r="U2308" i="1"/>
  <c r="U2309" i="1"/>
  <c r="U2310" i="1"/>
  <c r="U2315" i="1"/>
  <c r="U2316" i="1"/>
  <c r="U2317" i="1"/>
  <c r="U2318" i="1"/>
  <c r="U2319" i="1"/>
  <c r="U2320" i="1"/>
  <c r="U2321" i="1"/>
  <c r="U2322" i="1"/>
  <c r="U2323" i="1"/>
  <c r="U2324" i="1"/>
  <c r="U2325" i="1"/>
  <c r="U2326" i="1"/>
  <c r="U2327" i="1"/>
  <c r="U2328" i="1"/>
  <c r="U2329" i="1"/>
  <c r="U2330" i="1"/>
  <c r="U2331" i="1"/>
  <c r="U2332" i="1"/>
  <c r="U2333" i="1"/>
  <c r="U2334" i="1"/>
  <c r="U2339" i="1"/>
  <c r="U2340" i="1"/>
  <c r="U2341" i="1"/>
  <c r="U2342" i="1"/>
  <c r="U2343" i="1"/>
  <c r="U2344" i="1"/>
  <c r="U2345" i="1"/>
  <c r="U2346" i="1"/>
  <c r="U2347" i="1"/>
  <c r="U2348" i="1"/>
  <c r="U2349" i="1"/>
  <c r="U2350" i="1"/>
  <c r="U2351" i="1"/>
  <c r="U2352" i="1"/>
  <c r="U2353" i="1"/>
  <c r="U2354" i="1"/>
  <c r="U2355" i="1"/>
  <c r="U2356" i="1"/>
  <c r="U2357" i="1"/>
  <c r="U2358" i="1"/>
  <c r="U2363" i="1"/>
  <c r="U2364" i="1"/>
  <c r="U2365" i="1"/>
  <c r="U2366" i="1"/>
  <c r="U2367" i="1"/>
  <c r="U2368" i="1"/>
  <c r="U2369" i="1"/>
  <c r="U2370" i="1"/>
  <c r="U2371" i="1"/>
  <c r="U2372" i="1"/>
  <c r="U2373" i="1"/>
  <c r="U2374" i="1"/>
  <c r="U2375" i="1"/>
  <c r="U2376" i="1"/>
  <c r="U2377" i="1"/>
  <c r="U2378" i="1"/>
  <c r="U2379" i="1"/>
  <c r="U2380" i="1"/>
  <c r="U2381" i="1"/>
  <c r="U2382" i="1"/>
  <c r="U2387" i="1"/>
  <c r="U2388" i="1"/>
  <c r="U2389" i="1"/>
  <c r="U2390" i="1"/>
  <c r="U2391" i="1"/>
  <c r="U2392" i="1"/>
  <c r="U2393" i="1"/>
  <c r="U2394" i="1"/>
  <c r="U2395" i="1"/>
  <c r="U2396" i="1"/>
  <c r="U2397" i="1"/>
  <c r="U2398" i="1"/>
  <c r="U2399" i="1"/>
  <c r="U2400" i="1"/>
  <c r="U2401" i="1"/>
  <c r="U2402" i="1"/>
  <c r="U2403" i="1"/>
  <c r="U2404" i="1"/>
  <c r="U2405" i="1"/>
  <c r="U2406" i="1"/>
  <c r="U2411" i="1"/>
  <c r="U2412" i="1"/>
  <c r="U2413" i="1"/>
  <c r="U2414" i="1"/>
  <c r="U2415" i="1"/>
  <c r="U2416" i="1"/>
  <c r="U2417" i="1"/>
  <c r="U2418" i="1"/>
  <c r="U2419" i="1"/>
  <c r="U2420" i="1"/>
  <c r="U2421" i="1"/>
  <c r="U2422" i="1"/>
  <c r="U2423" i="1"/>
  <c r="U2424" i="1"/>
  <c r="U2425" i="1"/>
  <c r="U2426" i="1"/>
  <c r="U2427" i="1"/>
  <c r="U2428" i="1"/>
  <c r="U2429" i="1"/>
  <c r="U2430" i="1"/>
  <c r="U2435" i="1"/>
  <c r="U2436" i="1"/>
  <c r="U2437" i="1"/>
  <c r="U2438" i="1"/>
  <c r="U2439" i="1"/>
  <c r="U2440" i="1"/>
  <c r="U2441" i="1"/>
  <c r="U2442" i="1"/>
  <c r="U2443" i="1"/>
  <c r="U2444" i="1"/>
  <c r="U2445" i="1"/>
  <c r="U2446" i="1"/>
  <c r="U2447" i="1"/>
  <c r="U2448" i="1"/>
  <c r="U2449" i="1"/>
  <c r="U2450" i="1"/>
  <c r="U2451" i="1"/>
  <c r="U2452" i="1"/>
  <c r="U2453" i="1"/>
  <c r="U2454" i="1"/>
  <c r="U2459" i="1"/>
  <c r="U2460" i="1"/>
  <c r="U2461" i="1"/>
  <c r="U2462" i="1"/>
  <c r="U2463" i="1"/>
  <c r="U2464" i="1"/>
  <c r="U2465" i="1"/>
  <c r="U2466" i="1"/>
  <c r="U2467" i="1"/>
  <c r="U2468" i="1"/>
  <c r="U2469" i="1"/>
  <c r="U2470" i="1"/>
  <c r="U2471" i="1"/>
  <c r="U2472" i="1"/>
  <c r="U2473" i="1"/>
  <c r="U2474" i="1"/>
  <c r="U2475" i="1"/>
  <c r="U2476" i="1"/>
  <c r="U2477" i="1"/>
  <c r="U2478" i="1"/>
  <c r="U2483" i="1"/>
  <c r="U2484" i="1"/>
  <c r="U2485" i="1"/>
  <c r="U2486" i="1"/>
  <c r="U2487" i="1"/>
  <c r="U2488" i="1"/>
  <c r="U2489" i="1"/>
  <c r="U2490" i="1"/>
  <c r="U2491" i="1"/>
  <c r="U2492" i="1"/>
  <c r="U2493" i="1"/>
  <c r="U2494" i="1"/>
  <c r="U2495" i="1"/>
  <c r="U2496" i="1"/>
  <c r="U2497" i="1"/>
  <c r="U2498" i="1"/>
  <c r="U2499" i="1"/>
  <c r="U2500" i="1"/>
  <c r="U2501" i="1"/>
  <c r="U2502" i="1"/>
  <c r="U2507" i="1"/>
  <c r="U2508" i="1"/>
  <c r="U2509" i="1"/>
  <c r="U2510" i="1"/>
  <c r="U2511" i="1"/>
  <c r="U2512" i="1"/>
  <c r="U2513" i="1"/>
  <c r="U2514" i="1"/>
  <c r="U2515" i="1"/>
  <c r="U2516" i="1"/>
  <c r="U2517" i="1"/>
  <c r="U2518" i="1"/>
  <c r="U2519" i="1"/>
  <c r="U2520" i="1"/>
  <c r="U2521" i="1"/>
  <c r="U2522" i="1"/>
  <c r="U2523" i="1"/>
  <c r="U2524" i="1"/>
  <c r="U2525" i="1"/>
  <c r="U2526" i="1"/>
  <c r="U2531" i="1"/>
  <c r="U2532" i="1"/>
  <c r="U2533" i="1"/>
  <c r="U2534" i="1"/>
  <c r="U2535" i="1"/>
  <c r="U2536" i="1"/>
  <c r="U2537" i="1"/>
  <c r="U2538" i="1"/>
  <c r="U2539" i="1"/>
  <c r="U2540" i="1"/>
  <c r="U2541" i="1"/>
  <c r="U2542" i="1"/>
  <c r="U2543" i="1"/>
  <c r="U2544" i="1"/>
  <c r="U2545" i="1"/>
  <c r="U2546" i="1"/>
  <c r="U2547" i="1"/>
  <c r="U2548" i="1"/>
  <c r="U2549" i="1"/>
  <c r="U2550" i="1"/>
  <c r="U2555" i="1"/>
  <c r="U2556" i="1"/>
  <c r="U2557" i="1"/>
  <c r="U2558" i="1"/>
  <c r="U2559" i="1"/>
  <c r="U2560" i="1"/>
  <c r="U2561" i="1"/>
  <c r="U2562" i="1"/>
  <c r="U2563" i="1"/>
  <c r="U2564" i="1"/>
  <c r="U2565" i="1"/>
  <c r="U2566" i="1"/>
  <c r="U2567" i="1"/>
  <c r="U2568" i="1"/>
  <c r="U2569" i="1"/>
  <c r="U2570" i="1"/>
  <c r="U2571" i="1"/>
  <c r="U2572" i="1"/>
  <c r="U2573" i="1"/>
  <c r="U2574" i="1"/>
  <c r="U2579" i="1"/>
  <c r="U2580" i="1"/>
  <c r="U2581" i="1"/>
  <c r="U2582" i="1"/>
  <c r="U2583" i="1"/>
  <c r="U2584" i="1"/>
  <c r="U2585" i="1"/>
  <c r="U2586" i="1"/>
  <c r="U2587" i="1"/>
  <c r="U2588" i="1"/>
  <c r="U2589" i="1"/>
  <c r="U2590" i="1"/>
  <c r="U2591" i="1"/>
  <c r="U2592" i="1"/>
  <c r="U2593" i="1"/>
  <c r="U2594" i="1"/>
  <c r="U2595" i="1"/>
  <c r="U2596" i="1"/>
  <c r="U2597" i="1"/>
  <c r="U2598" i="1"/>
  <c r="U2603" i="1"/>
  <c r="U2604" i="1"/>
  <c r="U2605" i="1"/>
  <c r="U2606" i="1"/>
  <c r="U2607" i="1"/>
  <c r="U2608" i="1"/>
  <c r="U2609" i="1"/>
  <c r="U2610" i="1"/>
  <c r="U2611" i="1"/>
  <c r="U2612" i="1"/>
  <c r="U2613" i="1"/>
  <c r="U2614" i="1"/>
  <c r="U2615" i="1"/>
  <c r="U2616" i="1"/>
  <c r="U2617" i="1"/>
  <c r="U2618" i="1"/>
  <c r="U2619" i="1"/>
  <c r="U2620" i="1"/>
  <c r="U2621" i="1"/>
  <c r="U2622" i="1"/>
  <c r="U2627" i="1"/>
  <c r="U2628" i="1"/>
  <c r="U2629" i="1"/>
  <c r="U2630" i="1"/>
  <c r="U2631" i="1"/>
  <c r="U2632" i="1"/>
  <c r="U2633" i="1"/>
  <c r="U2634" i="1"/>
  <c r="U2635" i="1"/>
  <c r="U2636" i="1"/>
  <c r="U2637" i="1"/>
  <c r="U2638" i="1"/>
  <c r="U2639" i="1"/>
  <c r="U2640" i="1"/>
  <c r="U2641" i="1"/>
  <c r="U2642" i="1"/>
  <c r="U2643" i="1"/>
  <c r="U2644" i="1"/>
  <c r="U2645" i="1"/>
  <c r="U2646" i="1"/>
  <c r="U2651" i="1"/>
  <c r="U2652" i="1"/>
  <c r="U2653" i="1"/>
  <c r="U2654" i="1"/>
  <c r="U2655" i="1"/>
  <c r="U2656" i="1"/>
  <c r="U2657" i="1"/>
  <c r="U2658" i="1"/>
  <c r="U2659" i="1"/>
  <c r="U2660" i="1"/>
  <c r="U2661" i="1"/>
  <c r="U2662" i="1"/>
  <c r="U2663" i="1"/>
  <c r="U2664" i="1"/>
  <c r="U2665" i="1"/>
  <c r="U2666" i="1"/>
  <c r="U2667" i="1"/>
  <c r="U2668" i="1"/>
  <c r="U2669" i="1"/>
  <c r="U2670" i="1"/>
  <c r="U2675" i="1"/>
  <c r="U2676" i="1"/>
  <c r="U2677" i="1"/>
  <c r="U2678" i="1"/>
  <c r="U2679" i="1"/>
  <c r="U2680" i="1"/>
  <c r="U2681" i="1"/>
  <c r="U2682" i="1"/>
  <c r="U2683" i="1"/>
  <c r="U2684" i="1"/>
  <c r="U2685" i="1"/>
  <c r="U2686" i="1"/>
  <c r="U2687" i="1"/>
  <c r="U2688" i="1"/>
  <c r="U2689" i="1"/>
  <c r="U2690" i="1"/>
  <c r="U2691" i="1"/>
  <c r="U2692" i="1"/>
  <c r="U2693" i="1"/>
  <c r="U2694" i="1"/>
  <c r="U2699" i="1"/>
  <c r="U2700" i="1"/>
  <c r="U2701" i="1"/>
  <c r="U2702" i="1"/>
  <c r="U2703" i="1"/>
  <c r="U2704" i="1"/>
  <c r="U2705" i="1"/>
  <c r="U2706" i="1"/>
  <c r="U2707" i="1"/>
  <c r="U2708" i="1"/>
  <c r="U2709" i="1"/>
  <c r="U2710" i="1"/>
  <c r="U2711" i="1"/>
  <c r="U2712" i="1"/>
  <c r="U2713" i="1"/>
  <c r="U2714" i="1"/>
  <c r="U2715" i="1"/>
  <c r="U2716" i="1"/>
  <c r="U2717" i="1"/>
  <c r="U2718" i="1"/>
  <c r="U2723" i="1"/>
  <c r="U2724" i="1"/>
  <c r="U2725" i="1"/>
  <c r="U2726" i="1"/>
  <c r="U2727" i="1"/>
  <c r="U2728" i="1"/>
  <c r="U2729" i="1"/>
  <c r="U2730" i="1"/>
  <c r="U2731" i="1"/>
  <c r="U2732" i="1"/>
  <c r="U2733" i="1"/>
  <c r="U2734" i="1"/>
  <c r="U2735" i="1"/>
  <c r="U2736" i="1"/>
  <c r="U2737" i="1"/>
  <c r="U2738" i="1"/>
  <c r="U2739" i="1"/>
  <c r="U2740" i="1"/>
  <c r="U2741" i="1"/>
  <c r="U2742" i="1"/>
  <c r="U2747" i="1"/>
  <c r="U2748" i="1"/>
  <c r="U2749" i="1"/>
  <c r="U2750" i="1"/>
  <c r="U2751" i="1"/>
  <c r="U2752" i="1"/>
  <c r="U2753" i="1"/>
  <c r="U2754" i="1"/>
  <c r="U2755" i="1"/>
  <c r="U2756" i="1"/>
  <c r="U2757" i="1"/>
  <c r="U2758" i="1"/>
  <c r="U2759" i="1"/>
  <c r="U2760" i="1"/>
  <c r="U2761" i="1"/>
  <c r="U2762" i="1"/>
  <c r="U2763" i="1"/>
  <c r="U2764" i="1"/>
  <c r="U2765" i="1"/>
  <c r="U2766" i="1"/>
  <c r="U2771" i="1"/>
  <c r="U2772" i="1"/>
  <c r="U2773" i="1"/>
  <c r="U2774" i="1"/>
  <c r="U2775" i="1"/>
  <c r="U2776" i="1"/>
  <c r="U2777" i="1"/>
  <c r="U2778" i="1"/>
  <c r="U2779" i="1"/>
  <c r="U2780" i="1"/>
  <c r="U2781" i="1"/>
  <c r="U2782" i="1"/>
  <c r="U2783" i="1"/>
  <c r="U2784" i="1"/>
  <c r="U2785" i="1"/>
  <c r="U2786" i="1"/>
  <c r="U2787" i="1"/>
  <c r="U2788" i="1"/>
  <c r="U2789" i="1"/>
  <c r="U2790" i="1"/>
  <c r="U2795" i="1"/>
  <c r="U2796" i="1"/>
  <c r="U2797" i="1"/>
  <c r="U2798" i="1"/>
  <c r="U2799" i="1"/>
  <c r="U2800" i="1"/>
  <c r="U2801" i="1"/>
  <c r="U2802" i="1"/>
  <c r="U2803" i="1"/>
  <c r="U2804" i="1"/>
  <c r="U2805" i="1"/>
  <c r="U2806" i="1"/>
  <c r="U2807" i="1"/>
  <c r="U2808" i="1"/>
  <c r="U2809" i="1"/>
  <c r="U2810" i="1"/>
  <c r="U2811" i="1"/>
  <c r="U2812" i="1"/>
  <c r="U2813" i="1"/>
  <c r="U2814" i="1"/>
  <c r="U2819" i="1"/>
  <c r="U2820" i="1"/>
  <c r="U2821" i="1"/>
  <c r="U2822" i="1"/>
  <c r="U2823" i="1"/>
  <c r="U2824" i="1"/>
  <c r="U2825" i="1"/>
  <c r="U2826" i="1"/>
  <c r="U2827" i="1"/>
  <c r="U2828" i="1"/>
  <c r="U2829" i="1"/>
  <c r="U2830" i="1"/>
  <c r="U2831" i="1"/>
  <c r="U2832" i="1"/>
  <c r="U2833" i="1"/>
  <c r="U2834" i="1"/>
  <c r="U2835" i="1"/>
  <c r="U2836" i="1"/>
  <c r="U2837" i="1"/>
  <c r="U2838" i="1"/>
  <c r="U2843" i="1"/>
  <c r="U2844" i="1"/>
  <c r="U2845" i="1"/>
  <c r="U2846" i="1"/>
  <c r="U2847" i="1"/>
  <c r="U2848" i="1"/>
  <c r="U2849" i="1"/>
  <c r="U2850" i="1"/>
  <c r="U2851" i="1"/>
  <c r="U2852" i="1"/>
  <c r="U2853" i="1"/>
  <c r="U2854" i="1"/>
  <c r="U2855" i="1"/>
  <c r="U2856" i="1"/>
  <c r="U2857" i="1"/>
  <c r="U2858" i="1"/>
  <c r="U2859" i="1"/>
  <c r="U2860" i="1"/>
  <c r="U2861" i="1"/>
  <c r="U2862" i="1"/>
  <c r="U2867" i="1"/>
  <c r="U2868" i="1"/>
  <c r="U2869" i="1"/>
  <c r="U2870" i="1"/>
  <c r="U2871" i="1"/>
  <c r="U2872" i="1"/>
  <c r="U2873" i="1"/>
  <c r="U2874" i="1"/>
  <c r="U2875" i="1"/>
  <c r="U2876" i="1"/>
  <c r="U2877" i="1"/>
  <c r="U2878" i="1"/>
  <c r="U2879" i="1"/>
  <c r="U2880" i="1"/>
  <c r="U2881" i="1"/>
  <c r="U2882" i="1"/>
  <c r="U2883" i="1"/>
  <c r="U2884" i="1"/>
  <c r="U2885" i="1"/>
  <c r="U2886" i="1"/>
  <c r="U2891" i="1"/>
  <c r="U2892" i="1"/>
  <c r="U2893" i="1"/>
  <c r="U2894" i="1"/>
  <c r="U2895" i="1"/>
  <c r="U2896" i="1"/>
  <c r="U2897" i="1"/>
  <c r="U2898" i="1"/>
  <c r="U2899" i="1"/>
  <c r="U2900" i="1"/>
  <c r="U2901" i="1"/>
  <c r="U2902" i="1"/>
  <c r="U2903" i="1"/>
  <c r="U2904" i="1"/>
  <c r="U2905" i="1"/>
  <c r="U2906" i="1"/>
  <c r="U2907" i="1"/>
  <c r="U2908" i="1"/>
  <c r="U2909" i="1"/>
  <c r="U2910" i="1"/>
  <c r="U2915" i="1"/>
  <c r="U2916" i="1"/>
  <c r="U2917" i="1"/>
  <c r="U2918" i="1"/>
  <c r="U2919" i="1"/>
  <c r="U2920" i="1"/>
  <c r="U2921" i="1"/>
  <c r="U2922" i="1"/>
  <c r="U2923" i="1"/>
  <c r="U2924" i="1"/>
  <c r="U2925" i="1"/>
  <c r="U2926" i="1"/>
  <c r="U2927" i="1"/>
  <c r="U2928" i="1"/>
  <c r="U2929" i="1"/>
  <c r="U2930" i="1"/>
  <c r="U2931" i="1"/>
  <c r="U2932" i="1"/>
  <c r="U2933" i="1"/>
  <c r="U2934" i="1"/>
  <c r="U2939" i="1"/>
  <c r="U2940" i="1"/>
  <c r="U2941" i="1"/>
  <c r="U2942" i="1"/>
  <c r="U2943" i="1"/>
  <c r="U2944" i="1"/>
  <c r="U2945" i="1"/>
  <c r="U2946" i="1"/>
  <c r="U2947" i="1"/>
  <c r="U2948" i="1"/>
  <c r="U2949" i="1"/>
  <c r="U2950" i="1"/>
  <c r="U2951" i="1"/>
  <c r="U2952" i="1"/>
  <c r="U2953" i="1"/>
  <c r="U2954" i="1"/>
  <c r="U2955" i="1"/>
  <c r="U2956" i="1"/>
  <c r="U2957" i="1"/>
  <c r="U2958" i="1"/>
  <c r="U2963" i="1"/>
  <c r="U2964" i="1"/>
  <c r="U2965" i="1"/>
  <c r="U2966" i="1"/>
  <c r="U2967" i="1"/>
  <c r="U2968" i="1"/>
  <c r="U2969" i="1"/>
  <c r="U2970" i="1"/>
  <c r="U2971" i="1"/>
  <c r="U2972" i="1"/>
  <c r="U2973" i="1"/>
  <c r="U2974" i="1"/>
  <c r="U2975" i="1"/>
  <c r="U2976" i="1"/>
  <c r="U2977" i="1"/>
  <c r="U2978" i="1"/>
  <c r="U2979" i="1"/>
  <c r="U2980" i="1"/>
  <c r="U2981" i="1"/>
  <c r="U2982" i="1"/>
  <c r="U2987" i="1"/>
  <c r="U2988" i="1"/>
  <c r="U2989" i="1"/>
  <c r="U2990" i="1"/>
  <c r="U2991" i="1"/>
  <c r="U2992" i="1"/>
  <c r="U2993" i="1"/>
  <c r="U2994" i="1"/>
  <c r="U2995" i="1"/>
  <c r="U2996" i="1"/>
  <c r="U2997" i="1"/>
  <c r="U2998" i="1"/>
  <c r="U2999" i="1"/>
  <c r="U3000" i="1"/>
  <c r="U3001" i="1"/>
  <c r="U3002" i="1"/>
  <c r="U3003" i="1"/>
  <c r="U3004" i="1"/>
  <c r="U3005" i="1"/>
  <c r="U3006" i="1"/>
  <c r="U3011" i="1"/>
  <c r="U3012" i="1"/>
  <c r="U3013" i="1"/>
  <c r="U3014" i="1"/>
  <c r="U3015" i="1"/>
  <c r="U3016" i="1"/>
  <c r="U3017" i="1"/>
  <c r="U3018" i="1"/>
  <c r="U3019" i="1"/>
  <c r="U3020" i="1"/>
  <c r="U3021" i="1"/>
  <c r="U3022" i="1"/>
  <c r="U3023" i="1"/>
  <c r="U3024" i="1"/>
  <c r="U3025" i="1"/>
  <c r="U3026" i="1"/>
  <c r="U3027" i="1"/>
  <c r="U3028" i="1"/>
  <c r="U3029" i="1"/>
  <c r="U3030" i="1"/>
  <c r="U3035" i="1"/>
  <c r="U3036" i="1"/>
  <c r="U3037" i="1"/>
  <c r="U3038" i="1"/>
  <c r="U3039" i="1"/>
  <c r="U3040" i="1"/>
  <c r="U3041" i="1"/>
  <c r="U3042" i="1"/>
  <c r="U3043" i="1"/>
  <c r="U3044" i="1"/>
  <c r="U3045" i="1"/>
  <c r="U3046" i="1"/>
  <c r="U3047" i="1"/>
  <c r="U3048" i="1"/>
  <c r="U3049" i="1"/>
  <c r="U3050" i="1"/>
  <c r="U3051" i="1"/>
  <c r="U3052" i="1"/>
  <c r="U3053" i="1"/>
  <c r="U3054" i="1"/>
  <c r="U3059" i="1"/>
  <c r="U3060" i="1"/>
  <c r="U3061" i="1"/>
  <c r="U3062" i="1"/>
  <c r="U3063" i="1"/>
  <c r="U3064" i="1"/>
  <c r="U3065" i="1"/>
  <c r="U3066" i="1"/>
  <c r="U3067" i="1"/>
  <c r="U3068" i="1"/>
  <c r="U3069" i="1"/>
  <c r="U3070" i="1"/>
  <c r="U3071" i="1"/>
  <c r="U3072" i="1"/>
  <c r="U3073" i="1"/>
  <c r="U3074" i="1"/>
  <c r="U3075" i="1"/>
  <c r="U3076" i="1"/>
  <c r="U3077" i="1"/>
  <c r="U3078" i="1"/>
  <c r="U3083" i="1"/>
  <c r="U3084" i="1"/>
  <c r="U3085" i="1"/>
  <c r="U3086" i="1"/>
  <c r="U3087" i="1"/>
  <c r="U3088" i="1"/>
  <c r="U3089" i="1"/>
  <c r="U3090" i="1"/>
  <c r="U3091" i="1"/>
  <c r="U3092" i="1"/>
  <c r="U3093" i="1"/>
  <c r="U3094" i="1"/>
  <c r="U3095" i="1"/>
  <c r="U3096" i="1"/>
  <c r="U3097" i="1"/>
  <c r="U3098" i="1"/>
  <c r="U3099" i="1"/>
  <c r="U3100" i="1"/>
  <c r="U3101" i="1"/>
  <c r="U3102" i="1"/>
  <c r="U3107" i="1"/>
  <c r="U3108" i="1"/>
  <c r="U3109" i="1"/>
  <c r="U3110" i="1"/>
  <c r="U3111" i="1"/>
  <c r="U3112" i="1"/>
  <c r="U3113" i="1"/>
  <c r="U3114" i="1"/>
  <c r="U3115" i="1"/>
  <c r="U3116" i="1"/>
  <c r="U3117" i="1"/>
  <c r="U3118" i="1"/>
  <c r="U3119" i="1"/>
  <c r="U3120" i="1"/>
  <c r="U3121" i="1"/>
  <c r="U3122" i="1"/>
  <c r="U3123" i="1"/>
  <c r="U3124" i="1"/>
  <c r="U3125" i="1"/>
  <c r="U3126" i="1"/>
  <c r="U3131" i="1"/>
  <c r="U3132" i="1"/>
  <c r="U3133" i="1"/>
  <c r="U3134" i="1"/>
  <c r="U3135" i="1"/>
  <c r="U3136" i="1"/>
  <c r="U3137" i="1"/>
  <c r="U3138" i="1"/>
  <c r="U3139" i="1"/>
  <c r="U3140" i="1"/>
  <c r="U3141" i="1"/>
  <c r="U3142" i="1"/>
  <c r="U3143" i="1"/>
  <c r="U3144" i="1"/>
  <c r="U3145" i="1"/>
  <c r="U3146" i="1"/>
  <c r="U3147" i="1"/>
  <c r="U3148" i="1"/>
  <c r="U3149" i="1"/>
  <c r="U3150" i="1"/>
  <c r="U3155" i="1"/>
  <c r="U3156" i="1"/>
  <c r="U3157" i="1"/>
  <c r="U3158" i="1"/>
  <c r="U3159" i="1"/>
  <c r="U3160" i="1"/>
  <c r="U3161" i="1"/>
  <c r="U3162" i="1"/>
  <c r="U3163" i="1"/>
  <c r="U3164" i="1"/>
  <c r="U3165" i="1"/>
  <c r="U3166" i="1"/>
  <c r="U3167" i="1"/>
  <c r="U3168" i="1"/>
  <c r="U3169" i="1"/>
  <c r="U3170" i="1"/>
  <c r="U3171" i="1"/>
  <c r="U3172" i="1"/>
  <c r="U3173" i="1"/>
  <c r="U3174" i="1"/>
  <c r="U3179" i="1"/>
  <c r="U3180" i="1"/>
  <c r="U3181" i="1"/>
  <c r="U3182" i="1"/>
  <c r="U3183" i="1"/>
  <c r="U3184" i="1"/>
  <c r="U3185" i="1"/>
  <c r="U3186" i="1"/>
  <c r="U3187" i="1"/>
  <c r="U3188" i="1"/>
  <c r="U3189" i="1"/>
  <c r="U3190" i="1"/>
  <c r="U3191" i="1"/>
  <c r="U3192" i="1"/>
  <c r="U3193" i="1"/>
  <c r="U3194" i="1"/>
  <c r="U3195" i="1"/>
  <c r="U3196" i="1"/>
  <c r="U3197" i="1"/>
  <c r="U3198" i="1"/>
  <c r="U3203" i="1"/>
  <c r="U3204" i="1"/>
  <c r="U3205" i="1"/>
  <c r="U3206" i="1"/>
  <c r="U3207" i="1"/>
  <c r="U3208" i="1"/>
  <c r="U3209" i="1"/>
  <c r="U3210" i="1"/>
  <c r="U3211" i="1"/>
  <c r="U3212" i="1"/>
  <c r="U3213" i="1"/>
  <c r="U3214" i="1"/>
  <c r="U3215" i="1"/>
  <c r="U3216" i="1"/>
  <c r="U3217" i="1"/>
  <c r="U3218" i="1"/>
  <c r="U3219" i="1"/>
  <c r="U3220" i="1"/>
  <c r="U3221" i="1"/>
  <c r="U3222" i="1"/>
  <c r="U3227" i="1"/>
  <c r="U3228" i="1"/>
  <c r="U3229" i="1"/>
  <c r="U3230" i="1"/>
  <c r="U3231" i="1"/>
  <c r="U3232" i="1"/>
  <c r="U3233" i="1"/>
  <c r="U3234" i="1"/>
  <c r="U3235" i="1"/>
  <c r="U3236" i="1"/>
  <c r="U3237" i="1"/>
  <c r="U3238" i="1"/>
  <c r="U3239" i="1"/>
  <c r="U3240" i="1"/>
  <c r="U3241" i="1"/>
  <c r="U3242" i="1"/>
  <c r="U3243" i="1"/>
  <c r="U3244" i="1"/>
  <c r="U3245" i="1"/>
  <c r="U3246" i="1"/>
  <c r="U3251" i="1"/>
  <c r="U3252" i="1"/>
  <c r="U3253" i="1"/>
  <c r="U3254" i="1"/>
  <c r="U3255" i="1"/>
  <c r="U3256" i="1"/>
  <c r="U3257" i="1"/>
  <c r="U3258" i="1"/>
  <c r="U3259" i="1"/>
  <c r="U3260" i="1"/>
  <c r="U3261" i="1"/>
  <c r="U3262" i="1"/>
  <c r="U3263" i="1"/>
  <c r="U3264" i="1"/>
  <c r="U3265" i="1"/>
  <c r="U3266" i="1"/>
  <c r="U3267" i="1"/>
  <c r="U3268" i="1"/>
  <c r="U3269" i="1"/>
  <c r="U3270" i="1"/>
  <c r="U3275" i="1"/>
  <c r="U3276" i="1"/>
  <c r="U3277" i="1"/>
  <c r="U3278" i="1"/>
  <c r="U3279" i="1"/>
  <c r="U3280" i="1"/>
  <c r="U3281" i="1"/>
  <c r="U3282" i="1"/>
  <c r="U3283" i="1"/>
  <c r="U3284" i="1"/>
  <c r="U3285" i="1"/>
  <c r="U3286" i="1"/>
  <c r="U3287" i="1"/>
  <c r="U3288" i="1"/>
  <c r="U3289" i="1"/>
  <c r="U3290" i="1"/>
  <c r="U3291" i="1"/>
  <c r="U3292" i="1"/>
  <c r="U3293" i="1"/>
  <c r="U3294" i="1"/>
  <c r="U3299" i="1"/>
  <c r="U3300" i="1"/>
  <c r="U3301" i="1"/>
  <c r="U3302" i="1"/>
  <c r="U3303" i="1"/>
  <c r="U3304" i="1"/>
  <c r="U3305" i="1"/>
  <c r="U3306" i="1"/>
  <c r="U3307" i="1"/>
  <c r="U3308" i="1"/>
  <c r="U3309" i="1"/>
  <c r="U3310" i="1"/>
  <c r="U3311" i="1"/>
  <c r="U3312" i="1"/>
  <c r="U3313" i="1"/>
  <c r="U3314" i="1"/>
  <c r="U3315" i="1"/>
  <c r="U3316" i="1"/>
  <c r="U3317" i="1"/>
  <c r="U3318" i="1"/>
  <c r="U3323" i="1"/>
  <c r="U3324" i="1"/>
  <c r="U3325" i="1"/>
  <c r="U3326" i="1"/>
  <c r="U3327" i="1"/>
  <c r="U3328" i="1"/>
  <c r="U3329" i="1"/>
  <c r="U3330" i="1"/>
  <c r="U3331" i="1"/>
  <c r="U3332" i="1"/>
  <c r="U3333" i="1"/>
  <c r="U3334" i="1"/>
  <c r="U3335" i="1"/>
  <c r="U3336" i="1"/>
  <c r="U3337" i="1"/>
  <c r="U3338" i="1"/>
  <c r="U3339" i="1"/>
  <c r="U3340" i="1"/>
  <c r="U3341" i="1"/>
  <c r="U3342" i="1"/>
  <c r="U3347" i="1"/>
  <c r="U3348" i="1"/>
  <c r="U3349" i="1"/>
  <c r="U3350" i="1"/>
  <c r="U3351" i="1"/>
  <c r="U3352" i="1"/>
  <c r="U3353" i="1"/>
  <c r="U3354" i="1"/>
  <c r="U3355" i="1"/>
  <c r="U3356" i="1"/>
  <c r="U3357" i="1"/>
  <c r="U3358" i="1"/>
  <c r="U3359" i="1"/>
  <c r="U3360" i="1"/>
  <c r="U3361" i="1"/>
  <c r="U3362" i="1"/>
  <c r="U3363" i="1"/>
  <c r="U3364" i="1"/>
  <c r="U3365" i="1"/>
  <c r="U3366" i="1"/>
  <c r="U3371" i="1"/>
  <c r="U3372" i="1"/>
  <c r="U3373" i="1"/>
  <c r="U3374" i="1"/>
  <c r="U3375" i="1"/>
  <c r="U3376" i="1"/>
  <c r="U3377" i="1"/>
  <c r="U3378" i="1"/>
  <c r="U3379" i="1"/>
  <c r="U3380" i="1"/>
  <c r="U3381" i="1"/>
  <c r="U3382" i="1"/>
  <c r="U3383" i="1"/>
  <c r="U3384" i="1"/>
  <c r="U3385" i="1"/>
  <c r="U3386" i="1"/>
  <c r="U3387" i="1"/>
  <c r="U3388" i="1"/>
  <c r="U3389" i="1"/>
  <c r="U3390" i="1"/>
  <c r="U3395" i="1"/>
  <c r="U3396" i="1"/>
  <c r="U3397" i="1"/>
  <c r="U3398" i="1"/>
  <c r="U3399" i="1"/>
  <c r="U3400" i="1"/>
  <c r="U3401" i="1"/>
  <c r="U3402" i="1"/>
  <c r="U3403" i="1"/>
  <c r="U3404" i="1"/>
  <c r="U3405" i="1"/>
  <c r="U3406" i="1"/>
  <c r="U3407" i="1"/>
  <c r="U3408" i="1"/>
  <c r="U3409" i="1"/>
  <c r="U3410" i="1"/>
  <c r="U3411" i="1"/>
  <c r="U3412" i="1"/>
  <c r="U3413" i="1"/>
  <c r="U3414" i="1"/>
  <c r="U3419" i="1"/>
  <c r="U3420" i="1"/>
  <c r="U3421" i="1"/>
  <c r="U3422" i="1"/>
  <c r="U3423" i="1"/>
  <c r="U3424" i="1"/>
  <c r="U3425" i="1"/>
  <c r="U3426" i="1"/>
  <c r="U3427" i="1"/>
  <c r="U3428" i="1"/>
  <c r="U3429" i="1"/>
  <c r="U3430" i="1"/>
  <c r="U3431" i="1"/>
  <c r="U3432" i="1"/>
  <c r="U3433" i="1"/>
  <c r="U3434" i="1"/>
  <c r="U3435" i="1"/>
  <c r="U3436" i="1"/>
  <c r="U3437" i="1"/>
  <c r="U3438" i="1"/>
  <c r="U3443" i="1"/>
  <c r="U3444" i="1"/>
  <c r="U3445" i="1"/>
  <c r="U3446" i="1"/>
  <c r="U3447" i="1"/>
  <c r="U3448" i="1"/>
  <c r="U3449" i="1"/>
  <c r="U3450" i="1"/>
  <c r="U3451" i="1"/>
  <c r="U3452" i="1"/>
  <c r="U3453" i="1"/>
  <c r="U3454" i="1"/>
  <c r="U3455" i="1"/>
  <c r="U3456" i="1"/>
  <c r="U3457" i="1"/>
  <c r="U3458" i="1"/>
  <c r="U3459" i="1"/>
  <c r="U3460" i="1"/>
  <c r="U3461" i="1"/>
  <c r="U3462" i="1"/>
  <c r="U3467" i="1"/>
  <c r="U3468" i="1"/>
  <c r="U3469" i="1"/>
  <c r="U3470" i="1"/>
  <c r="U3471" i="1"/>
  <c r="U3472" i="1"/>
  <c r="U3473" i="1"/>
  <c r="U3474" i="1"/>
  <c r="U3475" i="1"/>
  <c r="U3476" i="1"/>
  <c r="U3477" i="1"/>
  <c r="U3478" i="1"/>
  <c r="U3479" i="1"/>
  <c r="U3480" i="1"/>
  <c r="U3481" i="1"/>
  <c r="U3482" i="1"/>
  <c r="U3483" i="1"/>
  <c r="U3484" i="1"/>
  <c r="U3485" i="1"/>
  <c r="U3486" i="1"/>
  <c r="U3491" i="1"/>
  <c r="U3492" i="1"/>
  <c r="U3493" i="1"/>
  <c r="U3494" i="1"/>
  <c r="U3495" i="1"/>
  <c r="U3496" i="1"/>
  <c r="U3497" i="1"/>
  <c r="U3498" i="1"/>
  <c r="U3499" i="1"/>
  <c r="U3500" i="1"/>
  <c r="U3501" i="1"/>
  <c r="U3502" i="1"/>
  <c r="U3503" i="1"/>
  <c r="U3504" i="1"/>
  <c r="U3505" i="1"/>
  <c r="U3506" i="1"/>
  <c r="U3507" i="1"/>
  <c r="U3508" i="1"/>
  <c r="U3509" i="1"/>
  <c r="U3510" i="1"/>
  <c r="U3515" i="1"/>
  <c r="U3516" i="1"/>
  <c r="U3517" i="1"/>
  <c r="U3518" i="1"/>
  <c r="U3519" i="1"/>
  <c r="U3520" i="1"/>
  <c r="U3521" i="1"/>
  <c r="U3522" i="1"/>
  <c r="U3523" i="1"/>
  <c r="U3524" i="1"/>
  <c r="U3525" i="1"/>
  <c r="U3526" i="1"/>
  <c r="U3527" i="1"/>
  <c r="U3528" i="1"/>
  <c r="U3529" i="1"/>
  <c r="U3530" i="1"/>
  <c r="U3531" i="1"/>
  <c r="U3532" i="1"/>
  <c r="U3533" i="1"/>
  <c r="U3534" i="1"/>
  <c r="U3539" i="1"/>
  <c r="U3540" i="1"/>
  <c r="U3541" i="1"/>
  <c r="U3542" i="1"/>
  <c r="U3543" i="1"/>
  <c r="U3544" i="1"/>
  <c r="U3545" i="1"/>
  <c r="U3546" i="1"/>
  <c r="U3547" i="1"/>
  <c r="U3548" i="1"/>
  <c r="U3549" i="1"/>
  <c r="U3550" i="1"/>
  <c r="U3551" i="1"/>
  <c r="U3552" i="1"/>
  <c r="U3553" i="1"/>
  <c r="U3554" i="1"/>
  <c r="U3555" i="1"/>
  <c r="U3556" i="1"/>
  <c r="U3557" i="1"/>
  <c r="U3558" i="1"/>
  <c r="U3563" i="1"/>
  <c r="U3564" i="1"/>
  <c r="U3565" i="1"/>
  <c r="U3566" i="1"/>
  <c r="U3567" i="1"/>
  <c r="U3568" i="1"/>
  <c r="U3569" i="1"/>
  <c r="U3570" i="1"/>
  <c r="U3571" i="1"/>
  <c r="U3572" i="1"/>
  <c r="U3573" i="1"/>
  <c r="U3574" i="1"/>
  <c r="U3575" i="1"/>
  <c r="U3576" i="1"/>
  <c r="U3577" i="1"/>
  <c r="U3578" i="1"/>
  <c r="U3579" i="1"/>
  <c r="U3580" i="1"/>
  <c r="U3581" i="1"/>
  <c r="U3582" i="1"/>
  <c r="U3587" i="1"/>
  <c r="U3588" i="1"/>
  <c r="U3589" i="1"/>
  <c r="U3590" i="1"/>
  <c r="U3591" i="1"/>
  <c r="U3592" i="1"/>
  <c r="U3593" i="1"/>
  <c r="U3594" i="1"/>
  <c r="U3595" i="1"/>
  <c r="U3596" i="1"/>
  <c r="U3597" i="1"/>
  <c r="U3598" i="1"/>
  <c r="U3599" i="1"/>
  <c r="U3600" i="1"/>
  <c r="U3601" i="1"/>
  <c r="U3602" i="1"/>
  <c r="U3603" i="1"/>
  <c r="U3604" i="1"/>
  <c r="U3605" i="1"/>
  <c r="U3606" i="1"/>
  <c r="U3611" i="1"/>
  <c r="U3612" i="1"/>
  <c r="U3613" i="1"/>
  <c r="U3614" i="1"/>
  <c r="U3615" i="1"/>
  <c r="U3616" i="1"/>
  <c r="U3617" i="1"/>
  <c r="U3618" i="1"/>
  <c r="U3619" i="1"/>
  <c r="U3620" i="1"/>
  <c r="U3621" i="1"/>
  <c r="U3622" i="1"/>
  <c r="U3623" i="1"/>
  <c r="U3624" i="1"/>
  <c r="U3625" i="1"/>
  <c r="U3626" i="1"/>
  <c r="U3627" i="1"/>
  <c r="U3628" i="1"/>
  <c r="U3629" i="1"/>
  <c r="U3630" i="1"/>
  <c r="U3635" i="1"/>
  <c r="U3636" i="1"/>
  <c r="U3637" i="1"/>
  <c r="U3638" i="1"/>
  <c r="U3639" i="1"/>
  <c r="U3640" i="1"/>
  <c r="U3641" i="1"/>
  <c r="U3642" i="1"/>
  <c r="U3643" i="1"/>
  <c r="U3644" i="1"/>
  <c r="U3645" i="1"/>
  <c r="U3646" i="1"/>
  <c r="U3647" i="1"/>
  <c r="U3648" i="1"/>
  <c r="U3649" i="1"/>
  <c r="U3650" i="1"/>
  <c r="U3651" i="1"/>
  <c r="U3652" i="1"/>
  <c r="U3653" i="1"/>
  <c r="U3654" i="1"/>
  <c r="U3659" i="1"/>
  <c r="U3660" i="1"/>
  <c r="U3661" i="1"/>
  <c r="U3662" i="1"/>
  <c r="U3663" i="1"/>
  <c r="U3664" i="1"/>
  <c r="U3665" i="1"/>
  <c r="U3666" i="1"/>
  <c r="U3667" i="1"/>
  <c r="U3668" i="1"/>
  <c r="U3669" i="1"/>
  <c r="U3670" i="1"/>
  <c r="U3671" i="1"/>
  <c r="U3672" i="1"/>
  <c r="U3673" i="1"/>
  <c r="U3674" i="1"/>
  <c r="U3675" i="1"/>
  <c r="U3676" i="1"/>
  <c r="U3677" i="1"/>
  <c r="U3678" i="1"/>
  <c r="U3683" i="1"/>
  <c r="U3684" i="1"/>
  <c r="U3685" i="1"/>
  <c r="U3686" i="1"/>
  <c r="U3687" i="1"/>
  <c r="U3688" i="1"/>
  <c r="U3689" i="1"/>
  <c r="U3690" i="1"/>
  <c r="U3691" i="1"/>
  <c r="U3692" i="1"/>
  <c r="U3693" i="1"/>
  <c r="U3694" i="1"/>
  <c r="U3695" i="1"/>
  <c r="U3696" i="1"/>
  <c r="U3697" i="1"/>
  <c r="U3698" i="1"/>
  <c r="U3699" i="1"/>
  <c r="U3700" i="1"/>
  <c r="U3701" i="1"/>
  <c r="U3702" i="1"/>
  <c r="U3707" i="1"/>
  <c r="U3708" i="1"/>
  <c r="U3709" i="1"/>
  <c r="U3710" i="1"/>
  <c r="U3711" i="1"/>
  <c r="U3712" i="1"/>
  <c r="U3713" i="1"/>
  <c r="U3714" i="1"/>
  <c r="U3715" i="1"/>
  <c r="U3716" i="1"/>
  <c r="U3717" i="1"/>
  <c r="U3718" i="1"/>
  <c r="U3719" i="1"/>
  <c r="U3720" i="1"/>
  <c r="U3721" i="1"/>
  <c r="U3722" i="1"/>
  <c r="U3723" i="1"/>
  <c r="U3724" i="1"/>
  <c r="U3725" i="1"/>
  <c r="U3726" i="1"/>
  <c r="U3731" i="1"/>
  <c r="U3732" i="1"/>
  <c r="U3733" i="1"/>
  <c r="U3734" i="1"/>
  <c r="U3735" i="1"/>
  <c r="U3736" i="1"/>
  <c r="U3737" i="1"/>
  <c r="U3738" i="1"/>
  <c r="U3739" i="1"/>
  <c r="U3740" i="1"/>
  <c r="U3741" i="1"/>
  <c r="U3742" i="1"/>
  <c r="U3743" i="1"/>
  <c r="U3744" i="1"/>
  <c r="U3745" i="1"/>
  <c r="U3746" i="1"/>
  <c r="U3747" i="1"/>
  <c r="U3748" i="1"/>
  <c r="U3749" i="1"/>
  <c r="U3750" i="1"/>
  <c r="U3755" i="1"/>
  <c r="U3756" i="1"/>
  <c r="U3757" i="1"/>
  <c r="U3758" i="1"/>
  <c r="U3759" i="1"/>
  <c r="U3760" i="1"/>
  <c r="U3761" i="1"/>
  <c r="U3762" i="1"/>
  <c r="U3763" i="1"/>
  <c r="U3764" i="1"/>
  <c r="U3765" i="1"/>
  <c r="U3766" i="1"/>
  <c r="U3767" i="1"/>
  <c r="U3768" i="1"/>
  <c r="U3769" i="1"/>
  <c r="U3770" i="1"/>
  <c r="U3771" i="1"/>
  <c r="U3772" i="1"/>
  <c r="U3773" i="1"/>
  <c r="U3774" i="1"/>
  <c r="U3779" i="1"/>
  <c r="U3780" i="1"/>
  <c r="U3781" i="1"/>
  <c r="U3782" i="1"/>
  <c r="U3783" i="1"/>
  <c r="U3784" i="1"/>
  <c r="U3785" i="1"/>
  <c r="U3786" i="1"/>
  <c r="U3787" i="1"/>
  <c r="U3788" i="1"/>
  <c r="U3789" i="1"/>
  <c r="U3790" i="1"/>
  <c r="U3791" i="1"/>
  <c r="U3792" i="1"/>
  <c r="U3793" i="1"/>
  <c r="U3794" i="1"/>
  <c r="U3795" i="1"/>
  <c r="U3796" i="1"/>
  <c r="U3797" i="1"/>
  <c r="U3798" i="1"/>
  <c r="U3803" i="1"/>
  <c r="U3804" i="1"/>
  <c r="U3805" i="1"/>
  <c r="U3806" i="1"/>
  <c r="U3807" i="1"/>
  <c r="U3808" i="1"/>
  <c r="U3809" i="1"/>
  <c r="U3810" i="1"/>
  <c r="U3811" i="1"/>
  <c r="U3812" i="1"/>
  <c r="U3813" i="1"/>
  <c r="U3814" i="1"/>
  <c r="U3815" i="1"/>
  <c r="U3816" i="1"/>
  <c r="U3817" i="1"/>
  <c r="U3818" i="1"/>
  <c r="U3819" i="1"/>
  <c r="U3820" i="1"/>
  <c r="U3821" i="1"/>
  <c r="U3822" i="1"/>
  <c r="U3827" i="1"/>
  <c r="U3828" i="1"/>
  <c r="U3829" i="1"/>
  <c r="U3830" i="1"/>
  <c r="U3831" i="1"/>
  <c r="U3832" i="1"/>
  <c r="U3833" i="1"/>
  <c r="U3834" i="1"/>
  <c r="U3835" i="1"/>
  <c r="U3836" i="1"/>
  <c r="U3837" i="1"/>
  <c r="U3838" i="1"/>
  <c r="U3839" i="1"/>
  <c r="U3840" i="1"/>
  <c r="U3841" i="1"/>
  <c r="U3842" i="1"/>
  <c r="U3843" i="1"/>
  <c r="U3844" i="1"/>
  <c r="U3845" i="1"/>
  <c r="U3846" i="1"/>
  <c r="U3851" i="1"/>
  <c r="U3852" i="1"/>
  <c r="U3853" i="1"/>
  <c r="U3854" i="1"/>
  <c r="U3855" i="1"/>
  <c r="U3856" i="1"/>
  <c r="U3857" i="1"/>
  <c r="U3858" i="1"/>
  <c r="U3859" i="1"/>
  <c r="U3860" i="1"/>
  <c r="U3861" i="1"/>
  <c r="U3862" i="1"/>
  <c r="U3863" i="1"/>
  <c r="U3864" i="1"/>
  <c r="U3865" i="1"/>
  <c r="U3866" i="1"/>
  <c r="U3867" i="1"/>
  <c r="U3868" i="1"/>
  <c r="U3869" i="1"/>
  <c r="U3870" i="1"/>
  <c r="U3875" i="1"/>
  <c r="U3876" i="1"/>
  <c r="U3877" i="1"/>
  <c r="U3878" i="1"/>
  <c r="U3879" i="1"/>
  <c r="U3880" i="1"/>
  <c r="U3881" i="1"/>
  <c r="U3882" i="1"/>
  <c r="U3883" i="1"/>
  <c r="U3884" i="1"/>
  <c r="U3885" i="1"/>
  <c r="U3886" i="1"/>
  <c r="U3887" i="1"/>
  <c r="U3888" i="1"/>
  <c r="U3889" i="1"/>
  <c r="U3890" i="1"/>
  <c r="U3891" i="1"/>
  <c r="U3892" i="1"/>
  <c r="U3893" i="1"/>
  <c r="U3894" i="1"/>
  <c r="U3899" i="1"/>
  <c r="U3900" i="1"/>
  <c r="U3901" i="1"/>
  <c r="U3902" i="1"/>
  <c r="U3903" i="1"/>
  <c r="U3904" i="1"/>
  <c r="U3905" i="1"/>
  <c r="U3906" i="1"/>
  <c r="U3907" i="1"/>
  <c r="U3908" i="1"/>
  <c r="U3909" i="1"/>
  <c r="U3910" i="1"/>
  <c r="U3911" i="1"/>
  <c r="U3912" i="1"/>
  <c r="U3913" i="1"/>
  <c r="U3914" i="1"/>
  <c r="U3915" i="1"/>
  <c r="U3916" i="1"/>
  <c r="U3917" i="1"/>
  <c r="U3918" i="1"/>
  <c r="U3923" i="1"/>
  <c r="U3924" i="1"/>
  <c r="U3925" i="1"/>
  <c r="U3926" i="1"/>
  <c r="U3927" i="1"/>
  <c r="U3928" i="1"/>
  <c r="U3929" i="1"/>
  <c r="U3930" i="1"/>
  <c r="U3931" i="1"/>
  <c r="U3932" i="1"/>
  <c r="U3933" i="1"/>
  <c r="U3934" i="1"/>
  <c r="U3935" i="1"/>
  <c r="U3936" i="1"/>
  <c r="U3937" i="1"/>
  <c r="U3938" i="1"/>
  <c r="U3939" i="1"/>
  <c r="U3940" i="1"/>
  <c r="U3941" i="1"/>
  <c r="U3942" i="1"/>
  <c r="U3947" i="1"/>
  <c r="U3948" i="1"/>
  <c r="U3949" i="1"/>
  <c r="U3950" i="1"/>
  <c r="U3951" i="1"/>
  <c r="U3952" i="1"/>
  <c r="U3953" i="1"/>
  <c r="U3954" i="1"/>
  <c r="U3955" i="1"/>
  <c r="U3956" i="1"/>
  <c r="U3957" i="1"/>
  <c r="U3958" i="1"/>
  <c r="U3959" i="1"/>
  <c r="U3960" i="1"/>
  <c r="U3961" i="1"/>
  <c r="U3962" i="1"/>
  <c r="U3963" i="1"/>
  <c r="U3964" i="1"/>
  <c r="U3965" i="1"/>
  <c r="U3966" i="1"/>
  <c r="U3971" i="1"/>
  <c r="U3972" i="1"/>
  <c r="U3973" i="1"/>
  <c r="U3974" i="1"/>
  <c r="U3975" i="1"/>
  <c r="U3976" i="1"/>
  <c r="U3977" i="1"/>
  <c r="U3978" i="1"/>
  <c r="U3979" i="1"/>
  <c r="U3980" i="1"/>
  <c r="U3981" i="1"/>
  <c r="U3982" i="1"/>
  <c r="U3983" i="1"/>
  <c r="U3984" i="1"/>
  <c r="U3985" i="1"/>
  <c r="U3986" i="1"/>
  <c r="U3987" i="1"/>
  <c r="U3988" i="1"/>
  <c r="U3989" i="1"/>
  <c r="U3990" i="1"/>
  <c r="U3995" i="1"/>
  <c r="U3996" i="1"/>
  <c r="U3997" i="1"/>
  <c r="U3998" i="1"/>
  <c r="U3999" i="1"/>
  <c r="U4000" i="1"/>
  <c r="U4001" i="1"/>
  <c r="U4002" i="1"/>
  <c r="U4003" i="1"/>
  <c r="U4004" i="1"/>
  <c r="U4005" i="1"/>
  <c r="U4006" i="1"/>
  <c r="U4007" i="1"/>
  <c r="U4008" i="1"/>
  <c r="U4009" i="1"/>
  <c r="U4010" i="1"/>
  <c r="U4011" i="1"/>
  <c r="U4012" i="1"/>
  <c r="U4013" i="1"/>
  <c r="U4014" i="1"/>
  <c r="U4019" i="1"/>
  <c r="U4020" i="1"/>
  <c r="U4021" i="1"/>
  <c r="U4022" i="1"/>
  <c r="U4023" i="1"/>
  <c r="U4024" i="1"/>
  <c r="U4025" i="1"/>
  <c r="U4026" i="1"/>
  <c r="U4027" i="1"/>
  <c r="U4028" i="1"/>
  <c r="U4029" i="1"/>
  <c r="U4030" i="1"/>
  <c r="U4031" i="1"/>
  <c r="U4032" i="1"/>
  <c r="U4033" i="1"/>
  <c r="U4034" i="1"/>
  <c r="U4035" i="1"/>
  <c r="U4036" i="1"/>
  <c r="U4037" i="1"/>
  <c r="U4038" i="1"/>
  <c r="U4043" i="1"/>
  <c r="U4044" i="1"/>
  <c r="U4045" i="1"/>
  <c r="U4046" i="1"/>
  <c r="U4047" i="1"/>
  <c r="U4048" i="1"/>
  <c r="U4049" i="1"/>
  <c r="U4050" i="1"/>
  <c r="U4051" i="1"/>
  <c r="U4052" i="1"/>
  <c r="U4053" i="1"/>
  <c r="U4054" i="1"/>
  <c r="U4055" i="1"/>
  <c r="U4056" i="1"/>
  <c r="U4057" i="1"/>
  <c r="U4058" i="1"/>
  <c r="U4059" i="1"/>
  <c r="U4060" i="1"/>
  <c r="U4061" i="1"/>
  <c r="U4062" i="1"/>
  <c r="U4067" i="1"/>
  <c r="U4068" i="1"/>
  <c r="U4069" i="1"/>
  <c r="U4070" i="1"/>
  <c r="U4071" i="1"/>
  <c r="U4072" i="1"/>
  <c r="U4073" i="1"/>
  <c r="U4074" i="1"/>
  <c r="U4075" i="1"/>
  <c r="U4076" i="1"/>
  <c r="U4077" i="1"/>
  <c r="U4078" i="1"/>
  <c r="U4079" i="1"/>
  <c r="U4080" i="1"/>
  <c r="U4081" i="1"/>
  <c r="U4082" i="1"/>
  <c r="U4083" i="1"/>
  <c r="U4084" i="1"/>
  <c r="U4085" i="1"/>
  <c r="U4086" i="1"/>
  <c r="U4091" i="1"/>
  <c r="U4092" i="1"/>
  <c r="U4093" i="1"/>
  <c r="U4094" i="1"/>
  <c r="U4095" i="1"/>
  <c r="U4096" i="1"/>
  <c r="U4097" i="1"/>
  <c r="U4098" i="1"/>
  <c r="U4099" i="1"/>
  <c r="U4100" i="1"/>
  <c r="U4101" i="1"/>
  <c r="U4102" i="1"/>
  <c r="U4103" i="1"/>
  <c r="U4104" i="1"/>
  <c r="U4105" i="1"/>
  <c r="U4106" i="1"/>
  <c r="U4107" i="1"/>
  <c r="U4108" i="1"/>
  <c r="U4109" i="1"/>
  <c r="U4110" i="1"/>
  <c r="U4115" i="1"/>
  <c r="U4116" i="1"/>
  <c r="U4117" i="1"/>
  <c r="U4118" i="1"/>
  <c r="U4119" i="1"/>
  <c r="U4120" i="1"/>
  <c r="U4121" i="1"/>
  <c r="U4122" i="1"/>
  <c r="U4123" i="1"/>
  <c r="U4124" i="1"/>
  <c r="U4125" i="1"/>
  <c r="U4126" i="1"/>
  <c r="U4127" i="1"/>
  <c r="U4128" i="1"/>
  <c r="U4129" i="1"/>
  <c r="U4130" i="1"/>
  <c r="U4131" i="1"/>
  <c r="U4132" i="1"/>
  <c r="U4133" i="1"/>
  <c r="U4134" i="1"/>
  <c r="U4139" i="1"/>
  <c r="U4140" i="1"/>
  <c r="U4141" i="1"/>
  <c r="U4142" i="1"/>
  <c r="U4143" i="1"/>
  <c r="U4144" i="1"/>
  <c r="U4145" i="1"/>
  <c r="U4146" i="1"/>
  <c r="U4147" i="1"/>
  <c r="U4148" i="1"/>
  <c r="U4149" i="1"/>
  <c r="U4150" i="1"/>
  <c r="U4151" i="1"/>
  <c r="U4152" i="1"/>
  <c r="U4153" i="1"/>
  <c r="U4154" i="1"/>
  <c r="U4155" i="1"/>
  <c r="U4156" i="1"/>
  <c r="U4157" i="1"/>
  <c r="U4158" i="1"/>
  <c r="U4163" i="1"/>
  <c r="U4164" i="1"/>
  <c r="U4165" i="1"/>
  <c r="U4166" i="1"/>
  <c r="U4167" i="1"/>
  <c r="U4168" i="1"/>
  <c r="U4169" i="1"/>
  <c r="U4170" i="1"/>
  <c r="U4171" i="1"/>
  <c r="U4172" i="1"/>
  <c r="U4173" i="1"/>
  <c r="U4174" i="1"/>
  <c r="U4175" i="1"/>
  <c r="U4176" i="1"/>
  <c r="U4177" i="1"/>
  <c r="U4178" i="1"/>
  <c r="U4179" i="1"/>
  <c r="U4180" i="1"/>
  <c r="U4181" i="1"/>
  <c r="U4182" i="1"/>
  <c r="U4187" i="1"/>
  <c r="U4188" i="1"/>
  <c r="U4189" i="1"/>
  <c r="U4190" i="1"/>
  <c r="U4191" i="1"/>
  <c r="U4192" i="1"/>
  <c r="U4193" i="1"/>
  <c r="U4194" i="1"/>
  <c r="U4195" i="1"/>
  <c r="U4196" i="1"/>
  <c r="U4197" i="1"/>
  <c r="U4198" i="1"/>
  <c r="U4199" i="1"/>
  <c r="U4200" i="1"/>
  <c r="U4201" i="1"/>
  <c r="U4202" i="1"/>
  <c r="U4203" i="1"/>
  <c r="U4204" i="1"/>
  <c r="U4205" i="1"/>
  <c r="U4206" i="1"/>
  <c r="U4211" i="1"/>
  <c r="U4212" i="1"/>
  <c r="U4213" i="1"/>
  <c r="U4214" i="1"/>
  <c r="U4215" i="1"/>
  <c r="U4216" i="1"/>
  <c r="U4217" i="1"/>
  <c r="U4218" i="1"/>
  <c r="U4219" i="1"/>
  <c r="U4220" i="1"/>
  <c r="U4221" i="1"/>
  <c r="U4222" i="1"/>
  <c r="U4223" i="1"/>
  <c r="U4224" i="1"/>
  <c r="U4225" i="1"/>
  <c r="U4226" i="1"/>
  <c r="U4227" i="1"/>
  <c r="U4228" i="1"/>
  <c r="U4229" i="1"/>
  <c r="U4230" i="1"/>
  <c r="U4235" i="1"/>
  <c r="U4236" i="1"/>
  <c r="U4237" i="1"/>
  <c r="U4238" i="1"/>
  <c r="U4239" i="1"/>
  <c r="U4240" i="1"/>
  <c r="U4241" i="1"/>
  <c r="U4242" i="1"/>
  <c r="U4243" i="1"/>
  <c r="U4244" i="1"/>
  <c r="U4245" i="1"/>
  <c r="U4246" i="1"/>
  <c r="U4247" i="1"/>
  <c r="U4248" i="1"/>
  <c r="U4249" i="1"/>
  <c r="U4250" i="1"/>
  <c r="U4251" i="1"/>
  <c r="U4252" i="1"/>
  <c r="U4253" i="1"/>
  <c r="U4254" i="1"/>
  <c r="U4259" i="1"/>
  <c r="U4260" i="1"/>
  <c r="U4261" i="1"/>
  <c r="U4262" i="1"/>
  <c r="U4263" i="1"/>
  <c r="U4264" i="1"/>
  <c r="U4265" i="1"/>
  <c r="U4266" i="1"/>
  <c r="U4267" i="1"/>
  <c r="U4268" i="1"/>
  <c r="U4269" i="1"/>
  <c r="U4270" i="1"/>
  <c r="U4271" i="1"/>
  <c r="U4272" i="1"/>
  <c r="U4273" i="1"/>
  <c r="U4274" i="1"/>
  <c r="U4275" i="1"/>
  <c r="U4276" i="1"/>
  <c r="U4277" i="1"/>
  <c r="U4278" i="1"/>
  <c r="U4283" i="1"/>
  <c r="U4284" i="1"/>
  <c r="U4285" i="1"/>
  <c r="U4286" i="1"/>
  <c r="U4287" i="1"/>
  <c r="U4288" i="1"/>
  <c r="U4289" i="1"/>
  <c r="U4290" i="1"/>
  <c r="U4291" i="1"/>
  <c r="U4292" i="1"/>
  <c r="U4293" i="1"/>
  <c r="U4294" i="1"/>
  <c r="U4295" i="1"/>
  <c r="U4296" i="1"/>
  <c r="U4297" i="1"/>
  <c r="U4298" i="1"/>
  <c r="U4299" i="1"/>
  <c r="U4300" i="1"/>
  <c r="U4301" i="1"/>
  <c r="U4302" i="1"/>
  <c r="U4307" i="1"/>
  <c r="U4308" i="1"/>
  <c r="U4309" i="1"/>
  <c r="U4310" i="1"/>
  <c r="U4311" i="1"/>
  <c r="U4312" i="1"/>
  <c r="U4313" i="1"/>
  <c r="U4314" i="1"/>
  <c r="U4315" i="1"/>
  <c r="U4316" i="1"/>
  <c r="U4317" i="1"/>
  <c r="U4318" i="1"/>
  <c r="U4319" i="1"/>
  <c r="U4320" i="1"/>
  <c r="U4321" i="1"/>
  <c r="U4322" i="1"/>
  <c r="U4323" i="1"/>
  <c r="U4324" i="1"/>
  <c r="U4325" i="1"/>
  <c r="U4326" i="1"/>
  <c r="U4331" i="1"/>
  <c r="U4332" i="1"/>
  <c r="U4333" i="1"/>
  <c r="U4334" i="1"/>
  <c r="U4335" i="1"/>
  <c r="U4336" i="1"/>
  <c r="U4337" i="1"/>
  <c r="U4338" i="1"/>
  <c r="U4339" i="1"/>
  <c r="U4340" i="1"/>
  <c r="U4341" i="1"/>
  <c r="U4342" i="1"/>
  <c r="U4343" i="1"/>
  <c r="U4344" i="1"/>
  <c r="U4345" i="1"/>
  <c r="U4346" i="1"/>
  <c r="U4347" i="1"/>
  <c r="U4348" i="1"/>
  <c r="U4349" i="1"/>
  <c r="U4350" i="1"/>
  <c r="U4355" i="1"/>
  <c r="U4356" i="1"/>
  <c r="U4357" i="1"/>
  <c r="U4358" i="1"/>
  <c r="U4359" i="1"/>
  <c r="U4360" i="1"/>
  <c r="U4361" i="1"/>
  <c r="U4362" i="1"/>
  <c r="U4363" i="1"/>
  <c r="U4364" i="1"/>
  <c r="U4365" i="1"/>
  <c r="U4366" i="1"/>
  <c r="U4367" i="1"/>
  <c r="U4368" i="1"/>
  <c r="U4369" i="1"/>
  <c r="U4370" i="1"/>
  <c r="U4371" i="1"/>
  <c r="U4372" i="1"/>
  <c r="U4373" i="1"/>
  <c r="U4374" i="1"/>
  <c r="U4379" i="1"/>
  <c r="U4380" i="1"/>
  <c r="U4381" i="1"/>
  <c r="U4382" i="1"/>
  <c r="U4383" i="1"/>
  <c r="U4384" i="1"/>
  <c r="U4385" i="1"/>
  <c r="U4386" i="1"/>
  <c r="U4387" i="1"/>
  <c r="U4388" i="1"/>
  <c r="U4389" i="1"/>
  <c r="U4390" i="1"/>
  <c r="U4391" i="1"/>
  <c r="U4392" i="1"/>
  <c r="U4393" i="1"/>
  <c r="U4394" i="1"/>
  <c r="U4395" i="1"/>
  <c r="U4396" i="1"/>
  <c r="U4397" i="1"/>
  <c r="U4398" i="1"/>
  <c r="U4403" i="1"/>
  <c r="U4404" i="1"/>
  <c r="U4405" i="1"/>
  <c r="U4406" i="1"/>
  <c r="U4407" i="1"/>
  <c r="U4408" i="1"/>
  <c r="U4409" i="1"/>
  <c r="U4410" i="1"/>
  <c r="U4411" i="1"/>
  <c r="U4412" i="1"/>
  <c r="U4413" i="1"/>
  <c r="U4414" i="1"/>
  <c r="U4415" i="1"/>
  <c r="U4416" i="1"/>
  <c r="U4417" i="1"/>
  <c r="U4418" i="1"/>
  <c r="U4419" i="1"/>
  <c r="U4420" i="1"/>
  <c r="U4421" i="1"/>
  <c r="U4422" i="1"/>
  <c r="U4427" i="1"/>
  <c r="U4428" i="1"/>
  <c r="U4429" i="1"/>
  <c r="U4430" i="1"/>
  <c r="U4431" i="1"/>
  <c r="U4432" i="1"/>
  <c r="U4433" i="1"/>
  <c r="U4434" i="1"/>
  <c r="U4435" i="1"/>
  <c r="U4436" i="1"/>
  <c r="U4437" i="1"/>
  <c r="U4438" i="1"/>
  <c r="U4439" i="1"/>
  <c r="U4440" i="1"/>
  <c r="U4441" i="1"/>
  <c r="U4442" i="1"/>
  <c r="U4443" i="1"/>
  <c r="U4444" i="1"/>
  <c r="U4445" i="1"/>
  <c r="U4446" i="1"/>
  <c r="U4451" i="1"/>
  <c r="U4452" i="1"/>
  <c r="U4453" i="1"/>
  <c r="U4454" i="1"/>
  <c r="U4455" i="1"/>
  <c r="U4456" i="1"/>
  <c r="U4457" i="1"/>
  <c r="U4458" i="1"/>
  <c r="U4459" i="1"/>
  <c r="U4460" i="1"/>
  <c r="U4461" i="1"/>
  <c r="U4462" i="1"/>
  <c r="U4463" i="1"/>
  <c r="U4464" i="1"/>
  <c r="U4465" i="1"/>
  <c r="U4466" i="1"/>
  <c r="U4467" i="1"/>
  <c r="U4468" i="1"/>
  <c r="U4469" i="1"/>
  <c r="U4470" i="1"/>
  <c r="U4475" i="1"/>
  <c r="U4476" i="1"/>
  <c r="U4477" i="1"/>
  <c r="U4478" i="1"/>
  <c r="U4479" i="1"/>
  <c r="U4480" i="1"/>
  <c r="U4481" i="1"/>
  <c r="U4482" i="1"/>
  <c r="U4483" i="1"/>
  <c r="U4484" i="1"/>
  <c r="U4485" i="1"/>
  <c r="U4486" i="1"/>
  <c r="U4487" i="1"/>
  <c r="U4488" i="1"/>
  <c r="U4489" i="1"/>
  <c r="U4490" i="1"/>
  <c r="U4491" i="1"/>
  <c r="U4492" i="1"/>
  <c r="U4493" i="1"/>
  <c r="U4494" i="1"/>
  <c r="U4499" i="1"/>
  <c r="U4500" i="1"/>
  <c r="U4501" i="1"/>
  <c r="U4502" i="1"/>
  <c r="U4503" i="1"/>
  <c r="U4504" i="1"/>
  <c r="U4505" i="1"/>
  <c r="U4506" i="1"/>
  <c r="U4507" i="1"/>
  <c r="U4508" i="1"/>
  <c r="U4509" i="1"/>
  <c r="U4510" i="1"/>
  <c r="U4511" i="1"/>
  <c r="U4512" i="1"/>
  <c r="U4513" i="1"/>
  <c r="U4514" i="1"/>
  <c r="U4515" i="1"/>
  <c r="U4516" i="1"/>
  <c r="U4517" i="1"/>
  <c r="U4518" i="1"/>
  <c r="U4523" i="1"/>
  <c r="U4524" i="1"/>
  <c r="U4525" i="1"/>
  <c r="U4526" i="1"/>
  <c r="U4527" i="1"/>
  <c r="U4528" i="1"/>
  <c r="U4529" i="1"/>
  <c r="U4530" i="1"/>
  <c r="U4531" i="1"/>
  <c r="U4532" i="1"/>
  <c r="U4533" i="1"/>
  <c r="U4534" i="1"/>
  <c r="U4535" i="1"/>
  <c r="U4536" i="1"/>
  <c r="U4537" i="1"/>
  <c r="U4538" i="1"/>
  <c r="U4539" i="1"/>
  <c r="U4540" i="1"/>
  <c r="U4541" i="1"/>
  <c r="U4542" i="1"/>
  <c r="U4547" i="1"/>
  <c r="U4548" i="1"/>
  <c r="U4549" i="1"/>
  <c r="U4550" i="1"/>
  <c r="U4551" i="1"/>
  <c r="U4552" i="1"/>
  <c r="U4553" i="1"/>
  <c r="U4554" i="1"/>
  <c r="U4555" i="1"/>
  <c r="U4556" i="1"/>
  <c r="U4557" i="1"/>
  <c r="U4558" i="1"/>
  <c r="U4559" i="1"/>
  <c r="U4560" i="1"/>
  <c r="U4561" i="1"/>
  <c r="U4562" i="1"/>
  <c r="U4563" i="1"/>
  <c r="U4564" i="1"/>
  <c r="U4565" i="1"/>
  <c r="U4566" i="1"/>
  <c r="U4571" i="1"/>
  <c r="U4572" i="1"/>
  <c r="U4573" i="1"/>
  <c r="U4574" i="1"/>
  <c r="U4575" i="1"/>
  <c r="U4576" i="1"/>
  <c r="U4577" i="1"/>
  <c r="U4578" i="1"/>
  <c r="U4579" i="1"/>
  <c r="U4580" i="1"/>
  <c r="U4581" i="1"/>
  <c r="U4582" i="1"/>
  <c r="U4583" i="1"/>
  <c r="U4584" i="1"/>
  <c r="U4585" i="1"/>
  <c r="U4586" i="1"/>
  <c r="U4587" i="1"/>
  <c r="U4588" i="1"/>
  <c r="U4589" i="1"/>
  <c r="U4590" i="1"/>
  <c r="U4595" i="1"/>
  <c r="U4596" i="1"/>
  <c r="U4597" i="1"/>
  <c r="U4598" i="1"/>
  <c r="U4599" i="1"/>
  <c r="U4600" i="1"/>
  <c r="U4601" i="1"/>
  <c r="U4602" i="1"/>
  <c r="U4603" i="1"/>
  <c r="U4604" i="1"/>
  <c r="U4605" i="1"/>
  <c r="U4606" i="1"/>
  <c r="U4607" i="1"/>
  <c r="U4608" i="1"/>
  <c r="U4609" i="1"/>
  <c r="U4610" i="1"/>
  <c r="U4611" i="1"/>
  <c r="U4612" i="1"/>
  <c r="U4613" i="1"/>
  <c r="U4614" i="1"/>
  <c r="U4619" i="1"/>
  <c r="U4620" i="1"/>
  <c r="U4621" i="1"/>
  <c r="U4622" i="1"/>
  <c r="U4623" i="1"/>
  <c r="U4624" i="1"/>
  <c r="U4625" i="1"/>
  <c r="U4626" i="1"/>
  <c r="U4627" i="1"/>
  <c r="U4628" i="1"/>
  <c r="U4629" i="1"/>
  <c r="U4630" i="1"/>
  <c r="U4631" i="1"/>
  <c r="U4632" i="1"/>
  <c r="U4633" i="1"/>
  <c r="U4634" i="1"/>
  <c r="U4635" i="1"/>
  <c r="U4636" i="1"/>
  <c r="U4637" i="1"/>
  <c r="U4638" i="1"/>
  <c r="U4643" i="1"/>
  <c r="U4644" i="1"/>
  <c r="U4645" i="1"/>
  <c r="U4646" i="1"/>
  <c r="U4647" i="1"/>
  <c r="U4648" i="1"/>
  <c r="U4649" i="1"/>
  <c r="U4650" i="1"/>
  <c r="U4651" i="1"/>
  <c r="U4652" i="1"/>
  <c r="U4653" i="1"/>
  <c r="U4654" i="1"/>
  <c r="U4655" i="1"/>
  <c r="U4656" i="1"/>
  <c r="U4657" i="1"/>
  <c r="U4658" i="1"/>
  <c r="U4659" i="1"/>
  <c r="U4660" i="1"/>
  <c r="U4661" i="1"/>
  <c r="U4662" i="1"/>
  <c r="U4667" i="1"/>
  <c r="U4668" i="1"/>
  <c r="U4669" i="1"/>
  <c r="U4670" i="1"/>
  <c r="U4671" i="1"/>
  <c r="U4672" i="1"/>
  <c r="U4673" i="1"/>
  <c r="U4674" i="1"/>
  <c r="U4675" i="1"/>
  <c r="U4676" i="1"/>
  <c r="U4677" i="1"/>
  <c r="U4678" i="1"/>
  <c r="U4679" i="1"/>
  <c r="U4680" i="1"/>
  <c r="U4681" i="1"/>
  <c r="U4682" i="1"/>
  <c r="U4683" i="1"/>
  <c r="U4684" i="1"/>
  <c r="U4685" i="1"/>
  <c r="U4686" i="1"/>
  <c r="U4691" i="1"/>
  <c r="U4692" i="1"/>
  <c r="U4693" i="1"/>
  <c r="U4694" i="1"/>
  <c r="U4695" i="1"/>
  <c r="U4696" i="1"/>
  <c r="U4697" i="1"/>
  <c r="U4698" i="1"/>
  <c r="U4699" i="1"/>
  <c r="U4700" i="1"/>
  <c r="U4701" i="1"/>
  <c r="U4702" i="1"/>
  <c r="U4703" i="1"/>
  <c r="U4704" i="1"/>
  <c r="U4705" i="1"/>
  <c r="U4706" i="1"/>
  <c r="U4707" i="1"/>
  <c r="U4708" i="1"/>
  <c r="U4709" i="1"/>
  <c r="U4710" i="1"/>
  <c r="U4715" i="1"/>
  <c r="U4716" i="1"/>
  <c r="U4717" i="1"/>
  <c r="U4718" i="1"/>
  <c r="U4719" i="1"/>
  <c r="U4720" i="1"/>
  <c r="U4721" i="1"/>
  <c r="U4722" i="1"/>
  <c r="U4723" i="1"/>
  <c r="U4724" i="1"/>
  <c r="U4725" i="1"/>
  <c r="U4726" i="1"/>
  <c r="U4727" i="1"/>
  <c r="U4728" i="1"/>
  <c r="U4729" i="1"/>
  <c r="U4730" i="1"/>
  <c r="U4731" i="1"/>
  <c r="U4732" i="1"/>
  <c r="U4733" i="1"/>
  <c r="U4734" i="1"/>
  <c r="U4739" i="1"/>
  <c r="U4740" i="1"/>
  <c r="U4741" i="1"/>
  <c r="U4742" i="1"/>
  <c r="U4743" i="1"/>
  <c r="U4744" i="1"/>
  <c r="U4745" i="1"/>
  <c r="U4746" i="1"/>
  <c r="U4747" i="1"/>
  <c r="U4748" i="1"/>
  <c r="U4749" i="1"/>
  <c r="U4750" i="1"/>
  <c r="U4751" i="1"/>
  <c r="U4752" i="1"/>
  <c r="U4753" i="1"/>
  <c r="U4754" i="1"/>
  <c r="U4755" i="1"/>
  <c r="U4756" i="1"/>
  <c r="U4757" i="1"/>
  <c r="U4758" i="1"/>
  <c r="U4763" i="1"/>
  <c r="U4764" i="1"/>
  <c r="U4765" i="1"/>
  <c r="U4766" i="1"/>
  <c r="U4767" i="1"/>
  <c r="U4768" i="1"/>
  <c r="U4769" i="1"/>
  <c r="U4770" i="1"/>
  <c r="U4771" i="1"/>
  <c r="U4772" i="1"/>
  <c r="U4773" i="1"/>
  <c r="U4774" i="1"/>
  <c r="U4775" i="1"/>
  <c r="U4776" i="1"/>
  <c r="U4777" i="1"/>
  <c r="U4778" i="1"/>
  <c r="U4779" i="1"/>
  <c r="U4780" i="1"/>
  <c r="U4781" i="1"/>
  <c r="U4782" i="1"/>
  <c r="U4787" i="1"/>
  <c r="U4788" i="1"/>
  <c r="U4789" i="1"/>
  <c r="U4790" i="1"/>
  <c r="U4791" i="1"/>
  <c r="U4792" i="1"/>
  <c r="U4793" i="1"/>
  <c r="U4794" i="1"/>
  <c r="U4795" i="1"/>
  <c r="U4796" i="1"/>
  <c r="U4797" i="1"/>
  <c r="U4798" i="1"/>
  <c r="U4799" i="1"/>
  <c r="U4800" i="1"/>
  <c r="U4801" i="1"/>
  <c r="U4802" i="1"/>
  <c r="U4803" i="1"/>
  <c r="U4804" i="1"/>
  <c r="U4805" i="1"/>
  <c r="U4806" i="1"/>
  <c r="U4811" i="1"/>
  <c r="U4812" i="1"/>
  <c r="U4813" i="1"/>
  <c r="U4814" i="1"/>
  <c r="U4815" i="1"/>
  <c r="U4816" i="1"/>
  <c r="U4817" i="1"/>
  <c r="U4818" i="1"/>
  <c r="U4819" i="1"/>
  <c r="U4820" i="1"/>
  <c r="U4821" i="1"/>
  <c r="U4822" i="1"/>
  <c r="U4823" i="1"/>
  <c r="U4824" i="1"/>
  <c r="U4825" i="1"/>
  <c r="U4826" i="1"/>
  <c r="U4827" i="1"/>
  <c r="U4828" i="1"/>
  <c r="U4829" i="1"/>
  <c r="U4830" i="1"/>
  <c r="U4835" i="1"/>
  <c r="U4836" i="1"/>
  <c r="U4837" i="1"/>
  <c r="U4838" i="1"/>
  <c r="U4839" i="1"/>
  <c r="U4840" i="1"/>
  <c r="U4841" i="1"/>
  <c r="U4842" i="1"/>
  <c r="U4843" i="1"/>
  <c r="U4844" i="1"/>
  <c r="U4845" i="1"/>
  <c r="U4846" i="1"/>
  <c r="U4847" i="1"/>
  <c r="U4848" i="1"/>
  <c r="U4849" i="1"/>
  <c r="U4850" i="1"/>
  <c r="U4851" i="1"/>
  <c r="U4852" i="1"/>
  <c r="U4853" i="1"/>
  <c r="U4854" i="1"/>
  <c r="U4859" i="1"/>
  <c r="U4860" i="1"/>
  <c r="U4861" i="1"/>
  <c r="U4862" i="1"/>
  <c r="U4863" i="1"/>
  <c r="U4864" i="1"/>
  <c r="U4865" i="1"/>
  <c r="U4866" i="1"/>
  <c r="U4867" i="1"/>
  <c r="U4868" i="1"/>
  <c r="U4869" i="1"/>
  <c r="U4870" i="1"/>
  <c r="U4871" i="1"/>
  <c r="U4872" i="1"/>
  <c r="U4873" i="1"/>
  <c r="U4874" i="1"/>
  <c r="U4875" i="1"/>
  <c r="U4876" i="1"/>
  <c r="U4877" i="1"/>
  <c r="U4878" i="1"/>
  <c r="U4883" i="1"/>
  <c r="U4884" i="1"/>
  <c r="U4885" i="1"/>
  <c r="U4886" i="1"/>
  <c r="U4887" i="1"/>
  <c r="U4888" i="1"/>
  <c r="U4889" i="1"/>
  <c r="U4890" i="1"/>
  <c r="U4891" i="1"/>
  <c r="U4892" i="1"/>
  <c r="U4893" i="1"/>
  <c r="U4894" i="1"/>
  <c r="U4895" i="1"/>
  <c r="U4896" i="1"/>
  <c r="U4897" i="1"/>
  <c r="U4898" i="1"/>
  <c r="U4899" i="1"/>
  <c r="U4900" i="1"/>
  <c r="U4901" i="1"/>
  <c r="U4902" i="1"/>
  <c r="U4907" i="1"/>
  <c r="U4908" i="1"/>
  <c r="U4909" i="1"/>
  <c r="U4910" i="1"/>
  <c r="U4911" i="1"/>
  <c r="U4912" i="1"/>
  <c r="U4913" i="1"/>
  <c r="U4914" i="1"/>
  <c r="U4915" i="1"/>
  <c r="U4916" i="1"/>
  <c r="U4917" i="1"/>
  <c r="U4918" i="1"/>
  <c r="U4919" i="1"/>
  <c r="U4920" i="1"/>
  <c r="U4921" i="1"/>
  <c r="U4922" i="1"/>
  <c r="U4923" i="1"/>
  <c r="U4924" i="1"/>
  <c r="U4925" i="1"/>
  <c r="U4926" i="1"/>
  <c r="U4931" i="1"/>
  <c r="U4932" i="1"/>
  <c r="U4933" i="1"/>
  <c r="U4934" i="1"/>
  <c r="U4935" i="1"/>
  <c r="U4936" i="1"/>
  <c r="U4937" i="1"/>
  <c r="U4938" i="1"/>
  <c r="U4939" i="1"/>
  <c r="U4940" i="1"/>
  <c r="U4941" i="1"/>
  <c r="U4942" i="1"/>
  <c r="U4943" i="1"/>
  <c r="U4944" i="1"/>
  <c r="U4945" i="1"/>
  <c r="U4946" i="1"/>
  <c r="U4947" i="1"/>
  <c r="U4948" i="1"/>
  <c r="U4949" i="1"/>
  <c r="U4950" i="1"/>
  <c r="U4955" i="1"/>
  <c r="U4956" i="1"/>
  <c r="U4957" i="1"/>
  <c r="U4958" i="1"/>
  <c r="U4959" i="1"/>
  <c r="U4960" i="1"/>
  <c r="U4961" i="1"/>
  <c r="U4962" i="1"/>
  <c r="U4963" i="1"/>
  <c r="U4964" i="1"/>
  <c r="U4965" i="1"/>
  <c r="U4966" i="1"/>
  <c r="U4967" i="1"/>
  <c r="U4968" i="1"/>
  <c r="U4969" i="1"/>
  <c r="U4970" i="1"/>
  <c r="U4971" i="1"/>
  <c r="U4972" i="1"/>
  <c r="U4973" i="1"/>
  <c r="U4974" i="1"/>
  <c r="U4979" i="1"/>
  <c r="U4980" i="1"/>
  <c r="U4981" i="1"/>
  <c r="U4982" i="1"/>
  <c r="U4983" i="1"/>
  <c r="U4984" i="1"/>
  <c r="U4985" i="1"/>
  <c r="U4986" i="1"/>
  <c r="U4987" i="1"/>
  <c r="U4988" i="1"/>
  <c r="U4989" i="1"/>
  <c r="U4990" i="1"/>
  <c r="U4991" i="1"/>
  <c r="U4992" i="1"/>
  <c r="U4993" i="1"/>
  <c r="U4994" i="1"/>
  <c r="U4995" i="1"/>
  <c r="U4996" i="1"/>
  <c r="U4997" i="1"/>
  <c r="U4998" i="1"/>
  <c r="U5003" i="1"/>
  <c r="U5004" i="1"/>
  <c r="U5005" i="1"/>
  <c r="U5006" i="1"/>
  <c r="U5007" i="1"/>
  <c r="U5008" i="1"/>
  <c r="U5009" i="1"/>
  <c r="U5010" i="1"/>
  <c r="U5011" i="1"/>
  <c r="U5012" i="1"/>
  <c r="U5013" i="1"/>
  <c r="U5014" i="1"/>
  <c r="U5015" i="1"/>
  <c r="U5016" i="1"/>
  <c r="U5017" i="1"/>
  <c r="U5018" i="1"/>
  <c r="U5019" i="1"/>
  <c r="U5020" i="1"/>
  <c r="U5021" i="1"/>
  <c r="U5022" i="1"/>
  <c r="U5027" i="1"/>
  <c r="U5028" i="1"/>
  <c r="U5029" i="1"/>
  <c r="U5030" i="1"/>
  <c r="U5031" i="1"/>
  <c r="U5032" i="1"/>
  <c r="U5033" i="1"/>
  <c r="U5034" i="1"/>
  <c r="U5035" i="1"/>
  <c r="U5036" i="1"/>
  <c r="U5037" i="1"/>
  <c r="U5038" i="1"/>
  <c r="U5039" i="1"/>
  <c r="U5040" i="1"/>
  <c r="U5041" i="1"/>
  <c r="U5042" i="1"/>
  <c r="U5043" i="1"/>
  <c r="U5044" i="1"/>
  <c r="U5045" i="1"/>
  <c r="U5046" i="1"/>
  <c r="U5051" i="1"/>
  <c r="U5052" i="1"/>
  <c r="U5053" i="1"/>
  <c r="U5054" i="1"/>
  <c r="U5055" i="1"/>
  <c r="U5056" i="1"/>
  <c r="U5057" i="1"/>
  <c r="U5058" i="1"/>
  <c r="U5059" i="1"/>
  <c r="U5060" i="1"/>
  <c r="U5061" i="1"/>
  <c r="U5062" i="1"/>
  <c r="U5063" i="1"/>
  <c r="U5064" i="1"/>
  <c r="U5065" i="1"/>
  <c r="U5066" i="1"/>
  <c r="U5067" i="1"/>
  <c r="U5068" i="1"/>
  <c r="U5069" i="1"/>
  <c r="U5070" i="1"/>
  <c r="U5075" i="1"/>
  <c r="U5076" i="1"/>
  <c r="U5077" i="1"/>
  <c r="U5078" i="1"/>
  <c r="U5079" i="1"/>
  <c r="U5080" i="1"/>
  <c r="U5081" i="1"/>
  <c r="U5082" i="1"/>
  <c r="U5083" i="1"/>
  <c r="U5084" i="1"/>
  <c r="U5085" i="1"/>
  <c r="U5086" i="1"/>
  <c r="U5087" i="1"/>
  <c r="U5088" i="1"/>
  <c r="U5089" i="1"/>
  <c r="U5090" i="1"/>
  <c r="U5091" i="1"/>
  <c r="U5092" i="1"/>
  <c r="U5093" i="1"/>
  <c r="U5094" i="1"/>
  <c r="U5099" i="1"/>
  <c r="U5100" i="1"/>
  <c r="U5101" i="1"/>
  <c r="U5102" i="1"/>
  <c r="U5103" i="1"/>
  <c r="U5104" i="1"/>
  <c r="U5105" i="1"/>
  <c r="U5106" i="1"/>
  <c r="U5107" i="1"/>
  <c r="U5108" i="1"/>
  <c r="U5109" i="1"/>
  <c r="U5110" i="1"/>
  <c r="U5111" i="1"/>
  <c r="U5112" i="1"/>
  <c r="U5113" i="1"/>
  <c r="U5114" i="1"/>
  <c r="U5115" i="1"/>
  <c r="U5116" i="1"/>
  <c r="U5117" i="1"/>
  <c r="U5118" i="1"/>
  <c r="U5123" i="1"/>
  <c r="U5124" i="1"/>
  <c r="U5125" i="1"/>
  <c r="U5126" i="1"/>
  <c r="U5127" i="1"/>
  <c r="U5128" i="1"/>
  <c r="U5129" i="1"/>
  <c r="U5130" i="1"/>
  <c r="U5131" i="1"/>
  <c r="U5132" i="1"/>
  <c r="U5133" i="1"/>
  <c r="U5134" i="1"/>
  <c r="U5135" i="1"/>
  <c r="U5136" i="1"/>
  <c r="U5137" i="1"/>
  <c r="U5138" i="1"/>
  <c r="U5139" i="1"/>
  <c r="U5140" i="1"/>
  <c r="U5141" i="1"/>
  <c r="U5142" i="1"/>
  <c r="U5147" i="1"/>
  <c r="U5148" i="1"/>
  <c r="U5149" i="1"/>
  <c r="U5150" i="1"/>
  <c r="U5151" i="1"/>
  <c r="U5152" i="1"/>
  <c r="U5153" i="1"/>
  <c r="U5154" i="1"/>
  <c r="U5155" i="1"/>
  <c r="U5156" i="1"/>
  <c r="U5157" i="1"/>
  <c r="U5158" i="1"/>
  <c r="U5159" i="1"/>
  <c r="U5160" i="1"/>
  <c r="U5161" i="1"/>
  <c r="U5162" i="1"/>
  <c r="U5163" i="1"/>
  <c r="U5164" i="1"/>
  <c r="U5165" i="1"/>
  <c r="U5166" i="1"/>
  <c r="U5171" i="1"/>
  <c r="U5172" i="1"/>
  <c r="U5173" i="1"/>
  <c r="U5174" i="1"/>
  <c r="U5175" i="1"/>
  <c r="U5176" i="1"/>
  <c r="U5177" i="1"/>
  <c r="U5178" i="1"/>
  <c r="U5179" i="1"/>
  <c r="U5180" i="1"/>
  <c r="U5181" i="1"/>
  <c r="U5182" i="1"/>
  <c r="U5183" i="1"/>
  <c r="U5184" i="1"/>
  <c r="U5185" i="1"/>
  <c r="U5186" i="1"/>
  <c r="U5187" i="1"/>
  <c r="U5188" i="1"/>
  <c r="U5189" i="1"/>
  <c r="U5190" i="1"/>
  <c r="U5195" i="1"/>
  <c r="U5196" i="1"/>
  <c r="U5197" i="1"/>
  <c r="U5198" i="1"/>
  <c r="U5199" i="1"/>
  <c r="U5200" i="1"/>
  <c r="U5201" i="1"/>
  <c r="U5202" i="1"/>
  <c r="U5203" i="1"/>
  <c r="U5204" i="1"/>
  <c r="U5205" i="1"/>
  <c r="U5206" i="1"/>
  <c r="U5207" i="1"/>
  <c r="U5208" i="1"/>
  <c r="U5209" i="1"/>
  <c r="U5210" i="1"/>
  <c r="U5211" i="1"/>
  <c r="U5212" i="1"/>
  <c r="U5213" i="1"/>
  <c r="U5214" i="1"/>
  <c r="U5219" i="1"/>
  <c r="U5220" i="1"/>
  <c r="U5221" i="1"/>
  <c r="U5222" i="1"/>
  <c r="U5223" i="1"/>
  <c r="U5224" i="1"/>
  <c r="U5225" i="1"/>
  <c r="U5226" i="1"/>
  <c r="U5227" i="1"/>
  <c r="U5228" i="1"/>
  <c r="U5229" i="1"/>
  <c r="U5230" i="1"/>
  <c r="U5231" i="1"/>
  <c r="U5232" i="1"/>
  <c r="U5233" i="1"/>
  <c r="U5234" i="1"/>
  <c r="U5235" i="1"/>
  <c r="U5236" i="1"/>
  <c r="U5237" i="1"/>
  <c r="U5238" i="1"/>
  <c r="U5243" i="1"/>
  <c r="U5244" i="1"/>
  <c r="U5245" i="1"/>
  <c r="U5246" i="1"/>
  <c r="U5247" i="1"/>
  <c r="U5248" i="1"/>
  <c r="U5249" i="1"/>
  <c r="U5250" i="1"/>
  <c r="U5251" i="1"/>
  <c r="U5252" i="1"/>
  <c r="U5253" i="1"/>
  <c r="U5254" i="1"/>
  <c r="U5255" i="1"/>
  <c r="U5256" i="1"/>
  <c r="U5257" i="1"/>
  <c r="U5258" i="1"/>
  <c r="U5259" i="1"/>
  <c r="U5260" i="1"/>
  <c r="U5261" i="1"/>
  <c r="U5262" i="1"/>
  <c r="U5267" i="1"/>
  <c r="U5268" i="1"/>
  <c r="U5269" i="1"/>
  <c r="U5270" i="1"/>
  <c r="U5271" i="1"/>
  <c r="U5272" i="1"/>
  <c r="U5273" i="1"/>
  <c r="U5274" i="1"/>
  <c r="U5275" i="1"/>
  <c r="U5276" i="1"/>
  <c r="U5277" i="1"/>
  <c r="U5278" i="1"/>
  <c r="U5279" i="1"/>
  <c r="U5280" i="1"/>
  <c r="U5281" i="1"/>
  <c r="U5282" i="1"/>
  <c r="U5283" i="1"/>
  <c r="U5284" i="1"/>
  <c r="U5285" i="1"/>
  <c r="U5286" i="1"/>
  <c r="U5291" i="1"/>
  <c r="U5292" i="1"/>
  <c r="U5293" i="1"/>
  <c r="U5294" i="1"/>
  <c r="U5295" i="1"/>
  <c r="U5296" i="1"/>
  <c r="U5297" i="1"/>
  <c r="U5298" i="1"/>
  <c r="U5299" i="1"/>
  <c r="U5300" i="1"/>
  <c r="U5301" i="1"/>
  <c r="U5302" i="1"/>
  <c r="U5303" i="1"/>
  <c r="U5304" i="1"/>
  <c r="U5305" i="1"/>
  <c r="U5306" i="1"/>
  <c r="U5307" i="1"/>
  <c r="U5308" i="1"/>
  <c r="U5309" i="1"/>
  <c r="U5310" i="1"/>
  <c r="U5315" i="1"/>
  <c r="U5316" i="1"/>
  <c r="U5317" i="1"/>
  <c r="U5318" i="1"/>
  <c r="U5319" i="1"/>
  <c r="U5320" i="1"/>
  <c r="U5321" i="1"/>
  <c r="U5322" i="1"/>
  <c r="U5323" i="1"/>
  <c r="U5324" i="1"/>
  <c r="U5325" i="1"/>
  <c r="U5326" i="1"/>
  <c r="U5327" i="1"/>
  <c r="U5328" i="1"/>
  <c r="U5329" i="1"/>
  <c r="U5330" i="1"/>
  <c r="U5331" i="1"/>
  <c r="U5332" i="1"/>
  <c r="U5333" i="1"/>
  <c r="U5334" i="1"/>
  <c r="U5339" i="1"/>
  <c r="U5340" i="1"/>
  <c r="U5341" i="1"/>
  <c r="U5342" i="1"/>
  <c r="U5343" i="1"/>
  <c r="U5344" i="1"/>
  <c r="U5345" i="1"/>
  <c r="U5346" i="1"/>
  <c r="U5347" i="1"/>
  <c r="U5348" i="1"/>
  <c r="U5349" i="1"/>
  <c r="U5350" i="1"/>
  <c r="U5351" i="1"/>
  <c r="U5352" i="1"/>
  <c r="U5353" i="1"/>
  <c r="U5354" i="1"/>
  <c r="U5355" i="1"/>
  <c r="U5356" i="1"/>
  <c r="U5357" i="1"/>
  <c r="U5358" i="1"/>
  <c r="U5363" i="1"/>
  <c r="U5364" i="1"/>
  <c r="U5365" i="1"/>
  <c r="U5366" i="1"/>
  <c r="U5367" i="1"/>
  <c r="U5368" i="1"/>
  <c r="U5369" i="1"/>
  <c r="U5370" i="1"/>
  <c r="U5371" i="1"/>
  <c r="U5372" i="1"/>
  <c r="U5373" i="1"/>
  <c r="U5374" i="1"/>
  <c r="U5375" i="1"/>
  <c r="U5376" i="1"/>
  <c r="U5377" i="1"/>
  <c r="U5378" i="1"/>
  <c r="U5379" i="1"/>
  <c r="U5380" i="1"/>
  <c r="U5381" i="1"/>
  <c r="U5382" i="1"/>
  <c r="U5387" i="1"/>
  <c r="U5388" i="1"/>
  <c r="U5389" i="1"/>
  <c r="U5390" i="1"/>
  <c r="U5391" i="1"/>
  <c r="U5392" i="1"/>
  <c r="U5393" i="1"/>
  <c r="U5394" i="1"/>
  <c r="U5395" i="1"/>
  <c r="U5396" i="1"/>
  <c r="U5397" i="1"/>
  <c r="U5398" i="1"/>
  <c r="U5399" i="1"/>
  <c r="U5400" i="1"/>
  <c r="U5401" i="1"/>
  <c r="U5402" i="1"/>
  <c r="U5403" i="1"/>
  <c r="U5404" i="1"/>
  <c r="U5405" i="1"/>
  <c r="U5406" i="1"/>
  <c r="U5411" i="1"/>
  <c r="U5412" i="1"/>
  <c r="U5413" i="1"/>
  <c r="U5414" i="1"/>
  <c r="U5415" i="1"/>
  <c r="U5416" i="1"/>
  <c r="U5417" i="1"/>
  <c r="U5418" i="1"/>
  <c r="U5419" i="1"/>
  <c r="U5420" i="1"/>
  <c r="U5421" i="1"/>
  <c r="U5422" i="1"/>
  <c r="U5423" i="1"/>
  <c r="U5424" i="1"/>
  <c r="U5425" i="1"/>
  <c r="U5426" i="1"/>
  <c r="U5427" i="1"/>
  <c r="U5428" i="1"/>
  <c r="U5429" i="1"/>
  <c r="U5430" i="1"/>
  <c r="U5435" i="1"/>
  <c r="U5436" i="1"/>
  <c r="U5437" i="1"/>
  <c r="U5438" i="1"/>
  <c r="U5439" i="1"/>
  <c r="U5440" i="1"/>
  <c r="U5441" i="1"/>
  <c r="U5442" i="1"/>
  <c r="U5443" i="1"/>
  <c r="U5444" i="1"/>
  <c r="U5445" i="1"/>
  <c r="U5446" i="1"/>
  <c r="U5447" i="1"/>
  <c r="U5448" i="1"/>
  <c r="U5449" i="1"/>
  <c r="U5450" i="1"/>
  <c r="U5451" i="1"/>
  <c r="U5452" i="1"/>
  <c r="U5453" i="1"/>
  <c r="U5454" i="1"/>
  <c r="U5459" i="1"/>
  <c r="U5460" i="1"/>
  <c r="U5461" i="1"/>
  <c r="U5462" i="1"/>
  <c r="U5463" i="1"/>
  <c r="U5464" i="1"/>
  <c r="U5465" i="1"/>
  <c r="U5466" i="1"/>
  <c r="U5467" i="1"/>
  <c r="U5468" i="1"/>
  <c r="U5469" i="1"/>
  <c r="U5470" i="1"/>
  <c r="U5471" i="1"/>
  <c r="U5472" i="1"/>
  <c r="U5473" i="1"/>
  <c r="U5474" i="1"/>
  <c r="U5475" i="1"/>
  <c r="U5476" i="1"/>
  <c r="U5477" i="1"/>
  <c r="U5478" i="1"/>
  <c r="U5483" i="1"/>
  <c r="U5484" i="1"/>
  <c r="U5485" i="1"/>
  <c r="U5486" i="1"/>
  <c r="U5487" i="1"/>
  <c r="U5488" i="1"/>
  <c r="U5489" i="1"/>
  <c r="U5490" i="1"/>
  <c r="U5491" i="1"/>
  <c r="U5492" i="1"/>
  <c r="U5493" i="1"/>
  <c r="U5494" i="1"/>
  <c r="U5495" i="1"/>
  <c r="U5496" i="1"/>
  <c r="U5497" i="1"/>
  <c r="U5498" i="1"/>
  <c r="U5499" i="1"/>
  <c r="U5500" i="1"/>
  <c r="U5501" i="1"/>
  <c r="U5502" i="1"/>
  <c r="U5507" i="1"/>
  <c r="U5508" i="1"/>
  <c r="U5509" i="1"/>
  <c r="U5510" i="1"/>
  <c r="U5511" i="1"/>
  <c r="U5512" i="1"/>
  <c r="U5513" i="1"/>
  <c r="U5514" i="1"/>
  <c r="U5515" i="1"/>
  <c r="U5516" i="1"/>
  <c r="U5517" i="1"/>
  <c r="U5518" i="1"/>
  <c r="U5519" i="1"/>
  <c r="U5520" i="1"/>
  <c r="U5521" i="1"/>
  <c r="U5522" i="1"/>
  <c r="U5523" i="1"/>
  <c r="U5524" i="1"/>
  <c r="U5525" i="1"/>
  <c r="U5526" i="1"/>
  <c r="U5531" i="1"/>
  <c r="U5532" i="1"/>
  <c r="U5533" i="1"/>
  <c r="U5534" i="1"/>
  <c r="U5535" i="1"/>
  <c r="U5536" i="1"/>
  <c r="U5537" i="1"/>
  <c r="U5538" i="1"/>
  <c r="U5539" i="1"/>
  <c r="U5540" i="1"/>
  <c r="U5541" i="1"/>
  <c r="U5542" i="1"/>
  <c r="U5543" i="1"/>
  <c r="U5544" i="1"/>
  <c r="U5545" i="1"/>
  <c r="U5546" i="1"/>
  <c r="U5547" i="1"/>
  <c r="U5548" i="1"/>
  <c r="U5549" i="1"/>
  <c r="U5550" i="1"/>
  <c r="U5555" i="1"/>
  <c r="U5556" i="1"/>
  <c r="U5557" i="1"/>
  <c r="U5558" i="1"/>
  <c r="U5559" i="1"/>
  <c r="U5560" i="1"/>
  <c r="U5561" i="1"/>
  <c r="U5562" i="1"/>
  <c r="U5563" i="1"/>
  <c r="U5564" i="1"/>
  <c r="U5565" i="1"/>
  <c r="U5566" i="1"/>
  <c r="U5567" i="1"/>
  <c r="U5568" i="1"/>
  <c r="U5569" i="1"/>
  <c r="U5570" i="1"/>
  <c r="U5571" i="1"/>
  <c r="U5572" i="1"/>
  <c r="U5573" i="1"/>
  <c r="U5574" i="1"/>
  <c r="U5579" i="1"/>
  <c r="U5580" i="1"/>
  <c r="U5581" i="1"/>
  <c r="U5582" i="1"/>
  <c r="U5583" i="1"/>
  <c r="U5584" i="1"/>
  <c r="U5585" i="1"/>
  <c r="U5586" i="1"/>
  <c r="U5587" i="1"/>
  <c r="U5588" i="1"/>
  <c r="U5589" i="1"/>
  <c r="U5590" i="1"/>
  <c r="U5591" i="1"/>
  <c r="U5592" i="1"/>
  <c r="U5593" i="1"/>
  <c r="U5594" i="1"/>
  <c r="U5595" i="1"/>
  <c r="U5596" i="1"/>
  <c r="U5597" i="1"/>
  <c r="U5598" i="1"/>
  <c r="U5603" i="1"/>
  <c r="U5604" i="1"/>
  <c r="U5605" i="1"/>
  <c r="U5606" i="1"/>
  <c r="U5607" i="1"/>
  <c r="U5608" i="1"/>
  <c r="U5609" i="1"/>
  <c r="U5610" i="1"/>
  <c r="U5611" i="1"/>
  <c r="U5612" i="1"/>
  <c r="U5613" i="1"/>
  <c r="U5614" i="1"/>
  <c r="U5615" i="1"/>
  <c r="U5616" i="1"/>
  <c r="U5617" i="1"/>
  <c r="U5618" i="1"/>
  <c r="U5619" i="1"/>
  <c r="U5620" i="1"/>
  <c r="U5621" i="1"/>
  <c r="U5622" i="1"/>
  <c r="U5627" i="1"/>
  <c r="U5628" i="1"/>
  <c r="U5629" i="1"/>
  <c r="U5630" i="1"/>
  <c r="U5631" i="1"/>
  <c r="U5632" i="1"/>
  <c r="U5633" i="1"/>
  <c r="U5634" i="1"/>
  <c r="U5635" i="1"/>
  <c r="U5636" i="1"/>
  <c r="U5637" i="1"/>
  <c r="U5638" i="1"/>
  <c r="U5639" i="1"/>
  <c r="U5640" i="1"/>
  <c r="U5641" i="1"/>
  <c r="U5642" i="1"/>
  <c r="U5643" i="1"/>
  <c r="U5644" i="1"/>
  <c r="U5645" i="1"/>
  <c r="U5646" i="1"/>
  <c r="U5651" i="1"/>
  <c r="U5652" i="1"/>
  <c r="U5653" i="1"/>
  <c r="U5654" i="1"/>
  <c r="U5655" i="1"/>
  <c r="U5656" i="1"/>
  <c r="U5657" i="1"/>
  <c r="U5658" i="1"/>
  <c r="U5659" i="1"/>
  <c r="U5660" i="1"/>
  <c r="U5661" i="1"/>
  <c r="U5662" i="1"/>
  <c r="U5663" i="1"/>
  <c r="U5664" i="1"/>
  <c r="U5665" i="1"/>
  <c r="U5666" i="1"/>
  <c r="U5667" i="1"/>
  <c r="U5668" i="1"/>
  <c r="U5669" i="1"/>
  <c r="U5670" i="1"/>
  <c r="U5675" i="1"/>
  <c r="U5676" i="1"/>
  <c r="U5677" i="1"/>
  <c r="U5678" i="1"/>
  <c r="U5679" i="1"/>
  <c r="U5680" i="1"/>
  <c r="U5681" i="1"/>
  <c r="U5682" i="1"/>
  <c r="U5683" i="1"/>
  <c r="U5684" i="1"/>
  <c r="U5685" i="1"/>
  <c r="U5686" i="1"/>
  <c r="U5687" i="1"/>
  <c r="U5688" i="1"/>
  <c r="U5689" i="1"/>
  <c r="U5690" i="1"/>
  <c r="U5691" i="1"/>
  <c r="U5692" i="1"/>
  <c r="U5693" i="1"/>
  <c r="U5694" i="1"/>
  <c r="U5699" i="1"/>
  <c r="U5700" i="1"/>
  <c r="U5701" i="1"/>
  <c r="U5702" i="1"/>
  <c r="U5703" i="1"/>
  <c r="U5704" i="1"/>
  <c r="U5705" i="1"/>
  <c r="U5706" i="1"/>
  <c r="U5707" i="1"/>
  <c r="U5708" i="1"/>
  <c r="U5709" i="1"/>
  <c r="U5710" i="1"/>
  <c r="U5711" i="1"/>
  <c r="U5712" i="1"/>
  <c r="U5713" i="1"/>
  <c r="U5714" i="1"/>
  <c r="U5715" i="1"/>
  <c r="U5716" i="1"/>
  <c r="U5717" i="1"/>
  <c r="U5718" i="1"/>
  <c r="U5723" i="1"/>
  <c r="U5724" i="1"/>
  <c r="U5725" i="1"/>
  <c r="U5726" i="1"/>
  <c r="U5727" i="1"/>
  <c r="U5728" i="1"/>
  <c r="U5729" i="1"/>
  <c r="U5730" i="1"/>
  <c r="U5731" i="1"/>
  <c r="U5732" i="1"/>
  <c r="U5733" i="1"/>
  <c r="U5734" i="1"/>
  <c r="U5735" i="1"/>
  <c r="U5736" i="1"/>
  <c r="U5737" i="1"/>
  <c r="U5738" i="1"/>
  <c r="U5739" i="1"/>
  <c r="U5740" i="1"/>
  <c r="U5741" i="1"/>
  <c r="U5742" i="1"/>
  <c r="U5747" i="1"/>
  <c r="U5748" i="1"/>
  <c r="U5749" i="1"/>
  <c r="U5750" i="1"/>
  <c r="U5751" i="1"/>
  <c r="U5752" i="1"/>
  <c r="U5753" i="1"/>
  <c r="U5754" i="1"/>
  <c r="U5755" i="1"/>
  <c r="U5756" i="1"/>
  <c r="U5757" i="1"/>
  <c r="U5758" i="1"/>
  <c r="U5759" i="1"/>
  <c r="U5760" i="1"/>
  <c r="U5761" i="1"/>
  <c r="U5762" i="1"/>
  <c r="U5763" i="1"/>
  <c r="U5764" i="1"/>
  <c r="U5765" i="1"/>
  <c r="U5766" i="1"/>
  <c r="U5771" i="1"/>
  <c r="U5772" i="1"/>
  <c r="U5773" i="1"/>
  <c r="U5774" i="1"/>
  <c r="U5775" i="1"/>
  <c r="U5776" i="1"/>
  <c r="U5777" i="1"/>
  <c r="U5778" i="1"/>
  <c r="U5779" i="1"/>
  <c r="U5780" i="1"/>
  <c r="U5781" i="1"/>
  <c r="U5782" i="1"/>
  <c r="U5783" i="1"/>
  <c r="U5784" i="1"/>
  <c r="U5785" i="1"/>
  <c r="U5786" i="1"/>
  <c r="U5787" i="1"/>
  <c r="U5788" i="1"/>
  <c r="U5789" i="1"/>
  <c r="U5790" i="1"/>
  <c r="U5795" i="1"/>
  <c r="U5796" i="1"/>
  <c r="U5797" i="1"/>
  <c r="U5798" i="1"/>
  <c r="U5799" i="1"/>
  <c r="U5800" i="1"/>
  <c r="U5801" i="1"/>
  <c r="U5802" i="1"/>
  <c r="U5803" i="1"/>
  <c r="U5804" i="1"/>
  <c r="U5805" i="1"/>
  <c r="U5806" i="1"/>
  <c r="U5807" i="1"/>
  <c r="U5808" i="1"/>
  <c r="U5809" i="1"/>
  <c r="U5810" i="1"/>
  <c r="U5811" i="1"/>
  <c r="U5812" i="1"/>
  <c r="U5813" i="1"/>
  <c r="U5814" i="1"/>
  <c r="U5819" i="1"/>
  <c r="U5820" i="1"/>
  <c r="U5821" i="1"/>
  <c r="U5822" i="1"/>
  <c r="U5823" i="1"/>
  <c r="U5824" i="1"/>
  <c r="U5825" i="1"/>
  <c r="U5826" i="1"/>
  <c r="U5827" i="1"/>
  <c r="U5828" i="1"/>
  <c r="U5829" i="1"/>
  <c r="U5830" i="1"/>
  <c r="U5831" i="1"/>
  <c r="U5832" i="1"/>
  <c r="U5833" i="1"/>
  <c r="U5834" i="1"/>
  <c r="U5835" i="1"/>
  <c r="U5836" i="1"/>
  <c r="U5837" i="1"/>
  <c r="U5838" i="1"/>
  <c r="U5843" i="1"/>
  <c r="U5844" i="1"/>
  <c r="U5845" i="1"/>
  <c r="U5846" i="1"/>
  <c r="U5847" i="1"/>
  <c r="U5848" i="1"/>
  <c r="U5849" i="1"/>
  <c r="U5850" i="1"/>
  <c r="U5851" i="1"/>
  <c r="U5852" i="1"/>
  <c r="U5853" i="1"/>
  <c r="U5854" i="1"/>
  <c r="U5855" i="1"/>
  <c r="U5856" i="1"/>
  <c r="U5857" i="1"/>
  <c r="U5858" i="1"/>
  <c r="U5859" i="1"/>
  <c r="U5860" i="1"/>
  <c r="U5861" i="1"/>
  <c r="U5862" i="1"/>
  <c r="U5867" i="1"/>
  <c r="U5868" i="1"/>
  <c r="U5869" i="1"/>
  <c r="U5870" i="1"/>
  <c r="U5871" i="1"/>
  <c r="U5872" i="1"/>
  <c r="U5873" i="1"/>
  <c r="U5874" i="1"/>
  <c r="U5875" i="1"/>
  <c r="U5876" i="1"/>
  <c r="U5877" i="1"/>
  <c r="U5878" i="1"/>
  <c r="U5879" i="1"/>
  <c r="U5880" i="1"/>
  <c r="U5881" i="1"/>
  <c r="U5882" i="1"/>
  <c r="U5883" i="1"/>
  <c r="U5884" i="1"/>
  <c r="U5885" i="1"/>
  <c r="U5886" i="1"/>
  <c r="U5891" i="1"/>
  <c r="U5892" i="1"/>
  <c r="U5893" i="1"/>
  <c r="U5894" i="1"/>
  <c r="U5895" i="1"/>
  <c r="U5896" i="1"/>
  <c r="U5897" i="1"/>
  <c r="U5898" i="1"/>
  <c r="U5899" i="1"/>
  <c r="U5900" i="1"/>
  <c r="U5901" i="1"/>
  <c r="U5902" i="1"/>
  <c r="U5903" i="1"/>
  <c r="U5904" i="1"/>
  <c r="U5905" i="1"/>
  <c r="U5906" i="1"/>
  <c r="U5907" i="1"/>
  <c r="U5908" i="1"/>
  <c r="U5909" i="1"/>
  <c r="U5910" i="1"/>
  <c r="U5915" i="1"/>
  <c r="U5916" i="1"/>
  <c r="U5917" i="1"/>
  <c r="U5918" i="1"/>
  <c r="U5919" i="1"/>
  <c r="U5920" i="1"/>
  <c r="U5921" i="1"/>
  <c r="U5922" i="1"/>
  <c r="U5923" i="1"/>
  <c r="U5924" i="1"/>
  <c r="U5925" i="1"/>
  <c r="U5926" i="1"/>
  <c r="U5927" i="1"/>
  <c r="U5928" i="1"/>
  <c r="U5929" i="1"/>
  <c r="U5930" i="1"/>
  <c r="U5931" i="1"/>
  <c r="U5932" i="1"/>
  <c r="U5933" i="1"/>
  <c r="U5934" i="1"/>
  <c r="U5939" i="1"/>
  <c r="U5940" i="1"/>
  <c r="U5941" i="1"/>
  <c r="U5942" i="1"/>
  <c r="U5943" i="1"/>
  <c r="U5944" i="1"/>
  <c r="U5945" i="1"/>
  <c r="U5946" i="1"/>
  <c r="U5947" i="1"/>
  <c r="U5948" i="1"/>
  <c r="U5949" i="1"/>
  <c r="U5950" i="1"/>
  <c r="U5951" i="1"/>
  <c r="U5952" i="1"/>
  <c r="U5953" i="1"/>
  <c r="U5954" i="1"/>
  <c r="U5955" i="1"/>
  <c r="U5956" i="1"/>
  <c r="U5957" i="1"/>
  <c r="U5958" i="1"/>
  <c r="U5963" i="1"/>
  <c r="U5964" i="1"/>
  <c r="U5965" i="1"/>
  <c r="U5966" i="1"/>
  <c r="U5967" i="1"/>
  <c r="U5968" i="1"/>
  <c r="U5969" i="1"/>
  <c r="U5970" i="1"/>
  <c r="U5971" i="1"/>
  <c r="U5972" i="1"/>
  <c r="U5973" i="1"/>
  <c r="U5974" i="1"/>
  <c r="U5975" i="1"/>
  <c r="U5976" i="1"/>
  <c r="U5977" i="1"/>
  <c r="U5978" i="1"/>
  <c r="U5979" i="1"/>
  <c r="U5980" i="1"/>
  <c r="U5981" i="1"/>
  <c r="U5982" i="1"/>
  <c r="U5987" i="1"/>
  <c r="U5988" i="1"/>
  <c r="U5989" i="1"/>
  <c r="U5990" i="1"/>
  <c r="U5991" i="1"/>
  <c r="U5992" i="1"/>
  <c r="U5993" i="1"/>
  <c r="U5994" i="1"/>
  <c r="U5995" i="1"/>
  <c r="U5996" i="1"/>
  <c r="U5997" i="1"/>
  <c r="U5998" i="1"/>
  <c r="U5999" i="1"/>
  <c r="U6000" i="1"/>
  <c r="U6001" i="1"/>
  <c r="U6002" i="1"/>
  <c r="U6003" i="1"/>
  <c r="U6004" i="1"/>
  <c r="U6005" i="1"/>
  <c r="U6006" i="1"/>
  <c r="U6011" i="1"/>
  <c r="U6012" i="1"/>
  <c r="U6013" i="1"/>
  <c r="U6014" i="1"/>
  <c r="U6015" i="1"/>
  <c r="U6016" i="1"/>
  <c r="U6017" i="1"/>
  <c r="U6018" i="1"/>
  <c r="U6019" i="1"/>
  <c r="U6020" i="1"/>
  <c r="U6021" i="1"/>
  <c r="U6022" i="1"/>
  <c r="U6023" i="1"/>
  <c r="U6024" i="1"/>
  <c r="U6025" i="1"/>
  <c r="U6026" i="1"/>
  <c r="U6027" i="1"/>
  <c r="U6028" i="1"/>
  <c r="U6029" i="1"/>
  <c r="U6030" i="1"/>
  <c r="U6035" i="1"/>
  <c r="U6036" i="1"/>
  <c r="U6037" i="1"/>
  <c r="U6038" i="1"/>
  <c r="U6039" i="1"/>
  <c r="U6040" i="1"/>
  <c r="U6041" i="1"/>
  <c r="U6042" i="1"/>
  <c r="U6043" i="1"/>
  <c r="U6044" i="1"/>
  <c r="U6045" i="1"/>
  <c r="U6046" i="1"/>
  <c r="U6047" i="1"/>
  <c r="U6048" i="1"/>
  <c r="U6049" i="1"/>
  <c r="U6050" i="1"/>
  <c r="U6051" i="1"/>
  <c r="U6052" i="1"/>
  <c r="U6053" i="1"/>
  <c r="U6054" i="1"/>
  <c r="U6059" i="1"/>
  <c r="U6060" i="1"/>
  <c r="U6061" i="1"/>
  <c r="U6062" i="1"/>
  <c r="U6063" i="1"/>
  <c r="U6064" i="1"/>
  <c r="U6065" i="1"/>
  <c r="U6066" i="1"/>
  <c r="U6067" i="1"/>
  <c r="U6068" i="1"/>
  <c r="U6069" i="1"/>
  <c r="U6070" i="1"/>
  <c r="U6071" i="1"/>
  <c r="U6072" i="1"/>
  <c r="U6073" i="1"/>
  <c r="U6074" i="1"/>
  <c r="U6075" i="1"/>
  <c r="U6076" i="1"/>
  <c r="U6077" i="1"/>
  <c r="U6078" i="1"/>
  <c r="U6083" i="1"/>
  <c r="U6084" i="1"/>
  <c r="U6085" i="1"/>
  <c r="U6086" i="1"/>
  <c r="U6087" i="1"/>
  <c r="U6088" i="1"/>
  <c r="U6089" i="1"/>
  <c r="U6090" i="1"/>
  <c r="U6091" i="1"/>
  <c r="U6092" i="1"/>
  <c r="U6093" i="1"/>
  <c r="U6094" i="1"/>
  <c r="U6095" i="1"/>
  <c r="U6096" i="1"/>
  <c r="U6097" i="1"/>
  <c r="U6098" i="1"/>
  <c r="U6099" i="1"/>
  <c r="U6100" i="1"/>
  <c r="U6101" i="1"/>
  <c r="U6102" i="1"/>
  <c r="U6107" i="1"/>
  <c r="U6108" i="1"/>
  <c r="U6109" i="1"/>
  <c r="U6110" i="1"/>
  <c r="U6111" i="1"/>
  <c r="U6112" i="1"/>
  <c r="U6113" i="1"/>
  <c r="U6114" i="1"/>
  <c r="U6115" i="1"/>
  <c r="U6116" i="1"/>
  <c r="U6117" i="1"/>
  <c r="U6118" i="1"/>
  <c r="U6119" i="1"/>
  <c r="U6120" i="1"/>
  <c r="U6121" i="1"/>
  <c r="U6122" i="1"/>
  <c r="U6123" i="1"/>
  <c r="U6124" i="1"/>
  <c r="U6125" i="1"/>
  <c r="U6126" i="1"/>
  <c r="U6131" i="1"/>
  <c r="U6132" i="1"/>
  <c r="U6133" i="1"/>
  <c r="U6134" i="1"/>
  <c r="U6135" i="1"/>
  <c r="U6136" i="1"/>
  <c r="U6137" i="1"/>
  <c r="U6138" i="1"/>
  <c r="U6139" i="1"/>
  <c r="U6140" i="1"/>
  <c r="U6141" i="1"/>
  <c r="U6142" i="1"/>
  <c r="U6143" i="1"/>
  <c r="U6144" i="1"/>
  <c r="U6145" i="1"/>
  <c r="U6146" i="1"/>
  <c r="U6147" i="1"/>
  <c r="U6148" i="1"/>
  <c r="U6149" i="1"/>
  <c r="U6150" i="1"/>
  <c r="U6155" i="1"/>
  <c r="U6156" i="1"/>
  <c r="U6157" i="1"/>
  <c r="U6158" i="1"/>
  <c r="U6159" i="1"/>
  <c r="U6160" i="1"/>
  <c r="U6161" i="1"/>
  <c r="U6162" i="1"/>
  <c r="U6163" i="1"/>
  <c r="U6164" i="1"/>
  <c r="U6165" i="1"/>
  <c r="U6166" i="1"/>
  <c r="U6167" i="1"/>
  <c r="U6168" i="1"/>
  <c r="U6169" i="1"/>
  <c r="U6170" i="1"/>
  <c r="U6171" i="1"/>
  <c r="U6172" i="1"/>
  <c r="U6173" i="1"/>
  <c r="U6174" i="1"/>
  <c r="U6179" i="1"/>
  <c r="U6180" i="1"/>
  <c r="U6181" i="1"/>
  <c r="U6182" i="1"/>
  <c r="U6183" i="1"/>
  <c r="U6184" i="1"/>
  <c r="U6185" i="1"/>
  <c r="U6186" i="1"/>
  <c r="U6187" i="1"/>
  <c r="U6188" i="1"/>
  <c r="U6189" i="1"/>
  <c r="U6190" i="1"/>
  <c r="U6191" i="1"/>
  <c r="U6192" i="1"/>
  <c r="U6193" i="1"/>
  <c r="U6194" i="1"/>
  <c r="U6195" i="1"/>
  <c r="U6196" i="1"/>
  <c r="U6197" i="1"/>
  <c r="U6198" i="1"/>
  <c r="U6203" i="1"/>
  <c r="U6204" i="1"/>
  <c r="U6205" i="1"/>
  <c r="U6206" i="1"/>
  <c r="U6207" i="1"/>
  <c r="U6208" i="1"/>
  <c r="U6209" i="1"/>
  <c r="U6210" i="1"/>
  <c r="U6211" i="1"/>
  <c r="U6212" i="1"/>
  <c r="U6213" i="1"/>
  <c r="U6214" i="1"/>
  <c r="U6215" i="1"/>
  <c r="U6216" i="1"/>
  <c r="U6217" i="1"/>
  <c r="U6218" i="1"/>
  <c r="U6219" i="1"/>
  <c r="U6220" i="1"/>
  <c r="U6221" i="1"/>
  <c r="U6222" i="1"/>
  <c r="U6227" i="1"/>
  <c r="U6228" i="1"/>
  <c r="U6229" i="1"/>
  <c r="U6230" i="1"/>
  <c r="U6231" i="1"/>
  <c r="U6232" i="1"/>
  <c r="U6233" i="1"/>
  <c r="U6234" i="1"/>
  <c r="U6235" i="1"/>
  <c r="U6236" i="1"/>
  <c r="U6237" i="1"/>
  <c r="U6238" i="1"/>
  <c r="U6239" i="1"/>
  <c r="U6240" i="1"/>
  <c r="U6241" i="1"/>
  <c r="U6242" i="1"/>
  <c r="U6243" i="1"/>
  <c r="U6244" i="1"/>
  <c r="U6245" i="1"/>
  <c r="U6246" i="1"/>
  <c r="U6251" i="1"/>
  <c r="U6252" i="1"/>
  <c r="U6253" i="1"/>
  <c r="U6254" i="1"/>
  <c r="U6255" i="1"/>
  <c r="U6256" i="1"/>
  <c r="U6257" i="1"/>
  <c r="U6258" i="1"/>
  <c r="U6259" i="1"/>
  <c r="U6260" i="1"/>
  <c r="U6261" i="1"/>
  <c r="U6262" i="1"/>
  <c r="U6263" i="1"/>
  <c r="U6264" i="1"/>
  <c r="U6265" i="1"/>
  <c r="U6266" i="1"/>
  <c r="U6267" i="1"/>
  <c r="U6268" i="1"/>
  <c r="U6269" i="1"/>
  <c r="U6270" i="1"/>
  <c r="U6275" i="1"/>
  <c r="U6276" i="1"/>
  <c r="U6277" i="1"/>
  <c r="U6278" i="1"/>
  <c r="U6279" i="1"/>
  <c r="U6280" i="1"/>
  <c r="U6281" i="1"/>
  <c r="U6282" i="1"/>
  <c r="U6283" i="1"/>
  <c r="U6284" i="1"/>
  <c r="U6285" i="1"/>
  <c r="U6286" i="1"/>
  <c r="U6287" i="1"/>
  <c r="U6288" i="1"/>
  <c r="U6289" i="1"/>
  <c r="U6290" i="1"/>
  <c r="U6291" i="1"/>
  <c r="U6292" i="1"/>
  <c r="U6293" i="1"/>
  <c r="U6294" i="1"/>
  <c r="U6299" i="1"/>
  <c r="U6300" i="1"/>
  <c r="U6301" i="1"/>
  <c r="U6302" i="1"/>
  <c r="U6303" i="1"/>
  <c r="U6304" i="1"/>
  <c r="U6305" i="1"/>
  <c r="U6306" i="1"/>
  <c r="U6307" i="1"/>
  <c r="U6308" i="1"/>
  <c r="U6309" i="1"/>
  <c r="U6310" i="1"/>
  <c r="U6311" i="1"/>
  <c r="U6312" i="1"/>
  <c r="U6313" i="1"/>
  <c r="U6314" i="1"/>
  <c r="U6315" i="1"/>
  <c r="U6316" i="1"/>
  <c r="U6317" i="1"/>
  <c r="U6318" i="1"/>
  <c r="U6323" i="1"/>
  <c r="U6324" i="1"/>
  <c r="U6325" i="1"/>
  <c r="U6326" i="1"/>
  <c r="U6327" i="1"/>
  <c r="U6328" i="1"/>
  <c r="U6329" i="1"/>
  <c r="U6330" i="1"/>
  <c r="U6331" i="1"/>
  <c r="U6332" i="1"/>
  <c r="U6333" i="1"/>
  <c r="U6334" i="1"/>
  <c r="U6335" i="1"/>
  <c r="U6336" i="1"/>
  <c r="U6337" i="1"/>
  <c r="U6338" i="1"/>
  <c r="U6339" i="1"/>
  <c r="U6340" i="1"/>
  <c r="U6341" i="1"/>
  <c r="U6342" i="1"/>
  <c r="U6347" i="1"/>
  <c r="U6348" i="1"/>
  <c r="U6349" i="1"/>
  <c r="U6350" i="1"/>
  <c r="U6351" i="1"/>
  <c r="U6352" i="1"/>
  <c r="U6353" i="1"/>
  <c r="U6354" i="1"/>
  <c r="U6355" i="1"/>
  <c r="U6356" i="1"/>
  <c r="U6357" i="1"/>
  <c r="U6358" i="1"/>
  <c r="U6359" i="1"/>
  <c r="U6360" i="1"/>
  <c r="U6361" i="1"/>
  <c r="U6362" i="1"/>
  <c r="U6363" i="1"/>
  <c r="U6364" i="1"/>
  <c r="U6365" i="1"/>
  <c r="U6366" i="1"/>
  <c r="U6371" i="1"/>
  <c r="U6372" i="1"/>
  <c r="U6373" i="1"/>
  <c r="U6374" i="1"/>
  <c r="U6375" i="1"/>
  <c r="U6376" i="1"/>
  <c r="U6377" i="1"/>
  <c r="U6378" i="1"/>
  <c r="U6379" i="1"/>
  <c r="U6380" i="1"/>
  <c r="U6381" i="1"/>
  <c r="U6382" i="1"/>
  <c r="U6383" i="1"/>
  <c r="U6384" i="1"/>
  <c r="U6385" i="1"/>
  <c r="U6386" i="1"/>
  <c r="U6387" i="1"/>
  <c r="U6388" i="1"/>
  <c r="U6389" i="1"/>
  <c r="U6390" i="1"/>
  <c r="U6395" i="1"/>
  <c r="U6396" i="1"/>
  <c r="U6397" i="1"/>
  <c r="U6398" i="1"/>
  <c r="U6399" i="1"/>
  <c r="U6400" i="1"/>
  <c r="U6401" i="1"/>
  <c r="U6402" i="1"/>
  <c r="U6403" i="1"/>
  <c r="U6404" i="1"/>
  <c r="U6405" i="1"/>
  <c r="U6406" i="1"/>
  <c r="U6407" i="1"/>
  <c r="U6408" i="1"/>
  <c r="U6409" i="1"/>
  <c r="U6410" i="1"/>
  <c r="U6411" i="1"/>
  <c r="U6412" i="1"/>
  <c r="U6413" i="1"/>
  <c r="U6414" i="1"/>
  <c r="U6419" i="1"/>
  <c r="U6420" i="1"/>
  <c r="U6421" i="1"/>
  <c r="U6422" i="1"/>
  <c r="U6423" i="1"/>
  <c r="U6424" i="1"/>
  <c r="U6425" i="1"/>
  <c r="U6426" i="1"/>
  <c r="U6427" i="1"/>
  <c r="U6428" i="1"/>
  <c r="U6429" i="1"/>
  <c r="U6430" i="1"/>
  <c r="U6431" i="1"/>
  <c r="U6432" i="1"/>
  <c r="U6433" i="1"/>
  <c r="U6434" i="1"/>
  <c r="U6435" i="1"/>
  <c r="U6436" i="1"/>
  <c r="U6437" i="1"/>
  <c r="U6438" i="1"/>
  <c r="U6443" i="1"/>
  <c r="U6444" i="1"/>
  <c r="U6445" i="1"/>
  <c r="U6446" i="1"/>
  <c r="U6447" i="1"/>
  <c r="U6448" i="1"/>
  <c r="U6449" i="1"/>
  <c r="U6450" i="1"/>
  <c r="U6451" i="1"/>
  <c r="U6452" i="1"/>
  <c r="U6453" i="1"/>
  <c r="U6454" i="1"/>
  <c r="U6455" i="1"/>
  <c r="U6456" i="1"/>
  <c r="U6457" i="1"/>
  <c r="U6458" i="1"/>
  <c r="U6459" i="1"/>
  <c r="U6460" i="1"/>
  <c r="U6461" i="1"/>
  <c r="U6462" i="1"/>
  <c r="U6467" i="1"/>
  <c r="U6468" i="1"/>
  <c r="U6469" i="1"/>
  <c r="U6470" i="1"/>
  <c r="U6471" i="1"/>
  <c r="U6472" i="1"/>
  <c r="U6473" i="1"/>
  <c r="U6474" i="1"/>
  <c r="U6475" i="1"/>
  <c r="U6476" i="1"/>
  <c r="U6477" i="1"/>
  <c r="U6478" i="1"/>
  <c r="U6479" i="1"/>
  <c r="U6480" i="1"/>
  <c r="U6481" i="1"/>
  <c r="U6482" i="1"/>
  <c r="U6483" i="1"/>
  <c r="U6484" i="1"/>
  <c r="U6485" i="1"/>
  <c r="U6486" i="1"/>
  <c r="U6491" i="1"/>
  <c r="U6492" i="1"/>
  <c r="U6493" i="1"/>
  <c r="U6494" i="1"/>
  <c r="U6495" i="1"/>
  <c r="U6496" i="1"/>
  <c r="U6497" i="1"/>
  <c r="U6498" i="1"/>
  <c r="U6499" i="1"/>
  <c r="U6500" i="1"/>
  <c r="U6501" i="1"/>
  <c r="U6502" i="1"/>
  <c r="U6503" i="1"/>
  <c r="U6504" i="1"/>
  <c r="U6505" i="1"/>
  <c r="U6506" i="1"/>
  <c r="U6507" i="1"/>
  <c r="U6508" i="1"/>
  <c r="U6509" i="1"/>
  <c r="U6510" i="1"/>
  <c r="U6515" i="1"/>
  <c r="U6516" i="1"/>
  <c r="U6517" i="1"/>
  <c r="U6518" i="1"/>
  <c r="U6519" i="1"/>
  <c r="U6520" i="1"/>
  <c r="U6521" i="1"/>
  <c r="U6522" i="1"/>
  <c r="U6523" i="1"/>
  <c r="U6524" i="1"/>
  <c r="U6525" i="1"/>
  <c r="U6526" i="1"/>
  <c r="U6527" i="1"/>
  <c r="U6528" i="1"/>
  <c r="U6529" i="1"/>
  <c r="U6530" i="1"/>
  <c r="U6531" i="1"/>
  <c r="U6532" i="1"/>
  <c r="U6533" i="1"/>
  <c r="U6534" i="1"/>
  <c r="U6539" i="1"/>
  <c r="U6540" i="1"/>
  <c r="U6541" i="1"/>
  <c r="U6542" i="1"/>
  <c r="U6543" i="1"/>
  <c r="U6544" i="1"/>
  <c r="U6545" i="1"/>
  <c r="U6546" i="1"/>
  <c r="U6547" i="1"/>
  <c r="U6548" i="1"/>
  <c r="U6549" i="1"/>
  <c r="U6550" i="1"/>
  <c r="U6551" i="1"/>
  <c r="U6552" i="1"/>
  <c r="U6553" i="1"/>
  <c r="U6554" i="1"/>
  <c r="U6555" i="1"/>
  <c r="U6556" i="1"/>
  <c r="U6557" i="1"/>
  <c r="U6558" i="1"/>
  <c r="U6563" i="1"/>
  <c r="U6564" i="1"/>
  <c r="U6565" i="1"/>
  <c r="U6566" i="1"/>
  <c r="U6567" i="1"/>
  <c r="U6568" i="1"/>
  <c r="U6569" i="1"/>
  <c r="U6570" i="1"/>
  <c r="U6571" i="1"/>
  <c r="U6572" i="1"/>
  <c r="U6573" i="1"/>
  <c r="U6574" i="1"/>
  <c r="U6575" i="1"/>
  <c r="U6576" i="1"/>
  <c r="U6577" i="1"/>
  <c r="U6578" i="1"/>
  <c r="U6579" i="1"/>
  <c r="U6580" i="1"/>
  <c r="U6581" i="1"/>
  <c r="U6582" i="1"/>
  <c r="U6587" i="1"/>
  <c r="U6588" i="1"/>
  <c r="U6589" i="1"/>
  <c r="U6590" i="1"/>
  <c r="U6591" i="1"/>
  <c r="U6592" i="1"/>
  <c r="U6593" i="1"/>
  <c r="U6594" i="1"/>
  <c r="U6595" i="1"/>
  <c r="U6596" i="1"/>
  <c r="U6597" i="1"/>
  <c r="U6598" i="1"/>
  <c r="U6599" i="1"/>
  <c r="U6600" i="1"/>
  <c r="U6601" i="1"/>
  <c r="U6602" i="1"/>
  <c r="U6603" i="1"/>
  <c r="U6604" i="1"/>
  <c r="U6605" i="1"/>
  <c r="U6606" i="1"/>
  <c r="U6611" i="1"/>
  <c r="U6612" i="1"/>
  <c r="U6613" i="1"/>
  <c r="U6614" i="1"/>
  <c r="U6615" i="1"/>
  <c r="U6616" i="1"/>
  <c r="U6617" i="1"/>
  <c r="U6618" i="1"/>
  <c r="U6619" i="1"/>
  <c r="U6620" i="1"/>
  <c r="U6621" i="1"/>
  <c r="U6622" i="1"/>
  <c r="U6623" i="1"/>
  <c r="U6624" i="1"/>
  <c r="U6625" i="1"/>
  <c r="U6626" i="1"/>
  <c r="U6627" i="1"/>
  <c r="U6628" i="1"/>
  <c r="U6629" i="1"/>
  <c r="U6630" i="1"/>
  <c r="U6635" i="1"/>
  <c r="U6636" i="1"/>
  <c r="U6637" i="1"/>
  <c r="U6638" i="1"/>
  <c r="U6639" i="1"/>
  <c r="U6640" i="1"/>
  <c r="U6641" i="1"/>
  <c r="U6642" i="1"/>
  <c r="U6643" i="1"/>
  <c r="U6644" i="1"/>
  <c r="U6645" i="1"/>
  <c r="U6646" i="1"/>
  <c r="U6647" i="1"/>
  <c r="U6648" i="1"/>
  <c r="U6649" i="1"/>
  <c r="U6650" i="1"/>
  <c r="U6651" i="1"/>
  <c r="U6652" i="1"/>
  <c r="U6653" i="1"/>
  <c r="U6654" i="1"/>
  <c r="U6659" i="1"/>
  <c r="U6660" i="1"/>
  <c r="U6661" i="1"/>
  <c r="U6662" i="1"/>
  <c r="U6663" i="1"/>
  <c r="U6664" i="1"/>
  <c r="U6665" i="1"/>
  <c r="U6666" i="1"/>
  <c r="U6667" i="1"/>
  <c r="U6668" i="1"/>
  <c r="U6669" i="1"/>
  <c r="U6670" i="1"/>
  <c r="U6671" i="1"/>
  <c r="U6672" i="1"/>
  <c r="U6673" i="1"/>
  <c r="U6674" i="1"/>
  <c r="U6675" i="1"/>
  <c r="U6676" i="1"/>
  <c r="U6677" i="1"/>
  <c r="U6678" i="1"/>
  <c r="U6683" i="1"/>
  <c r="U6684" i="1"/>
  <c r="U6685" i="1"/>
  <c r="U6686" i="1"/>
  <c r="U6687" i="1"/>
  <c r="U6688" i="1"/>
  <c r="U6689" i="1"/>
  <c r="U6690" i="1"/>
  <c r="U6691" i="1"/>
  <c r="U6692" i="1"/>
  <c r="U6693" i="1"/>
  <c r="U6694" i="1"/>
  <c r="U6695" i="1"/>
  <c r="U6696" i="1"/>
  <c r="U6697" i="1"/>
  <c r="U6698" i="1"/>
  <c r="U6699" i="1"/>
  <c r="U6700" i="1"/>
  <c r="U6701" i="1"/>
  <c r="U6702" i="1"/>
  <c r="U6707" i="1"/>
  <c r="U6708" i="1"/>
  <c r="U6709" i="1"/>
  <c r="U6710" i="1"/>
  <c r="U6711" i="1"/>
  <c r="U6712" i="1"/>
  <c r="U6713" i="1"/>
  <c r="U6714" i="1"/>
  <c r="U6715" i="1"/>
  <c r="U6716" i="1"/>
  <c r="U6717" i="1"/>
  <c r="U6718" i="1"/>
  <c r="U6719" i="1"/>
  <c r="U6720" i="1"/>
  <c r="U6721" i="1"/>
  <c r="U6722" i="1"/>
  <c r="U6723" i="1"/>
  <c r="U6724" i="1"/>
  <c r="U6725" i="1"/>
  <c r="U6726" i="1"/>
  <c r="U6731" i="1"/>
  <c r="U6732" i="1"/>
  <c r="U6733" i="1"/>
  <c r="U6734" i="1"/>
  <c r="U6735" i="1"/>
  <c r="U6736" i="1"/>
  <c r="U6737" i="1"/>
  <c r="U6738" i="1"/>
  <c r="U6739" i="1"/>
  <c r="U6740" i="1"/>
  <c r="U6741" i="1"/>
  <c r="U6742" i="1"/>
  <c r="U6743" i="1"/>
  <c r="U6744" i="1"/>
  <c r="U6745" i="1"/>
  <c r="U6746" i="1"/>
  <c r="U6747" i="1"/>
  <c r="U6748" i="1"/>
  <c r="U6749" i="1"/>
  <c r="U6750" i="1"/>
  <c r="U6755" i="1"/>
  <c r="U6756" i="1"/>
  <c r="U6757" i="1"/>
  <c r="U6758" i="1"/>
  <c r="U6759" i="1"/>
  <c r="U6760" i="1"/>
  <c r="U6761" i="1"/>
  <c r="U6762" i="1"/>
  <c r="U6763" i="1"/>
  <c r="U6764" i="1"/>
  <c r="U6765" i="1"/>
  <c r="U6766" i="1"/>
  <c r="U6767" i="1"/>
  <c r="U6768" i="1"/>
  <c r="U6769" i="1"/>
  <c r="U6770" i="1"/>
  <c r="U6771" i="1"/>
  <c r="U6772" i="1"/>
  <c r="U6773" i="1"/>
  <c r="U6774" i="1"/>
  <c r="U6779" i="1"/>
  <c r="U6780" i="1"/>
  <c r="U6781" i="1"/>
  <c r="U6782" i="1"/>
  <c r="U6783" i="1"/>
  <c r="U6784" i="1"/>
  <c r="U6785" i="1"/>
  <c r="U6786" i="1"/>
  <c r="U6787" i="1"/>
  <c r="U6788" i="1"/>
  <c r="U6789" i="1"/>
  <c r="U6790" i="1"/>
  <c r="U6791" i="1"/>
  <c r="U6792" i="1"/>
  <c r="U6793" i="1"/>
  <c r="U6794" i="1"/>
  <c r="U6795" i="1"/>
  <c r="U6796" i="1"/>
  <c r="U6797" i="1"/>
  <c r="U6798" i="1"/>
  <c r="U6803" i="1"/>
  <c r="U6804" i="1"/>
  <c r="U6805" i="1"/>
  <c r="U6806" i="1"/>
  <c r="U6807" i="1"/>
  <c r="U6808" i="1"/>
  <c r="U6809" i="1"/>
  <c r="U6810" i="1"/>
  <c r="U6811" i="1"/>
  <c r="U6812" i="1"/>
  <c r="U6813" i="1"/>
  <c r="U6814" i="1"/>
  <c r="U6815" i="1"/>
  <c r="U6816" i="1"/>
  <c r="U6817" i="1"/>
  <c r="U6818" i="1"/>
  <c r="U6819" i="1"/>
  <c r="U6820" i="1"/>
  <c r="U6821" i="1"/>
  <c r="U6822" i="1"/>
  <c r="U6827" i="1"/>
  <c r="U6828" i="1"/>
  <c r="U6829" i="1"/>
  <c r="U6830" i="1"/>
  <c r="U6831" i="1"/>
  <c r="U6832" i="1"/>
  <c r="U6833" i="1"/>
  <c r="U6834" i="1"/>
  <c r="U6835" i="1"/>
  <c r="U6836" i="1"/>
  <c r="U6837" i="1"/>
  <c r="U6838" i="1"/>
  <c r="U6839" i="1"/>
  <c r="U6840" i="1"/>
  <c r="U6841" i="1"/>
  <c r="U6842" i="1"/>
  <c r="U6843" i="1"/>
  <c r="U6844" i="1"/>
  <c r="U6845" i="1"/>
  <c r="U6846" i="1"/>
  <c r="U6851" i="1"/>
  <c r="U6852" i="1"/>
  <c r="U6853" i="1"/>
  <c r="U6854" i="1"/>
  <c r="U6855" i="1"/>
  <c r="U6856" i="1"/>
  <c r="U6857" i="1"/>
  <c r="U6858" i="1"/>
  <c r="U6859" i="1"/>
  <c r="U6860" i="1"/>
  <c r="U6861" i="1"/>
  <c r="U6862" i="1"/>
  <c r="U6863" i="1"/>
  <c r="U6864" i="1"/>
  <c r="U6865" i="1"/>
  <c r="U6866" i="1"/>
  <c r="U6867" i="1"/>
  <c r="U6868" i="1"/>
  <c r="U6869" i="1"/>
  <c r="U6870" i="1"/>
  <c r="U6875" i="1"/>
  <c r="U6876" i="1"/>
  <c r="U6877" i="1"/>
  <c r="U6878" i="1"/>
  <c r="U6879" i="1"/>
  <c r="U6880" i="1"/>
  <c r="U6881" i="1"/>
  <c r="U6882" i="1"/>
  <c r="U6883" i="1"/>
  <c r="U6884" i="1"/>
  <c r="U6885" i="1"/>
  <c r="U6886" i="1"/>
  <c r="U6887" i="1"/>
  <c r="U6888" i="1"/>
  <c r="U6889" i="1"/>
  <c r="U6890" i="1"/>
  <c r="U6891" i="1"/>
  <c r="U6892" i="1"/>
  <c r="U6893" i="1"/>
  <c r="U6894" i="1"/>
  <c r="U6899" i="1"/>
  <c r="U6900" i="1"/>
  <c r="U6901" i="1"/>
  <c r="U6902" i="1"/>
  <c r="U6903" i="1"/>
  <c r="U6904" i="1"/>
  <c r="U6905" i="1"/>
  <c r="U6906" i="1"/>
  <c r="U6907" i="1"/>
  <c r="U6908" i="1"/>
  <c r="U6909" i="1"/>
  <c r="U6910" i="1"/>
  <c r="U6911" i="1"/>
  <c r="U6912" i="1"/>
  <c r="U6913" i="1"/>
  <c r="U6914" i="1"/>
  <c r="U6915" i="1"/>
  <c r="U6916" i="1"/>
  <c r="U6917" i="1"/>
  <c r="U6918" i="1"/>
  <c r="U6923" i="1"/>
  <c r="U6924" i="1"/>
  <c r="U6925" i="1"/>
  <c r="U6926" i="1"/>
  <c r="U6927" i="1"/>
  <c r="U6928" i="1"/>
  <c r="U6929" i="1"/>
  <c r="U6930" i="1"/>
  <c r="U6931" i="1"/>
  <c r="U6932" i="1"/>
  <c r="U6933" i="1"/>
  <c r="U6934" i="1"/>
  <c r="U6935" i="1"/>
  <c r="U6936" i="1"/>
  <c r="U6937" i="1"/>
  <c r="U6938" i="1"/>
  <c r="U6939" i="1"/>
  <c r="U6940" i="1"/>
  <c r="U6941" i="1"/>
  <c r="U6942" i="1"/>
  <c r="U6947" i="1"/>
  <c r="U6948" i="1"/>
  <c r="U6949" i="1"/>
  <c r="U6950" i="1"/>
  <c r="U6951" i="1"/>
  <c r="U6952" i="1"/>
  <c r="U6953" i="1"/>
  <c r="U6954" i="1"/>
  <c r="U6955" i="1"/>
  <c r="U6956" i="1"/>
  <c r="U6957" i="1"/>
  <c r="U6958" i="1"/>
  <c r="U6959" i="1"/>
  <c r="U6960" i="1"/>
  <c r="U6961" i="1"/>
  <c r="U6962" i="1"/>
  <c r="U6963" i="1"/>
  <c r="U6964" i="1"/>
  <c r="U6965" i="1"/>
  <c r="U6966" i="1"/>
  <c r="U6971" i="1"/>
  <c r="U6972" i="1"/>
  <c r="U6973" i="1"/>
  <c r="U6974" i="1"/>
  <c r="U6975" i="1"/>
  <c r="U6976" i="1"/>
  <c r="U6977" i="1"/>
  <c r="U6978" i="1"/>
  <c r="U6979" i="1"/>
  <c r="U6980" i="1"/>
  <c r="U6981" i="1"/>
  <c r="U6982" i="1"/>
  <c r="U6983" i="1"/>
  <c r="U6984" i="1"/>
  <c r="U6985" i="1"/>
  <c r="U6986" i="1"/>
  <c r="U6987" i="1"/>
  <c r="U6988" i="1"/>
  <c r="U6989" i="1"/>
  <c r="U6990" i="1"/>
  <c r="U6995" i="1"/>
  <c r="U6996" i="1"/>
  <c r="U6997" i="1"/>
  <c r="U6998" i="1"/>
  <c r="U6999" i="1"/>
  <c r="U7000" i="1"/>
  <c r="U7001" i="1"/>
  <c r="U7002" i="1"/>
  <c r="U7003" i="1"/>
  <c r="U7004" i="1"/>
  <c r="U7005" i="1"/>
  <c r="U7006" i="1"/>
  <c r="U7007" i="1"/>
  <c r="U7008" i="1"/>
  <c r="U7009" i="1"/>
  <c r="U7010" i="1"/>
  <c r="U7011" i="1"/>
  <c r="U7012" i="1"/>
  <c r="U7013" i="1"/>
  <c r="U7014" i="1"/>
  <c r="U7019" i="1"/>
  <c r="U7020" i="1"/>
  <c r="U7021" i="1"/>
  <c r="U7022" i="1"/>
  <c r="U7023" i="1"/>
  <c r="U7024" i="1"/>
  <c r="U7025" i="1"/>
  <c r="U7026" i="1"/>
  <c r="U7027" i="1"/>
  <c r="U7028" i="1"/>
  <c r="U7029" i="1"/>
  <c r="U7030" i="1"/>
  <c r="U7031" i="1"/>
  <c r="U7032" i="1"/>
  <c r="U7033" i="1"/>
  <c r="U7034" i="1"/>
  <c r="U7035" i="1"/>
  <c r="U7036" i="1"/>
  <c r="U7037" i="1"/>
  <c r="U7038" i="1"/>
  <c r="U7043" i="1"/>
  <c r="U7044" i="1"/>
  <c r="U7045" i="1"/>
  <c r="U7046" i="1"/>
  <c r="U7047" i="1"/>
  <c r="U7048" i="1"/>
  <c r="U7049" i="1"/>
  <c r="U7050" i="1"/>
  <c r="U7051" i="1"/>
  <c r="U7052" i="1"/>
  <c r="U7053" i="1"/>
  <c r="U7054" i="1"/>
  <c r="U7055" i="1"/>
  <c r="U7056" i="1"/>
  <c r="U7057" i="1"/>
  <c r="U7058" i="1"/>
  <c r="U7059" i="1"/>
  <c r="U7060" i="1"/>
  <c r="U7061" i="1"/>
  <c r="U7062" i="1"/>
  <c r="U7067" i="1"/>
  <c r="U7068" i="1"/>
  <c r="U7069" i="1"/>
  <c r="U7070" i="1"/>
  <c r="U7071" i="1"/>
  <c r="U7072" i="1"/>
  <c r="U7073" i="1"/>
  <c r="U7074" i="1"/>
  <c r="U7075" i="1"/>
  <c r="U7076" i="1"/>
  <c r="U7077" i="1"/>
  <c r="U7078" i="1"/>
  <c r="U7079" i="1"/>
  <c r="U7080" i="1"/>
  <c r="U7081" i="1"/>
  <c r="U7082" i="1"/>
  <c r="U7083" i="1"/>
  <c r="U7084" i="1"/>
  <c r="U7085" i="1"/>
  <c r="U7086" i="1"/>
  <c r="U7091" i="1"/>
  <c r="U7092" i="1"/>
  <c r="U7093" i="1"/>
  <c r="U7094" i="1"/>
  <c r="U7095" i="1"/>
  <c r="U7096" i="1"/>
  <c r="U7097" i="1"/>
  <c r="U7098" i="1"/>
  <c r="U7099" i="1"/>
  <c r="U7100" i="1"/>
  <c r="U7101" i="1"/>
  <c r="U7102" i="1"/>
  <c r="U7103" i="1"/>
  <c r="U7104" i="1"/>
  <c r="U7105" i="1"/>
  <c r="U7106" i="1"/>
  <c r="U7107" i="1"/>
  <c r="U7108" i="1"/>
  <c r="U7109" i="1"/>
  <c r="U7110" i="1"/>
  <c r="U7115" i="1"/>
  <c r="U7116" i="1"/>
  <c r="U7117" i="1"/>
  <c r="U7118" i="1"/>
  <c r="U7119" i="1"/>
  <c r="U7120" i="1"/>
  <c r="U7121" i="1"/>
  <c r="U7122" i="1"/>
  <c r="U7123" i="1"/>
  <c r="U7124" i="1"/>
  <c r="U7125" i="1"/>
  <c r="U7126" i="1"/>
  <c r="U7127" i="1"/>
  <c r="U7128" i="1"/>
  <c r="U7129" i="1"/>
  <c r="U7130" i="1"/>
  <c r="U7131" i="1"/>
  <c r="U7132" i="1"/>
  <c r="U7133" i="1"/>
  <c r="U7134" i="1"/>
  <c r="U7139" i="1"/>
  <c r="U7140" i="1"/>
  <c r="U7141" i="1"/>
  <c r="U7142" i="1"/>
  <c r="U7143" i="1"/>
  <c r="U7144" i="1"/>
  <c r="U7145" i="1"/>
  <c r="U7146" i="1"/>
  <c r="U7147" i="1"/>
  <c r="U7148" i="1"/>
  <c r="U7149" i="1"/>
  <c r="U7150" i="1"/>
  <c r="U7151" i="1"/>
  <c r="U7152" i="1"/>
  <c r="U7153" i="1"/>
  <c r="U7154" i="1"/>
  <c r="U7155" i="1"/>
  <c r="U7156" i="1"/>
  <c r="U7157" i="1"/>
  <c r="U7158" i="1"/>
  <c r="U7163" i="1"/>
  <c r="U7164" i="1"/>
  <c r="U7165" i="1"/>
  <c r="U7166" i="1"/>
  <c r="U7167" i="1"/>
  <c r="U7168" i="1"/>
  <c r="U7169" i="1"/>
  <c r="U7170" i="1"/>
  <c r="U7171" i="1"/>
  <c r="U7172" i="1"/>
  <c r="U7173" i="1"/>
  <c r="U7174" i="1"/>
  <c r="U7175" i="1"/>
  <c r="U7176" i="1"/>
  <c r="U7177" i="1"/>
  <c r="U7178" i="1"/>
  <c r="U7179" i="1"/>
  <c r="U7180" i="1"/>
  <c r="U7181" i="1"/>
  <c r="U7182" i="1"/>
  <c r="U7187" i="1"/>
  <c r="U7188" i="1"/>
  <c r="U7189" i="1"/>
  <c r="U7190" i="1"/>
  <c r="U7191" i="1"/>
  <c r="U7192" i="1"/>
  <c r="U7193" i="1"/>
  <c r="U7194" i="1"/>
  <c r="U7195" i="1"/>
  <c r="U7196" i="1"/>
  <c r="U7197" i="1"/>
  <c r="U7198" i="1"/>
  <c r="U7199" i="1"/>
  <c r="U7200" i="1"/>
  <c r="U7201" i="1"/>
  <c r="U7202" i="1"/>
  <c r="U7203" i="1"/>
  <c r="U7204" i="1"/>
  <c r="U7205" i="1"/>
  <c r="U7206" i="1"/>
  <c r="U7211" i="1"/>
  <c r="U7212" i="1"/>
  <c r="U7213" i="1"/>
  <c r="U7214" i="1"/>
  <c r="U7215" i="1"/>
  <c r="U7216" i="1"/>
  <c r="U7217" i="1"/>
  <c r="U7218" i="1"/>
  <c r="U7219" i="1"/>
  <c r="U7220" i="1"/>
  <c r="U7221" i="1"/>
  <c r="U7222" i="1"/>
  <c r="U7223" i="1"/>
  <c r="U7224" i="1"/>
  <c r="U7225" i="1"/>
  <c r="U7226" i="1"/>
  <c r="U7227" i="1"/>
  <c r="U7228" i="1"/>
  <c r="U7229" i="1"/>
  <c r="U7230" i="1"/>
  <c r="U7235" i="1"/>
  <c r="U7236" i="1"/>
  <c r="U7237" i="1"/>
  <c r="U7238" i="1"/>
  <c r="U7239" i="1"/>
  <c r="U7240" i="1"/>
  <c r="U7241" i="1"/>
  <c r="U7242" i="1"/>
  <c r="U7243" i="1"/>
  <c r="U7244" i="1"/>
  <c r="U7245" i="1"/>
  <c r="U7246" i="1"/>
  <c r="U7247" i="1"/>
  <c r="U7248" i="1"/>
  <c r="U7249" i="1"/>
  <c r="U7250" i="1"/>
  <c r="U7251" i="1"/>
  <c r="U7252" i="1"/>
  <c r="U7253" i="1"/>
  <c r="U7254" i="1"/>
  <c r="U7259" i="1"/>
  <c r="U7260" i="1"/>
  <c r="U7261" i="1"/>
  <c r="U7262" i="1"/>
  <c r="U7263" i="1"/>
  <c r="U7264" i="1"/>
  <c r="U7265" i="1"/>
  <c r="U7266" i="1"/>
  <c r="U7267" i="1"/>
  <c r="U7268" i="1"/>
  <c r="U7269" i="1"/>
  <c r="U7270" i="1"/>
  <c r="U7271" i="1"/>
  <c r="U7272" i="1"/>
  <c r="U7273" i="1"/>
  <c r="U7274" i="1"/>
  <c r="U7275" i="1"/>
  <c r="U7276" i="1"/>
  <c r="U7277" i="1"/>
  <c r="U7278" i="1"/>
  <c r="U7283" i="1"/>
  <c r="U7284" i="1"/>
  <c r="U7285" i="1"/>
  <c r="U7286" i="1"/>
  <c r="U7287" i="1"/>
  <c r="U7288" i="1"/>
  <c r="U7289" i="1"/>
  <c r="U7290" i="1"/>
  <c r="U7291" i="1"/>
  <c r="U7292" i="1"/>
  <c r="U7293" i="1"/>
  <c r="U7294" i="1"/>
  <c r="U7295" i="1"/>
  <c r="U7296" i="1"/>
  <c r="U7297" i="1"/>
  <c r="U7298" i="1"/>
  <c r="U7299" i="1"/>
  <c r="U7300" i="1"/>
  <c r="U7301" i="1"/>
  <c r="U7302" i="1"/>
  <c r="U7307" i="1"/>
  <c r="U7308" i="1"/>
  <c r="U7309" i="1"/>
  <c r="U7310" i="1"/>
  <c r="U7311" i="1"/>
  <c r="U7312" i="1"/>
  <c r="U7313" i="1"/>
  <c r="U7314" i="1"/>
  <c r="U7315" i="1"/>
  <c r="U7316" i="1"/>
  <c r="U7317" i="1"/>
  <c r="U7318" i="1"/>
  <c r="U7319" i="1"/>
  <c r="U7320" i="1"/>
  <c r="U7321" i="1"/>
  <c r="U7322" i="1"/>
  <c r="U7323" i="1"/>
  <c r="U7324" i="1"/>
  <c r="U7325" i="1"/>
  <c r="U7326" i="1"/>
  <c r="U7331" i="1"/>
  <c r="U7332" i="1"/>
  <c r="U7333" i="1"/>
  <c r="U7334" i="1"/>
  <c r="U7335" i="1"/>
  <c r="U7336" i="1"/>
  <c r="U7337" i="1"/>
  <c r="U7338" i="1"/>
  <c r="U7339" i="1"/>
  <c r="U7340" i="1"/>
  <c r="U7341" i="1"/>
  <c r="U7342" i="1"/>
  <c r="U7343" i="1"/>
  <c r="U7344" i="1"/>
  <c r="U7345" i="1"/>
  <c r="U7346" i="1"/>
  <c r="U7347" i="1"/>
  <c r="U7348" i="1"/>
  <c r="U7349" i="1"/>
  <c r="U7350" i="1"/>
  <c r="U7355" i="1"/>
  <c r="U7356" i="1"/>
  <c r="U7357" i="1"/>
  <c r="U7358" i="1"/>
  <c r="U7359" i="1"/>
  <c r="U7360" i="1"/>
  <c r="U7361" i="1"/>
  <c r="U7362" i="1"/>
  <c r="U7363" i="1"/>
  <c r="U7364" i="1"/>
  <c r="U7365" i="1"/>
  <c r="U7366" i="1"/>
  <c r="U7367" i="1"/>
  <c r="U7368" i="1"/>
  <c r="U7369" i="1"/>
  <c r="U7370" i="1"/>
  <c r="U7371" i="1"/>
  <c r="U7372" i="1"/>
  <c r="U7373" i="1"/>
  <c r="U7374" i="1"/>
  <c r="U7379" i="1"/>
  <c r="U7380" i="1"/>
  <c r="U7381" i="1"/>
  <c r="U7382" i="1"/>
  <c r="U7383" i="1"/>
  <c r="U7384" i="1"/>
  <c r="U7385" i="1"/>
  <c r="U7386" i="1"/>
  <c r="U7387" i="1"/>
  <c r="U7388" i="1"/>
  <c r="U7389" i="1"/>
  <c r="U7390" i="1"/>
  <c r="U7391" i="1"/>
  <c r="U7392" i="1"/>
  <c r="U7393" i="1"/>
  <c r="U7394" i="1"/>
  <c r="U7395" i="1"/>
  <c r="U7396" i="1"/>
  <c r="U7397" i="1"/>
  <c r="U7398" i="1"/>
  <c r="U7403" i="1"/>
  <c r="U7404" i="1"/>
  <c r="U7405" i="1"/>
  <c r="U7406" i="1"/>
  <c r="U7407" i="1"/>
  <c r="U7408" i="1"/>
  <c r="U7409" i="1"/>
  <c r="U7410" i="1"/>
  <c r="U7411" i="1"/>
  <c r="U7412" i="1"/>
  <c r="U7413" i="1"/>
  <c r="U7414" i="1"/>
  <c r="U7415" i="1"/>
  <c r="U7416" i="1"/>
  <c r="U7417" i="1"/>
  <c r="U7418" i="1"/>
  <c r="U7419" i="1"/>
  <c r="U7420" i="1"/>
  <c r="U7421" i="1"/>
  <c r="U7422" i="1"/>
  <c r="U7427" i="1"/>
  <c r="U7428" i="1"/>
  <c r="U7429" i="1"/>
  <c r="U7430" i="1"/>
  <c r="U7431" i="1"/>
  <c r="U7432" i="1"/>
  <c r="U7433" i="1"/>
  <c r="U7434" i="1"/>
  <c r="U7435" i="1"/>
  <c r="U7436" i="1"/>
  <c r="U7437" i="1"/>
  <c r="U7438" i="1"/>
  <c r="U7439" i="1"/>
  <c r="U7440" i="1"/>
  <c r="U7441" i="1"/>
  <c r="U7442" i="1"/>
  <c r="U7443" i="1"/>
  <c r="U7444" i="1"/>
  <c r="U7445" i="1"/>
  <c r="U7446" i="1"/>
  <c r="U7451" i="1"/>
  <c r="U7452" i="1"/>
  <c r="U7453" i="1"/>
  <c r="U7454" i="1"/>
  <c r="U7455" i="1"/>
  <c r="U7456" i="1"/>
  <c r="U7457" i="1"/>
  <c r="U7458" i="1"/>
  <c r="U7459" i="1"/>
  <c r="U7460" i="1"/>
  <c r="U7461" i="1"/>
  <c r="U7462" i="1"/>
  <c r="U7463" i="1"/>
  <c r="U7464" i="1"/>
  <c r="U7465" i="1"/>
  <c r="U7466" i="1"/>
  <c r="U7467" i="1"/>
  <c r="U7468" i="1"/>
  <c r="U7469" i="1"/>
  <c r="U7470" i="1"/>
  <c r="U7475" i="1"/>
  <c r="U7476" i="1"/>
  <c r="U7477" i="1"/>
  <c r="U7478" i="1"/>
  <c r="U7479" i="1"/>
  <c r="U7480" i="1"/>
  <c r="U7481" i="1"/>
  <c r="U7482" i="1"/>
  <c r="U7483" i="1"/>
  <c r="U7484" i="1"/>
  <c r="U7485" i="1"/>
  <c r="U7486" i="1"/>
  <c r="U7487" i="1"/>
  <c r="U7488" i="1"/>
  <c r="U7489" i="1"/>
  <c r="U7490" i="1"/>
  <c r="U7491" i="1"/>
  <c r="U7492" i="1"/>
  <c r="U7493" i="1"/>
  <c r="U7494" i="1"/>
  <c r="U7499" i="1"/>
  <c r="U7500" i="1"/>
  <c r="U7501" i="1"/>
  <c r="U7502" i="1"/>
  <c r="U7503" i="1"/>
  <c r="U7504" i="1"/>
  <c r="U7505" i="1"/>
  <c r="U7506" i="1"/>
  <c r="U7507" i="1"/>
  <c r="U7508" i="1"/>
  <c r="U7509" i="1"/>
  <c r="U7510" i="1"/>
  <c r="U7511" i="1"/>
  <c r="U7512" i="1"/>
  <c r="U7513" i="1"/>
  <c r="U7514" i="1"/>
  <c r="U7515" i="1"/>
  <c r="U7516" i="1"/>
  <c r="U7517" i="1"/>
  <c r="U7518" i="1"/>
  <c r="U7523" i="1"/>
  <c r="U7524" i="1"/>
  <c r="U7525" i="1"/>
  <c r="U7526" i="1"/>
  <c r="U7527" i="1"/>
  <c r="U7528" i="1"/>
  <c r="U7529" i="1"/>
  <c r="U7530" i="1"/>
  <c r="U7531" i="1"/>
  <c r="U7532" i="1"/>
  <c r="U7533" i="1"/>
  <c r="U7534" i="1"/>
  <c r="U7535" i="1"/>
  <c r="U7536" i="1"/>
  <c r="U7537" i="1"/>
  <c r="U7538" i="1"/>
  <c r="U7539" i="1"/>
  <c r="U7540" i="1"/>
  <c r="U7541" i="1"/>
  <c r="U7542" i="1"/>
  <c r="U7547" i="1"/>
  <c r="U7548" i="1"/>
  <c r="U7549" i="1"/>
  <c r="U7550" i="1"/>
  <c r="U7551" i="1"/>
  <c r="U7552" i="1"/>
  <c r="U7553" i="1"/>
  <c r="U7554" i="1"/>
  <c r="U7555" i="1"/>
  <c r="U7556" i="1"/>
  <c r="U7557" i="1"/>
  <c r="U7558" i="1"/>
  <c r="U7559" i="1"/>
  <c r="U7560" i="1"/>
  <c r="U7561" i="1"/>
  <c r="U7562" i="1"/>
  <c r="U7563" i="1"/>
  <c r="U7564" i="1"/>
  <c r="U7565" i="1"/>
  <c r="U7566" i="1"/>
  <c r="U7571" i="1"/>
  <c r="U7572" i="1"/>
  <c r="U7573" i="1"/>
  <c r="U7574" i="1"/>
  <c r="U7575" i="1"/>
  <c r="U7576" i="1"/>
  <c r="U7577" i="1"/>
  <c r="U7578" i="1"/>
  <c r="U7579" i="1"/>
  <c r="U7580" i="1"/>
  <c r="U7581" i="1"/>
  <c r="U7582" i="1"/>
  <c r="U7583" i="1"/>
  <c r="U7584" i="1"/>
  <c r="U7585" i="1"/>
  <c r="U7586" i="1"/>
  <c r="U7587" i="1"/>
  <c r="U7588" i="1"/>
  <c r="U7589" i="1"/>
  <c r="U7590" i="1"/>
  <c r="U7595" i="1"/>
  <c r="U7596" i="1"/>
  <c r="U7597" i="1"/>
  <c r="U7598" i="1"/>
  <c r="U7599" i="1"/>
  <c r="U7600" i="1"/>
  <c r="U7601" i="1"/>
  <c r="U7602" i="1"/>
  <c r="U7603" i="1"/>
  <c r="U7604" i="1"/>
  <c r="U7605" i="1"/>
  <c r="U7606" i="1"/>
  <c r="U7607" i="1"/>
  <c r="U7608" i="1"/>
  <c r="U7609" i="1"/>
  <c r="U7610" i="1"/>
  <c r="U7611" i="1"/>
  <c r="U7612" i="1"/>
  <c r="U7613" i="1"/>
  <c r="U7614" i="1"/>
  <c r="U7619" i="1"/>
  <c r="U7620" i="1"/>
  <c r="U7621" i="1"/>
  <c r="U7622" i="1"/>
  <c r="U7623" i="1"/>
  <c r="U7624" i="1"/>
  <c r="U7625" i="1"/>
  <c r="U7626" i="1"/>
  <c r="U7627" i="1"/>
  <c r="U7628" i="1"/>
  <c r="U7629" i="1"/>
  <c r="U7630" i="1"/>
  <c r="U7631" i="1"/>
  <c r="U7632" i="1"/>
  <c r="U7633" i="1"/>
  <c r="U7634" i="1"/>
  <c r="U7635" i="1"/>
  <c r="U7636" i="1"/>
  <c r="U7637" i="1"/>
  <c r="U7638" i="1"/>
  <c r="U7643" i="1"/>
  <c r="U7644" i="1"/>
  <c r="U7645" i="1"/>
  <c r="U7646" i="1"/>
  <c r="U7647" i="1"/>
  <c r="U7648" i="1"/>
  <c r="U7649" i="1"/>
  <c r="U7650" i="1"/>
  <c r="U7651" i="1"/>
  <c r="U7652" i="1"/>
  <c r="U7653" i="1"/>
  <c r="U7654" i="1"/>
  <c r="U7655" i="1"/>
  <c r="U7656" i="1"/>
  <c r="U7657" i="1"/>
  <c r="U7658" i="1"/>
  <c r="U7659" i="1"/>
  <c r="U7660" i="1"/>
  <c r="U7661" i="1"/>
  <c r="U7662" i="1"/>
  <c r="U7667" i="1"/>
  <c r="U7668" i="1"/>
  <c r="U7669" i="1"/>
  <c r="U7670" i="1"/>
  <c r="U7671" i="1"/>
  <c r="U7672" i="1"/>
  <c r="U7673" i="1"/>
  <c r="U7674" i="1"/>
  <c r="U7675" i="1"/>
  <c r="U7676" i="1"/>
  <c r="U7677" i="1"/>
  <c r="U7678" i="1"/>
  <c r="U7679" i="1"/>
  <c r="U7680" i="1"/>
  <c r="U7681" i="1"/>
  <c r="U7682" i="1"/>
  <c r="U7683" i="1"/>
  <c r="U7684" i="1"/>
  <c r="U7685" i="1"/>
  <c r="U7686" i="1"/>
  <c r="U7691" i="1"/>
  <c r="U7692" i="1"/>
  <c r="U7693" i="1"/>
  <c r="U7694" i="1"/>
  <c r="U7695" i="1"/>
  <c r="U7696" i="1"/>
  <c r="U7697" i="1"/>
  <c r="U7698" i="1"/>
  <c r="U7699" i="1"/>
  <c r="U7700" i="1"/>
  <c r="U7701" i="1"/>
  <c r="U7702" i="1"/>
  <c r="U7703" i="1"/>
  <c r="U7704" i="1"/>
  <c r="U7705" i="1"/>
  <c r="U7706" i="1"/>
  <c r="U7707" i="1"/>
  <c r="U7708" i="1"/>
  <c r="U7709" i="1"/>
  <c r="U7710" i="1"/>
  <c r="U7715" i="1"/>
  <c r="U7716" i="1"/>
  <c r="U7717" i="1"/>
  <c r="U7718" i="1"/>
  <c r="U7719" i="1"/>
  <c r="U7720" i="1"/>
  <c r="U7721" i="1"/>
  <c r="U7722" i="1"/>
  <c r="U7723" i="1"/>
  <c r="U7724" i="1"/>
  <c r="U7725" i="1"/>
  <c r="U7726" i="1"/>
  <c r="U7727" i="1"/>
  <c r="U7728" i="1"/>
  <c r="U7729" i="1"/>
  <c r="U7730" i="1"/>
  <c r="U7731" i="1"/>
  <c r="U7732" i="1"/>
  <c r="U7733" i="1"/>
  <c r="U7734" i="1"/>
  <c r="U7739" i="1"/>
  <c r="U7740" i="1"/>
  <c r="U7741" i="1"/>
  <c r="U7742" i="1"/>
  <c r="U7743" i="1"/>
  <c r="U7744" i="1"/>
  <c r="U7745" i="1"/>
  <c r="U7746" i="1"/>
  <c r="U7747" i="1"/>
  <c r="U7748" i="1"/>
  <c r="U7749" i="1"/>
  <c r="U7750" i="1"/>
  <c r="U7751" i="1"/>
  <c r="U7752" i="1"/>
  <c r="U7753" i="1"/>
  <c r="U7754" i="1"/>
  <c r="U7755" i="1"/>
  <c r="U7756" i="1"/>
  <c r="U7757" i="1"/>
  <c r="U7758" i="1"/>
  <c r="U7763" i="1"/>
  <c r="U7764" i="1"/>
  <c r="U7765" i="1"/>
  <c r="U7766" i="1"/>
  <c r="U7767" i="1"/>
  <c r="U7768" i="1"/>
  <c r="U7769" i="1"/>
  <c r="U7770" i="1"/>
  <c r="U7771" i="1"/>
  <c r="U7772" i="1"/>
  <c r="U7773" i="1"/>
  <c r="U7774" i="1"/>
  <c r="U7775" i="1"/>
  <c r="U7776" i="1"/>
  <c r="U7777" i="1"/>
  <c r="U7778" i="1"/>
  <c r="U7779" i="1"/>
  <c r="U7780" i="1"/>
  <c r="U7781" i="1"/>
  <c r="U7782" i="1"/>
  <c r="U7787" i="1"/>
  <c r="U7788" i="1"/>
  <c r="U7789" i="1"/>
  <c r="U7790" i="1"/>
  <c r="U7791" i="1"/>
  <c r="U7792" i="1"/>
  <c r="U7793" i="1"/>
  <c r="U7794" i="1"/>
  <c r="U7795" i="1"/>
  <c r="U7796" i="1"/>
  <c r="U7797" i="1"/>
  <c r="U7798" i="1"/>
  <c r="U7799" i="1"/>
  <c r="U7800" i="1"/>
  <c r="U7801" i="1"/>
  <c r="U7802" i="1"/>
  <c r="U7803" i="1"/>
  <c r="U7804" i="1"/>
  <c r="U7805" i="1"/>
  <c r="U7806" i="1"/>
  <c r="U7811" i="1"/>
  <c r="U7812" i="1"/>
  <c r="U7813" i="1"/>
  <c r="U7814" i="1"/>
  <c r="U7815" i="1"/>
  <c r="U7816" i="1"/>
  <c r="U7817" i="1"/>
  <c r="U7818" i="1"/>
  <c r="U7819" i="1"/>
  <c r="U7820" i="1"/>
  <c r="U7821" i="1"/>
  <c r="U7822" i="1"/>
  <c r="U7823" i="1"/>
  <c r="U7824" i="1"/>
  <c r="U7825" i="1"/>
  <c r="U7826" i="1"/>
  <c r="U7827" i="1"/>
  <c r="U7828" i="1"/>
  <c r="U7829" i="1"/>
  <c r="U7830" i="1"/>
  <c r="U7835" i="1"/>
  <c r="U7836" i="1"/>
  <c r="U7837" i="1"/>
  <c r="U7838" i="1"/>
  <c r="U7839" i="1"/>
  <c r="U7840" i="1"/>
  <c r="U7841" i="1"/>
  <c r="U7842" i="1"/>
  <c r="U7843" i="1"/>
  <c r="U7844" i="1"/>
  <c r="U7845" i="1"/>
  <c r="U7846" i="1"/>
  <c r="U7847" i="1"/>
  <c r="U7848" i="1"/>
  <c r="U7849" i="1"/>
  <c r="U7850" i="1"/>
  <c r="U7851" i="1"/>
  <c r="U7852" i="1"/>
  <c r="U7853" i="1"/>
  <c r="U7854" i="1"/>
  <c r="U7859" i="1"/>
  <c r="U7860" i="1"/>
  <c r="U7861" i="1"/>
  <c r="U7862" i="1"/>
  <c r="U7863" i="1"/>
  <c r="U7864" i="1"/>
  <c r="U7865" i="1"/>
  <c r="U7866" i="1"/>
  <c r="U7867" i="1"/>
  <c r="U7868" i="1"/>
  <c r="U7869" i="1"/>
  <c r="U7870" i="1"/>
  <c r="U7871" i="1"/>
  <c r="U7872" i="1"/>
  <c r="U7873" i="1"/>
  <c r="U7874" i="1"/>
  <c r="U7875" i="1"/>
  <c r="U7876" i="1"/>
  <c r="U7877" i="1"/>
  <c r="U7878" i="1"/>
  <c r="U7883" i="1"/>
  <c r="U7884" i="1"/>
  <c r="U7885" i="1"/>
  <c r="U7886" i="1"/>
  <c r="U7887" i="1"/>
  <c r="U7888" i="1"/>
  <c r="U7889" i="1"/>
  <c r="U7890" i="1"/>
  <c r="U7891" i="1"/>
  <c r="U7892" i="1"/>
  <c r="U7893" i="1"/>
  <c r="U7894" i="1"/>
  <c r="U7895" i="1"/>
  <c r="U7896" i="1"/>
  <c r="U7897" i="1"/>
  <c r="U7898" i="1"/>
  <c r="U7899" i="1"/>
  <c r="U7900" i="1"/>
  <c r="U7901" i="1"/>
  <c r="U7902" i="1"/>
  <c r="U7907" i="1"/>
  <c r="U7908" i="1"/>
  <c r="U7909" i="1"/>
  <c r="U7910" i="1"/>
  <c r="U7911" i="1"/>
  <c r="U7912" i="1"/>
  <c r="U7913" i="1"/>
  <c r="U7914" i="1"/>
  <c r="U7915" i="1"/>
  <c r="U7916" i="1"/>
  <c r="U7917" i="1"/>
  <c r="U7918" i="1"/>
  <c r="U7919" i="1"/>
  <c r="U7920" i="1"/>
  <c r="U7921" i="1"/>
  <c r="U7922" i="1"/>
  <c r="U7923" i="1"/>
  <c r="U7924" i="1"/>
  <c r="U7925" i="1"/>
  <c r="U7926" i="1"/>
  <c r="U7931" i="1"/>
  <c r="U7932" i="1"/>
  <c r="U7933" i="1"/>
  <c r="U7934" i="1"/>
  <c r="U7935" i="1"/>
  <c r="U7936" i="1"/>
  <c r="U7937" i="1"/>
  <c r="U7938" i="1"/>
  <c r="U7939" i="1"/>
  <c r="U7940" i="1"/>
  <c r="U7941" i="1"/>
  <c r="U7942" i="1"/>
  <c r="U7943" i="1"/>
  <c r="U7944" i="1"/>
  <c r="U7945" i="1"/>
  <c r="U7946" i="1"/>
  <c r="U7947" i="1"/>
  <c r="U7948" i="1"/>
  <c r="U7949" i="1"/>
  <c r="U7950" i="1"/>
  <c r="U7955" i="1"/>
  <c r="U7956" i="1"/>
  <c r="U7957" i="1"/>
  <c r="U7958" i="1"/>
  <c r="U7959" i="1"/>
  <c r="U7960" i="1"/>
  <c r="U7961" i="1"/>
  <c r="U7962" i="1"/>
  <c r="U7963" i="1"/>
  <c r="U7964" i="1"/>
  <c r="U7965" i="1"/>
  <c r="U7966" i="1"/>
  <c r="U7967" i="1"/>
  <c r="U7968" i="1"/>
  <c r="U7969" i="1"/>
  <c r="U7970" i="1"/>
  <c r="U7971" i="1"/>
  <c r="U7972" i="1"/>
  <c r="U7973" i="1"/>
  <c r="U7974" i="1"/>
  <c r="U7979" i="1"/>
  <c r="U7980" i="1"/>
  <c r="U7981" i="1"/>
  <c r="U7982" i="1"/>
  <c r="U7983" i="1"/>
  <c r="U7984" i="1"/>
  <c r="U7985" i="1"/>
  <c r="U7986" i="1"/>
  <c r="U7987" i="1"/>
  <c r="U7988" i="1"/>
  <c r="U7989" i="1"/>
  <c r="U7990" i="1"/>
  <c r="U7991" i="1"/>
  <c r="U7992" i="1"/>
  <c r="U7993" i="1"/>
  <c r="U7994" i="1"/>
  <c r="U7995" i="1"/>
  <c r="U7996" i="1"/>
  <c r="U7997" i="1"/>
  <c r="U7998" i="1"/>
  <c r="U8003" i="1"/>
  <c r="U8004" i="1"/>
  <c r="U8005" i="1"/>
  <c r="U8006" i="1"/>
  <c r="U8007" i="1"/>
  <c r="U8008" i="1"/>
  <c r="U8009" i="1"/>
  <c r="U8010" i="1"/>
  <c r="U8011" i="1"/>
  <c r="U8012" i="1"/>
  <c r="U8013" i="1"/>
  <c r="U8014" i="1"/>
  <c r="U8015" i="1"/>
  <c r="U8016" i="1"/>
  <c r="U8017" i="1"/>
  <c r="U8018" i="1"/>
  <c r="U8019" i="1"/>
  <c r="U8020" i="1"/>
  <c r="U8021" i="1"/>
  <c r="U8022" i="1"/>
  <c r="U8027" i="1"/>
  <c r="U8028" i="1"/>
  <c r="U8029" i="1"/>
  <c r="U8030" i="1"/>
  <c r="U8031" i="1"/>
  <c r="U8032" i="1"/>
  <c r="U8033" i="1"/>
  <c r="U8034" i="1"/>
  <c r="U8035" i="1"/>
  <c r="U8036" i="1"/>
  <c r="U8037" i="1"/>
  <c r="U8038" i="1"/>
  <c r="U8039" i="1"/>
  <c r="U8040" i="1"/>
  <c r="U8041" i="1"/>
  <c r="U8042" i="1"/>
  <c r="U8043" i="1"/>
  <c r="U8044" i="1"/>
  <c r="U8045" i="1"/>
  <c r="U8046" i="1"/>
  <c r="U8051" i="1"/>
  <c r="U8052" i="1"/>
  <c r="U8053" i="1"/>
  <c r="U8054" i="1"/>
  <c r="U8055" i="1"/>
  <c r="U8056" i="1"/>
  <c r="U8057" i="1"/>
  <c r="U8058" i="1"/>
  <c r="U8059" i="1"/>
  <c r="U8060" i="1"/>
  <c r="U8061" i="1"/>
  <c r="U8062" i="1"/>
  <c r="U8063" i="1"/>
  <c r="U8064" i="1"/>
  <c r="U8065" i="1"/>
  <c r="U8066" i="1"/>
  <c r="U8067" i="1"/>
  <c r="U8068" i="1"/>
  <c r="U8069" i="1"/>
  <c r="U8070" i="1"/>
  <c r="U8075" i="1"/>
  <c r="U8076" i="1"/>
  <c r="U8077" i="1"/>
  <c r="U8078" i="1"/>
  <c r="U8079" i="1"/>
  <c r="U8080" i="1"/>
  <c r="U8081" i="1"/>
  <c r="U8082" i="1"/>
  <c r="U8083" i="1"/>
  <c r="U8084" i="1"/>
  <c r="U8085" i="1"/>
  <c r="U8086" i="1"/>
  <c r="U8087" i="1"/>
  <c r="U8088" i="1"/>
  <c r="U8089" i="1"/>
  <c r="U8090" i="1"/>
  <c r="U8091" i="1"/>
  <c r="U8092" i="1"/>
  <c r="U8093" i="1"/>
  <c r="U8094" i="1"/>
  <c r="U8099" i="1"/>
  <c r="U8100" i="1"/>
  <c r="U8101" i="1"/>
  <c r="U8102" i="1"/>
  <c r="U8103" i="1"/>
  <c r="U8104" i="1"/>
  <c r="U8105" i="1"/>
  <c r="U8106" i="1"/>
  <c r="U8107" i="1"/>
  <c r="U8108" i="1"/>
  <c r="U8109" i="1"/>
  <c r="U8110" i="1"/>
  <c r="U8111" i="1"/>
  <c r="U8112" i="1"/>
  <c r="U8113" i="1"/>
  <c r="U8114" i="1"/>
  <c r="U8115" i="1"/>
  <c r="U8116" i="1"/>
  <c r="U8117" i="1"/>
  <c r="U8118" i="1"/>
  <c r="U8123" i="1"/>
  <c r="U8124" i="1"/>
  <c r="U8125" i="1"/>
  <c r="U8126" i="1"/>
  <c r="U8127" i="1"/>
  <c r="U8128" i="1"/>
  <c r="U8129" i="1"/>
  <c r="U8130" i="1"/>
  <c r="U8131" i="1"/>
  <c r="U8132" i="1"/>
  <c r="U8133" i="1"/>
  <c r="U8134" i="1"/>
  <c r="U8135" i="1"/>
  <c r="U8136" i="1"/>
  <c r="U8137" i="1"/>
  <c r="U8138" i="1"/>
  <c r="U8139" i="1"/>
  <c r="U8140" i="1"/>
  <c r="U8141" i="1"/>
  <c r="U8142" i="1"/>
  <c r="U8147" i="1"/>
  <c r="U8148" i="1"/>
  <c r="U8149" i="1"/>
  <c r="U8150" i="1"/>
  <c r="U8151" i="1"/>
  <c r="U8152" i="1"/>
  <c r="U8153" i="1"/>
  <c r="U8154" i="1"/>
  <c r="U8155" i="1"/>
  <c r="U8156" i="1"/>
  <c r="U8157" i="1"/>
  <c r="U8158" i="1"/>
  <c r="U8159" i="1"/>
  <c r="U8160" i="1"/>
  <c r="U8161" i="1"/>
  <c r="U8162" i="1"/>
  <c r="U8163" i="1"/>
  <c r="U8164" i="1"/>
  <c r="U8165" i="1"/>
  <c r="U8166" i="1"/>
  <c r="U8171" i="1"/>
  <c r="U8172" i="1"/>
  <c r="U8173" i="1"/>
  <c r="U8174" i="1"/>
  <c r="U8175" i="1"/>
  <c r="U8176" i="1"/>
  <c r="U8177" i="1"/>
  <c r="U8178" i="1"/>
  <c r="U8179" i="1"/>
  <c r="U8180" i="1"/>
  <c r="U8181" i="1"/>
  <c r="U8182" i="1"/>
  <c r="U8183" i="1"/>
  <c r="U8184" i="1"/>
  <c r="U8185" i="1"/>
  <c r="U8186" i="1"/>
  <c r="U8187" i="1"/>
  <c r="U8188" i="1"/>
  <c r="U8189" i="1"/>
  <c r="U8190" i="1"/>
  <c r="U8195" i="1"/>
  <c r="U8196" i="1"/>
  <c r="U8197" i="1"/>
  <c r="U8198" i="1"/>
  <c r="U8199" i="1"/>
  <c r="U8200" i="1"/>
  <c r="U8201" i="1"/>
  <c r="U8202" i="1"/>
  <c r="U8203" i="1"/>
  <c r="U8204" i="1"/>
  <c r="U8205" i="1"/>
  <c r="U8206" i="1"/>
  <c r="U8207" i="1"/>
  <c r="U8208" i="1"/>
  <c r="U8209" i="1"/>
  <c r="U8210" i="1"/>
  <c r="U8211" i="1"/>
  <c r="U8212" i="1"/>
  <c r="U8213" i="1"/>
  <c r="U8214" i="1"/>
  <c r="U8219" i="1"/>
  <c r="U8220" i="1"/>
  <c r="U8221" i="1"/>
  <c r="U8222" i="1"/>
  <c r="U8223" i="1"/>
  <c r="U8224" i="1"/>
  <c r="U8225" i="1"/>
  <c r="U8226" i="1"/>
  <c r="U8227" i="1"/>
  <c r="U8228" i="1"/>
  <c r="U8229" i="1"/>
  <c r="U8230" i="1"/>
  <c r="U8231" i="1"/>
  <c r="U8232" i="1"/>
  <c r="U8233" i="1"/>
  <c r="U8234" i="1"/>
  <c r="U8235" i="1"/>
  <c r="U8236" i="1"/>
  <c r="U8237" i="1"/>
  <c r="U8238" i="1"/>
  <c r="U8243" i="1"/>
  <c r="U8244" i="1"/>
  <c r="U8245" i="1"/>
  <c r="U8246" i="1"/>
  <c r="U8247" i="1"/>
  <c r="U8248" i="1"/>
  <c r="U8249" i="1"/>
  <c r="U8250" i="1"/>
  <c r="U8251" i="1"/>
  <c r="U8252" i="1"/>
  <c r="U8253" i="1"/>
  <c r="U8254" i="1"/>
  <c r="U8255" i="1"/>
  <c r="U8256" i="1"/>
  <c r="U8257" i="1"/>
  <c r="U8258" i="1"/>
  <c r="U8259" i="1"/>
  <c r="U8260" i="1"/>
  <c r="U8261" i="1"/>
  <c r="U8262" i="1"/>
  <c r="U8267" i="1"/>
  <c r="U8268" i="1"/>
  <c r="U8269" i="1"/>
  <c r="U8270" i="1"/>
  <c r="U8271" i="1"/>
  <c r="U8272" i="1"/>
  <c r="U8273" i="1"/>
  <c r="U8274" i="1"/>
  <c r="U8275" i="1"/>
  <c r="U8276" i="1"/>
  <c r="U8277" i="1"/>
  <c r="U8278" i="1"/>
  <c r="U8279" i="1"/>
  <c r="U8280" i="1"/>
  <c r="U8281" i="1"/>
  <c r="U8282" i="1"/>
  <c r="U8283" i="1"/>
  <c r="U8284" i="1"/>
  <c r="U8285" i="1"/>
  <c r="U8286" i="1"/>
  <c r="U8291" i="1"/>
  <c r="U8292" i="1"/>
  <c r="U8293" i="1"/>
  <c r="U8294" i="1"/>
  <c r="U8295" i="1"/>
  <c r="U8296" i="1"/>
  <c r="U8297" i="1"/>
  <c r="U8298" i="1"/>
  <c r="U8299" i="1"/>
  <c r="U8300" i="1"/>
  <c r="U8301" i="1"/>
  <c r="U8302" i="1"/>
  <c r="U8303" i="1"/>
  <c r="U8304" i="1"/>
  <c r="U8305" i="1"/>
  <c r="U8306" i="1"/>
  <c r="U8307" i="1"/>
  <c r="U8308" i="1"/>
  <c r="U8309" i="1"/>
  <c r="U8310" i="1"/>
  <c r="U8315" i="1"/>
  <c r="U8316" i="1"/>
  <c r="U8317" i="1"/>
  <c r="U8318" i="1"/>
  <c r="U8319" i="1"/>
  <c r="U8320" i="1"/>
  <c r="U8321" i="1"/>
  <c r="U8322" i="1"/>
  <c r="U8323" i="1"/>
  <c r="U8324" i="1"/>
  <c r="U8325" i="1"/>
  <c r="U8326" i="1"/>
  <c r="U8327" i="1"/>
  <c r="U8328" i="1"/>
  <c r="U8329" i="1"/>
  <c r="U8330" i="1"/>
  <c r="U8331" i="1"/>
  <c r="U8332" i="1"/>
  <c r="U8333" i="1"/>
  <c r="U8334" i="1"/>
  <c r="U8339" i="1"/>
  <c r="U8340" i="1"/>
  <c r="U8341" i="1"/>
  <c r="U8342" i="1"/>
  <c r="U8343" i="1"/>
  <c r="U8344" i="1"/>
  <c r="U8345" i="1"/>
  <c r="U8346" i="1"/>
  <c r="U8347" i="1"/>
  <c r="U8348" i="1"/>
  <c r="U8349" i="1"/>
  <c r="U8350" i="1"/>
  <c r="U8351" i="1"/>
  <c r="U8352" i="1"/>
  <c r="U8353" i="1"/>
  <c r="U8354" i="1"/>
  <c r="U8355" i="1"/>
  <c r="U8356" i="1"/>
  <c r="U8357" i="1"/>
  <c r="U8358" i="1"/>
  <c r="U8363" i="1"/>
  <c r="U8364" i="1"/>
  <c r="U8365" i="1"/>
  <c r="U8366" i="1"/>
  <c r="U8367" i="1"/>
  <c r="U8368" i="1"/>
  <c r="U8369" i="1"/>
  <c r="U8370" i="1"/>
  <c r="U8371" i="1"/>
  <c r="U8372" i="1"/>
  <c r="U8373" i="1"/>
  <c r="U8374" i="1"/>
  <c r="U8375" i="1"/>
  <c r="U8376" i="1"/>
  <c r="U8377" i="1"/>
  <c r="U8378" i="1"/>
  <c r="U8379" i="1"/>
  <c r="U8380" i="1"/>
  <c r="U8381" i="1"/>
  <c r="U8382" i="1"/>
  <c r="U8387" i="1"/>
  <c r="U8388" i="1"/>
  <c r="U8389" i="1"/>
  <c r="U8390" i="1"/>
  <c r="U8391" i="1"/>
  <c r="U8392" i="1"/>
  <c r="U8393" i="1"/>
  <c r="U8394" i="1"/>
  <c r="U8395" i="1"/>
  <c r="U8396" i="1"/>
  <c r="U8397" i="1"/>
  <c r="U8398" i="1"/>
  <c r="U8399" i="1"/>
  <c r="U8400" i="1"/>
  <c r="U8401" i="1"/>
  <c r="U8402" i="1"/>
  <c r="U8403" i="1"/>
  <c r="U8404" i="1"/>
  <c r="U8405" i="1"/>
  <c r="U8406" i="1"/>
  <c r="U8411" i="1"/>
  <c r="U8412" i="1"/>
  <c r="U8413" i="1"/>
  <c r="U8414" i="1"/>
  <c r="U8415" i="1"/>
  <c r="U8416" i="1"/>
  <c r="U8417" i="1"/>
  <c r="U8418" i="1"/>
  <c r="U8419" i="1"/>
  <c r="U8420" i="1"/>
  <c r="U8421" i="1"/>
  <c r="U8422" i="1"/>
  <c r="U8423" i="1"/>
  <c r="U8424" i="1"/>
  <c r="U8425" i="1"/>
  <c r="U8426" i="1"/>
  <c r="U8427" i="1"/>
  <c r="U8428" i="1"/>
  <c r="U8429" i="1"/>
  <c r="U8430" i="1"/>
  <c r="U8435" i="1"/>
  <c r="U8436" i="1"/>
  <c r="U8437" i="1"/>
  <c r="U8438" i="1"/>
  <c r="U8439" i="1"/>
  <c r="U8440" i="1"/>
  <c r="U8441" i="1"/>
  <c r="U8442" i="1"/>
  <c r="U8443" i="1"/>
  <c r="U8444" i="1"/>
  <c r="U8445" i="1"/>
  <c r="U8446" i="1"/>
  <c r="U8447" i="1"/>
  <c r="U8448" i="1"/>
  <c r="U8449" i="1"/>
  <c r="U8450" i="1"/>
  <c r="U8451" i="1"/>
  <c r="U8452" i="1"/>
  <c r="U8453" i="1"/>
  <c r="U8454" i="1"/>
  <c r="U8459" i="1"/>
  <c r="U8460" i="1"/>
  <c r="U8461" i="1"/>
  <c r="U8462" i="1"/>
  <c r="U8463" i="1"/>
  <c r="U8464" i="1"/>
  <c r="U8465" i="1"/>
  <c r="U8466" i="1"/>
  <c r="U8467" i="1"/>
  <c r="U8468" i="1"/>
  <c r="U8469" i="1"/>
  <c r="U8470" i="1"/>
  <c r="U8471" i="1"/>
  <c r="U8472" i="1"/>
  <c r="U8473" i="1"/>
  <c r="U8474" i="1"/>
  <c r="U8475" i="1"/>
  <c r="U8476" i="1"/>
  <c r="U8477" i="1"/>
  <c r="U8478" i="1"/>
  <c r="U8483" i="1"/>
  <c r="U8484" i="1"/>
  <c r="U8485" i="1"/>
  <c r="U8486" i="1"/>
  <c r="U8487" i="1"/>
  <c r="U8488" i="1"/>
  <c r="U8489" i="1"/>
  <c r="U8490" i="1"/>
  <c r="U8491" i="1"/>
  <c r="U8492" i="1"/>
  <c r="U8493" i="1"/>
  <c r="U8494" i="1"/>
  <c r="U8495" i="1"/>
  <c r="U8496" i="1"/>
  <c r="U8497" i="1"/>
  <c r="U8498" i="1"/>
  <c r="U8499" i="1"/>
  <c r="U8500" i="1"/>
  <c r="U8501" i="1"/>
  <c r="U8502" i="1"/>
  <c r="U8507" i="1"/>
  <c r="U8508" i="1"/>
  <c r="U8509" i="1"/>
  <c r="U8510" i="1"/>
  <c r="U8511" i="1"/>
  <c r="U8512" i="1"/>
  <c r="U8513" i="1"/>
  <c r="U8514" i="1"/>
  <c r="U8515" i="1"/>
  <c r="U8516" i="1"/>
  <c r="U8517" i="1"/>
  <c r="U8518" i="1"/>
  <c r="U8519" i="1"/>
  <c r="U8520" i="1"/>
  <c r="U8521" i="1"/>
  <c r="U8522" i="1"/>
  <c r="U8523" i="1"/>
  <c r="U8524" i="1"/>
  <c r="U8525" i="1"/>
  <c r="U8526" i="1"/>
  <c r="U8531" i="1"/>
  <c r="U8532" i="1"/>
  <c r="U8533" i="1"/>
  <c r="U8534" i="1"/>
  <c r="U8535" i="1"/>
  <c r="U8536" i="1"/>
  <c r="U8537" i="1"/>
  <c r="U8538" i="1"/>
  <c r="U8539" i="1"/>
  <c r="U8540" i="1"/>
  <c r="U8541" i="1"/>
  <c r="U8542" i="1"/>
  <c r="U8543" i="1"/>
  <c r="U8544" i="1"/>
  <c r="U8545" i="1"/>
  <c r="U8546" i="1"/>
  <c r="U8547" i="1"/>
  <c r="U8548" i="1"/>
  <c r="U8549" i="1"/>
  <c r="U8550" i="1"/>
  <c r="U8555" i="1"/>
  <c r="U8556" i="1"/>
  <c r="U8557" i="1"/>
  <c r="U8558" i="1"/>
  <c r="U8559" i="1"/>
  <c r="U8560" i="1"/>
  <c r="U8561" i="1"/>
  <c r="U8562" i="1"/>
  <c r="U8563" i="1"/>
  <c r="U8564" i="1"/>
  <c r="U8565" i="1"/>
  <c r="U8566" i="1"/>
  <c r="U8567" i="1"/>
  <c r="U8568" i="1"/>
  <c r="U8569" i="1"/>
  <c r="U8570" i="1"/>
  <c r="U8571" i="1"/>
  <c r="U8572" i="1"/>
  <c r="U8573" i="1"/>
  <c r="U8574" i="1"/>
  <c r="U8579" i="1"/>
  <c r="U8580" i="1"/>
  <c r="U8581" i="1"/>
  <c r="U8582" i="1"/>
  <c r="U8583" i="1"/>
  <c r="U8584" i="1"/>
  <c r="U8585" i="1"/>
  <c r="U8586" i="1"/>
  <c r="U8587" i="1"/>
  <c r="U8588" i="1"/>
  <c r="U8589" i="1"/>
  <c r="U8590" i="1"/>
  <c r="U8591" i="1"/>
  <c r="U8592" i="1"/>
  <c r="U8593" i="1"/>
  <c r="U8594" i="1"/>
  <c r="U8595" i="1"/>
  <c r="U8596" i="1"/>
  <c r="U8597" i="1"/>
  <c r="U8598" i="1"/>
  <c r="U8603" i="1"/>
  <c r="U8604" i="1"/>
  <c r="U8605" i="1"/>
  <c r="U8606" i="1"/>
  <c r="U8607" i="1"/>
  <c r="U8608" i="1"/>
  <c r="U8609" i="1"/>
  <c r="U8610" i="1"/>
  <c r="U8611" i="1"/>
  <c r="U8612" i="1"/>
  <c r="U8613" i="1"/>
  <c r="U8614" i="1"/>
  <c r="U8615" i="1"/>
  <c r="U8616" i="1"/>
  <c r="U8617" i="1"/>
  <c r="U8618" i="1"/>
  <c r="U8619" i="1"/>
  <c r="U8620" i="1"/>
  <c r="U8621" i="1"/>
  <c r="U8622" i="1"/>
  <c r="U8627" i="1"/>
  <c r="U8628" i="1"/>
  <c r="U8629" i="1"/>
  <c r="U8630" i="1"/>
  <c r="U8631" i="1"/>
  <c r="U8632" i="1"/>
  <c r="U8633" i="1"/>
  <c r="U8634" i="1"/>
  <c r="U8635" i="1"/>
  <c r="U8636" i="1"/>
  <c r="U8637" i="1"/>
  <c r="U8638" i="1"/>
  <c r="U8639" i="1"/>
  <c r="U8640" i="1"/>
  <c r="U8641" i="1"/>
  <c r="U8642" i="1"/>
  <c r="U8643" i="1"/>
  <c r="U8644" i="1"/>
  <c r="U8645" i="1"/>
  <c r="U8646" i="1"/>
  <c r="U8651" i="1"/>
  <c r="U8652" i="1"/>
  <c r="U8653" i="1"/>
  <c r="U8654" i="1"/>
  <c r="U8655" i="1"/>
  <c r="U8656" i="1"/>
  <c r="U8657" i="1"/>
  <c r="U8658" i="1"/>
  <c r="U8659" i="1"/>
  <c r="U8660" i="1"/>
  <c r="U8661" i="1"/>
  <c r="U8662" i="1"/>
  <c r="U8663" i="1"/>
  <c r="U8664" i="1"/>
  <c r="U8665" i="1"/>
  <c r="U8666" i="1"/>
  <c r="U8667" i="1"/>
  <c r="U8668" i="1"/>
  <c r="U8669" i="1"/>
  <c r="U8670" i="1"/>
  <c r="U8675" i="1"/>
  <c r="U8676" i="1"/>
  <c r="U8677" i="1"/>
  <c r="U8678" i="1"/>
  <c r="U8679" i="1"/>
  <c r="U8680" i="1"/>
  <c r="U8681" i="1"/>
  <c r="U8682" i="1"/>
  <c r="U8683" i="1"/>
  <c r="U8684" i="1"/>
  <c r="U8685" i="1"/>
  <c r="U8686" i="1"/>
  <c r="U8687" i="1"/>
  <c r="U8688" i="1"/>
  <c r="U8689" i="1"/>
  <c r="U8690" i="1"/>
  <c r="U8691" i="1"/>
  <c r="U8692" i="1"/>
  <c r="U8693" i="1"/>
  <c r="U8694" i="1"/>
  <c r="U8699" i="1"/>
  <c r="U8700" i="1"/>
  <c r="U8701" i="1"/>
  <c r="U8702" i="1"/>
  <c r="U8703" i="1"/>
  <c r="U8704" i="1"/>
  <c r="U8705" i="1"/>
  <c r="U8706" i="1"/>
  <c r="U8707" i="1"/>
  <c r="U8708" i="1"/>
  <c r="U8709" i="1"/>
  <c r="U8710" i="1"/>
  <c r="U8711" i="1"/>
  <c r="U8712" i="1"/>
  <c r="U8713" i="1"/>
  <c r="U8714" i="1"/>
  <c r="U8715" i="1"/>
  <c r="U8716" i="1"/>
  <c r="U8717" i="1"/>
  <c r="U8718" i="1"/>
  <c r="U8723" i="1"/>
  <c r="U8724" i="1"/>
  <c r="U8725" i="1"/>
  <c r="U8726" i="1"/>
  <c r="U8727" i="1"/>
  <c r="U8728" i="1"/>
  <c r="U8729" i="1"/>
  <c r="U8730" i="1"/>
  <c r="U8731" i="1"/>
  <c r="U8732" i="1"/>
  <c r="U8733" i="1"/>
  <c r="U8734" i="1"/>
  <c r="U8735" i="1"/>
  <c r="U8736" i="1"/>
  <c r="U8737" i="1"/>
  <c r="U8738" i="1"/>
  <c r="U8739" i="1"/>
  <c r="U8740" i="1"/>
  <c r="U8741" i="1"/>
  <c r="U8742" i="1"/>
  <c r="U8747" i="1"/>
  <c r="U8748" i="1"/>
  <c r="U8749" i="1"/>
  <c r="U8750" i="1"/>
  <c r="U8751" i="1"/>
  <c r="U8752" i="1"/>
  <c r="U8753" i="1"/>
  <c r="U8754" i="1"/>
  <c r="U8755" i="1"/>
  <c r="U8756" i="1"/>
  <c r="U8757" i="1"/>
  <c r="U8758" i="1"/>
  <c r="U8759" i="1"/>
  <c r="U8760" i="1"/>
  <c r="U8761" i="1"/>
  <c r="U8762" i="1"/>
  <c r="U8763" i="1"/>
  <c r="U8764" i="1"/>
  <c r="U8765" i="1"/>
  <c r="U8766" i="1"/>
  <c r="U8771" i="1"/>
  <c r="U8772" i="1"/>
  <c r="U8773" i="1"/>
  <c r="U8774" i="1"/>
  <c r="U8775" i="1"/>
  <c r="U8776" i="1"/>
  <c r="U8777" i="1"/>
  <c r="U8778" i="1"/>
  <c r="U8779" i="1"/>
  <c r="U8780" i="1"/>
  <c r="U8781" i="1"/>
  <c r="U8782" i="1"/>
  <c r="U8783" i="1"/>
  <c r="U8784" i="1"/>
  <c r="U8785" i="1"/>
  <c r="U8786" i="1"/>
  <c r="U8787" i="1"/>
  <c r="U8788" i="1"/>
  <c r="U8789" i="1"/>
  <c r="U8790" i="1"/>
  <c r="U8795" i="1"/>
  <c r="U8796" i="1"/>
  <c r="U8797" i="1"/>
  <c r="U8798" i="1"/>
  <c r="U8799" i="1"/>
  <c r="U8800" i="1"/>
  <c r="U8801" i="1"/>
  <c r="U8802" i="1"/>
  <c r="U8803" i="1"/>
  <c r="U8804" i="1"/>
  <c r="U8805" i="1"/>
  <c r="U8806" i="1"/>
  <c r="U8807" i="1"/>
  <c r="U8808" i="1"/>
  <c r="U8809" i="1"/>
  <c r="U8810" i="1"/>
  <c r="U8811" i="1"/>
  <c r="U8812" i="1"/>
  <c r="U8813" i="1"/>
  <c r="U8814" i="1"/>
  <c r="U8819" i="1"/>
  <c r="U8820" i="1"/>
  <c r="U8821" i="1"/>
  <c r="U8822" i="1"/>
  <c r="U64" i="1"/>
  <c r="U63" i="1"/>
  <c r="N64" i="1"/>
  <c r="N65" i="1" s="1"/>
  <c r="N66" i="1" s="1"/>
  <c r="N67" i="1" s="1"/>
  <c r="N68" i="1" s="1"/>
  <c r="N69" i="1" s="1"/>
  <c r="N70" i="1" s="1"/>
  <c r="N71" i="1" s="1"/>
  <c r="N72" i="1" s="1"/>
  <c r="N73" i="1" s="1"/>
  <c r="N74" i="1" s="1"/>
  <c r="N75" i="1" s="1"/>
  <c r="N76" i="1" s="1"/>
  <c r="N77" i="1" s="1"/>
  <c r="N78" i="1" s="1"/>
  <c r="L63" i="1"/>
  <c r="F3" i="10" l="1"/>
  <c r="F75" i="10"/>
  <c r="F39" i="10"/>
  <c r="F87" i="10"/>
  <c r="F63" i="10"/>
  <c r="F51" i="10"/>
  <c r="F27" i="10"/>
  <c r="F15" i="10"/>
  <c r="F67" i="10"/>
  <c r="F55" i="10"/>
  <c r="F31" i="10"/>
  <c r="F7" i="10"/>
  <c r="F79" i="10"/>
  <c r="F43" i="10"/>
  <c r="F19" i="10"/>
  <c r="F78" i="10"/>
  <c r="F66" i="10"/>
  <c r="F54" i="10"/>
  <c r="F42" i="10"/>
  <c r="F30" i="10"/>
  <c r="F18" i="10"/>
  <c r="F6" i="10"/>
  <c r="F9" i="10"/>
  <c r="F81" i="10"/>
  <c r="F69" i="10"/>
  <c r="F57" i="10"/>
  <c r="F33" i="10"/>
  <c r="F45" i="10"/>
  <c r="F21" i="10"/>
  <c r="F86" i="10"/>
  <c r="F74" i="10"/>
  <c r="F62" i="10"/>
  <c r="F50" i="10"/>
  <c r="F38" i="10"/>
  <c r="F26" i="10"/>
  <c r="F14" i="10"/>
  <c r="F12" i="10"/>
  <c r="F84" i="10"/>
  <c r="F60" i="10"/>
  <c r="F24" i="10"/>
  <c r="F72" i="10"/>
  <c r="F48" i="10"/>
  <c r="F36" i="10"/>
  <c r="F77" i="10"/>
  <c r="F65" i="10"/>
  <c r="F53" i="10"/>
  <c r="F41" i="10"/>
  <c r="F17" i="10"/>
  <c r="F29" i="10"/>
  <c r="F5" i="10"/>
  <c r="F82" i="10"/>
  <c r="F70" i="10"/>
  <c r="F58" i="10"/>
  <c r="F46" i="10"/>
  <c r="F34" i="10"/>
  <c r="F22" i="10"/>
  <c r="F10" i="10"/>
  <c r="F11" i="10"/>
  <c r="F83" i="10"/>
  <c r="F59" i="10"/>
  <c r="F47" i="10"/>
  <c r="F23" i="10"/>
  <c r="F71" i="10"/>
  <c r="F35" i="10"/>
  <c r="T57" i="1"/>
  <c r="S57" i="1"/>
  <c r="T56" i="1"/>
  <c r="S56" i="1"/>
  <c r="T55" i="1"/>
  <c r="S55" i="1"/>
  <c r="T54" i="1"/>
  <c r="S54" i="1"/>
  <c r="T53" i="1"/>
  <c r="S53" i="1"/>
  <c r="T52" i="1"/>
  <c r="S52" i="1"/>
  <c r="T51" i="1"/>
  <c r="S51" i="1"/>
  <c r="T50" i="1"/>
  <c r="S50" i="1"/>
  <c r="T49" i="1"/>
  <c r="S49" i="1"/>
  <c r="T48" i="1"/>
  <c r="S48" i="1"/>
  <c r="T47" i="1"/>
  <c r="S47" i="1"/>
  <c r="T46" i="1"/>
  <c r="S46" i="1"/>
  <c r="C58" i="1"/>
  <c r="C53" i="1"/>
  <c r="L49" i="1"/>
  <c r="L48" i="1"/>
  <c r="L47" i="1"/>
  <c r="L46" i="1"/>
  <c r="K49" i="1"/>
  <c r="K48" i="1"/>
  <c r="K47" i="1"/>
  <c r="K46" i="1"/>
  <c r="L43" i="1"/>
  <c r="L42" i="1"/>
  <c r="L41" i="1"/>
  <c r="L40" i="1"/>
  <c r="K43" i="1"/>
  <c r="K42" i="1"/>
  <c r="K41" i="1"/>
  <c r="K40" i="1"/>
  <c r="L64" i="1"/>
  <c r="Q63" i="1" l="1"/>
  <c r="T63" i="1" s="1"/>
  <c r="Q64" i="1"/>
  <c r="V63" i="1"/>
  <c r="M63" i="1"/>
  <c r="O63" i="1"/>
  <c r="R63" i="1" l="1"/>
  <c r="T64" i="1"/>
  <c r="R64" i="1"/>
  <c r="Q65" i="1"/>
  <c r="M64" i="1"/>
  <c r="O64" i="1"/>
  <c r="L65" i="1"/>
  <c r="V64" i="1" l="1"/>
  <c r="T65" i="1"/>
  <c r="Q66" i="1"/>
  <c r="R65" i="1"/>
  <c r="Q67" i="1"/>
  <c r="O65" i="1"/>
  <c r="M65" i="1"/>
  <c r="L66" i="1"/>
  <c r="T66" i="1" l="1"/>
  <c r="V65" i="1"/>
  <c r="R66" i="1"/>
  <c r="O66" i="1"/>
  <c r="M66" i="1"/>
  <c r="Q68" i="1"/>
  <c r="L67" i="1" l="1"/>
  <c r="T67" i="1" s="1"/>
  <c r="V66" i="1"/>
  <c r="Q69" i="1"/>
  <c r="M67" i="1" l="1"/>
  <c r="R67" i="1"/>
  <c r="V67" i="1" s="1"/>
  <c r="L68" i="1"/>
  <c r="R68" i="1" s="1"/>
  <c r="O67" i="1"/>
  <c r="Q70" i="1"/>
  <c r="O68" i="1" l="1"/>
  <c r="T68" i="1"/>
  <c r="V68" i="1" s="1"/>
  <c r="M68" i="1"/>
  <c r="L69" i="1"/>
  <c r="R69" i="1" s="1"/>
  <c r="Q71" i="1"/>
  <c r="T69" i="1" l="1"/>
  <c r="V69" i="1" s="1"/>
  <c r="M69" i="1"/>
  <c r="L70" i="1"/>
  <c r="T70" i="1" s="1"/>
  <c r="O69" i="1"/>
  <c r="Q72" i="1"/>
  <c r="M70" i="1" l="1"/>
  <c r="L71" i="1"/>
  <c r="R71" i="1" s="1"/>
  <c r="O70" i="1"/>
  <c r="R70" i="1"/>
  <c r="V70" i="1" s="1"/>
  <c r="Q73" i="1"/>
  <c r="M71" i="1" l="1"/>
  <c r="O71" i="1"/>
  <c r="T71" i="1"/>
  <c r="V71" i="1" s="1"/>
  <c r="L72" i="1"/>
  <c r="T72" i="1" s="1"/>
  <c r="Q74" i="1"/>
  <c r="M72" i="1" l="1"/>
  <c r="L73" i="1"/>
  <c r="R73" i="1" s="1"/>
  <c r="O72" i="1"/>
  <c r="R72" i="1"/>
  <c r="V72" i="1" s="1"/>
  <c r="Q75" i="1"/>
  <c r="L74" i="1" l="1"/>
  <c r="O74" i="1" s="1"/>
  <c r="M73" i="1"/>
  <c r="T73" i="1"/>
  <c r="V73" i="1" s="1"/>
  <c r="O73" i="1"/>
  <c r="Q76" i="1"/>
  <c r="L75" i="1" l="1"/>
  <c r="T75" i="1" s="1"/>
  <c r="M74" i="1"/>
  <c r="R74" i="1"/>
  <c r="T74" i="1"/>
  <c r="Q77" i="1"/>
  <c r="V74" i="1" l="1"/>
  <c r="M75" i="1"/>
  <c r="L76" i="1"/>
  <c r="M76" i="1" s="1"/>
  <c r="R75" i="1"/>
  <c r="O75" i="1"/>
  <c r="Q78" i="1"/>
  <c r="V75" i="1" l="1"/>
  <c r="O76" i="1"/>
  <c r="R76" i="1"/>
  <c r="T76" i="1"/>
  <c r="L77" i="1"/>
  <c r="T77" i="1" s="1"/>
  <c r="Q79" i="1"/>
  <c r="V76" i="1" l="1"/>
  <c r="M77" i="1"/>
  <c r="L78" i="1"/>
  <c r="O78" i="1" s="1"/>
  <c r="O77" i="1"/>
  <c r="R77" i="1"/>
  <c r="Q80" i="1"/>
  <c r="V77" i="1" l="1"/>
  <c r="M78" i="1"/>
  <c r="R78" i="1"/>
  <c r="L79" i="1"/>
  <c r="O79" i="1" s="1"/>
  <c r="T78" i="1"/>
  <c r="Q81" i="1"/>
  <c r="V78" i="1" l="1"/>
  <c r="U79" i="1"/>
  <c r="N79" i="1"/>
  <c r="R79" i="1"/>
  <c r="T79" i="1"/>
  <c r="L80" i="1"/>
  <c r="T80" i="1" s="1"/>
  <c r="M79" i="1"/>
  <c r="Q82" i="1"/>
  <c r="V79" i="1" l="1"/>
  <c r="O80" i="1"/>
  <c r="U80" i="1"/>
  <c r="M80" i="1"/>
  <c r="N80" i="1"/>
  <c r="L81" i="1"/>
  <c r="T81" i="1" s="1"/>
  <c r="R80" i="1"/>
  <c r="Q83" i="1"/>
  <c r="V80" i="1" l="1"/>
  <c r="L82" i="1"/>
  <c r="T82" i="1" s="1"/>
  <c r="R81" i="1"/>
  <c r="U81" i="1"/>
  <c r="O81" i="1"/>
  <c r="N81" i="1"/>
  <c r="M81" i="1"/>
  <c r="Q84" i="1"/>
  <c r="N82" i="1" l="1"/>
  <c r="N83" i="1" s="1"/>
  <c r="V81" i="1"/>
  <c r="M82" i="1"/>
  <c r="O82" i="1"/>
  <c r="L83" i="1"/>
  <c r="T83" i="1" s="1"/>
  <c r="U82" i="1"/>
  <c r="R82" i="1"/>
  <c r="Q85" i="1"/>
  <c r="V82" i="1" l="1"/>
  <c r="M83" i="1"/>
  <c r="O83" i="1"/>
  <c r="R83" i="1"/>
  <c r="L84" i="1"/>
  <c r="M84" i="1" s="1"/>
  <c r="N84" i="1"/>
  <c r="Q86" i="1"/>
  <c r="V83" i="1" l="1"/>
  <c r="T84" i="1"/>
  <c r="O84" i="1"/>
  <c r="R84" i="1"/>
  <c r="L85" i="1"/>
  <c r="R85" i="1" s="1"/>
  <c r="N85" i="1"/>
  <c r="Q87" i="1"/>
  <c r="V84" i="1" l="1"/>
  <c r="L86" i="1"/>
  <c r="O86" i="1" s="1"/>
  <c r="O85" i="1"/>
  <c r="M85" i="1"/>
  <c r="T85" i="1"/>
  <c r="N86" i="1"/>
  <c r="N87" i="1" s="1"/>
  <c r="N88" i="1" s="1"/>
  <c r="Q88" i="1"/>
  <c r="V85" i="1" l="1"/>
  <c r="T86" i="1"/>
  <c r="L87" i="1"/>
  <c r="T87" i="1" s="1"/>
  <c r="M86" i="1"/>
  <c r="R86" i="1"/>
  <c r="N89" i="1"/>
  <c r="N90" i="1" s="1"/>
  <c r="Q89" i="1"/>
  <c r="V86" i="1" l="1"/>
  <c r="M87" i="1"/>
  <c r="O87" i="1"/>
  <c r="R87" i="1"/>
  <c r="L88" i="1"/>
  <c r="R88" i="1" s="1"/>
  <c r="Q90" i="1"/>
  <c r="N91" i="1"/>
  <c r="V87" i="1" l="1"/>
  <c r="L89" i="1"/>
  <c r="T89" i="1" s="1"/>
  <c r="O88" i="1"/>
  <c r="T88" i="1"/>
  <c r="M88" i="1"/>
  <c r="N92" i="1"/>
  <c r="Q91" i="1"/>
  <c r="O89" i="1" l="1"/>
  <c r="V88" i="1"/>
  <c r="M89" i="1"/>
  <c r="R89" i="1"/>
  <c r="L90" i="1"/>
  <c r="O90" i="1" s="1"/>
  <c r="Q92" i="1"/>
  <c r="N93" i="1"/>
  <c r="V89" i="1" l="1"/>
  <c r="T90" i="1"/>
  <c r="L91" i="1"/>
  <c r="O91" i="1" s="1"/>
  <c r="M90" i="1"/>
  <c r="R90" i="1"/>
  <c r="N94" i="1"/>
  <c r="Q93" i="1"/>
  <c r="V90" i="1" l="1"/>
  <c r="R91" i="1"/>
  <c r="T91" i="1"/>
  <c r="M91" i="1"/>
  <c r="L92" i="1"/>
  <c r="T92" i="1" s="1"/>
  <c r="Q94" i="1"/>
  <c r="N95" i="1"/>
  <c r="V91" i="1" l="1"/>
  <c r="O92" i="1"/>
  <c r="R92" i="1"/>
  <c r="M92" i="1"/>
  <c r="L93" i="1"/>
  <c r="R93" i="1" s="1"/>
  <c r="N96" i="1"/>
  <c r="Q95" i="1"/>
  <c r="V92" i="1" l="1"/>
  <c r="M93" i="1"/>
  <c r="O93" i="1"/>
  <c r="T93" i="1"/>
  <c r="L94" i="1"/>
  <c r="R94" i="1" s="1"/>
  <c r="Q96" i="1"/>
  <c r="N97" i="1"/>
  <c r="V93" i="1" l="1"/>
  <c r="L95" i="1"/>
  <c r="T95" i="1" s="1"/>
  <c r="T94" i="1"/>
  <c r="O94" i="1"/>
  <c r="M94" i="1"/>
  <c r="N98" i="1"/>
  <c r="Q97" i="1"/>
  <c r="V94" i="1" l="1"/>
  <c r="M95" i="1"/>
  <c r="R95" i="1"/>
  <c r="O95" i="1"/>
  <c r="L96" i="1"/>
  <c r="O96" i="1" s="1"/>
  <c r="Q98" i="1"/>
  <c r="N99" i="1"/>
  <c r="V95" i="1" l="1"/>
  <c r="R96" i="1"/>
  <c r="T96" i="1"/>
  <c r="L97" i="1"/>
  <c r="O97" i="1" s="1"/>
  <c r="M96" i="1"/>
  <c r="N100" i="1"/>
  <c r="Q99" i="1"/>
  <c r="V96" i="1" l="1"/>
  <c r="R97" i="1"/>
  <c r="T97" i="1"/>
  <c r="M97" i="1"/>
  <c r="L98" i="1"/>
  <c r="R98" i="1" s="1"/>
  <c r="Q100" i="1"/>
  <c r="N101" i="1"/>
  <c r="V97" i="1" l="1"/>
  <c r="L99" i="1"/>
  <c r="O99" i="1" s="1"/>
  <c r="T98" i="1"/>
  <c r="O98" i="1"/>
  <c r="M98" i="1"/>
  <c r="Q101" i="1"/>
  <c r="N102" i="1"/>
  <c r="V98" i="1" l="1"/>
  <c r="L100" i="1"/>
  <c r="T100" i="1" s="1"/>
  <c r="R99" i="1"/>
  <c r="T99" i="1"/>
  <c r="M99" i="1"/>
  <c r="Q102" i="1"/>
  <c r="M100" i="1" l="1"/>
  <c r="V99" i="1"/>
  <c r="L101" i="1"/>
  <c r="R101" i="1" s="1"/>
  <c r="O100" i="1"/>
  <c r="R100" i="1"/>
  <c r="Q103" i="1"/>
  <c r="V100" i="1" l="1"/>
  <c r="T101" i="1"/>
  <c r="M101" i="1"/>
  <c r="O101" i="1"/>
  <c r="L102" i="1"/>
  <c r="R102" i="1" s="1"/>
  <c r="Q104" i="1"/>
  <c r="V101" i="1" l="1"/>
  <c r="L103" i="1"/>
  <c r="T103" i="1" s="1"/>
  <c r="M102" i="1"/>
  <c r="T102" i="1"/>
  <c r="O102" i="1"/>
  <c r="Q105" i="1"/>
  <c r="V102" i="1" l="1"/>
  <c r="O103" i="1"/>
  <c r="M103" i="1"/>
  <c r="N103" i="1"/>
  <c r="R103" i="1"/>
  <c r="U103" i="1"/>
  <c r="L104" i="1"/>
  <c r="R104" i="1" s="1"/>
  <c r="Q106" i="1"/>
  <c r="V103" i="1" l="1"/>
  <c r="M104" i="1"/>
  <c r="L105" i="1"/>
  <c r="O105" i="1" s="1"/>
  <c r="O104" i="1"/>
  <c r="N104" i="1"/>
  <c r="T104" i="1"/>
  <c r="U104" i="1"/>
  <c r="Q107" i="1"/>
  <c r="V104" i="1" l="1"/>
  <c r="M105" i="1"/>
  <c r="L106" i="1"/>
  <c r="N105" i="1"/>
  <c r="R105" i="1"/>
  <c r="U105" i="1"/>
  <c r="T105" i="1"/>
  <c r="Q108" i="1"/>
  <c r="N106" i="1" l="1"/>
  <c r="N107" i="1" s="1"/>
  <c r="V105" i="1"/>
  <c r="O106" i="1"/>
  <c r="U106" i="1"/>
  <c r="L107" i="1"/>
  <c r="R107" i="1" s="1"/>
  <c r="R106" i="1"/>
  <c r="M106" i="1"/>
  <c r="T106" i="1"/>
  <c r="Q109" i="1"/>
  <c r="V106" i="1" l="1"/>
  <c r="L108" i="1"/>
  <c r="O108" i="1" s="1"/>
  <c r="T107" i="1"/>
  <c r="O107" i="1"/>
  <c r="M107" i="1"/>
  <c r="N108" i="1"/>
  <c r="Q110" i="1"/>
  <c r="V107" i="1" l="1"/>
  <c r="M108" i="1"/>
  <c r="T108" i="1"/>
  <c r="L109" i="1"/>
  <c r="M109" i="1" s="1"/>
  <c r="R108" i="1"/>
  <c r="N109" i="1"/>
  <c r="Q111" i="1"/>
  <c r="V108" i="1" l="1"/>
  <c r="R109" i="1"/>
  <c r="T109" i="1"/>
  <c r="O109" i="1"/>
  <c r="L110" i="1"/>
  <c r="M110" i="1" s="1"/>
  <c r="N110" i="1"/>
  <c r="N111" i="1" s="1"/>
  <c r="N112" i="1" s="1"/>
  <c r="Q112" i="1"/>
  <c r="V109" i="1" l="1"/>
  <c r="R110" i="1"/>
  <c r="T110" i="1"/>
  <c r="O110" i="1"/>
  <c r="L111" i="1"/>
  <c r="T111" i="1" s="1"/>
  <c r="N113" i="1"/>
  <c r="N114" i="1" s="1"/>
  <c r="Q113" i="1"/>
  <c r="O111" i="1" l="1"/>
  <c r="M111" i="1"/>
  <c r="R111" i="1"/>
  <c r="L112" i="1"/>
  <c r="O112" i="1" s="1"/>
  <c r="V110" i="1"/>
  <c r="N115" i="1"/>
  <c r="Q114" i="1"/>
  <c r="V111" i="1" l="1"/>
  <c r="T112" i="1"/>
  <c r="L113" i="1"/>
  <c r="T113" i="1" s="1"/>
  <c r="M112" i="1"/>
  <c r="R112" i="1"/>
  <c r="Q115" i="1"/>
  <c r="N116" i="1"/>
  <c r="V112" i="1" l="1"/>
  <c r="M113" i="1"/>
  <c r="O113" i="1"/>
  <c r="R113" i="1"/>
  <c r="L114" i="1"/>
  <c r="O114" i="1" s="1"/>
  <c r="N117" i="1"/>
  <c r="Q116" i="1"/>
  <c r="V113" i="1" l="1"/>
  <c r="L115" i="1"/>
  <c r="R115" i="1" s="1"/>
  <c r="R114" i="1"/>
  <c r="T114" i="1"/>
  <c r="M114" i="1"/>
  <c r="Q117" i="1"/>
  <c r="N118" i="1"/>
  <c r="V114" i="1" l="1"/>
  <c r="L116" i="1"/>
  <c r="R116" i="1" s="1"/>
  <c r="M115" i="1"/>
  <c r="O115" i="1"/>
  <c r="T115" i="1"/>
  <c r="N119" i="1"/>
  <c r="Q118" i="1"/>
  <c r="V115" i="1" l="1"/>
  <c r="L117" i="1"/>
  <c r="R117" i="1" s="1"/>
  <c r="O116" i="1"/>
  <c r="T116" i="1"/>
  <c r="M116" i="1"/>
  <c r="Q119" i="1"/>
  <c r="N120" i="1"/>
  <c r="V116" i="1" l="1"/>
  <c r="L118" i="1"/>
  <c r="R118" i="1" s="1"/>
  <c r="T117" i="1"/>
  <c r="O117" i="1"/>
  <c r="M117" i="1"/>
  <c r="N121" i="1"/>
  <c r="Q120" i="1"/>
  <c r="V117" i="1" l="1"/>
  <c r="M118" i="1"/>
  <c r="T118" i="1"/>
  <c r="L119" i="1"/>
  <c r="T119" i="1" s="1"/>
  <c r="O118" i="1"/>
  <c r="Q121" i="1"/>
  <c r="N122" i="1"/>
  <c r="V118" i="1" l="1"/>
  <c r="O119" i="1"/>
  <c r="M119" i="1"/>
  <c r="R119" i="1"/>
  <c r="L120" i="1"/>
  <c r="R120" i="1" s="1"/>
  <c r="N123" i="1"/>
  <c r="Q122" i="1"/>
  <c r="V119" i="1" l="1"/>
  <c r="O120" i="1"/>
  <c r="T120" i="1"/>
  <c r="M120" i="1"/>
  <c r="L121" i="1"/>
  <c r="R121" i="1" s="1"/>
  <c r="Q123" i="1"/>
  <c r="N124" i="1"/>
  <c r="V120" i="1" l="1"/>
  <c r="T121" i="1"/>
  <c r="L122" i="1"/>
  <c r="O122" i="1" s="1"/>
  <c r="M121" i="1"/>
  <c r="O121" i="1"/>
  <c r="N125" i="1"/>
  <c r="Q124" i="1"/>
  <c r="V121" i="1" l="1"/>
  <c r="T122" i="1"/>
  <c r="M122" i="1"/>
  <c r="L123" i="1"/>
  <c r="R123" i="1" s="1"/>
  <c r="R122" i="1"/>
  <c r="Q125" i="1"/>
  <c r="N126" i="1"/>
  <c r="V122" i="1" l="1"/>
  <c r="L124" i="1"/>
  <c r="T124" i="1" s="1"/>
  <c r="T123" i="1"/>
  <c r="O123" i="1"/>
  <c r="M123" i="1"/>
  <c r="Q126" i="1"/>
  <c r="V123" i="1" l="1"/>
  <c r="L125" i="1"/>
  <c r="T125" i="1" s="1"/>
  <c r="M124" i="1"/>
  <c r="O124" i="1"/>
  <c r="R124" i="1"/>
  <c r="Q127" i="1"/>
  <c r="V124" i="1" l="1"/>
  <c r="M125" i="1"/>
  <c r="R125" i="1"/>
  <c r="O125" i="1"/>
  <c r="L126" i="1"/>
  <c r="M126" i="1" s="1"/>
  <c r="Q128" i="1"/>
  <c r="V125" i="1" l="1"/>
  <c r="L127" i="1"/>
  <c r="U127" i="1" s="1"/>
  <c r="O126" i="1"/>
  <c r="R126" i="1"/>
  <c r="T126" i="1"/>
  <c r="Q129" i="1"/>
  <c r="M127" i="1" l="1"/>
  <c r="L128" i="1"/>
  <c r="R128" i="1" s="1"/>
  <c r="O127" i="1"/>
  <c r="N127" i="1"/>
  <c r="R127" i="1"/>
  <c r="T127" i="1"/>
  <c r="V126" i="1"/>
  <c r="Q130" i="1"/>
  <c r="V127" i="1" l="1"/>
  <c r="M128" i="1"/>
  <c r="O128" i="1"/>
  <c r="U128" i="1"/>
  <c r="T128" i="1"/>
  <c r="L129" i="1"/>
  <c r="T129" i="1" s="1"/>
  <c r="N128" i="1"/>
  <c r="Q131" i="1"/>
  <c r="V128" i="1" l="1"/>
  <c r="M129" i="1"/>
  <c r="U129" i="1"/>
  <c r="L130" i="1"/>
  <c r="T130" i="1" s="1"/>
  <c r="O129" i="1"/>
  <c r="N129" i="1"/>
  <c r="R129" i="1"/>
  <c r="Q132" i="1"/>
  <c r="V129" i="1" l="1"/>
  <c r="L131" i="1"/>
  <c r="R131" i="1" s="1"/>
  <c r="U130" i="1"/>
  <c r="N130" i="1"/>
  <c r="N131" i="1" s="1"/>
  <c r="R130" i="1"/>
  <c r="M130" i="1"/>
  <c r="O130" i="1"/>
  <c r="Q133" i="1"/>
  <c r="V130" i="1" l="1"/>
  <c r="T131" i="1"/>
  <c r="L132" i="1"/>
  <c r="O132" i="1" s="1"/>
  <c r="M131" i="1"/>
  <c r="O131" i="1"/>
  <c r="N132" i="1"/>
  <c r="Q134" i="1"/>
  <c r="V131" i="1" l="1"/>
  <c r="L133" i="1"/>
  <c r="R133" i="1" s="1"/>
  <c r="T132" i="1"/>
  <c r="R132" i="1"/>
  <c r="M132" i="1"/>
  <c r="N133" i="1"/>
  <c r="Q135" i="1"/>
  <c r="V132" i="1" l="1"/>
  <c r="T133" i="1"/>
  <c r="L134" i="1"/>
  <c r="M134" i="1" s="1"/>
  <c r="M133" i="1"/>
  <c r="O133" i="1"/>
  <c r="N134" i="1"/>
  <c r="N135" i="1" s="1"/>
  <c r="N136" i="1" s="1"/>
  <c r="Q136" i="1"/>
  <c r="V133" i="1" l="1"/>
  <c r="T134" i="1"/>
  <c r="O134" i="1"/>
  <c r="R134" i="1"/>
  <c r="L135" i="1"/>
  <c r="T135" i="1" s="1"/>
  <c r="N137" i="1"/>
  <c r="N138" i="1" s="1"/>
  <c r="Q137" i="1"/>
  <c r="V134" i="1" l="1"/>
  <c r="L136" i="1"/>
  <c r="O136" i="1" s="1"/>
  <c r="O135" i="1"/>
  <c r="M135" i="1"/>
  <c r="R135" i="1"/>
  <c r="N139" i="1"/>
  <c r="Q138" i="1"/>
  <c r="V135" i="1" l="1"/>
  <c r="L137" i="1"/>
  <c r="T137" i="1" s="1"/>
  <c r="T136" i="1"/>
  <c r="R136" i="1"/>
  <c r="M136" i="1"/>
  <c r="Q139" i="1"/>
  <c r="N140" i="1"/>
  <c r="M137" i="1" l="1"/>
  <c r="O137" i="1"/>
  <c r="R137" i="1"/>
  <c r="V136" i="1"/>
  <c r="L138" i="1"/>
  <c r="R138" i="1" s="1"/>
  <c r="N141" i="1"/>
  <c r="Q140" i="1"/>
  <c r="V137" i="1" l="1"/>
  <c r="M138" i="1"/>
  <c r="T138" i="1"/>
  <c r="L139" i="1"/>
  <c r="R139" i="1" s="1"/>
  <c r="O138" i="1"/>
  <c r="N142" i="1"/>
  <c r="Q141" i="1"/>
  <c r="V138" i="1" l="1"/>
  <c r="T139" i="1"/>
  <c r="M139" i="1"/>
  <c r="O139" i="1"/>
  <c r="L140" i="1"/>
  <c r="O140" i="1" s="1"/>
  <c r="N143" i="1"/>
  <c r="Q142" i="1"/>
  <c r="V139" i="1" l="1"/>
  <c r="T140" i="1"/>
  <c r="M140" i="1"/>
  <c r="L141" i="1"/>
  <c r="R141" i="1" s="1"/>
  <c r="R140" i="1"/>
  <c r="Q143" i="1"/>
  <c r="N144" i="1"/>
  <c r="V140" i="1" l="1"/>
  <c r="T141" i="1"/>
  <c r="L142" i="1"/>
  <c r="T142" i="1" s="1"/>
  <c r="M141" i="1"/>
  <c r="O141" i="1"/>
  <c r="N145" i="1"/>
  <c r="Q144" i="1"/>
  <c r="V141" i="1" l="1"/>
  <c r="M142" i="1"/>
  <c r="O142" i="1"/>
  <c r="R142" i="1"/>
  <c r="L143" i="1"/>
  <c r="R143" i="1" s="1"/>
  <c r="Q145" i="1"/>
  <c r="N146" i="1"/>
  <c r="V142" i="1" l="1"/>
  <c r="L144" i="1"/>
  <c r="T144" i="1" s="1"/>
  <c r="T143" i="1"/>
  <c r="M143" i="1"/>
  <c r="O143" i="1"/>
  <c r="N147" i="1"/>
  <c r="Q146" i="1"/>
  <c r="V143" i="1" l="1"/>
  <c r="O144" i="1"/>
  <c r="M144" i="1"/>
  <c r="L145" i="1"/>
  <c r="M145" i="1" s="1"/>
  <c r="R144" i="1"/>
  <c r="Q147" i="1"/>
  <c r="N148" i="1"/>
  <c r="V144" i="1" l="1"/>
  <c r="O145" i="1"/>
  <c r="R145" i="1"/>
  <c r="T145" i="1"/>
  <c r="L146" i="1"/>
  <c r="O146" i="1" s="1"/>
  <c r="N149" i="1"/>
  <c r="Q148" i="1"/>
  <c r="R146" i="1" l="1"/>
  <c r="M146" i="1"/>
  <c r="T146" i="1"/>
  <c r="L147" i="1"/>
  <c r="M147" i="1" s="1"/>
  <c r="V145" i="1"/>
  <c r="Q149" i="1"/>
  <c r="N150" i="1"/>
  <c r="V146" i="1" l="1"/>
  <c r="L148" i="1"/>
  <c r="R148" i="1" s="1"/>
  <c r="T147" i="1"/>
  <c r="O147" i="1"/>
  <c r="R147" i="1"/>
  <c r="Q150" i="1"/>
  <c r="V147" i="1" l="1"/>
  <c r="T148" i="1"/>
  <c r="M148" i="1"/>
  <c r="L149" i="1"/>
  <c r="O149" i="1" s="1"/>
  <c r="O148" i="1"/>
  <c r="Q151" i="1"/>
  <c r="V148" i="1" l="1"/>
  <c r="M149" i="1"/>
  <c r="R149" i="1"/>
  <c r="T149" i="1"/>
  <c r="L150" i="1"/>
  <c r="O150" i="1" s="1"/>
  <c r="Q152" i="1"/>
  <c r="V149" i="1" l="1"/>
  <c r="R150" i="1"/>
  <c r="T150" i="1"/>
  <c r="L151" i="1"/>
  <c r="N151" i="1" s="1"/>
  <c r="M150" i="1"/>
  <c r="Q153" i="1"/>
  <c r="V150" i="1" l="1"/>
  <c r="O151" i="1"/>
  <c r="U151" i="1"/>
  <c r="R151" i="1"/>
  <c r="T151" i="1"/>
  <c r="L152" i="1"/>
  <c r="U152" i="1" s="1"/>
  <c r="M151" i="1"/>
  <c r="Q154" i="1"/>
  <c r="V151" i="1" l="1"/>
  <c r="M152" i="1"/>
  <c r="O152" i="1"/>
  <c r="N152" i="1"/>
  <c r="R152" i="1"/>
  <c r="T152" i="1"/>
  <c r="L153" i="1"/>
  <c r="T153" i="1" s="1"/>
  <c r="Q155" i="1"/>
  <c r="V152" i="1" l="1"/>
  <c r="L154" i="1"/>
  <c r="T154" i="1" s="1"/>
  <c r="U153" i="1"/>
  <c r="O153" i="1"/>
  <c r="M153" i="1"/>
  <c r="N153" i="1"/>
  <c r="R153" i="1"/>
  <c r="Q156" i="1"/>
  <c r="V153" i="1" l="1"/>
  <c r="U154" i="1"/>
  <c r="M154" i="1"/>
  <c r="N154" i="1"/>
  <c r="N155" i="1" s="1"/>
  <c r="L155" i="1"/>
  <c r="R155" i="1" s="1"/>
  <c r="R154" i="1"/>
  <c r="O154" i="1"/>
  <c r="Q157" i="1"/>
  <c r="T155" i="1" l="1"/>
  <c r="M155" i="1"/>
  <c r="O155" i="1"/>
  <c r="V154" i="1"/>
  <c r="L156" i="1"/>
  <c r="M156" i="1" s="1"/>
  <c r="N156" i="1"/>
  <c r="Q158" i="1"/>
  <c r="V155" i="1" l="1"/>
  <c r="O156" i="1"/>
  <c r="R156" i="1"/>
  <c r="T156" i="1"/>
  <c r="L157" i="1"/>
  <c r="R157" i="1" s="1"/>
  <c r="N157" i="1"/>
  <c r="Q159" i="1"/>
  <c r="V156" i="1" l="1"/>
  <c r="L158" i="1"/>
  <c r="T158" i="1" s="1"/>
  <c r="M157" i="1"/>
  <c r="T157" i="1"/>
  <c r="O157" i="1"/>
  <c r="N158" i="1"/>
  <c r="N159" i="1" s="1"/>
  <c r="N160" i="1" s="1"/>
  <c r="Q160" i="1"/>
  <c r="V157" i="1" l="1"/>
  <c r="O158" i="1"/>
  <c r="R158" i="1"/>
  <c r="M158" i="1"/>
  <c r="L159" i="1"/>
  <c r="R159" i="1" s="1"/>
  <c r="N161" i="1"/>
  <c r="Q161" i="1"/>
  <c r="V158" i="1" l="1"/>
  <c r="L160" i="1"/>
  <c r="R160" i="1" s="1"/>
  <c r="T159" i="1"/>
  <c r="M159" i="1"/>
  <c r="O159" i="1"/>
  <c r="N162" i="1"/>
  <c r="N163" i="1" s="1"/>
  <c r="Q162" i="1"/>
  <c r="V159" i="1" l="1"/>
  <c r="M160" i="1"/>
  <c r="L161" i="1"/>
  <c r="T161" i="1" s="1"/>
  <c r="T160" i="1"/>
  <c r="O160" i="1"/>
  <c r="N164" i="1"/>
  <c r="Q163" i="1"/>
  <c r="V160" i="1" l="1"/>
  <c r="O161" i="1"/>
  <c r="M161" i="1"/>
  <c r="L162" i="1"/>
  <c r="M162" i="1" s="1"/>
  <c r="R161" i="1"/>
  <c r="Q164" i="1"/>
  <c r="N165" i="1"/>
  <c r="V161" i="1" l="1"/>
  <c r="T162" i="1"/>
  <c r="O162" i="1"/>
  <c r="L163" i="1"/>
  <c r="O163" i="1" s="1"/>
  <c r="R162" i="1"/>
  <c r="N166" i="1"/>
  <c r="Q165" i="1"/>
  <c r="V162" i="1" l="1"/>
  <c r="T163" i="1"/>
  <c r="L164" i="1"/>
  <c r="R164" i="1" s="1"/>
  <c r="R163" i="1"/>
  <c r="M163" i="1"/>
  <c r="Q166" i="1"/>
  <c r="N167" i="1"/>
  <c r="V163" i="1" l="1"/>
  <c r="M164" i="1"/>
  <c r="T164" i="1"/>
  <c r="L165" i="1"/>
  <c r="T165" i="1" s="1"/>
  <c r="O164" i="1"/>
  <c r="N168" i="1"/>
  <c r="Q167" i="1"/>
  <c r="V164" i="1" l="1"/>
  <c r="M165" i="1"/>
  <c r="O165" i="1"/>
  <c r="R165" i="1"/>
  <c r="L166" i="1"/>
  <c r="R166" i="1" s="1"/>
  <c r="Q168" i="1"/>
  <c r="N169" i="1"/>
  <c r="V165" i="1" l="1"/>
  <c r="T166" i="1"/>
  <c r="L167" i="1"/>
  <c r="R167" i="1" s="1"/>
  <c r="M166" i="1"/>
  <c r="O166" i="1"/>
  <c r="N170" i="1"/>
  <c r="Q169" i="1"/>
  <c r="V166" i="1" l="1"/>
  <c r="T167" i="1"/>
  <c r="M167" i="1"/>
  <c r="O167" i="1"/>
  <c r="L168" i="1"/>
  <c r="R168" i="1" s="1"/>
  <c r="Q170" i="1"/>
  <c r="N171" i="1"/>
  <c r="V167" i="1" l="1"/>
  <c r="T168" i="1"/>
  <c r="O168" i="1"/>
  <c r="L169" i="1"/>
  <c r="R169" i="1" s="1"/>
  <c r="M168" i="1"/>
  <c r="N172" i="1"/>
  <c r="Q171" i="1"/>
  <c r="V168" i="1" l="1"/>
  <c r="M169" i="1"/>
  <c r="T169" i="1"/>
  <c r="L170" i="1"/>
  <c r="R170" i="1" s="1"/>
  <c r="O169" i="1"/>
  <c r="Q172" i="1"/>
  <c r="N173" i="1"/>
  <c r="V169" i="1" l="1"/>
  <c r="M170" i="1"/>
  <c r="T170" i="1"/>
  <c r="L171" i="1"/>
  <c r="R171" i="1" s="1"/>
  <c r="O170" i="1"/>
  <c r="N174" i="1"/>
  <c r="Q173" i="1"/>
  <c r="V170" i="1" l="1"/>
  <c r="M171" i="1"/>
  <c r="O171" i="1"/>
  <c r="T171" i="1"/>
  <c r="L172" i="1"/>
  <c r="R172" i="1" s="1"/>
  <c r="Q174" i="1"/>
  <c r="V171" i="1" l="1"/>
  <c r="T172" i="1"/>
  <c r="L173" i="1"/>
  <c r="R173" i="1" s="1"/>
  <c r="O172" i="1"/>
  <c r="M172" i="1"/>
  <c r="Q175" i="1"/>
  <c r="V172" i="1" l="1"/>
  <c r="T173" i="1"/>
  <c r="M173" i="1"/>
  <c r="O173" i="1"/>
  <c r="L174" i="1"/>
  <c r="R174" i="1" s="1"/>
  <c r="Q176" i="1"/>
  <c r="V173" i="1" l="1"/>
  <c r="O174" i="1"/>
  <c r="L175" i="1"/>
  <c r="T175" i="1" s="1"/>
  <c r="T174" i="1"/>
  <c r="M174" i="1"/>
  <c r="Q177" i="1"/>
  <c r="V174" i="1" l="1"/>
  <c r="M175" i="1"/>
  <c r="N175" i="1"/>
  <c r="R175" i="1"/>
  <c r="L176" i="1"/>
  <c r="N176" i="1" s="1"/>
  <c r="O175" i="1"/>
  <c r="U175" i="1"/>
  <c r="Q178" i="1"/>
  <c r="V175" i="1" l="1"/>
  <c r="U176" i="1"/>
  <c r="R176" i="1"/>
  <c r="T176" i="1"/>
  <c r="O176" i="1"/>
  <c r="M176" i="1"/>
  <c r="L177" i="1"/>
  <c r="U177" i="1" s="1"/>
  <c r="Q179" i="1"/>
  <c r="V176" i="1" l="1"/>
  <c r="R177" i="1"/>
  <c r="T177" i="1"/>
  <c r="L178" i="1"/>
  <c r="T178" i="1" s="1"/>
  <c r="M177" i="1"/>
  <c r="O177" i="1"/>
  <c r="N177" i="1"/>
  <c r="Q180" i="1"/>
  <c r="V177" i="1" l="1"/>
  <c r="N178" i="1"/>
  <c r="N179" i="1" s="1"/>
  <c r="O178" i="1"/>
  <c r="L179" i="1"/>
  <c r="O179" i="1" s="1"/>
  <c r="M178" i="1"/>
  <c r="U178" i="1"/>
  <c r="R178" i="1"/>
  <c r="Q181" i="1"/>
  <c r="V178" i="1" l="1"/>
  <c r="T179" i="1"/>
  <c r="L180" i="1"/>
  <c r="R180" i="1" s="1"/>
  <c r="R179" i="1"/>
  <c r="M179" i="1"/>
  <c r="N180" i="1"/>
  <c r="Q182" i="1"/>
  <c r="V179" i="1" l="1"/>
  <c r="T180" i="1"/>
  <c r="O180" i="1"/>
  <c r="M180" i="1"/>
  <c r="L181" i="1"/>
  <c r="T181" i="1" s="1"/>
  <c r="N181" i="1"/>
  <c r="Q183" i="1"/>
  <c r="V180" i="1" l="1"/>
  <c r="L182" i="1"/>
  <c r="T182" i="1" s="1"/>
  <c r="M181" i="1"/>
  <c r="O181" i="1"/>
  <c r="R181" i="1"/>
  <c r="N182" i="1"/>
  <c r="N183" i="1" s="1"/>
  <c r="N184" i="1" s="1"/>
  <c r="Q184" i="1"/>
  <c r="M182" i="1" l="1"/>
  <c r="V181" i="1"/>
  <c r="O182" i="1"/>
  <c r="L183" i="1"/>
  <c r="R183" i="1" s="1"/>
  <c r="R182" i="1"/>
  <c r="N185" i="1"/>
  <c r="N186" i="1" s="1"/>
  <c r="Q185" i="1"/>
  <c r="V182" i="1" l="1"/>
  <c r="T183" i="1"/>
  <c r="O183" i="1"/>
  <c r="M183" i="1"/>
  <c r="L184" i="1"/>
  <c r="O184" i="1" s="1"/>
  <c r="Q186" i="1"/>
  <c r="N187" i="1"/>
  <c r="V183" i="1" l="1"/>
  <c r="T184" i="1"/>
  <c r="R184" i="1"/>
  <c r="M184" i="1"/>
  <c r="L185" i="1"/>
  <c r="O185" i="1" s="1"/>
  <c r="N188" i="1"/>
  <c r="Q187" i="1"/>
  <c r="R185" i="1" l="1"/>
  <c r="V184" i="1"/>
  <c r="T185" i="1"/>
  <c r="M185" i="1"/>
  <c r="L186" i="1"/>
  <c r="O186" i="1" s="1"/>
  <c r="Q188" i="1"/>
  <c r="N189" i="1"/>
  <c r="V185" i="1" l="1"/>
  <c r="R186" i="1"/>
  <c r="T186" i="1"/>
  <c r="L187" i="1"/>
  <c r="O187" i="1" s="1"/>
  <c r="M186" i="1"/>
  <c r="Q189" i="1"/>
  <c r="N190" i="1"/>
  <c r="V186" i="1" l="1"/>
  <c r="R187" i="1"/>
  <c r="L188" i="1"/>
  <c r="R188" i="1" s="1"/>
  <c r="T187" i="1"/>
  <c r="M187" i="1"/>
  <c r="Q190" i="1"/>
  <c r="N191" i="1"/>
  <c r="V187" i="1" l="1"/>
  <c r="T188" i="1"/>
  <c r="M188" i="1"/>
  <c r="O188" i="1"/>
  <c r="L189" i="1"/>
  <c r="R189" i="1" s="1"/>
  <c r="N192" i="1"/>
  <c r="Q191" i="1"/>
  <c r="V188" i="1" l="1"/>
  <c r="L190" i="1"/>
  <c r="O190" i="1" s="1"/>
  <c r="M189" i="1"/>
  <c r="T189" i="1"/>
  <c r="O189" i="1"/>
  <c r="Q192" i="1"/>
  <c r="N193" i="1"/>
  <c r="V189" i="1" l="1"/>
  <c r="L191" i="1"/>
  <c r="R191" i="1" s="1"/>
  <c r="T190" i="1"/>
  <c r="R190" i="1"/>
  <c r="M190" i="1"/>
  <c r="N194" i="1"/>
  <c r="Q193" i="1"/>
  <c r="M191" i="1" l="1"/>
  <c r="V190" i="1"/>
  <c r="L192" i="1"/>
  <c r="O192" i="1" s="1"/>
  <c r="O191" i="1"/>
  <c r="T191" i="1"/>
  <c r="N195" i="1"/>
  <c r="Q194" i="1"/>
  <c r="V191" i="1" l="1"/>
  <c r="L193" i="1"/>
  <c r="R193" i="1" s="1"/>
  <c r="T192" i="1"/>
  <c r="M192" i="1"/>
  <c r="R192" i="1"/>
  <c r="Q195" i="1"/>
  <c r="N196" i="1"/>
  <c r="V192" i="1" l="1"/>
  <c r="T193" i="1"/>
  <c r="L194" i="1"/>
  <c r="O194" i="1" s="1"/>
  <c r="M193" i="1"/>
  <c r="O193" i="1"/>
  <c r="N197" i="1"/>
  <c r="Q196" i="1"/>
  <c r="V193" i="1" l="1"/>
  <c r="L195" i="1"/>
  <c r="M195" i="1" s="1"/>
  <c r="R194" i="1"/>
  <c r="M194" i="1"/>
  <c r="T194" i="1"/>
  <c r="Q197" i="1"/>
  <c r="N198" i="1"/>
  <c r="T195" i="1" l="1"/>
  <c r="L196" i="1"/>
  <c r="T196" i="1" s="1"/>
  <c r="O195" i="1"/>
  <c r="R195" i="1"/>
  <c r="V194" i="1"/>
  <c r="Q198" i="1"/>
  <c r="M196" i="1" l="1"/>
  <c r="V195" i="1"/>
  <c r="O196" i="1"/>
  <c r="R196" i="1"/>
  <c r="L197" i="1"/>
  <c r="O197" i="1" s="1"/>
  <c r="Q199" i="1"/>
  <c r="V196" i="1" l="1"/>
  <c r="M197" i="1"/>
  <c r="R197" i="1"/>
  <c r="T197" i="1"/>
  <c r="L198" i="1"/>
  <c r="T198" i="1" s="1"/>
  <c r="Q200" i="1"/>
  <c r="V197" i="1" l="1"/>
  <c r="O198" i="1"/>
  <c r="R198" i="1"/>
  <c r="M198" i="1"/>
  <c r="L199" i="1"/>
  <c r="T199" i="1" s="1"/>
  <c r="Q201" i="1"/>
  <c r="V198" i="1" l="1"/>
  <c r="O199" i="1"/>
  <c r="M199" i="1"/>
  <c r="N199" i="1"/>
  <c r="R199" i="1"/>
  <c r="U199" i="1"/>
  <c r="L200" i="1"/>
  <c r="U200" i="1" s="1"/>
  <c r="Q202" i="1"/>
  <c r="V199" i="1" l="1"/>
  <c r="M200" i="1"/>
  <c r="O200" i="1"/>
  <c r="N200" i="1"/>
  <c r="L201" i="1"/>
  <c r="T201" i="1" s="1"/>
  <c r="R200" i="1"/>
  <c r="T200" i="1"/>
  <c r="Q203" i="1"/>
  <c r="V200" i="1" l="1"/>
  <c r="L202" i="1"/>
  <c r="R202" i="1" s="1"/>
  <c r="U201" i="1"/>
  <c r="O201" i="1"/>
  <c r="M201" i="1"/>
  <c r="N201" i="1"/>
  <c r="R201" i="1"/>
  <c r="Q204" i="1"/>
  <c r="V201" i="1" l="1"/>
  <c r="O202" i="1"/>
  <c r="N202" i="1"/>
  <c r="N203" i="1" s="1"/>
  <c r="L203" i="1"/>
  <c r="M203" i="1" s="1"/>
  <c r="M202" i="1"/>
  <c r="U202" i="1"/>
  <c r="T202" i="1"/>
  <c r="Q205" i="1"/>
  <c r="V202" i="1" l="1"/>
  <c r="L204" i="1"/>
  <c r="R204" i="1" s="1"/>
  <c r="T203" i="1"/>
  <c r="O203" i="1"/>
  <c r="R203" i="1"/>
  <c r="N204" i="1"/>
  <c r="Q206" i="1"/>
  <c r="V203" i="1" l="1"/>
  <c r="T204" i="1"/>
  <c r="L205" i="1"/>
  <c r="R205" i="1" s="1"/>
  <c r="M204" i="1"/>
  <c r="O204" i="1"/>
  <c r="N205" i="1"/>
  <c r="Q207" i="1"/>
  <c r="V204" i="1" l="1"/>
  <c r="T205" i="1"/>
  <c r="M205" i="1"/>
  <c r="L206" i="1"/>
  <c r="T206" i="1" s="1"/>
  <c r="O205" i="1"/>
  <c r="N206" i="1"/>
  <c r="N207" i="1" s="1"/>
  <c r="N208" i="1" s="1"/>
  <c r="Q208" i="1"/>
  <c r="V205" i="1" l="1"/>
  <c r="M206" i="1"/>
  <c r="L207" i="1"/>
  <c r="R207" i="1" s="1"/>
  <c r="O206" i="1"/>
  <c r="R206" i="1"/>
  <c r="N209" i="1"/>
  <c r="N210" i="1" s="1"/>
  <c r="Q209" i="1"/>
  <c r="V206" i="1" l="1"/>
  <c r="T207" i="1"/>
  <c r="O207" i="1"/>
  <c r="L208" i="1"/>
  <c r="R208" i="1" s="1"/>
  <c r="M207" i="1"/>
  <c r="N211" i="1"/>
  <c r="Q210" i="1"/>
  <c r="V207" i="1" l="1"/>
  <c r="T208" i="1"/>
  <c r="L209" i="1"/>
  <c r="R209" i="1" s="1"/>
  <c r="M208" i="1"/>
  <c r="O208" i="1"/>
  <c r="Q211" i="1"/>
  <c r="N212" i="1"/>
  <c r="V208" i="1" l="1"/>
  <c r="T209" i="1"/>
  <c r="O209" i="1"/>
  <c r="M209" i="1"/>
  <c r="L210" i="1"/>
  <c r="O210" i="1" s="1"/>
  <c r="N213" i="1"/>
  <c r="Q212" i="1"/>
  <c r="V209" i="1" l="1"/>
  <c r="M210" i="1"/>
  <c r="R210" i="1"/>
  <c r="T210" i="1"/>
  <c r="L211" i="1"/>
  <c r="M211" i="1" s="1"/>
  <c r="Q213" i="1"/>
  <c r="N214" i="1"/>
  <c r="V210" i="1" l="1"/>
  <c r="R211" i="1"/>
  <c r="O211" i="1"/>
  <c r="T211" i="1"/>
  <c r="L212" i="1"/>
  <c r="O212" i="1" s="1"/>
  <c r="N215" i="1"/>
  <c r="Q214" i="1"/>
  <c r="V211" i="1" l="1"/>
  <c r="R212" i="1"/>
  <c r="T212" i="1"/>
  <c r="L213" i="1"/>
  <c r="R213" i="1" s="1"/>
  <c r="M212" i="1"/>
  <c r="Q215" i="1"/>
  <c r="N216" i="1"/>
  <c r="V212" i="1" l="1"/>
  <c r="L214" i="1"/>
  <c r="T214" i="1" s="1"/>
  <c r="O213" i="1"/>
  <c r="T213" i="1"/>
  <c r="M213" i="1"/>
  <c r="Q216" i="1"/>
  <c r="N217" i="1"/>
  <c r="V213" i="1" l="1"/>
  <c r="M214" i="1"/>
  <c r="L215" i="1"/>
  <c r="R215" i="1" s="1"/>
  <c r="O214" i="1"/>
  <c r="R214" i="1"/>
  <c r="N218" i="1"/>
  <c r="Q217" i="1"/>
  <c r="V214" i="1" l="1"/>
  <c r="M215" i="1"/>
  <c r="L216" i="1"/>
  <c r="T216" i="1" s="1"/>
  <c r="T215" i="1"/>
  <c r="O215" i="1"/>
  <c r="Q218" i="1"/>
  <c r="N219" i="1"/>
  <c r="V215" i="1" l="1"/>
  <c r="M216" i="1"/>
  <c r="O216" i="1"/>
  <c r="R216" i="1"/>
  <c r="L217" i="1"/>
  <c r="O217" i="1" s="1"/>
  <c r="N220" i="1"/>
  <c r="Q219" i="1"/>
  <c r="V216" i="1" l="1"/>
  <c r="R217" i="1"/>
  <c r="T217" i="1"/>
  <c r="L218" i="1"/>
  <c r="T218" i="1" s="1"/>
  <c r="M217" i="1"/>
  <c r="Q220" i="1"/>
  <c r="N221" i="1"/>
  <c r="R218" i="1" l="1"/>
  <c r="M218" i="1"/>
  <c r="L219" i="1"/>
  <c r="R219" i="1" s="1"/>
  <c r="O218" i="1"/>
  <c r="V217" i="1"/>
  <c r="N222" i="1"/>
  <c r="Q221" i="1"/>
  <c r="V218" i="1" l="1"/>
  <c r="T219" i="1"/>
  <c r="L220" i="1"/>
  <c r="T220" i="1" s="1"/>
  <c r="M219" i="1"/>
  <c r="O219" i="1"/>
  <c r="Q222" i="1"/>
  <c r="V219" i="1" l="1"/>
  <c r="L221" i="1"/>
  <c r="O221" i="1" s="1"/>
  <c r="O220" i="1"/>
  <c r="M220" i="1"/>
  <c r="R220" i="1"/>
  <c r="Q223" i="1"/>
  <c r="V220" i="1" l="1"/>
  <c r="R221" i="1"/>
  <c r="T221" i="1"/>
  <c r="L222" i="1"/>
  <c r="T222" i="1" s="1"/>
  <c r="M221" i="1"/>
  <c r="Q224" i="1"/>
  <c r="M222" i="1" l="1"/>
  <c r="L223" i="1"/>
  <c r="R223" i="1" s="1"/>
  <c r="O222" i="1"/>
  <c r="R222" i="1"/>
  <c r="V221" i="1"/>
  <c r="Q225" i="1"/>
  <c r="T223" i="1" l="1"/>
  <c r="M223" i="1"/>
  <c r="V222" i="1"/>
  <c r="U223" i="1"/>
  <c r="N223" i="1"/>
  <c r="L224" i="1"/>
  <c r="R224" i="1" s="1"/>
  <c r="O223" i="1"/>
  <c r="Q226" i="1"/>
  <c r="V223" i="1" l="1"/>
  <c r="L225" i="1"/>
  <c r="T225" i="1" s="1"/>
  <c r="M224" i="1"/>
  <c r="U224" i="1"/>
  <c r="T224" i="1"/>
  <c r="O224" i="1"/>
  <c r="N224" i="1"/>
  <c r="Q227" i="1"/>
  <c r="V224" i="1" l="1"/>
  <c r="M225" i="1"/>
  <c r="N225" i="1"/>
  <c r="U225" i="1"/>
  <c r="L226" i="1"/>
  <c r="R226" i="1" s="1"/>
  <c r="O225" i="1"/>
  <c r="R225" i="1"/>
  <c r="Q228" i="1"/>
  <c r="V225" i="1" l="1"/>
  <c r="M226" i="1"/>
  <c r="L227" i="1"/>
  <c r="O227" i="1" s="1"/>
  <c r="N226" i="1"/>
  <c r="N227" i="1" s="1"/>
  <c r="U226" i="1"/>
  <c r="T226" i="1"/>
  <c r="O226" i="1"/>
  <c r="Q229" i="1"/>
  <c r="V226" i="1" l="1"/>
  <c r="L228" i="1"/>
  <c r="T228" i="1" s="1"/>
  <c r="R227" i="1"/>
  <c r="T227" i="1"/>
  <c r="M227" i="1"/>
  <c r="N228" i="1"/>
  <c r="Q230" i="1"/>
  <c r="V227" i="1" l="1"/>
  <c r="M228" i="1"/>
  <c r="L229" i="1"/>
  <c r="R229" i="1" s="1"/>
  <c r="O228" i="1"/>
  <c r="R228" i="1"/>
  <c r="N229" i="1"/>
  <c r="Q231" i="1"/>
  <c r="V228" i="1" l="1"/>
  <c r="M229" i="1"/>
  <c r="O229" i="1"/>
  <c r="T229" i="1"/>
  <c r="L230" i="1"/>
  <c r="R230" i="1" s="1"/>
  <c r="N230" i="1"/>
  <c r="N231" i="1" s="1"/>
  <c r="N232" i="1" s="1"/>
  <c r="Q232" i="1"/>
  <c r="V229" i="1" l="1"/>
  <c r="M230" i="1"/>
  <c r="L231" i="1"/>
  <c r="R231" i="1" s="1"/>
  <c r="O230" i="1"/>
  <c r="T230" i="1"/>
  <c r="N233" i="1"/>
  <c r="N234" i="1" s="1"/>
  <c r="Q233" i="1"/>
  <c r="V230" i="1" l="1"/>
  <c r="M231" i="1"/>
  <c r="L232" i="1"/>
  <c r="R232" i="1" s="1"/>
  <c r="O231" i="1"/>
  <c r="T231" i="1"/>
  <c r="N235" i="1"/>
  <c r="Q234" i="1"/>
  <c r="V231" i="1" l="1"/>
  <c r="T232" i="1"/>
  <c r="M232" i="1"/>
  <c r="O232" i="1"/>
  <c r="L233" i="1"/>
  <c r="R233" i="1" s="1"/>
  <c r="Q235" i="1"/>
  <c r="N236" i="1"/>
  <c r="V232" i="1" l="1"/>
  <c r="T233" i="1"/>
  <c r="M233" i="1"/>
  <c r="L234" i="1"/>
  <c r="R234" i="1" s="1"/>
  <c r="O233" i="1"/>
  <c r="N237" i="1"/>
  <c r="Q236" i="1"/>
  <c r="V233" i="1" l="1"/>
  <c r="L235" i="1"/>
  <c r="O235" i="1" s="1"/>
  <c r="T234" i="1"/>
  <c r="M234" i="1"/>
  <c r="O234" i="1"/>
  <c r="Q237" i="1"/>
  <c r="N238" i="1"/>
  <c r="V234" i="1" l="1"/>
  <c r="T235" i="1"/>
  <c r="R235" i="1"/>
  <c r="M235" i="1"/>
  <c r="L236" i="1"/>
  <c r="M236" i="1" s="1"/>
  <c r="N239" i="1"/>
  <c r="Q238" i="1"/>
  <c r="V235" i="1" l="1"/>
  <c r="O236" i="1"/>
  <c r="R236" i="1"/>
  <c r="T236" i="1"/>
  <c r="L237" i="1"/>
  <c r="O237" i="1" s="1"/>
  <c r="Q239" i="1"/>
  <c r="N240" i="1"/>
  <c r="V236" i="1" l="1"/>
  <c r="R237" i="1"/>
  <c r="T237" i="1"/>
  <c r="L238" i="1"/>
  <c r="T238" i="1" s="1"/>
  <c r="M237" i="1"/>
  <c r="N241" i="1"/>
  <c r="Q240" i="1"/>
  <c r="V237" i="1" l="1"/>
  <c r="M238" i="1"/>
  <c r="O238" i="1"/>
  <c r="R238" i="1"/>
  <c r="L239" i="1"/>
  <c r="R239" i="1" s="1"/>
  <c r="Q241" i="1"/>
  <c r="N242" i="1"/>
  <c r="V238" i="1" l="1"/>
  <c r="T239" i="1"/>
  <c r="O239" i="1"/>
  <c r="L240" i="1"/>
  <c r="R240" i="1" s="1"/>
  <c r="M239" i="1"/>
  <c r="N243" i="1"/>
  <c r="Q242" i="1"/>
  <c r="V239" i="1" l="1"/>
  <c r="T240" i="1"/>
  <c r="L241" i="1"/>
  <c r="O241" i="1" s="1"/>
  <c r="M240" i="1"/>
  <c r="O240" i="1"/>
  <c r="Q243" i="1"/>
  <c r="N244" i="1"/>
  <c r="V240" i="1" l="1"/>
  <c r="L242" i="1"/>
  <c r="R242" i="1" s="1"/>
  <c r="T241" i="1"/>
  <c r="R241" i="1"/>
  <c r="M241" i="1"/>
  <c r="N245" i="1"/>
  <c r="Q244" i="1"/>
  <c r="V241" i="1" l="1"/>
  <c r="T242" i="1"/>
  <c r="M242" i="1"/>
  <c r="O242" i="1"/>
  <c r="L243" i="1"/>
  <c r="R243" i="1" s="1"/>
  <c r="Q245" i="1"/>
  <c r="N246" i="1"/>
  <c r="V242" i="1" l="1"/>
  <c r="L244" i="1"/>
  <c r="T244" i="1" s="1"/>
  <c r="T243" i="1"/>
  <c r="O243" i="1"/>
  <c r="M243" i="1"/>
  <c r="Q246" i="1"/>
  <c r="V243" i="1" l="1"/>
  <c r="M244" i="1"/>
  <c r="O244" i="1"/>
  <c r="R244" i="1"/>
  <c r="L245" i="1"/>
  <c r="M245" i="1" s="1"/>
  <c r="Q247" i="1"/>
  <c r="V244" i="1" l="1"/>
  <c r="R245" i="1"/>
  <c r="O245" i="1"/>
  <c r="L246" i="1"/>
  <c r="O246" i="1" s="1"/>
  <c r="T245" i="1"/>
  <c r="Q248" i="1"/>
  <c r="V245" i="1" l="1"/>
  <c r="R246" i="1"/>
  <c r="T246" i="1"/>
  <c r="M246" i="1"/>
  <c r="L247" i="1"/>
  <c r="R247" i="1" s="1"/>
  <c r="Q249" i="1"/>
  <c r="V246" i="1" l="1"/>
  <c r="M247" i="1"/>
  <c r="U247" i="1"/>
  <c r="T247" i="1"/>
  <c r="L248" i="1"/>
  <c r="T248" i="1" s="1"/>
  <c r="O247" i="1"/>
  <c r="N247" i="1"/>
  <c r="Q250" i="1"/>
  <c r="V247" i="1" l="1"/>
  <c r="U248" i="1"/>
  <c r="M248" i="1"/>
  <c r="N248" i="1"/>
  <c r="R248" i="1"/>
  <c r="L249" i="1"/>
  <c r="T249" i="1" s="1"/>
  <c r="O248" i="1"/>
  <c r="Q251" i="1"/>
  <c r="V248" i="1" l="1"/>
  <c r="U249" i="1"/>
  <c r="M249" i="1"/>
  <c r="O249" i="1"/>
  <c r="N249" i="1"/>
  <c r="L250" i="1"/>
  <c r="T250" i="1" s="1"/>
  <c r="R249" i="1"/>
  <c r="Q252" i="1"/>
  <c r="V249" i="1" l="1"/>
  <c r="O250" i="1"/>
  <c r="M250" i="1"/>
  <c r="N250" i="1"/>
  <c r="N251" i="1" s="1"/>
  <c r="L251" i="1"/>
  <c r="M251" i="1" s="1"/>
  <c r="U250" i="1"/>
  <c r="R250" i="1"/>
  <c r="Q253" i="1"/>
  <c r="V250" i="1" l="1"/>
  <c r="T251" i="1"/>
  <c r="O251" i="1"/>
  <c r="R251" i="1"/>
  <c r="L252" i="1"/>
  <c r="O252" i="1" s="1"/>
  <c r="N252" i="1"/>
  <c r="Q254" i="1"/>
  <c r="V251" i="1" l="1"/>
  <c r="T252" i="1"/>
  <c r="R252" i="1"/>
  <c r="M252" i="1"/>
  <c r="L253" i="1"/>
  <c r="R253" i="1" s="1"/>
  <c r="N253" i="1"/>
  <c r="Q255" i="1"/>
  <c r="V252" i="1" l="1"/>
  <c r="L254" i="1"/>
  <c r="O254" i="1" s="1"/>
  <c r="M253" i="1"/>
  <c r="T253" i="1"/>
  <c r="O253" i="1"/>
  <c r="N254" i="1"/>
  <c r="N255" i="1" s="1"/>
  <c r="N256" i="1" s="1"/>
  <c r="Q256" i="1"/>
  <c r="V253" i="1" l="1"/>
  <c r="M254" i="1"/>
  <c r="T254" i="1"/>
  <c r="R254" i="1"/>
  <c r="L255" i="1"/>
  <c r="R255" i="1" s="1"/>
  <c r="N257" i="1"/>
  <c r="N258" i="1" s="1"/>
  <c r="Q257" i="1"/>
  <c r="V254" i="1" l="1"/>
  <c r="T255" i="1"/>
  <c r="L256" i="1"/>
  <c r="R256" i="1" s="1"/>
  <c r="O255" i="1"/>
  <c r="M255" i="1"/>
  <c r="N259" i="1"/>
  <c r="Q258" i="1"/>
  <c r="V255" i="1" l="1"/>
  <c r="T256" i="1"/>
  <c r="M256" i="1"/>
  <c r="L257" i="1"/>
  <c r="M257" i="1" s="1"/>
  <c r="O256" i="1"/>
  <c r="Q259" i="1"/>
  <c r="N260" i="1"/>
  <c r="V256" i="1" l="1"/>
  <c r="L258" i="1"/>
  <c r="R258" i="1" s="1"/>
  <c r="T257" i="1"/>
  <c r="O257" i="1"/>
  <c r="R257" i="1"/>
  <c r="N261" i="1"/>
  <c r="Q260" i="1"/>
  <c r="V257" i="1" l="1"/>
  <c r="T258" i="1"/>
  <c r="M258" i="1"/>
  <c r="L259" i="1"/>
  <c r="M259" i="1" s="1"/>
  <c r="O258" i="1"/>
  <c r="Q261" i="1"/>
  <c r="N262" i="1"/>
  <c r="V258" i="1" l="1"/>
  <c r="L260" i="1"/>
  <c r="O260" i="1" s="1"/>
  <c r="O259" i="1"/>
  <c r="T259" i="1"/>
  <c r="R259" i="1"/>
  <c r="N263" i="1"/>
  <c r="Q262" i="1"/>
  <c r="V259" i="1" l="1"/>
  <c r="R260" i="1"/>
  <c r="T260" i="1"/>
  <c r="M260" i="1"/>
  <c r="L261" i="1"/>
  <c r="R261" i="1" s="1"/>
  <c r="Q263" i="1"/>
  <c r="N264" i="1"/>
  <c r="V260" i="1" l="1"/>
  <c r="M261" i="1"/>
  <c r="L262" i="1"/>
  <c r="R262" i="1" s="1"/>
  <c r="O261" i="1"/>
  <c r="T261" i="1"/>
  <c r="N265" i="1"/>
  <c r="Q264" i="1"/>
  <c r="V261" i="1" l="1"/>
  <c r="L263" i="1"/>
  <c r="R263" i="1" s="1"/>
  <c r="O262" i="1"/>
  <c r="T262" i="1"/>
  <c r="M262" i="1"/>
  <c r="Q265" i="1"/>
  <c r="N266" i="1"/>
  <c r="V262" i="1" l="1"/>
  <c r="T263" i="1"/>
  <c r="O263" i="1"/>
  <c r="M263" i="1"/>
  <c r="L264" i="1"/>
  <c r="R264" i="1" s="1"/>
  <c r="N267" i="1"/>
  <c r="Q266" i="1"/>
  <c r="V263" i="1" l="1"/>
  <c r="T264" i="1"/>
  <c r="M264" i="1"/>
  <c r="L265" i="1"/>
  <c r="O265" i="1" s="1"/>
  <c r="O264" i="1"/>
  <c r="Q267" i="1"/>
  <c r="N268" i="1"/>
  <c r="V264" i="1" l="1"/>
  <c r="M265" i="1"/>
  <c r="R265" i="1"/>
  <c r="T265" i="1"/>
  <c r="L266" i="1"/>
  <c r="O266" i="1" s="1"/>
  <c r="N269" i="1"/>
  <c r="Q268" i="1"/>
  <c r="V265" i="1" l="1"/>
  <c r="R266" i="1"/>
  <c r="T266" i="1"/>
  <c r="M266" i="1"/>
  <c r="L267" i="1"/>
  <c r="R267" i="1" s="1"/>
  <c r="Q269" i="1"/>
  <c r="N270" i="1"/>
  <c r="V266" i="1" l="1"/>
  <c r="T267" i="1"/>
  <c r="L268" i="1"/>
  <c r="R268" i="1" s="1"/>
  <c r="O267" i="1"/>
  <c r="M267" i="1"/>
  <c r="Q270" i="1"/>
  <c r="V267" i="1" l="1"/>
  <c r="T268" i="1"/>
  <c r="M268" i="1"/>
  <c r="O268" i="1"/>
  <c r="L269" i="1"/>
  <c r="R269" i="1" s="1"/>
  <c r="Q271" i="1"/>
  <c r="V268" i="1" l="1"/>
  <c r="T269" i="1"/>
  <c r="O269" i="1"/>
  <c r="M269" i="1"/>
  <c r="L270" i="1"/>
  <c r="O270" i="1" s="1"/>
  <c r="Q272" i="1"/>
  <c r="V269" i="1" l="1"/>
  <c r="T270" i="1"/>
  <c r="R270" i="1"/>
  <c r="L271" i="1"/>
  <c r="O271" i="1" s="1"/>
  <c r="M270" i="1"/>
  <c r="Q273" i="1"/>
  <c r="V270" i="1" l="1"/>
  <c r="L272" i="1"/>
  <c r="R272" i="1" s="1"/>
  <c r="U271" i="1"/>
  <c r="R271" i="1"/>
  <c r="N271" i="1"/>
  <c r="T271" i="1"/>
  <c r="M271" i="1"/>
  <c r="Q274" i="1"/>
  <c r="V271" i="1" l="1"/>
  <c r="U272" i="1"/>
  <c r="M272" i="1"/>
  <c r="O272" i="1"/>
  <c r="T272" i="1"/>
  <c r="N272" i="1"/>
  <c r="L273" i="1"/>
  <c r="T273" i="1" s="1"/>
  <c r="Q275" i="1"/>
  <c r="V272" i="1" l="1"/>
  <c r="N273" i="1"/>
  <c r="M273" i="1"/>
  <c r="U273" i="1"/>
  <c r="O273" i="1"/>
  <c r="L274" i="1"/>
  <c r="U274" i="1" s="1"/>
  <c r="R273" i="1"/>
  <c r="Q276" i="1"/>
  <c r="V273" i="1" l="1"/>
  <c r="M274" i="1"/>
  <c r="N274" i="1"/>
  <c r="N275" i="1" s="1"/>
  <c r="T274" i="1"/>
  <c r="O274" i="1"/>
  <c r="L275" i="1"/>
  <c r="T275" i="1" s="1"/>
  <c r="R274" i="1"/>
  <c r="Q277" i="1"/>
  <c r="V274" i="1" l="1"/>
  <c r="L276" i="1"/>
  <c r="R276" i="1" s="1"/>
  <c r="M275" i="1"/>
  <c r="O275" i="1"/>
  <c r="R275" i="1"/>
  <c r="N276" i="1"/>
  <c r="Q278" i="1"/>
  <c r="V275" i="1" l="1"/>
  <c r="T276" i="1"/>
  <c r="L277" i="1"/>
  <c r="R277" i="1" s="1"/>
  <c r="O276" i="1"/>
  <c r="M276" i="1"/>
  <c r="N277" i="1"/>
  <c r="Q279" i="1"/>
  <c r="V276" i="1" l="1"/>
  <c r="T277" i="1"/>
  <c r="L278" i="1"/>
  <c r="T278" i="1" s="1"/>
  <c r="O277" i="1"/>
  <c r="M277" i="1"/>
  <c r="N278" i="1"/>
  <c r="N279" i="1" s="1"/>
  <c r="N280" i="1" s="1"/>
  <c r="Q280" i="1"/>
  <c r="V277" i="1" l="1"/>
  <c r="M278" i="1"/>
  <c r="L279" i="1"/>
  <c r="M279" i="1" s="1"/>
  <c r="O278" i="1"/>
  <c r="R278" i="1"/>
  <c r="N281" i="1"/>
  <c r="N282" i="1" s="1"/>
  <c r="Q281" i="1"/>
  <c r="V278" i="1" l="1"/>
  <c r="T279" i="1"/>
  <c r="R279" i="1"/>
  <c r="O279" i="1"/>
  <c r="L280" i="1"/>
  <c r="M280" i="1" s="1"/>
  <c r="N283" i="1"/>
  <c r="Q282" i="1"/>
  <c r="V279" i="1" l="1"/>
  <c r="R280" i="1"/>
  <c r="O280" i="1"/>
  <c r="T280" i="1"/>
  <c r="L281" i="1"/>
  <c r="R281" i="1" s="1"/>
  <c r="Q283" i="1"/>
  <c r="N284" i="1"/>
  <c r="T281" i="1" l="1"/>
  <c r="V280" i="1"/>
  <c r="L282" i="1"/>
  <c r="T282" i="1" s="1"/>
  <c r="M281" i="1"/>
  <c r="O281" i="1"/>
  <c r="N285" i="1"/>
  <c r="Q284" i="1"/>
  <c r="V281" i="1" l="1"/>
  <c r="M282" i="1"/>
  <c r="L283" i="1"/>
  <c r="O283" i="1" s="1"/>
  <c r="O282" i="1"/>
  <c r="R282" i="1"/>
  <c r="Q285" i="1"/>
  <c r="N286" i="1"/>
  <c r="V282" i="1" l="1"/>
  <c r="R283" i="1"/>
  <c r="T283" i="1"/>
  <c r="L284" i="1"/>
  <c r="R284" i="1" s="1"/>
  <c r="M283" i="1"/>
  <c r="N287" i="1"/>
  <c r="Q286" i="1"/>
  <c r="T284" i="1" l="1"/>
  <c r="L285" i="1"/>
  <c r="T285" i="1" s="1"/>
  <c r="M284" i="1"/>
  <c r="O284" i="1"/>
  <c r="V283" i="1"/>
  <c r="Q287" i="1"/>
  <c r="N288" i="1"/>
  <c r="R285" i="1" l="1"/>
  <c r="V284" i="1"/>
  <c r="O285" i="1"/>
  <c r="M285" i="1"/>
  <c r="L286" i="1"/>
  <c r="M286" i="1" s="1"/>
  <c r="N289" i="1"/>
  <c r="Q288" i="1"/>
  <c r="V285" i="1" l="1"/>
  <c r="R286" i="1"/>
  <c r="T286" i="1"/>
  <c r="O286" i="1"/>
  <c r="L287" i="1"/>
  <c r="R287" i="1" s="1"/>
  <c r="Q289" i="1"/>
  <c r="N290" i="1"/>
  <c r="T287" i="1" l="1"/>
  <c r="V286" i="1"/>
  <c r="O287" i="1"/>
  <c r="M287" i="1"/>
  <c r="L288" i="1"/>
  <c r="T288" i="1" s="1"/>
  <c r="N291" i="1"/>
  <c r="Q290" i="1"/>
  <c r="V287" i="1" l="1"/>
  <c r="O288" i="1"/>
  <c r="R288" i="1"/>
  <c r="L289" i="1"/>
  <c r="T289" i="1" s="1"/>
  <c r="M288" i="1"/>
  <c r="Q291" i="1"/>
  <c r="N292" i="1"/>
  <c r="V288" i="1" l="1"/>
  <c r="M289" i="1"/>
  <c r="R289" i="1"/>
  <c r="O289" i="1"/>
  <c r="L290" i="1"/>
  <c r="M290" i="1" s="1"/>
  <c r="N293" i="1"/>
  <c r="Q292" i="1"/>
  <c r="V289" i="1" l="1"/>
  <c r="O290" i="1"/>
  <c r="T290" i="1"/>
  <c r="R290" i="1"/>
  <c r="L291" i="1"/>
  <c r="O291" i="1" s="1"/>
  <c r="Q293" i="1"/>
  <c r="N294" i="1"/>
  <c r="V290" i="1" l="1"/>
  <c r="T291" i="1"/>
  <c r="M291" i="1"/>
  <c r="R291" i="1"/>
  <c r="L292" i="1"/>
  <c r="R292" i="1" s="1"/>
  <c r="Q294" i="1"/>
  <c r="V291" i="1" l="1"/>
  <c r="O292" i="1"/>
  <c r="T292" i="1"/>
  <c r="L293" i="1"/>
  <c r="R293" i="1" s="1"/>
  <c r="M292" i="1"/>
  <c r="Q295" i="1"/>
  <c r="V292" i="1" l="1"/>
  <c r="M293" i="1"/>
  <c r="L294" i="1"/>
  <c r="O294" i="1" s="1"/>
  <c r="T293" i="1"/>
  <c r="O293" i="1"/>
  <c r="Q296" i="1"/>
  <c r="V293" i="1" l="1"/>
  <c r="L295" i="1"/>
  <c r="U295" i="1" s="1"/>
  <c r="R294" i="1"/>
  <c r="T294" i="1"/>
  <c r="M294" i="1"/>
  <c r="Q297" i="1"/>
  <c r="M295" i="1" l="1"/>
  <c r="V294" i="1"/>
  <c r="L296" i="1"/>
  <c r="O296" i="1" s="1"/>
  <c r="O295" i="1"/>
  <c r="N295" i="1"/>
  <c r="R295" i="1"/>
  <c r="T295" i="1"/>
  <c r="Q298" i="1"/>
  <c r="V295" i="1" l="1"/>
  <c r="U296" i="1"/>
  <c r="L297" i="1"/>
  <c r="T297" i="1" s="1"/>
  <c r="M296" i="1"/>
  <c r="R296" i="1"/>
  <c r="T296" i="1"/>
  <c r="N296" i="1"/>
  <c r="Q299" i="1"/>
  <c r="V296" i="1" l="1"/>
  <c r="L298" i="1"/>
  <c r="T298" i="1" s="1"/>
  <c r="M297" i="1"/>
  <c r="R297" i="1"/>
  <c r="O297" i="1"/>
  <c r="U297" i="1"/>
  <c r="N297" i="1"/>
  <c r="Q300" i="1"/>
  <c r="V297" i="1" l="1"/>
  <c r="L299" i="1"/>
  <c r="T299" i="1" s="1"/>
  <c r="U298" i="1"/>
  <c r="M298" i="1"/>
  <c r="O298" i="1"/>
  <c r="N298" i="1"/>
  <c r="N299" i="1" s="1"/>
  <c r="R298" i="1"/>
  <c r="Q301" i="1"/>
  <c r="V298" i="1" l="1"/>
  <c r="M299" i="1"/>
  <c r="L300" i="1"/>
  <c r="R300" i="1" s="1"/>
  <c r="O299" i="1"/>
  <c r="R299" i="1"/>
  <c r="N300" i="1"/>
  <c r="Q302" i="1"/>
  <c r="V299" i="1" l="1"/>
  <c r="M300" i="1"/>
  <c r="L301" i="1"/>
  <c r="M301" i="1" s="1"/>
  <c r="O300" i="1"/>
  <c r="T300" i="1"/>
  <c r="N301" i="1"/>
  <c r="Q303" i="1"/>
  <c r="V300" i="1" l="1"/>
  <c r="T301" i="1"/>
  <c r="O301" i="1"/>
  <c r="R301" i="1"/>
  <c r="L302" i="1"/>
  <c r="R302" i="1" s="1"/>
  <c r="N302" i="1"/>
  <c r="N303" i="1" s="1"/>
  <c r="N304" i="1" s="1"/>
  <c r="Q304" i="1"/>
  <c r="V301" i="1" l="1"/>
  <c r="T302" i="1"/>
  <c r="L303" i="1"/>
  <c r="R303" i="1" s="1"/>
  <c r="M302" i="1"/>
  <c r="O302" i="1"/>
  <c r="N305" i="1"/>
  <c r="Q305" i="1"/>
  <c r="V302" i="1" l="1"/>
  <c r="T303" i="1"/>
  <c r="M303" i="1"/>
  <c r="L304" i="1"/>
  <c r="O304" i="1" s="1"/>
  <c r="O303" i="1"/>
  <c r="N306" i="1"/>
  <c r="N307" i="1" s="1"/>
  <c r="Q306" i="1"/>
  <c r="V303" i="1" l="1"/>
  <c r="T304" i="1"/>
  <c r="L305" i="1"/>
  <c r="M305" i="1" s="1"/>
  <c r="M304" i="1"/>
  <c r="R304" i="1"/>
  <c r="Q307" i="1"/>
  <c r="N308" i="1"/>
  <c r="V304" i="1" l="1"/>
  <c r="L306" i="1"/>
  <c r="T306" i="1" s="1"/>
  <c r="O305" i="1"/>
  <c r="R305" i="1"/>
  <c r="T305" i="1"/>
  <c r="N309" i="1"/>
  <c r="Q308" i="1"/>
  <c r="M306" i="1" l="1"/>
  <c r="O306" i="1"/>
  <c r="V305" i="1"/>
  <c r="L307" i="1"/>
  <c r="R307" i="1" s="1"/>
  <c r="R306" i="1"/>
  <c r="Q309" i="1"/>
  <c r="N310" i="1"/>
  <c r="V306" i="1" l="1"/>
  <c r="M307" i="1"/>
  <c r="T307" i="1"/>
  <c r="O307" i="1"/>
  <c r="L308" i="1"/>
  <c r="O308" i="1" s="1"/>
  <c r="N311" i="1"/>
  <c r="Q310" i="1"/>
  <c r="V307" i="1" l="1"/>
  <c r="T308" i="1"/>
  <c r="L309" i="1"/>
  <c r="R309" i="1" s="1"/>
  <c r="R308" i="1"/>
  <c r="M308" i="1"/>
  <c r="Q311" i="1"/>
  <c r="N312" i="1"/>
  <c r="V308" i="1" l="1"/>
  <c r="T309" i="1"/>
  <c r="M309" i="1"/>
  <c r="O309" i="1"/>
  <c r="L310" i="1"/>
  <c r="R310" i="1" s="1"/>
  <c r="N313" i="1"/>
  <c r="Q312" i="1"/>
  <c r="V309" i="1" l="1"/>
  <c r="T310" i="1"/>
  <c r="M310" i="1"/>
  <c r="L311" i="1"/>
  <c r="O311" i="1" s="1"/>
  <c r="O310" i="1"/>
  <c r="Q313" i="1"/>
  <c r="N314" i="1"/>
  <c r="V310" i="1" l="1"/>
  <c r="R311" i="1"/>
  <c r="T311" i="1"/>
  <c r="L312" i="1"/>
  <c r="O312" i="1" s="1"/>
  <c r="M311" i="1"/>
  <c r="N315" i="1"/>
  <c r="Q314" i="1"/>
  <c r="V311" i="1" l="1"/>
  <c r="R312" i="1"/>
  <c r="T312" i="1"/>
  <c r="M312" i="1"/>
  <c r="L313" i="1"/>
  <c r="O313" i="1" s="1"/>
  <c r="Q315" i="1"/>
  <c r="N316" i="1"/>
  <c r="V312" i="1" l="1"/>
  <c r="T313" i="1"/>
  <c r="R313" i="1"/>
  <c r="L314" i="1"/>
  <c r="T314" i="1" s="1"/>
  <c r="M313" i="1"/>
  <c r="N317" i="1"/>
  <c r="Q316" i="1"/>
  <c r="V313" i="1" l="1"/>
  <c r="M314" i="1"/>
  <c r="R314" i="1"/>
  <c r="L315" i="1"/>
  <c r="M315" i="1" s="1"/>
  <c r="O314" i="1"/>
  <c r="Q317" i="1"/>
  <c r="N318" i="1"/>
  <c r="V314" i="1" l="1"/>
  <c r="R315" i="1"/>
  <c r="T315" i="1"/>
  <c r="O315" i="1"/>
  <c r="L316" i="1"/>
  <c r="M316" i="1" s="1"/>
  <c r="Q318" i="1"/>
  <c r="V315" i="1" l="1"/>
  <c r="O316" i="1"/>
  <c r="R316" i="1"/>
  <c r="L317" i="1"/>
  <c r="T317" i="1" s="1"/>
  <c r="T316" i="1"/>
  <c r="Q319" i="1"/>
  <c r="V316" i="1" l="1"/>
  <c r="M317" i="1"/>
  <c r="L318" i="1"/>
  <c r="M318" i="1" s="1"/>
  <c r="O317" i="1"/>
  <c r="R317" i="1"/>
  <c r="Q320" i="1"/>
  <c r="V317" i="1" l="1"/>
  <c r="T318" i="1"/>
  <c r="O318" i="1"/>
  <c r="R318" i="1"/>
  <c r="L319" i="1"/>
  <c r="T319" i="1" s="1"/>
  <c r="Q321" i="1"/>
  <c r="V318" i="1" l="1"/>
  <c r="M319" i="1"/>
  <c r="L320" i="1"/>
  <c r="T320" i="1" s="1"/>
  <c r="U319" i="1"/>
  <c r="N319" i="1"/>
  <c r="O319" i="1"/>
  <c r="R319" i="1"/>
  <c r="Q322" i="1"/>
  <c r="V319" i="1" l="1"/>
  <c r="O320" i="1"/>
  <c r="L321" i="1"/>
  <c r="M320" i="1"/>
  <c r="U320" i="1"/>
  <c r="N320" i="1"/>
  <c r="R320" i="1"/>
  <c r="Q323" i="1"/>
  <c r="N321" i="1" l="1"/>
  <c r="V320" i="1"/>
  <c r="L322" i="1"/>
  <c r="M322" i="1" s="1"/>
  <c r="U321" i="1"/>
  <c r="R321" i="1"/>
  <c r="T321" i="1"/>
  <c r="M321" i="1"/>
  <c r="O321" i="1"/>
  <c r="Q324" i="1"/>
  <c r="V321" i="1" l="1"/>
  <c r="N322" i="1"/>
  <c r="N323" i="1" s="1"/>
  <c r="R322" i="1"/>
  <c r="U322" i="1"/>
  <c r="T322" i="1"/>
  <c r="L323" i="1"/>
  <c r="T323" i="1" s="1"/>
  <c r="O322" i="1"/>
  <c r="Q325" i="1"/>
  <c r="V322" i="1" l="1"/>
  <c r="M323" i="1"/>
  <c r="O323" i="1"/>
  <c r="R323" i="1"/>
  <c r="L324" i="1"/>
  <c r="O324" i="1" s="1"/>
  <c r="N324" i="1"/>
  <c r="Q326" i="1"/>
  <c r="V323" i="1" l="1"/>
  <c r="R324" i="1"/>
  <c r="T324" i="1"/>
  <c r="L325" i="1"/>
  <c r="R325" i="1" s="1"/>
  <c r="M324" i="1"/>
  <c r="N325" i="1"/>
  <c r="Q327" i="1"/>
  <c r="V324" i="1" l="1"/>
  <c r="T325" i="1"/>
  <c r="O325" i="1"/>
  <c r="M325" i="1"/>
  <c r="L326" i="1"/>
  <c r="M326" i="1" s="1"/>
  <c r="N326" i="1"/>
  <c r="N327" i="1" s="1"/>
  <c r="N328" i="1" s="1"/>
  <c r="Q328" i="1"/>
  <c r="V325" i="1" l="1"/>
  <c r="O326" i="1"/>
  <c r="R326" i="1"/>
  <c r="L327" i="1"/>
  <c r="R327" i="1" s="1"/>
  <c r="T326" i="1"/>
  <c r="N329" i="1"/>
  <c r="N330" i="1" s="1"/>
  <c r="Q329" i="1"/>
  <c r="V326" i="1" l="1"/>
  <c r="L328" i="1"/>
  <c r="R328" i="1" s="1"/>
  <c r="O327" i="1"/>
  <c r="M327" i="1"/>
  <c r="T327" i="1"/>
  <c r="N331" i="1"/>
  <c r="Q330" i="1"/>
  <c r="V327" i="1" l="1"/>
  <c r="L329" i="1"/>
  <c r="R329" i="1" s="1"/>
  <c r="T328" i="1"/>
  <c r="M328" i="1"/>
  <c r="O328" i="1"/>
  <c r="Q331" i="1"/>
  <c r="N332" i="1"/>
  <c r="V328" i="1" l="1"/>
  <c r="T329" i="1"/>
  <c r="L330" i="1"/>
  <c r="O330" i="1" s="1"/>
  <c r="M329" i="1"/>
  <c r="O329" i="1"/>
  <c r="N333" i="1"/>
  <c r="Q332" i="1"/>
  <c r="V329" i="1" l="1"/>
  <c r="T330" i="1"/>
  <c r="L331" i="1"/>
  <c r="O331" i="1" s="1"/>
  <c r="M330" i="1"/>
  <c r="R330" i="1"/>
  <c r="Q333" i="1"/>
  <c r="N334" i="1"/>
  <c r="R331" i="1" l="1"/>
  <c r="M331" i="1"/>
  <c r="T331" i="1"/>
  <c r="V330" i="1"/>
  <c r="L332" i="1"/>
  <c r="M332" i="1" s="1"/>
  <c r="N335" i="1"/>
  <c r="Q334" i="1"/>
  <c r="V331" i="1" l="1"/>
  <c r="O332" i="1"/>
  <c r="T332" i="1"/>
  <c r="R332" i="1"/>
  <c r="L333" i="1"/>
  <c r="R333" i="1" s="1"/>
  <c r="Q335" i="1"/>
  <c r="N336" i="1"/>
  <c r="V332" i="1" l="1"/>
  <c r="T333" i="1"/>
  <c r="M333" i="1"/>
  <c r="O333" i="1"/>
  <c r="L334" i="1"/>
  <c r="O334" i="1" s="1"/>
  <c r="N337" i="1"/>
  <c r="Q336" i="1"/>
  <c r="V333" i="1" l="1"/>
  <c r="T334" i="1"/>
  <c r="M334" i="1"/>
  <c r="R334" i="1"/>
  <c r="L335" i="1"/>
  <c r="O335" i="1" s="1"/>
  <c r="Q337" i="1"/>
  <c r="N338" i="1"/>
  <c r="V334" i="1" l="1"/>
  <c r="R335" i="1"/>
  <c r="T335" i="1"/>
  <c r="M335" i="1"/>
  <c r="L336" i="1"/>
  <c r="O336" i="1" s="1"/>
  <c r="N339" i="1"/>
  <c r="Q338" i="1"/>
  <c r="V335" i="1" l="1"/>
  <c r="T336" i="1"/>
  <c r="R336" i="1"/>
  <c r="M336" i="1"/>
  <c r="L337" i="1"/>
  <c r="O337" i="1" s="1"/>
  <c r="Q339" i="1"/>
  <c r="N340" i="1"/>
  <c r="V336" i="1" l="1"/>
  <c r="R337" i="1"/>
  <c r="T337" i="1"/>
  <c r="M337" i="1"/>
  <c r="L338" i="1"/>
  <c r="R338" i="1" s="1"/>
  <c r="N341" i="1"/>
  <c r="Q340" i="1"/>
  <c r="M338" i="1" l="1"/>
  <c r="T338" i="1"/>
  <c r="O338" i="1"/>
  <c r="L339" i="1"/>
  <c r="O339" i="1" s="1"/>
  <c r="V337" i="1"/>
  <c r="Q341" i="1"/>
  <c r="N342" i="1"/>
  <c r="V338" i="1" l="1"/>
  <c r="R339" i="1"/>
  <c r="T339" i="1"/>
  <c r="M339" i="1"/>
  <c r="L340" i="1"/>
  <c r="O340" i="1" s="1"/>
  <c r="Q342" i="1"/>
  <c r="V339" i="1" l="1"/>
  <c r="T340" i="1"/>
  <c r="R340" i="1"/>
  <c r="L341" i="1"/>
  <c r="R341" i="1" s="1"/>
  <c r="M340" i="1"/>
  <c r="Q343" i="1"/>
  <c r="V340" i="1" l="1"/>
  <c r="T341" i="1"/>
  <c r="M341" i="1"/>
  <c r="L342" i="1"/>
  <c r="R342" i="1" s="1"/>
  <c r="O341" i="1"/>
  <c r="Q344" i="1"/>
  <c r="V341" i="1" l="1"/>
  <c r="T342" i="1"/>
  <c r="L343" i="1"/>
  <c r="T343" i="1" s="1"/>
  <c r="M342" i="1"/>
  <c r="O342" i="1"/>
  <c r="Q345" i="1"/>
  <c r="V342" i="1" l="1"/>
  <c r="U343" i="1"/>
  <c r="L344" i="1"/>
  <c r="T344" i="1" s="1"/>
  <c r="M343" i="1"/>
  <c r="N343" i="1"/>
  <c r="R343" i="1"/>
  <c r="O343" i="1"/>
  <c r="Q346" i="1"/>
  <c r="V343" i="1" l="1"/>
  <c r="L345" i="1"/>
  <c r="N344" i="1"/>
  <c r="M344" i="1"/>
  <c r="R344" i="1"/>
  <c r="U344" i="1"/>
  <c r="O344" i="1"/>
  <c r="Q347" i="1"/>
  <c r="N345" i="1" l="1"/>
  <c r="V344" i="1"/>
  <c r="U345" i="1"/>
  <c r="O345" i="1"/>
  <c r="L346" i="1"/>
  <c r="M346" i="1" s="1"/>
  <c r="M345" i="1"/>
  <c r="R345" i="1"/>
  <c r="T345" i="1"/>
  <c r="Q348" i="1"/>
  <c r="V345" i="1" l="1"/>
  <c r="U346" i="1"/>
  <c r="T346" i="1"/>
  <c r="N346" i="1"/>
  <c r="N347" i="1" s="1"/>
  <c r="R346" i="1"/>
  <c r="L347" i="1"/>
  <c r="R347" i="1" s="1"/>
  <c r="O346" i="1"/>
  <c r="Q349" i="1"/>
  <c r="M347" i="1" l="1"/>
  <c r="O347" i="1"/>
  <c r="V346" i="1"/>
  <c r="L348" i="1"/>
  <c r="O348" i="1" s="1"/>
  <c r="T347" i="1"/>
  <c r="N348" i="1"/>
  <c r="Q350" i="1"/>
  <c r="V347" i="1" l="1"/>
  <c r="T348" i="1"/>
  <c r="M348" i="1"/>
  <c r="R348" i="1"/>
  <c r="L349" i="1"/>
  <c r="R349" i="1" s="1"/>
  <c r="N349" i="1"/>
  <c r="Q351" i="1"/>
  <c r="V348" i="1" l="1"/>
  <c r="T349" i="1"/>
  <c r="L350" i="1"/>
  <c r="R350" i="1" s="1"/>
  <c r="M349" i="1"/>
  <c r="O349" i="1"/>
  <c r="N350" i="1"/>
  <c r="N351" i="1" s="1"/>
  <c r="N352" i="1" s="1"/>
  <c r="Q352" i="1"/>
  <c r="V349" i="1" l="1"/>
  <c r="T350" i="1"/>
  <c r="O350" i="1"/>
  <c r="L351" i="1"/>
  <c r="R351" i="1" s="1"/>
  <c r="M350" i="1"/>
  <c r="N353" i="1"/>
  <c r="Q353" i="1"/>
  <c r="V350" i="1" l="1"/>
  <c r="L352" i="1"/>
  <c r="R352" i="1" s="1"/>
  <c r="M351" i="1"/>
  <c r="T351" i="1"/>
  <c r="O351" i="1"/>
  <c r="N354" i="1"/>
  <c r="Q354" i="1"/>
  <c r="V351" i="1" l="1"/>
  <c r="T352" i="1"/>
  <c r="O352" i="1"/>
  <c r="L353" i="1"/>
  <c r="R353" i="1" s="1"/>
  <c r="M352" i="1"/>
  <c r="N355" i="1"/>
  <c r="N356" i="1" s="1"/>
  <c r="Q355" i="1"/>
  <c r="V352" i="1" l="1"/>
  <c r="L354" i="1"/>
  <c r="R354" i="1" s="1"/>
  <c r="T353" i="1"/>
  <c r="M353" i="1"/>
  <c r="O353" i="1"/>
  <c r="N357" i="1"/>
  <c r="Q356" i="1"/>
  <c r="V353" i="1" l="1"/>
  <c r="M354" i="1"/>
  <c r="L355" i="1"/>
  <c r="R355" i="1" s="1"/>
  <c r="O354" i="1"/>
  <c r="T354" i="1"/>
  <c r="Q357" i="1"/>
  <c r="N358" i="1"/>
  <c r="V354" i="1" l="1"/>
  <c r="L356" i="1"/>
  <c r="O356" i="1" s="1"/>
  <c r="O355" i="1"/>
  <c r="T355" i="1"/>
  <c r="M355" i="1"/>
  <c r="N359" i="1"/>
  <c r="Q358" i="1"/>
  <c r="V355" i="1" l="1"/>
  <c r="T356" i="1"/>
  <c r="M356" i="1"/>
  <c r="R356" i="1"/>
  <c r="L357" i="1"/>
  <c r="R357" i="1" s="1"/>
  <c r="Q359" i="1"/>
  <c r="N360" i="1"/>
  <c r="V356" i="1" l="1"/>
  <c r="L358" i="1"/>
  <c r="R358" i="1" s="1"/>
  <c r="T357" i="1"/>
  <c r="M357" i="1"/>
  <c r="O357" i="1"/>
  <c r="N361" i="1"/>
  <c r="Q360" i="1"/>
  <c r="V357" i="1" l="1"/>
  <c r="L359" i="1"/>
  <c r="R359" i="1" s="1"/>
  <c r="T358" i="1"/>
  <c r="O358" i="1"/>
  <c r="M358" i="1"/>
  <c r="Q361" i="1"/>
  <c r="N362" i="1"/>
  <c r="V358" i="1" l="1"/>
  <c r="T359" i="1"/>
  <c r="M359" i="1"/>
  <c r="O359" i="1"/>
  <c r="L360" i="1"/>
  <c r="T360" i="1" s="1"/>
  <c r="N363" i="1"/>
  <c r="Q362" i="1"/>
  <c r="V359" i="1" l="1"/>
  <c r="O360" i="1"/>
  <c r="R360" i="1"/>
  <c r="L361" i="1"/>
  <c r="M361" i="1" s="1"/>
  <c r="M360" i="1"/>
  <c r="Q363" i="1"/>
  <c r="N364" i="1"/>
  <c r="V360" i="1" l="1"/>
  <c r="R361" i="1"/>
  <c r="T361" i="1"/>
  <c r="L362" i="1"/>
  <c r="O362" i="1" s="1"/>
  <c r="O361" i="1"/>
  <c r="N365" i="1"/>
  <c r="Q364" i="1"/>
  <c r="V361" i="1" l="1"/>
  <c r="R362" i="1"/>
  <c r="M362" i="1"/>
  <c r="L363" i="1"/>
  <c r="R363" i="1" s="1"/>
  <c r="T362" i="1"/>
  <c r="Q365" i="1"/>
  <c r="N366" i="1"/>
  <c r="V362" i="1" l="1"/>
  <c r="M363" i="1"/>
  <c r="T363" i="1"/>
  <c r="O363" i="1"/>
  <c r="L364" i="1"/>
  <c r="R364" i="1" s="1"/>
  <c r="Q366" i="1"/>
  <c r="V363" i="1" l="1"/>
  <c r="T364" i="1"/>
  <c r="L365" i="1"/>
  <c r="R365" i="1" s="1"/>
  <c r="M364" i="1"/>
  <c r="O364" i="1"/>
  <c r="Q367" i="1"/>
  <c r="V364" i="1" l="1"/>
  <c r="T365" i="1"/>
  <c r="O365" i="1"/>
  <c r="L366" i="1"/>
  <c r="T366" i="1" s="1"/>
  <c r="M365" i="1"/>
  <c r="Q368" i="1"/>
  <c r="V365" i="1" l="1"/>
  <c r="L367" i="1"/>
  <c r="T367" i="1" s="1"/>
  <c r="O366" i="1"/>
  <c r="M366" i="1"/>
  <c r="R366" i="1"/>
  <c r="Q369" i="1"/>
  <c r="V366" i="1" l="1"/>
  <c r="U367" i="1"/>
  <c r="L368" i="1"/>
  <c r="T368" i="1" s="1"/>
  <c r="O367" i="1"/>
  <c r="N367" i="1"/>
  <c r="R367" i="1"/>
  <c r="M367" i="1"/>
  <c r="Q370" i="1"/>
  <c r="V367" i="1" l="1"/>
  <c r="U368" i="1"/>
  <c r="M368" i="1"/>
  <c r="N368" i="1"/>
  <c r="O368" i="1"/>
  <c r="R368" i="1"/>
  <c r="L369" i="1"/>
  <c r="Q371" i="1"/>
  <c r="N369" i="1" l="1"/>
  <c r="V368" i="1"/>
  <c r="R369" i="1"/>
  <c r="U369" i="1"/>
  <c r="T369" i="1"/>
  <c r="L370" i="1"/>
  <c r="T370" i="1" s="1"/>
  <c r="M369" i="1"/>
  <c r="O369" i="1"/>
  <c r="Q372" i="1"/>
  <c r="V369" i="1" l="1"/>
  <c r="L371" i="1"/>
  <c r="T371" i="1" s="1"/>
  <c r="O370" i="1"/>
  <c r="M370" i="1"/>
  <c r="U370" i="1"/>
  <c r="N370" i="1"/>
  <c r="N371" i="1" s="1"/>
  <c r="R370" i="1"/>
  <c r="Q373" i="1"/>
  <c r="V370" i="1" l="1"/>
  <c r="M371" i="1"/>
  <c r="O371" i="1"/>
  <c r="R371" i="1"/>
  <c r="L372" i="1"/>
  <c r="R372" i="1" s="1"/>
  <c r="N372" i="1"/>
  <c r="Q374" i="1"/>
  <c r="V371" i="1" l="1"/>
  <c r="T372" i="1"/>
  <c r="M372" i="1"/>
  <c r="L373" i="1"/>
  <c r="T373" i="1" s="1"/>
  <c r="O372" i="1"/>
  <c r="N373" i="1"/>
  <c r="Q375" i="1"/>
  <c r="V372" i="1" l="1"/>
  <c r="R373" i="1"/>
  <c r="M373" i="1"/>
  <c r="O373" i="1"/>
  <c r="L374" i="1"/>
  <c r="O374" i="1" s="1"/>
  <c r="N374" i="1"/>
  <c r="N375" i="1" s="1"/>
  <c r="N376" i="1" s="1"/>
  <c r="Q376" i="1"/>
  <c r="V373" i="1" l="1"/>
  <c r="R374" i="1"/>
  <c r="T374" i="1"/>
  <c r="L375" i="1"/>
  <c r="O375" i="1" s="1"/>
  <c r="M374" i="1"/>
  <c r="N377" i="1"/>
  <c r="Q377" i="1"/>
  <c r="V374" i="1" l="1"/>
  <c r="T375" i="1"/>
  <c r="R375" i="1"/>
  <c r="L376" i="1"/>
  <c r="R376" i="1" s="1"/>
  <c r="M375" i="1"/>
  <c r="N378" i="1"/>
  <c r="N379" i="1" s="1"/>
  <c r="Q378" i="1"/>
  <c r="V375" i="1" l="1"/>
  <c r="T376" i="1"/>
  <c r="M376" i="1"/>
  <c r="L377" i="1"/>
  <c r="R377" i="1" s="1"/>
  <c r="O376" i="1"/>
  <c r="Q379" i="1"/>
  <c r="N380" i="1"/>
  <c r="V376" i="1" l="1"/>
  <c r="L378" i="1"/>
  <c r="O378" i="1" s="1"/>
  <c r="M377" i="1"/>
  <c r="O377" i="1"/>
  <c r="T377" i="1"/>
  <c r="N381" i="1"/>
  <c r="Q380" i="1"/>
  <c r="V377" i="1" l="1"/>
  <c r="L379" i="1"/>
  <c r="R379" i="1" s="1"/>
  <c r="R378" i="1"/>
  <c r="T378" i="1"/>
  <c r="M378" i="1"/>
  <c r="Q381" i="1"/>
  <c r="N382" i="1"/>
  <c r="V378" i="1" l="1"/>
  <c r="L380" i="1"/>
  <c r="O380" i="1" s="1"/>
  <c r="O379" i="1"/>
  <c r="T379" i="1"/>
  <c r="M379" i="1"/>
  <c r="N383" i="1"/>
  <c r="Q382" i="1"/>
  <c r="V379" i="1" l="1"/>
  <c r="L381" i="1"/>
  <c r="R381" i="1" s="1"/>
  <c r="T380" i="1"/>
  <c r="M380" i="1"/>
  <c r="R380" i="1"/>
  <c r="Q383" i="1"/>
  <c r="N384" i="1"/>
  <c r="V380" i="1" l="1"/>
  <c r="T381" i="1"/>
  <c r="M381" i="1"/>
  <c r="O381" i="1"/>
  <c r="L382" i="1"/>
  <c r="O382" i="1" s="1"/>
  <c r="N385" i="1"/>
  <c r="Q384" i="1"/>
  <c r="V381" i="1" l="1"/>
  <c r="L383" i="1"/>
  <c r="T383" i="1" s="1"/>
  <c r="T382" i="1"/>
  <c r="M382" i="1"/>
  <c r="R382" i="1"/>
  <c r="Q385" i="1"/>
  <c r="N386" i="1"/>
  <c r="M383" i="1" l="1"/>
  <c r="R383" i="1"/>
  <c r="V382" i="1"/>
  <c r="L384" i="1"/>
  <c r="O384" i="1" s="1"/>
  <c r="O383" i="1"/>
  <c r="Q386" i="1"/>
  <c r="N387" i="1"/>
  <c r="V383" i="1" l="1"/>
  <c r="T384" i="1"/>
  <c r="L385" i="1"/>
  <c r="R385" i="1" s="1"/>
  <c r="R384" i="1"/>
  <c r="M384" i="1"/>
  <c r="N388" i="1"/>
  <c r="Q387" i="1"/>
  <c r="V384" i="1" l="1"/>
  <c r="L386" i="1"/>
  <c r="O386" i="1" s="1"/>
  <c r="M385" i="1"/>
  <c r="T385" i="1"/>
  <c r="O385" i="1"/>
  <c r="Q388" i="1"/>
  <c r="N389" i="1"/>
  <c r="V385" i="1" l="1"/>
  <c r="L387" i="1"/>
  <c r="T387" i="1" s="1"/>
  <c r="R386" i="1"/>
  <c r="T386" i="1"/>
  <c r="M386" i="1"/>
  <c r="N390" i="1"/>
  <c r="Q389" i="1"/>
  <c r="M387" i="1" l="1"/>
  <c r="L388" i="1"/>
  <c r="O388" i="1" s="1"/>
  <c r="V386" i="1"/>
  <c r="O387" i="1"/>
  <c r="R387" i="1"/>
  <c r="Q390" i="1"/>
  <c r="V387" i="1" l="1"/>
  <c r="R388" i="1"/>
  <c r="T388" i="1"/>
  <c r="L389" i="1"/>
  <c r="R389" i="1" s="1"/>
  <c r="M388" i="1"/>
  <c r="Q391" i="1"/>
  <c r="V388" i="1" l="1"/>
  <c r="T389" i="1"/>
  <c r="L390" i="1"/>
  <c r="T390" i="1" s="1"/>
  <c r="M389" i="1"/>
  <c r="O389" i="1"/>
  <c r="Q392" i="1"/>
  <c r="V389" i="1" l="1"/>
  <c r="O390" i="1"/>
  <c r="M390" i="1"/>
  <c r="R390" i="1"/>
  <c r="L391" i="1"/>
  <c r="R391" i="1" s="1"/>
  <c r="Q393" i="1"/>
  <c r="V390" i="1" l="1"/>
  <c r="U391" i="1"/>
  <c r="T391" i="1"/>
  <c r="L392" i="1"/>
  <c r="R392" i="1" s="1"/>
  <c r="O391" i="1"/>
  <c r="M391" i="1"/>
  <c r="N391" i="1"/>
  <c r="Q394" i="1"/>
  <c r="V391" i="1" l="1"/>
  <c r="N392" i="1"/>
  <c r="M392" i="1"/>
  <c r="O392" i="1"/>
  <c r="T392" i="1"/>
  <c r="U392" i="1"/>
  <c r="L393" i="1"/>
  <c r="U393" i="1" s="1"/>
  <c r="Q395" i="1"/>
  <c r="V392" i="1" l="1"/>
  <c r="L394" i="1"/>
  <c r="O393" i="1"/>
  <c r="M393" i="1"/>
  <c r="N393" i="1"/>
  <c r="R393" i="1"/>
  <c r="T393" i="1"/>
  <c r="Q396" i="1"/>
  <c r="N394" i="1" l="1"/>
  <c r="N395" i="1" s="1"/>
  <c r="M394" i="1"/>
  <c r="V393" i="1"/>
  <c r="L395" i="1"/>
  <c r="O395" i="1" s="1"/>
  <c r="U394" i="1"/>
  <c r="O394" i="1"/>
  <c r="R394" i="1"/>
  <c r="T394" i="1"/>
  <c r="Q397" i="1"/>
  <c r="V394" i="1" l="1"/>
  <c r="M395" i="1"/>
  <c r="T395" i="1"/>
  <c r="L396" i="1"/>
  <c r="T396" i="1" s="1"/>
  <c r="R395" i="1"/>
  <c r="N396" i="1"/>
  <c r="Q398" i="1"/>
  <c r="V395" i="1" l="1"/>
  <c r="M396" i="1"/>
  <c r="O396" i="1"/>
  <c r="L397" i="1"/>
  <c r="O397" i="1" s="1"/>
  <c r="R396" i="1"/>
  <c r="N397" i="1"/>
  <c r="Q399" i="1"/>
  <c r="V396" i="1" l="1"/>
  <c r="L398" i="1"/>
  <c r="R398" i="1" s="1"/>
  <c r="M397" i="1"/>
  <c r="R397" i="1"/>
  <c r="T397" i="1"/>
  <c r="N398" i="1"/>
  <c r="N399" i="1" s="1"/>
  <c r="N400" i="1" s="1"/>
  <c r="Q400" i="1"/>
  <c r="T398" i="1" l="1"/>
  <c r="V397" i="1"/>
  <c r="M398" i="1"/>
  <c r="L399" i="1"/>
  <c r="R399" i="1" s="1"/>
  <c r="O398" i="1"/>
  <c r="N401" i="1"/>
  <c r="N402" i="1" s="1"/>
  <c r="Q401" i="1"/>
  <c r="V398" i="1" l="1"/>
  <c r="T399" i="1"/>
  <c r="L400" i="1"/>
  <c r="M400" i="1" s="1"/>
  <c r="M399" i="1"/>
  <c r="O399" i="1"/>
  <c r="Q402" i="1"/>
  <c r="N403" i="1"/>
  <c r="V399" i="1" l="1"/>
  <c r="T400" i="1"/>
  <c r="L401" i="1"/>
  <c r="R401" i="1" s="1"/>
  <c r="O400" i="1"/>
  <c r="R400" i="1"/>
  <c r="N404" i="1"/>
  <c r="Q403" i="1"/>
  <c r="V400" i="1" l="1"/>
  <c r="M401" i="1"/>
  <c r="T401" i="1"/>
  <c r="L402" i="1"/>
  <c r="M402" i="1" s="1"/>
  <c r="O401" i="1"/>
  <c r="Q404" i="1"/>
  <c r="N405" i="1"/>
  <c r="V401" i="1" l="1"/>
  <c r="O402" i="1"/>
  <c r="T402" i="1"/>
  <c r="R402" i="1"/>
  <c r="L403" i="1"/>
  <c r="M403" i="1" s="1"/>
  <c r="N406" i="1"/>
  <c r="Q405" i="1"/>
  <c r="V402" i="1" l="1"/>
  <c r="R403" i="1"/>
  <c r="O403" i="1"/>
  <c r="L404" i="1"/>
  <c r="M404" i="1" s="1"/>
  <c r="T403" i="1"/>
  <c r="Q406" i="1"/>
  <c r="N407" i="1"/>
  <c r="V403" i="1" l="1"/>
  <c r="R404" i="1"/>
  <c r="O404" i="1"/>
  <c r="T404" i="1"/>
  <c r="L405" i="1"/>
  <c r="R405" i="1" s="1"/>
  <c r="N408" i="1"/>
  <c r="Q407" i="1"/>
  <c r="V404" i="1" l="1"/>
  <c r="M405" i="1"/>
  <c r="T405" i="1"/>
  <c r="L406" i="1"/>
  <c r="R406" i="1" s="1"/>
  <c r="O405" i="1"/>
  <c r="Q408" i="1"/>
  <c r="N409" i="1"/>
  <c r="V405" i="1" l="1"/>
  <c r="M406" i="1"/>
  <c r="T406" i="1"/>
  <c r="O406" i="1"/>
  <c r="L407" i="1"/>
  <c r="R407" i="1" s="1"/>
  <c r="N410" i="1"/>
  <c r="Q409" i="1"/>
  <c r="V406" i="1" l="1"/>
  <c r="M407" i="1"/>
  <c r="T407" i="1"/>
  <c r="O407" i="1"/>
  <c r="L408" i="1"/>
  <c r="T408" i="1" s="1"/>
  <c r="Q410" i="1"/>
  <c r="N411" i="1"/>
  <c r="V407" i="1" l="1"/>
  <c r="O408" i="1"/>
  <c r="R408" i="1"/>
  <c r="M408" i="1"/>
  <c r="L409" i="1"/>
  <c r="M409" i="1" s="1"/>
  <c r="N412" i="1"/>
  <c r="Q411" i="1"/>
  <c r="V408" i="1" l="1"/>
  <c r="R409" i="1"/>
  <c r="T409" i="1"/>
  <c r="O409" i="1"/>
  <c r="L410" i="1"/>
  <c r="T410" i="1" s="1"/>
  <c r="Q412" i="1"/>
  <c r="N413" i="1"/>
  <c r="L411" i="1" l="1"/>
  <c r="T411" i="1" s="1"/>
  <c r="V409" i="1"/>
  <c r="O410" i="1"/>
  <c r="M410" i="1"/>
  <c r="R410" i="1"/>
  <c r="N414" i="1"/>
  <c r="Q413" i="1"/>
  <c r="O411" i="1" l="1"/>
  <c r="R411" i="1"/>
  <c r="M411" i="1"/>
  <c r="L412" i="1"/>
  <c r="O412" i="1" s="1"/>
  <c r="V410" i="1"/>
  <c r="Q414" i="1"/>
  <c r="V411" i="1" l="1"/>
  <c r="R412" i="1"/>
  <c r="M412" i="1"/>
  <c r="T412" i="1"/>
  <c r="L413" i="1"/>
  <c r="O413" i="1" s="1"/>
  <c r="Q415" i="1"/>
  <c r="R413" i="1" l="1"/>
  <c r="L414" i="1"/>
  <c r="R414" i="1" s="1"/>
  <c r="T413" i="1"/>
  <c r="M413" i="1"/>
  <c r="V412" i="1"/>
  <c r="Q416" i="1"/>
  <c r="V413" i="1" l="1"/>
  <c r="T414" i="1"/>
  <c r="O414" i="1"/>
  <c r="M414" i="1"/>
  <c r="L415" i="1"/>
  <c r="T415" i="1" s="1"/>
  <c r="Q417" i="1"/>
  <c r="V414" i="1" l="1"/>
  <c r="M415" i="1"/>
  <c r="N415" i="1"/>
  <c r="U415" i="1"/>
  <c r="O415" i="1"/>
  <c r="R415" i="1"/>
  <c r="L416" i="1"/>
  <c r="O416" i="1" s="1"/>
  <c r="Q418" i="1"/>
  <c r="V415" i="1" l="1"/>
  <c r="U416" i="1"/>
  <c r="N416" i="1"/>
  <c r="R416" i="1"/>
  <c r="T416" i="1"/>
  <c r="M416" i="1"/>
  <c r="L417" i="1"/>
  <c r="T417" i="1" s="1"/>
  <c r="Q419" i="1"/>
  <c r="V416" i="1" l="1"/>
  <c r="L418" i="1"/>
  <c r="T418" i="1" s="1"/>
  <c r="U417" i="1"/>
  <c r="O417" i="1"/>
  <c r="N417" i="1"/>
  <c r="M417" i="1"/>
  <c r="R417" i="1"/>
  <c r="Q420" i="1"/>
  <c r="V417" i="1" l="1"/>
  <c r="L419" i="1"/>
  <c r="R419" i="1" s="1"/>
  <c r="M418" i="1"/>
  <c r="U418" i="1"/>
  <c r="O418" i="1"/>
  <c r="R418" i="1"/>
  <c r="N418" i="1"/>
  <c r="N419" i="1" s="1"/>
  <c r="Q421" i="1"/>
  <c r="V418" i="1" l="1"/>
  <c r="T419" i="1"/>
  <c r="L420" i="1"/>
  <c r="O420" i="1" s="1"/>
  <c r="M419" i="1"/>
  <c r="O419" i="1"/>
  <c r="N420" i="1"/>
  <c r="Q422" i="1"/>
  <c r="V419" i="1" l="1"/>
  <c r="T420" i="1"/>
  <c r="R420" i="1"/>
  <c r="L421" i="1"/>
  <c r="R421" i="1" s="1"/>
  <c r="M420" i="1"/>
  <c r="N421" i="1"/>
  <c r="Q423" i="1"/>
  <c r="T421" i="1" l="1"/>
  <c r="M421" i="1"/>
  <c r="O421" i="1"/>
  <c r="L422" i="1"/>
  <c r="R422" i="1" s="1"/>
  <c r="V420" i="1"/>
  <c r="N422" i="1"/>
  <c r="N423" i="1" s="1"/>
  <c r="N424" i="1" s="1"/>
  <c r="Q424" i="1"/>
  <c r="V421" i="1" l="1"/>
  <c r="T422" i="1"/>
  <c r="L423" i="1"/>
  <c r="R423" i="1" s="1"/>
  <c r="O422" i="1"/>
  <c r="M422" i="1"/>
  <c r="N425" i="1"/>
  <c r="N426" i="1" s="1"/>
  <c r="Q425" i="1"/>
  <c r="V422" i="1" l="1"/>
  <c r="M423" i="1"/>
  <c r="T423" i="1"/>
  <c r="O423" i="1"/>
  <c r="L424" i="1"/>
  <c r="M424" i="1" s="1"/>
  <c r="Q426" i="1"/>
  <c r="N427" i="1"/>
  <c r="V423" i="1" l="1"/>
  <c r="R424" i="1"/>
  <c r="L425" i="1"/>
  <c r="R425" i="1" s="1"/>
  <c r="O424" i="1"/>
  <c r="T424" i="1"/>
  <c r="N428" i="1"/>
  <c r="Q427" i="1"/>
  <c r="T425" i="1" l="1"/>
  <c r="L426" i="1"/>
  <c r="T426" i="1" s="1"/>
  <c r="M425" i="1"/>
  <c r="O425" i="1"/>
  <c r="V424" i="1"/>
  <c r="Q428" i="1"/>
  <c r="N429" i="1"/>
  <c r="O426" i="1" l="1"/>
  <c r="M426" i="1"/>
  <c r="R426" i="1"/>
  <c r="V425" i="1"/>
  <c r="L427" i="1"/>
  <c r="M427" i="1" s="1"/>
  <c r="N430" i="1"/>
  <c r="Q429" i="1"/>
  <c r="V426" i="1" l="1"/>
  <c r="R427" i="1"/>
  <c r="O427" i="1"/>
  <c r="T427" i="1"/>
  <c r="L428" i="1"/>
  <c r="O428" i="1" s="1"/>
  <c r="Q430" i="1"/>
  <c r="N431" i="1"/>
  <c r="R428" i="1" l="1"/>
  <c r="T428" i="1"/>
  <c r="M428" i="1"/>
  <c r="L429" i="1"/>
  <c r="T429" i="1" s="1"/>
  <c r="V427" i="1"/>
  <c r="N432" i="1"/>
  <c r="Q431" i="1"/>
  <c r="M429" i="1" l="1"/>
  <c r="O429" i="1"/>
  <c r="R429" i="1"/>
  <c r="L430" i="1"/>
  <c r="R430" i="1" s="1"/>
  <c r="V428" i="1"/>
  <c r="Q432" i="1"/>
  <c r="N433" i="1"/>
  <c r="V429" i="1" l="1"/>
  <c r="T430" i="1"/>
  <c r="O430" i="1"/>
  <c r="M430" i="1"/>
  <c r="L431" i="1"/>
  <c r="R431" i="1" s="1"/>
  <c r="N434" i="1"/>
  <c r="Q433" i="1"/>
  <c r="V430" i="1" l="1"/>
  <c r="T431" i="1"/>
  <c r="L432" i="1"/>
  <c r="R432" i="1" s="1"/>
  <c r="M431" i="1"/>
  <c r="O431" i="1"/>
  <c r="Q434" i="1"/>
  <c r="N435" i="1"/>
  <c r="V431" i="1" l="1"/>
  <c r="L433" i="1"/>
  <c r="R433" i="1" s="1"/>
  <c r="M432" i="1"/>
  <c r="O432" i="1"/>
  <c r="T432" i="1"/>
  <c r="N436" i="1"/>
  <c r="Q435" i="1"/>
  <c r="V432" i="1" l="1"/>
  <c r="L434" i="1"/>
  <c r="R434" i="1" s="1"/>
  <c r="O433" i="1"/>
  <c r="T433" i="1"/>
  <c r="M433" i="1"/>
  <c r="Q436" i="1"/>
  <c r="N437" i="1"/>
  <c r="V433" i="1" l="1"/>
  <c r="T434" i="1"/>
  <c r="M434" i="1"/>
  <c r="O434" i="1"/>
  <c r="L435" i="1"/>
  <c r="M435" i="1" s="1"/>
  <c r="N438" i="1"/>
  <c r="Q437" i="1"/>
  <c r="V434" i="1" l="1"/>
  <c r="O435" i="1"/>
  <c r="R435" i="1"/>
  <c r="T435" i="1"/>
  <c r="L436" i="1"/>
  <c r="R436" i="1" s="1"/>
  <c r="Q438" i="1"/>
  <c r="T436" i="1" l="1"/>
  <c r="M436" i="1"/>
  <c r="L437" i="1"/>
  <c r="R437" i="1" s="1"/>
  <c r="V435" i="1"/>
  <c r="O436" i="1"/>
  <c r="Q439" i="1"/>
  <c r="V436" i="1" l="1"/>
  <c r="L438" i="1"/>
  <c r="R438" i="1" s="1"/>
  <c r="M437" i="1"/>
  <c r="T437" i="1"/>
  <c r="O437" i="1"/>
  <c r="Q440" i="1"/>
  <c r="V437" i="1" l="1"/>
  <c r="T438" i="1"/>
  <c r="M438" i="1"/>
  <c r="O438" i="1"/>
  <c r="L439" i="1"/>
  <c r="T439" i="1" s="1"/>
  <c r="Q441" i="1"/>
  <c r="V438" i="1" l="1"/>
  <c r="U439" i="1"/>
  <c r="L440" i="1"/>
  <c r="U440" i="1" s="1"/>
  <c r="O439" i="1"/>
  <c r="N439" i="1"/>
  <c r="R439" i="1"/>
  <c r="M439" i="1"/>
  <c r="Q442" i="1"/>
  <c r="V439" i="1" l="1"/>
  <c r="N440" i="1"/>
  <c r="M440" i="1"/>
  <c r="O440" i="1"/>
  <c r="R440" i="1"/>
  <c r="T440" i="1"/>
  <c r="L441" i="1"/>
  <c r="N441" i="1" s="1"/>
  <c r="Q443" i="1"/>
  <c r="V440" i="1" l="1"/>
  <c r="R441" i="1"/>
  <c r="T441" i="1"/>
  <c r="U441" i="1"/>
  <c r="L442" i="1"/>
  <c r="T442" i="1" s="1"/>
  <c r="O441" i="1"/>
  <c r="M441" i="1"/>
  <c r="Q444" i="1"/>
  <c r="V441" i="1" l="1"/>
  <c r="O442" i="1"/>
  <c r="L443" i="1"/>
  <c r="R443" i="1" s="1"/>
  <c r="M442" i="1"/>
  <c r="R442" i="1"/>
  <c r="U442" i="1"/>
  <c r="N442" i="1"/>
  <c r="N443" i="1" s="1"/>
  <c r="Q445" i="1"/>
  <c r="V442" i="1" l="1"/>
  <c r="T443" i="1"/>
  <c r="O443" i="1"/>
  <c r="M443" i="1"/>
  <c r="L444" i="1"/>
  <c r="O444" i="1" s="1"/>
  <c r="N444" i="1"/>
  <c r="Q446" i="1"/>
  <c r="V443" i="1" l="1"/>
  <c r="L445" i="1"/>
  <c r="R445" i="1" s="1"/>
  <c r="T444" i="1"/>
  <c r="R444" i="1"/>
  <c r="M444" i="1"/>
  <c r="N445" i="1"/>
  <c r="Q447" i="1"/>
  <c r="T445" i="1" l="1"/>
  <c r="V444" i="1"/>
  <c r="M445" i="1"/>
  <c r="O445" i="1"/>
  <c r="L446" i="1"/>
  <c r="T446" i="1" s="1"/>
  <c r="N446" i="1"/>
  <c r="N447" i="1" s="1"/>
  <c r="N448" i="1" s="1"/>
  <c r="Q448" i="1"/>
  <c r="V445" i="1" l="1"/>
  <c r="M446" i="1"/>
  <c r="O446" i="1"/>
  <c r="R446" i="1"/>
  <c r="L447" i="1"/>
  <c r="R447" i="1" s="1"/>
  <c r="N449" i="1"/>
  <c r="N450" i="1" s="1"/>
  <c r="Q449" i="1"/>
  <c r="V446" i="1" l="1"/>
  <c r="L448" i="1"/>
  <c r="R448" i="1" s="1"/>
  <c r="O447" i="1"/>
  <c r="T447" i="1"/>
  <c r="M447" i="1"/>
  <c r="Q450" i="1"/>
  <c r="N451" i="1"/>
  <c r="V447" i="1" l="1"/>
  <c r="T448" i="1"/>
  <c r="L449" i="1"/>
  <c r="R449" i="1" s="1"/>
  <c r="O448" i="1"/>
  <c r="M448" i="1"/>
  <c r="N452" i="1"/>
  <c r="Q451" i="1"/>
  <c r="V448" i="1" l="1"/>
  <c r="T449" i="1"/>
  <c r="M449" i="1"/>
  <c r="O449" i="1"/>
  <c r="L450" i="1"/>
  <c r="M450" i="1" s="1"/>
  <c r="Q452" i="1"/>
  <c r="N453" i="1"/>
  <c r="V449" i="1" l="1"/>
  <c r="T450" i="1"/>
  <c r="R450" i="1"/>
  <c r="L451" i="1"/>
  <c r="M451" i="1" s="1"/>
  <c r="O450" i="1"/>
  <c r="N454" i="1"/>
  <c r="Q453" i="1"/>
  <c r="V450" i="1" l="1"/>
  <c r="L452" i="1"/>
  <c r="O452" i="1" s="1"/>
  <c r="T451" i="1"/>
  <c r="R451" i="1"/>
  <c r="O451" i="1"/>
  <c r="Q454" i="1"/>
  <c r="N455" i="1"/>
  <c r="V451" i="1" l="1"/>
  <c r="R452" i="1"/>
  <c r="T452" i="1"/>
  <c r="L453" i="1"/>
  <c r="O453" i="1" s="1"/>
  <c r="M452" i="1"/>
  <c r="Q455" i="1"/>
  <c r="N456" i="1"/>
  <c r="M453" i="1" l="1"/>
  <c r="V452" i="1"/>
  <c r="R453" i="1"/>
  <c r="T453" i="1"/>
  <c r="L454" i="1"/>
  <c r="T454" i="1" s="1"/>
  <c r="N457" i="1"/>
  <c r="Q456" i="1"/>
  <c r="M454" i="1" l="1"/>
  <c r="O454" i="1"/>
  <c r="R454" i="1"/>
  <c r="V453" i="1"/>
  <c r="L455" i="1"/>
  <c r="R455" i="1" s="1"/>
  <c r="Q457" i="1"/>
  <c r="N458" i="1"/>
  <c r="T455" i="1" l="1"/>
  <c r="O455" i="1"/>
  <c r="M455" i="1"/>
  <c r="L456" i="1"/>
  <c r="T456" i="1" s="1"/>
  <c r="V454" i="1"/>
  <c r="N459" i="1"/>
  <c r="Q458" i="1"/>
  <c r="V455" i="1" l="1"/>
  <c r="L457" i="1"/>
  <c r="R457" i="1" s="1"/>
  <c r="M456" i="1"/>
  <c r="O456" i="1"/>
  <c r="R456" i="1"/>
  <c r="Q459" i="1"/>
  <c r="N460" i="1"/>
  <c r="V456" i="1" l="1"/>
  <c r="T457" i="1"/>
  <c r="L458" i="1"/>
  <c r="R458" i="1" s="1"/>
  <c r="M457" i="1"/>
  <c r="O457" i="1"/>
  <c r="N461" i="1"/>
  <c r="Q460" i="1"/>
  <c r="V457" i="1" l="1"/>
  <c r="T458" i="1"/>
  <c r="L459" i="1"/>
  <c r="M459" i="1" s="1"/>
  <c r="M458" i="1"/>
  <c r="O458" i="1"/>
  <c r="Q461" i="1"/>
  <c r="N462" i="1"/>
  <c r="V458" i="1" l="1"/>
  <c r="O459" i="1"/>
  <c r="R459" i="1"/>
  <c r="L460" i="1"/>
  <c r="R460" i="1" s="1"/>
  <c r="T459" i="1"/>
  <c r="Q462" i="1"/>
  <c r="V459" i="1" l="1"/>
  <c r="M460" i="1"/>
  <c r="T460" i="1"/>
  <c r="O460" i="1"/>
  <c r="L461" i="1"/>
  <c r="T461" i="1" s="1"/>
  <c r="Q463" i="1"/>
  <c r="M461" i="1" l="1"/>
  <c r="V460" i="1"/>
  <c r="L462" i="1"/>
  <c r="O462" i="1" s="1"/>
  <c r="R461" i="1"/>
  <c r="O461" i="1"/>
  <c r="Q464" i="1"/>
  <c r="V461" i="1" l="1"/>
  <c r="R462" i="1"/>
  <c r="T462" i="1"/>
  <c r="M462" i="1"/>
  <c r="L463" i="1"/>
  <c r="T463" i="1" s="1"/>
  <c r="Q465" i="1"/>
  <c r="V462" i="1" l="1"/>
  <c r="U463" i="1"/>
  <c r="L464" i="1"/>
  <c r="T464" i="1" s="1"/>
  <c r="M463" i="1"/>
  <c r="R463" i="1"/>
  <c r="O463" i="1"/>
  <c r="N463" i="1"/>
  <c r="Q466" i="1"/>
  <c r="V463" i="1" l="1"/>
  <c r="N464" i="1"/>
  <c r="L465" i="1"/>
  <c r="T465" i="1" s="1"/>
  <c r="O464" i="1"/>
  <c r="U464" i="1"/>
  <c r="M464" i="1"/>
  <c r="R464" i="1"/>
  <c r="Q467" i="1"/>
  <c r="V464" i="1" l="1"/>
  <c r="U465" i="1"/>
  <c r="N465" i="1"/>
  <c r="M465" i="1"/>
  <c r="O465" i="1"/>
  <c r="R465" i="1"/>
  <c r="L466" i="1"/>
  <c r="U466" i="1" s="1"/>
  <c r="Q468" i="1"/>
  <c r="V465" i="1" l="1"/>
  <c r="R466" i="1"/>
  <c r="O466" i="1"/>
  <c r="T466" i="1"/>
  <c r="M466" i="1"/>
  <c r="L467" i="1"/>
  <c r="R467" i="1" s="1"/>
  <c r="N466" i="1"/>
  <c r="N467" i="1" s="1"/>
  <c r="Q469" i="1"/>
  <c r="V466" i="1" l="1"/>
  <c r="T467" i="1"/>
  <c r="L468" i="1"/>
  <c r="R468" i="1" s="1"/>
  <c r="O467" i="1"/>
  <c r="M467" i="1"/>
  <c r="N468" i="1"/>
  <c r="Q470" i="1"/>
  <c r="V467" i="1" l="1"/>
  <c r="T468" i="1"/>
  <c r="M468" i="1"/>
  <c r="O468" i="1"/>
  <c r="L469" i="1"/>
  <c r="R469" i="1" s="1"/>
  <c r="N469" i="1"/>
  <c r="Q471" i="1"/>
  <c r="V468" i="1" l="1"/>
  <c r="L470" i="1"/>
  <c r="M470" i="1" s="1"/>
  <c r="M469" i="1"/>
  <c r="T469" i="1"/>
  <c r="O469" i="1"/>
  <c r="N470" i="1"/>
  <c r="N471" i="1" s="1"/>
  <c r="N472" i="1" s="1"/>
  <c r="Q472" i="1"/>
  <c r="V469" i="1" l="1"/>
  <c r="T470" i="1"/>
  <c r="R470" i="1"/>
  <c r="L471" i="1"/>
  <c r="O471" i="1" s="1"/>
  <c r="O470" i="1"/>
  <c r="N473" i="1"/>
  <c r="N474" i="1" s="1"/>
  <c r="Q473" i="1"/>
  <c r="V470" i="1" l="1"/>
  <c r="M471" i="1"/>
  <c r="L472" i="1"/>
  <c r="O472" i="1" s="1"/>
  <c r="R471" i="1"/>
  <c r="T471" i="1"/>
  <c r="N475" i="1"/>
  <c r="Q474" i="1"/>
  <c r="R472" i="1" l="1"/>
  <c r="T472" i="1"/>
  <c r="V471" i="1"/>
  <c r="L473" i="1"/>
  <c r="R473" i="1" s="1"/>
  <c r="M472" i="1"/>
  <c r="Q475" i="1"/>
  <c r="N476" i="1"/>
  <c r="T473" i="1" l="1"/>
  <c r="V472" i="1"/>
  <c r="L474" i="1"/>
  <c r="R474" i="1" s="1"/>
  <c r="O473" i="1"/>
  <c r="M473" i="1"/>
  <c r="N477" i="1"/>
  <c r="Q476" i="1"/>
  <c r="V473" i="1" l="1"/>
  <c r="M474" i="1"/>
  <c r="L475" i="1"/>
  <c r="O475" i="1" s="1"/>
  <c r="T474" i="1"/>
  <c r="O474" i="1"/>
  <c r="Q477" i="1"/>
  <c r="N478" i="1"/>
  <c r="V474" i="1" l="1"/>
  <c r="M475" i="1"/>
  <c r="T475" i="1"/>
  <c r="L476" i="1"/>
  <c r="O476" i="1" s="1"/>
  <c r="R475" i="1"/>
  <c r="N479" i="1"/>
  <c r="Q478" i="1"/>
  <c r="R476" i="1" l="1"/>
  <c r="V475" i="1"/>
  <c r="L477" i="1"/>
  <c r="O477" i="1" s="1"/>
  <c r="T476" i="1"/>
  <c r="M476" i="1"/>
  <c r="Q479" i="1"/>
  <c r="N480" i="1"/>
  <c r="V476" i="1" l="1"/>
  <c r="L478" i="1"/>
  <c r="R478" i="1" s="1"/>
  <c r="T477" i="1"/>
  <c r="M477" i="1"/>
  <c r="R477" i="1"/>
  <c r="N481" i="1"/>
  <c r="Q480" i="1"/>
  <c r="V477" i="1" l="1"/>
  <c r="M478" i="1"/>
  <c r="O478" i="1"/>
  <c r="T478" i="1"/>
  <c r="L479" i="1"/>
  <c r="R479" i="1" s="1"/>
  <c r="Q481" i="1"/>
  <c r="N482" i="1"/>
  <c r="V478" i="1" l="1"/>
  <c r="T479" i="1"/>
  <c r="O479" i="1"/>
  <c r="L480" i="1"/>
  <c r="R480" i="1" s="1"/>
  <c r="M479" i="1"/>
  <c r="N483" i="1"/>
  <c r="Q482" i="1"/>
  <c r="V479" i="1" l="1"/>
  <c r="T480" i="1"/>
  <c r="M480" i="1"/>
  <c r="L481" i="1"/>
  <c r="R481" i="1" s="1"/>
  <c r="O480" i="1"/>
  <c r="Q483" i="1"/>
  <c r="N484" i="1"/>
  <c r="V480" i="1" l="1"/>
  <c r="T481" i="1"/>
  <c r="L482" i="1"/>
  <c r="R482" i="1" s="1"/>
  <c r="O481" i="1"/>
  <c r="M481" i="1"/>
  <c r="N485" i="1"/>
  <c r="Q484" i="1"/>
  <c r="V481" i="1" l="1"/>
  <c r="M482" i="1"/>
  <c r="T482" i="1"/>
  <c r="L483" i="1"/>
  <c r="R483" i="1" s="1"/>
  <c r="O482" i="1"/>
  <c r="Q485" i="1"/>
  <c r="N486" i="1"/>
  <c r="V482" i="1" l="1"/>
  <c r="L484" i="1"/>
  <c r="T484" i="1" s="1"/>
  <c r="O483" i="1"/>
  <c r="T483" i="1"/>
  <c r="M483" i="1"/>
  <c r="Q486" i="1"/>
  <c r="V483" i="1" l="1"/>
  <c r="L485" i="1"/>
  <c r="O485" i="1" s="1"/>
  <c r="M484" i="1"/>
  <c r="O484" i="1"/>
  <c r="R484" i="1"/>
  <c r="Q487" i="1"/>
  <c r="V484" i="1" l="1"/>
  <c r="R485" i="1"/>
  <c r="T485" i="1"/>
  <c r="M485" i="1"/>
  <c r="L486" i="1"/>
  <c r="O486" i="1" s="1"/>
  <c r="Q488" i="1"/>
  <c r="V485" i="1" l="1"/>
  <c r="T486" i="1"/>
  <c r="L487" i="1"/>
  <c r="R487" i="1" s="1"/>
  <c r="R486" i="1"/>
  <c r="M486" i="1"/>
  <c r="Q489" i="1"/>
  <c r="V486" i="1" l="1"/>
  <c r="T487" i="1"/>
  <c r="U487" i="1"/>
  <c r="L488" i="1"/>
  <c r="U488" i="1" s="1"/>
  <c r="O487" i="1"/>
  <c r="N487" i="1"/>
  <c r="M487" i="1"/>
  <c r="Q490" i="1"/>
  <c r="V487" i="1" l="1"/>
  <c r="R488" i="1"/>
  <c r="M488" i="1"/>
  <c r="O488" i="1"/>
  <c r="N488" i="1"/>
  <c r="T488" i="1"/>
  <c r="L489" i="1"/>
  <c r="O489" i="1" s="1"/>
  <c r="Q491" i="1"/>
  <c r="V488" i="1" l="1"/>
  <c r="L490" i="1"/>
  <c r="U489" i="1"/>
  <c r="M489" i="1"/>
  <c r="N489" i="1"/>
  <c r="R489" i="1"/>
  <c r="T489" i="1"/>
  <c r="Q492" i="1"/>
  <c r="N490" i="1" l="1"/>
  <c r="N491" i="1" s="1"/>
  <c r="V489" i="1"/>
  <c r="U490" i="1"/>
  <c r="M490" i="1"/>
  <c r="R490" i="1"/>
  <c r="T490" i="1"/>
  <c r="L491" i="1"/>
  <c r="R491" i="1" s="1"/>
  <c r="O490" i="1"/>
  <c r="Q493" i="1"/>
  <c r="V490" i="1" l="1"/>
  <c r="L492" i="1"/>
  <c r="R492" i="1" s="1"/>
  <c r="O491" i="1"/>
  <c r="M491" i="1"/>
  <c r="T491" i="1"/>
  <c r="N492" i="1"/>
  <c r="Q494" i="1"/>
  <c r="V491" i="1" l="1"/>
  <c r="T492" i="1"/>
  <c r="L493" i="1"/>
  <c r="R493" i="1" s="1"/>
  <c r="M492" i="1"/>
  <c r="O492" i="1"/>
  <c r="N493" i="1"/>
  <c r="Q495" i="1"/>
  <c r="V492" i="1" l="1"/>
  <c r="T493" i="1"/>
  <c r="L494" i="1"/>
  <c r="R494" i="1" s="1"/>
  <c r="M493" i="1"/>
  <c r="O493" i="1"/>
  <c r="N494" i="1"/>
  <c r="N495" i="1" s="1"/>
  <c r="N496" i="1" s="1"/>
  <c r="Q496" i="1"/>
  <c r="V493" i="1" l="1"/>
  <c r="T494" i="1"/>
  <c r="L495" i="1"/>
  <c r="R495" i="1" s="1"/>
  <c r="O494" i="1"/>
  <c r="M494" i="1"/>
  <c r="N497" i="1"/>
  <c r="Q497" i="1"/>
  <c r="V494" i="1" l="1"/>
  <c r="M495" i="1"/>
  <c r="O495" i="1"/>
  <c r="T495" i="1"/>
  <c r="L496" i="1"/>
  <c r="R496" i="1" s="1"/>
  <c r="N498" i="1"/>
  <c r="N499" i="1" s="1"/>
  <c r="Q498" i="1"/>
  <c r="V495" i="1" l="1"/>
  <c r="T496" i="1"/>
  <c r="L497" i="1"/>
  <c r="R497" i="1" s="1"/>
  <c r="M496" i="1"/>
  <c r="O496" i="1"/>
  <c r="Q499" i="1"/>
  <c r="N500" i="1"/>
  <c r="V496" i="1" l="1"/>
  <c r="T497" i="1"/>
  <c r="M497" i="1"/>
  <c r="L498" i="1"/>
  <c r="R498" i="1" s="1"/>
  <c r="O497" i="1"/>
  <c r="N501" i="1"/>
  <c r="Q500" i="1"/>
  <c r="V497" i="1" l="1"/>
  <c r="L499" i="1"/>
  <c r="R499" i="1" s="1"/>
  <c r="M498" i="1"/>
  <c r="T498" i="1"/>
  <c r="O498" i="1"/>
  <c r="Q501" i="1"/>
  <c r="N502" i="1"/>
  <c r="V498" i="1" l="1"/>
  <c r="M499" i="1"/>
  <c r="O499" i="1"/>
  <c r="T499" i="1"/>
  <c r="L500" i="1"/>
  <c r="R500" i="1" s="1"/>
  <c r="N503" i="1"/>
  <c r="Q502" i="1"/>
  <c r="V499" i="1" l="1"/>
  <c r="T500" i="1"/>
  <c r="L501" i="1"/>
  <c r="R501" i="1" s="1"/>
  <c r="M500" i="1"/>
  <c r="O500" i="1"/>
  <c r="Q503" i="1"/>
  <c r="N504" i="1"/>
  <c r="V500" i="1" l="1"/>
  <c r="O501" i="1"/>
  <c r="T501" i="1"/>
  <c r="M501" i="1"/>
  <c r="L502" i="1"/>
  <c r="R502" i="1" s="1"/>
  <c r="N505" i="1"/>
  <c r="Q504" i="1"/>
  <c r="V501" i="1" l="1"/>
  <c r="T502" i="1"/>
  <c r="M502" i="1"/>
  <c r="O502" i="1"/>
  <c r="L503" i="1"/>
  <c r="R503" i="1" s="1"/>
  <c r="Q505" i="1"/>
  <c r="N506" i="1"/>
  <c r="V502" i="1" l="1"/>
  <c r="T503" i="1"/>
  <c r="O503" i="1"/>
  <c r="L504" i="1"/>
  <c r="R504" i="1" s="1"/>
  <c r="M503" i="1"/>
  <c r="N507" i="1"/>
  <c r="Q506" i="1"/>
  <c r="V503" i="1" l="1"/>
  <c r="O504" i="1"/>
  <c r="T504" i="1"/>
  <c r="L505" i="1"/>
  <c r="R505" i="1" s="1"/>
  <c r="M504" i="1"/>
  <c r="Q507" i="1"/>
  <c r="N508" i="1"/>
  <c r="V504" i="1" l="1"/>
  <c r="O505" i="1"/>
  <c r="L506" i="1"/>
  <c r="R506" i="1" s="1"/>
  <c r="T505" i="1"/>
  <c r="M505" i="1"/>
  <c r="N509" i="1"/>
  <c r="Q508" i="1"/>
  <c r="V505" i="1" l="1"/>
  <c r="T506" i="1"/>
  <c r="M506" i="1"/>
  <c r="L507" i="1"/>
  <c r="R507" i="1" s="1"/>
  <c r="O506" i="1"/>
  <c r="Q509" i="1"/>
  <c r="N510" i="1"/>
  <c r="V506" i="1" l="1"/>
  <c r="L508" i="1"/>
  <c r="R508" i="1" s="1"/>
  <c r="O507" i="1"/>
  <c r="T507" i="1"/>
  <c r="M507" i="1"/>
  <c r="Q510" i="1"/>
  <c r="V507" i="1" l="1"/>
  <c r="T508" i="1"/>
  <c r="M508" i="1"/>
  <c r="L509" i="1"/>
  <c r="M509" i="1" s="1"/>
  <c r="O508" i="1"/>
  <c r="Q511" i="1"/>
  <c r="V508" i="1" l="1"/>
  <c r="T509" i="1"/>
  <c r="L510" i="1"/>
  <c r="O510" i="1" s="1"/>
  <c r="O509" i="1"/>
  <c r="R509" i="1"/>
  <c r="Q512" i="1"/>
  <c r="V509" i="1" l="1"/>
  <c r="R510" i="1"/>
  <c r="T510" i="1"/>
  <c r="M510" i="1"/>
  <c r="L511" i="1"/>
  <c r="T511" i="1" s="1"/>
  <c r="Q513" i="1"/>
  <c r="V510" i="1" l="1"/>
  <c r="O511" i="1"/>
  <c r="U511" i="1"/>
  <c r="L512" i="1"/>
  <c r="T512" i="1" s="1"/>
  <c r="M511" i="1"/>
  <c r="N511" i="1"/>
  <c r="R511" i="1"/>
  <c r="Q514" i="1"/>
  <c r="V511" i="1" l="1"/>
  <c r="M512" i="1"/>
  <c r="L513" i="1"/>
  <c r="T513" i="1" s="1"/>
  <c r="N512" i="1"/>
  <c r="U512" i="1"/>
  <c r="R512" i="1"/>
  <c r="O512" i="1"/>
  <c r="Q515" i="1"/>
  <c r="V512" i="1" l="1"/>
  <c r="U513" i="1"/>
  <c r="L514" i="1"/>
  <c r="T514" i="1" s="1"/>
  <c r="O513" i="1"/>
  <c r="M513" i="1"/>
  <c r="N513" i="1"/>
  <c r="R513" i="1"/>
  <c r="Q516" i="1"/>
  <c r="V513" i="1" l="1"/>
  <c r="U514" i="1"/>
  <c r="M514" i="1"/>
  <c r="L515" i="1"/>
  <c r="O515" i="1" s="1"/>
  <c r="O514" i="1"/>
  <c r="N514" i="1"/>
  <c r="N515" i="1" s="1"/>
  <c r="R514" i="1"/>
  <c r="Q517" i="1"/>
  <c r="V514" i="1" l="1"/>
  <c r="M515" i="1"/>
  <c r="R515" i="1"/>
  <c r="T515" i="1"/>
  <c r="L516" i="1"/>
  <c r="T516" i="1" s="1"/>
  <c r="N516" i="1"/>
  <c r="Q518" i="1"/>
  <c r="V515" i="1" l="1"/>
  <c r="M516" i="1"/>
  <c r="R516" i="1"/>
  <c r="L517" i="1"/>
  <c r="T517" i="1" s="1"/>
  <c r="O516" i="1"/>
  <c r="N517" i="1"/>
  <c r="Q519" i="1"/>
  <c r="V516" i="1" l="1"/>
  <c r="O517" i="1"/>
  <c r="R517" i="1"/>
  <c r="L518" i="1"/>
  <c r="R518" i="1" s="1"/>
  <c r="M517" i="1"/>
  <c r="N518" i="1"/>
  <c r="N519" i="1" s="1"/>
  <c r="N520" i="1" s="1"/>
  <c r="Q520" i="1"/>
  <c r="V517" i="1" l="1"/>
  <c r="T518" i="1"/>
  <c r="L519" i="1"/>
  <c r="R519" i="1" s="1"/>
  <c r="M518" i="1"/>
  <c r="O518" i="1"/>
  <c r="N521" i="1"/>
  <c r="Q521" i="1"/>
  <c r="V518" i="1" l="1"/>
  <c r="T519" i="1"/>
  <c r="L520" i="1"/>
  <c r="R520" i="1" s="1"/>
  <c r="O519" i="1"/>
  <c r="M519" i="1"/>
  <c r="N522" i="1"/>
  <c r="N523" i="1" s="1"/>
  <c r="Q522" i="1"/>
  <c r="V519" i="1" l="1"/>
  <c r="T520" i="1"/>
  <c r="L521" i="1"/>
  <c r="R521" i="1" s="1"/>
  <c r="M520" i="1"/>
  <c r="O520" i="1"/>
  <c r="Q523" i="1"/>
  <c r="N524" i="1"/>
  <c r="V520" i="1" l="1"/>
  <c r="L522" i="1"/>
  <c r="R522" i="1" s="1"/>
  <c r="M521" i="1"/>
  <c r="T521" i="1"/>
  <c r="O521" i="1"/>
  <c r="N525" i="1"/>
  <c r="Q524" i="1"/>
  <c r="V521" i="1" l="1"/>
  <c r="M522" i="1"/>
  <c r="T522" i="1"/>
  <c r="L523" i="1"/>
  <c r="M523" i="1" s="1"/>
  <c r="O522" i="1"/>
  <c r="N526" i="1"/>
  <c r="Q525" i="1"/>
  <c r="V522" i="1" l="1"/>
  <c r="O523" i="1"/>
  <c r="T523" i="1"/>
  <c r="L524" i="1"/>
  <c r="O524" i="1" s="1"/>
  <c r="R523" i="1"/>
  <c r="Q526" i="1"/>
  <c r="N527" i="1"/>
  <c r="V523" i="1" l="1"/>
  <c r="T524" i="1"/>
  <c r="R524" i="1"/>
  <c r="L525" i="1"/>
  <c r="R525" i="1" s="1"/>
  <c r="M524" i="1"/>
  <c r="N528" i="1"/>
  <c r="Q527" i="1"/>
  <c r="V524" i="1" l="1"/>
  <c r="T525" i="1"/>
  <c r="M525" i="1"/>
  <c r="L526" i="1"/>
  <c r="T526" i="1" s="1"/>
  <c r="O525" i="1"/>
  <c r="Q528" i="1"/>
  <c r="N529" i="1"/>
  <c r="V525" i="1" l="1"/>
  <c r="O526" i="1"/>
  <c r="M526" i="1"/>
  <c r="R526" i="1"/>
  <c r="L527" i="1"/>
  <c r="T527" i="1" s="1"/>
  <c r="N530" i="1"/>
  <c r="Q529" i="1"/>
  <c r="V526" i="1" l="1"/>
  <c r="O527" i="1"/>
  <c r="R527" i="1"/>
  <c r="L528" i="1"/>
  <c r="M528" i="1" s="1"/>
  <c r="M527" i="1"/>
  <c r="Q530" i="1"/>
  <c r="N531" i="1"/>
  <c r="V527" i="1" l="1"/>
  <c r="O528" i="1"/>
  <c r="R528" i="1"/>
  <c r="T528" i="1"/>
  <c r="L529" i="1"/>
  <c r="O529" i="1" s="1"/>
  <c r="N532" i="1"/>
  <c r="Q531" i="1"/>
  <c r="V528" i="1" l="1"/>
  <c r="R529" i="1"/>
  <c r="T529" i="1"/>
  <c r="L530" i="1"/>
  <c r="M530" i="1" s="1"/>
  <c r="M529" i="1"/>
  <c r="Q532" i="1"/>
  <c r="N533" i="1"/>
  <c r="R530" i="1" l="1"/>
  <c r="L531" i="1"/>
  <c r="M531" i="1" s="1"/>
  <c r="T530" i="1"/>
  <c r="O530" i="1"/>
  <c r="V529" i="1"/>
  <c r="N534" i="1"/>
  <c r="Q533" i="1"/>
  <c r="O531" i="1" l="1"/>
  <c r="R531" i="1"/>
  <c r="T531" i="1"/>
  <c r="V530" i="1"/>
  <c r="L532" i="1"/>
  <c r="M532" i="1" s="1"/>
  <c r="Q534" i="1"/>
  <c r="V531" i="1" l="1"/>
  <c r="O532" i="1"/>
  <c r="R532" i="1"/>
  <c r="T532" i="1"/>
  <c r="L533" i="1"/>
  <c r="R533" i="1" s="1"/>
  <c r="Q535" i="1"/>
  <c r="T533" i="1" l="1"/>
  <c r="M533" i="1"/>
  <c r="L534" i="1"/>
  <c r="R534" i="1" s="1"/>
  <c r="O533" i="1"/>
  <c r="V532" i="1"/>
  <c r="Q536" i="1"/>
  <c r="V533" i="1" l="1"/>
  <c r="T534" i="1"/>
  <c r="O534" i="1"/>
  <c r="L535" i="1"/>
  <c r="R535" i="1" s="1"/>
  <c r="M534" i="1"/>
  <c r="Q537" i="1"/>
  <c r="V534" i="1" l="1"/>
  <c r="M535" i="1"/>
  <c r="N535" i="1"/>
  <c r="U535" i="1"/>
  <c r="T535" i="1"/>
  <c r="L536" i="1"/>
  <c r="U536" i="1" s="1"/>
  <c r="O535" i="1"/>
  <c r="Q538" i="1"/>
  <c r="V535" i="1" l="1"/>
  <c r="M536" i="1"/>
  <c r="O536" i="1"/>
  <c r="L537" i="1"/>
  <c r="T537" i="1" s="1"/>
  <c r="T536" i="1"/>
  <c r="R536" i="1"/>
  <c r="N536" i="1"/>
  <c r="Q539" i="1"/>
  <c r="V536" i="1" l="1"/>
  <c r="M537" i="1"/>
  <c r="L538" i="1"/>
  <c r="M538" i="1" s="1"/>
  <c r="U537" i="1"/>
  <c r="O537" i="1"/>
  <c r="N537" i="1"/>
  <c r="R537" i="1"/>
  <c r="Q540" i="1"/>
  <c r="V537" i="1" l="1"/>
  <c r="O538" i="1"/>
  <c r="U538" i="1"/>
  <c r="N538" i="1"/>
  <c r="N539" i="1" s="1"/>
  <c r="T538" i="1"/>
  <c r="L539" i="1"/>
  <c r="T539" i="1" s="1"/>
  <c r="R538" i="1"/>
  <c r="Q541" i="1"/>
  <c r="V538" i="1" l="1"/>
  <c r="M539" i="1"/>
  <c r="O539" i="1"/>
  <c r="R539" i="1"/>
  <c r="L540" i="1"/>
  <c r="T540" i="1" s="1"/>
  <c r="N540" i="1"/>
  <c r="Q542" i="1"/>
  <c r="V539" i="1" l="1"/>
  <c r="M540" i="1"/>
  <c r="L541" i="1"/>
  <c r="R541" i="1" s="1"/>
  <c r="O540" i="1"/>
  <c r="R540" i="1"/>
  <c r="N541" i="1"/>
  <c r="Q543" i="1"/>
  <c r="V540" i="1" l="1"/>
  <c r="O541" i="1"/>
  <c r="L542" i="1"/>
  <c r="R542" i="1" s="1"/>
  <c r="M541" i="1"/>
  <c r="T541" i="1"/>
  <c r="N542" i="1"/>
  <c r="N543" i="1" s="1"/>
  <c r="N544" i="1" s="1"/>
  <c r="Q544" i="1"/>
  <c r="V541" i="1" l="1"/>
  <c r="O542" i="1"/>
  <c r="T542" i="1"/>
  <c r="L543" i="1"/>
  <c r="O543" i="1" s="1"/>
  <c r="M542" i="1"/>
  <c r="N545" i="1"/>
  <c r="Q545" i="1"/>
  <c r="V542" i="1" l="1"/>
  <c r="T543" i="1"/>
  <c r="L544" i="1"/>
  <c r="R544" i="1" s="1"/>
  <c r="R543" i="1"/>
  <c r="M543" i="1"/>
  <c r="N546" i="1"/>
  <c r="Q546" i="1"/>
  <c r="M544" i="1" l="1"/>
  <c r="T544" i="1"/>
  <c r="O544" i="1"/>
  <c r="L545" i="1"/>
  <c r="R545" i="1" s="1"/>
  <c r="V543" i="1"/>
  <c r="N547" i="1"/>
  <c r="Q547" i="1"/>
  <c r="V544" i="1" l="1"/>
  <c r="T545" i="1"/>
  <c r="M545" i="1"/>
  <c r="L546" i="1"/>
  <c r="O546" i="1" s="1"/>
  <c r="O545" i="1"/>
  <c r="N548" i="1"/>
  <c r="N549" i="1" s="1"/>
  <c r="Q548" i="1"/>
  <c r="V545" i="1" l="1"/>
  <c r="T546" i="1"/>
  <c r="L547" i="1"/>
  <c r="R547" i="1" s="1"/>
  <c r="M546" i="1"/>
  <c r="R546" i="1"/>
  <c r="N550" i="1"/>
  <c r="Q549" i="1"/>
  <c r="V546" i="1" l="1"/>
  <c r="M547" i="1"/>
  <c r="L548" i="1"/>
  <c r="R548" i="1" s="1"/>
  <c r="T547" i="1"/>
  <c r="O547" i="1"/>
  <c r="Q550" i="1"/>
  <c r="N551" i="1"/>
  <c r="V547" i="1" l="1"/>
  <c r="L549" i="1"/>
  <c r="R549" i="1" s="1"/>
  <c r="M548" i="1"/>
  <c r="O548" i="1"/>
  <c r="T548" i="1"/>
  <c r="N552" i="1"/>
  <c r="Q551" i="1"/>
  <c r="V548" i="1" l="1"/>
  <c r="M549" i="1"/>
  <c r="O549" i="1"/>
  <c r="L550" i="1"/>
  <c r="R550" i="1" s="1"/>
  <c r="T549" i="1"/>
  <c r="Q552" i="1"/>
  <c r="N553" i="1"/>
  <c r="V549" i="1" l="1"/>
  <c r="O550" i="1"/>
  <c r="L551" i="1"/>
  <c r="M551" i="1" s="1"/>
  <c r="M550" i="1"/>
  <c r="T550" i="1"/>
  <c r="N554" i="1"/>
  <c r="Q553" i="1"/>
  <c r="V550" i="1" l="1"/>
  <c r="T551" i="1"/>
  <c r="O551" i="1"/>
  <c r="L552" i="1"/>
  <c r="T552" i="1" s="1"/>
  <c r="R551" i="1"/>
  <c r="Q554" i="1"/>
  <c r="N555" i="1"/>
  <c r="V551" i="1" l="1"/>
  <c r="O552" i="1"/>
  <c r="M552" i="1"/>
  <c r="L553" i="1"/>
  <c r="M553" i="1" s="1"/>
  <c r="R552" i="1"/>
  <c r="N556" i="1"/>
  <c r="Q555" i="1"/>
  <c r="V552" i="1" l="1"/>
  <c r="O553" i="1"/>
  <c r="R553" i="1"/>
  <c r="T553" i="1"/>
  <c r="L554" i="1"/>
  <c r="T554" i="1" s="1"/>
  <c r="Q556" i="1"/>
  <c r="N557" i="1"/>
  <c r="V553" i="1" l="1"/>
  <c r="R554" i="1"/>
  <c r="M554" i="1"/>
  <c r="O554" i="1"/>
  <c r="L555" i="1"/>
  <c r="O555" i="1" s="1"/>
  <c r="N558" i="1"/>
  <c r="Q557" i="1"/>
  <c r="V554" i="1" l="1"/>
  <c r="R555" i="1"/>
  <c r="L556" i="1"/>
  <c r="M556" i="1" s="1"/>
  <c r="T555" i="1"/>
  <c r="M555" i="1"/>
  <c r="Q558" i="1"/>
  <c r="V555" i="1" l="1"/>
  <c r="L557" i="1"/>
  <c r="R557" i="1" s="1"/>
  <c r="O556" i="1"/>
  <c r="T556" i="1"/>
  <c r="R556" i="1"/>
  <c r="Q559" i="1"/>
  <c r="V556" i="1" l="1"/>
  <c r="M557" i="1"/>
  <c r="T557" i="1"/>
  <c r="L558" i="1"/>
  <c r="R558" i="1" s="1"/>
  <c r="O557" i="1"/>
  <c r="Q560" i="1"/>
  <c r="V557" i="1" l="1"/>
  <c r="T558" i="1"/>
  <c r="L559" i="1"/>
  <c r="T559" i="1" s="1"/>
  <c r="M558" i="1"/>
  <c r="O558" i="1"/>
  <c r="Q561" i="1"/>
  <c r="V558" i="1" l="1"/>
  <c r="M559" i="1"/>
  <c r="U559" i="1"/>
  <c r="L560" i="1"/>
  <c r="T560" i="1" s="1"/>
  <c r="O559" i="1"/>
  <c r="R559" i="1"/>
  <c r="N559" i="1"/>
  <c r="Q562" i="1"/>
  <c r="V559" i="1" l="1"/>
  <c r="M560" i="1"/>
  <c r="L561" i="1"/>
  <c r="M561" i="1" s="1"/>
  <c r="O560" i="1"/>
  <c r="U560" i="1"/>
  <c r="R560" i="1"/>
  <c r="N560" i="1"/>
  <c r="Q563" i="1"/>
  <c r="V560" i="1" l="1"/>
  <c r="U561" i="1"/>
  <c r="O561" i="1"/>
  <c r="L562" i="1"/>
  <c r="U562" i="1" s="1"/>
  <c r="N561" i="1"/>
  <c r="R561" i="1"/>
  <c r="T561" i="1"/>
  <c r="Q564" i="1"/>
  <c r="V561" i="1" l="1"/>
  <c r="O562" i="1"/>
  <c r="M562" i="1"/>
  <c r="N562" i="1"/>
  <c r="N563" i="1" s="1"/>
  <c r="R562" i="1"/>
  <c r="T562" i="1"/>
  <c r="L563" i="1"/>
  <c r="O563" i="1" s="1"/>
  <c r="Q565" i="1"/>
  <c r="V562" i="1" l="1"/>
  <c r="R563" i="1"/>
  <c r="T563" i="1"/>
  <c r="L564" i="1"/>
  <c r="M564" i="1" s="1"/>
  <c r="M563" i="1"/>
  <c r="N564" i="1"/>
  <c r="Q566" i="1"/>
  <c r="V563" i="1" l="1"/>
  <c r="T564" i="1"/>
  <c r="R564" i="1"/>
  <c r="L565" i="1"/>
  <c r="T565" i="1" s="1"/>
  <c r="O564" i="1"/>
  <c r="N565" i="1"/>
  <c r="Q567" i="1"/>
  <c r="V564" i="1" l="1"/>
  <c r="L566" i="1"/>
  <c r="R566" i="1" s="1"/>
  <c r="M565" i="1"/>
  <c r="O565" i="1"/>
  <c r="R565" i="1"/>
  <c r="N566" i="1"/>
  <c r="N567" i="1" s="1"/>
  <c r="N568" i="1" s="1"/>
  <c r="Q568" i="1"/>
  <c r="V565" i="1" l="1"/>
  <c r="L567" i="1"/>
  <c r="O567" i="1" s="1"/>
  <c r="M566" i="1"/>
  <c r="O566" i="1"/>
  <c r="T566" i="1"/>
  <c r="N569" i="1"/>
  <c r="N570" i="1" s="1"/>
  <c r="Q569" i="1"/>
  <c r="V566" i="1" l="1"/>
  <c r="T567" i="1"/>
  <c r="M567" i="1"/>
  <c r="R567" i="1"/>
  <c r="L568" i="1"/>
  <c r="R568" i="1" s="1"/>
  <c r="N571" i="1"/>
  <c r="Q570" i="1"/>
  <c r="V567" i="1" l="1"/>
  <c r="T568" i="1"/>
  <c r="L569" i="1"/>
  <c r="T569" i="1" s="1"/>
  <c r="M568" i="1"/>
  <c r="O568" i="1"/>
  <c r="Q571" i="1"/>
  <c r="N572" i="1"/>
  <c r="V568" i="1" l="1"/>
  <c r="O569" i="1"/>
  <c r="M569" i="1"/>
  <c r="L570" i="1"/>
  <c r="M570" i="1" s="1"/>
  <c r="R569" i="1"/>
  <c r="N573" i="1"/>
  <c r="Q572" i="1"/>
  <c r="V569" i="1" l="1"/>
  <c r="O570" i="1"/>
  <c r="T570" i="1"/>
  <c r="R570" i="1"/>
  <c r="L571" i="1"/>
  <c r="R571" i="1" s="1"/>
  <c r="Q573" i="1"/>
  <c r="N574" i="1"/>
  <c r="L572" i="1" l="1"/>
  <c r="O572" i="1" s="1"/>
  <c r="T571" i="1"/>
  <c r="V570" i="1"/>
  <c r="M571" i="1"/>
  <c r="O571" i="1"/>
  <c r="N575" i="1"/>
  <c r="Q574" i="1"/>
  <c r="V571" i="1" l="1"/>
  <c r="L573" i="1"/>
  <c r="O573" i="1" s="1"/>
  <c r="T572" i="1"/>
  <c r="M572" i="1"/>
  <c r="R572" i="1"/>
  <c r="Q575" i="1"/>
  <c r="N576" i="1"/>
  <c r="V572" i="1" l="1"/>
  <c r="T573" i="1"/>
  <c r="R573" i="1"/>
  <c r="L574" i="1"/>
  <c r="R574" i="1" s="1"/>
  <c r="M573" i="1"/>
  <c r="N577" i="1"/>
  <c r="Q576" i="1"/>
  <c r="V573" i="1" l="1"/>
  <c r="L575" i="1"/>
  <c r="R575" i="1" s="1"/>
  <c r="M574" i="1"/>
  <c r="T574" i="1"/>
  <c r="O574" i="1"/>
  <c r="Q577" i="1"/>
  <c r="N578" i="1"/>
  <c r="V574" i="1" l="1"/>
  <c r="T575" i="1"/>
  <c r="O575" i="1"/>
  <c r="M575" i="1"/>
  <c r="L576" i="1"/>
  <c r="R576" i="1" s="1"/>
  <c r="N579" i="1"/>
  <c r="Q578" i="1"/>
  <c r="V575" i="1" l="1"/>
  <c r="M576" i="1"/>
  <c r="T576" i="1"/>
  <c r="L577" i="1"/>
  <c r="R577" i="1" s="1"/>
  <c r="O576" i="1"/>
  <c r="Q579" i="1"/>
  <c r="N580" i="1"/>
  <c r="V576" i="1" l="1"/>
  <c r="L578" i="1"/>
  <c r="T578" i="1" s="1"/>
  <c r="M577" i="1"/>
  <c r="T577" i="1"/>
  <c r="O577" i="1"/>
  <c r="N581" i="1"/>
  <c r="Q580" i="1"/>
  <c r="V577" i="1" l="1"/>
  <c r="M578" i="1"/>
  <c r="O578" i="1"/>
  <c r="R578" i="1"/>
  <c r="L579" i="1"/>
  <c r="O579" i="1" s="1"/>
  <c r="Q581" i="1"/>
  <c r="N582" i="1"/>
  <c r="V578" i="1" l="1"/>
  <c r="T579" i="1"/>
  <c r="L580" i="1"/>
  <c r="M580" i="1" s="1"/>
  <c r="M579" i="1"/>
  <c r="R579" i="1"/>
  <c r="Q582" i="1"/>
  <c r="R580" i="1" l="1"/>
  <c r="O580" i="1"/>
  <c r="T580" i="1"/>
  <c r="V579" i="1"/>
  <c r="L581" i="1"/>
  <c r="O581" i="1" s="1"/>
  <c r="Q583" i="1"/>
  <c r="V580" i="1" l="1"/>
  <c r="R581" i="1"/>
  <c r="T581" i="1"/>
  <c r="L582" i="1"/>
  <c r="R582" i="1" s="1"/>
  <c r="M581" i="1"/>
  <c r="Q584" i="1"/>
  <c r="V581" i="1" l="1"/>
  <c r="T582" i="1"/>
  <c r="M582" i="1"/>
  <c r="O582" i="1"/>
  <c r="L583" i="1"/>
  <c r="T583" i="1" s="1"/>
  <c r="Q585" i="1"/>
  <c r="V582" i="1" l="1"/>
  <c r="L584" i="1"/>
  <c r="U584" i="1" s="1"/>
  <c r="M583" i="1"/>
  <c r="U583" i="1"/>
  <c r="O583" i="1"/>
  <c r="N583" i="1"/>
  <c r="R583" i="1"/>
  <c r="Q586" i="1"/>
  <c r="V583" i="1" l="1"/>
  <c r="N584" i="1"/>
  <c r="O584" i="1"/>
  <c r="M584" i="1"/>
  <c r="T584" i="1"/>
  <c r="R584" i="1"/>
  <c r="L585" i="1"/>
  <c r="T585" i="1" s="1"/>
  <c r="Q587" i="1"/>
  <c r="V584" i="1" l="1"/>
  <c r="U585" i="1"/>
  <c r="L586" i="1"/>
  <c r="T586" i="1" s="1"/>
  <c r="M585" i="1"/>
  <c r="N585" i="1"/>
  <c r="O585" i="1"/>
  <c r="R585" i="1"/>
  <c r="Q588" i="1"/>
  <c r="V585" i="1" l="1"/>
  <c r="M586" i="1"/>
  <c r="O586" i="1"/>
  <c r="L587" i="1"/>
  <c r="T587" i="1" s="1"/>
  <c r="N586" i="1"/>
  <c r="N587" i="1" s="1"/>
  <c r="R586" i="1"/>
  <c r="U586" i="1"/>
  <c r="Q589" i="1"/>
  <c r="V586" i="1" l="1"/>
  <c r="O587" i="1"/>
  <c r="L588" i="1"/>
  <c r="R588" i="1" s="1"/>
  <c r="M587" i="1"/>
  <c r="R587" i="1"/>
  <c r="N588" i="1"/>
  <c r="Q590" i="1"/>
  <c r="V587" i="1" l="1"/>
  <c r="M588" i="1"/>
  <c r="T588" i="1"/>
  <c r="L589" i="1"/>
  <c r="T589" i="1" s="1"/>
  <c r="O588" i="1"/>
  <c r="N589" i="1"/>
  <c r="Q591" i="1"/>
  <c r="V588" i="1" l="1"/>
  <c r="L590" i="1"/>
  <c r="R590" i="1" s="1"/>
  <c r="M589" i="1"/>
  <c r="O589" i="1"/>
  <c r="R589" i="1"/>
  <c r="N590" i="1"/>
  <c r="N591" i="1" s="1"/>
  <c r="N592" i="1" s="1"/>
  <c r="Q592" i="1"/>
  <c r="V589" i="1" l="1"/>
  <c r="L591" i="1"/>
  <c r="T591" i="1" s="1"/>
  <c r="T590" i="1"/>
  <c r="M590" i="1"/>
  <c r="O590" i="1"/>
  <c r="N593" i="1"/>
  <c r="N594" i="1" s="1"/>
  <c r="Q593" i="1"/>
  <c r="V590" i="1" l="1"/>
  <c r="O591" i="1"/>
  <c r="M591" i="1"/>
  <c r="R591" i="1"/>
  <c r="L592" i="1"/>
  <c r="M592" i="1" s="1"/>
  <c r="N595" i="1"/>
  <c r="Q594" i="1"/>
  <c r="V591" i="1" l="1"/>
  <c r="O592" i="1"/>
  <c r="L593" i="1"/>
  <c r="R593" i="1" s="1"/>
  <c r="R592" i="1"/>
  <c r="T592" i="1"/>
  <c r="Q595" i="1"/>
  <c r="N596" i="1"/>
  <c r="L594" i="1" l="1"/>
  <c r="O594" i="1" s="1"/>
  <c r="V592" i="1"/>
  <c r="M593" i="1"/>
  <c r="T593" i="1"/>
  <c r="O593" i="1"/>
  <c r="N597" i="1"/>
  <c r="Q596" i="1"/>
  <c r="V593" i="1" l="1"/>
  <c r="T594" i="1"/>
  <c r="M594" i="1"/>
  <c r="R594" i="1"/>
  <c r="L595" i="1"/>
  <c r="M595" i="1" s="1"/>
  <c r="Q597" i="1"/>
  <c r="N598" i="1"/>
  <c r="V594" i="1" l="1"/>
  <c r="R595" i="1"/>
  <c r="T595" i="1"/>
  <c r="L596" i="1"/>
  <c r="O596" i="1" s="1"/>
  <c r="O595" i="1"/>
  <c r="N599" i="1"/>
  <c r="Q598" i="1"/>
  <c r="R596" i="1" l="1"/>
  <c r="V595" i="1"/>
  <c r="T596" i="1"/>
  <c r="M596" i="1"/>
  <c r="L597" i="1"/>
  <c r="R597" i="1" s="1"/>
  <c r="N600" i="1"/>
  <c r="Q599" i="1"/>
  <c r="V596" i="1" l="1"/>
  <c r="L598" i="1"/>
  <c r="O598" i="1" s="1"/>
  <c r="M597" i="1"/>
  <c r="T597" i="1"/>
  <c r="O597" i="1"/>
  <c r="Q600" i="1"/>
  <c r="N601" i="1"/>
  <c r="V597" i="1" l="1"/>
  <c r="T598" i="1"/>
  <c r="M598" i="1"/>
  <c r="R598" i="1"/>
  <c r="L599" i="1"/>
  <c r="O599" i="1" s="1"/>
  <c r="N602" i="1"/>
  <c r="Q601" i="1"/>
  <c r="T599" i="1" l="1"/>
  <c r="M599" i="1"/>
  <c r="L600" i="1"/>
  <c r="T600" i="1" s="1"/>
  <c r="R599" i="1"/>
  <c r="V598" i="1"/>
  <c r="Q602" i="1"/>
  <c r="N603" i="1"/>
  <c r="R600" i="1" l="1"/>
  <c r="M600" i="1"/>
  <c r="O600" i="1"/>
  <c r="L601" i="1"/>
  <c r="T601" i="1" s="1"/>
  <c r="V599" i="1"/>
  <c r="N604" i="1"/>
  <c r="Q603" i="1"/>
  <c r="V600" i="1" l="1"/>
  <c r="M601" i="1"/>
  <c r="R601" i="1"/>
  <c r="L602" i="1"/>
  <c r="T602" i="1" s="1"/>
  <c r="O601" i="1"/>
  <c r="Q604" i="1"/>
  <c r="N605" i="1"/>
  <c r="V601" i="1" l="1"/>
  <c r="M602" i="1"/>
  <c r="L603" i="1"/>
  <c r="O603" i="1" s="1"/>
  <c r="O602" i="1"/>
  <c r="R602" i="1"/>
  <c r="N606" i="1"/>
  <c r="Q605" i="1"/>
  <c r="V602" i="1" l="1"/>
  <c r="R603" i="1"/>
  <c r="T603" i="1"/>
  <c r="L604" i="1"/>
  <c r="O604" i="1" s="1"/>
  <c r="M603" i="1"/>
  <c r="Q606" i="1"/>
  <c r="V603" i="1" l="1"/>
  <c r="L605" i="1"/>
  <c r="T605" i="1" s="1"/>
  <c r="R604" i="1"/>
  <c r="T604" i="1"/>
  <c r="M604" i="1"/>
  <c r="Q607" i="1"/>
  <c r="M605" i="1" l="1"/>
  <c r="V604" i="1"/>
  <c r="L606" i="1"/>
  <c r="R606" i="1" s="1"/>
  <c r="O605" i="1"/>
  <c r="R605" i="1"/>
  <c r="Q608" i="1"/>
  <c r="V605" i="1" l="1"/>
  <c r="T606" i="1"/>
  <c r="M606" i="1"/>
  <c r="L607" i="1"/>
  <c r="T607" i="1" s="1"/>
  <c r="O606" i="1"/>
  <c r="Q609" i="1"/>
  <c r="V606" i="1" l="1"/>
  <c r="M607" i="1"/>
  <c r="O607" i="1"/>
  <c r="U607" i="1"/>
  <c r="L608" i="1"/>
  <c r="M608" i="1" s="1"/>
  <c r="N607" i="1"/>
  <c r="R607" i="1"/>
  <c r="Q610" i="1"/>
  <c r="V607" i="1" l="1"/>
  <c r="U608" i="1"/>
  <c r="L609" i="1"/>
  <c r="R609" i="1" s="1"/>
  <c r="N608" i="1"/>
  <c r="R608" i="1"/>
  <c r="T608" i="1"/>
  <c r="O608" i="1"/>
  <c r="Q611" i="1"/>
  <c r="V608" i="1" l="1"/>
  <c r="L610" i="1"/>
  <c r="U610" i="1" s="1"/>
  <c r="U609" i="1"/>
  <c r="N609" i="1"/>
  <c r="T609" i="1"/>
  <c r="M609" i="1"/>
  <c r="O609" i="1"/>
  <c r="Q612" i="1"/>
  <c r="N610" i="1" l="1"/>
  <c r="N611" i="1" s="1"/>
  <c r="M610" i="1"/>
  <c r="O610" i="1"/>
  <c r="R610" i="1"/>
  <c r="T610" i="1"/>
  <c r="V609" i="1"/>
  <c r="L611" i="1"/>
  <c r="T611" i="1" s="1"/>
  <c r="Q613" i="1"/>
  <c r="V610" i="1" l="1"/>
  <c r="O611" i="1"/>
  <c r="R611" i="1"/>
  <c r="M611" i="1"/>
  <c r="L612" i="1"/>
  <c r="O612" i="1" s="1"/>
  <c r="N612" i="1"/>
  <c r="Q614" i="1"/>
  <c r="V611" i="1" l="1"/>
  <c r="R612" i="1"/>
  <c r="L613" i="1"/>
  <c r="M613" i="1" s="1"/>
  <c r="T612" i="1"/>
  <c r="M612" i="1"/>
  <c r="N613" i="1"/>
  <c r="Q615" i="1"/>
  <c r="T613" i="1" l="1"/>
  <c r="O613" i="1"/>
  <c r="V612" i="1"/>
  <c r="R613" i="1"/>
  <c r="L614" i="1"/>
  <c r="R614" i="1" s="1"/>
  <c r="N614" i="1"/>
  <c r="N615" i="1" s="1"/>
  <c r="N616" i="1" s="1"/>
  <c r="Q616" i="1"/>
  <c r="V613" i="1" l="1"/>
  <c r="T614" i="1"/>
  <c r="M614" i="1"/>
  <c r="L615" i="1"/>
  <c r="R615" i="1" s="1"/>
  <c r="O614" i="1"/>
  <c r="N617" i="1"/>
  <c r="N618" i="1" s="1"/>
  <c r="Q617" i="1"/>
  <c r="V614" i="1" l="1"/>
  <c r="L616" i="1"/>
  <c r="T616" i="1" s="1"/>
  <c r="M615" i="1"/>
  <c r="T615" i="1"/>
  <c r="O615" i="1"/>
  <c r="Q618" i="1"/>
  <c r="N619" i="1"/>
  <c r="V615" i="1" l="1"/>
  <c r="M616" i="1"/>
  <c r="L617" i="1"/>
  <c r="T617" i="1" s="1"/>
  <c r="O616" i="1"/>
  <c r="R616" i="1"/>
  <c r="N620" i="1"/>
  <c r="Q619" i="1"/>
  <c r="V616" i="1" l="1"/>
  <c r="O617" i="1"/>
  <c r="M617" i="1"/>
  <c r="L618" i="1"/>
  <c r="T618" i="1" s="1"/>
  <c r="R617" i="1"/>
  <c r="Q620" i="1"/>
  <c r="N621" i="1"/>
  <c r="V617" i="1" l="1"/>
  <c r="R618" i="1"/>
  <c r="M618" i="1"/>
  <c r="O618" i="1"/>
  <c r="L619" i="1"/>
  <c r="R619" i="1" s="1"/>
  <c r="N622" i="1"/>
  <c r="Q621" i="1"/>
  <c r="V618" i="1" l="1"/>
  <c r="T619" i="1"/>
  <c r="M619" i="1"/>
  <c r="O619" i="1"/>
  <c r="L620" i="1"/>
  <c r="O620" i="1" s="1"/>
  <c r="Q622" i="1"/>
  <c r="N623" i="1"/>
  <c r="V619" i="1" l="1"/>
  <c r="T620" i="1"/>
  <c r="L621" i="1"/>
  <c r="R621" i="1" s="1"/>
  <c r="R620" i="1"/>
  <c r="M620" i="1"/>
  <c r="N624" i="1"/>
  <c r="Q623" i="1"/>
  <c r="T621" i="1" l="1"/>
  <c r="L622" i="1"/>
  <c r="R622" i="1" s="1"/>
  <c r="V620" i="1"/>
  <c r="M621" i="1"/>
  <c r="O621" i="1"/>
  <c r="Q624" i="1"/>
  <c r="N625" i="1"/>
  <c r="V621" i="1" l="1"/>
  <c r="T622" i="1"/>
  <c r="L623" i="1"/>
  <c r="O623" i="1" s="1"/>
  <c r="M622" i="1"/>
  <c r="O622" i="1"/>
  <c r="N626" i="1"/>
  <c r="Q625" i="1"/>
  <c r="V622" i="1" l="1"/>
  <c r="T623" i="1"/>
  <c r="M623" i="1"/>
  <c r="R623" i="1"/>
  <c r="L624" i="1"/>
  <c r="O624" i="1" s="1"/>
  <c r="Q626" i="1"/>
  <c r="N627" i="1"/>
  <c r="T624" i="1" l="1"/>
  <c r="M624" i="1"/>
  <c r="L625" i="1"/>
  <c r="O625" i="1" s="1"/>
  <c r="V623" i="1"/>
  <c r="R624" i="1"/>
  <c r="N628" i="1"/>
  <c r="Q627" i="1"/>
  <c r="M625" i="1" l="1"/>
  <c r="V624" i="1"/>
  <c r="R625" i="1"/>
  <c r="L626" i="1"/>
  <c r="O626" i="1" s="1"/>
  <c r="T625" i="1"/>
  <c r="Q628" i="1"/>
  <c r="N629" i="1"/>
  <c r="V625" i="1" l="1"/>
  <c r="T626" i="1"/>
  <c r="R626" i="1"/>
  <c r="L627" i="1"/>
  <c r="R627" i="1" s="1"/>
  <c r="M626" i="1"/>
  <c r="N630" i="1"/>
  <c r="Q629" i="1"/>
  <c r="V626" i="1" l="1"/>
  <c r="O627" i="1"/>
  <c r="L628" i="1"/>
  <c r="R628" i="1" s="1"/>
  <c r="M627" i="1"/>
  <c r="T627" i="1"/>
  <c r="Q630" i="1"/>
  <c r="V627" i="1" l="1"/>
  <c r="T628" i="1"/>
  <c r="L629" i="1"/>
  <c r="R629" i="1" s="1"/>
  <c r="O628" i="1"/>
  <c r="M628" i="1"/>
  <c r="Q631" i="1"/>
  <c r="V628" i="1" l="1"/>
  <c r="O629" i="1"/>
  <c r="L630" i="1"/>
  <c r="R630" i="1" s="1"/>
  <c r="M629" i="1"/>
  <c r="T629" i="1"/>
  <c r="Q632" i="1"/>
  <c r="V629" i="1" l="1"/>
  <c r="O630" i="1"/>
  <c r="T630" i="1"/>
  <c r="L631" i="1"/>
  <c r="M631" i="1" s="1"/>
  <c r="M630" i="1"/>
  <c r="Q633" i="1"/>
  <c r="V630" i="1" l="1"/>
  <c r="U631" i="1"/>
  <c r="O631" i="1"/>
  <c r="N631" i="1"/>
  <c r="L632" i="1"/>
  <c r="T632" i="1" s="1"/>
  <c r="R631" i="1"/>
  <c r="T631" i="1"/>
  <c r="Q634" i="1"/>
  <c r="V631" i="1" l="1"/>
  <c r="R632" i="1"/>
  <c r="L633" i="1"/>
  <c r="T633" i="1" s="1"/>
  <c r="N632" i="1"/>
  <c r="U632" i="1"/>
  <c r="M632" i="1"/>
  <c r="O632" i="1"/>
  <c r="Q635" i="1"/>
  <c r="V632" i="1" l="1"/>
  <c r="L634" i="1"/>
  <c r="R634" i="1" s="1"/>
  <c r="O633" i="1"/>
  <c r="U633" i="1"/>
  <c r="M633" i="1"/>
  <c r="N633" i="1"/>
  <c r="R633" i="1"/>
  <c r="Q636" i="1"/>
  <c r="V633" i="1" l="1"/>
  <c r="L635" i="1"/>
  <c r="T635" i="1" s="1"/>
  <c r="U634" i="1"/>
  <c r="O634" i="1"/>
  <c r="N634" i="1"/>
  <c r="N635" i="1" s="1"/>
  <c r="T634" i="1"/>
  <c r="M634" i="1"/>
  <c r="Q637" i="1"/>
  <c r="O635" i="1" l="1"/>
  <c r="R635" i="1"/>
  <c r="V634" i="1"/>
  <c r="M635" i="1"/>
  <c r="L636" i="1"/>
  <c r="O636" i="1" s="1"/>
  <c r="N636" i="1"/>
  <c r="Q638" i="1"/>
  <c r="V635" i="1" l="1"/>
  <c r="R636" i="1"/>
  <c r="M636" i="1"/>
  <c r="T636" i="1"/>
  <c r="L637" i="1"/>
  <c r="O637" i="1" s="1"/>
  <c r="N637" i="1"/>
  <c r="Q639" i="1"/>
  <c r="V636" i="1" l="1"/>
  <c r="T637" i="1"/>
  <c r="R637" i="1"/>
  <c r="L638" i="1"/>
  <c r="R638" i="1" s="1"/>
  <c r="M637" i="1"/>
  <c r="N638" i="1"/>
  <c r="N639" i="1" s="1"/>
  <c r="N640" i="1" s="1"/>
  <c r="Q640" i="1"/>
  <c r="V637" i="1" l="1"/>
  <c r="L639" i="1"/>
  <c r="R639" i="1" s="1"/>
  <c r="T638" i="1"/>
  <c r="M638" i="1"/>
  <c r="O638" i="1"/>
  <c r="N641" i="1"/>
  <c r="N642" i="1" s="1"/>
  <c r="Q641" i="1"/>
  <c r="V638" i="1" l="1"/>
  <c r="M639" i="1"/>
  <c r="T639" i="1"/>
  <c r="O639" i="1"/>
  <c r="L640" i="1"/>
  <c r="O640" i="1" s="1"/>
  <c r="Q642" i="1"/>
  <c r="N643" i="1"/>
  <c r="V639" i="1" l="1"/>
  <c r="T640" i="1"/>
  <c r="L641" i="1"/>
  <c r="O641" i="1" s="1"/>
  <c r="R640" i="1"/>
  <c r="M640" i="1"/>
  <c r="N644" i="1"/>
  <c r="Q643" i="1"/>
  <c r="V640" i="1" l="1"/>
  <c r="T641" i="1"/>
  <c r="R641" i="1"/>
  <c r="L642" i="1"/>
  <c r="O642" i="1" s="1"/>
  <c r="M641" i="1"/>
  <c r="N645" i="1"/>
  <c r="Q644" i="1"/>
  <c r="V641" i="1" l="1"/>
  <c r="R642" i="1"/>
  <c r="T642" i="1"/>
  <c r="L643" i="1"/>
  <c r="R643" i="1" s="1"/>
  <c r="M642" i="1"/>
  <c r="Q645" i="1"/>
  <c r="N646" i="1"/>
  <c r="V642" i="1" l="1"/>
  <c r="L644" i="1"/>
  <c r="R644" i="1" s="1"/>
  <c r="T643" i="1"/>
  <c r="M643" i="1"/>
  <c r="O643" i="1"/>
  <c r="N647" i="1"/>
  <c r="Q646" i="1"/>
  <c r="V643" i="1" l="1"/>
  <c r="M644" i="1"/>
  <c r="T644" i="1"/>
  <c r="L645" i="1"/>
  <c r="R645" i="1" s="1"/>
  <c r="O644" i="1"/>
  <c r="Q647" i="1"/>
  <c r="N648" i="1"/>
  <c r="V644" i="1" l="1"/>
  <c r="L646" i="1"/>
  <c r="R646" i="1" s="1"/>
  <c r="M645" i="1"/>
  <c r="O645" i="1"/>
  <c r="T645" i="1"/>
  <c r="N649" i="1"/>
  <c r="Q648" i="1"/>
  <c r="V645" i="1" l="1"/>
  <c r="M646" i="1"/>
  <c r="T646" i="1"/>
  <c r="O646" i="1"/>
  <c r="L647" i="1"/>
  <c r="R647" i="1" s="1"/>
  <c r="Q649" i="1"/>
  <c r="N650" i="1"/>
  <c r="V646" i="1" l="1"/>
  <c r="L648" i="1"/>
  <c r="R648" i="1" s="1"/>
  <c r="O647" i="1"/>
  <c r="T647" i="1"/>
  <c r="M647" i="1"/>
  <c r="N651" i="1"/>
  <c r="Q650" i="1"/>
  <c r="V647" i="1" l="1"/>
  <c r="M648" i="1"/>
  <c r="L649" i="1"/>
  <c r="O649" i="1" s="1"/>
  <c r="T648" i="1"/>
  <c r="O648" i="1"/>
  <c r="Q651" i="1"/>
  <c r="N652" i="1"/>
  <c r="V648" i="1" l="1"/>
  <c r="L650" i="1"/>
  <c r="R650" i="1" s="1"/>
  <c r="T649" i="1"/>
  <c r="R649" i="1"/>
  <c r="M649" i="1"/>
  <c r="N653" i="1"/>
  <c r="Q652" i="1"/>
  <c r="V649" i="1" l="1"/>
  <c r="M650" i="1"/>
  <c r="L651" i="1"/>
  <c r="R651" i="1" s="1"/>
  <c r="T650" i="1"/>
  <c r="O650" i="1"/>
  <c r="Q653" i="1"/>
  <c r="N654" i="1"/>
  <c r="V650" i="1" l="1"/>
  <c r="O651" i="1"/>
  <c r="T651" i="1"/>
  <c r="M651" i="1"/>
  <c r="L652" i="1"/>
  <c r="R652" i="1" s="1"/>
  <c r="Q654" i="1"/>
  <c r="V651" i="1" l="1"/>
  <c r="T652" i="1"/>
  <c r="M652" i="1"/>
  <c r="L653" i="1"/>
  <c r="R653" i="1" s="1"/>
  <c r="O652" i="1"/>
  <c r="Q655" i="1"/>
  <c r="O653" i="1" l="1"/>
  <c r="V652" i="1"/>
  <c r="L654" i="1"/>
  <c r="O654" i="1" s="1"/>
  <c r="M653" i="1"/>
  <c r="T653" i="1"/>
  <c r="Q656" i="1"/>
  <c r="V653" i="1" l="1"/>
  <c r="R654" i="1"/>
  <c r="T654" i="1"/>
  <c r="L655" i="1"/>
  <c r="T655" i="1" s="1"/>
  <c r="M654" i="1"/>
  <c r="Q657" i="1"/>
  <c r="V654" i="1" l="1"/>
  <c r="U655" i="1"/>
  <c r="M655" i="1"/>
  <c r="L656" i="1"/>
  <c r="T656" i="1" s="1"/>
  <c r="N655" i="1"/>
  <c r="O655" i="1"/>
  <c r="R655" i="1"/>
  <c r="Q658" i="1"/>
  <c r="V655" i="1" l="1"/>
  <c r="M656" i="1"/>
  <c r="O656" i="1"/>
  <c r="U656" i="1"/>
  <c r="L657" i="1"/>
  <c r="T657" i="1" s="1"/>
  <c r="N656" i="1"/>
  <c r="R656" i="1"/>
  <c r="Q659" i="1"/>
  <c r="V656" i="1" l="1"/>
  <c r="M657" i="1"/>
  <c r="O657" i="1"/>
  <c r="U657" i="1"/>
  <c r="L658" i="1"/>
  <c r="N657" i="1"/>
  <c r="R657" i="1"/>
  <c r="Q660" i="1"/>
  <c r="N658" i="1" l="1"/>
  <c r="N659" i="1" s="1"/>
  <c r="V657" i="1"/>
  <c r="M658" i="1"/>
  <c r="O658" i="1"/>
  <c r="L659" i="1"/>
  <c r="T659" i="1" s="1"/>
  <c r="R658" i="1"/>
  <c r="T658" i="1"/>
  <c r="U658" i="1"/>
  <c r="Q661" i="1"/>
  <c r="V658" i="1" l="1"/>
  <c r="M659" i="1"/>
  <c r="O659" i="1"/>
  <c r="L660" i="1"/>
  <c r="R660" i="1" s="1"/>
  <c r="R659" i="1"/>
  <c r="N660" i="1"/>
  <c r="Q662" i="1"/>
  <c r="V659" i="1" l="1"/>
  <c r="T660" i="1"/>
  <c r="M660" i="1"/>
  <c r="L661" i="1"/>
  <c r="R661" i="1" s="1"/>
  <c r="O660" i="1"/>
  <c r="N661" i="1"/>
  <c r="Q663" i="1"/>
  <c r="V660" i="1" l="1"/>
  <c r="L662" i="1"/>
  <c r="R662" i="1" s="1"/>
  <c r="O661" i="1"/>
  <c r="T661" i="1"/>
  <c r="M661" i="1"/>
  <c r="N662" i="1"/>
  <c r="N663" i="1" s="1"/>
  <c r="N664" i="1" s="1"/>
  <c r="Q664" i="1"/>
  <c r="V661" i="1" l="1"/>
  <c r="M662" i="1"/>
  <c r="L663" i="1"/>
  <c r="M663" i="1" s="1"/>
  <c r="T662" i="1"/>
  <c r="O662" i="1"/>
  <c r="N665" i="1"/>
  <c r="N666" i="1" s="1"/>
  <c r="Q665" i="1"/>
  <c r="V662" i="1" l="1"/>
  <c r="O663" i="1"/>
  <c r="T663" i="1"/>
  <c r="R663" i="1"/>
  <c r="L664" i="1"/>
  <c r="O664" i="1" s="1"/>
  <c r="N667" i="1"/>
  <c r="Q666" i="1"/>
  <c r="V663" i="1" l="1"/>
  <c r="R664" i="1"/>
  <c r="T664" i="1"/>
  <c r="L665" i="1"/>
  <c r="M665" i="1" s="1"/>
  <c r="M664" i="1"/>
  <c r="Q667" i="1"/>
  <c r="N668" i="1"/>
  <c r="V664" i="1" l="1"/>
  <c r="R665" i="1"/>
  <c r="T665" i="1"/>
  <c r="L666" i="1"/>
  <c r="R666" i="1" s="1"/>
  <c r="O665" i="1"/>
  <c r="N669" i="1"/>
  <c r="Q668" i="1"/>
  <c r="T666" i="1" l="1"/>
  <c r="M666" i="1"/>
  <c r="L667" i="1"/>
  <c r="M667" i="1" s="1"/>
  <c r="O666" i="1"/>
  <c r="V665" i="1"/>
  <c r="Q669" i="1"/>
  <c r="N670" i="1"/>
  <c r="T667" i="1" l="1"/>
  <c r="O667" i="1"/>
  <c r="R667" i="1"/>
  <c r="V666" i="1"/>
  <c r="L668" i="1"/>
  <c r="M668" i="1" s="1"/>
  <c r="N671" i="1"/>
  <c r="Q670" i="1"/>
  <c r="V667" i="1" l="1"/>
  <c r="T668" i="1"/>
  <c r="O668" i="1"/>
  <c r="R668" i="1"/>
  <c r="L669" i="1"/>
  <c r="O669" i="1" s="1"/>
  <c r="Q671" i="1"/>
  <c r="N672" i="1"/>
  <c r="V668" i="1" l="1"/>
  <c r="R669" i="1"/>
  <c r="T669" i="1"/>
  <c r="L670" i="1"/>
  <c r="R670" i="1" s="1"/>
  <c r="M669" i="1"/>
  <c r="N673" i="1"/>
  <c r="Q672" i="1"/>
  <c r="M670" i="1" l="1"/>
  <c r="T670" i="1"/>
  <c r="O670" i="1"/>
  <c r="L671" i="1"/>
  <c r="R671" i="1" s="1"/>
  <c r="V669" i="1"/>
  <c r="Q673" i="1"/>
  <c r="N674" i="1"/>
  <c r="V670" i="1" l="1"/>
  <c r="T671" i="1"/>
  <c r="L672" i="1"/>
  <c r="M672" i="1" s="1"/>
  <c r="M671" i="1"/>
  <c r="O671" i="1"/>
  <c r="N675" i="1"/>
  <c r="Q674" i="1"/>
  <c r="V671" i="1" l="1"/>
  <c r="T672" i="1"/>
  <c r="O672" i="1"/>
  <c r="R672" i="1"/>
  <c r="L673" i="1"/>
  <c r="R673" i="1" s="1"/>
  <c r="Q675" i="1"/>
  <c r="N676" i="1"/>
  <c r="T673" i="1" l="1"/>
  <c r="V672" i="1"/>
  <c r="O673" i="1"/>
  <c r="M673" i="1"/>
  <c r="L674" i="1"/>
  <c r="M674" i="1" s="1"/>
  <c r="N677" i="1"/>
  <c r="Q676" i="1"/>
  <c r="V673" i="1" l="1"/>
  <c r="R674" i="1"/>
  <c r="O674" i="1"/>
  <c r="T674" i="1"/>
  <c r="L675" i="1"/>
  <c r="O675" i="1" s="1"/>
  <c r="Q677" i="1"/>
  <c r="N678" i="1"/>
  <c r="V674" i="1" l="1"/>
  <c r="T675" i="1"/>
  <c r="M675" i="1"/>
  <c r="R675" i="1"/>
  <c r="L676" i="1"/>
  <c r="R676" i="1" s="1"/>
  <c r="Q678" i="1"/>
  <c r="T676" i="1" l="1"/>
  <c r="L677" i="1"/>
  <c r="R677" i="1" s="1"/>
  <c r="M676" i="1"/>
  <c r="O676" i="1"/>
  <c r="V675" i="1"/>
  <c r="Q679" i="1"/>
  <c r="V676" i="1" l="1"/>
  <c r="L678" i="1"/>
  <c r="R678" i="1" s="1"/>
  <c r="T677" i="1"/>
  <c r="M677" i="1"/>
  <c r="O677" i="1"/>
  <c r="Q680" i="1"/>
  <c r="V677" i="1" l="1"/>
  <c r="M678" i="1"/>
  <c r="L679" i="1"/>
  <c r="R679" i="1" s="1"/>
  <c r="T678" i="1"/>
  <c r="O678" i="1"/>
  <c r="Q681" i="1"/>
  <c r="V678" i="1" l="1"/>
  <c r="T679" i="1"/>
  <c r="L680" i="1"/>
  <c r="T680" i="1" s="1"/>
  <c r="M679" i="1"/>
  <c r="O679" i="1"/>
  <c r="U679" i="1"/>
  <c r="N679" i="1"/>
  <c r="Q682" i="1"/>
  <c r="V679" i="1" l="1"/>
  <c r="L681" i="1"/>
  <c r="M681" i="1" s="1"/>
  <c r="M680" i="1"/>
  <c r="U680" i="1"/>
  <c r="O680" i="1"/>
  <c r="R680" i="1"/>
  <c r="N680" i="1"/>
  <c r="Q683" i="1"/>
  <c r="V680" i="1" l="1"/>
  <c r="O681" i="1"/>
  <c r="N681" i="1"/>
  <c r="U681" i="1"/>
  <c r="L682" i="1"/>
  <c r="T682" i="1" s="1"/>
  <c r="R681" i="1"/>
  <c r="T681" i="1"/>
  <c r="Q684" i="1"/>
  <c r="V681" i="1" l="1"/>
  <c r="L683" i="1"/>
  <c r="O683" i="1" s="1"/>
  <c r="O682" i="1"/>
  <c r="U682" i="1"/>
  <c r="M682" i="1"/>
  <c r="N682" i="1"/>
  <c r="N683" i="1" s="1"/>
  <c r="R682" i="1"/>
  <c r="Q685" i="1"/>
  <c r="V682" i="1" l="1"/>
  <c r="L684" i="1"/>
  <c r="T684" i="1" s="1"/>
  <c r="M683" i="1"/>
  <c r="R683" i="1"/>
  <c r="T683" i="1"/>
  <c r="N684" i="1"/>
  <c r="Q686" i="1"/>
  <c r="V683" i="1" l="1"/>
  <c r="M684" i="1"/>
  <c r="O684" i="1"/>
  <c r="L685" i="1"/>
  <c r="T685" i="1" s="1"/>
  <c r="R684" i="1"/>
  <c r="N685" i="1"/>
  <c r="Q687" i="1"/>
  <c r="V684" i="1" l="1"/>
  <c r="L686" i="1"/>
  <c r="R686" i="1" s="1"/>
  <c r="M685" i="1"/>
  <c r="O685" i="1"/>
  <c r="R685" i="1"/>
  <c r="N686" i="1"/>
  <c r="N687" i="1" s="1"/>
  <c r="N688" i="1" s="1"/>
  <c r="Q688" i="1"/>
  <c r="V685" i="1" l="1"/>
  <c r="T686" i="1"/>
  <c r="M686" i="1"/>
  <c r="L687" i="1"/>
  <c r="R687" i="1" s="1"/>
  <c r="O686" i="1"/>
  <c r="N689" i="1"/>
  <c r="N690" i="1" s="1"/>
  <c r="Q689" i="1"/>
  <c r="V686" i="1" l="1"/>
  <c r="L688" i="1"/>
  <c r="O688" i="1" s="1"/>
  <c r="T687" i="1"/>
  <c r="M687" i="1"/>
  <c r="O687" i="1"/>
  <c r="Q690" i="1"/>
  <c r="N691" i="1"/>
  <c r="V687" i="1" l="1"/>
  <c r="M688" i="1"/>
  <c r="L689" i="1"/>
  <c r="R689" i="1" s="1"/>
  <c r="T688" i="1"/>
  <c r="R688" i="1"/>
  <c r="N692" i="1"/>
  <c r="Q691" i="1"/>
  <c r="V688" i="1" l="1"/>
  <c r="M689" i="1"/>
  <c r="T689" i="1"/>
  <c r="L690" i="1"/>
  <c r="M690" i="1" s="1"/>
  <c r="O689" i="1"/>
  <c r="Q692" i="1"/>
  <c r="N693" i="1"/>
  <c r="V689" i="1" l="1"/>
  <c r="L691" i="1"/>
  <c r="O691" i="1" s="1"/>
  <c r="T690" i="1"/>
  <c r="R690" i="1"/>
  <c r="O690" i="1"/>
  <c r="N694" i="1"/>
  <c r="Q693" i="1"/>
  <c r="R691" i="1" l="1"/>
  <c r="L692" i="1"/>
  <c r="R692" i="1" s="1"/>
  <c r="M691" i="1"/>
  <c r="V690" i="1"/>
  <c r="T691" i="1"/>
  <c r="Q694" i="1"/>
  <c r="N695" i="1"/>
  <c r="T692" i="1" l="1"/>
  <c r="M692" i="1"/>
  <c r="L693" i="1"/>
  <c r="T693" i="1" s="1"/>
  <c r="O692" i="1"/>
  <c r="V691" i="1"/>
  <c r="N696" i="1"/>
  <c r="Q695" i="1"/>
  <c r="V692" i="1" l="1"/>
  <c r="M693" i="1"/>
  <c r="L694" i="1"/>
  <c r="O694" i="1" s="1"/>
  <c r="O693" i="1"/>
  <c r="R693" i="1"/>
  <c r="Q696" i="1"/>
  <c r="N697" i="1"/>
  <c r="V693" i="1" l="1"/>
  <c r="R694" i="1"/>
  <c r="T694" i="1"/>
  <c r="L695" i="1"/>
  <c r="R695" i="1" s="1"/>
  <c r="M694" i="1"/>
  <c r="N698" i="1"/>
  <c r="Q697" i="1"/>
  <c r="V694" i="1" l="1"/>
  <c r="L696" i="1"/>
  <c r="R696" i="1" s="1"/>
  <c r="T695" i="1"/>
  <c r="M695" i="1"/>
  <c r="O695" i="1"/>
  <c r="Q698" i="1"/>
  <c r="N699" i="1"/>
  <c r="V695" i="1" l="1"/>
  <c r="T696" i="1"/>
  <c r="L697" i="1"/>
  <c r="O697" i="1" s="1"/>
  <c r="M696" i="1"/>
  <c r="O696" i="1"/>
  <c r="N700" i="1"/>
  <c r="Q699" i="1"/>
  <c r="V696" i="1" l="1"/>
  <c r="R697" i="1"/>
  <c r="T697" i="1"/>
  <c r="M697" i="1"/>
  <c r="L698" i="1"/>
  <c r="O698" i="1" s="1"/>
  <c r="Q700" i="1"/>
  <c r="N701" i="1"/>
  <c r="V697" i="1" l="1"/>
  <c r="R698" i="1"/>
  <c r="T698" i="1"/>
  <c r="M698" i="1"/>
  <c r="L699" i="1"/>
  <c r="R699" i="1" s="1"/>
  <c r="N702" i="1"/>
  <c r="Q701" i="1"/>
  <c r="V698" i="1" l="1"/>
  <c r="T699" i="1"/>
  <c r="M699" i="1"/>
  <c r="L700" i="1"/>
  <c r="R700" i="1" s="1"/>
  <c r="O699" i="1"/>
  <c r="Q702" i="1"/>
  <c r="V699" i="1" l="1"/>
  <c r="O700" i="1"/>
  <c r="T700" i="1"/>
  <c r="L701" i="1"/>
  <c r="M701" i="1" s="1"/>
  <c r="M700" i="1"/>
  <c r="Q703" i="1"/>
  <c r="V700" i="1" l="1"/>
  <c r="T701" i="1"/>
  <c r="L702" i="1"/>
  <c r="R702" i="1" s="1"/>
  <c r="O701" i="1"/>
  <c r="R701" i="1"/>
  <c r="Q704" i="1"/>
  <c r="T702" i="1" l="1"/>
  <c r="M702" i="1"/>
  <c r="V701" i="1"/>
  <c r="O702" i="1"/>
  <c r="L703" i="1"/>
  <c r="T703" i="1" s="1"/>
  <c r="Q705" i="1"/>
  <c r="V702" i="1" l="1"/>
  <c r="U703" i="1"/>
  <c r="N703" i="1"/>
  <c r="O703" i="1"/>
  <c r="L704" i="1"/>
  <c r="O704" i="1" s="1"/>
  <c r="M703" i="1"/>
  <c r="R703" i="1"/>
  <c r="Q706" i="1"/>
  <c r="V703" i="1" l="1"/>
  <c r="U704" i="1"/>
  <c r="T704" i="1"/>
  <c r="N704" i="1"/>
  <c r="R704" i="1"/>
  <c r="L705" i="1"/>
  <c r="U705" i="1" s="1"/>
  <c r="M704" i="1"/>
  <c r="Q707" i="1"/>
  <c r="V704" i="1" l="1"/>
  <c r="R705" i="1"/>
  <c r="O705" i="1"/>
  <c r="L706" i="1"/>
  <c r="T706" i="1" s="1"/>
  <c r="M705" i="1"/>
  <c r="N705" i="1"/>
  <c r="T705" i="1"/>
  <c r="Q708" i="1"/>
  <c r="V705" i="1" l="1"/>
  <c r="O706" i="1"/>
  <c r="U706" i="1"/>
  <c r="N706" i="1"/>
  <c r="N707" i="1" s="1"/>
  <c r="R706" i="1"/>
  <c r="L707" i="1"/>
  <c r="R707" i="1" s="1"/>
  <c r="M706" i="1"/>
  <c r="Q709" i="1"/>
  <c r="V706" i="1" l="1"/>
  <c r="M707" i="1"/>
  <c r="O707" i="1"/>
  <c r="T707" i="1"/>
  <c r="L708" i="1"/>
  <c r="R708" i="1" s="1"/>
  <c r="N708" i="1"/>
  <c r="Q710" i="1"/>
  <c r="V707" i="1" l="1"/>
  <c r="L709" i="1"/>
  <c r="O709" i="1" s="1"/>
  <c r="O708" i="1"/>
  <c r="T708" i="1"/>
  <c r="M708" i="1"/>
  <c r="N709" i="1"/>
  <c r="Q711" i="1"/>
  <c r="V708" i="1" l="1"/>
  <c r="M709" i="1"/>
  <c r="T709" i="1"/>
  <c r="L710" i="1"/>
  <c r="M710" i="1" s="1"/>
  <c r="R709" i="1"/>
  <c r="N710" i="1"/>
  <c r="N711" i="1" s="1"/>
  <c r="N712" i="1" s="1"/>
  <c r="Q712" i="1"/>
  <c r="V709" i="1" l="1"/>
  <c r="L711" i="1"/>
  <c r="T711" i="1" s="1"/>
  <c r="O710" i="1"/>
  <c r="R710" i="1"/>
  <c r="T710" i="1"/>
  <c r="N713" i="1"/>
  <c r="Q713" i="1"/>
  <c r="M711" i="1" l="1"/>
  <c r="R711" i="1"/>
  <c r="V710" i="1"/>
  <c r="O711" i="1"/>
  <c r="L712" i="1"/>
  <c r="O712" i="1" s="1"/>
  <c r="N714" i="1"/>
  <c r="N715" i="1" s="1"/>
  <c r="Q714" i="1"/>
  <c r="V711" i="1" l="1"/>
  <c r="T712" i="1"/>
  <c r="L713" i="1"/>
  <c r="M713" i="1" s="1"/>
  <c r="R712" i="1"/>
  <c r="M712" i="1"/>
  <c r="N716" i="1"/>
  <c r="Q715" i="1"/>
  <c r="O713" i="1" l="1"/>
  <c r="T713" i="1"/>
  <c r="R713" i="1"/>
  <c r="L714" i="1"/>
  <c r="T714" i="1" s="1"/>
  <c r="V712" i="1"/>
  <c r="Q716" i="1"/>
  <c r="N717" i="1"/>
  <c r="V713" i="1" l="1"/>
  <c r="O714" i="1"/>
  <c r="R714" i="1"/>
  <c r="M714" i="1"/>
  <c r="L715" i="1"/>
  <c r="T715" i="1" s="1"/>
  <c r="N718" i="1"/>
  <c r="Q717" i="1"/>
  <c r="V714" i="1" l="1"/>
  <c r="O715" i="1"/>
  <c r="R715" i="1"/>
  <c r="M715" i="1"/>
  <c r="L716" i="1"/>
  <c r="O716" i="1" s="1"/>
  <c r="Q718" i="1"/>
  <c r="N719" i="1"/>
  <c r="V715" i="1" l="1"/>
  <c r="T716" i="1"/>
  <c r="R716" i="1"/>
  <c r="L717" i="1"/>
  <c r="R717" i="1" s="1"/>
  <c r="M716" i="1"/>
  <c r="N720" i="1"/>
  <c r="Q719" i="1"/>
  <c r="T717" i="1" l="1"/>
  <c r="L718" i="1"/>
  <c r="M718" i="1" s="1"/>
  <c r="M717" i="1"/>
  <c r="V716" i="1"/>
  <c r="O717" i="1"/>
  <c r="Q720" i="1"/>
  <c r="N721" i="1"/>
  <c r="V717" i="1" l="1"/>
  <c r="T718" i="1"/>
  <c r="O718" i="1"/>
  <c r="R718" i="1"/>
  <c r="L719" i="1"/>
  <c r="O719" i="1" s="1"/>
  <c r="N722" i="1"/>
  <c r="Q721" i="1"/>
  <c r="M719" i="1" l="1"/>
  <c r="L720" i="1"/>
  <c r="R720" i="1" s="1"/>
  <c r="T719" i="1"/>
  <c r="R719" i="1"/>
  <c r="V718" i="1"/>
  <c r="Q722" i="1"/>
  <c r="N723" i="1"/>
  <c r="T720" i="1" l="1"/>
  <c r="L721" i="1"/>
  <c r="R721" i="1" s="1"/>
  <c r="V719" i="1"/>
  <c r="M720" i="1"/>
  <c r="O720" i="1"/>
  <c r="N724" i="1"/>
  <c r="Q723" i="1"/>
  <c r="M721" i="1" l="1"/>
  <c r="V720" i="1"/>
  <c r="L722" i="1"/>
  <c r="O722" i="1" s="1"/>
  <c r="O721" i="1"/>
  <c r="T721" i="1"/>
  <c r="Q724" i="1"/>
  <c r="N725" i="1"/>
  <c r="V721" i="1" l="1"/>
  <c r="L723" i="1"/>
  <c r="R723" i="1" s="1"/>
  <c r="T722" i="1"/>
  <c r="M722" i="1"/>
  <c r="R722" i="1"/>
  <c r="N726" i="1"/>
  <c r="Q725" i="1"/>
  <c r="V722" i="1" l="1"/>
  <c r="T723" i="1"/>
  <c r="L724" i="1"/>
  <c r="M724" i="1" s="1"/>
  <c r="M723" i="1"/>
  <c r="O723" i="1"/>
  <c r="Q726" i="1"/>
  <c r="V723" i="1" l="1"/>
  <c r="T724" i="1"/>
  <c r="L725" i="1"/>
  <c r="R725" i="1" s="1"/>
  <c r="O724" i="1"/>
  <c r="R724" i="1"/>
  <c r="Q727" i="1"/>
  <c r="T725" i="1" l="1"/>
  <c r="V724" i="1"/>
  <c r="L726" i="1"/>
  <c r="R726" i="1" s="1"/>
  <c r="M725" i="1"/>
  <c r="O725" i="1"/>
  <c r="Q728" i="1"/>
  <c r="V725" i="1" l="1"/>
  <c r="L727" i="1"/>
  <c r="T727" i="1" s="1"/>
  <c r="T726" i="1"/>
  <c r="O726" i="1"/>
  <c r="M726" i="1"/>
  <c r="Q729" i="1"/>
  <c r="V726" i="1" l="1"/>
  <c r="U727" i="1"/>
  <c r="M727" i="1"/>
  <c r="O727" i="1"/>
  <c r="L728" i="1"/>
  <c r="T728" i="1" s="1"/>
  <c r="N727" i="1"/>
  <c r="R727" i="1"/>
  <c r="Q730" i="1"/>
  <c r="V727" i="1" l="1"/>
  <c r="U728" i="1"/>
  <c r="N728" i="1"/>
  <c r="R728" i="1"/>
  <c r="L729" i="1"/>
  <c r="R729" i="1" s="1"/>
  <c r="M728" i="1"/>
  <c r="O728" i="1"/>
  <c r="Q731" i="1"/>
  <c r="V728" i="1" l="1"/>
  <c r="M729" i="1"/>
  <c r="L730" i="1"/>
  <c r="T730" i="1" s="1"/>
  <c r="T729" i="1"/>
  <c r="O729" i="1"/>
  <c r="U729" i="1"/>
  <c r="N729" i="1"/>
  <c r="Q732" i="1"/>
  <c r="U730" i="1" l="1"/>
  <c r="N730" i="1"/>
  <c r="M730" i="1"/>
  <c r="O730" i="1"/>
  <c r="V729" i="1"/>
  <c r="R730" i="1"/>
  <c r="L731" i="1"/>
  <c r="M731" i="1" s="1"/>
  <c r="N731" i="1"/>
  <c r="Q733" i="1"/>
  <c r="V730" i="1" l="1"/>
  <c r="R731" i="1"/>
  <c r="T731" i="1"/>
  <c r="L732" i="1"/>
  <c r="R732" i="1" s="1"/>
  <c r="O731" i="1"/>
  <c r="N732" i="1"/>
  <c r="Q734" i="1"/>
  <c r="V731" i="1" l="1"/>
  <c r="L733" i="1"/>
  <c r="O733" i="1" s="1"/>
  <c r="T732" i="1"/>
  <c r="M732" i="1"/>
  <c r="O732" i="1"/>
  <c r="N733" i="1"/>
  <c r="Q735" i="1"/>
  <c r="V732" i="1" l="1"/>
  <c r="T733" i="1"/>
  <c r="R733" i="1"/>
  <c r="M733" i="1"/>
  <c r="L734" i="1"/>
  <c r="O734" i="1" s="1"/>
  <c r="N734" i="1"/>
  <c r="N735" i="1" s="1"/>
  <c r="N736" i="1" s="1"/>
  <c r="Q736" i="1"/>
  <c r="V733" i="1" l="1"/>
  <c r="T734" i="1"/>
  <c r="L735" i="1"/>
  <c r="O735" i="1" s="1"/>
  <c r="M734" i="1"/>
  <c r="R734" i="1"/>
  <c r="N737" i="1"/>
  <c r="Q737" i="1"/>
  <c r="V734" i="1" l="1"/>
  <c r="M735" i="1"/>
  <c r="R735" i="1"/>
  <c r="T735" i="1"/>
  <c r="L736" i="1"/>
  <c r="M736" i="1" s="1"/>
  <c r="N738" i="1"/>
  <c r="N739" i="1" s="1"/>
  <c r="Q738" i="1"/>
  <c r="O736" i="1" l="1"/>
  <c r="T736" i="1"/>
  <c r="L737" i="1"/>
  <c r="T737" i="1" s="1"/>
  <c r="R736" i="1"/>
  <c r="V735" i="1"/>
  <c r="N740" i="1"/>
  <c r="Q739" i="1"/>
  <c r="M737" i="1" l="1"/>
  <c r="L738" i="1"/>
  <c r="T738" i="1" s="1"/>
  <c r="V736" i="1"/>
  <c r="O737" i="1"/>
  <c r="R737" i="1"/>
  <c r="Q740" i="1"/>
  <c r="N741" i="1"/>
  <c r="O738" i="1" l="1"/>
  <c r="M738" i="1"/>
  <c r="V737" i="1"/>
  <c r="L739" i="1"/>
  <c r="O739" i="1" s="1"/>
  <c r="R738" i="1"/>
  <c r="N742" i="1"/>
  <c r="Q741" i="1"/>
  <c r="V738" i="1" l="1"/>
  <c r="R739" i="1"/>
  <c r="T739" i="1"/>
  <c r="M739" i="1"/>
  <c r="L740" i="1"/>
  <c r="R740" i="1" s="1"/>
  <c r="Q742" i="1"/>
  <c r="N743" i="1"/>
  <c r="V739" i="1" l="1"/>
  <c r="T740" i="1"/>
  <c r="O740" i="1"/>
  <c r="M740" i="1"/>
  <c r="L741" i="1"/>
  <c r="T741" i="1" s="1"/>
  <c r="N744" i="1"/>
  <c r="Q743" i="1"/>
  <c r="V740" i="1" l="1"/>
  <c r="M741" i="1"/>
  <c r="O741" i="1"/>
  <c r="R741" i="1"/>
  <c r="L742" i="1"/>
  <c r="M742" i="1" s="1"/>
  <c r="Q744" i="1"/>
  <c r="N745" i="1"/>
  <c r="V741" i="1" l="1"/>
  <c r="R742" i="1"/>
  <c r="L743" i="1"/>
  <c r="O743" i="1" s="1"/>
  <c r="T742" i="1"/>
  <c r="O742" i="1"/>
  <c r="N746" i="1"/>
  <c r="Q745" i="1"/>
  <c r="V742" i="1" l="1"/>
  <c r="T743" i="1"/>
  <c r="L744" i="1"/>
  <c r="R744" i="1" s="1"/>
  <c r="R743" i="1"/>
  <c r="M743" i="1"/>
  <c r="Q746" i="1"/>
  <c r="N747" i="1"/>
  <c r="V743" i="1" l="1"/>
  <c r="T744" i="1"/>
  <c r="L745" i="1"/>
  <c r="R745" i="1" s="1"/>
  <c r="O744" i="1"/>
  <c r="M744" i="1"/>
  <c r="N748" i="1"/>
  <c r="Q747" i="1"/>
  <c r="V744" i="1" l="1"/>
  <c r="L746" i="1"/>
  <c r="M746" i="1" s="1"/>
  <c r="T745" i="1"/>
  <c r="M745" i="1"/>
  <c r="O745" i="1"/>
  <c r="Q748" i="1"/>
  <c r="N749" i="1"/>
  <c r="V745" i="1" l="1"/>
  <c r="T746" i="1"/>
  <c r="L747" i="1"/>
  <c r="R747" i="1" s="1"/>
  <c r="R746" i="1"/>
  <c r="O746" i="1"/>
  <c r="N750" i="1"/>
  <c r="Q749" i="1"/>
  <c r="T747" i="1" l="1"/>
  <c r="M747" i="1"/>
  <c r="O747" i="1"/>
  <c r="V746" i="1"/>
  <c r="L748" i="1"/>
  <c r="M748" i="1" s="1"/>
  <c r="Q750" i="1"/>
  <c r="T748" i="1" l="1"/>
  <c r="R748" i="1"/>
  <c r="V747" i="1"/>
  <c r="O748" i="1"/>
  <c r="L749" i="1"/>
  <c r="M749" i="1" s="1"/>
  <c r="Q751" i="1"/>
  <c r="V748" i="1" l="1"/>
  <c r="L750" i="1"/>
  <c r="T750" i="1" s="1"/>
  <c r="T749" i="1"/>
  <c r="O749" i="1"/>
  <c r="R749" i="1"/>
  <c r="Q752" i="1"/>
  <c r="M750" i="1" l="1"/>
  <c r="V749" i="1"/>
  <c r="L751" i="1"/>
  <c r="T751" i="1" s="1"/>
  <c r="O750" i="1"/>
  <c r="R750" i="1"/>
  <c r="Q753" i="1"/>
  <c r="V750" i="1" l="1"/>
  <c r="M751" i="1"/>
  <c r="U751" i="1"/>
  <c r="L752" i="1"/>
  <c r="U752" i="1" s="1"/>
  <c r="R751" i="1"/>
  <c r="O751" i="1"/>
  <c r="N751" i="1"/>
  <c r="Q754" i="1"/>
  <c r="V751" i="1" l="1"/>
  <c r="O752" i="1"/>
  <c r="M752" i="1"/>
  <c r="R752" i="1"/>
  <c r="T752" i="1"/>
  <c r="L753" i="1"/>
  <c r="T753" i="1" s="1"/>
  <c r="N752" i="1"/>
  <c r="Q755" i="1"/>
  <c r="V752" i="1" l="1"/>
  <c r="L754" i="1"/>
  <c r="T754" i="1" s="1"/>
  <c r="O753" i="1"/>
  <c r="U753" i="1"/>
  <c r="M753" i="1"/>
  <c r="N753" i="1"/>
  <c r="R753" i="1"/>
  <c r="Q756" i="1"/>
  <c r="V753" i="1" l="1"/>
  <c r="L755" i="1"/>
  <c r="R755" i="1" s="1"/>
  <c r="U754" i="1"/>
  <c r="M754" i="1"/>
  <c r="N754" i="1"/>
  <c r="N755" i="1" s="1"/>
  <c r="R754" i="1"/>
  <c r="O754" i="1"/>
  <c r="Q757" i="1"/>
  <c r="V754" i="1" l="1"/>
  <c r="L756" i="1"/>
  <c r="R756" i="1" s="1"/>
  <c r="T755" i="1"/>
  <c r="M755" i="1"/>
  <c r="O755" i="1"/>
  <c r="N756" i="1"/>
  <c r="Q758" i="1"/>
  <c r="V755" i="1" l="1"/>
  <c r="L757" i="1"/>
  <c r="R757" i="1" s="1"/>
  <c r="T756" i="1"/>
  <c r="O756" i="1"/>
  <c r="M756" i="1"/>
  <c r="N757" i="1"/>
  <c r="Q759" i="1"/>
  <c r="V756" i="1" l="1"/>
  <c r="M757" i="1"/>
  <c r="O757" i="1"/>
  <c r="L758" i="1"/>
  <c r="R758" i="1" s="1"/>
  <c r="T757" i="1"/>
  <c r="N758" i="1"/>
  <c r="N759" i="1" s="1"/>
  <c r="N760" i="1" s="1"/>
  <c r="Q760" i="1"/>
  <c r="V757" i="1" l="1"/>
  <c r="M758" i="1"/>
  <c r="T758" i="1"/>
  <c r="L759" i="1"/>
  <c r="R759" i="1" s="1"/>
  <c r="O758" i="1"/>
  <c r="N761" i="1"/>
  <c r="Q761" i="1"/>
  <c r="V758" i="1" l="1"/>
  <c r="M759" i="1"/>
  <c r="T759" i="1"/>
  <c r="L760" i="1"/>
  <c r="T760" i="1" s="1"/>
  <c r="O759" i="1"/>
  <c r="N762" i="1"/>
  <c r="Q762" i="1"/>
  <c r="V759" i="1" l="1"/>
  <c r="L761" i="1"/>
  <c r="R761" i="1" s="1"/>
  <c r="O760" i="1"/>
  <c r="M760" i="1"/>
  <c r="R760" i="1"/>
  <c r="N763" i="1"/>
  <c r="Q763" i="1"/>
  <c r="V760" i="1" l="1"/>
  <c r="T761" i="1"/>
  <c r="M761" i="1"/>
  <c r="O761" i="1"/>
  <c r="L762" i="1"/>
  <c r="R762" i="1" s="1"/>
  <c r="N764" i="1"/>
  <c r="Q764" i="1"/>
  <c r="V761" i="1" l="1"/>
  <c r="O762" i="1"/>
  <c r="T762" i="1"/>
  <c r="L763" i="1"/>
  <c r="R763" i="1" s="1"/>
  <c r="M762" i="1"/>
  <c r="N765" i="1"/>
  <c r="Q765" i="1"/>
  <c r="V762" i="1" l="1"/>
  <c r="T763" i="1"/>
  <c r="M763" i="1"/>
  <c r="L764" i="1"/>
  <c r="R764" i="1" s="1"/>
  <c r="O763" i="1"/>
  <c r="N766" i="1"/>
  <c r="Q766" i="1"/>
  <c r="V763" i="1" l="1"/>
  <c r="L765" i="1"/>
  <c r="R765" i="1" s="1"/>
  <c r="T764" i="1"/>
  <c r="M764" i="1"/>
  <c r="O764" i="1"/>
  <c r="N767" i="1"/>
  <c r="Q767" i="1"/>
  <c r="V764" i="1" l="1"/>
  <c r="M765" i="1"/>
  <c r="O765" i="1"/>
  <c r="T765" i="1"/>
  <c r="L766" i="1"/>
  <c r="R766" i="1" s="1"/>
  <c r="N768" i="1"/>
  <c r="Q768" i="1"/>
  <c r="V765" i="1" l="1"/>
  <c r="T766" i="1"/>
  <c r="L767" i="1"/>
  <c r="O767" i="1" s="1"/>
  <c r="M766" i="1"/>
  <c r="O766" i="1"/>
  <c r="N769" i="1"/>
  <c r="Q769" i="1"/>
  <c r="V766" i="1" l="1"/>
  <c r="L768" i="1"/>
  <c r="O768" i="1" s="1"/>
  <c r="R767" i="1"/>
  <c r="T767" i="1"/>
  <c r="M767" i="1"/>
  <c r="N770" i="1"/>
  <c r="Q770" i="1"/>
  <c r="R768" i="1" l="1"/>
  <c r="V767" i="1"/>
  <c r="T768" i="1"/>
  <c r="L769" i="1"/>
  <c r="R769" i="1" s="1"/>
  <c r="M768" i="1"/>
  <c r="N771" i="1"/>
  <c r="Q771" i="1"/>
  <c r="V768" i="1" l="1"/>
  <c r="L770" i="1"/>
  <c r="R770" i="1" s="1"/>
  <c r="M769" i="1"/>
  <c r="T769" i="1"/>
  <c r="O769" i="1"/>
  <c r="N772" i="1"/>
  <c r="Q772" i="1"/>
  <c r="V769" i="1" l="1"/>
  <c r="M770" i="1"/>
  <c r="L771" i="1"/>
  <c r="R771" i="1" s="1"/>
  <c r="O770" i="1"/>
  <c r="T770" i="1"/>
  <c r="N773" i="1"/>
  <c r="Q773" i="1"/>
  <c r="V770" i="1" l="1"/>
  <c r="L772" i="1"/>
  <c r="R772" i="1" s="1"/>
  <c r="M771" i="1"/>
  <c r="T771" i="1"/>
  <c r="O771" i="1"/>
  <c r="N774" i="1"/>
  <c r="Q774" i="1"/>
  <c r="V771" i="1" l="1"/>
  <c r="T772" i="1"/>
  <c r="M772" i="1"/>
  <c r="L773" i="1"/>
  <c r="O773" i="1" s="1"/>
  <c r="O772" i="1"/>
  <c r="Q775" i="1"/>
  <c r="V772" i="1" l="1"/>
  <c r="T773" i="1"/>
  <c r="L774" i="1"/>
  <c r="R774" i="1" s="1"/>
  <c r="R773" i="1"/>
  <c r="M773" i="1"/>
  <c r="Q776" i="1"/>
  <c r="V773" i="1" l="1"/>
  <c r="T774" i="1"/>
  <c r="M774" i="1"/>
  <c r="L775" i="1"/>
  <c r="T775" i="1" s="1"/>
  <c r="O774" i="1"/>
  <c r="Q777" i="1"/>
  <c r="V774" i="1" l="1"/>
  <c r="L776" i="1"/>
  <c r="T776" i="1" s="1"/>
  <c r="M775" i="1"/>
  <c r="N775" i="1"/>
  <c r="R775" i="1"/>
  <c r="U775" i="1"/>
  <c r="O775" i="1"/>
  <c r="Q778" i="1"/>
  <c r="V775" i="1" l="1"/>
  <c r="N776" i="1"/>
  <c r="L777" i="1"/>
  <c r="O777" i="1" s="1"/>
  <c r="O776" i="1"/>
  <c r="M776" i="1"/>
  <c r="U776" i="1"/>
  <c r="R776" i="1"/>
  <c r="Q779" i="1"/>
  <c r="V776" i="1" l="1"/>
  <c r="U777" i="1"/>
  <c r="L778" i="1"/>
  <c r="T778" i="1" s="1"/>
  <c r="N777" i="1"/>
  <c r="R777" i="1"/>
  <c r="T777" i="1"/>
  <c r="M777" i="1"/>
  <c r="Q780" i="1"/>
  <c r="V777" i="1" l="1"/>
  <c r="M778" i="1"/>
  <c r="O778" i="1"/>
  <c r="N778" i="1"/>
  <c r="N779" i="1" s="1"/>
  <c r="R778" i="1"/>
  <c r="U778" i="1"/>
  <c r="L779" i="1"/>
  <c r="R779" i="1" s="1"/>
  <c r="Q781" i="1"/>
  <c r="V778" i="1" l="1"/>
  <c r="M779" i="1"/>
  <c r="L780" i="1"/>
  <c r="T780" i="1" s="1"/>
  <c r="T779" i="1"/>
  <c r="O779" i="1"/>
  <c r="N780" i="1"/>
  <c r="Q782" i="1"/>
  <c r="V779" i="1" l="1"/>
  <c r="M780" i="1"/>
  <c r="O780" i="1"/>
  <c r="R780" i="1"/>
  <c r="L781" i="1"/>
  <c r="O781" i="1" s="1"/>
  <c r="N781" i="1"/>
  <c r="Q783" i="1"/>
  <c r="V780" i="1" l="1"/>
  <c r="T781" i="1"/>
  <c r="R781" i="1"/>
  <c r="L782" i="1"/>
  <c r="R782" i="1" s="1"/>
  <c r="M781" i="1"/>
  <c r="N782" i="1"/>
  <c r="N783" i="1" s="1"/>
  <c r="N784" i="1" s="1"/>
  <c r="Q784" i="1"/>
  <c r="V781" i="1" l="1"/>
  <c r="L783" i="1"/>
  <c r="M783" i="1" s="1"/>
  <c r="O782" i="1"/>
  <c r="T782" i="1"/>
  <c r="M782" i="1"/>
  <c r="N785" i="1"/>
  <c r="N786" i="1" s="1"/>
  <c r="Q785" i="1"/>
  <c r="V782" i="1" l="1"/>
  <c r="T783" i="1"/>
  <c r="L784" i="1"/>
  <c r="M784" i="1" s="1"/>
  <c r="O783" i="1"/>
  <c r="R783" i="1"/>
  <c r="Q786" i="1"/>
  <c r="N787" i="1"/>
  <c r="V783" i="1" l="1"/>
  <c r="L785" i="1"/>
  <c r="O785" i="1" s="1"/>
  <c r="T784" i="1"/>
  <c r="O784" i="1"/>
  <c r="R784" i="1"/>
  <c r="N788" i="1"/>
  <c r="Q787" i="1"/>
  <c r="V784" i="1" l="1"/>
  <c r="L786" i="1"/>
  <c r="O786" i="1" s="1"/>
  <c r="R785" i="1"/>
  <c r="T785" i="1"/>
  <c r="M785" i="1"/>
  <c r="Q788" i="1"/>
  <c r="N789" i="1"/>
  <c r="R786" i="1" l="1"/>
  <c r="T786" i="1"/>
  <c r="L787" i="1"/>
  <c r="O787" i="1" s="1"/>
  <c r="M786" i="1"/>
  <c r="V785" i="1"/>
  <c r="N790" i="1"/>
  <c r="Q789" i="1"/>
  <c r="V786" i="1" l="1"/>
  <c r="T787" i="1"/>
  <c r="R787" i="1"/>
  <c r="M787" i="1"/>
  <c r="L788" i="1"/>
  <c r="O788" i="1" s="1"/>
  <c r="Q790" i="1"/>
  <c r="N791" i="1"/>
  <c r="V787" i="1" l="1"/>
  <c r="R788" i="1"/>
  <c r="T788" i="1"/>
  <c r="M788" i="1"/>
  <c r="L789" i="1"/>
  <c r="R789" i="1" s="1"/>
  <c r="N792" i="1"/>
  <c r="Q791" i="1"/>
  <c r="V788" i="1" l="1"/>
  <c r="T789" i="1"/>
  <c r="L790" i="1"/>
  <c r="T790" i="1" s="1"/>
  <c r="M789" i="1"/>
  <c r="O789" i="1"/>
  <c r="Q792" i="1"/>
  <c r="N793" i="1"/>
  <c r="V789" i="1" l="1"/>
  <c r="M790" i="1"/>
  <c r="O790" i="1"/>
  <c r="L791" i="1"/>
  <c r="M791" i="1" s="1"/>
  <c r="R790" i="1"/>
  <c r="N794" i="1"/>
  <c r="Q793" i="1"/>
  <c r="V790" i="1" l="1"/>
  <c r="T791" i="1"/>
  <c r="R791" i="1"/>
  <c r="O791" i="1"/>
  <c r="L792" i="1"/>
  <c r="R792" i="1" s="1"/>
  <c r="Q794" i="1"/>
  <c r="N795" i="1"/>
  <c r="V791" i="1" l="1"/>
  <c r="M792" i="1"/>
  <c r="L793" i="1"/>
  <c r="O793" i="1" s="1"/>
  <c r="T792" i="1"/>
  <c r="O792" i="1"/>
  <c r="N796" i="1"/>
  <c r="Q795" i="1"/>
  <c r="V792" i="1" l="1"/>
  <c r="L794" i="1"/>
  <c r="R794" i="1" s="1"/>
  <c r="R793" i="1"/>
  <c r="T793" i="1"/>
  <c r="M793" i="1"/>
  <c r="Q796" i="1"/>
  <c r="N797" i="1"/>
  <c r="V793" i="1" l="1"/>
  <c r="M794" i="1"/>
  <c r="T794" i="1"/>
  <c r="O794" i="1"/>
  <c r="L795" i="1"/>
  <c r="R795" i="1" s="1"/>
  <c r="Q797" i="1"/>
  <c r="N798" i="1"/>
  <c r="V794" i="1" l="1"/>
  <c r="L796" i="1"/>
  <c r="R796" i="1" s="1"/>
  <c r="O795" i="1"/>
  <c r="T795" i="1"/>
  <c r="M795" i="1"/>
  <c r="Q798" i="1"/>
  <c r="V795" i="1" l="1"/>
  <c r="T796" i="1"/>
  <c r="L797" i="1"/>
  <c r="R797" i="1" s="1"/>
  <c r="M796" i="1"/>
  <c r="O796" i="1"/>
  <c r="Q799" i="1"/>
  <c r="V796" i="1" l="1"/>
  <c r="T797" i="1"/>
  <c r="O797" i="1"/>
  <c r="L798" i="1"/>
  <c r="O798" i="1" s="1"/>
  <c r="M797" i="1"/>
  <c r="Q800" i="1"/>
  <c r="V797" i="1" l="1"/>
  <c r="M798" i="1"/>
  <c r="T798" i="1"/>
  <c r="L799" i="1"/>
  <c r="R799" i="1" s="1"/>
  <c r="R798" i="1"/>
  <c r="Q801" i="1"/>
  <c r="O799" i="1" l="1"/>
  <c r="M799" i="1"/>
  <c r="L800" i="1"/>
  <c r="T800" i="1" s="1"/>
  <c r="V798" i="1"/>
  <c r="T799" i="1"/>
  <c r="U799" i="1"/>
  <c r="N799" i="1"/>
  <c r="Q802" i="1"/>
  <c r="V799" i="1" l="1"/>
  <c r="M800" i="1"/>
  <c r="L801" i="1"/>
  <c r="U801" i="1" s="1"/>
  <c r="O800" i="1"/>
  <c r="U800" i="1"/>
  <c r="N800" i="1"/>
  <c r="R800" i="1"/>
  <c r="Q803" i="1"/>
  <c r="V800" i="1" l="1"/>
  <c r="N801" i="1"/>
  <c r="O801" i="1"/>
  <c r="M801" i="1"/>
  <c r="R801" i="1"/>
  <c r="L802" i="1"/>
  <c r="R802" i="1" s="1"/>
  <c r="T801" i="1"/>
  <c r="Q804" i="1"/>
  <c r="V801" i="1" l="1"/>
  <c r="T802" i="1"/>
  <c r="M802" i="1"/>
  <c r="U802" i="1"/>
  <c r="L803" i="1"/>
  <c r="M803" i="1" s="1"/>
  <c r="O802" i="1"/>
  <c r="N802" i="1"/>
  <c r="N803" i="1" s="1"/>
  <c r="Q805" i="1"/>
  <c r="V802" i="1" l="1"/>
  <c r="R803" i="1"/>
  <c r="L804" i="1"/>
  <c r="M804" i="1" s="1"/>
  <c r="T803" i="1"/>
  <c r="O803" i="1"/>
  <c r="N804" i="1"/>
  <c r="Q806" i="1"/>
  <c r="V803" i="1" l="1"/>
  <c r="L805" i="1"/>
  <c r="T805" i="1" s="1"/>
  <c r="R804" i="1"/>
  <c r="T804" i="1"/>
  <c r="O804" i="1"/>
  <c r="N805" i="1"/>
  <c r="Q807" i="1"/>
  <c r="V804" i="1" l="1"/>
  <c r="O805" i="1"/>
  <c r="R805" i="1"/>
  <c r="L806" i="1"/>
  <c r="T806" i="1" s="1"/>
  <c r="M805" i="1"/>
  <c r="N806" i="1"/>
  <c r="N807" i="1" s="1"/>
  <c r="N808" i="1" s="1"/>
  <c r="Q808" i="1"/>
  <c r="V805" i="1" l="1"/>
  <c r="M806" i="1"/>
  <c r="O806" i="1"/>
  <c r="R806" i="1"/>
  <c r="L807" i="1"/>
  <c r="T807" i="1" s="1"/>
  <c r="N809" i="1"/>
  <c r="Q809" i="1"/>
  <c r="V806" i="1" l="1"/>
  <c r="O807" i="1"/>
  <c r="M807" i="1"/>
  <c r="R807" i="1"/>
  <c r="L808" i="1"/>
  <c r="T808" i="1" s="1"/>
  <c r="N810" i="1"/>
  <c r="N811" i="1" s="1"/>
  <c r="Q810" i="1"/>
  <c r="V807" i="1" l="1"/>
  <c r="M808" i="1"/>
  <c r="O808" i="1"/>
  <c r="R808" i="1"/>
  <c r="L809" i="1"/>
  <c r="T809" i="1" s="1"/>
  <c r="Q811" i="1"/>
  <c r="N812" i="1"/>
  <c r="V808" i="1" l="1"/>
  <c r="O809" i="1"/>
  <c r="R809" i="1"/>
  <c r="M809" i="1"/>
  <c r="L810" i="1"/>
  <c r="M810" i="1" s="1"/>
  <c r="N813" i="1"/>
  <c r="Q812" i="1"/>
  <c r="V809" i="1" l="1"/>
  <c r="O810" i="1"/>
  <c r="R810" i="1"/>
  <c r="T810" i="1"/>
  <c r="L811" i="1"/>
  <c r="T811" i="1" s="1"/>
  <c r="Q813" i="1"/>
  <c r="N814" i="1"/>
  <c r="M811" i="1" l="1"/>
  <c r="R811" i="1"/>
  <c r="O811" i="1"/>
  <c r="V810" i="1"/>
  <c r="V811" i="1" s="1"/>
  <c r="L812" i="1"/>
  <c r="T812" i="1" s="1"/>
  <c r="N815" i="1"/>
  <c r="Q814" i="1"/>
  <c r="M812" i="1" l="1"/>
  <c r="O812" i="1"/>
  <c r="L813" i="1"/>
  <c r="O813" i="1" s="1"/>
  <c r="R812" i="1"/>
  <c r="V812" i="1" s="1"/>
  <c r="Q815" i="1"/>
  <c r="N816" i="1"/>
  <c r="R813" i="1" l="1"/>
  <c r="M813" i="1"/>
  <c r="T813" i="1"/>
  <c r="L814" i="1"/>
  <c r="M814" i="1" s="1"/>
  <c r="N817" i="1"/>
  <c r="Q816" i="1"/>
  <c r="O814" i="1" l="1"/>
  <c r="V813" i="1"/>
  <c r="R814" i="1"/>
  <c r="T814" i="1"/>
  <c r="L815" i="1"/>
  <c r="O815" i="1" s="1"/>
  <c r="Q817" i="1"/>
  <c r="N818" i="1"/>
  <c r="R815" i="1" l="1"/>
  <c r="V814" i="1"/>
  <c r="T815" i="1"/>
  <c r="L816" i="1"/>
  <c r="M816" i="1" s="1"/>
  <c r="M815" i="1"/>
  <c r="N819" i="1"/>
  <c r="Q818" i="1"/>
  <c r="V815" i="1" l="1"/>
  <c r="T816" i="1"/>
  <c r="R816" i="1"/>
  <c r="O816" i="1"/>
  <c r="L817" i="1"/>
  <c r="T817" i="1" s="1"/>
  <c r="Q819" i="1"/>
  <c r="N820" i="1"/>
  <c r="V816" i="1" l="1"/>
  <c r="O817" i="1"/>
  <c r="M817" i="1"/>
  <c r="R817" i="1"/>
  <c r="L818" i="1"/>
  <c r="T818" i="1" s="1"/>
  <c r="N821" i="1"/>
  <c r="Q820" i="1"/>
  <c r="V817" i="1" l="1"/>
  <c r="M818" i="1"/>
  <c r="L819" i="1"/>
  <c r="O819" i="1" s="1"/>
  <c r="O818" i="1"/>
  <c r="R818" i="1"/>
  <c r="Q821" i="1"/>
  <c r="N822" i="1"/>
  <c r="V818" i="1" l="1"/>
  <c r="R819" i="1"/>
  <c r="T819" i="1"/>
  <c r="M819" i="1"/>
  <c r="L820" i="1"/>
  <c r="T820" i="1" s="1"/>
  <c r="Q822" i="1"/>
  <c r="L821" i="1" l="1"/>
  <c r="T821" i="1" s="1"/>
  <c r="M820" i="1"/>
  <c r="O820" i="1"/>
  <c r="R820" i="1"/>
  <c r="V819" i="1"/>
  <c r="Q823" i="1"/>
  <c r="M821" i="1" l="1"/>
  <c r="R821" i="1"/>
  <c r="V820" i="1"/>
  <c r="V821" i="1" s="1"/>
  <c r="O821" i="1"/>
  <c r="L822" i="1"/>
  <c r="M822" i="1" s="1"/>
  <c r="Q824" i="1"/>
  <c r="L823" i="1" l="1"/>
  <c r="U823" i="1" s="1"/>
  <c r="R822" i="1"/>
  <c r="T822" i="1"/>
  <c r="O822" i="1"/>
  <c r="Q825" i="1"/>
  <c r="O823" i="1" l="1"/>
  <c r="M823" i="1"/>
  <c r="N823" i="1"/>
  <c r="R823" i="1"/>
  <c r="T823" i="1"/>
  <c r="V822" i="1"/>
  <c r="L824" i="1"/>
  <c r="M824" i="1" s="1"/>
  <c r="Q826" i="1"/>
  <c r="V823" i="1" l="1"/>
  <c r="R824" i="1"/>
  <c r="L825" i="1"/>
  <c r="R825" i="1" s="1"/>
  <c r="O824" i="1"/>
  <c r="N824" i="1"/>
  <c r="T824" i="1"/>
  <c r="U824" i="1"/>
  <c r="Q827" i="1"/>
  <c r="V824" i="1" l="1"/>
  <c r="T825" i="1"/>
  <c r="L826" i="1"/>
  <c r="O826" i="1" s="1"/>
  <c r="U825" i="1"/>
  <c r="M825" i="1"/>
  <c r="O825" i="1"/>
  <c r="N825" i="1"/>
  <c r="Q828" i="1"/>
  <c r="V825" i="1" l="1"/>
  <c r="N826" i="1"/>
  <c r="N827" i="1" s="1"/>
  <c r="R826" i="1"/>
  <c r="T826" i="1"/>
  <c r="U826" i="1"/>
  <c r="M826" i="1"/>
  <c r="L827" i="1"/>
  <c r="O827" i="1" s="1"/>
  <c r="Q829" i="1"/>
  <c r="V826" i="1" l="1"/>
  <c r="M827" i="1"/>
  <c r="R827" i="1"/>
  <c r="L828" i="1"/>
  <c r="T828" i="1" s="1"/>
  <c r="T827" i="1"/>
  <c r="N828" i="1"/>
  <c r="Q830" i="1"/>
  <c r="V827" i="1" l="1"/>
  <c r="M828" i="1"/>
  <c r="O828" i="1"/>
  <c r="R828" i="1"/>
  <c r="L829" i="1"/>
  <c r="T829" i="1" s="1"/>
  <c r="N829" i="1"/>
  <c r="Q831" i="1"/>
  <c r="V828" i="1" l="1"/>
  <c r="M829" i="1"/>
  <c r="O829" i="1"/>
  <c r="R829" i="1"/>
  <c r="L830" i="1"/>
  <c r="T830" i="1" s="1"/>
  <c r="N830" i="1"/>
  <c r="N831" i="1" s="1"/>
  <c r="N832" i="1" s="1"/>
  <c r="Q832" i="1"/>
  <c r="V829" i="1" l="1"/>
  <c r="M830" i="1"/>
  <c r="O830" i="1"/>
  <c r="R830" i="1"/>
  <c r="L831" i="1"/>
  <c r="O831" i="1" s="1"/>
  <c r="N833" i="1"/>
  <c r="N834" i="1" s="1"/>
  <c r="Q833" i="1"/>
  <c r="V830" i="1" l="1"/>
  <c r="T831" i="1"/>
  <c r="R831" i="1"/>
  <c r="M831" i="1"/>
  <c r="L832" i="1"/>
  <c r="R832" i="1" s="1"/>
  <c r="Q834" i="1"/>
  <c r="N835" i="1"/>
  <c r="V831" i="1" l="1"/>
  <c r="M832" i="1"/>
  <c r="O832" i="1"/>
  <c r="T832" i="1"/>
  <c r="L833" i="1"/>
  <c r="R833" i="1" s="1"/>
  <c r="N836" i="1"/>
  <c r="Q835" i="1"/>
  <c r="V832" i="1" l="1"/>
  <c r="M833" i="1"/>
  <c r="T833" i="1"/>
  <c r="O833" i="1"/>
  <c r="L834" i="1"/>
  <c r="R834" i="1" s="1"/>
  <c r="Q836" i="1"/>
  <c r="N837" i="1"/>
  <c r="V833" i="1" l="1"/>
  <c r="L835" i="1"/>
  <c r="M835" i="1" s="1"/>
  <c r="O834" i="1"/>
  <c r="M834" i="1"/>
  <c r="T834" i="1"/>
  <c r="N838" i="1"/>
  <c r="Q837" i="1"/>
  <c r="V834" i="1" l="1"/>
  <c r="O835" i="1"/>
  <c r="R835" i="1"/>
  <c r="T835" i="1"/>
  <c r="L836" i="1"/>
  <c r="O836" i="1" s="1"/>
  <c r="Q838" i="1"/>
  <c r="N839" i="1"/>
  <c r="V835" i="1" l="1"/>
  <c r="T836" i="1"/>
  <c r="R836" i="1"/>
  <c r="L837" i="1"/>
  <c r="T837" i="1" s="1"/>
  <c r="M836" i="1"/>
  <c r="N840" i="1"/>
  <c r="Q839" i="1"/>
  <c r="O837" i="1" l="1"/>
  <c r="R837" i="1"/>
  <c r="V836" i="1"/>
  <c r="M837" i="1"/>
  <c r="L838" i="1"/>
  <c r="T838" i="1" s="1"/>
  <c r="Q840" i="1"/>
  <c r="N841" i="1"/>
  <c r="V837" i="1" l="1"/>
  <c r="O838" i="1"/>
  <c r="M838" i="1"/>
  <c r="R838" i="1"/>
  <c r="L839" i="1"/>
  <c r="O839" i="1" s="1"/>
  <c r="N842" i="1"/>
  <c r="Q841" i="1"/>
  <c r="V838" i="1" l="1"/>
  <c r="T839" i="1"/>
  <c r="R839" i="1"/>
  <c r="M839" i="1"/>
  <c r="L840" i="1"/>
  <c r="T840" i="1" s="1"/>
  <c r="Q842" i="1"/>
  <c r="N843" i="1"/>
  <c r="V839" i="1" l="1"/>
  <c r="R840" i="1"/>
  <c r="M840" i="1"/>
  <c r="O840" i="1"/>
  <c r="L841" i="1"/>
  <c r="T841" i="1" s="1"/>
  <c r="N844" i="1"/>
  <c r="Q843" i="1"/>
  <c r="V840" i="1" l="1"/>
  <c r="M841" i="1"/>
  <c r="O841" i="1"/>
  <c r="R841" i="1"/>
  <c r="L842" i="1"/>
  <c r="R842" i="1" s="1"/>
  <c r="Q844" i="1"/>
  <c r="N845" i="1"/>
  <c r="V841" i="1" l="1"/>
  <c r="L843" i="1"/>
  <c r="M843" i="1" s="1"/>
  <c r="O842" i="1"/>
  <c r="T842" i="1"/>
  <c r="M842" i="1"/>
  <c r="N846" i="1"/>
  <c r="Q845" i="1"/>
  <c r="V842" i="1" l="1"/>
  <c r="O843" i="1"/>
  <c r="R843" i="1"/>
  <c r="L844" i="1"/>
  <c r="T844" i="1" s="1"/>
  <c r="T843" i="1"/>
  <c r="Q846" i="1"/>
  <c r="V843" i="1" l="1"/>
  <c r="O844" i="1"/>
  <c r="M844" i="1"/>
  <c r="R844" i="1"/>
  <c r="L845" i="1"/>
  <c r="T845" i="1" s="1"/>
  <c r="Q847" i="1"/>
  <c r="V844" i="1" l="1"/>
  <c r="R845" i="1"/>
  <c r="L846" i="1"/>
  <c r="R846" i="1" s="1"/>
  <c r="O845" i="1"/>
  <c r="M845" i="1"/>
  <c r="Q848" i="1"/>
  <c r="V845" i="1" l="1"/>
  <c r="M846" i="1"/>
  <c r="O846" i="1"/>
  <c r="T846" i="1"/>
  <c r="L847" i="1"/>
  <c r="O847" i="1" s="1"/>
  <c r="Q849" i="1"/>
  <c r="V846" i="1" l="1"/>
  <c r="N847" i="1"/>
  <c r="R847" i="1"/>
  <c r="T847" i="1"/>
  <c r="U847" i="1"/>
  <c r="M847" i="1"/>
  <c r="L848" i="1"/>
  <c r="M848" i="1" s="1"/>
  <c r="Q850" i="1"/>
  <c r="V847" i="1" l="1"/>
  <c r="N848" i="1"/>
  <c r="R848" i="1"/>
  <c r="U848" i="1"/>
  <c r="T848" i="1"/>
  <c r="L849" i="1"/>
  <c r="N849" i="1" s="1"/>
  <c r="O848" i="1"/>
  <c r="Q851" i="1"/>
  <c r="V848" i="1" l="1"/>
  <c r="R849" i="1"/>
  <c r="T849" i="1"/>
  <c r="U849" i="1"/>
  <c r="L850" i="1"/>
  <c r="O850" i="1" s="1"/>
  <c r="M849" i="1"/>
  <c r="O849" i="1"/>
  <c r="Q852" i="1"/>
  <c r="V849" i="1" l="1"/>
  <c r="M850" i="1"/>
  <c r="R850" i="1"/>
  <c r="N850" i="1"/>
  <c r="T850" i="1"/>
  <c r="L851" i="1"/>
  <c r="M851" i="1" s="1"/>
  <c r="U850" i="1"/>
  <c r="N851" i="1"/>
  <c r="Q853" i="1"/>
  <c r="V850" i="1" l="1"/>
  <c r="O851" i="1"/>
  <c r="R851" i="1"/>
  <c r="L852" i="1"/>
  <c r="T852" i="1" s="1"/>
  <c r="T851" i="1"/>
  <c r="N852" i="1"/>
  <c r="Q854" i="1"/>
  <c r="V851" i="1" l="1"/>
  <c r="M852" i="1"/>
  <c r="O852" i="1"/>
  <c r="R852" i="1"/>
  <c r="L853" i="1"/>
  <c r="M853" i="1" s="1"/>
  <c r="N853" i="1"/>
  <c r="Q855" i="1"/>
  <c r="V852" i="1" l="1"/>
  <c r="T853" i="1"/>
  <c r="R853" i="1"/>
  <c r="L854" i="1"/>
  <c r="M854" i="1" s="1"/>
  <c r="O853" i="1"/>
  <c r="N854" i="1"/>
  <c r="N855" i="1" s="1"/>
  <c r="N856" i="1" s="1"/>
  <c r="Q856" i="1"/>
  <c r="V853" i="1" l="1"/>
  <c r="T854" i="1"/>
  <c r="R854" i="1"/>
  <c r="O854" i="1"/>
  <c r="L855" i="1"/>
  <c r="R855" i="1" s="1"/>
  <c r="N857" i="1"/>
  <c r="Q857" i="1"/>
  <c r="V854" i="1" l="1"/>
  <c r="L856" i="1"/>
  <c r="T856" i="1" s="1"/>
  <c r="T855" i="1"/>
  <c r="M855" i="1"/>
  <c r="O855" i="1"/>
  <c r="N858" i="1"/>
  <c r="N859" i="1" s="1"/>
  <c r="Q858" i="1"/>
  <c r="V855" i="1" l="1"/>
  <c r="O856" i="1"/>
  <c r="M856" i="1"/>
  <c r="L857" i="1"/>
  <c r="R857" i="1" s="1"/>
  <c r="R856" i="1"/>
  <c r="N860" i="1"/>
  <c r="Q859" i="1"/>
  <c r="V856" i="1" l="1"/>
  <c r="T857" i="1"/>
  <c r="M857" i="1"/>
  <c r="O857" i="1"/>
  <c r="L858" i="1"/>
  <c r="M858" i="1" s="1"/>
  <c r="Q860" i="1"/>
  <c r="N861" i="1"/>
  <c r="V857" i="1" l="1"/>
  <c r="O858" i="1"/>
  <c r="R858" i="1"/>
  <c r="T858" i="1"/>
  <c r="L859" i="1"/>
  <c r="M859" i="1" s="1"/>
  <c r="N862" i="1"/>
  <c r="Q861" i="1"/>
  <c r="T859" i="1" l="1"/>
  <c r="R859" i="1"/>
  <c r="L860" i="1"/>
  <c r="T860" i="1" s="1"/>
  <c r="O859" i="1"/>
  <c r="V858" i="1"/>
  <c r="Q862" i="1"/>
  <c r="N863" i="1"/>
  <c r="O860" i="1" l="1"/>
  <c r="M860" i="1"/>
  <c r="R860" i="1"/>
  <c r="V859" i="1"/>
  <c r="V860" i="1" s="1"/>
  <c r="L861" i="1"/>
  <c r="T861" i="1" s="1"/>
  <c r="N864" i="1"/>
  <c r="Q863" i="1"/>
  <c r="M861" i="1" l="1"/>
  <c r="R861" i="1"/>
  <c r="V861" i="1" s="1"/>
  <c r="O861" i="1"/>
  <c r="L862" i="1"/>
  <c r="T862" i="1" s="1"/>
  <c r="Q864" i="1"/>
  <c r="N865" i="1"/>
  <c r="O862" i="1" l="1"/>
  <c r="M862" i="1"/>
  <c r="R862" i="1"/>
  <c r="V862" i="1" s="1"/>
  <c r="L863" i="1"/>
  <c r="T863" i="1" s="1"/>
  <c r="N866" i="1"/>
  <c r="Q865" i="1"/>
  <c r="M863" i="1" l="1"/>
  <c r="O863" i="1"/>
  <c r="R863" i="1"/>
  <c r="V863" i="1" s="1"/>
  <c r="L864" i="1"/>
  <c r="O864" i="1" s="1"/>
  <c r="Q866" i="1"/>
  <c r="N867" i="1"/>
  <c r="T864" i="1" l="1"/>
  <c r="M864" i="1"/>
  <c r="R864" i="1"/>
  <c r="L865" i="1"/>
  <c r="M865" i="1" s="1"/>
  <c r="N868" i="1"/>
  <c r="Q867" i="1"/>
  <c r="V864" i="1" l="1"/>
  <c r="O865" i="1"/>
  <c r="R865" i="1"/>
  <c r="L866" i="1"/>
  <c r="O866" i="1" s="1"/>
  <c r="T865" i="1"/>
  <c r="Q868" i="1"/>
  <c r="N869" i="1"/>
  <c r="V865" i="1" l="1"/>
  <c r="M866" i="1"/>
  <c r="R866" i="1"/>
  <c r="T866" i="1"/>
  <c r="L867" i="1"/>
  <c r="M867" i="1" s="1"/>
  <c r="N870" i="1"/>
  <c r="Q869" i="1"/>
  <c r="L868" i="1" l="1"/>
  <c r="R868" i="1" s="1"/>
  <c r="O867" i="1"/>
  <c r="R867" i="1"/>
  <c r="T867" i="1"/>
  <c r="V866" i="1"/>
  <c r="Q870" i="1"/>
  <c r="V867" i="1" l="1"/>
  <c r="M868" i="1"/>
  <c r="O868" i="1"/>
  <c r="T868" i="1"/>
  <c r="L869" i="1"/>
  <c r="M869" i="1" s="1"/>
  <c r="Q871" i="1"/>
  <c r="V868" i="1" l="1"/>
  <c r="R869" i="1"/>
  <c r="T869" i="1"/>
  <c r="O869" i="1"/>
  <c r="L870" i="1"/>
  <c r="R870" i="1" s="1"/>
  <c r="Q872" i="1"/>
  <c r="O870" i="1" l="1"/>
  <c r="T870" i="1"/>
  <c r="L871" i="1"/>
  <c r="R871" i="1" s="1"/>
  <c r="M870" i="1"/>
  <c r="V869" i="1"/>
  <c r="Q873" i="1"/>
  <c r="V870" i="1" l="1"/>
  <c r="L872" i="1"/>
  <c r="R872" i="1" s="1"/>
  <c r="T871" i="1"/>
  <c r="O871" i="1"/>
  <c r="N871" i="1"/>
  <c r="U871" i="1"/>
  <c r="M871" i="1"/>
  <c r="Q874" i="1"/>
  <c r="V871" i="1" l="1"/>
  <c r="T872" i="1"/>
  <c r="U872" i="1"/>
  <c r="O872" i="1"/>
  <c r="N872" i="1"/>
  <c r="L873" i="1"/>
  <c r="M872" i="1"/>
  <c r="Q875" i="1"/>
  <c r="V872" i="1" l="1"/>
  <c r="N873" i="1"/>
  <c r="T873" i="1"/>
  <c r="L874" i="1"/>
  <c r="M873" i="1"/>
  <c r="R873" i="1"/>
  <c r="U873" i="1"/>
  <c r="O873" i="1"/>
  <c r="Q876" i="1"/>
  <c r="N874" i="1" l="1"/>
  <c r="N875" i="1" s="1"/>
  <c r="V873" i="1"/>
  <c r="R874" i="1"/>
  <c r="T874" i="1"/>
  <c r="U874" i="1"/>
  <c r="L875" i="1"/>
  <c r="O875" i="1" s="1"/>
  <c r="M874" i="1"/>
  <c r="O874" i="1"/>
  <c r="Q877" i="1"/>
  <c r="V874" i="1" l="1"/>
  <c r="R875" i="1"/>
  <c r="T875" i="1"/>
  <c r="L876" i="1"/>
  <c r="M876" i="1" s="1"/>
  <c r="M875" i="1"/>
  <c r="N876" i="1"/>
  <c r="Q878" i="1"/>
  <c r="V875" i="1" l="1"/>
  <c r="R876" i="1"/>
  <c r="T876" i="1"/>
  <c r="L877" i="1"/>
  <c r="R877" i="1" s="1"/>
  <c r="O876" i="1"/>
  <c r="N877" i="1"/>
  <c r="Q879" i="1"/>
  <c r="V876" i="1" l="1"/>
  <c r="T877" i="1"/>
  <c r="L878" i="1"/>
  <c r="M878" i="1" s="1"/>
  <c r="M877" i="1"/>
  <c r="O877" i="1"/>
  <c r="N878" i="1"/>
  <c r="N879" i="1" s="1"/>
  <c r="N880" i="1" s="1"/>
  <c r="Q880" i="1"/>
  <c r="V877" i="1" l="1"/>
  <c r="O878" i="1"/>
  <c r="R878" i="1"/>
  <c r="L879" i="1"/>
  <c r="T879" i="1" s="1"/>
  <c r="T878" i="1"/>
  <c r="N881" i="1"/>
  <c r="N882" i="1" s="1"/>
  <c r="Q881" i="1"/>
  <c r="O879" i="1" l="1"/>
  <c r="M879" i="1"/>
  <c r="V878" i="1"/>
  <c r="R879" i="1"/>
  <c r="L880" i="1"/>
  <c r="T880" i="1" s="1"/>
  <c r="N883" i="1"/>
  <c r="Q882" i="1"/>
  <c r="V879" i="1" l="1"/>
  <c r="M880" i="1"/>
  <c r="L881" i="1"/>
  <c r="T881" i="1" s="1"/>
  <c r="R880" i="1"/>
  <c r="O880" i="1"/>
  <c r="Q883" i="1"/>
  <c r="N884" i="1"/>
  <c r="V880" i="1" l="1"/>
  <c r="O881" i="1"/>
  <c r="M881" i="1"/>
  <c r="R881" i="1"/>
  <c r="L882" i="1"/>
  <c r="T882" i="1" s="1"/>
  <c r="N885" i="1"/>
  <c r="Q884" i="1"/>
  <c r="V881" i="1" l="1"/>
  <c r="M882" i="1"/>
  <c r="L883" i="1"/>
  <c r="T883" i="1" s="1"/>
  <c r="O882" i="1"/>
  <c r="R882" i="1"/>
  <c r="Q885" i="1"/>
  <c r="N886" i="1"/>
  <c r="V882" i="1" l="1"/>
  <c r="O883" i="1"/>
  <c r="M883" i="1"/>
  <c r="R883" i="1"/>
  <c r="L884" i="1"/>
  <c r="T884" i="1" s="1"/>
  <c r="N887" i="1"/>
  <c r="Q886" i="1"/>
  <c r="V883" i="1" l="1"/>
  <c r="M884" i="1"/>
  <c r="L885" i="1"/>
  <c r="O885" i="1" s="1"/>
  <c r="O884" i="1"/>
  <c r="R884" i="1"/>
  <c r="Q887" i="1"/>
  <c r="N888" i="1"/>
  <c r="V884" i="1" l="1"/>
  <c r="M885" i="1"/>
  <c r="T885" i="1"/>
  <c r="R885" i="1"/>
  <c r="L886" i="1"/>
  <c r="T886" i="1" s="1"/>
  <c r="N889" i="1"/>
  <c r="Q888" i="1"/>
  <c r="V885" i="1" l="1"/>
  <c r="M886" i="1"/>
  <c r="O886" i="1"/>
  <c r="R886" i="1"/>
  <c r="L887" i="1"/>
  <c r="T887" i="1" s="1"/>
  <c r="Q889" i="1"/>
  <c r="N890" i="1"/>
  <c r="V886" i="1" l="1"/>
  <c r="M887" i="1"/>
  <c r="O887" i="1"/>
  <c r="R887" i="1"/>
  <c r="L888" i="1"/>
  <c r="T888" i="1" s="1"/>
  <c r="N891" i="1"/>
  <c r="Q890" i="1"/>
  <c r="V887" i="1" l="1"/>
  <c r="L889" i="1"/>
  <c r="T889" i="1" s="1"/>
  <c r="O888" i="1"/>
  <c r="M888" i="1"/>
  <c r="R888" i="1"/>
  <c r="N892" i="1"/>
  <c r="Q891" i="1"/>
  <c r="V888" i="1" l="1"/>
  <c r="O889" i="1"/>
  <c r="R889" i="1"/>
  <c r="M889" i="1"/>
  <c r="L890" i="1"/>
  <c r="T890" i="1" s="1"/>
  <c r="Q892" i="1"/>
  <c r="N893" i="1"/>
  <c r="V889" i="1" l="1"/>
  <c r="L891" i="1"/>
  <c r="T891" i="1" s="1"/>
  <c r="R890" i="1"/>
  <c r="M890" i="1"/>
  <c r="O890" i="1"/>
  <c r="N894" i="1"/>
  <c r="Q893" i="1"/>
  <c r="V890" i="1" l="1"/>
  <c r="O891" i="1"/>
  <c r="M891" i="1"/>
  <c r="R891" i="1"/>
  <c r="L892" i="1"/>
  <c r="T892" i="1" s="1"/>
  <c r="Q894" i="1"/>
  <c r="V891" i="1" l="1"/>
  <c r="R892" i="1"/>
  <c r="L893" i="1"/>
  <c r="T893" i="1" s="1"/>
  <c r="M892" i="1"/>
  <c r="O892" i="1"/>
  <c r="Q895" i="1"/>
  <c r="V892" i="1" l="1"/>
  <c r="M893" i="1"/>
  <c r="R893" i="1"/>
  <c r="O893" i="1"/>
  <c r="L894" i="1"/>
  <c r="M894" i="1" s="1"/>
  <c r="Q896" i="1"/>
  <c r="V893" i="1" l="1"/>
  <c r="O894" i="1"/>
  <c r="R894" i="1"/>
  <c r="L895" i="1"/>
  <c r="U895" i="1" s="1"/>
  <c r="T894" i="1"/>
  <c r="Q897" i="1"/>
  <c r="V894" i="1" l="1"/>
  <c r="O895" i="1"/>
  <c r="M895" i="1"/>
  <c r="R895" i="1"/>
  <c r="N895" i="1"/>
  <c r="T895" i="1"/>
  <c r="L896" i="1"/>
  <c r="U896" i="1" s="1"/>
  <c r="Q898" i="1"/>
  <c r="V895" i="1" l="1"/>
  <c r="M896" i="1"/>
  <c r="N896" i="1"/>
  <c r="T896" i="1"/>
  <c r="O896" i="1"/>
  <c r="R896" i="1"/>
  <c r="L897" i="1"/>
  <c r="O897" i="1" s="1"/>
  <c r="Q899" i="1"/>
  <c r="V896" i="1" l="1"/>
  <c r="M897" i="1"/>
  <c r="U897" i="1"/>
  <c r="N897" i="1"/>
  <c r="R897" i="1"/>
  <c r="T897" i="1"/>
  <c r="L898" i="1"/>
  <c r="Q900" i="1"/>
  <c r="N898" i="1" l="1"/>
  <c r="N899" i="1" s="1"/>
  <c r="V897" i="1"/>
  <c r="T898" i="1"/>
  <c r="R898" i="1"/>
  <c r="U898" i="1"/>
  <c r="L899" i="1"/>
  <c r="T899" i="1" s="1"/>
  <c r="M898" i="1"/>
  <c r="O898" i="1"/>
  <c r="Q901" i="1"/>
  <c r="V898" i="1" l="1"/>
  <c r="R899" i="1"/>
  <c r="M899" i="1"/>
  <c r="O899" i="1"/>
  <c r="L900" i="1"/>
  <c r="R900" i="1" s="1"/>
  <c r="N900" i="1"/>
  <c r="Q902" i="1"/>
  <c r="V899" i="1" l="1"/>
  <c r="T900" i="1"/>
  <c r="L901" i="1"/>
  <c r="M901" i="1" s="1"/>
  <c r="O900" i="1"/>
  <c r="M900" i="1"/>
  <c r="N901" i="1"/>
  <c r="Q903" i="1"/>
  <c r="V900" i="1" l="1"/>
  <c r="R901" i="1"/>
  <c r="T901" i="1"/>
  <c r="L902" i="1"/>
  <c r="M902" i="1" s="1"/>
  <c r="O901" i="1"/>
  <c r="N902" i="1"/>
  <c r="N903" i="1" s="1"/>
  <c r="N904" i="1" s="1"/>
  <c r="Q904" i="1"/>
  <c r="V901" i="1" l="1"/>
  <c r="O902" i="1"/>
  <c r="T902" i="1"/>
  <c r="R902" i="1"/>
  <c r="L903" i="1"/>
  <c r="O903" i="1" s="1"/>
  <c r="N905" i="1"/>
  <c r="N906" i="1" s="1"/>
  <c r="Q905" i="1"/>
  <c r="M903" i="1" l="1"/>
  <c r="R903" i="1"/>
  <c r="T903" i="1"/>
  <c r="L904" i="1"/>
  <c r="T904" i="1" s="1"/>
  <c r="V902" i="1"/>
  <c r="N907" i="1"/>
  <c r="Q906" i="1"/>
  <c r="M904" i="1" l="1"/>
  <c r="O904" i="1"/>
  <c r="R904" i="1"/>
  <c r="V903" i="1"/>
  <c r="V904" i="1" s="1"/>
  <c r="L905" i="1"/>
  <c r="T905" i="1" s="1"/>
  <c r="Q907" i="1"/>
  <c r="N908" i="1"/>
  <c r="M905" i="1" l="1"/>
  <c r="R905" i="1"/>
  <c r="V905" i="1" s="1"/>
  <c r="O905" i="1"/>
  <c r="L906" i="1"/>
  <c r="T906" i="1" s="1"/>
  <c r="N909" i="1"/>
  <c r="Q908" i="1"/>
  <c r="O906" i="1" l="1"/>
  <c r="M906" i="1"/>
  <c r="R906" i="1"/>
  <c r="V906" i="1" s="1"/>
  <c r="L907" i="1"/>
  <c r="T907" i="1" s="1"/>
  <c r="N910" i="1"/>
  <c r="Q909" i="1"/>
  <c r="M907" i="1" l="1"/>
  <c r="O907" i="1"/>
  <c r="R907" i="1"/>
  <c r="V907" i="1" s="1"/>
  <c r="L908" i="1"/>
  <c r="O908" i="1" s="1"/>
  <c r="Q910" i="1"/>
  <c r="N911" i="1"/>
  <c r="R908" i="1" l="1"/>
  <c r="T908" i="1"/>
  <c r="M908" i="1"/>
  <c r="L909" i="1"/>
  <c r="M909" i="1" s="1"/>
  <c r="N912" i="1"/>
  <c r="Q911" i="1"/>
  <c r="O909" i="1" l="1"/>
  <c r="R909" i="1"/>
  <c r="V908" i="1"/>
  <c r="L910" i="1"/>
  <c r="M910" i="1" s="1"/>
  <c r="T909" i="1"/>
  <c r="Q912" i="1"/>
  <c r="N913" i="1"/>
  <c r="O910" i="1" l="1"/>
  <c r="R910" i="1"/>
  <c r="T910" i="1"/>
  <c r="V909" i="1"/>
  <c r="L911" i="1"/>
  <c r="M911" i="1" s="1"/>
  <c r="N914" i="1"/>
  <c r="Q913" i="1"/>
  <c r="O911" i="1" l="1"/>
  <c r="R911" i="1"/>
  <c r="V910" i="1"/>
  <c r="T911" i="1"/>
  <c r="L912" i="1"/>
  <c r="O912" i="1" s="1"/>
  <c r="Q914" i="1"/>
  <c r="N915" i="1"/>
  <c r="M912" i="1" l="1"/>
  <c r="R912" i="1"/>
  <c r="T912" i="1"/>
  <c r="L913" i="1"/>
  <c r="M913" i="1" s="1"/>
  <c r="V911" i="1"/>
  <c r="N916" i="1"/>
  <c r="Q915" i="1"/>
  <c r="O913" i="1" l="1"/>
  <c r="T913" i="1"/>
  <c r="R913" i="1"/>
  <c r="V912" i="1"/>
  <c r="L914" i="1"/>
  <c r="T914" i="1" s="1"/>
  <c r="N917" i="1"/>
  <c r="Q916" i="1"/>
  <c r="V913" i="1" l="1"/>
  <c r="O914" i="1"/>
  <c r="M914" i="1"/>
  <c r="R914" i="1"/>
  <c r="L915" i="1"/>
  <c r="T915" i="1" s="1"/>
  <c r="Q917" i="1"/>
  <c r="N918" i="1"/>
  <c r="V914" i="1" l="1"/>
  <c r="M915" i="1"/>
  <c r="O915" i="1"/>
  <c r="L916" i="1"/>
  <c r="T916" i="1" s="1"/>
  <c r="R915" i="1"/>
  <c r="Q918" i="1"/>
  <c r="V915" i="1" l="1"/>
  <c r="O916" i="1"/>
  <c r="M916" i="1"/>
  <c r="R916" i="1"/>
  <c r="L917" i="1"/>
  <c r="T917" i="1" s="1"/>
  <c r="Q919" i="1"/>
  <c r="V916" i="1" l="1"/>
  <c r="O917" i="1"/>
  <c r="M917" i="1"/>
  <c r="R917" i="1"/>
  <c r="L918" i="1"/>
  <c r="T918" i="1" s="1"/>
  <c r="Q920" i="1"/>
  <c r="V917" i="1" l="1"/>
  <c r="M918" i="1"/>
  <c r="R918" i="1"/>
  <c r="O918" i="1"/>
  <c r="L919" i="1"/>
  <c r="U919" i="1" s="1"/>
  <c r="Q921" i="1"/>
  <c r="V918" i="1" l="1"/>
  <c r="O919" i="1"/>
  <c r="T919" i="1"/>
  <c r="N919" i="1"/>
  <c r="R919" i="1"/>
  <c r="M919" i="1"/>
  <c r="L920" i="1"/>
  <c r="M920" i="1" s="1"/>
  <c r="Q922" i="1"/>
  <c r="V919" i="1" l="1"/>
  <c r="N920" i="1"/>
  <c r="O920" i="1"/>
  <c r="R920" i="1"/>
  <c r="U920" i="1"/>
  <c r="T920" i="1"/>
  <c r="L921" i="1"/>
  <c r="O921" i="1" s="1"/>
  <c r="Q923" i="1"/>
  <c r="V920" i="1" l="1"/>
  <c r="N921" i="1"/>
  <c r="T921" i="1"/>
  <c r="R921" i="1"/>
  <c r="U921" i="1"/>
  <c r="M921" i="1"/>
  <c r="L922" i="1"/>
  <c r="M922" i="1" s="1"/>
  <c r="Q924" i="1"/>
  <c r="V921" i="1" l="1"/>
  <c r="N922" i="1"/>
  <c r="N923" i="1" s="1"/>
  <c r="R922" i="1"/>
  <c r="T922" i="1"/>
  <c r="O922" i="1"/>
  <c r="U922" i="1"/>
  <c r="L923" i="1"/>
  <c r="T923" i="1" s="1"/>
  <c r="Q925" i="1"/>
  <c r="V922" i="1" l="1"/>
  <c r="R923" i="1"/>
  <c r="O923" i="1"/>
  <c r="M923" i="1"/>
  <c r="L924" i="1"/>
  <c r="T924" i="1" s="1"/>
  <c r="N924" i="1"/>
  <c r="Q926" i="1"/>
  <c r="V923" i="1" l="1"/>
  <c r="M924" i="1"/>
  <c r="R924" i="1"/>
  <c r="O924" i="1"/>
  <c r="L925" i="1"/>
  <c r="R925" i="1" s="1"/>
  <c r="N925" i="1"/>
  <c r="Q927" i="1"/>
  <c r="V924" i="1" l="1"/>
  <c r="T925" i="1"/>
  <c r="L926" i="1"/>
  <c r="T926" i="1" s="1"/>
  <c r="M925" i="1"/>
  <c r="O925" i="1"/>
  <c r="N926" i="1"/>
  <c r="N927" i="1" s="1"/>
  <c r="N928" i="1" s="1"/>
  <c r="Q928" i="1"/>
  <c r="V925" i="1" l="1"/>
  <c r="O926" i="1"/>
  <c r="M926" i="1"/>
  <c r="R926" i="1"/>
  <c r="L927" i="1"/>
  <c r="R927" i="1" s="1"/>
  <c r="N929" i="1"/>
  <c r="N930" i="1" s="1"/>
  <c r="Q929" i="1"/>
  <c r="V926" i="1" l="1"/>
  <c r="T927" i="1"/>
  <c r="M927" i="1"/>
  <c r="L928" i="1"/>
  <c r="T928" i="1" s="1"/>
  <c r="O927" i="1"/>
  <c r="N931" i="1"/>
  <c r="Q930" i="1"/>
  <c r="V927" i="1" l="1"/>
  <c r="M928" i="1"/>
  <c r="O928" i="1"/>
  <c r="R928" i="1"/>
  <c r="L929" i="1"/>
  <c r="M929" i="1" s="1"/>
  <c r="N932" i="1"/>
  <c r="Q931" i="1"/>
  <c r="V928" i="1" l="1"/>
  <c r="R929" i="1"/>
  <c r="O929" i="1"/>
  <c r="T929" i="1"/>
  <c r="L930" i="1"/>
  <c r="O930" i="1" s="1"/>
  <c r="Q932" i="1"/>
  <c r="N933" i="1"/>
  <c r="V929" i="1" l="1"/>
  <c r="T930" i="1"/>
  <c r="R930" i="1"/>
  <c r="L931" i="1"/>
  <c r="M931" i="1" s="1"/>
  <c r="M930" i="1"/>
  <c r="N934" i="1"/>
  <c r="Q933" i="1"/>
  <c r="V930" i="1" l="1"/>
  <c r="O931" i="1"/>
  <c r="R931" i="1"/>
  <c r="T931" i="1"/>
  <c r="L932" i="1"/>
  <c r="T932" i="1" s="1"/>
  <c r="N935" i="1"/>
  <c r="Q934" i="1"/>
  <c r="V931" i="1" l="1"/>
  <c r="R932" i="1"/>
  <c r="O932" i="1"/>
  <c r="M932" i="1"/>
  <c r="L933" i="1"/>
  <c r="T933" i="1" s="1"/>
  <c r="Q935" i="1"/>
  <c r="N936" i="1"/>
  <c r="V932" i="1" l="1"/>
  <c r="O933" i="1"/>
  <c r="R933" i="1"/>
  <c r="M933" i="1"/>
  <c r="L934" i="1"/>
  <c r="T934" i="1" s="1"/>
  <c r="N937" i="1"/>
  <c r="Q936" i="1"/>
  <c r="V933" i="1" l="1"/>
  <c r="O934" i="1"/>
  <c r="M934" i="1"/>
  <c r="R934" i="1"/>
  <c r="L935" i="1"/>
  <c r="R935" i="1" s="1"/>
  <c r="Q937" i="1"/>
  <c r="N938" i="1"/>
  <c r="V934" i="1" l="1"/>
  <c r="M935" i="1"/>
  <c r="T935" i="1"/>
  <c r="O935" i="1"/>
  <c r="L936" i="1"/>
  <c r="M936" i="1" s="1"/>
  <c r="N939" i="1"/>
  <c r="Q938" i="1"/>
  <c r="V935" i="1" l="1"/>
  <c r="O936" i="1"/>
  <c r="R936" i="1"/>
  <c r="T936" i="1"/>
  <c r="L937" i="1"/>
  <c r="O937" i="1" s="1"/>
  <c r="Q939" i="1"/>
  <c r="N940" i="1"/>
  <c r="L938" i="1" l="1"/>
  <c r="T938" i="1" s="1"/>
  <c r="M937" i="1"/>
  <c r="T937" i="1"/>
  <c r="V936" i="1"/>
  <c r="R937" i="1"/>
  <c r="N941" i="1"/>
  <c r="Q940" i="1"/>
  <c r="O938" i="1" l="1"/>
  <c r="R938" i="1"/>
  <c r="V937" i="1"/>
  <c r="V938" i="1" s="1"/>
  <c r="L939" i="1"/>
  <c r="T939" i="1" s="1"/>
  <c r="M938" i="1"/>
  <c r="Q941" i="1"/>
  <c r="N942" i="1"/>
  <c r="O939" i="1" l="1"/>
  <c r="M939" i="1"/>
  <c r="R939" i="1"/>
  <c r="V939" i="1" s="1"/>
  <c r="L940" i="1"/>
  <c r="T940" i="1" s="1"/>
  <c r="Q942" i="1"/>
  <c r="M940" i="1" l="1"/>
  <c r="R940" i="1"/>
  <c r="V940" i="1" s="1"/>
  <c r="O940" i="1"/>
  <c r="L941" i="1"/>
  <c r="T941" i="1" s="1"/>
  <c r="Q943" i="1"/>
  <c r="M941" i="1" l="1"/>
  <c r="R941" i="1"/>
  <c r="V941" i="1" s="1"/>
  <c r="O941" i="1"/>
  <c r="L942" i="1"/>
  <c r="T942" i="1" s="1"/>
  <c r="Q944" i="1"/>
  <c r="M942" i="1" l="1"/>
  <c r="O942" i="1"/>
  <c r="R942" i="1"/>
  <c r="V942" i="1" s="1"/>
  <c r="L943" i="1"/>
  <c r="R943" i="1" s="1"/>
  <c r="Q945" i="1"/>
  <c r="L944" i="1" l="1"/>
  <c r="U944" i="1" s="1"/>
  <c r="N943" i="1"/>
  <c r="M943" i="1"/>
  <c r="O943" i="1"/>
  <c r="U943" i="1"/>
  <c r="T943" i="1"/>
  <c r="Q946" i="1"/>
  <c r="M944" i="1" l="1"/>
  <c r="R944" i="1"/>
  <c r="O944" i="1"/>
  <c r="T944" i="1"/>
  <c r="V943" i="1"/>
  <c r="N944" i="1"/>
  <c r="L945" i="1"/>
  <c r="U945" i="1" s="1"/>
  <c r="Q947" i="1"/>
  <c r="V944" i="1" l="1"/>
  <c r="N945" i="1"/>
  <c r="M945" i="1"/>
  <c r="T945" i="1"/>
  <c r="O945" i="1"/>
  <c r="R945" i="1"/>
  <c r="L946" i="1"/>
  <c r="M946" i="1" s="1"/>
  <c r="Q948" i="1"/>
  <c r="V945" i="1" l="1"/>
  <c r="N946" i="1"/>
  <c r="R946" i="1"/>
  <c r="T946" i="1"/>
  <c r="O946" i="1"/>
  <c r="U946" i="1"/>
  <c r="L947" i="1"/>
  <c r="M947" i="1" s="1"/>
  <c r="N947" i="1"/>
  <c r="Q949" i="1"/>
  <c r="V946" i="1" l="1"/>
  <c r="R947" i="1"/>
  <c r="T947" i="1"/>
  <c r="O947" i="1"/>
  <c r="L948" i="1"/>
  <c r="M948" i="1" s="1"/>
  <c r="N948" i="1"/>
  <c r="Q950" i="1"/>
  <c r="V947" i="1" l="1"/>
  <c r="T948" i="1"/>
  <c r="O948" i="1"/>
  <c r="R948" i="1"/>
  <c r="L949" i="1"/>
  <c r="O949" i="1" s="1"/>
  <c r="N949" i="1"/>
  <c r="Q951" i="1"/>
  <c r="V948" i="1" l="1"/>
  <c r="T949" i="1"/>
  <c r="R949" i="1"/>
  <c r="M949" i="1"/>
  <c r="L950" i="1"/>
  <c r="O950" i="1" s="1"/>
  <c r="N950" i="1"/>
  <c r="N951" i="1" s="1"/>
  <c r="N952" i="1" s="1"/>
  <c r="Q952" i="1"/>
  <c r="V949" i="1" l="1"/>
  <c r="R950" i="1"/>
  <c r="T950" i="1"/>
  <c r="M950" i="1"/>
  <c r="L951" i="1"/>
  <c r="T951" i="1" s="1"/>
  <c r="N953" i="1"/>
  <c r="N954" i="1" s="1"/>
  <c r="Q953" i="1"/>
  <c r="O951" i="1" l="1"/>
  <c r="R951" i="1"/>
  <c r="M951" i="1"/>
  <c r="L952" i="1"/>
  <c r="R952" i="1" s="1"/>
  <c r="V950" i="1"/>
  <c r="Q954" i="1"/>
  <c r="N955" i="1"/>
  <c r="M952" i="1" l="1"/>
  <c r="O952" i="1"/>
  <c r="T952" i="1"/>
  <c r="L953" i="1"/>
  <c r="T953" i="1" s="1"/>
  <c r="V951" i="1"/>
  <c r="N956" i="1"/>
  <c r="Q955" i="1"/>
  <c r="V952" i="1" l="1"/>
  <c r="M953" i="1"/>
  <c r="O953" i="1"/>
  <c r="L954" i="1"/>
  <c r="T954" i="1" s="1"/>
  <c r="R953" i="1"/>
  <c r="Q956" i="1"/>
  <c r="N957" i="1"/>
  <c r="V953" i="1" l="1"/>
  <c r="M954" i="1"/>
  <c r="O954" i="1"/>
  <c r="R954" i="1"/>
  <c r="L955" i="1"/>
  <c r="M955" i="1" s="1"/>
  <c r="N958" i="1"/>
  <c r="Q957" i="1"/>
  <c r="V954" i="1" l="1"/>
  <c r="O955" i="1"/>
  <c r="R955" i="1"/>
  <c r="L956" i="1"/>
  <c r="R956" i="1" s="1"/>
  <c r="T955" i="1"/>
  <c r="Q958" i="1"/>
  <c r="N959" i="1"/>
  <c r="V955" i="1" l="1"/>
  <c r="L957" i="1"/>
  <c r="M957" i="1" s="1"/>
  <c r="O956" i="1"/>
  <c r="M956" i="1"/>
  <c r="T956" i="1"/>
  <c r="N960" i="1"/>
  <c r="Q959" i="1"/>
  <c r="V956" i="1" l="1"/>
  <c r="O957" i="1"/>
  <c r="R957" i="1"/>
  <c r="T957" i="1"/>
  <c r="L958" i="1"/>
  <c r="T958" i="1" s="1"/>
  <c r="Q960" i="1"/>
  <c r="N961" i="1"/>
  <c r="V957" i="1" l="1"/>
  <c r="O958" i="1"/>
  <c r="M958" i="1"/>
  <c r="R958" i="1"/>
  <c r="L959" i="1"/>
  <c r="M959" i="1" s="1"/>
  <c r="N962" i="1"/>
  <c r="Q961" i="1"/>
  <c r="V958" i="1" l="1"/>
  <c r="O959" i="1"/>
  <c r="T959" i="1"/>
  <c r="L960" i="1"/>
  <c r="T960" i="1" s="1"/>
  <c r="R959" i="1"/>
  <c r="Q962" i="1"/>
  <c r="N963" i="1"/>
  <c r="O960" i="1" l="1"/>
  <c r="R960" i="1"/>
  <c r="M960" i="1"/>
  <c r="V959" i="1"/>
  <c r="V960" i="1" s="1"/>
  <c r="L961" i="1"/>
  <c r="M961" i="1" s="1"/>
  <c r="N964" i="1"/>
  <c r="Q963" i="1"/>
  <c r="L962" i="1" l="1"/>
  <c r="T962" i="1" s="1"/>
  <c r="O961" i="1"/>
  <c r="R961" i="1"/>
  <c r="T961" i="1"/>
  <c r="Q964" i="1"/>
  <c r="N965" i="1"/>
  <c r="O962" i="1" l="1"/>
  <c r="M962" i="1"/>
  <c r="R962" i="1"/>
  <c r="V961" i="1"/>
  <c r="V962" i="1" s="1"/>
  <c r="L963" i="1"/>
  <c r="M963" i="1" s="1"/>
  <c r="N966" i="1"/>
  <c r="Q965" i="1"/>
  <c r="O963" i="1" l="1"/>
  <c r="T963" i="1"/>
  <c r="L964" i="1"/>
  <c r="R964" i="1" s="1"/>
  <c r="R963" i="1"/>
  <c r="Q966" i="1"/>
  <c r="L965" i="1" l="1"/>
  <c r="M965" i="1" s="1"/>
  <c r="O964" i="1"/>
  <c r="T964" i="1"/>
  <c r="M964" i="1"/>
  <c r="V963" i="1"/>
  <c r="Q967" i="1"/>
  <c r="O965" i="1" l="1"/>
  <c r="V964" i="1"/>
  <c r="R965" i="1"/>
  <c r="T965" i="1"/>
  <c r="L966" i="1"/>
  <c r="O966" i="1" s="1"/>
  <c r="Q968" i="1"/>
  <c r="L967" i="1" l="1"/>
  <c r="U967" i="1" s="1"/>
  <c r="M966" i="1"/>
  <c r="R966" i="1"/>
  <c r="T966" i="1"/>
  <c r="V965" i="1"/>
  <c r="Q969" i="1"/>
  <c r="M967" i="1" l="1"/>
  <c r="N967" i="1"/>
  <c r="R967" i="1"/>
  <c r="T967" i="1"/>
  <c r="V966" i="1"/>
  <c r="L968" i="1"/>
  <c r="M968" i="1" s="1"/>
  <c r="O967" i="1"/>
  <c r="Q970" i="1"/>
  <c r="V967" i="1" l="1"/>
  <c r="N968" i="1"/>
  <c r="U968" i="1"/>
  <c r="R968" i="1"/>
  <c r="T968" i="1"/>
  <c r="L969" i="1"/>
  <c r="U969" i="1" s="1"/>
  <c r="O968" i="1"/>
  <c r="Q971" i="1"/>
  <c r="V968" i="1" l="1"/>
  <c r="M969" i="1"/>
  <c r="R969" i="1"/>
  <c r="T969" i="1"/>
  <c r="L970" i="1"/>
  <c r="O970" i="1" s="1"/>
  <c r="O969" i="1"/>
  <c r="N969" i="1"/>
  <c r="Q972" i="1"/>
  <c r="V969" i="1" l="1"/>
  <c r="N970" i="1"/>
  <c r="U970" i="1"/>
  <c r="R970" i="1"/>
  <c r="T970" i="1"/>
  <c r="M970" i="1"/>
  <c r="L971" i="1"/>
  <c r="R971" i="1" s="1"/>
  <c r="N971" i="1"/>
  <c r="Q973" i="1"/>
  <c r="V970" i="1" l="1"/>
  <c r="T971" i="1"/>
  <c r="L972" i="1"/>
  <c r="O972" i="1" s="1"/>
  <c r="M971" i="1"/>
  <c r="O971" i="1"/>
  <c r="N972" i="1"/>
  <c r="Q974" i="1"/>
  <c r="V971" i="1" l="1"/>
  <c r="M972" i="1"/>
  <c r="R972" i="1"/>
  <c r="T972" i="1"/>
  <c r="L973" i="1"/>
  <c r="O973" i="1" s="1"/>
  <c r="N973" i="1"/>
  <c r="Q975" i="1"/>
  <c r="V972" i="1" l="1"/>
  <c r="M973" i="1"/>
  <c r="L974" i="1"/>
  <c r="T974" i="1" s="1"/>
  <c r="R973" i="1"/>
  <c r="T973" i="1"/>
  <c r="N974" i="1"/>
  <c r="N975" i="1" s="1"/>
  <c r="N976" i="1" s="1"/>
  <c r="Q976" i="1"/>
  <c r="O974" i="1" l="1"/>
  <c r="M974" i="1"/>
  <c r="R974" i="1"/>
  <c r="V973" i="1"/>
  <c r="V974" i="1" s="1"/>
  <c r="L975" i="1"/>
  <c r="M975" i="1" s="1"/>
  <c r="N977" i="1"/>
  <c r="N978" i="1" s="1"/>
  <c r="Q977" i="1"/>
  <c r="R975" i="1" l="1"/>
  <c r="O975" i="1"/>
  <c r="T975" i="1"/>
  <c r="L976" i="1"/>
  <c r="T976" i="1" s="1"/>
  <c r="Q978" i="1"/>
  <c r="N979" i="1"/>
  <c r="M976" i="1" l="1"/>
  <c r="R976" i="1"/>
  <c r="O976" i="1"/>
  <c r="V975" i="1"/>
  <c r="L977" i="1"/>
  <c r="T977" i="1" s="1"/>
  <c r="N980" i="1"/>
  <c r="Q979" i="1"/>
  <c r="M977" i="1" l="1"/>
  <c r="O977" i="1"/>
  <c r="R977" i="1"/>
  <c r="V976" i="1"/>
  <c r="L978" i="1"/>
  <c r="T978" i="1" s="1"/>
  <c r="Q980" i="1"/>
  <c r="N981" i="1"/>
  <c r="O978" i="1" l="1"/>
  <c r="R978" i="1"/>
  <c r="V977" i="1"/>
  <c r="L979" i="1"/>
  <c r="T979" i="1" s="1"/>
  <c r="M978" i="1"/>
  <c r="N982" i="1"/>
  <c r="Q981" i="1"/>
  <c r="V978" i="1" l="1"/>
  <c r="M979" i="1"/>
  <c r="O979" i="1"/>
  <c r="R979" i="1"/>
  <c r="L980" i="1"/>
  <c r="T980" i="1" s="1"/>
  <c r="Q982" i="1"/>
  <c r="N983" i="1"/>
  <c r="V979" i="1" l="1"/>
  <c r="O980" i="1"/>
  <c r="M980" i="1"/>
  <c r="L981" i="1"/>
  <c r="O981" i="1" s="1"/>
  <c r="R980" i="1"/>
  <c r="N984" i="1"/>
  <c r="Q983" i="1"/>
  <c r="V980" i="1" l="1"/>
  <c r="M981" i="1"/>
  <c r="R981" i="1"/>
  <c r="T981" i="1"/>
  <c r="L982" i="1"/>
  <c r="T982" i="1" s="1"/>
  <c r="Q984" i="1"/>
  <c r="N985" i="1"/>
  <c r="V981" i="1" l="1"/>
  <c r="M982" i="1"/>
  <c r="O982" i="1"/>
  <c r="R982" i="1"/>
  <c r="L983" i="1"/>
  <c r="M983" i="1" s="1"/>
  <c r="N986" i="1"/>
  <c r="Q985" i="1"/>
  <c r="V982" i="1" l="1"/>
  <c r="O983" i="1"/>
  <c r="R983" i="1"/>
  <c r="T983" i="1"/>
  <c r="L984" i="1"/>
  <c r="R984" i="1" s="1"/>
  <c r="N987" i="1"/>
  <c r="Q986" i="1"/>
  <c r="V983" i="1" l="1"/>
  <c r="M984" i="1"/>
  <c r="L985" i="1"/>
  <c r="T985" i="1" s="1"/>
  <c r="T984" i="1"/>
  <c r="O984" i="1"/>
  <c r="Q987" i="1"/>
  <c r="N988" i="1"/>
  <c r="V984" i="1" l="1"/>
  <c r="O985" i="1"/>
  <c r="M985" i="1"/>
  <c r="R985" i="1"/>
  <c r="L986" i="1"/>
  <c r="M986" i="1" s="1"/>
  <c r="N989" i="1"/>
  <c r="Q988" i="1"/>
  <c r="V985" i="1" l="1"/>
  <c r="T986" i="1"/>
  <c r="L987" i="1"/>
  <c r="O987" i="1" s="1"/>
  <c r="O986" i="1"/>
  <c r="R986" i="1"/>
  <c r="Q989" i="1"/>
  <c r="N990" i="1"/>
  <c r="M987" i="1" l="1"/>
  <c r="T987" i="1"/>
  <c r="R987" i="1"/>
  <c r="V986" i="1"/>
  <c r="L988" i="1"/>
  <c r="T988" i="1" s="1"/>
  <c r="Q990" i="1"/>
  <c r="V987" i="1" l="1"/>
  <c r="O988" i="1"/>
  <c r="M988" i="1"/>
  <c r="L989" i="1"/>
  <c r="T989" i="1" s="1"/>
  <c r="R988" i="1"/>
  <c r="V988" i="1" s="1"/>
  <c r="Q991" i="1"/>
  <c r="M989" i="1" l="1"/>
  <c r="O989" i="1"/>
  <c r="R989" i="1"/>
  <c r="V989" i="1" s="1"/>
  <c r="L990" i="1"/>
  <c r="T990" i="1" s="1"/>
  <c r="Q992" i="1"/>
  <c r="M990" i="1" l="1"/>
  <c r="O990" i="1"/>
  <c r="R990" i="1"/>
  <c r="V990" i="1" s="1"/>
  <c r="L991" i="1"/>
  <c r="U991" i="1" s="1"/>
  <c r="Q993" i="1"/>
  <c r="O991" i="1" l="1"/>
  <c r="M991" i="1"/>
  <c r="R991" i="1"/>
  <c r="T991" i="1"/>
  <c r="N991" i="1"/>
  <c r="L992" i="1"/>
  <c r="U992" i="1" s="1"/>
  <c r="Q994" i="1"/>
  <c r="V991" i="1" l="1"/>
  <c r="O992" i="1"/>
  <c r="M992" i="1"/>
  <c r="R992" i="1"/>
  <c r="N992" i="1"/>
  <c r="T992" i="1"/>
  <c r="L993" i="1"/>
  <c r="T993" i="1" s="1"/>
  <c r="Q995" i="1"/>
  <c r="V992" i="1" l="1"/>
  <c r="O993" i="1"/>
  <c r="N993" i="1"/>
  <c r="R993" i="1"/>
  <c r="M993" i="1"/>
  <c r="U993" i="1"/>
  <c r="L994" i="1"/>
  <c r="R994" i="1" s="1"/>
  <c r="Q996" i="1"/>
  <c r="V993" i="1" l="1"/>
  <c r="U994" i="1"/>
  <c r="T994" i="1"/>
  <c r="O994" i="1"/>
  <c r="M994" i="1"/>
  <c r="N994" i="1"/>
  <c r="N995" i="1" s="1"/>
  <c r="L995" i="1"/>
  <c r="O995" i="1" s="1"/>
  <c r="Q997" i="1"/>
  <c r="V994" i="1" l="1"/>
  <c r="R995" i="1"/>
  <c r="T995" i="1"/>
  <c r="L996" i="1"/>
  <c r="M996" i="1" s="1"/>
  <c r="M995" i="1"/>
  <c r="N996" i="1"/>
  <c r="Q998" i="1"/>
  <c r="V995" i="1" l="1"/>
  <c r="R996" i="1"/>
  <c r="L997" i="1"/>
  <c r="T997" i="1" s="1"/>
  <c r="T996" i="1"/>
  <c r="O996" i="1"/>
  <c r="N997" i="1"/>
  <c r="Q999" i="1"/>
  <c r="M997" i="1" l="1"/>
  <c r="R997" i="1"/>
  <c r="V996" i="1"/>
  <c r="O997" i="1"/>
  <c r="L998" i="1"/>
  <c r="T998" i="1" s="1"/>
  <c r="N998" i="1"/>
  <c r="N999" i="1" s="1"/>
  <c r="N1000" i="1" s="1"/>
  <c r="Q1000" i="1"/>
  <c r="M998" i="1" l="1"/>
  <c r="R998" i="1"/>
  <c r="V997" i="1"/>
  <c r="O998" i="1"/>
  <c r="L999" i="1"/>
  <c r="O999" i="1" s="1"/>
  <c r="N1001" i="1"/>
  <c r="N1002" i="1" s="1"/>
  <c r="Q1001" i="1"/>
  <c r="R999" i="1" l="1"/>
  <c r="T999" i="1"/>
  <c r="M999" i="1"/>
  <c r="L1000" i="1"/>
  <c r="M1000" i="1" s="1"/>
  <c r="V998" i="1"/>
  <c r="Q1002" i="1"/>
  <c r="N1003" i="1"/>
  <c r="R1000" i="1" l="1"/>
  <c r="O1000" i="1"/>
  <c r="T1000" i="1"/>
  <c r="L1001" i="1"/>
  <c r="M1001" i="1" s="1"/>
  <c r="V999" i="1"/>
  <c r="N1004" i="1"/>
  <c r="Q1003" i="1"/>
  <c r="L1002" i="1" l="1"/>
  <c r="T1002" i="1" s="1"/>
  <c r="T1001" i="1"/>
  <c r="O1001" i="1"/>
  <c r="R1001" i="1"/>
  <c r="V1000" i="1"/>
  <c r="Q1004" i="1"/>
  <c r="N1005" i="1"/>
  <c r="M1002" i="1" l="1"/>
  <c r="O1002" i="1"/>
  <c r="R1002" i="1"/>
  <c r="L1003" i="1"/>
  <c r="T1003" i="1" s="1"/>
  <c r="V1001" i="1"/>
  <c r="N1006" i="1"/>
  <c r="Q1005" i="1"/>
  <c r="V1002" i="1" l="1"/>
  <c r="M1003" i="1"/>
  <c r="R1003" i="1"/>
  <c r="O1003" i="1"/>
  <c r="L1004" i="1"/>
  <c r="M1004" i="1" s="1"/>
  <c r="N1007" i="1"/>
  <c r="Q1006" i="1"/>
  <c r="V1003" i="1" l="1"/>
  <c r="T1004" i="1"/>
  <c r="L1005" i="1"/>
  <c r="T1005" i="1" s="1"/>
  <c r="O1004" i="1"/>
  <c r="R1004" i="1"/>
  <c r="Q1007" i="1"/>
  <c r="N1008" i="1"/>
  <c r="R1005" i="1" l="1"/>
  <c r="O1005" i="1"/>
  <c r="V1004" i="1"/>
  <c r="M1005" i="1"/>
  <c r="L1006" i="1"/>
  <c r="T1006" i="1" s="1"/>
  <c r="N1009" i="1"/>
  <c r="Q1008" i="1"/>
  <c r="V1005" i="1" l="1"/>
  <c r="R1006" i="1"/>
  <c r="O1006" i="1"/>
  <c r="M1006" i="1"/>
  <c r="L1007" i="1"/>
  <c r="R1007" i="1" s="1"/>
  <c r="Q1009" i="1"/>
  <c r="N1010" i="1"/>
  <c r="V1006" i="1" l="1"/>
  <c r="T1007" i="1"/>
  <c r="L1008" i="1"/>
  <c r="M1008" i="1" s="1"/>
  <c r="O1007" i="1"/>
  <c r="M1007" i="1"/>
  <c r="N1011" i="1"/>
  <c r="Q1010" i="1"/>
  <c r="V1007" i="1" l="1"/>
  <c r="O1008" i="1"/>
  <c r="T1008" i="1"/>
  <c r="L1009" i="1"/>
  <c r="T1009" i="1" s="1"/>
  <c r="R1008" i="1"/>
  <c r="Q1011" i="1"/>
  <c r="N1012" i="1"/>
  <c r="V1008" i="1" l="1"/>
  <c r="O1009" i="1"/>
  <c r="M1009" i="1"/>
  <c r="R1009" i="1"/>
  <c r="L1010" i="1"/>
  <c r="M1010" i="1" s="1"/>
  <c r="N1013" i="1"/>
  <c r="Q1012" i="1"/>
  <c r="V1009" i="1" l="1"/>
  <c r="O1010" i="1"/>
  <c r="T1010" i="1"/>
  <c r="R1010" i="1"/>
  <c r="L1011" i="1"/>
  <c r="R1011" i="1" s="1"/>
  <c r="Q1013" i="1"/>
  <c r="N1014" i="1"/>
  <c r="V1010" i="1" l="1"/>
  <c r="T1011" i="1"/>
  <c r="O1011" i="1"/>
  <c r="M1011" i="1"/>
  <c r="L1012" i="1"/>
  <c r="T1012" i="1" s="1"/>
  <c r="Q1014" i="1"/>
  <c r="V1011" i="1" l="1"/>
  <c r="M1012" i="1"/>
  <c r="O1012" i="1"/>
  <c r="R1012" i="1"/>
  <c r="L1013" i="1"/>
  <c r="T1013" i="1" s="1"/>
  <c r="Q1015" i="1"/>
  <c r="V1012" i="1" l="1"/>
  <c r="O1013" i="1"/>
  <c r="M1013" i="1"/>
  <c r="L1014" i="1"/>
  <c r="T1014" i="1" s="1"/>
  <c r="R1013" i="1"/>
  <c r="Q1016" i="1"/>
  <c r="V1013" i="1" l="1"/>
  <c r="M1014" i="1"/>
  <c r="O1014" i="1"/>
  <c r="L1015" i="1"/>
  <c r="U1015" i="1" s="1"/>
  <c r="R1014" i="1"/>
  <c r="Q1017" i="1"/>
  <c r="V1014" i="1" l="1"/>
  <c r="O1015" i="1"/>
  <c r="T1015" i="1"/>
  <c r="R1015" i="1"/>
  <c r="L1016" i="1"/>
  <c r="R1016" i="1" s="1"/>
  <c r="M1015" i="1"/>
  <c r="N1015" i="1"/>
  <c r="Q1018" i="1"/>
  <c r="T1016" i="1" l="1"/>
  <c r="V1015" i="1"/>
  <c r="L1017" i="1"/>
  <c r="U1017" i="1" s="1"/>
  <c r="U1016" i="1"/>
  <c r="M1016" i="1"/>
  <c r="O1016" i="1"/>
  <c r="N1016" i="1"/>
  <c r="Q1019" i="1"/>
  <c r="V1016" i="1" l="1"/>
  <c r="R1017" i="1"/>
  <c r="T1017" i="1"/>
  <c r="L1018" i="1"/>
  <c r="O1018" i="1" s="1"/>
  <c r="M1017" i="1"/>
  <c r="O1017" i="1"/>
  <c r="N1017" i="1"/>
  <c r="Q1020" i="1"/>
  <c r="V1017" i="1" l="1"/>
  <c r="U1018" i="1"/>
  <c r="T1018" i="1"/>
  <c r="R1018" i="1"/>
  <c r="N1018" i="1"/>
  <c r="N1019" i="1" s="1"/>
  <c r="M1018" i="1"/>
  <c r="L1019" i="1"/>
  <c r="O1019" i="1" s="1"/>
  <c r="Q1021" i="1"/>
  <c r="V1018" i="1" l="1"/>
  <c r="R1019" i="1"/>
  <c r="L1020" i="1"/>
  <c r="T1020" i="1" s="1"/>
  <c r="M1019" i="1"/>
  <c r="T1019" i="1"/>
  <c r="N1020" i="1"/>
  <c r="Q1022" i="1"/>
  <c r="V1019" i="1" l="1"/>
  <c r="R1020" i="1"/>
  <c r="O1020" i="1"/>
  <c r="M1020" i="1"/>
  <c r="L1021" i="1"/>
  <c r="M1021" i="1" s="1"/>
  <c r="N1021" i="1"/>
  <c r="Q1023" i="1"/>
  <c r="V1020" i="1" l="1"/>
  <c r="R1021" i="1"/>
  <c r="O1021" i="1"/>
  <c r="L1022" i="1"/>
  <c r="O1022" i="1" s="1"/>
  <c r="T1021" i="1"/>
  <c r="N1022" i="1"/>
  <c r="N1023" i="1" s="1"/>
  <c r="N1024" i="1" s="1"/>
  <c r="Q1024" i="1"/>
  <c r="V1021" i="1" l="1"/>
  <c r="L1023" i="1"/>
  <c r="M1023" i="1" s="1"/>
  <c r="T1022" i="1"/>
  <c r="M1022" i="1"/>
  <c r="R1022" i="1"/>
  <c r="N1025" i="1"/>
  <c r="Q1025" i="1"/>
  <c r="V1022" i="1" l="1"/>
  <c r="O1023" i="1"/>
  <c r="R1023" i="1"/>
  <c r="T1023" i="1"/>
  <c r="L1024" i="1"/>
  <c r="T1024" i="1" s="1"/>
  <c r="N1026" i="1"/>
  <c r="N1027" i="1" s="1"/>
  <c r="Q1026" i="1"/>
  <c r="V1023" i="1" l="1"/>
  <c r="O1024" i="1"/>
  <c r="M1024" i="1"/>
  <c r="R1024" i="1"/>
  <c r="L1025" i="1"/>
  <c r="T1025" i="1" s="1"/>
  <c r="N1028" i="1"/>
  <c r="Q1027" i="1"/>
  <c r="V1024" i="1" l="1"/>
  <c r="M1025" i="1"/>
  <c r="O1025" i="1"/>
  <c r="L1026" i="1"/>
  <c r="T1026" i="1" s="1"/>
  <c r="R1025" i="1"/>
  <c r="Q1028" i="1"/>
  <c r="N1029" i="1"/>
  <c r="V1025" i="1" l="1"/>
  <c r="O1026" i="1"/>
  <c r="M1026" i="1"/>
  <c r="R1026" i="1"/>
  <c r="L1027" i="1"/>
  <c r="R1027" i="1" s="1"/>
  <c r="N1030" i="1"/>
  <c r="Q1029" i="1"/>
  <c r="V1026" i="1" l="1"/>
  <c r="M1027" i="1"/>
  <c r="L1028" i="1"/>
  <c r="T1028" i="1" s="1"/>
  <c r="T1027" i="1"/>
  <c r="V1027" i="1" s="1"/>
  <c r="O1027" i="1"/>
  <c r="Q1030" i="1"/>
  <c r="N1031" i="1"/>
  <c r="M1028" i="1" l="1"/>
  <c r="O1028" i="1"/>
  <c r="R1028" i="1"/>
  <c r="V1028" i="1" s="1"/>
  <c r="L1029" i="1"/>
  <c r="T1029" i="1" s="1"/>
  <c r="N1032" i="1"/>
  <c r="Q1031" i="1"/>
  <c r="R1029" i="1" l="1"/>
  <c r="V1029" i="1" s="1"/>
  <c r="L1030" i="1"/>
  <c r="O1030" i="1" s="1"/>
  <c r="M1029" i="1"/>
  <c r="O1029" i="1"/>
  <c r="Q1032" i="1"/>
  <c r="N1033" i="1"/>
  <c r="T1030" i="1" l="1"/>
  <c r="M1030" i="1"/>
  <c r="R1030" i="1"/>
  <c r="L1031" i="1"/>
  <c r="M1031" i="1" s="1"/>
  <c r="N1034" i="1"/>
  <c r="Q1033" i="1"/>
  <c r="V1030" i="1" l="1"/>
  <c r="O1031" i="1"/>
  <c r="R1031" i="1"/>
  <c r="L1032" i="1"/>
  <c r="R1032" i="1" s="1"/>
  <c r="T1031" i="1"/>
  <c r="Q1034" i="1"/>
  <c r="N1035" i="1"/>
  <c r="O1032" i="1" l="1"/>
  <c r="T1032" i="1"/>
  <c r="V1031" i="1"/>
  <c r="M1032" i="1"/>
  <c r="L1033" i="1"/>
  <c r="T1033" i="1" s="1"/>
  <c r="N1036" i="1"/>
  <c r="Q1035" i="1"/>
  <c r="V1032" i="1" l="1"/>
  <c r="O1033" i="1"/>
  <c r="R1033" i="1"/>
  <c r="L1034" i="1"/>
  <c r="T1034" i="1" s="1"/>
  <c r="M1033" i="1"/>
  <c r="Q1036" i="1"/>
  <c r="N1037" i="1"/>
  <c r="V1033" i="1" l="1"/>
  <c r="O1034" i="1"/>
  <c r="M1034" i="1"/>
  <c r="R1034" i="1"/>
  <c r="L1035" i="1"/>
  <c r="O1035" i="1" s="1"/>
  <c r="N1038" i="1"/>
  <c r="Q1037" i="1"/>
  <c r="V1034" i="1" l="1"/>
  <c r="M1035" i="1"/>
  <c r="R1035" i="1"/>
  <c r="T1035" i="1"/>
  <c r="L1036" i="1"/>
  <c r="T1036" i="1" s="1"/>
  <c r="Q1038" i="1"/>
  <c r="M1036" i="1" l="1"/>
  <c r="R1036" i="1"/>
  <c r="O1036" i="1"/>
  <c r="L1037" i="1"/>
  <c r="R1037" i="1" s="1"/>
  <c r="V1035" i="1"/>
  <c r="V1036" i="1" s="1"/>
  <c r="Q1039" i="1"/>
  <c r="M1037" i="1" l="1"/>
  <c r="O1037" i="1"/>
  <c r="T1037" i="1"/>
  <c r="V1037" i="1" s="1"/>
  <c r="L1038" i="1"/>
  <c r="T1038" i="1" s="1"/>
  <c r="Q1040" i="1"/>
  <c r="O1038" i="1" l="1"/>
  <c r="M1038" i="1"/>
  <c r="R1038" i="1"/>
  <c r="V1038" i="1" s="1"/>
  <c r="L1039" i="1"/>
  <c r="O1039" i="1" s="1"/>
  <c r="Q1041" i="1"/>
  <c r="T1039" i="1" l="1"/>
  <c r="N1039" i="1"/>
  <c r="R1039" i="1"/>
  <c r="U1039" i="1"/>
  <c r="M1039" i="1"/>
  <c r="L1040" i="1"/>
  <c r="R1040" i="1" s="1"/>
  <c r="Q1042" i="1"/>
  <c r="V1039" i="1" l="1"/>
  <c r="L1041" i="1"/>
  <c r="U1041" i="1" s="1"/>
  <c r="T1040" i="1"/>
  <c r="U1040" i="1"/>
  <c r="O1040" i="1"/>
  <c r="M1040" i="1"/>
  <c r="N1040" i="1"/>
  <c r="Q1043" i="1"/>
  <c r="N1041" i="1" l="1"/>
  <c r="O1041" i="1"/>
  <c r="V1040" i="1"/>
  <c r="M1041" i="1"/>
  <c r="T1041" i="1"/>
  <c r="L1042" i="1"/>
  <c r="M1042" i="1" s="1"/>
  <c r="R1041" i="1"/>
  <c r="Q1044" i="1"/>
  <c r="V1041" i="1" l="1"/>
  <c r="O1042" i="1"/>
  <c r="N1042" i="1"/>
  <c r="N1043" i="1" s="1"/>
  <c r="R1042" i="1"/>
  <c r="U1042" i="1"/>
  <c r="T1042" i="1"/>
  <c r="L1043" i="1"/>
  <c r="T1043" i="1" s="1"/>
  <c r="Q1045" i="1"/>
  <c r="O1043" i="1" l="1"/>
  <c r="R1043" i="1"/>
  <c r="V1042" i="1"/>
  <c r="L1044" i="1"/>
  <c r="O1044" i="1" s="1"/>
  <c r="M1043" i="1"/>
  <c r="N1044" i="1"/>
  <c r="Q1046" i="1"/>
  <c r="V1043" i="1" l="1"/>
  <c r="M1044" i="1"/>
  <c r="L1045" i="1"/>
  <c r="T1045" i="1" s="1"/>
  <c r="R1044" i="1"/>
  <c r="T1044" i="1"/>
  <c r="N1045" i="1"/>
  <c r="Q1047" i="1"/>
  <c r="V1044" i="1" l="1"/>
  <c r="M1045" i="1"/>
  <c r="O1045" i="1"/>
  <c r="R1045" i="1"/>
  <c r="L1046" i="1"/>
  <c r="R1046" i="1" s="1"/>
  <c r="N1046" i="1"/>
  <c r="N1047" i="1" s="1"/>
  <c r="N1048" i="1" s="1"/>
  <c r="Q1048" i="1"/>
  <c r="V1045" i="1" l="1"/>
  <c r="M1046" i="1"/>
  <c r="O1046" i="1"/>
  <c r="L1047" i="1"/>
  <c r="T1047" i="1" s="1"/>
  <c r="T1046" i="1"/>
  <c r="N1049" i="1"/>
  <c r="N1050" i="1" s="1"/>
  <c r="Q1049" i="1"/>
  <c r="V1046" i="1" l="1"/>
  <c r="O1047" i="1"/>
  <c r="M1047" i="1"/>
  <c r="R1047" i="1"/>
  <c r="L1048" i="1"/>
  <c r="T1048" i="1" s="1"/>
  <c r="Q1050" i="1"/>
  <c r="N1051" i="1"/>
  <c r="V1047" i="1" l="1"/>
  <c r="M1048" i="1"/>
  <c r="R1048" i="1"/>
  <c r="L1049" i="1"/>
  <c r="M1049" i="1" s="1"/>
  <c r="O1048" i="1"/>
  <c r="N1052" i="1"/>
  <c r="Q1051" i="1"/>
  <c r="V1048" i="1" l="1"/>
  <c r="L1050" i="1"/>
  <c r="T1050" i="1" s="1"/>
  <c r="T1049" i="1"/>
  <c r="O1049" i="1"/>
  <c r="R1049" i="1"/>
  <c r="Q1052" i="1"/>
  <c r="N1053" i="1"/>
  <c r="V1049" i="1" l="1"/>
  <c r="O1050" i="1"/>
  <c r="M1050" i="1"/>
  <c r="R1050" i="1"/>
  <c r="L1051" i="1"/>
  <c r="T1051" i="1" s="1"/>
  <c r="N1054" i="1"/>
  <c r="Q1053" i="1"/>
  <c r="V1050" i="1" l="1"/>
  <c r="O1051" i="1"/>
  <c r="M1051" i="1"/>
  <c r="R1051" i="1"/>
  <c r="L1052" i="1"/>
  <c r="T1052" i="1" s="1"/>
  <c r="Q1054" i="1"/>
  <c r="N1055" i="1"/>
  <c r="V1051" i="1" l="1"/>
  <c r="M1052" i="1"/>
  <c r="O1052" i="1"/>
  <c r="L1053" i="1"/>
  <c r="T1053" i="1" s="1"/>
  <c r="R1052" i="1"/>
  <c r="N1056" i="1"/>
  <c r="Q1055" i="1"/>
  <c r="V1052" i="1" l="1"/>
  <c r="M1053" i="1"/>
  <c r="O1053" i="1"/>
  <c r="L1054" i="1"/>
  <c r="T1054" i="1" s="1"/>
  <c r="R1053" i="1"/>
  <c r="Q1056" i="1"/>
  <c r="N1057" i="1"/>
  <c r="V1053" i="1" l="1"/>
  <c r="O1054" i="1"/>
  <c r="M1054" i="1"/>
  <c r="R1054" i="1"/>
  <c r="L1055" i="1"/>
  <c r="O1055" i="1" s="1"/>
  <c r="N1058" i="1"/>
  <c r="Q1057" i="1"/>
  <c r="V1054" i="1" l="1"/>
  <c r="L1056" i="1"/>
  <c r="T1056" i="1" s="1"/>
  <c r="R1055" i="1"/>
  <c r="M1055" i="1"/>
  <c r="T1055" i="1"/>
  <c r="Q1058" i="1"/>
  <c r="N1059" i="1"/>
  <c r="O1056" i="1" l="1"/>
  <c r="M1056" i="1"/>
  <c r="R1056" i="1"/>
  <c r="L1057" i="1"/>
  <c r="T1057" i="1" s="1"/>
  <c r="V1055" i="1"/>
  <c r="N1060" i="1"/>
  <c r="Q1059" i="1"/>
  <c r="V1056" i="1" l="1"/>
  <c r="M1057" i="1"/>
  <c r="O1057" i="1"/>
  <c r="R1057" i="1"/>
  <c r="L1058" i="1"/>
  <c r="O1058" i="1" s="1"/>
  <c r="Q1060" i="1"/>
  <c r="N1061" i="1"/>
  <c r="V1057" i="1" l="1"/>
  <c r="M1058" i="1"/>
  <c r="R1058" i="1"/>
  <c r="L1059" i="1"/>
  <c r="M1059" i="1" s="1"/>
  <c r="T1058" i="1"/>
  <c r="N1062" i="1"/>
  <c r="Q1061" i="1"/>
  <c r="O1059" i="1" l="1"/>
  <c r="R1059" i="1"/>
  <c r="T1059" i="1"/>
  <c r="V1058" i="1"/>
  <c r="L1060" i="1"/>
  <c r="O1060" i="1" s="1"/>
  <c r="Q1062" i="1"/>
  <c r="V1059" i="1" l="1"/>
  <c r="R1060" i="1"/>
  <c r="L1061" i="1"/>
  <c r="M1061" i="1" s="1"/>
  <c r="M1060" i="1"/>
  <c r="T1060" i="1"/>
  <c r="Q1063" i="1"/>
  <c r="O1061" i="1" l="1"/>
  <c r="R1061" i="1"/>
  <c r="L1062" i="1"/>
  <c r="R1062" i="1" s="1"/>
  <c r="T1061" i="1"/>
  <c r="V1060" i="1"/>
  <c r="Q1064" i="1"/>
  <c r="V1061" i="1" l="1"/>
  <c r="O1062" i="1"/>
  <c r="T1062" i="1"/>
  <c r="M1062" i="1"/>
  <c r="L1063" i="1"/>
  <c r="O1063" i="1" s="1"/>
  <c r="Q1065" i="1"/>
  <c r="V1062" i="1" l="1"/>
  <c r="N1063" i="1"/>
  <c r="R1063" i="1"/>
  <c r="T1063" i="1"/>
  <c r="U1063" i="1"/>
  <c r="M1063" i="1"/>
  <c r="L1064" i="1"/>
  <c r="O1064" i="1" s="1"/>
  <c r="Q1066" i="1"/>
  <c r="V1063" i="1" l="1"/>
  <c r="T1064" i="1"/>
  <c r="N1064" i="1"/>
  <c r="R1064" i="1"/>
  <c r="U1064" i="1"/>
  <c r="L1065" i="1"/>
  <c r="M1065" i="1" s="1"/>
  <c r="M1064" i="1"/>
  <c r="Q1067" i="1"/>
  <c r="V1064" i="1" l="1"/>
  <c r="N1065" i="1"/>
  <c r="O1065" i="1"/>
  <c r="T1065" i="1"/>
  <c r="R1065" i="1"/>
  <c r="L1066" i="1"/>
  <c r="M1066" i="1" s="1"/>
  <c r="U1065" i="1"/>
  <c r="Q1068" i="1"/>
  <c r="V1065" i="1" l="1"/>
  <c r="N1066" i="1"/>
  <c r="T1066" i="1"/>
  <c r="U1066" i="1"/>
  <c r="R1066" i="1"/>
  <c r="O1066" i="1"/>
  <c r="L1067" i="1"/>
  <c r="R1067" i="1" s="1"/>
  <c r="N1067" i="1"/>
  <c r="Q1069" i="1"/>
  <c r="V1066" i="1" l="1"/>
  <c r="M1067" i="1"/>
  <c r="O1067" i="1"/>
  <c r="T1067" i="1"/>
  <c r="L1068" i="1"/>
  <c r="M1068" i="1" s="1"/>
  <c r="N1068" i="1"/>
  <c r="Q1070" i="1"/>
  <c r="V1067" i="1" l="1"/>
  <c r="O1068" i="1"/>
  <c r="T1068" i="1"/>
  <c r="R1068" i="1"/>
  <c r="L1069" i="1"/>
  <c r="O1069" i="1" s="1"/>
  <c r="N1069" i="1"/>
  <c r="Q1071" i="1"/>
  <c r="V1068" i="1" l="1"/>
  <c r="T1069" i="1"/>
  <c r="R1069" i="1"/>
  <c r="L1070" i="1"/>
  <c r="T1070" i="1" s="1"/>
  <c r="M1069" i="1"/>
  <c r="N1070" i="1"/>
  <c r="N1071" i="1" s="1"/>
  <c r="N1072" i="1" s="1"/>
  <c r="Q1072" i="1"/>
  <c r="V1069" i="1" l="1"/>
  <c r="M1070" i="1"/>
  <c r="O1070" i="1"/>
  <c r="R1070" i="1"/>
  <c r="L1071" i="1"/>
  <c r="T1071" i="1" s="1"/>
  <c r="N1073" i="1"/>
  <c r="N1074" i="1" s="1"/>
  <c r="Q1073" i="1"/>
  <c r="V1070" i="1" l="1"/>
  <c r="M1071" i="1"/>
  <c r="O1071" i="1"/>
  <c r="R1071" i="1"/>
  <c r="L1072" i="1"/>
  <c r="T1072" i="1" s="1"/>
  <c r="Q1074" i="1"/>
  <c r="N1075" i="1"/>
  <c r="V1071" i="1" l="1"/>
  <c r="M1072" i="1"/>
  <c r="L1073" i="1"/>
  <c r="T1073" i="1" s="1"/>
  <c r="O1072" i="1"/>
  <c r="R1072" i="1"/>
  <c r="N1076" i="1"/>
  <c r="Q1075" i="1"/>
  <c r="V1072" i="1" l="1"/>
  <c r="M1073" i="1"/>
  <c r="O1073" i="1"/>
  <c r="R1073" i="1"/>
  <c r="L1074" i="1"/>
  <c r="T1074" i="1" s="1"/>
  <c r="Q1076" i="1"/>
  <c r="N1077" i="1"/>
  <c r="V1073" i="1" l="1"/>
  <c r="M1074" i="1"/>
  <c r="O1074" i="1"/>
  <c r="R1074" i="1"/>
  <c r="L1075" i="1"/>
  <c r="R1075" i="1" s="1"/>
  <c r="Q1077" i="1"/>
  <c r="N1078" i="1"/>
  <c r="V1074" i="1" l="1"/>
  <c r="O1075" i="1"/>
  <c r="M1075" i="1"/>
  <c r="T1075" i="1"/>
  <c r="L1076" i="1"/>
  <c r="O1076" i="1" s="1"/>
  <c r="N1079" i="1"/>
  <c r="Q1078" i="1"/>
  <c r="V1075" i="1" l="1"/>
  <c r="M1076" i="1"/>
  <c r="R1076" i="1"/>
  <c r="T1076" i="1"/>
  <c r="L1077" i="1"/>
  <c r="O1077" i="1" s="1"/>
  <c r="Q1079" i="1"/>
  <c r="N1080" i="1"/>
  <c r="T1077" i="1" l="1"/>
  <c r="V1076" i="1"/>
  <c r="M1077" i="1"/>
  <c r="R1077" i="1"/>
  <c r="L1078" i="1"/>
  <c r="M1078" i="1" s="1"/>
  <c r="N1081" i="1"/>
  <c r="Q1080" i="1"/>
  <c r="V1077" i="1" l="1"/>
  <c r="O1078" i="1"/>
  <c r="R1078" i="1"/>
  <c r="T1078" i="1"/>
  <c r="L1079" i="1"/>
  <c r="T1079" i="1" s="1"/>
  <c r="Q1081" i="1"/>
  <c r="N1082" i="1"/>
  <c r="V1078" i="1" l="1"/>
  <c r="M1079" i="1"/>
  <c r="R1079" i="1"/>
  <c r="O1079" i="1"/>
  <c r="L1080" i="1"/>
  <c r="T1080" i="1" s="1"/>
  <c r="N1083" i="1"/>
  <c r="Q1082" i="1"/>
  <c r="V1079" i="1" l="1"/>
  <c r="O1080" i="1"/>
  <c r="M1080" i="1"/>
  <c r="R1080" i="1"/>
  <c r="L1081" i="1"/>
  <c r="T1081" i="1" s="1"/>
  <c r="Q1083" i="1"/>
  <c r="N1084" i="1"/>
  <c r="V1080" i="1" l="1"/>
  <c r="O1081" i="1"/>
  <c r="M1081" i="1"/>
  <c r="R1081" i="1"/>
  <c r="L1082" i="1"/>
  <c r="R1082" i="1" s="1"/>
  <c r="N1085" i="1"/>
  <c r="Q1084" i="1"/>
  <c r="V1081" i="1" l="1"/>
  <c r="T1082" i="1"/>
  <c r="M1082" i="1"/>
  <c r="O1082" i="1"/>
  <c r="L1083" i="1"/>
  <c r="O1083" i="1" s="1"/>
  <c r="Q1085" i="1"/>
  <c r="N1086" i="1"/>
  <c r="V1082" i="1" l="1"/>
  <c r="M1083" i="1"/>
  <c r="T1083" i="1"/>
  <c r="R1083" i="1"/>
  <c r="L1084" i="1"/>
  <c r="M1084" i="1" s="1"/>
  <c r="Q1086" i="1"/>
  <c r="V1083" i="1" l="1"/>
  <c r="O1084" i="1"/>
  <c r="T1084" i="1"/>
  <c r="R1084" i="1"/>
  <c r="L1085" i="1"/>
  <c r="R1085" i="1" s="1"/>
  <c r="Q1087" i="1"/>
  <c r="V1084" i="1" l="1"/>
  <c r="T1085" i="1"/>
  <c r="M1085" i="1"/>
  <c r="O1085" i="1"/>
  <c r="L1086" i="1"/>
  <c r="M1086" i="1" s="1"/>
  <c r="Q1088" i="1"/>
  <c r="V1085" i="1" l="1"/>
  <c r="O1086" i="1"/>
  <c r="T1086" i="1"/>
  <c r="R1086" i="1"/>
  <c r="L1087" i="1"/>
  <c r="R1087" i="1" s="1"/>
  <c r="Q1089" i="1"/>
  <c r="V1086" i="1" l="1"/>
  <c r="M1087" i="1"/>
  <c r="U1087" i="1"/>
  <c r="T1087" i="1"/>
  <c r="O1087" i="1"/>
  <c r="N1087" i="1"/>
  <c r="L1088" i="1"/>
  <c r="Q1090" i="1"/>
  <c r="N1088" i="1" l="1"/>
  <c r="V1087" i="1"/>
  <c r="T1088" i="1"/>
  <c r="R1088" i="1"/>
  <c r="U1088" i="1"/>
  <c r="O1088" i="1"/>
  <c r="M1088" i="1"/>
  <c r="L1089" i="1"/>
  <c r="O1089" i="1" s="1"/>
  <c r="Q1091" i="1"/>
  <c r="V1088" i="1" l="1"/>
  <c r="N1089" i="1"/>
  <c r="T1089" i="1"/>
  <c r="R1089" i="1"/>
  <c r="U1089" i="1"/>
  <c r="L1090" i="1"/>
  <c r="U1090" i="1" s="1"/>
  <c r="M1089" i="1"/>
  <c r="Q1092" i="1"/>
  <c r="V1089" i="1" l="1"/>
  <c r="O1090" i="1"/>
  <c r="N1090" i="1"/>
  <c r="R1090" i="1"/>
  <c r="T1090" i="1"/>
  <c r="M1090" i="1"/>
  <c r="L1091" i="1"/>
  <c r="T1091" i="1" s="1"/>
  <c r="N1091" i="1"/>
  <c r="Q1093" i="1"/>
  <c r="V1090" i="1" l="1"/>
  <c r="O1091" i="1"/>
  <c r="R1091" i="1"/>
  <c r="M1091" i="1"/>
  <c r="L1092" i="1"/>
  <c r="M1092" i="1" s="1"/>
  <c r="N1092" i="1"/>
  <c r="Q1094" i="1"/>
  <c r="V1091" i="1" l="1"/>
  <c r="O1092" i="1"/>
  <c r="R1092" i="1"/>
  <c r="T1092" i="1"/>
  <c r="L1093" i="1"/>
  <c r="T1093" i="1" s="1"/>
  <c r="N1093" i="1"/>
  <c r="Q1095" i="1"/>
  <c r="V1092" i="1" l="1"/>
  <c r="M1093" i="1"/>
  <c r="O1093" i="1"/>
  <c r="R1093" i="1"/>
  <c r="V1093" i="1" s="1"/>
  <c r="L1094" i="1"/>
  <c r="T1094" i="1" s="1"/>
  <c r="N1094" i="1"/>
  <c r="N1095" i="1" s="1"/>
  <c r="N1096" i="1" s="1"/>
  <c r="Q1096" i="1"/>
  <c r="M1094" i="1" l="1"/>
  <c r="O1094" i="1"/>
  <c r="R1094" i="1"/>
  <c r="V1094" i="1" s="1"/>
  <c r="L1095" i="1"/>
  <c r="T1095" i="1" s="1"/>
  <c r="N1097" i="1"/>
  <c r="N1098" i="1" s="1"/>
  <c r="Q1097" i="1"/>
  <c r="O1095" i="1" l="1"/>
  <c r="M1095" i="1"/>
  <c r="R1095" i="1"/>
  <c r="V1095" i="1" s="1"/>
  <c r="L1096" i="1"/>
  <c r="T1096" i="1" s="1"/>
  <c r="N1099" i="1"/>
  <c r="Q1098" i="1"/>
  <c r="M1096" i="1" l="1"/>
  <c r="R1096" i="1"/>
  <c r="V1096" i="1" s="1"/>
  <c r="O1096" i="1"/>
  <c r="L1097" i="1"/>
  <c r="T1097" i="1" s="1"/>
  <c r="Q1099" i="1"/>
  <c r="N1100" i="1"/>
  <c r="O1097" i="1" l="1"/>
  <c r="R1097" i="1"/>
  <c r="V1097" i="1" s="1"/>
  <c r="M1097" i="1"/>
  <c r="L1098" i="1"/>
  <c r="T1098" i="1" s="1"/>
  <c r="N1101" i="1"/>
  <c r="Q1100" i="1"/>
  <c r="O1098" i="1" l="1"/>
  <c r="M1098" i="1"/>
  <c r="R1098" i="1"/>
  <c r="V1098" i="1" s="1"/>
  <c r="L1099" i="1"/>
  <c r="T1099" i="1" s="1"/>
  <c r="Q1101" i="1"/>
  <c r="N1102" i="1"/>
  <c r="R1099" i="1" l="1"/>
  <c r="V1099" i="1" s="1"/>
  <c r="L1100" i="1"/>
  <c r="M1100" i="1" s="1"/>
  <c r="M1099" i="1"/>
  <c r="O1099" i="1"/>
  <c r="N1103" i="1"/>
  <c r="Q1102" i="1"/>
  <c r="R1100" i="1" l="1"/>
  <c r="O1100" i="1"/>
  <c r="T1100" i="1"/>
  <c r="L1101" i="1"/>
  <c r="T1101" i="1" s="1"/>
  <c r="Q1103" i="1"/>
  <c r="N1104" i="1"/>
  <c r="V1100" i="1" l="1"/>
  <c r="O1101" i="1"/>
  <c r="M1101" i="1"/>
  <c r="R1101" i="1"/>
  <c r="L1102" i="1"/>
  <c r="T1102" i="1" s="1"/>
  <c r="N1105" i="1"/>
  <c r="Q1104" i="1"/>
  <c r="V1101" i="1" l="1"/>
  <c r="M1102" i="1"/>
  <c r="R1102" i="1"/>
  <c r="O1102" i="1"/>
  <c r="L1103" i="1"/>
  <c r="T1103" i="1" s="1"/>
  <c r="Q1105" i="1"/>
  <c r="N1106" i="1"/>
  <c r="V1102" i="1" l="1"/>
  <c r="R1103" i="1"/>
  <c r="O1103" i="1"/>
  <c r="M1103" i="1"/>
  <c r="L1104" i="1"/>
  <c r="M1104" i="1" s="1"/>
  <c r="N1107" i="1"/>
  <c r="Q1106" i="1"/>
  <c r="V1103" i="1" l="1"/>
  <c r="O1104" i="1"/>
  <c r="L1105" i="1"/>
  <c r="R1105" i="1" s="1"/>
  <c r="T1104" i="1"/>
  <c r="R1104" i="1"/>
  <c r="Q1107" i="1"/>
  <c r="N1108" i="1"/>
  <c r="O1105" i="1" l="1"/>
  <c r="V1104" i="1"/>
  <c r="T1105" i="1"/>
  <c r="M1105" i="1"/>
  <c r="L1106" i="1"/>
  <c r="O1106" i="1" s="1"/>
  <c r="N1109" i="1"/>
  <c r="Q1108" i="1"/>
  <c r="V1105" i="1" l="1"/>
  <c r="R1106" i="1"/>
  <c r="M1106" i="1"/>
  <c r="T1106" i="1"/>
  <c r="L1107" i="1"/>
  <c r="T1107" i="1" s="1"/>
  <c r="Q1109" i="1"/>
  <c r="N1110" i="1"/>
  <c r="V1106" i="1" l="1"/>
  <c r="O1107" i="1"/>
  <c r="M1107" i="1"/>
  <c r="R1107" i="1"/>
  <c r="L1108" i="1"/>
  <c r="T1108" i="1" s="1"/>
  <c r="Q1110" i="1"/>
  <c r="V1107" i="1" l="1"/>
  <c r="O1108" i="1"/>
  <c r="M1108" i="1"/>
  <c r="R1108" i="1"/>
  <c r="L1109" i="1"/>
  <c r="R1109" i="1" s="1"/>
  <c r="Q1111" i="1"/>
  <c r="V1108" i="1" l="1"/>
  <c r="M1109" i="1"/>
  <c r="T1109" i="1"/>
  <c r="O1109" i="1"/>
  <c r="L1110" i="1"/>
  <c r="M1110" i="1" s="1"/>
  <c r="Q1112" i="1"/>
  <c r="V1109" i="1" l="1"/>
  <c r="O1110" i="1"/>
  <c r="R1110" i="1"/>
  <c r="T1110" i="1"/>
  <c r="L1111" i="1"/>
  <c r="M1111" i="1" s="1"/>
  <c r="Q1113" i="1"/>
  <c r="O1111" i="1" l="1"/>
  <c r="R1111" i="1"/>
  <c r="N1111" i="1"/>
  <c r="L1112" i="1"/>
  <c r="R1112" i="1" s="1"/>
  <c r="T1111" i="1"/>
  <c r="U1111" i="1"/>
  <c r="V1110" i="1"/>
  <c r="Q1114" i="1"/>
  <c r="V1111" i="1" l="1"/>
  <c r="U1112" i="1"/>
  <c r="L1113" i="1"/>
  <c r="R1113" i="1" s="1"/>
  <c r="M1112" i="1"/>
  <c r="O1112" i="1"/>
  <c r="N1112" i="1"/>
  <c r="T1112" i="1"/>
  <c r="Q1115" i="1"/>
  <c r="V1112" i="1" l="1"/>
  <c r="T1113" i="1"/>
  <c r="U1113" i="1"/>
  <c r="M1113" i="1"/>
  <c r="L1114" i="1"/>
  <c r="O1113" i="1"/>
  <c r="N1113" i="1"/>
  <c r="Q1116" i="1"/>
  <c r="V1113" i="1" l="1"/>
  <c r="N1114" i="1"/>
  <c r="N1115" i="1" s="1"/>
  <c r="R1114" i="1"/>
  <c r="T1114" i="1"/>
  <c r="L1115" i="1"/>
  <c r="M1115" i="1" s="1"/>
  <c r="U1114" i="1"/>
  <c r="O1114" i="1"/>
  <c r="M1114" i="1"/>
  <c r="Q1117" i="1"/>
  <c r="V1114" i="1" l="1"/>
  <c r="R1115" i="1"/>
  <c r="T1115" i="1"/>
  <c r="O1115" i="1"/>
  <c r="L1116" i="1"/>
  <c r="T1116" i="1" s="1"/>
  <c r="N1116" i="1"/>
  <c r="Q1118" i="1"/>
  <c r="V1115" i="1" l="1"/>
  <c r="O1116" i="1"/>
  <c r="R1116" i="1"/>
  <c r="L1117" i="1"/>
  <c r="M1117" i="1" s="1"/>
  <c r="M1116" i="1"/>
  <c r="N1117" i="1"/>
  <c r="Q1119" i="1"/>
  <c r="V1116" i="1" l="1"/>
  <c r="O1117" i="1"/>
  <c r="R1117" i="1"/>
  <c r="T1117" i="1"/>
  <c r="L1118" i="1"/>
  <c r="M1118" i="1" s="1"/>
  <c r="N1118" i="1"/>
  <c r="N1119" i="1" s="1"/>
  <c r="N1120" i="1" s="1"/>
  <c r="Q1120" i="1"/>
  <c r="O1118" i="1" l="1"/>
  <c r="R1118" i="1"/>
  <c r="V1117" i="1"/>
  <c r="T1118" i="1"/>
  <c r="L1119" i="1"/>
  <c r="T1119" i="1" s="1"/>
  <c r="N1121" i="1"/>
  <c r="Q1121" i="1"/>
  <c r="V1118" i="1" l="1"/>
  <c r="O1119" i="1"/>
  <c r="M1119" i="1"/>
  <c r="R1119" i="1"/>
  <c r="L1120" i="1"/>
  <c r="M1120" i="1" s="1"/>
  <c r="N1122" i="1"/>
  <c r="N1123" i="1" s="1"/>
  <c r="Q1122" i="1"/>
  <c r="V1119" i="1" l="1"/>
  <c r="O1120" i="1"/>
  <c r="R1120" i="1"/>
  <c r="L1121" i="1"/>
  <c r="T1121" i="1" s="1"/>
  <c r="T1120" i="1"/>
  <c r="Q1123" i="1"/>
  <c r="N1124" i="1"/>
  <c r="V1120" i="1" l="1"/>
  <c r="O1121" i="1"/>
  <c r="M1121" i="1"/>
  <c r="R1121" i="1"/>
  <c r="L1122" i="1"/>
  <c r="R1122" i="1" s="1"/>
  <c r="N1125" i="1"/>
  <c r="Q1124" i="1"/>
  <c r="V1121" i="1" l="1"/>
  <c r="T1122" i="1"/>
  <c r="M1122" i="1"/>
  <c r="O1122" i="1"/>
  <c r="L1123" i="1"/>
  <c r="O1123" i="1" s="1"/>
  <c r="Q1125" i="1"/>
  <c r="N1126" i="1"/>
  <c r="V1122" i="1" l="1"/>
  <c r="M1123" i="1"/>
  <c r="R1123" i="1"/>
  <c r="T1123" i="1"/>
  <c r="L1124" i="1"/>
  <c r="M1124" i="1" s="1"/>
  <c r="N1127" i="1"/>
  <c r="Q1126" i="1"/>
  <c r="V1123" i="1" l="1"/>
  <c r="R1124" i="1"/>
  <c r="O1124" i="1"/>
  <c r="T1124" i="1"/>
  <c r="L1125" i="1"/>
  <c r="O1125" i="1" s="1"/>
  <c r="Q1127" i="1"/>
  <c r="N1128" i="1"/>
  <c r="V1124" i="1" l="1"/>
  <c r="R1125" i="1"/>
  <c r="T1125" i="1"/>
  <c r="L1126" i="1"/>
  <c r="O1126" i="1" s="1"/>
  <c r="M1125" i="1"/>
  <c r="N1129" i="1"/>
  <c r="Q1128" i="1"/>
  <c r="V1125" i="1" l="1"/>
  <c r="R1126" i="1"/>
  <c r="T1126" i="1"/>
  <c r="L1127" i="1"/>
  <c r="T1127" i="1" s="1"/>
  <c r="M1126" i="1"/>
  <c r="Q1129" i="1"/>
  <c r="N1130" i="1"/>
  <c r="M1127" i="1" l="1"/>
  <c r="O1127" i="1"/>
  <c r="R1127" i="1"/>
  <c r="L1128" i="1"/>
  <c r="T1128" i="1" s="1"/>
  <c r="V1126" i="1"/>
  <c r="V1127" i="1" s="1"/>
  <c r="N1131" i="1"/>
  <c r="Q1130" i="1"/>
  <c r="M1128" i="1" l="1"/>
  <c r="R1128" i="1"/>
  <c r="V1128" i="1" s="1"/>
  <c r="O1128" i="1"/>
  <c r="L1129" i="1"/>
  <c r="T1129" i="1" s="1"/>
  <c r="Q1131" i="1"/>
  <c r="N1132" i="1"/>
  <c r="M1129" i="1" l="1"/>
  <c r="O1129" i="1"/>
  <c r="R1129" i="1"/>
  <c r="V1129" i="1" s="1"/>
  <c r="L1130" i="1"/>
  <c r="R1130" i="1" s="1"/>
  <c r="N1133" i="1"/>
  <c r="Q1132" i="1"/>
  <c r="O1130" i="1" l="1"/>
  <c r="T1130" i="1"/>
  <c r="V1130" i="1" s="1"/>
  <c r="M1130" i="1"/>
  <c r="L1131" i="1"/>
  <c r="O1131" i="1" s="1"/>
  <c r="N1134" i="1"/>
  <c r="Q1133" i="1"/>
  <c r="M1131" i="1" l="1"/>
  <c r="R1131" i="1"/>
  <c r="T1131" i="1"/>
  <c r="L1132" i="1"/>
  <c r="R1132" i="1" s="1"/>
  <c r="Q1134" i="1"/>
  <c r="V1131" i="1" l="1"/>
  <c r="M1132" i="1"/>
  <c r="O1132" i="1"/>
  <c r="T1132" i="1"/>
  <c r="L1133" i="1"/>
  <c r="M1133" i="1" s="1"/>
  <c r="Q1135" i="1"/>
  <c r="V1132" i="1" l="1"/>
  <c r="T1133" i="1"/>
  <c r="O1133" i="1"/>
  <c r="L1134" i="1"/>
  <c r="R1134" i="1" s="1"/>
  <c r="R1133" i="1"/>
  <c r="Q1136" i="1"/>
  <c r="V1133" i="1" l="1"/>
  <c r="M1134" i="1"/>
  <c r="T1134" i="1"/>
  <c r="O1134" i="1"/>
  <c r="L1135" i="1"/>
  <c r="M1135" i="1" s="1"/>
  <c r="Q1137" i="1"/>
  <c r="V1134" i="1" l="1"/>
  <c r="T1135" i="1"/>
  <c r="R1135" i="1"/>
  <c r="N1135" i="1"/>
  <c r="O1135" i="1"/>
  <c r="U1135" i="1"/>
  <c r="L1136" i="1"/>
  <c r="N1136" i="1" s="1"/>
  <c r="Q1138" i="1"/>
  <c r="V1135" i="1" l="1"/>
  <c r="R1136" i="1"/>
  <c r="T1136" i="1"/>
  <c r="U1136" i="1"/>
  <c r="M1136" i="1"/>
  <c r="L1137" i="1"/>
  <c r="M1137" i="1" s="1"/>
  <c r="O1136" i="1"/>
  <c r="Q1139" i="1"/>
  <c r="V1136" i="1" l="1"/>
  <c r="O1137" i="1"/>
  <c r="R1137" i="1"/>
  <c r="N1137" i="1"/>
  <c r="U1137" i="1"/>
  <c r="T1137" i="1"/>
  <c r="L1138" i="1"/>
  <c r="O1138" i="1" s="1"/>
  <c r="Q1140" i="1"/>
  <c r="V1137" i="1" l="1"/>
  <c r="M1138" i="1"/>
  <c r="N1138" i="1"/>
  <c r="N1139" i="1" s="1"/>
  <c r="R1138" i="1"/>
  <c r="T1138" i="1"/>
  <c r="L1139" i="1"/>
  <c r="M1139" i="1" s="1"/>
  <c r="U1138" i="1"/>
  <c r="Q1141" i="1"/>
  <c r="V1138" i="1" l="1"/>
  <c r="R1139" i="1"/>
  <c r="O1139" i="1"/>
  <c r="T1139" i="1"/>
  <c r="L1140" i="1"/>
  <c r="O1140" i="1" s="1"/>
  <c r="N1140" i="1"/>
  <c r="Q1142" i="1"/>
  <c r="V1139" i="1" l="1"/>
  <c r="R1140" i="1"/>
  <c r="M1140" i="1"/>
  <c r="T1140" i="1"/>
  <c r="L1141" i="1"/>
  <c r="T1141" i="1" s="1"/>
  <c r="N1141" i="1"/>
  <c r="Q1143" i="1"/>
  <c r="V1140" i="1" l="1"/>
  <c r="M1141" i="1"/>
  <c r="O1141" i="1"/>
  <c r="R1141" i="1"/>
  <c r="L1142" i="1"/>
  <c r="T1142" i="1" s="1"/>
  <c r="N1142" i="1"/>
  <c r="N1143" i="1" s="1"/>
  <c r="N1144" i="1" s="1"/>
  <c r="Q1144" i="1"/>
  <c r="V1141" i="1" l="1"/>
  <c r="O1142" i="1"/>
  <c r="M1142" i="1"/>
  <c r="R1142" i="1"/>
  <c r="L1143" i="1"/>
  <c r="R1143" i="1" s="1"/>
  <c r="N1145" i="1"/>
  <c r="N1146" i="1" s="1"/>
  <c r="Q1145" i="1"/>
  <c r="V1142" i="1" l="1"/>
  <c r="T1143" i="1"/>
  <c r="L1144" i="1"/>
  <c r="M1144" i="1" s="1"/>
  <c r="M1143" i="1"/>
  <c r="O1143" i="1"/>
  <c r="Q1146" i="1"/>
  <c r="N1147" i="1"/>
  <c r="V1143" i="1" l="1"/>
  <c r="T1144" i="1"/>
  <c r="O1144" i="1"/>
  <c r="R1144" i="1"/>
  <c r="L1145" i="1"/>
  <c r="O1145" i="1" s="1"/>
  <c r="N1148" i="1"/>
  <c r="Q1147" i="1"/>
  <c r="V1144" i="1" l="1"/>
  <c r="M1145" i="1"/>
  <c r="L1146" i="1"/>
  <c r="T1146" i="1" s="1"/>
  <c r="R1145" i="1"/>
  <c r="T1145" i="1"/>
  <c r="Q1148" i="1"/>
  <c r="N1149" i="1"/>
  <c r="O1146" i="1" l="1"/>
  <c r="M1146" i="1"/>
  <c r="R1146" i="1"/>
  <c r="V1145" i="1"/>
  <c r="V1146" i="1" s="1"/>
  <c r="L1147" i="1"/>
  <c r="O1147" i="1" s="1"/>
  <c r="N1150" i="1"/>
  <c r="Q1149" i="1"/>
  <c r="M1147" i="1" l="1"/>
  <c r="T1147" i="1"/>
  <c r="L1148" i="1"/>
  <c r="R1148" i="1" s="1"/>
  <c r="R1147" i="1"/>
  <c r="Q1150" i="1"/>
  <c r="N1151" i="1"/>
  <c r="V1147" i="1" l="1"/>
  <c r="O1148" i="1"/>
  <c r="M1148" i="1"/>
  <c r="T1148" i="1"/>
  <c r="L1149" i="1"/>
  <c r="R1149" i="1" s="1"/>
  <c r="N1152" i="1"/>
  <c r="Q1151" i="1"/>
  <c r="V1148" i="1" l="1"/>
  <c r="M1149" i="1"/>
  <c r="T1149" i="1"/>
  <c r="L1150" i="1"/>
  <c r="M1150" i="1" s="1"/>
  <c r="O1149" i="1"/>
  <c r="Q1152" i="1"/>
  <c r="N1153" i="1"/>
  <c r="V1149" i="1" l="1"/>
  <c r="R1150" i="1"/>
  <c r="O1150" i="1"/>
  <c r="T1150" i="1"/>
  <c r="L1151" i="1"/>
  <c r="T1151" i="1" s="1"/>
  <c r="N1154" i="1"/>
  <c r="Q1153" i="1"/>
  <c r="O1151" i="1" l="1"/>
  <c r="M1151" i="1"/>
  <c r="R1151" i="1"/>
  <c r="L1152" i="1"/>
  <c r="T1152" i="1" s="1"/>
  <c r="V1150" i="1"/>
  <c r="Q1154" i="1"/>
  <c r="N1155" i="1"/>
  <c r="V1151" i="1" l="1"/>
  <c r="O1152" i="1"/>
  <c r="R1152" i="1"/>
  <c r="M1152" i="1"/>
  <c r="L1153" i="1"/>
  <c r="R1153" i="1" s="1"/>
  <c r="N1156" i="1"/>
  <c r="Q1155" i="1"/>
  <c r="V1152" i="1" l="1"/>
  <c r="L1154" i="1"/>
  <c r="M1154" i="1" s="1"/>
  <c r="M1153" i="1"/>
  <c r="T1153" i="1"/>
  <c r="O1153" i="1"/>
  <c r="Q1156" i="1"/>
  <c r="N1157" i="1"/>
  <c r="V1153" i="1" l="1"/>
  <c r="O1154" i="1"/>
  <c r="R1154" i="1"/>
  <c r="L1155" i="1"/>
  <c r="T1155" i="1" s="1"/>
  <c r="T1154" i="1"/>
  <c r="N1158" i="1"/>
  <c r="Q1157" i="1"/>
  <c r="V1154" i="1" l="1"/>
  <c r="M1155" i="1"/>
  <c r="L1156" i="1"/>
  <c r="T1156" i="1" s="1"/>
  <c r="O1155" i="1"/>
  <c r="R1155" i="1"/>
  <c r="Q1158" i="1"/>
  <c r="V1155" i="1" l="1"/>
  <c r="O1156" i="1"/>
  <c r="R1156" i="1"/>
  <c r="M1156" i="1"/>
  <c r="L1157" i="1"/>
  <c r="T1157" i="1" s="1"/>
  <c r="Q1159" i="1"/>
  <c r="V1156" i="1" l="1"/>
  <c r="O1157" i="1"/>
  <c r="R1157" i="1"/>
  <c r="M1157" i="1"/>
  <c r="L1158" i="1"/>
  <c r="T1158" i="1" s="1"/>
  <c r="Q1160" i="1"/>
  <c r="V1157" i="1" l="1"/>
  <c r="M1158" i="1"/>
  <c r="R1158" i="1"/>
  <c r="O1158" i="1"/>
  <c r="L1159" i="1"/>
  <c r="T1159" i="1" s="1"/>
  <c r="Q1161" i="1"/>
  <c r="V1158" i="1" l="1"/>
  <c r="M1159" i="1"/>
  <c r="N1159" i="1"/>
  <c r="O1159" i="1"/>
  <c r="R1159" i="1"/>
  <c r="U1159" i="1"/>
  <c r="L1160" i="1"/>
  <c r="M1160" i="1" s="1"/>
  <c r="Q1162" i="1"/>
  <c r="V1159" i="1" l="1"/>
  <c r="T1160" i="1"/>
  <c r="R1160" i="1"/>
  <c r="O1160" i="1"/>
  <c r="N1160" i="1"/>
  <c r="U1160" i="1"/>
  <c r="L1161" i="1"/>
  <c r="T1161" i="1" s="1"/>
  <c r="Q1163" i="1"/>
  <c r="V1160" i="1" l="1"/>
  <c r="M1161" i="1"/>
  <c r="R1161" i="1"/>
  <c r="N1161" i="1"/>
  <c r="O1161" i="1"/>
  <c r="U1161" i="1"/>
  <c r="L1162" i="1"/>
  <c r="M1162" i="1" s="1"/>
  <c r="Q1164" i="1"/>
  <c r="V1161" i="1" l="1"/>
  <c r="O1162" i="1"/>
  <c r="R1162" i="1"/>
  <c r="N1162" i="1"/>
  <c r="N1163" i="1" s="1"/>
  <c r="T1162" i="1"/>
  <c r="L1163" i="1"/>
  <c r="T1163" i="1" s="1"/>
  <c r="U1162" i="1"/>
  <c r="Q1165" i="1"/>
  <c r="V1162" i="1" l="1"/>
  <c r="M1163" i="1"/>
  <c r="R1163" i="1"/>
  <c r="O1163" i="1"/>
  <c r="L1164" i="1"/>
  <c r="T1164" i="1" s="1"/>
  <c r="N1164" i="1"/>
  <c r="Q1166" i="1"/>
  <c r="V1163" i="1" l="1"/>
  <c r="O1164" i="1"/>
  <c r="M1164" i="1"/>
  <c r="R1164" i="1"/>
  <c r="L1165" i="1"/>
  <c r="T1165" i="1" s="1"/>
  <c r="N1165" i="1"/>
  <c r="Q1167" i="1"/>
  <c r="V1164" i="1" l="1"/>
  <c r="M1165" i="1"/>
  <c r="O1165" i="1"/>
  <c r="R1165" i="1"/>
  <c r="L1166" i="1"/>
  <c r="T1166" i="1" s="1"/>
  <c r="N1166" i="1"/>
  <c r="N1167" i="1" s="1"/>
  <c r="N1168" i="1" s="1"/>
  <c r="Q1168" i="1"/>
  <c r="V1165" i="1" l="1"/>
  <c r="M1166" i="1"/>
  <c r="O1166" i="1"/>
  <c r="R1166" i="1"/>
  <c r="L1167" i="1"/>
  <c r="T1167" i="1" s="1"/>
  <c r="N1169" i="1"/>
  <c r="N1170" i="1" s="1"/>
  <c r="Q1169" i="1"/>
  <c r="V1166" i="1" l="1"/>
  <c r="O1167" i="1"/>
  <c r="M1167" i="1"/>
  <c r="R1167" i="1"/>
  <c r="L1168" i="1"/>
  <c r="M1168" i="1" s="1"/>
  <c r="N1171" i="1"/>
  <c r="Q1170" i="1"/>
  <c r="V1167" i="1" l="1"/>
  <c r="R1168" i="1"/>
  <c r="O1168" i="1"/>
  <c r="L1169" i="1"/>
  <c r="R1169" i="1" s="1"/>
  <c r="T1168" i="1"/>
  <c r="Q1171" i="1"/>
  <c r="N1172" i="1"/>
  <c r="T1169" i="1" l="1"/>
  <c r="O1169" i="1"/>
  <c r="M1169" i="1"/>
  <c r="L1170" i="1"/>
  <c r="M1170" i="1" s="1"/>
  <c r="V1168" i="1"/>
  <c r="N1173" i="1"/>
  <c r="Q1172" i="1"/>
  <c r="V1169" i="1" l="1"/>
  <c r="O1170" i="1"/>
  <c r="T1170" i="1"/>
  <c r="R1170" i="1"/>
  <c r="L1171" i="1"/>
  <c r="T1171" i="1" s="1"/>
  <c r="Q1173" i="1"/>
  <c r="N1174" i="1"/>
  <c r="V1170" i="1" l="1"/>
  <c r="O1171" i="1"/>
  <c r="M1171" i="1"/>
  <c r="R1171" i="1"/>
  <c r="L1172" i="1"/>
  <c r="O1172" i="1" s="1"/>
  <c r="N1175" i="1"/>
  <c r="Q1174" i="1"/>
  <c r="V1171" i="1" l="1"/>
  <c r="L1173" i="1"/>
  <c r="T1173" i="1" s="1"/>
  <c r="M1172" i="1"/>
  <c r="R1172" i="1"/>
  <c r="T1172" i="1"/>
  <c r="N1176" i="1"/>
  <c r="Q1175" i="1"/>
  <c r="M1173" i="1" l="1"/>
  <c r="O1173" i="1"/>
  <c r="R1173" i="1"/>
  <c r="L1174" i="1"/>
  <c r="T1174" i="1" s="1"/>
  <c r="V1172" i="1"/>
  <c r="V1173" i="1" s="1"/>
  <c r="Q1176" i="1"/>
  <c r="N1177" i="1"/>
  <c r="O1174" i="1" l="1"/>
  <c r="R1174" i="1"/>
  <c r="V1174" i="1" s="1"/>
  <c r="M1174" i="1"/>
  <c r="L1175" i="1"/>
  <c r="T1175" i="1" s="1"/>
  <c r="N1178" i="1"/>
  <c r="Q1177" i="1"/>
  <c r="M1175" i="1" l="1"/>
  <c r="O1175" i="1"/>
  <c r="R1175" i="1"/>
  <c r="V1175" i="1" s="1"/>
  <c r="L1176" i="1"/>
  <c r="T1176" i="1" s="1"/>
  <c r="Q1178" i="1"/>
  <c r="N1179" i="1"/>
  <c r="O1176" i="1" l="1"/>
  <c r="M1176" i="1"/>
  <c r="R1176" i="1"/>
  <c r="V1176" i="1" s="1"/>
  <c r="L1177" i="1"/>
  <c r="T1177" i="1" s="1"/>
  <c r="N1180" i="1"/>
  <c r="Q1179" i="1"/>
  <c r="M1177" i="1" l="1"/>
  <c r="O1177" i="1"/>
  <c r="R1177" i="1"/>
  <c r="V1177" i="1" s="1"/>
  <c r="L1178" i="1"/>
  <c r="T1178" i="1" s="1"/>
  <c r="Q1180" i="1"/>
  <c r="N1181" i="1"/>
  <c r="R1178" i="1" l="1"/>
  <c r="V1178" i="1" s="1"/>
  <c r="O1178" i="1"/>
  <c r="M1178" i="1"/>
  <c r="L1179" i="1"/>
  <c r="M1179" i="1" s="1"/>
  <c r="N1182" i="1"/>
  <c r="Q1181" i="1"/>
  <c r="R1179" i="1" l="1"/>
  <c r="O1179" i="1"/>
  <c r="T1179" i="1"/>
  <c r="L1180" i="1"/>
  <c r="T1180" i="1" s="1"/>
  <c r="Q1182" i="1"/>
  <c r="V1179" i="1" l="1"/>
  <c r="O1180" i="1"/>
  <c r="M1180" i="1"/>
  <c r="R1180" i="1"/>
  <c r="L1181" i="1"/>
  <c r="T1181" i="1" s="1"/>
  <c r="Q1183" i="1"/>
  <c r="V1180" i="1" l="1"/>
  <c r="R1181" i="1"/>
  <c r="M1181" i="1"/>
  <c r="O1181" i="1"/>
  <c r="L1182" i="1"/>
  <c r="M1182" i="1" s="1"/>
  <c r="Q1184" i="1"/>
  <c r="V1181" i="1" l="1"/>
  <c r="T1182" i="1"/>
  <c r="L1183" i="1"/>
  <c r="U1183" i="1" s="1"/>
  <c r="O1182" i="1"/>
  <c r="R1182" i="1"/>
  <c r="Q1185" i="1"/>
  <c r="M1183" i="1" l="1"/>
  <c r="N1183" i="1"/>
  <c r="R1183" i="1"/>
  <c r="T1183" i="1"/>
  <c r="V1182" i="1"/>
  <c r="L1184" i="1"/>
  <c r="O1184" i="1" s="1"/>
  <c r="O1183" i="1"/>
  <c r="Q1186" i="1"/>
  <c r="V1183" i="1" l="1"/>
  <c r="M1184" i="1"/>
  <c r="N1184" i="1"/>
  <c r="T1184" i="1"/>
  <c r="U1184" i="1"/>
  <c r="R1184" i="1"/>
  <c r="L1185" i="1"/>
  <c r="O1185" i="1" s="1"/>
  <c r="Q1187" i="1"/>
  <c r="V1184" i="1" l="1"/>
  <c r="N1185" i="1"/>
  <c r="T1185" i="1"/>
  <c r="R1185" i="1"/>
  <c r="L1186" i="1"/>
  <c r="M1186" i="1" s="1"/>
  <c r="M1185" i="1"/>
  <c r="U1185" i="1"/>
  <c r="Q1188" i="1"/>
  <c r="V1185" i="1" l="1"/>
  <c r="O1186" i="1"/>
  <c r="R1186" i="1"/>
  <c r="N1186" i="1"/>
  <c r="T1186" i="1"/>
  <c r="U1186" i="1"/>
  <c r="L1187" i="1"/>
  <c r="O1187" i="1" s="1"/>
  <c r="N1187" i="1"/>
  <c r="Q1189" i="1"/>
  <c r="V1186" i="1" l="1"/>
  <c r="R1187" i="1"/>
  <c r="M1187" i="1"/>
  <c r="L1188" i="1"/>
  <c r="M1188" i="1" s="1"/>
  <c r="T1187" i="1"/>
  <c r="N1188" i="1"/>
  <c r="Q1190" i="1"/>
  <c r="L1189" i="1" l="1"/>
  <c r="T1189" i="1" s="1"/>
  <c r="O1188" i="1"/>
  <c r="R1188" i="1"/>
  <c r="V1187" i="1"/>
  <c r="T1188" i="1"/>
  <c r="N1189" i="1"/>
  <c r="Q1191" i="1"/>
  <c r="M1189" i="1" l="1"/>
  <c r="R1189" i="1"/>
  <c r="V1188" i="1"/>
  <c r="L1190" i="1"/>
  <c r="O1190" i="1" s="1"/>
  <c r="O1189" i="1"/>
  <c r="N1190" i="1"/>
  <c r="N1191" i="1" s="1"/>
  <c r="N1192" i="1" s="1"/>
  <c r="Q1192" i="1"/>
  <c r="V1189" i="1" l="1"/>
  <c r="T1190" i="1"/>
  <c r="R1190" i="1"/>
  <c r="M1190" i="1"/>
  <c r="L1191" i="1"/>
  <c r="O1191" i="1" s="1"/>
  <c r="N1193" i="1"/>
  <c r="N1194" i="1" s="1"/>
  <c r="Q1193" i="1"/>
  <c r="V1190" i="1" l="1"/>
  <c r="T1191" i="1"/>
  <c r="R1191" i="1"/>
  <c r="M1191" i="1"/>
  <c r="L1192" i="1"/>
  <c r="M1192" i="1" s="1"/>
  <c r="Q1194" i="1"/>
  <c r="N1195" i="1"/>
  <c r="O1192" i="1" l="1"/>
  <c r="T1192" i="1"/>
  <c r="V1191" i="1"/>
  <c r="R1192" i="1"/>
  <c r="L1193" i="1"/>
  <c r="T1193" i="1" s="1"/>
  <c r="N1196" i="1"/>
  <c r="Q1195" i="1"/>
  <c r="R1193" i="1" l="1"/>
  <c r="M1193" i="1"/>
  <c r="O1193" i="1"/>
  <c r="V1192" i="1"/>
  <c r="L1194" i="1"/>
  <c r="M1194" i="1" s="1"/>
  <c r="Q1196" i="1"/>
  <c r="N1197" i="1"/>
  <c r="V1193" i="1" l="1"/>
  <c r="O1194" i="1"/>
  <c r="T1194" i="1"/>
  <c r="R1194" i="1"/>
  <c r="L1195" i="1"/>
  <c r="T1195" i="1" s="1"/>
  <c r="N1198" i="1"/>
  <c r="Q1197" i="1"/>
  <c r="V1194" i="1" l="1"/>
  <c r="M1195" i="1"/>
  <c r="R1195" i="1"/>
  <c r="O1195" i="1"/>
  <c r="L1196" i="1"/>
  <c r="R1196" i="1" s="1"/>
  <c r="Q1198" i="1"/>
  <c r="N1199" i="1"/>
  <c r="V1195" i="1" l="1"/>
  <c r="M1196" i="1"/>
  <c r="T1196" i="1"/>
  <c r="O1196" i="1"/>
  <c r="L1197" i="1"/>
  <c r="T1197" i="1" s="1"/>
  <c r="N1200" i="1"/>
  <c r="Q1199" i="1"/>
  <c r="V1196" i="1" l="1"/>
  <c r="L1198" i="1"/>
  <c r="T1198" i="1" s="1"/>
  <c r="M1197" i="1"/>
  <c r="O1197" i="1"/>
  <c r="R1197" i="1"/>
  <c r="Q1200" i="1"/>
  <c r="N1201" i="1"/>
  <c r="V1197" i="1" l="1"/>
  <c r="O1198" i="1"/>
  <c r="R1198" i="1"/>
  <c r="L1199" i="1"/>
  <c r="R1199" i="1" s="1"/>
  <c r="M1198" i="1"/>
  <c r="N1202" i="1"/>
  <c r="Q1201" i="1"/>
  <c r="V1198" i="1" l="1"/>
  <c r="O1199" i="1"/>
  <c r="T1199" i="1"/>
  <c r="L1200" i="1"/>
  <c r="M1200" i="1" s="1"/>
  <c r="M1199" i="1"/>
  <c r="Q1202" i="1"/>
  <c r="N1203" i="1"/>
  <c r="V1199" i="1" l="1"/>
  <c r="T1200" i="1"/>
  <c r="R1200" i="1"/>
  <c r="O1200" i="1"/>
  <c r="L1201" i="1"/>
  <c r="R1201" i="1" s="1"/>
  <c r="N1204" i="1"/>
  <c r="Q1203" i="1"/>
  <c r="M1201" i="1" l="1"/>
  <c r="T1201" i="1"/>
  <c r="O1201" i="1"/>
  <c r="V1200" i="1"/>
  <c r="L1202" i="1"/>
  <c r="T1202" i="1" s="1"/>
  <c r="Q1204" i="1"/>
  <c r="N1205" i="1"/>
  <c r="V1201" i="1" l="1"/>
  <c r="O1202" i="1"/>
  <c r="M1202" i="1"/>
  <c r="R1202" i="1"/>
  <c r="L1203" i="1"/>
  <c r="T1203" i="1" s="1"/>
  <c r="N1206" i="1"/>
  <c r="Q1205" i="1"/>
  <c r="V1202" i="1" l="1"/>
  <c r="R1203" i="1"/>
  <c r="M1203" i="1"/>
  <c r="O1203" i="1"/>
  <c r="L1204" i="1"/>
  <c r="T1204" i="1" s="1"/>
  <c r="Q1206" i="1"/>
  <c r="V1203" i="1" l="1"/>
  <c r="O1204" i="1"/>
  <c r="M1204" i="1"/>
  <c r="R1204" i="1"/>
  <c r="L1205" i="1"/>
  <c r="T1205" i="1" s="1"/>
  <c r="Q1207" i="1"/>
  <c r="V1204" i="1" l="1"/>
  <c r="M1205" i="1"/>
  <c r="O1205" i="1"/>
  <c r="R1205" i="1"/>
  <c r="L1206" i="1"/>
  <c r="R1206" i="1" s="1"/>
  <c r="Q1208" i="1"/>
  <c r="V1205" i="1" l="1"/>
  <c r="O1206" i="1"/>
  <c r="L1207" i="1"/>
  <c r="M1207" i="1" s="1"/>
  <c r="M1206" i="1"/>
  <c r="T1206" i="1"/>
  <c r="V1206" i="1" s="1"/>
  <c r="Q1209" i="1"/>
  <c r="O1207" i="1" l="1"/>
  <c r="N1207" i="1"/>
  <c r="T1207" i="1"/>
  <c r="R1207" i="1"/>
  <c r="U1207" i="1"/>
  <c r="L1208" i="1"/>
  <c r="M1208" i="1" s="1"/>
  <c r="Q1210" i="1"/>
  <c r="V1207" i="1" l="1"/>
  <c r="N1208" i="1"/>
  <c r="O1208" i="1"/>
  <c r="R1208" i="1"/>
  <c r="T1208" i="1"/>
  <c r="U1208" i="1"/>
  <c r="L1209" i="1"/>
  <c r="N1209" i="1" s="1"/>
  <c r="Q1211" i="1"/>
  <c r="V1208" i="1" l="1"/>
  <c r="R1209" i="1"/>
  <c r="T1209" i="1"/>
  <c r="M1209" i="1"/>
  <c r="O1209" i="1"/>
  <c r="U1209" i="1"/>
  <c r="L1210" i="1"/>
  <c r="O1210" i="1" s="1"/>
  <c r="Q1212" i="1"/>
  <c r="V1209" i="1" l="1"/>
  <c r="T1210" i="1"/>
  <c r="N1210" i="1"/>
  <c r="N1211" i="1" s="1"/>
  <c r="R1210" i="1"/>
  <c r="U1210" i="1"/>
  <c r="L1211" i="1"/>
  <c r="M1211" i="1" s="1"/>
  <c r="M1210" i="1"/>
  <c r="Q1213" i="1"/>
  <c r="V1210" i="1" l="1"/>
  <c r="O1211" i="1"/>
  <c r="L1212" i="1"/>
  <c r="T1212" i="1" s="1"/>
  <c r="R1211" i="1"/>
  <c r="T1211" i="1"/>
  <c r="N1212" i="1"/>
  <c r="Q1214" i="1"/>
  <c r="V1211" i="1" l="1"/>
  <c r="O1212" i="1"/>
  <c r="R1212" i="1"/>
  <c r="M1212" i="1"/>
  <c r="L1213" i="1"/>
  <c r="M1213" i="1" s="1"/>
  <c r="N1213" i="1"/>
  <c r="Q1215" i="1"/>
  <c r="V1212" i="1" l="1"/>
  <c r="O1213" i="1"/>
  <c r="R1213" i="1"/>
  <c r="T1213" i="1"/>
  <c r="L1214" i="1"/>
  <c r="T1214" i="1" s="1"/>
  <c r="N1214" i="1"/>
  <c r="N1215" i="1" s="1"/>
  <c r="N1216" i="1" s="1"/>
  <c r="Q1216" i="1"/>
  <c r="V1213" i="1" l="1"/>
  <c r="O1214" i="1"/>
  <c r="M1214" i="1"/>
  <c r="R1214" i="1"/>
  <c r="L1215" i="1"/>
  <c r="T1215" i="1" s="1"/>
  <c r="N1217" i="1"/>
  <c r="N1218" i="1" s="1"/>
  <c r="Q1217" i="1"/>
  <c r="V1214" i="1" l="1"/>
  <c r="M1215" i="1"/>
  <c r="O1215" i="1"/>
  <c r="R1215" i="1"/>
  <c r="L1216" i="1"/>
  <c r="T1216" i="1" s="1"/>
  <c r="Q1218" i="1"/>
  <c r="N1219" i="1"/>
  <c r="V1215" i="1" l="1"/>
  <c r="O1216" i="1"/>
  <c r="M1216" i="1"/>
  <c r="R1216" i="1"/>
  <c r="L1217" i="1"/>
  <c r="O1217" i="1" s="1"/>
  <c r="N1220" i="1"/>
  <c r="Q1219" i="1"/>
  <c r="V1216" i="1" l="1"/>
  <c r="R1217" i="1"/>
  <c r="M1217" i="1"/>
  <c r="T1217" i="1"/>
  <c r="L1218" i="1"/>
  <c r="O1218" i="1" s="1"/>
  <c r="Q1220" i="1"/>
  <c r="N1221" i="1"/>
  <c r="V1217" i="1" l="1"/>
  <c r="T1218" i="1"/>
  <c r="M1218" i="1"/>
  <c r="R1218" i="1"/>
  <c r="L1219" i="1"/>
  <c r="M1219" i="1" s="1"/>
  <c r="N1222" i="1"/>
  <c r="Q1221" i="1"/>
  <c r="V1218" i="1" l="1"/>
  <c r="O1219" i="1"/>
  <c r="R1219" i="1"/>
  <c r="T1219" i="1"/>
  <c r="L1220" i="1"/>
  <c r="M1220" i="1" s="1"/>
  <c r="Q1222" i="1"/>
  <c r="N1223" i="1"/>
  <c r="T1220" i="1" l="1"/>
  <c r="R1220" i="1"/>
  <c r="V1219" i="1"/>
  <c r="O1220" i="1"/>
  <c r="L1221" i="1"/>
  <c r="M1221" i="1" s="1"/>
  <c r="N1224" i="1"/>
  <c r="Q1223" i="1"/>
  <c r="T1221" i="1" l="1"/>
  <c r="O1221" i="1"/>
  <c r="R1221" i="1"/>
  <c r="V1220" i="1"/>
  <c r="L1222" i="1"/>
  <c r="T1222" i="1" s="1"/>
  <c r="Q1224" i="1"/>
  <c r="N1225" i="1"/>
  <c r="O1222" i="1" l="1"/>
  <c r="M1222" i="1"/>
  <c r="R1222" i="1"/>
  <c r="V1221" i="1"/>
  <c r="L1223" i="1"/>
  <c r="M1223" i="1" s="1"/>
  <c r="N1226" i="1"/>
  <c r="Q1225" i="1"/>
  <c r="O1223" i="1" l="1"/>
  <c r="R1223" i="1"/>
  <c r="L1224" i="1"/>
  <c r="T1224" i="1" s="1"/>
  <c r="T1223" i="1"/>
  <c r="V1222" i="1"/>
  <c r="Q1226" i="1"/>
  <c r="N1227" i="1"/>
  <c r="M1224" i="1" l="1"/>
  <c r="O1224" i="1"/>
  <c r="V1223" i="1"/>
  <c r="R1224" i="1"/>
  <c r="L1225" i="1"/>
  <c r="R1225" i="1" s="1"/>
  <c r="N1228" i="1"/>
  <c r="Q1227" i="1"/>
  <c r="V1224" i="1" l="1"/>
  <c r="M1225" i="1"/>
  <c r="O1225" i="1"/>
  <c r="T1225" i="1"/>
  <c r="L1226" i="1"/>
  <c r="R1226" i="1" s="1"/>
  <c r="Q1228" i="1"/>
  <c r="N1229" i="1"/>
  <c r="V1225" i="1" l="1"/>
  <c r="M1226" i="1"/>
  <c r="O1226" i="1"/>
  <c r="T1226" i="1"/>
  <c r="L1227" i="1"/>
  <c r="M1227" i="1" s="1"/>
  <c r="N1230" i="1"/>
  <c r="Q1229" i="1"/>
  <c r="V1226" i="1" l="1"/>
  <c r="O1227" i="1"/>
  <c r="L1228" i="1"/>
  <c r="R1228" i="1" s="1"/>
  <c r="R1227" i="1"/>
  <c r="T1227" i="1"/>
  <c r="Q1230" i="1"/>
  <c r="O1228" i="1" l="1"/>
  <c r="M1228" i="1"/>
  <c r="V1227" i="1"/>
  <c r="L1229" i="1"/>
  <c r="M1229" i="1" s="1"/>
  <c r="T1228" i="1"/>
  <c r="Q1231" i="1"/>
  <c r="V1228" i="1" l="1"/>
  <c r="O1229" i="1"/>
  <c r="T1229" i="1"/>
  <c r="R1229" i="1"/>
  <c r="L1230" i="1"/>
  <c r="T1230" i="1" s="1"/>
  <c r="Q1232" i="1"/>
  <c r="V1229" i="1" l="1"/>
  <c r="L1231" i="1"/>
  <c r="U1231" i="1" s="1"/>
  <c r="O1230" i="1"/>
  <c r="R1230" i="1"/>
  <c r="M1230" i="1"/>
  <c r="Q1233" i="1"/>
  <c r="N1231" i="1" l="1"/>
  <c r="R1231" i="1"/>
  <c r="T1231" i="1"/>
  <c r="O1231" i="1"/>
  <c r="V1230" i="1"/>
  <c r="L1232" i="1"/>
  <c r="U1232" i="1" s="1"/>
  <c r="M1231" i="1"/>
  <c r="Q1234" i="1"/>
  <c r="V1231" i="1" l="1"/>
  <c r="M1232" i="1"/>
  <c r="O1232" i="1"/>
  <c r="N1232" i="1"/>
  <c r="T1232" i="1"/>
  <c r="R1232" i="1"/>
  <c r="L1233" i="1"/>
  <c r="N1233" i="1" s="1"/>
  <c r="Q1235" i="1"/>
  <c r="V1232" i="1" l="1"/>
  <c r="O1233" i="1"/>
  <c r="R1233" i="1"/>
  <c r="M1233" i="1"/>
  <c r="U1233" i="1"/>
  <c r="T1233" i="1"/>
  <c r="L1234" i="1"/>
  <c r="R1234" i="1" s="1"/>
  <c r="Q1236" i="1"/>
  <c r="V1233" i="1" l="1"/>
  <c r="T1234" i="1"/>
  <c r="U1234" i="1"/>
  <c r="L1235" i="1"/>
  <c r="T1235" i="1" s="1"/>
  <c r="M1234" i="1"/>
  <c r="O1234" i="1"/>
  <c r="N1234" i="1"/>
  <c r="N1235" i="1" s="1"/>
  <c r="Q1237" i="1"/>
  <c r="V1234" i="1" l="1"/>
  <c r="L1236" i="1"/>
  <c r="M1236" i="1" s="1"/>
  <c r="M1235" i="1"/>
  <c r="O1235" i="1"/>
  <c r="R1235" i="1"/>
  <c r="N1236" i="1"/>
  <c r="Q1238" i="1"/>
  <c r="V1235" i="1" l="1"/>
  <c r="T1236" i="1"/>
  <c r="O1236" i="1"/>
  <c r="R1236" i="1"/>
  <c r="L1237" i="1"/>
  <c r="O1237" i="1" s="1"/>
  <c r="N1237" i="1"/>
  <c r="Q1239" i="1"/>
  <c r="V1236" i="1" l="1"/>
  <c r="R1237" i="1"/>
  <c r="M1237" i="1"/>
  <c r="T1237" i="1"/>
  <c r="L1238" i="1"/>
  <c r="T1238" i="1" s="1"/>
  <c r="N1238" i="1"/>
  <c r="N1239" i="1" s="1"/>
  <c r="N1240" i="1" s="1"/>
  <c r="Q1240" i="1"/>
  <c r="V1237" i="1" l="1"/>
  <c r="O1238" i="1"/>
  <c r="M1238" i="1"/>
  <c r="R1238" i="1"/>
  <c r="L1239" i="1"/>
  <c r="T1239" i="1" s="1"/>
  <c r="N1241" i="1"/>
  <c r="N1242" i="1" s="1"/>
  <c r="Q1241" i="1"/>
  <c r="V1238" i="1" l="1"/>
  <c r="R1239" i="1"/>
  <c r="M1239" i="1"/>
  <c r="O1239" i="1"/>
  <c r="L1240" i="1"/>
  <c r="R1240" i="1" s="1"/>
  <c r="Q1242" i="1"/>
  <c r="N1243" i="1"/>
  <c r="V1239" i="1" l="1"/>
  <c r="T1240" i="1"/>
  <c r="L1241" i="1"/>
  <c r="T1241" i="1" s="1"/>
  <c r="M1240" i="1"/>
  <c r="O1240" i="1"/>
  <c r="N1244" i="1"/>
  <c r="Q1243" i="1"/>
  <c r="V1240" i="1" l="1"/>
  <c r="O1241" i="1"/>
  <c r="M1241" i="1"/>
  <c r="R1241" i="1"/>
  <c r="L1242" i="1"/>
  <c r="M1242" i="1" s="1"/>
  <c r="Q1244" i="1"/>
  <c r="N1245" i="1"/>
  <c r="V1241" i="1" l="1"/>
  <c r="R1242" i="1"/>
  <c r="T1242" i="1"/>
  <c r="O1242" i="1"/>
  <c r="L1243" i="1"/>
  <c r="T1243" i="1" s="1"/>
  <c r="N1246" i="1"/>
  <c r="Q1245" i="1"/>
  <c r="V1242" i="1" l="1"/>
  <c r="M1243" i="1"/>
  <c r="O1243" i="1"/>
  <c r="R1243" i="1"/>
  <c r="L1244" i="1"/>
  <c r="T1244" i="1" s="1"/>
  <c r="Q1246" i="1"/>
  <c r="N1247" i="1"/>
  <c r="V1243" i="1" l="1"/>
  <c r="M1244" i="1"/>
  <c r="O1244" i="1"/>
  <c r="R1244" i="1"/>
  <c r="L1245" i="1"/>
  <c r="M1245" i="1" s="1"/>
  <c r="N1248" i="1"/>
  <c r="Q1247" i="1"/>
  <c r="V1244" i="1" l="1"/>
  <c r="R1245" i="1"/>
  <c r="O1245" i="1"/>
  <c r="L1246" i="1"/>
  <c r="T1246" i="1" s="1"/>
  <c r="T1245" i="1"/>
  <c r="Q1248" i="1"/>
  <c r="N1249" i="1"/>
  <c r="O1246" i="1" l="1"/>
  <c r="M1246" i="1"/>
  <c r="R1246" i="1"/>
  <c r="L1247" i="1"/>
  <c r="T1247" i="1" s="1"/>
  <c r="V1245" i="1"/>
  <c r="N1250" i="1"/>
  <c r="Q1249" i="1"/>
  <c r="V1246" i="1" l="1"/>
  <c r="O1247" i="1"/>
  <c r="R1247" i="1"/>
  <c r="M1247" i="1"/>
  <c r="L1248" i="1"/>
  <c r="T1248" i="1" s="1"/>
  <c r="Q1250" i="1"/>
  <c r="N1251" i="1"/>
  <c r="V1247" i="1" l="1"/>
  <c r="M1248" i="1"/>
  <c r="O1248" i="1"/>
  <c r="R1248" i="1"/>
  <c r="L1249" i="1"/>
  <c r="T1249" i="1" s="1"/>
  <c r="N1252" i="1"/>
  <c r="Q1251" i="1"/>
  <c r="V1248" i="1" l="1"/>
  <c r="R1249" i="1"/>
  <c r="O1249" i="1"/>
  <c r="M1249" i="1"/>
  <c r="L1250" i="1"/>
  <c r="T1250" i="1" s="1"/>
  <c r="Q1252" i="1"/>
  <c r="N1253" i="1"/>
  <c r="V1249" i="1" l="1"/>
  <c r="O1250" i="1"/>
  <c r="M1250" i="1"/>
  <c r="R1250" i="1"/>
  <c r="L1251" i="1"/>
  <c r="T1251" i="1" s="1"/>
  <c r="N1254" i="1"/>
  <c r="Q1253" i="1"/>
  <c r="V1250" i="1" l="1"/>
  <c r="M1251" i="1"/>
  <c r="O1251" i="1"/>
  <c r="R1251" i="1"/>
  <c r="L1252" i="1"/>
  <c r="M1252" i="1" s="1"/>
  <c r="Q1254" i="1"/>
  <c r="V1251" i="1" l="1"/>
  <c r="T1252" i="1"/>
  <c r="O1252" i="1"/>
  <c r="R1252" i="1"/>
  <c r="L1253" i="1"/>
  <c r="T1253" i="1" s="1"/>
  <c r="Q1255" i="1"/>
  <c r="V1252" i="1" l="1"/>
  <c r="O1253" i="1"/>
  <c r="M1253" i="1"/>
  <c r="R1253" i="1"/>
  <c r="L1254" i="1"/>
  <c r="R1254" i="1" s="1"/>
  <c r="Q1256" i="1"/>
  <c r="V1253" i="1" l="1"/>
  <c r="O1254" i="1"/>
  <c r="M1254" i="1"/>
  <c r="T1254" i="1"/>
  <c r="L1255" i="1"/>
  <c r="M1255" i="1" s="1"/>
  <c r="Q1257" i="1"/>
  <c r="V1254" i="1" l="1"/>
  <c r="O1255" i="1"/>
  <c r="R1255" i="1"/>
  <c r="N1255" i="1"/>
  <c r="T1255" i="1"/>
  <c r="L1256" i="1"/>
  <c r="M1256" i="1" s="1"/>
  <c r="U1255" i="1"/>
  <c r="Q1258" i="1"/>
  <c r="V1255" i="1" l="1"/>
  <c r="R1256" i="1"/>
  <c r="N1256" i="1"/>
  <c r="T1256" i="1"/>
  <c r="O1256" i="1"/>
  <c r="U1256" i="1"/>
  <c r="L1257" i="1"/>
  <c r="U1257" i="1" s="1"/>
  <c r="Q1259" i="1"/>
  <c r="V1256" i="1" l="1"/>
  <c r="N1257" i="1"/>
  <c r="T1257" i="1"/>
  <c r="O1257" i="1"/>
  <c r="R1257" i="1"/>
  <c r="M1257" i="1"/>
  <c r="L1258" i="1"/>
  <c r="U1258" i="1" s="1"/>
  <c r="Q1260" i="1"/>
  <c r="V1257" i="1" l="1"/>
  <c r="T1258" i="1"/>
  <c r="N1258" i="1"/>
  <c r="R1258" i="1"/>
  <c r="M1258" i="1"/>
  <c r="O1258" i="1"/>
  <c r="L1259" i="1"/>
  <c r="M1259" i="1" s="1"/>
  <c r="N1259" i="1"/>
  <c r="Q1261" i="1"/>
  <c r="V1258" i="1" l="1"/>
  <c r="L1260" i="1"/>
  <c r="T1260" i="1" s="1"/>
  <c r="T1259" i="1"/>
  <c r="O1259" i="1"/>
  <c r="R1259" i="1"/>
  <c r="N1260" i="1"/>
  <c r="Q1262" i="1"/>
  <c r="O1260" i="1" l="1"/>
  <c r="M1260" i="1"/>
  <c r="R1260" i="1"/>
  <c r="V1259" i="1"/>
  <c r="V1260" i="1" s="1"/>
  <c r="L1261" i="1"/>
  <c r="M1261" i="1" s="1"/>
  <c r="N1261" i="1"/>
  <c r="Q1263" i="1"/>
  <c r="L1262" i="1" l="1"/>
  <c r="T1262" i="1" s="1"/>
  <c r="O1261" i="1"/>
  <c r="R1261" i="1"/>
  <c r="T1261" i="1"/>
  <c r="N1262" i="1"/>
  <c r="N1263" i="1" s="1"/>
  <c r="N1264" i="1" s="1"/>
  <c r="Q1264" i="1"/>
  <c r="M1262" i="1" l="1"/>
  <c r="O1262" i="1"/>
  <c r="R1262" i="1"/>
  <c r="V1261" i="1"/>
  <c r="L1263" i="1"/>
  <c r="T1263" i="1" s="1"/>
  <c r="N1265" i="1"/>
  <c r="N1266" i="1" s="1"/>
  <c r="Q1265" i="1"/>
  <c r="V1262" i="1" l="1"/>
  <c r="M1263" i="1"/>
  <c r="O1263" i="1"/>
  <c r="R1263" i="1"/>
  <c r="L1264" i="1"/>
  <c r="O1264" i="1" s="1"/>
  <c r="N1267" i="1"/>
  <c r="Q1266" i="1"/>
  <c r="V1263" i="1" l="1"/>
  <c r="M1264" i="1"/>
  <c r="R1264" i="1"/>
  <c r="L1265" i="1"/>
  <c r="O1265" i="1" s="1"/>
  <c r="T1264" i="1"/>
  <c r="Q1267" i="1"/>
  <c r="N1268" i="1"/>
  <c r="L1266" i="1" l="1"/>
  <c r="T1266" i="1" s="1"/>
  <c r="M1265" i="1"/>
  <c r="T1265" i="1"/>
  <c r="R1265" i="1"/>
  <c r="V1264" i="1"/>
  <c r="N1269" i="1"/>
  <c r="Q1268" i="1"/>
  <c r="O1266" i="1" l="1"/>
  <c r="R1266" i="1"/>
  <c r="M1266" i="1"/>
  <c r="V1265" i="1"/>
  <c r="V1266" i="1" s="1"/>
  <c r="L1267" i="1"/>
  <c r="R1267" i="1" s="1"/>
  <c r="Q1269" i="1"/>
  <c r="N1270" i="1"/>
  <c r="L1268" i="1" l="1"/>
  <c r="T1268" i="1" s="1"/>
  <c r="T1267" i="1"/>
  <c r="V1267" i="1" s="1"/>
  <c r="O1267" i="1"/>
  <c r="M1267" i="1"/>
  <c r="N1271" i="1"/>
  <c r="Q1270" i="1"/>
  <c r="O1268" i="1" l="1"/>
  <c r="M1268" i="1"/>
  <c r="R1268" i="1"/>
  <c r="V1268" i="1" s="1"/>
  <c r="L1269" i="1"/>
  <c r="M1269" i="1" s="1"/>
  <c r="Q1271" i="1"/>
  <c r="N1272" i="1"/>
  <c r="T1269" i="1" l="1"/>
  <c r="O1269" i="1"/>
  <c r="R1269" i="1"/>
  <c r="L1270" i="1"/>
  <c r="T1270" i="1" s="1"/>
  <c r="N1273" i="1"/>
  <c r="Q1272" i="1"/>
  <c r="V1269" i="1" l="1"/>
  <c r="M1270" i="1"/>
  <c r="R1270" i="1"/>
  <c r="O1270" i="1"/>
  <c r="L1271" i="1"/>
  <c r="T1271" i="1" s="1"/>
  <c r="Q1273" i="1"/>
  <c r="N1274" i="1"/>
  <c r="V1270" i="1" l="1"/>
  <c r="M1271" i="1"/>
  <c r="R1271" i="1"/>
  <c r="L1272" i="1"/>
  <c r="O1272" i="1" s="1"/>
  <c r="O1271" i="1"/>
  <c r="N1275" i="1"/>
  <c r="Q1274" i="1"/>
  <c r="V1271" i="1" l="1"/>
  <c r="R1272" i="1"/>
  <c r="T1272" i="1"/>
  <c r="L1273" i="1"/>
  <c r="R1273" i="1" s="1"/>
  <c r="M1272" i="1"/>
  <c r="Q1275" i="1"/>
  <c r="N1276" i="1"/>
  <c r="M1273" i="1" l="1"/>
  <c r="V1272" i="1"/>
  <c r="T1273" i="1"/>
  <c r="O1273" i="1"/>
  <c r="L1274" i="1"/>
  <c r="T1274" i="1" s="1"/>
  <c r="N1277" i="1"/>
  <c r="Q1276" i="1"/>
  <c r="O1274" i="1" l="1"/>
  <c r="R1274" i="1"/>
  <c r="V1273" i="1"/>
  <c r="M1274" i="1"/>
  <c r="L1275" i="1"/>
  <c r="T1275" i="1" s="1"/>
  <c r="Q1277" i="1"/>
  <c r="N1278" i="1"/>
  <c r="V1274" i="1" l="1"/>
  <c r="O1275" i="1"/>
  <c r="M1275" i="1"/>
  <c r="L1276" i="1"/>
  <c r="T1276" i="1" s="1"/>
  <c r="R1275" i="1"/>
  <c r="Q1278" i="1"/>
  <c r="V1275" i="1" l="1"/>
  <c r="M1276" i="1"/>
  <c r="O1276" i="1"/>
  <c r="R1276" i="1"/>
  <c r="L1277" i="1"/>
  <c r="T1277" i="1" s="1"/>
  <c r="Q1279" i="1"/>
  <c r="V1276" i="1" l="1"/>
  <c r="R1277" i="1"/>
  <c r="O1277" i="1"/>
  <c r="M1277" i="1"/>
  <c r="L1278" i="1"/>
  <c r="T1278" i="1" s="1"/>
  <c r="Q1280" i="1"/>
  <c r="V1277" i="1" l="1"/>
  <c r="M1278" i="1"/>
  <c r="O1278" i="1"/>
  <c r="R1278" i="1"/>
  <c r="L1279" i="1"/>
  <c r="T1279" i="1" s="1"/>
  <c r="Q1281" i="1"/>
  <c r="V1278" i="1" l="1"/>
  <c r="M1279" i="1"/>
  <c r="O1279" i="1"/>
  <c r="N1279" i="1"/>
  <c r="R1279" i="1"/>
  <c r="U1279" i="1"/>
  <c r="L1280" i="1"/>
  <c r="M1280" i="1" s="1"/>
  <c r="Q1282" i="1"/>
  <c r="V1279" i="1" l="1"/>
  <c r="N1280" i="1"/>
  <c r="T1280" i="1"/>
  <c r="R1280" i="1"/>
  <c r="O1280" i="1"/>
  <c r="U1280" i="1"/>
  <c r="L1281" i="1"/>
  <c r="R1281" i="1" s="1"/>
  <c r="Q1283" i="1"/>
  <c r="V1280" i="1" l="1"/>
  <c r="M1281" i="1"/>
  <c r="O1281" i="1"/>
  <c r="U1281" i="1"/>
  <c r="N1281" i="1"/>
  <c r="T1281" i="1"/>
  <c r="L1282" i="1"/>
  <c r="T1282" i="1" s="1"/>
  <c r="Q1284" i="1"/>
  <c r="V1281" i="1" l="1"/>
  <c r="O1282" i="1"/>
  <c r="U1282" i="1"/>
  <c r="L1283" i="1"/>
  <c r="T1283" i="1" s="1"/>
  <c r="R1282" i="1"/>
  <c r="M1282" i="1"/>
  <c r="N1282" i="1"/>
  <c r="N1283" i="1" s="1"/>
  <c r="Q1285" i="1"/>
  <c r="V1282" i="1" l="1"/>
  <c r="R1283" i="1"/>
  <c r="M1283" i="1"/>
  <c r="L1284" i="1"/>
  <c r="T1284" i="1" s="1"/>
  <c r="O1283" i="1"/>
  <c r="N1284" i="1"/>
  <c r="Q1286" i="1"/>
  <c r="V1283" i="1" l="1"/>
  <c r="O1284" i="1"/>
  <c r="M1284" i="1"/>
  <c r="R1284" i="1"/>
  <c r="L1285" i="1"/>
  <c r="T1285" i="1" s="1"/>
  <c r="N1285" i="1"/>
  <c r="Q1287" i="1"/>
  <c r="V1284" i="1" l="1"/>
  <c r="O1285" i="1"/>
  <c r="M1285" i="1"/>
  <c r="R1285" i="1"/>
  <c r="L1286" i="1"/>
  <c r="O1286" i="1" s="1"/>
  <c r="N1286" i="1"/>
  <c r="N1287" i="1" s="1"/>
  <c r="N1288" i="1" s="1"/>
  <c r="Q1288" i="1"/>
  <c r="V1285" i="1" l="1"/>
  <c r="M1286" i="1"/>
  <c r="T1286" i="1"/>
  <c r="R1286" i="1"/>
  <c r="L1287" i="1"/>
  <c r="M1287" i="1" s="1"/>
  <c r="N1289" i="1"/>
  <c r="N1290" i="1" s="1"/>
  <c r="Q1289" i="1"/>
  <c r="R1287" i="1" l="1"/>
  <c r="O1287" i="1"/>
  <c r="T1287" i="1"/>
  <c r="L1288" i="1"/>
  <c r="T1288" i="1" s="1"/>
  <c r="V1286" i="1"/>
  <c r="Q1290" i="1"/>
  <c r="N1291" i="1"/>
  <c r="O1288" i="1" l="1"/>
  <c r="M1288" i="1"/>
  <c r="V1287" i="1"/>
  <c r="R1288" i="1"/>
  <c r="L1289" i="1"/>
  <c r="T1289" i="1" s="1"/>
  <c r="N1292" i="1"/>
  <c r="Q1291" i="1"/>
  <c r="V1288" i="1" l="1"/>
  <c r="M1289" i="1"/>
  <c r="O1289" i="1"/>
  <c r="R1289" i="1"/>
  <c r="L1290" i="1"/>
  <c r="T1290" i="1" s="1"/>
  <c r="Q1292" i="1"/>
  <c r="N1293" i="1"/>
  <c r="V1289" i="1" l="1"/>
  <c r="M1290" i="1"/>
  <c r="O1290" i="1"/>
  <c r="R1290" i="1"/>
  <c r="L1291" i="1"/>
  <c r="T1291" i="1" s="1"/>
  <c r="N1294" i="1"/>
  <c r="Q1293" i="1"/>
  <c r="V1290" i="1" l="1"/>
  <c r="R1291" i="1"/>
  <c r="M1291" i="1"/>
  <c r="L1292" i="1"/>
  <c r="T1292" i="1" s="1"/>
  <c r="O1291" i="1"/>
  <c r="Q1294" i="1"/>
  <c r="N1295" i="1"/>
  <c r="V1291" i="1" l="1"/>
  <c r="M1292" i="1"/>
  <c r="O1292" i="1"/>
  <c r="R1292" i="1"/>
  <c r="V1292" i="1" s="1"/>
  <c r="L1293" i="1"/>
  <c r="R1293" i="1" s="1"/>
  <c r="N1296" i="1"/>
  <c r="Q1295" i="1"/>
  <c r="M1293" i="1" l="1"/>
  <c r="O1293" i="1"/>
  <c r="T1293" i="1"/>
  <c r="V1293" i="1" s="1"/>
  <c r="L1294" i="1"/>
  <c r="M1294" i="1" s="1"/>
  <c r="Q1296" i="1"/>
  <c r="N1297" i="1"/>
  <c r="O1294" i="1" l="1"/>
  <c r="T1294" i="1"/>
  <c r="R1294" i="1"/>
  <c r="L1295" i="1"/>
  <c r="T1295" i="1" s="1"/>
  <c r="N1298" i="1"/>
  <c r="Q1297" i="1"/>
  <c r="M1295" i="1" l="1"/>
  <c r="R1295" i="1"/>
  <c r="O1295" i="1"/>
  <c r="V1294" i="1"/>
  <c r="L1296" i="1"/>
  <c r="M1296" i="1" s="1"/>
  <c r="Q1298" i="1"/>
  <c r="N1299" i="1"/>
  <c r="T1296" i="1" l="1"/>
  <c r="O1296" i="1"/>
  <c r="R1296" i="1"/>
  <c r="L1297" i="1"/>
  <c r="T1297" i="1" s="1"/>
  <c r="V1295" i="1"/>
  <c r="N1300" i="1"/>
  <c r="Q1299" i="1"/>
  <c r="O1297" i="1" l="1"/>
  <c r="R1297" i="1"/>
  <c r="M1297" i="1"/>
  <c r="L1298" i="1"/>
  <c r="T1298" i="1" s="1"/>
  <c r="V1296" i="1"/>
  <c r="Q1300" i="1"/>
  <c r="N1301" i="1"/>
  <c r="V1297" i="1" l="1"/>
  <c r="O1298" i="1"/>
  <c r="M1298" i="1"/>
  <c r="R1298" i="1"/>
  <c r="V1298" i="1" s="1"/>
  <c r="L1299" i="1"/>
  <c r="T1299" i="1" s="1"/>
  <c r="N1302" i="1"/>
  <c r="Q1301" i="1"/>
  <c r="M1299" i="1" l="1"/>
  <c r="O1299" i="1"/>
  <c r="R1299" i="1"/>
  <c r="V1299" i="1" s="1"/>
  <c r="L1300" i="1"/>
  <c r="T1300" i="1" s="1"/>
  <c r="Q1302" i="1"/>
  <c r="M1300" i="1" l="1"/>
  <c r="R1300" i="1"/>
  <c r="V1300" i="1" s="1"/>
  <c r="O1300" i="1"/>
  <c r="L1301" i="1"/>
  <c r="T1301" i="1" s="1"/>
  <c r="Q1303" i="1"/>
  <c r="O1301" i="1" l="1"/>
  <c r="M1301" i="1"/>
  <c r="R1301" i="1"/>
  <c r="V1301" i="1" s="1"/>
  <c r="L1302" i="1"/>
  <c r="T1302" i="1" s="1"/>
  <c r="Q1304" i="1"/>
  <c r="O1302" i="1" l="1"/>
  <c r="M1302" i="1"/>
  <c r="R1302" i="1"/>
  <c r="V1302" i="1" s="1"/>
  <c r="L1303" i="1"/>
  <c r="M1303" i="1" s="1"/>
  <c r="Q1305" i="1"/>
  <c r="O1303" i="1" l="1"/>
  <c r="R1303" i="1"/>
  <c r="N1303" i="1"/>
  <c r="T1303" i="1"/>
  <c r="L1304" i="1"/>
  <c r="M1304" i="1" s="1"/>
  <c r="U1303" i="1"/>
  <c r="Q1306" i="1"/>
  <c r="V1303" i="1" l="1"/>
  <c r="R1304" i="1"/>
  <c r="T1304" i="1"/>
  <c r="N1304" i="1"/>
  <c r="O1304" i="1"/>
  <c r="U1304" i="1"/>
  <c r="L1305" i="1"/>
  <c r="O1305" i="1" s="1"/>
  <c r="Q1307" i="1"/>
  <c r="V1304" i="1" l="1"/>
  <c r="R1305" i="1"/>
  <c r="T1305" i="1"/>
  <c r="N1305" i="1"/>
  <c r="M1305" i="1"/>
  <c r="U1305" i="1"/>
  <c r="L1306" i="1"/>
  <c r="U1306" i="1" s="1"/>
  <c r="Q1308" i="1"/>
  <c r="V1305" i="1" l="1"/>
  <c r="T1306" i="1"/>
  <c r="R1306" i="1"/>
  <c r="N1306" i="1"/>
  <c r="O1306" i="1"/>
  <c r="M1306" i="1"/>
  <c r="L1307" i="1"/>
  <c r="T1307" i="1" s="1"/>
  <c r="N1307" i="1"/>
  <c r="Q1309" i="1"/>
  <c r="V1306" i="1" l="1"/>
  <c r="R1307" i="1"/>
  <c r="M1307" i="1"/>
  <c r="O1307" i="1"/>
  <c r="L1308" i="1"/>
  <c r="T1308" i="1" s="1"/>
  <c r="N1308" i="1"/>
  <c r="Q1310" i="1"/>
  <c r="V1307" i="1" l="1"/>
  <c r="O1308" i="1"/>
  <c r="M1308" i="1"/>
  <c r="R1308" i="1"/>
  <c r="L1309" i="1"/>
  <c r="T1309" i="1" s="1"/>
  <c r="N1309" i="1"/>
  <c r="Q1311" i="1"/>
  <c r="V1308" i="1" l="1"/>
  <c r="M1309" i="1"/>
  <c r="O1309" i="1"/>
  <c r="R1309" i="1"/>
  <c r="L1310" i="1"/>
  <c r="T1310" i="1" s="1"/>
  <c r="N1310" i="1"/>
  <c r="N1311" i="1" s="1"/>
  <c r="N1312" i="1" s="1"/>
  <c r="Q1312" i="1"/>
  <c r="V1309" i="1" l="1"/>
  <c r="O1310" i="1"/>
  <c r="M1310" i="1"/>
  <c r="R1310" i="1"/>
  <c r="L1311" i="1"/>
  <c r="M1311" i="1" s="1"/>
  <c r="N1313" i="1"/>
  <c r="N1314" i="1" s="1"/>
  <c r="Q1313" i="1"/>
  <c r="V1310" i="1" l="1"/>
  <c r="T1311" i="1"/>
  <c r="R1311" i="1"/>
  <c r="O1311" i="1"/>
  <c r="L1312" i="1"/>
  <c r="T1312" i="1" s="1"/>
  <c r="N1315" i="1"/>
  <c r="Q1314" i="1"/>
  <c r="V1311" i="1" l="1"/>
  <c r="M1312" i="1"/>
  <c r="O1312" i="1"/>
  <c r="R1312" i="1"/>
  <c r="L1313" i="1"/>
  <c r="T1313" i="1" s="1"/>
  <c r="Q1315" i="1"/>
  <c r="N1316" i="1"/>
  <c r="V1312" i="1" l="1"/>
  <c r="O1313" i="1"/>
  <c r="M1313" i="1"/>
  <c r="R1313" i="1"/>
  <c r="L1314" i="1"/>
  <c r="T1314" i="1" s="1"/>
  <c r="N1317" i="1"/>
  <c r="Q1316" i="1"/>
  <c r="V1313" i="1" l="1"/>
  <c r="R1314" i="1"/>
  <c r="L1315" i="1"/>
  <c r="T1315" i="1" s="1"/>
  <c r="M1314" i="1"/>
  <c r="O1314" i="1"/>
  <c r="Q1317" i="1"/>
  <c r="N1318" i="1"/>
  <c r="V1314" i="1" l="1"/>
  <c r="M1315" i="1"/>
  <c r="R1315" i="1"/>
  <c r="O1315" i="1"/>
  <c r="L1316" i="1"/>
  <c r="R1316" i="1" s="1"/>
  <c r="N1319" i="1"/>
  <c r="Q1318" i="1"/>
  <c r="V1315" i="1" l="1"/>
  <c r="O1316" i="1"/>
  <c r="T1316" i="1"/>
  <c r="L1317" i="1"/>
  <c r="R1317" i="1" s="1"/>
  <c r="M1316" i="1"/>
  <c r="Q1319" i="1"/>
  <c r="N1320" i="1"/>
  <c r="V1316" i="1" l="1"/>
  <c r="T1317" i="1"/>
  <c r="M1317" i="1"/>
  <c r="O1317" i="1"/>
  <c r="L1318" i="1"/>
  <c r="T1318" i="1" s="1"/>
  <c r="N1321" i="1"/>
  <c r="Q1320" i="1"/>
  <c r="V1317" i="1" l="1"/>
  <c r="M1318" i="1"/>
  <c r="R1318" i="1"/>
  <c r="L1319" i="1"/>
  <c r="T1319" i="1" s="1"/>
  <c r="O1318" i="1"/>
  <c r="Q1321" i="1"/>
  <c r="N1322" i="1"/>
  <c r="V1318" i="1" l="1"/>
  <c r="O1319" i="1"/>
  <c r="M1319" i="1"/>
  <c r="R1319" i="1"/>
  <c r="L1320" i="1"/>
  <c r="T1320" i="1" s="1"/>
  <c r="N1323" i="1"/>
  <c r="Q1322" i="1"/>
  <c r="V1319" i="1" l="1"/>
  <c r="M1320" i="1"/>
  <c r="L1321" i="1"/>
  <c r="T1321" i="1" s="1"/>
  <c r="R1320" i="1"/>
  <c r="V1320" i="1" s="1"/>
  <c r="O1320" i="1"/>
  <c r="Q1323" i="1"/>
  <c r="N1324" i="1"/>
  <c r="O1321" i="1" l="1"/>
  <c r="M1321" i="1"/>
  <c r="R1321" i="1"/>
  <c r="V1321" i="1" s="1"/>
  <c r="L1322" i="1"/>
  <c r="R1322" i="1" s="1"/>
  <c r="N1325" i="1"/>
  <c r="Q1324" i="1"/>
  <c r="O1322" i="1" l="1"/>
  <c r="L1323" i="1"/>
  <c r="O1323" i="1" s="1"/>
  <c r="T1322" i="1"/>
  <c r="V1322" i="1" s="1"/>
  <c r="M1322" i="1"/>
  <c r="Q1325" i="1"/>
  <c r="N1326" i="1"/>
  <c r="M1323" i="1" l="1"/>
  <c r="R1323" i="1"/>
  <c r="T1323" i="1"/>
  <c r="L1324" i="1"/>
  <c r="O1324" i="1" s="1"/>
  <c r="Q1326" i="1"/>
  <c r="M1324" i="1" l="1"/>
  <c r="R1324" i="1"/>
  <c r="T1324" i="1"/>
  <c r="L1325" i="1"/>
  <c r="M1325" i="1" s="1"/>
  <c r="V1323" i="1"/>
  <c r="Q1327" i="1"/>
  <c r="O1325" i="1" l="1"/>
  <c r="T1325" i="1"/>
  <c r="R1325" i="1"/>
  <c r="V1324" i="1"/>
  <c r="L1326" i="1"/>
  <c r="T1326" i="1" s="1"/>
  <c r="Q1328" i="1"/>
  <c r="V1325" i="1" l="1"/>
  <c r="M1326" i="1"/>
  <c r="O1326" i="1"/>
  <c r="R1326" i="1"/>
  <c r="L1327" i="1"/>
  <c r="R1327" i="1" s="1"/>
  <c r="Q1329" i="1"/>
  <c r="V1326" i="1" l="1"/>
  <c r="N1327" i="1"/>
  <c r="L1328" i="1"/>
  <c r="N1328" i="1" s="1"/>
  <c r="T1327" i="1"/>
  <c r="O1327" i="1"/>
  <c r="M1327" i="1"/>
  <c r="U1327" i="1"/>
  <c r="Q1330" i="1"/>
  <c r="R1328" i="1" l="1"/>
  <c r="T1328" i="1"/>
  <c r="V1327" i="1"/>
  <c r="M1328" i="1"/>
  <c r="O1328" i="1"/>
  <c r="U1328" i="1"/>
  <c r="L1329" i="1"/>
  <c r="R1329" i="1" s="1"/>
  <c r="Q1331" i="1"/>
  <c r="V1328" i="1" l="1"/>
  <c r="O1329" i="1"/>
  <c r="M1329" i="1"/>
  <c r="T1329" i="1"/>
  <c r="N1329" i="1"/>
  <c r="U1329" i="1"/>
  <c r="L1330" i="1"/>
  <c r="U1330" i="1" s="1"/>
  <c r="Q1332" i="1"/>
  <c r="V1329" i="1" l="1"/>
  <c r="O1330" i="1"/>
  <c r="R1330" i="1"/>
  <c r="T1330" i="1"/>
  <c r="N1330" i="1"/>
  <c r="N1331" i="1" s="1"/>
  <c r="M1330" i="1"/>
  <c r="L1331" i="1"/>
  <c r="T1331" i="1" s="1"/>
  <c r="Q1333" i="1"/>
  <c r="V1330" i="1" l="1"/>
  <c r="R1331" i="1"/>
  <c r="O1331" i="1"/>
  <c r="M1331" i="1"/>
  <c r="L1332" i="1"/>
  <c r="T1332" i="1" s="1"/>
  <c r="N1332" i="1"/>
  <c r="Q1334" i="1"/>
  <c r="V1331" i="1" l="1"/>
  <c r="M1332" i="1"/>
  <c r="O1332" i="1"/>
  <c r="R1332" i="1"/>
  <c r="L1333" i="1"/>
  <c r="T1333" i="1" s="1"/>
  <c r="N1333" i="1"/>
  <c r="Q1335" i="1"/>
  <c r="V1332" i="1" l="1"/>
  <c r="M1333" i="1"/>
  <c r="O1333" i="1"/>
  <c r="R1333" i="1"/>
  <c r="L1334" i="1"/>
  <c r="T1334" i="1" s="1"/>
  <c r="N1334" i="1"/>
  <c r="N1335" i="1" s="1"/>
  <c r="N1336" i="1" s="1"/>
  <c r="Q1336" i="1"/>
  <c r="V1333" i="1" l="1"/>
  <c r="M1334" i="1"/>
  <c r="O1334" i="1"/>
  <c r="R1334" i="1"/>
  <c r="L1335" i="1"/>
  <c r="M1335" i="1" s="1"/>
  <c r="N1337" i="1"/>
  <c r="N1338" i="1" s="1"/>
  <c r="Q1337" i="1"/>
  <c r="V1334" i="1" l="1"/>
  <c r="T1335" i="1"/>
  <c r="R1335" i="1"/>
  <c r="L1336" i="1"/>
  <c r="M1336" i="1" s="1"/>
  <c r="O1335" i="1"/>
  <c r="Q1338" i="1"/>
  <c r="N1339" i="1"/>
  <c r="V1335" i="1" l="1"/>
  <c r="R1336" i="1"/>
  <c r="T1336" i="1"/>
  <c r="L1337" i="1"/>
  <c r="T1337" i="1" s="1"/>
  <c r="O1336" i="1"/>
  <c r="N1340" i="1"/>
  <c r="Q1339" i="1"/>
  <c r="M1337" i="1" l="1"/>
  <c r="R1337" i="1"/>
  <c r="O1337" i="1"/>
  <c r="L1338" i="1"/>
  <c r="T1338" i="1" s="1"/>
  <c r="V1336" i="1"/>
  <c r="Q1340" i="1"/>
  <c r="N1341" i="1"/>
  <c r="V1337" i="1" l="1"/>
  <c r="M1338" i="1"/>
  <c r="O1338" i="1"/>
  <c r="R1338" i="1"/>
  <c r="L1339" i="1"/>
  <c r="T1339" i="1" s="1"/>
  <c r="N1342" i="1"/>
  <c r="Q1341" i="1"/>
  <c r="V1338" i="1" l="1"/>
  <c r="M1339" i="1"/>
  <c r="L1340" i="1"/>
  <c r="O1340" i="1" s="1"/>
  <c r="O1339" i="1"/>
  <c r="R1339" i="1"/>
  <c r="Q1342" i="1"/>
  <c r="N1343" i="1"/>
  <c r="V1339" i="1" l="1"/>
  <c r="M1340" i="1"/>
  <c r="T1340" i="1"/>
  <c r="R1340" i="1"/>
  <c r="L1341" i="1"/>
  <c r="R1341" i="1" s="1"/>
  <c r="N1344" i="1"/>
  <c r="Q1343" i="1"/>
  <c r="M1341" i="1" l="1"/>
  <c r="O1341" i="1"/>
  <c r="L1342" i="1"/>
  <c r="O1342" i="1" s="1"/>
  <c r="T1341" i="1"/>
  <c r="V1340" i="1"/>
  <c r="Q1344" i="1"/>
  <c r="N1345" i="1"/>
  <c r="V1341" i="1" l="1"/>
  <c r="R1342" i="1"/>
  <c r="M1342" i="1"/>
  <c r="T1342" i="1"/>
  <c r="L1343" i="1"/>
  <c r="O1343" i="1" s="1"/>
  <c r="N1346" i="1"/>
  <c r="Q1345" i="1"/>
  <c r="L1344" i="1" l="1"/>
  <c r="T1344" i="1" s="1"/>
  <c r="R1343" i="1"/>
  <c r="M1343" i="1"/>
  <c r="T1343" i="1"/>
  <c r="V1342" i="1"/>
  <c r="Q1346" i="1"/>
  <c r="N1347" i="1"/>
  <c r="O1344" i="1" l="1"/>
  <c r="M1344" i="1"/>
  <c r="R1344" i="1"/>
  <c r="V1343" i="1"/>
  <c r="V1344" i="1" s="1"/>
  <c r="L1345" i="1"/>
  <c r="T1345" i="1" s="1"/>
  <c r="N1348" i="1"/>
  <c r="Q1347" i="1"/>
  <c r="M1345" i="1" l="1"/>
  <c r="O1345" i="1"/>
  <c r="R1345" i="1"/>
  <c r="V1345" i="1" s="1"/>
  <c r="L1346" i="1"/>
  <c r="T1346" i="1" s="1"/>
  <c r="Q1348" i="1"/>
  <c r="N1349" i="1"/>
  <c r="O1346" i="1" l="1"/>
  <c r="R1346" i="1"/>
  <c r="V1346" i="1" s="1"/>
  <c r="M1346" i="1"/>
  <c r="L1347" i="1"/>
  <c r="T1347" i="1" s="1"/>
  <c r="N1350" i="1"/>
  <c r="Q1349" i="1"/>
  <c r="M1347" i="1" l="1"/>
  <c r="O1347" i="1"/>
  <c r="L1348" i="1"/>
  <c r="T1348" i="1" s="1"/>
  <c r="R1347" i="1"/>
  <c r="V1347" i="1" s="1"/>
  <c r="Q1350" i="1"/>
  <c r="O1348" i="1" l="1"/>
  <c r="M1348" i="1"/>
  <c r="R1348" i="1"/>
  <c r="V1348" i="1" s="1"/>
  <c r="L1349" i="1"/>
  <c r="T1349" i="1" s="1"/>
  <c r="Q1351" i="1"/>
  <c r="M1349" i="1" l="1"/>
  <c r="O1349" i="1"/>
  <c r="R1349" i="1"/>
  <c r="V1349" i="1" s="1"/>
  <c r="L1350" i="1"/>
  <c r="T1350" i="1" s="1"/>
  <c r="Q1352" i="1"/>
  <c r="M1350" i="1" l="1"/>
  <c r="O1350" i="1"/>
  <c r="R1350" i="1"/>
  <c r="V1350" i="1" s="1"/>
  <c r="L1351" i="1"/>
  <c r="U1351" i="1" s="1"/>
  <c r="Q1353" i="1"/>
  <c r="L1352" i="1" l="1"/>
  <c r="U1352" i="1" s="1"/>
  <c r="M1351" i="1"/>
  <c r="O1351" i="1"/>
  <c r="T1351" i="1"/>
  <c r="N1351" i="1"/>
  <c r="R1351" i="1"/>
  <c r="Q1354" i="1"/>
  <c r="O1352" i="1" l="1"/>
  <c r="M1352" i="1"/>
  <c r="T1352" i="1"/>
  <c r="N1352" i="1"/>
  <c r="V1351" i="1"/>
  <c r="L1353" i="1"/>
  <c r="M1353" i="1" s="1"/>
  <c r="R1352" i="1"/>
  <c r="Q1355" i="1"/>
  <c r="V1352" i="1" l="1"/>
  <c r="O1353" i="1"/>
  <c r="N1353" i="1"/>
  <c r="R1353" i="1"/>
  <c r="T1353" i="1"/>
  <c r="L1354" i="1"/>
  <c r="U1354" i="1" s="1"/>
  <c r="U1353" i="1"/>
  <c r="Q1356" i="1"/>
  <c r="V1353" i="1" l="1"/>
  <c r="N1354" i="1"/>
  <c r="N1355" i="1" s="1"/>
  <c r="T1354" i="1"/>
  <c r="R1354" i="1"/>
  <c r="O1354" i="1"/>
  <c r="M1354" i="1"/>
  <c r="L1355" i="1"/>
  <c r="T1355" i="1" s="1"/>
  <c r="Q1357" i="1"/>
  <c r="V1354" i="1" l="1"/>
  <c r="O1355" i="1"/>
  <c r="M1355" i="1"/>
  <c r="R1355" i="1"/>
  <c r="L1356" i="1"/>
  <c r="T1356" i="1" s="1"/>
  <c r="N1356" i="1"/>
  <c r="Q1358" i="1"/>
  <c r="V1355" i="1" l="1"/>
  <c r="M1356" i="1"/>
  <c r="R1356" i="1"/>
  <c r="O1356" i="1"/>
  <c r="L1357" i="1"/>
  <c r="R1357" i="1" s="1"/>
  <c r="N1357" i="1"/>
  <c r="Q1359" i="1"/>
  <c r="V1356" i="1" l="1"/>
  <c r="T1357" i="1"/>
  <c r="L1358" i="1"/>
  <c r="O1358" i="1" s="1"/>
  <c r="O1357" i="1"/>
  <c r="M1357" i="1"/>
  <c r="N1358" i="1"/>
  <c r="N1359" i="1" s="1"/>
  <c r="N1360" i="1" s="1"/>
  <c r="Q1360" i="1"/>
  <c r="V1357" i="1" l="1"/>
  <c r="R1358" i="1"/>
  <c r="L1359" i="1"/>
  <c r="T1359" i="1" s="1"/>
  <c r="M1358" i="1"/>
  <c r="T1358" i="1"/>
  <c r="N1361" i="1"/>
  <c r="N1362" i="1" s="1"/>
  <c r="Q1361" i="1"/>
  <c r="V1358" i="1" l="1"/>
  <c r="M1359" i="1"/>
  <c r="R1359" i="1"/>
  <c r="O1359" i="1"/>
  <c r="L1360" i="1"/>
  <c r="T1360" i="1" s="1"/>
  <c r="Q1362" i="1"/>
  <c r="N1363" i="1"/>
  <c r="V1359" i="1" l="1"/>
  <c r="M1360" i="1"/>
  <c r="L1361" i="1"/>
  <c r="T1361" i="1" s="1"/>
  <c r="O1360" i="1"/>
  <c r="R1360" i="1"/>
  <c r="N1364" i="1"/>
  <c r="Q1363" i="1"/>
  <c r="V1360" i="1" l="1"/>
  <c r="M1361" i="1"/>
  <c r="R1361" i="1"/>
  <c r="O1361" i="1"/>
  <c r="L1362" i="1"/>
  <c r="T1362" i="1" s="1"/>
  <c r="Q1364" i="1"/>
  <c r="N1365" i="1"/>
  <c r="V1361" i="1" l="1"/>
  <c r="M1362" i="1"/>
  <c r="R1362" i="1"/>
  <c r="O1362" i="1"/>
  <c r="L1363" i="1"/>
  <c r="T1363" i="1" s="1"/>
  <c r="N1366" i="1"/>
  <c r="Q1365" i="1"/>
  <c r="V1362" i="1" l="1"/>
  <c r="L1364" i="1"/>
  <c r="T1364" i="1" s="1"/>
  <c r="O1363" i="1"/>
  <c r="M1363" i="1"/>
  <c r="R1363" i="1"/>
  <c r="V1363" i="1" s="1"/>
  <c r="Q1366" i="1"/>
  <c r="N1367" i="1"/>
  <c r="M1364" i="1" l="1"/>
  <c r="O1364" i="1"/>
  <c r="R1364" i="1"/>
  <c r="V1364" i="1" s="1"/>
  <c r="L1365" i="1"/>
  <c r="M1365" i="1" s="1"/>
  <c r="N1368" i="1"/>
  <c r="Q1367" i="1"/>
  <c r="R1365" i="1" l="1"/>
  <c r="L1366" i="1"/>
  <c r="T1366" i="1" s="1"/>
  <c r="O1365" i="1"/>
  <c r="T1365" i="1"/>
  <c r="Q1368" i="1"/>
  <c r="N1369" i="1"/>
  <c r="M1366" i="1" l="1"/>
  <c r="O1366" i="1"/>
  <c r="R1366" i="1"/>
  <c r="L1367" i="1"/>
  <c r="O1367" i="1" s="1"/>
  <c r="V1365" i="1"/>
  <c r="N1370" i="1"/>
  <c r="Q1369" i="1"/>
  <c r="V1366" i="1" l="1"/>
  <c r="T1367" i="1"/>
  <c r="M1367" i="1"/>
  <c r="R1367" i="1"/>
  <c r="L1368" i="1"/>
  <c r="T1368" i="1" s="1"/>
  <c r="Q1370" i="1"/>
  <c r="N1371" i="1"/>
  <c r="V1367" i="1" l="1"/>
  <c r="M1368" i="1"/>
  <c r="R1368" i="1"/>
  <c r="O1368" i="1"/>
  <c r="L1369" i="1"/>
  <c r="T1369" i="1" s="1"/>
  <c r="N1372" i="1"/>
  <c r="Q1371" i="1"/>
  <c r="V1368" i="1" l="1"/>
  <c r="M1369" i="1"/>
  <c r="O1369" i="1"/>
  <c r="L1370" i="1"/>
  <c r="T1370" i="1" s="1"/>
  <c r="R1369" i="1"/>
  <c r="Q1372" i="1"/>
  <c r="N1373" i="1"/>
  <c r="V1369" i="1" l="1"/>
  <c r="O1370" i="1"/>
  <c r="M1370" i="1"/>
  <c r="R1370" i="1"/>
  <c r="L1371" i="1"/>
  <c r="T1371" i="1" s="1"/>
  <c r="N1374" i="1"/>
  <c r="Q1373" i="1"/>
  <c r="V1370" i="1" l="1"/>
  <c r="M1371" i="1"/>
  <c r="O1371" i="1"/>
  <c r="L1372" i="1"/>
  <c r="T1372" i="1" s="1"/>
  <c r="R1371" i="1"/>
  <c r="V1371" i="1" s="1"/>
  <c r="Q1374" i="1"/>
  <c r="O1372" i="1" l="1"/>
  <c r="M1372" i="1"/>
  <c r="R1372" i="1"/>
  <c r="V1372" i="1" s="1"/>
  <c r="L1373" i="1"/>
  <c r="T1373" i="1" s="1"/>
  <c r="Q1375" i="1"/>
  <c r="M1373" i="1" l="1"/>
  <c r="O1373" i="1"/>
  <c r="R1373" i="1"/>
  <c r="V1373" i="1" s="1"/>
  <c r="L1374" i="1"/>
  <c r="R1374" i="1" s="1"/>
  <c r="Q1376" i="1"/>
  <c r="M1374" i="1" l="1"/>
  <c r="O1374" i="1"/>
  <c r="T1374" i="1"/>
  <c r="V1374" i="1" s="1"/>
  <c r="L1375" i="1"/>
  <c r="M1375" i="1" s="1"/>
  <c r="Q1377" i="1"/>
  <c r="O1375" i="1" l="1"/>
  <c r="N1375" i="1"/>
  <c r="T1375" i="1"/>
  <c r="R1375" i="1"/>
  <c r="U1375" i="1"/>
  <c r="L1376" i="1"/>
  <c r="N1376" i="1" s="1"/>
  <c r="Q1378" i="1"/>
  <c r="V1375" i="1" l="1"/>
  <c r="T1376" i="1"/>
  <c r="U1376" i="1"/>
  <c r="R1376" i="1"/>
  <c r="L1377" i="1"/>
  <c r="R1377" i="1" s="1"/>
  <c r="M1376" i="1"/>
  <c r="O1376" i="1"/>
  <c r="Q1379" i="1"/>
  <c r="V1376" i="1" l="1"/>
  <c r="U1377" i="1"/>
  <c r="T1377" i="1"/>
  <c r="L1378" i="1"/>
  <c r="R1378" i="1" s="1"/>
  <c r="M1377" i="1"/>
  <c r="N1377" i="1"/>
  <c r="O1377" i="1"/>
  <c r="Q1380" i="1"/>
  <c r="V1377" i="1" l="1"/>
  <c r="O1378" i="1"/>
  <c r="T1378" i="1"/>
  <c r="L1379" i="1"/>
  <c r="M1379" i="1" s="1"/>
  <c r="N1378" i="1"/>
  <c r="N1379" i="1" s="1"/>
  <c r="U1378" i="1"/>
  <c r="M1378" i="1"/>
  <c r="Q1381" i="1"/>
  <c r="V1378" i="1" l="1"/>
  <c r="R1379" i="1"/>
  <c r="O1379" i="1"/>
  <c r="T1379" i="1"/>
  <c r="L1380" i="1"/>
  <c r="T1380" i="1" s="1"/>
  <c r="N1380" i="1"/>
  <c r="Q1382" i="1"/>
  <c r="V1379" i="1" l="1"/>
  <c r="O1380" i="1"/>
  <c r="R1380" i="1"/>
  <c r="M1380" i="1"/>
  <c r="L1381" i="1"/>
  <c r="T1381" i="1" s="1"/>
  <c r="N1381" i="1"/>
  <c r="Q1383" i="1"/>
  <c r="V1380" i="1" l="1"/>
  <c r="M1381" i="1"/>
  <c r="O1381" i="1"/>
  <c r="R1381" i="1"/>
  <c r="L1382" i="1"/>
  <c r="R1382" i="1" s="1"/>
  <c r="N1382" i="1"/>
  <c r="N1383" i="1" s="1"/>
  <c r="N1384" i="1" s="1"/>
  <c r="Q1384" i="1"/>
  <c r="V1381" i="1" l="1"/>
  <c r="L1383" i="1"/>
  <c r="O1383" i="1" s="1"/>
  <c r="M1382" i="1"/>
  <c r="T1382" i="1"/>
  <c r="O1382" i="1"/>
  <c r="N1385" i="1"/>
  <c r="N1386" i="1" s="1"/>
  <c r="Q1385" i="1"/>
  <c r="V1382" i="1" l="1"/>
  <c r="M1383" i="1"/>
  <c r="R1383" i="1"/>
  <c r="L1384" i="1"/>
  <c r="R1384" i="1" s="1"/>
  <c r="T1383" i="1"/>
  <c r="N1387" i="1"/>
  <c r="Q1386" i="1"/>
  <c r="V1383" i="1" l="1"/>
  <c r="T1384" i="1"/>
  <c r="M1384" i="1"/>
  <c r="O1384" i="1"/>
  <c r="L1385" i="1"/>
  <c r="T1385" i="1" s="1"/>
  <c r="N1388" i="1"/>
  <c r="Q1387" i="1"/>
  <c r="V1384" i="1" l="1"/>
  <c r="L1386" i="1"/>
  <c r="T1386" i="1" s="1"/>
  <c r="O1385" i="1"/>
  <c r="M1385" i="1"/>
  <c r="R1385" i="1"/>
  <c r="Q1388" i="1"/>
  <c r="N1389" i="1"/>
  <c r="V1385" i="1" l="1"/>
  <c r="M1386" i="1"/>
  <c r="O1386" i="1"/>
  <c r="R1386" i="1"/>
  <c r="L1387" i="1"/>
  <c r="M1387" i="1" s="1"/>
  <c r="N1390" i="1"/>
  <c r="Q1389" i="1"/>
  <c r="V1386" i="1" l="1"/>
  <c r="R1387" i="1"/>
  <c r="L1388" i="1"/>
  <c r="O1388" i="1" s="1"/>
  <c r="O1387" i="1"/>
  <c r="T1387" i="1"/>
  <c r="Q1390" i="1"/>
  <c r="N1391" i="1"/>
  <c r="M1388" i="1" l="1"/>
  <c r="T1388" i="1"/>
  <c r="R1388" i="1"/>
  <c r="V1387" i="1"/>
  <c r="L1389" i="1"/>
  <c r="T1389" i="1" s="1"/>
  <c r="N1392" i="1"/>
  <c r="Q1391" i="1"/>
  <c r="V1388" i="1" l="1"/>
  <c r="L1390" i="1"/>
  <c r="T1390" i="1" s="1"/>
  <c r="O1389" i="1"/>
  <c r="M1389" i="1"/>
  <c r="R1389" i="1"/>
  <c r="Q1392" i="1"/>
  <c r="N1393" i="1"/>
  <c r="O1390" i="1" l="1"/>
  <c r="M1390" i="1"/>
  <c r="V1389" i="1"/>
  <c r="R1390" i="1"/>
  <c r="L1391" i="1"/>
  <c r="T1391" i="1" s="1"/>
  <c r="N1394" i="1"/>
  <c r="Q1393" i="1"/>
  <c r="V1390" i="1" l="1"/>
  <c r="M1391" i="1"/>
  <c r="O1391" i="1"/>
  <c r="R1391" i="1"/>
  <c r="L1392" i="1"/>
  <c r="R1392" i="1" s="1"/>
  <c r="Q1394" i="1"/>
  <c r="N1395" i="1"/>
  <c r="V1391" i="1" l="1"/>
  <c r="M1392" i="1"/>
  <c r="L1393" i="1"/>
  <c r="R1393" i="1" s="1"/>
  <c r="O1392" i="1"/>
  <c r="T1392" i="1"/>
  <c r="N1396" i="1"/>
  <c r="Q1395" i="1"/>
  <c r="V1392" i="1" l="1"/>
  <c r="T1393" i="1"/>
  <c r="M1393" i="1"/>
  <c r="L1394" i="1"/>
  <c r="O1394" i="1" s="1"/>
  <c r="O1393" i="1"/>
  <c r="Q1396" i="1"/>
  <c r="N1397" i="1"/>
  <c r="V1393" i="1" l="1"/>
  <c r="L1395" i="1"/>
  <c r="T1395" i="1" s="1"/>
  <c r="T1394" i="1"/>
  <c r="M1394" i="1"/>
  <c r="R1394" i="1"/>
  <c r="N1398" i="1"/>
  <c r="Q1397" i="1"/>
  <c r="V1394" i="1" l="1"/>
  <c r="O1395" i="1"/>
  <c r="L1396" i="1"/>
  <c r="T1396" i="1" s="1"/>
  <c r="M1395" i="1"/>
  <c r="R1395" i="1"/>
  <c r="Q1398" i="1"/>
  <c r="V1395" i="1" l="1"/>
  <c r="O1396" i="1"/>
  <c r="M1396" i="1"/>
  <c r="R1396" i="1"/>
  <c r="L1397" i="1"/>
  <c r="M1397" i="1" s="1"/>
  <c r="Q1399" i="1"/>
  <c r="V1396" i="1" l="1"/>
  <c r="R1397" i="1"/>
  <c r="T1397" i="1"/>
  <c r="O1397" i="1"/>
  <c r="L1398" i="1"/>
  <c r="M1398" i="1" s="1"/>
  <c r="Q1400" i="1"/>
  <c r="R1398" i="1" l="1"/>
  <c r="T1398" i="1"/>
  <c r="O1398" i="1"/>
  <c r="L1399" i="1"/>
  <c r="O1399" i="1" s="1"/>
  <c r="V1397" i="1"/>
  <c r="Q1401" i="1"/>
  <c r="N1399" i="1" l="1"/>
  <c r="R1399" i="1"/>
  <c r="T1399" i="1"/>
  <c r="U1399" i="1"/>
  <c r="M1399" i="1"/>
  <c r="L1400" i="1"/>
  <c r="U1400" i="1" s="1"/>
  <c r="V1398" i="1"/>
  <c r="Q1402" i="1"/>
  <c r="V1399" i="1" l="1"/>
  <c r="R1400" i="1"/>
  <c r="T1400" i="1"/>
  <c r="N1400" i="1"/>
  <c r="O1400" i="1"/>
  <c r="L1401" i="1"/>
  <c r="T1401" i="1" s="1"/>
  <c r="M1400" i="1"/>
  <c r="Q1403" i="1"/>
  <c r="V1400" i="1" l="1"/>
  <c r="M1401" i="1"/>
  <c r="O1401" i="1"/>
  <c r="R1401" i="1"/>
  <c r="U1401" i="1"/>
  <c r="N1401" i="1"/>
  <c r="L1402" i="1"/>
  <c r="O1402" i="1" s="1"/>
  <c r="Q1404" i="1"/>
  <c r="V1401" i="1" l="1"/>
  <c r="N1402" i="1"/>
  <c r="N1403" i="1" s="1"/>
  <c r="T1402" i="1"/>
  <c r="U1402" i="1"/>
  <c r="M1402" i="1"/>
  <c r="L1403" i="1"/>
  <c r="R1403" i="1" s="1"/>
  <c r="R1402" i="1"/>
  <c r="Q1405" i="1"/>
  <c r="V1402" i="1" l="1"/>
  <c r="T1403" i="1"/>
  <c r="L1404" i="1"/>
  <c r="R1404" i="1" s="1"/>
  <c r="M1403" i="1"/>
  <c r="O1403" i="1"/>
  <c r="N1404" i="1"/>
  <c r="Q1406" i="1"/>
  <c r="V1403" i="1" l="1"/>
  <c r="M1404" i="1"/>
  <c r="O1404" i="1"/>
  <c r="T1404" i="1"/>
  <c r="L1405" i="1"/>
  <c r="M1405" i="1" s="1"/>
  <c r="N1405" i="1"/>
  <c r="Q1407" i="1"/>
  <c r="V1404" i="1" l="1"/>
  <c r="T1405" i="1"/>
  <c r="O1405" i="1"/>
  <c r="R1405" i="1"/>
  <c r="L1406" i="1"/>
  <c r="M1406" i="1" s="1"/>
  <c r="N1406" i="1"/>
  <c r="N1407" i="1" s="1"/>
  <c r="N1408" i="1" s="1"/>
  <c r="Q1408" i="1"/>
  <c r="O1406" i="1" l="1"/>
  <c r="R1406" i="1"/>
  <c r="T1406" i="1"/>
  <c r="L1407" i="1"/>
  <c r="T1407" i="1" s="1"/>
  <c r="V1405" i="1"/>
  <c r="N1409" i="1"/>
  <c r="N1410" i="1" s="1"/>
  <c r="Q1409" i="1"/>
  <c r="O1407" i="1" l="1"/>
  <c r="M1407" i="1"/>
  <c r="R1407" i="1"/>
  <c r="V1406" i="1"/>
  <c r="V1407" i="1" s="1"/>
  <c r="L1408" i="1"/>
  <c r="R1408" i="1" s="1"/>
  <c r="Q1410" i="1"/>
  <c r="N1411" i="1"/>
  <c r="M1408" i="1" l="1"/>
  <c r="L1409" i="1"/>
  <c r="T1409" i="1" s="1"/>
  <c r="O1408" i="1"/>
  <c r="T1408" i="1"/>
  <c r="V1408" i="1" s="1"/>
  <c r="N1412" i="1"/>
  <c r="Q1411" i="1"/>
  <c r="M1409" i="1" l="1"/>
  <c r="O1409" i="1"/>
  <c r="R1409" i="1"/>
  <c r="V1409" i="1" s="1"/>
  <c r="L1410" i="1"/>
  <c r="T1410" i="1" s="1"/>
  <c r="Q1412" i="1"/>
  <c r="N1413" i="1"/>
  <c r="M1410" i="1" l="1"/>
  <c r="O1410" i="1"/>
  <c r="R1410" i="1"/>
  <c r="V1410" i="1" s="1"/>
  <c r="L1411" i="1"/>
  <c r="O1411" i="1" s="1"/>
  <c r="N1414" i="1"/>
  <c r="Q1413" i="1"/>
  <c r="M1411" i="1" l="1"/>
  <c r="L1412" i="1"/>
  <c r="T1412" i="1" s="1"/>
  <c r="R1411" i="1"/>
  <c r="T1411" i="1"/>
  <c r="Q1414" i="1"/>
  <c r="N1415" i="1"/>
  <c r="M1412" i="1" l="1"/>
  <c r="O1412" i="1"/>
  <c r="R1412" i="1"/>
  <c r="V1411" i="1"/>
  <c r="L1413" i="1"/>
  <c r="T1413" i="1" s="1"/>
  <c r="N1416" i="1"/>
  <c r="Q1415" i="1"/>
  <c r="V1412" i="1" l="1"/>
  <c r="M1413" i="1"/>
  <c r="O1413" i="1"/>
  <c r="R1413" i="1"/>
  <c r="L1414" i="1"/>
  <c r="T1414" i="1" s="1"/>
  <c r="Q1416" i="1"/>
  <c r="N1417" i="1"/>
  <c r="V1413" i="1" l="1"/>
  <c r="R1414" i="1"/>
  <c r="M1414" i="1"/>
  <c r="O1414" i="1"/>
  <c r="L1415" i="1"/>
  <c r="T1415" i="1" s="1"/>
  <c r="N1418" i="1"/>
  <c r="Q1417" i="1"/>
  <c r="V1414" i="1" l="1"/>
  <c r="M1415" i="1"/>
  <c r="O1415" i="1"/>
  <c r="R1415" i="1"/>
  <c r="V1415" i="1" s="1"/>
  <c r="L1416" i="1"/>
  <c r="T1416" i="1" s="1"/>
  <c r="Q1418" i="1"/>
  <c r="N1419" i="1"/>
  <c r="M1416" i="1" l="1"/>
  <c r="O1416" i="1"/>
  <c r="L1417" i="1"/>
  <c r="T1417" i="1" s="1"/>
  <c r="R1416" i="1"/>
  <c r="V1416" i="1" s="1"/>
  <c r="N1420" i="1"/>
  <c r="Q1419" i="1"/>
  <c r="M1417" i="1" l="1"/>
  <c r="R1417" i="1"/>
  <c r="V1417" i="1" s="1"/>
  <c r="O1417" i="1"/>
  <c r="L1418" i="1"/>
  <c r="R1418" i="1" s="1"/>
  <c r="Q1420" i="1"/>
  <c r="N1421" i="1"/>
  <c r="M1418" i="1" l="1"/>
  <c r="O1418" i="1"/>
  <c r="L1419" i="1"/>
  <c r="T1419" i="1" s="1"/>
  <c r="T1418" i="1"/>
  <c r="V1418" i="1" s="1"/>
  <c r="N1422" i="1"/>
  <c r="Q1421" i="1"/>
  <c r="M1419" i="1" l="1"/>
  <c r="O1419" i="1"/>
  <c r="R1419" i="1"/>
  <c r="V1419" i="1" s="1"/>
  <c r="L1420" i="1"/>
  <c r="O1420" i="1" s="1"/>
  <c r="Q1422" i="1"/>
  <c r="M1420" i="1" l="1"/>
  <c r="R1420" i="1"/>
  <c r="T1420" i="1"/>
  <c r="L1421" i="1"/>
  <c r="R1421" i="1" s="1"/>
  <c r="Q1423" i="1"/>
  <c r="M1421" i="1" l="1"/>
  <c r="T1421" i="1"/>
  <c r="O1421" i="1"/>
  <c r="V1420" i="1"/>
  <c r="L1422" i="1"/>
  <c r="O1422" i="1" s="1"/>
  <c r="Q1424" i="1"/>
  <c r="V1421" i="1" l="1"/>
  <c r="R1422" i="1"/>
  <c r="T1422" i="1"/>
  <c r="M1422" i="1"/>
  <c r="L1423" i="1"/>
  <c r="M1423" i="1" s="1"/>
  <c r="Q1425" i="1"/>
  <c r="N1423" i="1" l="1"/>
  <c r="R1423" i="1"/>
  <c r="O1423" i="1"/>
  <c r="T1423" i="1"/>
  <c r="U1423" i="1"/>
  <c r="L1424" i="1"/>
  <c r="M1424" i="1" s="1"/>
  <c r="V1422" i="1"/>
  <c r="Q1426" i="1"/>
  <c r="V1423" i="1" l="1"/>
  <c r="N1424" i="1"/>
  <c r="U1424" i="1"/>
  <c r="T1424" i="1"/>
  <c r="L1425" i="1"/>
  <c r="R1425" i="1" s="1"/>
  <c r="R1424" i="1"/>
  <c r="O1424" i="1"/>
  <c r="Q1427" i="1"/>
  <c r="V1424" i="1" l="1"/>
  <c r="L1426" i="1"/>
  <c r="T1426" i="1" s="1"/>
  <c r="T1425" i="1"/>
  <c r="U1425" i="1"/>
  <c r="M1425" i="1"/>
  <c r="O1425" i="1"/>
  <c r="N1425" i="1"/>
  <c r="Q1428" i="1"/>
  <c r="V1425" i="1" l="1"/>
  <c r="L1427" i="1"/>
  <c r="O1427" i="1" s="1"/>
  <c r="O1426" i="1"/>
  <c r="U1426" i="1"/>
  <c r="N1426" i="1"/>
  <c r="N1427" i="1" s="1"/>
  <c r="R1426" i="1"/>
  <c r="M1426" i="1"/>
  <c r="Q1429" i="1"/>
  <c r="V1426" i="1" l="1"/>
  <c r="R1427" i="1"/>
  <c r="M1427" i="1"/>
  <c r="T1427" i="1"/>
  <c r="L1428" i="1"/>
  <c r="M1428" i="1" s="1"/>
  <c r="N1428" i="1"/>
  <c r="Q1430" i="1"/>
  <c r="V1427" i="1" l="1"/>
  <c r="T1428" i="1"/>
  <c r="R1428" i="1"/>
  <c r="O1428" i="1"/>
  <c r="L1429" i="1"/>
  <c r="O1429" i="1" s="1"/>
  <c r="N1429" i="1"/>
  <c r="Q1431" i="1"/>
  <c r="V1428" i="1" l="1"/>
  <c r="R1429" i="1"/>
  <c r="T1429" i="1"/>
  <c r="M1429" i="1"/>
  <c r="L1430" i="1"/>
  <c r="O1430" i="1" s="1"/>
  <c r="N1430" i="1"/>
  <c r="N1431" i="1" s="1"/>
  <c r="N1432" i="1" s="1"/>
  <c r="Q1432" i="1"/>
  <c r="M1430" i="1" l="1"/>
  <c r="R1430" i="1"/>
  <c r="T1430" i="1"/>
  <c r="L1431" i="1"/>
  <c r="M1431" i="1" s="1"/>
  <c r="V1429" i="1"/>
  <c r="N1433" i="1"/>
  <c r="N1434" i="1" s="1"/>
  <c r="Q1433" i="1"/>
  <c r="O1431" i="1" l="1"/>
  <c r="R1431" i="1"/>
  <c r="T1431" i="1"/>
  <c r="V1430" i="1"/>
  <c r="L1432" i="1"/>
  <c r="O1432" i="1" s="1"/>
  <c r="Q1434" i="1"/>
  <c r="N1435" i="1"/>
  <c r="V1431" i="1" l="1"/>
  <c r="R1432" i="1"/>
  <c r="M1432" i="1"/>
  <c r="T1432" i="1"/>
  <c r="L1433" i="1"/>
  <c r="R1433" i="1" s="1"/>
  <c r="N1436" i="1"/>
  <c r="Q1435" i="1"/>
  <c r="V1432" i="1" l="1"/>
  <c r="M1433" i="1"/>
  <c r="O1433" i="1"/>
  <c r="T1433" i="1"/>
  <c r="L1434" i="1"/>
  <c r="O1434" i="1" s="1"/>
  <c r="Q1436" i="1"/>
  <c r="N1437" i="1"/>
  <c r="V1433" i="1" l="1"/>
  <c r="M1434" i="1"/>
  <c r="T1434" i="1"/>
  <c r="R1434" i="1"/>
  <c r="L1435" i="1"/>
  <c r="T1435" i="1" s="1"/>
  <c r="N1438" i="1"/>
  <c r="Q1437" i="1"/>
  <c r="V1434" i="1" l="1"/>
  <c r="M1435" i="1"/>
  <c r="O1435" i="1"/>
  <c r="R1435" i="1"/>
  <c r="L1436" i="1"/>
  <c r="T1436" i="1" s="1"/>
  <c r="Q1438" i="1"/>
  <c r="N1439" i="1"/>
  <c r="V1435" i="1" l="1"/>
  <c r="M1436" i="1"/>
  <c r="O1436" i="1"/>
  <c r="R1436" i="1"/>
  <c r="L1437" i="1"/>
  <c r="T1437" i="1" s="1"/>
  <c r="N1440" i="1"/>
  <c r="Q1439" i="1"/>
  <c r="V1436" i="1" l="1"/>
  <c r="O1437" i="1"/>
  <c r="M1437" i="1"/>
  <c r="R1437" i="1"/>
  <c r="L1438" i="1"/>
  <c r="T1438" i="1" s="1"/>
  <c r="Q1440" i="1"/>
  <c r="N1441" i="1"/>
  <c r="V1437" i="1" l="1"/>
  <c r="O1438" i="1"/>
  <c r="L1439" i="1"/>
  <c r="M1439" i="1" s="1"/>
  <c r="M1438" i="1"/>
  <c r="R1438" i="1"/>
  <c r="V1438" i="1" s="1"/>
  <c r="N1442" i="1"/>
  <c r="Q1441" i="1"/>
  <c r="O1439" i="1" l="1"/>
  <c r="R1439" i="1"/>
  <c r="L1440" i="1"/>
  <c r="T1440" i="1" s="1"/>
  <c r="T1439" i="1"/>
  <c r="Q1442" i="1"/>
  <c r="N1443" i="1"/>
  <c r="V1439" i="1" l="1"/>
  <c r="M1440" i="1"/>
  <c r="R1440" i="1"/>
  <c r="O1440" i="1"/>
  <c r="L1441" i="1"/>
  <c r="R1441" i="1" s="1"/>
  <c r="Q1443" i="1"/>
  <c r="N1444" i="1"/>
  <c r="V1440" i="1" l="1"/>
  <c r="M1441" i="1"/>
  <c r="L1442" i="1"/>
  <c r="T1442" i="1" s="1"/>
  <c r="T1441" i="1"/>
  <c r="V1441" i="1" s="1"/>
  <c r="O1441" i="1"/>
  <c r="N1445" i="1"/>
  <c r="Q1444" i="1"/>
  <c r="M1442" i="1" l="1"/>
  <c r="O1442" i="1"/>
  <c r="R1442" i="1"/>
  <c r="V1442" i="1" s="1"/>
  <c r="L1443" i="1"/>
  <c r="T1443" i="1" s="1"/>
  <c r="Q1445" i="1"/>
  <c r="N1446" i="1"/>
  <c r="O1443" i="1" l="1"/>
  <c r="R1443" i="1"/>
  <c r="V1443" i="1" s="1"/>
  <c r="M1443" i="1"/>
  <c r="L1444" i="1"/>
  <c r="O1444" i="1" s="1"/>
  <c r="Q1446" i="1"/>
  <c r="M1444" i="1" l="1"/>
  <c r="R1444" i="1"/>
  <c r="T1444" i="1"/>
  <c r="L1445" i="1"/>
  <c r="M1445" i="1" s="1"/>
  <c r="Q1447" i="1"/>
  <c r="R1445" i="1" l="1"/>
  <c r="O1445" i="1"/>
  <c r="L1446" i="1"/>
  <c r="T1446" i="1" s="1"/>
  <c r="T1445" i="1"/>
  <c r="V1444" i="1"/>
  <c r="Q1448" i="1"/>
  <c r="M1446" i="1" l="1"/>
  <c r="V1445" i="1"/>
  <c r="R1446" i="1"/>
  <c r="L1447" i="1"/>
  <c r="M1447" i="1" s="1"/>
  <c r="O1446" i="1"/>
  <c r="Q1449" i="1"/>
  <c r="V1446" i="1" l="1"/>
  <c r="O1447" i="1"/>
  <c r="R1447" i="1"/>
  <c r="T1447" i="1"/>
  <c r="N1447" i="1"/>
  <c r="L1448" i="1"/>
  <c r="U1448" i="1" s="1"/>
  <c r="U1447" i="1"/>
  <c r="Q1450" i="1"/>
  <c r="V1447" i="1" l="1"/>
  <c r="O1448" i="1"/>
  <c r="M1448" i="1"/>
  <c r="R1448" i="1"/>
  <c r="N1448" i="1"/>
  <c r="T1448" i="1"/>
  <c r="L1449" i="1"/>
  <c r="U1449" i="1" s="1"/>
  <c r="Q1451" i="1"/>
  <c r="V1448" i="1" l="1"/>
  <c r="M1449" i="1"/>
  <c r="N1449" i="1"/>
  <c r="O1449" i="1"/>
  <c r="R1449" i="1"/>
  <c r="L1450" i="1"/>
  <c r="T1449" i="1"/>
  <c r="Q1452" i="1"/>
  <c r="V1449" i="1" l="1"/>
  <c r="N1450" i="1"/>
  <c r="N1451" i="1" s="1"/>
  <c r="R1450" i="1"/>
  <c r="T1450" i="1"/>
  <c r="U1450" i="1"/>
  <c r="L1451" i="1"/>
  <c r="R1451" i="1" s="1"/>
  <c r="O1450" i="1"/>
  <c r="M1450" i="1"/>
  <c r="Q1453" i="1"/>
  <c r="V1450" i="1" l="1"/>
  <c r="T1451" i="1"/>
  <c r="L1452" i="1"/>
  <c r="R1452" i="1" s="1"/>
  <c r="M1451" i="1"/>
  <c r="O1451" i="1"/>
  <c r="N1452" i="1"/>
  <c r="Q1454" i="1"/>
  <c r="V1451" i="1" l="1"/>
  <c r="T1452" i="1"/>
  <c r="L1453" i="1"/>
  <c r="R1453" i="1" s="1"/>
  <c r="M1452" i="1"/>
  <c r="O1452" i="1"/>
  <c r="N1453" i="1"/>
  <c r="Q1455" i="1"/>
  <c r="V1452" i="1" l="1"/>
  <c r="T1453" i="1"/>
  <c r="M1453" i="1"/>
  <c r="L1454" i="1"/>
  <c r="O1454" i="1" s="1"/>
  <c r="O1453" i="1"/>
  <c r="N1454" i="1"/>
  <c r="N1455" i="1" s="1"/>
  <c r="N1456" i="1" s="1"/>
  <c r="Q1456" i="1"/>
  <c r="V1453" i="1" l="1"/>
  <c r="R1454" i="1"/>
  <c r="M1454" i="1"/>
  <c r="T1454" i="1"/>
  <c r="L1455" i="1"/>
  <c r="M1455" i="1" s="1"/>
  <c r="N1457" i="1"/>
  <c r="N1458" i="1" s="1"/>
  <c r="Q1457" i="1"/>
  <c r="L1456" i="1" l="1"/>
  <c r="T1456" i="1" s="1"/>
  <c r="O1455" i="1"/>
  <c r="R1455" i="1"/>
  <c r="T1455" i="1"/>
  <c r="V1454" i="1"/>
  <c r="Q1458" i="1"/>
  <c r="N1459" i="1"/>
  <c r="O1456" i="1" l="1"/>
  <c r="M1456" i="1"/>
  <c r="R1456" i="1"/>
  <c r="V1455" i="1"/>
  <c r="L1457" i="1"/>
  <c r="T1457" i="1" s="1"/>
  <c r="N1460" i="1"/>
  <c r="Q1459" i="1"/>
  <c r="V1456" i="1" l="1"/>
  <c r="O1457" i="1"/>
  <c r="M1457" i="1"/>
  <c r="R1457" i="1"/>
  <c r="L1458" i="1"/>
  <c r="T1458" i="1" s="1"/>
  <c r="Q1460" i="1"/>
  <c r="N1461" i="1"/>
  <c r="V1457" i="1" l="1"/>
  <c r="M1458" i="1"/>
  <c r="R1458" i="1"/>
  <c r="O1458" i="1"/>
  <c r="L1459" i="1"/>
  <c r="M1459" i="1" s="1"/>
  <c r="N1462" i="1"/>
  <c r="Q1461" i="1"/>
  <c r="V1458" i="1" l="1"/>
  <c r="O1459" i="1"/>
  <c r="R1459" i="1"/>
  <c r="T1459" i="1"/>
  <c r="L1460" i="1"/>
  <c r="R1460" i="1" s="1"/>
  <c r="Q1462" i="1"/>
  <c r="N1463" i="1"/>
  <c r="T1460" i="1" l="1"/>
  <c r="O1460" i="1"/>
  <c r="M1460" i="1"/>
  <c r="V1459" i="1"/>
  <c r="L1461" i="1"/>
  <c r="O1461" i="1" s="1"/>
  <c r="N1464" i="1"/>
  <c r="Q1463" i="1"/>
  <c r="V1460" i="1" l="1"/>
  <c r="R1461" i="1"/>
  <c r="T1461" i="1"/>
  <c r="M1461" i="1"/>
  <c r="L1462" i="1"/>
  <c r="O1462" i="1" s="1"/>
  <c r="Q1464" i="1"/>
  <c r="N1465" i="1"/>
  <c r="M1462" i="1" l="1"/>
  <c r="R1462" i="1"/>
  <c r="V1461" i="1"/>
  <c r="L1463" i="1"/>
  <c r="T1463" i="1" s="1"/>
  <c r="T1462" i="1"/>
  <c r="N1466" i="1"/>
  <c r="Q1465" i="1"/>
  <c r="V1462" i="1" l="1"/>
  <c r="M1463" i="1"/>
  <c r="O1463" i="1"/>
  <c r="R1463" i="1"/>
  <c r="L1464" i="1"/>
  <c r="T1464" i="1" s="1"/>
  <c r="Q1466" i="1"/>
  <c r="N1467" i="1"/>
  <c r="V1463" i="1" l="1"/>
  <c r="R1464" i="1"/>
  <c r="M1464" i="1"/>
  <c r="O1464" i="1"/>
  <c r="L1465" i="1"/>
  <c r="T1465" i="1" s="1"/>
  <c r="N1468" i="1"/>
  <c r="Q1467" i="1"/>
  <c r="V1464" i="1" l="1"/>
  <c r="R1465" i="1"/>
  <c r="L1466" i="1"/>
  <c r="T1466" i="1" s="1"/>
  <c r="M1465" i="1"/>
  <c r="O1465" i="1"/>
  <c r="Q1468" i="1"/>
  <c r="N1469" i="1"/>
  <c r="V1465" i="1" l="1"/>
  <c r="O1466" i="1"/>
  <c r="M1466" i="1"/>
  <c r="R1466" i="1"/>
  <c r="L1467" i="1"/>
  <c r="T1467" i="1" s="1"/>
  <c r="N1470" i="1"/>
  <c r="Q1469" i="1"/>
  <c r="V1466" i="1" l="1"/>
  <c r="L1468" i="1"/>
  <c r="T1468" i="1" s="1"/>
  <c r="O1467" i="1"/>
  <c r="M1467" i="1"/>
  <c r="R1467" i="1"/>
  <c r="Q1470" i="1"/>
  <c r="V1467" i="1" l="1"/>
  <c r="O1468" i="1"/>
  <c r="L1469" i="1"/>
  <c r="T1469" i="1" s="1"/>
  <c r="M1468" i="1"/>
  <c r="R1468" i="1"/>
  <c r="Q1471" i="1"/>
  <c r="V1468" i="1" l="1"/>
  <c r="M1469" i="1"/>
  <c r="O1469" i="1"/>
  <c r="R1469" i="1"/>
  <c r="L1470" i="1"/>
  <c r="T1470" i="1" s="1"/>
  <c r="Q1472" i="1"/>
  <c r="V1469" i="1" l="1"/>
  <c r="O1470" i="1"/>
  <c r="M1470" i="1"/>
  <c r="R1470" i="1"/>
  <c r="L1471" i="1"/>
  <c r="U1471" i="1" s="1"/>
  <c r="Q1473" i="1"/>
  <c r="V1470" i="1" l="1"/>
  <c r="M1471" i="1"/>
  <c r="O1471" i="1"/>
  <c r="N1471" i="1"/>
  <c r="R1471" i="1"/>
  <c r="T1471" i="1"/>
  <c r="L1472" i="1"/>
  <c r="M1472" i="1" s="1"/>
  <c r="Q1474" i="1"/>
  <c r="V1471" i="1" l="1"/>
  <c r="N1472" i="1"/>
  <c r="R1472" i="1"/>
  <c r="T1472" i="1"/>
  <c r="O1472" i="1"/>
  <c r="L1473" i="1"/>
  <c r="M1473" i="1" s="1"/>
  <c r="U1472" i="1"/>
  <c r="Q1475" i="1"/>
  <c r="V1472" i="1" l="1"/>
  <c r="O1473" i="1"/>
  <c r="U1473" i="1"/>
  <c r="T1473" i="1"/>
  <c r="L1474" i="1"/>
  <c r="U1474" i="1" s="1"/>
  <c r="R1473" i="1"/>
  <c r="N1473" i="1"/>
  <c r="Q1476" i="1"/>
  <c r="V1473" i="1" l="1"/>
  <c r="T1474" i="1"/>
  <c r="M1474" i="1"/>
  <c r="N1474" i="1"/>
  <c r="N1475" i="1" s="1"/>
  <c r="R1474" i="1"/>
  <c r="O1474" i="1"/>
  <c r="L1475" i="1"/>
  <c r="T1475" i="1" s="1"/>
  <c r="Q1477" i="1"/>
  <c r="V1474" i="1" l="1"/>
  <c r="R1475" i="1"/>
  <c r="L1476" i="1"/>
  <c r="O1476" i="1" s="1"/>
  <c r="M1475" i="1"/>
  <c r="O1475" i="1"/>
  <c r="N1476" i="1"/>
  <c r="Q1478" i="1"/>
  <c r="V1475" i="1" l="1"/>
  <c r="M1476" i="1"/>
  <c r="R1476" i="1"/>
  <c r="L1477" i="1"/>
  <c r="T1477" i="1" s="1"/>
  <c r="T1476" i="1"/>
  <c r="N1477" i="1"/>
  <c r="Q1479" i="1"/>
  <c r="R1477" i="1" l="1"/>
  <c r="O1477" i="1"/>
  <c r="M1477" i="1"/>
  <c r="L1478" i="1"/>
  <c r="R1478" i="1" s="1"/>
  <c r="V1476" i="1"/>
  <c r="N1478" i="1"/>
  <c r="N1479" i="1" s="1"/>
  <c r="N1480" i="1" s="1"/>
  <c r="Q1480" i="1"/>
  <c r="V1477" i="1" l="1"/>
  <c r="M1478" i="1"/>
  <c r="O1478" i="1"/>
  <c r="T1478" i="1"/>
  <c r="L1479" i="1"/>
  <c r="O1479" i="1" s="1"/>
  <c r="N1481" i="1"/>
  <c r="N1482" i="1" s="1"/>
  <c r="Q1481" i="1"/>
  <c r="V1478" i="1" l="1"/>
  <c r="L1480" i="1"/>
  <c r="T1480" i="1" s="1"/>
  <c r="R1479" i="1"/>
  <c r="T1479" i="1"/>
  <c r="M1479" i="1"/>
  <c r="N1483" i="1"/>
  <c r="Q1482" i="1"/>
  <c r="O1480" i="1" l="1"/>
  <c r="R1480" i="1"/>
  <c r="M1480" i="1"/>
  <c r="V1479" i="1"/>
  <c r="L1481" i="1"/>
  <c r="T1481" i="1" s="1"/>
  <c r="Q1483" i="1"/>
  <c r="N1484" i="1"/>
  <c r="V1480" i="1" l="1"/>
  <c r="L1482" i="1"/>
  <c r="T1482" i="1" s="1"/>
  <c r="M1481" i="1"/>
  <c r="O1481" i="1"/>
  <c r="R1481" i="1"/>
  <c r="N1485" i="1"/>
  <c r="Q1484" i="1"/>
  <c r="V1481" i="1" l="1"/>
  <c r="O1482" i="1"/>
  <c r="M1482" i="1"/>
  <c r="R1482" i="1"/>
  <c r="L1483" i="1"/>
  <c r="T1483" i="1" s="1"/>
  <c r="Q1485" i="1"/>
  <c r="N1486" i="1"/>
  <c r="V1482" i="1" l="1"/>
  <c r="O1483" i="1"/>
  <c r="M1483" i="1"/>
  <c r="R1483" i="1"/>
  <c r="L1484" i="1"/>
  <c r="T1484" i="1" s="1"/>
  <c r="N1487" i="1"/>
  <c r="Q1486" i="1"/>
  <c r="V1483" i="1" l="1"/>
  <c r="M1484" i="1"/>
  <c r="R1484" i="1"/>
  <c r="L1485" i="1"/>
  <c r="R1485" i="1" s="1"/>
  <c r="O1484" i="1"/>
  <c r="N1488" i="1"/>
  <c r="Q1487" i="1"/>
  <c r="V1484" i="1" l="1"/>
  <c r="M1485" i="1"/>
  <c r="O1485" i="1"/>
  <c r="L1486" i="1"/>
  <c r="R1486" i="1" s="1"/>
  <c r="T1485" i="1"/>
  <c r="V1485" i="1" s="1"/>
  <c r="Q1488" i="1"/>
  <c r="N1489" i="1"/>
  <c r="L1487" i="1" l="1"/>
  <c r="T1487" i="1" s="1"/>
  <c r="M1486" i="1"/>
  <c r="T1486" i="1"/>
  <c r="V1486" i="1" s="1"/>
  <c r="O1486" i="1"/>
  <c r="N1490" i="1"/>
  <c r="Q1489" i="1"/>
  <c r="M1487" i="1" l="1"/>
  <c r="O1487" i="1"/>
  <c r="R1487" i="1"/>
  <c r="V1487" i="1" s="1"/>
  <c r="L1488" i="1"/>
  <c r="T1488" i="1" s="1"/>
  <c r="Q1490" i="1"/>
  <c r="N1491" i="1"/>
  <c r="O1488" i="1" l="1"/>
  <c r="M1488" i="1"/>
  <c r="R1488" i="1"/>
  <c r="V1488" i="1" s="1"/>
  <c r="L1489" i="1"/>
  <c r="T1489" i="1" s="1"/>
  <c r="N1492" i="1"/>
  <c r="Q1491" i="1"/>
  <c r="O1489" i="1" l="1"/>
  <c r="R1489" i="1"/>
  <c r="V1489" i="1" s="1"/>
  <c r="L1490" i="1"/>
  <c r="M1490" i="1" s="1"/>
  <c r="M1489" i="1"/>
  <c r="Q1492" i="1"/>
  <c r="N1493" i="1"/>
  <c r="L1491" i="1" l="1"/>
  <c r="T1491" i="1" s="1"/>
  <c r="T1490" i="1"/>
  <c r="O1490" i="1"/>
  <c r="R1490" i="1"/>
  <c r="N1494" i="1"/>
  <c r="Q1493" i="1"/>
  <c r="V1490" i="1" l="1"/>
  <c r="O1491" i="1"/>
  <c r="R1491" i="1"/>
  <c r="M1491" i="1"/>
  <c r="L1492" i="1"/>
  <c r="M1492" i="1" s="1"/>
  <c r="Q1494" i="1"/>
  <c r="V1491" i="1" l="1"/>
  <c r="T1492" i="1"/>
  <c r="L1493" i="1"/>
  <c r="T1493" i="1" s="1"/>
  <c r="R1492" i="1"/>
  <c r="O1492" i="1"/>
  <c r="Q1495" i="1"/>
  <c r="V1492" i="1" l="1"/>
  <c r="M1493" i="1"/>
  <c r="O1493" i="1"/>
  <c r="R1493" i="1"/>
  <c r="L1494" i="1"/>
  <c r="R1494" i="1" s="1"/>
  <c r="Q1496" i="1"/>
  <c r="V1493" i="1" l="1"/>
  <c r="T1494" i="1"/>
  <c r="M1494" i="1"/>
  <c r="O1494" i="1"/>
  <c r="L1495" i="1"/>
  <c r="U1495" i="1" s="1"/>
  <c r="Q1497" i="1"/>
  <c r="V1494" i="1" l="1"/>
  <c r="N1495" i="1"/>
  <c r="R1495" i="1"/>
  <c r="M1495" i="1"/>
  <c r="L1496" i="1"/>
  <c r="R1496" i="1" s="1"/>
  <c r="O1495" i="1"/>
  <c r="T1495" i="1"/>
  <c r="Q1498" i="1"/>
  <c r="V1495" i="1" l="1"/>
  <c r="N1496" i="1"/>
  <c r="T1496" i="1"/>
  <c r="U1496" i="1"/>
  <c r="L1497" i="1"/>
  <c r="M1497" i="1" s="1"/>
  <c r="O1496" i="1"/>
  <c r="M1496" i="1"/>
  <c r="Q1499" i="1"/>
  <c r="V1496" i="1" l="1"/>
  <c r="R1497" i="1"/>
  <c r="T1497" i="1"/>
  <c r="N1497" i="1"/>
  <c r="U1497" i="1"/>
  <c r="L1498" i="1"/>
  <c r="O1498" i="1" s="1"/>
  <c r="O1497" i="1"/>
  <c r="Q1500" i="1"/>
  <c r="V1497" i="1" l="1"/>
  <c r="N1498" i="1"/>
  <c r="M1498" i="1"/>
  <c r="R1498" i="1"/>
  <c r="U1498" i="1"/>
  <c r="T1498" i="1"/>
  <c r="L1499" i="1"/>
  <c r="T1499" i="1" s="1"/>
  <c r="N1499" i="1"/>
  <c r="Q1501" i="1"/>
  <c r="V1498" i="1" l="1"/>
  <c r="M1499" i="1"/>
  <c r="O1499" i="1"/>
  <c r="R1499" i="1"/>
  <c r="L1500" i="1"/>
  <c r="R1500" i="1" s="1"/>
  <c r="N1500" i="1"/>
  <c r="Q1502" i="1"/>
  <c r="V1499" i="1" l="1"/>
  <c r="L1501" i="1"/>
  <c r="T1501" i="1" s="1"/>
  <c r="T1500" i="1"/>
  <c r="M1500" i="1"/>
  <c r="O1500" i="1"/>
  <c r="N1501" i="1"/>
  <c r="Q1503" i="1"/>
  <c r="V1500" i="1" l="1"/>
  <c r="R1501" i="1"/>
  <c r="M1501" i="1"/>
  <c r="L1502" i="1"/>
  <c r="T1502" i="1" s="1"/>
  <c r="O1501" i="1"/>
  <c r="N1502" i="1"/>
  <c r="N1503" i="1" s="1"/>
  <c r="N1504" i="1" s="1"/>
  <c r="Q1504" i="1"/>
  <c r="V1501" i="1" l="1"/>
  <c r="O1502" i="1"/>
  <c r="M1502" i="1"/>
  <c r="R1502" i="1"/>
  <c r="L1503" i="1"/>
  <c r="T1503" i="1" s="1"/>
  <c r="N1505" i="1"/>
  <c r="Q1505" i="1"/>
  <c r="V1502" i="1" l="1"/>
  <c r="M1503" i="1"/>
  <c r="O1503" i="1"/>
  <c r="R1503" i="1"/>
  <c r="L1504" i="1"/>
  <c r="T1504" i="1" s="1"/>
  <c r="N1506" i="1"/>
  <c r="Q1506" i="1"/>
  <c r="V1503" i="1" l="1"/>
  <c r="O1504" i="1"/>
  <c r="M1504" i="1"/>
  <c r="R1504" i="1"/>
  <c r="V1504" i="1" s="1"/>
  <c r="L1505" i="1"/>
  <c r="T1505" i="1" s="1"/>
  <c r="N1507" i="1"/>
  <c r="Q1507" i="1"/>
  <c r="M1505" i="1" l="1"/>
  <c r="O1505" i="1"/>
  <c r="R1505" i="1"/>
  <c r="V1505" i="1" s="1"/>
  <c r="L1506" i="1"/>
  <c r="M1506" i="1" s="1"/>
  <c r="N1508" i="1"/>
  <c r="Q1508" i="1"/>
  <c r="T1506" i="1" l="1"/>
  <c r="O1506" i="1"/>
  <c r="R1506" i="1"/>
  <c r="L1507" i="1"/>
  <c r="R1507" i="1" s="1"/>
  <c r="N1509" i="1"/>
  <c r="Q1509" i="1"/>
  <c r="V1506" i="1" l="1"/>
  <c r="M1507" i="1"/>
  <c r="O1507" i="1"/>
  <c r="L1508" i="1"/>
  <c r="M1508" i="1" s="1"/>
  <c r="T1507" i="1"/>
  <c r="V1507" i="1" s="1"/>
  <c r="N1510" i="1"/>
  <c r="Q1510" i="1"/>
  <c r="T1508" i="1" l="1"/>
  <c r="O1508" i="1"/>
  <c r="R1508" i="1"/>
  <c r="L1509" i="1"/>
  <c r="T1509" i="1" s="1"/>
  <c r="N1511" i="1"/>
  <c r="Q1511" i="1"/>
  <c r="V1508" i="1" l="1"/>
  <c r="O1509" i="1"/>
  <c r="R1509" i="1"/>
  <c r="M1509" i="1"/>
  <c r="L1510" i="1"/>
  <c r="O1510" i="1" s="1"/>
  <c r="N1512" i="1"/>
  <c r="Q1512" i="1"/>
  <c r="V1509" i="1" l="1"/>
  <c r="M1510" i="1"/>
  <c r="L1511" i="1"/>
  <c r="T1511" i="1" s="1"/>
  <c r="R1510" i="1"/>
  <c r="T1510" i="1"/>
  <c r="N1513" i="1"/>
  <c r="Q1513" i="1"/>
  <c r="M1511" i="1" l="1"/>
  <c r="O1511" i="1"/>
  <c r="R1511" i="1"/>
  <c r="L1512" i="1"/>
  <c r="T1512" i="1" s="1"/>
  <c r="V1510" i="1"/>
  <c r="N1514" i="1"/>
  <c r="Q1514" i="1"/>
  <c r="V1511" i="1" l="1"/>
  <c r="M1512" i="1"/>
  <c r="O1512" i="1"/>
  <c r="R1512" i="1"/>
  <c r="L1513" i="1"/>
  <c r="M1513" i="1" s="1"/>
  <c r="N1515" i="1"/>
  <c r="Q1515" i="1"/>
  <c r="V1512" i="1" l="1"/>
  <c r="R1513" i="1"/>
  <c r="O1513" i="1"/>
  <c r="T1513" i="1"/>
  <c r="L1514" i="1"/>
  <c r="T1514" i="1" s="1"/>
  <c r="N1516" i="1"/>
  <c r="Q1516" i="1"/>
  <c r="O1514" i="1" l="1"/>
  <c r="M1514" i="1"/>
  <c r="R1514" i="1"/>
  <c r="L1515" i="1"/>
  <c r="R1515" i="1" s="1"/>
  <c r="V1513" i="1"/>
  <c r="N1517" i="1"/>
  <c r="Q1517" i="1"/>
  <c r="V1514" i="1" l="1"/>
  <c r="O1515" i="1"/>
  <c r="M1515" i="1"/>
  <c r="L1516" i="1"/>
  <c r="T1516" i="1" s="1"/>
  <c r="T1515" i="1"/>
  <c r="V1515" i="1" s="1"/>
  <c r="N1518" i="1"/>
  <c r="Q1518" i="1"/>
  <c r="L1517" i="1" l="1"/>
  <c r="R1517" i="1" s="1"/>
  <c r="O1516" i="1"/>
  <c r="R1516" i="1"/>
  <c r="V1516" i="1" s="1"/>
  <c r="M1516" i="1"/>
  <c r="Q1519" i="1"/>
  <c r="T1517" i="1" l="1"/>
  <c r="V1517" i="1" s="1"/>
  <c r="L1518" i="1"/>
  <c r="R1518" i="1" s="1"/>
  <c r="M1517" i="1"/>
  <c r="O1517" i="1"/>
  <c r="Q1520" i="1"/>
  <c r="L1519" i="1" l="1"/>
  <c r="U1519" i="1" s="1"/>
  <c r="O1518" i="1"/>
  <c r="M1518" i="1"/>
  <c r="T1518" i="1"/>
  <c r="V1518" i="1" s="1"/>
  <c r="Q1521" i="1"/>
  <c r="O1519" i="1" l="1"/>
  <c r="N1519" i="1"/>
  <c r="R1519" i="1"/>
  <c r="T1519" i="1"/>
  <c r="M1519" i="1"/>
  <c r="L1520" i="1"/>
  <c r="U1520" i="1" s="1"/>
  <c r="Q1522" i="1"/>
  <c r="V1519" i="1" l="1"/>
  <c r="O1520" i="1"/>
  <c r="N1520" i="1"/>
  <c r="R1520" i="1"/>
  <c r="T1520" i="1"/>
  <c r="M1520" i="1"/>
  <c r="L1521" i="1"/>
  <c r="T1521" i="1" s="1"/>
  <c r="Q1523" i="1"/>
  <c r="V1520" i="1" l="1"/>
  <c r="U1521" i="1"/>
  <c r="L1522" i="1"/>
  <c r="U1522" i="1" s="1"/>
  <c r="O1521" i="1"/>
  <c r="N1521" i="1"/>
  <c r="R1521" i="1"/>
  <c r="M1521" i="1"/>
  <c r="Q1524" i="1"/>
  <c r="V1521" i="1" l="1"/>
  <c r="N1522" i="1"/>
  <c r="N1523" i="1" s="1"/>
  <c r="M1522" i="1"/>
  <c r="O1522" i="1"/>
  <c r="R1522" i="1"/>
  <c r="T1522" i="1"/>
  <c r="L1523" i="1"/>
  <c r="M1523" i="1" s="1"/>
  <c r="Q1525" i="1"/>
  <c r="V1522" i="1" l="1"/>
  <c r="O1523" i="1"/>
  <c r="R1523" i="1"/>
  <c r="T1523" i="1"/>
  <c r="L1524" i="1"/>
  <c r="T1524" i="1" s="1"/>
  <c r="N1524" i="1"/>
  <c r="Q1526" i="1"/>
  <c r="V1523" i="1" l="1"/>
  <c r="M1524" i="1"/>
  <c r="O1524" i="1"/>
  <c r="R1524" i="1"/>
  <c r="L1525" i="1"/>
  <c r="M1525" i="1" s="1"/>
  <c r="N1525" i="1"/>
  <c r="Q1527" i="1"/>
  <c r="V1524" i="1" l="1"/>
  <c r="O1525" i="1"/>
  <c r="T1525" i="1"/>
  <c r="R1525" i="1"/>
  <c r="L1526" i="1"/>
  <c r="R1526" i="1" s="1"/>
  <c r="N1526" i="1"/>
  <c r="N1527" i="1" s="1"/>
  <c r="N1528" i="1" s="1"/>
  <c r="Q1528" i="1"/>
  <c r="V1525" i="1" l="1"/>
  <c r="M1526" i="1"/>
  <c r="O1526" i="1"/>
  <c r="T1526" i="1"/>
  <c r="L1527" i="1"/>
  <c r="O1527" i="1" s="1"/>
  <c r="N1529" i="1"/>
  <c r="N1530" i="1" s="1"/>
  <c r="Q1529" i="1"/>
  <c r="V1526" i="1" l="1"/>
  <c r="M1527" i="1"/>
  <c r="R1527" i="1"/>
  <c r="T1527" i="1"/>
  <c r="L1528" i="1"/>
  <c r="T1528" i="1" s="1"/>
  <c r="N1531" i="1"/>
  <c r="Q1530" i="1"/>
  <c r="M1528" i="1" l="1"/>
  <c r="O1528" i="1"/>
  <c r="R1528" i="1"/>
  <c r="V1527" i="1"/>
  <c r="L1529" i="1"/>
  <c r="T1529" i="1" s="1"/>
  <c r="Q1531" i="1"/>
  <c r="N1532" i="1"/>
  <c r="O1529" i="1" l="1"/>
  <c r="M1529" i="1"/>
  <c r="R1529" i="1"/>
  <c r="L1530" i="1"/>
  <c r="T1530" i="1" s="1"/>
  <c r="V1528" i="1"/>
  <c r="N1533" i="1"/>
  <c r="Q1532" i="1"/>
  <c r="V1529" i="1" l="1"/>
  <c r="M1530" i="1"/>
  <c r="O1530" i="1"/>
  <c r="R1530" i="1"/>
  <c r="L1531" i="1"/>
  <c r="T1531" i="1" s="1"/>
  <c r="Q1533" i="1"/>
  <c r="N1534" i="1"/>
  <c r="V1530" i="1" l="1"/>
  <c r="O1531" i="1"/>
  <c r="M1531" i="1"/>
  <c r="R1531" i="1"/>
  <c r="L1532" i="1"/>
  <c r="T1532" i="1" s="1"/>
  <c r="N1535" i="1"/>
  <c r="Q1534" i="1"/>
  <c r="V1531" i="1" l="1"/>
  <c r="M1532" i="1"/>
  <c r="L1533" i="1"/>
  <c r="T1533" i="1" s="1"/>
  <c r="O1532" i="1"/>
  <c r="R1532" i="1"/>
  <c r="Q1535" i="1"/>
  <c r="N1536" i="1"/>
  <c r="V1532" i="1" l="1"/>
  <c r="O1533" i="1"/>
  <c r="M1533" i="1"/>
  <c r="R1533" i="1"/>
  <c r="L1534" i="1"/>
  <c r="T1534" i="1" s="1"/>
  <c r="N1537" i="1"/>
  <c r="Q1536" i="1"/>
  <c r="V1533" i="1" l="1"/>
  <c r="M1534" i="1"/>
  <c r="O1534" i="1"/>
  <c r="R1534" i="1"/>
  <c r="L1535" i="1"/>
  <c r="T1535" i="1" s="1"/>
  <c r="Q1537" i="1"/>
  <c r="N1538" i="1"/>
  <c r="V1534" i="1" l="1"/>
  <c r="M1535" i="1"/>
  <c r="L1536" i="1"/>
  <c r="T1536" i="1" s="1"/>
  <c r="O1535" i="1"/>
  <c r="R1535" i="1"/>
  <c r="N1539" i="1"/>
  <c r="Q1538" i="1"/>
  <c r="V1535" i="1" l="1"/>
  <c r="M1536" i="1"/>
  <c r="O1536" i="1"/>
  <c r="R1536" i="1"/>
  <c r="L1537" i="1"/>
  <c r="T1537" i="1" s="1"/>
  <c r="Q1539" i="1"/>
  <c r="N1540" i="1"/>
  <c r="V1536" i="1" l="1"/>
  <c r="M1537" i="1"/>
  <c r="L1538" i="1"/>
  <c r="T1538" i="1" s="1"/>
  <c r="O1537" i="1"/>
  <c r="R1537" i="1"/>
  <c r="V1537" i="1" s="1"/>
  <c r="N1541" i="1"/>
  <c r="Q1540" i="1"/>
  <c r="M1538" i="1" l="1"/>
  <c r="O1538" i="1"/>
  <c r="R1538" i="1"/>
  <c r="V1538" i="1" s="1"/>
  <c r="L1539" i="1"/>
  <c r="T1539" i="1" s="1"/>
  <c r="Q1541" i="1"/>
  <c r="N1542" i="1"/>
  <c r="M1539" i="1" l="1"/>
  <c r="O1539" i="1"/>
  <c r="R1539" i="1"/>
  <c r="V1539" i="1" s="1"/>
  <c r="L1540" i="1"/>
  <c r="T1540" i="1" s="1"/>
  <c r="Q1542" i="1"/>
  <c r="O1540" i="1" l="1"/>
  <c r="L1541" i="1"/>
  <c r="R1541" i="1" s="1"/>
  <c r="M1540" i="1"/>
  <c r="R1540" i="1"/>
  <c r="V1540" i="1" s="1"/>
  <c r="Q1543" i="1"/>
  <c r="T1541" i="1" l="1"/>
  <c r="V1541" i="1" s="1"/>
  <c r="L1542" i="1"/>
  <c r="T1542" i="1" s="1"/>
  <c r="M1541" i="1"/>
  <c r="O1541" i="1"/>
  <c r="Q1544" i="1"/>
  <c r="R1542" i="1" l="1"/>
  <c r="V1542" i="1" s="1"/>
  <c r="M1542" i="1"/>
  <c r="O1542" i="1"/>
  <c r="L1543" i="1"/>
  <c r="U1543" i="1" s="1"/>
  <c r="Q1545" i="1"/>
  <c r="N1543" i="1" l="1"/>
  <c r="M1543" i="1"/>
  <c r="R1543" i="1"/>
  <c r="O1543" i="1"/>
  <c r="T1543" i="1"/>
  <c r="V1543" i="1" s="1"/>
  <c r="L1544" i="1"/>
  <c r="U1544" i="1" s="1"/>
  <c r="Q1546" i="1"/>
  <c r="N1544" i="1" l="1"/>
  <c r="O1544" i="1"/>
  <c r="T1544" i="1"/>
  <c r="R1544" i="1"/>
  <c r="M1544" i="1"/>
  <c r="L1545" i="1"/>
  <c r="U1545" i="1" s="1"/>
  <c r="Q1547" i="1"/>
  <c r="V1544" i="1" l="1"/>
  <c r="L1546" i="1"/>
  <c r="U1546" i="1" s="1"/>
  <c r="O1545" i="1"/>
  <c r="M1545" i="1"/>
  <c r="N1545" i="1"/>
  <c r="R1545" i="1"/>
  <c r="T1545" i="1"/>
  <c r="Q1548" i="1"/>
  <c r="V1545" i="1" l="1"/>
  <c r="R1546" i="1"/>
  <c r="T1546" i="1"/>
  <c r="L1547" i="1"/>
  <c r="R1547" i="1" s="1"/>
  <c r="M1546" i="1"/>
  <c r="O1546" i="1"/>
  <c r="N1546" i="1"/>
  <c r="N1547" i="1" s="1"/>
  <c r="Q1549" i="1"/>
  <c r="V1546" i="1" l="1"/>
  <c r="O1547" i="1"/>
  <c r="T1547" i="1"/>
  <c r="M1547" i="1"/>
  <c r="L1548" i="1"/>
  <c r="T1548" i="1" s="1"/>
  <c r="N1548" i="1"/>
  <c r="Q1550" i="1"/>
  <c r="V1547" i="1" l="1"/>
  <c r="M1548" i="1"/>
  <c r="O1548" i="1"/>
  <c r="R1548" i="1"/>
  <c r="L1549" i="1"/>
  <c r="M1549" i="1" s="1"/>
  <c r="N1549" i="1"/>
  <c r="Q1551" i="1"/>
  <c r="V1548" i="1" l="1"/>
  <c r="O1549" i="1"/>
  <c r="L1550" i="1"/>
  <c r="T1550" i="1" s="1"/>
  <c r="T1549" i="1"/>
  <c r="R1549" i="1"/>
  <c r="N1550" i="1"/>
  <c r="N1551" i="1" s="1"/>
  <c r="N1552" i="1" s="1"/>
  <c r="Q1552" i="1"/>
  <c r="M1550" i="1" l="1"/>
  <c r="O1550" i="1"/>
  <c r="V1549" i="1"/>
  <c r="R1550" i="1"/>
  <c r="L1551" i="1"/>
  <c r="T1551" i="1" s="1"/>
  <c r="N1553" i="1"/>
  <c r="N1554" i="1" s="1"/>
  <c r="Q1553" i="1"/>
  <c r="V1550" i="1" l="1"/>
  <c r="M1551" i="1"/>
  <c r="O1551" i="1"/>
  <c r="R1551" i="1"/>
  <c r="L1552" i="1"/>
  <c r="T1552" i="1" s="1"/>
  <c r="N1555" i="1"/>
  <c r="Q1554" i="1"/>
  <c r="V1551" i="1" l="1"/>
  <c r="M1552" i="1"/>
  <c r="R1552" i="1"/>
  <c r="O1552" i="1"/>
  <c r="L1553" i="1"/>
  <c r="T1553" i="1" s="1"/>
  <c r="Q1555" i="1"/>
  <c r="N1556" i="1"/>
  <c r="V1552" i="1" l="1"/>
  <c r="M1553" i="1"/>
  <c r="R1553" i="1"/>
  <c r="O1553" i="1"/>
  <c r="L1554" i="1"/>
  <c r="T1554" i="1" s="1"/>
  <c r="N1557" i="1"/>
  <c r="Q1556" i="1"/>
  <c r="V1553" i="1" l="1"/>
  <c r="O1554" i="1"/>
  <c r="M1554" i="1"/>
  <c r="R1554" i="1"/>
  <c r="L1555" i="1"/>
  <c r="T1555" i="1" s="1"/>
  <c r="Q1557" i="1"/>
  <c r="N1558" i="1"/>
  <c r="V1554" i="1" l="1"/>
  <c r="M1555" i="1"/>
  <c r="O1555" i="1"/>
  <c r="L1556" i="1"/>
  <c r="T1556" i="1" s="1"/>
  <c r="R1555" i="1"/>
  <c r="N1559" i="1"/>
  <c r="Q1558" i="1"/>
  <c r="V1555" i="1" l="1"/>
  <c r="O1556" i="1"/>
  <c r="M1556" i="1"/>
  <c r="R1556" i="1"/>
  <c r="L1557" i="1"/>
  <c r="T1557" i="1" s="1"/>
  <c r="Q1559" i="1"/>
  <c r="N1560" i="1"/>
  <c r="V1556" i="1" l="1"/>
  <c r="M1557" i="1"/>
  <c r="R1557" i="1"/>
  <c r="L1558" i="1"/>
  <c r="M1558" i="1" s="1"/>
  <c r="O1557" i="1"/>
  <c r="N1561" i="1"/>
  <c r="Q1560" i="1"/>
  <c r="V1557" i="1" l="1"/>
  <c r="L1559" i="1"/>
  <c r="T1559" i="1" s="1"/>
  <c r="R1558" i="1"/>
  <c r="T1558" i="1"/>
  <c r="O1558" i="1"/>
  <c r="Q1561" i="1"/>
  <c r="N1562" i="1"/>
  <c r="M1559" i="1" l="1"/>
  <c r="O1559" i="1"/>
  <c r="R1559" i="1"/>
  <c r="V1558" i="1"/>
  <c r="V1559" i="1" s="1"/>
  <c r="L1560" i="1"/>
  <c r="O1560" i="1" s="1"/>
  <c r="N1563" i="1"/>
  <c r="Q1562" i="1"/>
  <c r="M1560" i="1" l="1"/>
  <c r="R1560" i="1"/>
  <c r="T1560" i="1"/>
  <c r="L1561" i="1"/>
  <c r="T1561" i="1" s="1"/>
  <c r="Q1563" i="1"/>
  <c r="N1564" i="1"/>
  <c r="L1562" i="1" l="1"/>
  <c r="T1562" i="1" s="1"/>
  <c r="M1561" i="1"/>
  <c r="O1561" i="1"/>
  <c r="R1561" i="1"/>
  <c r="V1560" i="1"/>
  <c r="N1565" i="1"/>
  <c r="Q1564" i="1"/>
  <c r="O1562" i="1" l="1"/>
  <c r="R1562" i="1"/>
  <c r="V1561" i="1"/>
  <c r="L1563" i="1"/>
  <c r="T1563" i="1" s="1"/>
  <c r="M1562" i="1"/>
  <c r="Q1565" i="1"/>
  <c r="N1566" i="1"/>
  <c r="V1562" i="1" l="1"/>
  <c r="M1563" i="1"/>
  <c r="O1563" i="1"/>
  <c r="R1563" i="1"/>
  <c r="V1563" i="1" s="1"/>
  <c r="L1564" i="1"/>
  <c r="T1564" i="1" s="1"/>
  <c r="Q1566" i="1"/>
  <c r="O1564" i="1" l="1"/>
  <c r="R1564" i="1"/>
  <c r="V1564" i="1" s="1"/>
  <c r="M1564" i="1"/>
  <c r="L1565" i="1"/>
  <c r="M1565" i="1" s="1"/>
  <c r="Q1567" i="1"/>
  <c r="L1566" i="1" l="1"/>
  <c r="T1566" i="1" s="1"/>
  <c r="O1565" i="1"/>
  <c r="R1565" i="1"/>
  <c r="T1565" i="1"/>
  <c r="Q1568" i="1"/>
  <c r="O1566" i="1" l="1"/>
  <c r="M1566" i="1"/>
  <c r="R1566" i="1"/>
  <c r="V1565" i="1"/>
  <c r="L1567" i="1"/>
  <c r="M1567" i="1" s="1"/>
  <c r="Q1569" i="1"/>
  <c r="V1566" i="1" l="1"/>
  <c r="R1567" i="1"/>
  <c r="N1567" i="1"/>
  <c r="T1567" i="1"/>
  <c r="O1567" i="1"/>
  <c r="L1568" i="1"/>
  <c r="U1568" i="1" s="1"/>
  <c r="U1567" i="1"/>
  <c r="Q1570" i="1"/>
  <c r="V1567" i="1" l="1"/>
  <c r="O1568" i="1"/>
  <c r="R1568" i="1"/>
  <c r="N1568" i="1"/>
  <c r="T1568" i="1"/>
  <c r="L1569" i="1"/>
  <c r="U1569" i="1" s="1"/>
  <c r="M1568" i="1"/>
  <c r="Q1571" i="1"/>
  <c r="V1568" i="1" l="1"/>
  <c r="R1569" i="1"/>
  <c r="O1569" i="1"/>
  <c r="N1569" i="1"/>
  <c r="T1569" i="1"/>
  <c r="M1569" i="1"/>
  <c r="L1570" i="1"/>
  <c r="U1570" i="1" s="1"/>
  <c r="Q1572" i="1"/>
  <c r="V1569" i="1" l="1"/>
  <c r="L1571" i="1"/>
  <c r="T1571" i="1" s="1"/>
  <c r="T1570" i="1"/>
  <c r="M1570" i="1"/>
  <c r="O1570" i="1"/>
  <c r="R1570" i="1"/>
  <c r="N1570" i="1"/>
  <c r="N1571" i="1" s="1"/>
  <c r="Q1573" i="1"/>
  <c r="V1570" i="1" l="1"/>
  <c r="R1571" i="1"/>
  <c r="L1572" i="1"/>
  <c r="M1572" i="1" s="1"/>
  <c r="O1571" i="1"/>
  <c r="M1571" i="1"/>
  <c r="N1572" i="1"/>
  <c r="Q1574" i="1"/>
  <c r="V1571" i="1" l="1"/>
  <c r="O1572" i="1"/>
  <c r="L1573" i="1"/>
  <c r="T1573" i="1" s="1"/>
  <c r="R1572" i="1"/>
  <c r="T1572" i="1"/>
  <c r="N1573" i="1"/>
  <c r="Q1575" i="1"/>
  <c r="V1572" i="1" l="1"/>
  <c r="O1573" i="1"/>
  <c r="M1573" i="1"/>
  <c r="R1573" i="1"/>
  <c r="L1574" i="1"/>
  <c r="T1574" i="1" s="1"/>
  <c r="N1574" i="1"/>
  <c r="N1575" i="1" s="1"/>
  <c r="N1576" i="1" s="1"/>
  <c r="Q1576" i="1"/>
  <c r="V1573" i="1" l="1"/>
  <c r="M1574" i="1"/>
  <c r="O1574" i="1"/>
  <c r="L1575" i="1"/>
  <c r="T1575" i="1" s="1"/>
  <c r="R1574" i="1"/>
  <c r="N1577" i="1"/>
  <c r="Q1577" i="1"/>
  <c r="V1574" i="1" l="1"/>
  <c r="M1575" i="1"/>
  <c r="O1575" i="1"/>
  <c r="R1575" i="1"/>
  <c r="L1576" i="1"/>
  <c r="R1576" i="1" s="1"/>
  <c r="N1578" i="1"/>
  <c r="N1579" i="1" s="1"/>
  <c r="Q1578" i="1"/>
  <c r="V1575" i="1" l="1"/>
  <c r="M1576" i="1"/>
  <c r="L1577" i="1"/>
  <c r="M1577" i="1" s="1"/>
  <c r="O1576" i="1"/>
  <c r="T1576" i="1"/>
  <c r="Q1579" i="1"/>
  <c r="N1580" i="1"/>
  <c r="V1576" i="1" l="1"/>
  <c r="O1577" i="1"/>
  <c r="R1577" i="1"/>
  <c r="L1578" i="1"/>
  <c r="T1578" i="1" s="1"/>
  <c r="T1577" i="1"/>
  <c r="N1581" i="1"/>
  <c r="Q1580" i="1"/>
  <c r="V1577" i="1" l="1"/>
  <c r="M1578" i="1"/>
  <c r="O1578" i="1"/>
  <c r="R1578" i="1"/>
  <c r="L1579" i="1"/>
  <c r="T1579" i="1" s="1"/>
  <c r="Q1581" i="1"/>
  <c r="N1582" i="1"/>
  <c r="V1578" i="1" l="1"/>
  <c r="M1579" i="1"/>
  <c r="O1579" i="1"/>
  <c r="R1579" i="1"/>
  <c r="L1580" i="1"/>
  <c r="T1580" i="1" s="1"/>
  <c r="N1583" i="1"/>
  <c r="Q1582" i="1"/>
  <c r="V1579" i="1" l="1"/>
  <c r="R1580" i="1"/>
  <c r="M1580" i="1"/>
  <c r="O1580" i="1"/>
  <c r="L1581" i="1"/>
  <c r="T1581" i="1" s="1"/>
  <c r="Q1583" i="1"/>
  <c r="N1584" i="1"/>
  <c r="V1580" i="1" l="1"/>
  <c r="O1581" i="1"/>
  <c r="M1581" i="1"/>
  <c r="R1581" i="1"/>
  <c r="L1582" i="1"/>
  <c r="T1582" i="1" s="1"/>
  <c r="N1585" i="1"/>
  <c r="Q1584" i="1"/>
  <c r="V1581" i="1" l="1"/>
  <c r="M1582" i="1"/>
  <c r="O1582" i="1"/>
  <c r="R1582" i="1"/>
  <c r="L1583" i="1"/>
  <c r="T1583" i="1" s="1"/>
  <c r="N1586" i="1"/>
  <c r="Q1585" i="1"/>
  <c r="V1582" i="1" l="1"/>
  <c r="O1583" i="1"/>
  <c r="R1583" i="1"/>
  <c r="M1583" i="1"/>
  <c r="L1584" i="1"/>
  <c r="T1584" i="1" s="1"/>
  <c r="Q1586" i="1"/>
  <c r="N1587" i="1"/>
  <c r="V1583" i="1" l="1"/>
  <c r="O1584" i="1"/>
  <c r="M1584" i="1"/>
  <c r="R1584" i="1"/>
  <c r="L1585" i="1"/>
  <c r="T1585" i="1" s="1"/>
  <c r="N1588" i="1"/>
  <c r="Q1587" i="1"/>
  <c r="V1584" i="1" l="1"/>
  <c r="M1585" i="1"/>
  <c r="O1585" i="1"/>
  <c r="R1585" i="1"/>
  <c r="L1586" i="1"/>
  <c r="T1586" i="1" s="1"/>
  <c r="Q1588" i="1"/>
  <c r="N1589" i="1"/>
  <c r="V1585" i="1" l="1"/>
  <c r="O1586" i="1"/>
  <c r="M1586" i="1"/>
  <c r="R1586" i="1"/>
  <c r="L1587" i="1"/>
  <c r="T1587" i="1" s="1"/>
  <c r="N1590" i="1"/>
  <c r="Q1589" i="1"/>
  <c r="V1586" i="1" l="1"/>
  <c r="M1587" i="1"/>
  <c r="O1587" i="1"/>
  <c r="R1587" i="1"/>
  <c r="L1588" i="1"/>
  <c r="T1588" i="1" s="1"/>
  <c r="Q1590" i="1"/>
  <c r="V1587" i="1" l="1"/>
  <c r="O1588" i="1"/>
  <c r="M1588" i="1"/>
  <c r="R1588" i="1"/>
  <c r="L1589" i="1"/>
  <c r="T1589" i="1" s="1"/>
  <c r="Q1591" i="1"/>
  <c r="V1588" i="1" l="1"/>
  <c r="L1590" i="1"/>
  <c r="T1590" i="1" s="1"/>
  <c r="M1589" i="1"/>
  <c r="O1589" i="1"/>
  <c r="R1589" i="1"/>
  <c r="V1589" i="1" s="1"/>
  <c r="Q1592" i="1"/>
  <c r="O1590" i="1" l="1"/>
  <c r="M1590" i="1"/>
  <c r="R1590" i="1"/>
  <c r="V1590" i="1" s="1"/>
  <c r="L1591" i="1"/>
  <c r="R1591" i="1" s="1"/>
  <c r="Q1593" i="1"/>
  <c r="M1591" i="1" l="1"/>
  <c r="O1591" i="1"/>
  <c r="N1591" i="1"/>
  <c r="T1591" i="1"/>
  <c r="U1591" i="1"/>
  <c r="L1592" i="1"/>
  <c r="M1592" i="1" s="1"/>
  <c r="Q1594" i="1"/>
  <c r="V1591" i="1" l="1"/>
  <c r="L1593" i="1"/>
  <c r="U1593" i="1" s="1"/>
  <c r="T1592" i="1"/>
  <c r="N1592" i="1"/>
  <c r="U1592" i="1"/>
  <c r="O1592" i="1"/>
  <c r="R1592" i="1"/>
  <c r="Q1595" i="1"/>
  <c r="V1592" i="1" l="1"/>
  <c r="R1593" i="1"/>
  <c r="T1593" i="1"/>
  <c r="L1594" i="1"/>
  <c r="M1594" i="1" s="1"/>
  <c r="M1593" i="1"/>
  <c r="O1593" i="1"/>
  <c r="N1593" i="1"/>
  <c r="Q1596" i="1"/>
  <c r="V1593" i="1" l="1"/>
  <c r="O1594" i="1"/>
  <c r="R1594" i="1"/>
  <c r="N1594" i="1"/>
  <c r="T1594" i="1"/>
  <c r="U1594" i="1"/>
  <c r="L1595" i="1"/>
  <c r="T1595" i="1" s="1"/>
  <c r="N1595" i="1"/>
  <c r="Q1597" i="1"/>
  <c r="V1594" i="1" l="1"/>
  <c r="M1595" i="1"/>
  <c r="R1595" i="1"/>
  <c r="O1595" i="1"/>
  <c r="L1596" i="1"/>
  <c r="M1596" i="1" s="1"/>
  <c r="N1596" i="1"/>
  <c r="Q1598" i="1"/>
  <c r="V1595" i="1" l="1"/>
  <c r="O1596" i="1"/>
  <c r="R1596" i="1"/>
  <c r="L1597" i="1"/>
  <c r="T1597" i="1" s="1"/>
  <c r="T1596" i="1"/>
  <c r="N1597" i="1"/>
  <c r="Q1599" i="1"/>
  <c r="O1597" i="1" l="1"/>
  <c r="R1597" i="1"/>
  <c r="V1596" i="1"/>
  <c r="M1597" i="1"/>
  <c r="L1598" i="1"/>
  <c r="M1598" i="1" s="1"/>
  <c r="N1598" i="1"/>
  <c r="N1599" i="1" s="1"/>
  <c r="N1600" i="1" s="1"/>
  <c r="Q1600" i="1"/>
  <c r="O1598" i="1" l="1"/>
  <c r="T1598" i="1"/>
  <c r="L1599" i="1"/>
  <c r="M1599" i="1" s="1"/>
  <c r="R1598" i="1"/>
  <c r="V1597" i="1"/>
  <c r="N1601" i="1"/>
  <c r="N1602" i="1" s="1"/>
  <c r="Q1601" i="1"/>
  <c r="O1599" i="1" l="1"/>
  <c r="R1599" i="1"/>
  <c r="T1599" i="1"/>
  <c r="V1598" i="1"/>
  <c r="L1600" i="1"/>
  <c r="O1600" i="1" s="1"/>
  <c r="N1603" i="1"/>
  <c r="Q1602" i="1"/>
  <c r="V1599" i="1" l="1"/>
  <c r="M1600" i="1"/>
  <c r="R1600" i="1"/>
  <c r="T1600" i="1"/>
  <c r="L1601" i="1"/>
  <c r="R1601" i="1" s="1"/>
  <c r="Q1603" i="1"/>
  <c r="N1604" i="1"/>
  <c r="O1601" i="1" l="1"/>
  <c r="L1602" i="1"/>
  <c r="M1602" i="1" s="1"/>
  <c r="M1601" i="1"/>
  <c r="T1601" i="1"/>
  <c r="V1600" i="1"/>
  <c r="N1605" i="1"/>
  <c r="Q1604" i="1"/>
  <c r="V1601" i="1" l="1"/>
  <c r="O1602" i="1"/>
  <c r="R1602" i="1"/>
  <c r="T1602" i="1"/>
  <c r="L1603" i="1"/>
  <c r="T1603" i="1" s="1"/>
  <c r="Q1605" i="1"/>
  <c r="N1606" i="1"/>
  <c r="V1602" i="1" l="1"/>
  <c r="L1604" i="1"/>
  <c r="T1604" i="1" s="1"/>
  <c r="R1603" i="1"/>
  <c r="O1603" i="1"/>
  <c r="M1603" i="1"/>
  <c r="N1607" i="1"/>
  <c r="Q1606" i="1"/>
  <c r="M1604" i="1" l="1"/>
  <c r="V1603" i="1"/>
  <c r="O1604" i="1"/>
  <c r="R1604" i="1"/>
  <c r="L1605" i="1"/>
  <c r="R1605" i="1" s="1"/>
  <c r="Q1607" i="1"/>
  <c r="N1608" i="1"/>
  <c r="V1604" i="1" l="1"/>
  <c r="M1605" i="1"/>
  <c r="O1605" i="1"/>
  <c r="T1605" i="1"/>
  <c r="L1606" i="1"/>
  <c r="M1606" i="1" s="1"/>
  <c r="Q1608" i="1"/>
  <c r="N1609" i="1"/>
  <c r="V1605" i="1" l="1"/>
  <c r="R1606" i="1"/>
  <c r="O1606" i="1"/>
  <c r="L1607" i="1"/>
  <c r="T1607" i="1" s="1"/>
  <c r="T1606" i="1"/>
  <c r="N1610" i="1"/>
  <c r="Q1609" i="1"/>
  <c r="V1606" i="1" l="1"/>
  <c r="L1608" i="1"/>
  <c r="T1608" i="1" s="1"/>
  <c r="M1607" i="1"/>
  <c r="R1607" i="1"/>
  <c r="O1607" i="1"/>
  <c r="Q1610" i="1"/>
  <c r="N1611" i="1"/>
  <c r="V1607" i="1" l="1"/>
  <c r="M1608" i="1"/>
  <c r="O1608" i="1"/>
  <c r="R1608" i="1"/>
  <c r="V1608" i="1" s="1"/>
  <c r="L1609" i="1"/>
  <c r="O1609" i="1" s="1"/>
  <c r="N1612" i="1"/>
  <c r="Q1611" i="1"/>
  <c r="R1609" i="1" l="1"/>
  <c r="L1610" i="1"/>
  <c r="T1610" i="1" s="1"/>
  <c r="M1609" i="1"/>
  <c r="T1609" i="1"/>
  <c r="Q1612" i="1"/>
  <c r="N1613" i="1"/>
  <c r="O1610" i="1" l="1"/>
  <c r="M1610" i="1"/>
  <c r="R1610" i="1"/>
  <c r="L1611" i="1"/>
  <c r="R1611" i="1" s="1"/>
  <c r="V1609" i="1"/>
  <c r="N1614" i="1"/>
  <c r="Q1613" i="1"/>
  <c r="V1610" i="1" l="1"/>
  <c r="L1612" i="1"/>
  <c r="M1612" i="1" s="1"/>
  <c r="M1611" i="1"/>
  <c r="O1611" i="1"/>
  <c r="T1611" i="1"/>
  <c r="Q1614" i="1"/>
  <c r="V1611" i="1" l="1"/>
  <c r="O1612" i="1"/>
  <c r="R1612" i="1"/>
  <c r="L1613" i="1"/>
  <c r="T1613" i="1" s="1"/>
  <c r="T1612" i="1"/>
  <c r="Q1615" i="1"/>
  <c r="V1612" i="1" l="1"/>
  <c r="M1613" i="1"/>
  <c r="O1613" i="1"/>
  <c r="R1613" i="1"/>
  <c r="L1614" i="1"/>
  <c r="T1614" i="1" s="1"/>
  <c r="Q1616" i="1"/>
  <c r="V1613" i="1" l="1"/>
  <c r="M1614" i="1"/>
  <c r="O1614" i="1"/>
  <c r="R1614" i="1"/>
  <c r="L1615" i="1"/>
  <c r="U1615" i="1" s="1"/>
  <c r="Q1617" i="1"/>
  <c r="V1614" i="1" l="1"/>
  <c r="O1615" i="1"/>
  <c r="T1615" i="1"/>
  <c r="M1615" i="1"/>
  <c r="L1616" i="1"/>
  <c r="N1615" i="1"/>
  <c r="R1615" i="1"/>
  <c r="Q1618" i="1"/>
  <c r="V1615" i="1" l="1"/>
  <c r="N1616" i="1"/>
  <c r="T1616" i="1"/>
  <c r="M1616" i="1"/>
  <c r="O1616" i="1"/>
  <c r="R1616" i="1"/>
  <c r="U1616" i="1"/>
  <c r="L1617" i="1"/>
  <c r="N1617" i="1" s="1"/>
  <c r="Q1619" i="1"/>
  <c r="V1616" i="1" l="1"/>
  <c r="T1617" i="1"/>
  <c r="R1617" i="1"/>
  <c r="U1617" i="1"/>
  <c r="L1618" i="1"/>
  <c r="N1618" i="1" s="1"/>
  <c r="M1617" i="1"/>
  <c r="O1617" i="1"/>
  <c r="Q1620" i="1"/>
  <c r="V1617" i="1" l="1"/>
  <c r="T1618" i="1"/>
  <c r="R1618" i="1"/>
  <c r="U1618" i="1"/>
  <c r="L1619" i="1"/>
  <c r="R1619" i="1" s="1"/>
  <c r="M1618" i="1"/>
  <c r="O1618" i="1"/>
  <c r="N1619" i="1"/>
  <c r="Q1621" i="1"/>
  <c r="V1618" i="1" l="1"/>
  <c r="L1620" i="1"/>
  <c r="T1620" i="1" s="1"/>
  <c r="T1619" i="1"/>
  <c r="O1619" i="1"/>
  <c r="M1619" i="1"/>
  <c r="N1620" i="1"/>
  <c r="Q1622" i="1"/>
  <c r="V1619" i="1" l="1"/>
  <c r="R1620" i="1"/>
  <c r="O1620" i="1"/>
  <c r="M1620" i="1"/>
  <c r="L1621" i="1"/>
  <c r="T1621" i="1" s="1"/>
  <c r="N1621" i="1"/>
  <c r="Q1623" i="1"/>
  <c r="V1620" i="1" l="1"/>
  <c r="L1622" i="1"/>
  <c r="T1622" i="1" s="1"/>
  <c r="M1621" i="1"/>
  <c r="O1621" i="1"/>
  <c r="R1621" i="1"/>
  <c r="V1621" i="1" s="1"/>
  <c r="N1622" i="1"/>
  <c r="N1623" i="1" s="1"/>
  <c r="N1624" i="1" s="1"/>
  <c r="Q1624" i="1"/>
  <c r="O1622" i="1" l="1"/>
  <c r="R1622" i="1"/>
  <c r="V1622" i="1" s="1"/>
  <c r="L1623" i="1"/>
  <c r="M1623" i="1" s="1"/>
  <c r="M1622" i="1"/>
  <c r="N1625" i="1"/>
  <c r="N1626" i="1" s="1"/>
  <c r="Q1625" i="1"/>
  <c r="O1623" i="1" l="1"/>
  <c r="R1623" i="1"/>
  <c r="L1624" i="1"/>
  <c r="T1624" i="1" s="1"/>
  <c r="T1623" i="1"/>
  <c r="V1623" i="1" s="1"/>
  <c r="Q1626" i="1"/>
  <c r="N1627" i="1"/>
  <c r="M1624" i="1" l="1"/>
  <c r="O1624" i="1"/>
  <c r="R1624" i="1"/>
  <c r="V1624" i="1" s="1"/>
  <c r="L1625" i="1"/>
  <c r="R1625" i="1" s="1"/>
  <c r="N1628" i="1"/>
  <c r="Q1627" i="1"/>
  <c r="O1625" i="1" l="1"/>
  <c r="T1625" i="1"/>
  <c r="V1625" i="1" s="1"/>
  <c r="L1626" i="1"/>
  <c r="T1626" i="1" s="1"/>
  <c r="M1625" i="1"/>
  <c r="Q1628" i="1"/>
  <c r="N1629" i="1"/>
  <c r="M1626" i="1" l="1"/>
  <c r="O1626" i="1"/>
  <c r="R1626" i="1"/>
  <c r="V1626" i="1" s="1"/>
  <c r="L1627" i="1"/>
  <c r="T1627" i="1" s="1"/>
  <c r="N1630" i="1"/>
  <c r="Q1629" i="1"/>
  <c r="M1627" i="1" l="1"/>
  <c r="O1627" i="1"/>
  <c r="L1628" i="1"/>
  <c r="T1628" i="1" s="1"/>
  <c r="R1627" i="1"/>
  <c r="V1627" i="1" s="1"/>
  <c r="N1631" i="1"/>
  <c r="Q1630" i="1"/>
  <c r="O1628" i="1" l="1"/>
  <c r="M1628" i="1"/>
  <c r="R1628" i="1"/>
  <c r="V1628" i="1" s="1"/>
  <c r="L1629" i="1"/>
  <c r="T1629" i="1" s="1"/>
  <c r="Q1631" i="1"/>
  <c r="N1632" i="1"/>
  <c r="L1630" i="1" l="1"/>
  <c r="T1630" i="1" s="1"/>
  <c r="M1629" i="1"/>
  <c r="O1629" i="1"/>
  <c r="R1629" i="1"/>
  <c r="V1629" i="1" s="1"/>
  <c r="N1633" i="1"/>
  <c r="Q1632" i="1"/>
  <c r="O1630" i="1" l="1"/>
  <c r="R1630" i="1"/>
  <c r="V1630" i="1" s="1"/>
  <c r="L1631" i="1"/>
  <c r="M1631" i="1" s="1"/>
  <c r="M1630" i="1"/>
  <c r="Q1633" i="1"/>
  <c r="N1634" i="1"/>
  <c r="O1631" i="1" l="1"/>
  <c r="T1631" i="1"/>
  <c r="R1631" i="1"/>
  <c r="L1632" i="1"/>
  <c r="M1632" i="1" s="1"/>
  <c r="N1635" i="1"/>
  <c r="Q1634" i="1"/>
  <c r="V1631" i="1" l="1"/>
  <c r="O1632" i="1"/>
  <c r="R1632" i="1"/>
  <c r="T1632" i="1"/>
  <c r="L1633" i="1"/>
  <c r="T1633" i="1" s="1"/>
  <c r="N1636" i="1"/>
  <c r="Q1635" i="1"/>
  <c r="O1633" i="1" l="1"/>
  <c r="M1633" i="1"/>
  <c r="R1633" i="1"/>
  <c r="V1632" i="1"/>
  <c r="V1633" i="1" s="1"/>
  <c r="L1634" i="1"/>
  <c r="R1634" i="1" s="1"/>
  <c r="Q1636" i="1"/>
  <c r="N1637" i="1"/>
  <c r="O1634" i="1" l="1"/>
  <c r="T1634" i="1"/>
  <c r="V1634" i="1" s="1"/>
  <c r="M1634" i="1"/>
  <c r="L1635" i="1"/>
  <c r="O1635" i="1" s="1"/>
  <c r="N1638" i="1"/>
  <c r="Q1637" i="1"/>
  <c r="M1635" i="1" l="1"/>
  <c r="R1635" i="1"/>
  <c r="T1635" i="1"/>
  <c r="L1636" i="1"/>
  <c r="T1636" i="1" s="1"/>
  <c r="Q1638" i="1"/>
  <c r="V1635" i="1" l="1"/>
  <c r="L1637" i="1"/>
  <c r="T1637" i="1" s="1"/>
  <c r="O1636" i="1"/>
  <c r="R1636" i="1"/>
  <c r="M1636" i="1"/>
  <c r="Q1639" i="1"/>
  <c r="V1636" i="1" l="1"/>
  <c r="M1637" i="1"/>
  <c r="R1637" i="1"/>
  <c r="O1637" i="1"/>
  <c r="L1638" i="1"/>
  <c r="T1638" i="1" s="1"/>
  <c r="Q1640" i="1"/>
  <c r="V1637" i="1" l="1"/>
  <c r="M1638" i="1"/>
  <c r="R1638" i="1"/>
  <c r="O1638" i="1"/>
  <c r="L1639" i="1"/>
  <c r="U1639" i="1" s="1"/>
  <c r="Q1641" i="1"/>
  <c r="V1638" i="1" l="1"/>
  <c r="N1639" i="1"/>
  <c r="M1639" i="1"/>
  <c r="L1640" i="1"/>
  <c r="N1640" i="1" s="1"/>
  <c r="O1639" i="1"/>
  <c r="R1639" i="1"/>
  <c r="T1639" i="1"/>
  <c r="Q1642" i="1"/>
  <c r="V1639" i="1" l="1"/>
  <c r="R1640" i="1"/>
  <c r="T1640" i="1"/>
  <c r="L1641" i="1"/>
  <c r="M1641" i="1" s="1"/>
  <c r="U1640" i="1"/>
  <c r="M1640" i="1"/>
  <c r="O1640" i="1"/>
  <c r="Q1643" i="1"/>
  <c r="V1640" i="1" l="1"/>
  <c r="O1641" i="1"/>
  <c r="N1641" i="1"/>
  <c r="R1641" i="1"/>
  <c r="T1641" i="1"/>
  <c r="U1641" i="1"/>
  <c r="L1642" i="1"/>
  <c r="U1642" i="1" s="1"/>
  <c r="Q1644" i="1"/>
  <c r="V1641" i="1" l="1"/>
  <c r="O1642" i="1"/>
  <c r="T1642" i="1"/>
  <c r="N1642" i="1"/>
  <c r="N1643" i="1" s="1"/>
  <c r="R1642" i="1"/>
  <c r="M1642" i="1"/>
  <c r="L1643" i="1"/>
  <c r="T1643" i="1" s="1"/>
  <c r="Q1645" i="1"/>
  <c r="V1642" i="1" l="1"/>
  <c r="O1643" i="1"/>
  <c r="L1644" i="1"/>
  <c r="M1644" i="1" s="1"/>
  <c r="M1643" i="1"/>
  <c r="R1643" i="1"/>
  <c r="N1644" i="1"/>
  <c r="Q1646" i="1"/>
  <c r="V1643" i="1" l="1"/>
  <c r="O1644" i="1"/>
  <c r="R1644" i="1"/>
  <c r="L1645" i="1"/>
  <c r="T1645" i="1" s="1"/>
  <c r="T1644" i="1"/>
  <c r="N1645" i="1"/>
  <c r="Q1647" i="1"/>
  <c r="V1644" i="1" l="1"/>
  <c r="R1645" i="1"/>
  <c r="M1645" i="1"/>
  <c r="L1646" i="1"/>
  <c r="M1646" i="1" s="1"/>
  <c r="O1645" i="1"/>
  <c r="N1646" i="1"/>
  <c r="N1647" i="1" s="1"/>
  <c r="N1648" i="1" s="1"/>
  <c r="Q1648" i="1"/>
  <c r="V1645" i="1" l="1"/>
  <c r="O1646" i="1"/>
  <c r="R1646" i="1"/>
  <c r="T1646" i="1"/>
  <c r="L1647" i="1"/>
  <c r="T1647" i="1" s="1"/>
  <c r="N1649" i="1"/>
  <c r="N1650" i="1" s="1"/>
  <c r="Q1649" i="1"/>
  <c r="V1646" i="1" l="1"/>
  <c r="M1647" i="1"/>
  <c r="R1647" i="1"/>
  <c r="O1647" i="1"/>
  <c r="L1648" i="1"/>
  <c r="M1648" i="1" s="1"/>
  <c r="Q1650" i="1"/>
  <c r="N1651" i="1"/>
  <c r="V1647" i="1" l="1"/>
  <c r="O1648" i="1"/>
  <c r="L1649" i="1"/>
  <c r="M1649" i="1" s="1"/>
  <c r="R1648" i="1"/>
  <c r="T1648" i="1"/>
  <c r="N1652" i="1"/>
  <c r="Q1651" i="1"/>
  <c r="L1650" i="1" l="1"/>
  <c r="T1650" i="1" s="1"/>
  <c r="T1649" i="1"/>
  <c r="V1648" i="1"/>
  <c r="O1649" i="1"/>
  <c r="R1649" i="1"/>
  <c r="Q1652" i="1"/>
  <c r="N1653" i="1"/>
  <c r="O1650" i="1" l="1"/>
  <c r="R1650" i="1"/>
  <c r="M1650" i="1"/>
  <c r="V1649" i="1"/>
  <c r="V1650" i="1" s="1"/>
  <c r="L1651" i="1"/>
  <c r="R1651" i="1" s="1"/>
  <c r="N1654" i="1"/>
  <c r="Q1653" i="1"/>
  <c r="T1651" i="1" l="1"/>
  <c r="V1651" i="1" s="1"/>
  <c r="M1651" i="1"/>
  <c r="L1652" i="1"/>
  <c r="O1652" i="1" s="1"/>
  <c r="O1651" i="1"/>
  <c r="Q1654" i="1"/>
  <c r="N1655" i="1"/>
  <c r="M1652" i="1" l="1"/>
  <c r="L1653" i="1"/>
  <c r="T1653" i="1" s="1"/>
  <c r="R1652" i="1"/>
  <c r="T1652" i="1"/>
  <c r="N1656" i="1"/>
  <c r="Q1655" i="1"/>
  <c r="M1653" i="1" l="1"/>
  <c r="O1653" i="1"/>
  <c r="R1653" i="1"/>
  <c r="V1652" i="1"/>
  <c r="V1653" i="1" s="1"/>
  <c r="L1654" i="1"/>
  <c r="R1654" i="1" s="1"/>
  <c r="Q1656" i="1"/>
  <c r="N1657" i="1"/>
  <c r="M1654" i="1" l="1"/>
  <c r="L1655" i="1"/>
  <c r="T1655" i="1" s="1"/>
  <c r="O1654" i="1"/>
  <c r="T1654" i="1"/>
  <c r="V1654" i="1" s="1"/>
  <c r="N1658" i="1"/>
  <c r="Q1657" i="1"/>
  <c r="M1655" i="1" l="1"/>
  <c r="O1655" i="1"/>
  <c r="R1655" i="1"/>
  <c r="V1655" i="1" s="1"/>
  <c r="L1656" i="1"/>
  <c r="O1656" i="1" s="1"/>
  <c r="Q1658" i="1"/>
  <c r="N1659" i="1"/>
  <c r="L1657" i="1" l="1"/>
  <c r="T1657" i="1" s="1"/>
  <c r="R1656" i="1"/>
  <c r="M1656" i="1"/>
  <c r="T1656" i="1"/>
  <c r="N1660" i="1"/>
  <c r="Q1659" i="1"/>
  <c r="M1657" i="1" l="1"/>
  <c r="O1657" i="1"/>
  <c r="R1657" i="1"/>
  <c r="L1658" i="1"/>
  <c r="T1658" i="1" s="1"/>
  <c r="V1656" i="1"/>
  <c r="V1657" i="1" s="1"/>
  <c r="Q1660" i="1"/>
  <c r="N1661" i="1"/>
  <c r="M1658" i="1" l="1"/>
  <c r="O1658" i="1"/>
  <c r="R1658" i="1"/>
  <c r="V1658" i="1" s="1"/>
  <c r="L1659" i="1"/>
  <c r="T1659" i="1" s="1"/>
  <c r="N1662" i="1"/>
  <c r="Q1661" i="1"/>
  <c r="L1660" i="1" l="1"/>
  <c r="T1660" i="1" s="1"/>
  <c r="M1659" i="1"/>
  <c r="O1659" i="1"/>
  <c r="R1659" i="1"/>
  <c r="V1659" i="1" s="1"/>
  <c r="Q1662" i="1"/>
  <c r="M1660" i="1" l="1"/>
  <c r="O1660" i="1"/>
  <c r="R1660" i="1"/>
  <c r="V1660" i="1" s="1"/>
  <c r="L1661" i="1"/>
  <c r="T1661" i="1" s="1"/>
  <c r="Q1663" i="1"/>
  <c r="M1661" i="1" l="1"/>
  <c r="O1661" i="1"/>
  <c r="R1661" i="1"/>
  <c r="V1661" i="1" s="1"/>
  <c r="L1662" i="1"/>
  <c r="T1662" i="1" s="1"/>
  <c r="Q1664" i="1"/>
  <c r="L1663" i="1" l="1"/>
  <c r="U1663" i="1" s="1"/>
  <c r="R1662" i="1"/>
  <c r="V1662" i="1" s="1"/>
  <c r="M1662" i="1"/>
  <c r="O1662" i="1"/>
  <c r="Q1665" i="1"/>
  <c r="O1663" i="1" l="1"/>
  <c r="N1663" i="1"/>
  <c r="R1663" i="1"/>
  <c r="T1663" i="1"/>
  <c r="L1664" i="1"/>
  <c r="U1664" i="1" s="1"/>
  <c r="M1663" i="1"/>
  <c r="Q1666" i="1"/>
  <c r="V1663" i="1" l="1"/>
  <c r="T1664" i="1"/>
  <c r="O1664" i="1"/>
  <c r="N1664" i="1"/>
  <c r="R1664" i="1"/>
  <c r="M1664" i="1"/>
  <c r="L1665" i="1"/>
  <c r="O1665" i="1" s="1"/>
  <c r="Q1667" i="1"/>
  <c r="V1664" i="1" l="1"/>
  <c r="T1665" i="1"/>
  <c r="N1665" i="1"/>
  <c r="R1665" i="1"/>
  <c r="L1666" i="1"/>
  <c r="U1665" i="1"/>
  <c r="M1665" i="1"/>
  <c r="Q1668" i="1"/>
  <c r="V1665" i="1" l="1"/>
  <c r="N1666" i="1"/>
  <c r="N1667" i="1" s="1"/>
  <c r="R1666" i="1"/>
  <c r="U1666" i="1"/>
  <c r="O1666" i="1"/>
  <c r="M1666" i="1"/>
  <c r="T1666" i="1"/>
  <c r="L1667" i="1"/>
  <c r="O1667" i="1" s="1"/>
  <c r="Q1669" i="1"/>
  <c r="V1666" i="1" l="1"/>
  <c r="R1667" i="1"/>
  <c r="T1667" i="1"/>
  <c r="M1667" i="1"/>
  <c r="L1668" i="1"/>
  <c r="M1668" i="1" s="1"/>
  <c r="N1668" i="1"/>
  <c r="Q1670" i="1"/>
  <c r="V1667" i="1" l="1"/>
  <c r="O1668" i="1"/>
  <c r="R1668" i="1"/>
  <c r="T1668" i="1"/>
  <c r="L1669" i="1"/>
  <c r="T1669" i="1" s="1"/>
  <c r="N1669" i="1"/>
  <c r="Q1671" i="1"/>
  <c r="V1668" i="1" l="1"/>
  <c r="M1669" i="1"/>
  <c r="O1669" i="1"/>
  <c r="R1669" i="1"/>
  <c r="L1670" i="1"/>
  <c r="M1670" i="1" s="1"/>
  <c r="N1670" i="1"/>
  <c r="N1671" i="1" s="1"/>
  <c r="N1672" i="1" s="1"/>
  <c r="Q1672" i="1"/>
  <c r="V1669" i="1" l="1"/>
  <c r="T1670" i="1"/>
  <c r="R1670" i="1"/>
  <c r="O1670" i="1"/>
  <c r="L1671" i="1"/>
  <c r="O1671" i="1" s="1"/>
  <c r="N1673" i="1"/>
  <c r="Q1673" i="1"/>
  <c r="L1672" i="1" l="1"/>
  <c r="T1672" i="1" s="1"/>
  <c r="M1671" i="1"/>
  <c r="R1671" i="1"/>
  <c r="T1671" i="1"/>
  <c r="V1670" i="1"/>
  <c r="N1674" i="1"/>
  <c r="N1675" i="1" s="1"/>
  <c r="Q1674" i="1"/>
  <c r="O1672" i="1" l="1"/>
  <c r="M1672" i="1"/>
  <c r="R1672" i="1"/>
  <c r="V1671" i="1"/>
  <c r="L1673" i="1"/>
  <c r="R1673" i="1" s="1"/>
  <c r="Q1675" i="1"/>
  <c r="N1676" i="1"/>
  <c r="V1672" i="1" l="1"/>
  <c r="L1674" i="1"/>
  <c r="T1674" i="1" s="1"/>
  <c r="M1673" i="1"/>
  <c r="T1673" i="1"/>
  <c r="O1673" i="1"/>
  <c r="N1677" i="1"/>
  <c r="Q1676" i="1"/>
  <c r="V1673" i="1" l="1"/>
  <c r="O1674" i="1"/>
  <c r="R1674" i="1"/>
  <c r="L1675" i="1"/>
  <c r="T1675" i="1" s="1"/>
  <c r="M1674" i="1"/>
  <c r="Q1677" i="1"/>
  <c r="N1678" i="1"/>
  <c r="V1674" i="1" l="1"/>
  <c r="L1676" i="1"/>
  <c r="T1676" i="1" s="1"/>
  <c r="O1675" i="1"/>
  <c r="M1675" i="1"/>
  <c r="R1675" i="1"/>
  <c r="N1679" i="1"/>
  <c r="Q1678" i="1"/>
  <c r="V1675" i="1" l="1"/>
  <c r="M1676" i="1"/>
  <c r="O1676" i="1"/>
  <c r="R1676" i="1"/>
  <c r="L1677" i="1"/>
  <c r="O1677" i="1" s="1"/>
  <c r="Q1679" i="1"/>
  <c r="N1680" i="1"/>
  <c r="V1676" i="1" l="1"/>
  <c r="L1678" i="1"/>
  <c r="T1678" i="1" s="1"/>
  <c r="R1677" i="1"/>
  <c r="M1677" i="1"/>
  <c r="T1677" i="1"/>
  <c r="N1681" i="1"/>
  <c r="Q1680" i="1"/>
  <c r="R1678" i="1" l="1"/>
  <c r="M1678" i="1"/>
  <c r="O1678" i="1"/>
  <c r="L1679" i="1"/>
  <c r="M1679" i="1" s="1"/>
  <c r="V1677" i="1"/>
  <c r="Q1681" i="1"/>
  <c r="N1682" i="1"/>
  <c r="V1678" i="1" l="1"/>
  <c r="L1680" i="1"/>
  <c r="T1680" i="1" s="1"/>
  <c r="O1679" i="1"/>
  <c r="R1679" i="1"/>
  <c r="T1679" i="1"/>
  <c r="N1683" i="1"/>
  <c r="Q1682" i="1"/>
  <c r="M1680" i="1" l="1"/>
  <c r="O1680" i="1"/>
  <c r="R1680" i="1"/>
  <c r="V1679" i="1"/>
  <c r="L1681" i="1"/>
  <c r="T1681" i="1" s="1"/>
  <c r="Q1683" i="1"/>
  <c r="N1684" i="1"/>
  <c r="V1680" i="1" l="1"/>
  <c r="L1682" i="1"/>
  <c r="T1682" i="1" s="1"/>
  <c r="M1681" i="1"/>
  <c r="O1681" i="1"/>
  <c r="R1681" i="1"/>
  <c r="N1685" i="1"/>
  <c r="Q1684" i="1"/>
  <c r="V1681" i="1" l="1"/>
  <c r="M1682" i="1"/>
  <c r="R1682" i="1"/>
  <c r="O1682" i="1"/>
  <c r="L1683" i="1"/>
  <c r="T1683" i="1" s="1"/>
  <c r="Q1685" i="1"/>
  <c r="N1686" i="1"/>
  <c r="V1682" i="1" l="1"/>
  <c r="M1683" i="1"/>
  <c r="O1683" i="1"/>
  <c r="R1683" i="1"/>
  <c r="L1684" i="1"/>
  <c r="T1684" i="1" s="1"/>
  <c r="Q1686" i="1"/>
  <c r="V1683" i="1" l="1"/>
  <c r="M1684" i="1"/>
  <c r="O1684" i="1"/>
  <c r="R1684" i="1"/>
  <c r="V1684" i="1" s="1"/>
  <c r="L1685" i="1"/>
  <c r="R1685" i="1" s="1"/>
  <c r="Q1687" i="1"/>
  <c r="M1685" i="1" l="1"/>
  <c r="O1685" i="1"/>
  <c r="L1686" i="1"/>
  <c r="T1686" i="1" s="1"/>
  <c r="T1685" i="1"/>
  <c r="V1685" i="1" s="1"/>
  <c r="Q1688" i="1"/>
  <c r="L1687" i="1" l="1"/>
  <c r="U1687" i="1" s="1"/>
  <c r="O1686" i="1"/>
  <c r="R1686" i="1"/>
  <c r="V1686" i="1" s="1"/>
  <c r="M1686" i="1"/>
  <c r="Q1689" i="1"/>
  <c r="O1687" i="1" l="1"/>
  <c r="M1687" i="1"/>
  <c r="R1687" i="1"/>
  <c r="N1687" i="1"/>
  <c r="T1687" i="1"/>
  <c r="V1687" i="1" s="1"/>
  <c r="L1688" i="1"/>
  <c r="U1688" i="1" s="1"/>
  <c r="Q1690" i="1"/>
  <c r="M1688" i="1" l="1"/>
  <c r="O1688" i="1"/>
  <c r="N1688" i="1"/>
  <c r="R1688" i="1"/>
  <c r="T1688" i="1"/>
  <c r="L1689" i="1"/>
  <c r="U1689" i="1" s="1"/>
  <c r="Q1691" i="1"/>
  <c r="V1688" i="1" l="1"/>
  <c r="O1689" i="1"/>
  <c r="L1690" i="1"/>
  <c r="M1689" i="1"/>
  <c r="N1689" i="1"/>
  <c r="R1689" i="1"/>
  <c r="T1689" i="1"/>
  <c r="Q1692" i="1"/>
  <c r="N1690" i="1" l="1"/>
  <c r="N1691" i="1" s="1"/>
  <c r="V1689" i="1"/>
  <c r="R1690" i="1"/>
  <c r="T1690" i="1"/>
  <c r="L1691" i="1"/>
  <c r="T1691" i="1" s="1"/>
  <c r="M1690" i="1"/>
  <c r="O1690" i="1"/>
  <c r="U1690" i="1"/>
  <c r="Q1693" i="1"/>
  <c r="V1690" i="1" l="1"/>
  <c r="O1691" i="1"/>
  <c r="M1691" i="1"/>
  <c r="R1691" i="1"/>
  <c r="L1692" i="1"/>
  <c r="T1692" i="1" s="1"/>
  <c r="N1692" i="1"/>
  <c r="Q1694" i="1"/>
  <c r="V1691" i="1" l="1"/>
  <c r="O1692" i="1"/>
  <c r="M1692" i="1"/>
  <c r="R1692" i="1"/>
  <c r="L1693" i="1"/>
  <c r="T1693" i="1" s="1"/>
  <c r="N1693" i="1"/>
  <c r="Q1695" i="1"/>
  <c r="V1692" i="1" l="1"/>
  <c r="M1693" i="1"/>
  <c r="O1693" i="1"/>
  <c r="R1693" i="1"/>
  <c r="L1694" i="1"/>
  <c r="T1694" i="1" s="1"/>
  <c r="N1694" i="1"/>
  <c r="N1695" i="1" s="1"/>
  <c r="N1696" i="1" s="1"/>
  <c r="Q1696" i="1"/>
  <c r="V1693" i="1" l="1"/>
  <c r="M1694" i="1"/>
  <c r="O1694" i="1"/>
  <c r="R1694" i="1"/>
  <c r="L1695" i="1"/>
  <c r="T1695" i="1" s="1"/>
  <c r="N1697" i="1"/>
  <c r="N1698" i="1" s="1"/>
  <c r="Q1697" i="1"/>
  <c r="V1694" i="1" l="1"/>
  <c r="O1695" i="1"/>
  <c r="M1695" i="1"/>
  <c r="L1696" i="1"/>
  <c r="T1696" i="1" s="1"/>
  <c r="R1695" i="1"/>
  <c r="N1699" i="1"/>
  <c r="Q1698" i="1"/>
  <c r="V1695" i="1" l="1"/>
  <c r="O1696" i="1"/>
  <c r="M1696" i="1"/>
  <c r="R1696" i="1"/>
  <c r="L1697" i="1"/>
  <c r="T1697" i="1" s="1"/>
  <c r="Q1699" i="1"/>
  <c r="N1700" i="1"/>
  <c r="V1696" i="1" l="1"/>
  <c r="L1698" i="1"/>
  <c r="T1698" i="1" s="1"/>
  <c r="R1697" i="1"/>
  <c r="V1697" i="1" s="1"/>
  <c r="O1697" i="1"/>
  <c r="M1697" i="1"/>
  <c r="N1701" i="1"/>
  <c r="Q1700" i="1"/>
  <c r="M1698" i="1" l="1"/>
  <c r="R1698" i="1"/>
  <c r="V1698" i="1" s="1"/>
  <c r="O1698" i="1"/>
  <c r="L1699" i="1"/>
  <c r="T1699" i="1" s="1"/>
  <c r="Q1701" i="1"/>
  <c r="N1702" i="1"/>
  <c r="O1699" i="1" l="1"/>
  <c r="M1699" i="1"/>
  <c r="L1700" i="1"/>
  <c r="T1700" i="1" s="1"/>
  <c r="R1699" i="1"/>
  <c r="V1699" i="1" s="1"/>
  <c r="N1703" i="1"/>
  <c r="Q1702" i="1"/>
  <c r="M1700" i="1" l="1"/>
  <c r="O1700" i="1"/>
  <c r="R1700" i="1"/>
  <c r="V1700" i="1" s="1"/>
  <c r="L1701" i="1"/>
  <c r="R1701" i="1" s="1"/>
  <c r="Q1703" i="1"/>
  <c r="N1704" i="1"/>
  <c r="O1701" i="1" l="1"/>
  <c r="L1702" i="1"/>
  <c r="T1702" i="1" s="1"/>
  <c r="M1701" i="1"/>
  <c r="T1701" i="1"/>
  <c r="V1701" i="1" s="1"/>
  <c r="N1705" i="1"/>
  <c r="Q1704" i="1"/>
  <c r="M1702" i="1" l="1"/>
  <c r="O1702" i="1"/>
  <c r="R1702" i="1"/>
  <c r="V1702" i="1" s="1"/>
  <c r="L1703" i="1"/>
  <c r="T1703" i="1" s="1"/>
  <c r="Q1705" i="1"/>
  <c r="N1706" i="1"/>
  <c r="O1703" i="1" l="1"/>
  <c r="M1703" i="1"/>
  <c r="L1704" i="1"/>
  <c r="T1704" i="1" s="1"/>
  <c r="R1703" i="1"/>
  <c r="V1703" i="1" s="1"/>
  <c r="N1707" i="1"/>
  <c r="Q1706" i="1"/>
  <c r="O1704" i="1" l="1"/>
  <c r="M1704" i="1"/>
  <c r="R1704" i="1"/>
  <c r="V1704" i="1" s="1"/>
  <c r="L1705" i="1"/>
  <c r="T1705" i="1" s="1"/>
  <c r="Q1707" i="1"/>
  <c r="N1708" i="1"/>
  <c r="O1705" i="1" l="1"/>
  <c r="M1705" i="1"/>
  <c r="R1705" i="1"/>
  <c r="V1705" i="1" s="1"/>
  <c r="L1706" i="1"/>
  <c r="T1706" i="1" s="1"/>
  <c r="N1709" i="1"/>
  <c r="Q1708" i="1"/>
  <c r="R1706" i="1" l="1"/>
  <c r="V1706" i="1" s="1"/>
  <c r="O1706" i="1"/>
  <c r="L1707" i="1"/>
  <c r="O1707" i="1" s="1"/>
  <c r="M1706" i="1"/>
  <c r="Q1709" i="1"/>
  <c r="N1710" i="1"/>
  <c r="M1707" i="1" l="1"/>
  <c r="R1707" i="1"/>
  <c r="L1708" i="1"/>
  <c r="T1708" i="1" s="1"/>
  <c r="T1707" i="1"/>
  <c r="Q1710" i="1"/>
  <c r="M1708" i="1" l="1"/>
  <c r="O1708" i="1"/>
  <c r="R1708" i="1"/>
  <c r="V1707" i="1"/>
  <c r="L1709" i="1"/>
  <c r="R1709" i="1" s="1"/>
  <c r="Q1711" i="1"/>
  <c r="V1708" i="1" l="1"/>
  <c r="L1710" i="1"/>
  <c r="R1710" i="1" s="1"/>
  <c r="O1709" i="1"/>
  <c r="T1709" i="1"/>
  <c r="M1709" i="1"/>
  <c r="Q1712" i="1"/>
  <c r="V1709" i="1" l="1"/>
  <c r="O1710" i="1"/>
  <c r="M1710" i="1"/>
  <c r="T1710" i="1"/>
  <c r="L1711" i="1"/>
  <c r="O1711" i="1" s="1"/>
  <c r="Q1713" i="1"/>
  <c r="V1710" i="1" l="1"/>
  <c r="N1711" i="1"/>
  <c r="M1711" i="1"/>
  <c r="T1711" i="1"/>
  <c r="R1711" i="1"/>
  <c r="U1711" i="1"/>
  <c r="L1712" i="1"/>
  <c r="U1712" i="1" s="1"/>
  <c r="Q1714" i="1"/>
  <c r="V1711" i="1" l="1"/>
  <c r="O1712" i="1"/>
  <c r="T1712" i="1"/>
  <c r="M1712" i="1"/>
  <c r="R1712" i="1"/>
  <c r="N1712" i="1"/>
  <c r="L1713" i="1"/>
  <c r="N1713" i="1" s="1"/>
  <c r="Q1715" i="1"/>
  <c r="V1712" i="1" l="1"/>
  <c r="T1713" i="1"/>
  <c r="R1713" i="1"/>
  <c r="U1713" i="1"/>
  <c r="O1713" i="1"/>
  <c r="L1714" i="1"/>
  <c r="N1714" i="1" s="1"/>
  <c r="M1713" i="1"/>
  <c r="Q1716" i="1"/>
  <c r="V1713" i="1" l="1"/>
  <c r="R1714" i="1"/>
  <c r="T1714" i="1"/>
  <c r="U1714" i="1"/>
  <c r="L1715" i="1"/>
  <c r="M1715" i="1" s="1"/>
  <c r="O1714" i="1"/>
  <c r="M1714" i="1"/>
  <c r="N1715" i="1"/>
  <c r="Q1717" i="1"/>
  <c r="V1714" i="1" l="1"/>
  <c r="R1715" i="1"/>
  <c r="T1715" i="1"/>
  <c r="O1715" i="1"/>
  <c r="L1716" i="1"/>
  <c r="T1716" i="1" s="1"/>
  <c r="N1716" i="1"/>
  <c r="Q1718" i="1"/>
  <c r="V1715" i="1" l="1"/>
  <c r="R1716" i="1"/>
  <c r="M1716" i="1"/>
  <c r="O1716" i="1"/>
  <c r="L1717" i="1"/>
  <c r="M1717" i="1" s="1"/>
  <c r="N1717" i="1"/>
  <c r="Q1719" i="1"/>
  <c r="V1716" i="1" l="1"/>
  <c r="R1717" i="1"/>
  <c r="O1717" i="1"/>
  <c r="T1717" i="1"/>
  <c r="L1718" i="1"/>
  <c r="O1718" i="1" s="1"/>
  <c r="N1718" i="1"/>
  <c r="N1719" i="1" s="1"/>
  <c r="N1720" i="1" s="1"/>
  <c r="Q1720" i="1"/>
  <c r="V1717" i="1" l="1"/>
  <c r="R1718" i="1"/>
  <c r="T1718" i="1"/>
  <c r="M1718" i="1"/>
  <c r="L1719" i="1"/>
  <c r="M1719" i="1" s="1"/>
  <c r="N1721" i="1"/>
  <c r="N1722" i="1" s="1"/>
  <c r="Q1721" i="1"/>
  <c r="O1719" i="1" l="1"/>
  <c r="R1719" i="1"/>
  <c r="T1719" i="1"/>
  <c r="L1720" i="1"/>
  <c r="M1720" i="1" s="1"/>
  <c r="V1718" i="1"/>
  <c r="Q1722" i="1"/>
  <c r="N1723" i="1"/>
  <c r="O1720" i="1" l="1"/>
  <c r="L1721" i="1"/>
  <c r="O1721" i="1" s="1"/>
  <c r="R1720" i="1"/>
  <c r="V1719" i="1"/>
  <c r="T1720" i="1"/>
  <c r="N1724" i="1"/>
  <c r="Q1723" i="1"/>
  <c r="M1721" i="1" l="1"/>
  <c r="R1721" i="1"/>
  <c r="V1720" i="1"/>
  <c r="T1721" i="1"/>
  <c r="L1722" i="1"/>
  <c r="O1722" i="1" s="1"/>
  <c r="Q1724" i="1"/>
  <c r="N1725" i="1"/>
  <c r="T1722" i="1" l="1"/>
  <c r="V1721" i="1"/>
  <c r="M1722" i="1"/>
  <c r="R1722" i="1"/>
  <c r="L1723" i="1"/>
  <c r="T1723" i="1" s="1"/>
  <c r="N1726" i="1"/>
  <c r="Q1725" i="1"/>
  <c r="M1723" i="1" l="1"/>
  <c r="O1723" i="1"/>
  <c r="R1723" i="1"/>
  <c r="V1722" i="1"/>
  <c r="L1724" i="1"/>
  <c r="M1724" i="1" s="1"/>
  <c r="Q1726" i="1"/>
  <c r="N1727" i="1"/>
  <c r="R1724" i="1" l="1"/>
  <c r="L1725" i="1"/>
  <c r="T1725" i="1" s="1"/>
  <c r="O1724" i="1"/>
  <c r="V1723" i="1"/>
  <c r="T1724" i="1"/>
  <c r="N1728" i="1"/>
  <c r="Q1727" i="1"/>
  <c r="M1725" i="1" l="1"/>
  <c r="O1725" i="1"/>
  <c r="V1724" i="1"/>
  <c r="R1725" i="1"/>
  <c r="L1726" i="1"/>
  <c r="R1726" i="1" s="1"/>
  <c r="Q1728" i="1"/>
  <c r="N1729" i="1"/>
  <c r="V1725" i="1" l="1"/>
  <c r="L1727" i="1"/>
  <c r="M1727" i="1" s="1"/>
  <c r="O1726" i="1"/>
  <c r="M1726" i="1"/>
  <c r="T1726" i="1"/>
  <c r="N1730" i="1"/>
  <c r="Q1729" i="1"/>
  <c r="V1726" i="1" l="1"/>
  <c r="O1727" i="1"/>
  <c r="R1727" i="1"/>
  <c r="L1728" i="1"/>
  <c r="T1728" i="1" s="1"/>
  <c r="T1727" i="1"/>
  <c r="Q1730" i="1"/>
  <c r="N1731" i="1"/>
  <c r="V1727" i="1" l="1"/>
  <c r="O1728" i="1"/>
  <c r="M1728" i="1"/>
  <c r="R1728" i="1"/>
  <c r="L1729" i="1"/>
  <c r="R1729" i="1" s="1"/>
  <c r="N1732" i="1"/>
  <c r="Q1731" i="1"/>
  <c r="V1728" i="1" l="1"/>
  <c r="M1729" i="1"/>
  <c r="O1729" i="1"/>
  <c r="T1729" i="1"/>
  <c r="L1730" i="1"/>
  <c r="O1730" i="1" s="1"/>
  <c r="N1733" i="1"/>
  <c r="Q1732" i="1"/>
  <c r="V1729" i="1" l="1"/>
  <c r="R1730" i="1"/>
  <c r="T1730" i="1"/>
  <c r="M1730" i="1"/>
  <c r="L1731" i="1"/>
  <c r="O1731" i="1" s="1"/>
  <c r="Q1733" i="1"/>
  <c r="N1734" i="1"/>
  <c r="R1731" i="1" l="1"/>
  <c r="T1731" i="1"/>
  <c r="L1732" i="1"/>
  <c r="M1732" i="1" s="1"/>
  <c r="M1731" i="1"/>
  <c r="V1730" i="1"/>
  <c r="Q1734" i="1"/>
  <c r="R1732" i="1" l="1"/>
  <c r="O1732" i="1"/>
  <c r="T1732" i="1"/>
  <c r="L1733" i="1"/>
  <c r="O1733" i="1" s="1"/>
  <c r="V1731" i="1"/>
  <c r="Q1735" i="1"/>
  <c r="M1733" i="1" l="1"/>
  <c r="R1733" i="1"/>
  <c r="T1733" i="1"/>
  <c r="L1734" i="1"/>
  <c r="T1734" i="1" s="1"/>
  <c r="V1732" i="1"/>
  <c r="Q1736" i="1"/>
  <c r="R1734" i="1" l="1"/>
  <c r="O1734" i="1"/>
  <c r="M1734" i="1"/>
  <c r="V1733" i="1"/>
  <c r="L1735" i="1"/>
  <c r="M1735" i="1" s="1"/>
  <c r="Q1737" i="1"/>
  <c r="T1735" i="1" l="1"/>
  <c r="O1735" i="1"/>
  <c r="R1735" i="1"/>
  <c r="N1735" i="1"/>
  <c r="U1735" i="1"/>
  <c r="L1736" i="1"/>
  <c r="R1736" i="1" s="1"/>
  <c r="V1734" i="1"/>
  <c r="Q1738" i="1"/>
  <c r="V1735" i="1" l="1"/>
  <c r="U1736" i="1"/>
  <c r="L1737" i="1"/>
  <c r="M1736" i="1"/>
  <c r="N1736" i="1"/>
  <c r="T1736" i="1"/>
  <c r="O1736" i="1"/>
  <c r="Q1739" i="1"/>
  <c r="N1737" i="1" l="1"/>
  <c r="V1736" i="1"/>
  <c r="R1737" i="1"/>
  <c r="T1737" i="1"/>
  <c r="L1738" i="1"/>
  <c r="U1738" i="1" s="1"/>
  <c r="U1737" i="1"/>
  <c r="O1737" i="1"/>
  <c r="M1737" i="1"/>
  <c r="Q1740" i="1"/>
  <c r="V1737" i="1" l="1"/>
  <c r="O1738" i="1"/>
  <c r="N1738" i="1"/>
  <c r="T1738" i="1"/>
  <c r="R1738" i="1"/>
  <c r="M1738" i="1"/>
  <c r="L1739" i="1"/>
  <c r="T1739" i="1" s="1"/>
  <c r="N1739" i="1"/>
  <c r="Q1741" i="1"/>
  <c r="V1738" i="1" l="1"/>
  <c r="M1739" i="1"/>
  <c r="R1739" i="1"/>
  <c r="O1739" i="1"/>
  <c r="L1740" i="1"/>
  <c r="O1740" i="1" s="1"/>
  <c r="N1740" i="1"/>
  <c r="Q1742" i="1"/>
  <c r="V1739" i="1" l="1"/>
  <c r="R1740" i="1"/>
  <c r="T1740" i="1"/>
  <c r="M1740" i="1"/>
  <c r="L1741" i="1"/>
  <c r="T1741" i="1" s="1"/>
  <c r="N1741" i="1"/>
  <c r="Q1743" i="1"/>
  <c r="V1740" i="1" l="1"/>
  <c r="M1741" i="1"/>
  <c r="R1741" i="1"/>
  <c r="O1741" i="1"/>
  <c r="L1742" i="1"/>
  <c r="R1742" i="1" s="1"/>
  <c r="N1742" i="1"/>
  <c r="N1743" i="1" s="1"/>
  <c r="N1744" i="1" s="1"/>
  <c r="Q1744" i="1"/>
  <c r="V1741" i="1" l="1"/>
  <c r="M1742" i="1"/>
  <c r="T1742" i="1"/>
  <c r="O1742" i="1"/>
  <c r="L1743" i="1"/>
  <c r="T1743" i="1" s="1"/>
  <c r="N1745" i="1"/>
  <c r="N1746" i="1" s="1"/>
  <c r="Q1745" i="1"/>
  <c r="V1742" i="1" l="1"/>
  <c r="M1743" i="1"/>
  <c r="O1743" i="1"/>
  <c r="R1743" i="1"/>
  <c r="L1744" i="1"/>
  <c r="R1744" i="1" s="1"/>
  <c r="N1747" i="1"/>
  <c r="Q1746" i="1"/>
  <c r="V1743" i="1" l="1"/>
  <c r="O1744" i="1"/>
  <c r="T1744" i="1"/>
  <c r="M1744" i="1"/>
  <c r="L1745" i="1"/>
  <c r="M1745" i="1" s="1"/>
  <c r="Q1747" i="1"/>
  <c r="N1748" i="1"/>
  <c r="V1744" i="1" l="1"/>
  <c r="L1746" i="1"/>
  <c r="T1746" i="1" s="1"/>
  <c r="R1745" i="1"/>
  <c r="T1745" i="1"/>
  <c r="O1745" i="1"/>
  <c r="N1749" i="1"/>
  <c r="Q1748" i="1"/>
  <c r="M1746" i="1" l="1"/>
  <c r="O1746" i="1"/>
  <c r="R1746" i="1"/>
  <c r="V1745" i="1"/>
  <c r="L1747" i="1"/>
  <c r="O1747" i="1" s="1"/>
  <c r="Q1749" i="1"/>
  <c r="N1750" i="1"/>
  <c r="V1746" i="1" l="1"/>
  <c r="M1747" i="1"/>
  <c r="R1747" i="1"/>
  <c r="L1748" i="1"/>
  <c r="T1748" i="1" s="1"/>
  <c r="T1747" i="1"/>
  <c r="N1751" i="1"/>
  <c r="Q1750" i="1"/>
  <c r="O1748" i="1" l="1"/>
  <c r="R1748" i="1"/>
  <c r="M1748" i="1"/>
  <c r="V1747" i="1"/>
  <c r="L1749" i="1"/>
  <c r="M1749" i="1" s="1"/>
  <c r="Q1751" i="1"/>
  <c r="N1752" i="1"/>
  <c r="O1749" i="1" l="1"/>
  <c r="R1749" i="1"/>
  <c r="L1750" i="1"/>
  <c r="O1750" i="1" s="1"/>
  <c r="V1748" i="1"/>
  <c r="T1749" i="1"/>
  <c r="N1753" i="1"/>
  <c r="Q1752" i="1"/>
  <c r="M1750" i="1" l="1"/>
  <c r="R1750" i="1"/>
  <c r="T1750" i="1"/>
  <c r="V1749" i="1"/>
  <c r="L1751" i="1"/>
  <c r="M1751" i="1" s="1"/>
  <c r="Q1753" i="1"/>
  <c r="N1754" i="1"/>
  <c r="R1751" i="1" l="1"/>
  <c r="L1752" i="1"/>
  <c r="T1752" i="1" s="1"/>
  <c r="T1751" i="1"/>
  <c r="O1751" i="1"/>
  <c r="V1750" i="1"/>
  <c r="N1755" i="1"/>
  <c r="Q1754" i="1"/>
  <c r="M1752" i="1" l="1"/>
  <c r="O1752" i="1"/>
  <c r="R1752" i="1"/>
  <c r="L1753" i="1"/>
  <c r="M1753" i="1" s="1"/>
  <c r="V1751" i="1"/>
  <c r="V1752" i="1" s="1"/>
  <c r="Q1755" i="1"/>
  <c r="N1756" i="1"/>
  <c r="T1753" i="1" l="1"/>
  <c r="L1754" i="1"/>
  <c r="T1754" i="1" s="1"/>
  <c r="O1753" i="1"/>
  <c r="R1753" i="1"/>
  <c r="N1757" i="1"/>
  <c r="Q1756" i="1"/>
  <c r="V1753" i="1" l="1"/>
  <c r="M1754" i="1"/>
  <c r="O1754" i="1"/>
  <c r="R1754" i="1"/>
  <c r="L1755" i="1"/>
  <c r="O1755" i="1" s="1"/>
  <c r="Q1757" i="1"/>
  <c r="N1758" i="1"/>
  <c r="V1754" i="1" l="1"/>
  <c r="M1755" i="1"/>
  <c r="R1755" i="1"/>
  <c r="L1756" i="1"/>
  <c r="T1756" i="1" s="1"/>
  <c r="T1755" i="1"/>
  <c r="Q1758" i="1"/>
  <c r="M1756" i="1" l="1"/>
  <c r="O1756" i="1"/>
  <c r="R1756" i="1"/>
  <c r="L1757" i="1"/>
  <c r="T1757" i="1" s="1"/>
  <c r="V1755" i="1"/>
  <c r="Q1759" i="1"/>
  <c r="V1756" i="1" l="1"/>
  <c r="M1757" i="1"/>
  <c r="O1757" i="1"/>
  <c r="L1758" i="1"/>
  <c r="T1758" i="1" s="1"/>
  <c r="R1757" i="1"/>
  <c r="Q1760" i="1"/>
  <c r="V1757" i="1" l="1"/>
  <c r="O1758" i="1"/>
  <c r="M1758" i="1"/>
  <c r="R1758" i="1"/>
  <c r="V1758" i="1" s="1"/>
  <c r="L1759" i="1"/>
  <c r="T1759" i="1" s="1"/>
  <c r="Q1761" i="1"/>
  <c r="M1759" i="1" l="1"/>
  <c r="N1759" i="1"/>
  <c r="R1759" i="1"/>
  <c r="U1759" i="1"/>
  <c r="L1760" i="1"/>
  <c r="N1760" i="1" s="1"/>
  <c r="O1759" i="1"/>
  <c r="Q1762" i="1"/>
  <c r="V1759" i="1" l="1"/>
  <c r="T1760" i="1"/>
  <c r="U1760" i="1"/>
  <c r="R1760" i="1"/>
  <c r="O1760" i="1"/>
  <c r="M1760" i="1"/>
  <c r="L1761" i="1"/>
  <c r="N1761" i="1" s="1"/>
  <c r="Q1763" i="1"/>
  <c r="V1760" i="1" l="1"/>
  <c r="O1761" i="1"/>
  <c r="T1761" i="1"/>
  <c r="U1761" i="1"/>
  <c r="L1762" i="1"/>
  <c r="N1762" i="1" s="1"/>
  <c r="M1761" i="1"/>
  <c r="R1761" i="1"/>
  <c r="Q1764" i="1"/>
  <c r="V1761" i="1" l="1"/>
  <c r="R1762" i="1"/>
  <c r="T1762" i="1"/>
  <c r="U1762" i="1"/>
  <c r="M1762" i="1"/>
  <c r="L1763" i="1"/>
  <c r="O1763" i="1" s="1"/>
  <c r="O1762" i="1"/>
  <c r="N1763" i="1"/>
  <c r="Q1765" i="1"/>
  <c r="V1762" i="1" l="1"/>
  <c r="T1763" i="1"/>
  <c r="R1763" i="1"/>
  <c r="L1764" i="1"/>
  <c r="T1764" i="1" s="1"/>
  <c r="M1763" i="1"/>
  <c r="N1764" i="1"/>
  <c r="Q1766" i="1"/>
  <c r="V1763" i="1" l="1"/>
  <c r="M1764" i="1"/>
  <c r="R1764" i="1"/>
  <c r="O1764" i="1"/>
  <c r="L1765" i="1"/>
  <c r="O1765" i="1" s="1"/>
  <c r="N1765" i="1"/>
  <c r="Q1767" i="1"/>
  <c r="V1764" i="1" l="1"/>
  <c r="M1765" i="1"/>
  <c r="R1765" i="1"/>
  <c r="T1765" i="1"/>
  <c r="L1766" i="1"/>
  <c r="T1766" i="1" s="1"/>
  <c r="N1766" i="1"/>
  <c r="N1767" i="1" s="1"/>
  <c r="N1768" i="1" s="1"/>
  <c r="Q1768" i="1"/>
  <c r="V1765" i="1" l="1"/>
  <c r="R1766" i="1"/>
  <c r="L1767" i="1"/>
  <c r="O1767" i="1" s="1"/>
  <c r="M1766" i="1"/>
  <c r="O1766" i="1"/>
  <c r="N1769" i="1"/>
  <c r="N1770" i="1" s="1"/>
  <c r="Q1769" i="1"/>
  <c r="V1766" i="1" l="1"/>
  <c r="M1767" i="1"/>
  <c r="T1767" i="1"/>
  <c r="R1767" i="1"/>
  <c r="L1768" i="1"/>
  <c r="O1768" i="1" s="1"/>
  <c r="N1771" i="1"/>
  <c r="Q1770" i="1"/>
  <c r="V1767" i="1" l="1"/>
  <c r="M1768" i="1"/>
  <c r="R1768" i="1"/>
  <c r="T1768" i="1"/>
  <c r="L1769" i="1"/>
  <c r="O1769" i="1" s="1"/>
  <c r="Q1771" i="1"/>
  <c r="N1772" i="1"/>
  <c r="L1770" i="1" l="1"/>
  <c r="T1770" i="1" s="1"/>
  <c r="R1769" i="1"/>
  <c r="M1769" i="1"/>
  <c r="T1769" i="1"/>
  <c r="V1768" i="1"/>
  <c r="N1773" i="1"/>
  <c r="Q1772" i="1"/>
  <c r="M1770" i="1" l="1"/>
  <c r="O1770" i="1"/>
  <c r="R1770" i="1"/>
  <c r="L1771" i="1"/>
  <c r="T1771" i="1" s="1"/>
  <c r="V1769" i="1"/>
  <c r="Q1773" i="1"/>
  <c r="N1774" i="1"/>
  <c r="V1770" i="1" l="1"/>
  <c r="O1771" i="1"/>
  <c r="M1771" i="1"/>
  <c r="R1771" i="1"/>
  <c r="V1771" i="1" s="1"/>
  <c r="L1772" i="1"/>
  <c r="O1772" i="1" s="1"/>
  <c r="N1775" i="1"/>
  <c r="Q1774" i="1"/>
  <c r="M1772" i="1" l="1"/>
  <c r="L1773" i="1"/>
  <c r="O1773" i="1" s="1"/>
  <c r="R1772" i="1"/>
  <c r="T1772" i="1"/>
  <c r="Q1775" i="1"/>
  <c r="N1776" i="1"/>
  <c r="M1773" i="1" l="1"/>
  <c r="R1773" i="1"/>
  <c r="L1774" i="1"/>
  <c r="T1774" i="1" s="1"/>
  <c r="T1773" i="1"/>
  <c r="V1772" i="1"/>
  <c r="N1777" i="1"/>
  <c r="Q1776" i="1"/>
  <c r="V1773" i="1" l="1"/>
  <c r="M1774" i="1"/>
  <c r="O1774" i="1"/>
  <c r="L1775" i="1"/>
  <c r="T1775" i="1" s="1"/>
  <c r="R1774" i="1"/>
  <c r="N1778" i="1"/>
  <c r="Q1777" i="1"/>
  <c r="V1774" i="1" l="1"/>
  <c r="O1775" i="1"/>
  <c r="M1775" i="1"/>
  <c r="R1775" i="1"/>
  <c r="L1776" i="1"/>
  <c r="R1776" i="1" s="1"/>
  <c r="Q1778" i="1"/>
  <c r="N1779" i="1"/>
  <c r="V1775" i="1" l="1"/>
  <c r="L1777" i="1"/>
  <c r="T1777" i="1" s="1"/>
  <c r="M1776" i="1"/>
  <c r="O1776" i="1"/>
  <c r="T1776" i="1"/>
  <c r="N1780" i="1"/>
  <c r="Q1779" i="1"/>
  <c r="V1776" i="1" l="1"/>
  <c r="M1777" i="1"/>
  <c r="O1777" i="1"/>
  <c r="R1777" i="1"/>
  <c r="L1778" i="1"/>
  <c r="R1778" i="1" s="1"/>
  <c r="Q1780" i="1"/>
  <c r="N1781" i="1"/>
  <c r="V1777" i="1" l="1"/>
  <c r="O1778" i="1"/>
  <c r="T1778" i="1"/>
  <c r="M1778" i="1"/>
  <c r="L1779" i="1"/>
  <c r="R1779" i="1" s="1"/>
  <c r="N1782" i="1"/>
  <c r="Q1781" i="1"/>
  <c r="V1778" i="1" l="1"/>
  <c r="M1779" i="1"/>
  <c r="O1779" i="1"/>
  <c r="T1779" i="1"/>
  <c r="L1780" i="1"/>
  <c r="M1780" i="1" s="1"/>
  <c r="Q1782" i="1"/>
  <c r="V1779" i="1" l="1"/>
  <c r="O1780" i="1"/>
  <c r="L1781" i="1"/>
  <c r="T1781" i="1" s="1"/>
  <c r="R1780" i="1"/>
  <c r="T1780" i="1"/>
  <c r="Q1783" i="1"/>
  <c r="O1781" i="1" l="1"/>
  <c r="M1781" i="1"/>
  <c r="R1781" i="1"/>
  <c r="L1782" i="1"/>
  <c r="T1782" i="1" s="1"/>
  <c r="V1780" i="1"/>
  <c r="V1781" i="1" s="1"/>
  <c r="Q1784" i="1"/>
  <c r="O1782" i="1" l="1"/>
  <c r="L1783" i="1"/>
  <c r="U1783" i="1" s="1"/>
  <c r="R1782" i="1"/>
  <c r="V1782" i="1" s="1"/>
  <c r="M1782" i="1"/>
  <c r="Q1785" i="1"/>
  <c r="M1783" i="1" l="1"/>
  <c r="O1783" i="1"/>
  <c r="N1783" i="1"/>
  <c r="R1783" i="1"/>
  <c r="T1783" i="1"/>
  <c r="L1784" i="1"/>
  <c r="M1784" i="1" s="1"/>
  <c r="Q1786" i="1"/>
  <c r="V1783" i="1" l="1"/>
  <c r="N1784" i="1"/>
  <c r="O1784" i="1"/>
  <c r="R1784" i="1"/>
  <c r="T1784" i="1"/>
  <c r="U1784" i="1"/>
  <c r="L1785" i="1"/>
  <c r="N1785" i="1" s="1"/>
  <c r="Q1787" i="1"/>
  <c r="V1784" i="1" l="1"/>
  <c r="U1785" i="1"/>
  <c r="M1785" i="1"/>
  <c r="R1785" i="1"/>
  <c r="T1785" i="1"/>
  <c r="O1785" i="1"/>
  <c r="L1786" i="1"/>
  <c r="N1786" i="1" s="1"/>
  <c r="Q1788" i="1"/>
  <c r="V1785" i="1" l="1"/>
  <c r="U1786" i="1"/>
  <c r="R1786" i="1"/>
  <c r="T1786" i="1"/>
  <c r="M1786" i="1"/>
  <c r="L1787" i="1"/>
  <c r="O1787" i="1" s="1"/>
  <c r="O1786" i="1"/>
  <c r="N1787" i="1"/>
  <c r="Q1789" i="1"/>
  <c r="V1786" i="1" l="1"/>
  <c r="T1787" i="1"/>
  <c r="L1788" i="1"/>
  <c r="T1788" i="1" s="1"/>
  <c r="R1787" i="1"/>
  <c r="M1787" i="1"/>
  <c r="N1788" i="1"/>
  <c r="Q1790" i="1"/>
  <c r="V1787" i="1" l="1"/>
  <c r="M1788" i="1"/>
  <c r="O1788" i="1"/>
  <c r="R1788" i="1"/>
  <c r="L1789" i="1"/>
  <c r="T1789" i="1" s="1"/>
  <c r="N1789" i="1"/>
  <c r="Q1791" i="1"/>
  <c r="V1788" i="1" l="1"/>
  <c r="M1789" i="1"/>
  <c r="L1790" i="1"/>
  <c r="T1790" i="1" s="1"/>
  <c r="O1789" i="1"/>
  <c r="R1789" i="1"/>
  <c r="N1790" i="1"/>
  <c r="N1791" i="1" s="1"/>
  <c r="N1792" i="1" s="1"/>
  <c r="Q1792" i="1"/>
  <c r="V1789" i="1" l="1"/>
  <c r="O1790" i="1"/>
  <c r="R1790" i="1"/>
  <c r="V1790" i="1" s="1"/>
  <c r="L1791" i="1"/>
  <c r="T1791" i="1" s="1"/>
  <c r="M1790" i="1"/>
  <c r="N1793" i="1"/>
  <c r="N1794" i="1" s="1"/>
  <c r="Q1793" i="1"/>
  <c r="M1791" i="1" l="1"/>
  <c r="O1791" i="1"/>
  <c r="R1791" i="1"/>
  <c r="V1791" i="1" s="1"/>
  <c r="L1792" i="1"/>
  <c r="O1792" i="1" s="1"/>
  <c r="Q1794" i="1"/>
  <c r="N1795" i="1"/>
  <c r="T1792" i="1" l="1"/>
  <c r="R1792" i="1"/>
  <c r="M1792" i="1"/>
  <c r="L1793" i="1"/>
  <c r="T1793" i="1" s="1"/>
  <c r="N1796" i="1"/>
  <c r="Q1795" i="1"/>
  <c r="V1792" i="1" l="1"/>
  <c r="O1793" i="1"/>
  <c r="M1793" i="1"/>
  <c r="L1794" i="1"/>
  <c r="T1794" i="1" s="1"/>
  <c r="R1793" i="1"/>
  <c r="Q1796" i="1"/>
  <c r="N1797" i="1"/>
  <c r="V1793" i="1" l="1"/>
  <c r="M1794" i="1"/>
  <c r="R1794" i="1"/>
  <c r="O1794" i="1"/>
  <c r="L1795" i="1"/>
  <c r="T1795" i="1" s="1"/>
  <c r="N1798" i="1"/>
  <c r="Q1797" i="1"/>
  <c r="V1794" i="1" l="1"/>
  <c r="L1796" i="1"/>
  <c r="T1796" i="1" s="1"/>
  <c r="O1795" i="1"/>
  <c r="M1795" i="1"/>
  <c r="R1795" i="1"/>
  <c r="Q1798" i="1"/>
  <c r="N1799" i="1"/>
  <c r="V1795" i="1" l="1"/>
  <c r="M1796" i="1"/>
  <c r="O1796" i="1"/>
  <c r="R1796" i="1"/>
  <c r="L1797" i="1"/>
  <c r="T1797" i="1" s="1"/>
  <c r="N1800" i="1"/>
  <c r="Q1799" i="1"/>
  <c r="V1796" i="1" l="1"/>
  <c r="R1797" i="1"/>
  <c r="O1797" i="1"/>
  <c r="L1798" i="1"/>
  <c r="T1798" i="1" s="1"/>
  <c r="M1797" i="1"/>
  <c r="Q1800" i="1"/>
  <c r="N1801" i="1"/>
  <c r="V1797" i="1" l="1"/>
  <c r="O1798" i="1"/>
  <c r="L1799" i="1"/>
  <c r="T1799" i="1" s="1"/>
  <c r="R1798" i="1"/>
  <c r="M1798" i="1"/>
  <c r="N1802" i="1"/>
  <c r="Q1801" i="1"/>
  <c r="V1798" i="1" l="1"/>
  <c r="M1799" i="1"/>
  <c r="O1799" i="1"/>
  <c r="R1799" i="1"/>
  <c r="L1800" i="1"/>
  <c r="R1800" i="1" s="1"/>
  <c r="Q1802" i="1"/>
  <c r="N1803" i="1"/>
  <c r="V1799" i="1" l="1"/>
  <c r="O1800" i="1"/>
  <c r="L1801" i="1"/>
  <c r="M1801" i="1" s="1"/>
  <c r="T1800" i="1"/>
  <c r="V1800" i="1" s="1"/>
  <c r="M1800" i="1"/>
  <c r="N1804" i="1"/>
  <c r="Q1803" i="1"/>
  <c r="O1801" i="1" l="1"/>
  <c r="R1801" i="1"/>
  <c r="T1801" i="1"/>
  <c r="L1802" i="1"/>
  <c r="R1802" i="1" s="1"/>
  <c r="Q1804" i="1"/>
  <c r="N1805" i="1"/>
  <c r="V1801" i="1" l="1"/>
  <c r="O1802" i="1"/>
  <c r="T1802" i="1"/>
  <c r="M1802" i="1"/>
  <c r="L1803" i="1"/>
  <c r="M1803" i="1" s="1"/>
  <c r="N1806" i="1"/>
  <c r="Q1805" i="1"/>
  <c r="V1802" i="1" l="1"/>
  <c r="R1803" i="1"/>
  <c r="T1803" i="1"/>
  <c r="O1803" i="1"/>
  <c r="L1804" i="1"/>
  <c r="R1804" i="1" s="1"/>
  <c r="Q1806" i="1"/>
  <c r="M1804" i="1" l="1"/>
  <c r="O1804" i="1"/>
  <c r="T1804" i="1"/>
  <c r="L1805" i="1"/>
  <c r="T1805" i="1" s="1"/>
  <c r="V1803" i="1"/>
  <c r="Q1807" i="1"/>
  <c r="V1804" i="1" l="1"/>
  <c r="O1805" i="1"/>
  <c r="M1805" i="1"/>
  <c r="R1805" i="1"/>
  <c r="L1806" i="1"/>
  <c r="T1806" i="1" s="1"/>
  <c r="Q1808" i="1"/>
  <c r="V1805" i="1" l="1"/>
  <c r="M1806" i="1"/>
  <c r="L1807" i="1"/>
  <c r="U1807" i="1" s="1"/>
  <c r="O1806" i="1"/>
  <c r="R1806" i="1"/>
  <c r="Q1809" i="1"/>
  <c r="V1806" i="1" l="1"/>
  <c r="O1807" i="1"/>
  <c r="N1807" i="1"/>
  <c r="T1807" i="1"/>
  <c r="M1807" i="1"/>
  <c r="R1807" i="1"/>
  <c r="L1808" i="1"/>
  <c r="T1808" i="1" s="1"/>
  <c r="Q1810" i="1"/>
  <c r="V1807" i="1" l="1"/>
  <c r="L1809" i="1"/>
  <c r="U1809" i="1" s="1"/>
  <c r="M1808" i="1"/>
  <c r="O1808" i="1"/>
  <c r="R1808" i="1"/>
  <c r="U1808" i="1"/>
  <c r="N1808" i="1"/>
  <c r="Q1811" i="1"/>
  <c r="T1809" i="1" l="1"/>
  <c r="R1809" i="1"/>
  <c r="V1808" i="1"/>
  <c r="M1809" i="1"/>
  <c r="L1810" i="1"/>
  <c r="M1810" i="1" s="1"/>
  <c r="O1809" i="1"/>
  <c r="N1809" i="1"/>
  <c r="Q1812" i="1"/>
  <c r="V1809" i="1" l="1"/>
  <c r="T1810" i="1"/>
  <c r="N1810" i="1"/>
  <c r="L1811" i="1"/>
  <c r="O1811" i="1" s="1"/>
  <c r="R1810" i="1"/>
  <c r="U1810" i="1"/>
  <c r="O1810" i="1"/>
  <c r="N1811" i="1"/>
  <c r="Q1813" i="1"/>
  <c r="V1810" i="1" l="1"/>
  <c r="R1811" i="1"/>
  <c r="T1811" i="1"/>
  <c r="M1811" i="1"/>
  <c r="L1812" i="1"/>
  <c r="T1812" i="1" s="1"/>
  <c r="N1812" i="1"/>
  <c r="Q1814" i="1"/>
  <c r="V1811" i="1" l="1"/>
  <c r="M1812" i="1"/>
  <c r="R1812" i="1"/>
  <c r="O1812" i="1"/>
  <c r="L1813" i="1"/>
  <c r="M1813" i="1" s="1"/>
  <c r="N1813" i="1"/>
  <c r="Q1815" i="1"/>
  <c r="V1812" i="1" l="1"/>
  <c r="O1813" i="1"/>
  <c r="T1813" i="1"/>
  <c r="L1814" i="1"/>
  <c r="T1814" i="1" s="1"/>
  <c r="R1813" i="1"/>
  <c r="N1814" i="1"/>
  <c r="N1815" i="1" s="1"/>
  <c r="N1816" i="1" s="1"/>
  <c r="Q1816" i="1"/>
  <c r="M1814" i="1" l="1"/>
  <c r="V1813" i="1"/>
  <c r="O1814" i="1"/>
  <c r="R1814" i="1"/>
  <c r="L1815" i="1"/>
  <c r="R1815" i="1" s="1"/>
  <c r="N1817" i="1"/>
  <c r="Q1817" i="1"/>
  <c r="V1814" i="1" l="1"/>
  <c r="L1816" i="1"/>
  <c r="M1816" i="1" s="1"/>
  <c r="T1815" i="1"/>
  <c r="M1815" i="1"/>
  <c r="O1815" i="1"/>
  <c r="N1818" i="1"/>
  <c r="N1819" i="1" s="1"/>
  <c r="Q1818" i="1"/>
  <c r="V1815" i="1" l="1"/>
  <c r="O1816" i="1"/>
  <c r="R1816" i="1"/>
  <c r="T1816" i="1"/>
  <c r="L1817" i="1"/>
  <c r="M1817" i="1" s="1"/>
  <c r="Q1819" i="1"/>
  <c r="N1820" i="1"/>
  <c r="V1816" i="1" l="1"/>
  <c r="O1817" i="1"/>
  <c r="R1817" i="1"/>
  <c r="T1817" i="1"/>
  <c r="L1818" i="1"/>
  <c r="M1818" i="1" s="1"/>
  <c r="N1821" i="1"/>
  <c r="Q1820" i="1"/>
  <c r="O1818" i="1" l="1"/>
  <c r="R1818" i="1"/>
  <c r="L1819" i="1"/>
  <c r="T1819" i="1" s="1"/>
  <c r="V1817" i="1"/>
  <c r="T1818" i="1"/>
  <c r="Q1821" i="1"/>
  <c r="N1822" i="1"/>
  <c r="M1819" i="1" l="1"/>
  <c r="O1819" i="1"/>
  <c r="R1819" i="1"/>
  <c r="V1818" i="1"/>
  <c r="V1819" i="1" s="1"/>
  <c r="L1820" i="1"/>
  <c r="T1820" i="1" s="1"/>
  <c r="N1823" i="1"/>
  <c r="Q1822" i="1"/>
  <c r="M1820" i="1" l="1"/>
  <c r="O1820" i="1"/>
  <c r="R1820" i="1"/>
  <c r="V1820" i="1" s="1"/>
  <c r="L1821" i="1"/>
  <c r="R1821" i="1" s="1"/>
  <c r="Q1823" i="1"/>
  <c r="N1824" i="1"/>
  <c r="L1822" i="1" l="1"/>
  <c r="T1822" i="1" s="1"/>
  <c r="O1821" i="1"/>
  <c r="T1821" i="1"/>
  <c r="V1821" i="1" s="1"/>
  <c r="M1821" i="1"/>
  <c r="Q1824" i="1"/>
  <c r="N1825" i="1"/>
  <c r="O1822" i="1" l="1"/>
  <c r="M1822" i="1"/>
  <c r="R1822" i="1"/>
  <c r="V1822" i="1" s="1"/>
  <c r="L1823" i="1"/>
  <c r="T1823" i="1" s="1"/>
  <c r="N1826" i="1"/>
  <c r="Q1825" i="1"/>
  <c r="M1823" i="1" l="1"/>
  <c r="O1823" i="1"/>
  <c r="R1823" i="1"/>
  <c r="V1823" i="1" s="1"/>
  <c r="L1824" i="1"/>
  <c r="T1824" i="1" s="1"/>
  <c r="Q1826" i="1"/>
  <c r="N1827" i="1"/>
  <c r="M1824" i="1" l="1"/>
  <c r="O1824" i="1"/>
  <c r="R1824" i="1"/>
  <c r="V1824" i="1" s="1"/>
  <c r="L1825" i="1"/>
  <c r="R1825" i="1" s="1"/>
  <c r="N1828" i="1"/>
  <c r="Q1827" i="1"/>
  <c r="M1825" i="1" l="1"/>
  <c r="T1825" i="1"/>
  <c r="V1825" i="1" s="1"/>
  <c r="L1826" i="1"/>
  <c r="T1826" i="1" s="1"/>
  <c r="O1825" i="1"/>
  <c r="Q1828" i="1"/>
  <c r="N1829" i="1"/>
  <c r="M1826" i="1" l="1"/>
  <c r="O1826" i="1"/>
  <c r="R1826" i="1"/>
  <c r="V1826" i="1" s="1"/>
  <c r="L1827" i="1"/>
  <c r="O1827" i="1" s="1"/>
  <c r="N1830" i="1"/>
  <c r="Q1829" i="1"/>
  <c r="M1827" i="1" l="1"/>
  <c r="R1827" i="1"/>
  <c r="L1828" i="1"/>
  <c r="T1828" i="1" s="1"/>
  <c r="T1827" i="1"/>
  <c r="Q1830" i="1"/>
  <c r="M1828" i="1" l="1"/>
  <c r="O1828" i="1"/>
  <c r="R1828" i="1"/>
  <c r="L1829" i="1"/>
  <c r="T1829" i="1" s="1"/>
  <c r="V1827" i="1"/>
  <c r="Q1831" i="1"/>
  <c r="V1828" i="1" l="1"/>
  <c r="M1829" i="1"/>
  <c r="O1829" i="1"/>
  <c r="R1829" i="1"/>
  <c r="L1830" i="1"/>
  <c r="T1830" i="1" s="1"/>
  <c r="Q1832" i="1"/>
  <c r="V1829" i="1" l="1"/>
  <c r="M1830" i="1"/>
  <c r="O1830" i="1"/>
  <c r="R1830" i="1"/>
  <c r="L1831" i="1"/>
  <c r="U1831" i="1" s="1"/>
  <c r="Q1833" i="1"/>
  <c r="V1830" i="1" l="1"/>
  <c r="N1831" i="1"/>
  <c r="O1831" i="1"/>
  <c r="R1831" i="1"/>
  <c r="T1831" i="1"/>
  <c r="M1831" i="1"/>
  <c r="L1832" i="1"/>
  <c r="N1832" i="1" s="1"/>
  <c r="Q1834" i="1"/>
  <c r="V1831" i="1" l="1"/>
  <c r="T1832" i="1"/>
  <c r="R1832" i="1"/>
  <c r="U1832" i="1"/>
  <c r="L1833" i="1"/>
  <c r="R1833" i="1" s="1"/>
  <c r="M1832" i="1"/>
  <c r="O1832" i="1"/>
  <c r="Q1835" i="1"/>
  <c r="V1832" i="1" l="1"/>
  <c r="T1833" i="1"/>
  <c r="N1833" i="1"/>
  <c r="O1833" i="1"/>
  <c r="U1833" i="1"/>
  <c r="L1834" i="1"/>
  <c r="N1834" i="1" s="1"/>
  <c r="M1833" i="1"/>
  <c r="Q1836" i="1"/>
  <c r="V1833" i="1" l="1"/>
  <c r="R1834" i="1"/>
  <c r="T1834" i="1"/>
  <c r="L1835" i="1"/>
  <c r="O1835" i="1" s="1"/>
  <c r="O1834" i="1"/>
  <c r="U1834" i="1"/>
  <c r="M1834" i="1"/>
  <c r="N1835" i="1"/>
  <c r="Q1837" i="1"/>
  <c r="V1834" i="1" l="1"/>
  <c r="R1835" i="1"/>
  <c r="T1835" i="1"/>
  <c r="L1836" i="1"/>
  <c r="T1836" i="1" s="1"/>
  <c r="M1835" i="1"/>
  <c r="N1836" i="1"/>
  <c r="Q1838" i="1"/>
  <c r="V1835" i="1" l="1"/>
  <c r="O1836" i="1"/>
  <c r="R1836" i="1"/>
  <c r="M1836" i="1"/>
  <c r="L1837" i="1"/>
  <c r="T1837" i="1" s="1"/>
  <c r="N1837" i="1"/>
  <c r="Q1839" i="1"/>
  <c r="V1836" i="1" l="1"/>
  <c r="R1837" i="1"/>
  <c r="O1837" i="1"/>
  <c r="M1837" i="1"/>
  <c r="L1838" i="1"/>
  <c r="O1838" i="1" s="1"/>
  <c r="N1838" i="1"/>
  <c r="N1839" i="1" s="1"/>
  <c r="N1840" i="1" s="1"/>
  <c r="Q1840" i="1"/>
  <c r="V1837" i="1" l="1"/>
  <c r="M1838" i="1"/>
  <c r="R1838" i="1"/>
  <c r="T1838" i="1"/>
  <c r="L1839" i="1"/>
  <c r="M1839" i="1" s="1"/>
  <c r="N1841" i="1"/>
  <c r="N1842" i="1" s="1"/>
  <c r="Q1841" i="1"/>
  <c r="O1839" i="1" l="1"/>
  <c r="R1839" i="1"/>
  <c r="T1839" i="1"/>
  <c r="V1838" i="1"/>
  <c r="L1840" i="1"/>
  <c r="T1840" i="1" s="1"/>
  <c r="N1843" i="1"/>
  <c r="Q1842" i="1"/>
  <c r="M1840" i="1" l="1"/>
  <c r="O1840" i="1"/>
  <c r="L1841" i="1"/>
  <c r="T1841" i="1" s="1"/>
  <c r="R1840" i="1"/>
  <c r="V1839" i="1"/>
  <c r="Q1843" i="1"/>
  <c r="N1844" i="1"/>
  <c r="R1841" i="1" l="1"/>
  <c r="V1840" i="1"/>
  <c r="O1841" i="1"/>
  <c r="M1841" i="1"/>
  <c r="L1842" i="1"/>
  <c r="R1842" i="1" s="1"/>
  <c r="N1845" i="1"/>
  <c r="Q1844" i="1"/>
  <c r="T1842" i="1" l="1"/>
  <c r="L1843" i="1"/>
  <c r="O1843" i="1" s="1"/>
  <c r="M1842" i="1"/>
  <c r="O1842" i="1"/>
  <c r="V1841" i="1"/>
  <c r="Q1845" i="1"/>
  <c r="N1846" i="1"/>
  <c r="V1842" i="1" l="1"/>
  <c r="M1843" i="1"/>
  <c r="R1843" i="1"/>
  <c r="L1844" i="1"/>
  <c r="T1844" i="1" s="1"/>
  <c r="T1843" i="1"/>
  <c r="N1847" i="1"/>
  <c r="Q1846" i="1"/>
  <c r="V1843" i="1" l="1"/>
  <c r="M1844" i="1"/>
  <c r="O1844" i="1"/>
  <c r="R1844" i="1"/>
  <c r="L1845" i="1"/>
  <c r="O1845" i="1" s="1"/>
  <c r="N1848" i="1"/>
  <c r="Q1847" i="1"/>
  <c r="V1844" i="1" l="1"/>
  <c r="R1845" i="1"/>
  <c r="L1846" i="1"/>
  <c r="R1846" i="1" s="1"/>
  <c r="M1845" i="1"/>
  <c r="T1845" i="1"/>
  <c r="Q1848" i="1"/>
  <c r="N1849" i="1"/>
  <c r="T1846" i="1" l="1"/>
  <c r="M1846" i="1"/>
  <c r="O1846" i="1"/>
  <c r="L1847" i="1"/>
  <c r="T1847" i="1" s="1"/>
  <c r="V1845" i="1"/>
  <c r="Q1849" i="1"/>
  <c r="N1850" i="1"/>
  <c r="V1846" i="1" l="1"/>
  <c r="M1847" i="1"/>
  <c r="O1847" i="1"/>
  <c r="L1848" i="1"/>
  <c r="T1848" i="1" s="1"/>
  <c r="R1847" i="1"/>
  <c r="N1851" i="1"/>
  <c r="Q1850" i="1"/>
  <c r="V1847" i="1" l="1"/>
  <c r="M1848" i="1"/>
  <c r="O1848" i="1"/>
  <c r="R1848" i="1"/>
  <c r="L1849" i="1"/>
  <c r="R1849" i="1" s="1"/>
  <c r="Q1851" i="1"/>
  <c r="N1852" i="1"/>
  <c r="V1848" i="1" l="1"/>
  <c r="M1849" i="1"/>
  <c r="O1849" i="1"/>
  <c r="L1850" i="1"/>
  <c r="T1850" i="1" s="1"/>
  <c r="T1849" i="1"/>
  <c r="N1853" i="1"/>
  <c r="Q1852" i="1"/>
  <c r="V1849" i="1" l="1"/>
  <c r="M1850" i="1"/>
  <c r="O1850" i="1"/>
  <c r="R1850" i="1"/>
  <c r="V1850" i="1" s="1"/>
  <c r="L1851" i="1"/>
  <c r="T1851" i="1" s="1"/>
  <c r="Q1853" i="1"/>
  <c r="N1854" i="1"/>
  <c r="M1851" i="1" l="1"/>
  <c r="O1851" i="1"/>
  <c r="R1851" i="1"/>
  <c r="V1851" i="1" s="1"/>
  <c r="L1852" i="1"/>
  <c r="R1852" i="1" s="1"/>
  <c r="Q1854" i="1"/>
  <c r="L1853" i="1" l="1"/>
  <c r="T1853" i="1" s="1"/>
  <c r="O1852" i="1"/>
  <c r="T1852" i="1"/>
  <c r="V1852" i="1" s="1"/>
  <c r="M1852" i="1"/>
  <c r="Q1855" i="1"/>
  <c r="M1853" i="1" l="1"/>
  <c r="O1853" i="1"/>
  <c r="R1853" i="1"/>
  <c r="V1853" i="1" s="1"/>
  <c r="L1854" i="1"/>
  <c r="R1854" i="1" s="1"/>
  <c r="Q1856" i="1"/>
  <c r="M1854" i="1" l="1"/>
  <c r="O1854" i="1"/>
  <c r="T1854" i="1"/>
  <c r="V1854" i="1" s="1"/>
  <c r="L1855" i="1"/>
  <c r="M1855" i="1" s="1"/>
  <c r="Q1857" i="1"/>
  <c r="R1855" i="1" l="1"/>
  <c r="O1855" i="1"/>
  <c r="U1855" i="1"/>
  <c r="L1856" i="1"/>
  <c r="N1855" i="1"/>
  <c r="T1855" i="1"/>
  <c r="Q1858" i="1"/>
  <c r="N1856" i="1" l="1"/>
  <c r="V1855" i="1"/>
  <c r="T1856" i="1"/>
  <c r="R1856" i="1"/>
  <c r="U1856" i="1"/>
  <c r="M1856" i="1"/>
  <c r="O1856" i="1"/>
  <c r="L1857" i="1"/>
  <c r="O1857" i="1" s="1"/>
  <c r="Q1859" i="1"/>
  <c r="V1856" i="1" l="1"/>
  <c r="R1857" i="1"/>
  <c r="N1857" i="1"/>
  <c r="T1857" i="1"/>
  <c r="L1858" i="1"/>
  <c r="N1858" i="1" s="1"/>
  <c r="U1857" i="1"/>
  <c r="M1857" i="1"/>
  <c r="Q1860" i="1"/>
  <c r="V1857" i="1" l="1"/>
  <c r="T1858" i="1"/>
  <c r="R1858" i="1"/>
  <c r="L1859" i="1"/>
  <c r="R1859" i="1" s="1"/>
  <c r="U1858" i="1"/>
  <c r="O1858" i="1"/>
  <c r="M1858" i="1"/>
  <c r="N1859" i="1"/>
  <c r="Q1861" i="1"/>
  <c r="V1858" i="1" l="1"/>
  <c r="T1859" i="1"/>
  <c r="L1860" i="1"/>
  <c r="T1860" i="1" s="1"/>
  <c r="O1859" i="1"/>
  <c r="M1859" i="1"/>
  <c r="N1860" i="1"/>
  <c r="Q1862" i="1"/>
  <c r="V1859" i="1" l="1"/>
  <c r="M1860" i="1"/>
  <c r="O1860" i="1"/>
  <c r="R1860" i="1"/>
  <c r="L1861" i="1"/>
  <c r="T1861" i="1" s="1"/>
  <c r="N1861" i="1"/>
  <c r="Q1863" i="1"/>
  <c r="V1860" i="1" l="1"/>
  <c r="R1861" i="1"/>
  <c r="L1862" i="1"/>
  <c r="T1862" i="1" s="1"/>
  <c r="O1861" i="1"/>
  <c r="M1861" i="1"/>
  <c r="N1862" i="1"/>
  <c r="N1863" i="1" s="1"/>
  <c r="N1864" i="1" s="1"/>
  <c r="Q1864" i="1"/>
  <c r="V1861" i="1" l="1"/>
  <c r="O1862" i="1"/>
  <c r="M1862" i="1"/>
  <c r="R1862" i="1"/>
  <c r="L1863" i="1"/>
  <c r="T1863" i="1" s="1"/>
  <c r="N1865" i="1"/>
  <c r="Q1865" i="1"/>
  <c r="V1862" i="1" l="1"/>
  <c r="L1864" i="1"/>
  <c r="T1864" i="1" s="1"/>
  <c r="O1863" i="1"/>
  <c r="M1863" i="1"/>
  <c r="R1863" i="1"/>
  <c r="N1866" i="1"/>
  <c r="N1867" i="1" s="1"/>
  <c r="Q1866" i="1"/>
  <c r="V1863" i="1" l="1"/>
  <c r="O1864" i="1"/>
  <c r="M1864" i="1"/>
  <c r="R1864" i="1"/>
  <c r="L1865" i="1"/>
  <c r="O1865" i="1" s="1"/>
  <c r="N1868" i="1"/>
  <c r="Q1867" i="1"/>
  <c r="V1864" i="1" l="1"/>
  <c r="L1866" i="1"/>
  <c r="T1866" i="1" s="1"/>
  <c r="T1865" i="1"/>
  <c r="M1865" i="1"/>
  <c r="R1865" i="1"/>
  <c r="Q1868" i="1"/>
  <c r="N1869" i="1"/>
  <c r="M1866" i="1" l="1"/>
  <c r="V1865" i="1"/>
  <c r="O1866" i="1"/>
  <c r="R1866" i="1"/>
  <c r="L1867" i="1"/>
  <c r="O1867" i="1" s="1"/>
  <c r="N1870" i="1"/>
  <c r="Q1869" i="1"/>
  <c r="V1866" i="1" l="1"/>
  <c r="L1868" i="1"/>
  <c r="T1868" i="1" s="1"/>
  <c r="T1867" i="1"/>
  <c r="M1867" i="1"/>
  <c r="R1867" i="1"/>
  <c r="Q1870" i="1"/>
  <c r="N1871" i="1"/>
  <c r="V1867" i="1" l="1"/>
  <c r="O1868" i="1"/>
  <c r="M1868" i="1"/>
  <c r="R1868" i="1"/>
  <c r="L1869" i="1"/>
  <c r="M1869" i="1" s="1"/>
  <c r="N1872" i="1"/>
  <c r="Q1871" i="1"/>
  <c r="V1868" i="1" l="1"/>
  <c r="R1869" i="1"/>
  <c r="T1869" i="1"/>
  <c r="O1869" i="1"/>
  <c r="L1870" i="1"/>
  <c r="T1870" i="1" s="1"/>
  <c r="Q1872" i="1"/>
  <c r="N1873" i="1"/>
  <c r="O1870" i="1" l="1"/>
  <c r="M1870" i="1"/>
  <c r="R1870" i="1"/>
  <c r="L1871" i="1"/>
  <c r="R1871" i="1" s="1"/>
  <c r="V1869" i="1"/>
  <c r="N1874" i="1"/>
  <c r="Q1873" i="1"/>
  <c r="L1872" i="1" l="1"/>
  <c r="T1872" i="1" s="1"/>
  <c r="T1871" i="1"/>
  <c r="V1870" i="1"/>
  <c r="M1871" i="1"/>
  <c r="O1871" i="1"/>
  <c r="Q1874" i="1"/>
  <c r="N1875" i="1"/>
  <c r="V1871" i="1" l="1"/>
  <c r="O1872" i="1"/>
  <c r="M1872" i="1"/>
  <c r="R1872" i="1"/>
  <c r="L1873" i="1"/>
  <c r="T1873" i="1" s="1"/>
  <c r="N1876" i="1"/>
  <c r="Q1875" i="1"/>
  <c r="V1872" i="1" l="1"/>
  <c r="L1874" i="1"/>
  <c r="T1874" i="1" s="1"/>
  <c r="M1873" i="1"/>
  <c r="O1873" i="1"/>
  <c r="R1873" i="1"/>
  <c r="V1873" i="1" s="1"/>
  <c r="N1877" i="1"/>
  <c r="Q1876" i="1"/>
  <c r="O1874" i="1" l="1"/>
  <c r="M1874" i="1"/>
  <c r="R1874" i="1"/>
  <c r="V1874" i="1" s="1"/>
  <c r="L1875" i="1"/>
  <c r="T1875" i="1" s="1"/>
  <c r="Q1877" i="1"/>
  <c r="N1878" i="1"/>
  <c r="O1875" i="1" l="1"/>
  <c r="M1875" i="1"/>
  <c r="L1876" i="1"/>
  <c r="O1876" i="1" s="1"/>
  <c r="R1875" i="1"/>
  <c r="V1875" i="1" s="1"/>
  <c r="Q1878" i="1"/>
  <c r="R1876" i="1" l="1"/>
  <c r="T1876" i="1"/>
  <c r="M1876" i="1"/>
  <c r="L1877" i="1"/>
  <c r="T1877" i="1" s="1"/>
  <c r="Q1879" i="1"/>
  <c r="L1878" i="1" l="1"/>
  <c r="T1878" i="1" s="1"/>
  <c r="O1877" i="1"/>
  <c r="M1877" i="1"/>
  <c r="R1877" i="1"/>
  <c r="V1876" i="1"/>
  <c r="Q1880" i="1"/>
  <c r="M1878" i="1" l="1"/>
  <c r="O1878" i="1"/>
  <c r="R1878" i="1"/>
  <c r="L1879" i="1"/>
  <c r="U1879" i="1" s="1"/>
  <c r="V1877" i="1"/>
  <c r="V1878" i="1" s="1"/>
  <c r="Q1881" i="1"/>
  <c r="M1879" i="1" l="1"/>
  <c r="N1879" i="1"/>
  <c r="T1879" i="1"/>
  <c r="R1879" i="1"/>
  <c r="L1880" i="1"/>
  <c r="U1880" i="1" s="1"/>
  <c r="O1879" i="1"/>
  <c r="Q1882" i="1"/>
  <c r="V1879" i="1" l="1"/>
  <c r="M1880" i="1"/>
  <c r="N1880" i="1"/>
  <c r="O1880" i="1"/>
  <c r="T1880" i="1"/>
  <c r="R1880" i="1"/>
  <c r="L1881" i="1"/>
  <c r="U1881" i="1" s="1"/>
  <c r="Q1883" i="1"/>
  <c r="V1880" i="1" l="1"/>
  <c r="R1881" i="1"/>
  <c r="L1882" i="1"/>
  <c r="N1882" i="1" s="1"/>
  <c r="N1881" i="1"/>
  <c r="T1881" i="1"/>
  <c r="O1881" i="1"/>
  <c r="M1881" i="1"/>
  <c r="Q1884" i="1"/>
  <c r="V1881" i="1" l="1"/>
  <c r="R1882" i="1"/>
  <c r="T1882" i="1"/>
  <c r="U1882" i="1"/>
  <c r="M1882" i="1"/>
  <c r="O1882" i="1"/>
  <c r="L1883" i="1"/>
  <c r="T1883" i="1" s="1"/>
  <c r="N1883" i="1"/>
  <c r="Q1885" i="1"/>
  <c r="V1882" i="1" l="1"/>
  <c r="M1883" i="1"/>
  <c r="R1883" i="1"/>
  <c r="L1884" i="1"/>
  <c r="M1884" i="1" s="1"/>
  <c r="O1883" i="1"/>
  <c r="N1884" i="1"/>
  <c r="Q1886" i="1"/>
  <c r="V1883" i="1" l="1"/>
  <c r="O1884" i="1"/>
  <c r="R1884" i="1"/>
  <c r="T1884" i="1"/>
  <c r="L1885" i="1"/>
  <c r="M1885" i="1" s="1"/>
  <c r="N1885" i="1"/>
  <c r="Q1887" i="1"/>
  <c r="V1884" i="1" l="1"/>
  <c r="O1885" i="1"/>
  <c r="L1886" i="1"/>
  <c r="M1886" i="1" s="1"/>
  <c r="R1885" i="1"/>
  <c r="T1885" i="1"/>
  <c r="N1886" i="1"/>
  <c r="N1887" i="1" s="1"/>
  <c r="N1888" i="1" s="1"/>
  <c r="Q1888" i="1"/>
  <c r="O1886" i="1" l="1"/>
  <c r="R1886" i="1"/>
  <c r="L1887" i="1"/>
  <c r="T1887" i="1" s="1"/>
  <c r="V1885" i="1"/>
  <c r="T1886" i="1"/>
  <c r="N1889" i="1"/>
  <c r="Q1889" i="1"/>
  <c r="O1887" i="1" l="1"/>
  <c r="V1886" i="1"/>
  <c r="R1887" i="1"/>
  <c r="M1887" i="1"/>
  <c r="L1888" i="1"/>
  <c r="R1888" i="1" s="1"/>
  <c r="N1890" i="1"/>
  <c r="N1891" i="1" s="1"/>
  <c r="Q1890" i="1"/>
  <c r="V1887" i="1" l="1"/>
  <c r="O1888" i="1"/>
  <c r="M1888" i="1"/>
  <c r="T1888" i="1"/>
  <c r="L1889" i="1"/>
  <c r="R1889" i="1" s="1"/>
  <c r="N1892" i="1"/>
  <c r="Q1891" i="1"/>
  <c r="V1888" i="1" l="1"/>
  <c r="M1889" i="1"/>
  <c r="O1889" i="1"/>
  <c r="T1889" i="1"/>
  <c r="L1890" i="1"/>
  <c r="M1890" i="1" s="1"/>
  <c r="Q1892" i="1"/>
  <c r="N1893" i="1"/>
  <c r="V1889" i="1" l="1"/>
  <c r="R1890" i="1"/>
  <c r="T1890" i="1"/>
  <c r="L1891" i="1"/>
  <c r="R1891" i="1" s="1"/>
  <c r="O1890" i="1"/>
  <c r="N1894" i="1"/>
  <c r="Q1893" i="1"/>
  <c r="O1891" i="1" l="1"/>
  <c r="T1891" i="1"/>
  <c r="M1891" i="1"/>
  <c r="L1892" i="1"/>
  <c r="M1892" i="1" s="1"/>
  <c r="V1890" i="1"/>
  <c r="Q1894" i="1"/>
  <c r="N1895" i="1"/>
  <c r="V1891" i="1" l="1"/>
  <c r="O1892" i="1"/>
  <c r="R1892" i="1"/>
  <c r="L1893" i="1"/>
  <c r="T1893" i="1" s="1"/>
  <c r="T1892" i="1"/>
  <c r="N1896" i="1"/>
  <c r="Q1895" i="1"/>
  <c r="O1893" i="1" l="1"/>
  <c r="M1893" i="1"/>
  <c r="R1893" i="1"/>
  <c r="V1892" i="1"/>
  <c r="V1893" i="1" s="1"/>
  <c r="L1894" i="1"/>
  <c r="T1894" i="1" s="1"/>
  <c r="Q1896" i="1"/>
  <c r="N1897" i="1"/>
  <c r="O1894" i="1" l="1"/>
  <c r="M1894" i="1"/>
  <c r="R1894" i="1"/>
  <c r="V1894" i="1" s="1"/>
  <c r="L1895" i="1"/>
  <c r="R1895" i="1" s="1"/>
  <c r="N1898" i="1"/>
  <c r="Q1897" i="1"/>
  <c r="O1895" i="1" l="1"/>
  <c r="M1895" i="1"/>
  <c r="T1895" i="1"/>
  <c r="V1895" i="1" s="1"/>
  <c r="L1896" i="1"/>
  <c r="T1896" i="1" s="1"/>
  <c r="Q1898" i="1"/>
  <c r="N1899" i="1"/>
  <c r="L1897" i="1" l="1"/>
  <c r="T1897" i="1" s="1"/>
  <c r="R1896" i="1"/>
  <c r="V1896" i="1" s="1"/>
  <c r="M1896" i="1"/>
  <c r="O1896" i="1"/>
  <c r="N1900" i="1"/>
  <c r="Q1899" i="1"/>
  <c r="M1897" i="1" l="1"/>
  <c r="O1897" i="1"/>
  <c r="R1897" i="1"/>
  <c r="V1897" i="1" s="1"/>
  <c r="L1898" i="1"/>
  <c r="M1898" i="1" s="1"/>
  <c r="Q1900" i="1"/>
  <c r="N1901" i="1"/>
  <c r="L1899" i="1" l="1"/>
  <c r="T1899" i="1" s="1"/>
  <c r="R1898" i="1"/>
  <c r="O1898" i="1"/>
  <c r="T1898" i="1"/>
  <c r="N1902" i="1"/>
  <c r="Q1901" i="1"/>
  <c r="M1899" i="1" l="1"/>
  <c r="O1899" i="1"/>
  <c r="R1899" i="1"/>
  <c r="V1898" i="1"/>
  <c r="V1899" i="1" s="1"/>
  <c r="L1900" i="1"/>
  <c r="R1900" i="1" s="1"/>
  <c r="Q1902" i="1"/>
  <c r="O1900" i="1" l="1"/>
  <c r="T1900" i="1"/>
  <c r="V1900" i="1" s="1"/>
  <c r="L1901" i="1"/>
  <c r="M1901" i="1" s="1"/>
  <c r="M1900" i="1"/>
  <c r="Q1903" i="1"/>
  <c r="O1901" i="1" l="1"/>
  <c r="R1901" i="1"/>
  <c r="T1901" i="1"/>
  <c r="L1902" i="1"/>
  <c r="T1902" i="1" s="1"/>
  <c r="Q1904" i="1"/>
  <c r="M1902" i="1" l="1"/>
  <c r="L1903" i="1"/>
  <c r="M1903" i="1" s="1"/>
  <c r="O1902" i="1"/>
  <c r="R1902" i="1"/>
  <c r="V1901" i="1"/>
  <c r="Q1905" i="1"/>
  <c r="O1903" i="1" l="1"/>
  <c r="N1903" i="1"/>
  <c r="R1903" i="1"/>
  <c r="V1902" i="1"/>
  <c r="U1903" i="1"/>
  <c r="T1903" i="1"/>
  <c r="L1904" i="1"/>
  <c r="O1904" i="1" s="1"/>
  <c r="Q1906" i="1"/>
  <c r="V1903" i="1" l="1"/>
  <c r="M1904" i="1"/>
  <c r="T1904" i="1"/>
  <c r="U1904" i="1"/>
  <c r="N1904" i="1"/>
  <c r="R1904" i="1"/>
  <c r="L1905" i="1"/>
  <c r="N1905" i="1" s="1"/>
  <c r="Q1907" i="1"/>
  <c r="V1904" i="1" l="1"/>
  <c r="U1905" i="1"/>
  <c r="M1905" i="1"/>
  <c r="T1905" i="1"/>
  <c r="O1905" i="1"/>
  <c r="R1905" i="1"/>
  <c r="L1906" i="1"/>
  <c r="N1906" i="1" s="1"/>
  <c r="Q1908" i="1"/>
  <c r="V1905" i="1" l="1"/>
  <c r="T1906" i="1"/>
  <c r="R1906" i="1"/>
  <c r="U1906" i="1"/>
  <c r="L1907" i="1"/>
  <c r="O1907" i="1" s="1"/>
  <c r="M1906" i="1"/>
  <c r="O1906" i="1"/>
  <c r="N1907" i="1"/>
  <c r="Q1909" i="1"/>
  <c r="V1906" i="1" l="1"/>
  <c r="R1907" i="1"/>
  <c r="M1907" i="1"/>
  <c r="L1908" i="1"/>
  <c r="M1908" i="1" s="1"/>
  <c r="T1907" i="1"/>
  <c r="N1908" i="1"/>
  <c r="Q1910" i="1"/>
  <c r="V1907" i="1" l="1"/>
  <c r="L1909" i="1"/>
  <c r="T1909" i="1" s="1"/>
  <c r="R1908" i="1"/>
  <c r="O1908" i="1"/>
  <c r="T1908" i="1"/>
  <c r="N1909" i="1"/>
  <c r="Q1911" i="1"/>
  <c r="M1909" i="1" l="1"/>
  <c r="O1909" i="1"/>
  <c r="R1909" i="1"/>
  <c r="L1910" i="1"/>
  <c r="T1910" i="1" s="1"/>
  <c r="V1908" i="1"/>
  <c r="V1909" i="1" s="1"/>
  <c r="N1910" i="1"/>
  <c r="N1911" i="1" s="1"/>
  <c r="N1912" i="1" s="1"/>
  <c r="Q1912" i="1"/>
  <c r="O1910" i="1" l="1"/>
  <c r="R1910" i="1"/>
  <c r="V1910" i="1" s="1"/>
  <c r="M1910" i="1"/>
  <c r="L1911" i="1"/>
  <c r="T1911" i="1" s="1"/>
  <c r="N1913" i="1"/>
  <c r="Q1913" i="1"/>
  <c r="M1911" i="1" l="1"/>
  <c r="R1911" i="1"/>
  <c r="V1911" i="1" s="1"/>
  <c r="L1912" i="1"/>
  <c r="T1912" i="1" s="1"/>
  <c r="O1911" i="1"/>
  <c r="N1914" i="1"/>
  <c r="Q1914" i="1"/>
  <c r="M1912" i="1" l="1"/>
  <c r="O1912" i="1"/>
  <c r="R1912" i="1"/>
  <c r="V1912" i="1" s="1"/>
  <c r="L1913" i="1"/>
  <c r="R1913" i="1" s="1"/>
  <c r="N1915" i="1"/>
  <c r="Q1915" i="1"/>
  <c r="L1914" i="1" l="1"/>
  <c r="M1914" i="1" s="1"/>
  <c r="M1913" i="1"/>
  <c r="O1913" i="1"/>
  <c r="T1913" i="1"/>
  <c r="V1913" i="1" s="1"/>
  <c r="N1916" i="1"/>
  <c r="Q1916" i="1"/>
  <c r="O1914" i="1" l="1"/>
  <c r="R1914" i="1"/>
  <c r="L1915" i="1"/>
  <c r="T1915" i="1" s="1"/>
  <c r="T1914" i="1"/>
  <c r="V1914" i="1" s="1"/>
  <c r="N1917" i="1"/>
  <c r="Q1917" i="1"/>
  <c r="M1915" i="1" l="1"/>
  <c r="O1915" i="1"/>
  <c r="R1915" i="1"/>
  <c r="V1915" i="1" s="1"/>
  <c r="L1916" i="1"/>
  <c r="T1916" i="1" s="1"/>
  <c r="N1918" i="1"/>
  <c r="Q1918" i="1"/>
  <c r="M1916" i="1" l="1"/>
  <c r="O1916" i="1"/>
  <c r="R1916" i="1"/>
  <c r="V1916" i="1" s="1"/>
  <c r="L1917" i="1"/>
  <c r="T1917" i="1" s="1"/>
  <c r="N1919" i="1"/>
  <c r="Q1919" i="1"/>
  <c r="M1917" i="1" l="1"/>
  <c r="O1917" i="1"/>
  <c r="R1917" i="1"/>
  <c r="V1917" i="1" s="1"/>
  <c r="L1918" i="1"/>
  <c r="T1918" i="1" s="1"/>
  <c r="N1920" i="1"/>
  <c r="Q1920" i="1"/>
  <c r="M1918" i="1" l="1"/>
  <c r="O1918" i="1"/>
  <c r="R1918" i="1"/>
  <c r="V1918" i="1" s="1"/>
  <c r="L1919" i="1"/>
  <c r="T1919" i="1" s="1"/>
  <c r="N1921" i="1"/>
  <c r="Q1921" i="1"/>
  <c r="M1919" i="1" l="1"/>
  <c r="O1919" i="1"/>
  <c r="R1919" i="1"/>
  <c r="V1919" i="1" s="1"/>
  <c r="L1920" i="1"/>
  <c r="R1920" i="1" s="1"/>
  <c r="N1922" i="1"/>
  <c r="Q1922" i="1"/>
  <c r="M1920" i="1" l="1"/>
  <c r="O1920" i="1"/>
  <c r="T1920" i="1"/>
  <c r="V1920" i="1" s="1"/>
  <c r="L1921" i="1"/>
  <c r="T1921" i="1" s="1"/>
  <c r="N1923" i="1"/>
  <c r="Q1923" i="1"/>
  <c r="M1921" i="1" l="1"/>
  <c r="L1922" i="1"/>
  <c r="M1922" i="1" s="1"/>
  <c r="O1921" i="1"/>
  <c r="R1921" i="1"/>
  <c r="V1921" i="1" s="1"/>
  <c r="N1924" i="1"/>
  <c r="Q1924" i="1"/>
  <c r="O1922" i="1" l="1"/>
  <c r="R1922" i="1"/>
  <c r="T1922" i="1"/>
  <c r="L1923" i="1"/>
  <c r="T1923" i="1" s="1"/>
  <c r="N1925" i="1"/>
  <c r="Q1925" i="1"/>
  <c r="V1922" i="1" l="1"/>
  <c r="L1924" i="1"/>
  <c r="T1924" i="1" s="1"/>
  <c r="M1923" i="1"/>
  <c r="R1923" i="1"/>
  <c r="O1923" i="1"/>
  <c r="N1926" i="1"/>
  <c r="Q1926" i="1"/>
  <c r="V1923" i="1" l="1"/>
  <c r="M1924" i="1"/>
  <c r="O1924" i="1"/>
  <c r="R1924" i="1"/>
  <c r="L1925" i="1"/>
  <c r="T1925" i="1" s="1"/>
  <c r="Q1927" i="1"/>
  <c r="V1924" i="1" l="1"/>
  <c r="O1925" i="1"/>
  <c r="R1925" i="1"/>
  <c r="L1926" i="1"/>
  <c r="T1926" i="1" s="1"/>
  <c r="M1925" i="1"/>
  <c r="Q1928" i="1"/>
  <c r="V1925" i="1" l="1"/>
  <c r="M1926" i="1"/>
  <c r="R1926" i="1"/>
  <c r="L1927" i="1"/>
  <c r="M1927" i="1" s="1"/>
  <c r="O1926" i="1"/>
  <c r="Q1929" i="1"/>
  <c r="V1926" i="1" l="1"/>
  <c r="R1927" i="1"/>
  <c r="O1927" i="1"/>
  <c r="N1927" i="1"/>
  <c r="T1927" i="1"/>
  <c r="L1928" i="1"/>
  <c r="U1928" i="1" s="1"/>
  <c r="U1927" i="1"/>
  <c r="Q1930" i="1"/>
  <c r="V1927" i="1" l="1"/>
  <c r="M1928" i="1"/>
  <c r="R1928" i="1"/>
  <c r="T1928" i="1"/>
  <c r="N1928" i="1"/>
  <c r="O1928" i="1"/>
  <c r="L1929" i="1"/>
  <c r="N1929" i="1" s="1"/>
  <c r="Q1931" i="1"/>
  <c r="V1928" i="1" l="1"/>
  <c r="M1929" i="1"/>
  <c r="L1930" i="1"/>
  <c r="N1930" i="1" s="1"/>
  <c r="T1929" i="1"/>
  <c r="O1929" i="1"/>
  <c r="R1929" i="1"/>
  <c r="U1929" i="1"/>
  <c r="Q1932" i="1"/>
  <c r="R1930" i="1" l="1"/>
  <c r="T1930" i="1"/>
  <c r="V1929" i="1"/>
  <c r="L1931" i="1"/>
  <c r="T1931" i="1" s="1"/>
  <c r="M1930" i="1"/>
  <c r="O1930" i="1"/>
  <c r="U1930" i="1"/>
  <c r="N1931" i="1"/>
  <c r="Q1933" i="1"/>
  <c r="V1930" i="1" l="1"/>
  <c r="M1931" i="1"/>
  <c r="R1931" i="1"/>
  <c r="O1931" i="1"/>
  <c r="L1932" i="1"/>
  <c r="T1932" i="1" s="1"/>
  <c r="N1932" i="1"/>
  <c r="Q1934" i="1"/>
  <c r="V1931" i="1" l="1"/>
  <c r="R1932" i="1"/>
  <c r="L1933" i="1"/>
  <c r="T1933" i="1" s="1"/>
  <c r="O1932" i="1"/>
  <c r="M1932" i="1"/>
  <c r="N1933" i="1"/>
  <c r="Q1935" i="1"/>
  <c r="V1932" i="1" l="1"/>
  <c r="O1933" i="1"/>
  <c r="R1933" i="1"/>
  <c r="L1934" i="1"/>
  <c r="R1934" i="1" s="1"/>
  <c r="M1933" i="1"/>
  <c r="N1934" i="1"/>
  <c r="N1935" i="1" s="1"/>
  <c r="N1936" i="1" s="1"/>
  <c r="Q1936" i="1"/>
  <c r="V1933" i="1" l="1"/>
  <c r="O1934" i="1"/>
  <c r="M1934" i="1"/>
  <c r="L1935" i="1"/>
  <c r="T1935" i="1" s="1"/>
  <c r="T1934" i="1"/>
  <c r="N1937" i="1"/>
  <c r="N1938" i="1" s="1"/>
  <c r="Q1937" i="1"/>
  <c r="V1934" i="1" l="1"/>
  <c r="M1935" i="1"/>
  <c r="O1935" i="1"/>
  <c r="R1935" i="1"/>
  <c r="L1936" i="1"/>
  <c r="R1936" i="1" s="1"/>
  <c r="Q1938" i="1"/>
  <c r="N1939" i="1"/>
  <c r="V1935" i="1" l="1"/>
  <c r="L1937" i="1"/>
  <c r="T1937" i="1" s="1"/>
  <c r="M1936" i="1"/>
  <c r="T1936" i="1"/>
  <c r="O1936" i="1"/>
  <c r="N1940" i="1"/>
  <c r="Q1939" i="1"/>
  <c r="V1936" i="1" l="1"/>
  <c r="O1937" i="1"/>
  <c r="R1937" i="1"/>
  <c r="L1938" i="1"/>
  <c r="T1938" i="1" s="1"/>
  <c r="M1937" i="1"/>
  <c r="Q1940" i="1"/>
  <c r="N1941" i="1"/>
  <c r="V1937" i="1" l="1"/>
  <c r="O1938" i="1"/>
  <c r="M1938" i="1"/>
  <c r="R1938" i="1"/>
  <c r="V1938" i="1" s="1"/>
  <c r="L1939" i="1"/>
  <c r="T1939" i="1" s="1"/>
  <c r="N1942" i="1"/>
  <c r="Q1941" i="1"/>
  <c r="M1939" i="1" l="1"/>
  <c r="O1939" i="1"/>
  <c r="R1939" i="1"/>
  <c r="V1939" i="1" s="1"/>
  <c r="L1940" i="1"/>
  <c r="T1940" i="1" s="1"/>
  <c r="Q1942" i="1"/>
  <c r="N1943" i="1"/>
  <c r="O1940" i="1" l="1"/>
  <c r="R1940" i="1"/>
  <c r="V1940" i="1" s="1"/>
  <c r="L1941" i="1"/>
  <c r="T1941" i="1" s="1"/>
  <c r="M1940" i="1"/>
  <c r="N1944" i="1"/>
  <c r="Q1943" i="1"/>
  <c r="O1941" i="1" l="1"/>
  <c r="M1941" i="1"/>
  <c r="R1941" i="1"/>
  <c r="V1941" i="1" s="1"/>
  <c r="L1942" i="1"/>
  <c r="T1942" i="1" s="1"/>
  <c r="Q1944" i="1"/>
  <c r="N1945" i="1"/>
  <c r="M1942" i="1" l="1"/>
  <c r="O1942" i="1"/>
  <c r="R1942" i="1"/>
  <c r="V1942" i="1" s="1"/>
  <c r="L1943" i="1"/>
  <c r="T1943" i="1" s="1"/>
  <c r="N1946" i="1"/>
  <c r="Q1945" i="1"/>
  <c r="M1943" i="1" l="1"/>
  <c r="O1943" i="1"/>
  <c r="R1943" i="1"/>
  <c r="V1943" i="1" s="1"/>
  <c r="L1944" i="1"/>
  <c r="T1944" i="1" s="1"/>
  <c r="Q1946" i="1"/>
  <c r="N1947" i="1"/>
  <c r="L1945" i="1" l="1"/>
  <c r="T1945" i="1" s="1"/>
  <c r="R1944" i="1"/>
  <c r="V1944" i="1" s="1"/>
  <c r="M1944" i="1"/>
  <c r="O1944" i="1"/>
  <c r="Q1947" i="1"/>
  <c r="N1948" i="1"/>
  <c r="M1945" i="1" l="1"/>
  <c r="O1945" i="1"/>
  <c r="R1945" i="1"/>
  <c r="V1945" i="1" s="1"/>
  <c r="L1946" i="1"/>
  <c r="M1946" i="1" s="1"/>
  <c r="N1949" i="1"/>
  <c r="Q1948" i="1"/>
  <c r="O1946" i="1" l="1"/>
  <c r="L1947" i="1"/>
  <c r="T1947" i="1" s="1"/>
  <c r="R1946" i="1"/>
  <c r="T1946" i="1"/>
  <c r="Q1949" i="1"/>
  <c r="N1950" i="1"/>
  <c r="O1947" i="1" l="1"/>
  <c r="M1947" i="1"/>
  <c r="R1947" i="1"/>
  <c r="V1946" i="1"/>
  <c r="L1948" i="1"/>
  <c r="T1948" i="1" s="1"/>
  <c r="Q1950" i="1"/>
  <c r="V1947" i="1" l="1"/>
  <c r="O1948" i="1"/>
  <c r="M1948" i="1"/>
  <c r="R1948" i="1"/>
  <c r="L1949" i="1"/>
  <c r="R1949" i="1" s="1"/>
  <c r="Q1951" i="1"/>
  <c r="V1948" i="1" l="1"/>
  <c r="O1949" i="1"/>
  <c r="M1949" i="1"/>
  <c r="L1950" i="1"/>
  <c r="T1950" i="1" s="1"/>
  <c r="T1949" i="1"/>
  <c r="V1949" i="1" s="1"/>
  <c r="Q1952" i="1"/>
  <c r="M1950" i="1" l="1"/>
  <c r="O1950" i="1"/>
  <c r="L1951" i="1"/>
  <c r="U1951" i="1" s="1"/>
  <c r="R1950" i="1"/>
  <c r="V1950" i="1" s="1"/>
  <c r="Q1953" i="1"/>
  <c r="M1951" i="1" l="1"/>
  <c r="N1951" i="1"/>
  <c r="O1951" i="1"/>
  <c r="R1951" i="1"/>
  <c r="T1951" i="1"/>
  <c r="L1952" i="1"/>
  <c r="M1952" i="1" s="1"/>
  <c r="Q1954" i="1"/>
  <c r="V1951" i="1" l="1"/>
  <c r="L1953" i="1"/>
  <c r="U1953" i="1" s="1"/>
  <c r="T1952" i="1"/>
  <c r="N1952" i="1"/>
  <c r="U1952" i="1"/>
  <c r="O1952" i="1"/>
  <c r="R1952" i="1"/>
  <c r="Q1955" i="1"/>
  <c r="V1952" i="1" l="1"/>
  <c r="R1953" i="1"/>
  <c r="T1953" i="1"/>
  <c r="L1954" i="1"/>
  <c r="M1954" i="1" s="1"/>
  <c r="M1953" i="1"/>
  <c r="O1953" i="1"/>
  <c r="N1953" i="1"/>
  <c r="Q1956" i="1"/>
  <c r="V1953" i="1" l="1"/>
  <c r="O1954" i="1"/>
  <c r="N1954" i="1"/>
  <c r="R1954" i="1"/>
  <c r="T1954" i="1"/>
  <c r="U1954" i="1"/>
  <c r="L1955" i="1"/>
  <c r="T1955" i="1" s="1"/>
  <c r="N1955" i="1"/>
  <c r="Q1957" i="1"/>
  <c r="V1954" i="1" l="1"/>
  <c r="O1955" i="1"/>
  <c r="M1955" i="1"/>
  <c r="R1955" i="1"/>
  <c r="L1956" i="1"/>
  <c r="R1956" i="1" s="1"/>
  <c r="N1956" i="1"/>
  <c r="Q1958" i="1"/>
  <c r="V1955" i="1" l="1"/>
  <c r="M1956" i="1"/>
  <c r="L1957" i="1"/>
  <c r="T1957" i="1" s="1"/>
  <c r="T1956" i="1"/>
  <c r="O1956" i="1"/>
  <c r="N1957" i="1"/>
  <c r="Q1959" i="1"/>
  <c r="V1956" i="1" l="1"/>
  <c r="M1957" i="1"/>
  <c r="O1957" i="1"/>
  <c r="R1957" i="1"/>
  <c r="L1958" i="1"/>
  <c r="T1958" i="1" s="1"/>
  <c r="N1958" i="1"/>
  <c r="N1959" i="1" s="1"/>
  <c r="N1960" i="1" s="1"/>
  <c r="Q1960" i="1"/>
  <c r="V1957" i="1" l="1"/>
  <c r="O1958" i="1"/>
  <c r="M1958" i="1"/>
  <c r="L1959" i="1"/>
  <c r="T1959" i="1" s="1"/>
  <c r="R1958" i="1"/>
  <c r="N1961" i="1"/>
  <c r="N1962" i="1" s="1"/>
  <c r="Q1961" i="1"/>
  <c r="V1958" i="1" l="1"/>
  <c r="M1959" i="1"/>
  <c r="O1959" i="1"/>
  <c r="R1959" i="1"/>
  <c r="L1960" i="1"/>
  <c r="T1960" i="1" s="1"/>
  <c r="Q1962" i="1"/>
  <c r="N1963" i="1"/>
  <c r="V1959" i="1" l="1"/>
  <c r="M1960" i="1"/>
  <c r="O1960" i="1"/>
  <c r="R1960" i="1"/>
  <c r="L1961" i="1"/>
  <c r="R1961" i="1" s="1"/>
  <c r="N1964" i="1"/>
  <c r="Q1963" i="1"/>
  <c r="V1960" i="1" l="1"/>
  <c r="O1961" i="1"/>
  <c r="M1961" i="1"/>
  <c r="T1961" i="1"/>
  <c r="L1962" i="1"/>
  <c r="O1962" i="1" s="1"/>
  <c r="Q1964" i="1"/>
  <c r="N1965" i="1"/>
  <c r="V1961" i="1" l="1"/>
  <c r="L1963" i="1"/>
  <c r="T1963" i="1" s="1"/>
  <c r="R1962" i="1"/>
  <c r="T1962" i="1"/>
  <c r="M1962" i="1"/>
  <c r="N1966" i="1"/>
  <c r="Q1965" i="1"/>
  <c r="M1963" i="1" l="1"/>
  <c r="O1963" i="1"/>
  <c r="R1963" i="1"/>
  <c r="V1962" i="1"/>
  <c r="L1964" i="1"/>
  <c r="T1964" i="1" s="1"/>
  <c r="Q1966" i="1"/>
  <c r="N1967" i="1"/>
  <c r="V1963" i="1" l="1"/>
  <c r="M1964" i="1"/>
  <c r="O1964" i="1"/>
  <c r="L1965" i="1"/>
  <c r="T1965" i="1" s="1"/>
  <c r="R1964" i="1"/>
  <c r="V1964" i="1" s="1"/>
  <c r="N1968" i="1"/>
  <c r="Q1967" i="1"/>
  <c r="M1965" i="1" l="1"/>
  <c r="O1965" i="1"/>
  <c r="R1965" i="1"/>
  <c r="V1965" i="1" s="1"/>
  <c r="L1966" i="1"/>
  <c r="M1966" i="1" s="1"/>
  <c r="Q1968" i="1"/>
  <c r="N1969" i="1"/>
  <c r="O1966" i="1" l="1"/>
  <c r="L1967" i="1"/>
  <c r="T1967" i="1" s="1"/>
  <c r="R1966" i="1"/>
  <c r="T1966" i="1"/>
  <c r="N1970" i="1"/>
  <c r="Q1969" i="1"/>
  <c r="M1967" i="1" l="1"/>
  <c r="O1967" i="1"/>
  <c r="R1967" i="1"/>
  <c r="V1966" i="1"/>
  <c r="L1968" i="1"/>
  <c r="O1968" i="1" s="1"/>
  <c r="Q1970" i="1"/>
  <c r="N1971" i="1"/>
  <c r="V1967" i="1" l="1"/>
  <c r="L1969" i="1"/>
  <c r="T1969" i="1" s="1"/>
  <c r="T1968" i="1"/>
  <c r="R1968" i="1"/>
  <c r="M1968" i="1"/>
  <c r="N1972" i="1"/>
  <c r="Q1971" i="1"/>
  <c r="M1969" i="1" l="1"/>
  <c r="O1969" i="1"/>
  <c r="R1969" i="1"/>
  <c r="V1968" i="1"/>
  <c r="L1970" i="1"/>
  <c r="R1970" i="1" s="1"/>
  <c r="Q1972" i="1"/>
  <c r="N1973" i="1"/>
  <c r="V1969" i="1" l="1"/>
  <c r="L1971" i="1"/>
  <c r="T1971" i="1" s="1"/>
  <c r="M1970" i="1"/>
  <c r="O1970" i="1"/>
  <c r="T1970" i="1"/>
  <c r="N1974" i="1"/>
  <c r="Q1973" i="1"/>
  <c r="V1970" i="1" l="1"/>
  <c r="M1971" i="1"/>
  <c r="O1971" i="1"/>
  <c r="R1971" i="1"/>
  <c r="L1972" i="1"/>
  <c r="R1972" i="1" s="1"/>
  <c r="Q1974" i="1"/>
  <c r="V1971" i="1" l="1"/>
  <c r="M1972" i="1"/>
  <c r="L1973" i="1"/>
  <c r="M1973" i="1" s="1"/>
  <c r="O1972" i="1"/>
  <c r="T1972" i="1"/>
  <c r="Q1975" i="1"/>
  <c r="V1972" i="1" l="1"/>
  <c r="O1973" i="1"/>
  <c r="R1973" i="1"/>
  <c r="L1974" i="1"/>
  <c r="T1974" i="1" s="1"/>
  <c r="T1973" i="1"/>
  <c r="V1973" i="1" s="1"/>
  <c r="Q1976" i="1"/>
  <c r="M1974" i="1" l="1"/>
  <c r="R1974" i="1"/>
  <c r="V1974" i="1" s="1"/>
  <c r="O1974" i="1"/>
  <c r="L1975" i="1"/>
  <c r="U1975" i="1" s="1"/>
  <c r="Q1977" i="1"/>
  <c r="M1975" i="1" l="1"/>
  <c r="N1975" i="1"/>
  <c r="O1975" i="1"/>
  <c r="R1975" i="1"/>
  <c r="L1976" i="1"/>
  <c r="U1976" i="1" s="1"/>
  <c r="T1975" i="1"/>
  <c r="Q1978" i="1"/>
  <c r="V1975" i="1" l="1"/>
  <c r="R1976" i="1"/>
  <c r="M1976" i="1"/>
  <c r="T1976" i="1"/>
  <c r="O1976" i="1"/>
  <c r="N1976" i="1"/>
  <c r="L1977" i="1"/>
  <c r="U1977" i="1" s="1"/>
  <c r="Q1979" i="1"/>
  <c r="V1976" i="1" l="1"/>
  <c r="O1977" i="1"/>
  <c r="N1977" i="1"/>
  <c r="R1977" i="1"/>
  <c r="T1977" i="1"/>
  <c r="M1977" i="1"/>
  <c r="L1978" i="1"/>
  <c r="U1978" i="1" s="1"/>
  <c r="Q1980" i="1"/>
  <c r="V1977" i="1" l="1"/>
  <c r="O1978" i="1"/>
  <c r="N1978" i="1"/>
  <c r="N1979" i="1" s="1"/>
  <c r="T1978" i="1"/>
  <c r="R1978" i="1"/>
  <c r="M1978" i="1"/>
  <c r="L1979" i="1"/>
  <c r="R1979" i="1" s="1"/>
  <c r="Q1981" i="1"/>
  <c r="V1978" i="1" l="1"/>
  <c r="M1979" i="1"/>
  <c r="L1980" i="1"/>
  <c r="T1980" i="1" s="1"/>
  <c r="O1979" i="1"/>
  <c r="T1979" i="1"/>
  <c r="N1980" i="1"/>
  <c r="Q1982" i="1"/>
  <c r="V1979" i="1" l="1"/>
  <c r="M1980" i="1"/>
  <c r="O1980" i="1"/>
  <c r="R1980" i="1"/>
  <c r="L1981" i="1"/>
  <c r="R1981" i="1" s="1"/>
  <c r="N1981" i="1"/>
  <c r="Q1983" i="1"/>
  <c r="V1980" i="1" l="1"/>
  <c r="O1981" i="1"/>
  <c r="L1982" i="1"/>
  <c r="M1982" i="1" s="1"/>
  <c r="T1981" i="1"/>
  <c r="M1981" i="1"/>
  <c r="N1982" i="1"/>
  <c r="N1983" i="1" s="1"/>
  <c r="N1984" i="1" s="1"/>
  <c r="Q1984" i="1"/>
  <c r="V1981" i="1" l="1"/>
  <c r="O1982" i="1"/>
  <c r="R1982" i="1"/>
  <c r="T1982" i="1"/>
  <c r="L1983" i="1"/>
  <c r="M1983" i="1" s="1"/>
  <c r="N1985" i="1"/>
  <c r="N1986" i="1" s="1"/>
  <c r="Q1985" i="1"/>
  <c r="V1982" i="1" l="1"/>
  <c r="O1983" i="1"/>
  <c r="T1983" i="1"/>
  <c r="L1984" i="1"/>
  <c r="M1984" i="1" s="1"/>
  <c r="R1983" i="1"/>
  <c r="Q1986" i="1"/>
  <c r="N1987" i="1"/>
  <c r="O1984" i="1" l="1"/>
  <c r="R1984" i="1"/>
  <c r="V1983" i="1"/>
  <c r="T1984" i="1"/>
  <c r="L1985" i="1"/>
  <c r="T1985" i="1" s="1"/>
  <c r="N1988" i="1"/>
  <c r="Q1987" i="1"/>
  <c r="V1984" i="1" l="1"/>
  <c r="O1985" i="1"/>
  <c r="M1985" i="1"/>
  <c r="R1985" i="1"/>
  <c r="L1986" i="1"/>
  <c r="T1986" i="1" s="1"/>
  <c r="Q1988" i="1"/>
  <c r="N1989" i="1"/>
  <c r="V1985" i="1" l="1"/>
  <c r="L1987" i="1"/>
  <c r="M1987" i="1" s="1"/>
  <c r="M1986" i="1"/>
  <c r="R1986" i="1"/>
  <c r="O1986" i="1"/>
  <c r="N1990" i="1"/>
  <c r="Q1989" i="1"/>
  <c r="V1986" i="1" l="1"/>
  <c r="O1987" i="1"/>
  <c r="R1987" i="1"/>
  <c r="L1988" i="1"/>
  <c r="T1988" i="1" s="1"/>
  <c r="T1987" i="1"/>
  <c r="Q1990" i="1"/>
  <c r="N1991" i="1"/>
  <c r="V1987" i="1" l="1"/>
  <c r="O1988" i="1"/>
  <c r="M1988" i="1"/>
  <c r="R1988" i="1"/>
  <c r="L1989" i="1"/>
  <c r="T1989" i="1" s="1"/>
  <c r="N1992" i="1"/>
  <c r="Q1991" i="1"/>
  <c r="V1988" i="1" l="1"/>
  <c r="O1989" i="1"/>
  <c r="M1989" i="1"/>
  <c r="R1989" i="1"/>
  <c r="V1989" i="1" s="1"/>
  <c r="L1990" i="1"/>
  <c r="T1990" i="1" s="1"/>
  <c r="Q1992" i="1"/>
  <c r="N1993" i="1"/>
  <c r="M1990" i="1" l="1"/>
  <c r="O1990" i="1"/>
  <c r="R1990" i="1"/>
  <c r="V1990" i="1" s="1"/>
  <c r="L1991" i="1"/>
  <c r="T1991" i="1" s="1"/>
  <c r="N1994" i="1"/>
  <c r="Q1993" i="1"/>
  <c r="O1991" i="1" l="1"/>
  <c r="L1992" i="1"/>
  <c r="T1992" i="1" s="1"/>
  <c r="M1991" i="1"/>
  <c r="R1991" i="1"/>
  <c r="V1991" i="1" s="1"/>
  <c r="Q1994" i="1"/>
  <c r="N1995" i="1"/>
  <c r="M1992" i="1" l="1"/>
  <c r="R1992" i="1"/>
  <c r="V1992" i="1" s="1"/>
  <c r="O1992" i="1"/>
  <c r="L1993" i="1"/>
  <c r="T1993" i="1" s="1"/>
  <c r="N1996" i="1"/>
  <c r="Q1995" i="1"/>
  <c r="M1993" i="1" l="1"/>
  <c r="L1994" i="1"/>
  <c r="M1994" i="1" s="1"/>
  <c r="O1993" i="1"/>
  <c r="R1993" i="1"/>
  <c r="V1993" i="1" s="1"/>
  <c r="Q1996" i="1"/>
  <c r="N1997" i="1"/>
  <c r="R1994" i="1" l="1"/>
  <c r="T1994" i="1"/>
  <c r="O1994" i="1"/>
  <c r="L1995" i="1"/>
  <c r="T1995" i="1" s="1"/>
  <c r="N1998" i="1"/>
  <c r="Q1997" i="1"/>
  <c r="L1996" i="1" l="1"/>
  <c r="T1996" i="1" s="1"/>
  <c r="O1995" i="1"/>
  <c r="M1995" i="1"/>
  <c r="R1995" i="1"/>
  <c r="V1994" i="1"/>
  <c r="Q1998" i="1"/>
  <c r="M1996" i="1" l="1"/>
  <c r="O1996" i="1"/>
  <c r="R1996" i="1"/>
  <c r="L1997" i="1"/>
  <c r="M1997" i="1" s="1"/>
  <c r="V1995" i="1"/>
  <c r="Q1999" i="1"/>
  <c r="V1996" i="1" l="1"/>
  <c r="L1998" i="1"/>
  <c r="T1998" i="1" s="1"/>
  <c r="R1997" i="1"/>
  <c r="T1997" i="1"/>
  <c r="O1997" i="1"/>
  <c r="Q2000" i="1"/>
  <c r="M1998" i="1" l="1"/>
  <c r="O1998" i="1"/>
  <c r="R1998" i="1"/>
  <c r="L1999" i="1"/>
  <c r="U1999" i="1" s="1"/>
  <c r="V1997" i="1"/>
  <c r="V1998" i="1" s="1"/>
  <c r="Q2001" i="1"/>
  <c r="M1999" i="1" l="1"/>
  <c r="O1999" i="1"/>
  <c r="N1999" i="1"/>
  <c r="T1999" i="1"/>
  <c r="R1999" i="1"/>
  <c r="L2000" i="1"/>
  <c r="U2000" i="1" s="1"/>
  <c r="Q2002" i="1"/>
  <c r="V1999" i="1" l="1"/>
  <c r="N2000" i="1"/>
  <c r="M2000" i="1"/>
  <c r="L2001" i="1"/>
  <c r="N2001" i="1" s="1"/>
  <c r="O2000" i="1"/>
  <c r="R2000" i="1"/>
  <c r="T2000" i="1"/>
  <c r="Q2003" i="1"/>
  <c r="V2000" i="1" l="1"/>
  <c r="R2001" i="1"/>
  <c r="T2001" i="1"/>
  <c r="L2002" i="1"/>
  <c r="M2002" i="1" s="1"/>
  <c r="U2001" i="1"/>
  <c r="O2001" i="1"/>
  <c r="M2001" i="1"/>
  <c r="Q2004" i="1"/>
  <c r="V2001" i="1" l="1"/>
  <c r="O2002" i="1"/>
  <c r="N2002" i="1"/>
  <c r="R2002" i="1"/>
  <c r="T2002" i="1"/>
  <c r="U2002" i="1"/>
  <c r="L2003" i="1"/>
  <c r="T2003" i="1" s="1"/>
  <c r="N2003" i="1"/>
  <c r="Q2005" i="1"/>
  <c r="V2002" i="1" l="1"/>
  <c r="M2003" i="1"/>
  <c r="R2003" i="1"/>
  <c r="O2003" i="1"/>
  <c r="L2004" i="1"/>
  <c r="T2004" i="1" s="1"/>
  <c r="N2004" i="1"/>
  <c r="Q2006" i="1"/>
  <c r="V2003" i="1" l="1"/>
  <c r="O2004" i="1"/>
  <c r="R2004" i="1"/>
  <c r="M2004" i="1"/>
  <c r="L2005" i="1"/>
  <c r="O2005" i="1" s="1"/>
  <c r="N2005" i="1"/>
  <c r="Q2007" i="1"/>
  <c r="V2004" i="1" l="1"/>
  <c r="R2005" i="1"/>
  <c r="M2005" i="1"/>
  <c r="T2005" i="1"/>
  <c r="L2006" i="1"/>
  <c r="O2006" i="1" s="1"/>
  <c r="N2006" i="1"/>
  <c r="N2007" i="1" s="1"/>
  <c r="N2008" i="1" s="1"/>
  <c r="Q2008" i="1"/>
  <c r="T2006" i="1" l="1"/>
  <c r="M2006" i="1"/>
  <c r="R2006" i="1"/>
  <c r="L2007" i="1"/>
  <c r="M2007" i="1" s="1"/>
  <c r="V2005" i="1"/>
  <c r="N2009" i="1"/>
  <c r="N2010" i="1" s="1"/>
  <c r="Q2009" i="1"/>
  <c r="L2008" i="1" l="1"/>
  <c r="T2008" i="1" s="1"/>
  <c r="O2007" i="1"/>
  <c r="R2007" i="1"/>
  <c r="T2007" i="1"/>
  <c r="V2006" i="1"/>
  <c r="Q2010" i="1"/>
  <c r="N2011" i="1"/>
  <c r="O2008" i="1" l="1"/>
  <c r="M2008" i="1"/>
  <c r="R2008" i="1"/>
  <c r="V2007" i="1"/>
  <c r="L2009" i="1"/>
  <c r="T2009" i="1" s="1"/>
  <c r="N2012" i="1"/>
  <c r="Q2011" i="1"/>
  <c r="V2008" i="1" l="1"/>
  <c r="M2009" i="1"/>
  <c r="L2010" i="1"/>
  <c r="T2010" i="1" s="1"/>
  <c r="O2009" i="1"/>
  <c r="R2009" i="1"/>
  <c r="V2009" i="1" s="1"/>
  <c r="Q2012" i="1"/>
  <c r="N2013" i="1"/>
  <c r="M2010" i="1" l="1"/>
  <c r="O2010" i="1"/>
  <c r="R2010" i="1"/>
  <c r="V2010" i="1" s="1"/>
  <c r="L2011" i="1"/>
  <c r="R2011" i="1" s="1"/>
  <c r="N2014" i="1"/>
  <c r="Q2013" i="1"/>
  <c r="M2011" i="1" l="1"/>
  <c r="L2012" i="1"/>
  <c r="M2012" i="1" s="1"/>
  <c r="O2011" i="1"/>
  <c r="T2011" i="1"/>
  <c r="V2011" i="1" s="1"/>
  <c r="Q2014" i="1"/>
  <c r="N2015" i="1"/>
  <c r="R2012" i="1" l="1"/>
  <c r="T2012" i="1"/>
  <c r="O2012" i="1"/>
  <c r="L2013" i="1"/>
  <c r="T2013" i="1" s="1"/>
  <c r="N2016" i="1"/>
  <c r="Q2015" i="1"/>
  <c r="O2013" i="1" l="1"/>
  <c r="L2014" i="1"/>
  <c r="T2014" i="1" s="1"/>
  <c r="R2013" i="1"/>
  <c r="M2013" i="1"/>
  <c r="V2012" i="1"/>
  <c r="Q2016" i="1"/>
  <c r="N2017" i="1"/>
  <c r="O2014" i="1" l="1"/>
  <c r="M2014" i="1"/>
  <c r="R2014" i="1"/>
  <c r="L2015" i="1"/>
  <c r="T2015" i="1" s="1"/>
  <c r="V2013" i="1"/>
  <c r="V2014" i="1" s="1"/>
  <c r="N2018" i="1"/>
  <c r="Q2017" i="1"/>
  <c r="M2015" i="1" l="1"/>
  <c r="L2016" i="1"/>
  <c r="T2016" i="1" s="1"/>
  <c r="R2015" i="1"/>
  <c r="V2015" i="1" s="1"/>
  <c r="O2015" i="1"/>
  <c r="Q2018" i="1"/>
  <c r="N2019" i="1"/>
  <c r="O2016" i="1" l="1"/>
  <c r="M2016" i="1"/>
  <c r="R2016" i="1"/>
  <c r="V2016" i="1" s="1"/>
  <c r="L2017" i="1"/>
  <c r="T2017" i="1" s="1"/>
  <c r="Q2019" i="1"/>
  <c r="N2020" i="1"/>
  <c r="M2017" i="1" l="1"/>
  <c r="O2017" i="1"/>
  <c r="R2017" i="1"/>
  <c r="V2017" i="1" s="1"/>
  <c r="L2018" i="1"/>
  <c r="T2018" i="1" s="1"/>
  <c r="N2021" i="1"/>
  <c r="Q2020" i="1"/>
  <c r="M2018" i="1" l="1"/>
  <c r="O2018" i="1"/>
  <c r="L2019" i="1"/>
  <c r="T2019" i="1" s="1"/>
  <c r="R2018" i="1"/>
  <c r="V2018" i="1" s="1"/>
  <c r="Q2021" i="1"/>
  <c r="N2022" i="1"/>
  <c r="M2019" i="1" l="1"/>
  <c r="O2019" i="1"/>
  <c r="R2019" i="1"/>
  <c r="V2019" i="1" s="1"/>
  <c r="L2020" i="1"/>
  <c r="T2020" i="1" s="1"/>
  <c r="Q2022" i="1"/>
  <c r="M2020" i="1" l="1"/>
  <c r="O2020" i="1"/>
  <c r="R2020" i="1"/>
  <c r="V2020" i="1" s="1"/>
  <c r="L2021" i="1"/>
  <c r="T2021" i="1" s="1"/>
  <c r="Q2023" i="1"/>
  <c r="M2021" i="1" l="1"/>
  <c r="O2021" i="1"/>
  <c r="R2021" i="1"/>
  <c r="V2021" i="1" s="1"/>
  <c r="L2022" i="1"/>
  <c r="T2022" i="1" s="1"/>
  <c r="Q2024" i="1"/>
  <c r="M2022" i="1" l="1"/>
  <c r="O2022" i="1"/>
  <c r="R2022" i="1"/>
  <c r="V2022" i="1" s="1"/>
  <c r="L2023" i="1"/>
  <c r="U2023" i="1" s="1"/>
  <c r="Q2025" i="1"/>
  <c r="M2023" i="1" l="1"/>
  <c r="N2023" i="1"/>
  <c r="O2023" i="1"/>
  <c r="R2023" i="1"/>
  <c r="T2023" i="1"/>
  <c r="L2024" i="1"/>
  <c r="U2024" i="1" s="1"/>
  <c r="Q2026" i="1"/>
  <c r="V2023" i="1" l="1"/>
  <c r="N2024" i="1"/>
  <c r="T2024" i="1"/>
  <c r="O2024" i="1"/>
  <c r="R2024" i="1"/>
  <c r="M2024" i="1"/>
  <c r="L2025" i="1"/>
  <c r="U2025" i="1" s="1"/>
  <c r="Q2027" i="1"/>
  <c r="V2024" i="1" l="1"/>
  <c r="O2025" i="1"/>
  <c r="N2025" i="1"/>
  <c r="R2025" i="1"/>
  <c r="T2025" i="1"/>
  <c r="M2025" i="1"/>
  <c r="L2026" i="1"/>
  <c r="U2026" i="1" s="1"/>
  <c r="Q2028" i="1"/>
  <c r="V2025" i="1" l="1"/>
  <c r="M2026" i="1"/>
  <c r="O2026" i="1"/>
  <c r="T2026" i="1"/>
  <c r="N2026" i="1"/>
  <c r="N2027" i="1" s="1"/>
  <c r="R2026" i="1"/>
  <c r="L2027" i="1"/>
  <c r="T2027" i="1" s="1"/>
  <c r="Q2029" i="1"/>
  <c r="V2026" i="1" l="1"/>
  <c r="M2027" i="1"/>
  <c r="O2027" i="1"/>
  <c r="R2027" i="1"/>
  <c r="L2028" i="1"/>
  <c r="T2028" i="1" s="1"/>
  <c r="N2028" i="1"/>
  <c r="Q2030" i="1"/>
  <c r="V2027" i="1" l="1"/>
  <c r="O2028" i="1"/>
  <c r="M2028" i="1"/>
  <c r="R2028" i="1"/>
  <c r="L2029" i="1"/>
  <c r="T2029" i="1" s="1"/>
  <c r="N2029" i="1"/>
  <c r="Q2031" i="1"/>
  <c r="V2028" i="1" l="1"/>
  <c r="O2029" i="1"/>
  <c r="M2029" i="1"/>
  <c r="R2029" i="1"/>
  <c r="L2030" i="1"/>
  <c r="T2030" i="1" s="1"/>
  <c r="N2030" i="1"/>
  <c r="N2031" i="1" s="1"/>
  <c r="N2032" i="1" s="1"/>
  <c r="Q2032" i="1"/>
  <c r="V2029" i="1" l="1"/>
  <c r="M2030" i="1"/>
  <c r="O2030" i="1"/>
  <c r="R2030" i="1"/>
  <c r="V2030" i="1" s="1"/>
  <c r="L2031" i="1"/>
  <c r="R2031" i="1" s="1"/>
  <c r="N2033" i="1"/>
  <c r="N2034" i="1" s="1"/>
  <c r="Q2033" i="1"/>
  <c r="L2032" i="1" l="1"/>
  <c r="T2032" i="1" s="1"/>
  <c r="O2031" i="1"/>
  <c r="T2031" i="1"/>
  <c r="V2031" i="1" s="1"/>
  <c r="M2031" i="1"/>
  <c r="N2035" i="1"/>
  <c r="Q2034" i="1"/>
  <c r="M2032" i="1" l="1"/>
  <c r="O2032" i="1"/>
  <c r="R2032" i="1"/>
  <c r="V2032" i="1" s="1"/>
  <c r="L2033" i="1"/>
  <c r="R2033" i="1" s="1"/>
  <c r="Q2035" i="1"/>
  <c r="N2036" i="1"/>
  <c r="M2033" i="1" l="1"/>
  <c r="T2033" i="1"/>
  <c r="V2033" i="1" s="1"/>
  <c r="L2034" i="1"/>
  <c r="M2034" i="1" s="1"/>
  <c r="O2033" i="1"/>
  <c r="N2037" i="1"/>
  <c r="Q2036" i="1"/>
  <c r="O2034" i="1" l="1"/>
  <c r="R2034" i="1"/>
  <c r="T2034" i="1"/>
  <c r="L2035" i="1"/>
  <c r="M2035" i="1" s="1"/>
  <c r="Q2037" i="1"/>
  <c r="N2038" i="1"/>
  <c r="V2034" i="1" l="1"/>
  <c r="O2035" i="1"/>
  <c r="R2035" i="1"/>
  <c r="T2035" i="1"/>
  <c r="L2036" i="1"/>
  <c r="M2036" i="1" s="1"/>
  <c r="N2039" i="1"/>
  <c r="Q2038" i="1"/>
  <c r="L2037" i="1" l="1"/>
  <c r="T2037" i="1" s="1"/>
  <c r="O2036" i="1"/>
  <c r="R2036" i="1"/>
  <c r="T2036" i="1"/>
  <c r="V2035" i="1"/>
  <c r="Q2039" i="1"/>
  <c r="N2040" i="1"/>
  <c r="M2037" i="1" l="1"/>
  <c r="R2037" i="1"/>
  <c r="O2037" i="1"/>
  <c r="V2036" i="1"/>
  <c r="L2038" i="1"/>
  <c r="T2038" i="1" s="1"/>
  <c r="N2041" i="1"/>
  <c r="Q2040" i="1"/>
  <c r="V2037" i="1" l="1"/>
  <c r="L2039" i="1"/>
  <c r="T2039" i="1" s="1"/>
  <c r="O2038" i="1"/>
  <c r="R2038" i="1"/>
  <c r="V2038" i="1" s="1"/>
  <c r="M2038" i="1"/>
  <c r="Q2041" i="1"/>
  <c r="N2042" i="1"/>
  <c r="M2039" i="1" l="1"/>
  <c r="O2039" i="1"/>
  <c r="R2039" i="1"/>
  <c r="V2039" i="1" s="1"/>
  <c r="L2040" i="1"/>
  <c r="M2040" i="1" s="1"/>
  <c r="N2043" i="1"/>
  <c r="Q2042" i="1"/>
  <c r="O2040" i="1" l="1"/>
  <c r="T2040" i="1"/>
  <c r="L2041" i="1"/>
  <c r="T2041" i="1" s="1"/>
  <c r="R2040" i="1"/>
  <c r="Q2043" i="1"/>
  <c r="N2044" i="1"/>
  <c r="R2041" i="1" l="1"/>
  <c r="O2041" i="1"/>
  <c r="M2041" i="1"/>
  <c r="V2040" i="1"/>
  <c r="L2042" i="1"/>
  <c r="T2042" i="1" s="1"/>
  <c r="Q2044" i="1"/>
  <c r="N2045" i="1"/>
  <c r="V2041" i="1" l="1"/>
  <c r="O2042" i="1"/>
  <c r="R2042" i="1"/>
  <c r="V2042" i="1" s="1"/>
  <c r="M2042" i="1"/>
  <c r="L2043" i="1"/>
  <c r="T2043" i="1" s="1"/>
  <c r="N2046" i="1"/>
  <c r="Q2045" i="1"/>
  <c r="L2044" i="1" l="1"/>
  <c r="T2044" i="1" s="1"/>
  <c r="R2043" i="1"/>
  <c r="V2043" i="1" s="1"/>
  <c r="M2043" i="1"/>
  <c r="O2043" i="1"/>
  <c r="Q2046" i="1"/>
  <c r="M2044" i="1" l="1"/>
  <c r="R2044" i="1"/>
  <c r="V2044" i="1" s="1"/>
  <c r="O2044" i="1"/>
  <c r="L2045" i="1"/>
  <c r="T2045" i="1" s="1"/>
  <c r="Q2047" i="1"/>
  <c r="M2045" i="1" l="1"/>
  <c r="O2045" i="1"/>
  <c r="R2045" i="1"/>
  <c r="V2045" i="1" s="1"/>
  <c r="L2046" i="1"/>
  <c r="T2046" i="1" s="1"/>
  <c r="Q2048" i="1"/>
  <c r="O2046" i="1" l="1"/>
  <c r="M2046" i="1"/>
  <c r="R2046" i="1"/>
  <c r="V2046" i="1" s="1"/>
  <c r="L2047" i="1"/>
  <c r="U2047" i="1" s="1"/>
  <c r="Q2049" i="1"/>
  <c r="M2047" i="1" l="1"/>
  <c r="T2047" i="1"/>
  <c r="L2048" i="1"/>
  <c r="R2047" i="1"/>
  <c r="N2047" i="1"/>
  <c r="O2047" i="1"/>
  <c r="Q2050" i="1"/>
  <c r="V2047" i="1" l="1"/>
  <c r="N2048" i="1"/>
  <c r="R2048" i="1"/>
  <c r="T2048" i="1"/>
  <c r="L2049" i="1"/>
  <c r="U2049" i="1" s="1"/>
  <c r="U2048" i="1"/>
  <c r="M2048" i="1"/>
  <c r="O2048" i="1"/>
  <c r="Q2051" i="1"/>
  <c r="V2048" i="1" l="1"/>
  <c r="O2049" i="1"/>
  <c r="R2049" i="1"/>
  <c r="N2049" i="1"/>
  <c r="T2049" i="1"/>
  <c r="M2049" i="1"/>
  <c r="L2050" i="1"/>
  <c r="U2050" i="1" s="1"/>
  <c r="Q2052" i="1"/>
  <c r="V2049" i="1" l="1"/>
  <c r="N2050" i="1"/>
  <c r="L2051" i="1"/>
  <c r="O2051" i="1" s="1"/>
  <c r="O2050" i="1"/>
  <c r="R2050" i="1"/>
  <c r="T2050" i="1"/>
  <c r="M2050" i="1"/>
  <c r="N2051" i="1"/>
  <c r="Q2053" i="1"/>
  <c r="V2050" i="1" l="1"/>
  <c r="R2051" i="1"/>
  <c r="L2052" i="1"/>
  <c r="T2052" i="1" s="1"/>
  <c r="T2051" i="1"/>
  <c r="M2051" i="1"/>
  <c r="N2052" i="1"/>
  <c r="Q2054" i="1"/>
  <c r="V2051" i="1" l="1"/>
  <c r="O2052" i="1"/>
  <c r="M2052" i="1"/>
  <c r="R2052" i="1"/>
  <c r="L2053" i="1"/>
  <c r="M2053" i="1" s="1"/>
  <c r="N2053" i="1"/>
  <c r="Q2055" i="1"/>
  <c r="V2052" i="1" l="1"/>
  <c r="R2053" i="1"/>
  <c r="T2053" i="1"/>
  <c r="O2053" i="1"/>
  <c r="L2054" i="1"/>
  <c r="O2054" i="1" s="1"/>
  <c r="N2054" i="1"/>
  <c r="N2055" i="1" s="1"/>
  <c r="N2056" i="1" s="1"/>
  <c r="Q2056" i="1"/>
  <c r="V2053" i="1" l="1"/>
  <c r="L2055" i="1"/>
  <c r="T2055" i="1" s="1"/>
  <c r="R2054" i="1"/>
  <c r="T2054" i="1"/>
  <c r="M2054" i="1"/>
  <c r="N2057" i="1"/>
  <c r="N2058" i="1" s="1"/>
  <c r="Q2057" i="1"/>
  <c r="M2055" i="1" l="1"/>
  <c r="O2055" i="1"/>
  <c r="R2055" i="1"/>
  <c r="V2054" i="1"/>
  <c r="L2056" i="1"/>
  <c r="O2056" i="1" s="1"/>
  <c r="Q2058" i="1"/>
  <c r="N2059" i="1"/>
  <c r="V2055" i="1" l="1"/>
  <c r="R2056" i="1"/>
  <c r="T2056" i="1"/>
  <c r="L2057" i="1"/>
  <c r="R2057" i="1" s="1"/>
  <c r="M2056" i="1"/>
  <c r="N2060" i="1"/>
  <c r="Q2059" i="1"/>
  <c r="M2057" i="1" l="1"/>
  <c r="O2057" i="1"/>
  <c r="T2057" i="1"/>
  <c r="L2058" i="1"/>
  <c r="T2058" i="1" s="1"/>
  <c r="V2056" i="1"/>
  <c r="Q2060" i="1"/>
  <c r="N2061" i="1"/>
  <c r="V2057" i="1" l="1"/>
  <c r="R2058" i="1"/>
  <c r="M2058" i="1"/>
  <c r="O2058" i="1"/>
  <c r="L2059" i="1"/>
  <c r="T2059" i="1" s="1"/>
  <c r="N2062" i="1"/>
  <c r="Q2061" i="1"/>
  <c r="V2058" i="1" l="1"/>
  <c r="M2059" i="1"/>
  <c r="R2059" i="1"/>
  <c r="O2059" i="1"/>
  <c r="L2060" i="1"/>
  <c r="O2060" i="1" s="1"/>
  <c r="Q2062" i="1"/>
  <c r="N2063" i="1"/>
  <c r="V2059" i="1" l="1"/>
  <c r="L2061" i="1"/>
  <c r="T2061" i="1" s="1"/>
  <c r="R2060" i="1"/>
  <c r="M2060" i="1"/>
  <c r="T2060" i="1"/>
  <c r="N2064" i="1"/>
  <c r="Q2063" i="1"/>
  <c r="R2061" i="1" l="1"/>
  <c r="O2061" i="1"/>
  <c r="L2062" i="1"/>
  <c r="O2062" i="1" s="1"/>
  <c r="V2060" i="1"/>
  <c r="M2061" i="1"/>
  <c r="Q2064" i="1"/>
  <c r="N2065" i="1"/>
  <c r="V2061" i="1" l="1"/>
  <c r="M2062" i="1"/>
  <c r="R2062" i="1"/>
  <c r="T2062" i="1"/>
  <c r="L2063" i="1"/>
  <c r="M2063" i="1" s="1"/>
  <c r="N2066" i="1"/>
  <c r="Q2065" i="1"/>
  <c r="L2064" i="1" l="1"/>
  <c r="T2064" i="1" s="1"/>
  <c r="R2063" i="1"/>
  <c r="V2062" i="1"/>
  <c r="O2063" i="1"/>
  <c r="T2063" i="1"/>
  <c r="Q2066" i="1"/>
  <c r="N2067" i="1"/>
  <c r="M2064" i="1" l="1"/>
  <c r="O2064" i="1"/>
  <c r="R2064" i="1"/>
  <c r="V2063" i="1"/>
  <c r="L2065" i="1"/>
  <c r="T2065" i="1" s="1"/>
  <c r="N2068" i="1"/>
  <c r="Q2067" i="1"/>
  <c r="V2064" i="1" l="1"/>
  <c r="M2065" i="1"/>
  <c r="R2065" i="1"/>
  <c r="L2066" i="1"/>
  <c r="T2066" i="1" s="1"/>
  <c r="O2065" i="1"/>
  <c r="Q2068" i="1"/>
  <c r="N2069" i="1"/>
  <c r="V2065" i="1" l="1"/>
  <c r="M2066" i="1"/>
  <c r="R2066" i="1"/>
  <c r="O2066" i="1"/>
  <c r="L2067" i="1"/>
  <c r="R2067" i="1" s="1"/>
  <c r="N2070" i="1"/>
  <c r="Q2069" i="1"/>
  <c r="V2066" i="1" l="1"/>
  <c r="M2067" i="1"/>
  <c r="O2067" i="1"/>
  <c r="L2068" i="1"/>
  <c r="T2068" i="1" s="1"/>
  <c r="T2067" i="1"/>
  <c r="Q2070" i="1"/>
  <c r="V2067" i="1" l="1"/>
  <c r="O2068" i="1"/>
  <c r="M2068" i="1"/>
  <c r="R2068" i="1"/>
  <c r="L2069" i="1"/>
  <c r="O2069" i="1" s="1"/>
  <c r="Q2071" i="1"/>
  <c r="V2068" i="1" l="1"/>
  <c r="L2070" i="1"/>
  <c r="T2070" i="1" s="1"/>
  <c r="R2069" i="1"/>
  <c r="T2069" i="1"/>
  <c r="M2069" i="1"/>
  <c r="Q2072" i="1"/>
  <c r="O2070" i="1" l="1"/>
  <c r="M2070" i="1"/>
  <c r="R2070" i="1"/>
  <c r="L2071" i="1"/>
  <c r="M2071" i="1" s="1"/>
  <c r="V2069" i="1"/>
  <c r="V2070" i="1" s="1"/>
  <c r="Q2073" i="1"/>
  <c r="R2071" i="1" l="1"/>
  <c r="O2071" i="1"/>
  <c r="U2071" i="1"/>
  <c r="L2072" i="1"/>
  <c r="N2071" i="1"/>
  <c r="T2071" i="1"/>
  <c r="Q2074" i="1"/>
  <c r="N2072" i="1" l="1"/>
  <c r="V2071" i="1"/>
  <c r="T2072" i="1"/>
  <c r="R2072" i="1"/>
  <c r="O2072" i="1"/>
  <c r="L2073" i="1"/>
  <c r="M2073" i="1" s="1"/>
  <c r="U2072" i="1"/>
  <c r="M2072" i="1"/>
  <c r="Q2075" i="1"/>
  <c r="V2072" i="1" l="1"/>
  <c r="O2073" i="1"/>
  <c r="N2073" i="1"/>
  <c r="U2073" i="1"/>
  <c r="R2073" i="1"/>
  <c r="T2073" i="1"/>
  <c r="L2074" i="1"/>
  <c r="O2074" i="1" s="1"/>
  <c r="Q2076" i="1"/>
  <c r="V2073" i="1" l="1"/>
  <c r="N2074" i="1"/>
  <c r="N2075" i="1" s="1"/>
  <c r="M2074" i="1"/>
  <c r="U2074" i="1"/>
  <c r="L2075" i="1"/>
  <c r="M2075" i="1" s="1"/>
  <c r="T2074" i="1"/>
  <c r="R2074" i="1"/>
  <c r="Q2077" i="1"/>
  <c r="V2074" i="1" l="1"/>
  <c r="O2075" i="1"/>
  <c r="R2075" i="1"/>
  <c r="L2076" i="1"/>
  <c r="T2076" i="1" s="1"/>
  <c r="T2075" i="1"/>
  <c r="N2076" i="1"/>
  <c r="Q2078" i="1"/>
  <c r="V2075" i="1" l="1"/>
  <c r="O2076" i="1"/>
  <c r="M2076" i="1"/>
  <c r="R2076" i="1"/>
  <c r="L2077" i="1"/>
  <c r="T2077" i="1" s="1"/>
  <c r="N2077" i="1"/>
  <c r="Q2079" i="1"/>
  <c r="V2076" i="1" l="1"/>
  <c r="M2077" i="1"/>
  <c r="O2077" i="1"/>
  <c r="R2077" i="1"/>
  <c r="L2078" i="1"/>
  <c r="T2078" i="1" s="1"/>
  <c r="N2078" i="1"/>
  <c r="N2079" i="1" s="1"/>
  <c r="N2080" i="1" s="1"/>
  <c r="Q2080" i="1"/>
  <c r="V2077" i="1" l="1"/>
  <c r="M2078" i="1"/>
  <c r="O2078" i="1"/>
  <c r="L2079" i="1"/>
  <c r="T2079" i="1" s="1"/>
  <c r="R2078" i="1"/>
  <c r="N2081" i="1"/>
  <c r="Q2081" i="1"/>
  <c r="V2078" i="1" l="1"/>
  <c r="M2079" i="1"/>
  <c r="O2079" i="1"/>
  <c r="R2079" i="1"/>
  <c r="L2080" i="1"/>
  <c r="T2080" i="1" s="1"/>
  <c r="N2082" i="1"/>
  <c r="N2083" i="1" s="1"/>
  <c r="Q2082" i="1"/>
  <c r="V2079" i="1" l="1"/>
  <c r="O2080" i="1"/>
  <c r="M2080" i="1"/>
  <c r="R2080" i="1"/>
  <c r="L2081" i="1"/>
  <c r="T2081" i="1" s="1"/>
  <c r="N2084" i="1"/>
  <c r="Q2083" i="1"/>
  <c r="V2080" i="1" l="1"/>
  <c r="M2081" i="1"/>
  <c r="L2082" i="1"/>
  <c r="T2082" i="1" s="1"/>
  <c r="R2081" i="1"/>
  <c r="O2081" i="1"/>
  <c r="Q2084" i="1"/>
  <c r="N2085" i="1"/>
  <c r="V2081" i="1" l="1"/>
  <c r="O2082" i="1"/>
  <c r="M2082" i="1"/>
  <c r="R2082" i="1"/>
  <c r="V2082" i="1" s="1"/>
  <c r="L2083" i="1"/>
  <c r="T2083" i="1" s="1"/>
  <c r="N2086" i="1"/>
  <c r="Q2085" i="1"/>
  <c r="M2083" i="1" l="1"/>
  <c r="L2084" i="1"/>
  <c r="T2084" i="1" s="1"/>
  <c r="O2083" i="1"/>
  <c r="R2083" i="1"/>
  <c r="V2083" i="1" s="1"/>
  <c r="Q2086" i="1"/>
  <c r="N2087" i="1"/>
  <c r="O2084" i="1" l="1"/>
  <c r="M2084" i="1"/>
  <c r="R2084" i="1"/>
  <c r="V2084" i="1" s="1"/>
  <c r="L2085" i="1"/>
  <c r="R2085" i="1" s="1"/>
  <c r="N2088" i="1"/>
  <c r="Q2087" i="1"/>
  <c r="L2086" i="1" l="1"/>
  <c r="T2086" i="1" s="1"/>
  <c r="O2085" i="1"/>
  <c r="T2085" i="1"/>
  <c r="V2085" i="1" s="1"/>
  <c r="M2085" i="1"/>
  <c r="Q2088" i="1"/>
  <c r="N2089" i="1"/>
  <c r="O2086" i="1" l="1"/>
  <c r="M2086" i="1"/>
  <c r="R2086" i="1"/>
  <c r="V2086" i="1" s="1"/>
  <c r="L2087" i="1"/>
  <c r="O2087" i="1" s="1"/>
  <c r="N2090" i="1"/>
  <c r="Q2089" i="1"/>
  <c r="L2088" i="1" l="1"/>
  <c r="T2088" i="1" s="1"/>
  <c r="R2087" i="1"/>
  <c r="T2087" i="1"/>
  <c r="M2087" i="1"/>
  <c r="Q2090" i="1"/>
  <c r="N2091" i="1"/>
  <c r="M2088" i="1" l="1"/>
  <c r="R2088" i="1"/>
  <c r="O2088" i="1"/>
  <c r="L2089" i="1"/>
  <c r="T2089" i="1" s="1"/>
  <c r="V2087" i="1"/>
  <c r="N2092" i="1"/>
  <c r="Q2091" i="1"/>
  <c r="V2088" i="1" l="1"/>
  <c r="L2090" i="1"/>
  <c r="T2090" i="1" s="1"/>
  <c r="M2089" i="1"/>
  <c r="O2089" i="1"/>
  <c r="R2089" i="1"/>
  <c r="Q2092" i="1"/>
  <c r="N2093" i="1"/>
  <c r="M2090" i="1" l="1"/>
  <c r="V2089" i="1"/>
  <c r="O2090" i="1"/>
  <c r="R2090" i="1"/>
  <c r="L2091" i="1"/>
  <c r="O2091" i="1" s="1"/>
  <c r="N2094" i="1"/>
  <c r="Q2093" i="1"/>
  <c r="V2090" i="1" l="1"/>
  <c r="R2091" i="1"/>
  <c r="L2092" i="1"/>
  <c r="T2092" i="1" s="1"/>
  <c r="M2091" i="1"/>
  <c r="T2091" i="1"/>
  <c r="Q2094" i="1"/>
  <c r="M2092" i="1" l="1"/>
  <c r="O2092" i="1"/>
  <c r="R2092" i="1"/>
  <c r="L2093" i="1"/>
  <c r="T2093" i="1" s="1"/>
  <c r="V2091" i="1"/>
  <c r="Q2095" i="1"/>
  <c r="V2092" i="1" l="1"/>
  <c r="M2093" i="1"/>
  <c r="O2093" i="1"/>
  <c r="R2093" i="1"/>
  <c r="L2094" i="1"/>
  <c r="T2094" i="1" s="1"/>
  <c r="Q2096" i="1"/>
  <c r="V2093" i="1" l="1"/>
  <c r="O2094" i="1"/>
  <c r="M2094" i="1"/>
  <c r="R2094" i="1"/>
  <c r="L2095" i="1"/>
  <c r="U2095" i="1" s="1"/>
  <c r="Q2097" i="1"/>
  <c r="V2094" i="1" l="1"/>
  <c r="M2095" i="1"/>
  <c r="O2095" i="1"/>
  <c r="N2095" i="1"/>
  <c r="R2095" i="1"/>
  <c r="T2095" i="1"/>
  <c r="L2096" i="1"/>
  <c r="U2096" i="1" s="1"/>
  <c r="Q2098" i="1"/>
  <c r="V2095" i="1" l="1"/>
  <c r="M2096" i="1"/>
  <c r="N2096" i="1"/>
  <c r="T2096" i="1"/>
  <c r="R2096" i="1"/>
  <c r="O2096" i="1"/>
  <c r="L2097" i="1"/>
  <c r="T2097" i="1" s="1"/>
  <c r="Q2099" i="1"/>
  <c r="V2096" i="1" l="1"/>
  <c r="N2097" i="1"/>
  <c r="L2098" i="1"/>
  <c r="U2098" i="1" s="1"/>
  <c r="R2097" i="1"/>
  <c r="U2097" i="1"/>
  <c r="M2097" i="1"/>
  <c r="O2097" i="1"/>
  <c r="Q2100" i="1"/>
  <c r="V2097" i="1" l="1"/>
  <c r="N2098" i="1"/>
  <c r="R2098" i="1"/>
  <c r="T2098" i="1"/>
  <c r="O2098" i="1"/>
  <c r="L2099" i="1"/>
  <c r="T2099" i="1" s="1"/>
  <c r="M2098" i="1"/>
  <c r="N2099" i="1"/>
  <c r="Q2101" i="1"/>
  <c r="V2098" i="1" l="1"/>
  <c r="O2099" i="1"/>
  <c r="M2099" i="1"/>
  <c r="R2099" i="1"/>
  <c r="V2099" i="1" s="1"/>
  <c r="L2100" i="1"/>
  <c r="M2100" i="1" s="1"/>
  <c r="N2100" i="1"/>
  <c r="Q2102" i="1"/>
  <c r="O2100" i="1" l="1"/>
  <c r="R2100" i="1"/>
  <c r="T2100" i="1"/>
  <c r="L2101" i="1"/>
  <c r="T2101" i="1" s="1"/>
  <c r="N2101" i="1"/>
  <c r="Q2103" i="1"/>
  <c r="M2101" i="1" l="1"/>
  <c r="R2101" i="1"/>
  <c r="O2101" i="1"/>
  <c r="V2100" i="1"/>
  <c r="L2102" i="1"/>
  <c r="T2102" i="1" s="1"/>
  <c r="N2102" i="1"/>
  <c r="N2103" i="1" s="1"/>
  <c r="N2104" i="1" s="1"/>
  <c r="Q2104" i="1"/>
  <c r="M2102" i="1" l="1"/>
  <c r="O2102" i="1"/>
  <c r="R2102" i="1"/>
  <c r="V2101" i="1"/>
  <c r="L2103" i="1"/>
  <c r="M2103" i="1" s="1"/>
  <c r="N2105" i="1"/>
  <c r="N2106" i="1" s="1"/>
  <c r="Q2105" i="1"/>
  <c r="L2104" i="1" l="1"/>
  <c r="T2104" i="1" s="1"/>
  <c r="R2103" i="1"/>
  <c r="T2103" i="1"/>
  <c r="V2102" i="1"/>
  <c r="O2103" i="1"/>
  <c r="Q2106" i="1"/>
  <c r="N2107" i="1"/>
  <c r="M2104" i="1" l="1"/>
  <c r="O2104" i="1"/>
  <c r="R2104" i="1"/>
  <c r="V2103" i="1"/>
  <c r="V2104" i="1" s="1"/>
  <c r="L2105" i="1"/>
  <c r="T2105" i="1" s="1"/>
  <c r="N2108" i="1"/>
  <c r="Q2107" i="1"/>
  <c r="M2105" i="1" l="1"/>
  <c r="L2106" i="1"/>
  <c r="T2106" i="1" s="1"/>
  <c r="O2105" i="1"/>
  <c r="R2105" i="1"/>
  <c r="V2105" i="1" s="1"/>
  <c r="Q2108" i="1"/>
  <c r="N2109" i="1"/>
  <c r="L2107" i="1" l="1"/>
  <c r="T2107" i="1" s="1"/>
  <c r="M2106" i="1"/>
  <c r="O2106" i="1"/>
  <c r="R2106" i="1"/>
  <c r="V2106" i="1" s="1"/>
  <c r="N2110" i="1"/>
  <c r="Q2109" i="1"/>
  <c r="M2107" i="1" l="1"/>
  <c r="O2107" i="1"/>
  <c r="R2107" i="1"/>
  <c r="V2107" i="1" s="1"/>
  <c r="L2108" i="1"/>
  <c r="T2108" i="1" s="1"/>
  <c r="Q2110" i="1"/>
  <c r="N2111" i="1"/>
  <c r="M2108" i="1" l="1"/>
  <c r="O2108" i="1"/>
  <c r="R2108" i="1"/>
  <c r="V2108" i="1" s="1"/>
  <c r="L2109" i="1"/>
  <c r="T2109" i="1" s="1"/>
  <c r="N2112" i="1"/>
  <c r="Q2111" i="1"/>
  <c r="M2109" i="1" l="1"/>
  <c r="O2109" i="1"/>
  <c r="R2109" i="1"/>
  <c r="V2109" i="1" s="1"/>
  <c r="L2110" i="1"/>
  <c r="T2110" i="1" s="1"/>
  <c r="Q2112" i="1"/>
  <c r="N2113" i="1"/>
  <c r="M2110" i="1" l="1"/>
  <c r="O2110" i="1"/>
  <c r="R2110" i="1"/>
  <c r="V2110" i="1" s="1"/>
  <c r="L2111" i="1"/>
  <c r="T2111" i="1" s="1"/>
  <c r="N2114" i="1"/>
  <c r="Q2113" i="1"/>
  <c r="M2111" i="1" l="1"/>
  <c r="R2111" i="1"/>
  <c r="V2111" i="1" s="1"/>
  <c r="O2111" i="1"/>
  <c r="L2112" i="1"/>
  <c r="T2112" i="1" s="1"/>
  <c r="Q2114" i="1"/>
  <c r="N2115" i="1"/>
  <c r="O2112" i="1" l="1"/>
  <c r="L2113" i="1"/>
  <c r="T2113" i="1" s="1"/>
  <c r="M2112" i="1"/>
  <c r="R2112" i="1"/>
  <c r="V2112" i="1" s="1"/>
  <c r="N2116" i="1"/>
  <c r="Q2115" i="1"/>
  <c r="M2113" i="1" l="1"/>
  <c r="O2113" i="1"/>
  <c r="R2113" i="1"/>
  <c r="V2113" i="1" s="1"/>
  <c r="L2114" i="1"/>
  <c r="T2114" i="1" s="1"/>
  <c r="Q2116" i="1"/>
  <c r="N2117" i="1"/>
  <c r="O2114" i="1" l="1"/>
  <c r="M2114" i="1"/>
  <c r="R2114" i="1"/>
  <c r="V2114" i="1" s="1"/>
  <c r="L2115" i="1"/>
  <c r="T2115" i="1" s="1"/>
  <c r="N2118" i="1"/>
  <c r="Q2117" i="1"/>
  <c r="O2115" i="1" l="1"/>
  <c r="M2115" i="1"/>
  <c r="R2115" i="1"/>
  <c r="V2115" i="1" s="1"/>
  <c r="L2116" i="1"/>
  <c r="T2116" i="1" s="1"/>
  <c r="Q2118" i="1"/>
  <c r="M2116" i="1" l="1"/>
  <c r="R2116" i="1"/>
  <c r="V2116" i="1" s="1"/>
  <c r="O2116" i="1"/>
  <c r="L2117" i="1"/>
  <c r="T2117" i="1" s="1"/>
  <c r="Q2119" i="1"/>
  <c r="M2117" i="1" l="1"/>
  <c r="L2118" i="1"/>
  <c r="T2118" i="1" s="1"/>
  <c r="O2117" i="1"/>
  <c r="R2117" i="1"/>
  <c r="V2117" i="1" s="1"/>
  <c r="Q2120" i="1"/>
  <c r="M2118" i="1" l="1"/>
  <c r="O2118" i="1"/>
  <c r="R2118" i="1"/>
  <c r="V2118" i="1" s="1"/>
  <c r="L2119" i="1"/>
  <c r="U2119" i="1" s="1"/>
  <c r="Q2121" i="1"/>
  <c r="O2119" i="1" l="1"/>
  <c r="M2119" i="1"/>
  <c r="R2119" i="1"/>
  <c r="N2119" i="1"/>
  <c r="L2120" i="1"/>
  <c r="U2120" i="1" s="1"/>
  <c r="T2119" i="1"/>
  <c r="V2119" i="1" s="1"/>
  <c r="Q2122" i="1"/>
  <c r="N2120" i="1" l="1"/>
  <c r="O2120" i="1"/>
  <c r="R2120" i="1"/>
  <c r="T2120" i="1"/>
  <c r="M2120" i="1"/>
  <c r="L2121" i="1"/>
  <c r="U2121" i="1" s="1"/>
  <c r="Q2123" i="1"/>
  <c r="V2120" i="1" l="1"/>
  <c r="R2121" i="1"/>
  <c r="O2121" i="1"/>
  <c r="T2121" i="1"/>
  <c r="N2121" i="1"/>
  <c r="M2121" i="1"/>
  <c r="L2122" i="1"/>
  <c r="U2122" i="1" s="1"/>
  <c r="Q2124" i="1"/>
  <c r="V2121" i="1" l="1"/>
  <c r="O2122" i="1"/>
  <c r="R2122" i="1"/>
  <c r="N2122" i="1"/>
  <c r="T2122" i="1"/>
  <c r="M2122" i="1"/>
  <c r="L2123" i="1"/>
  <c r="T2123" i="1" s="1"/>
  <c r="N2123" i="1"/>
  <c r="Q2125" i="1"/>
  <c r="V2122" i="1" l="1"/>
  <c r="O2123" i="1"/>
  <c r="R2123" i="1"/>
  <c r="V2123" i="1" s="1"/>
  <c r="M2123" i="1"/>
  <c r="L2124" i="1"/>
  <c r="T2124" i="1" s="1"/>
  <c r="N2124" i="1"/>
  <c r="Q2126" i="1"/>
  <c r="O2124" i="1" l="1"/>
  <c r="M2124" i="1"/>
  <c r="R2124" i="1"/>
  <c r="V2124" i="1" s="1"/>
  <c r="L2125" i="1"/>
  <c r="T2125" i="1" s="1"/>
  <c r="N2125" i="1"/>
  <c r="Q2127" i="1"/>
  <c r="M2125" i="1" l="1"/>
  <c r="R2125" i="1"/>
  <c r="V2125" i="1" s="1"/>
  <c r="O2125" i="1"/>
  <c r="L2126" i="1"/>
  <c r="T2126" i="1" s="1"/>
  <c r="N2126" i="1"/>
  <c r="N2127" i="1" s="1"/>
  <c r="N2128" i="1" s="1"/>
  <c r="Q2128" i="1"/>
  <c r="O2126" i="1" l="1"/>
  <c r="M2126" i="1"/>
  <c r="L2127" i="1"/>
  <c r="T2127" i="1" s="1"/>
  <c r="R2126" i="1"/>
  <c r="V2126" i="1" s="1"/>
  <c r="N2129" i="1"/>
  <c r="Q2129" i="1"/>
  <c r="M2127" i="1" l="1"/>
  <c r="O2127" i="1"/>
  <c r="R2127" i="1"/>
  <c r="V2127" i="1" s="1"/>
  <c r="L2128" i="1"/>
  <c r="M2128" i="1" s="1"/>
  <c r="N2130" i="1"/>
  <c r="N2131" i="1" s="1"/>
  <c r="Q2130" i="1"/>
  <c r="L2129" i="1" l="1"/>
  <c r="T2129" i="1" s="1"/>
  <c r="R2128" i="1"/>
  <c r="O2128" i="1"/>
  <c r="T2128" i="1"/>
  <c r="N2132" i="1"/>
  <c r="Q2131" i="1"/>
  <c r="M2129" i="1" l="1"/>
  <c r="R2129" i="1"/>
  <c r="O2129" i="1"/>
  <c r="V2128" i="1"/>
  <c r="V2129" i="1" s="1"/>
  <c r="L2130" i="1"/>
  <c r="M2130" i="1" s="1"/>
  <c r="Q2132" i="1"/>
  <c r="N2133" i="1"/>
  <c r="O2130" i="1" l="1"/>
  <c r="L2131" i="1"/>
  <c r="O2131" i="1" s="1"/>
  <c r="R2130" i="1"/>
  <c r="T2130" i="1"/>
  <c r="Q2133" i="1"/>
  <c r="N2134" i="1"/>
  <c r="M2131" i="1" l="1"/>
  <c r="R2131" i="1"/>
  <c r="L2132" i="1"/>
  <c r="T2132" i="1" s="1"/>
  <c r="V2130" i="1"/>
  <c r="T2131" i="1"/>
  <c r="N2135" i="1"/>
  <c r="Q2134" i="1"/>
  <c r="M2132" i="1" l="1"/>
  <c r="O2132" i="1"/>
  <c r="R2132" i="1"/>
  <c r="V2131" i="1"/>
  <c r="L2133" i="1"/>
  <c r="T2133" i="1" s="1"/>
  <c r="N2136" i="1"/>
  <c r="Q2135" i="1"/>
  <c r="V2132" i="1" l="1"/>
  <c r="O2133" i="1"/>
  <c r="R2133" i="1"/>
  <c r="M2133" i="1"/>
  <c r="L2134" i="1"/>
  <c r="R2134" i="1" s="1"/>
  <c r="Q2136" i="1"/>
  <c r="N2137" i="1"/>
  <c r="V2133" i="1" l="1"/>
  <c r="M2134" i="1"/>
  <c r="O2134" i="1"/>
  <c r="T2134" i="1"/>
  <c r="L2135" i="1"/>
  <c r="M2135" i="1" s="1"/>
  <c r="N2138" i="1"/>
  <c r="Q2137" i="1"/>
  <c r="V2134" i="1" l="1"/>
  <c r="R2135" i="1"/>
  <c r="O2135" i="1"/>
  <c r="T2135" i="1"/>
  <c r="L2136" i="1"/>
  <c r="R2136" i="1" s="1"/>
  <c r="Q2138" i="1"/>
  <c r="N2139" i="1"/>
  <c r="M2136" i="1" l="1"/>
  <c r="T2136" i="1"/>
  <c r="O2136" i="1"/>
  <c r="L2137" i="1"/>
  <c r="M2137" i="1" s="1"/>
  <c r="V2135" i="1"/>
  <c r="N2140" i="1"/>
  <c r="Q2139" i="1"/>
  <c r="V2136" i="1" l="1"/>
  <c r="R2137" i="1"/>
  <c r="T2137" i="1"/>
  <c r="O2137" i="1"/>
  <c r="L2138" i="1"/>
  <c r="M2138" i="1" s="1"/>
  <c r="Q2140" i="1"/>
  <c r="N2141" i="1"/>
  <c r="L2139" i="1" l="1"/>
  <c r="T2139" i="1" s="1"/>
  <c r="O2138" i="1"/>
  <c r="R2138" i="1"/>
  <c r="T2138" i="1"/>
  <c r="V2137" i="1"/>
  <c r="N2142" i="1"/>
  <c r="Q2141" i="1"/>
  <c r="O2139" i="1" l="1"/>
  <c r="R2139" i="1"/>
  <c r="L2140" i="1"/>
  <c r="T2140" i="1" s="1"/>
  <c r="V2138" i="1"/>
  <c r="V2139" i="1" s="1"/>
  <c r="M2139" i="1"/>
  <c r="Q2142" i="1"/>
  <c r="M2140" i="1" l="1"/>
  <c r="O2140" i="1"/>
  <c r="R2140" i="1"/>
  <c r="V2140" i="1" s="1"/>
  <c r="L2141" i="1"/>
  <c r="T2141" i="1" s="1"/>
  <c r="Q2143" i="1"/>
  <c r="M2141" i="1" l="1"/>
  <c r="R2141" i="1"/>
  <c r="V2141" i="1" s="1"/>
  <c r="O2141" i="1"/>
  <c r="L2142" i="1"/>
  <c r="T2142" i="1" s="1"/>
  <c r="Q2144" i="1"/>
  <c r="L2143" i="1" l="1"/>
  <c r="U2143" i="1" s="1"/>
  <c r="M2142" i="1"/>
  <c r="O2142" i="1"/>
  <c r="R2142" i="1"/>
  <c r="V2142" i="1" s="1"/>
  <c r="Q2145" i="1"/>
  <c r="O2143" i="1" l="1"/>
  <c r="N2143" i="1"/>
  <c r="R2143" i="1"/>
  <c r="T2143" i="1"/>
  <c r="L2144" i="1"/>
  <c r="U2144" i="1" s="1"/>
  <c r="M2143" i="1"/>
  <c r="Q2146" i="1"/>
  <c r="V2143" i="1" l="1"/>
  <c r="M2144" i="1"/>
  <c r="O2144" i="1"/>
  <c r="T2144" i="1"/>
  <c r="N2144" i="1"/>
  <c r="R2144" i="1"/>
  <c r="L2145" i="1"/>
  <c r="U2145" i="1" s="1"/>
  <c r="Q2147" i="1"/>
  <c r="V2144" i="1" l="1"/>
  <c r="M2145" i="1"/>
  <c r="R2145" i="1"/>
  <c r="L2146" i="1"/>
  <c r="T2146" i="1" s="1"/>
  <c r="O2145" i="1"/>
  <c r="T2145" i="1"/>
  <c r="N2145" i="1"/>
  <c r="Q2148" i="1"/>
  <c r="V2145" i="1" l="1"/>
  <c r="R2146" i="1"/>
  <c r="N2146" i="1"/>
  <c r="U2146" i="1"/>
  <c r="M2146" i="1"/>
  <c r="O2146" i="1"/>
  <c r="L2147" i="1"/>
  <c r="M2147" i="1" s="1"/>
  <c r="N2147" i="1"/>
  <c r="Q2149" i="1"/>
  <c r="V2146" i="1" l="1"/>
  <c r="O2147" i="1"/>
  <c r="T2147" i="1"/>
  <c r="L2148" i="1"/>
  <c r="M2148" i="1" s="1"/>
  <c r="R2147" i="1"/>
  <c r="N2148" i="1"/>
  <c r="Q2150" i="1"/>
  <c r="V2147" i="1" l="1"/>
  <c r="O2148" i="1"/>
  <c r="T2148" i="1"/>
  <c r="R2148" i="1"/>
  <c r="L2149" i="1"/>
  <c r="M2149" i="1" s="1"/>
  <c r="N2149" i="1"/>
  <c r="Q2151" i="1"/>
  <c r="V2148" i="1" l="1"/>
  <c r="R2149" i="1"/>
  <c r="O2149" i="1"/>
  <c r="T2149" i="1"/>
  <c r="L2150" i="1"/>
  <c r="T2150" i="1" s="1"/>
  <c r="N2150" i="1"/>
  <c r="N2151" i="1" s="1"/>
  <c r="N2152" i="1" s="1"/>
  <c r="Q2152" i="1"/>
  <c r="V2149" i="1" l="1"/>
  <c r="M2150" i="1"/>
  <c r="R2150" i="1"/>
  <c r="O2150" i="1"/>
  <c r="L2151" i="1"/>
  <c r="T2151" i="1" s="1"/>
  <c r="N2153" i="1"/>
  <c r="N2154" i="1" s="1"/>
  <c r="Q2153" i="1"/>
  <c r="V2150" i="1" l="1"/>
  <c r="R2151" i="1"/>
  <c r="M2151" i="1"/>
  <c r="O2151" i="1"/>
  <c r="L2152" i="1"/>
  <c r="R2152" i="1" s="1"/>
  <c r="Q2154" i="1"/>
  <c r="N2155" i="1"/>
  <c r="V2151" i="1" l="1"/>
  <c r="L2153" i="1"/>
  <c r="T2153" i="1" s="1"/>
  <c r="O2152" i="1"/>
  <c r="T2152" i="1"/>
  <c r="V2152" i="1" s="1"/>
  <c r="M2152" i="1"/>
  <c r="N2156" i="1"/>
  <c r="Q2155" i="1"/>
  <c r="O2153" i="1" l="1"/>
  <c r="M2153" i="1"/>
  <c r="R2153" i="1"/>
  <c r="V2153" i="1" s="1"/>
  <c r="L2154" i="1"/>
  <c r="T2154" i="1" s="1"/>
  <c r="Q2156" i="1"/>
  <c r="N2157" i="1"/>
  <c r="M2154" i="1" l="1"/>
  <c r="L2155" i="1"/>
  <c r="T2155" i="1" s="1"/>
  <c r="O2154" i="1"/>
  <c r="R2154" i="1"/>
  <c r="V2154" i="1" s="1"/>
  <c r="N2158" i="1"/>
  <c r="Q2157" i="1"/>
  <c r="M2155" i="1" l="1"/>
  <c r="O2155" i="1"/>
  <c r="R2155" i="1"/>
  <c r="V2155" i="1" s="1"/>
  <c r="L2156" i="1"/>
  <c r="T2156" i="1" s="1"/>
  <c r="Q2158" i="1"/>
  <c r="N2159" i="1"/>
  <c r="M2156" i="1" l="1"/>
  <c r="R2156" i="1"/>
  <c r="V2156" i="1" s="1"/>
  <c r="O2156" i="1"/>
  <c r="L2157" i="1"/>
  <c r="M2157" i="1" s="1"/>
  <c r="N2160" i="1"/>
  <c r="Q2159" i="1"/>
  <c r="T2157" i="1" l="1"/>
  <c r="O2157" i="1"/>
  <c r="R2157" i="1"/>
  <c r="L2158" i="1"/>
  <c r="T2158" i="1" s="1"/>
  <c r="Q2160" i="1"/>
  <c r="N2161" i="1"/>
  <c r="V2157" i="1" l="1"/>
  <c r="O2158" i="1"/>
  <c r="M2158" i="1"/>
  <c r="R2158" i="1"/>
  <c r="L2159" i="1"/>
  <c r="T2159" i="1" s="1"/>
  <c r="N2162" i="1"/>
  <c r="Q2161" i="1"/>
  <c r="V2158" i="1" l="1"/>
  <c r="M2159" i="1"/>
  <c r="R2159" i="1"/>
  <c r="O2159" i="1"/>
  <c r="L2160" i="1"/>
  <c r="T2160" i="1" s="1"/>
  <c r="Q2162" i="1"/>
  <c r="N2163" i="1"/>
  <c r="V2159" i="1" l="1"/>
  <c r="R2160" i="1"/>
  <c r="L2161" i="1"/>
  <c r="T2161" i="1" s="1"/>
  <c r="M2160" i="1"/>
  <c r="O2160" i="1"/>
  <c r="N2164" i="1"/>
  <c r="Q2163" i="1"/>
  <c r="V2160" i="1" l="1"/>
  <c r="M2161" i="1"/>
  <c r="O2161" i="1"/>
  <c r="R2161" i="1"/>
  <c r="L2162" i="1"/>
  <c r="R2162" i="1" s="1"/>
  <c r="Q2164" i="1"/>
  <c r="N2165" i="1"/>
  <c r="V2161" i="1" l="1"/>
  <c r="M2162" i="1"/>
  <c r="L2163" i="1"/>
  <c r="T2163" i="1" s="1"/>
  <c r="T2162" i="1"/>
  <c r="V2162" i="1" s="1"/>
  <c r="O2162" i="1"/>
  <c r="N2166" i="1"/>
  <c r="Q2165" i="1"/>
  <c r="O2163" i="1" l="1"/>
  <c r="M2163" i="1"/>
  <c r="R2163" i="1"/>
  <c r="V2163" i="1" s="1"/>
  <c r="L2164" i="1"/>
  <c r="T2164" i="1" s="1"/>
  <c r="Q2166" i="1"/>
  <c r="M2164" i="1" l="1"/>
  <c r="O2164" i="1"/>
  <c r="R2164" i="1"/>
  <c r="V2164" i="1" s="1"/>
  <c r="L2165" i="1"/>
  <c r="T2165" i="1" s="1"/>
  <c r="Q2167" i="1"/>
  <c r="L2166" i="1" l="1"/>
  <c r="T2166" i="1" s="1"/>
  <c r="R2165" i="1"/>
  <c r="V2165" i="1" s="1"/>
  <c r="M2165" i="1"/>
  <c r="O2165" i="1"/>
  <c r="Q2168" i="1"/>
  <c r="M2166" i="1" l="1"/>
  <c r="O2166" i="1"/>
  <c r="R2166" i="1"/>
  <c r="V2166" i="1" s="1"/>
  <c r="L2167" i="1"/>
  <c r="T2167" i="1" s="1"/>
  <c r="Q2169" i="1"/>
  <c r="N2167" i="1" l="1"/>
  <c r="L2168" i="1"/>
  <c r="U2167" i="1"/>
  <c r="M2167" i="1"/>
  <c r="O2167" i="1"/>
  <c r="R2167" i="1"/>
  <c r="Q2170" i="1"/>
  <c r="N2168" i="1" l="1"/>
  <c r="V2167" i="1"/>
  <c r="T2168" i="1"/>
  <c r="R2168" i="1"/>
  <c r="O2168" i="1"/>
  <c r="U2168" i="1"/>
  <c r="M2168" i="1"/>
  <c r="L2169" i="1"/>
  <c r="M2169" i="1" s="1"/>
  <c r="Q2171" i="1"/>
  <c r="V2168" i="1" l="1"/>
  <c r="U2169" i="1"/>
  <c r="O2169" i="1"/>
  <c r="T2169" i="1"/>
  <c r="N2169" i="1"/>
  <c r="R2169" i="1"/>
  <c r="L2170" i="1"/>
  <c r="N2170" i="1" s="1"/>
  <c r="Q2172" i="1"/>
  <c r="V2169" i="1" l="1"/>
  <c r="T2170" i="1"/>
  <c r="R2170" i="1"/>
  <c r="U2170" i="1"/>
  <c r="L2171" i="1"/>
  <c r="O2171" i="1" s="1"/>
  <c r="O2170" i="1"/>
  <c r="M2170" i="1"/>
  <c r="N2171" i="1"/>
  <c r="Q2173" i="1"/>
  <c r="V2170" i="1" l="1"/>
  <c r="R2171" i="1"/>
  <c r="T2171" i="1"/>
  <c r="M2171" i="1"/>
  <c r="L2172" i="1"/>
  <c r="M2172" i="1" s="1"/>
  <c r="N2172" i="1"/>
  <c r="Q2174" i="1"/>
  <c r="V2171" i="1" l="1"/>
  <c r="R2172" i="1"/>
  <c r="O2172" i="1"/>
  <c r="T2172" i="1"/>
  <c r="L2173" i="1"/>
  <c r="M2173" i="1" s="1"/>
  <c r="N2173" i="1"/>
  <c r="Q2175" i="1"/>
  <c r="O2173" i="1" l="1"/>
  <c r="T2173" i="1"/>
  <c r="L2174" i="1"/>
  <c r="T2174" i="1" s="1"/>
  <c r="R2173" i="1"/>
  <c r="V2172" i="1"/>
  <c r="N2174" i="1"/>
  <c r="N2175" i="1" s="1"/>
  <c r="N2176" i="1" s="1"/>
  <c r="Q2176" i="1"/>
  <c r="M2174" i="1" l="1"/>
  <c r="R2174" i="1"/>
  <c r="O2174" i="1"/>
  <c r="V2173" i="1"/>
  <c r="L2175" i="1"/>
  <c r="M2175" i="1" s="1"/>
  <c r="N2177" i="1"/>
  <c r="N2178" i="1" s="1"/>
  <c r="Q2177" i="1"/>
  <c r="O2175" i="1" l="1"/>
  <c r="R2175" i="1"/>
  <c r="T2175" i="1"/>
  <c r="V2174" i="1"/>
  <c r="L2176" i="1"/>
  <c r="O2176" i="1" s="1"/>
  <c r="Q2178" i="1"/>
  <c r="N2179" i="1"/>
  <c r="R2176" i="1" l="1"/>
  <c r="M2176" i="1"/>
  <c r="T2176" i="1"/>
  <c r="V2175" i="1"/>
  <c r="L2177" i="1"/>
  <c r="M2177" i="1" s="1"/>
  <c r="N2180" i="1"/>
  <c r="Q2179" i="1"/>
  <c r="R2177" i="1" l="1"/>
  <c r="O2177" i="1"/>
  <c r="L2178" i="1"/>
  <c r="M2178" i="1" s="1"/>
  <c r="T2177" i="1"/>
  <c r="V2176" i="1"/>
  <c r="Q2180" i="1"/>
  <c r="N2181" i="1"/>
  <c r="R2178" i="1" l="1"/>
  <c r="L2179" i="1"/>
  <c r="M2179" i="1" s="1"/>
  <c r="O2178" i="1"/>
  <c r="T2178" i="1"/>
  <c r="V2177" i="1"/>
  <c r="N2182" i="1"/>
  <c r="Q2181" i="1"/>
  <c r="O2179" i="1" l="1"/>
  <c r="R2179" i="1"/>
  <c r="T2179" i="1"/>
  <c r="L2180" i="1"/>
  <c r="T2180" i="1" s="1"/>
  <c r="V2178" i="1"/>
  <c r="N2183" i="1"/>
  <c r="Q2182" i="1"/>
  <c r="V2179" i="1" l="1"/>
  <c r="R2180" i="1"/>
  <c r="L2181" i="1"/>
  <c r="O2181" i="1" s="1"/>
  <c r="M2180" i="1"/>
  <c r="O2180" i="1"/>
  <c r="Q2183" i="1"/>
  <c r="N2184" i="1"/>
  <c r="V2180" i="1" l="1"/>
  <c r="M2181" i="1"/>
  <c r="R2181" i="1"/>
  <c r="L2182" i="1"/>
  <c r="T2182" i="1" s="1"/>
  <c r="T2181" i="1"/>
  <c r="N2185" i="1"/>
  <c r="Q2184" i="1"/>
  <c r="V2181" i="1" l="1"/>
  <c r="M2182" i="1"/>
  <c r="O2182" i="1"/>
  <c r="R2182" i="1"/>
  <c r="L2183" i="1"/>
  <c r="T2183" i="1" s="1"/>
  <c r="Q2185" i="1"/>
  <c r="N2186" i="1"/>
  <c r="V2182" i="1" l="1"/>
  <c r="O2183" i="1"/>
  <c r="R2183" i="1"/>
  <c r="M2183" i="1"/>
  <c r="L2184" i="1"/>
  <c r="T2184" i="1" s="1"/>
  <c r="N2187" i="1"/>
  <c r="Q2186" i="1"/>
  <c r="V2183" i="1" l="1"/>
  <c r="M2184" i="1"/>
  <c r="O2184" i="1"/>
  <c r="R2184" i="1"/>
  <c r="V2184" i="1" s="1"/>
  <c r="L2185" i="1"/>
  <c r="T2185" i="1" s="1"/>
  <c r="Q2187" i="1"/>
  <c r="N2188" i="1"/>
  <c r="O2185" i="1" l="1"/>
  <c r="M2185" i="1"/>
  <c r="R2185" i="1"/>
  <c r="V2185" i="1" s="1"/>
  <c r="L2186" i="1"/>
  <c r="O2186" i="1" s="1"/>
  <c r="N2189" i="1"/>
  <c r="Q2188" i="1"/>
  <c r="M2186" i="1" l="1"/>
  <c r="R2186" i="1"/>
  <c r="L2187" i="1"/>
  <c r="T2187" i="1" s="1"/>
  <c r="T2186" i="1"/>
  <c r="Q2189" i="1"/>
  <c r="N2190" i="1"/>
  <c r="O2187" i="1" l="1"/>
  <c r="M2187" i="1"/>
  <c r="R2187" i="1"/>
  <c r="V2186" i="1"/>
  <c r="L2188" i="1"/>
  <c r="O2188" i="1" s="1"/>
  <c r="Q2190" i="1"/>
  <c r="V2187" i="1" l="1"/>
  <c r="T2188" i="1"/>
  <c r="M2188" i="1"/>
  <c r="R2188" i="1"/>
  <c r="L2189" i="1"/>
  <c r="T2189" i="1" s="1"/>
  <c r="Q2191" i="1"/>
  <c r="V2188" i="1" l="1"/>
  <c r="R2189" i="1"/>
  <c r="L2190" i="1"/>
  <c r="T2190" i="1" s="1"/>
  <c r="O2189" i="1"/>
  <c r="M2189" i="1"/>
  <c r="Q2192" i="1"/>
  <c r="V2189" i="1" l="1"/>
  <c r="L2191" i="1"/>
  <c r="U2191" i="1" s="1"/>
  <c r="M2190" i="1"/>
  <c r="O2190" i="1"/>
  <c r="R2190" i="1"/>
  <c r="Q2193" i="1"/>
  <c r="V2190" i="1" l="1"/>
  <c r="O2191" i="1"/>
  <c r="N2191" i="1"/>
  <c r="M2191" i="1"/>
  <c r="R2191" i="1"/>
  <c r="T2191" i="1"/>
  <c r="L2192" i="1"/>
  <c r="U2192" i="1" s="1"/>
  <c r="Q2194" i="1"/>
  <c r="V2191" i="1" l="1"/>
  <c r="L2193" i="1"/>
  <c r="U2193" i="1" s="1"/>
  <c r="T2192" i="1"/>
  <c r="N2192" i="1"/>
  <c r="M2192" i="1"/>
  <c r="O2192" i="1"/>
  <c r="R2192" i="1"/>
  <c r="Q2195" i="1"/>
  <c r="V2192" i="1" l="1"/>
  <c r="R2193" i="1"/>
  <c r="T2193" i="1"/>
  <c r="L2194" i="1"/>
  <c r="U2194" i="1" s="1"/>
  <c r="O2193" i="1"/>
  <c r="M2193" i="1"/>
  <c r="N2193" i="1"/>
  <c r="Q2196" i="1"/>
  <c r="V2193" i="1" l="1"/>
  <c r="N2194" i="1"/>
  <c r="O2194" i="1"/>
  <c r="R2194" i="1"/>
  <c r="T2194" i="1"/>
  <c r="M2194" i="1"/>
  <c r="L2195" i="1"/>
  <c r="T2195" i="1" s="1"/>
  <c r="N2195" i="1"/>
  <c r="Q2197" i="1"/>
  <c r="V2194" i="1" l="1"/>
  <c r="R2195" i="1"/>
  <c r="L2196" i="1"/>
  <c r="M2196" i="1" s="1"/>
  <c r="O2195" i="1"/>
  <c r="M2195" i="1"/>
  <c r="V2195" i="1"/>
  <c r="N2196" i="1"/>
  <c r="Q2198" i="1"/>
  <c r="O2196" i="1" l="1"/>
  <c r="R2196" i="1"/>
  <c r="L2197" i="1"/>
  <c r="T2197" i="1" s="1"/>
  <c r="T2196" i="1"/>
  <c r="N2197" i="1"/>
  <c r="Q2199" i="1"/>
  <c r="V2196" i="1" l="1"/>
  <c r="O2197" i="1"/>
  <c r="L2198" i="1"/>
  <c r="T2198" i="1" s="1"/>
  <c r="R2197" i="1"/>
  <c r="M2197" i="1"/>
  <c r="N2198" i="1"/>
  <c r="N2199" i="1" s="1"/>
  <c r="N2200" i="1" s="1"/>
  <c r="Q2200" i="1"/>
  <c r="V2197" i="1" l="1"/>
  <c r="O2198" i="1"/>
  <c r="M2198" i="1"/>
  <c r="R2198" i="1"/>
  <c r="L2199" i="1"/>
  <c r="O2199" i="1" s="1"/>
  <c r="N2201" i="1"/>
  <c r="N2202" i="1" s="1"/>
  <c r="Q2201" i="1"/>
  <c r="V2198" i="1" l="1"/>
  <c r="L2200" i="1"/>
  <c r="T2200" i="1" s="1"/>
  <c r="M2199" i="1"/>
  <c r="R2199" i="1"/>
  <c r="T2199" i="1"/>
  <c r="N2203" i="1"/>
  <c r="Q2202" i="1"/>
  <c r="M2200" i="1" l="1"/>
  <c r="R2200" i="1"/>
  <c r="O2200" i="1"/>
  <c r="V2199" i="1"/>
  <c r="V2200" i="1" s="1"/>
  <c r="L2201" i="1"/>
  <c r="T2201" i="1" s="1"/>
  <c r="N2204" i="1"/>
  <c r="Q2203" i="1"/>
  <c r="M2201" i="1" l="1"/>
  <c r="R2201" i="1"/>
  <c r="V2201" i="1" s="1"/>
  <c r="L2202" i="1"/>
  <c r="T2202" i="1" s="1"/>
  <c r="O2201" i="1"/>
  <c r="Q2204" i="1"/>
  <c r="N2205" i="1"/>
  <c r="O2202" i="1" l="1"/>
  <c r="M2202" i="1"/>
  <c r="R2202" i="1"/>
  <c r="V2202" i="1" s="1"/>
  <c r="L2203" i="1"/>
  <c r="M2203" i="1" s="1"/>
  <c r="N2206" i="1"/>
  <c r="Q2205" i="1"/>
  <c r="O2203" i="1" l="1"/>
  <c r="R2203" i="1"/>
  <c r="T2203" i="1"/>
  <c r="L2204" i="1"/>
  <c r="T2204" i="1" s="1"/>
  <c r="Q2206" i="1"/>
  <c r="N2207" i="1"/>
  <c r="M2204" i="1" l="1"/>
  <c r="O2204" i="1"/>
  <c r="R2204" i="1"/>
  <c r="L2205" i="1"/>
  <c r="T2205" i="1" s="1"/>
  <c r="V2203" i="1"/>
  <c r="N2208" i="1"/>
  <c r="Q2207" i="1"/>
  <c r="M2205" i="1" l="1"/>
  <c r="R2205" i="1"/>
  <c r="O2205" i="1"/>
  <c r="V2204" i="1"/>
  <c r="V2205" i="1" s="1"/>
  <c r="L2206" i="1"/>
  <c r="T2206" i="1" s="1"/>
  <c r="Q2208" i="1"/>
  <c r="N2209" i="1"/>
  <c r="M2206" i="1" l="1"/>
  <c r="R2206" i="1"/>
  <c r="V2206" i="1" s="1"/>
  <c r="L2207" i="1"/>
  <c r="M2207" i="1" s="1"/>
  <c r="O2206" i="1"/>
  <c r="N2210" i="1"/>
  <c r="Q2209" i="1"/>
  <c r="O2207" i="1" l="1"/>
  <c r="R2207" i="1"/>
  <c r="L2208" i="1"/>
  <c r="T2208" i="1" s="1"/>
  <c r="T2207" i="1"/>
  <c r="Q2210" i="1"/>
  <c r="N2211" i="1"/>
  <c r="V2207" i="1" l="1"/>
  <c r="M2208" i="1"/>
  <c r="O2208" i="1"/>
  <c r="R2208" i="1"/>
  <c r="L2209" i="1"/>
  <c r="T2209" i="1" s="1"/>
  <c r="N2212" i="1"/>
  <c r="Q2211" i="1"/>
  <c r="V2208" i="1" l="1"/>
  <c r="M2209" i="1"/>
  <c r="L2210" i="1"/>
  <c r="T2210" i="1" s="1"/>
  <c r="R2209" i="1"/>
  <c r="O2209" i="1"/>
  <c r="Q2212" i="1"/>
  <c r="N2213" i="1"/>
  <c r="V2209" i="1" l="1"/>
  <c r="O2210" i="1"/>
  <c r="M2210" i="1"/>
  <c r="R2210" i="1"/>
  <c r="L2211" i="1"/>
  <c r="T2211" i="1" s="1"/>
  <c r="N2214" i="1"/>
  <c r="Q2213" i="1"/>
  <c r="V2210" i="1" l="1"/>
  <c r="M2211" i="1"/>
  <c r="O2211" i="1"/>
  <c r="L2212" i="1"/>
  <c r="T2212" i="1" s="1"/>
  <c r="R2211" i="1"/>
  <c r="V2211" i="1" s="1"/>
  <c r="Q2214" i="1"/>
  <c r="M2212" i="1" l="1"/>
  <c r="O2212" i="1"/>
  <c r="R2212" i="1"/>
  <c r="V2212" i="1" s="1"/>
  <c r="L2213" i="1"/>
  <c r="T2213" i="1" s="1"/>
  <c r="Q2215" i="1"/>
  <c r="M2213" i="1" l="1"/>
  <c r="O2213" i="1"/>
  <c r="R2213" i="1"/>
  <c r="V2213" i="1" s="1"/>
  <c r="L2214" i="1"/>
  <c r="T2214" i="1" s="1"/>
  <c r="Q2216" i="1"/>
  <c r="M2214" i="1" l="1"/>
  <c r="O2214" i="1"/>
  <c r="R2214" i="1"/>
  <c r="V2214" i="1" s="1"/>
  <c r="L2215" i="1"/>
  <c r="R2215" i="1" s="1"/>
  <c r="Q2217" i="1"/>
  <c r="L2216" i="1" l="1"/>
  <c r="U2216" i="1" s="1"/>
  <c r="O2215" i="1"/>
  <c r="T2215" i="1"/>
  <c r="M2215" i="1"/>
  <c r="U2215" i="1"/>
  <c r="N2215" i="1"/>
  <c r="Q2218" i="1"/>
  <c r="M2216" i="1" l="1"/>
  <c r="R2216" i="1"/>
  <c r="T2216" i="1"/>
  <c r="V2215" i="1"/>
  <c r="L2217" i="1"/>
  <c r="U2217" i="1" s="1"/>
  <c r="O2216" i="1"/>
  <c r="N2216" i="1"/>
  <c r="Q2219" i="1"/>
  <c r="V2216" i="1" l="1"/>
  <c r="M2217" i="1"/>
  <c r="O2217" i="1"/>
  <c r="R2217" i="1"/>
  <c r="T2217" i="1"/>
  <c r="N2217" i="1"/>
  <c r="L2218" i="1"/>
  <c r="Q2220" i="1"/>
  <c r="V2217" i="1" l="1"/>
  <c r="N2218" i="1"/>
  <c r="N2219" i="1" s="1"/>
  <c r="U2218" i="1"/>
  <c r="L2219" i="1"/>
  <c r="O2219" i="1" s="1"/>
  <c r="T2218" i="1"/>
  <c r="M2218" i="1"/>
  <c r="O2218" i="1"/>
  <c r="R2218" i="1"/>
  <c r="Q2221" i="1"/>
  <c r="R2219" i="1" l="1"/>
  <c r="V2218" i="1"/>
  <c r="T2219" i="1"/>
  <c r="M2219" i="1"/>
  <c r="L2220" i="1"/>
  <c r="T2220" i="1" s="1"/>
  <c r="N2220" i="1"/>
  <c r="Q2222" i="1"/>
  <c r="V2219" i="1" l="1"/>
  <c r="O2220" i="1"/>
  <c r="R2220" i="1"/>
  <c r="M2220" i="1"/>
  <c r="L2221" i="1"/>
  <c r="T2221" i="1" s="1"/>
  <c r="N2221" i="1"/>
  <c r="Q2223" i="1"/>
  <c r="V2220" i="1" l="1"/>
  <c r="L2222" i="1"/>
  <c r="T2222" i="1" s="1"/>
  <c r="R2221" i="1"/>
  <c r="M2221" i="1"/>
  <c r="O2221" i="1"/>
  <c r="N2222" i="1"/>
  <c r="N2223" i="1" s="1"/>
  <c r="N2224" i="1" s="1"/>
  <c r="Q2224" i="1"/>
  <c r="V2221" i="1" l="1"/>
  <c r="M2222" i="1"/>
  <c r="O2222" i="1"/>
  <c r="R2222" i="1"/>
  <c r="L2223" i="1"/>
  <c r="O2223" i="1" s="1"/>
  <c r="N2225" i="1"/>
  <c r="N2226" i="1" s="1"/>
  <c r="Q2225" i="1"/>
  <c r="V2222" i="1" l="1"/>
  <c r="L2224" i="1"/>
  <c r="T2224" i="1" s="1"/>
  <c r="R2223" i="1"/>
  <c r="T2223" i="1"/>
  <c r="M2223" i="1"/>
  <c r="Q2226" i="1"/>
  <c r="N2227" i="1"/>
  <c r="M2224" i="1" l="1"/>
  <c r="O2224" i="1"/>
  <c r="R2224" i="1"/>
  <c r="V2223" i="1"/>
  <c r="V2224" i="1" s="1"/>
  <c r="L2225" i="1"/>
  <c r="T2225" i="1" s="1"/>
  <c r="N2228" i="1"/>
  <c r="Q2227" i="1"/>
  <c r="L2226" i="1" l="1"/>
  <c r="T2226" i="1" s="1"/>
  <c r="M2225" i="1"/>
  <c r="O2225" i="1"/>
  <c r="R2225" i="1"/>
  <c r="V2225" i="1" s="1"/>
  <c r="Q2228" i="1"/>
  <c r="N2229" i="1"/>
  <c r="M2226" i="1" l="1"/>
  <c r="O2226" i="1"/>
  <c r="R2226" i="1"/>
  <c r="V2226" i="1" s="1"/>
  <c r="L2227" i="1"/>
  <c r="T2227" i="1" s="1"/>
  <c r="N2230" i="1"/>
  <c r="Q2229" i="1"/>
  <c r="M2227" i="1" l="1"/>
  <c r="R2227" i="1"/>
  <c r="V2227" i="1" s="1"/>
  <c r="O2227" i="1"/>
  <c r="L2228" i="1"/>
  <c r="R2228" i="1" s="1"/>
  <c r="Q2230" i="1"/>
  <c r="N2231" i="1"/>
  <c r="M2228" i="1" l="1"/>
  <c r="T2228" i="1"/>
  <c r="V2228" i="1" s="1"/>
  <c r="O2228" i="1"/>
  <c r="L2229" i="1"/>
  <c r="O2229" i="1" s="1"/>
  <c r="N2232" i="1"/>
  <c r="Q2231" i="1"/>
  <c r="R2229" i="1" l="1"/>
  <c r="M2229" i="1"/>
  <c r="T2229" i="1"/>
  <c r="L2230" i="1"/>
  <c r="T2230" i="1" s="1"/>
  <c r="N2233" i="1"/>
  <c r="Q2232" i="1"/>
  <c r="M2230" i="1" l="1"/>
  <c r="R2230" i="1"/>
  <c r="O2230" i="1"/>
  <c r="L2231" i="1"/>
  <c r="O2231" i="1" s="1"/>
  <c r="V2229" i="1"/>
  <c r="Q2233" i="1"/>
  <c r="N2234" i="1"/>
  <c r="R2231" i="1" l="1"/>
  <c r="M2231" i="1"/>
  <c r="L2232" i="1"/>
  <c r="O2232" i="1" s="1"/>
  <c r="V2230" i="1"/>
  <c r="T2231" i="1"/>
  <c r="N2235" i="1"/>
  <c r="Q2234" i="1"/>
  <c r="V2231" i="1" l="1"/>
  <c r="L2233" i="1"/>
  <c r="T2233" i="1" s="1"/>
  <c r="M2232" i="1"/>
  <c r="R2232" i="1"/>
  <c r="T2232" i="1"/>
  <c r="Q2235" i="1"/>
  <c r="N2236" i="1"/>
  <c r="O2233" i="1" l="1"/>
  <c r="M2233" i="1"/>
  <c r="R2233" i="1"/>
  <c r="V2232" i="1"/>
  <c r="L2234" i="1"/>
  <c r="T2234" i="1" s="1"/>
  <c r="N2237" i="1"/>
  <c r="Q2236" i="1"/>
  <c r="V2233" i="1" l="1"/>
  <c r="M2234" i="1"/>
  <c r="L2235" i="1"/>
  <c r="T2235" i="1" s="1"/>
  <c r="O2234" i="1"/>
  <c r="R2234" i="1"/>
  <c r="V2234" i="1" s="1"/>
  <c r="Q2237" i="1"/>
  <c r="N2238" i="1"/>
  <c r="M2235" i="1" l="1"/>
  <c r="O2235" i="1"/>
  <c r="R2235" i="1"/>
  <c r="V2235" i="1" s="1"/>
  <c r="L2236" i="1"/>
  <c r="M2236" i="1" s="1"/>
  <c r="Q2238" i="1"/>
  <c r="O2236" i="1" l="1"/>
  <c r="L2237" i="1"/>
  <c r="T2237" i="1" s="1"/>
  <c r="R2236" i="1"/>
  <c r="T2236" i="1"/>
  <c r="Q2239" i="1"/>
  <c r="M2237" i="1" l="1"/>
  <c r="O2237" i="1"/>
  <c r="R2237" i="1"/>
  <c r="L2238" i="1"/>
  <c r="T2238" i="1" s="1"/>
  <c r="V2236" i="1"/>
  <c r="Q2240" i="1"/>
  <c r="V2237" i="1" l="1"/>
  <c r="M2238" i="1"/>
  <c r="L2239" i="1"/>
  <c r="M2239" i="1" s="1"/>
  <c r="O2238" i="1"/>
  <c r="R2238" i="1"/>
  <c r="Q2241" i="1"/>
  <c r="V2238" i="1" l="1"/>
  <c r="O2239" i="1"/>
  <c r="T2239" i="1"/>
  <c r="N2239" i="1"/>
  <c r="R2239" i="1"/>
  <c r="L2240" i="1"/>
  <c r="U2240" i="1" s="1"/>
  <c r="U2239" i="1"/>
  <c r="Q2242" i="1"/>
  <c r="V2239" i="1" l="1"/>
  <c r="O2240" i="1"/>
  <c r="N2240" i="1"/>
  <c r="T2240" i="1"/>
  <c r="M2240" i="1"/>
  <c r="R2240" i="1"/>
  <c r="L2241" i="1"/>
  <c r="U2241" i="1" s="1"/>
  <c r="Q2243" i="1"/>
  <c r="V2240" i="1" l="1"/>
  <c r="R2241" i="1"/>
  <c r="L2242" i="1"/>
  <c r="N2241" i="1"/>
  <c r="T2241" i="1"/>
  <c r="M2241" i="1"/>
  <c r="O2241" i="1"/>
  <c r="Q2244" i="1"/>
  <c r="N2242" i="1" l="1"/>
  <c r="V2241" i="1"/>
  <c r="R2242" i="1"/>
  <c r="T2242" i="1"/>
  <c r="U2242" i="1"/>
  <c r="M2242" i="1"/>
  <c r="O2242" i="1"/>
  <c r="L2243" i="1"/>
  <c r="M2243" i="1" s="1"/>
  <c r="N2243" i="1"/>
  <c r="Q2245" i="1"/>
  <c r="V2242" i="1" l="1"/>
  <c r="R2243" i="1"/>
  <c r="T2243" i="1"/>
  <c r="O2243" i="1"/>
  <c r="L2244" i="1"/>
  <c r="R2244" i="1" s="1"/>
  <c r="N2244" i="1"/>
  <c r="Q2246" i="1"/>
  <c r="V2243" i="1" l="1"/>
  <c r="M2244" i="1"/>
  <c r="T2244" i="1"/>
  <c r="V2244" i="1" s="1"/>
  <c r="O2244" i="1"/>
  <c r="L2245" i="1"/>
  <c r="O2245" i="1" s="1"/>
  <c r="N2245" i="1"/>
  <c r="Q2247" i="1"/>
  <c r="M2245" i="1" l="1"/>
  <c r="T2245" i="1"/>
  <c r="R2245" i="1"/>
  <c r="L2246" i="1"/>
  <c r="O2246" i="1" s="1"/>
  <c r="N2246" i="1"/>
  <c r="N2247" i="1" s="1"/>
  <c r="N2248" i="1" s="1"/>
  <c r="Q2248" i="1"/>
  <c r="V2245" i="1" l="1"/>
  <c r="M2246" i="1"/>
  <c r="R2246" i="1"/>
  <c r="T2246" i="1"/>
  <c r="L2247" i="1"/>
  <c r="M2247" i="1" s="1"/>
  <c r="N2249" i="1"/>
  <c r="N2250" i="1" s="1"/>
  <c r="Q2249" i="1"/>
  <c r="O2247" i="1" l="1"/>
  <c r="L2248" i="1"/>
  <c r="T2248" i="1" s="1"/>
  <c r="R2247" i="1"/>
  <c r="T2247" i="1"/>
  <c r="V2246" i="1"/>
  <c r="N2251" i="1"/>
  <c r="Q2250" i="1"/>
  <c r="O2248" i="1" l="1"/>
  <c r="M2248" i="1"/>
  <c r="R2248" i="1"/>
  <c r="V2247" i="1"/>
  <c r="V2248" i="1" s="1"/>
  <c r="L2249" i="1"/>
  <c r="R2249" i="1" s="1"/>
  <c r="Q2251" i="1"/>
  <c r="N2252" i="1"/>
  <c r="M2249" i="1" l="1"/>
  <c r="T2249" i="1"/>
  <c r="V2249" i="1" s="1"/>
  <c r="O2249" i="1"/>
  <c r="L2250" i="1"/>
  <c r="M2250" i="1" s="1"/>
  <c r="N2253" i="1"/>
  <c r="Q2252" i="1"/>
  <c r="O2250" i="1" l="1"/>
  <c r="R2250" i="1"/>
  <c r="L2251" i="1"/>
  <c r="T2251" i="1" s="1"/>
  <c r="T2250" i="1"/>
  <c r="V2250" i="1" s="1"/>
  <c r="Q2253" i="1"/>
  <c r="N2254" i="1"/>
  <c r="O2251" i="1" l="1"/>
  <c r="M2251" i="1"/>
  <c r="R2251" i="1"/>
  <c r="V2251" i="1" s="1"/>
  <c r="L2252" i="1"/>
  <c r="T2252" i="1" s="1"/>
  <c r="N2255" i="1"/>
  <c r="Q2254" i="1"/>
  <c r="M2252" i="1" l="1"/>
  <c r="O2252" i="1"/>
  <c r="R2252" i="1"/>
  <c r="V2252" i="1" s="1"/>
  <c r="L2253" i="1"/>
  <c r="T2253" i="1" s="1"/>
  <c r="Q2255" i="1"/>
  <c r="N2256" i="1"/>
  <c r="O2253" i="1" l="1"/>
  <c r="M2253" i="1"/>
  <c r="R2253" i="1"/>
  <c r="V2253" i="1" s="1"/>
  <c r="L2254" i="1"/>
  <c r="T2254" i="1" s="1"/>
  <c r="Q2256" i="1"/>
  <c r="N2257" i="1"/>
  <c r="M2254" i="1" l="1"/>
  <c r="O2254" i="1"/>
  <c r="R2254" i="1"/>
  <c r="V2254" i="1" s="1"/>
  <c r="L2255" i="1"/>
  <c r="T2255" i="1" s="1"/>
  <c r="N2258" i="1"/>
  <c r="Q2257" i="1"/>
  <c r="M2255" i="1" l="1"/>
  <c r="O2255" i="1"/>
  <c r="R2255" i="1"/>
  <c r="V2255" i="1" s="1"/>
  <c r="L2256" i="1"/>
  <c r="T2256" i="1" s="1"/>
  <c r="Q2258" i="1"/>
  <c r="N2259" i="1"/>
  <c r="M2256" i="1" l="1"/>
  <c r="O2256" i="1"/>
  <c r="R2256" i="1"/>
  <c r="V2256" i="1" s="1"/>
  <c r="L2257" i="1"/>
  <c r="O2257" i="1" s="1"/>
  <c r="N2260" i="1"/>
  <c r="Q2259" i="1"/>
  <c r="R2257" i="1" l="1"/>
  <c r="M2257" i="1"/>
  <c r="T2257" i="1"/>
  <c r="L2258" i="1"/>
  <c r="O2258" i="1" s="1"/>
  <c r="Q2260" i="1"/>
  <c r="N2261" i="1"/>
  <c r="L2259" i="1" l="1"/>
  <c r="T2259" i="1" s="1"/>
  <c r="M2258" i="1"/>
  <c r="R2258" i="1"/>
  <c r="T2258" i="1"/>
  <c r="V2257" i="1"/>
  <c r="N2262" i="1"/>
  <c r="Q2261" i="1"/>
  <c r="M2259" i="1" l="1"/>
  <c r="O2259" i="1"/>
  <c r="R2259" i="1"/>
  <c r="L2260" i="1"/>
  <c r="T2260" i="1" s="1"/>
  <c r="V2258" i="1"/>
  <c r="V2259" i="1" s="1"/>
  <c r="Q2262" i="1"/>
  <c r="O2260" i="1" l="1"/>
  <c r="M2260" i="1"/>
  <c r="R2260" i="1"/>
  <c r="V2260" i="1" s="1"/>
  <c r="L2261" i="1"/>
  <c r="T2261" i="1" s="1"/>
  <c r="Q2263" i="1"/>
  <c r="M2261" i="1" l="1"/>
  <c r="O2261" i="1"/>
  <c r="R2261" i="1"/>
  <c r="V2261" i="1" s="1"/>
  <c r="L2262" i="1"/>
  <c r="T2262" i="1" s="1"/>
  <c r="Q2264" i="1"/>
  <c r="M2262" i="1" l="1"/>
  <c r="O2262" i="1"/>
  <c r="R2262" i="1"/>
  <c r="V2262" i="1" s="1"/>
  <c r="L2263" i="1"/>
  <c r="U2263" i="1" s="1"/>
  <c r="Q2265" i="1"/>
  <c r="M2263" i="1" l="1"/>
  <c r="O2263" i="1"/>
  <c r="R2263" i="1"/>
  <c r="N2263" i="1"/>
  <c r="T2263" i="1"/>
  <c r="V2263" i="1" s="1"/>
  <c r="L2264" i="1"/>
  <c r="U2264" i="1" s="1"/>
  <c r="Q2266" i="1"/>
  <c r="M2264" i="1" l="1"/>
  <c r="N2264" i="1"/>
  <c r="T2264" i="1"/>
  <c r="R2264" i="1"/>
  <c r="O2264" i="1"/>
  <c r="L2265" i="1"/>
  <c r="T2265" i="1" s="1"/>
  <c r="Q2267" i="1"/>
  <c r="V2264" i="1" l="1"/>
  <c r="O2265" i="1"/>
  <c r="R2265" i="1"/>
  <c r="U2265" i="1"/>
  <c r="M2265" i="1"/>
  <c r="N2265" i="1"/>
  <c r="L2266" i="1"/>
  <c r="O2266" i="1" s="1"/>
  <c r="Q2268" i="1"/>
  <c r="V2265" i="1" l="1"/>
  <c r="R2266" i="1"/>
  <c r="U2266" i="1"/>
  <c r="L2267" i="1"/>
  <c r="T2267" i="1" s="1"/>
  <c r="N2266" i="1"/>
  <c r="N2267" i="1" s="1"/>
  <c r="T2266" i="1"/>
  <c r="M2266" i="1"/>
  <c r="Q2269" i="1"/>
  <c r="V2266" i="1" l="1"/>
  <c r="M2267" i="1"/>
  <c r="O2267" i="1"/>
  <c r="R2267" i="1"/>
  <c r="L2268" i="1"/>
  <c r="T2268" i="1" s="1"/>
  <c r="N2268" i="1"/>
  <c r="Q2270" i="1"/>
  <c r="V2267" i="1" l="1"/>
  <c r="M2268" i="1"/>
  <c r="L2269" i="1"/>
  <c r="R2269" i="1" s="1"/>
  <c r="O2268" i="1"/>
  <c r="R2268" i="1"/>
  <c r="N2269" i="1"/>
  <c r="Q2271" i="1"/>
  <c r="V2268" i="1" l="1"/>
  <c r="T2269" i="1"/>
  <c r="L2270" i="1"/>
  <c r="T2270" i="1" s="1"/>
  <c r="M2269" i="1"/>
  <c r="O2269" i="1"/>
  <c r="N2270" i="1"/>
  <c r="N2271" i="1" s="1"/>
  <c r="N2272" i="1" s="1"/>
  <c r="Q2272" i="1"/>
  <c r="V2269" i="1" l="1"/>
  <c r="M2270" i="1"/>
  <c r="O2270" i="1"/>
  <c r="R2270" i="1"/>
  <c r="V2270" i="1" s="1"/>
  <c r="L2271" i="1"/>
  <c r="T2271" i="1" s="1"/>
  <c r="N2273" i="1"/>
  <c r="Q2273" i="1"/>
  <c r="L2272" i="1" l="1"/>
  <c r="T2272" i="1" s="1"/>
  <c r="O2271" i="1"/>
  <c r="M2271" i="1"/>
  <c r="R2271" i="1"/>
  <c r="V2271" i="1" s="1"/>
  <c r="N2274" i="1"/>
  <c r="Q2274" i="1"/>
  <c r="L2273" i="1" l="1"/>
  <c r="T2273" i="1" s="1"/>
  <c r="M2272" i="1"/>
  <c r="O2272" i="1"/>
  <c r="R2272" i="1"/>
  <c r="V2272" i="1" s="1"/>
  <c r="N2275" i="1"/>
  <c r="Q2275" i="1"/>
  <c r="M2273" i="1" l="1"/>
  <c r="O2273" i="1"/>
  <c r="R2273" i="1"/>
  <c r="V2273" i="1" s="1"/>
  <c r="L2274" i="1"/>
  <c r="T2274" i="1" s="1"/>
  <c r="N2276" i="1"/>
  <c r="Q2276" i="1"/>
  <c r="M2274" i="1" l="1"/>
  <c r="L2275" i="1"/>
  <c r="T2275" i="1" s="1"/>
  <c r="O2274" i="1"/>
  <c r="R2274" i="1"/>
  <c r="V2274" i="1" s="1"/>
  <c r="N2277" i="1"/>
  <c r="Q2277" i="1"/>
  <c r="M2275" i="1" l="1"/>
  <c r="O2275" i="1"/>
  <c r="L2276" i="1"/>
  <c r="T2276" i="1" s="1"/>
  <c r="R2275" i="1"/>
  <c r="V2275" i="1" s="1"/>
  <c r="N2278" i="1"/>
  <c r="Q2278" i="1"/>
  <c r="M2276" i="1" l="1"/>
  <c r="L2277" i="1"/>
  <c r="T2277" i="1" s="1"/>
  <c r="O2276" i="1"/>
  <c r="R2276" i="1"/>
  <c r="V2276" i="1" s="1"/>
  <c r="N2279" i="1"/>
  <c r="Q2279" i="1"/>
  <c r="M2277" i="1" l="1"/>
  <c r="L2278" i="1"/>
  <c r="T2278" i="1" s="1"/>
  <c r="O2277" i="1"/>
  <c r="R2277" i="1"/>
  <c r="V2277" i="1" s="1"/>
  <c r="N2280" i="1"/>
  <c r="Q2280" i="1"/>
  <c r="M2278" i="1" l="1"/>
  <c r="L2279" i="1"/>
  <c r="T2279" i="1" s="1"/>
  <c r="R2278" i="1"/>
  <c r="V2278" i="1" s="1"/>
  <c r="O2278" i="1"/>
  <c r="N2281" i="1"/>
  <c r="Q2281" i="1"/>
  <c r="M2279" i="1" l="1"/>
  <c r="O2279" i="1"/>
  <c r="R2279" i="1"/>
  <c r="V2279" i="1" s="1"/>
  <c r="L2280" i="1"/>
  <c r="T2280" i="1" s="1"/>
  <c r="N2282" i="1"/>
  <c r="Q2282" i="1"/>
  <c r="M2280" i="1" l="1"/>
  <c r="L2281" i="1"/>
  <c r="T2281" i="1" s="1"/>
  <c r="R2280" i="1"/>
  <c r="V2280" i="1" s="1"/>
  <c r="O2280" i="1"/>
  <c r="N2283" i="1"/>
  <c r="Q2283" i="1"/>
  <c r="M2281" i="1" l="1"/>
  <c r="R2281" i="1"/>
  <c r="V2281" i="1" s="1"/>
  <c r="O2281" i="1"/>
  <c r="L2282" i="1"/>
  <c r="R2282" i="1" s="1"/>
  <c r="N2284" i="1"/>
  <c r="Q2284" i="1"/>
  <c r="L2283" i="1" l="1"/>
  <c r="T2283" i="1" s="1"/>
  <c r="M2282" i="1"/>
  <c r="T2282" i="1"/>
  <c r="V2282" i="1" s="1"/>
  <c r="O2282" i="1"/>
  <c r="N2285" i="1"/>
  <c r="Q2285" i="1"/>
  <c r="M2283" i="1" l="1"/>
  <c r="O2283" i="1"/>
  <c r="L2284" i="1"/>
  <c r="T2284" i="1" s="1"/>
  <c r="R2283" i="1"/>
  <c r="V2283" i="1" s="1"/>
  <c r="N2286" i="1"/>
  <c r="Q2286" i="1"/>
  <c r="O2284" i="1" l="1"/>
  <c r="M2284" i="1"/>
  <c r="L2285" i="1"/>
  <c r="T2285" i="1" s="1"/>
  <c r="R2284" i="1"/>
  <c r="V2284" i="1" s="1"/>
  <c r="Q2287" i="1"/>
  <c r="M2285" i="1" l="1"/>
  <c r="L2286" i="1"/>
  <c r="T2286" i="1" s="1"/>
  <c r="O2285" i="1"/>
  <c r="R2285" i="1"/>
  <c r="V2285" i="1" s="1"/>
  <c r="Q2288" i="1"/>
  <c r="M2286" i="1" l="1"/>
  <c r="L2287" i="1"/>
  <c r="U2287" i="1" s="1"/>
  <c r="O2286" i="1"/>
  <c r="R2286" i="1"/>
  <c r="V2286" i="1" s="1"/>
  <c r="Q2289" i="1"/>
  <c r="O2287" i="1" l="1"/>
  <c r="M2287" i="1"/>
  <c r="N2287" i="1"/>
  <c r="T2287" i="1"/>
  <c r="R2287" i="1"/>
  <c r="L2288" i="1"/>
  <c r="U2288" i="1" s="1"/>
  <c r="Q2290" i="1"/>
  <c r="V2287" i="1" l="1"/>
  <c r="O2288" i="1"/>
  <c r="N2288" i="1"/>
  <c r="R2288" i="1"/>
  <c r="T2288" i="1"/>
  <c r="L2289" i="1"/>
  <c r="R2289" i="1" s="1"/>
  <c r="M2288" i="1"/>
  <c r="Q2291" i="1"/>
  <c r="V2288" i="1" l="1"/>
  <c r="L2290" i="1"/>
  <c r="U2290" i="1" s="1"/>
  <c r="N2289" i="1"/>
  <c r="T2289" i="1"/>
  <c r="U2289" i="1"/>
  <c r="M2289" i="1"/>
  <c r="O2289" i="1"/>
  <c r="Q2292" i="1"/>
  <c r="T2290" i="1" l="1"/>
  <c r="V2289" i="1"/>
  <c r="O2290" i="1"/>
  <c r="M2290" i="1"/>
  <c r="N2290" i="1"/>
  <c r="N2291" i="1" s="1"/>
  <c r="R2290" i="1"/>
  <c r="L2291" i="1"/>
  <c r="T2291" i="1" s="1"/>
  <c r="Q2293" i="1"/>
  <c r="V2290" i="1" l="1"/>
  <c r="M2291" i="1"/>
  <c r="R2291" i="1"/>
  <c r="O2291" i="1"/>
  <c r="L2292" i="1"/>
  <c r="T2292" i="1" s="1"/>
  <c r="N2292" i="1"/>
  <c r="Q2294" i="1"/>
  <c r="V2291" i="1" l="1"/>
  <c r="M2292" i="1"/>
  <c r="R2292" i="1"/>
  <c r="O2292" i="1"/>
  <c r="L2293" i="1"/>
  <c r="T2293" i="1" s="1"/>
  <c r="N2293" i="1"/>
  <c r="Q2295" i="1"/>
  <c r="V2292" i="1" l="1"/>
  <c r="M2293" i="1"/>
  <c r="O2293" i="1"/>
  <c r="R2293" i="1"/>
  <c r="L2294" i="1"/>
  <c r="T2294" i="1" s="1"/>
  <c r="N2294" i="1"/>
  <c r="N2295" i="1" s="1"/>
  <c r="N2296" i="1" s="1"/>
  <c r="Q2296" i="1"/>
  <c r="V2293" i="1" l="1"/>
  <c r="M2294" i="1"/>
  <c r="L2295" i="1"/>
  <c r="T2295" i="1" s="1"/>
  <c r="O2294" i="1"/>
  <c r="R2294" i="1"/>
  <c r="V2294" i="1" s="1"/>
  <c r="N2297" i="1"/>
  <c r="N2298" i="1" s="1"/>
  <c r="Q2297" i="1"/>
  <c r="O2295" i="1" l="1"/>
  <c r="M2295" i="1"/>
  <c r="R2295" i="1"/>
  <c r="V2295" i="1" s="1"/>
  <c r="L2296" i="1"/>
  <c r="T2296" i="1" s="1"/>
  <c r="Q2298" i="1"/>
  <c r="N2299" i="1"/>
  <c r="O2296" i="1" l="1"/>
  <c r="M2296" i="1"/>
  <c r="R2296" i="1"/>
  <c r="V2296" i="1" s="1"/>
  <c r="L2297" i="1"/>
  <c r="O2297" i="1" s="1"/>
  <c r="N2300" i="1"/>
  <c r="Q2299" i="1"/>
  <c r="L2298" i="1" l="1"/>
  <c r="T2298" i="1" s="1"/>
  <c r="M2297" i="1"/>
  <c r="R2297" i="1"/>
  <c r="T2297" i="1"/>
  <c r="Q2300" i="1"/>
  <c r="N2301" i="1"/>
  <c r="M2298" i="1" l="1"/>
  <c r="O2298" i="1"/>
  <c r="R2298" i="1"/>
  <c r="L2299" i="1"/>
  <c r="T2299" i="1" s="1"/>
  <c r="V2297" i="1"/>
  <c r="N2302" i="1"/>
  <c r="Q2301" i="1"/>
  <c r="V2298" i="1" l="1"/>
  <c r="M2299" i="1"/>
  <c r="L2300" i="1"/>
  <c r="T2300" i="1" s="1"/>
  <c r="O2299" i="1"/>
  <c r="R2299" i="1"/>
  <c r="N2303" i="1"/>
  <c r="Q2302" i="1"/>
  <c r="V2299" i="1" l="1"/>
  <c r="L2301" i="1"/>
  <c r="T2301" i="1" s="1"/>
  <c r="M2300" i="1"/>
  <c r="O2300" i="1"/>
  <c r="R2300" i="1"/>
  <c r="N2304" i="1"/>
  <c r="Q2303" i="1"/>
  <c r="V2300" i="1" l="1"/>
  <c r="M2301" i="1"/>
  <c r="R2301" i="1"/>
  <c r="O2301" i="1"/>
  <c r="L2302" i="1"/>
  <c r="O2302" i="1" s="1"/>
  <c r="N2305" i="1"/>
  <c r="Q2304" i="1"/>
  <c r="V2301" i="1" l="1"/>
  <c r="L2303" i="1"/>
  <c r="T2303" i="1" s="1"/>
  <c r="R2302" i="1"/>
  <c r="T2302" i="1"/>
  <c r="M2302" i="1"/>
  <c r="Q2305" i="1"/>
  <c r="N2306" i="1"/>
  <c r="O2303" i="1" l="1"/>
  <c r="M2303" i="1"/>
  <c r="R2303" i="1"/>
  <c r="L2304" i="1"/>
  <c r="T2304" i="1" s="1"/>
  <c r="V2302" i="1"/>
  <c r="V2303" i="1" s="1"/>
  <c r="N2307" i="1"/>
  <c r="Q2306" i="1"/>
  <c r="M2304" i="1" l="1"/>
  <c r="O2304" i="1"/>
  <c r="L2305" i="1"/>
  <c r="T2305" i="1" s="1"/>
  <c r="R2304" i="1"/>
  <c r="V2304" i="1" s="1"/>
  <c r="Q2307" i="1"/>
  <c r="N2308" i="1"/>
  <c r="M2305" i="1" l="1"/>
  <c r="O2305" i="1"/>
  <c r="R2305" i="1"/>
  <c r="V2305" i="1" s="1"/>
  <c r="L2306" i="1"/>
  <c r="O2306" i="1" s="1"/>
  <c r="N2309" i="1"/>
  <c r="Q2308" i="1"/>
  <c r="M2306" i="1" l="1"/>
  <c r="L2307" i="1"/>
  <c r="T2307" i="1" s="1"/>
  <c r="R2306" i="1"/>
  <c r="T2306" i="1"/>
  <c r="Q2309" i="1"/>
  <c r="N2310" i="1"/>
  <c r="O2307" i="1" l="1"/>
  <c r="M2307" i="1"/>
  <c r="R2307" i="1"/>
  <c r="V2306" i="1"/>
  <c r="L2308" i="1"/>
  <c r="T2308" i="1" s="1"/>
  <c r="Q2310" i="1"/>
  <c r="L2309" i="1" l="1"/>
  <c r="T2309" i="1" s="1"/>
  <c r="O2308" i="1"/>
  <c r="R2308" i="1"/>
  <c r="M2308" i="1"/>
  <c r="V2307" i="1"/>
  <c r="Q2311" i="1"/>
  <c r="O2309" i="1" l="1"/>
  <c r="M2309" i="1"/>
  <c r="R2309" i="1"/>
  <c r="L2310" i="1"/>
  <c r="T2310" i="1" s="1"/>
  <c r="V2308" i="1"/>
  <c r="V2309" i="1" s="1"/>
  <c r="Q2312" i="1"/>
  <c r="M2310" i="1" l="1"/>
  <c r="L2311" i="1"/>
  <c r="U2311" i="1" s="1"/>
  <c r="O2310" i="1"/>
  <c r="R2310" i="1"/>
  <c r="V2310" i="1" s="1"/>
  <c r="Q2313" i="1"/>
  <c r="M2311" i="1" l="1"/>
  <c r="N2311" i="1"/>
  <c r="O2311" i="1"/>
  <c r="R2311" i="1"/>
  <c r="T2311" i="1"/>
  <c r="L2312" i="1"/>
  <c r="U2312" i="1" s="1"/>
  <c r="Q2314" i="1"/>
  <c r="V2311" i="1" l="1"/>
  <c r="M2312" i="1"/>
  <c r="O2312" i="1"/>
  <c r="N2312" i="1"/>
  <c r="R2312" i="1"/>
  <c r="T2312" i="1"/>
  <c r="L2313" i="1"/>
  <c r="U2313" i="1" s="1"/>
  <c r="Q2315" i="1"/>
  <c r="V2312" i="1" l="1"/>
  <c r="R2313" i="1"/>
  <c r="L2314" i="1"/>
  <c r="U2314" i="1" s="1"/>
  <c r="O2313" i="1"/>
  <c r="M2313" i="1"/>
  <c r="T2313" i="1"/>
  <c r="N2313" i="1"/>
  <c r="Q2316" i="1"/>
  <c r="V2313" i="1" l="1"/>
  <c r="M2314" i="1"/>
  <c r="R2314" i="1"/>
  <c r="N2314" i="1"/>
  <c r="N2315" i="1" s="1"/>
  <c r="L2315" i="1"/>
  <c r="T2315" i="1" s="1"/>
  <c r="O2314" i="1"/>
  <c r="T2314" i="1"/>
  <c r="V2314" i="1" s="1"/>
  <c r="Q2317" i="1"/>
  <c r="O2315" i="1" l="1"/>
  <c r="M2315" i="1"/>
  <c r="L2316" i="1"/>
  <c r="T2316" i="1" s="1"/>
  <c r="R2315" i="1"/>
  <c r="V2315" i="1" s="1"/>
  <c r="N2316" i="1"/>
  <c r="Q2318" i="1"/>
  <c r="M2316" i="1" l="1"/>
  <c r="O2316" i="1"/>
  <c r="L2317" i="1"/>
  <c r="T2317" i="1" s="1"/>
  <c r="R2316" i="1"/>
  <c r="V2316" i="1" s="1"/>
  <c r="N2317" i="1"/>
  <c r="Q2319" i="1"/>
  <c r="O2317" i="1" l="1"/>
  <c r="M2317" i="1"/>
  <c r="R2317" i="1"/>
  <c r="V2317" i="1" s="1"/>
  <c r="L2318" i="1"/>
  <c r="T2318" i="1" s="1"/>
  <c r="N2318" i="1"/>
  <c r="N2319" i="1" s="1"/>
  <c r="N2320" i="1" s="1"/>
  <c r="Q2320" i="1"/>
  <c r="M2318" i="1" l="1"/>
  <c r="L2319" i="1"/>
  <c r="T2319" i="1" s="1"/>
  <c r="O2318" i="1"/>
  <c r="R2318" i="1"/>
  <c r="V2318" i="1" s="1"/>
  <c r="N2321" i="1"/>
  <c r="N2322" i="1" s="1"/>
  <c r="Q2321" i="1"/>
  <c r="L2320" i="1" l="1"/>
  <c r="T2320" i="1" s="1"/>
  <c r="O2319" i="1"/>
  <c r="M2319" i="1"/>
  <c r="R2319" i="1"/>
  <c r="V2319" i="1" s="1"/>
  <c r="N2323" i="1"/>
  <c r="Q2322" i="1"/>
  <c r="M2320" i="1" l="1"/>
  <c r="L2321" i="1"/>
  <c r="T2321" i="1" s="1"/>
  <c r="O2320" i="1"/>
  <c r="R2320" i="1"/>
  <c r="V2320" i="1" s="1"/>
  <c r="Q2323" i="1"/>
  <c r="N2324" i="1"/>
  <c r="O2321" i="1" l="1"/>
  <c r="M2321" i="1"/>
  <c r="R2321" i="1"/>
  <c r="V2321" i="1" s="1"/>
  <c r="L2322" i="1"/>
  <c r="M2322" i="1" s="1"/>
  <c r="N2325" i="1"/>
  <c r="Q2324" i="1"/>
  <c r="L2323" i="1" l="1"/>
  <c r="T2323" i="1" s="1"/>
  <c r="O2322" i="1"/>
  <c r="R2322" i="1"/>
  <c r="T2322" i="1"/>
  <c r="Q2325" i="1"/>
  <c r="N2326" i="1"/>
  <c r="M2323" i="1" l="1"/>
  <c r="O2323" i="1"/>
  <c r="R2323" i="1"/>
  <c r="V2322" i="1"/>
  <c r="V2323" i="1" s="1"/>
  <c r="L2324" i="1"/>
  <c r="T2324" i="1" s="1"/>
  <c r="N2327" i="1"/>
  <c r="Q2326" i="1"/>
  <c r="M2324" i="1" l="1"/>
  <c r="O2324" i="1"/>
  <c r="R2324" i="1"/>
  <c r="V2324" i="1" s="1"/>
  <c r="L2325" i="1"/>
  <c r="T2325" i="1" s="1"/>
  <c r="Q2327" i="1"/>
  <c r="N2328" i="1"/>
  <c r="L2326" i="1" l="1"/>
  <c r="T2326" i="1" s="1"/>
  <c r="R2325" i="1"/>
  <c r="V2325" i="1" s="1"/>
  <c r="M2325" i="1"/>
  <c r="O2325" i="1"/>
  <c r="N2329" i="1"/>
  <c r="Q2328" i="1"/>
  <c r="M2326" i="1" l="1"/>
  <c r="O2326" i="1"/>
  <c r="R2326" i="1"/>
  <c r="V2326" i="1" s="1"/>
  <c r="L2327" i="1"/>
  <c r="R2327" i="1" s="1"/>
  <c r="Q2329" i="1"/>
  <c r="N2330" i="1"/>
  <c r="M2327" i="1" l="1"/>
  <c r="O2327" i="1"/>
  <c r="T2327" i="1"/>
  <c r="V2327" i="1" s="1"/>
  <c r="L2328" i="1"/>
  <c r="T2328" i="1" s="1"/>
  <c r="N2331" i="1"/>
  <c r="Q2330" i="1"/>
  <c r="L2329" i="1" l="1"/>
  <c r="T2329" i="1" s="1"/>
  <c r="M2328" i="1"/>
  <c r="O2328" i="1"/>
  <c r="R2328" i="1"/>
  <c r="V2328" i="1" s="1"/>
  <c r="Q2331" i="1"/>
  <c r="N2332" i="1"/>
  <c r="M2329" i="1" l="1"/>
  <c r="L2330" i="1"/>
  <c r="T2330" i="1" s="1"/>
  <c r="O2329" i="1"/>
  <c r="R2329" i="1"/>
  <c r="V2329" i="1" s="1"/>
  <c r="N2333" i="1"/>
  <c r="Q2332" i="1"/>
  <c r="O2330" i="1" l="1"/>
  <c r="M2330" i="1"/>
  <c r="R2330" i="1"/>
  <c r="V2330" i="1" s="1"/>
  <c r="L2331" i="1"/>
  <c r="T2331" i="1" s="1"/>
  <c r="Q2333" i="1"/>
  <c r="N2334" i="1"/>
  <c r="O2331" i="1" l="1"/>
  <c r="M2331" i="1"/>
  <c r="R2331" i="1"/>
  <c r="V2331" i="1" s="1"/>
  <c r="L2332" i="1"/>
  <c r="R2332" i="1" s="1"/>
  <c r="Q2334" i="1"/>
  <c r="L2333" i="1" l="1"/>
  <c r="T2333" i="1" s="1"/>
  <c r="O2332" i="1"/>
  <c r="T2332" i="1"/>
  <c r="V2332" i="1" s="1"/>
  <c r="M2332" i="1"/>
  <c r="Q2335" i="1"/>
  <c r="O2333" i="1" l="1"/>
  <c r="M2333" i="1"/>
  <c r="R2333" i="1"/>
  <c r="V2333" i="1" s="1"/>
  <c r="L2334" i="1"/>
  <c r="O2334" i="1" s="1"/>
  <c r="Q2336" i="1"/>
  <c r="L2335" i="1" l="1"/>
  <c r="U2335" i="1" s="1"/>
  <c r="M2334" i="1"/>
  <c r="R2334" i="1"/>
  <c r="T2334" i="1"/>
  <c r="Q2337" i="1"/>
  <c r="O2335" i="1" l="1"/>
  <c r="M2335" i="1"/>
  <c r="N2335" i="1"/>
  <c r="R2335" i="1"/>
  <c r="T2335" i="1"/>
  <c r="L2336" i="1"/>
  <c r="U2336" i="1" s="1"/>
  <c r="V2334" i="1"/>
  <c r="Q2338" i="1"/>
  <c r="V2335" i="1" l="1"/>
  <c r="M2336" i="1"/>
  <c r="O2336" i="1"/>
  <c r="N2336" i="1"/>
  <c r="L2337" i="1"/>
  <c r="U2337" i="1" s="1"/>
  <c r="R2336" i="1"/>
  <c r="T2336" i="1"/>
  <c r="Q2339" i="1"/>
  <c r="V2336" i="1" l="1"/>
  <c r="O2337" i="1"/>
  <c r="M2337" i="1"/>
  <c r="N2337" i="1"/>
  <c r="L2338" i="1"/>
  <c r="U2338" i="1" s="1"/>
  <c r="R2337" i="1"/>
  <c r="T2337" i="1"/>
  <c r="Q2340" i="1"/>
  <c r="V2337" i="1" l="1"/>
  <c r="M2338" i="1"/>
  <c r="O2338" i="1"/>
  <c r="N2338" i="1"/>
  <c r="R2338" i="1"/>
  <c r="T2338" i="1"/>
  <c r="L2339" i="1"/>
  <c r="T2339" i="1" s="1"/>
  <c r="N2339" i="1"/>
  <c r="Q2341" i="1"/>
  <c r="V2338" i="1" l="1"/>
  <c r="O2339" i="1"/>
  <c r="M2339" i="1"/>
  <c r="L2340" i="1"/>
  <c r="T2340" i="1" s="1"/>
  <c r="R2339" i="1"/>
  <c r="N2340" i="1"/>
  <c r="Q2342" i="1"/>
  <c r="V2339" i="1" l="1"/>
  <c r="M2340" i="1"/>
  <c r="O2340" i="1"/>
  <c r="R2340" i="1"/>
  <c r="L2341" i="1"/>
  <c r="T2341" i="1" s="1"/>
  <c r="N2341" i="1"/>
  <c r="Q2343" i="1"/>
  <c r="V2340" i="1" l="1"/>
  <c r="M2341" i="1"/>
  <c r="O2341" i="1"/>
  <c r="R2341" i="1"/>
  <c r="L2342" i="1"/>
  <c r="T2342" i="1" s="1"/>
  <c r="N2342" i="1"/>
  <c r="N2343" i="1" s="1"/>
  <c r="N2344" i="1" s="1"/>
  <c r="Q2344" i="1"/>
  <c r="V2341" i="1" l="1"/>
  <c r="O2342" i="1"/>
  <c r="M2342" i="1"/>
  <c r="L2343" i="1"/>
  <c r="T2343" i="1" s="1"/>
  <c r="R2342" i="1"/>
  <c r="N2345" i="1"/>
  <c r="Q2345" i="1"/>
  <c r="V2342" i="1" l="1"/>
  <c r="M2343" i="1"/>
  <c r="R2343" i="1"/>
  <c r="O2343" i="1"/>
  <c r="L2344" i="1"/>
  <c r="T2344" i="1" s="1"/>
  <c r="N2346" i="1"/>
  <c r="N2347" i="1" s="1"/>
  <c r="Q2346" i="1"/>
  <c r="V2343" i="1" l="1"/>
  <c r="M2344" i="1"/>
  <c r="R2344" i="1"/>
  <c r="O2344" i="1"/>
  <c r="L2345" i="1"/>
  <c r="T2345" i="1" s="1"/>
  <c r="Q2347" i="1"/>
  <c r="N2348" i="1"/>
  <c r="V2344" i="1" l="1"/>
  <c r="L2346" i="1"/>
  <c r="T2346" i="1" s="1"/>
  <c r="R2345" i="1"/>
  <c r="O2345" i="1"/>
  <c r="M2345" i="1"/>
  <c r="N2349" i="1"/>
  <c r="Q2348" i="1"/>
  <c r="V2345" i="1" l="1"/>
  <c r="M2346" i="1"/>
  <c r="O2346" i="1"/>
  <c r="R2346" i="1"/>
  <c r="V2346" i="1" s="1"/>
  <c r="L2347" i="1"/>
  <c r="T2347" i="1" s="1"/>
  <c r="Q2349" i="1"/>
  <c r="N2350" i="1"/>
  <c r="M2347" i="1" l="1"/>
  <c r="O2347" i="1"/>
  <c r="R2347" i="1"/>
  <c r="V2347" i="1" s="1"/>
  <c r="L2348" i="1"/>
  <c r="M2348" i="1" s="1"/>
  <c r="N2351" i="1"/>
  <c r="Q2350" i="1"/>
  <c r="L2349" i="1" l="1"/>
  <c r="T2349" i="1" s="1"/>
  <c r="O2348" i="1"/>
  <c r="R2348" i="1"/>
  <c r="T2348" i="1"/>
  <c r="Q2351" i="1"/>
  <c r="N2352" i="1"/>
  <c r="M2349" i="1" l="1"/>
  <c r="O2349" i="1"/>
  <c r="R2349" i="1"/>
  <c r="V2348" i="1"/>
  <c r="L2350" i="1"/>
  <c r="T2350" i="1" s="1"/>
  <c r="N2353" i="1"/>
  <c r="Q2352" i="1"/>
  <c r="V2349" i="1" l="1"/>
  <c r="M2350" i="1"/>
  <c r="O2350" i="1"/>
  <c r="R2350" i="1"/>
  <c r="L2351" i="1"/>
  <c r="T2351" i="1" s="1"/>
  <c r="Q2353" i="1"/>
  <c r="N2354" i="1"/>
  <c r="V2350" i="1" l="1"/>
  <c r="L2352" i="1"/>
  <c r="T2352" i="1" s="1"/>
  <c r="O2351" i="1"/>
  <c r="M2351" i="1"/>
  <c r="R2351" i="1"/>
  <c r="N2355" i="1"/>
  <c r="Q2354" i="1"/>
  <c r="V2351" i="1" l="1"/>
  <c r="M2352" i="1"/>
  <c r="O2352" i="1"/>
  <c r="R2352" i="1"/>
  <c r="L2353" i="1"/>
  <c r="T2353" i="1" s="1"/>
  <c r="Q2355" i="1"/>
  <c r="N2356" i="1"/>
  <c r="V2352" i="1" l="1"/>
  <c r="R2353" i="1"/>
  <c r="L2354" i="1"/>
  <c r="M2354" i="1" s="1"/>
  <c r="M2353" i="1"/>
  <c r="O2353" i="1"/>
  <c r="N2357" i="1"/>
  <c r="Q2356" i="1"/>
  <c r="V2353" i="1" l="1"/>
  <c r="L2355" i="1"/>
  <c r="T2355" i="1" s="1"/>
  <c r="O2354" i="1"/>
  <c r="R2354" i="1"/>
  <c r="T2354" i="1"/>
  <c r="Q2357" i="1"/>
  <c r="N2358" i="1"/>
  <c r="M2355" i="1" l="1"/>
  <c r="R2355" i="1"/>
  <c r="O2355" i="1"/>
  <c r="L2356" i="1"/>
  <c r="T2356" i="1" s="1"/>
  <c r="V2354" i="1"/>
  <c r="Q2358" i="1"/>
  <c r="V2355" i="1" l="1"/>
  <c r="M2356" i="1"/>
  <c r="O2356" i="1"/>
  <c r="R2356" i="1"/>
  <c r="L2357" i="1"/>
  <c r="O2357" i="1" s="1"/>
  <c r="Q2359" i="1"/>
  <c r="V2356" i="1" l="1"/>
  <c r="L2358" i="1"/>
  <c r="T2358" i="1" s="1"/>
  <c r="M2357" i="1"/>
  <c r="R2357" i="1"/>
  <c r="T2357" i="1"/>
  <c r="Q2360" i="1"/>
  <c r="M2358" i="1" l="1"/>
  <c r="O2358" i="1"/>
  <c r="R2358" i="1"/>
  <c r="L2359" i="1"/>
  <c r="U2359" i="1" s="1"/>
  <c r="V2357" i="1"/>
  <c r="V2358" i="1" s="1"/>
  <c r="Q2361" i="1"/>
  <c r="O2359" i="1" l="1"/>
  <c r="M2359" i="1"/>
  <c r="N2359" i="1"/>
  <c r="L2360" i="1"/>
  <c r="U2360" i="1" s="1"/>
  <c r="R2359" i="1"/>
  <c r="T2359" i="1"/>
  <c r="Q2362" i="1"/>
  <c r="V2359" i="1" l="1"/>
  <c r="M2360" i="1"/>
  <c r="N2360" i="1"/>
  <c r="R2360" i="1"/>
  <c r="L2361" i="1"/>
  <c r="U2361" i="1" s="1"/>
  <c r="T2360" i="1"/>
  <c r="O2360" i="1"/>
  <c r="Q2363" i="1"/>
  <c r="V2360" i="1" l="1"/>
  <c r="R2361" i="1"/>
  <c r="M2361" i="1"/>
  <c r="N2361" i="1"/>
  <c r="T2361" i="1"/>
  <c r="V2361" i="1" s="1"/>
  <c r="O2361" i="1"/>
  <c r="L2362" i="1"/>
  <c r="U2362" i="1" s="1"/>
  <c r="Q2364" i="1"/>
  <c r="M2362" i="1" l="1"/>
  <c r="O2362" i="1"/>
  <c r="N2362" i="1"/>
  <c r="R2362" i="1"/>
  <c r="T2362" i="1"/>
  <c r="L2363" i="1"/>
  <c r="T2363" i="1" s="1"/>
  <c r="N2363" i="1"/>
  <c r="Q2365" i="1"/>
  <c r="V2362" i="1" l="1"/>
  <c r="L2364" i="1"/>
  <c r="T2364" i="1" s="1"/>
  <c r="R2363" i="1"/>
  <c r="M2363" i="1"/>
  <c r="O2363" i="1"/>
  <c r="N2364" i="1"/>
  <c r="Q2366" i="1"/>
  <c r="V2363" i="1" l="1"/>
  <c r="O2364" i="1"/>
  <c r="R2364" i="1"/>
  <c r="M2364" i="1"/>
  <c r="L2365" i="1"/>
  <c r="T2365" i="1" s="1"/>
  <c r="N2365" i="1"/>
  <c r="Q2367" i="1"/>
  <c r="V2364" i="1" l="1"/>
  <c r="M2365" i="1"/>
  <c r="O2365" i="1"/>
  <c r="L2366" i="1"/>
  <c r="T2366" i="1" s="1"/>
  <c r="R2365" i="1"/>
  <c r="N2366" i="1"/>
  <c r="N2367" i="1" s="1"/>
  <c r="N2368" i="1" s="1"/>
  <c r="Q2368" i="1"/>
  <c r="V2365" i="1" l="1"/>
  <c r="M2366" i="1"/>
  <c r="O2366" i="1"/>
  <c r="R2366" i="1"/>
  <c r="L2367" i="1"/>
  <c r="T2367" i="1" s="1"/>
  <c r="N2369" i="1"/>
  <c r="N2370" i="1" s="1"/>
  <c r="Q2369" i="1"/>
  <c r="V2366" i="1" l="1"/>
  <c r="M2367" i="1"/>
  <c r="O2367" i="1"/>
  <c r="R2367" i="1"/>
  <c r="V2367" i="1" s="1"/>
  <c r="L2368" i="1"/>
  <c r="T2368" i="1" s="1"/>
  <c r="N2371" i="1"/>
  <c r="Q2370" i="1"/>
  <c r="R2368" i="1" l="1"/>
  <c r="V2368" i="1" s="1"/>
  <c r="L2369" i="1"/>
  <c r="T2369" i="1" s="1"/>
  <c r="M2368" i="1"/>
  <c r="O2368" i="1"/>
  <c r="N2372" i="1"/>
  <c r="Q2371" i="1"/>
  <c r="L2370" i="1" l="1"/>
  <c r="T2370" i="1" s="1"/>
  <c r="M2369" i="1"/>
  <c r="O2369" i="1"/>
  <c r="R2369" i="1"/>
  <c r="V2369" i="1" s="1"/>
  <c r="Q2372" i="1"/>
  <c r="N2373" i="1"/>
  <c r="M2370" i="1" l="1"/>
  <c r="R2370" i="1"/>
  <c r="V2370" i="1" s="1"/>
  <c r="O2370" i="1"/>
  <c r="L2371" i="1"/>
  <c r="T2371" i="1" s="1"/>
  <c r="N2374" i="1"/>
  <c r="Q2373" i="1"/>
  <c r="M2371" i="1" l="1"/>
  <c r="L2372" i="1"/>
  <c r="T2372" i="1" s="1"/>
  <c r="O2371" i="1"/>
  <c r="R2371" i="1"/>
  <c r="V2371" i="1" s="1"/>
  <c r="Q2374" i="1"/>
  <c r="N2375" i="1"/>
  <c r="O2372" i="1" l="1"/>
  <c r="L2373" i="1"/>
  <c r="T2373" i="1" s="1"/>
  <c r="M2372" i="1"/>
  <c r="R2372" i="1"/>
  <c r="V2372" i="1" s="1"/>
  <c r="N2376" i="1"/>
  <c r="Q2375" i="1"/>
  <c r="M2373" i="1" l="1"/>
  <c r="L2374" i="1"/>
  <c r="T2374" i="1" s="1"/>
  <c r="O2373" i="1"/>
  <c r="R2373" i="1"/>
  <c r="V2373" i="1" s="1"/>
  <c r="N2377" i="1"/>
  <c r="Q2376" i="1"/>
  <c r="O2374" i="1" l="1"/>
  <c r="R2374" i="1"/>
  <c r="V2374" i="1" s="1"/>
  <c r="M2374" i="1"/>
  <c r="L2375" i="1"/>
  <c r="T2375" i="1" s="1"/>
  <c r="Q2377" i="1"/>
  <c r="N2378" i="1"/>
  <c r="M2375" i="1" l="1"/>
  <c r="L2376" i="1"/>
  <c r="T2376" i="1" s="1"/>
  <c r="O2375" i="1"/>
  <c r="R2375" i="1"/>
  <c r="V2375" i="1" s="1"/>
  <c r="N2379" i="1"/>
  <c r="Q2378" i="1"/>
  <c r="M2376" i="1" l="1"/>
  <c r="O2376" i="1"/>
  <c r="R2376" i="1"/>
  <c r="V2376" i="1" s="1"/>
  <c r="L2377" i="1"/>
  <c r="T2377" i="1" s="1"/>
  <c r="Q2379" i="1"/>
  <c r="N2380" i="1"/>
  <c r="L2378" i="1" l="1"/>
  <c r="T2378" i="1" s="1"/>
  <c r="M2377" i="1"/>
  <c r="O2377" i="1"/>
  <c r="R2377" i="1"/>
  <c r="V2377" i="1" s="1"/>
  <c r="N2381" i="1"/>
  <c r="Q2380" i="1"/>
  <c r="M2378" i="1" l="1"/>
  <c r="O2378" i="1"/>
  <c r="R2378" i="1"/>
  <c r="V2378" i="1" s="1"/>
  <c r="L2379" i="1"/>
  <c r="T2379" i="1" s="1"/>
  <c r="Q2381" i="1"/>
  <c r="N2382" i="1"/>
  <c r="M2379" i="1" l="1"/>
  <c r="O2379" i="1"/>
  <c r="L2380" i="1"/>
  <c r="T2380" i="1" s="1"/>
  <c r="R2379" i="1"/>
  <c r="V2379" i="1" s="1"/>
  <c r="Q2382" i="1"/>
  <c r="L2381" i="1" l="1"/>
  <c r="T2381" i="1" s="1"/>
  <c r="O2380" i="1"/>
  <c r="M2380" i="1"/>
  <c r="R2380" i="1"/>
  <c r="V2380" i="1" s="1"/>
  <c r="Q2383" i="1"/>
  <c r="R2381" i="1" l="1"/>
  <c r="V2381" i="1" s="1"/>
  <c r="O2381" i="1"/>
  <c r="M2381" i="1"/>
  <c r="L2382" i="1"/>
  <c r="T2382" i="1" s="1"/>
  <c r="Q2384" i="1"/>
  <c r="M2382" i="1" l="1"/>
  <c r="O2382" i="1"/>
  <c r="R2382" i="1"/>
  <c r="V2382" i="1" s="1"/>
  <c r="L2383" i="1"/>
  <c r="U2383" i="1" s="1"/>
  <c r="Q2385" i="1"/>
  <c r="M2383" i="1" l="1"/>
  <c r="O2383" i="1"/>
  <c r="N2383" i="1"/>
  <c r="R2383" i="1"/>
  <c r="T2383" i="1"/>
  <c r="L2384" i="1"/>
  <c r="U2384" i="1" s="1"/>
  <c r="Q2386" i="1"/>
  <c r="V2383" i="1" l="1"/>
  <c r="M2384" i="1"/>
  <c r="O2384" i="1"/>
  <c r="R2384" i="1"/>
  <c r="L2385" i="1"/>
  <c r="U2385" i="1" s="1"/>
  <c r="N2384" i="1"/>
  <c r="T2384" i="1"/>
  <c r="Q2387" i="1"/>
  <c r="V2384" i="1" l="1"/>
  <c r="O2385" i="1"/>
  <c r="R2385" i="1"/>
  <c r="L2386" i="1"/>
  <c r="U2386" i="1" s="1"/>
  <c r="M2385" i="1"/>
  <c r="N2385" i="1"/>
  <c r="T2385" i="1"/>
  <c r="Q2388" i="1"/>
  <c r="V2385" i="1" l="1"/>
  <c r="M2386" i="1"/>
  <c r="O2386" i="1"/>
  <c r="N2386" i="1"/>
  <c r="N2387" i="1" s="1"/>
  <c r="R2386" i="1"/>
  <c r="T2386" i="1"/>
  <c r="L2387" i="1"/>
  <c r="T2387" i="1" s="1"/>
  <c r="Q2389" i="1"/>
  <c r="O2387" i="1" l="1"/>
  <c r="V2386" i="1"/>
  <c r="M2387" i="1"/>
  <c r="R2387" i="1"/>
  <c r="L2388" i="1"/>
  <c r="T2388" i="1" s="1"/>
  <c r="N2388" i="1"/>
  <c r="Q2390" i="1"/>
  <c r="V2387" i="1" l="1"/>
  <c r="M2388" i="1"/>
  <c r="O2388" i="1"/>
  <c r="L2389" i="1"/>
  <c r="T2389" i="1" s="1"/>
  <c r="R2388" i="1"/>
  <c r="N2389" i="1"/>
  <c r="Q2391" i="1"/>
  <c r="V2388" i="1" l="1"/>
  <c r="L2390" i="1"/>
  <c r="T2390" i="1" s="1"/>
  <c r="O2389" i="1"/>
  <c r="M2389" i="1"/>
  <c r="R2389" i="1"/>
  <c r="N2390" i="1"/>
  <c r="N2391" i="1" s="1"/>
  <c r="N2392" i="1" s="1"/>
  <c r="Q2392" i="1"/>
  <c r="V2389" i="1" l="1"/>
  <c r="O2390" i="1"/>
  <c r="R2390" i="1"/>
  <c r="M2390" i="1"/>
  <c r="L2391" i="1"/>
  <c r="T2391" i="1" s="1"/>
  <c r="N2393" i="1"/>
  <c r="N2394" i="1" s="1"/>
  <c r="Q2393" i="1"/>
  <c r="V2390" i="1" l="1"/>
  <c r="O2391" i="1"/>
  <c r="M2391" i="1"/>
  <c r="R2391" i="1"/>
  <c r="L2392" i="1"/>
  <c r="T2392" i="1" s="1"/>
  <c r="N2395" i="1"/>
  <c r="Q2394" i="1"/>
  <c r="V2391" i="1" l="1"/>
  <c r="L2393" i="1"/>
  <c r="T2393" i="1" s="1"/>
  <c r="R2392" i="1"/>
  <c r="M2392" i="1"/>
  <c r="O2392" i="1"/>
  <c r="Q2395" i="1"/>
  <c r="N2396" i="1"/>
  <c r="V2392" i="1" l="1"/>
  <c r="M2393" i="1"/>
  <c r="O2393" i="1"/>
  <c r="R2393" i="1"/>
  <c r="L2394" i="1"/>
  <c r="T2394" i="1" s="1"/>
  <c r="N2397" i="1"/>
  <c r="Q2396" i="1"/>
  <c r="V2393" i="1" l="1"/>
  <c r="M2394" i="1"/>
  <c r="L2395" i="1"/>
  <c r="T2395" i="1" s="1"/>
  <c r="O2394" i="1"/>
  <c r="R2394" i="1"/>
  <c r="V2394" i="1" s="1"/>
  <c r="Q2397" i="1"/>
  <c r="N2398" i="1"/>
  <c r="M2395" i="1" l="1"/>
  <c r="O2395" i="1"/>
  <c r="L2396" i="1"/>
  <c r="T2396" i="1" s="1"/>
  <c r="R2395" i="1"/>
  <c r="V2395" i="1" s="1"/>
  <c r="N2399" i="1"/>
  <c r="Q2398" i="1"/>
  <c r="M2396" i="1" l="1"/>
  <c r="O2396" i="1"/>
  <c r="R2396" i="1"/>
  <c r="V2396" i="1" s="1"/>
  <c r="L2397" i="1"/>
  <c r="T2397" i="1" s="1"/>
  <c r="N2400" i="1"/>
  <c r="Q2399" i="1"/>
  <c r="M2397" i="1" l="1"/>
  <c r="R2397" i="1"/>
  <c r="V2397" i="1" s="1"/>
  <c r="L2398" i="1"/>
  <c r="R2398" i="1" s="1"/>
  <c r="O2397" i="1"/>
  <c r="Q2400" i="1"/>
  <c r="N2401" i="1"/>
  <c r="L2399" i="1" l="1"/>
  <c r="T2399" i="1" s="1"/>
  <c r="T2398" i="1"/>
  <c r="V2398" i="1" s="1"/>
  <c r="O2398" i="1"/>
  <c r="M2398" i="1"/>
  <c r="N2402" i="1"/>
  <c r="Q2401" i="1"/>
  <c r="M2399" i="1" l="1"/>
  <c r="O2399" i="1"/>
  <c r="R2399" i="1"/>
  <c r="V2399" i="1" s="1"/>
  <c r="L2400" i="1"/>
  <c r="T2400" i="1" s="1"/>
  <c r="Q2402" i="1"/>
  <c r="N2403" i="1"/>
  <c r="L2401" i="1" l="1"/>
  <c r="T2401" i="1" s="1"/>
  <c r="R2400" i="1"/>
  <c r="V2400" i="1" s="1"/>
  <c r="M2400" i="1"/>
  <c r="O2400" i="1"/>
  <c r="N2404" i="1"/>
  <c r="Q2403" i="1"/>
  <c r="M2401" i="1" l="1"/>
  <c r="O2401" i="1"/>
  <c r="R2401" i="1"/>
  <c r="V2401" i="1" s="1"/>
  <c r="L2402" i="1"/>
  <c r="M2402" i="1" s="1"/>
  <c r="Q2404" i="1"/>
  <c r="N2405" i="1"/>
  <c r="O2402" i="1" l="1"/>
  <c r="R2402" i="1"/>
  <c r="T2402" i="1"/>
  <c r="L2403" i="1"/>
  <c r="T2403" i="1" s="1"/>
  <c r="N2406" i="1"/>
  <c r="Q2405" i="1"/>
  <c r="M2403" i="1" l="1"/>
  <c r="V2402" i="1"/>
  <c r="L2404" i="1"/>
  <c r="O2404" i="1" s="1"/>
  <c r="O2403" i="1"/>
  <c r="R2403" i="1"/>
  <c r="Q2406" i="1"/>
  <c r="V2403" i="1" l="1"/>
  <c r="L2405" i="1"/>
  <c r="T2405" i="1" s="1"/>
  <c r="M2404" i="1"/>
  <c r="R2404" i="1"/>
  <c r="T2404" i="1"/>
  <c r="Q2407" i="1"/>
  <c r="R2405" i="1" l="1"/>
  <c r="M2405" i="1"/>
  <c r="O2405" i="1"/>
  <c r="V2404" i="1"/>
  <c r="L2406" i="1"/>
  <c r="T2406" i="1" s="1"/>
  <c r="Q2408" i="1"/>
  <c r="V2405" i="1" l="1"/>
  <c r="M2406" i="1"/>
  <c r="O2406" i="1"/>
  <c r="L2407" i="1"/>
  <c r="U2407" i="1" s="1"/>
  <c r="R2406" i="1"/>
  <c r="Q2409" i="1"/>
  <c r="V2406" i="1" l="1"/>
  <c r="M2407" i="1"/>
  <c r="O2407" i="1"/>
  <c r="N2407" i="1"/>
  <c r="R2407" i="1"/>
  <c r="L2408" i="1"/>
  <c r="U2408" i="1" s="1"/>
  <c r="T2407" i="1"/>
  <c r="Q2410" i="1"/>
  <c r="V2407" i="1" l="1"/>
  <c r="M2408" i="1"/>
  <c r="O2408" i="1"/>
  <c r="L2409" i="1"/>
  <c r="U2409" i="1" s="1"/>
  <c r="N2408" i="1"/>
  <c r="R2408" i="1"/>
  <c r="T2408" i="1"/>
  <c r="Q2411" i="1"/>
  <c r="V2408" i="1" l="1"/>
  <c r="M2409" i="1"/>
  <c r="O2409" i="1"/>
  <c r="N2409" i="1"/>
  <c r="R2409" i="1"/>
  <c r="T2409" i="1"/>
  <c r="L2410" i="1"/>
  <c r="U2410" i="1" s="1"/>
  <c r="Q2412" i="1"/>
  <c r="V2409" i="1" l="1"/>
  <c r="M2410" i="1"/>
  <c r="O2410" i="1"/>
  <c r="N2410" i="1"/>
  <c r="L2411" i="1"/>
  <c r="T2411" i="1" s="1"/>
  <c r="R2410" i="1"/>
  <c r="T2410" i="1"/>
  <c r="N2411" i="1"/>
  <c r="Q2413" i="1"/>
  <c r="V2410" i="1" l="1"/>
  <c r="O2411" i="1"/>
  <c r="M2411" i="1"/>
  <c r="R2411" i="1"/>
  <c r="L2412" i="1"/>
  <c r="T2412" i="1" s="1"/>
  <c r="N2412" i="1"/>
  <c r="Q2414" i="1"/>
  <c r="V2411" i="1" l="1"/>
  <c r="O2412" i="1"/>
  <c r="M2412" i="1"/>
  <c r="L2413" i="1"/>
  <c r="T2413" i="1" s="1"/>
  <c r="R2412" i="1"/>
  <c r="N2413" i="1"/>
  <c r="Q2415" i="1"/>
  <c r="V2412" i="1" l="1"/>
  <c r="M2413" i="1"/>
  <c r="R2413" i="1"/>
  <c r="O2413" i="1"/>
  <c r="L2414" i="1"/>
  <c r="O2414" i="1" s="1"/>
  <c r="N2414" i="1"/>
  <c r="N2415" i="1" s="1"/>
  <c r="N2416" i="1" s="1"/>
  <c r="Q2416" i="1"/>
  <c r="V2413" i="1" l="1"/>
  <c r="L2415" i="1"/>
  <c r="T2415" i="1" s="1"/>
  <c r="M2414" i="1"/>
  <c r="R2414" i="1"/>
  <c r="T2414" i="1"/>
  <c r="N2417" i="1"/>
  <c r="Q2417" i="1"/>
  <c r="O2415" i="1" l="1"/>
  <c r="M2415" i="1"/>
  <c r="R2415" i="1"/>
  <c r="L2416" i="1"/>
  <c r="T2416" i="1" s="1"/>
  <c r="V2414" i="1"/>
  <c r="V2415" i="1" s="1"/>
  <c r="N2418" i="1"/>
  <c r="Q2418" i="1"/>
  <c r="M2416" i="1" l="1"/>
  <c r="O2416" i="1"/>
  <c r="R2416" i="1"/>
  <c r="V2416" i="1" s="1"/>
  <c r="L2417" i="1"/>
  <c r="R2417" i="1" s="1"/>
  <c r="N2419" i="1"/>
  <c r="Q2419" i="1"/>
  <c r="M2417" i="1" l="1"/>
  <c r="O2417" i="1"/>
  <c r="T2417" i="1"/>
  <c r="V2417" i="1" s="1"/>
  <c r="L2418" i="1"/>
  <c r="R2418" i="1" s="1"/>
  <c r="N2420" i="1"/>
  <c r="Q2420" i="1"/>
  <c r="T2418" i="1" l="1"/>
  <c r="V2418" i="1" s="1"/>
  <c r="L2419" i="1"/>
  <c r="T2419" i="1" s="1"/>
  <c r="M2418" i="1"/>
  <c r="O2418" i="1"/>
  <c r="N2421" i="1"/>
  <c r="Q2421" i="1"/>
  <c r="R2419" i="1" l="1"/>
  <c r="V2419" i="1" s="1"/>
  <c r="L2420" i="1"/>
  <c r="O2420" i="1" s="1"/>
  <c r="M2419" i="1"/>
  <c r="O2419" i="1"/>
  <c r="N2422" i="1"/>
  <c r="Q2422" i="1"/>
  <c r="L2421" i="1" l="1"/>
  <c r="T2421" i="1" s="1"/>
  <c r="M2420" i="1"/>
  <c r="R2420" i="1"/>
  <c r="T2420" i="1"/>
  <c r="N2423" i="1"/>
  <c r="Q2423" i="1"/>
  <c r="M2421" i="1" l="1"/>
  <c r="O2421" i="1"/>
  <c r="R2421" i="1"/>
  <c r="L2422" i="1"/>
  <c r="T2422" i="1" s="1"/>
  <c r="V2420" i="1"/>
  <c r="V2421" i="1" s="1"/>
  <c r="N2424" i="1"/>
  <c r="Q2424" i="1"/>
  <c r="O2422" i="1" l="1"/>
  <c r="M2422" i="1"/>
  <c r="L2423" i="1"/>
  <c r="T2423" i="1" s="1"/>
  <c r="R2422" i="1"/>
  <c r="V2422" i="1" s="1"/>
  <c r="N2425" i="1"/>
  <c r="Q2425" i="1"/>
  <c r="L2424" i="1" l="1"/>
  <c r="T2424" i="1" s="1"/>
  <c r="M2423" i="1"/>
  <c r="O2423" i="1"/>
  <c r="R2423" i="1"/>
  <c r="V2423" i="1" s="1"/>
  <c r="N2426" i="1"/>
  <c r="Q2426" i="1"/>
  <c r="M2424" i="1" l="1"/>
  <c r="O2424" i="1"/>
  <c r="R2424" i="1"/>
  <c r="V2424" i="1" s="1"/>
  <c r="L2425" i="1"/>
  <c r="T2425" i="1" s="1"/>
  <c r="N2427" i="1"/>
  <c r="Q2427" i="1"/>
  <c r="M2425" i="1" l="1"/>
  <c r="O2425" i="1"/>
  <c r="R2425" i="1"/>
  <c r="V2425" i="1" s="1"/>
  <c r="L2426" i="1"/>
  <c r="T2426" i="1" s="1"/>
  <c r="N2428" i="1"/>
  <c r="Q2428" i="1"/>
  <c r="M2426" i="1" l="1"/>
  <c r="L2427" i="1"/>
  <c r="T2427" i="1" s="1"/>
  <c r="O2426" i="1"/>
  <c r="R2426" i="1"/>
  <c r="V2426" i="1" s="1"/>
  <c r="N2429" i="1"/>
  <c r="Q2429" i="1"/>
  <c r="M2427" i="1" l="1"/>
  <c r="R2427" i="1"/>
  <c r="V2427" i="1" s="1"/>
  <c r="L2428" i="1"/>
  <c r="T2428" i="1" s="1"/>
  <c r="O2427" i="1"/>
  <c r="N2430" i="1"/>
  <c r="Q2430" i="1"/>
  <c r="M2428" i="1" l="1"/>
  <c r="L2429" i="1"/>
  <c r="T2429" i="1" s="1"/>
  <c r="R2428" i="1"/>
  <c r="V2428" i="1" s="1"/>
  <c r="O2428" i="1"/>
  <c r="Q2431" i="1"/>
  <c r="O2429" i="1" l="1"/>
  <c r="M2429" i="1"/>
  <c r="R2429" i="1"/>
  <c r="V2429" i="1" s="1"/>
  <c r="L2430" i="1"/>
  <c r="T2430" i="1" s="1"/>
  <c r="Q2432" i="1"/>
  <c r="M2430" i="1" l="1"/>
  <c r="R2430" i="1"/>
  <c r="V2430" i="1" s="1"/>
  <c r="L2431" i="1"/>
  <c r="R2431" i="1" s="1"/>
  <c r="O2430" i="1"/>
  <c r="Q2433" i="1"/>
  <c r="M2431" i="1" l="1"/>
  <c r="L2432" i="1"/>
  <c r="U2432" i="1" s="1"/>
  <c r="N2431" i="1"/>
  <c r="T2431" i="1"/>
  <c r="U2431" i="1"/>
  <c r="O2431" i="1"/>
  <c r="Q2434" i="1"/>
  <c r="M2432" i="1" l="1"/>
  <c r="O2432" i="1"/>
  <c r="N2432" i="1"/>
  <c r="R2432" i="1"/>
  <c r="T2432" i="1"/>
  <c r="V2431" i="1"/>
  <c r="L2433" i="1"/>
  <c r="U2433" i="1" s="1"/>
  <c r="Q2435" i="1"/>
  <c r="V2432" i="1" l="1"/>
  <c r="M2433" i="1"/>
  <c r="O2433" i="1"/>
  <c r="N2433" i="1"/>
  <c r="L2434" i="1"/>
  <c r="U2434" i="1" s="1"/>
  <c r="R2433" i="1"/>
  <c r="T2433" i="1"/>
  <c r="V2433" i="1" s="1"/>
  <c r="Q2436" i="1"/>
  <c r="M2434" i="1" l="1"/>
  <c r="O2434" i="1"/>
  <c r="N2434" i="1"/>
  <c r="N2435" i="1" s="1"/>
  <c r="L2435" i="1"/>
  <c r="T2435" i="1" s="1"/>
  <c r="R2434" i="1"/>
  <c r="T2434" i="1"/>
  <c r="Q2437" i="1"/>
  <c r="V2434" i="1" l="1"/>
  <c r="M2435" i="1"/>
  <c r="O2435" i="1"/>
  <c r="R2435" i="1"/>
  <c r="V2435" i="1" s="1"/>
  <c r="L2436" i="1"/>
  <c r="T2436" i="1" s="1"/>
  <c r="N2436" i="1"/>
  <c r="Q2438" i="1"/>
  <c r="M2436" i="1" l="1"/>
  <c r="L2437" i="1"/>
  <c r="T2437" i="1" s="1"/>
  <c r="O2436" i="1"/>
  <c r="R2436" i="1"/>
  <c r="V2436" i="1" s="1"/>
  <c r="N2437" i="1"/>
  <c r="Q2439" i="1"/>
  <c r="M2437" i="1" l="1"/>
  <c r="O2437" i="1"/>
  <c r="R2437" i="1"/>
  <c r="V2437" i="1" s="1"/>
  <c r="L2438" i="1"/>
  <c r="T2438" i="1" s="1"/>
  <c r="N2438" i="1"/>
  <c r="N2439" i="1" s="1"/>
  <c r="N2440" i="1" s="1"/>
  <c r="Q2440" i="1"/>
  <c r="O2438" i="1" l="1"/>
  <c r="M2438" i="1"/>
  <c r="R2438" i="1"/>
  <c r="V2438" i="1" s="1"/>
  <c r="L2439" i="1"/>
  <c r="T2439" i="1" s="1"/>
  <c r="N2441" i="1"/>
  <c r="N2442" i="1" s="1"/>
  <c r="Q2441" i="1"/>
  <c r="M2439" i="1" l="1"/>
  <c r="O2439" i="1"/>
  <c r="L2440" i="1"/>
  <c r="T2440" i="1" s="1"/>
  <c r="R2439" i="1"/>
  <c r="V2439" i="1" s="1"/>
  <c r="Q2442" i="1"/>
  <c r="N2443" i="1"/>
  <c r="O2440" i="1" l="1"/>
  <c r="M2440" i="1"/>
  <c r="R2440" i="1"/>
  <c r="V2440" i="1" s="1"/>
  <c r="L2441" i="1"/>
  <c r="T2441" i="1" s="1"/>
  <c r="N2444" i="1"/>
  <c r="Q2443" i="1"/>
  <c r="L2442" i="1" l="1"/>
  <c r="T2442" i="1" s="1"/>
  <c r="M2441" i="1"/>
  <c r="O2441" i="1"/>
  <c r="R2441" i="1"/>
  <c r="V2441" i="1" s="1"/>
  <c r="Q2444" i="1"/>
  <c r="N2445" i="1"/>
  <c r="O2442" i="1" l="1"/>
  <c r="M2442" i="1"/>
  <c r="R2442" i="1"/>
  <c r="V2442" i="1" s="1"/>
  <c r="L2443" i="1"/>
  <c r="T2443" i="1" s="1"/>
  <c r="N2446" i="1"/>
  <c r="Q2445" i="1"/>
  <c r="M2443" i="1" l="1"/>
  <c r="L2444" i="1"/>
  <c r="T2444" i="1" s="1"/>
  <c r="O2443" i="1"/>
  <c r="R2443" i="1"/>
  <c r="V2443" i="1" s="1"/>
  <c r="Q2446" i="1"/>
  <c r="N2447" i="1"/>
  <c r="O2444" i="1" l="1"/>
  <c r="L2445" i="1"/>
  <c r="T2445" i="1" s="1"/>
  <c r="M2444" i="1"/>
  <c r="R2444" i="1"/>
  <c r="V2444" i="1" s="1"/>
  <c r="N2448" i="1"/>
  <c r="Q2447" i="1"/>
  <c r="O2445" i="1" l="1"/>
  <c r="M2445" i="1"/>
  <c r="R2445" i="1"/>
  <c r="V2445" i="1" s="1"/>
  <c r="L2446" i="1"/>
  <c r="T2446" i="1" s="1"/>
  <c r="Q2448" i="1"/>
  <c r="N2449" i="1"/>
  <c r="L2447" i="1" l="1"/>
  <c r="T2447" i="1" s="1"/>
  <c r="M2446" i="1"/>
  <c r="O2446" i="1"/>
  <c r="R2446" i="1"/>
  <c r="V2446" i="1" s="1"/>
  <c r="N2450" i="1"/>
  <c r="Q2449" i="1"/>
  <c r="O2447" i="1" l="1"/>
  <c r="M2447" i="1"/>
  <c r="R2447" i="1"/>
  <c r="V2447" i="1" s="1"/>
  <c r="L2448" i="1"/>
  <c r="T2448" i="1" s="1"/>
  <c r="Q2450" i="1"/>
  <c r="N2451" i="1"/>
  <c r="M2448" i="1" l="1"/>
  <c r="O2448" i="1"/>
  <c r="R2448" i="1"/>
  <c r="V2448" i="1" s="1"/>
  <c r="L2449" i="1"/>
  <c r="T2449" i="1" s="1"/>
  <c r="N2452" i="1"/>
  <c r="Q2451" i="1"/>
  <c r="L2450" i="1" l="1"/>
  <c r="T2450" i="1" s="1"/>
  <c r="O2449" i="1"/>
  <c r="M2449" i="1"/>
  <c r="R2449" i="1"/>
  <c r="V2449" i="1" s="1"/>
  <c r="Q2452" i="1"/>
  <c r="N2453" i="1"/>
  <c r="M2450" i="1" l="1"/>
  <c r="O2450" i="1"/>
  <c r="R2450" i="1"/>
  <c r="V2450" i="1" s="1"/>
  <c r="L2451" i="1"/>
  <c r="T2451" i="1" s="1"/>
  <c r="N2454" i="1"/>
  <c r="Q2453" i="1"/>
  <c r="L2452" i="1" l="1"/>
  <c r="T2452" i="1" s="1"/>
  <c r="R2451" i="1"/>
  <c r="V2451" i="1" s="1"/>
  <c r="M2451" i="1"/>
  <c r="O2451" i="1"/>
  <c r="Q2454" i="1"/>
  <c r="O2452" i="1" l="1"/>
  <c r="M2452" i="1"/>
  <c r="R2452" i="1"/>
  <c r="V2452" i="1" s="1"/>
  <c r="L2453" i="1"/>
  <c r="O2453" i="1" s="1"/>
  <c r="Q2455" i="1"/>
  <c r="M2453" i="1" l="1"/>
  <c r="L2454" i="1"/>
  <c r="T2454" i="1" s="1"/>
  <c r="R2453" i="1"/>
  <c r="T2453" i="1"/>
  <c r="Q2456" i="1"/>
  <c r="L2455" i="1" l="1"/>
  <c r="U2455" i="1" s="1"/>
  <c r="M2454" i="1"/>
  <c r="O2454" i="1"/>
  <c r="R2454" i="1"/>
  <c r="V2453" i="1"/>
  <c r="Q2457" i="1"/>
  <c r="O2455" i="1" l="1"/>
  <c r="M2455" i="1"/>
  <c r="N2455" i="1"/>
  <c r="T2455" i="1"/>
  <c r="R2455" i="1"/>
  <c r="L2456" i="1"/>
  <c r="U2456" i="1" s="1"/>
  <c r="V2454" i="1"/>
  <c r="Q2458" i="1"/>
  <c r="V2455" i="1" l="1"/>
  <c r="O2456" i="1"/>
  <c r="M2456" i="1"/>
  <c r="N2456" i="1"/>
  <c r="L2457" i="1"/>
  <c r="U2457" i="1" s="1"/>
  <c r="R2456" i="1"/>
  <c r="T2456" i="1"/>
  <c r="Q2459" i="1"/>
  <c r="V2456" i="1" l="1"/>
  <c r="O2457" i="1"/>
  <c r="M2457" i="1"/>
  <c r="N2457" i="1"/>
  <c r="R2457" i="1"/>
  <c r="T2457" i="1"/>
  <c r="L2458" i="1"/>
  <c r="U2458" i="1" s="1"/>
  <c r="Q2460" i="1"/>
  <c r="V2457" i="1" l="1"/>
  <c r="M2458" i="1"/>
  <c r="O2458" i="1"/>
  <c r="N2458" i="1"/>
  <c r="L2459" i="1"/>
  <c r="T2459" i="1" s="1"/>
  <c r="R2458" i="1"/>
  <c r="T2458" i="1"/>
  <c r="N2459" i="1"/>
  <c r="Q2461" i="1"/>
  <c r="V2458" i="1" l="1"/>
  <c r="M2459" i="1"/>
  <c r="R2459" i="1"/>
  <c r="V2459" i="1" s="1"/>
  <c r="O2459" i="1"/>
  <c r="L2460" i="1"/>
  <c r="T2460" i="1" s="1"/>
  <c r="N2460" i="1"/>
  <c r="Q2462" i="1"/>
  <c r="M2460" i="1" l="1"/>
  <c r="O2460" i="1"/>
  <c r="R2460" i="1"/>
  <c r="V2460" i="1" s="1"/>
  <c r="L2461" i="1"/>
  <c r="T2461" i="1" s="1"/>
  <c r="N2461" i="1"/>
  <c r="Q2463" i="1"/>
  <c r="M2461" i="1" l="1"/>
  <c r="R2461" i="1"/>
  <c r="V2461" i="1" s="1"/>
  <c r="O2461" i="1"/>
  <c r="L2462" i="1"/>
  <c r="T2462" i="1" s="1"/>
  <c r="N2462" i="1"/>
  <c r="N2463" i="1" s="1"/>
  <c r="N2464" i="1" s="1"/>
  <c r="Q2464" i="1"/>
  <c r="O2462" i="1" l="1"/>
  <c r="R2462" i="1"/>
  <c r="V2462" i="1" s="1"/>
  <c r="M2462" i="1"/>
  <c r="L2463" i="1"/>
  <c r="T2463" i="1" s="1"/>
  <c r="N2465" i="1"/>
  <c r="N2466" i="1" s="1"/>
  <c r="Q2465" i="1"/>
  <c r="M2463" i="1" l="1"/>
  <c r="O2463" i="1"/>
  <c r="R2463" i="1"/>
  <c r="V2463" i="1" s="1"/>
  <c r="L2464" i="1"/>
  <c r="T2464" i="1" s="1"/>
  <c r="N2467" i="1"/>
  <c r="Q2466" i="1"/>
  <c r="O2464" i="1" l="1"/>
  <c r="M2464" i="1"/>
  <c r="L2465" i="1"/>
  <c r="T2465" i="1" s="1"/>
  <c r="R2464" i="1"/>
  <c r="V2464" i="1" s="1"/>
  <c r="Q2467" i="1"/>
  <c r="N2468" i="1"/>
  <c r="M2465" i="1" l="1"/>
  <c r="L2466" i="1"/>
  <c r="T2466" i="1" s="1"/>
  <c r="O2465" i="1"/>
  <c r="R2465" i="1"/>
  <c r="V2465" i="1" s="1"/>
  <c r="N2469" i="1"/>
  <c r="Q2468" i="1"/>
  <c r="M2466" i="1" l="1"/>
  <c r="L2467" i="1"/>
  <c r="R2467" i="1" s="1"/>
  <c r="O2466" i="1"/>
  <c r="R2466" i="1"/>
  <c r="V2466" i="1" s="1"/>
  <c r="Q2469" i="1"/>
  <c r="N2470" i="1"/>
  <c r="L2468" i="1" l="1"/>
  <c r="T2468" i="1" s="1"/>
  <c r="T2467" i="1"/>
  <c r="V2467" i="1" s="1"/>
  <c r="M2467" i="1"/>
  <c r="O2467" i="1"/>
  <c r="N2471" i="1"/>
  <c r="Q2470" i="1"/>
  <c r="M2468" i="1" l="1"/>
  <c r="O2468" i="1"/>
  <c r="R2468" i="1"/>
  <c r="V2468" i="1" s="1"/>
  <c r="L2469" i="1"/>
  <c r="T2469" i="1" s="1"/>
  <c r="Q2471" i="1"/>
  <c r="N2472" i="1"/>
  <c r="M2469" i="1" l="1"/>
  <c r="L2470" i="1"/>
  <c r="T2470" i="1" s="1"/>
  <c r="O2469" i="1"/>
  <c r="R2469" i="1"/>
  <c r="V2469" i="1" s="1"/>
  <c r="N2473" i="1"/>
  <c r="Q2472" i="1"/>
  <c r="M2470" i="1" l="1"/>
  <c r="O2470" i="1"/>
  <c r="L2471" i="1"/>
  <c r="T2471" i="1" s="1"/>
  <c r="R2470" i="1"/>
  <c r="V2470" i="1" s="1"/>
  <c r="Q2473" i="1"/>
  <c r="N2474" i="1"/>
  <c r="M2471" i="1" l="1"/>
  <c r="O2471" i="1"/>
  <c r="R2471" i="1"/>
  <c r="V2471" i="1" s="1"/>
  <c r="L2472" i="1"/>
  <c r="O2472" i="1" s="1"/>
  <c r="N2475" i="1"/>
  <c r="Q2474" i="1"/>
  <c r="R2472" i="1" l="1"/>
  <c r="T2472" i="1"/>
  <c r="L2473" i="1"/>
  <c r="R2473" i="1" s="1"/>
  <c r="M2472" i="1"/>
  <c r="Q2475" i="1"/>
  <c r="N2476" i="1"/>
  <c r="M2473" i="1" l="1"/>
  <c r="O2473" i="1"/>
  <c r="T2473" i="1"/>
  <c r="L2474" i="1"/>
  <c r="R2474" i="1" s="1"/>
  <c r="V2472" i="1"/>
  <c r="N2477" i="1"/>
  <c r="Q2476" i="1"/>
  <c r="V2473" i="1" l="1"/>
  <c r="M2474" i="1"/>
  <c r="L2475" i="1"/>
  <c r="R2475" i="1" s="1"/>
  <c r="O2474" i="1"/>
  <c r="T2474" i="1"/>
  <c r="V2474" i="1" s="1"/>
  <c r="Q2477" i="1"/>
  <c r="N2478" i="1"/>
  <c r="O2475" i="1" l="1"/>
  <c r="T2475" i="1"/>
  <c r="V2475" i="1" s="1"/>
  <c r="L2476" i="1"/>
  <c r="T2476" i="1" s="1"/>
  <c r="M2475" i="1"/>
  <c r="Q2478" i="1"/>
  <c r="L2477" i="1" l="1"/>
  <c r="T2477" i="1" s="1"/>
  <c r="R2476" i="1"/>
  <c r="V2476" i="1" s="1"/>
  <c r="M2476" i="1"/>
  <c r="O2476" i="1"/>
  <c r="Q2479" i="1"/>
  <c r="M2477" i="1" l="1"/>
  <c r="O2477" i="1"/>
  <c r="R2477" i="1"/>
  <c r="V2477" i="1" s="1"/>
  <c r="L2478" i="1"/>
  <c r="T2478" i="1" s="1"/>
  <c r="Q2480" i="1"/>
  <c r="O2478" i="1" l="1"/>
  <c r="M2478" i="1"/>
  <c r="R2478" i="1"/>
  <c r="V2478" i="1" s="1"/>
  <c r="L2479" i="1"/>
  <c r="M2479" i="1" s="1"/>
  <c r="Q2481" i="1"/>
  <c r="O2479" i="1" l="1"/>
  <c r="N2479" i="1"/>
  <c r="T2479" i="1"/>
  <c r="L2480" i="1"/>
  <c r="U2480" i="1" s="1"/>
  <c r="R2479" i="1"/>
  <c r="U2479" i="1"/>
  <c r="Q2482" i="1"/>
  <c r="M2480" i="1" l="1"/>
  <c r="V2479" i="1"/>
  <c r="N2480" i="1"/>
  <c r="L2481" i="1"/>
  <c r="U2481" i="1" s="1"/>
  <c r="O2480" i="1"/>
  <c r="R2480" i="1"/>
  <c r="T2480" i="1"/>
  <c r="V2480" i="1" s="1"/>
  <c r="Q2483" i="1"/>
  <c r="L2482" i="1" l="1"/>
  <c r="U2482" i="1" s="1"/>
  <c r="M2481" i="1"/>
  <c r="T2481" i="1"/>
  <c r="N2481" i="1"/>
  <c r="O2481" i="1"/>
  <c r="R2481" i="1"/>
  <c r="Q2484" i="1"/>
  <c r="O2482" i="1" l="1"/>
  <c r="M2482" i="1"/>
  <c r="V2481" i="1"/>
  <c r="R2482" i="1"/>
  <c r="T2482" i="1"/>
  <c r="N2482" i="1"/>
  <c r="N2483" i="1" s="1"/>
  <c r="L2483" i="1"/>
  <c r="T2483" i="1" s="1"/>
  <c r="Q2485" i="1"/>
  <c r="V2482" i="1" l="1"/>
  <c r="M2483" i="1"/>
  <c r="R2483" i="1"/>
  <c r="L2484" i="1"/>
  <c r="T2484" i="1" s="1"/>
  <c r="O2483" i="1"/>
  <c r="N2484" i="1"/>
  <c r="Q2486" i="1"/>
  <c r="V2483" i="1" l="1"/>
  <c r="O2484" i="1"/>
  <c r="M2484" i="1"/>
  <c r="R2484" i="1"/>
  <c r="L2485" i="1"/>
  <c r="T2485" i="1" s="1"/>
  <c r="N2485" i="1"/>
  <c r="Q2487" i="1"/>
  <c r="V2484" i="1" l="1"/>
  <c r="M2485" i="1"/>
  <c r="L2486" i="1"/>
  <c r="T2486" i="1" s="1"/>
  <c r="O2485" i="1"/>
  <c r="R2485" i="1"/>
  <c r="V2485" i="1" s="1"/>
  <c r="N2486" i="1"/>
  <c r="N2487" i="1" s="1"/>
  <c r="N2488" i="1" s="1"/>
  <c r="Q2488" i="1"/>
  <c r="M2486" i="1" l="1"/>
  <c r="O2486" i="1"/>
  <c r="R2486" i="1"/>
  <c r="V2486" i="1" s="1"/>
  <c r="L2487" i="1"/>
  <c r="T2487" i="1" s="1"/>
  <c r="N2489" i="1"/>
  <c r="N2490" i="1" s="1"/>
  <c r="Q2489" i="1"/>
  <c r="L2488" i="1" l="1"/>
  <c r="T2488" i="1" s="1"/>
  <c r="R2487" i="1"/>
  <c r="V2487" i="1" s="1"/>
  <c r="M2487" i="1"/>
  <c r="O2487" i="1"/>
  <c r="Q2490" i="1"/>
  <c r="N2491" i="1"/>
  <c r="O2488" i="1" l="1"/>
  <c r="M2488" i="1"/>
  <c r="R2488" i="1"/>
  <c r="V2488" i="1" s="1"/>
  <c r="L2489" i="1"/>
  <c r="R2489" i="1" s="1"/>
  <c r="N2492" i="1"/>
  <c r="Q2491" i="1"/>
  <c r="M2489" i="1" l="1"/>
  <c r="O2489" i="1"/>
  <c r="T2489" i="1"/>
  <c r="V2489" i="1" s="1"/>
  <c r="L2490" i="1"/>
  <c r="R2490" i="1" s="1"/>
  <c r="Q2492" i="1"/>
  <c r="N2493" i="1"/>
  <c r="T2490" i="1" l="1"/>
  <c r="V2490" i="1" s="1"/>
  <c r="L2491" i="1"/>
  <c r="T2491" i="1" s="1"/>
  <c r="M2490" i="1"/>
  <c r="O2490" i="1"/>
  <c r="N2494" i="1"/>
  <c r="Q2493" i="1"/>
  <c r="M2491" i="1" l="1"/>
  <c r="O2491" i="1"/>
  <c r="R2491" i="1"/>
  <c r="V2491" i="1" s="1"/>
  <c r="L2492" i="1"/>
  <c r="M2492" i="1" s="1"/>
  <c r="Q2494" i="1"/>
  <c r="N2495" i="1"/>
  <c r="O2492" i="1" l="1"/>
  <c r="R2492" i="1"/>
  <c r="L2493" i="1"/>
  <c r="T2493" i="1" s="1"/>
  <c r="T2492" i="1"/>
  <c r="N2496" i="1"/>
  <c r="Q2495" i="1"/>
  <c r="L2494" i="1" l="1"/>
  <c r="T2494" i="1" s="1"/>
  <c r="M2493" i="1"/>
  <c r="O2493" i="1"/>
  <c r="R2493" i="1"/>
  <c r="V2492" i="1"/>
  <c r="N2497" i="1"/>
  <c r="Q2496" i="1"/>
  <c r="M2494" i="1" l="1"/>
  <c r="O2494" i="1"/>
  <c r="R2494" i="1"/>
  <c r="V2493" i="1"/>
  <c r="V2494" i="1" s="1"/>
  <c r="L2495" i="1"/>
  <c r="T2495" i="1" s="1"/>
  <c r="Q2497" i="1"/>
  <c r="N2498" i="1"/>
  <c r="L2496" i="1" l="1"/>
  <c r="T2496" i="1" s="1"/>
  <c r="R2495" i="1"/>
  <c r="V2495" i="1" s="1"/>
  <c r="M2495" i="1"/>
  <c r="O2495" i="1"/>
  <c r="N2499" i="1"/>
  <c r="Q2498" i="1"/>
  <c r="M2496" i="1" l="1"/>
  <c r="O2496" i="1"/>
  <c r="R2496" i="1"/>
  <c r="V2496" i="1" s="1"/>
  <c r="L2497" i="1"/>
  <c r="O2497" i="1" s="1"/>
  <c r="Q2499" i="1"/>
  <c r="N2500" i="1"/>
  <c r="L2498" i="1" l="1"/>
  <c r="T2498" i="1" s="1"/>
  <c r="R2497" i="1"/>
  <c r="T2497" i="1"/>
  <c r="M2497" i="1"/>
  <c r="Q2500" i="1"/>
  <c r="N2501" i="1"/>
  <c r="M2498" i="1" l="1"/>
  <c r="O2498" i="1"/>
  <c r="R2498" i="1"/>
  <c r="L2499" i="1"/>
  <c r="T2499" i="1" s="1"/>
  <c r="V2497" i="1"/>
  <c r="V2498" i="1" s="1"/>
  <c r="N2502" i="1"/>
  <c r="Q2501" i="1"/>
  <c r="M2499" i="1" l="1"/>
  <c r="O2499" i="1"/>
  <c r="R2499" i="1"/>
  <c r="V2499" i="1" s="1"/>
  <c r="L2500" i="1"/>
  <c r="T2500" i="1" s="1"/>
  <c r="Q2502" i="1"/>
  <c r="L2501" i="1" l="1"/>
  <c r="T2501" i="1" s="1"/>
  <c r="O2500" i="1"/>
  <c r="M2500" i="1"/>
  <c r="R2500" i="1"/>
  <c r="V2500" i="1" s="1"/>
  <c r="Q2503" i="1"/>
  <c r="M2501" i="1" l="1"/>
  <c r="O2501" i="1"/>
  <c r="R2501" i="1"/>
  <c r="V2501" i="1" s="1"/>
  <c r="L2502" i="1"/>
  <c r="T2502" i="1" s="1"/>
  <c r="Q2504" i="1"/>
  <c r="M2502" i="1" l="1"/>
  <c r="O2502" i="1"/>
  <c r="R2502" i="1"/>
  <c r="V2502" i="1" s="1"/>
  <c r="L2503" i="1"/>
  <c r="T2503" i="1" s="1"/>
  <c r="Q2505" i="1"/>
  <c r="L2504" i="1" l="1"/>
  <c r="U2504" i="1" s="1"/>
  <c r="O2503" i="1"/>
  <c r="M2503" i="1"/>
  <c r="R2503" i="1"/>
  <c r="U2503" i="1"/>
  <c r="N2503" i="1"/>
  <c r="Q2506" i="1"/>
  <c r="O2504" i="1" l="1"/>
  <c r="R2504" i="1"/>
  <c r="N2504" i="1"/>
  <c r="T2504" i="1"/>
  <c r="M2504" i="1"/>
  <c r="V2503" i="1"/>
  <c r="L2505" i="1"/>
  <c r="U2505" i="1" s="1"/>
  <c r="Q2507" i="1"/>
  <c r="V2504" i="1" l="1"/>
  <c r="O2505" i="1"/>
  <c r="M2505" i="1"/>
  <c r="N2505" i="1"/>
  <c r="R2505" i="1"/>
  <c r="T2505" i="1"/>
  <c r="L2506" i="1"/>
  <c r="U2506" i="1" s="1"/>
  <c r="Q2508" i="1"/>
  <c r="V2505" i="1" l="1"/>
  <c r="L2507" i="1"/>
  <c r="T2507" i="1" s="1"/>
  <c r="M2506" i="1"/>
  <c r="O2506" i="1"/>
  <c r="T2506" i="1"/>
  <c r="N2506" i="1"/>
  <c r="N2507" i="1" s="1"/>
  <c r="R2506" i="1"/>
  <c r="Q2509" i="1"/>
  <c r="M2507" i="1" l="1"/>
  <c r="R2507" i="1"/>
  <c r="O2507" i="1"/>
  <c r="V2506" i="1"/>
  <c r="L2508" i="1"/>
  <c r="T2508" i="1" s="1"/>
  <c r="N2508" i="1"/>
  <c r="Q2510" i="1"/>
  <c r="V2507" i="1" l="1"/>
  <c r="M2508" i="1"/>
  <c r="L2509" i="1"/>
  <c r="T2509" i="1" s="1"/>
  <c r="O2508" i="1"/>
  <c r="R2508" i="1"/>
  <c r="N2509" i="1"/>
  <c r="Q2511" i="1"/>
  <c r="V2508" i="1" l="1"/>
  <c r="O2509" i="1"/>
  <c r="R2509" i="1"/>
  <c r="M2509" i="1"/>
  <c r="L2510" i="1"/>
  <c r="T2510" i="1" s="1"/>
  <c r="N2510" i="1"/>
  <c r="N2511" i="1" s="1"/>
  <c r="N2512" i="1" s="1"/>
  <c r="Q2512" i="1"/>
  <c r="V2509" i="1" l="1"/>
  <c r="M2510" i="1"/>
  <c r="O2510" i="1"/>
  <c r="R2510" i="1"/>
  <c r="V2510" i="1" s="1"/>
  <c r="L2511" i="1"/>
  <c r="T2511" i="1" s="1"/>
  <c r="N2513" i="1"/>
  <c r="N2514" i="1" s="1"/>
  <c r="Q2513" i="1"/>
  <c r="M2511" i="1" l="1"/>
  <c r="O2511" i="1"/>
  <c r="R2511" i="1"/>
  <c r="V2511" i="1" s="1"/>
  <c r="L2512" i="1"/>
  <c r="R2512" i="1" s="1"/>
  <c r="N2515" i="1"/>
  <c r="Q2514" i="1"/>
  <c r="M2512" i="1" l="1"/>
  <c r="T2512" i="1"/>
  <c r="V2512" i="1" s="1"/>
  <c r="L2513" i="1"/>
  <c r="M2513" i="1" s="1"/>
  <c r="O2512" i="1"/>
  <c r="N2516" i="1"/>
  <c r="Q2515" i="1"/>
  <c r="L2514" i="1" l="1"/>
  <c r="T2514" i="1" s="1"/>
  <c r="O2513" i="1"/>
  <c r="R2513" i="1"/>
  <c r="T2513" i="1"/>
  <c r="Q2516" i="1"/>
  <c r="N2517" i="1"/>
  <c r="M2514" i="1" l="1"/>
  <c r="O2514" i="1"/>
  <c r="R2514" i="1"/>
  <c r="V2513" i="1"/>
  <c r="L2515" i="1"/>
  <c r="R2515" i="1" s="1"/>
  <c r="N2518" i="1"/>
  <c r="Q2517" i="1"/>
  <c r="V2514" i="1" l="1"/>
  <c r="M2515" i="1"/>
  <c r="T2515" i="1"/>
  <c r="L2516" i="1"/>
  <c r="M2516" i="1" s="1"/>
  <c r="O2515" i="1"/>
  <c r="Q2518" i="1"/>
  <c r="N2519" i="1"/>
  <c r="V2515" i="1" l="1"/>
  <c r="L2517" i="1"/>
  <c r="T2517" i="1" s="1"/>
  <c r="O2516" i="1"/>
  <c r="R2516" i="1"/>
  <c r="T2516" i="1"/>
  <c r="N2520" i="1"/>
  <c r="Q2519" i="1"/>
  <c r="M2517" i="1" l="1"/>
  <c r="O2517" i="1"/>
  <c r="R2517" i="1"/>
  <c r="V2516" i="1"/>
  <c r="V2517" i="1" s="1"/>
  <c r="L2518" i="1"/>
  <c r="T2518" i="1" s="1"/>
  <c r="Q2520" i="1"/>
  <c r="N2521" i="1"/>
  <c r="O2518" i="1" l="1"/>
  <c r="M2518" i="1"/>
  <c r="R2518" i="1"/>
  <c r="V2518" i="1" s="1"/>
  <c r="L2519" i="1"/>
  <c r="T2519" i="1" s="1"/>
  <c r="N2522" i="1"/>
  <c r="Q2521" i="1"/>
  <c r="M2519" i="1" l="1"/>
  <c r="L2520" i="1"/>
  <c r="T2520" i="1" s="1"/>
  <c r="O2519" i="1"/>
  <c r="R2519" i="1"/>
  <c r="V2519" i="1" s="1"/>
  <c r="Q2522" i="1"/>
  <c r="N2523" i="1"/>
  <c r="O2520" i="1" l="1"/>
  <c r="M2520" i="1"/>
  <c r="R2520" i="1"/>
  <c r="V2520" i="1" s="1"/>
  <c r="L2521" i="1"/>
  <c r="T2521" i="1" s="1"/>
  <c r="N2524" i="1"/>
  <c r="Q2523" i="1"/>
  <c r="M2521" i="1" l="1"/>
  <c r="O2521" i="1"/>
  <c r="R2521" i="1"/>
  <c r="V2521" i="1" s="1"/>
  <c r="L2522" i="1"/>
  <c r="T2522" i="1" s="1"/>
  <c r="Q2524" i="1"/>
  <c r="N2525" i="1"/>
  <c r="L2523" i="1" l="1"/>
  <c r="T2523" i="1" s="1"/>
  <c r="O2522" i="1"/>
  <c r="M2522" i="1"/>
  <c r="R2522" i="1"/>
  <c r="V2522" i="1" s="1"/>
  <c r="N2526" i="1"/>
  <c r="Q2525" i="1"/>
  <c r="O2523" i="1" l="1"/>
  <c r="R2523" i="1"/>
  <c r="V2523" i="1" s="1"/>
  <c r="M2523" i="1"/>
  <c r="L2524" i="1"/>
  <c r="R2524" i="1" s="1"/>
  <c r="Q2526" i="1"/>
  <c r="L2525" i="1" l="1"/>
  <c r="T2525" i="1" s="1"/>
  <c r="O2524" i="1"/>
  <c r="M2524" i="1"/>
  <c r="T2524" i="1"/>
  <c r="V2524" i="1" s="1"/>
  <c r="Q2527" i="1"/>
  <c r="M2525" i="1" l="1"/>
  <c r="O2525" i="1"/>
  <c r="R2525" i="1"/>
  <c r="V2525" i="1" s="1"/>
  <c r="L2526" i="1"/>
  <c r="T2526" i="1" s="1"/>
  <c r="Q2528" i="1"/>
  <c r="L2527" i="1" l="1"/>
  <c r="U2527" i="1" s="1"/>
  <c r="M2526" i="1"/>
  <c r="O2526" i="1"/>
  <c r="R2526" i="1"/>
  <c r="V2526" i="1" s="1"/>
  <c r="Q2529" i="1"/>
  <c r="O2527" i="1" l="1"/>
  <c r="T2527" i="1"/>
  <c r="M2527" i="1"/>
  <c r="R2527" i="1"/>
  <c r="N2527" i="1"/>
  <c r="L2528" i="1"/>
  <c r="U2528" i="1" s="1"/>
  <c r="Q2530" i="1"/>
  <c r="V2527" i="1" l="1"/>
  <c r="N2528" i="1"/>
  <c r="M2528" i="1"/>
  <c r="L2529" i="1"/>
  <c r="T2529" i="1" s="1"/>
  <c r="O2528" i="1"/>
  <c r="R2528" i="1"/>
  <c r="T2528" i="1"/>
  <c r="Q2531" i="1"/>
  <c r="V2528" i="1" l="1"/>
  <c r="N2529" i="1"/>
  <c r="L2530" i="1"/>
  <c r="U2530" i="1" s="1"/>
  <c r="O2529" i="1"/>
  <c r="R2529" i="1"/>
  <c r="U2529" i="1"/>
  <c r="M2529" i="1"/>
  <c r="Q2532" i="1"/>
  <c r="V2529" i="1" l="1"/>
  <c r="O2530" i="1"/>
  <c r="M2530" i="1"/>
  <c r="N2530" i="1"/>
  <c r="N2531" i="1" s="1"/>
  <c r="R2530" i="1"/>
  <c r="L2531" i="1"/>
  <c r="T2531" i="1" s="1"/>
  <c r="T2530" i="1"/>
  <c r="Q2533" i="1"/>
  <c r="V2530" i="1" l="1"/>
  <c r="M2531" i="1"/>
  <c r="R2531" i="1"/>
  <c r="O2531" i="1"/>
  <c r="L2532" i="1"/>
  <c r="T2532" i="1" s="1"/>
  <c r="N2532" i="1"/>
  <c r="Q2534" i="1"/>
  <c r="V2531" i="1" l="1"/>
  <c r="O2532" i="1"/>
  <c r="M2532" i="1"/>
  <c r="R2532" i="1"/>
  <c r="L2533" i="1"/>
  <c r="T2533" i="1" s="1"/>
  <c r="N2533" i="1"/>
  <c r="Q2535" i="1"/>
  <c r="V2532" i="1" l="1"/>
  <c r="M2533" i="1"/>
  <c r="L2534" i="1"/>
  <c r="T2534" i="1" s="1"/>
  <c r="O2533" i="1"/>
  <c r="R2533" i="1"/>
  <c r="N2534" i="1"/>
  <c r="N2535" i="1" s="1"/>
  <c r="N2536" i="1" s="1"/>
  <c r="Q2536" i="1"/>
  <c r="V2533" i="1" l="1"/>
  <c r="M2534" i="1"/>
  <c r="O2534" i="1"/>
  <c r="R2534" i="1"/>
  <c r="L2535" i="1"/>
  <c r="T2535" i="1" s="1"/>
  <c r="N2537" i="1"/>
  <c r="N2538" i="1" s="1"/>
  <c r="Q2537" i="1"/>
  <c r="V2534" i="1" l="1"/>
  <c r="M2535" i="1"/>
  <c r="O2535" i="1"/>
  <c r="R2535" i="1"/>
  <c r="V2535" i="1" s="1"/>
  <c r="L2536" i="1"/>
  <c r="T2536" i="1" s="1"/>
  <c r="N2539" i="1"/>
  <c r="Q2538" i="1"/>
  <c r="M2536" i="1" l="1"/>
  <c r="O2536" i="1"/>
  <c r="R2536" i="1"/>
  <c r="V2536" i="1" s="1"/>
  <c r="L2537" i="1"/>
  <c r="T2537" i="1" s="1"/>
  <c r="Q2539" i="1"/>
  <c r="N2540" i="1"/>
  <c r="L2538" i="1" l="1"/>
  <c r="T2538" i="1" s="1"/>
  <c r="M2537" i="1"/>
  <c r="O2537" i="1"/>
  <c r="R2537" i="1"/>
  <c r="V2537" i="1" s="1"/>
  <c r="N2541" i="1"/>
  <c r="Q2540" i="1"/>
  <c r="O2538" i="1" l="1"/>
  <c r="R2538" i="1"/>
  <c r="V2538" i="1" s="1"/>
  <c r="M2538" i="1"/>
  <c r="L2539" i="1"/>
  <c r="T2539" i="1" s="1"/>
  <c r="Q2541" i="1"/>
  <c r="N2542" i="1"/>
  <c r="L2540" i="1" l="1"/>
  <c r="T2540" i="1" s="1"/>
  <c r="M2539" i="1"/>
  <c r="O2539" i="1"/>
  <c r="R2539" i="1"/>
  <c r="V2539" i="1" s="1"/>
  <c r="N2543" i="1"/>
  <c r="Q2542" i="1"/>
  <c r="O2540" i="1" l="1"/>
  <c r="R2540" i="1"/>
  <c r="V2540" i="1" s="1"/>
  <c r="M2540" i="1"/>
  <c r="L2541" i="1"/>
  <c r="T2541" i="1" s="1"/>
  <c r="Q2543" i="1"/>
  <c r="N2544" i="1"/>
  <c r="O2541" i="1" l="1"/>
  <c r="M2541" i="1"/>
  <c r="R2541" i="1"/>
  <c r="V2541" i="1" s="1"/>
  <c r="L2542" i="1"/>
  <c r="T2542" i="1" s="1"/>
  <c r="N2545" i="1"/>
  <c r="Q2544" i="1"/>
  <c r="M2542" i="1" l="1"/>
  <c r="O2542" i="1"/>
  <c r="R2542" i="1"/>
  <c r="V2542" i="1" s="1"/>
  <c r="L2543" i="1"/>
  <c r="M2543" i="1" s="1"/>
  <c r="Q2545" i="1"/>
  <c r="N2546" i="1"/>
  <c r="O2543" i="1" l="1"/>
  <c r="L2544" i="1"/>
  <c r="R2544" i="1" s="1"/>
  <c r="R2543" i="1"/>
  <c r="T2543" i="1"/>
  <c r="N2547" i="1"/>
  <c r="Q2546" i="1"/>
  <c r="V2543" i="1" l="1"/>
  <c r="M2544" i="1"/>
  <c r="T2544" i="1"/>
  <c r="L2545" i="1"/>
  <c r="R2545" i="1" s="1"/>
  <c r="O2544" i="1"/>
  <c r="Q2547" i="1"/>
  <c r="N2548" i="1"/>
  <c r="V2544" i="1" l="1"/>
  <c r="O2545" i="1"/>
  <c r="L2546" i="1"/>
  <c r="R2546" i="1" s="1"/>
  <c r="T2545" i="1"/>
  <c r="V2545" i="1" s="1"/>
  <c r="M2545" i="1"/>
  <c r="N2549" i="1"/>
  <c r="Q2548" i="1"/>
  <c r="O2546" i="1" l="1"/>
  <c r="M2546" i="1"/>
  <c r="T2546" i="1"/>
  <c r="V2546" i="1" s="1"/>
  <c r="L2547" i="1"/>
  <c r="T2547" i="1" s="1"/>
  <c r="N2550" i="1"/>
  <c r="Q2549" i="1"/>
  <c r="L2548" i="1" l="1"/>
  <c r="T2548" i="1" s="1"/>
  <c r="O2547" i="1"/>
  <c r="M2547" i="1"/>
  <c r="R2547" i="1"/>
  <c r="V2547" i="1" s="1"/>
  <c r="Q2550" i="1"/>
  <c r="M2548" i="1" l="1"/>
  <c r="L2549" i="1"/>
  <c r="T2549" i="1" s="1"/>
  <c r="O2548" i="1"/>
  <c r="R2548" i="1"/>
  <c r="V2548" i="1" s="1"/>
  <c r="Q2551" i="1"/>
  <c r="M2549" i="1" l="1"/>
  <c r="O2549" i="1"/>
  <c r="R2549" i="1"/>
  <c r="V2549" i="1" s="1"/>
  <c r="L2550" i="1"/>
  <c r="O2550" i="1" s="1"/>
  <c r="Q2552" i="1"/>
  <c r="L2551" i="1" l="1"/>
  <c r="U2551" i="1" s="1"/>
  <c r="M2550" i="1"/>
  <c r="R2550" i="1"/>
  <c r="T2550" i="1"/>
  <c r="Q2553" i="1"/>
  <c r="M2551" i="1" l="1"/>
  <c r="N2551" i="1"/>
  <c r="O2551" i="1"/>
  <c r="T2551" i="1"/>
  <c r="R2551" i="1"/>
  <c r="L2552" i="1"/>
  <c r="U2552" i="1" s="1"/>
  <c r="V2550" i="1"/>
  <c r="Q2554" i="1"/>
  <c r="V2551" i="1" l="1"/>
  <c r="O2552" i="1"/>
  <c r="M2552" i="1"/>
  <c r="N2552" i="1"/>
  <c r="R2552" i="1"/>
  <c r="T2552" i="1"/>
  <c r="L2553" i="1"/>
  <c r="U2553" i="1" s="1"/>
  <c r="Q2555" i="1"/>
  <c r="V2552" i="1" l="1"/>
  <c r="M2553" i="1"/>
  <c r="L2554" i="1"/>
  <c r="U2554" i="1" s="1"/>
  <c r="O2553" i="1"/>
  <c r="N2553" i="1"/>
  <c r="R2553" i="1"/>
  <c r="T2553" i="1"/>
  <c r="Q2556" i="1"/>
  <c r="V2553" i="1" l="1"/>
  <c r="M2554" i="1"/>
  <c r="O2554" i="1"/>
  <c r="R2554" i="1"/>
  <c r="N2554" i="1"/>
  <c r="N2555" i="1" s="1"/>
  <c r="T2554" i="1"/>
  <c r="V2554" i="1" s="1"/>
  <c r="L2555" i="1"/>
  <c r="T2555" i="1" s="1"/>
  <c r="Q2557" i="1"/>
  <c r="M2555" i="1" l="1"/>
  <c r="O2555" i="1"/>
  <c r="R2555" i="1"/>
  <c r="V2555" i="1" s="1"/>
  <c r="L2556" i="1"/>
  <c r="T2556" i="1" s="1"/>
  <c r="N2556" i="1"/>
  <c r="Q2558" i="1"/>
  <c r="M2556" i="1" l="1"/>
  <c r="O2556" i="1"/>
  <c r="R2556" i="1"/>
  <c r="V2556" i="1" s="1"/>
  <c r="L2557" i="1"/>
  <c r="R2557" i="1" s="1"/>
  <c r="N2557" i="1"/>
  <c r="Q2559" i="1"/>
  <c r="T2557" i="1" l="1"/>
  <c r="V2557" i="1" s="1"/>
  <c r="L2558" i="1"/>
  <c r="T2558" i="1" s="1"/>
  <c r="M2557" i="1"/>
  <c r="O2557" i="1"/>
  <c r="N2558" i="1"/>
  <c r="N2559" i="1" s="1"/>
  <c r="N2560" i="1" s="1"/>
  <c r="Q2560" i="1"/>
  <c r="M2558" i="1" l="1"/>
  <c r="L2559" i="1"/>
  <c r="T2559" i="1" s="1"/>
  <c r="R2558" i="1"/>
  <c r="V2558" i="1" s="1"/>
  <c r="O2558" i="1"/>
  <c r="N2561" i="1"/>
  <c r="N2562" i="1" s="1"/>
  <c r="Q2561" i="1"/>
  <c r="M2559" i="1" l="1"/>
  <c r="O2559" i="1"/>
  <c r="R2559" i="1"/>
  <c r="V2559" i="1" s="1"/>
  <c r="L2560" i="1"/>
  <c r="T2560" i="1" s="1"/>
  <c r="Q2562" i="1"/>
  <c r="N2563" i="1"/>
  <c r="O2560" i="1" l="1"/>
  <c r="M2560" i="1"/>
  <c r="L2561" i="1"/>
  <c r="T2561" i="1" s="1"/>
  <c r="R2560" i="1"/>
  <c r="V2560" i="1" s="1"/>
  <c r="N2564" i="1"/>
  <c r="Q2563" i="1"/>
  <c r="M2561" i="1" l="1"/>
  <c r="O2561" i="1"/>
  <c r="R2561" i="1"/>
  <c r="V2561" i="1" s="1"/>
  <c r="L2562" i="1"/>
  <c r="T2562" i="1" s="1"/>
  <c r="Q2564" i="1"/>
  <c r="N2565" i="1"/>
  <c r="M2562" i="1" l="1"/>
  <c r="L2563" i="1"/>
  <c r="T2563" i="1" s="1"/>
  <c r="O2562" i="1"/>
  <c r="R2562" i="1"/>
  <c r="V2562" i="1" s="1"/>
  <c r="N2566" i="1"/>
  <c r="Q2565" i="1"/>
  <c r="O2563" i="1" l="1"/>
  <c r="M2563" i="1"/>
  <c r="R2563" i="1"/>
  <c r="V2563" i="1" s="1"/>
  <c r="L2564" i="1"/>
  <c r="T2564" i="1" s="1"/>
  <c r="Q2566" i="1"/>
  <c r="N2567" i="1"/>
  <c r="M2564" i="1" l="1"/>
  <c r="O2564" i="1"/>
  <c r="R2564" i="1"/>
  <c r="V2564" i="1" s="1"/>
  <c r="L2565" i="1"/>
  <c r="T2565" i="1" s="1"/>
  <c r="N2568" i="1"/>
  <c r="Q2567" i="1"/>
  <c r="M2565" i="1" l="1"/>
  <c r="L2566" i="1"/>
  <c r="T2566" i="1" s="1"/>
  <c r="O2565" i="1"/>
  <c r="R2565" i="1"/>
  <c r="V2565" i="1" s="1"/>
  <c r="Q2568" i="1"/>
  <c r="N2569" i="1"/>
  <c r="L2567" i="1" l="1"/>
  <c r="T2567" i="1" s="1"/>
  <c r="M2566" i="1"/>
  <c r="O2566" i="1"/>
  <c r="R2566" i="1"/>
  <c r="V2566" i="1" s="1"/>
  <c r="N2570" i="1"/>
  <c r="Q2569" i="1"/>
  <c r="M2567" i="1" l="1"/>
  <c r="O2567" i="1"/>
  <c r="R2567" i="1"/>
  <c r="V2567" i="1" s="1"/>
  <c r="L2568" i="1"/>
  <c r="T2568" i="1" s="1"/>
  <c r="Q2570" i="1"/>
  <c r="N2571" i="1"/>
  <c r="M2568" i="1" l="1"/>
  <c r="L2569" i="1"/>
  <c r="T2569" i="1" s="1"/>
  <c r="O2568" i="1"/>
  <c r="R2568" i="1"/>
  <c r="V2568" i="1" s="1"/>
  <c r="N2572" i="1"/>
  <c r="Q2571" i="1"/>
  <c r="O2569" i="1" l="1"/>
  <c r="M2569" i="1"/>
  <c r="L2570" i="1"/>
  <c r="T2570" i="1" s="1"/>
  <c r="R2569" i="1"/>
  <c r="V2569" i="1" s="1"/>
  <c r="Q2572" i="1"/>
  <c r="N2573" i="1"/>
  <c r="M2570" i="1" l="1"/>
  <c r="O2570" i="1"/>
  <c r="R2570" i="1"/>
  <c r="V2570" i="1" s="1"/>
  <c r="L2571" i="1"/>
  <c r="O2571" i="1" s="1"/>
  <c r="N2574" i="1"/>
  <c r="Q2573" i="1"/>
  <c r="M2571" i="1" l="1"/>
  <c r="R2571" i="1"/>
  <c r="T2571" i="1"/>
  <c r="L2572" i="1"/>
  <c r="R2572" i="1" s="1"/>
  <c r="Q2574" i="1"/>
  <c r="L2573" i="1" l="1"/>
  <c r="T2573" i="1" s="1"/>
  <c r="O2572" i="1"/>
  <c r="T2572" i="1"/>
  <c r="V2571" i="1"/>
  <c r="M2572" i="1"/>
  <c r="Q2575" i="1"/>
  <c r="V2572" i="1" l="1"/>
  <c r="O2573" i="1"/>
  <c r="R2573" i="1"/>
  <c r="M2573" i="1"/>
  <c r="L2574" i="1"/>
  <c r="R2574" i="1" s="1"/>
  <c r="Q2576" i="1"/>
  <c r="V2573" i="1" l="1"/>
  <c r="L2575" i="1"/>
  <c r="U2575" i="1" s="1"/>
  <c r="O2574" i="1"/>
  <c r="T2574" i="1"/>
  <c r="M2574" i="1"/>
  <c r="Q2577" i="1"/>
  <c r="V2574" i="1" l="1"/>
  <c r="L2576" i="1"/>
  <c r="U2576" i="1" s="1"/>
  <c r="M2575" i="1"/>
  <c r="R2575" i="1"/>
  <c r="O2575" i="1"/>
  <c r="T2575" i="1"/>
  <c r="N2575" i="1"/>
  <c r="Q2578" i="1"/>
  <c r="O2576" i="1" l="1"/>
  <c r="R2576" i="1"/>
  <c r="N2576" i="1"/>
  <c r="T2576" i="1"/>
  <c r="V2575" i="1"/>
  <c r="M2576" i="1"/>
  <c r="L2577" i="1"/>
  <c r="U2577" i="1" s="1"/>
  <c r="Q2579" i="1"/>
  <c r="V2576" i="1" l="1"/>
  <c r="L2578" i="1"/>
  <c r="U2578" i="1" s="1"/>
  <c r="M2577" i="1"/>
  <c r="O2577" i="1"/>
  <c r="N2577" i="1"/>
  <c r="R2577" i="1"/>
  <c r="T2577" i="1"/>
  <c r="Q2580" i="1"/>
  <c r="O2578" i="1" l="1"/>
  <c r="R2578" i="1"/>
  <c r="T2578" i="1"/>
  <c r="M2578" i="1"/>
  <c r="N2578" i="1"/>
  <c r="N2579" i="1" s="1"/>
  <c r="V2577" i="1"/>
  <c r="L2579" i="1"/>
  <c r="T2579" i="1" s="1"/>
  <c r="Q2581" i="1"/>
  <c r="V2578" i="1" l="1"/>
  <c r="M2579" i="1"/>
  <c r="L2580" i="1"/>
  <c r="T2580" i="1" s="1"/>
  <c r="O2579" i="1"/>
  <c r="R2579" i="1"/>
  <c r="N2580" i="1"/>
  <c r="Q2582" i="1"/>
  <c r="V2579" i="1" l="1"/>
  <c r="M2580" i="1"/>
  <c r="R2580" i="1"/>
  <c r="V2580" i="1" s="1"/>
  <c r="O2580" i="1"/>
  <c r="L2581" i="1"/>
  <c r="T2581" i="1" s="1"/>
  <c r="N2581" i="1"/>
  <c r="Q2583" i="1"/>
  <c r="M2581" i="1" l="1"/>
  <c r="O2581" i="1"/>
  <c r="R2581" i="1"/>
  <c r="V2581" i="1" s="1"/>
  <c r="L2582" i="1"/>
  <c r="T2582" i="1" s="1"/>
  <c r="N2582" i="1"/>
  <c r="N2583" i="1" s="1"/>
  <c r="N2584" i="1" s="1"/>
  <c r="Q2584" i="1"/>
  <c r="M2582" i="1" l="1"/>
  <c r="O2582" i="1"/>
  <c r="R2582" i="1"/>
  <c r="V2582" i="1" s="1"/>
  <c r="L2583" i="1"/>
  <c r="T2583" i="1" s="1"/>
  <c r="N2585" i="1"/>
  <c r="N2586" i="1" s="1"/>
  <c r="Q2585" i="1"/>
  <c r="O2583" i="1" l="1"/>
  <c r="M2583" i="1"/>
  <c r="L2584" i="1"/>
  <c r="T2584" i="1" s="1"/>
  <c r="R2583" i="1"/>
  <c r="V2583" i="1" s="1"/>
  <c r="Q2586" i="1"/>
  <c r="N2587" i="1"/>
  <c r="M2584" i="1" l="1"/>
  <c r="O2584" i="1"/>
  <c r="R2584" i="1"/>
  <c r="V2584" i="1" s="1"/>
  <c r="L2585" i="1"/>
  <c r="T2585" i="1" s="1"/>
  <c r="N2588" i="1"/>
  <c r="Q2587" i="1"/>
  <c r="M2585" i="1" l="1"/>
  <c r="L2586" i="1"/>
  <c r="T2586" i="1" s="1"/>
  <c r="O2585" i="1"/>
  <c r="R2585" i="1"/>
  <c r="V2585" i="1" s="1"/>
  <c r="Q2588" i="1"/>
  <c r="N2589" i="1"/>
  <c r="M2586" i="1" l="1"/>
  <c r="O2586" i="1"/>
  <c r="L2587" i="1"/>
  <c r="T2587" i="1" s="1"/>
  <c r="R2586" i="1"/>
  <c r="V2586" i="1" s="1"/>
  <c r="N2590" i="1"/>
  <c r="Q2589" i="1"/>
  <c r="L2588" i="1" l="1"/>
  <c r="T2588" i="1" s="1"/>
  <c r="M2587" i="1"/>
  <c r="O2587" i="1"/>
  <c r="R2587" i="1"/>
  <c r="V2587" i="1" s="1"/>
  <c r="N2591" i="1"/>
  <c r="Q2590" i="1"/>
  <c r="M2588" i="1" l="1"/>
  <c r="O2588" i="1"/>
  <c r="R2588" i="1"/>
  <c r="V2588" i="1" s="1"/>
  <c r="L2589" i="1"/>
  <c r="T2589" i="1" s="1"/>
  <c r="Q2591" i="1"/>
  <c r="N2592" i="1"/>
  <c r="O2589" i="1" l="1"/>
  <c r="M2589" i="1"/>
  <c r="R2589" i="1"/>
  <c r="V2589" i="1" s="1"/>
  <c r="L2590" i="1"/>
  <c r="R2590" i="1" s="1"/>
  <c r="N2593" i="1"/>
  <c r="Q2592" i="1"/>
  <c r="O2590" i="1" l="1"/>
  <c r="T2590" i="1"/>
  <c r="V2590" i="1" s="1"/>
  <c r="M2590" i="1"/>
  <c r="L2591" i="1"/>
  <c r="R2591" i="1" s="1"/>
  <c r="N2594" i="1"/>
  <c r="Q2593" i="1"/>
  <c r="O2591" i="1" l="1"/>
  <c r="L2592" i="1"/>
  <c r="R2592" i="1" s="1"/>
  <c r="M2591" i="1"/>
  <c r="T2591" i="1"/>
  <c r="V2591" i="1" s="1"/>
  <c r="Q2594" i="1"/>
  <c r="N2595" i="1"/>
  <c r="T2592" i="1" l="1"/>
  <c r="V2592" i="1" s="1"/>
  <c r="L2593" i="1"/>
  <c r="T2593" i="1" s="1"/>
  <c r="M2592" i="1"/>
  <c r="O2592" i="1"/>
  <c r="N2596" i="1"/>
  <c r="Q2595" i="1"/>
  <c r="M2593" i="1" l="1"/>
  <c r="O2593" i="1"/>
  <c r="R2593" i="1"/>
  <c r="V2593" i="1" s="1"/>
  <c r="L2594" i="1"/>
  <c r="T2594" i="1" s="1"/>
  <c r="Q2596" i="1"/>
  <c r="N2597" i="1"/>
  <c r="R2594" i="1" l="1"/>
  <c r="V2594" i="1" s="1"/>
  <c r="L2595" i="1"/>
  <c r="O2595" i="1" s="1"/>
  <c r="M2594" i="1"/>
  <c r="O2594" i="1"/>
  <c r="N2598" i="1"/>
  <c r="Q2597" i="1"/>
  <c r="M2595" i="1" l="1"/>
  <c r="R2595" i="1"/>
  <c r="T2595" i="1"/>
  <c r="L2596" i="1"/>
  <c r="T2596" i="1" s="1"/>
  <c r="Q2598" i="1"/>
  <c r="M2596" i="1" l="1"/>
  <c r="L2597" i="1"/>
  <c r="T2597" i="1" s="1"/>
  <c r="O2596" i="1"/>
  <c r="R2596" i="1"/>
  <c r="V2595" i="1"/>
  <c r="Q2599" i="1"/>
  <c r="O2597" i="1" l="1"/>
  <c r="M2597" i="1"/>
  <c r="L2598" i="1"/>
  <c r="T2598" i="1" s="1"/>
  <c r="R2597" i="1"/>
  <c r="V2596" i="1"/>
  <c r="Q2600" i="1"/>
  <c r="M2598" i="1" l="1"/>
  <c r="L2599" i="1"/>
  <c r="U2599" i="1" s="1"/>
  <c r="O2598" i="1"/>
  <c r="R2598" i="1"/>
  <c r="V2597" i="1"/>
  <c r="Q2601" i="1"/>
  <c r="O2599" i="1" l="1"/>
  <c r="M2599" i="1"/>
  <c r="N2599" i="1"/>
  <c r="R2599" i="1"/>
  <c r="T2599" i="1"/>
  <c r="L2600" i="1"/>
  <c r="U2600" i="1" s="1"/>
  <c r="V2598" i="1"/>
  <c r="Q2602" i="1"/>
  <c r="V2599" i="1" l="1"/>
  <c r="M2600" i="1"/>
  <c r="O2600" i="1"/>
  <c r="L2601" i="1"/>
  <c r="U2601" i="1" s="1"/>
  <c r="N2600" i="1"/>
  <c r="R2600" i="1"/>
  <c r="T2600" i="1"/>
  <c r="Q2603" i="1"/>
  <c r="V2600" i="1" l="1"/>
  <c r="M2601" i="1"/>
  <c r="N2601" i="1"/>
  <c r="O2601" i="1"/>
  <c r="R2601" i="1"/>
  <c r="T2601" i="1"/>
  <c r="L2602" i="1"/>
  <c r="U2602" i="1" s="1"/>
  <c r="Q2604" i="1"/>
  <c r="V2601" i="1" l="1"/>
  <c r="N2602" i="1"/>
  <c r="M2602" i="1"/>
  <c r="O2602" i="1"/>
  <c r="R2602" i="1"/>
  <c r="T2602" i="1"/>
  <c r="L2603" i="1"/>
  <c r="T2603" i="1" s="1"/>
  <c r="N2603" i="1"/>
  <c r="Q2605" i="1"/>
  <c r="V2602" i="1" l="1"/>
  <c r="M2603" i="1"/>
  <c r="R2603" i="1"/>
  <c r="L2604" i="1"/>
  <c r="R2604" i="1" s="1"/>
  <c r="O2603" i="1"/>
  <c r="N2604" i="1"/>
  <c r="Q2606" i="1"/>
  <c r="V2603" i="1" l="1"/>
  <c r="L2605" i="1"/>
  <c r="T2605" i="1" s="1"/>
  <c r="M2604" i="1"/>
  <c r="O2604" i="1"/>
  <c r="T2604" i="1"/>
  <c r="N2605" i="1"/>
  <c r="Q2607" i="1"/>
  <c r="V2604" i="1" l="1"/>
  <c r="O2605" i="1"/>
  <c r="R2605" i="1"/>
  <c r="M2605" i="1"/>
  <c r="L2606" i="1"/>
  <c r="T2606" i="1" s="1"/>
  <c r="N2606" i="1"/>
  <c r="N2607" i="1" s="1"/>
  <c r="N2608" i="1" s="1"/>
  <c r="Q2608" i="1"/>
  <c r="V2605" i="1" l="1"/>
  <c r="M2606" i="1"/>
  <c r="O2606" i="1"/>
  <c r="R2606" i="1"/>
  <c r="V2606" i="1" s="1"/>
  <c r="L2607" i="1"/>
  <c r="T2607" i="1" s="1"/>
  <c r="N2609" i="1"/>
  <c r="Q2609" i="1"/>
  <c r="O2607" i="1" l="1"/>
  <c r="M2607" i="1"/>
  <c r="R2607" i="1"/>
  <c r="V2607" i="1" s="1"/>
  <c r="L2608" i="1"/>
  <c r="T2608" i="1" s="1"/>
  <c r="N2610" i="1"/>
  <c r="N2611" i="1" s="1"/>
  <c r="Q2610" i="1"/>
  <c r="O2608" i="1" l="1"/>
  <c r="M2608" i="1"/>
  <c r="R2608" i="1"/>
  <c r="V2608" i="1" s="1"/>
  <c r="L2609" i="1"/>
  <c r="T2609" i="1" s="1"/>
  <c r="N2612" i="1"/>
  <c r="Q2611" i="1"/>
  <c r="M2609" i="1" l="1"/>
  <c r="R2609" i="1"/>
  <c r="V2609" i="1" s="1"/>
  <c r="L2610" i="1"/>
  <c r="R2610" i="1" s="1"/>
  <c r="O2609" i="1"/>
  <c r="Q2612" i="1"/>
  <c r="N2613" i="1"/>
  <c r="O2610" i="1" l="1"/>
  <c r="T2610" i="1"/>
  <c r="V2610" i="1" s="1"/>
  <c r="L2611" i="1"/>
  <c r="T2611" i="1" s="1"/>
  <c r="M2610" i="1"/>
  <c r="N2614" i="1"/>
  <c r="Q2613" i="1"/>
  <c r="M2611" i="1" l="1"/>
  <c r="L2612" i="1"/>
  <c r="R2612" i="1" s="1"/>
  <c r="O2611" i="1"/>
  <c r="R2611" i="1"/>
  <c r="V2611" i="1" s="1"/>
  <c r="Q2614" i="1"/>
  <c r="N2615" i="1"/>
  <c r="M2612" i="1" l="1"/>
  <c r="L2613" i="1"/>
  <c r="T2613" i="1" s="1"/>
  <c r="T2612" i="1"/>
  <c r="V2612" i="1" s="1"/>
  <c r="O2612" i="1"/>
  <c r="N2616" i="1"/>
  <c r="Q2615" i="1"/>
  <c r="M2613" i="1" l="1"/>
  <c r="O2613" i="1"/>
  <c r="R2613" i="1"/>
  <c r="V2613" i="1" s="1"/>
  <c r="L2614" i="1"/>
  <c r="T2614" i="1" s="1"/>
  <c r="Q2616" i="1"/>
  <c r="N2617" i="1"/>
  <c r="M2614" i="1" l="1"/>
  <c r="L2615" i="1"/>
  <c r="T2615" i="1" s="1"/>
  <c r="O2614" i="1"/>
  <c r="R2614" i="1"/>
  <c r="V2614" i="1" s="1"/>
  <c r="N2618" i="1"/>
  <c r="Q2617" i="1"/>
  <c r="M2615" i="1" l="1"/>
  <c r="L2616" i="1"/>
  <c r="T2616" i="1" s="1"/>
  <c r="O2615" i="1"/>
  <c r="R2615" i="1"/>
  <c r="V2615" i="1" s="1"/>
  <c r="Q2618" i="1"/>
  <c r="N2619" i="1"/>
  <c r="O2616" i="1" l="1"/>
  <c r="M2616" i="1"/>
  <c r="L2617" i="1"/>
  <c r="T2617" i="1" s="1"/>
  <c r="R2616" i="1"/>
  <c r="V2616" i="1" s="1"/>
  <c r="N2620" i="1"/>
  <c r="Q2619" i="1"/>
  <c r="M2617" i="1" l="1"/>
  <c r="L2618" i="1"/>
  <c r="T2618" i="1" s="1"/>
  <c r="O2617" i="1"/>
  <c r="R2617" i="1"/>
  <c r="V2617" i="1" s="1"/>
  <c r="Q2620" i="1"/>
  <c r="N2621" i="1"/>
  <c r="M2618" i="1" l="1"/>
  <c r="R2618" i="1"/>
  <c r="V2618" i="1" s="1"/>
  <c r="O2618" i="1"/>
  <c r="L2619" i="1"/>
  <c r="T2619" i="1" s="1"/>
  <c r="N2622" i="1"/>
  <c r="Q2621" i="1"/>
  <c r="M2619" i="1" l="1"/>
  <c r="O2619" i="1"/>
  <c r="R2619" i="1"/>
  <c r="V2619" i="1" s="1"/>
  <c r="L2620" i="1"/>
  <c r="T2620" i="1" s="1"/>
  <c r="Q2622" i="1"/>
  <c r="L2621" i="1" l="1"/>
  <c r="T2621" i="1" s="1"/>
  <c r="O2620" i="1"/>
  <c r="R2620" i="1"/>
  <c r="V2620" i="1" s="1"/>
  <c r="M2620" i="1"/>
  <c r="Q2623" i="1"/>
  <c r="M2621" i="1" l="1"/>
  <c r="O2621" i="1"/>
  <c r="R2621" i="1"/>
  <c r="V2621" i="1" s="1"/>
  <c r="L2622" i="1"/>
  <c r="T2622" i="1" s="1"/>
  <c r="Q2624" i="1"/>
  <c r="M2622" i="1" l="1"/>
  <c r="O2622" i="1"/>
  <c r="R2622" i="1"/>
  <c r="V2622" i="1" s="1"/>
  <c r="L2623" i="1"/>
  <c r="T2623" i="1" s="1"/>
  <c r="Q2625" i="1"/>
  <c r="L2624" i="1" l="1"/>
  <c r="U2624" i="1" s="1"/>
  <c r="R2623" i="1"/>
  <c r="U2623" i="1"/>
  <c r="M2623" i="1"/>
  <c r="O2623" i="1"/>
  <c r="N2623" i="1"/>
  <c r="Q2626" i="1"/>
  <c r="O2624" i="1" l="1"/>
  <c r="T2624" i="1"/>
  <c r="R2624" i="1"/>
  <c r="N2624" i="1"/>
  <c r="M2624" i="1"/>
  <c r="V2623" i="1"/>
  <c r="V2624" i="1" s="1"/>
  <c r="L2625" i="1"/>
  <c r="U2625" i="1" s="1"/>
  <c r="Q2627" i="1"/>
  <c r="M2625" i="1" l="1"/>
  <c r="O2625" i="1"/>
  <c r="N2625" i="1"/>
  <c r="R2625" i="1"/>
  <c r="T2625" i="1"/>
  <c r="V2625" i="1" s="1"/>
  <c r="L2626" i="1"/>
  <c r="U2626" i="1" s="1"/>
  <c r="Q2628" i="1"/>
  <c r="N2626" i="1" l="1"/>
  <c r="N2627" i="1" s="1"/>
  <c r="T2626" i="1"/>
  <c r="L2627" i="1"/>
  <c r="T2627" i="1" s="1"/>
  <c r="M2626" i="1"/>
  <c r="O2626" i="1"/>
  <c r="R2626" i="1"/>
  <c r="Q2629" i="1"/>
  <c r="V2626" i="1" l="1"/>
  <c r="M2627" i="1"/>
  <c r="R2627" i="1"/>
  <c r="L2628" i="1"/>
  <c r="T2628" i="1" s="1"/>
  <c r="O2627" i="1"/>
  <c r="N2628" i="1"/>
  <c r="Q2630" i="1"/>
  <c r="V2627" i="1" l="1"/>
  <c r="M2628" i="1"/>
  <c r="O2628" i="1"/>
  <c r="L2629" i="1"/>
  <c r="T2629" i="1" s="1"/>
  <c r="R2628" i="1"/>
  <c r="V2628" i="1" s="1"/>
  <c r="N2629" i="1"/>
  <c r="Q2631" i="1"/>
  <c r="O2629" i="1" l="1"/>
  <c r="M2629" i="1"/>
  <c r="R2629" i="1"/>
  <c r="V2629" i="1" s="1"/>
  <c r="L2630" i="1"/>
  <c r="T2630" i="1" s="1"/>
  <c r="N2630" i="1"/>
  <c r="N2631" i="1" s="1"/>
  <c r="N2632" i="1" s="1"/>
  <c r="Q2632" i="1"/>
  <c r="M2630" i="1" l="1"/>
  <c r="O2630" i="1"/>
  <c r="R2630" i="1"/>
  <c r="V2630" i="1" s="1"/>
  <c r="L2631" i="1"/>
  <c r="T2631" i="1" s="1"/>
  <c r="N2633" i="1"/>
  <c r="N2634" i="1" s="1"/>
  <c r="Q2633" i="1"/>
  <c r="M2631" i="1" l="1"/>
  <c r="O2631" i="1"/>
  <c r="R2631" i="1"/>
  <c r="V2631" i="1" s="1"/>
  <c r="L2632" i="1"/>
  <c r="T2632" i="1" s="1"/>
  <c r="Q2634" i="1"/>
  <c r="N2635" i="1"/>
  <c r="L2633" i="1" l="1"/>
  <c r="T2633" i="1" s="1"/>
  <c r="M2632" i="1"/>
  <c r="O2632" i="1"/>
  <c r="R2632" i="1"/>
  <c r="V2632" i="1" s="1"/>
  <c r="N2636" i="1"/>
  <c r="Q2635" i="1"/>
  <c r="M2633" i="1" l="1"/>
  <c r="O2633" i="1"/>
  <c r="R2633" i="1"/>
  <c r="V2633" i="1" s="1"/>
  <c r="L2634" i="1"/>
  <c r="T2634" i="1" s="1"/>
  <c r="Q2636" i="1"/>
  <c r="N2637" i="1"/>
  <c r="L2635" i="1" l="1"/>
  <c r="T2635" i="1" s="1"/>
  <c r="M2634" i="1"/>
  <c r="O2634" i="1"/>
  <c r="R2634" i="1"/>
  <c r="V2634" i="1" s="1"/>
  <c r="N2638" i="1"/>
  <c r="Q2637" i="1"/>
  <c r="M2635" i="1" l="1"/>
  <c r="L2636" i="1"/>
  <c r="T2636" i="1" s="1"/>
  <c r="O2635" i="1"/>
  <c r="R2635" i="1"/>
  <c r="V2635" i="1" s="1"/>
  <c r="Q2638" i="1"/>
  <c r="N2639" i="1"/>
  <c r="M2636" i="1" l="1"/>
  <c r="L2637" i="1"/>
  <c r="T2637" i="1" s="1"/>
  <c r="O2636" i="1"/>
  <c r="R2636" i="1"/>
  <c r="V2636" i="1" s="1"/>
  <c r="N2640" i="1"/>
  <c r="Q2639" i="1"/>
  <c r="M2637" i="1" l="1"/>
  <c r="O2637" i="1"/>
  <c r="R2637" i="1"/>
  <c r="V2637" i="1" s="1"/>
  <c r="L2638" i="1"/>
  <c r="T2638" i="1" s="1"/>
  <c r="Q2640" i="1"/>
  <c r="N2641" i="1"/>
  <c r="L2639" i="1" l="1"/>
  <c r="T2639" i="1" s="1"/>
  <c r="M2638" i="1"/>
  <c r="O2638" i="1"/>
  <c r="R2638" i="1"/>
  <c r="V2638" i="1" s="1"/>
  <c r="N2642" i="1"/>
  <c r="Q2641" i="1"/>
  <c r="M2639" i="1" l="1"/>
  <c r="O2639" i="1"/>
  <c r="L2640" i="1"/>
  <c r="T2640" i="1" s="1"/>
  <c r="R2639" i="1"/>
  <c r="V2639" i="1" s="1"/>
  <c r="Q2642" i="1"/>
  <c r="N2643" i="1"/>
  <c r="M2640" i="1" l="1"/>
  <c r="O2640" i="1"/>
  <c r="R2640" i="1"/>
  <c r="V2640" i="1" s="1"/>
  <c r="L2641" i="1"/>
  <c r="T2641" i="1" s="1"/>
  <c r="N2644" i="1"/>
  <c r="Q2643" i="1"/>
  <c r="M2641" i="1" l="1"/>
  <c r="L2642" i="1"/>
  <c r="T2642" i="1" s="1"/>
  <c r="O2641" i="1"/>
  <c r="R2641" i="1"/>
  <c r="V2641" i="1" s="1"/>
  <c r="Q2644" i="1"/>
  <c r="N2645" i="1"/>
  <c r="L2643" i="1" l="1"/>
  <c r="T2643" i="1" s="1"/>
  <c r="O2642" i="1"/>
  <c r="R2642" i="1"/>
  <c r="V2642" i="1" s="1"/>
  <c r="M2642" i="1"/>
  <c r="N2646" i="1"/>
  <c r="Q2645" i="1"/>
  <c r="M2643" i="1" l="1"/>
  <c r="O2643" i="1"/>
  <c r="R2643" i="1"/>
  <c r="V2643" i="1" s="1"/>
  <c r="L2644" i="1"/>
  <c r="T2644" i="1" s="1"/>
  <c r="Q2646" i="1"/>
  <c r="O2644" i="1" l="1"/>
  <c r="M2644" i="1"/>
  <c r="L2645" i="1"/>
  <c r="T2645" i="1" s="1"/>
  <c r="R2644" i="1"/>
  <c r="V2644" i="1" s="1"/>
  <c r="Q2647" i="1"/>
  <c r="M2645" i="1" l="1"/>
  <c r="O2645" i="1"/>
  <c r="R2645" i="1"/>
  <c r="V2645" i="1" s="1"/>
  <c r="L2646" i="1"/>
  <c r="T2646" i="1" s="1"/>
  <c r="Q2648" i="1"/>
  <c r="M2646" i="1" l="1"/>
  <c r="O2646" i="1"/>
  <c r="R2646" i="1"/>
  <c r="V2646" i="1" s="1"/>
  <c r="L2647" i="1"/>
  <c r="U2647" i="1" s="1"/>
  <c r="Q2649" i="1"/>
  <c r="N2647" i="1" l="1"/>
  <c r="M2647" i="1"/>
  <c r="O2647" i="1"/>
  <c r="R2647" i="1"/>
  <c r="T2647" i="1"/>
  <c r="L2648" i="1"/>
  <c r="U2648" i="1" s="1"/>
  <c r="Q2650" i="1"/>
  <c r="V2647" i="1" l="1"/>
  <c r="O2648" i="1"/>
  <c r="M2648" i="1"/>
  <c r="R2648" i="1"/>
  <c r="N2648" i="1"/>
  <c r="T2648" i="1"/>
  <c r="V2648" i="1" s="1"/>
  <c r="L2649" i="1"/>
  <c r="T2649" i="1" s="1"/>
  <c r="Q2651" i="1"/>
  <c r="L2650" i="1" l="1"/>
  <c r="U2650" i="1" s="1"/>
  <c r="O2649" i="1"/>
  <c r="N2649" i="1"/>
  <c r="R2649" i="1"/>
  <c r="U2649" i="1"/>
  <c r="M2649" i="1"/>
  <c r="Q2652" i="1"/>
  <c r="N2650" i="1" l="1"/>
  <c r="R2650" i="1"/>
  <c r="T2650" i="1"/>
  <c r="V2649" i="1"/>
  <c r="M2650" i="1"/>
  <c r="O2650" i="1"/>
  <c r="L2651" i="1"/>
  <c r="T2651" i="1" s="1"/>
  <c r="N2651" i="1"/>
  <c r="Q2653" i="1"/>
  <c r="V2650" i="1" l="1"/>
  <c r="M2651" i="1"/>
  <c r="L2652" i="1"/>
  <c r="T2652" i="1" s="1"/>
  <c r="O2651" i="1"/>
  <c r="R2651" i="1"/>
  <c r="N2652" i="1"/>
  <c r="Q2654" i="1"/>
  <c r="V2651" i="1" l="1"/>
  <c r="R2652" i="1"/>
  <c r="O2652" i="1"/>
  <c r="M2652" i="1"/>
  <c r="L2653" i="1"/>
  <c r="M2653" i="1" s="1"/>
  <c r="N2653" i="1"/>
  <c r="Q2655" i="1"/>
  <c r="V2652" i="1" l="1"/>
  <c r="L2654" i="1"/>
  <c r="T2654" i="1" s="1"/>
  <c r="O2653" i="1"/>
  <c r="R2653" i="1"/>
  <c r="T2653" i="1"/>
  <c r="N2654" i="1"/>
  <c r="N2655" i="1" s="1"/>
  <c r="N2656" i="1" s="1"/>
  <c r="Q2656" i="1"/>
  <c r="O2654" i="1" l="1"/>
  <c r="R2654" i="1"/>
  <c r="M2654" i="1"/>
  <c r="L2655" i="1"/>
  <c r="T2655" i="1" s="1"/>
  <c r="V2653" i="1"/>
  <c r="V2654" i="1" s="1"/>
  <c r="N2657" i="1"/>
  <c r="Q2657" i="1"/>
  <c r="M2655" i="1" l="1"/>
  <c r="L2656" i="1"/>
  <c r="T2656" i="1" s="1"/>
  <c r="O2655" i="1"/>
  <c r="R2655" i="1"/>
  <c r="V2655" i="1" s="1"/>
  <c r="N2658" i="1"/>
  <c r="N2659" i="1" s="1"/>
  <c r="Q2658" i="1"/>
  <c r="R2656" i="1" l="1"/>
  <c r="O2656" i="1"/>
  <c r="M2656" i="1"/>
  <c r="V2656" i="1"/>
  <c r="L2657" i="1"/>
  <c r="R2657" i="1" s="1"/>
  <c r="N2660" i="1"/>
  <c r="Q2659" i="1"/>
  <c r="M2657" i="1" l="1"/>
  <c r="O2657" i="1"/>
  <c r="T2657" i="1"/>
  <c r="V2657" i="1" s="1"/>
  <c r="L2658" i="1"/>
  <c r="R2658" i="1" s="1"/>
  <c r="Q2660" i="1"/>
  <c r="N2661" i="1"/>
  <c r="L2659" i="1" l="1"/>
  <c r="T2659" i="1" s="1"/>
  <c r="T2658" i="1"/>
  <c r="V2658" i="1" s="1"/>
  <c r="O2658" i="1"/>
  <c r="M2658" i="1"/>
  <c r="N2662" i="1"/>
  <c r="Q2661" i="1"/>
  <c r="M2659" i="1" l="1"/>
  <c r="O2659" i="1"/>
  <c r="R2659" i="1"/>
  <c r="V2659" i="1" s="1"/>
  <c r="L2660" i="1"/>
  <c r="M2660" i="1" s="1"/>
  <c r="Q2662" i="1"/>
  <c r="N2663" i="1"/>
  <c r="L2661" i="1" l="1"/>
  <c r="T2661" i="1" s="1"/>
  <c r="R2660" i="1"/>
  <c r="T2660" i="1"/>
  <c r="O2660" i="1"/>
  <c r="N2664" i="1"/>
  <c r="Q2663" i="1"/>
  <c r="O2661" i="1" l="1"/>
  <c r="M2661" i="1"/>
  <c r="R2661" i="1"/>
  <c r="L2662" i="1"/>
  <c r="T2662" i="1" s="1"/>
  <c r="V2660" i="1"/>
  <c r="V2661" i="1" s="1"/>
  <c r="Q2664" i="1"/>
  <c r="N2665" i="1"/>
  <c r="O2662" i="1" l="1"/>
  <c r="M2662" i="1"/>
  <c r="L2663" i="1"/>
  <c r="T2663" i="1" s="1"/>
  <c r="R2662" i="1"/>
  <c r="V2662" i="1" s="1"/>
  <c r="N2666" i="1"/>
  <c r="Q2665" i="1"/>
  <c r="M2663" i="1" l="1"/>
  <c r="L2664" i="1"/>
  <c r="R2664" i="1" s="1"/>
  <c r="O2663" i="1"/>
  <c r="R2663" i="1"/>
  <c r="V2663" i="1" s="1"/>
  <c r="N2667" i="1"/>
  <c r="Q2666" i="1"/>
  <c r="L2665" i="1" l="1"/>
  <c r="T2665" i="1" s="1"/>
  <c r="T2664" i="1"/>
  <c r="V2664" i="1" s="1"/>
  <c r="O2664" i="1"/>
  <c r="M2664" i="1"/>
  <c r="Q2667" i="1"/>
  <c r="N2668" i="1"/>
  <c r="M2665" i="1" l="1"/>
  <c r="O2665" i="1"/>
  <c r="R2665" i="1"/>
  <c r="V2665" i="1" s="1"/>
  <c r="L2666" i="1"/>
  <c r="T2666" i="1" s="1"/>
  <c r="N2669" i="1"/>
  <c r="Q2668" i="1"/>
  <c r="M2666" i="1" l="1"/>
  <c r="O2666" i="1"/>
  <c r="R2666" i="1"/>
  <c r="V2666" i="1" s="1"/>
  <c r="L2667" i="1"/>
  <c r="M2667" i="1" s="1"/>
  <c r="Q2669" i="1"/>
  <c r="N2670" i="1"/>
  <c r="L2668" i="1" l="1"/>
  <c r="T2668" i="1" s="1"/>
  <c r="O2667" i="1"/>
  <c r="R2667" i="1"/>
  <c r="T2667" i="1"/>
  <c r="Q2670" i="1"/>
  <c r="M2668" i="1" l="1"/>
  <c r="R2668" i="1"/>
  <c r="O2668" i="1"/>
  <c r="V2667" i="1"/>
  <c r="V2668" i="1" s="1"/>
  <c r="L2669" i="1"/>
  <c r="R2669" i="1" s="1"/>
  <c r="Q2671" i="1"/>
  <c r="L2670" i="1" l="1"/>
  <c r="T2670" i="1" s="1"/>
  <c r="O2669" i="1"/>
  <c r="T2669" i="1"/>
  <c r="V2669" i="1" s="1"/>
  <c r="M2669" i="1"/>
  <c r="Q2672" i="1"/>
  <c r="O2670" i="1" l="1"/>
  <c r="R2670" i="1"/>
  <c r="V2670" i="1" s="1"/>
  <c r="M2670" i="1"/>
  <c r="L2671" i="1"/>
  <c r="U2671" i="1" s="1"/>
  <c r="Q2673" i="1"/>
  <c r="O2671" i="1" l="1"/>
  <c r="M2671" i="1"/>
  <c r="N2671" i="1"/>
  <c r="R2671" i="1"/>
  <c r="L2672" i="1"/>
  <c r="U2672" i="1" s="1"/>
  <c r="T2671" i="1"/>
  <c r="Q2674" i="1"/>
  <c r="V2671" i="1" l="1"/>
  <c r="M2672" i="1"/>
  <c r="O2672" i="1"/>
  <c r="N2672" i="1"/>
  <c r="R2672" i="1"/>
  <c r="T2672" i="1"/>
  <c r="L2673" i="1"/>
  <c r="U2673" i="1" s="1"/>
  <c r="Q2675" i="1"/>
  <c r="V2672" i="1" l="1"/>
  <c r="M2673" i="1"/>
  <c r="O2673" i="1"/>
  <c r="N2673" i="1"/>
  <c r="R2673" i="1"/>
  <c r="T2673" i="1"/>
  <c r="L2674" i="1"/>
  <c r="U2674" i="1" s="1"/>
  <c r="Q2676" i="1"/>
  <c r="V2673" i="1" l="1"/>
  <c r="M2674" i="1"/>
  <c r="O2674" i="1"/>
  <c r="L2675" i="1"/>
  <c r="T2675" i="1" s="1"/>
  <c r="N2674" i="1"/>
  <c r="R2674" i="1"/>
  <c r="T2674" i="1"/>
  <c r="N2675" i="1"/>
  <c r="Q2677" i="1"/>
  <c r="V2674" i="1" l="1"/>
  <c r="M2675" i="1"/>
  <c r="O2675" i="1"/>
  <c r="R2675" i="1"/>
  <c r="V2675" i="1" s="1"/>
  <c r="L2676" i="1"/>
  <c r="R2676" i="1" s="1"/>
  <c r="N2676" i="1"/>
  <c r="Q2678" i="1"/>
  <c r="L2677" i="1" l="1"/>
  <c r="T2677" i="1" s="1"/>
  <c r="O2676" i="1"/>
  <c r="T2676" i="1"/>
  <c r="V2676" i="1" s="1"/>
  <c r="M2676" i="1"/>
  <c r="N2677" i="1"/>
  <c r="Q2679" i="1"/>
  <c r="O2677" i="1" l="1"/>
  <c r="L2678" i="1"/>
  <c r="T2678" i="1" s="1"/>
  <c r="M2677" i="1"/>
  <c r="R2677" i="1"/>
  <c r="V2677" i="1" s="1"/>
  <c r="N2678" i="1"/>
  <c r="N2679" i="1" s="1"/>
  <c r="N2680" i="1" s="1"/>
  <c r="Q2680" i="1"/>
  <c r="M2678" i="1" l="1"/>
  <c r="O2678" i="1"/>
  <c r="R2678" i="1"/>
  <c r="V2678" i="1" s="1"/>
  <c r="L2679" i="1"/>
  <c r="T2679" i="1" s="1"/>
  <c r="N2681" i="1"/>
  <c r="Q2681" i="1"/>
  <c r="O2679" i="1" l="1"/>
  <c r="L2680" i="1"/>
  <c r="T2680" i="1" s="1"/>
  <c r="M2679" i="1"/>
  <c r="R2679" i="1"/>
  <c r="V2679" i="1" s="1"/>
  <c r="N2682" i="1"/>
  <c r="N2683" i="1" s="1"/>
  <c r="Q2682" i="1"/>
  <c r="O2680" i="1" l="1"/>
  <c r="R2680" i="1"/>
  <c r="V2680" i="1" s="1"/>
  <c r="M2680" i="1"/>
  <c r="L2681" i="1"/>
  <c r="R2681" i="1" s="1"/>
  <c r="Q2683" i="1"/>
  <c r="N2684" i="1"/>
  <c r="L2682" i="1" l="1"/>
  <c r="O2682" i="1" s="1"/>
  <c r="O2681" i="1"/>
  <c r="T2681" i="1"/>
  <c r="V2681" i="1" s="1"/>
  <c r="M2681" i="1"/>
  <c r="N2685" i="1"/>
  <c r="Q2684" i="1"/>
  <c r="M2682" i="1" l="1"/>
  <c r="R2682" i="1"/>
  <c r="T2682" i="1"/>
  <c r="L2683" i="1"/>
  <c r="R2683" i="1" s="1"/>
  <c r="Q2685" i="1"/>
  <c r="N2686" i="1"/>
  <c r="V2682" i="1" l="1"/>
  <c r="L2684" i="1"/>
  <c r="T2684" i="1" s="1"/>
  <c r="M2683" i="1"/>
  <c r="O2683" i="1"/>
  <c r="T2683" i="1"/>
  <c r="N2687" i="1"/>
  <c r="Q2686" i="1"/>
  <c r="M2684" i="1" l="1"/>
  <c r="V2683" i="1"/>
  <c r="O2684" i="1"/>
  <c r="R2684" i="1"/>
  <c r="L2685" i="1"/>
  <c r="M2685" i="1" s="1"/>
  <c r="Q2687" i="1"/>
  <c r="N2688" i="1"/>
  <c r="V2684" i="1" l="1"/>
  <c r="L2686" i="1"/>
  <c r="T2686" i="1" s="1"/>
  <c r="O2685" i="1"/>
  <c r="R2685" i="1"/>
  <c r="T2685" i="1"/>
  <c r="N2689" i="1"/>
  <c r="Q2688" i="1"/>
  <c r="O2686" i="1" l="1"/>
  <c r="M2686" i="1"/>
  <c r="R2686" i="1"/>
  <c r="V2685" i="1"/>
  <c r="V2686" i="1" s="1"/>
  <c r="L2687" i="1"/>
  <c r="T2687" i="1" s="1"/>
  <c r="Q2689" i="1"/>
  <c r="N2690" i="1"/>
  <c r="L2688" i="1" l="1"/>
  <c r="T2688" i="1" s="1"/>
  <c r="M2687" i="1"/>
  <c r="O2687" i="1"/>
  <c r="R2687" i="1"/>
  <c r="V2687" i="1" s="1"/>
  <c r="N2691" i="1"/>
  <c r="Q2690" i="1"/>
  <c r="M2688" i="1" l="1"/>
  <c r="L2689" i="1"/>
  <c r="T2689" i="1" s="1"/>
  <c r="O2688" i="1"/>
  <c r="R2688" i="1"/>
  <c r="V2688" i="1" s="1"/>
  <c r="Q2691" i="1"/>
  <c r="N2692" i="1"/>
  <c r="M2689" i="1" l="1"/>
  <c r="O2689" i="1"/>
  <c r="L2690" i="1"/>
  <c r="T2690" i="1" s="1"/>
  <c r="R2689" i="1"/>
  <c r="V2689" i="1" s="1"/>
  <c r="N2693" i="1"/>
  <c r="Q2692" i="1"/>
  <c r="M2690" i="1" l="1"/>
  <c r="O2690" i="1"/>
  <c r="R2690" i="1"/>
  <c r="V2690" i="1" s="1"/>
  <c r="L2691" i="1"/>
  <c r="M2691" i="1" s="1"/>
  <c r="Q2693" i="1"/>
  <c r="N2694" i="1"/>
  <c r="O2691" i="1" l="1"/>
  <c r="L2692" i="1"/>
  <c r="T2692" i="1" s="1"/>
  <c r="R2691" i="1"/>
  <c r="T2691" i="1"/>
  <c r="Q2694" i="1"/>
  <c r="M2692" i="1" l="1"/>
  <c r="L2693" i="1"/>
  <c r="T2693" i="1" s="1"/>
  <c r="O2692" i="1"/>
  <c r="R2692" i="1"/>
  <c r="V2691" i="1"/>
  <c r="Q2695" i="1"/>
  <c r="O2693" i="1" l="1"/>
  <c r="M2693" i="1"/>
  <c r="R2693" i="1"/>
  <c r="V2692" i="1"/>
  <c r="V2693" i="1" s="1"/>
  <c r="L2694" i="1"/>
  <c r="R2694" i="1" s="1"/>
  <c r="Q2696" i="1"/>
  <c r="L2695" i="1" l="1"/>
  <c r="U2695" i="1" s="1"/>
  <c r="O2694" i="1"/>
  <c r="T2694" i="1"/>
  <c r="V2694" i="1" s="1"/>
  <c r="M2694" i="1"/>
  <c r="Q2697" i="1"/>
  <c r="O2695" i="1" l="1"/>
  <c r="R2695" i="1"/>
  <c r="N2695" i="1"/>
  <c r="M2695" i="1"/>
  <c r="L2696" i="1"/>
  <c r="U2696" i="1" s="1"/>
  <c r="T2695" i="1"/>
  <c r="V2695" i="1" s="1"/>
  <c r="Q2698" i="1"/>
  <c r="O2696" i="1" l="1"/>
  <c r="M2696" i="1"/>
  <c r="N2696" i="1"/>
  <c r="R2696" i="1"/>
  <c r="T2696" i="1"/>
  <c r="L2697" i="1"/>
  <c r="U2697" i="1" s="1"/>
  <c r="Q2699" i="1"/>
  <c r="V2696" i="1" l="1"/>
  <c r="M2697" i="1"/>
  <c r="L2698" i="1"/>
  <c r="U2698" i="1" s="1"/>
  <c r="O2697" i="1"/>
  <c r="R2697" i="1"/>
  <c r="N2697" i="1"/>
  <c r="T2697" i="1"/>
  <c r="Q2700" i="1"/>
  <c r="V2697" i="1" l="1"/>
  <c r="M2698" i="1"/>
  <c r="R2698" i="1"/>
  <c r="L2699" i="1"/>
  <c r="T2699" i="1" s="1"/>
  <c r="O2698" i="1"/>
  <c r="N2698" i="1"/>
  <c r="N2699" i="1" s="1"/>
  <c r="T2698" i="1"/>
  <c r="Q2701" i="1"/>
  <c r="V2698" i="1" l="1"/>
  <c r="O2699" i="1"/>
  <c r="M2699" i="1"/>
  <c r="R2699" i="1"/>
  <c r="L2700" i="1"/>
  <c r="T2700" i="1" s="1"/>
  <c r="N2700" i="1"/>
  <c r="Q2702" i="1"/>
  <c r="V2699" i="1" l="1"/>
  <c r="M2700" i="1"/>
  <c r="O2700" i="1"/>
  <c r="R2700" i="1"/>
  <c r="L2701" i="1"/>
  <c r="O2701" i="1" s="1"/>
  <c r="N2701" i="1"/>
  <c r="Q2703" i="1"/>
  <c r="V2700" i="1" l="1"/>
  <c r="M2701" i="1"/>
  <c r="R2701" i="1"/>
  <c r="T2701" i="1"/>
  <c r="L2702" i="1"/>
  <c r="R2702" i="1" s="1"/>
  <c r="N2702" i="1"/>
  <c r="N2703" i="1" s="1"/>
  <c r="N2704" i="1" s="1"/>
  <c r="Q2704" i="1"/>
  <c r="M2702" i="1" l="1"/>
  <c r="T2702" i="1"/>
  <c r="L2703" i="1"/>
  <c r="T2703" i="1" s="1"/>
  <c r="O2702" i="1"/>
  <c r="V2701" i="1"/>
  <c r="V2702" i="1" s="1"/>
  <c r="N2705" i="1"/>
  <c r="N2706" i="1" s="1"/>
  <c r="Q2705" i="1"/>
  <c r="M2703" i="1" l="1"/>
  <c r="R2703" i="1"/>
  <c r="V2703" i="1" s="1"/>
  <c r="O2703" i="1"/>
  <c r="L2704" i="1"/>
  <c r="R2704" i="1" s="1"/>
  <c r="N2707" i="1"/>
  <c r="Q2706" i="1"/>
  <c r="L2705" i="1" l="1"/>
  <c r="T2705" i="1" s="1"/>
  <c r="M2704" i="1"/>
  <c r="O2704" i="1"/>
  <c r="T2704" i="1"/>
  <c r="V2704" i="1" s="1"/>
  <c r="Q2707" i="1"/>
  <c r="N2708" i="1"/>
  <c r="M2705" i="1" l="1"/>
  <c r="O2705" i="1"/>
  <c r="R2705" i="1"/>
  <c r="V2705" i="1" s="1"/>
  <c r="L2706" i="1"/>
  <c r="T2706" i="1" s="1"/>
  <c r="N2709" i="1"/>
  <c r="Q2708" i="1"/>
  <c r="M2706" i="1" l="1"/>
  <c r="L2707" i="1"/>
  <c r="T2707" i="1" s="1"/>
  <c r="O2706" i="1"/>
  <c r="R2706" i="1"/>
  <c r="V2706" i="1" s="1"/>
  <c r="Q2709" i="1"/>
  <c r="N2710" i="1"/>
  <c r="L2708" i="1" l="1"/>
  <c r="T2708" i="1" s="1"/>
  <c r="O2707" i="1"/>
  <c r="M2707" i="1"/>
  <c r="R2707" i="1"/>
  <c r="V2707" i="1" s="1"/>
  <c r="N2711" i="1"/>
  <c r="Q2710" i="1"/>
  <c r="M2708" i="1" l="1"/>
  <c r="O2708" i="1"/>
  <c r="R2708" i="1"/>
  <c r="V2708" i="1" s="1"/>
  <c r="L2709" i="1"/>
  <c r="O2709" i="1" s="1"/>
  <c r="Q2711" i="1"/>
  <c r="N2712" i="1"/>
  <c r="R2709" i="1" l="1"/>
  <c r="T2709" i="1"/>
  <c r="L2710" i="1"/>
  <c r="T2710" i="1" s="1"/>
  <c r="M2709" i="1"/>
  <c r="N2713" i="1"/>
  <c r="Q2712" i="1"/>
  <c r="M2710" i="1" l="1"/>
  <c r="L2711" i="1"/>
  <c r="R2711" i="1" s="1"/>
  <c r="O2710" i="1"/>
  <c r="R2710" i="1"/>
  <c r="V2709" i="1"/>
  <c r="Q2713" i="1"/>
  <c r="N2714" i="1"/>
  <c r="O2711" i="1" l="1"/>
  <c r="L2712" i="1"/>
  <c r="T2712" i="1" s="1"/>
  <c r="T2711" i="1"/>
  <c r="M2711" i="1"/>
  <c r="V2710" i="1"/>
  <c r="N2715" i="1"/>
  <c r="Q2714" i="1"/>
  <c r="V2711" i="1" l="1"/>
  <c r="M2712" i="1"/>
  <c r="O2712" i="1"/>
  <c r="R2712" i="1"/>
  <c r="L2713" i="1"/>
  <c r="M2713" i="1" s="1"/>
  <c r="Q2715" i="1"/>
  <c r="N2716" i="1"/>
  <c r="V2712" i="1" l="1"/>
  <c r="O2713" i="1"/>
  <c r="R2713" i="1"/>
  <c r="T2713" i="1"/>
  <c r="L2714" i="1"/>
  <c r="T2714" i="1" s="1"/>
  <c r="N2717" i="1"/>
  <c r="Q2716" i="1"/>
  <c r="L2715" i="1" l="1"/>
  <c r="T2715" i="1" s="1"/>
  <c r="M2714" i="1"/>
  <c r="O2714" i="1"/>
  <c r="R2714" i="1"/>
  <c r="V2713" i="1"/>
  <c r="Q2717" i="1"/>
  <c r="N2718" i="1"/>
  <c r="O2715" i="1" l="1"/>
  <c r="M2715" i="1"/>
  <c r="R2715" i="1"/>
  <c r="V2714" i="1"/>
  <c r="L2716" i="1"/>
  <c r="R2716" i="1" s="1"/>
  <c r="Q2718" i="1"/>
  <c r="V2715" i="1" l="1"/>
  <c r="L2717" i="1"/>
  <c r="T2717" i="1" s="1"/>
  <c r="M2716" i="1"/>
  <c r="O2716" i="1"/>
  <c r="T2716" i="1"/>
  <c r="Q2719" i="1"/>
  <c r="V2716" i="1" l="1"/>
  <c r="M2717" i="1"/>
  <c r="O2717" i="1"/>
  <c r="L2718" i="1"/>
  <c r="R2718" i="1" s="1"/>
  <c r="R2717" i="1"/>
  <c r="Q2720" i="1"/>
  <c r="V2717" i="1" l="1"/>
  <c r="L2719" i="1"/>
  <c r="U2719" i="1" s="1"/>
  <c r="T2718" i="1"/>
  <c r="O2718" i="1"/>
  <c r="M2718" i="1"/>
  <c r="Q2721" i="1"/>
  <c r="M2719" i="1" l="1"/>
  <c r="O2719" i="1"/>
  <c r="N2719" i="1"/>
  <c r="V2718" i="1"/>
  <c r="R2719" i="1"/>
  <c r="T2719" i="1"/>
  <c r="L2720" i="1"/>
  <c r="U2720" i="1" s="1"/>
  <c r="Q2722" i="1"/>
  <c r="V2719" i="1" l="1"/>
  <c r="M2720" i="1"/>
  <c r="O2720" i="1"/>
  <c r="N2720" i="1"/>
  <c r="L2721" i="1"/>
  <c r="U2721" i="1" s="1"/>
  <c r="R2720" i="1"/>
  <c r="T2720" i="1"/>
  <c r="Q2723" i="1"/>
  <c r="V2720" i="1" l="1"/>
  <c r="M2721" i="1"/>
  <c r="O2721" i="1"/>
  <c r="R2721" i="1"/>
  <c r="N2721" i="1"/>
  <c r="L2722" i="1"/>
  <c r="U2722" i="1" s="1"/>
  <c r="T2721" i="1"/>
  <c r="Q2724" i="1"/>
  <c r="V2721" i="1" l="1"/>
  <c r="M2722" i="1"/>
  <c r="O2722" i="1"/>
  <c r="N2722" i="1"/>
  <c r="R2722" i="1"/>
  <c r="T2722" i="1"/>
  <c r="L2723" i="1"/>
  <c r="T2723" i="1" s="1"/>
  <c r="N2723" i="1"/>
  <c r="Q2725" i="1"/>
  <c r="V2722" i="1" l="1"/>
  <c r="L2724" i="1"/>
  <c r="T2724" i="1" s="1"/>
  <c r="M2723" i="1"/>
  <c r="O2723" i="1"/>
  <c r="R2723" i="1"/>
  <c r="N2724" i="1"/>
  <c r="Q2726" i="1"/>
  <c r="M2724" i="1" l="1"/>
  <c r="O2724" i="1"/>
  <c r="V2723" i="1"/>
  <c r="R2724" i="1"/>
  <c r="L2725" i="1"/>
  <c r="R2725" i="1" s="1"/>
  <c r="N2725" i="1"/>
  <c r="Q2727" i="1"/>
  <c r="V2724" i="1" l="1"/>
  <c r="L2726" i="1"/>
  <c r="T2726" i="1" s="1"/>
  <c r="M2725" i="1"/>
  <c r="T2725" i="1"/>
  <c r="O2725" i="1"/>
  <c r="N2726" i="1"/>
  <c r="N2727" i="1" s="1"/>
  <c r="N2728" i="1" s="1"/>
  <c r="Q2728" i="1"/>
  <c r="V2725" i="1" l="1"/>
  <c r="L2727" i="1"/>
  <c r="T2727" i="1" s="1"/>
  <c r="M2726" i="1"/>
  <c r="O2726" i="1"/>
  <c r="R2726" i="1"/>
  <c r="N2729" i="1"/>
  <c r="N2730" i="1" s="1"/>
  <c r="Q2729" i="1"/>
  <c r="V2726" i="1" l="1"/>
  <c r="M2727" i="1"/>
  <c r="O2727" i="1"/>
  <c r="R2727" i="1"/>
  <c r="L2728" i="1"/>
  <c r="T2728" i="1" s="1"/>
  <c r="N2731" i="1"/>
  <c r="Q2730" i="1"/>
  <c r="V2727" i="1" l="1"/>
  <c r="O2728" i="1"/>
  <c r="M2728" i="1"/>
  <c r="L2729" i="1"/>
  <c r="T2729" i="1" s="1"/>
  <c r="R2728" i="1"/>
  <c r="Q2731" i="1"/>
  <c r="N2732" i="1"/>
  <c r="V2728" i="1" l="1"/>
  <c r="M2729" i="1"/>
  <c r="L2730" i="1"/>
  <c r="T2730" i="1" s="1"/>
  <c r="O2729" i="1"/>
  <c r="R2729" i="1"/>
  <c r="V2729" i="1" s="1"/>
  <c r="N2733" i="1"/>
  <c r="Q2732" i="1"/>
  <c r="M2730" i="1" l="1"/>
  <c r="O2730" i="1"/>
  <c r="R2730" i="1"/>
  <c r="V2730" i="1" s="1"/>
  <c r="L2731" i="1"/>
  <c r="T2731" i="1" s="1"/>
  <c r="Q2733" i="1"/>
  <c r="N2734" i="1"/>
  <c r="O2731" i="1" l="1"/>
  <c r="R2731" i="1"/>
  <c r="V2731" i="1" s="1"/>
  <c r="M2731" i="1"/>
  <c r="L2732" i="1"/>
  <c r="R2732" i="1" s="1"/>
  <c r="N2735" i="1"/>
  <c r="Q2734" i="1"/>
  <c r="L2733" i="1" l="1"/>
  <c r="T2733" i="1" s="1"/>
  <c r="T2732" i="1"/>
  <c r="V2732" i="1" s="1"/>
  <c r="M2732" i="1"/>
  <c r="O2732" i="1"/>
  <c r="Q2735" i="1"/>
  <c r="N2736" i="1"/>
  <c r="O2733" i="1" l="1"/>
  <c r="M2733" i="1"/>
  <c r="R2733" i="1"/>
  <c r="V2733" i="1" s="1"/>
  <c r="L2734" i="1"/>
  <c r="R2734" i="1" s="1"/>
  <c r="N2737" i="1"/>
  <c r="Q2736" i="1"/>
  <c r="L2735" i="1" l="1"/>
  <c r="T2735" i="1" s="1"/>
  <c r="M2734" i="1"/>
  <c r="O2734" i="1"/>
  <c r="T2734" i="1"/>
  <c r="V2734" i="1" s="1"/>
  <c r="Q2737" i="1"/>
  <c r="N2738" i="1"/>
  <c r="M2735" i="1" l="1"/>
  <c r="O2735" i="1"/>
  <c r="L2736" i="1"/>
  <c r="T2736" i="1" s="1"/>
  <c r="R2735" i="1"/>
  <c r="V2735" i="1" s="1"/>
  <c r="N2739" i="1"/>
  <c r="Q2738" i="1"/>
  <c r="M2736" i="1" l="1"/>
  <c r="O2736" i="1"/>
  <c r="R2736" i="1"/>
  <c r="V2736" i="1" s="1"/>
  <c r="L2737" i="1"/>
  <c r="R2737" i="1" s="1"/>
  <c r="Q2739" i="1"/>
  <c r="N2740" i="1"/>
  <c r="T2737" i="1" l="1"/>
  <c r="V2737" i="1" s="1"/>
  <c r="M2737" i="1"/>
  <c r="L2738" i="1"/>
  <c r="O2738" i="1" s="1"/>
  <c r="O2737" i="1"/>
  <c r="N2741" i="1"/>
  <c r="Q2740" i="1"/>
  <c r="M2738" i="1" l="1"/>
  <c r="R2738" i="1"/>
  <c r="T2738" i="1"/>
  <c r="L2739" i="1"/>
  <c r="T2739" i="1" s="1"/>
  <c r="Q2741" i="1"/>
  <c r="N2742" i="1"/>
  <c r="L2740" i="1" l="1"/>
  <c r="T2740" i="1" s="1"/>
  <c r="M2739" i="1"/>
  <c r="V2738" i="1"/>
  <c r="O2739" i="1"/>
  <c r="R2739" i="1"/>
  <c r="Q2742" i="1"/>
  <c r="M2740" i="1" l="1"/>
  <c r="R2740" i="1"/>
  <c r="O2740" i="1"/>
  <c r="L2741" i="1"/>
  <c r="T2741" i="1" s="1"/>
  <c r="V2739" i="1"/>
  <c r="V2740" i="1" s="1"/>
  <c r="Q2743" i="1"/>
  <c r="M2741" i="1" l="1"/>
  <c r="L2742" i="1"/>
  <c r="T2742" i="1" s="1"/>
  <c r="O2741" i="1"/>
  <c r="R2741" i="1"/>
  <c r="V2741" i="1" s="1"/>
  <c r="Q2744" i="1"/>
  <c r="M2742" i="1" l="1"/>
  <c r="O2742" i="1"/>
  <c r="R2742" i="1"/>
  <c r="V2742" i="1" s="1"/>
  <c r="L2743" i="1"/>
  <c r="U2743" i="1" s="1"/>
  <c r="Q2745" i="1"/>
  <c r="L2744" i="1" l="1"/>
  <c r="U2744" i="1" s="1"/>
  <c r="N2743" i="1"/>
  <c r="M2743" i="1"/>
  <c r="O2743" i="1"/>
  <c r="R2743" i="1"/>
  <c r="T2743" i="1"/>
  <c r="Q2746" i="1"/>
  <c r="V2743" i="1" l="1"/>
  <c r="O2744" i="1"/>
  <c r="L2745" i="1"/>
  <c r="T2745" i="1" s="1"/>
  <c r="M2744" i="1"/>
  <c r="N2744" i="1"/>
  <c r="R2744" i="1"/>
  <c r="T2744" i="1"/>
  <c r="Q2747" i="1"/>
  <c r="V2744" i="1" l="1"/>
  <c r="M2745" i="1"/>
  <c r="N2745" i="1"/>
  <c r="O2745" i="1"/>
  <c r="R2745" i="1"/>
  <c r="L2746" i="1"/>
  <c r="U2746" i="1" s="1"/>
  <c r="U2745" i="1"/>
  <c r="Q2748" i="1"/>
  <c r="V2745" i="1" l="1"/>
  <c r="M2746" i="1"/>
  <c r="O2746" i="1"/>
  <c r="L2747" i="1"/>
  <c r="T2747" i="1" s="1"/>
  <c r="N2746" i="1"/>
  <c r="N2747" i="1" s="1"/>
  <c r="R2746" i="1"/>
  <c r="T2746" i="1"/>
  <c r="Q2749" i="1"/>
  <c r="V2746" i="1" l="1"/>
  <c r="M2747" i="1"/>
  <c r="O2747" i="1"/>
  <c r="R2747" i="1"/>
  <c r="L2748" i="1"/>
  <c r="T2748" i="1" s="1"/>
  <c r="N2748" i="1"/>
  <c r="Q2750" i="1"/>
  <c r="V2747" i="1" l="1"/>
  <c r="M2748" i="1"/>
  <c r="O2748" i="1"/>
  <c r="L2749" i="1"/>
  <c r="T2749" i="1" s="1"/>
  <c r="R2748" i="1"/>
  <c r="N2749" i="1"/>
  <c r="Q2751" i="1"/>
  <c r="V2748" i="1" l="1"/>
  <c r="M2749" i="1"/>
  <c r="O2749" i="1"/>
  <c r="R2749" i="1"/>
  <c r="L2750" i="1"/>
  <c r="R2750" i="1" s="1"/>
  <c r="N2750" i="1"/>
  <c r="N2751" i="1" s="1"/>
  <c r="N2752" i="1" s="1"/>
  <c r="Q2752" i="1"/>
  <c r="V2749" i="1" l="1"/>
  <c r="M2750" i="1"/>
  <c r="T2750" i="1"/>
  <c r="V2750" i="1" s="1"/>
  <c r="L2751" i="1"/>
  <c r="R2751" i="1" s="1"/>
  <c r="O2750" i="1"/>
  <c r="N2753" i="1"/>
  <c r="N2754" i="1" s="1"/>
  <c r="Q2753" i="1"/>
  <c r="O2751" i="1" l="1"/>
  <c r="T2751" i="1"/>
  <c r="V2751" i="1" s="1"/>
  <c r="L2752" i="1"/>
  <c r="R2752" i="1" s="1"/>
  <c r="M2751" i="1"/>
  <c r="N2755" i="1"/>
  <c r="Q2754" i="1"/>
  <c r="M2752" i="1" l="1"/>
  <c r="T2752" i="1"/>
  <c r="V2752" i="1" s="1"/>
  <c r="L2753" i="1"/>
  <c r="T2753" i="1" s="1"/>
  <c r="O2752" i="1"/>
  <c r="Q2755" i="1"/>
  <c r="N2756" i="1"/>
  <c r="L2754" i="1" l="1"/>
  <c r="T2754" i="1" s="1"/>
  <c r="R2753" i="1"/>
  <c r="V2753" i="1" s="1"/>
  <c r="M2753" i="1"/>
  <c r="O2753" i="1"/>
  <c r="N2757" i="1"/>
  <c r="Q2756" i="1"/>
  <c r="O2754" i="1" l="1"/>
  <c r="R2754" i="1"/>
  <c r="V2754" i="1" s="1"/>
  <c r="M2754" i="1"/>
  <c r="L2755" i="1"/>
  <c r="T2755" i="1" s="1"/>
  <c r="Q2757" i="1"/>
  <c r="N2758" i="1"/>
  <c r="M2755" i="1" l="1"/>
  <c r="L2756" i="1"/>
  <c r="T2756" i="1" s="1"/>
  <c r="O2755" i="1"/>
  <c r="R2755" i="1"/>
  <c r="V2755" i="1" s="1"/>
  <c r="N2759" i="1"/>
  <c r="Q2758" i="1"/>
  <c r="M2756" i="1" l="1"/>
  <c r="O2756" i="1"/>
  <c r="L2757" i="1"/>
  <c r="T2757" i="1" s="1"/>
  <c r="R2756" i="1"/>
  <c r="V2756" i="1" s="1"/>
  <c r="Q2759" i="1"/>
  <c r="N2760" i="1"/>
  <c r="M2757" i="1" l="1"/>
  <c r="L2758" i="1"/>
  <c r="T2758" i="1" s="1"/>
  <c r="O2757" i="1"/>
  <c r="R2757" i="1"/>
  <c r="V2757" i="1" s="1"/>
  <c r="N2761" i="1"/>
  <c r="Q2760" i="1"/>
  <c r="M2758" i="1" l="1"/>
  <c r="L2759" i="1"/>
  <c r="T2759" i="1" s="1"/>
  <c r="O2758" i="1"/>
  <c r="R2758" i="1"/>
  <c r="V2758" i="1" s="1"/>
  <c r="Q2761" i="1"/>
  <c r="N2762" i="1"/>
  <c r="M2759" i="1" l="1"/>
  <c r="O2759" i="1"/>
  <c r="L2760" i="1"/>
  <c r="T2760" i="1" s="1"/>
  <c r="R2759" i="1"/>
  <c r="V2759" i="1" s="1"/>
  <c r="N2763" i="1"/>
  <c r="Q2762" i="1"/>
  <c r="M2760" i="1" l="1"/>
  <c r="O2760" i="1"/>
  <c r="L2761" i="1"/>
  <c r="T2761" i="1" s="1"/>
  <c r="R2760" i="1"/>
  <c r="V2760" i="1" s="1"/>
  <c r="Q2763" i="1"/>
  <c r="N2764" i="1"/>
  <c r="M2761" i="1" l="1"/>
  <c r="O2761" i="1"/>
  <c r="R2761" i="1"/>
  <c r="V2761" i="1" s="1"/>
  <c r="L2762" i="1"/>
  <c r="T2762" i="1" s="1"/>
  <c r="N2765" i="1"/>
  <c r="Q2764" i="1"/>
  <c r="L2763" i="1" l="1"/>
  <c r="T2763" i="1" s="1"/>
  <c r="M2762" i="1"/>
  <c r="O2762" i="1"/>
  <c r="R2762" i="1"/>
  <c r="V2762" i="1" s="1"/>
  <c r="Q2765" i="1"/>
  <c r="N2766" i="1"/>
  <c r="O2763" i="1" l="1"/>
  <c r="M2763" i="1"/>
  <c r="R2763" i="1"/>
  <c r="V2763" i="1" s="1"/>
  <c r="L2764" i="1"/>
  <c r="T2764" i="1" s="1"/>
  <c r="Q2766" i="1"/>
  <c r="M2764" i="1" l="1"/>
  <c r="O2764" i="1"/>
  <c r="R2764" i="1"/>
  <c r="V2764" i="1" s="1"/>
  <c r="L2765" i="1"/>
  <c r="M2765" i="1" s="1"/>
  <c r="Q2767" i="1"/>
  <c r="L2766" i="1" l="1"/>
  <c r="T2766" i="1" s="1"/>
  <c r="O2765" i="1"/>
  <c r="R2765" i="1"/>
  <c r="T2765" i="1"/>
  <c r="Q2768" i="1"/>
  <c r="M2766" i="1" l="1"/>
  <c r="O2766" i="1"/>
  <c r="V2765" i="1"/>
  <c r="R2766" i="1"/>
  <c r="L2767" i="1"/>
  <c r="T2767" i="1" s="1"/>
  <c r="Q2769" i="1"/>
  <c r="V2766" i="1" l="1"/>
  <c r="L2768" i="1"/>
  <c r="U2768" i="1" s="1"/>
  <c r="M2767" i="1"/>
  <c r="R2767" i="1"/>
  <c r="U2767" i="1"/>
  <c r="O2767" i="1"/>
  <c r="N2767" i="1"/>
  <c r="Q2770" i="1"/>
  <c r="V2767" i="1" l="1"/>
  <c r="M2768" i="1"/>
  <c r="O2768" i="1"/>
  <c r="R2768" i="1"/>
  <c r="N2768" i="1"/>
  <c r="T2768" i="1"/>
  <c r="L2769" i="1"/>
  <c r="U2769" i="1" s="1"/>
  <c r="Q2771" i="1"/>
  <c r="V2768" i="1" l="1"/>
  <c r="L2770" i="1"/>
  <c r="U2770" i="1" s="1"/>
  <c r="M2769" i="1"/>
  <c r="N2769" i="1"/>
  <c r="R2769" i="1"/>
  <c r="T2769" i="1"/>
  <c r="O2769" i="1"/>
  <c r="Q2772" i="1"/>
  <c r="O2770" i="1" l="1"/>
  <c r="N2770" i="1"/>
  <c r="R2770" i="1"/>
  <c r="T2770" i="1"/>
  <c r="M2770" i="1"/>
  <c r="V2769" i="1"/>
  <c r="L2771" i="1"/>
  <c r="T2771" i="1" s="1"/>
  <c r="N2771" i="1"/>
  <c r="Q2773" i="1"/>
  <c r="V2770" i="1" l="1"/>
  <c r="O2771" i="1"/>
  <c r="M2771" i="1"/>
  <c r="L2772" i="1"/>
  <c r="T2772" i="1" s="1"/>
  <c r="R2771" i="1"/>
  <c r="N2772" i="1"/>
  <c r="Q2774" i="1"/>
  <c r="V2771" i="1" l="1"/>
  <c r="M2772" i="1"/>
  <c r="O2772" i="1"/>
  <c r="L2773" i="1"/>
  <c r="T2773" i="1" s="1"/>
  <c r="R2772" i="1"/>
  <c r="V2772" i="1" s="1"/>
  <c r="N2773" i="1"/>
  <c r="Q2775" i="1"/>
  <c r="O2773" i="1" l="1"/>
  <c r="M2773" i="1"/>
  <c r="R2773" i="1"/>
  <c r="V2773" i="1" s="1"/>
  <c r="L2774" i="1"/>
  <c r="R2774" i="1" s="1"/>
  <c r="N2774" i="1"/>
  <c r="N2775" i="1" s="1"/>
  <c r="N2776" i="1" s="1"/>
  <c r="Q2776" i="1"/>
  <c r="M2774" i="1" l="1"/>
  <c r="O2774" i="1"/>
  <c r="T2774" i="1"/>
  <c r="V2774" i="1" s="1"/>
  <c r="L2775" i="1"/>
  <c r="T2775" i="1" s="1"/>
  <c r="N2777" i="1"/>
  <c r="N2778" i="1" s="1"/>
  <c r="Q2777" i="1"/>
  <c r="O2775" i="1" l="1"/>
  <c r="L2776" i="1"/>
  <c r="T2776" i="1" s="1"/>
  <c r="R2775" i="1"/>
  <c r="V2775" i="1" s="1"/>
  <c r="M2775" i="1"/>
  <c r="N2779" i="1"/>
  <c r="Q2778" i="1"/>
  <c r="M2776" i="1" l="1"/>
  <c r="O2776" i="1"/>
  <c r="R2776" i="1"/>
  <c r="V2776" i="1" s="1"/>
  <c r="L2777" i="1"/>
  <c r="R2777" i="1" s="1"/>
  <c r="Q2779" i="1"/>
  <c r="N2780" i="1"/>
  <c r="L2778" i="1" l="1"/>
  <c r="T2778" i="1" s="1"/>
  <c r="O2777" i="1"/>
  <c r="M2777" i="1"/>
  <c r="T2777" i="1"/>
  <c r="V2777" i="1" s="1"/>
  <c r="N2781" i="1"/>
  <c r="Q2780" i="1"/>
  <c r="M2778" i="1" l="1"/>
  <c r="O2778" i="1"/>
  <c r="L2779" i="1"/>
  <c r="T2779" i="1" s="1"/>
  <c r="R2778" i="1"/>
  <c r="V2778" i="1" s="1"/>
  <c r="Q2781" i="1"/>
  <c r="N2782" i="1"/>
  <c r="O2779" i="1" l="1"/>
  <c r="M2779" i="1"/>
  <c r="R2779" i="1"/>
  <c r="V2779" i="1" s="1"/>
  <c r="L2780" i="1"/>
  <c r="T2780" i="1" s="1"/>
  <c r="N2783" i="1"/>
  <c r="Q2782" i="1"/>
  <c r="M2780" i="1" l="1"/>
  <c r="L2781" i="1"/>
  <c r="R2781" i="1" s="1"/>
  <c r="O2780" i="1"/>
  <c r="R2780" i="1"/>
  <c r="V2780" i="1" s="1"/>
  <c r="Q2783" i="1"/>
  <c r="N2784" i="1"/>
  <c r="O2781" i="1" l="1"/>
  <c r="L2782" i="1"/>
  <c r="T2782" i="1" s="1"/>
  <c r="T2781" i="1"/>
  <c r="V2781" i="1" s="1"/>
  <c r="M2781" i="1"/>
  <c r="N2785" i="1"/>
  <c r="Q2784" i="1"/>
  <c r="M2782" i="1" l="1"/>
  <c r="L2783" i="1"/>
  <c r="T2783" i="1" s="1"/>
  <c r="O2782" i="1"/>
  <c r="R2782" i="1"/>
  <c r="V2782" i="1" s="1"/>
  <c r="N2786" i="1"/>
  <c r="Q2785" i="1"/>
  <c r="L2784" i="1" l="1"/>
  <c r="T2784" i="1" s="1"/>
  <c r="O2783" i="1"/>
  <c r="M2783" i="1"/>
  <c r="R2783" i="1"/>
  <c r="V2783" i="1" s="1"/>
  <c r="Q2786" i="1"/>
  <c r="N2787" i="1"/>
  <c r="M2784" i="1" l="1"/>
  <c r="R2784" i="1"/>
  <c r="V2784" i="1" s="1"/>
  <c r="O2784" i="1"/>
  <c r="L2785" i="1"/>
  <c r="R2785" i="1" s="1"/>
  <c r="N2788" i="1"/>
  <c r="Q2787" i="1"/>
  <c r="L2786" i="1" l="1"/>
  <c r="T2786" i="1" s="1"/>
  <c r="O2785" i="1"/>
  <c r="T2785" i="1"/>
  <c r="V2785" i="1" s="1"/>
  <c r="M2785" i="1"/>
  <c r="Q2788" i="1"/>
  <c r="N2789" i="1"/>
  <c r="O2786" i="1" l="1"/>
  <c r="M2786" i="1"/>
  <c r="R2786" i="1"/>
  <c r="V2786" i="1" s="1"/>
  <c r="L2787" i="1"/>
  <c r="R2787" i="1" s="1"/>
  <c r="N2790" i="1"/>
  <c r="Q2789" i="1"/>
  <c r="T2787" i="1" l="1"/>
  <c r="V2787" i="1" s="1"/>
  <c r="L2788" i="1"/>
  <c r="T2788" i="1" s="1"/>
  <c r="M2787" i="1"/>
  <c r="O2787" i="1"/>
  <c r="Q2790" i="1"/>
  <c r="M2788" i="1" l="1"/>
  <c r="O2788" i="1"/>
  <c r="R2788" i="1"/>
  <c r="V2788" i="1" s="1"/>
  <c r="L2789" i="1"/>
  <c r="T2789" i="1" s="1"/>
  <c r="Q2791" i="1"/>
  <c r="L2790" i="1" l="1"/>
  <c r="T2790" i="1" s="1"/>
  <c r="M2789" i="1"/>
  <c r="O2789" i="1"/>
  <c r="R2789" i="1"/>
  <c r="V2789" i="1" s="1"/>
  <c r="Q2792" i="1"/>
  <c r="M2790" i="1" l="1"/>
  <c r="O2790" i="1"/>
  <c r="R2790" i="1"/>
  <c r="V2790" i="1" s="1"/>
  <c r="L2791" i="1"/>
  <c r="U2791" i="1" s="1"/>
  <c r="Q2793" i="1"/>
  <c r="M2791" i="1" l="1"/>
  <c r="O2791" i="1"/>
  <c r="N2791" i="1"/>
  <c r="L2792" i="1"/>
  <c r="U2792" i="1" s="1"/>
  <c r="R2791" i="1"/>
  <c r="T2791" i="1"/>
  <c r="Q2794" i="1"/>
  <c r="V2791" i="1" l="1"/>
  <c r="O2792" i="1"/>
  <c r="M2792" i="1"/>
  <c r="N2792" i="1"/>
  <c r="L2793" i="1"/>
  <c r="U2793" i="1" s="1"/>
  <c r="R2792" i="1"/>
  <c r="T2792" i="1"/>
  <c r="Q2795" i="1"/>
  <c r="V2792" i="1" l="1"/>
  <c r="M2793" i="1"/>
  <c r="N2793" i="1"/>
  <c r="T2793" i="1"/>
  <c r="O2793" i="1"/>
  <c r="R2793" i="1"/>
  <c r="L2794" i="1"/>
  <c r="U2794" i="1" s="1"/>
  <c r="Q2796" i="1"/>
  <c r="V2793" i="1" l="1"/>
  <c r="M2794" i="1"/>
  <c r="O2794" i="1"/>
  <c r="N2794" i="1"/>
  <c r="N2795" i="1" s="1"/>
  <c r="L2795" i="1"/>
  <c r="T2795" i="1" s="1"/>
  <c r="R2794" i="1"/>
  <c r="T2794" i="1"/>
  <c r="Q2797" i="1"/>
  <c r="V2794" i="1" l="1"/>
  <c r="O2795" i="1"/>
  <c r="R2795" i="1"/>
  <c r="M2795" i="1"/>
  <c r="L2796" i="1"/>
  <c r="T2796" i="1" s="1"/>
  <c r="N2796" i="1"/>
  <c r="Q2798" i="1"/>
  <c r="V2795" i="1" l="1"/>
  <c r="R2796" i="1"/>
  <c r="M2796" i="1"/>
  <c r="O2796" i="1"/>
  <c r="L2797" i="1"/>
  <c r="T2797" i="1" s="1"/>
  <c r="N2797" i="1"/>
  <c r="Q2799" i="1"/>
  <c r="V2796" i="1" l="1"/>
  <c r="M2797" i="1"/>
  <c r="O2797" i="1"/>
  <c r="R2797" i="1"/>
  <c r="V2797" i="1" s="1"/>
  <c r="L2798" i="1"/>
  <c r="T2798" i="1" s="1"/>
  <c r="N2798" i="1"/>
  <c r="N2799" i="1" s="1"/>
  <c r="N2800" i="1" s="1"/>
  <c r="Q2800" i="1"/>
  <c r="M2798" i="1" l="1"/>
  <c r="O2798" i="1"/>
  <c r="R2798" i="1"/>
  <c r="V2798" i="1" s="1"/>
  <c r="L2799" i="1"/>
  <c r="T2799" i="1" s="1"/>
  <c r="N2801" i="1"/>
  <c r="Q2801" i="1"/>
  <c r="M2799" i="1" l="1"/>
  <c r="O2799" i="1"/>
  <c r="L2800" i="1"/>
  <c r="T2800" i="1" s="1"/>
  <c r="R2799" i="1"/>
  <c r="V2799" i="1" s="1"/>
  <c r="N2802" i="1"/>
  <c r="N2803" i="1" s="1"/>
  <c r="Q2802" i="1"/>
  <c r="M2800" i="1" l="1"/>
  <c r="O2800" i="1"/>
  <c r="R2800" i="1"/>
  <c r="V2800" i="1" s="1"/>
  <c r="L2801" i="1"/>
  <c r="M2801" i="1" s="1"/>
  <c r="Q2803" i="1"/>
  <c r="N2804" i="1"/>
  <c r="L2802" i="1" l="1"/>
  <c r="T2802" i="1" s="1"/>
  <c r="O2801" i="1"/>
  <c r="R2801" i="1"/>
  <c r="T2801" i="1"/>
  <c r="N2805" i="1"/>
  <c r="Q2804" i="1"/>
  <c r="M2802" i="1" l="1"/>
  <c r="O2802" i="1"/>
  <c r="R2802" i="1"/>
  <c r="V2801" i="1"/>
  <c r="V2802" i="1" s="1"/>
  <c r="L2803" i="1"/>
  <c r="T2803" i="1" s="1"/>
  <c r="Q2805" i="1"/>
  <c r="N2806" i="1"/>
  <c r="O2803" i="1" l="1"/>
  <c r="M2803" i="1"/>
  <c r="R2803" i="1"/>
  <c r="V2803" i="1" s="1"/>
  <c r="L2804" i="1"/>
  <c r="T2804" i="1" s="1"/>
  <c r="N2807" i="1"/>
  <c r="Q2806" i="1"/>
  <c r="M2804" i="1" l="1"/>
  <c r="L2805" i="1"/>
  <c r="T2805" i="1" s="1"/>
  <c r="O2804" i="1"/>
  <c r="R2804" i="1"/>
  <c r="V2804" i="1" s="1"/>
  <c r="Q2807" i="1"/>
  <c r="N2808" i="1"/>
  <c r="L2806" i="1" l="1"/>
  <c r="T2806" i="1" s="1"/>
  <c r="O2805" i="1"/>
  <c r="M2805" i="1"/>
  <c r="R2805" i="1"/>
  <c r="V2805" i="1" s="1"/>
  <c r="N2809" i="1"/>
  <c r="Q2808" i="1"/>
  <c r="O2806" i="1" l="1"/>
  <c r="M2806" i="1"/>
  <c r="R2806" i="1"/>
  <c r="V2806" i="1" s="1"/>
  <c r="L2807" i="1"/>
  <c r="T2807" i="1" s="1"/>
  <c r="Q2809" i="1"/>
  <c r="N2810" i="1"/>
  <c r="O2807" i="1" l="1"/>
  <c r="M2807" i="1"/>
  <c r="R2807" i="1"/>
  <c r="V2807" i="1" s="1"/>
  <c r="L2808" i="1"/>
  <c r="O2808" i="1" s="1"/>
  <c r="N2811" i="1"/>
  <c r="Q2810" i="1"/>
  <c r="R2808" i="1" l="1"/>
  <c r="T2808" i="1"/>
  <c r="L2809" i="1"/>
  <c r="T2809" i="1" s="1"/>
  <c r="M2808" i="1"/>
  <c r="Q2811" i="1"/>
  <c r="N2812" i="1"/>
  <c r="L2810" i="1" l="1"/>
  <c r="T2810" i="1" s="1"/>
  <c r="M2809" i="1"/>
  <c r="O2809" i="1"/>
  <c r="R2809" i="1"/>
  <c r="V2808" i="1"/>
  <c r="N2813" i="1"/>
  <c r="Q2812" i="1"/>
  <c r="O2810" i="1" l="1"/>
  <c r="R2810" i="1"/>
  <c r="M2810" i="1"/>
  <c r="L2811" i="1"/>
  <c r="T2811" i="1" s="1"/>
  <c r="V2809" i="1"/>
  <c r="V2810" i="1" s="1"/>
  <c r="Q2813" i="1"/>
  <c r="N2814" i="1"/>
  <c r="M2811" i="1" l="1"/>
  <c r="O2811" i="1"/>
  <c r="R2811" i="1"/>
  <c r="V2811" i="1" s="1"/>
  <c r="L2812" i="1"/>
  <c r="O2812" i="1" s="1"/>
  <c r="Q2814" i="1"/>
  <c r="R2812" i="1" l="1"/>
  <c r="T2812" i="1"/>
  <c r="L2813" i="1"/>
  <c r="M2813" i="1" s="1"/>
  <c r="M2812" i="1"/>
  <c r="Q2815" i="1"/>
  <c r="L2814" i="1" l="1"/>
  <c r="T2814" i="1" s="1"/>
  <c r="O2813" i="1"/>
  <c r="R2813" i="1"/>
  <c r="T2813" i="1"/>
  <c r="V2812" i="1"/>
  <c r="Q2816" i="1"/>
  <c r="O2814" i="1" l="1"/>
  <c r="M2814" i="1"/>
  <c r="R2814" i="1"/>
  <c r="V2813" i="1"/>
  <c r="V2814" i="1" s="1"/>
  <c r="L2815" i="1"/>
  <c r="U2815" i="1" s="1"/>
  <c r="Q2817" i="1"/>
  <c r="M2815" i="1" l="1"/>
  <c r="L2816" i="1"/>
  <c r="T2816" i="1" s="1"/>
  <c r="O2815" i="1"/>
  <c r="N2815" i="1"/>
  <c r="R2815" i="1"/>
  <c r="T2815" i="1"/>
  <c r="Q2818" i="1"/>
  <c r="V2815" i="1" l="1"/>
  <c r="N2816" i="1"/>
  <c r="R2816" i="1"/>
  <c r="O2816" i="1"/>
  <c r="U2816" i="1"/>
  <c r="L2817" i="1"/>
  <c r="T2817" i="1" s="1"/>
  <c r="M2816" i="1"/>
  <c r="Q2819" i="1"/>
  <c r="V2816" i="1" l="1"/>
  <c r="M2817" i="1"/>
  <c r="L2818" i="1"/>
  <c r="U2818" i="1" s="1"/>
  <c r="O2817" i="1"/>
  <c r="R2817" i="1"/>
  <c r="U2817" i="1"/>
  <c r="N2817" i="1"/>
  <c r="Q2820" i="1"/>
  <c r="M2818" i="1" l="1"/>
  <c r="O2818" i="1"/>
  <c r="V2817" i="1"/>
  <c r="N2818" i="1"/>
  <c r="N2819" i="1" s="1"/>
  <c r="T2818" i="1"/>
  <c r="R2818" i="1"/>
  <c r="L2819" i="1"/>
  <c r="T2819" i="1" s="1"/>
  <c r="Q2821" i="1"/>
  <c r="V2818" i="1" l="1"/>
  <c r="R2819" i="1"/>
  <c r="O2819" i="1"/>
  <c r="M2819" i="1"/>
  <c r="L2820" i="1"/>
  <c r="T2820" i="1" s="1"/>
  <c r="N2820" i="1"/>
  <c r="Q2822" i="1"/>
  <c r="V2819" i="1" l="1"/>
  <c r="M2820" i="1"/>
  <c r="O2820" i="1"/>
  <c r="L2821" i="1"/>
  <c r="T2821" i="1" s="1"/>
  <c r="R2820" i="1"/>
  <c r="N2821" i="1"/>
  <c r="Q2823" i="1"/>
  <c r="V2820" i="1" l="1"/>
  <c r="M2821" i="1"/>
  <c r="O2821" i="1"/>
  <c r="R2821" i="1"/>
  <c r="L2822" i="1"/>
  <c r="T2822" i="1" s="1"/>
  <c r="N2822" i="1"/>
  <c r="N2823" i="1" s="1"/>
  <c r="N2824" i="1" s="1"/>
  <c r="Q2824" i="1"/>
  <c r="V2821" i="1" l="1"/>
  <c r="L2823" i="1"/>
  <c r="T2823" i="1" s="1"/>
  <c r="M2822" i="1"/>
  <c r="O2822" i="1"/>
  <c r="R2822" i="1"/>
  <c r="N2825" i="1"/>
  <c r="Q2825" i="1"/>
  <c r="V2822" i="1" l="1"/>
  <c r="M2823" i="1"/>
  <c r="R2823" i="1"/>
  <c r="O2823" i="1"/>
  <c r="L2824" i="1"/>
  <c r="T2824" i="1" s="1"/>
  <c r="N2826" i="1"/>
  <c r="Q2826" i="1"/>
  <c r="V2823" i="1" l="1"/>
  <c r="M2824" i="1"/>
  <c r="O2824" i="1"/>
  <c r="R2824" i="1"/>
  <c r="V2824" i="1" s="1"/>
  <c r="L2825" i="1"/>
  <c r="R2825" i="1" s="1"/>
  <c r="N2827" i="1"/>
  <c r="N2828" i="1" s="1"/>
  <c r="Q2827" i="1"/>
  <c r="L2826" i="1" l="1"/>
  <c r="T2826" i="1" s="1"/>
  <c r="T2825" i="1"/>
  <c r="V2825" i="1" s="1"/>
  <c r="O2825" i="1"/>
  <c r="M2825" i="1"/>
  <c r="N2829" i="1"/>
  <c r="Q2828" i="1"/>
  <c r="M2826" i="1" l="1"/>
  <c r="O2826" i="1"/>
  <c r="R2826" i="1"/>
  <c r="V2826" i="1" s="1"/>
  <c r="L2827" i="1"/>
  <c r="R2827" i="1" s="1"/>
  <c r="Q2829" i="1"/>
  <c r="N2830" i="1"/>
  <c r="L2828" i="1" l="1"/>
  <c r="T2828" i="1" s="1"/>
  <c r="M2827" i="1"/>
  <c r="T2827" i="1"/>
  <c r="V2827" i="1" s="1"/>
  <c r="O2827" i="1"/>
  <c r="N2831" i="1"/>
  <c r="Q2830" i="1"/>
  <c r="M2828" i="1" l="1"/>
  <c r="O2828" i="1"/>
  <c r="R2828" i="1"/>
  <c r="V2828" i="1" s="1"/>
  <c r="L2829" i="1"/>
  <c r="T2829" i="1" s="1"/>
  <c r="Q2831" i="1"/>
  <c r="N2832" i="1"/>
  <c r="M2829" i="1" l="1"/>
  <c r="O2829" i="1"/>
  <c r="R2829" i="1"/>
  <c r="V2829" i="1" s="1"/>
  <c r="L2830" i="1"/>
  <c r="O2830" i="1" s="1"/>
  <c r="N2833" i="1"/>
  <c r="Q2832" i="1"/>
  <c r="L2831" i="1" l="1"/>
  <c r="T2831" i="1" s="1"/>
  <c r="R2830" i="1"/>
  <c r="T2830" i="1"/>
  <c r="M2830" i="1"/>
  <c r="Q2833" i="1"/>
  <c r="N2834" i="1"/>
  <c r="O2831" i="1" l="1"/>
  <c r="M2831" i="1"/>
  <c r="R2831" i="1"/>
  <c r="L2832" i="1"/>
  <c r="T2832" i="1" s="1"/>
  <c r="V2830" i="1"/>
  <c r="V2831" i="1" s="1"/>
  <c r="N2835" i="1"/>
  <c r="Q2834" i="1"/>
  <c r="M2832" i="1" l="1"/>
  <c r="L2833" i="1"/>
  <c r="T2833" i="1" s="1"/>
  <c r="R2832" i="1"/>
  <c r="V2832" i="1" s="1"/>
  <c r="O2832" i="1"/>
  <c r="Q2835" i="1"/>
  <c r="N2836" i="1"/>
  <c r="M2833" i="1" l="1"/>
  <c r="O2833" i="1"/>
  <c r="R2833" i="1"/>
  <c r="V2833" i="1" s="1"/>
  <c r="L2834" i="1"/>
  <c r="T2834" i="1" s="1"/>
  <c r="N2837" i="1"/>
  <c r="Q2836" i="1"/>
  <c r="M2834" i="1" l="1"/>
  <c r="O2834" i="1"/>
  <c r="R2834" i="1"/>
  <c r="V2834" i="1" s="1"/>
  <c r="L2835" i="1"/>
  <c r="T2835" i="1" s="1"/>
  <c r="Q2837" i="1"/>
  <c r="N2838" i="1"/>
  <c r="O2835" i="1" l="1"/>
  <c r="M2835" i="1"/>
  <c r="R2835" i="1"/>
  <c r="V2835" i="1" s="1"/>
  <c r="L2836" i="1"/>
  <c r="T2836" i="1" s="1"/>
  <c r="Q2838" i="1"/>
  <c r="M2836" i="1" l="1"/>
  <c r="L2837" i="1"/>
  <c r="T2837" i="1" s="1"/>
  <c r="O2836" i="1"/>
  <c r="R2836" i="1"/>
  <c r="V2836" i="1" s="1"/>
  <c r="Q2839" i="1"/>
  <c r="O2837" i="1" l="1"/>
  <c r="M2837" i="1"/>
  <c r="R2837" i="1"/>
  <c r="V2837" i="1" s="1"/>
  <c r="L2838" i="1"/>
  <c r="O2838" i="1" s="1"/>
  <c r="Q2840" i="1"/>
  <c r="M2838" i="1" l="1"/>
  <c r="R2838" i="1"/>
  <c r="T2838" i="1"/>
  <c r="L2839" i="1"/>
  <c r="T2839" i="1" s="1"/>
  <c r="Q2841" i="1"/>
  <c r="M2839" i="1" l="1"/>
  <c r="L2840" i="1"/>
  <c r="T2840" i="1" s="1"/>
  <c r="U2839" i="1"/>
  <c r="O2839" i="1"/>
  <c r="N2839" i="1"/>
  <c r="R2839" i="1"/>
  <c r="V2838" i="1"/>
  <c r="V2839" i="1" s="1"/>
  <c r="Q2842" i="1"/>
  <c r="M2840" i="1" l="1"/>
  <c r="L2841" i="1"/>
  <c r="U2841" i="1" s="1"/>
  <c r="O2840" i="1"/>
  <c r="R2840" i="1"/>
  <c r="U2840" i="1"/>
  <c r="N2840" i="1"/>
  <c r="Q2843" i="1"/>
  <c r="M2841" i="1" l="1"/>
  <c r="O2841" i="1"/>
  <c r="N2841" i="1"/>
  <c r="V2840" i="1"/>
  <c r="T2841" i="1"/>
  <c r="L2842" i="1"/>
  <c r="T2842" i="1" s="1"/>
  <c r="R2841" i="1"/>
  <c r="Q2844" i="1"/>
  <c r="V2841" i="1" l="1"/>
  <c r="M2842" i="1"/>
  <c r="O2842" i="1"/>
  <c r="U2842" i="1"/>
  <c r="L2843" i="1"/>
  <c r="T2843" i="1" s="1"/>
  <c r="N2842" i="1"/>
  <c r="N2843" i="1" s="1"/>
  <c r="R2842" i="1"/>
  <c r="Q2845" i="1"/>
  <c r="V2842" i="1" l="1"/>
  <c r="O2843" i="1"/>
  <c r="M2843" i="1"/>
  <c r="R2843" i="1"/>
  <c r="V2843" i="1" s="1"/>
  <c r="L2844" i="1"/>
  <c r="T2844" i="1" s="1"/>
  <c r="N2844" i="1"/>
  <c r="Q2846" i="1"/>
  <c r="L2845" i="1" l="1"/>
  <c r="T2845" i="1" s="1"/>
  <c r="O2844" i="1"/>
  <c r="M2844" i="1"/>
  <c r="R2844" i="1"/>
  <c r="V2844" i="1" s="1"/>
  <c r="N2845" i="1"/>
  <c r="Q2847" i="1"/>
  <c r="O2845" i="1" l="1"/>
  <c r="R2845" i="1"/>
  <c r="V2845" i="1" s="1"/>
  <c r="M2845" i="1"/>
  <c r="L2846" i="1"/>
  <c r="T2846" i="1" s="1"/>
  <c r="N2846" i="1"/>
  <c r="N2847" i="1" s="1"/>
  <c r="N2848" i="1" s="1"/>
  <c r="Q2848" i="1"/>
  <c r="M2846" i="1" l="1"/>
  <c r="O2846" i="1"/>
  <c r="R2846" i="1"/>
  <c r="V2846" i="1" s="1"/>
  <c r="L2847" i="1"/>
  <c r="T2847" i="1" s="1"/>
  <c r="N2849" i="1"/>
  <c r="N2850" i="1" s="1"/>
  <c r="Q2849" i="1"/>
  <c r="M2847" i="1" l="1"/>
  <c r="R2847" i="1"/>
  <c r="V2847" i="1" s="1"/>
  <c r="O2847" i="1"/>
  <c r="L2848" i="1"/>
  <c r="T2848" i="1" s="1"/>
  <c r="N2851" i="1"/>
  <c r="Q2850" i="1"/>
  <c r="M2848" i="1" l="1"/>
  <c r="R2848" i="1"/>
  <c r="V2848" i="1" s="1"/>
  <c r="L2849" i="1"/>
  <c r="R2849" i="1" s="1"/>
  <c r="O2848" i="1"/>
  <c r="Q2851" i="1"/>
  <c r="N2852" i="1"/>
  <c r="M2849" i="1" l="1"/>
  <c r="L2850" i="1"/>
  <c r="T2850" i="1" s="1"/>
  <c r="T2849" i="1"/>
  <c r="V2849" i="1" s="1"/>
  <c r="O2849" i="1"/>
  <c r="N2853" i="1"/>
  <c r="Q2852" i="1"/>
  <c r="M2850" i="1" l="1"/>
  <c r="O2850" i="1"/>
  <c r="R2850" i="1"/>
  <c r="V2850" i="1" s="1"/>
  <c r="L2851" i="1"/>
  <c r="T2851" i="1" s="1"/>
  <c r="Q2853" i="1"/>
  <c r="N2854" i="1"/>
  <c r="M2851" i="1" l="1"/>
  <c r="O2851" i="1"/>
  <c r="R2851" i="1"/>
  <c r="V2851" i="1" s="1"/>
  <c r="L2852" i="1"/>
  <c r="T2852" i="1" s="1"/>
  <c r="N2855" i="1"/>
  <c r="Q2854" i="1"/>
  <c r="M2852" i="1" l="1"/>
  <c r="O2852" i="1"/>
  <c r="R2852" i="1"/>
  <c r="V2852" i="1" s="1"/>
  <c r="L2853" i="1"/>
  <c r="T2853" i="1" s="1"/>
  <c r="Q2855" i="1"/>
  <c r="N2856" i="1"/>
  <c r="L2854" i="1" l="1"/>
  <c r="T2854" i="1" s="1"/>
  <c r="M2853" i="1"/>
  <c r="O2853" i="1"/>
  <c r="R2853" i="1"/>
  <c r="V2853" i="1" s="1"/>
  <c r="N2857" i="1"/>
  <c r="Q2856" i="1"/>
  <c r="M2854" i="1" l="1"/>
  <c r="O2854" i="1"/>
  <c r="R2854" i="1"/>
  <c r="V2854" i="1" s="1"/>
  <c r="L2855" i="1"/>
  <c r="O2855" i="1" s="1"/>
  <c r="Q2857" i="1"/>
  <c r="N2858" i="1"/>
  <c r="R2855" i="1" l="1"/>
  <c r="T2855" i="1"/>
  <c r="L2856" i="1"/>
  <c r="T2856" i="1" s="1"/>
  <c r="M2855" i="1"/>
  <c r="N2859" i="1"/>
  <c r="Q2858" i="1"/>
  <c r="L2857" i="1" l="1"/>
  <c r="T2857" i="1" s="1"/>
  <c r="M2856" i="1"/>
  <c r="O2856" i="1"/>
  <c r="R2856" i="1"/>
  <c r="V2855" i="1"/>
  <c r="Q2859" i="1"/>
  <c r="N2860" i="1"/>
  <c r="M2857" i="1" l="1"/>
  <c r="O2857" i="1"/>
  <c r="R2857" i="1"/>
  <c r="L2858" i="1"/>
  <c r="T2858" i="1" s="1"/>
  <c r="V2856" i="1"/>
  <c r="V2857" i="1" s="1"/>
  <c r="N2861" i="1"/>
  <c r="Q2860" i="1"/>
  <c r="M2858" i="1" l="1"/>
  <c r="L2859" i="1"/>
  <c r="T2859" i="1" s="1"/>
  <c r="O2858" i="1"/>
  <c r="R2858" i="1"/>
  <c r="V2858" i="1" s="1"/>
  <c r="Q2861" i="1"/>
  <c r="N2862" i="1"/>
  <c r="M2859" i="1" l="1"/>
  <c r="L2860" i="1"/>
  <c r="T2860" i="1" s="1"/>
  <c r="O2859" i="1"/>
  <c r="R2859" i="1"/>
  <c r="V2859" i="1" s="1"/>
  <c r="Q2862" i="1"/>
  <c r="L2861" i="1" l="1"/>
  <c r="T2861" i="1" s="1"/>
  <c r="M2860" i="1"/>
  <c r="O2860" i="1"/>
  <c r="R2860" i="1"/>
  <c r="V2860" i="1" s="1"/>
  <c r="Q2863" i="1"/>
  <c r="O2861" i="1" l="1"/>
  <c r="R2861" i="1"/>
  <c r="V2861" i="1" s="1"/>
  <c r="M2861" i="1"/>
  <c r="L2862" i="1"/>
  <c r="T2862" i="1" s="1"/>
  <c r="Q2864" i="1"/>
  <c r="M2862" i="1" l="1"/>
  <c r="L2863" i="1"/>
  <c r="U2863" i="1" s="1"/>
  <c r="O2862" i="1"/>
  <c r="R2862" i="1"/>
  <c r="V2862" i="1" s="1"/>
  <c r="Q2865" i="1"/>
  <c r="M2863" i="1" l="1"/>
  <c r="O2863" i="1"/>
  <c r="N2863" i="1"/>
  <c r="T2863" i="1"/>
  <c r="R2863" i="1"/>
  <c r="L2864" i="1"/>
  <c r="U2864" i="1" s="1"/>
  <c r="Q2866" i="1"/>
  <c r="V2863" i="1" l="1"/>
  <c r="O2864" i="1"/>
  <c r="M2864" i="1"/>
  <c r="N2864" i="1"/>
  <c r="R2864" i="1"/>
  <c r="T2864" i="1"/>
  <c r="L2865" i="1"/>
  <c r="U2865" i="1" s="1"/>
  <c r="Q2867" i="1"/>
  <c r="V2864" i="1" l="1"/>
  <c r="L2866" i="1"/>
  <c r="U2866" i="1" s="1"/>
  <c r="O2865" i="1"/>
  <c r="R2865" i="1"/>
  <c r="M2865" i="1"/>
  <c r="N2865" i="1"/>
  <c r="T2865" i="1"/>
  <c r="V2865" i="1" s="1"/>
  <c r="Q2868" i="1"/>
  <c r="T2866" i="1" l="1"/>
  <c r="N2866" i="1"/>
  <c r="O2866" i="1"/>
  <c r="R2866" i="1"/>
  <c r="M2866" i="1"/>
  <c r="L2867" i="1"/>
  <c r="T2867" i="1" s="1"/>
  <c r="N2867" i="1"/>
  <c r="Q2869" i="1"/>
  <c r="V2866" i="1" l="1"/>
  <c r="M2867" i="1"/>
  <c r="L2868" i="1"/>
  <c r="T2868" i="1" s="1"/>
  <c r="O2867" i="1"/>
  <c r="R2867" i="1"/>
  <c r="N2868" i="1"/>
  <c r="Q2870" i="1"/>
  <c r="V2867" i="1" l="1"/>
  <c r="L2869" i="1"/>
  <c r="T2869" i="1" s="1"/>
  <c r="M2868" i="1"/>
  <c r="R2868" i="1"/>
  <c r="V2868" i="1" s="1"/>
  <c r="O2868" i="1"/>
  <c r="N2869" i="1"/>
  <c r="Q2871" i="1"/>
  <c r="M2869" i="1" l="1"/>
  <c r="O2869" i="1"/>
  <c r="R2869" i="1"/>
  <c r="V2869" i="1" s="1"/>
  <c r="L2870" i="1"/>
  <c r="T2870" i="1" s="1"/>
  <c r="N2870" i="1"/>
  <c r="N2871" i="1" s="1"/>
  <c r="N2872" i="1" s="1"/>
  <c r="Q2872" i="1"/>
  <c r="M2870" i="1" l="1"/>
  <c r="O2870" i="1"/>
  <c r="R2870" i="1"/>
  <c r="V2870" i="1" s="1"/>
  <c r="L2871" i="1"/>
  <c r="T2871" i="1" s="1"/>
  <c r="N2873" i="1"/>
  <c r="N2874" i="1" s="1"/>
  <c r="Q2873" i="1"/>
  <c r="O2871" i="1" l="1"/>
  <c r="R2871" i="1"/>
  <c r="V2871" i="1" s="1"/>
  <c r="M2871" i="1"/>
  <c r="L2872" i="1"/>
  <c r="T2872" i="1" s="1"/>
  <c r="Q2874" i="1"/>
  <c r="N2875" i="1"/>
  <c r="M2872" i="1" l="1"/>
  <c r="L2873" i="1"/>
  <c r="T2873" i="1" s="1"/>
  <c r="O2872" i="1"/>
  <c r="R2872" i="1"/>
  <c r="V2872" i="1" s="1"/>
  <c r="N2876" i="1"/>
  <c r="Q2875" i="1"/>
  <c r="M2873" i="1" l="1"/>
  <c r="O2873" i="1"/>
  <c r="R2873" i="1"/>
  <c r="V2873" i="1" s="1"/>
  <c r="L2874" i="1"/>
  <c r="T2874" i="1" s="1"/>
  <c r="Q2876" i="1"/>
  <c r="N2877" i="1"/>
  <c r="O2874" i="1" l="1"/>
  <c r="M2874" i="1"/>
  <c r="R2874" i="1"/>
  <c r="V2874" i="1" s="1"/>
  <c r="L2875" i="1"/>
  <c r="T2875" i="1" s="1"/>
  <c r="N2878" i="1"/>
  <c r="Q2877" i="1"/>
  <c r="L2876" i="1" l="1"/>
  <c r="T2876" i="1" s="1"/>
  <c r="O2875" i="1"/>
  <c r="M2875" i="1"/>
  <c r="R2875" i="1"/>
  <c r="V2875" i="1" s="1"/>
  <c r="Q2878" i="1"/>
  <c r="N2879" i="1"/>
  <c r="R2876" i="1" l="1"/>
  <c r="M2876" i="1"/>
  <c r="O2876" i="1"/>
  <c r="L2877" i="1"/>
  <c r="T2877" i="1" s="1"/>
  <c r="V2876" i="1"/>
  <c r="N2880" i="1"/>
  <c r="Q2879" i="1"/>
  <c r="M2877" i="1" l="1"/>
  <c r="L2878" i="1"/>
  <c r="T2878" i="1" s="1"/>
  <c r="O2877" i="1"/>
  <c r="R2877" i="1"/>
  <c r="V2877" i="1" s="1"/>
  <c r="Q2880" i="1"/>
  <c r="N2881" i="1"/>
  <c r="M2878" i="1" l="1"/>
  <c r="O2878" i="1"/>
  <c r="R2878" i="1"/>
  <c r="V2878" i="1" s="1"/>
  <c r="L2879" i="1"/>
  <c r="T2879" i="1" s="1"/>
  <c r="N2882" i="1"/>
  <c r="Q2881" i="1"/>
  <c r="L2880" i="1" l="1"/>
  <c r="T2880" i="1" s="1"/>
  <c r="M2879" i="1"/>
  <c r="O2879" i="1"/>
  <c r="R2879" i="1"/>
  <c r="V2879" i="1" s="1"/>
  <c r="Q2882" i="1"/>
  <c r="N2883" i="1"/>
  <c r="M2880" i="1" l="1"/>
  <c r="L2881" i="1"/>
  <c r="T2881" i="1" s="1"/>
  <c r="R2880" i="1"/>
  <c r="V2880" i="1" s="1"/>
  <c r="O2880" i="1"/>
  <c r="N2884" i="1"/>
  <c r="Q2883" i="1"/>
  <c r="L2882" i="1" l="1"/>
  <c r="T2882" i="1" s="1"/>
  <c r="R2881" i="1"/>
  <c r="V2881" i="1" s="1"/>
  <c r="M2881" i="1"/>
  <c r="O2881" i="1"/>
  <c r="Q2884" i="1"/>
  <c r="N2885" i="1"/>
  <c r="M2882" i="1" l="1"/>
  <c r="O2882" i="1"/>
  <c r="L2883" i="1"/>
  <c r="T2883" i="1" s="1"/>
  <c r="R2882" i="1"/>
  <c r="V2882" i="1" s="1"/>
  <c r="N2886" i="1"/>
  <c r="Q2885" i="1"/>
  <c r="M2883" i="1" l="1"/>
  <c r="O2883" i="1"/>
  <c r="R2883" i="1"/>
  <c r="V2883" i="1" s="1"/>
  <c r="L2884" i="1"/>
  <c r="T2884" i="1" s="1"/>
  <c r="Q2886" i="1"/>
  <c r="L2885" i="1" l="1"/>
  <c r="T2885" i="1" s="1"/>
  <c r="M2884" i="1"/>
  <c r="O2884" i="1"/>
  <c r="R2884" i="1"/>
  <c r="V2884" i="1" s="1"/>
  <c r="Q2887" i="1"/>
  <c r="M2885" i="1" l="1"/>
  <c r="O2885" i="1"/>
  <c r="L2886" i="1"/>
  <c r="T2886" i="1" s="1"/>
  <c r="R2885" i="1"/>
  <c r="V2885" i="1" s="1"/>
  <c r="Q2888" i="1"/>
  <c r="M2886" i="1" l="1"/>
  <c r="L2887" i="1"/>
  <c r="U2887" i="1" s="1"/>
  <c r="O2886" i="1"/>
  <c r="R2886" i="1"/>
  <c r="V2886" i="1" s="1"/>
  <c r="Q2889" i="1"/>
  <c r="O2887" i="1" l="1"/>
  <c r="M2887" i="1"/>
  <c r="N2887" i="1"/>
  <c r="R2887" i="1"/>
  <c r="T2887" i="1"/>
  <c r="L2888" i="1"/>
  <c r="U2888" i="1" s="1"/>
  <c r="Q2890" i="1"/>
  <c r="V2887" i="1" l="1"/>
  <c r="M2888" i="1"/>
  <c r="O2888" i="1"/>
  <c r="N2888" i="1"/>
  <c r="R2888" i="1"/>
  <c r="T2888" i="1"/>
  <c r="L2889" i="1"/>
  <c r="U2889" i="1" s="1"/>
  <c r="Q2891" i="1"/>
  <c r="V2888" i="1" l="1"/>
  <c r="L2890" i="1"/>
  <c r="U2890" i="1" s="1"/>
  <c r="O2889" i="1"/>
  <c r="M2889" i="1"/>
  <c r="N2889" i="1"/>
  <c r="R2889" i="1"/>
  <c r="T2889" i="1"/>
  <c r="Q2892" i="1"/>
  <c r="N2890" i="1" l="1"/>
  <c r="N2891" i="1" s="1"/>
  <c r="R2890" i="1"/>
  <c r="T2890" i="1"/>
  <c r="M2890" i="1"/>
  <c r="O2890" i="1"/>
  <c r="V2889" i="1"/>
  <c r="L2891" i="1"/>
  <c r="T2891" i="1" s="1"/>
  <c r="Q2893" i="1"/>
  <c r="V2890" i="1" l="1"/>
  <c r="O2891" i="1"/>
  <c r="M2891" i="1"/>
  <c r="R2891" i="1"/>
  <c r="L2892" i="1"/>
  <c r="T2892" i="1" s="1"/>
  <c r="N2892" i="1"/>
  <c r="Q2894" i="1"/>
  <c r="V2891" i="1" l="1"/>
  <c r="M2892" i="1"/>
  <c r="L2893" i="1"/>
  <c r="T2893" i="1" s="1"/>
  <c r="O2892" i="1"/>
  <c r="R2892" i="1"/>
  <c r="N2893" i="1"/>
  <c r="Q2895" i="1"/>
  <c r="V2892" i="1" l="1"/>
  <c r="M2893" i="1"/>
  <c r="O2893" i="1"/>
  <c r="R2893" i="1"/>
  <c r="L2894" i="1"/>
  <c r="T2894" i="1" s="1"/>
  <c r="N2894" i="1"/>
  <c r="N2895" i="1" s="1"/>
  <c r="N2896" i="1" s="1"/>
  <c r="Q2896" i="1"/>
  <c r="V2893" i="1" l="1"/>
  <c r="O2894" i="1"/>
  <c r="R2894" i="1"/>
  <c r="M2894" i="1"/>
  <c r="L2895" i="1"/>
  <c r="T2895" i="1" s="1"/>
  <c r="N2897" i="1"/>
  <c r="N2898" i="1" s="1"/>
  <c r="Q2897" i="1"/>
  <c r="V2894" i="1" l="1"/>
  <c r="M2895" i="1"/>
  <c r="O2895" i="1"/>
  <c r="L2896" i="1"/>
  <c r="T2896" i="1" s="1"/>
  <c r="R2895" i="1"/>
  <c r="Q2898" i="1"/>
  <c r="N2899" i="1"/>
  <c r="V2895" i="1" l="1"/>
  <c r="M2896" i="1"/>
  <c r="O2896" i="1"/>
  <c r="R2896" i="1"/>
  <c r="L2897" i="1"/>
  <c r="O2897" i="1" s="1"/>
  <c r="N2900" i="1"/>
  <c r="Q2899" i="1"/>
  <c r="V2896" i="1" l="1"/>
  <c r="R2897" i="1"/>
  <c r="T2897" i="1"/>
  <c r="L2898" i="1"/>
  <c r="T2898" i="1" s="1"/>
  <c r="M2897" i="1"/>
  <c r="Q2900" i="1"/>
  <c r="N2901" i="1"/>
  <c r="M2898" i="1" l="1"/>
  <c r="O2898" i="1"/>
  <c r="R2898" i="1"/>
  <c r="L2899" i="1"/>
  <c r="T2899" i="1" s="1"/>
  <c r="V2897" i="1"/>
  <c r="N2902" i="1"/>
  <c r="Q2901" i="1"/>
  <c r="V2898" i="1" l="1"/>
  <c r="M2899" i="1"/>
  <c r="O2899" i="1"/>
  <c r="R2899" i="1"/>
  <c r="V2899" i="1" s="1"/>
  <c r="L2900" i="1"/>
  <c r="T2900" i="1" s="1"/>
  <c r="Q2902" i="1"/>
  <c r="N2903" i="1"/>
  <c r="L2901" i="1" l="1"/>
  <c r="T2901" i="1" s="1"/>
  <c r="O2900" i="1"/>
  <c r="M2900" i="1"/>
  <c r="R2900" i="1"/>
  <c r="V2900" i="1" s="1"/>
  <c r="N2904" i="1"/>
  <c r="Q2903" i="1"/>
  <c r="R2901" i="1" l="1"/>
  <c r="V2901" i="1" s="1"/>
  <c r="O2901" i="1"/>
  <c r="M2901" i="1"/>
  <c r="L2902" i="1"/>
  <c r="T2902" i="1" s="1"/>
  <c r="Q2904" i="1"/>
  <c r="N2905" i="1"/>
  <c r="M2902" i="1" l="1"/>
  <c r="O2902" i="1"/>
  <c r="R2902" i="1"/>
  <c r="V2902" i="1" s="1"/>
  <c r="L2903" i="1"/>
  <c r="T2903" i="1" s="1"/>
  <c r="N2906" i="1"/>
  <c r="Q2905" i="1"/>
  <c r="M2903" i="1" l="1"/>
  <c r="L2904" i="1"/>
  <c r="T2904" i="1" s="1"/>
  <c r="O2903" i="1"/>
  <c r="R2903" i="1"/>
  <c r="V2903" i="1" s="1"/>
  <c r="Q2906" i="1"/>
  <c r="N2907" i="1"/>
  <c r="O2904" i="1" l="1"/>
  <c r="L2905" i="1"/>
  <c r="T2905" i="1" s="1"/>
  <c r="M2904" i="1"/>
  <c r="R2904" i="1"/>
  <c r="V2904" i="1" s="1"/>
  <c r="N2908" i="1"/>
  <c r="Q2907" i="1"/>
  <c r="O2905" i="1" l="1"/>
  <c r="M2905" i="1"/>
  <c r="R2905" i="1"/>
  <c r="V2905" i="1" s="1"/>
  <c r="L2906" i="1"/>
  <c r="M2906" i="1" s="1"/>
  <c r="Q2908" i="1"/>
  <c r="N2909" i="1"/>
  <c r="O2906" i="1" l="1"/>
  <c r="L2907" i="1"/>
  <c r="T2907" i="1" s="1"/>
  <c r="R2906" i="1"/>
  <c r="T2906" i="1"/>
  <c r="N2910" i="1"/>
  <c r="Q2909" i="1"/>
  <c r="R2907" i="1" l="1"/>
  <c r="L2908" i="1"/>
  <c r="R2908" i="1" s="1"/>
  <c r="M2907" i="1"/>
  <c r="O2907" i="1"/>
  <c r="V2906" i="1"/>
  <c r="Q2910" i="1"/>
  <c r="L2909" i="1" l="1"/>
  <c r="T2909" i="1" s="1"/>
  <c r="M2908" i="1"/>
  <c r="T2908" i="1"/>
  <c r="O2908" i="1"/>
  <c r="V2907" i="1"/>
  <c r="Q2911" i="1"/>
  <c r="V2908" i="1" l="1"/>
  <c r="O2909" i="1"/>
  <c r="R2909" i="1"/>
  <c r="M2909" i="1"/>
  <c r="L2910" i="1"/>
  <c r="T2910" i="1" s="1"/>
  <c r="Q2912" i="1"/>
  <c r="V2909" i="1" l="1"/>
  <c r="L2911" i="1"/>
  <c r="U2911" i="1" s="1"/>
  <c r="O2910" i="1"/>
  <c r="R2910" i="1"/>
  <c r="M2910" i="1"/>
  <c r="Q2913" i="1"/>
  <c r="V2910" i="1" l="1"/>
  <c r="T2911" i="1"/>
  <c r="L2912" i="1"/>
  <c r="U2912" i="1" s="1"/>
  <c r="N2911" i="1"/>
  <c r="M2911" i="1"/>
  <c r="O2911" i="1"/>
  <c r="R2911" i="1"/>
  <c r="Q2914" i="1"/>
  <c r="M2912" i="1" l="1"/>
  <c r="V2911" i="1"/>
  <c r="O2912" i="1"/>
  <c r="N2912" i="1"/>
  <c r="R2912" i="1"/>
  <c r="T2912" i="1"/>
  <c r="L2913" i="1"/>
  <c r="U2913" i="1" s="1"/>
  <c r="Q2915" i="1"/>
  <c r="V2912" i="1" l="1"/>
  <c r="O2913" i="1"/>
  <c r="M2913" i="1"/>
  <c r="N2913" i="1"/>
  <c r="R2913" i="1"/>
  <c r="T2913" i="1"/>
  <c r="L2914" i="1"/>
  <c r="U2914" i="1" s="1"/>
  <c r="Q2916" i="1"/>
  <c r="V2913" i="1" l="1"/>
  <c r="L2915" i="1"/>
  <c r="T2915" i="1" s="1"/>
  <c r="M2914" i="1"/>
  <c r="O2914" i="1"/>
  <c r="N2914" i="1"/>
  <c r="N2915" i="1" s="1"/>
  <c r="R2914" i="1"/>
  <c r="T2914" i="1"/>
  <c r="Q2917" i="1"/>
  <c r="V2914" i="1" l="1"/>
  <c r="M2915" i="1"/>
  <c r="O2915" i="1"/>
  <c r="R2915" i="1"/>
  <c r="V2915" i="1" s="1"/>
  <c r="L2916" i="1"/>
  <c r="T2916" i="1" s="1"/>
  <c r="N2916" i="1"/>
  <c r="Q2918" i="1"/>
  <c r="O2916" i="1" l="1"/>
  <c r="M2916" i="1"/>
  <c r="R2916" i="1"/>
  <c r="V2916" i="1" s="1"/>
  <c r="L2917" i="1"/>
  <c r="T2917" i="1" s="1"/>
  <c r="N2917" i="1"/>
  <c r="Q2919" i="1"/>
  <c r="M2917" i="1" l="1"/>
  <c r="L2918" i="1"/>
  <c r="T2918" i="1" s="1"/>
  <c r="O2917" i="1"/>
  <c r="R2917" i="1"/>
  <c r="V2917" i="1" s="1"/>
  <c r="N2918" i="1"/>
  <c r="N2919" i="1" s="1"/>
  <c r="N2920" i="1" s="1"/>
  <c r="Q2920" i="1"/>
  <c r="M2918" i="1" l="1"/>
  <c r="L2919" i="1"/>
  <c r="T2919" i="1" s="1"/>
  <c r="O2918" i="1"/>
  <c r="R2918" i="1"/>
  <c r="V2918" i="1" s="1"/>
  <c r="N2921" i="1"/>
  <c r="N2922" i="1" s="1"/>
  <c r="Q2921" i="1"/>
  <c r="O2919" i="1" l="1"/>
  <c r="M2919" i="1"/>
  <c r="R2919" i="1"/>
  <c r="V2919" i="1" s="1"/>
  <c r="L2920" i="1"/>
  <c r="T2920" i="1" s="1"/>
  <c r="N2923" i="1"/>
  <c r="Q2922" i="1"/>
  <c r="L2921" i="1" l="1"/>
  <c r="T2921" i="1" s="1"/>
  <c r="M2920" i="1"/>
  <c r="R2920" i="1"/>
  <c r="V2920" i="1" s="1"/>
  <c r="O2920" i="1"/>
  <c r="N2924" i="1"/>
  <c r="Q2923" i="1"/>
  <c r="M2921" i="1" l="1"/>
  <c r="R2921" i="1"/>
  <c r="V2921" i="1" s="1"/>
  <c r="O2921" i="1"/>
  <c r="L2922" i="1"/>
  <c r="T2922" i="1" s="1"/>
  <c r="Q2924" i="1"/>
  <c r="N2925" i="1"/>
  <c r="M2922" i="1" l="1"/>
  <c r="O2922" i="1"/>
  <c r="L2923" i="1"/>
  <c r="T2923" i="1" s="1"/>
  <c r="R2922" i="1"/>
  <c r="V2922" i="1" s="1"/>
  <c r="N2926" i="1"/>
  <c r="Q2925" i="1"/>
  <c r="M2923" i="1" l="1"/>
  <c r="L2924" i="1"/>
  <c r="T2924" i="1" s="1"/>
  <c r="O2923" i="1"/>
  <c r="R2923" i="1"/>
  <c r="V2923" i="1" s="1"/>
  <c r="Q2926" i="1"/>
  <c r="N2927" i="1"/>
  <c r="M2924" i="1" l="1"/>
  <c r="L2925" i="1"/>
  <c r="T2925" i="1" s="1"/>
  <c r="O2924" i="1"/>
  <c r="R2924" i="1"/>
  <c r="V2924" i="1" s="1"/>
  <c r="N2928" i="1"/>
  <c r="Q2927" i="1"/>
  <c r="M2925" i="1" l="1"/>
  <c r="L2926" i="1"/>
  <c r="T2926" i="1" s="1"/>
  <c r="O2925" i="1"/>
  <c r="R2925" i="1"/>
  <c r="V2925" i="1" s="1"/>
  <c r="Q2928" i="1"/>
  <c r="N2929" i="1"/>
  <c r="O2926" i="1" l="1"/>
  <c r="L2927" i="1"/>
  <c r="T2927" i="1" s="1"/>
  <c r="M2926" i="1"/>
  <c r="R2926" i="1"/>
  <c r="V2926" i="1" s="1"/>
  <c r="N2930" i="1"/>
  <c r="Q2929" i="1"/>
  <c r="M2927" i="1" l="1"/>
  <c r="L2928" i="1"/>
  <c r="T2928" i="1" s="1"/>
  <c r="O2927" i="1"/>
  <c r="R2927" i="1"/>
  <c r="V2927" i="1" s="1"/>
  <c r="Q2930" i="1"/>
  <c r="N2931" i="1"/>
  <c r="L2929" i="1" l="1"/>
  <c r="T2929" i="1" s="1"/>
  <c r="O2928" i="1"/>
  <c r="M2928" i="1"/>
  <c r="R2928" i="1"/>
  <c r="V2928" i="1" s="1"/>
  <c r="N2932" i="1"/>
  <c r="Q2931" i="1"/>
  <c r="M2929" i="1" l="1"/>
  <c r="R2929" i="1"/>
  <c r="V2929" i="1" s="1"/>
  <c r="O2929" i="1"/>
  <c r="L2930" i="1"/>
  <c r="T2930" i="1" s="1"/>
  <c r="Q2932" i="1"/>
  <c r="N2933" i="1"/>
  <c r="O2930" i="1" l="1"/>
  <c r="M2930" i="1"/>
  <c r="R2930" i="1"/>
  <c r="V2930" i="1" s="1"/>
  <c r="L2931" i="1"/>
  <c r="T2931" i="1" s="1"/>
  <c r="Q2933" i="1"/>
  <c r="N2934" i="1"/>
  <c r="L2932" i="1" l="1"/>
  <c r="T2932" i="1" s="1"/>
  <c r="M2931" i="1"/>
  <c r="O2931" i="1"/>
  <c r="R2931" i="1"/>
  <c r="V2931" i="1" s="1"/>
  <c r="Q2934" i="1"/>
  <c r="L2933" i="1" l="1"/>
  <c r="T2933" i="1" s="1"/>
  <c r="M2932" i="1"/>
  <c r="O2932" i="1"/>
  <c r="R2932" i="1"/>
  <c r="V2932" i="1" s="1"/>
  <c r="Q2935" i="1"/>
  <c r="L2934" i="1" l="1"/>
  <c r="T2934" i="1" s="1"/>
  <c r="M2933" i="1"/>
  <c r="O2933" i="1"/>
  <c r="R2933" i="1"/>
  <c r="V2933" i="1" s="1"/>
  <c r="Q2936" i="1"/>
  <c r="L2935" i="1" l="1"/>
  <c r="U2935" i="1" s="1"/>
  <c r="M2934" i="1"/>
  <c r="O2934" i="1"/>
  <c r="R2934" i="1"/>
  <c r="V2934" i="1" s="1"/>
  <c r="Q2937" i="1"/>
  <c r="O2935" i="1" l="1"/>
  <c r="N2935" i="1"/>
  <c r="R2935" i="1"/>
  <c r="T2935" i="1"/>
  <c r="M2935" i="1"/>
  <c r="L2936" i="1"/>
  <c r="U2936" i="1" s="1"/>
  <c r="Q2938" i="1"/>
  <c r="V2935" i="1" l="1"/>
  <c r="M2936" i="1"/>
  <c r="O2936" i="1"/>
  <c r="N2936" i="1"/>
  <c r="L2937" i="1"/>
  <c r="U2937" i="1" s="1"/>
  <c r="R2936" i="1"/>
  <c r="T2936" i="1"/>
  <c r="Q2939" i="1"/>
  <c r="V2936" i="1" l="1"/>
  <c r="M2937" i="1"/>
  <c r="N2937" i="1"/>
  <c r="O2937" i="1"/>
  <c r="R2937" i="1"/>
  <c r="T2937" i="1"/>
  <c r="L2938" i="1"/>
  <c r="U2938" i="1" s="1"/>
  <c r="Q2940" i="1"/>
  <c r="V2937" i="1" l="1"/>
  <c r="M2938" i="1"/>
  <c r="O2938" i="1"/>
  <c r="L2939" i="1"/>
  <c r="T2939" i="1" s="1"/>
  <c r="N2938" i="1"/>
  <c r="N2939" i="1" s="1"/>
  <c r="R2938" i="1"/>
  <c r="T2938" i="1"/>
  <c r="Q2941" i="1"/>
  <c r="V2938" i="1" l="1"/>
  <c r="M2939" i="1"/>
  <c r="R2939" i="1"/>
  <c r="O2939" i="1"/>
  <c r="L2940" i="1"/>
  <c r="T2940" i="1" s="1"/>
  <c r="N2940" i="1"/>
  <c r="Q2942" i="1"/>
  <c r="V2939" i="1" l="1"/>
  <c r="M2940" i="1"/>
  <c r="O2940" i="1"/>
  <c r="R2940" i="1"/>
  <c r="L2941" i="1"/>
  <c r="T2941" i="1" s="1"/>
  <c r="N2941" i="1"/>
  <c r="Q2943" i="1"/>
  <c r="V2940" i="1" l="1"/>
  <c r="O2941" i="1"/>
  <c r="M2941" i="1"/>
  <c r="R2941" i="1"/>
  <c r="L2942" i="1"/>
  <c r="T2942" i="1" s="1"/>
  <c r="N2942" i="1"/>
  <c r="N2943" i="1" s="1"/>
  <c r="N2944" i="1" s="1"/>
  <c r="Q2944" i="1"/>
  <c r="V2941" i="1" l="1"/>
  <c r="M2942" i="1"/>
  <c r="L2943" i="1"/>
  <c r="T2943" i="1" s="1"/>
  <c r="O2942" i="1"/>
  <c r="R2942" i="1"/>
  <c r="N2945" i="1"/>
  <c r="N2946" i="1" s="1"/>
  <c r="Q2945" i="1"/>
  <c r="V2942" i="1" l="1"/>
  <c r="M2943" i="1"/>
  <c r="O2943" i="1"/>
  <c r="R2943" i="1"/>
  <c r="V2943" i="1" s="1"/>
  <c r="L2944" i="1"/>
  <c r="O2944" i="1" s="1"/>
  <c r="N2947" i="1"/>
  <c r="Q2946" i="1"/>
  <c r="M2944" i="1" l="1"/>
  <c r="R2944" i="1"/>
  <c r="L2945" i="1"/>
  <c r="T2945" i="1" s="1"/>
  <c r="T2944" i="1"/>
  <c r="Q2947" i="1"/>
  <c r="N2948" i="1"/>
  <c r="M2945" i="1" l="1"/>
  <c r="O2945" i="1"/>
  <c r="R2945" i="1"/>
  <c r="L2946" i="1"/>
  <c r="T2946" i="1" s="1"/>
  <c r="V2944" i="1"/>
  <c r="N2949" i="1"/>
  <c r="Q2948" i="1"/>
  <c r="M2946" i="1" l="1"/>
  <c r="O2946" i="1"/>
  <c r="R2946" i="1"/>
  <c r="V2945" i="1"/>
  <c r="L2947" i="1"/>
  <c r="O2947" i="1" s="1"/>
  <c r="Q2949" i="1"/>
  <c r="N2950" i="1"/>
  <c r="L2948" i="1" l="1"/>
  <c r="T2948" i="1" s="1"/>
  <c r="R2947" i="1"/>
  <c r="T2947" i="1"/>
  <c r="M2947" i="1"/>
  <c r="V2946" i="1"/>
  <c r="N2951" i="1"/>
  <c r="Q2950" i="1"/>
  <c r="R2948" i="1" l="1"/>
  <c r="O2948" i="1"/>
  <c r="M2948" i="1"/>
  <c r="L2949" i="1"/>
  <c r="T2949" i="1" s="1"/>
  <c r="V2947" i="1"/>
  <c r="Q2951" i="1"/>
  <c r="N2952" i="1"/>
  <c r="V2948" i="1" l="1"/>
  <c r="L2950" i="1"/>
  <c r="T2950" i="1" s="1"/>
  <c r="O2949" i="1"/>
  <c r="M2949" i="1"/>
  <c r="R2949" i="1"/>
  <c r="N2953" i="1"/>
  <c r="Q2952" i="1"/>
  <c r="V2949" i="1" l="1"/>
  <c r="M2950" i="1"/>
  <c r="O2950" i="1"/>
  <c r="R2950" i="1"/>
  <c r="L2951" i="1"/>
  <c r="M2951" i="1" s="1"/>
  <c r="Q2953" i="1"/>
  <c r="N2954" i="1"/>
  <c r="V2950" i="1" l="1"/>
  <c r="L2952" i="1"/>
  <c r="T2952" i="1" s="1"/>
  <c r="O2951" i="1"/>
  <c r="R2951" i="1"/>
  <c r="T2951" i="1"/>
  <c r="N2955" i="1"/>
  <c r="Q2954" i="1"/>
  <c r="O2952" i="1" l="1"/>
  <c r="M2952" i="1"/>
  <c r="R2952" i="1"/>
  <c r="V2951" i="1"/>
  <c r="V2952" i="1" s="1"/>
  <c r="L2953" i="1"/>
  <c r="R2953" i="1" s="1"/>
  <c r="Q2955" i="1"/>
  <c r="N2956" i="1"/>
  <c r="O2953" i="1" l="1"/>
  <c r="T2953" i="1"/>
  <c r="V2953" i="1" s="1"/>
  <c r="L2954" i="1"/>
  <c r="T2954" i="1" s="1"/>
  <c r="M2953" i="1"/>
  <c r="N2957" i="1"/>
  <c r="Q2956" i="1"/>
  <c r="M2954" i="1" l="1"/>
  <c r="L2955" i="1"/>
  <c r="T2955" i="1" s="1"/>
  <c r="O2954" i="1"/>
  <c r="R2954" i="1"/>
  <c r="V2954" i="1" s="1"/>
  <c r="Q2957" i="1"/>
  <c r="N2958" i="1"/>
  <c r="O2955" i="1" l="1"/>
  <c r="L2956" i="1"/>
  <c r="T2956" i="1" s="1"/>
  <c r="M2955" i="1"/>
  <c r="R2955" i="1"/>
  <c r="V2955" i="1" s="1"/>
  <c r="Q2958" i="1"/>
  <c r="M2956" i="1" l="1"/>
  <c r="L2957" i="1"/>
  <c r="T2957" i="1" s="1"/>
  <c r="O2956" i="1"/>
  <c r="R2956" i="1"/>
  <c r="V2956" i="1" s="1"/>
  <c r="Q2959" i="1"/>
  <c r="M2957" i="1" l="1"/>
  <c r="L2958" i="1"/>
  <c r="T2958" i="1" s="1"/>
  <c r="R2957" i="1"/>
  <c r="V2957" i="1" s="1"/>
  <c r="O2957" i="1"/>
  <c r="Q2960" i="1"/>
  <c r="L2959" i="1" l="1"/>
  <c r="U2959" i="1" s="1"/>
  <c r="M2958" i="1"/>
  <c r="O2958" i="1"/>
  <c r="R2958" i="1"/>
  <c r="V2958" i="1" s="1"/>
  <c r="Q2961" i="1"/>
  <c r="N2959" i="1" l="1"/>
  <c r="R2959" i="1"/>
  <c r="O2959" i="1"/>
  <c r="T2959" i="1"/>
  <c r="V2959" i="1" s="1"/>
  <c r="M2959" i="1"/>
  <c r="L2960" i="1"/>
  <c r="U2960" i="1" s="1"/>
  <c r="Q2962" i="1"/>
  <c r="O2960" i="1" l="1"/>
  <c r="M2960" i="1"/>
  <c r="N2960" i="1"/>
  <c r="R2960" i="1"/>
  <c r="T2960" i="1"/>
  <c r="L2961" i="1"/>
  <c r="U2961" i="1" s="1"/>
  <c r="Q2963" i="1"/>
  <c r="V2960" i="1" l="1"/>
  <c r="O2961" i="1"/>
  <c r="L2962" i="1"/>
  <c r="R2962" i="1" s="1"/>
  <c r="M2961" i="1"/>
  <c r="N2961" i="1"/>
  <c r="R2961" i="1"/>
  <c r="T2961" i="1"/>
  <c r="Q2964" i="1"/>
  <c r="N2962" i="1" l="1"/>
  <c r="N2963" i="1" s="1"/>
  <c r="V2961" i="1"/>
  <c r="T2962" i="1"/>
  <c r="L2963" i="1"/>
  <c r="T2963" i="1" s="1"/>
  <c r="O2962" i="1"/>
  <c r="U2962" i="1"/>
  <c r="M2962" i="1"/>
  <c r="Q2965" i="1"/>
  <c r="M2963" i="1" l="1"/>
  <c r="O2963" i="1"/>
  <c r="V2962" i="1"/>
  <c r="R2963" i="1"/>
  <c r="L2964" i="1"/>
  <c r="T2964" i="1" s="1"/>
  <c r="N2964" i="1"/>
  <c r="Q2966" i="1"/>
  <c r="V2963" i="1" l="1"/>
  <c r="M2964" i="1"/>
  <c r="O2964" i="1"/>
  <c r="R2964" i="1"/>
  <c r="L2965" i="1"/>
  <c r="T2965" i="1" s="1"/>
  <c r="N2965" i="1"/>
  <c r="Q2967" i="1"/>
  <c r="V2964" i="1" l="1"/>
  <c r="M2965" i="1"/>
  <c r="O2965" i="1"/>
  <c r="R2965" i="1"/>
  <c r="L2966" i="1"/>
  <c r="T2966" i="1" s="1"/>
  <c r="N2966" i="1"/>
  <c r="N2967" i="1" s="1"/>
  <c r="N2968" i="1" s="1"/>
  <c r="Q2968" i="1"/>
  <c r="V2965" i="1" l="1"/>
  <c r="M2966" i="1"/>
  <c r="L2967" i="1"/>
  <c r="T2967" i="1" s="1"/>
  <c r="O2966" i="1"/>
  <c r="R2966" i="1"/>
  <c r="N2969" i="1"/>
  <c r="N2970" i="1" s="1"/>
  <c r="Q2969" i="1"/>
  <c r="V2966" i="1" l="1"/>
  <c r="M2967" i="1"/>
  <c r="O2967" i="1"/>
  <c r="R2967" i="1"/>
  <c r="L2968" i="1"/>
  <c r="O2968" i="1" s="1"/>
  <c r="N2971" i="1"/>
  <c r="Q2970" i="1"/>
  <c r="V2967" i="1" l="1"/>
  <c r="M2968" i="1"/>
  <c r="L2969" i="1"/>
  <c r="T2969" i="1" s="1"/>
  <c r="R2968" i="1"/>
  <c r="T2968" i="1"/>
  <c r="Q2971" i="1"/>
  <c r="N2972" i="1"/>
  <c r="L2970" i="1" l="1"/>
  <c r="T2970" i="1" s="1"/>
  <c r="M2969" i="1"/>
  <c r="O2969" i="1"/>
  <c r="R2969" i="1"/>
  <c r="V2968" i="1"/>
  <c r="N2973" i="1"/>
  <c r="Q2972" i="1"/>
  <c r="O2970" i="1" l="1"/>
  <c r="R2970" i="1"/>
  <c r="M2970" i="1"/>
  <c r="V2969" i="1"/>
  <c r="L2971" i="1"/>
  <c r="T2971" i="1" s="1"/>
  <c r="Q2973" i="1"/>
  <c r="N2974" i="1"/>
  <c r="V2970" i="1" l="1"/>
  <c r="L2972" i="1"/>
  <c r="T2972" i="1" s="1"/>
  <c r="O2971" i="1"/>
  <c r="R2971" i="1"/>
  <c r="M2971" i="1"/>
  <c r="N2975" i="1"/>
  <c r="Q2974" i="1"/>
  <c r="M2972" i="1" l="1"/>
  <c r="O2972" i="1"/>
  <c r="V2971" i="1"/>
  <c r="R2972" i="1"/>
  <c r="L2973" i="1"/>
  <c r="O2973" i="1" s="1"/>
  <c r="Q2975" i="1"/>
  <c r="N2976" i="1"/>
  <c r="V2972" i="1" l="1"/>
  <c r="R2973" i="1"/>
  <c r="T2973" i="1"/>
  <c r="L2974" i="1"/>
  <c r="T2974" i="1" s="1"/>
  <c r="M2973" i="1"/>
  <c r="N2977" i="1"/>
  <c r="Q2976" i="1"/>
  <c r="L2975" i="1" l="1"/>
  <c r="T2975" i="1" s="1"/>
  <c r="M2974" i="1"/>
  <c r="O2974" i="1"/>
  <c r="R2974" i="1"/>
  <c r="V2973" i="1"/>
  <c r="Q2977" i="1"/>
  <c r="N2978" i="1"/>
  <c r="M2975" i="1" l="1"/>
  <c r="R2975" i="1"/>
  <c r="O2975" i="1"/>
  <c r="V2974" i="1"/>
  <c r="L2976" i="1"/>
  <c r="T2976" i="1" s="1"/>
  <c r="N2979" i="1"/>
  <c r="Q2978" i="1"/>
  <c r="V2975" i="1" l="1"/>
  <c r="M2976" i="1"/>
  <c r="O2976" i="1"/>
  <c r="R2976" i="1"/>
  <c r="L2977" i="1"/>
  <c r="T2977" i="1" s="1"/>
  <c r="Q2979" i="1"/>
  <c r="N2980" i="1"/>
  <c r="V2976" i="1" l="1"/>
  <c r="M2977" i="1"/>
  <c r="O2977" i="1"/>
  <c r="R2977" i="1"/>
  <c r="L2978" i="1"/>
  <c r="M2978" i="1" s="1"/>
  <c r="N2981" i="1"/>
  <c r="Q2980" i="1"/>
  <c r="V2977" i="1" l="1"/>
  <c r="L2979" i="1"/>
  <c r="T2979" i="1" s="1"/>
  <c r="O2978" i="1"/>
  <c r="R2978" i="1"/>
  <c r="T2978" i="1"/>
  <c r="Q2981" i="1"/>
  <c r="N2982" i="1"/>
  <c r="M2979" i="1" l="1"/>
  <c r="L2980" i="1"/>
  <c r="T2980" i="1" s="1"/>
  <c r="O2979" i="1"/>
  <c r="R2979" i="1"/>
  <c r="V2978" i="1"/>
  <c r="Q2982" i="1"/>
  <c r="M2980" i="1" l="1"/>
  <c r="R2980" i="1"/>
  <c r="O2980" i="1"/>
  <c r="L2981" i="1"/>
  <c r="T2981" i="1" s="1"/>
  <c r="V2979" i="1"/>
  <c r="Q2983" i="1"/>
  <c r="O2981" i="1" l="1"/>
  <c r="M2981" i="1"/>
  <c r="V2980" i="1"/>
  <c r="L2982" i="1"/>
  <c r="T2982" i="1" s="1"/>
  <c r="R2981" i="1"/>
  <c r="Q2984" i="1"/>
  <c r="V2981" i="1" l="1"/>
  <c r="M2982" i="1"/>
  <c r="O2982" i="1"/>
  <c r="L2983" i="1"/>
  <c r="U2983" i="1" s="1"/>
  <c r="R2982" i="1"/>
  <c r="V2982" i="1" s="1"/>
  <c r="Q2985" i="1"/>
  <c r="M2983" i="1" l="1"/>
  <c r="O2983" i="1"/>
  <c r="N2983" i="1"/>
  <c r="L2984" i="1"/>
  <c r="U2984" i="1" s="1"/>
  <c r="R2983" i="1"/>
  <c r="T2983" i="1"/>
  <c r="V2983" i="1" s="1"/>
  <c r="Q2986" i="1"/>
  <c r="O2984" i="1" l="1"/>
  <c r="M2984" i="1"/>
  <c r="N2984" i="1"/>
  <c r="R2984" i="1"/>
  <c r="L2985" i="1"/>
  <c r="U2985" i="1" s="1"/>
  <c r="T2984" i="1"/>
  <c r="Q2987" i="1"/>
  <c r="V2984" i="1" l="1"/>
  <c r="M2985" i="1"/>
  <c r="O2985" i="1"/>
  <c r="N2985" i="1"/>
  <c r="L2986" i="1"/>
  <c r="U2986" i="1" s="1"/>
  <c r="R2985" i="1"/>
  <c r="T2985" i="1"/>
  <c r="Q2988" i="1"/>
  <c r="V2985" i="1" l="1"/>
  <c r="M2986" i="1"/>
  <c r="O2986" i="1"/>
  <c r="N2986" i="1"/>
  <c r="N2987" i="1" s="1"/>
  <c r="R2986" i="1"/>
  <c r="T2986" i="1"/>
  <c r="L2987" i="1"/>
  <c r="T2987" i="1" s="1"/>
  <c r="Q2989" i="1"/>
  <c r="V2986" i="1" l="1"/>
  <c r="O2987" i="1"/>
  <c r="L2988" i="1"/>
  <c r="T2988" i="1" s="1"/>
  <c r="M2987" i="1"/>
  <c r="R2987" i="1"/>
  <c r="N2988" i="1"/>
  <c r="Q2990" i="1"/>
  <c r="V2987" i="1" l="1"/>
  <c r="M2988" i="1"/>
  <c r="O2988" i="1"/>
  <c r="R2988" i="1"/>
  <c r="L2989" i="1"/>
  <c r="R2989" i="1" s="1"/>
  <c r="N2989" i="1"/>
  <c r="Q2991" i="1"/>
  <c r="V2988" i="1" l="1"/>
  <c r="M2989" i="1"/>
  <c r="L2990" i="1"/>
  <c r="T2990" i="1" s="1"/>
  <c r="T2989" i="1"/>
  <c r="O2989" i="1"/>
  <c r="N2990" i="1"/>
  <c r="N2991" i="1" s="1"/>
  <c r="N2992" i="1" s="1"/>
  <c r="Q2992" i="1"/>
  <c r="V2989" i="1" l="1"/>
  <c r="M2990" i="1"/>
  <c r="O2990" i="1"/>
  <c r="R2990" i="1"/>
  <c r="L2991" i="1"/>
  <c r="T2991" i="1" s="1"/>
  <c r="N2993" i="1"/>
  <c r="N2994" i="1" s="1"/>
  <c r="Q2993" i="1"/>
  <c r="V2990" i="1" l="1"/>
  <c r="M2991" i="1"/>
  <c r="L2992" i="1"/>
  <c r="T2992" i="1" s="1"/>
  <c r="O2991" i="1"/>
  <c r="R2991" i="1"/>
  <c r="Q2994" i="1"/>
  <c r="N2995" i="1"/>
  <c r="V2991" i="1" l="1"/>
  <c r="M2992" i="1"/>
  <c r="O2992" i="1"/>
  <c r="R2992" i="1"/>
  <c r="V2992" i="1" s="1"/>
  <c r="L2993" i="1"/>
  <c r="O2993" i="1" s="1"/>
  <c r="N2996" i="1"/>
  <c r="Q2995" i="1"/>
  <c r="M2993" i="1" l="1"/>
  <c r="R2993" i="1"/>
  <c r="T2993" i="1"/>
  <c r="L2994" i="1"/>
  <c r="R2994" i="1" s="1"/>
  <c r="Q2996" i="1"/>
  <c r="N2997" i="1"/>
  <c r="M2994" i="1" l="1"/>
  <c r="L2995" i="1"/>
  <c r="T2995" i="1" s="1"/>
  <c r="O2994" i="1"/>
  <c r="T2994" i="1"/>
  <c r="V2993" i="1"/>
  <c r="N2998" i="1"/>
  <c r="Q2997" i="1"/>
  <c r="M2995" i="1" l="1"/>
  <c r="V2994" i="1"/>
  <c r="L2996" i="1"/>
  <c r="T2996" i="1" s="1"/>
  <c r="O2995" i="1"/>
  <c r="R2995" i="1"/>
  <c r="Q2998" i="1"/>
  <c r="N2999" i="1"/>
  <c r="M2996" i="1" l="1"/>
  <c r="V2995" i="1"/>
  <c r="O2996" i="1"/>
  <c r="R2996" i="1"/>
  <c r="L2997" i="1"/>
  <c r="O2997" i="1" s="1"/>
  <c r="N3000" i="1"/>
  <c r="Q2999" i="1"/>
  <c r="V2996" i="1" l="1"/>
  <c r="L2998" i="1"/>
  <c r="T2998" i="1" s="1"/>
  <c r="R2997" i="1"/>
  <c r="T2997" i="1"/>
  <c r="M2997" i="1"/>
  <c r="N3001" i="1"/>
  <c r="Q3000" i="1"/>
  <c r="M2998" i="1" l="1"/>
  <c r="R2998" i="1"/>
  <c r="O2998" i="1"/>
  <c r="L2999" i="1"/>
  <c r="T2999" i="1" s="1"/>
  <c r="V2997" i="1"/>
  <c r="Q3001" i="1"/>
  <c r="N3002" i="1"/>
  <c r="O2999" i="1" l="1"/>
  <c r="M2999" i="1"/>
  <c r="V2998" i="1"/>
  <c r="R2999" i="1"/>
  <c r="L3000" i="1"/>
  <c r="T3000" i="1" s="1"/>
  <c r="N3003" i="1"/>
  <c r="Q3002" i="1"/>
  <c r="V2999" i="1" l="1"/>
  <c r="L3001" i="1"/>
  <c r="T3001" i="1" s="1"/>
  <c r="O3000" i="1"/>
  <c r="R3000" i="1"/>
  <c r="M3000" i="1"/>
  <c r="Q3003" i="1"/>
  <c r="N3004" i="1"/>
  <c r="V3000" i="1" l="1"/>
  <c r="M3001" i="1"/>
  <c r="R3001" i="1"/>
  <c r="O3001" i="1"/>
  <c r="L3002" i="1"/>
  <c r="T3002" i="1" s="1"/>
  <c r="N3005" i="1"/>
  <c r="Q3004" i="1"/>
  <c r="V3001" i="1" l="1"/>
  <c r="O3002" i="1"/>
  <c r="M3002" i="1"/>
  <c r="R3002" i="1"/>
  <c r="L3003" i="1"/>
  <c r="O3003" i="1" s="1"/>
  <c r="Q3005" i="1"/>
  <c r="N3006" i="1"/>
  <c r="V3002" i="1" l="1"/>
  <c r="L3004" i="1"/>
  <c r="T3004" i="1" s="1"/>
  <c r="M3003" i="1"/>
  <c r="R3003" i="1"/>
  <c r="T3003" i="1"/>
  <c r="Q3006" i="1"/>
  <c r="L3005" i="1" l="1"/>
  <c r="T3005" i="1" s="1"/>
  <c r="M3004" i="1"/>
  <c r="O3004" i="1"/>
  <c r="R3004" i="1"/>
  <c r="V3003" i="1"/>
  <c r="Q3007" i="1"/>
  <c r="M3005" i="1" l="1"/>
  <c r="O3005" i="1"/>
  <c r="R3005" i="1"/>
  <c r="L3006" i="1"/>
  <c r="T3006" i="1" s="1"/>
  <c r="V3004" i="1"/>
  <c r="V3005" i="1" s="1"/>
  <c r="Q3008" i="1"/>
  <c r="O3006" i="1" l="1"/>
  <c r="L3007" i="1"/>
  <c r="U3007" i="1" s="1"/>
  <c r="M3006" i="1"/>
  <c r="R3006" i="1"/>
  <c r="V3006" i="1" s="1"/>
  <c r="Q3009" i="1"/>
  <c r="M3007" i="1" l="1"/>
  <c r="O3007" i="1"/>
  <c r="N3007" i="1"/>
  <c r="R3007" i="1"/>
  <c r="T3007" i="1"/>
  <c r="L3008" i="1"/>
  <c r="N3008" i="1" s="1"/>
  <c r="Q3010" i="1"/>
  <c r="V3007" i="1" l="1"/>
  <c r="L3009" i="1"/>
  <c r="U3009" i="1" s="1"/>
  <c r="R3008" i="1"/>
  <c r="T3008" i="1"/>
  <c r="M3008" i="1"/>
  <c r="O3008" i="1"/>
  <c r="U3008" i="1"/>
  <c r="Q3011" i="1"/>
  <c r="T3009" i="1" l="1"/>
  <c r="M3009" i="1"/>
  <c r="O3009" i="1"/>
  <c r="N3009" i="1"/>
  <c r="R3009" i="1"/>
  <c r="V3008" i="1"/>
  <c r="L3010" i="1"/>
  <c r="U3010" i="1" s="1"/>
  <c r="Q3012" i="1"/>
  <c r="V3009" i="1" l="1"/>
  <c r="M3010" i="1"/>
  <c r="O3010" i="1"/>
  <c r="N3010" i="1"/>
  <c r="L3011" i="1"/>
  <c r="T3011" i="1" s="1"/>
  <c r="R3010" i="1"/>
  <c r="T3010" i="1"/>
  <c r="N3011" i="1"/>
  <c r="Q3013" i="1"/>
  <c r="V3010" i="1" l="1"/>
  <c r="M3011" i="1"/>
  <c r="O3011" i="1"/>
  <c r="R3011" i="1"/>
  <c r="L3012" i="1"/>
  <c r="R3012" i="1" s="1"/>
  <c r="N3012" i="1"/>
  <c r="Q3014" i="1"/>
  <c r="V3011" i="1" l="1"/>
  <c r="M3012" i="1"/>
  <c r="O3012" i="1"/>
  <c r="T3012" i="1"/>
  <c r="L3013" i="1"/>
  <c r="T3013" i="1" s="1"/>
  <c r="N3013" i="1"/>
  <c r="Q3015" i="1"/>
  <c r="V3012" i="1" l="1"/>
  <c r="O3013" i="1"/>
  <c r="M3013" i="1"/>
  <c r="L3014" i="1"/>
  <c r="T3014" i="1" s="1"/>
  <c r="R3013" i="1"/>
  <c r="N3014" i="1"/>
  <c r="N3015" i="1" s="1"/>
  <c r="N3016" i="1" s="1"/>
  <c r="Q3016" i="1"/>
  <c r="V3013" i="1" l="1"/>
  <c r="M3014" i="1"/>
  <c r="O3014" i="1"/>
  <c r="R3014" i="1"/>
  <c r="L3015" i="1"/>
  <c r="T3015" i="1" s="1"/>
  <c r="N3017" i="1"/>
  <c r="Q3017" i="1"/>
  <c r="V3014" i="1" l="1"/>
  <c r="M3015" i="1"/>
  <c r="L3016" i="1"/>
  <c r="T3016" i="1" s="1"/>
  <c r="O3015" i="1"/>
  <c r="R3015" i="1"/>
  <c r="V3015" i="1" s="1"/>
  <c r="N3018" i="1"/>
  <c r="Q3018" i="1"/>
  <c r="M3016" i="1" l="1"/>
  <c r="L3017" i="1"/>
  <c r="T3017" i="1" s="1"/>
  <c r="O3016" i="1"/>
  <c r="R3016" i="1"/>
  <c r="V3016" i="1" s="1"/>
  <c r="N3019" i="1"/>
  <c r="Q3019" i="1"/>
  <c r="M3017" i="1" l="1"/>
  <c r="O3017" i="1"/>
  <c r="L3018" i="1"/>
  <c r="T3018" i="1" s="1"/>
  <c r="R3017" i="1"/>
  <c r="V3017" i="1" s="1"/>
  <c r="N3020" i="1"/>
  <c r="Q3020" i="1"/>
  <c r="M3018" i="1" l="1"/>
  <c r="L3019" i="1"/>
  <c r="T3019" i="1" s="1"/>
  <c r="O3018" i="1"/>
  <c r="R3018" i="1"/>
  <c r="V3018" i="1" s="1"/>
  <c r="N3021" i="1"/>
  <c r="Q3021" i="1"/>
  <c r="M3019" i="1" l="1"/>
  <c r="O3019" i="1"/>
  <c r="L3020" i="1"/>
  <c r="T3020" i="1" s="1"/>
  <c r="R3019" i="1"/>
  <c r="V3019" i="1" s="1"/>
  <c r="N3022" i="1"/>
  <c r="Q3022" i="1"/>
  <c r="M3020" i="1" l="1"/>
  <c r="O3020" i="1"/>
  <c r="L3021" i="1"/>
  <c r="T3021" i="1" s="1"/>
  <c r="R3020" i="1"/>
  <c r="V3020" i="1" s="1"/>
  <c r="N3023" i="1"/>
  <c r="Q3023" i="1"/>
  <c r="M3021" i="1" l="1"/>
  <c r="L3022" i="1"/>
  <c r="T3022" i="1" s="1"/>
  <c r="O3021" i="1"/>
  <c r="R3021" i="1"/>
  <c r="V3021" i="1" s="1"/>
  <c r="N3024" i="1"/>
  <c r="Q3024" i="1"/>
  <c r="M3022" i="1" l="1"/>
  <c r="O3022" i="1"/>
  <c r="R3022" i="1"/>
  <c r="V3022" i="1" s="1"/>
  <c r="L3023" i="1"/>
  <c r="T3023" i="1" s="1"/>
  <c r="N3025" i="1"/>
  <c r="Q3025" i="1"/>
  <c r="L3024" i="1" l="1"/>
  <c r="T3024" i="1" s="1"/>
  <c r="M3023" i="1"/>
  <c r="O3023" i="1"/>
  <c r="R3023" i="1"/>
  <c r="V3023" i="1" s="1"/>
  <c r="N3026" i="1"/>
  <c r="Q3026" i="1"/>
  <c r="M3024" i="1" l="1"/>
  <c r="O3024" i="1"/>
  <c r="R3024" i="1"/>
  <c r="V3024" i="1" s="1"/>
  <c r="L3025" i="1"/>
  <c r="T3025" i="1" s="1"/>
  <c r="N3027" i="1"/>
  <c r="Q3027" i="1"/>
  <c r="M3025" i="1" l="1"/>
  <c r="L3026" i="1"/>
  <c r="T3026" i="1" s="1"/>
  <c r="R3025" i="1"/>
  <c r="V3025" i="1" s="1"/>
  <c r="O3025" i="1"/>
  <c r="N3028" i="1"/>
  <c r="Q3028" i="1"/>
  <c r="M3026" i="1" l="1"/>
  <c r="R3026" i="1"/>
  <c r="V3026" i="1" s="1"/>
  <c r="O3026" i="1"/>
  <c r="L3027" i="1"/>
  <c r="T3027" i="1" s="1"/>
  <c r="N3029" i="1"/>
  <c r="Q3029" i="1"/>
  <c r="L3028" i="1" l="1"/>
  <c r="T3028" i="1" s="1"/>
  <c r="M3027" i="1"/>
  <c r="O3027" i="1"/>
  <c r="R3027" i="1"/>
  <c r="V3027" i="1" s="1"/>
  <c r="N3030" i="1"/>
  <c r="Q3030" i="1"/>
  <c r="M3028" i="1" l="1"/>
  <c r="R3028" i="1"/>
  <c r="V3028" i="1" s="1"/>
  <c r="O3028" i="1"/>
  <c r="L3029" i="1"/>
  <c r="T3029" i="1" s="1"/>
  <c r="Q3031" i="1"/>
  <c r="M3029" i="1" l="1"/>
  <c r="L3030" i="1"/>
  <c r="T3030" i="1" s="1"/>
  <c r="O3029" i="1"/>
  <c r="R3029" i="1"/>
  <c r="V3029" i="1" s="1"/>
  <c r="Q3032" i="1"/>
  <c r="L3031" i="1" l="1"/>
  <c r="U3031" i="1" s="1"/>
  <c r="M3030" i="1"/>
  <c r="O3030" i="1"/>
  <c r="R3030" i="1"/>
  <c r="V3030" i="1" s="1"/>
  <c r="Q3033" i="1"/>
  <c r="O3031" i="1" l="1"/>
  <c r="M3031" i="1"/>
  <c r="R3031" i="1"/>
  <c r="N3031" i="1"/>
  <c r="L3032" i="1"/>
  <c r="U3032" i="1" s="1"/>
  <c r="T3031" i="1"/>
  <c r="V3031" i="1" s="1"/>
  <c r="Q3034" i="1"/>
  <c r="O3032" i="1" l="1"/>
  <c r="M3032" i="1"/>
  <c r="N3032" i="1"/>
  <c r="R3032" i="1"/>
  <c r="T3032" i="1"/>
  <c r="L3033" i="1"/>
  <c r="T3033" i="1" s="1"/>
  <c r="Q3035" i="1"/>
  <c r="V3032" i="1" l="1"/>
  <c r="L3034" i="1"/>
  <c r="U3034" i="1" s="1"/>
  <c r="M3033" i="1"/>
  <c r="U3033" i="1"/>
  <c r="O3033" i="1"/>
  <c r="N3033" i="1"/>
  <c r="R3033" i="1"/>
  <c r="Q3036" i="1"/>
  <c r="O3034" i="1" l="1"/>
  <c r="V3033" i="1"/>
  <c r="N3034" i="1"/>
  <c r="N3035" i="1" s="1"/>
  <c r="M3034" i="1"/>
  <c r="R3034" i="1"/>
  <c r="T3034" i="1"/>
  <c r="L3035" i="1"/>
  <c r="T3035" i="1" s="1"/>
  <c r="Q3037" i="1"/>
  <c r="V3034" i="1" l="1"/>
  <c r="O3035" i="1"/>
  <c r="M3035" i="1"/>
  <c r="R3035" i="1"/>
  <c r="L3036" i="1"/>
  <c r="T3036" i="1" s="1"/>
  <c r="N3036" i="1"/>
  <c r="Q3038" i="1"/>
  <c r="V3035" i="1" l="1"/>
  <c r="M3036" i="1"/>
  <c r="L3037" i="1"/>
  <c r="T3037" i="1" s="1"/>
  <c r="O3036" i="1"/>
  <c r="R3036" i="1"/>
  <c r="N3037" i="1"/>
  <c r="Q3039" i="1"/>
  <c r="V3036" i="1" l="1"/>
  <c r="M3037" i="1"/>
  <c r="O3037" i="1"/>
  <c r="R3037" i="1"/>
  <c r="L3038" i="1"/>
  <c r="T3038" i="1" s="1"/>
  <c r="N3038" i="1"/>
  <c r="N3039" i="1" s="1"/>
  <c r="N3040" i="1" s="1"/>
  <c r="Q3040" i="1"/>
  <c r="V3037" i="1" l="1"/>
  <c r="O3038" i="1"/>
  <c r="M3038" i="1"/>
  <c r="R3038" i="1"/>
  <c r="V3038" i="1" s="1"/>
  <c r="L3039" i="1"/>
  <c r="T3039" i="1" s="1"/>
  <c r="N3041" i="1"/>
  <c r="N3042" i="1" s="1"/>
  <c r="Q3041" i="1"/>
  <c r="M3039" i="1" l="1"/>
  <c r="L3040" i="1"/>
  <c r="T3040" i="1" s="1"/>
  <c r="O3039" i="1"/>
  <c r="R3039" i="1"/>
  <c r="V3039" i="1" s="1"/>
  <c r="Q3042" i="1"/>
  <c r="N3043" i="1"/>
  <c r="M3040" i="1" l="1"/>
  <c r="O3040" i="1"/>
  <c r="R3040" i="1"/>
  <c r="V3040" i="1" s="1"/>
  <c r="L3041" i="1"/>
  <c r="T3041" i="1" s="1"/>
  <c r="N3044" i="1"/>
  <c r="Q3043" i="1"/>
  <c r="M3041" i="1" l="1"/>
  <c r="O3041" i="1"/>
  <c r="R3041" i="1"/>
  <c r="V3041" i="1" s="1"/>
  <c r="L3042" i="1"/>
  <c r="O3042" i="1" s="1"/>
  <c r="Q3044" i="1"/>
  <c r="N3045" i="1"/>
  <c r="M3042" i="1" l="1"/>
  <c r="R3042" i="1"/>
  <c r="T3042" i="1"/>
  <c r="L3043" i="1"/>
  <c r="T3043" i="1" s="1"/>
  <c r="N3046" i="1"/>
  <c r="Q3045" i="1"/>
  <c r="L3044" i="1" l="1"/>
  <c r="T3044" i="1" s="1"/>
  <c r="M3043" i="1"/>
  <c r="O3043" i="1"/>
  <c r="R3043" i="1"/>
  <c r="V3042" i="1"/>
  <c r="Q3046" i="1"/>
  <c r="N3047" i="1"/>
  <c r="M3044" i="1" l="1"/>
  <c r="O3044" i="1"/>
  <c r="L3045" i="1"/>
  <c r="T3045" i="1" s="1"/>
  <c r="R3044" i="1"/>
  <c r="V3043" i="1"/>
  <c r="N3048" i="1"/>
  <c r="Q3047" i="1"/>
  <c r="M3045" i="1" l="1"/>
  <c r="O3045" i="1"/>
  <c r="L3046" i="1"/>
  <c r="T3046" i="1" s="1"/>
  <c r="R3045" i="1"/>
  <c r="V3044" i="1"/>
  <c r="Q3048" i="1"/>
  <c r="N3049" i="1"/>
  <c r="M3046" i="1" l="1"/>
  <c r="L3047" i="1"/>
  <c r="T3047" i="1" s="1"/>
  <c r="O3046" i="1"/>
  <c r="R3046" i="1"/>
  <c r="V3045" i="1"/>
  <c r="N3050" i="1"/>
  <c r="Q3049" i="1"/>
  <c r="M3047" i="1" l="1"/>
  <c r="R3047" i="1"/>
  <c r="O3047" i="1"/>
  <c r="L3048" i="1"/>
  <c r="T3048" i="1" s="1"/>
  <c r="V3046" i="1"/>
  <c r="Q3050" i="1"/>
  <c r="N3051" i="1"/>
  <c r="V3047" i="1" l="1"/>
  <c r="M3048" i="1"/>
  <c r="O3048" i="1"/>
  <c r="R3048" i="1"/>
  <c r="V3048" i="1" s="1"/>
  <c r="L3049" i="1"/>
  <c r="T3049" i="1" s="1"/>
  <c r="N3052" i="1"/>
  <c r="Q3051" i="1"/>
  <c r="L3050" i="1" l="1"/>
  <c r="T3050" i="1" s="1"/>
  <c r="O3049" i="1"/>
  <c r="R3049" i="1"/>
  <c r="V3049" i="1" s="1"/>
  <c r="M3049" i="1"/>
  <c r="Q3052" i="1"/>
  <c r="N3053" i="1"/>
  <c r="M3050" i="1" l="1"/>
  <c r="O3050" i="1"/>
  <c r="R3050" i="1"/>
  <c r="V3050" i="1" s="1"/>
  <c r="L3051" i="1"/>
  <c r="T3051" i="1" s="1"/>
  <c r="N3054" i="1"/>
  <c r="Q3053" i="1"/>
  <c r="M3051" i="1" l="1"/>
  <c r="O3051" i="1"/>
  <c r="R3051" i="1"/>
  <c r="V3051" i="1" s="1"/>
  <c r="L3052" i="1"/>
  <c r="T3052" i="1" s="1"/>
  <c r="Q3054" i="1"/>
  <c r="M3052" i="1" l="1"/>
  <c r="O3052" i="1"/>
  <c r="R3052" i="1"/>
  <c r="V3052" i="1" s="1"/>
  <c r="L3053" i="1"/>
  <c r="T3053" i="1" s="1"/>
  <c r="Q3055" i="1"/>
  <c r="L3054" i="1" l="1"/>
  <c r="T3054" i="1" s="1"/>
  <c r="M3053" i="1"/>
  <c r="O3053" i="1"/>
  <c r="R3053" i="1"/>
  <c r="V3053" i="1" s="1"/>
  <c r="Q3056" i="1"/>
  <c r="M3054" i="1" l="1"/>
  <c r="O3054" i="1"/>
  <c r="R3054" i="1"/>
  <c r="V3054" i="1" s="1"/>
  <c r="L3055" i="1"/>
  <c r="T3055" i="1" s="1"/>
  <c r="Q3057" i="1"/>
  <c r="O3055" i="1" l="1"/>
  <c r="L3056" i="1"/>
  <c r="O3056" i="1" s="1"/>
  <c r="U3055" i="1"/>
  <c r="M3055" i="1"/>
  <c r="N3055" i="1"/>
  <c r="R3055" i="1"/>
  <c r="V3055" i="1" s="1"/>
  <c r="Q3058" i="1"/>
  <c r="M3056" i="1" l="1"/>
  <c r="N3056" i="1"/>
  <c r="R3056" i="1"/>
  <c r="T3056" i="1"/>
  <c r="U3056" i="1"/>
  <c r="L3057" i="1"/>
  <c r="U3057" i="1" s="1"/>
  <c r="Q3059" i="1"/>
  <c r="V3056" i="1" l="1"/>
  <c r="M3057" i="1"/>
  <c r="L3058" i="1"/>
  <c r="R3058" i="1" s="1"/>
  <c r="O3057" i="1"/>
  <c r="T3057" i="1"/>
  <c r="N3057" i="1"/>
  <c r="R3057" i="1"/>
  <c r="Q3060" i="1"/>
  <c r="M3058" i="1" l="1"/>
  <c r="N3058" i="1"/>
  <c r="V3057" i="1"/>
  <c r="O3058" i="1"/>
  <c r="T3058" i="1"/>
  <c r="L3059" i="1"/>
  <c r="T3059" i="1" s="1"/>
  <c r="U3058" i="1"/>
  <c r="N3059" i="1"/>
  <c r="Q3061" i="1"/>
  <c r="V3058" i="1" l="1"/>
  <c r="R3059" i="1"/>
  <c r="L3060" i="1"/>
  <c r="T3060" i="1" s="1"/>
  <c r="M3059" i="1"/>
  <c r="O3059" i="1"/>
  <c r="N3060" i="1"/>
  <c r="Q3062" i="1"/>
  <c r="V3059" i="1" l="1"/>
  <c r="O3060" i="1"/>
  <c r="R3060" i="1"/>
  <c r="L3061" i="1"/>
  <c r="T3061" i="1" s="1"/>
  <c r="M3060" i="1"/>
  <c r="N3061" i="1"/>
  <c r="Q3063" i="1"/>
  <c r="V3060" i="1" l="1"/>
  <c r="M3061" i="1"/>
  <c r="L3062" i="1"/>
  <c r="T3062" i="1" s="1"/>
  <c r="O3061" i="1"/>
  <c r="R3061" i="1"/>
  <c r="N3062" i="1"/>
  <c r="N3063" i="1" s="1"/>
  <c r="N3064" i="1" s="1"/>
  <c r="Q3064" i="1"/>
  <c r="V3061" i="1" l="1"/>
  <c r="O3062" i="1"/>
  <c r="M3062" i="1"/>
  <c r="R3062" i="1"/>
  <c r="V3062" i="1" s="1"/>
  <c r="L3063" i="1"/>
  <c r="T3063" i="1" s="1"/>
  <c r="N3065" i="1"/>
  <c r="N3066" i="1" s="1"/>
  <c r="Q3065" i="1"/>
  <c r="M3063" i="1" l="1"/>
  <c r="L3064" i="1"/>
  <c r="T3064" i="1" s="1"/>
  <c r="O3063" i="1"/>
  <c r="R3063" i="1"/>
  <c r="V3063" i="1" s="1"/>
  <c r="Q3066" i="1"/>
  <c r="N3067" i="1"/>
  <c r="M3064" i="1" l="1"/>
  <c r="O3064" i="1"/>
  <c r="L3065" i="1"/>
  <c r="T3065" i="1" s="1"/>
  <c r="R3064" i="1"/>
  <c r="V3064" i="1" s="1"/>
  <c r="Q3067" i="1"/>
  <c r="N3068" i="1"/>
  <c r="M3065" i="1" l="1"/>
  <c r="L3066" i="1"/>
  <c r="T3066" i="1" s="1"/>
  <c r="O3065" i="1"/>
  <c r="R3065" i="1"/>
  <c r="V3065" i="1" s="1"/>
  <c r="N3069" i="1"/>
  <c r="Q3068" i="1"/>
  <c r="R3066" i="1" l="1"/>
  <c r="V3066" i="1" s="1"/>
  <c r="L3067" i="1"/>
  <c r="T3067" i="1" s="1"/>
  <c r="O3066" i="1"/>
  <c r="M3066" i="1"/>
  <c r="Q3069" i="1"/>
  <c r="N3070" i="1"/>
  <c r="M3067" i="1" l="1"/>
  <c r="L3068" i="1"/>
  <c r="T3068" i="1" s="1"/>
  <c r="O3067" i="1"/>
  <c r="R3067" i="1"/>
  <c r="V3067" i="1" s="1"/>
  <c r="N3071" i="1"/>
  <c r="Q3070" i="1"/>
  <c r="M3068" i="1" l="1"/>
  <c r="O3068" i="1"/>
  <c r="R3068" i="1"/>
  <c r="V3068" i="1" s="1"/>
  <c r="L3069" i="1"/>
  <c r="O3069" i="1" s="1"/>
  <c r="Q3071" i="1"/>
  <c r="N3072" i="1"/>
  <c r="L3070" i="1" l="1"/>
  <c r="T3070" i="1" s="1"/>
  <c r="M3069" i="1"/>
  <c r="R3069" i="1"/>
  <c r="T3069" i="1"/>
  <c r="N3073" i="1"/>
  <c r="Q3072" i="1"/>
  <c r="M3070" i="1" l="1"/>
  <c r="V3069" i="1"/>
  <c r="R3070" i="1"/>
  <c r="L3071" i="1"/>
  <c r="R3071" i="1" s="1"/>
  <c r="O3070" i="1"/>
  <c r="Q3073" i="1"/>
  <c r="N3074" i="1"/>
  <c r="V3070" i="1" l="1"/>
  <c r="L3072" i="1"/>
  <c r="T3072" i="1" s="1"/>
  <c r="M3071" i="1"/>
  <c r="T3071" i="1"/>
  <c r="O3071" i="1"/>
  <c r="N3075" i="1"/>
  <c r="Q3074" i="1"/>
  <c r="V3071" i="1" l="1"/>
  <c r="M3072" i="1"/>
  <c r="O3072" i="1"/>
  <c r="L3073" i="1"/>
  <c r="T3073" i="1" s="1"/>
  <c r="R3072" i="1"/>
  <c r="Q3075" i="1"/>
  <c r="N3076" i="1"/>
  <c r="V3072" i="1" l="1"/>
  <c r="O3073" i="1"/>
  <c r="M3073" i="1"/>
  <c r="R3073" i="1"/>
  <c r="L3074" i="1"/>
  <c r="M3074" i="1" s="1"/>
  <c r="N3077" i="1"/>
  <c r="Q3076" i="1"/>
  <c r="V3073" i="1" l="1"/>
  <c r="L3075" i="1"/>
  <c r="T3075" i="1" s="1"/>
  <c r="O3074" i="1"/>
  <c r="R3074" i="1"/>
  <c r="T3074" i="1"/>
  <c r="N3078" i="1"/>
  <c r="Q3077" i="1"/>
  <c r="O3075" i="1" l="1"/>
  <c r="M3075" i="1"/>
  <c r="R3075" i="1"/>
  <c r="L3076" i="1"/>
  <c r="T3076" i="1" s="1"/>
  <c r="V3074" i="1"/>
  <c r="V3075" i="1" s="1"/>
  <c r="Q3078" i="1"/>
  <c r="M3076" i="1" l="1"/>
  <c r="O3076" i="1"/>
  <c r="L3077" i="1"/>
  <c r="T3077" i="1" s="1"/>
  <c r="R3076" i="1"/>
  <c r="V3076" i="1" s="1"/>
  <c r="Q3079" i="1"/>
  <c r="M3077" i="1" l="1"/>
  <c r="O3077" i="1"/>
  <c r="R3077" i="1"/>
  <c r="V3077" i="1" s="1"/>
  <c r="L3078" i="1"/>
  <c r="T3078" i="1" s="1"/>
  <c r="Q3080" i="1"/>
  <c r="M3078" i="1" l="1"/>
  <c r="L3079" i="1"/>
  <c r="U3079" i="1" s="1"/>
  <c r="O3078" i="1"/>
  <c r="R3078" i="1"/>
  <c r="V3078" i="1" s="1"/>
  <c r="Q3081" i="1"/>
  <c r="M3079" i="1" l="1"/>
  <c r="O3079" i="1"/>
  <c r="N3079" i="1"/>
  <c r="R3079" i="1"/>
  <c r="T3079" i="1"/>
  <c r="L3080" i="1"/>
  <c r="U3080" i="1" s="1"/>
  <c r="Q3082" i="1"/>
  <c r="V3079" i="1" l="1"/>
  <c r="O3080" i="1"/>
  <c r="N3080" i="1"/>
  <c r="M3080" i="1"/>
  <c r="R3080" i="1"/>
  <c r="T3080" i="1"/>
  <c r="L3081" i="1"/>
  <c r="U3081" i="1" s="1"/>
  <c r="Q3083" i="1"/>
  <c r="V3080" i="1" l="1"/>
  <c r="M3081" i="1"/>
  <c r="O3081" i="1"/>
  <c r="N3081" i="1"/>
  <c r="R3081" i="1"/>
  <c r="T3081" i="1"/>
  <c r="L3082" i="1"/>
  <c r="U3082" i="1" s="1"/>
  <c r="Q3084" i="1"/>
  <c r="V3081" i="1" l="1"/>
  <c r="M3082" i="1"/>
  <c r="R3082" i="1"/>
  <c r="O3082" i="1"/>
  <c r="T3082" i="1"/>
  <c r="L3083" i="1"/>
  <c r="T3083" i="1" s="1"/>
  <c r="N3082" i="1"/>
  <c r="N3083" i="1" s="1"/>
  <c r="Q3085" i="1"/>
  <c r="V3082" i="1" l="1"/>
  <c r="M3083" i="1"/>
  <c r="R3083" i="1"/>
  <c r="L3084" i="1"/>
  <c r="O3084" i="1" s="1"/>
  <c r="O3083" i="1"/>
  <c r="N3084" i="1"/>
  <c r="Q3086" i="1"/>
  <c r="V3083" i="1" l="1"/>
  <c r="L3085" i="1"/>
  <c r="T3085" i="1" s="1"/>
  <c r="R3084" i="1"/>
  <c r="T3084" i="1"/>
  <c r="M3084" i="1"/>
  <c r="N3085" i="1"/>
  <c r="Q3087" i="1"/>
  <c r="O3085" i="1" l="1"/>
  <c r="M3085" i="1"/>
  <c r="R3085" i="1"/>
  <c r="L3086" i="1"/>
  <c r="T3086" i="1" s="1"/>
  <c r="V3084" i="1"/>
  <c r="N3086" i="1"/>
  <c r="N3087" i="1" s="1"/>
  <c r="N3088" i="1" s="1"/>
  <c r="Q3088" i="1"/>
  <c r="V3085" i="1" l="1"/>
  <c r="O3086" i="1"/>
  <c r="M3086" i="1"/>
  <c r="R3086" i="1"/>
  <c r="V3086" i="1" s="1"/>
  <c r="L3087" i="1"/>
  <c r="T3087" i="1" s="1"/>
  <c r="N3089" i="1"/>
  <c r="Q3089" i="1"/>
  <c r="M3087" i="1" l="1"/>
  <c r="O3087" i="1"/>
  <c r="L3088" i="1"/>
  <c r="T3088" i="1" s="1"/>
  <c r="R3087" i="1"/>
  <c r="V3087" i="1" s="1"/>
  <c r="N3090" i="1"/>
  <c r="Q3090" i="1"/>
  <c r="M3088" i="1" l="1"/>
  <c r="R3088" i="1"/>
  <c r="V3088" i="1" s="1"/>
  <c r="O3088" i="1"/>
  <c r="L3089" i="1"/>
  <c r="R3089" i="1" s="1"/>
  <c r="N3091" i="1"/>
  <c r="N3092" i="1" s="1"/>
  <c r="Q3091" i="1"/>
  <c r="O3089" i="1" l="1"/>
  <c r="T3089" i="1"/>
  <c r="V3089" i="1" s="1"/>
  <c r="L3090" i="1"/>
  <c r="T3090" i="1" s="1"/>
  <c r="M3089" i="1"/>
  <c r="Q3092" i="1"/>
  <c r="N3093" i="1"/>
  <c r="O3090" i="1" l="1"/>
  <c r="L3091" i="1"/>
  <c r="T3091" i="1" s="1"/>
  <c r="M3090" i="1"/>
  <c r="R3090" i="1"/>
  <c r="V3090" i="1" s="1"/>
  <c r="N3094" i="1"/>
  <c r="Q3093" i="1"/>
  <c r="M3091" i="1" l="1"/>
  <c r="R3091" i="1"/>
  <c r="V3091" i="1" s="1"/>
  <c r="L3092" i="1"/>
  <c r="T3092" i="1" s="1"/>
  <c r="O3091" i="1"/>
  <c r="Q3094" i="1"/>
  <c r="N3095" i="1"/>
  <c r="M3092" i="1" l="1"/>
  <c r="O3092" i="1"/>
  <c r="R3092" i="1"/>
  <c r="V3092" i="1" s="1"/>
  <c r="L3093" i="1"/>
  <c r="T3093" i="1" s="1"/>
  <c r="N3096" i="1"/>
  <c r="Q3095" i="1"/>
  <c r="O3093" i="1" l="1"/>
  <c r="M3093" i="1"/>
  <c r="R3093" i="1"/>
  <c r="V3093" i="1" s="1"/>
  <c r="L3094" i="1"/>
  <c r="T3094" i="1" s="1"/>
  <c r="Q3096" i="1"/>
  <c r="N3097" i="1"/>
  <c r="M3094" i="1" l="1"/>
  <c r="O3094" i="1"/>
  <c r="R3094" i="1"/>
  <c r="V3094" i="1" s="1"/>
  <c r="L3095" i="1"/>
  <c r="T3095" i="1" s="1"/>
  <c r="N3098" i="1"/>
  <c r="Q3097" i="1"/>
  <c r="L3096" i="1" l="1"/>
  <c r="T3096" i="1" s="1"/>
  <c r="M3095" i="1"/>
  <c r="O3095" i="1"/>
  <c r="R3095" i="1"/>
  <c r="V3095" i="1" s="1"/>
  <c r="Q3098" i="1"/>
  <c r="N3099" i="1"/>
  <c r="M3096" i="1" l="1"/>
  <c r="R3096" i="1"/>
  <c r="V3096" i="1" s="1"/>
  <c r="O3096" i="1"/>
  <c r="L3097" i="1"/>
  <c r="T3097" i="1" s="1"/>
  <c r="N3100" i="1"/>
  <c r="Q3099" i="1"/>
  <c r="L3098" i="1" l="1"/>
  <c r="T3098" i="1" s="1"/>
  <c r="M3097" i="1"/>
  <c r="R3097" i="1"/>
  <c r="V3097" i="1" s="1"/>
  <c r="O3097" i="1"/>
  <c r="Q3100" i="1"/>
  <c r="N3101" i="1"/>
  <c r="M3098" i="1" l="1"/>
  <c r="O3098" i="1"/>
  <c r="R3098" i="1"/>
  <c r="V3098" i="1" s="1"/>
  <c r="L3099" i="1"/>
  <c r="T3099" i="1" s="1"/>
  <c r="N3102" i="1"/>
  <c r="Q3101" i="1"/>
  <c r="O3099" i="1" l="1"/>
  <c r="M3099" i="1"/>
  <c r="R3099" i="1"/>
  <c r="V3099" i="1" s="1"/>
  <c r="L3100" i="1"/>
  <c r="T3100" i="1" s="1"/>
  <c r="Q3102" i="1"/>
  <c r="M3100" i="1" l="1"/>
  <c r="O3100" i="1"/>
  <c r="R3100" i="1"/>
  <c r="V3100" i="1" s="1"/>
  <c r="L3101" i="1"/>
  <c r="T3101" i="1" s="1"/>
  <c r="Q3103" i="1"/>
  <c r="O3101" i="1" l="1"/>
  <c r="L3102" i="1"/>
  <c r="T3102" i="1" s="1"/>
  <c r="M3101" i="1"/>
  <c r="R3101" i="1"/>
  <c r="V3101" i="1" s="1"/>
  <c r="Q3104" i="1"/>
  <c r="O3102" i="1" l="1"/>
  <c r="M3102" i="1"/>
  <c r="R3102" i="1"/>
  <c r="V3102" i="1" s="1"/>
  <c r="L3103" i="1"/>
  <c r="U3103" i="1" s="1"/>
  <c r="Q3105" i="1"/>
  <c r="L3104" i="1" l="1"/>
  <c r="U3104" i="1" s="1"/>
  <c r="M3103" i="1"/>
  <c r="O3103" i="1"/>
  <c r="N3103" i="1"/>
  <c r="R3103" i="1"/>
  <c r="T3103" i="1"/>
  <c r="Q3106" i="1"/>
  <c r="V3103" i="1" l="1"/>
  <c r="N3104" i="1"/>
  <c r="T3104" i="1"/>
  <c r="R3104" i="1"/>
  <c r="M3104" i="1"/>
  <c r="O3104" i="1"/>
  <c r="L3105" i="1"/>
  <c r="U3105" i="1" s="1"/>
  <c r="Q3107" i="1"/>
  <c r="V3104" i="1" l="1"/>
  <c r="O3105" i="1"/>
  <c r="N3105" i="1"/>
  <c r="T3105" i="1"/>
  <c r="L3106" i="1"/>
  <c r="U3106" i="1" s="1"/>
  <c r="M3105" i="1"/>
  <c r="R3105" i="1"/>
  <c r="Q3108" i="1"/>
  <c r="V3105" i="1" l="1"/>
  <c r="M3106" i="1"/>
  <c r="N3106" i="1"/>
  <c r="O3106" i="1"/>
  <c r="T3106" i="1"/>
  <c r="L3107" i="1"/>
  <c r="R3107" i="1" s="1"/>
  <c r="R3106" i="1"/>
  <c r="N3107" i="1"/>
  <c r="Q3109" i="1"/>
  <c r="V3106" i="1" l="1"/>
  <c r="T3107" i="1"/>
  <c r="L3108" i="1"/>
  <c r="T3108" i="1" s="1"/>
  <c r="M3107" i="1"/>
  <c r="O3107" i="1"/>
  <c r="N3108" i="1"/>
  <c r="Q3110" i="1"/>
  <c r="V3107" i="1" l="1"/>
  <c r="O3108" i="1"/>
  <c r="R3108" i="1"/>
  <c r="M3108" i="1"/>
  <c r="L3109" i="1"/>
  <c r="T3109" i="1" s="1"/>
  <c r="N3109" i="1"/>
  <c r="Q3111" i="1"/>
  <c r="V3108" i="1" l="1"/>
  <c r="O3109" i="1"/>
  <c r="R3109" i="1"/>
  <c r="L3110" i="1"/>
  <c r="T3110" i="1" s="1"/>
  <c r="M3109" i="1"/>
  <c r="N3110" i="1"/>
  <c r="N3111" i="1" s="1"/>
  <c r="N3112" i="1" s="1"/>
  <c r="Q3112" i="1"/>
  <c r="V3109" i="1" l="1"/>
  <c r="O3110" i="1"/>
  <c r="M3110" i="1"/>
  <c r="R3110" i="1"/>
  <c r="L3111" i="1"/>
  <c r="R3111" i="1" s="1"/>
  <c r="N3113" i="1"/>
  <c r="Q3113" i="1"/>
  <c r="V3110" i="1" l="1"/>
  <c r="T3111" i="1"/>
  <c r="L3112" i="1"/>
  <c r="T3112" i="1" s="1"/>
  <c r="M3111" i="1"/>
  <c r="O3111" i="1"/>
  <c r="N3114" i="1"/>
  <c r="N3115" i="1" s="1"/>
  <c r="Q3114" i="1"/>
  <c r="V3111" i="1" l="1"/>
  <c r="M3112" i="1"/>
  <c r="O3112" i="1"/>
  <c r="R3112" i="1"/>
  <c r="V3112" i="1" s="1"/>
  <c r="L3113" i="1"/>
  <c r="T3113" i="1" s="1"/>
  <c r="N3116" i="1"/>
  <c r="Q3115" i="1"/>
  <c r="M3113" i="1" l="1"/>
  <c r="O3113" i="1"/>
  <c r="R3113" i="1"/>
  <c r="V3113" i="1" s="1"/>
  <c r="L3114" i="1"/>
  <c r="O3114" i="1" s="1"/>
  <c r="N3117" i="1"/>
  <c r="Q3116" i="1"/>
  <c r="L3115" i="1" l="1"/>
  <c r="T3115" i="1" s="1"/>
  <c r="M3114" i="1"/>
  <c r="R3114" i="1"/>
  <c r="T3114" i="1"/>
  <c r="Q3117" i="1"/>
  <c r="N3118" i="1"/>
  <c r="M3115" i="1" l="1"/>
  <c r="O3115" i="1"/>
  <c r="R3115" i="1"/>
  <c r="V3114" i="1"/>
  <c r="V3115" i="1" s="1"/>
  <c r="L3116" i="1"/>
  <c r="T3116" i="1" s="1"/>
  <c r="N3119" i="1"/>
  <c r="Q3118" i="1"/>
  <c r="O3116" i="1" l="1"/>
  <c r="M3116" i="1"/>
  <c r="R3116" i="1"/>
  <c r="V3116" i="1" s="1"/>
  <c r="L3117" i="1"/>
  <c r="M3117" i="1" s="1"/>
  <c r="Q3119" i="1"/>
  <c r="N3120" i="1"/>
  <c r="L3118" i="1" l="1"/>
  <c r="T3118" i="1" s="1"/>
  <c r="O3117" i="1"/>
  <c r="R3117" i="1"/>
  <c r="T3117" i="1"/>
  <c r="N3121" i="1"/>
  <c r="Q3120" i="1"/>
  <c r="M3118" i="1" l="1"/>
  <c r="R3118" i="1"/>
  <c r="O3118" i="1"/>
  <c r="L3119" i="1"/>
  <c r="T3119" i="1" s="1"/>
  <c r="V3117" i="1"/>
  <c r="Q3121" i="1"/>
  <c r="N3122" i="1"/>
  <c r="M3119" i="1" l="1"/>
  <c r="O3119" i="1"/>
  <c r="V3118" i="1"/>
  <c r="R3119" i="1"/>
  <c r="L3120" i="1"/>
  <c r="R3120" i="1" s="1"/>
  <c r="N3123" i="1"/>
  <c r="Q3122" i="1"/>
  <c r="V3119" i="1" l="1"/>
  <c r="M3120" i="1"/>
  <c r="L3121" i="1"/>
  <c r="T3121" i="1" s="1"/>
  <c r="T3120" i="1"/>
  <c r="O3120" i="1"/>
  <c r="Q3123" i="1"/>
  <c r="N3124" i="1"/>
  <c r="V3120" i="1" l="1"/>
  <c r="M3121" i="1"/>
  <c r="L3122" i="1"/>
  <c r="T3122" i="1" s="1"/>
  <c r="R3121" i="1"/>
  <c r="O3121" i="1"/>
  <c r="N3125" i="1"/>
  <c r="Q3124" i="1"/>
  <c r="M3122" i="1" l="1"/>
  <c r="V3121" i="1"/>
  <c r="R3122" i="1"/>
  <c r="O3122" i="1"/>
  <c r="L3123" i="1"/>
  <c r="O3123" i="1" s="1"/>
  <c r="Q3125" i="1"/>
  <c r="N3126" i="1"/>
  <c r="V3122" i="1" l="1"/>
  <c r="R3123" i="1"/>
  <c r="T3123" i="1"/>
  <c r="L3124" i="1"/>
  <c r="T3124" i="1" s="1"/>
  <c r="M3123" i="1"/>
  <c r="Q3126" i="1"/>
  <c r="M3124" i="1" l="1"/>
  <c r="L3125" i="1"/>
  <c r="T3125" i="1" s="1"/>
  <c r="O3124" i="1"/>
  <c r="R3124" i="1"/>
  <c r="V3123" i="1"/>
  <c r="Q3127" i="1"/>
  <c r="M3125" i="1" l="1"/>
  <c r="O3125" i="1"/>
  <c r="R3125" i="1"/>
  <c r="L3126" i="1"/>
  <c r="T3126" i="1" s="1"/>
  <c r="V3124" i="1"/>
  <c r="V3125" i="1" s="1"/>
  <c r="Q3128" i="1"/>
  <c r="L3127" i="1" l="1"/>
  <c r="U3127" i="1" s="1"/>
  <c r="R3126" i="1"/>
  <c r="V3126" i="1" s="1"/>
  <c r="M3126" i="1"/>
  <c r="O3126" i="1"/>
  <c r="Q3129" i="1"/>
  <c r="M3127" i="1" l="1"/>
  <c r="O3127" i="1"/>
  <c r="N3127" i="1"/>
  <c r="R3127" i="1"/>
  <c r="T3127" i="1"/>
  <c r="L3128" i="1"/>
  <c r="U3128" i="1" s="1"/>
  <c r="Q3130" i="1"/>
  <c r="V3127" i="1" l="1"/>
  <c r="L3129" i="1"/>
  <c r="U3129" i="1" s="1"/>
  <c r="M3128" i="1"/>
  <c r="O3128" i="1"/>
  <c r="N3128" i="1"/>
  <c r="R3128" i="1"/>
  <c r="T3128" i="1"/>
  <c r="Q3131" i="1"/>
  <c r="R3129" i="1" l="1"/>
  <c r="T3129" i="1"/>
  <c r="O3129" i="1"/>
  <c r="N3129" i="1"/>
  <c r="M3129" i="1"/>
  <c r="V3128" i="1"/>
  <c r="L3130" i="1"/>
  <c r="U3130" i="1" s="1"/>
  <c r="Q3132" i="1"/>
  <c r="V3129" i="1" l="1"/>
  <c r="M3130" i="1"/>
  <c r="O3130" i="1"/>
  <c r="R3130" i="1"/>
  <c r="N3130" i="1"/>
  <c r="N3131" i="1" s="1"/>
  <c r="T3130" i="1"/>
  <c r="L3131" i="1"/>
  <c r="R3131" i="1" s="1"/>
  <c r="Q3133" i="1"/>
  <c r="V3130" i="1" l="1"/>
  <c r="T3131" i="1"/>
  <c r="M3131" i="1"/>
  <c r="O3131" i="1"/>
  <c r="L3132" i="1"/>
  <c r="T3132" i="1" s="1"/>
  <c r="N3132" i="1"/>
  <c r="Q3134" i="1"/>
  <c r="V3131" i="1" l="1"/>
  <c r="O3132" i="1"/>
  <c r="L3133" i="1"/>
  <c r="T3133" i="1" s="1"/>
  <c r="M3132" i="1"/>
  <c r="R3132" i="1"/>
  <c r="V3132" i="1" s="1"/>
  <c r="N3133" i="1"/>
  <c r="Q3135" i="1"/>
  <c r="O3133" i="1" l="1"/>
  <c r="L3134" i="1"/>
  <c r="T3134" i="1" s="1"/>
  <c r="M3133" i="1"/>
  <c r="R3133" i="1"/>
  <c r="V3133" i="1" s="1"/>
  <c r="N3134" i="1"/>
  <c r="N3135" i="1" s="1"/>
  <c r="N3136" i="1" s="1"/>
  <c r="Q3136" i="1"/>
  <c r="M3134" i="1" l="1"/>
  <c r="O3134" i="1"/>
  <c r="R3134" i="1"/>
  <c r="V3134" i="1" s="1"/>
  <c r="L3135" i="1"/>
  <c r="T3135" i="1" s="1"/>
  <c r="N3137" i="1"/>
  <c r="Q3137" i="1"/>
  <c r="O3135" i="1" l="1"/>
  <c r="M3135" i="1"/>
  <c r="L3136" i="1"/>
  <c r="T3136" i="1" s="1"/>
  <c r="R3135" i="1"/>
  <c r="V3135" i="1" s="1"/>
  <c r="N3138" i="1"/>
  <c r="N3139" i="1" s="1"/>
  <c r="Q3138" i="1"/>
  <c r="M3136" i="1" l="1"/>
  <c r="O3136" i="1"/>
  <c r="R3136" i="1"/>
  <c r="V3136" i="1" s="1"/>
  <c r="L3137" i="1"/>
  <c r="R3137" i="1" s="1"/>
  <c r="Q3139" i="1"/>
  <c r="N3140" i="1"/>
  <c r="L3138" i="1" l="1"/>
  <c r="T3138" i="1" s="1"/>
  <c r="O3137" i="1"/>
  <c r="T3137" i="1"/>
  <c r="V3137" i="1" s="1"/>
  <c r="M3137" i="1"/>
  <c r="N3141" i="1"/>
  <c r="Q3140" i="1"/>
  <c r="M3138" i="1" l="1"/>
  <c r="O3138" i="1"/>
  <c r="L3139" i="1"/>
  <c r="T3139" i="1" s="1"/>
  <c r="R3138" i="1"/>
  <c r="V3138" i="1" s="1"/>
  <c r="Q3141" i="1"/>
  <c r="N3142" i="1"/>
  <c r="O3139" i="1" l="1"/>
  <c r="L3140" i="1"/>
  <c r="T3140" i="1" s="1"/>
  <c r="M3139" i="1"/>
  <c r="R3139" i="1"/>
  <c r="V3139" i="1" s="1"/>
  <c r="N3143" i="1"/>
  <c r="Q3142" i="1"/>
  <c r="M3140" i="1" l="1"/>
  <c r="L3141" i="1"/>
  <c r="T3141" i="1" s="1"/>
  <c r="O3140" i="1"/>
  <c r="R3140" i="1"/>
  <c r="V3140" i="1" s="1"/>
  <c r="N3144" i="1"/>
  <c r="Q3143" i="1"/>
  <c r="O3141" i="1" l="1"/>
  <c r="R3141" i="1"/>
  <c r="V3141" i="1" s="1"/>
  <c r="M3141" i="1"/>
  <c r="L3142" i="1"/>
  <c r="T3142" i="1" s="1"/>
  <c r="Q3144" i="1"/>
  <c r="N3145" i="1"/>
  <c r="M3142" i="1" l="1"/>
  <c r="O3142" i="1"/>
  <c r="R3142" i="1"/>
  <c r="V3142" i="1" s="1"/>
  <c r="L3143" i="1"/>
  <c r="M3143" i="1" s="1"/>
  <c r="N3146" i="1"/>
  <c r="Q3145" i="1"/>
  <c r="O3143" i="1" l="1"/>
  <c r="R3143" i="1"/>
  <c r="T3143" i="1"/>
  <c r="L3144" i="1"/>
  <c r="R3144" i="1" s="1"/>
  <c r="Q3146" i="1"/>
  <c r="N3147" i="1"/>
  <c r="L3145" i="1" l="1"/>
  <c r="T3145" i="1" s="1"/>
  <c r="M3144" i="1"/>
  <c r="T3144" i="1"/>
  <c r="O3144" i="1"/>
  <c r="V3143" i="1"/>
  <c r="N3148" i="1"/>
  <c r="Q3147" i="1"/>
  <c r="O3145" i="1" l="1"/>
  <c r="M3145" i="1"/>
  <c r="V3144" i="1"/>
  <c r="R3145" i="1"/>
  <c r="L3146" i="1"/>
  <c r="O3146" i="1" s="1"/>
  <c r="Q3148" i="1"/>
  <c r="N3149" i="1"/>
  <c r="V3145" i="1" l="1"/>
  <c r="L3147" i="1"/>
  <c r="T3147" i="1" s="1"/>
  <c r="M3146" i="1"/>
  <c r="R3146" i="1"/>
  <c r="T3146" i="1"/>
  <c r="N3150" i="1"/>
  <c r="Q3149" i="1"/>
  <c r="O3147" i="1" l="1"/>
  <c r="R3147" i="1"/>
  <c r="M3147" i="1"/>
  <c r="L3148" i="1"/>
  <c r="T3148" i="1" s="1"/>
  <c r="V3146" i="1"/>
  <c r="Q3150" i="1"/>
  <c r="V3147" i="1" l="1"/>
  <c r="O3148" i="1"/>
  <c r="L3149" i="1"/>
  <c r="T3149" i="1" s="1"/>
  <c r="R3148" i="1"/>
  <c r="V3148" i="1" s="1"/>
  <c r="M3148" i="1"/>
  <c r="Q3151" i="1"/>
  <c r="O3149" i="1" l="1"/>
  <c r="M3149" i="1"/>
  <c r="R3149" i="1"/>
  <c r="V3149" i="1" s="1"/>
  <c r="L3150" i="1"/>
  <c r="R3150" i="1" s="1"/>
  <c r="Q3152" i="1"/>
  <c r="L3151" i="1" l="1"/>
  <c r="U3151" i="1" s="1"/>
  <c r="M3150" i="1"/>
  <c r="O3150" i="1"/>
  <c r="T3150" i="1"/>
  <c r="V3150" i="1" s="1"/>
  <c r="Q3153" i="1"/>
  <c r="N3151" i="1" l="1"/>
  <c r="O3151" i="1"/>
  <c r="R3151" i="1"/>
  <c r="T3151" i="1"/>
  <c r="M3151" i="1"/>
  <c r="L3152" i="1"/>
  <c r="U3152" i="1" s="1"/>
  <c r="Q3154" i="1"/>
  <c r="V3151" i="1" l="1"/>
  <c r="M3152" i="1"/>
  <c r="O3152" i="1"/>
  <c r="N3152" i="1"/>
  <c r="T3152" i="1"/>
  <c r="L3153" i="1"/>
  <c r="O3153" i="1" s="1"/>
  <c r="R3152" i="1"/>
  <c r="Q3155" i="1"/>
  <c r="V3152" i="1" l="1"/>
  <c r="L3154" i="1"/>
  <c r="U3154" i="1" s="1"/>
  <c r="N3153" i="1"/>
  <c r="R3153" i="1"/>
  <c r="T3153" i="1"/>
  <c r="U3153" i="1"/>
  <c r="M3153" i="1"/>
  <c r="Q3156" i="1"/>
  <c r="N3154" i="1" l="1"/>
  <c r="N3155" i="1" s="1"/>
  <c r="M3154" i="1"/>
  <c r="O3154" i="1"/>
  <c r="T3154" i="1"/>
  <c r="R3154" i="1"/>
  <c r="V3153" i="1"/>
  <c r="L3155" i="1"/>
  <c r="T3155" i="1" s="1"/>
  <c r="Q3157" i="1"/>
  <c r="V3154" i="1" l="1"/>
  <c r="M3155" i="1"/>
  <c r="L3156" i="1"/>
  <c r="T3156" i="1" s="1"/>
  <c r="O3155" i="1"/>
  <c r="R3155" i="1"/>
  <c r="N3156" i="1"/>
  <c r="Q3158" i="1"/>
  <c r="V3155" i="1" l="1"/>
  <c r="O3156" i="1"/>
  <c r="M3156" i="1"/>
  <c r="R3156" i="1"/>
  <c r="L3157" i="1"/>
  <c r="T3157" i="1" s="1"/>
  <c r="N3157" i="1"/>
  <c r="Q3159" i="1"/>
  <c r="V3156" i="1" l="1"/>
  <c r="L3158" i="1"/>
  <c r="T3158" i="1" s="1"/>
  <c r="M3157" i="1"/>
  <c r="O3157" i="1"/>
  <c r="R3157" i="1"/>
  <c r="V3157" i="1" s="1"/>
  <c r="N3158" i="1"/>
  <c r="N3159" i="1" s="1"/>
  <c r="N3160" i="1" s="1"/>
  <c r="Q3160" i="1"/>
  <c r="M3158" i="1" l="1"/>
  <c r="O3158" i="1"/>
  <c r="R3158" i="1"/>
  <c r="V3158" i="1" s="1"/>
  <c r="L3159" i="1"/>
  <c r="T3159" i="1" s="1"/>
  <c r="N3161" i="1"/>
  <c r="Q3161" i="1"/>
  <c r="M3159" i="1" l="1"/>
  <c r="O3159" i="1"/>
  <c r="R3159" i="1"/>
  <c r="V3159" i="1" s="1"/>
  <c r="L3160" i="1"/>
  <c r="T3160" i="1" s="1"/>
  <c r="N3162" i="1"/>
  <c r="N3163" i="1" s="1"/>
  <c r="Q3162" i="1"/>
  <c r="O3160" i="1" l="1"/>
  <c r="R3160" i="1"/>
  <c r="V3160" i="1" s="1"/>
  <c r="M3160" i="1"/>
  <c r="L3161" i="1"/>
  <c r="T3161" i="1" s="1"/>
  <c r="Q3163" i="1"/>
  <c r="N3164" i="1"/>
  <c r="R3161" i="1" l="1"/>
  <c r="V3161" i="1" s="1"/>
  <c r="L3162" i="1"/>
  <c r="R3162" i="1" s="1"/>
  <c r="M3161" i="1"/>
  <c r="O3161" i="1"/>
  <c r="N3165" i="1"/>
  <c r="Q3164" i="1"/>
  <c r="O3162" i="1" l="1"/>
  <c r="M3162" i="1"/>
  <c r="T3162" i="1"/>
  <c r="V3162" i="1" s="1"/>
  <c r="L3163" i="1"/>
  <c r="T3163" i="1" s="1"/>
  <c r="N3166" i="1"/>
  <c r="Q3165" i="1"/>
  <c r="L3164" i="1" l="1"/>
  <c r="T3164" i="1" s="1"/>
  <c r="M3163" i="1"/>
  <c r="O3163" i="1"/>
  <c r="R3163" i="1"/>
  <c r="V3163" i="1" s="1"/>
  <c r="Q3166" i="1"/>
  <c r="N3167" i="1"/>
  <c r="M3164" i="1" l="1"/>
  <c r="O3164" i="1"/>
  <c r="R3164" i="1"/>
  <c r="V3164" i="1" s="1"/>
  <c r="L3165" i="1"/>
  <c r="T3165" i="1" s="1"/>
  <c r="N3168" i="1"/>
  <c r="Q3167" i="1"/>
  <c r="M3165" i="1" l="1"/>
  <c r="O3165" i="1"/>
  <c r="R3165" i="1"/>
  <c r="V3165" i="1" s="1"/>
  <c r="L3166" i="1"/>
  <c r="T3166" i="1" s="1"/>
  <c r="Q3168" i="1"/>
  <c r="N3169" i="1"/>
  <c r="O3166" i="1" l="1"/>
  <c r="R3166" i="1"/>
  <c r="V3166" i="1" s="1"/>
  <c r="M3166" i="1"/>
  <c r="L3167" i="1"/>
  <c r="T3167" i="1" s="1"/>
  <c r="N3170" i="1"/>
  <c r="Q3169" i="1"/>
  <c r="M3167" i="1" l="1"/>
  <c r="O3167" i="1"/>
  <c r="R3167" i="1"/>
  <c r="V3167" i="1" s="1"/>
  <c r="L3168" i="1"/>
  <c r="M3168" i="1" s="1"/>
  <c r="Q3170" i="1"/>
  <c r="N3171" i="1"/>
  <c r="L3169" i="1" l="1"/>
  <c r="T3169" i="1" s="1"/>
  <c r="O3168" i="1"/>
  <c r="R3168" i="1"/>
  <c r="T3168" i="1"/>
  <c r="N3172" i="1"/>
  <c r="Q3171" i="1"/>
  <c r="M3169" i="1" l="1"/>
  <c r="O3169" i="1"/>
  <c r="R3169" i="1"/>
  <c r="V3168" i="1"/>
  <c r="L3170" i="1"/>
  <c r="T3170" i="1" s="1"/>
  <c r="Q3172" i="1"/>
  <c r="N3173" i="1"/>
  <c r="V3169" i="1" l="1"/>
  <c r="M3170" i="1"/>
  <c r="O3170" i="1"/>
  <c r="R3170" i="1"/>
  <c r="L3171" i="1"/>
  <c r="T3171" i="1" s="1"/>
  <c r="N3174" i="1"/>
  <c r="Q3173" i="1"/>
  <c r="V3170" i="1" l="1"/>
  <c r="M3171" i="1"/>
  <c r="L3172" i="1"/>
  <c r="T3172" i="1" s="1"/>
  <c r="O3171" i="1"/>
  <c r="R3171" i="1"/>
  <c r="Q3174" i="1"/>
  <c r="V3171" i="1" l="1"/>
  <c r="L3173" i="1"/>
  <c r="T3173" i="1" s="1"/>
  <c r="O3172" i="1"/>
  <c r="M3172" i="1"/>
  <c r="R3172" i="1"/>
  <c r="Q3175" i="1"/>
  <c r="V3172" i="1" l="1"/>
  <c r="O3173" i="1"/>
  <c r="M3173" i="1"/>
  <c r="R3173" i="1"/>
  <c r="V3173" i="1" s="1"/>
  <c r="L3174" i="1"/>
  <c r="T3174" i="1" s="1"/>
  <c r="Q3176" i="1"/>
  <c r="L3175" i="1" l="1"/>
  <c r="U3175" i="1" s="1"/>
  <c r="O3174" i="1"/>
  <c r="M3174" i="1"/>
  <c r="R3174" i="1"/>
  <c r="V3174" i="1" s="1"/>
  <c r="Q3177" i="1"/>
  <c r="M3175" i="1" l="1"/>
  <c r="O3175" i="1"/>
  <c r="N3175" i="1"/>
  <c r="R3175" i="1"/>
  <c r="T3175" i="1"/>
  <c r="L3176" i="1"/>
  <c r="O3176" i="1" s="1"/>
  <c r="Q3178" i="1"/>
  <c r="V3175" i="1" l="1"/>
  <c r="M3176" i="1"/>
  <c r="N3176" i="1"/>
  <c r="R3176" i="1"/>
  <c r="T3176" i="1"/>
  <c r="U3176" i="1"/>
  <c r="L3177" i="1"/>
  <c r="N3177" i="1" s="1"/>
  <c r="Q3179" i="1"/>
  <c r="V3176" i="1" l="1"/>
  <c r="M3177" i="1"/>
  <c r="O3177" i="1"/>
  <c r="T3177" i="1"/>
  <c r="L3178" i="1"/>
  <c r="N3178" i="1" s="1"/>
  <c r="R3177" i="1"/>
  <c r="U3177" i="1"/>
  <c r="Q3180" i="1"/>
  <c r="V3177" i="1" l="1"/>
  <c r="O3178" i="1"/>
  <c r="L3179" i="1"/>
  <c r="T3179" i="1" s="1"/>
  <c r="R3178" i="1"/>
  <c r="M3178" i="1"/>
  <c r="T3178" i="1"/>
  <c r="U3178" i="1"/>
  <c r="N3179" i="1"/>
  <c r="Q3181" i="1"/>
  <c r="V3178" i="1" l="1"/>
  <c r="O3179" i="1"/>
  <c r="M3179" i="1"/>
  <c r="R3179" i="1"/>
  <c r="L3180" i="1"/>
  <c r="T3180" i="1" s="1"/>
  <c r="N3180" i="1"/>
  <c r="Q3182" i="1"/>
  <c r="V3179" i="1" l="1"/>
  <c r="M3180" i="1"/>
  <c r="O3180" i="1"/>
  <c r="R3180" i="1"/>
  <c r="L3181" i="1"/>
  <c r="T3181" i="1" s="1"/>
  <c r="N3181" i="1"/>
  <c r="Q3183" i="1"/>
  <c r="V3180" i="1" l="1"/>
  <c r="M3181" i="1"/>
  <c r="L3182" i="1"/>
  <c r="T3182" i="1" s="1"/>
  <c r="O3181" i="1"/>
  <c r="R3181" i="1"/>
  <c r="N3182" i="1"/>
  <c r="N3183" i="1" s="1"/>
  <c r="N3184" i="1" s="1"/>
  <c r="Q3184" i="1"/>
  <c r="V3181" i="1" l="1"/>
  <c r="O3182" i="1"/>
  <c r="M3182" i="1"/>
  <c r="R3182" i="1"/>
  <c r="V3182" i="1" s="1"/>
  <c r="L3183" i="1"/>
  <c r="T3183" i="1" s="1"/>
  <c r="N3185" i="1"/>
  <c r="Q3185" i="1"/>
  <c r="M3183" i="1" l="1"/>
  <c r="O3183" i="1"/>
  <c r="L3184" i="1"/>
  <c r="T3184" i="1" s="1"/>
  <c r="R3183" i="1"/>
  <c r="V3183" i="1" s="1"/>
  <c r="N3186" i="1"/>
  <c r="N3187" i="1" s="1"/>
  <c r="Q3186" i="1"/>
  <c r="O3184" i="1" l="1"/>
  <c r="M3184" i="1"/>
  <c r="L3185" i="1"/>
  <c r="T3185" i="1" s="1"/>
  <c r="R3184" i="1"/>
  <c r="V3184" i="1" s="1"/>
  <c r="N3188" i="1"/>
  <c r="Q3187" i="1"/>
  <c r="O3185" i="1" l="1"/>
  <c r="M3185" i="1"/>
  <c r="R3185" i="1"/>
  <c r="V3185" i="1" s="1"/>
  <c r="L3186" i="1"/>
  <c r="M3186" i="1" s="1"/>
  <c r="Q3188" i="1"/>
  <c r="N3189" i="1"/>
  <c r="O3186" i="1" l="1"/>
  <c r="R3186" i="1"/>
  <c r="T3186" i="1"/>
  <c r="L3187" i="1"/>
  <c r="T3187" i="1" s="1"/>
  <c r="N3190" i="1"/>
  <c r="Q3189" i="1"/>
  <c r="L3188" i="1" l="1"/>
  <c r="T3188" i="1" s="1"/>
  <c r="M3187" i="1"/>
  <c r="O3187" i="1"/>
  <c r="R3187" i="1"/>
  <c r="V3186" i="1"/>
  <c r="Q3190" i="1"/>
  <c r="N3191" i="1"/>
  <c r="M3188" i="1" l="1"/>
  <c r="O3188" i="1"/>
  <c r="R3188" i="1"/>
  <c r="V3187" i="1"/>
  <c r="L3189" i="1"/>
  <c r="R3189" i="1" s="1"/>
  <c r="N3192" i="1"/>
  <c r="Q3191" i="1"/>
  <c r="V3188" i="1" l="1"/>
  <c r="M3189" i="1"/>
  <c r="O3189" i="1"/>
  <c r="T3189" i="1"/>
  <c r="L3190" i="1"/>
  <c r="R3190" i="1" s="1"/>
  <c r="Q3192" i="1"/>
  <c r="N3193" i="1"/>
  <c r="V3189" i="1" l="1"/>
  <c r="L3191" i="1"/>
  <c r="T3191" i="1" s="1"/>
  <c r="T3190" i="1"/>
  <c r="O3190" i="1"/>
  <c r="M3190" i="1"/>
  <c r="N3194" i="1"/>
  <c r="Q3193" i="1"/>
  <c r="V3190" i="1" l="1"/>
  <c r="O3191" i="1"/>
  <c r="R3191" i="1"/>
  <c r="M3191" i="1"/>
  <c r="L3192" i="1"/>
  <c r="T3192" i="1" s="1"/>
  <c r="Q3194" i="1"/>
  <c r="N3195" i="1"/>
  <c r="V3191" i="1" l="1"/>
  <c r="M3192" i="1"/>
  <c r="O3192" i="1"/>
  <c r="L3193" i="1"/>
  <c r="T3193" i="1" s="1"/>
  <c r="R3192" i="1"/>
  <c r="V3192" i="1" s="1"/>
  <c r="N3196" i="1"/>
  <c r="Q3195" i="1"/>
  <c r="M3193" i="1" l="1"/>
  <c r="O3193" i="1"/>
  <c r="R3193" i="1"/>
  <c r="V3193" i="1" s="1"/>
  <c r="L3194" i="1"/>
  <c r="T3194" i="1" s="1"/>
  <c r="Q3196" i="1"/>
  <c r="N3197" i="1"/>
  <c r="M3194" i="1" l="1"/>
  <c r="O3194" i="1"/>
  <c r="R3194" i="1"/>
  <c r="V3194" i="1" s="1"/>
  <c r="L3195" i="1"/>
  <c r="R3195" i="1" s="1"/>
  <c r="N3198" i="1"/>
  <c r="Q3197" i="1"/>
  <c r="M3195" i="1" l="1"/>
  <c r="O3195" i="1"/>
  <c r="T3195" i="1"/>
  <c r="V3195" i="1" s="1"/>
  <c r="L3196" i="1"/>
  <c r="T3196" i="1" s="1"/>
  <c r="Q3198" i="1"/>
  <c r="L3197" i="1" l="1"/>
  <c r="T3197" i="1" s="1"/>
  <c r="O3196" i="1"/>
  <c r="M3196" i="1"/>
  <c r="R3196" i="1"/>
  <c r="V3196" i="1" s="1"/>
  <c r="Q3199" i="1"/>
  <c r="L3198" i="1" l="1"/>
  <c r="T3198" i="1" s="1"/>
  <c r="M3197" i="1"/>
  <c r="O3197" i="1"/>
  <c r="R3197" i="1"/>
  <c r="V3197" i="1" s="1"/>
  <c r="Q3200" i="1"/>
  <c r="O3198" i="1" l="1"/>
  <c r="M3198" i="1"/>
  <c r="R3198" i="1"/>
  <c r="V3198" i="1" s="1"/>
  <c r="L3199" i="1"/>
  <c r="U3199" i="1" s="1"/>
  <c r="Q3201" i="1"/>
  <c r="M3199" i="1" l="1"/>
  <c r="L3200" i="1"/>
  <c r="U3200" i="1" s="1"/>
  <c r="O3199" i="1"/>
  <c r="N3199" i="1"/>
  <c r="R3199" i="1"/>
  <c r="T3199" i="1"/>
  <c r="Q3202" i="1"/>
  <c r="V3199" i="1" l="1"/>
  <c r="O3200" i="1"/>
  <c r="M3200" i="1"/>
  <c r="R3200" i="1"/>
  <c r="N3200" i="1"/>
  <c r="T3200" i="1"/>
  <c r="L3201" i="1"/>
  <c r="U3201" i="1" s="1"/>
  <c r="Q3203" i="1"/>
  <c r="V3200" i="1" l="1"/>
  <c r="M3201" i="1"/>
  <c r="O3201" i="1"/>
  <c r="L3202" i="1"/>
  <c r="U3202" i="1" s="1"/>
  <c r="N3201" i="1"/>
  <c r="R3201" i="1"/>
  <c r="T3201" i="1"/>
  <c r="Q3204" i="1"/>
  <c r="V3201" i="1" l="1"/>
  <c r="M3202" i="1"/>
  <c r="O3202" i="1"/>
  <c r="N3202" i="1"/>
  <c r="R3202" i="1"/>
  <c r="T3202" i="1"/>
  <c r="L3203" i="1"/>
  <c r="T3203" i="1" s="1"/>
  <c r="N3203" i="1"/>
  <c r="Q3205" i="1"/>
  <c r="V3202" i="1" l="1"/>
  <c r="M3203" i="1"/>
  <c r="O3203" i="1"/>
  <c r="L3204" i="1"/>
  <c r="T3204" i="1" s="1"/>
  <c r="R3203" i="1"/>
  <c r="N3204" i="1"/>
  <c r="Q3206" i="1"/>
  <c r="V3203" i="1" l="1"/>
  <c r="M3204" i="1"/>
  <c r="R3204" i="1"/>
  <c r="O3204" i="1"/>
  <c r="L3205" i="1"/>
  <c r="T3205" i="1" s="1"/>
  <c r="N3205" i="1"/>
  <c r="Q3207" i="1"/>
  <c r="V3204" i="1" l="1"/>
  <c r="R3205" i="1"/>
  <c r="M3205" i="1"/>
  <c r="O3205" i="1"/>
  <c r="L3206" i="1"/>
  <c r="T3206" i="1" s="1"/>
  <c r="N3206" i="1"/>
  <c r="N3207" i="1" s="1"/>
  <c r="N3208" i="1" s="1"/>
  <c r="Q3208" i="1"/>
  <c r="V3205" i="1" l="1"/>
  <c r="L3207" i="1"/>
  <c r="T3207" i="1" s="1"/>
  <c r="O3206" i="1"/>
  <c r="M3206" i="1"/>
  <c r="R3206" i="1"/>
  <c r="N3209" i="1"/>
  <c r="N3210" i="1" s="1"/>
  <c r="Q3209" i="1"/>
  <c r="O3207" i="1" l="1"/>
  <c r="V3206" i="1"/>
  <c r="R3207" i="1"/>
  <c r="M3207" i="1"/>
  <c r="L3208" i="1"/>
  <c r="R3208" i="1" s="1"/>
  <c r="N3211" i="1"/>
  <c r="Q3210" i="1"/>
  <c r="V3207" i="1" l="1"/>
  <c r="T3208" i="1"/>
  <c r="L3209" i="1"/>
  <c r="T3209" i="1" s="1"/>
  <c r="M3208" i="1"/>
  <c r="O3208" i="1"/>
  <c r="Q3211" i="1"/>
  <c r="N3212" i="1"/>
  <c r="V3208" i="1" l="1"/>
  <c r="M3209" i="1"/>
  <c r="O3209" i="1"/>
  <c r="R3209" i="1"/>
  <c r="L3210" i="1"/>
  <c r="T3210" i="1" s="1"/>
  <c r="Q3212" i="1"/>
  <c r="N3213" i="1"/>
  <c r="V3209" i="1" l="1"/>
  <c r="M3210" i="1"/>
  <c r="L3211" i="1"/>
  <c r="T3211" i="1" s="1"/>
  <c r="O3210" i="1"/>
  <c r="R3210" i="1"/>
  <c r="N3214" i="1"/>
  <c r="Q3213" i="1"/>
  <c r="V3210" i="1" l="1"/>
  <c r="M3211" i="1"/>
  <c r="O3211" i="1"/>
  <c r="L3212" i="1"/>
  <c r="T3212" i="1" s="1"/>
  <c r="R3211" i="1"/>
  <c r="V3211" i="1" s="1"/>
  <c r="N3215" i="1"/>
  <c r="Q3214" i="1"/>
  <c r="M3212" i="1" l="1"/>
  <c r="O3212" i="1"/>
  <c r="R3212" i="1"/>
  <c r="V3212" i="1" s="1"/>
  <c r="L3213" i="1"/>
  <c r="T3213" i="1" s="1"/>
  <c r="Q3215" i="1"/>
  <c r="N3216" i="1"/>
  <c r="L3214" i="1" l="1"/>
  <c r="T3214" i="1" s="1"/>
  <c r="O3213" i="1"/>
  <c r="M3213" i="1"/>
  <c r="R3213" i="1"/>
  <c r="V3213" i="1" s="1"/>
  <c r="N3217" i="1"/>
  <c r="Q3216" i="1"/>
  <c r="M3214" i="1" l="1"/>
  <c r="O3214" i="1"/>
  <c r="R3214" i="1"/>
  <c r="V3214" i="1" s="1"/>
  <c r="L3215" i="1"/>
  <c r="T3215" i="1" s="1"/>
  <c r="Q3217" i="1"/>
  <c r="N3218" i="1"/>
  <c r="L3216" i="1" l="1"/>
  <c r="T3216" i="1" s="1"/>
  <c r="O3215" i="1"/>
  <c r="R3215" i="1"/>
  <c r="V3215" i="1" s="1"/>
  <c r="M3215" i="1"/>
  <c r="N3219" i="1"/>
  <c r="Q3218" i="1"/>
  <c r="M3216" i="1" l="1"/>
  <c r="O3216" i="1"/>
  <c r="R3216" i="1"/>
  <c r="V3216" i="1" s="1"/>
  <c r="L3217" i="1"/>
  <c r="T3217" i="1" s="1"/>
  <c r="Q3219" i="1"/>
  <c r="N3220" i="1"/>
  <c r="L3218" i="1" l="1"/>
  <c r="T3218" i="1" s="1"/>
  <c r="M3217" i="1"/>
  <c r="O3217" i="1"/>
  <c r="R3217" i="1"/>
  <c r="V3217" i="1" s="1"/>
  <c r="N3221" i="1"/>
  <c r="Q3220" i="1"/>
  <c r="M3218" i="1" l="1"/>
  <c r="O3218" i="1"/>
  <c r="R3218" i="1"/>
  <c r="V3218" i="1" s="1"/>
  <c r="L3219" i="1"/>
  <c r="T3219" i="1" s="1"/>
  <c r="Q3221" i="1"/>
  <c r="N3222" i="1"/>
  <c r="M3219" i="1" l="1"/>
  <c r="O3219" i="1"/>
  <c r="R3219" i="1"/>
  <c r="V3219" i="1" s="1"/>
  <c r="L3220" i="1"/>
  <c r="R3220" i="1" s="1"/>
  <c r="Q3222" i="1"/>
  <c r="M3220" i="1" l="1"/>
  <c r="T3220" i="1"/>
  <c r="V3220" i="1" s="1"/>
  <c r="L3221" i="1"/>
  <c r="T3221" i="1" s="1"/>
  <c r="O3220" i="1"/>
  <c r="Q3223" i="1"/>
  <c r="O3221" i="1" l="1"/>
  <c r="M3221" i="1"/>
  <c r="R3221" i="1"/>
  <c r="V3221" i="1" s="1"/>
  <c r="L3222" i="1"/>
  <c r="T3222" i="1" s="1"/>
  <c r="Q3224" i="1"/>
  <c r="L3223" i="1" l="1"/>
  <c r="U3223" i="1" s="1"/>
  <c r="M3222" i="1"/>
  <c r="O3222" i="1"/>
  <c r="R3222" i="1"/>
  <c r="V3222" i="1" s="1"/>
  <c r="Q3225" i="1"/>
  <c r="M3223" i="1" l="1"/>
  <c r="O3223" i="1"/>
  <c r="R3223" i="1"/>
  <c r="T3223" i="1"/>
  <c r="N3223" i="1"/>
  <c r="L3224" i="1"/>
  <c r="U3224" i="1" s="1"/>
  <c r="Q3226" i="1"/>
  <c r="V3223" i="1" l="1"/>
  <c r="M3224" i="1"/>
  <c r="L3225" i="1"/>
  <c r="U3225" i="1" s="1"/>
  <c r="O3224" i="1"/>
  <c r="N3224" i="1"/>
  <c r="R3224" i="1"/>
  <c r="T3224" i="1"/>
  <c r="Q3227" i="1"/>
  <c r="R3225" i="1" l="1"/>
  <c r="T3225" i="1"/>
  <c r="M3225" i="1"/>
  <c r="O3225" i="1"/>
  <c r="N3225" i="1"/>
  <c r="V3224" i="1"/>
  <c r="L3226" i="1"/>
  <c r="U3226" i="1" s="1"/>
  <c r="Q3228" i="1"/>
  <c r="V3225" i="1" l="1"/>
  <c r="M3226" i="1"/>
  <c r="O3226" i="1"/>
  <c r="N3226" i="1"/>
  <c r="L3227" i="1"/>
  <c r="T3227" i="1" s="1"/>
  <c r="R3226" i="1"/>
  <c r="T3226" i="1"/>
  <c r="N3227" i="1"/>
  <c r="Q3229" i="1"/>
  <c r="V3226" i="1" l="1"/>
  <c r="O3227" i="1"/>
  <c r="M3227" i="1"/>
  <c r="R3227" i="1"/>
  <c r="L3228" i="1"/>
  <c r="T3228" i="1" s="1"/>
  <c r="N3228" i="1"/>
  <c r="Q3230" i="1"/>
  <c r="V3227" i="1" l="1"/>
  <c r="M3228" i="1"/>
  <c r="L3229" i="1"/>
  <c r="T3229" i="1" s="1"/>
  <c r="O3228" i="1"/>
  <c r="R3228" i="1"/>
  <c r="N3229" i="1"/>
  <c r="Q3231" i="1"/>
  <c r="V3228" i="1" l="1"/>
  <c r="O3229" i="1"/>
  <c r="M3229" i="1"/>
  <c r="R3229" i="1"/>
  <c r="L3230" i="1"/>
  <c r="T3230" i="1" s="1"/>
  <c r="N3230" i="1"/>
  <c r="N3231" i="1" s="1"/>
  <c r="N3232" i="1" s="1"/>
  <c r="Q3232" i="1"/>
  <c r="V3229" i="1" l="1"/>
  <c r="O3230" i="1"/>
  <c r="M3230" i="1"/>
  <c r="R3230" i="1"/>
  <c r="L3231" i="1"/>
  <c r="T3231" i="1" s="1"/>
  <c r="N3233" i="1"/>
  <c r="N3234" i="1" s="1"/>
  <c r="Q3233" i="1"/>
  <c r="V3230" i="1" l="1"/>
  <c r="O3231" i="1"/>
  <c r="M3231" i="1"/>
  <c r="R3231" i="1"/>
  <c r="V3231" i="1" s="1"/>
  <c r="L3232" i="1"/>
  <c r="T3232" i="1" s="1"/>
  <c r="N3235" i="1"/>
  <c r="Q3234" i="1"/>
  <c r="M3232" i="1" l="1"/>
  <c r="L3233" i="1"/>
  <c r="T3233" i="1" s="1"/>
  <c r="O3232" i="1"/>
  <c r="R3232" i="1"/>
  <c r="V3232" i="1" s="1"/>
  <c r="Q3235" i="1"/>
  <c r="N3236" i="1"/>
  <c r="O3233" i="1" l="1"/>
  <c r="M3233" i="1"/>
  <c r="R3233" i="1"/>
  <c r="V3233" i="1" s="1"/>
  <c r="L3234" i="1"/>
  <c r="O3234" i="1" s="1"/>
  <c r="N3237" i="1"/>
  <c r="Q3236" i="1"/>
  <c r="M3234" i="1" l="1"/>
  <c r="R3234" i="1"/>
  <c r="T3234" i="1"/>
  <c r="L3235" i="1"/>
  <c r="R3235" i="1" s="1"/>
  <c r="Q3237" i="1"/>
  <c r="N3238" i="1"/>
  <c r="L3236" i="1" l="1"/>
  <c r="T3236" i="1" s="1"/>
  <c r="O3235" i="1"/>
  <c r="M3235" i="1"/>
  <c r="T3235" i="1"/>
  <c r="V3234" i="1"/>
  <c r="N3239" i="1"/>
  <c r="Q3238" i="1"/>
  <c r="V3235" i="1" l="1"/>
  <c r="O3236" i="1"/>
  <c r="M3236" i="1"/>
  <c r="R3236" i="1"/>
  <c r="L3237" i="1"/>
  <c r="T3237" i="1" s="1"/>
  <c r="Q3239" i="1"/>
  <c r="N3240" i="1"/>
  <c r="V3236" i="1" l="1"/>
  <c r="M3237" i="1"/>
  <c r="O3237" i="1"/>
  <c r="R3237" i="1"/>
  <c r="L3238" i="1"/>
  <c r="O3238" i="1" s="1"/>
  <c r="N3241" i="1"/>
  <c r="Q3240" i="1"/>
  <c r="V3237" i="1" l="1"/>
  <c r="M3238" i="1"/>
  <c r="R3238" i="1"/>
  <c r="T3238" i="1"/>
  <c r="L3239" i="1"/>
  <c r="T3239" i="1" s="1"/>
  <c r="Q3241" i="1"/>
  <c r="N3242" i="1"/>
  <c r="V3238" i="1" l="1"/>
  <c r="R3239" i="1"/>
  <c r="L3240" i="1"/>
  <c r="T3240" i="1" s="1"/>
  <c r="M3239" i="1"/>
  <c r="O3239" i="1"/>
  <c r="N3243" i="1"/>
  <c r="Q3242" i="1"/>
  <c r="V3239" i="1" l="1"/>
  <c r="M3240" i="1"/>
  <c r="O3240" i="1"/>
  <c r="L3241" i="1"/>
  <c r="T3241" i="1" s="1"/>
  <c r="R3240" i="1"/>
  <c r="V3240" i="1" s="1"/>
  <c r="Q3243" i="1"/>
  <c r="N3244" i="1"/>
  <c r="L3242" i="1" l="1"/>
  <c r="T3242" i="1" s="1"/>
  <c r="M3241" i="1"/>
  <c r="O3241" i="1"/>
  <c r="R3241" i="1"/>
  <c r="V3241" i="1" s="1"/>
  <c r="N3245" i="1"/>
  <c r="Q3244" i="1"/>
  <c r="M3242" i="1" l="1"/>
  <c r="O3242" i="1"/>
  <c r="R3242" i="1"/>
  <c r="V3242" i="1" s="1"/>
  <c r="L3243" i="1"/>
  <c r="T3243" i="1" s="1"/>
  <c r="Q3245" i="1"/>
  <c r="N3246" i="1"/>
  <c r="O3243" i="1" l="1"/>
  <c r="M3243" i="1"/>
  <c r="R3243" i="1"/>
  <c r="V3243" i="1" s="1"/>
  <c r="L3244" i="1"/>
  <c r="M3244" i="1" s="1"/>
  <c r="Q3246" i="1"/>
  <c r="L3245" i="1" l="1"/>
  <c r="T3245" i="1" s="1"/>
  <c r="O3244" i="1"/>
  <c r="R3244" i="1"/>
  <c r="T3244" i="1"/>
  <c r="Q3247" i="1"/>
  <c r="O3245" i="1" l="1"/>
  <c r="M3245" i="1"/>
  <c r="R3245" i="1"/>
  <c r="V3244" i="1"/>
  <c r="V3245" i="1" s="1"/>
  <c r="L3246" i="1"/>
  <c r="T3246" i="1" s="1"/>
  <c r="Q3248" i="1"/>
  <c r="M3246" i="1" l="1"/>
  <c r="L3247" i="1"/>
  <c r="U3247" i="1" s="1"/>
  <c r="R3246" i="1"/>
  <c r="V3246" i="1" s="1"/>
  <c r="O3246" i="1"/>
  <c r="Q3249" i="1"/>
  <c r="M3247" i="1" l="1"/>
  <c r="O3247" i="1"/>
  <c r="N3247" i="1"/>
  <c r="R3247" i="1"/>
  <c r="T3247" i="1"/>
  <c r="L3248" i="1"/>
  <c r="U3248" i="1" s="1"/>
  <c r="Q3250" i="1"/>
  <c r="V3247" i="1" l="1"/>
  <c r="O3248" i="1"/>
  <c r="M3248" i="1"/>
  <c r="N3248" i="1"/>
  <c r="L3249" i="1"/>
  <c r="U3249" i="1" s="1"/>
  <c r="R3248" i="1"/>
  <c r="T3248" i="1"/>
  <c r="Q3251" i="1"/>
  <c r="V3248" i="1" l="1"/>
  <c r="O3249" i="1"/>
  <c r="M3249" i="1"/>
  <c r="N3249" i="1"/>
  <c r="R3249" i="1"/>
  <c r="T3249" i="1"/>
  <c r="L3250" i="1"/>
  <c r="U3250" i="1" s="1"/>
  <c r="Q3252" i="1"/>
  <c r="V3249" i="1" l="1"/>
  <c r="M3250" i="1"/>
  <c r="N3250" i="1"/>
  <c r="O3250" i="1"/>
  <c r="L3251" i="1"/>
  <c r="T3251" i="1" s="1"/>
  <c r="R3250" i="1"/>
  <c r="T3250" i="1"/>
  <c r="N3251" i="1"/>
  <c r="Q3253" i="1"/>
  <c r="V3250" i="1" l="1"/>
  <c r="M3251" i="1"/>
  <c r="R3251" i="1"/>
  <c r="O3251" i="1"/>
  <c r="L3252" i="1"/>
  <c r="T3252" i="1" s="1"/>
  <c r="N3252" i="1"/>
  <c r="Q3254" i="1"/>
  <c r="V3251" i="1" l="1"/>
  <c r="M3252" i="1"/>
  <c r="L3253" i="1"/>
  <c r="T3253" i="1" s="1"/>
  <c r="O3252" i="1"/>
  <c r="R3252" i="1"/>
  <c r="V3252" i="1" s="1"/>
  <c r="N3253" i="1"/>
  <c r="Q3255" i="1"/>
  <c r="O3253" i="1" l="1"/>
  <c r="M3253" i="1"/>
  <c r="R3253" i="1"/>
  <c r="V3253" i="1" s="1"/>
  <c r="L3254" i="1"/>
  <c r="T3254" i="1" s="1"/>
  <c r="N3254" i="1"/>
  <c r="N3255" i="1" s="1"/>
  <c r="N3256" i="1" s="1"/>
  <c r="Q3256" i="1"/>
  <c r="M3254" i="1" l="1"/>
  <c r="O3254" i="1"/>
  <c r="L3255" i="1"/>
  <c r="T3255" i="1" s="1"/>
  <c r="R3254" i="1"/>
  <c r="V3254" i="1" s="1"/>
  <c r="N3257" i="1"/>
  <c r="N3258" i="1" s="1"/>
  <c r="Q3257" i="1"/>
  <c r="M3255" i="1" l="1"/>
  <c r="R3255" i="1"/>
  <c r="V3255" i="1" s="1"/>
  <c r="O3255" i="1"/>
  <c r="L3256" i="1"/>
  <c r="T3256" i="1" s="1"/>
  <c r="Q3258" i="1"/>
  <c r="N3259" i="1"/>
  <c r="M3256" i="1" l="1"/>
  <c r="O3256" i="1"/>
  <c r="R3256" i="1"/>
  <c r="V3256" i="1" s="1"/>
  <c r="L3257" i="1"/>
  <c r="T3257" i="1" s="1"/>
  <c r="N3260" i="1"/>
  <c r="Q3259" i="1"/>
  <c r="M3257" i="1" l="1"/>
  <c r="O3257" i="1"/>
  <c r="R3257" i="1"/>
  <c r="V3257" i="1" s="1"/>
  <c r="L3258" i="1"/>
  <c r="T3258" i="1" s="1"/>
  <c r="Q3260" i="1"/>
  <c r="N3261" i="1"/>
  <c r="L3259" i="1" l="1"/>
  <c r="T3259" i="1" s="1"/>
  <c r="M3258" i="1"/>
  <c r="O3258" i="1"/>
  <c r="R3258" i="1"/>
  <c r="V3258" i="1" s="1"/>
  <c r="N3262" i="1"/>
  <c r="Q3261" i="1"/>
  <c r="M3259" i="1" l="1"/>
  <c r="O3259" i="1"/>
  <c r="R3259" i="1"/>
  <c r="V3259" i="1" s="1"/>
  <c r="L3260" i="1"/>
  <c r="T3260" i="1" s="1"/>
  <c r="Q3262" i="1"/>
  <c r="N3263" i="1"/>
  <c r="M3260" i="1" l="1"/>
  <c r="O3260" i="1"/>
  <c r="R3260" i="1"/>
  <c r="V3260" i="1" s="1"/>
  <c r="L3261" i="1"/>
  <c r="R3261" i="1" s="1"/>
  <c r="N3264" i="1"/>
  <c r="Q3263" i="1"/>
  <c r="L3262" i="1" l="1"/>
  <c r="T3262" i="1" s="1"/>
  <c r="M3261" i="1"/>
  <c r="O3261" i="1"/>
  <c r="T3261" i="1"/>
  <c r="V3261" i="1" s="1"/>
  <c r="Q3264" i="1"/>
  <c r="N3265" i="1"/>
  <c r="O3262" i="1" l="1"/>
  <c r="M3262" i="1"/>
  <c r="R3262" i="1"/>
  <c r="V3262" i="1" s="1"/>
  <c r="L3263" i="1"/>
  <c r="O3263" i="1" s="1"/>
  <c r="N3266" i="1"/>
  <c r="Q3265" i="1"/>
  <c r="L3264" i="1" l="1"/>
  <c r="T3264" i="1" s="1"/>
  <c r="M3263" i="1"/>
  <c r="R3263" i="1"/>
  <c r="T3263" i="1"/>
  <c r="Q3266" i="1"/>
  <c r="N3267" i="1"/>
  <c r="O3264" i="1" l="1"/>
  <c r="M3264" i="1"/>
  <c r="R3264" i="1"/>
  <c r="V3263" i="1"/>
  <c r="L3265" i="1"/>
  <c r="R3265" i="1" s="1"/>
  <c r="N3268" i="1"/>
  <c r="Q3267" i="1"/>
  <c r="V3264" i="1" l="1"/>
  <c r="L3266" i="1"/>
  <c r="T3266" i="1" s="1"/>
  <c r="T3265" i="1"/>
  <c r="M3265" i="1"/>
  <c r="O3265" i="1"/>
  <c r="Q3268" i="1"/>
  <c r="N3269" i="1"/>
  <c r="V3265" i="1" l="1"/>
  <c r="O3266" i="1"/>
  <c r="M3266" i="1"/>
  <c r="R3266" i="1"/>
  <c r="L3267" i="1"/>
  <c r="O3267" i="1" s="1"/>
  <c r="N3270" i="1"/>
  <c r="Q3269" i="1"/>
  <c r="V3266" i="1" l="1"/>
  <c r="M3267" i="1"/>
  <c r="R3267" i="1"/>
  <c r="T3267" i="1"/>
  <c r="L3268" i="1"/>
  <c r="T3268" i="1" s="1"/>
  <c r="Q3270" i="1"/>
  <c r="L3269" i="1" l="1"/>
  <c r="T3269" i="1" s="1"/>
  <c r="M3268" i="1"/>
  <c r="O3268" i="1"/>
  <c r="R3268" i="1"/>
  <c r="V3267" i="1"/>
  <c r="Q3271" i="1"/>
  <c r="M3269" i="1" l="1"/>
  <c r="O3269" i="1"/>
  <c r="R3269" i="1"/>
  <c r="L3270" i="1"/>
  <c r="T3270" i="1" s="1"/>
  <c r="V3268" i="1"/>
  <c r="V3269" i="1" s="1"/>
  <c r="Q3272" i="1"/>
  <c r="L3271" i="1" l="1"/>
  <c r="U3271" i="1" s="1"/>
  <c r="R3270" i="1"/>
  <c r="V3270" i="1" s="1"/>
  <c r="M3270" i="1"/>
  <c r="O3270" i="1"/>
  <c r="Q3273" i="1"/>
  <c r="O3271" i="1" l="1"/>
  <c r="N3271" i="1"/>
  <c r="R3271" i="1"/>
  <c r="T3271" i="1"/>
  <c r="M3271" i="1"/>
  <c r="L3272" i="1"/>
  <c r="U3272" i="1" s="1"/>
  <c r="Q3274" i="1"/>
  <c r="V3271" i="1" l="1"/>
  <c r="M3272" i="1"/>
  <c r="L3273" i="1"/>
  <c r="U3273" i="1" s="1"/>
  <c r="O3272" i="1"/>
  <c r="N3272" i="1"/>
  <c r="R3272" i="1"/>
  <c r="T3272" i="1"/>
  <c r="Q3275" i="1"/>
  <c r="V3272" i="1" l="1"/>
  <c r="M3273" i="1"/>
  <c r="O3273" i="1"/>
  <c r="T3273" i="1"/>
  <c r="N3273" i="1"/>
  <c r="R3273" i="1"/>
  <c r="L3274" i="1"/>
  <c r="U3274" i="1" s="1"/>
  <c r="Q3276" i="1"/>
  <c r="V3273" i="1" l="1"/>
  <c r="M3274" i="1"/>
  <c r="O3274" i="1"/>
  <c r="N3274" i="1"/>
  <c r="L3275" i="1"/>
  <c r="T3275" i="1" s="1"/>
  <c r="R3274" i="1"/>
  <c r="T3274" i="1"/>
  <c r="N3275" i="1"/>
  <c r="Q3277" i="1"/>
  <c r="V3274" i="1" l="1"/>
  <c r="M3275" i="1"/>
  <c r="R3275" i="1"/>
  <c r="O3275" i="1"/>
  <c r="L3276" i="1"/>
  <c r="T3276" i="1" s="1"/>
  <c r="N3276" i="1"/>
  <c r="Q3278" i="1"/>
  <c r="V3275" i="1" l="1"/>
  <c r="M3276" i="1"/>
  <c r="R3276" i="1"/>
  <c r="O3276" i="1"/>
  <c r="L3277" i="1"/>
  <c r="T3277" i="1" s="1"/>
  <c r="N3277" i="1"/>
  <c r="Q3279" i="1"/>
  <c r="V3276" i="1" l="1"/>
  <c r="O3277" i="1"/>
  <c r="L3278" i="1"/>
  <c r="T3278" i="1" s="1"/>
  <c r="M3277" i="1"/>
  <c r="R3277" i="1"/>
  <c r="N3278" i="1"/>
  <c r="N3279" i="1" s="1"/>
  <c r="N3280" i="1" s="1"/>
  <c r="Q3280" i="1"/>
  <c r="V3277" i="1" l="1"/>
  <c r="O3278" i="1"/>
  <c r="R3278" i="1"/>
  <c r="M3278" i="1"/>
  <c r="L3279" i="1"/>
  <c r="T3279" i="1" s="1"/>
  <c r="N3281" i="1"/>
  <c r="N3282" i="1" s="1"/>
  <c r="Q3281" i="1"/>
  <c r="V3278" i="1" l="1"/>
  <c r="M3279" i="1"/>
  <c r="O3279" i="1"/>
  <c r="R3279" i="1"/>
  <c r="L3280" i="1"/>
  <c r="T3280" i="1" s="1"/>
  <c r="N3283" i="1"/>
  <c r="Q3282" i="1"/>
  <c r="V3279" i="1" l="1"/>
  <c r="M3280" i="1"/>
  <c r="L3281" i="1"/>
  <c r="T3281" i="1" s="1"/>
  <c r="O3280" i="1"/>
  <c r="R3280" i="1"/>
  <c r="V3280" i="1" s="1"/>
  <c r="Q3283" i="1"/>
  <c r="N3284" i="1"/>
  <c r="M3281" i="1" l="1"/>
  <c r="O3281" i="1"/>
  <c r="L3282" i="1"/>
  <c r="T3282" i="1" s="1"/>
  <c r="R3281" i="1"/>
  <c r="V3281" i="1" s="1"/>
  <c r="N3285" i="1"/>
  <c r="Q3284" i="1"/>
  <c r="M3282" i="1" l="1"/>
  <c r="L3283" i="1"/>
  <c r="T3283" i="1" s="1"/>
  <c r="O3282" i="1"/>
  <c r="R3282" i="1"/>
  <c r="V3282" i="1" s="1"/>
  <c r="Q3285" i="1"/>
  <c r="N3286" i="1"/>
  <c r="O3283" i="1" l="1"/>
  <c r="R3283" i="1"/>
  <c r="V3283" i="1" s="1"/>
  <c r="M3283" i="1"/>
  <c r="L3284" i="1"/>
  <c r="T3284" i="1" s="1"/>
  <c r="N3287" i="1"/>
  <c r="Q3286" i="1"/>
  <c r="M3284" i="1" l="1"/>
  <c r="O3284" i="1"/>
  <c r="R3284" i="1"/>
  <c r="V3284" i="1" s="1"/>
  <c r="L3285" i="1"/>
  <c r="O3285" i="1" s="1"/>
  <c r="Q3287" i="1"/>
  <c r="N3288" i="1"/>
  <c r="L3286" i="1" l="1"/>
  <c r="T3286" i="1" s="1"/>
  <c r="T3285" i="1"/>
  <c r="M3285" i="1"/>
  <c r="R3285" i="1"/>
  <c r="N3289" i="1"/>
  <c r="Q3288" i="1"/>
  <c r="V3285" i="1" l="1"/>
  <c r="M3286" i="1"/>
  <c r="O3286" i="1"/>
  <c r="R3286" i="1"/>
  <c r="L3287" i="1"/>
  <c r="T3287" i="1" s="1"/>
  <c r="N3290" i="1"/>
  <c r="Q3289" i="1"/>
  <c r="V3286" i="1" l="1"/>
  <c r="O3287" i="1"/>
  <c r="M3287" i="1"/>
  <c r="L3288" i="1"/>
  <c r="T3288" i="1" s="1"/>
  <c r="R3287" i="1"/>
  <c r="Q3290" i="1"/>
  <c r="N3291" i="1"/>
  <c r="V3287" i="1" l="1"/>
  <c r="M3288" i="1"/>
  <c r="O3288" i="1"/>
  <c r="R3288" i="1"/>
  <c r="V3288" i="1" s="1"/>
  <c r="L3289" i="1"/>
  <c r="T3289" i="1" s="1"/>
  <c r="N3292" i="1"/>
  <c r="Q3291" i="1"/>
  <c r="L3290" i="1" l="1"/>
  <c r="T3290" i="1" s="1"/>
  <c r="O3289" i="1"/>
  <c r="R3289" i="1"/>
  <c r="V3289" i="1" s="1"/>
  <c r="M3289" i="1"/>
  <c r="Q3292" i="1"/>
  <c r="N3293" i="1"/>
  <c r="O3290" i="1" l="1"/>
  <c r="M3290" i="1"/>
  <c r="R3290" i="1"/>
  <c r="V3290" i="1" s="1"/>
  <c r="L3291" i="1"/>
  <c r="T3291" i="1" s="1"/>
  <c r="N3294" i="1"/>
  <c r="Q3293" i="1"/>
  <c r="M3291" i="1" l="1"/>
  <c r="O3291" i="1"/>
  <c r="R3291" i="1"/>
  <c r="V3291" i="1" s="1"/>
  <c r="L3292" i="1"/>
  <c r="T3292" i="1" s="1"/>
  <c r="Q3294" i="1"/>
  <c r="M3292" i="1" l="1"/>
  <c r="L3293" i="1"/>
  <c r="T3293" i="1" s="1"/>
  <c r="O3292" i="1"/>
  <c r="R3292" i="1"/>
  <c r="V3292" i="1" s="1"/>
  <c r="Q3295" i="1"/>
  <c r="M3293" i="1" l="1"/>
  <c r="O3293" i="1"/>
  <c r="R3293" i="1"/>
  <c r="V3293" i="1" s="1"/>
  <c r="L3294" i="1"/>
  <c r="T3294" i="1" s="1"/>
  <c r="Q3296" i="1"/>
  <c r="L3295" i="1" l="1"/>
  <c r="U3295" i="1" s="1"/>
  <c r="M3294" i="1"/>
  <c r="O3294" i="1"/>
  <c r="R3294" i="1"/>
  <c r="V3294" i="1" s="1"/>
  <c r="Q3297" i="1"/>
  <c r="O3295" i="1" l="1"/>
  <c r="R3295" i="1"/>
  <c r="N3295" i="1"/>
  <c r="T3295" i="1"/>
  <c r="M3295" i="1"/>
  <c r="L3296" i="1"/>
  <c r="U3296" i="1" s="1"/>
  <c r="Q3298" i="1"/>
  <c r="V3295" i="1" l="1"/>
  <c r="M3296" i="1"/>
  <c r="O3296" i="1"/>
  <c r="L3297" i="1"/>
  <c r="U3297" i="1" s="1"/>
  <c r="N3296" i="1"/>
  <c r="R3296" i="1"/>
  <c r="T3296" i="1"/>
  <c r="Q3299" i="1"/>
  <c r="V3296" i="1" l="1"/>
  <c r="N3297" i="1"/>
  <c r="M3297" i="1"/>
  <c r="R3297" i="1"/>
  <c r="O3297" i="1"/>
  <c r="T3297" i="1"/>
  <c r="L3298" i="1"/>
  <c r="U3298" i="1" s="1"/>
  <c r="Q3300" i="1"/>
  <c r="V3297" i="1" l="1"/>
  <c r="M3298" i="1"/>
  <c r="O3298" i="1"/>
  <c r="N3298" i="1"/>
  <c r="L3299" i="1"/>
  <c r="T3299" i="1" s="1"/>
  <c r="R3298" i="1"/>
  <c r="T3298" i="1"/>
  <c r="N3299" i="1"/>
  <c r="Q3301" i="1"/>
  <c r="R3299" i="1" l="1"/>
  <c r="V3298" i="1"/>
  <c r="O3299" i="1"/>
  <c r="M3299" i="1"/>
  <c r="L3300" i="1"/>
  <c r="T3300" i="1" s="1"/>
  <c r="N3300" i="1"/>
  <c r="Q3302" i="1"/>
  <c r="V3299" i="1" l="1"/>
  <c r="M3300" i="1"/>
  <c r="O3300" i="1"/>
  <c r="R3300" i="1"/>
  <c r="L3301" i="1"/>
  <c r="O3301" i="1" s="1"/>
  <c r="N3301" i="1"/>
  <c r="Q3303" i="1"/>
  <c r="V3300" i="1" l="1"/>
  <c r="R3301" i="1"/>
  <c r="T3301" i="1"/>
  <c r="L3302" i="1"/>
  <c r="T3302" i="1" s="1"/>
  <c r="M3301" i="1"/>
  <c r="N3302" i="1"/>
  <c r="N3303" i="1" s="1"/>
  <c r="N3304" i="1" s="1"/>
  <c r="Q3304" i="1"/>
  <c r="L3303" i="1" l="1"/>
  <c r="T3303" i="1" s="1"/>
  <c r="M3302" i="1"/>
  <c r="R3302" i="1"/>
  <c r="O3302" i="1"/>
  <c r="V3301" i="1"/>
  <c r="N3305" i="1"/>
  <c r="N3306" i="1" s="1"/>
  <c r="Q3305" i="1"/>
  <c r="M3303" i="1" l="1"/>
  <c r="O3303" i="1"/>
  <c r="R3303" i="1"/>
  <c r="L3304" i="1"/>
  <c r="T3304" i="1" s="1"/>
  <c r="V3302" i="1"/>
  <c r="V3303" i="1" s="1"/>
  <c r="Q3306" i="1"/>
  <c r="N3307" i="1"/>
  <c r="M3304" i="1" l="1"/>
  <c r="O3304" i="1"/>
  <c r="R3304" i="1"/>
  <c r="V3304" i="1" s="1"/>
  <c r="L3305" i="1"/>
  <c r="T3305" i="1" s="1"/>
  <c r="N3308" i="1"/>
  <c r="Q3307" i="1"/>
  <c r="M3305" i="1" l="1"/>
  <c r="L3306" i="1"/>
  <c r="T3306" i="1" s="1"/>
  <c r="O3305" i="1"/>
  <c r="R3305" i="1"/>
  <c r="V3305" i="1" s="1"/>
  <c r="Q3308" i="1"/>
  <c r="N3309" i="1"/>
  <c r="M3306" i="1" l="1"/>
  <c r="L3307" i="1"/>
  <c r="T3307" i="1" s="1"/>
  <c r="O3306" i="1"/>
  <c r="R3306" i="1"/>
  <c r="V3306" i="1" s="1"/>
  <c r="N3310" i="1"/>
  <c r="Q3309" i="1"/>
  <c r="M3307" i="1" l="1"/>
  <c r="O3307" i="1"/>
  <c r="R3307" i="1"/>
  <c r="V3307" i="1" s="1"/>
  <c r="L3308" i="1"/>
  <c r="T3308" i="1" s="1"/>
  <c r="Q3310" i="1"/>
  <c r="N3311" i="1"/>
  <c r="M3308" i="1" l="1"/>
  <c r="O3308" i="1"/>
  <c r="R3308" i="1"/>
  <c r="V3308" i="1" s="1"/>
  <c r="L3309" i="1"/>
  <c r="R3309" i="1" s="1"/>
  <c r="N3312" i="1"/>
  <c r="Q3311" i="1"/>
  <c r="M3309" i="1" l="1"/>
  <c r="T3309" i="1"/>
  <c r="V3309" i="1" s="1"/>
  <c r="L3310" i="1"/>
  <c r="R3310" i="1" s="1"/>
  <c r="O3309" i="1"/>
  <c r="Q3312" i="1"/>
  <c r="N3313" i="1"/>
  <c r="T3310" i="1" l="1"/>
  <c r="V3310" i="1" s="1"/>
  <c r="L3311" i="1"/>
  <c r="T3311" i="1" s="1"/>
  <c r="M3310" i="1"/>
  <c r="O3310" i="1"/>
  <c r="N3314" i="1"/>
  <c r="Q3313" i="1"/>
  <c r="M3311" i="1" l="1"/>
  <c r="L3312" i="1"/>
  <c r="T3312" i="1" s="1"/>
  <c r="O3311" i="1"/>
  <c r="R3311" i="1"/>
  <c r="V3311" i="1" s="1"/>
  <c r="N3315" i="1"/>
  <c r="Q3314" i="1"/>
  <c r="L3313" i="1" l="1"/>
  <c r="T3313" i="1" s="1"/>
  <c r="O3312" i="1"/>
  <c r="M3312" i="1"/>
  <c r="R3312" i="1"/>
  <c r="V3312" i="1" s="1"/>
  <c r="Q3315" i="1"/>
  <c r="N3316" i="1"/>
  <c r="M3313" i="1" l="1"/>
  <c r="O3313" i="1"/>
  <c r="R3313" i="1"/>
  <c r="V3313" i="1" s="1"/>
  <c r="L3314" i="1"/>
  <c r="T3314" i="1" s="1"/>
  <c r="N3317" i="1"/>
  <c r="Q3316" i="1"/>
  <c r="M3314" i="1" l="1"/>
  <c r="O3314" i="1"/>
  <c r="R3314" i="1"/>
  <c r="V3314" i="1" s="1"/>
  <c r="L3315" i="1"/>
  <c r="M3315" i="1" s="1"/>
  <c r="Q3317" i="1"/>
  <c r="N3318" i="1"/>
  <c r="L3316" i="1" l="1"/>
  <c r="T3316" i="1" s="1"/>
  <c r="O3315" i="1"/>
  <c r="R3315" i="1"/>
  <c r="T3315" i="1"/>
  <c r="Q3318" i="1"/>
  <c r="M3316" i="1" l="1"/>
  <c r="O3316" i="1"/>
  <c r="R3316" i="1"/>
  <c r="V3315" i="1"/>
  <c r="L3317" i="1"/>
  <c r="R3317" i="1" s="1"/>
  <c r="Q3319" i="1"/>
  <c r="V3316" i="1" l="1"/>
  <c r="T3317" i="1"/>
  <c r="L3318" i="1"/>
  <c r="T3318" i="1" s="1"/>
  <c r="M3317" i="1"/>
  <c r="O3317" i="1"/>
  <c r="Q3320" i="1"/>
  <c r="V3317" i="1" l="1"/>
  <c r="M3318" i="1"/>
  <c r="O3318" i="1"/>
  <c r="R3318" i="1"/>
  <c r="L3319" i="1"/>
  <c r="U3319" i="1" s="1"/>
  <c r="Q3321" i="1"/>
  <c r="V3318" i="1" l="1"/>
  <c r="L3320" i="1"/>
  <c r="U3320" i="1" s="1"/>
  <c r="M3319" i="1"/>
  <c r="O3319" i="1"/>
  <c r="N3319" i="1"/>
  <c r="R3319" i="1"/>
  <c r="T3319" i="1"/>
  <c r="Q3322" i="1"/>
  <c r="O3320" i="1" l="1"/>
  <c r="R3320" i="1"/>
  <c r="T3320" i="1"/>
  <c r="M3320" i="1"/>
  <c r="N3320" i="1"/>
  <c r="V3319" i="1"/>
  <c r="L3321" i="1"/>
  <c r="U3321" i="1" s="1"/>
  <c r="Q3323" i="1"/>
  <c r="V3320" i="1" l="1"/>
  <c r="M3321" i="1"/>
  <c r="O3321" i="1"/>
  <c r="N3321" i="1"/>
  <c r="R3321" i="1"/>
  <c r="T3321" i="1"/>
  <c r="L3322" i="1"/>
  <c r="U3322" i="1" s="1"/>
  <c r="Q3324" i="1"/>
  <c r="V3321" i="1" l="1"/>
  <c r="O3322" i="1"/>
  <c r="L3323" i="1"/>
  <c r="T3323" i="1" s="1"/>
  <c r="M3322" i="1"/>
  <c r="N3322" i="1"/>
  <c r="N3323" i="1" s="1"/>
  <c r="R3322" i="1"/>
  <c r="T3322" i="1"/>
  <c r="Q3325" i="1"/>
  <c r="V3322" i="1" l="1"/>
  <c r="M3323" i="1"/>
  <c r="L3324" i="1"/>
  <c r="R3324" i="1" s="1"/>
  <c r="O3323" i="1"/>
  <c r="R3323" i="1"/>
  <c r="N3324" i="1"/>
  <c r="Q3326" i="1"/>
  <c r="V3323" i="1" l="1"/>
  <c r="L3325" i="1"/>
  <c r="T3325" i="1" s="1"/>
  <c r="T3324" i="1"/>
  <c r="V3324" i="1" s="1"/>
  <c r="M3324" i="1"/>
  <c r="O3324" i="1"/>
  <c r="N3325" i="1"/>
  <c r="Q3327" i="1"/>
  <c r="M3325" i="1" l="1"/>
  <c r="R3325" i="1"/>
  <c r="V3325" i="1" s="1"/>
  <c r="O3325" i="1"/>
  <c r="L3326" i="1"/>
  <c r="R3326" i="1" s="1"/>
  <c r="N3326" i="1"/>
  <c r="N3327" i="1" s="1"/>
  <c r="N3328" i="1" s="1"/>
  <c r="Q3328" i="1"/>
  <c r="M3326" i="1" l="1"/>
  <c r="T3326" i="1"/>
  <c r="V3326" i="1" s="1"/>
  <c r="L3327" i="1"/>
  <c r="T3327" i="1" s="1"/>
  <c r="O3326" i="1"/>
  <c r="N3329" i="1"/>
  <c r="N3330" i="1" s="1"/>
  <c r="Q3329" i="1"/>
  <c r="M3327" i="1" l="1"/>
  <c r="O3327" i="1"/>
  <c r="R3327" i="1"/>
  <c r="V3327" i="1" s="1"/>
  <c r="L3328" i="1"/>
  <c r="T3328" i="1" s="1"/>
  <c r="N3331" i="1"/>
  <c r="Q3330" i="1"/>
  <c r="M3328" i="1" l="1"/>
  <c r="O3328" i="1"/>
  <c r="R3328" i="1"/>
  <c r="V3328" i="1" s="1"/>
  <c r="L3329" i="1"/>
  <c r="R3329" i="1" s="1"/>
  <c r="Q3331" i="1"/>
  <c r="N3332" i="1"/>
  <c r="L3330" i="1" l="1"/>
  <c r="T3330" i="1" s="1"/>
  <c r="O3329" i="1"/>
  <c r="M3329" i="1"/>
  <c r="T3329" i="1"/>
  <c r="V3329" i="1" s="1"/>
  <c r="N3333" i="1"/>
  <c r="Q3332" i="1"/>
  <c r="O3330" i="1" l="1"/>
  <c r="R3330" i="1"/>
  <c r="V3330" i="1" s="1"/>
  <c r="M3330" i="1"/>
  <c r="L3331" i="1"/>
  <c r="R3331" i="1" s="1"/>
  <c r="Q3333" i="1"/>
  <c r="N3334" i="1"/>
  <c r="L3332" i="1" l="1"/>
  <c r="T3332" i="1" s="1"/>
  <c r="O3331" i="1"/>
  <c r="T3331" i="1"/>
  <c r="V3331" i="1" s="1"/>
  <c r="M3331" i="1"/>
  <c r="N3335" i="1"/>
  <c r="Q3334" i="1"/>
  <c r="M3332" i="1" l="1"/>
  <c r="O3332" i="1"/>
  <c r="R3332" i="1"/>
  <c r="V3332" i="1" s="1"/>
  <c r="L3333" i="1"/>
  <c r="T3333" i="1" s="1"/>
  <c r="N3336" i="1"/>
  <c r="Q3335" i="1"/>
  <c r="M3333" i="1" l="1"/>
  <c r="O3333" i="1"/>
  <c r="R3333" i="1"/>
  <c r="V3333" i="1" s="1"/>
  <c r="L3334" i="1"/>
  <c r="T3334" i="1" s="1"/>
  <c r="Q3336" i="1"/>
  <c r="N3337" i="1"/>
  <c r="M3334" i="1" l="1"/>
  <c r="R3334" i="1"/>
  <c r="V3334" i="1" s="1"/>
  <c r="L3335" i="1"/>
  <c r="R3335" i="1" s="1"/>
  <c r="O3334" i="1"/>
  <c r="N3338" i="1"/>
  <c r="Q3337" i="1"/>
  <c r="L3336" i="1" l="1"/>
  <c r="T3336" i="1" s="1"/>
  <c r="M3335" i="1"/>
  <c r="T3335" i="1"/>
  <c r="V3335" i="1" s="1"/>
  <c r="O3335" i="1"/>
  <c r="Q3338" i="1"/>
  <c r="N3339" i="1"/>
  <c r="M3336" i="1" l="1"/>
  <c r="O3336" i="1"/>
  <c r="R3336" i="1"/>
  <c r="V3336" i="1" s="1"/>
  <c r="L3337" i="1"/>
  <c r="M3337" i="1" s="1"/>
  <c r="Q3339" i="1"/>
  <c r="N3340" i="1"/>
  <c r="L3338" i="1" l="1"/>
  <c r="T3338" i="1" s="1"/>
  <c r="O3337" i="1"/>
  <c r="R3337" i="1"/>
  <c r="T3337" i="1"/>
  <c r="N3341" i="1"/>
  <c r="Q3340" i="1"/>
  <c r="R3338" i="1" l="1"/>
  <c r="M3338" i="1"/>
  <c r="O3338" i="1"/>
  <c r="L3339" i="1"/>
  <c r="T3339" i="1" s="1"/>
  <c r="V3337" i="1"/>
  <c r="Q3341" i="1"/>
  <c r="N3342" i="1"/>
  <c r="V3338" i="1" l="1"/>
  <c r="M3339" i="1"/>
  <c r="O3339" i="1"/>
  <c r="R3339" i="1"/>
  <c r="V3339" i="1" s="1"/>
  <c r="L3340" i="1"/>
  <c r="O3340" i="1" s="1"/>
  <c r="Q3342" i="1"/>
  <c r="L3341" i="1" l="1"/>
  <c r="T3341" i="1" s="1"/>
  <c r="R3340" i="1"/>
  <c r="T3340" i="1"/>
  <c r="M3340" i="1"/>
  <c r="Q3343" i="1"/>
  <c r="O3341" i="1" l="1"/>
  <c r="M3341" i="1"/>
  <c r="R3341" i="1"/>
  <c r="L3342" i="1"/>
  <c r="T3342" i="1" s="1"/>
  <c r="V3340" i="1"/>
  <c r="V3341" i="1" s="1"/>
  <c r="Q3344" i="1"/>
  <c r="M3342" i="1" l="1"/>
  <c r="O3342" i="1"/>
  <c r="L3343" i="1"/>
  <c r="U3343" i="1" s="1"/>
  <c r="R3342" i="1"/>
  <c r="V3342" i="1" s="1"/>
  <c r="Q3345" i="1"/>
  <c r="M3343" i="1" l="1"/>
  <c r="O3343" i="1"/>
  <c r="N3343" i="1"/>
  <c r="R3343" i="1"/>
  <c r="L3344" i="1"/>
  <c r="U3344" i="1" s="1"/>
  <c r="T3343" i="1"/>
  <c r="V3343" i="1" s="1"/>
  <c r="Q3346" i="1"/>
  <c r="M3344" i="1" l="1"/>
  <c r="O3344" i="1"/>
  <c r="N3344" i="1"/>
  <c r="L3345" i="1"/>
  <c r="U3345" i="1" s="1"/>
  <c r="R3344" i="1"/>
  <c r="T3344" i="1"/>
  <c r="Q3347" i="1"/>
  <c r="V3344" i="1" l="1"/>
  <c r="O3345" i="1"/>
  <c r="L3346" i="1"/>
  <c r="T3346" i="1" s="1"/>
  <c r="M3345" i="1"/>
  <c r="N3345" i="1"/>
  <c r="T3345" i="1"/>
  <c r="R3345" i="1"/>
  <c r="Q3348" i="1"/>
  <c r="V3345" i="1" l="1"/>
  <c r="N3346" i="1"/>
  <c r="N3347" i="1" s="1"/>
  <c r="R3346" i="1"/>
  <c r="L3347" i="1"/>
  <c r="T3347" i="1" s="1"/>
  <c r="U3346" i="1"/>
  <c r="M3346" i="1"/>
  <c r="O3346" i="1"/>
  <c r="Q3349" i="1"/>
  <c r="V3346" i="1" l="1"/>
  <c r="O3347" i="1"/>
  <c r="M3347" i="1"/>
  <c r="L3348" i="1"/>
  <c r="T3348" i="1" s="1"/>
  <c r="R3347" i="1"/>
  <c r="N3348" i="1"/>
  <c r="Q3350" i="1"/>
  <c r="V3347" i="1" l="1"/>
  <c r="O3348" i="1"/>
  <c r="M3348" i="1"/>
  <c r="R3348" i="1"/>
  <c r="L3349" i="1"/>
  <c r="T3349" i="1" s="1"/>
  <c r="N3349" i="1"/>
  <c r="Q3351" i="1"/>
  <c r="V3348" i="1" l="1"/>
  <c r="M3349" i="1"/>
  <c r="O3349" i="1"/>
  <c r="R3349" i="1"/>
  <c r="L3350" i="1"/>
  <c r="R3350" i="1" s="1"/>
  <c r="N3350" i="1"/>
  <c r="N3351" i="1" s="1"/>
  <c r="N3352" i="1" s="1"/>
  <c r="Q3352" i="1"/>
  <c r="V3349" i="1" l="1"/>
  <c r="L3351" i="1"/>
  <c r="T3351" i="1" s="1"/>
  <c r="T3350" i="1"/>
  <c r="M3350" i="1"/>
  <c r="O3350" i="1"/>
  <c r="N3353" i="1"/>
  <c r="N3354" i="1" s="1"/>
  <c r="Q3353" i="1"/>
  <c r="V3350" i="1" l="1"/>
  <c r="M3351" i="1"/>
  <c r="O3351" i="1"/>
  <c r="R3351" i="1"/>
  <c r="V3351" i="1" s="1"/>
  <c r="L3352" i="1"/>
  <c r="M3352" i="1" s="1"/>
  <c r="Q3354" i="1"/>
  <c r="N3355" i="1"/>
  <c r="L3353" i="1" l="1"/>
  <c r="T3353" i="1" s="1"/>
  <c r="R3352" i="1"/>
  <c r="T3352" i="1"/>
  <c r="O3352" i="1"/>
  <c r="N3356" i="1"/>
  <c r="Q3355" i="1"/>
  <c r="O3353" i="1" l="1"/>
  <c r="R3353" i="1"/>
  <c r="M3353" i="1"/>
  <c r="L3354" i="1"/>
  <c r="T3354" i="1" s="1"/>
  <c r="V3352" i="1"/>
  <c r="V3353" i="1" s="1"/>
  <c r="N3357" i="1"/>
  <c r="Q3356" i="1"/>
  <c r="L3355" i="1" l="1"/>
  <c r="T3355" i="1" s="1"/>
  <c r="O3354" i="1"/>
  <c r="R3354" i="1"/>
  <c r="V3354" i="1" s="1"/>
  <c r="M3354" i="1"/>
  <c r="Q3357" i="1"/>
  <c r="N3358" i="1"/>
  <c r="L3356" i="1" l="1"/>
  <c r="T3356" i="1" s="1"/>
  <c r="M3355" i="1"/>
  <c r="O3355" i="1"/>
  <c r="R3355" i="1"/>
  <c r="V3355" i="1" s="1"/>
  <c r="N3359" i="1"/>
  <c r="Q3358" i="1"/>
  <c r="O3356" i="1" l="1"/>
  <c r="M3356" i="1"/>
  <c r="R3356" i="1"/>
  <c r="V3356" i="1" s="1"/>
  <c r="L3357" i="1"/>
  <c r="T3357" i="1" s="1"/>
  <c r="Q3359" i="1"/>
  <c r="N3360" i="1"/>
  <c r="L3358" i="1" l="1"/>
  <c r="T3358" i="1" s="1"/>
  <c r="O3357" i="1"/>
  <c r="R3357" i="1"/>
  <c r="V3357" i="1" s="1"/>
  <c r="M3357" i="1"/>
  <c r="N3361" i="1"/>
  <c r="Q3360" i="1"/>
  <c r="M3358" i="1" l="1"/>
  <c r="O3358" i="1"/>
  <c r="R3358" i="1"/>
  <c r="V3358" i="1" s="1"/>
  <c r="L3359" i="1"/>
  <c r="T3359" i="1" s="1"/>
  <c r="Q3361" i="1"/>
  <c r="N3362" i="1"/>
  <c r="M3359" i="1" l="1"/>
  <c r="O3359" i="1"/>
  <c r="R3359" i="1"/>
  <c r="V3359" i="1" s="1"/>
  <c r="L3360" i="1"/>
  <c r="R3360" i="1" s="1"/>
  <c r="N3363" i="1"/>
  <c r="Q3362" i="1"/>
  <c r="M3360" i="1" l="1"/>
  <c r="L3361" i="1"/>
  <c r="T3361" i="1" s="1"/>
  <c r="T3360" i="1"/>
  <c r="V3360" i="1" s="1"/>
  <c r="O3360" i="1"/>
  <c r="Q3363" i="1"/>
  <c r="N3364" i="1"/>
  <c r="O3361" i="1" l="1"/>
  <c r="L3362" i="1"/>
  <c r="T3362" i="1" s="1"/>
  <c r="M3361" i="1"/>
  <c r="R3361" i="1"/>
  <c r="V3361" i="1" s="1"/>
  <c r="N3365" i="1"/>
  <c r="Q3364" i="1"/>
  <c r="O3362" i="1" l="1"/>
  <c r="M3362" i="1"/>
  <c r="R3362" i="1"/>
  <c r="V3362" i="1" s="1"/>
  <c r="L3363" i="1"/>
  <c r="M3363" i="1" s="1"/>
  <c r="Q3365" i="1"/>
  <c r="N3366" i="1"/>
  <c r="L3364" i="1" l="1"/>
  <c r="T3364" i="1" s="1"/>
  <c r="R3363" i="1"/>
  <c r="T3363" i="1"/>
  <c r="O3363" i="1"/>
  <c r="Q3366" i="1"/>
  <c r="M3364" i="1" l="1"/>
  <c r="L3365" i="1"/>
  <c r="T3365" i="1" s="1"/>
  <c r="R3364" i="1"/>
  <c r="O3364" i="1"/>
  <c r="V3363" i="1"/>
  <c r="Q3367" i="1"/>
  <c r="O3365" i="1" l="1"/>
  <c r="M3365" i="1"/>
  <c r="R3365" i="1"/>
  <c r="L3366" i="1"/>
  <c r="T3366" i="1" s="1"/>
  <c r="V3364" i="1"/>
  <c r="Q3368" i="1"/>
  <c r="M3366" i="1" l="1"/>
  <c r="L3367" i="1"/>
  <c r="U3367" i="1" s="1"/>
  <c r="O3366" i="1"/>
  <c r="R3366" i="1"/>
  <c r="V3365" i="1"/>
  <c r="Q3369" i="1"/>
  <c r="M3367" i="1" l="1"/>
  <c r="O3367" i="1"/>
  <c r="R3367" i="1"/>
  <c r="N3367" i="1"/>
  <c r="T3367" i="1"/>
  <c r="V3366" i="1"/>
  <c r="L3368" i="1"/>
  <c r="U3368" i="1" s="1"/>
  <c r="Q3370" i="1"/>
  <c r="V3367" i="1" l="1"/>
  <c r="L3369" i="1"/>
  <c r="U3369" i="1" s="1"/>
  <c r="O3368" i="1"/>
  <c r="M3368" i="1"/>
  <c r="N3368" i="1"/>
  <c r="R3368" i="1"/>
  <c r="T3368" i="1"/>
  <c r="Q3371" i="1"/>
  <c r="N3369" i="1" l="1"/>
  <c r="M3369" i="1"/>
  <c r="O3369" i="1"/>
  <c r="T3369" i="1"/>
  <c r="R3369" i="1"/>
  <c r="V3368" i="1"/>
  <c r="L3370" i="1"/>
  <c r="U3370" i="1" s="1"/>
  <c r="Q3372" i="1"/>
  <c r="V3369" i="1" l="1"/>
  <c r="M3370" i="1"/>
  <c r="O3370" i="1"/>
  <c r="N3370" i="1"/>
  <c r="N3371" i="1" s="1"/>
  <c r="T3370" i="1"/>
  <c r="L3371" i="1"/>
  <c r="R3371" i="1" s="1"/>
  <c r="R3370" i="1"/>
  <c r="Q3373" i="1"/>
  <c r="V3370" i="1" l="1"/>
  <c r="M3371" i="1"/>
  <c r="T3371" i="1"/>
  <c r="L3372" i="1"/>
  <c r="T3372" i="1" s="1"/>
  <c r="O3371" i="1"/>
  <c r="N3372" i="1"/>
  <c r="Q3374" i="1"/>
  <c r="V3371" i="1" l="1"/>
  <c r="M3372" i="1"/>
  <c r="O3372" i="1"/>
  <c r="R3372" i="1"/>
  <c r="L3373" i="1"/>
  <c r="O3373" i="1" s="1"/>
  <c r="N3373" i="1"/>
  <c r="Q3375" i="1"/>
  <c r="V3372" i="1" l="1"/>
  <c r="M3373" i="1"/>
  <c r="R3373" i="1"/>
  <c r="T3373" i="1"/>
  <c r="L3374" i="1"/>
  <c r="T3374" i="1" s="1"/>
  <c r="N3374" i="1"/>
  <c r="N3375" i="1" s="1"/>
  <c r="N3376" i="1" s="1"/>
  <c r="Q3376" i="1"/>
  <c r="L3375" i="1" l="1"/>
  <c r="T3375" i="1" s="1"/>
  <c r="M3374" i="1"/>
  <c r="O3374" i="1"/>
  <c r="R3374" i="1"/>
  <c r="V3373" i="1"/>
  <c r="N3377" i="1"/>
  <c r="N3378" i="1" s="1"/>
  <c r="Q3377" i="1"/>
  <c r="O3375" i="1" l="1"/>
  <c r="R3375" i="1"/>
  <c r="M3375" i="1"/>
  <c r="V3374" i="1"/>
  <c r="V3375" i="1" s="1"/>
  <c r="L3376" i="1"/>
  <c r="O3376" i="1" s="1"/>
  <c r="N3379" i="1"/>
  <c r="Q3378" i="1"/>
  <c r="L3377" i="1" l="1"/>
  <c r="T3377" i="1" s="1"/>
  <c r="M3376" i="1"/>
  <c r="R3376" i="1"/>
  <c r="T3376" i="1"/>
  <c r="Q3379" i="1"/>
  <c r="N3380" i="1"/>
  <c r="M3377" i="1" l="1"/>
  <c r="R3377" i="1"/>
  <c r="O3377" i="1"/>
  <c r="L3378" i="1"/>
  <c r="T3378" i="1" s="1"/>
  <c r="V3376" i="1"/>
  <c r="V3377" i="1" s="1"/>
  <c r="N3381" i="1"/>
  <c r="Q3380" i="1"/>
  <c r="M3378" i="1" l="1"/>
  <c r="O3378" i="1"/>
  <c r="R3378" i="1"/>
  <c r="V3378" i="1" s="1"/>
  <c r="L3379" i="1"/>
  <c r="T3379" i="1" s="1"/>
  <c r="Q3381" i="1"/>
  <c r="N3382" i="1"/>
  <c r="L3380" i="1" l="1"/>
  <c r="T3380" i="1" s="1"/>
  <c r="M3379" i="1"/>
  <c r="O3379" i="1"/>
  <c r="R3379" i="1"/>
  <c r="V3379" i="1" s="1"/>
  <c r="N3383" i="1"/>
  <c r="Q3382" i="1"/>
  <c r="M3380" i="1" l="1"/>
  <c r="O3380" i="1"/>
  <c r="R3380" i="1"/>
  <c r="V3380" i="1" s="1"/>
  <c r="L3381" i="1"/>
  <c r="T3381" i="1" s="1"/>
  <c r="Q3383" i="1"/>
  <c r="N3384" i="1"/>
  <c r="M3381" i="1" l="1"/>
  <c r="L3382" i="1"/>
  <c r="T3382" i="1" s="1"/>
  <c r="R3381" i="1"/>
  <c r="V3381" i="1" s="1"/>
  <c r="O3381" i="1"/>
  <c r="N3385" i="1"/>
  <c r="Q3384" i="1"/>
  <c r="M3382" i="1" l="1"/>
  <c r="R3382" i="1"/>
  <c r="V3382" i="1" s="1"/>
  <c r="O3382" i="1"/>
  <c r="L3383" i="1"/>
  <c r="T3383" i="1" s="1"/>
  <c r="Q3385" i="1"/>
  <c r="N3386" i="1"/>
  <c r="M3383" i="1" l="1"/>
  <c r="O3383" i="1"/>
  <c r="R3383" i="1"/>
  <c r="V3383" i="1" s="1"/>
  <c r="L3384" i="1"/>
  <c r="T3384" i="1" s="1"/>
  <c r="N3387" i="1"/>
  <c r="Q3386" i="1"/>
  <c r="L3385" i="1" l="1"/>
  <c r="T3385" i="1" s="1"/>
  <c r="M3384" i="1"/>
  <c r="O3384" i="1"/>
  <c r="R3384" i="1"/>
  <c r="V3384" i="1" s="1"/>
  <c r="Q3387" i="1"/>
  <c r="N3388" i="1"/>
  <c r="M3385" i="1" l="1"/>
  <c r="O3385" i="1"/>
  <c r="L3386" i="1"/>
  <c r="T3386" i="1" s="1"/>
  <c r="R3385" i="1"/>
  <c r="V3385" i="1" s="1"/>
  <c r="N3389" i="1"/>
  <c r="Q3388" i="1"/>
  <c r="M3386" i="1" l="1"/>
  <c r="O3386" i="1"/>
  <c r="R3386" i="1"/>
  <c r="V3386" i="1" s="1"/>
  <c r="L3387" i="1"/>
  <c r="T3387" i="1" s="1"/>
  <c r="Q3389" i="1"/>
  <c r="N3390" i="1"/>
  <c r="M3387" i="1" l="1"/>
  <c r="L3388" i="1"/>
  <c r="T3388" i="1" s="1"/>
  <c r="O3387" i="1"/>
  <c r="R3387" i="1"/>
  <c r="V3387" i="1" s="1"/>
  <c r="Q3390" i="1"/>
  <c r="M3388" i="1" l="1"/>
  <c r="L3389" i="1"/>
  <c r="T3389" i="1" s="1"/>
  <c r="O3388" i="1"/>
  <c r="R3388" i="1"/>
  <c r="V3388" i="1" s="1"/>
  <c r="Q3391" i="1"/>
  <c r="L3390" i="1" l="1"/>
  <c r="T3390" i="1" s="1"/>
  <c r="O3389" i="1"/>
  <c r="M3389" i="1"/>
  <c r="R3389" i="1"/>
  <c r="V3389" i="1" s="1"/>
  <c r="Q3392" i="1"/>
  <c r="M3390" i="1" l="1"/>
  <c r="O3390" i="1"/>
  <c r="R3390" i="1"/>
  <c r="V3390" i="1" s="1"/>
  <c r="L3391" i="1"/>
  <c r="U3391" i="1" s="1"/>
  <c r="Q3393" i="1"/>
  <c r="M3391" i="1" l="1"/>
  <c r="L3392" i="1"/>
  <c r="U3392" i="1" s="1"/>
  <c r="N3391" i="1"/>
  <c r="R3391" i="1"/>
  <c r="T3391" i="1"/>
  <c r="O3391" i="1"/>
  <c r="Q3394" i="1"/>
  <c r="V3391" i="1" l="1"/>
  <c r="M3392" i="1"/>
  <c r="N3392" i="1"/>
  <c r="O3392" i="1"/>
  <c r="R3392" i="1"/>
  <c r="T3392" i="1"/>
  <c r="L3393" i="1"/>
  <c r="U3393" i="1" s="1"/>
  <c r="Q3395" i="1"/>
  <c r="V3392" i="1" l="1"/>
  <c r="N3393" i="1"/>
  <c r="L3394" i="1"/>
  <c r="U3394" i="1" s="1"/>
  <c r="O3393" i="1"/>
  <c r="R3393" i="1"/>
  <c r="T3393" i="1"/>
  <c r="M3393" i="1"/>
  <c r="Q3396" i="1"/>
  <c r="V3393" i="1" l="1"/>
  <c r="M3394" i="1"/>
  <c r="O3394" i="1"/>
  <c r="N3394" i="1"/>
  <c r="R3394" i="1"/>
  <c r="T3394" i="1"/>
  <c r="L3395" i="1"/>
  <c r="T3395" i="1" s="1"/>
  <c r="N3395" i="1"/>
  <c r="Q3397" i="1"/>
  <c r="V3394" i="1" l="1"/>
  <c r="O3395" i="1"/>
  <c r="M3395" i="1"/>
  <c r="R3395" i="1"/>
  <c r="L3396" i="1"/>
  <c r="T3396" i="1" s="1"/>
  <c r="N3396" i="1"/>
  <c r="Q3398" i="1"/>
  <c r="V3395" i="1" l="1"/>
  <c r="M3396" i="1"/>
  <c r="L3397" i="1"/>
  <c r="T3397" i="1" s="1"/>
  <c r="O3396" i="1"/>
  <c r="R3396" i="1"/>
  <c r="N3397" i="1"/>
  <c r="Q3399" i="1"/>
  <c r="V3396" i="1" l="1"/>
  <c r="M3397" i="1"/>
  <c r="R3397" i="1"/>
  <c r="L3398" i="1"/>
  <c r="T3398" i="1" s="1"/>
  <c r="O3397" i="1"/>
  <c r="N3398" i="1"/>
  <c r="N3399" i="1" s="1"/>
  <c r="N3400" i="1" s="1"/>
  <c r="Q3400" i="1"/>
  <c r="V3397" i="1" l="1"/>
  <c r="M3398" i="1"/>
  <c r="L3399" i="1"/>
  <c r="T3399" i="1" s="1"/>
  <c r="O3398" i="1"/>
  <c r="R3398" i="1"/>
  <c r="V3398" i="1" s="1"/>
  <c r="N3401" i="1"/>
  <c r="N3402" i="1" s="1"/>
  <c r="Q3401" i="1"/>
  <c r="M3399" i="1" l="1"/>
  <c r="O3399" i="1"/>
  <c r="R3399" i="1"/>
  <c r="V3399" i="1" s="1"/>
  <c r="L3400" i="1"/>
  <c r="T3400" i="1" s="1"/>
  <c r="Q3402" i="1"/>
  <c r="N3403" i="1"/>
  <c r="M3400" i="1" l="1"/>
  <c r="R3400" i="1"/>
  <c r="V3400" i="1" s="1"/>
  <c r="L3401" i="1"/>
  <c r="R3401" i="1" s="1"/>
  <c r="O3400" i="1"/>
  <c r="N3404" i="1"/>
  <c r="Q3403" i="1"/>
  <c r="L3402" i="1" l="1"/>
  <c r="T3402" i="1" s="1"/>
  <c r="T3401" i="1"/>
  <c r="V3401" i="1" s="1"/>
  <c r="M3401" i="1"/>
  <c r="O3401" i="1"/>
  <c r="Q3404" i="1"/>
  <c r="N3405" i="1"/>
  <c r="O3402" i="1" l="1"/>
  <c r="M3402" i="1"/>
  <c r="R3402" i="1"/>
  <c r="V3402" i="1" s="1"/>
  <c r="L3403" i="1"/>
  <c r="T3403" i="1" s="1"/>
  <c r="N3406" i="1"/>
  <c r="Q3405" i="1"/>
  <c r="M3403" i="1" l="1"/>
  <c r="R3403" i="1"/>
  <c r="V3403" i="1" s="1"/>
  <c r="L3404" i="1"/>
  <c r="R3404" i="1" s="1"/>
  <c r="O3403" i="1"/>
  <c r="Q3406" i="1"/>
  <c r="N3407" i="1"/>
  <c r="M3404" i="1" l="1"/>
  <c r="L3405" i="1"/>
  <c r="T3405" i="1" s="1"/>
  <c r="T3404" i="1"/>
  <c r="V3404" i="1" s="1"/>
  <c r="O3404" i="1"/>
  <c r="N3408" i="1"/>
  <c r="Q3407" i="1"/>
  <c r="M3405" i="1" l="1"/>
  <c r="L3406" i="1"/>
  <c r="T3406" i="1" s="1"/>
  <c r="O3405" i="1"/>
  <c r="R3405" i="1"/>
  <c r="V3405" i="1" s="1"/>
  <c r="Q3408" i="1"/>
  <c r="N3409" i="1"/>
  <c r="O3406" i="1" l="1"/>
  <c r="L3407" i="1"/>
  <c r="T3407" i="1" s="1"/>
  <c r="M3406" i="1"/>
  <c r="R3406" i="1"/>
  <c r="V3406" i="1" s="1"/>
  <c r="N3410" i="1"/>
  <c r="Q3409" i="1"/>
  <c r="M3407" i="1" l="1"/>
  <c r="L3408" i="1"/>
  <c r="T3408" i="1" s="1"/>
  <c r="O3407" i="1"/>
  <c r="R3407" i="1"/>
  <c r="V3407" i="1" s="1"/>
  <c r="Q3410" i="1"/>
  <c r="N3411" i="1"/>
  <c r="M3408" i="1" l="1"/>
  <c r="L3409" i="1"/>
  <c r="T3409" i="1" s="1"/>
  <c r="O3408" i="1"/>
  <c r="R3408" i="1"/>
  <c r="V3408" i="1" s="1"/>
  <c r="N3412" i="1"/>
  <c r="Q3411" i="1"/>
  <c r="M3409" i="1" l="1"/>
  <c r="O3409" i="1"/>
  <c r="L3410" i="1"/>
  <c r="T3410" i="1" s="1"/>
  <c r="R3409" i="1"/>
  <c r="V3409" i="1" s="1"/>
  <c r="Q3412" i="1"/>
  <c r="N3413" i="1"/>
  <c r="M3410" i="1" l="1"/>
  <c r="L3411" i="1"/>
  <c r="T3411" i="1" s="1"/>
  <c r="O3410" i="1"/>
  <c r="R3410" i="1"/>
  <c r="V3410" i="1" s="1"/>
  <c r="N3414" i="1"/>
  <c r="Q3413" i="1"/>
  <c r="M3411" i="1" l="1"/>
  <c r="O3411" i="1"/>
  <c r="L3412" i="1"/>
  <c r="T3412" i="1" s="1"/>
  <c r="R3411" i="1"/>
  <c r="V3411" i="1" s="1"/>
  <c r="Q3414" i="1"/>
  <c r="M3412" i="1" l="1"/>
  <c r="L3413" i="1"/>
  <c r="T3413" i="1" s="1"/>
  <c r="O3412" i="1"/>
  <c r="R3412" i="1"/>
  <c r="V3412" i="1" s="1"/>
  <c r="Q3415" i="1"/>
  <c r="M3413" i="1" l="1"/>
  <c r="O3413" i="1"/>
  <c r="R3413" i="1"/>
  <c r="V3413" i="1" s="1"/>
  <c r="L3414" i="1"/>
  <c r="R3414" i="1" s="1"/>
  <c r="Q3416" i="1"/>
  <c r="L3415" i="1" l="1"/>
  <c r="U3415" i="1" s="1"/>
  <c r="O3414" i="1"/>
  <c r="T3414" i="1"/>
  <c r="V3414" i="1" s="1"/>
  <c r="M3414" i="1"/>
  <c r="Q3417" i="1"/>
  <c r="M3415" i="1" l="1"/>
  <c r="O3415" i="1"/>
  <c r="N3415" i="1"/>
  <c r="R3415" i="1"/>
  <c r="T3415" i="1"/>
  <c r="L3416" i="1"/>
  <c r="U3416" i="1" s="1"/>
  <c r="Q3418" i="1"/>
  <c r="V3415" i="1" l="1"/>
  <c r="M3416" i="1"/>
  <c r="O3416" i="1"/>
  <c r="T3416" i="1"/>
  <c r="L3417" i="1"/>
  <c r="U3417" i="1" s="1"/>
  <c r="N3416" i="1"/>
  <c r="R3416" i="1"/>
  <c r="Q3419" i="1"/>
  <c r="V3416" i="1" l="1"/>
  <c r="L3418" i="1"/>
  <c r="U3418" i="1" s="1"/>
  <c r="O3417" i="1"/>
  <c r="M3417" i="1"/>
  <c r="N3417" i="1"/>
  <c r="R3417" i="1"/>
  <c r="T3417" i="1"/>
  <c r="Q3420" i="1"/>
  <c r="V3417" i="1" l="1"/>
  <c r="T3418" i="1"/>
  <c r="O3418" i="1"/>
  <c r="R3418" i="1"/>
  <c r="N3418" i="1"/>
  <c r="N3419" i="1" s="1"/>
  <c r="M3418" i="1"/>
  <c r="L3419" i="1"/>
  <c r="T3419" i="1" s="1"/>
  <c r="Q3421" i="1"/>
  <c r="V3418" i="1" l="1"/>
  <c r="L3420" i="1"/>
  <c r="T3420" i="1" s="1"/>
  <c r="M3419" i="1"/>
  <c r="O3419" i="1"/>
  <c r="R3419" i="1"/>
  <c r="V3419" i="1" s="1"/>
  <c r="N3420" i="1"/>
  <c r="Q3422" i="1"/>
  <c r="O3420" i="1" l="1"/>
  <c r="M3420" i="1"/>
  <c r="R3420" i="1"/>
  <c r="V3420" i="1" s="1"/>
  <c r="L3421" i="1"/>
  <c r="T3421" i="1" s="1"/>
  <c r="N3421" i="1"/>
  <c r="Q3423" i="1"/>
  <c r="O3421" i="1" l="1"/>
  <c r="L3422" i="1"/>
  <c r="T3422" i="1" s="1"/>
  <c r="M3421" i="1"/>
  <c r="R3421" i="1"/>
  <c r="V3421" i="1" s="1"/>
  <c r="N3422" i="1"/>
  <c r="N3423" i="1" s="1"/>
  <c r="N3424" i="1" s="1"/>
  <c r="Q3424" i="1"/>
  <c r="M3422" i="1" l="1"/>
  <c r="L3423" i="1"/>
  <c r="T3423" i="1" s="1"/>
  <c r="O3422" i="1"/>
  <c r="R3422" i="1"/>
  <c r="V3422" i="1" s="1"/>
  <c r="N3425" i="1"/>
  <c r="N3426" i="1" s="1"/>
  <c r="Q3425" i="1"/>
  <c r="M3423" i="1" l="1"/>
  <c r="O3423" i="1"/>
  <c r="L3424" i="1"/>
  <c r="T3424" i="1" s="1"/>
  <c r="R3423" i="1"/>
  <c r="V3423" i="1" s="1"/>
  <c r="N3427" i="1"/>
  <c r="Q3426" i="1"/>
  <c r="M3424" i="1" l="1"/>
  <c r="L3425" i="1"/>
  <c r="T3425" i="1" s="1"/>
  <c r="O3424" i="1"/>
  <c r="R3424" i="1"/>
  <c r="V3424" i="1" s="1"/>
  <c r="Q3427" i="1"/>
  <c r="N3428" i="1"/>
  <c r="L3426" i="1" l="1"/>
  <c r="T3426" i="1" s="1"/>
  <c r="M3425" i="1"/>
  <c r="O3425" i="1"/>
  <c r="R3425" i="1"/>
  <c r="V3425" i="1" s="1"/>
  <c r="N3429" i="1"/>
  <c r="Q3428" i="1"/>
  <c r="M3426" i="1" l="1"/>
  <c r="O3426" i="1"/>
  <c r="R3426" i="1"/>
  <c r="V3426" i="1" s="1"/>
  <c r="L3427" i="1"/>
  <c r="T3427" i="1" s="1"/>
  <c r="N3430" i="1"/>
  <c r="Q3429" i="1"/>
  <c r="M3427" i="1" l="1"/>
  <c r="O3427" i="1"/>
  <c r="R3427" i="1"/>
  <c r="V3427" i="1" s="1"/>
  <c r="L3428" i="1"/>
  <c r="T3428" i="1" s="1"/>
  <c r="Q3430" i="1"/>
  <c r="N3431" i="1"/>
  <c r="L3429" i="1" l="1"/>
  <c r="T3429" i="1" s="1"/>
  <c r="M3428" i="1"/>
  <c r="O3428" i="1"/>
  <c r="R3428" i="1"/>
  <c r="V3428" i="1" s="1"/>
  <c r="N3432" i="1"/>
  <c r="Q3431" i="1"/>
  <c r="L3430" i="1" l="1"/>
  <c r="T3430" i="1" s="1"/>
  <c r="M3429" i="1"/>
  <c r="O3429" i="1"/>
  <c r="R3429" i="1"/>
  <c r="V3429" i="1" s="1"/>
  <c r="Q3432" i="1"/>
  <c r="N3433" i="1"/>
  <c r="M3430" i="1" l="1"/>
  <c r="O3430" i="1"/>
  <c r="R3430" i="1"/>
  <c r="V3430" i="1" s="1"/>
  <c r="L3431" i="1"/>
  <c r="T3431" i="1" s="1"/>
  <c r="N3434" i="1"/>
  <c r="Q3433" i="1"/>
  <c r="M3431" i="1" l="1"/>
  <c r="O3431" i="1"/>
  <c r="L3432" i="1"/>
  <c r="T3432" i="1" s="1"/>
  <c r="R3431" i="1"/>
  <c r="V3431" i="1" s="1"/>
  <c r="Q3434" i="1"/>
  <c r="N3435" i="1"/>
  <c r="M3432" i="1" l="1"/>
  <c r="O3432" i="1"/>
  <c r="L3433" i="1"/>
  <c r="T3433" i="1" s="1"/>
  <c r="R3432" i="1"/>
  <c r="V3432" i="1" s="1"/>
  <c r="N3436" i="1"/>
  <c r="Q3435" i="1"/>
  <c r="M3433" i="1" l="1"/>
  <c r="L3434" i="1"/>
  <c r="T3434" i="1" s="1"/>
  <c r="O3433" i="1"/>
  <c r="R3433" i="1"/>
  <c r="V3433" i="1" s="1"/>
  <c r="Q3436" i="1"/>
  <c r="N3437" i="1"/>
  <c r="M3434" i="1" l="1"/>
  <c r="L3435" i="1"/>
  <c r="T3435" i="1" s="1"/>
  <c r="O3434" i="1"/>
  <c r="R3434" i="1"/>
  <c r="V3434" i="1" s="1"/>
  <c r="N3438" i="1"/>
  <c r="Q3437" i="1"/>
  <c r="M3435" i="1" l="1"/>
  <c r="L3436" i="1"/>
  <c r="T3436" i="1" s="1"/>
  <c r="O3435" i="1"/>
  <c r="R3435" i="1"/>
  <c r="V3435" i="1" s="1"/>
  <c r="Q3438" i="1"/>
  <c r="M3436" i="1" l="1"/>
  <c r="L3437" i="1"/>
  <c r="T3437" i="1" s="1"/>
  <c r="O3436" i="1"/>
  <c r="R3436" i="1"/>
  <c r="V3436" i="1" s="1"/>
  <c r="Q3439" i="1"/>
  <c r="M3437" i="1" l="1"/>
  <c r="L3438" i="1"/>
  <c r="T3438" i="1" s="1"/>
  <c r="O3437" i="1"/>
  <c r="R3437" i="1"/>
  <c r="V3437" i="1" s="1"/>
  <c r="Q3440" i="1"/>
  <c r="M3438" i="1" l="1"/>
  <c r="O3438" i="1"/>
  <c r="R3438" i="1"/>
  <c r="V3438" i="1" s="1"/>
  <c r="L3439" i="1"/>
  <c r="U3439" i="1" s="1"/>
  <c r="Q3441" i="1"/>
  <c r="O3439" i="1" l="1"/>
  <c r="M3439" i="1"/>
  <c r="N3439" i="1"/>
  <c r="R3439" i="1"/>
  <c r="T3439" i="1"/>
  <c r="L3440" i="1"/>
  <c r="U3440" i="1" s="1"/>
  <c r="Q3442" i="1"/>
  <c r="V3439" i="1" l="1"/>
  <c r="L3441" i="1"/>
  <c r="U3441" i="1" s="1"/>
  <c r="O3440" i="1"/>
  <c r="M3440" i="1"/>
  <c r="N3440" i="1"/>
  <c r="R3440" i="1"/>
  <c r="T3440" i="1"/>
  <c r="Q3443" i="1"/>
  <c r="R3441" i="1" l="1"/>
  <c r="M3441" i="1"/>
  <c r="O3441" i="1"/>
  <c r="N3441" i="1"/>
  <c r="T3441" i="1"/>
  <c r="V3440" i="1"/>
  <c r="L3442" i="1"/>
  <c r="U3442" i="1" s="1"/>
  <c r="Q3444" i="1"/>
  <c r="V3441" i="1" l="1"/>
  <c r="M3442" i="1"/>
  <c r="O3442" i="1"/>
  <c r="N3442" i="1"/>
  <c r="R3442" i="1"/>
  <c r="T3442" i="1"/>
  <c r="L3443" i="1"/>
  <c r="T3443" i="1" s="1"/>
  <c r="N3443" i="1"/>
  <c r="Q3445" i="1"/>
  <c r="V3442" i="1" l="1"/>
  <c r="L3444" i="1"/>
  <c r="T3444" i="1" s="1"/>
  <c r="R3443" i="1"/>
  <c r="M3443" i="1"/>
  <c r="O3443" i="1"/>
  <c r="N3444" i="1"/>
  <c r="Q3446" i="1"/>
  <c r="V3443" i="1" l="1"/>
  <c r="M3444" i="1"/>
  <c r="O3444" i="1"/>
  <c r="R3444" i="1"/>
  <c r="V3444" i="1" s="1"/>
  <c r="L3445" i="1"/>
  <c r="T3445" i="1" s="1"/>
  <c r="N3445" i="1"/>
  <c r="Q3447" i="1"/>
  <c r="M3445" i="1" l="1"/>
  <c r="L3446" i="1"/>
  <c r="T3446" i="1" s="1"/>
  <c r="O3445" i="1"/>
  <c r="R3445" i="1"/>
  <c r="V3445" i="1" s="1"/>
  <c r="N3446" i="1"/>
  <c r="N3447" i="1" s="1"/>
  <c r="N3448" i="1" s="1"/>
  <c r="Q3448" i="1"/>
  <c r="M3446" i="1" l="1"/>
  <c r="O3446" i="1"/>
  <c r="R3446" i="1"/>
  <c r="V3446" i="1" s="1"/>
  <c r="L3447" i="1"/>
  <c r="T3447" i="1" s="1"/>
  <c r="N3449" i="1"/>
  <c r="N3450" i="1" s="1"/>
  <c r="Q3449" i="1"/>
  <c r="O3447" i="1" l="1"/>
  <c r="M3447" i="1"/>
  <c r="L3448" i="1"/>
  <c r="T3448" i="1" s="1"/>
  <c r="R3447" i="1"/>
  <c r="V3447" i="1" s="1"/>
  <c r="N3451" i="1"/>
  <c r="Q3450" i="1"/>
  <c r="O3448" i="1" l="1"/>
  <c r="M3448" i="1"/>
  <c r="R3448" i="1"/>
  <c r="V3448" i="1" s="1"/>
  <c r="L3449" i="1"/>
  <c r="T3449" i="1" s="1"/>
  <c r="Q3451" i="1"/>
  <c r="N3452" i="1"/>
  <c r="L3450" i="1" l="1"/>
  <c r="T3450" i="1" s="1"/>
  <c r="M3449" i="1"/>
  <c r="O3449" i="1"/>
  <c r="R3449" i="1"/>
  <c r="V3449" i="1" s="1"/>
  <c r="N3453" i="1"/>
  <c r="Q3452" i="1"/>
  <c r="R3450" i="1" l="1"/>
  <c r="V3450" i="1" s="1"/>
  <c r="M3450" i="1"/>
  <c r="O3450" i="1"/>
  <c r="L3451" i="1"/>
  <c r="T3451" i="1" s="1"/>
  <c r="Q3453" i="1"/>
  <c r="N3454" i="1"/>
  <c r="O3451" i="1" l="1"/>
  <c r="L3452" i="1"/>
  <c r="T3452" i="1" s="1"/>
  <c r="R3451" i="1"/>
  <c r="V3451" i="1" s="1"/>
  <c r="M3451" i="1"/>
  <c r="N3455" i="1"/>
  <c r="Q3454" i="1"/>
  <c r="M3452" i="1" l="1"/>
  <c r="R3452" i="1"/>
  <c r="V3452" i="1" s="1"/>
  <c r="O3452" i="1"/>
  <c r="L3453" i="1"/>
  <c r="T3453" i="1" s="1"/>
  <c r="Q3455" i="1"/>
  <c r="N3456" i="1"/>
  <c r="O3453" i="1" l="1"/>
  <c r="M3453" i="1"/>
  <c r="R3453" i="1"/>
  <c r="V3453" i="1" s="1"/>
  <c r="L3454" i="1"/>
  <c r="T3454" i="1" s="1"/>
  <c r="N3457" i="1"/>
  <c r="Q3456" i="1"/>
  <c r="M3454" i="1" l="1"/>
  <c r="L3455" i="1"/>
  <c r="T3455" i="1" s="1"/>
  <c r="O3454" i="1"/>
  <c r="R3454" i="1"/>
  <c r="V3454" i="1" s="1"/>
  <c r="N3458" i="1"/>
  <c r="Q3457" i="1"/>
  <c r="L3456" i="1" l="1"/>
  <c r="T3456" i="1" s="1"/>
  <c r="M3455" i="1"/>
  <c r="O3455" i="1"/>
  <c r="R3455" i="1"/>
  <c r="V3455" i="1" s="1"/>
  <c r="Q3458" i="1"/>
  <c r="N3459" i="1"/>
  <c r="M3456" i="1" l="1"/>
  <c r="O3456" i="1"/>
  <c r="R3456" i="1"/>
  <c r="V3456" i="1" s="1"/>
  <c r="L3457" i="1"/>
  <c r="T3457" i="1" s="1"/>
  <c r="N3460" i="1"/>
  <c r="Q3459" i="1"/>
  <c r="M3457" i="1" l="1"/>
  <c r="O3457" i="1"/>
  <c r="R3457" i="1"/>
  <c r="V3457" i="1" s="1"/>
  <c r="L3458" i="1"/>
  <c r="T3458" i="1" s="1"/>
  <c r="Q3460" i="1"/>
  <c r="N3461" i="1"/>
  <c r="L3459" i="1" l="1"/>
  <c r="T3459" i="1" s="1"/>
  <c r="M3458" i="1"/>
  <c r="O3458" i="1"/>
  <c r="R3458" i="1"/>
  <c r="V3458" i="1" s="1"/>
  <c r="N3462" i="1"/>
  <c r="Q3461" i="1"/>
  <c r="M3459" i="1" l="1"/>
  <c r="O3459" i="1"/>
  <c r="L3460" i="1"/>
  <c r="T3460" i="1" s="1"/>
  <c r="R3459" i="1"/>
  <c r="V3459" i="1" s="1"/>
  <c r="Q3462" i="1"/>
  <c r="M3460" i="1" l="1"/>
  <c r="O3460" i="1"/>
  <c r="R3460" i="1"/>
  <c r="V3460" i="1" s="1"/>
  <c r="L3461" i="1"/>
  <c r="T3461" i="1" s="1"/>
  <c r="Q3463" i="1"/>
  <c r="M3461" i="1" l="1"/>
  <c r="L3462" i="1"/>
  <c r="R3462" i="1" s="1"/>
  <c r="O3461" i="1"/>
  <c r="R3461" i="1"/>
  <c r="V3461" i="1" s="1"/>
  <c r="Q3464" i="1"/>
  <c r="T3462" i="1" l="1"/>
  <c r="V3462" i="1" s="1"/>
  <c r="L3463" i="1"/>
  <c r="U3463" i="1" s="1"/>
  <c r="M3462" i="1"/>
  <c r="O3462" i="1"/>
  <c r="Q3465" i="1"/>
  <c r="L3464" i="1" l="1"/>
  <c r="U3464" i="1" s="1"/>
  <c r="N3463" i="1"/>
  <c r="T3463" i="1"/>
  <c r="O3463" i="1"/>
  <c r="M3463" i="1"/>
  <c r="R3463" i="1"/>
  <c r="Q3466" i="1"/>
  <c r="R3464" i="1" l="1"/>
  <c r="T3464" i="1"/>
  <c r="N3464" i="1"/>
  <c r="M3464" i="1"/>
  <c r="O3464" i="1"/>
  <c r="V3463" i="1"/>
  <c r="L3465" i="1"/>
  <c r="U3465" i="1" s="1"/>
  <c r="Q3467" i="1"/>
  <c r="V3464" i="1" l="1"/>
  <c r="O3465" i="1"/>
  <c r="M3465" i="1"/>
  <c r="N3465" i="1"/>
  <c r="R3465" i="1"/>
  <c r="T3465" i="1"/>
  <c r="L3466" i="1"/>
  <c r="U3466" i="1" s="1"/>
  <c r="Q3468" i="1"/>
  <c r="V3465" i="1" l="1"/>
  <c r="L3467" i="1"/>
  <c r="T3467" i="1" s="1"/>
  <c r="M3466" i="1"/>
  <c r="O3466" i="1"/>
  <c r="N3466" i="1"/>
  <c r="N3467" i="1" s="1"/>
  <c r="R3466" i="1"/>
  <c r="T3466" i="1"/>
  <c r="Q3469" i="1"/>
  <c r="O3467" i="1" l="1"/>
  <c r="R3467" i="1"/>
  <c r="M3467" i="1"/>
  <c r="V3466" i="1"/>
  <c r="L3468" i="1"/>
  <c r="O3468" i="1" s="1"/>
  <c r="N3468" i="1"/>
  <c r="Q3470" i="1"/>
  <c r="V3467" i="1" l="1"/>
  <c r="L3469" i="1"/>
  <c r="T3469" i="1" s="1"/>
  <c r="M3468" i="1"/>
  <c r="R3468" i="1"/>
  <c r="T3468" i="1"/>
  <c r="N3469" i="1"/>
  <c r="Q3471" i="1"/>
  <c r="M3469" i="1" l="1"/>
  <c r="O3469" i="1"/>
  <c r="R3469" i="1"/>
  <c r="V3468" i="1"/>
  <c r="L3470" i="1"/>
  <c r="T3470" i="1" s="1"/>
  <c r="N3470" i="1"/>
  <c r="N3471" i="1" s="1"/>
  <c r="N3472" i="1" s="1"/>
  <c r="Q3472" i="1"/>
  <c r="V3469" i="1" l="1"/>
  <c r="M3470" i="1"/>
  <c r="L3471" i="1"/>
  <c r="T3471" i="1" s="1"/>
  <c r="O3470" i="1"/>
  <c r="R3470" i="1"/>
  <c r="N3473" i="1"/>
  <c r="N3474" i="1" s="1"/>
  <c r="Q3473" i="1"/>
  <c r="V3470" i="1" l="1"/>
  <c r="M3471" i="1"/>
  <c r="O3471" i="1"/>
  <c r="L3472" i="1"/>
  <c r="T3472" i="1" s="1"/>
  <c r="R3471" i="1"/>
  <c r="Q3474" i="1"/>
  <c r="N3475" i="1"/>
  <c r="V3471" i="1" l="1"/>
  <c r="M3472" i="1"/>
  <c r="O3472" i="1"/>
  <c r="L3473" i="1"/>
  <c r="T3473" i="1" s="1"/>
  <c r="R3472" i="1"/>
  <c r="N3476" i="1"/>
  <c r="Q3475" i="1"/>
  <c r="V3472" i="1" l="1"/>
  <c r="M3473" i="1"/>
  <c r="O3473" i="1"/>
  <c r="R3473" i="1"/>
  <c r="L3474" i="1"/>
  <c r="T3474" i="1" s="1"/>
  <c r="Q3476" i="1"/>
  <c r="N3477" i="1"/>
  <c r="V3473" i="1" l="1"/>
  <c r="O3474" i="1"/>
  <c r="L3475" i="1"/>
  <c r="T3475" i="1" s="1"/>
  <c r="M3474" i="1"/>
  <c r="R3474" i="1"/>
  <c r="N3478" i="1"/>
  <c r="Q3477" i="1"/>
  <c r="V3474" i="1" l="1"/>
  <c r="M3475" i="1"/>
  <c r="O3475" i="1"/>
  <c r="L3476" i="1"/>
  <c r="T3476" i="1" s="1"/>
  <c r="R3475" i="1"/>
  <c r="Q3478" i="1"/>
  <c r="N3479" i="1"/>
  <c r="V3475" i="1" l="1"/>
  <c r="O3476" i="1"/>
  <c r="M3476" i="1"/>
  <c r="R3476" i="1"/>
  <c r="L3477" i="1"/>
  <c r="T3477" i="1" s="1"/>
  <c r="N3480" i="1"/>
  <c r="Q3479" i="1"/>
  <c r="V3476" i="1" l="1"/>
  <c r="M3477" i="1"/>
  <c r="O3477" i="1"/>
  <c r="R3477" i="1"/>
  <c r="L3478" i="1"/>
  <c r="O3478" i="1" s="1"/>
  <c r="Q3480" i="1"/>
  <c r="N3481" i="1"/>
  <c r="V3477" i="1" l="1"/>
  <c r="R3478" i="1"/>
  <c r="T3478" i="1"/>
  <c r="L3479" i="1"/>
  <c r="R3479" i="1" s="1"/>
  <c r="M3478" i="1"/>
  <c r="N3482" i="1"/>
  <c r="Q3481" i="1"/>
  <c r="M3479" i="1" l="1"/>
  <c r="T3479" i="1"/>
  <c r="L3480" i="1"/>
  <c r="R3480" i="1" s="1"/>
  <c r="O3479" i="1"/>
  <c r="V3478" i="1"/>
  <c r="V3479" i="1" s="1"/>
  <c r="Q3482" i="1"/>
  <c r="N3483" i="1"/>
  <c r="L3481" i="1" l="1"/>
  <c r="T3481" i="1" s="1"/>
  <c r="M3480" i="1"/>
  <c r="O3480" i="1"/>
  <c r="T3480" i="1"/>
  <c r="V3480" i="1" s="1"/>
  <c r="N3484" i="1"/>
  <c r="Q3483" i="1"/>
  <c r="M3481" i="1" l="1"/>
  <c r="O3481" i="1"/>
  <c r="R3481" i="1"/>
  <c r="V3481" i="1" s="1"/>
  <c r="L3482" i="1"/>
  <c r="T3482" i="1" s="1"/>
  <c r="Q3484" i="1"/>
  <c r="N3485" i="1"/>
  <c r="M3482" i="1" l="1"/>
  <c r="R3482" i="1"/>
  <c r="V3482" i="1" s="1"/>
  <c r="L3483" i="1"/>
  <c r="R3483" i="1" s="1"/>
  <c r="O3482" i="1"/>
  <c r="Q3485" i="1"/>
  <c r="N3486" i="1"/>
  <c r="M3483" i="1" l="1"/>
  <c r="L3484" i="1"/>
  <c r="T3484" i="1" s="1"/>
  <c r="T3483" i="1"/>
  <c r="V3483" i="1" s="1"/>
  <c r="O3483" i="1"/>
  <c r="Q3486" i="1"/>
  <c r="M3484" i="1" l="1"/>
  <c r="O3484" i="1"/>
  <c r="R3484" i="1"/>
  <c r="V3484" i="1" s="1"/>
  <c r="L3485" i="1"/>
  <c r="T3485" i="1" s="1"/>
  <c r="Q3487" i="1"/>
  <c r="M3485" i="1" l="1"/>
  <c r="L3486" i="1"/>
  <c r="T3486" i="1" s="1"/>
  <c r="O3485" i="1"/>
  <c r="R3485" i="1"/>
  <c r="V3485" i="1" s="1"/>
  <c r="Q3488" i="1"/>
  <c r="L3487" i="1" l="1"/>
  <c r="U3487" i="1" s="1"/>
  <c r="M3486" i="1"/>
  <c r="O3486" i="1"/>
  <c r="R3486" i="1"/>
  <c r="V3486" i="1" s="1"/>
  <c r="Q3489" i="1"/>
  <c r="M3487" i="1" l="1"/>
  <c r="O3487" i="1"/>
  <c r="N3487" i="1"/>
  <c r="R3487" i="1"/>
  <c r="T3487" i="1"/>
  <c r="V3487" i="1" s="1"/>
  <c r="L3488" i="1"/>
  <c r="U3488" i="1" s="1"/>
  <c r="Q3490" i="1"/>
  <c r="M3488" i="1" l="1"/>
  <c r="L3489" i="1"/>
  <c r="U3489" i="1" s="1"/>
  <c r="O3488" i="1"/>
  <c r="N3488" i="1"/>
  <c r="R3488" i="1"/>
  <c r="T3488" i="1"/>
  <c r="Q3491" i="1"/>
  <c r="M3489" i="1" l="1"/>
  <c r="O3489" i="1"/>
  <c r="N3489" i="1"/>
  <c r="R3489" i="1"/>
  <c r="T3489" i="1"/>
  <c r="V3488" i="1"/>
  <c r="L3490" i="1"/>
  <c r="U3490" i="1" s="1"/>
  <c r="Q3492" i="1"/>
  <c r="V3489" i="1" l="1"/>
  <c r="O3490" i="1"/>
  <c r="M3490" i="1"/>
  <c r="N3490" i="1"/>
  <c r="N3491" i="1" s="1"/>
  <c r="L3491" i="1"/>
  <c r="T3491" i="1" s="1"/>
  <c r="T3490" i="1"/>
  <c r="R3490" i="1"/>
  <c r="Q3493" i="1"/>
  <c r="M3491" i="1" l="1"/>
  <c r="V3490" i="1"/>
  <c r="O3491" i="1"/>
  <c r="R3491" i="1"/>
  <c r="L3492" i="1"/>
  <c r="T3492" i="1" s="1"/>
  <c r="N3492" i="1"/>
  <c r="Q3494" i="1"/>
  <c r="V3491" i="1" l="1"/>
  <c r="L3493" i="1"/>
  <c r="T3493" i="1" s="1"/>
  <c r="M3492" i="1"/>
  <c r="O3492" i="1"/>
  <c r="R3492" i="1"/>
  <c r="N3493" i="1"/>
  <c r="Q3495" i="1"/>
  <c r="V3492" i="1" l="1"/>
  <c r="L3494" i="1"/>
  <c r="T3494" i="1" s="1"/>
  <c r="O3493" i="1"/>
  <c r="M3493" i="1"/>
  <c r="R3493" i="1"/>
  <c r="N3494" i="1"/>
  <c r="N3495" i="1" s="1"/>
  <c r="N3496" i="1" s="1"/>
  <c r="Q3496" i="1"/>
  <c r="V3493" i="1" l="1"/>
  <c r="O3494" i="1"/>
  <c r="M3494" i="1"/>
  <c r="R3494" i="1"/>
  <c r="L3495" i="1"/>
  <c r="T3495" i="1" s="1"/>
  <c r="N3497" i="1"/>
  <c r="N3498" i="1" s="1"/>
  <c r="Q3497" i="1"/>
  <c r="V3494" i="1" l="1"/>
  <c r="M3495" i="1"/>
  <c r="O3495" i="1"/>
  <c r="R3495" i="1"/>
  <c r="L3496" i="1"/>
  <c r="T3496" i="1" s="1"/>
  <c r="N3499" i="1"/>
  <c r="Q3498" i="1"/>
  <c r="V3495" i="1" l="1"/>
  <c r="M3496" i="1"/>
  <c r="L3497" i="1"/>
  <c r="T3497" i="1" s="1"/>
  <c r="O3496" i="1"/>
  <c r="R3496" i="1"/>
  <c r="V3496" i="1" s="1"/>
  <c r="Q3499" i="1"/>
  <c r="N3500" i="1"/>
  <c r="O3497" i="1" l="1"/>
  <c r="M3497" i="1"/>
  <c r="R3497" i="1"/>
  <c r="V3497" i="1" s="1"/>
  <c r="L3498" i="1"/>
  <c r="T3498" i="1" s="1"/>
  <c r="N3501" i="1"/>
  <c r="Q3500" i="1"/>
  <c r="L3499" i="1" l="1"/>
  <c r="T3499" i="1" s="1"/>
  <c r="M3498" i="1"/>
  <c r="O3498" i="1"/>
  <c r="R3498" i="1"/>
  <c r="V3498" i="1" s="1"/>
  <c r="Q3501" i="1"/>
  <c r="N3502" i="1"/>
  <c r="O3499" i="1" l="1"/>
  <c r="L3500" i="1"/>
  <c r="T3500" i="1" s="1"/>
  <c r="M3499" i="1"/>
  <c r="R3499" i="1"/>
  <c r="V3499" i="1" s="1"/>
  <c r="N3503" i="1"/>
  <c r="Q3502" i="1"/>
  <c r="O3500" i="1" l="1"/>
  <c r="M3500" i="1"/>
  <c r="R3500" i="1"/>
  <c r="V3500" i="1" s="1"/>
  <c r="L3501" i="1"/>
  <c r="M3501" i="1" s="1"/>
  <c r="Q3503" i="1"/>
  <c r="N3504" i="1"/>
  <c r="L3502" i="1" l="1"/>
  <c r="T3502" i="1" s="1"/>
  <c r="O3501" i="1"/>
  <c r="R3501" i="1"/>
  <c r="T3501" i="1"/>
  <c r="N3505" i="1"/>
  <c r="Q3504" i="1"/>
  <c r="M3502" i="1" l="1"/>
  <c r="O3502" i="1"/>
  <c r="R3502" i="1"/>
  <c r="L3503" i="1"/>
  <c r="T3503" i="1" s="1"/>
  <c r="V3501" i="1"/>
  <c r="V3502" i="1" s="1"/>
  <c r="Q3505" i="1"/>
  <c r="N3506" i="1"/>
  <c r="O3503" i="1" l="1"/>
  <c r="M3503" i="1"/>
  <c r="L3504" i="1"/>
  <c r="T3504" i="1" s="1"/>
  <c r="R3503" i="1"/>
  <c r="V3503" i="1" s="1"/>
  <c r="N3507" i="1"/>
  <c r="Q3506" i="1"/>
  <c r="M3504" i="1" l="1"/>
  <c r="L3505" i="1"/>
  <c r="T3505" i="1" s="1"/>
  <c r="O3504" i="1"/>
  <c r="R3504" i="1"/>
  <c r="V3504" i="1" s="1"/>
  <c r="Q3507" i="1"/>
  <c r="N3508" i="1"/>
  <c r="L3506" i="1" l="1"/>
  <c r="T3506" i="1" s="1"/>
  <c r="M3505" i="1"/>
  <c r="O3505" i="1"/>
  <c r="R3505" i="1"/>
  <c r="V3505" i="1" s="1"/>
  <c r="N3509" i="1"/>
  <c r="Q3508" i="1"/>
  <c r="M3506" i="1" l="1"/>
  <c r="O3506" i="1"/>
  <c r="R3506" i="1"/>
  <c r="V3506" i="1" s="1"/>
  <c r="L3507" i="1"/>
  <c r="R3507" i="1" s="1"/>
  <c r="Q3509" i="1"/>
  <c r="N3510" i="1"/>
  <c r="L3508" i="1" l="1"/>
  <c r="T3508" i="1" s="1"/>
  <c r="M3507" i="1"/>
  <c r="T3507" i="1"/>
  <c r="V3507" i="1" s="1"/>
  <c r="O3507" i="1"/>
  <c r="Q3510" i="1"/>
  <c r="M3508" i="1" l="1"/>
  <c r="O3508" i="1"/>
  <c r="R3508" i="1"/>
  <c r="V3508" i="1" s="1"/>
  <c r="L3509" i="1"/>
  <c r="T3509" i="1" s="1"/>
  <c r="Q3511" i="1"/>
  <c r="L3510" i="1" l="1"/>
  <c r="T3510" i="1" s="1"/>
  <c r="O3509" i="1"/>
  <c r="M3509" i="1"/>
  <c r="R3509" i="1"/>
  <c r="V3509" i="1" s="1"/>
  <c r="Q3512" i="1"/>
  <c r="M3510" i="1" l="1"/>
  <c r="O3510" i="1"/>
  <c r="L3511" i="1"/>
  <c r="U3511" i="1" s="1"/>
  <c r="R3510" i="1"/>
  <c r="V3510" i="1" s="1"/>
  <c r="Q3513" i="1"/>
  <c r="M3511" i="1" l="1"/>
  <c r="O3511" i="1"/>
  <c r="N3511" i="1"/>
  <c r="L3512" i="1"/>
  <c r="U3512" i="1" s="1"/>
  <c r="R3511" i="1"/>
  <c r="T3511" i="1"/>
  <c r="Q3514" i="1"/>
  <c r="V3511" i="1" l="1"/>
  <c r="O3512" i="1"/>
  <c r="M3512" i="1"/>
  <c r="N3512" i="1"/>
  <c r="R3512" i="1"/>
  <c r="T3512" i="1"/>
  <c r="L3513" i="1"/>
  <c r="U3513" i="1" s="1"/>
  <c r="Q3515" i="1"/>
  <c r="V3512" i="1" l="1"/>
  <c r="L3514" i="1"/>
  <c r="U3514" i="1" s="1"/>
  <c r="N3513" i="1"/>
  <c r="T3513" i="1"/>
  <c r="M3513" i="1"/>
  <c r="O3513" i="1"/>
  <c r="R3513" i="1"/>
  <c r="Q3516" i="1"/>
  <c r="T3514" i="1" l="1"/>
  <c r="M3514" i="1"/>
  <c r="O3514" i="1"/>
  <c r="N3514" i="1"/>
  <c r="R3514" i="1"/>
  <c r="V3513" i="1"/>
  <c r="L3515" i="1"/>
  <c r="T3515" i="1" s="1"/>
  <c r="N3515" i="1"/>
  <c r="Q3517" i="1"/>
  <c r="V3514" i="1" l="1"/>
  <c r="O3515" i="1"/>
  <c r="L3516" i="1"/>
  <c r="T3516" i="1" s="1"/>
  <c r="M3515" i="1"/>
  <c r="R3515" i="1"/>
  <c r="N3516" i="1"/>
  <c r="Q3518" i="1"/>
  <c r="V3515" i="1" l="1"/>
  <c r="M3516" i="1"/>
  <c r="O3516" i="1"/>
  <c r="R3516" i="1"/>
  <c r="L3517" i="1"/>
  <c r="T3517" i="1" s="1"/>
  <c r="N3517" i="1"/>
  <c r="Q3519" i="1"/>
  <c r="V3516" i="1" l="1"/>
  <c r="M3517" i="1"/>
  <c r="O3517" i="1"/>
  <c r="R3517" i="1"/>
  <c r="L3518" i="1"/>
  <c r="T3518" i="1" s="1"/>
  <c r="N3518" i="1"/>
  <c r="N3519" i="1" s="1"/>
  <c r="N3520" i="1" s="1"/>
  <c r="Q3520" i="1"/>
  <c r="V3517" i="1" l="1"/>
  <c r="M3518" i="1"/>
  <c r="O3518" i="1"/>
  <c r="R3518" i="1"/>
  <c r="V3518" i="1" s="1"/>
  <c r="L3519" i="1"/>
  <c r="T3519" i="1" s="1"/>
  <c r="N3521" i="1"/>
  <c r="Q3521" i="1"/>
  <c r="M3519" i="1" l="1"/>
  <c r="O3519" i="1"/>
  <c r="R3519" i="1"/>
  <c r="V3519" i="1" s="1"/>
  <c r="L3520" i="1"/>
  <c r="T3520" i="1" s="1"/>
  <c r="N3522" i="1"/>
  <c r="N3523" i="1" s="1"/>
  <c r="Q3522" i="1"/>
  <c r="M3520" i="1" l="1"/>
  <c r="O3520" i="1"/>
  <c r="R3520" i="1"/>
  <c r="V3520" i="1" s="1"/>
  <c r="L3521" i="1"/>
  <c r="T3521" i="1" s="1"/>
  <c r="N3524" i="1"/>
  <c r="Q3523" i="1"/>
  <c r="O3521" i="1" l="1"/>
  <c r="M3521" i="1"/>
  <c r="R3521" i="1"/>
  <c r="V3521" i="1" s="1"/>
  <c r="L3522" i="1"/>
  <c r="T3522" i="1" s="1"/>
  <c r="Q3524" i="1"/>
  <c r="N3525" i="1"/>
  <c r="L3523" i="1" l="1"/>
  <c r="T3523" i="1" s="1"/>
  <c r="M3522" i="1"/>
  <c r="O3522" i="1"/>
  <c r="R3522" i="1"/>
  <c r="V3522" i="1" s="1"/>
  <c r="N3526" i="1"/>
  <c r="Q3525" i="1"/>
  <c r="M3523" i="1" l="1"/>
  <c r="O3523" i="1"/>
  <c r="R3523" i="1"/>
  <c r="V3523" i="1" s="1"/>
  <c r="L3524" i="1"/>
  <c r="O3524" i="1" s="1"/>
  <c r="Q3526" i="1"/>
  <c r="N3527" i="1"/>
  <c r="M3524" i="1" l="1"/>
  <c r="R3524" i="1"/>
  <c r="T3524" i="1"/>
  <c r="L3525" i="1"/>
  <c r="T3525" i="1" s="1"/>
  <c r="N3528" i="1"/>
  <c r="Q3527" i="1"/>
  <c r="L3526" i="1" l="1"/>
  <c r="T3526" i="1" s="1"/>
  <c r="M3525" i="1"/>
  <c r="O3525" i="1"/>
  <c r="R3525" i="1"/>
  <c r="V3524" i="1"/>
  <c r="Q3528" i="1"/>
  <c r="N3529" i="1"/>
  <c r="O3526" i="1" l="1"/>
  <c r="R3526" i="1"/>
  <c r="M3526" i="1"/>
  <c r="L3527" i="1"/>
  <c r="T3527" i="1" s="1"/>
  <c r="V3525" i="1"/>
  <c r="V3526" i="1" s="1"/>
  <c r="N3530" i="1"/>
  <c r="Q3529" i="1"/>
  <c r="M3527" i="1" l="1"/>
  <c r="O3527" i="1"/>
  <c r="R3527" i="1"/>
  <c r="V3527" i="1" s="1"/>
  <c r="L3528" i="1"/>
  <c r="T3528" i="1" s="1"/>
  <c r="Q3530" i="1"/>
  <c r="N3531" i="1"/>
  <c r="M3528" i="1" l="1"/>
  <c r="O3528" i="1"/>
  <c r="R3528" i="1"/>
  <c r="V3528" i="1" s="1"/>
  <c r="L3529" i="1"/>
  <c r="T3529" i="1" s="1"/>
  <c r="N3532" i="1"/>
  <c r="Q3531" i="1"/>
  <c r="M3529" i="1" l="1"/>
  <c r="L3530" i="1"/>
  <c r="R3530" i="1" s="1"/>
  <c r="O3529" i="1"/>
  <c r="R3529" i="1"/>
  <c r="V3529" i="1" s="1"/>
  <c r="Q3532" i="1"/>
  <c r="N3533" i="1"/>
  <c r="M3530" i="1" l="1"/>
  <c r="L3531" i="1"/>
  <c r="R3531" i="1" s="1"/>
  <c r="T3530" i="1"/>
  <c r="V3530" i="1" s="1"/>
  <c r="O3530" i="1"/>
  <c r="Q3533" i="1"/>
  <c r="N3534" i="1"/>
  <c r="M3531" i="1" l="1"/>
  <c r="T3531" i="1"/>
  <c r="V3531" i="1" s="1"/>
  <c r="L3532" i="1"/>
  <c r="T3532" i="1" s="1"/>
  <c r="O3531" i="1"/>
  <c r="Q3534" i="1"/>
  <c r="M3532" i="1" l="1"/>
  <c r="O3532" i="1"/>
  <c r="R3532" i="1"/>
  <c r="V3532" i="1" s="1"/>
  <c r="L3533" i="1"/>
  <c r="T3533" i="1" s="1"/>
  <c r="Q3535" i="1"/>
  <c r="L3534" i="1" l="1"/>
  <c r="T3534" i="1" s="1"/>
  <c r="M3533" i="1"/>
  <c r="O3533" i="1"/>
  <c r="R3533" i="1"/>
  <c r="V3533" i="1" s="1"/>
  <c r="Q3536" i="1"/>
  <c r="M3534" i="1" l="1"/>
  <c r="O3534" i="1"/>
  <c r="R3534" i="1"/>
  <c r="V3534" i="1" s="1"/>
  <c r="L3535" i="1"/>
  <c r="U3535" i="1" s="1"/>
  <c r="Q3537" i="1"/>
  <c r="O3535" i="1" l="1"/>
  <c r="M3535" i="1"/>
  <c r="L3536" i="1"/>
  <c r="U3536" i="1" s="1"/>
  <c r="N3535" i="1"/>
  <c r="R3535" i="1"/>
  <c r="T3535" i="1"/>
  <c r="V3535" i="1" s="1"/>
  <c r="Q3538" i="1"/>
  <c r="N3536" i="1" l="1"/>
  <c r="M3536" i="1"/>
  <c r="L3537" i="1"/>
  <c r="U3537" i="1" s="1"/>
  <c r="O3536" i="1"/>
  <c r="R3536" i="1"/>
  <c r="T3536" i="1"/>
  <c r="Q3539" i="1"/>
  <c r="M3537" i="1" l="1"/>
  <c r="V3536" i="1"/>
  <c r="O3537" i="1"/>
  <c r="R3537" i="1"/>
  <c r="T3537" i="1"/>
  <c r="N3537" i="1"/>
  <c r="L3538" i="1"/>
  <c r="U3538" i="1" s="1"/>
  <c r="Q3540" i="1"/>
  <c r="V3537" i="1" l="1"/>
  <c r="O3538" i="1"/>
  <c r="M3538" i="1"/>
  <c r="N3538" i="1"/>
  <c r="N3539" i="1" s="1"/>
  <c r="R3538" i="1"/>
  <c r="T3538" i="1"/>
  <c r="L3539" i="1"/>
  <c r="T3539" i="1" s="1"/>
  <c r="Q3541" i="1"/>
  <c r="V3538" i="1" l="1"/>
  <c r="M3539" i="1"/>
  <c r="O3539" i="1"/>
  <c r="L3540" i="1"/>
  <c r="T3540" i="1" s="1"/>
  <c r="R3539" i="1"/>
  <c r="N3540" i="1"/>
  <c r="Q3542" i="1"/>
  <c r="V3539" i="1" l="1"/>
  <c r="O3540" i="1"/>
  <c r="M3540" i="1"/>
  <c r="R3540" i="1"/>
  <c r="L3541" i="1"/>
  <c r="R3541" i="1" s="1"/>
  <c r="N3541" i="1"/>
  <c r="Q3543" i="1"/>
  <c r="V3540" i="1" l="1"/>
  <c r="O3541" i="1"/>
  <c r="T3541" i="1"/>
  <c r="L3542" i="1"/>
  <c r="T3542" i="1" s="1"/>
  <c r="M3541" i="1"/>
  <c r="N3542" i="1"/>
  <c r="N3543" i="1" s="1"/>
  <c r="N3544" i="1" s="1"/>
  <c r="Q3544" i="1"/>
  <c r="V3541" i="1" l="1"/>
  <c r="M3542" i="1"/>
  <c r="O3542" i="1"/>
  <c r="R3542" i="1"/>
  <c r="L3543" i="1"/>
  <c r="R3543" i="1" s="1"/>
  <c r="N3545" i="1"/>
  <c r="N3546" i="1" s="1"/>
  <c r="Q3545" i="1"/>
  <c r="V3542" i="1" l="1"/>
  <c r="M3543" i="1"/>
  <c r="T3543" i="1"/>
  <c r="L3544" i="1"/>
  <c r="R3544" i="1" s="1"/>
  <c r="O3543" i="1"/>
  <c r="N3547" i="1"/>
  <c r="Q3546" i="1"/>
  <c r="V3543" i="1" l="1"/>
  <c r="M3544" i="1"/>
  <c r="O3544" i="1"/>
  <c r="T3544" i="1"/>
  <c r="L3545" i="1"/>
  <c r="T3545" i="1" s="1"/>
  <c r="Q3547" i="1"/>
  <c r="N3548" i="1"/>
  <c r="V3544" i="1" l="1"/>
  <c r="M3545" i="1"/>
  <c r="O3545" i="1"/>
  <c r="R3545" i="1"/>
  <c r="L3546" i="1"/>
  <c r="T3546" i="1" s="1"/>
  <c r="N3549" i="1"/>
  <c r="Q3548" i="1"/>
  <c r="V3545" i="1" l="1"/>
  <c r="M3546" i="1"/>
  <c r="L3547" i="1"/>
  <c r="T3547" i="1" s="1"/>
  <c r="O3546" i="1"/>
  <c r="R3546" i="1"/>
  <c r="Q3549" i="1"/>
  <c r="N3550" i="1"/>
  <c r="V3546" i="1" l="1"/>
  <c r="R3547" i="1"/>
  <c r="V3547" i="1" s="1"/>
  <c r="L3548" i="1"/>
  <c r="T3548" i="1" s="1"/>
  <c r="M3547" i="1"/>
  <c r="O3547" i="1"/>
  <c r="N3551" i="1"/>
  <c r="Q3550" i="1"/>
  <c r="M3548" i="1" l="1"/>
  <c r="O3548" i="1"/>
  <c r="R3548" i="1"/>
  <c r="V3548" i="1" s="1"/>
  <c r="L3549" i="1"/>
  <c r="O3549" i="1" s="1"/>
  <c r="Q3551" i="1"/>
  <c r="N3552" i="1"/>
  <c r="L3550" i="1" l="1"/>
  <c r="T3550" i="1" s="1"/>
  <c r="M3549" i="1"/>
  <c r="R3549" i="1"/>
  <c r="T3549" i="1"/>
  <c r="N3553" i="1"/>
  <c r="Q3552" i="1"/>
  <c r="O3550" i="1" l="1"/>
  <c r="M3550" i="1"/>
  <c r="R3550" i="1"/>
  <c r="L3551" i="1"/>
  <c r="R3551" i="1" s="1"/>
  <c r="V3549" i="1"/>
  <c r="V3550" i="1" s="1"/>
  <c r="Q3553" i="1"/>
  <c r="N3554" i="1"/>
  <c r="M3551" i="1" l="1"/>
  <c r="T3551" i="1"/>
  <c r="V3551" i="1" s="1"/>
  <c r="L3552" i="1"/>
  <c r="T3552" i="1" s="1"/>
  <c r="O3551" i="1"/>
  <c r="N3555" i="1"/>
  <c r="Q3554" i="1"/>
  <c r="M3552" i="1" l="1"/>
  <c r="L3553" i="1"/>
  <c r="T3553" i="1" s="1"/>
  <c r="O3552" i="1"/>
  <c r="R3552" i="1"/>
  <c r="V3552" i="1" s="1"/>
  <c r="Q3555" i="1"/>
  <c r="N3556" i="1"/>
  <c r="M3553" i="1" l="1"/>
  <c r="O3553" i="1"/>
  <c r="R3553" i="1"/>
  <c r="V3553" i="1" s="1"/>
  <c r="L3554" i="1"/>
  <c r="T3554" i="1" s="1"/>
  <c r="N3557" i="1"/>
  <c r="Q3556" i="1"/>
  <c r="M3554" i="1" l="1"/>
  <c r="O3554" i="1"/>
  <c r="R3554" i="1"/>
  <c r="V3554" i="1" s="1"/>
  <c r="L3555" i="1"/>
  <c r="R3555" i="1" s="1"/>
  <c r="Q3557" i="1"/>
  <c r="N3558" i="1"/>
  <c r="T3555" i="1" l="1"/>
  <c r="V3555" i="1" s="1"/>
  <c r="L3556" i="1"/>
  <c r="R3556" i="1" s="1"/>
  <c r="M3555" i="1"/>
  <c r="O3555" i="1"/>
  <c r="Q3558" i="1"/>
  <c r="L3557" i="1" l="1"/>
  <c r="T3557" i="1" s="1"/>
  <c r="M3556" i="1"/>
  <c r="T3556" i="1"/>
  <c r="V3556" i="1" s="1"/>
  <c r="O3556" i="1"/>
  <c r="Q3559" i="1"/>
  <c r="O3557" i="1" l="1"/>
  <c r="M3557" i="1"/>
  <c r="R3557" i="1"/>
  <c r="V3557" i="1" s="1"/>
  <c r="L3558" i="1"/>
  <c r="T3558" i="1" s="1"/>
  <c r="Q3560" i="1"/>
  <c r="O3558" i="1" l="1"/>
  <c r="M3558" i="1"/>
  <c r="R3558" i="1"/>
  <c r="V3558" i="1" s="1"/>
  <c r="L3559" i="1"/>
  <c r="R3559" i="1" s="1"/>
  <c r="Q3561" i="1"/>
  <c r="T3559" i="1" l="1"/>
  <c r="O3559" i="1"/>
  <c r="N3559" i="1"/>
  <c r="U3559" i="1"/>
  <c r="L3560" i="1"/>
  <c r="U3560" i="1" s="1"/>
  <c r="M3559" i="1"/>
  <c r="Q3562" i="1"/>
  <c r="V3559" i="1" l="1"/>
  <c r="M3560" i="1"/>
  <c r="N3560" i="1"/>
  <c r="O3560" i="1"/>
  <c r="R3560" i="1"/>
  <c r="T3560" i="1"/>
  <c r="L3561" i="1"/>
  <c r="U3561" i="1" s="1"/>
  <c r="Q3563" i="1"/>
  <c r="V3560" i="1" l="1"/>
  <c r="L3562" i="1"/>
  <c r="U3562" i="1" s="1"/>
  <c r="O3561" i="1"/>
  <c r="M3561" i="1"/>
  <c r="N3561" i="1"/>
  <c r="R3561" i="1"/>
  <c r="T3561" i="1"/>
  <c r="Q3564" i="1"/>
  <c r="V3561" i="1" l="1"/>
  <c r="T3562" i="1"/>
  <c r="M3562" i="1"/>
  <c r="O3562" i="1"/>
  <c r="N3562" i="1"/>
  <c r="N3563" i="1" s="1"/>
  <c r="R3562" i="1"/>
  <c r="L3563" i="1"/>
  <c r="T3563" i="1" s="1"/>
  <c r="Q3565" i="1"/>
  <c r="V3562" i="1" l="1"/>
  <c r="M3563" i="1"/>
  <c r="O3563" i="1"/>
  <c r="R3563" i="1"/>
  <c r="L3564" i="1"/>
  <c r="T3564" i="1" s="1"/>
  <c r="N3564" i="1"/>
  <c r="Q3566" i="1"/>
  <c r="V3563" i="1" l="1"/>
  <c r="O3564" i="1"/>
  <c r="M3564" i="1"/>
  <c r="R3564" i="1"/>
  <c r="L3565" i="1"/>
  <c r="T3565" i="1" s="1"/>
  <c r="N3565" i="1"/>
  <c r="Q3567" i="1"/>
  <c r="V3564" i="1" l="1"/>
  <c r="O3565" i="1"/>
  <c r="M3565" i="1"/>
  <c r="R3565" i="1"/>
  <c r="V3565" i="1" s="1"/>
  <c r="L3566" i="1"/>
  <c r="T3566" i="1" s="1"/>
  <c r="N3566" i="1"/>
  <c r="N3567" i="1" s="1"/>
  <c r="N3568" i="1" s="1"/>
  <c r="Q3568" i="1"/>
  <c r="M3566" i="1" l="1"/>
  <c r="O3566" i="1"/>
  <c r="L3567" i="1"/>
  <c r="T3567" i="1" s="1"/>
  <c r="R3566" i="1"/>
  <c r="V3566" i="1" s="1"/>
  <c r="N3569" i="1"/>
  <c r="Q3569" i="1"/>
  <c r="N3570" i="1"/>
  <c r="O3567" i="1" l="1"/>
  <c r="M3567" i="1"/>
  <c r="R3567" i="1"/>
  <c r="V3567" i="1" s="1"/>
  <c r="L3568" i="1"/>
  <c r="T3568" i="1" s="1"/>
  <c r="N3571" i="1"/>
  <c r="Q3570" i="1"/>
  <c r="M3568" i="1" l="1"/>
  <c r="O3568" i="1"/>
  <c r="R3568" i="1"/>
  <c r="V3568" i="1" s="1"/>
  <c r="L3569" i="1"/>
  <c r="O3569" i="1" s="1"/>
  <c r="Q3571" i="1"/>
  <c r="N3572" i="1"/>
  <c r="M3569" i="1" l="1"/>
  <c r="R3569" i="1"/>
  <c r="T3569" i="1"/>
  <c r="L3570" i="1"/>
  <c r="T3570" i="1" s="1"/>
  <c r="N3573" i="1"/>
  <c r="Q3572" i="1"/>
  <c r="M3570" i="1" l="1"/>
  <c r="O3570" i="1"/>
  <c r="R3570" i="1"/>
  <c r="V3569" i="1"/>
  <c r="L3571" i="1"/>
  <c r="T3571" i="1" s="1"/>
  <c r="Q3573" i="1"/>
  <c r="N3574" i="1"/>
  <c r="R3571" i="1" l="1"/>
  <c r="L3572" i="1"/>
  <c r="T3572" i="1" s="1"/>
  <c r="O3571" i="1"/>
  <c r="M3571" i="1"/>
  <c r="V3570" i="1"/>
  <c r="N3575" i="1"/>
  <c r="Q3574" i="1"/>
  <c r="M3572" i="1" l="1"/>
  <c r="R3572" i="1"/>
  <c r="O3572" i="1"/>
  <c r="L3573" i="1"/>
  <c r="T3573" i="1" s="1"/>
  <c r="V3571" i="1"/>
  <c r="V3572" i="1" s="1"/>
  <c r="Q3575" i="1"/>
  <c r="N3576" i="1"/>
  <c r="O3573" i="1" l="1"/>
  <c r="L3574" i="1"/>
  <c r="T3574" i="1" s="1"/>
  <c r="M3573" i="1"/>
  <c r="R3573" i="1"/>
  <c r="V3573" i="1" s="1"/>
  <c r="N3577" i="1"/>
  <c r="Q3576" i="1"/>
  <c r="M3574" i="1" l="1"/>
  <c r="O3574" i="1"/>
  <c r="R3574" i="1"/>
  <c r="V3574" i="1" s="1"/>
  <c r="L3575" i="1"/>
  <c r="T3575" i="1" s="1"/>
  <c r="Q3577" i="1"/>
  <c r="N3578" i="1"/>
  <c r="M3575" i="1" l="1"/>
  <c r="O3575" i="1"/>
  <c r="L3576" i="1"/>
  <c r="T3576" i="1" s="1"/>
  <c r="R3575" i="1"/>
  <c r="V3575" i="1" s="1"/>
  <c r="N3579" i="1"/>
  <c r="Q3578" i="1"/>
  <c r="M3576" i="1" l="1"/>
  <c r="O3576" i="1"/>
  <c r="L3577" i="1"/>
  <c r="T3577" i="1" s="1"/>
  <c r="R3576" i="1"/>
  <c r="V3576" i="1" s="1"/>
  <c r="Q3579" i="1"/>
  <c r="N3580" i="1"/>
  <c r="O3577" i="1" l="1"/>
  <c r="M3577" i="1"/>
  <c r="L3578" i="1"/>
  <c r="T3578" i="1" s="1"/>
  <c r="R3577" i="1"/>
  <c r="V3577" i="1" s="1"/>
  <c r="N3581" i="1"/>
  <c r="Q3580" i="1"/>
  <c r="L3579" i="1" l="1"/>
  <c r="T3579" i="1" s="1"/>
  <c r="M3578" i="1"/>
  <c r="O3578" i="1"/>
  <c r="R3578" i="1"/>
  <c r="V3578" i="1" s="1"/>
  <c r="Q3581" i="1"/>
  <c r="N3582" i="1"/>
  <c r="O3579" i="1" l="1"/>
  <c r="M3579" i="1"/>
  <c r="L3580" i="1"/>
  <c r="T3580" i="1" s="1"/>
  <c r="R3579" i="1"/>
  <c r="V3579" i="1" s="1"/>
  <c r="Q3582" i="1"/>
  <c r="O3580" i="1" l="1"/>
  <c r="M3580" i="1"/>
  <c r="L3581" i="1"/>
  <c r="T3581" i="1" s="1"/>
  <c r="R3580" i="1"/>
  <c r="V3580" i="1" s="1"/>
  <c r="Q3583" i="1"/>
  <c r="O3581" i="1" l="1"/>
  <c r="M3581" i="1"/>
  <c r="R3581" i="1"/>
  <c r="V3581" i="1" s="1"/>
  <c r="L3582" i="1"/>
  <c r="T3582" i="1" s="1"/>
  <c r="Q3584" i="1"/>
  <c r="M3582" i="1" l="1"/>
  <c r="O3582" i="1"/>
  <c r="L3583" i="1"/>
  <c r="U3583" i="1" s="1"/>
  <c r="R3582" i="1"/>
  <c r="V3582" i="1" s="1"/>
  <c r="Q3585" i="1"/>
  <c r="L3584" i="1" l="1"/>
  <c r="U3584" i="1" s="1"/>
  <c r="M3583" i="1"/>
  <c r="O3583" i="1"/>
  <c r="R3583" i="1"/>
  <c r="N3583" i="1"/>
  <c r="T3583" i="1"/>
  <c r="V3583" i="1" s="1"/>
  <c r="Q3586" i="1"/>
  <c r="O3584" i="1" l="1"/>
  <c r="N3584" i="1"/>
  <c r="R3584" i="1"/>
  <c r="M3584" i="1"/>
  <c r="L3585" i="1"/>
  <c r="U3585" i="1" s="1"/>
  <c r="T3584" i="1"/>
  <c r="V3584" i="1" s="1"/>
  <c r="Q3587" i="1"/>
  <c r="O3585" i="1" l="1"/>
  <c r="N3585" i="1"/>
  <c r="M3585" i="1"/>
  <c r="R3585" i="1"/>
  <c r="L3586" i="1"/>
  <c r="U3586" i="1" s="1"/>
  <c r="T3585" i="1"/>
  <c r="V3585" i="1" s="1"/>
  <c r="Q3588" i="1"/>
  <c r="M3586" i="1" l="1"/>
  <c r="L3587" i="1"/>
  <c r="R3587" i="1" s="1"/>
  <c r="O3586" i="1"/>
  <c r="N3586" i="1"/>
  <c r="N3587" i="1" s="1"/>
  <c r="R3586" i="1"/>
  <c r="T3586" i="1"/>
  <c r="Q3589" i="1"/>
  <c r="M3587" i="1" l="1"/>
  <c r="V3586" i="1"/>
  <c r="L3588" i="1"/>
  <c r="T3588" i="1" s="1"/>
  <c r="O3587" i="1"/>
  <c r="T3587" i="1"/>
  <c r="V3587" i="1" s="1"/>
  <c r="N3588" i="1"/>
  <c r="Q3590" i="1"/>
  <c r="O3588" i="1" l="1"/>
  <c r="M3588" i="1"/>
  <c r="L3589" i="1"/>
  <c r="T3589" i="1" s="1"/>
  <c r="R3588" i="1"/>
  <c r="V3588" i="1" s="1"/>
  <c r="N3589" i="1"/>
  <c r="Q3591" i="1"/>
  <c r="M3589" i="1" l="1"/>
  <c r="O3589" i="1"/>
  <c r="R3589" i="1"/>
  <c r="V3589" i="1" s="1"/>
  <c r="L3590" i="1"/>
  <c r="T3590" i="1" s="1"/>
  <c r="N3590" i="1"/>
  <c r="N3591" i="1" s="1"/>
  <c r="N3592" i="1" s="1"/>
  <c r="N3593" i="1" s="1"/>
  <c r="Q3592" i="1"/>
  <c r="O3590" i="1" l="1"/>
  <c r="M3590" i="1"/>
  <c r="R3590" i="1"/>
  <c r="V3590" i="1" s="1"/>
  <c r="L3591" i="1"/>
  <c r="T3591" i="1" s="1"/>
  <c r="Q3593" i="1"/>
  <c r="N3594" i="1"/>
  <c r="L3592" i="1" l="1"/>
  <c r="T3592" i="1" s="1"/>
  <c r="R3591" i="1"/>
  <c r="V3591" i="1" s="1"/>
  <c r="M3591" i="1"/>
  <c r="O3591" i="1"/>
  <c r="N3595" i="1"/>
  <c r="Q3594" i="1"/>
  <c r="M3592" i="1" l="1"/>
  <c r="O3592" i="1"/>
  <c r="R3592" i="1"/>
  <c r="V3592" i="1" s="1"/>
  <c r="L3593" i="1"/>
  <c r="T3593" i="1" s="1"/>
  <c r="Q3595" i="1"/>
  <c r="N3596" i="1"/>
  <c r="O3593" i="1" l="1"/>
  <c r="M3593" i="1"/>
  <c r="R3593" i="1"/>
  <c r="V3593" i="1" s="1"/>
  <c r="L3594" i="1"/>
  <c r="O3594" i="1" s="1"/>
  <c r="N3597" i="1"/>
  <c r="Q3596" i="1"/>
  <c r="M3594" i="1" l="1"/>
  <c r="R3594" i="1"/>
  <c r="T3594" i="1"/>
  <c r="L3595" i="1"/>
  <c r="T3595" i="1" s="1"/>
  <c r="Q3597" i="1"/>
  <c r="N3598" i="1"/>
  <c r="V3594" i="1" l="1"/>
  <c r="M3595" i="1"/>
  <c r="L3596" i="1"/>
  <c r="R3596" i="1" s="1"/>
  <c r="O3595" i="1"/>
  <c r="R3595" i="1"/>
  <c r="V3595" i="1" s="1"/>
  <c r="N3599" i="1"/>
  <c r="Q3598" i="1"/>
  <c r="L3597" i="1" l="1"/>
  <c r="T3597" i="1" s="1"/>
  <c r="M3596" i="1"/>
  <c r="T3596" i="1"/>
  <c r="V3596" i="1" s="1"/>
  <c r="O3596" i="1"/>
  <c r="Q3599" i="1"/>
  <c r="N3600" i="1"/>
  <c r="M3597" i="1" l="1"/>
  <c r="R3597" i="1"/>
  <c r="V3597" i="1" s="1"/>
  <c r="O3597" i="1"/>
  <c r="L3598" i="1"/>
  <c r="T3598" i="1" s="1"/>
  <c r="N3601" i="1"/>
  <c r="Q3600" i="1"/>
  <c r="L3599" i="1" l="1"/>
  <c r="T3599" i="1" s="1"/>
  <c r="M3598" i="1"/>
  <c r="O3598" i="1"/>
  <c r="R3598" i="1"/>
  <c r="V3598" i="1" s="1"/>
  <c r="N3602" i="1"/>
  <c r="Q3601" i="1"/>
  <c r="O3599" i="1" l="1"/>
  <c r="M3599" i="1"/>
  <c r="R3599" i="1"/>
  <c r="V3599" i="1" s="1"/>
  <c r="L3600" i="1"/>
  <c r="T3600" i="1" s="1"/>
  <c r="Q3602" i="1"/>
  <c r="N3603" i="1"/>
  <c r="M3600" i="1" l="1"/>
  <c r="O3600" i="1"/>
  <c r="L3601" i="1"/>
  <c r="T3601" i="1" s="1"/>
  <c r="R3600" i="1"/>
  <c r="V3600" i="1" s="1"/>
  <c r="N3604" i="1"/>
  <c r="Q3603" i="1"/>
  <c r="M3601" i="1" l="1"/>
  <c r="O3601" i="1"/>
  <c r="R3601" i="1"/>
  <c r="V3601" i="1" s="1"/>
  <c r="L3602" i="1"/>
  <c r="T3602" i="1" s="1"/>
  <c r="N3605" i="1"/>
  <c r="Q3604" i="1"/>
  <c r="O3602" i="1" l="1"/>
  <c r="L3603" i="1"/>
  <c r="R3603" i="1" s="1"/>
  <c r="M3602" i="1"/>
  <c r="R3602" i="1"/>
  <c r="V3602" i="1" s="1"/>
  <c r="Q3605" i="1"/>
  <c r="N3606" i="1"/>
  <c r="T3603" i="1" l="1"/>
  <c r="V3603" i="1" s="1"/>
  <c r="L3604" i="1"/>
  <c r="T3604" i="1" s="1"/>
  <c r="M3603" i="1"/>
  <c r="O3603" i="1"/>
  <c r="Q3606" i="1"/>
  <c r="L3605" i="1" l="1"/>
  <c r="T3605" i="1" s="1"/>
  <c r="O3604" i="1"/>
  <c r="R3604" i="1"/>
  <c r="V3604" i="1" s="1"/>
  <c r="M3604" i="1"/>
  <c r="Q3607" i="1"/>
  <c r="M3605" i="1" l="1"/>
  <c r="R3605" i="1"/>
  <c r="V3605" i="1" s="1"/>
  <c r="O3605" i="1"/>
  <c r="L3606" i="1"/>
  <c r="T3606" i="1" s="1"/>
  <c r="Q3608" i="1"/>
  <c r="O3606" i="1" l="1"/>
  <c r="M3606" i="1"/>
  <c r="R3606" i="1"/>
  <c r="V3606" i="1" s="1"/>
  <c r="L3607" i="1"/>
  <c r="T3607" i="1" s="1"/>
  <c r="Q3609" i="1"/>
  <c r="O3607" i="1" l="1"/>
  <c r="L3608" i="1"/>
  <c r="U3608" i="1" s="1"/>
  <c r="M3607" i="1"/>
  <c r="R3607" i="1"/>
  <c r="U3607" i="1"/>
  <c r="N3607" i="1"/>
  <c r="Q3610" i="1"/>
  <c r="O3608" i="1" l="1"/>
  <c r="M3608" i="1"/>
  <c r="N3608" i="1"/>
  <c r="R3608" i="1"/>
  <c r="T3608" i="1"/>
  <c r="V3607" i="1"/>
  <c r="L3609" i="1"/>
  <c r="U3609" i="1" s="1"/>
  <c r="Q3611" i="1"/>
  <c r="V3608" i="1" l="1"/>
  <c r="O3609" i="1"/>
  <c r="N3609" i="1"/>
  <c r="R3609" i="1"/>
  <c r="T3609" i="1"/>
  <c r="L3610" i="1"/>
  <c r="U3610" i="1" s="1"/>
  <c r="M3609" i="1"/>
  <c r="Q3612" i="1"/>
  <c r="M3610" i="1" l="1"/>
  <c r="O3610" i="1"/>
  <c r="N3610" i="1"/>
  <c r="V3609" i="1"/>
  <c r="T3610" i="1"/>
  <c r="R3610" i="1"/>
  <c r="L3611" i="1"/>
  <c r="T3611" i="1" s="1"/>
  <c r="N3611" i="1"/>
  <c r="Q3613" i="1"/>
  <c r="V3610" i="1" l="1"/>
  <c r="M3611" i="1"/>
  <c r="R3611" i="1"/>
  <c r="O3611" i="1"/>
  <c r="L3612" i="1"/>
  <c r="T3612" i="1" s="1"/>
  <c r="N3612" i="1"/>
  <c r="Q3614" i="1"/>
  <c r="V3611" i="1" l="1"/>
  <c r="M3612" i="1"/>
  <c r="O3612" i="1"/>
  <c r="L3613" i="1"/>
  <c r="T3613" i="1" s="1"/>
  <c r="R3612" i="1"/>
  <c r="N3613" i="1"/>
  <c r="Q3615" i="1"/>
  <c r="V3612" i="1" l="1"/>
  <c r="M3613" i="1"/>
  <c r="O3613" i="1"/>
  <c r="R3613" i="1"/>
  <c r="L3614" i="1"/>
  <c r="T3614" i="1" s="1"/>
  <c r="N3614" i="1"/>
  <c r="N3615" i="1" s="1"/>
  <c r="N3616" i="1" s="1"/>
  <c r="Q3616" i="1"/>
  <c r="V3613" i="1" l="1"/>
  <c r="M3614" i="1"/>
  <c r="O3614" i="1"/>
  <c r="R3614" i="1"/>
  <c r="L3615" i="1"/>
  <c r="T3615" i="1" s="1"/>
  <c r="N3617" i="1"/>
  <c r="N3618" i="1" s="1"/>
  <c r="Q3617" i="1"/>
  <c r="V3614" i="1" l="1"/>
  <c r="O3615" i="1"/>
  <c r="M3615" i="1"/>
  <c r="R3615" i="1"/>
  <c r="L3616" i="1"/>
  <c r="T3616" i="1" s="1"/>
  <c r="N3619" i="1"/>
  <c r="Q3618" i="1"/>
  <c r="V3615" i="1" l="1"/>
  <c r="M3616" i="1"/>
  <c r="O3616" i="1"/>
  <c r="R3616" i="1"/>
  <c r="L3617" i="1"/>
  <c r="O3617" i="1" s="1"/>
  <c r="Q3619" i="1"/>
  <c r="N3620" i="1"/>
  <c r="V3616" i="1" l="1"/>
  <c r="M3617" i="1"/>
  <c r="R3617" i="1"/>
  <c r="T3617" i="1"/>
  <c r="L3618" i="1"/>
  <c r="T3618" i="1" s="1"/>
  <c r="N3621" i="1"/>
  <c r="Q3620" i="1"/>
  <c r="V3617" i="1" l="1"/>
  <c r="M3618" i="1"/>
  <c r="O3618" i="1"/>
  <c r="R3618" i="1"/>
  <c r="L3619" i="1"/>
  <c r="R3619" i="1" s="1"/>
  <c r="Q3621" i="1"/>
  <c r="N3622" i="1"/>
  <c r="V3618" i="1" l="1"/>
  <c r="M3619" i="1"/>
  <c r="T3619" i="1"/>
  <c r="L3620" i="1"/>
  <c r="T3620" i="1" s="1"/>
  <c r="O3619" i="1"/>
  <c r="N3623" i="1"/>
  <c r="Q3622" i="1"/>
  <c r="V3619" i="1" l="1"/>
  <c r="M3620" i="1"/>
  <c r="L3621" i="1"/>
  <c r="T3621" i="1" s="1"/>
  <c r="O3620" i="1"/>
  <c r="R3620" i="1"/>
  <c r="Q3623" i="1"/>
  <c r="N3624" i="1"/>
  <c r="V3620" i="1" l="1"/>
  <c r="M3621" i="1"/>
  <c r="O3621" i="1"/>
  <c r="R3621" i="1"/>
  <c r="L3622" i="1"/>
  <c r="T3622" i="1" s="1"/>
  <c r="N3625" i="1"/>
  <c r="Q3624" i="1"/>
  <c r="V3621" i="1" l="1"/>
  <c r="O3622" i="1"/>
  <c r="M3622" i="1"/>
  <c r="R3622" i="1"/>
  <c r="L3623" i="1"/>
  <c r="O3623" i="1" s="1"/>
  <c r="Q3625" i="1"/>
  <c r="N3626" i="1"/>
  <c r="V3622" i="1" l="1"/>
  <c r="L3624" i="1"/>
  <c r="T3624" i="1" s="1"/>
  <c r="M3623" i="1"/>
  <c r="R3623" i="1"/>
  <c r="T3623" i="1"/>
  <c r="N3627" i="1"/>
  <c r="Q3626" i="1"/>
  <c r="M3624" i="1" l="1"/>
  <c r="O3624" i="1"/>
  <c r="R3624" i="1"/>
  <c r="V3623" i="1"/>
  <c r="L3625" i="1"/>
  <c r="R3625" i="1" s="1"/>
  <c r="Q3627" i="1"/>
  <c r="N3628" i="1"/>
  <c r="V3624" i="1" l="1"/>
  <c r="O3625" i="1"/>
  <c r="T3625" i="1"/>
  <c r="L3626" i="1"/>
  <c r="T3626" i="1" s="1"/>
  <c r="M3625" i="1"/>
  <c r="N3629" i="1"/>
  <c r="Q3628" i="1"/>
  <c r="V3625" i="1" l="1"/>
  <c r="M3626" i="1"/>
  <c r="R3626" i="1"/>
  <c r="O3626" i="1"/>
  <c r="L3627" i="1"/>
  <c r="R3627" i="1" s="1"/>
  <c r="Q3629" i="1"/>
  <c r="N3630" i="1"/>
  <c r="V3626" i="1" l="1"/>
  <c r="T3627" i="1"/>
  <c r="O3627" i="1"/>
  <c r="L3628" i="1"/>
  <c r="O3628" i="1" s="1"/>
  <c r="M3627" i="1"/>
  <c r="Q3630" i="1"/>
  <c r="V3627" i="1" l="1"/>
  <c r="T3628" i="1"/>
  <c r="L3629" i="1"/>
  <c r="T3629" i="1" s="1"/>
  <c r="M3628" i="1"/>
  <c r="R3628" i="1"/>
  <c r="Q3631" i="1"/>
  <c r="V3628" i="1" l="1"/>
  <c r="M3629" i="1"/>
  <c r="O3629" i="1"/>
  <c r="R3629" i="1"/>
  <c r="L3630" i="1"/>
  <c r="T3630" i="1" s="1"/>
  <c r="Q3632" i="1"/>
  <c r="V3629" i="1" l="1"/>
  <c r="M3630" i="1"/>
  <c r="O3630" i="1"/>
  <c r="L3631" i="1"/>
  <c r="U3631" i="1" s="1"/>
  <c r="R3630" i="1"/>
  <c r="V3630" i="1" s="1"/>
  <c r="Q3633" i="1"/>
  <c r="M3631" i="1" l="1"/>
  <c r="O3631" i="1"/>
  <c r="N3631" i="1"/>
  <c r="R3631" i="1"/>
  <c r="L3632" i="1"/>
  <c r="U3632" i="1" s="1"/>
  <c r="T3631" i="1"/>
  <c r="V3631" i="1" s="1"/>
  <c r="Q3634" i="1"/>
  <c r="M3632" i="1" l="1"/>
  <c r="O3632" i="1"/>
  <c r="L3633" i="1"/>
  <c r="U3633" i="1" s="1"/>
  <c r="N3632" i="1"/>
  <c r="R3632" i="1"/>
  <c r="T3632" i="1"/>
  <c r="V3632" i="1" s="1"/>
  <c r="Q3635" i="1"/>
  <c r="O3633" i="1" l="1"/>
  <c r="M3633" i="1"/>
  <c r="N3633" i="1"/>
  <c r="L3634" i="1"/>
  <c r="U3634" i="1" s="1"/>
  <c r="R3633" i="1"/>
  <c r="T3633" i="1"/>
  <c r="Q3636" i="1"/>
  <c r="V3633" i="1" l="1"/>
  <c r="L3635" i="1"/>
  <c r="T3635" i="1" s="1"/>
  <c r="M3634" i="1"/>
  <c r="O3634" i="1"/>
  <c r="N3634" i="1"/>
  <c r="N3635" i="1" s="1"/>
  <c r="R3634" i="1"/>
  <c r="T3634" i="1"/>
  <c r="Q3637" i="1"/>
  <c r="V3634" i="1" l="1"/>
  <c r="O3635" i="1"/>
  <c r="R3635" i="1"/>
  <c r="M3635" i="1"/>
  <c r="L3636" i="1"/>
  <c r="T3636" i="1" s="1"/>
  <c r="N3636" i="1"/>
  <c r="Q3638" i="1"/>
  <c r="V3635" i="1" l="1"/>
  <c r="L3637" i="1"/>
  <c r="T3637" i="1" s="1"/>
  <c r="M3636" i="1"/>
  <c r="O3636" i="1"/>
  <c r="R3636" i="1"/>
  <c r="N3637" i="1"/>
  <c r="Q3639" i="1"/>
  <c r="V3636" i="1" l="1"/>
  <c r="O3637" i="1"/>
  <c r="R3637" i="1"/>
  <c r="M3637" i="1"/>
  <c r="L3638" i="1"/>
  <c r="T3638" i="1" s="1"/>
  <c r="N3638" i="1"/>
  <c r="N3639" i="1" s="1"/>
  <c r="N3640" i="1" s="1"/>
  <c r="Q3640" i="1"/>
  <c r="V3637" i="1" l="1"/>
  <c r="O3638" i="1"/>
  <c r="L3639" i="1"/>
  <c r="T3639" i="1" s="1"/>
  <c r="M3638" i="1"/>
  <c r="R3638" i="1"/>
  <c r="N3641" i="1"/>
  <c r="N3642" i="1" s="1"/>
  <c r="Q3641" i="1"/>
  <c r="V3638" i="1" l="1"/>
  <c r="O3639" i="1"/>
  <c r="R3639" i="1"/>
  <c r="M3639" i="1"/>
  <c r="L3640" i="1"/>
  <c r="T3640" i="1" s="1"/>
  <c r="Q3642" i="1"/>
  <c r="N3643" i="1"/>
  <c r="V3639" i="1" l="1"/>
  <c r="O3640" i="1"/>
  <c r="L3641" i="1"/>
  <c r="T3641" i="1" s="1"/>
  <c r="R3640" i="1"/>
  <c r="V3640" i="1" s="1"/>
  <c r="M3640" i="1"/>
  <c r="N3644" i="1"/>
  <c r="Q3643" i="1"/>
  <c r="O3641" i="1" l="1"/>
  <c r="M3641" i="1"/>
  <c r="R3641" i="1"/>
  <c r="V3641" i="1" s="1"/>
  <c r="L3642" i="1"/>
  <c r="T3642" i="1" s="1"/>
  <c r="Q3644" i="1"/>
  <c r="N3645" i="1"/>
  <c r="M3642" i="1" l="1"/>
  <c r="L3643" i="1"/>
  <c r="T3643" i="1" s="1"/>
  <c r="O3642" i="1"/>
  <c r="R3642" i="1"/>
  <c r="V3642" i="1" s="1"/>
  <c r="N3646" i="1"/>
  <c r="Q3645" i="1"/>
  <c r="M3643" i="1" l="1"/>
  <c r="O3643" i="1"/>
  <c r="L3644" i="1"/>
  <c r="T3644" i="1" s="1"/>
  <c r="R3643" i="1"/>
  <c r="V3643" i="1" s="1"/>
  <c r="Q3646" i="1"/>
  <c r="N3647" i="1"/>
  <c r="O3644" i="1" l="1"/>
  <c r="M3644" i="1"/>
  <c r="L3645" i="1"/>
  <c r="T3645" i="1" s="1"/>
  <c r="R3644" i="1"/>
  <c r="V3644" i="1" s="1"/>
  <c r="N3648" i="1"/>
  <c r="Q3647" i="1"/>
  <c r="M3645" i="1" l="1"/>
  <c r="L3646" i="1"/>
  <c r="T3646" i="1" s="1"/>
  <c r="O3645" i="1"/>
  <c r="R3645" i="1"/>
  <c r="V3645" i="1" s="1"/>
  <c r="Q3648" i="1"/>
  <c r="N3649" i="1"/>
  <c r="O3646" i="1" l="1"/>
  <c r="M3646" i="1"/>
  <c r="L3647" i="1"/>
  <c r="T3647" i="1" s="1"/>
  <c r="R3646" i="1"/>
  <c r="V3646" i="1" s="1"/>
  <c r="N3650" i="1"/>
  <c r="Q3649" i="1"/>
  <c r="M3647" i="1" l="1"/>
  <c r="O3647" i="1"/>
  <c r="L3648" i="1"/>
  <c r="T3648" i="1" s="1"/>
  <c r="R3647" i="1"/>
  <c r="V3647" i="1" s="1"/>
  <c r="Q3650" i="1"/>
  <c r="N3651" i="1"/>
  <c r="O3648" i="1" l="1"/>
  <c r="M3648" i="1"/>
  <c r="L3649" i="1"/>
  <c r="T3649" i="1" s="1"/>
  <c r="R3648" i="1"/>
  <c r="V3648" i="1" s="1"/>
  <c r="N3652" i="1"/>
  <c r="Q3651" i="1"/>
  <c r="M3649" i="1" l="1"/>
  <c r="O3649" i="1"/>
  <c r="R3649" i="1"/>
  <c r="V3649" i="1" s="1"/>
  <c r="L3650" i="1"/>
  <c r="T3650" i="1" s="1"/>
  <c r="Q3652" i="1"/>
  <c r="N3653" i="1"/>
  <c r="L3651" i="1" l="1"/>
  <c r="T3651" i="1" s="1"/>
  <c r="O3650" i="1"/>
  <c r="M3650" i="1"/>
  <c r="R3650" i="1"/>
  <c r="V3650" i="1" s="1"/>
  <c r="N3654" i="1"/>
  <c r="Q3653" i="1"/>
  <c r="M3651" i="1" l="1"/>
  <c r="O3651" i="1"/>
  <c r="L3652" i="1"/>
  <c r="T3652" i="1" s="1"/>
  <c r="R3651" i="1"/>
  <c r="V3651" i="1" s="1"/>
  <c r="Q3654" i="1"/>
  <c r="L3653" i="1" l="1"/>
  <c r="T3653" i="1" s="1"/>
  <c r="M3652" i="1"/>
  <c r="O3652" i="1"/>
  <c r="R3652" i="1"/>
  <c r="V3652" i="1" s="1"/>
  <c r="Q3655" i="1"/>
  <c r="M3653" i="1" l="1"/>
  <c r="O3653" i="1"/>
  <c r="R3653" i="1"/>
  <c r="V3653" i="1" s="1"/>
  <c r="L3654" i="1"/>
  <c r="T3654" i="1" s="1"/>
  <c r="Q3656" i="1"/>
  <c r="R3654" i="1" l="1"/>
  <c r="V3654" i="1" s="1"/>
  <c r="L3655" i="1"/>
  <c r="R3655" i="1" s="1"/>
  <c r="O3654" i="1"/>
  <c r="M3654" i="1"/>
  <c r="Q3657" i="1"/>
  <c r="M3655" i="1" l="1"/>
  <c r="O3655" i="1"/>
  <c r="N3655" i="1"/>
  <c r="T3655" i="1"/>
  <c r="U3655" i="1"/>
  <c r="L3656" i="1"/>
  <c r="U3656" i="1" s="1"/>
  <c r="Q3658" i="1"/>
  <c r="V3655" i="1" l="1"/>
  <c r="O3656" i="1"/>
  <c r="N3656" i="1"/>
  <c r="L3657" i="1"/>
  <c r="T3657" i="1" s="1"/>
  <c r="M3656" i="1"/>
  <c r="R3656" i="1"/>
  <c r="T3656" i="1"/>
  <c r="Q3659" i="1"/>
  <c r="V3656" i="1" l="1"/>
  <c r="O3657" i="1"/>
  <c r="M3657" i="1"/>
  <c r="N3657" i="1"/>
  <c r="R3657" i="1"/>
  <c r="U3657" i="1"/>
  <c r="L3658" i="1"/>
  <c r="U3658" i="1" s="1"/>
  <c r="Q3660" i="1"/>
  <c r="M3658" i="1" l="1"/>
  <c r="V3657" i="1"/>
  <c r="O3658" i="1"/>
  <c r="N3658" i="1"/>
  <c r="L3659" i="1"/>
  <c r="T3659" i="1" s="1"/>
  <c r="T3658" i="1"/>
  <c r="R3658" i="1"/>
  <c r="N3659" i="1"/>
  <c r="Q3661" i="1"/>
  <c r="O3659" i="1" l="1"/>
  <c r="M3659" i="1"/>
  <c r="R3659" i="1"/>
  <c r="V3658" i="1"/>
  <c r="L3660" i="1"/>
  <c r="T3660" i="1" s="1"/>
  <c r="N3660" i="1"/>
  <c r="Q3662" i="1"/>
  <c r="V3659" i="1" l="1"/>
  <c r="O3660" i="1"/>
  <c r="M3660" i="1"/>
  <c r="L3661" i="1"/>
  <c r="T3661" i="1" s="1"/>
  <c r="R3660" i="1"/>
  <c r="N3661" i="1"/>
  <c r="Q3663" i="1"/>
  <c r="V3660" i="1" l="1"/>
  <c r="O3661" i="1"/>
  <c r="M3661" i="1"/>
  <c r="R3661" i="1"/>
  <c r="V3661" i="1" s="1"/>
  <c r="L3662" i="1"/>
  <c r="T3662" i="1" s="1"/>
  <c r="N3662" i="1"/>
  <c r="N3663" i="1" s="1"/>
  <c r="N3664" i="1" s="1"/>
  <c r="Q3664" i="1"/>
  <c r="M3662" i="1" l="1"/>
  <c r="O3662" i="1"/>
  <c r="L3663" i="1"/>
  <c r="T3663" i="1" s="1"/>
  <c r="R3662" i="1"/>
  <c r="V3662" i="1" s="1"/>
  <c r="N3665" i="1"/>
  <c r="N3666" i="1" s="1"/>
  <c r="Q3665" i="1"/>
  <c r="M3663" i="1" l="1"/>
  <c r="L3664" i="1"/>
  <c r="T3664" i="1" s="1"/>
  <c r="O3663" i="1"/>
  <c r="R3663" i="1"/>
  <c r="V3663" i="1" s="1"/>
  <c r="Q3666" i="1"/>
  <c r="N3667" i="1"/>
  <c r="L3665" i="1" l="1"/>
  <c r="T3665" i="1" s="1"/>
  <c r="R3664" i="1"/>
  <c r="V3664" i="1" s="1"/>
  <c r="M3664" i="1"/>
  <c r="O3664" i="1"/>
  <c r="Q3667" i="1"/>
  <c r="N3668" i="1"/>
  <c r="M3665" i="1" l="1"/>
  <c r="O3665" i="1"/>
  <c r="R3665" i="1"/>
  <c r="V3665" i="1" s="1"/>
  <c r="L3666" i="1"/>
  <c r="O3666" i="1" s="1"/>
  <c r="N3669" i="1"/>
  <c r="Q3668" i="1"/>
  <c r="L3667" i="1" l="1"/>
  <c r="T3667" i="1" s="1"/>
  <c r="M3666" i="1"/>
  <c r="R3666" i="1"/>
  <c r="T3666" i="1"/>
  <c r="Q3669" i="1"/>
  <c r="N3670" i="1"/>
  <c r="O3667" i="1" l="1"/>
  <c r="R3667" i="1"/>
  <c r="M3667" i="1"/>
  <c r="L3668" i="1"/>
  <c r="T3668" i="1" s="1"/>
  <c r="V3666" i="1"/>
  <c r="V3667" i="1" s="1"/>
  <c r="N3671" i="1"/>
  <c r="Q3670" i="1"/>
  <c r="M3668" i="1" l="1"/>
  <c r="R3668" i="1"/>
  <c r="V3668" i="1" s="1"/>
  <c r="L3669" i="1"/>
  <c r="O3669" i="1" s="1"/>
  <c r="O3668" i="1"/>
  <c r="Q3671" i="1"/>
  <c r="N3672" i="1"/>
  <c r="L3670" i="1" l="1"/>
  <c r="T3670" i="1" s="1"/>
  <c r="M3669" i="1"/>
  <c r="R3669" i="1"/>
  <c r="T3669" i="1"/>
  <c r="N3673" i="1"/>
  <c r="Q3672" i="1"/>
  <c r="M3670" i="1" l="1"/>
  <c r="R3670" i="1"/>
  <c r="O3670" i="1"/>
  <c r="V3669" i="1"/>
  <c r="V3670" i="1" s="1"/>
  <c r="L3671" i="1"/>
  <c r="O3671" i="1" s="1"/>
  <c r="Q3673" i="1"/>
  <c r="N3674" i="1"/>
  <c r="L3672" i="1" l="1"/>
  <c r="T3672" i="1" s="1"/>
  <c r="M3671" i="1"/>
  <c r="R3671" i="1"/>
  <c r="T3671" i="1"/>
  <c r="N3675" i="1"/>
  <c r="Q3674" i="1"/>
  <c r="R3672" i="1" l="1"/>
  <c r="O3672" i="1"/>
  <c r="M3672" i="1"/>
  <c r="L3673" i="1"/>
  <c r="T3673" i="1" s="1"/>
  <c r="V3671" i="1"/>
  <c r="V3672" i="1" s="1"/>
  <c r="Q3675" i="1"/>
  <c r="N3676" i="1"/>
  <c r="M3673" i="1" l="1"/>
  <c r="O3673" i="1"/>
  <c r="R3673" i="1"/>
  <c r="V3673" i="1" s="1"/>
  <c r="L3674" i="1"/>
  <c r="T3674" i="1" s="1"/>
  <c r="N3677" i="1"/>
  <c r="Q3676" i="1"/>
  <c r="L3675" i="1" l="1"/>
  <c r="T3675" i="1" s="1"/>
  <c r="M3674" i="1"/>
  <c r="O3674" i="1"/>
  <c r="R3674" i="1"/>
  <c r="V3674" i="1" s="1"/>
  <c r="Q3677" i="1"/>
  <c r="N3678" i="1"/>
  <c r="O3675" i="1" l="1"/>
  <c r="R3675" i="1"/>
  <c r="V3675" i="1" s="1"/>
  <c r="M3675" i="1"/>
  <c r="L3676" i="1"/>
  <c r="O3676" i="1" s="1"/>
  <c r="Q3678" i="1"/>
  <c r="M3676" i="1" l="1"/>
  <c r="R3676" i="1"/>
  <c r="T3676" i="1"/>
  <c r="L3677" i="1"/>
  <c r="T3677" i="1" s="1"/>
  <c r="Q3679" i="1"/>
  <c r="M3677" i="1" l="1"/>
  <c r="O3677" i="1"/>
  <c r="R3677" i="1"/>
  <c r="V3676" i="1"/>
  <c r="L3678" i="1"/>
  <c r="T3678" i="1" s="1"/>
  <c r="Q3680" i="1"/>
  <c r="M3678" i="1" l="1"/>
  <c r="R3678" i="1"/>
  <c r="O3678" i="1"/>
  <c r="V3677" i="1"/>
  <c r="L3679" i="1"/>
  <c r="U3679" i="1" s="1"/>
  <c r="Q3681" i="1"/>
  <c r="M3679" i="1" l="1"/>
  <c r="R3679" i="1"/>
  <c r="L3680" i="1"/>
  <c r="U3680" i="1" s="1"/>
  <c r="O3679" i="1"/>
  <c r="N3679" i="1"/>
  <c r="T3679" i="1"/>
  <c r="V3678" i="1"/>
  <c r="Q3682" i="1"/>
  <c r="M3680" i="1" l="1"/>
  <c r="V3679" i="1"/>
  <c r="O3680" i="1"/>
  <c r="N3680" i="1"/>
  <c r="T3680" i="1"/>
  <c r="R3680" i="1"/>
  <c r="L3681" i="1"/>
  <c r="U3681" i="1" s="1"/>
  <c r="Q3683" i="1"/>
  <c r="V3680" i="1" l="1"/>
  <c r="O3681" i="1"/>
  <c r="N3681" i="1"/>
  <c r="M3681" i="1"/>
  <c r="R3681" i="1"/>
  <c r="T3681" i="1"/>
  <c r="L3682" i="1"/>
  <c r="U3682" i="1" s="1"/>
  <c r="Q3684" i="1"/>
  <c r="V3681" i="1" l="1"/>
  <c r="L3683" i="1"/>
  <c r="T3683" i="1" s="1"/>
  <c r="M3682" i="1"/>
  <c r="O3682" i="1"/>
  <c r="N3682" i="1"/>
  <c r="N3683" i="1" s="1"/>
  <c r="R3682" i="1"/>
  <c r="T3682" i="1"/>
  <c r="Q3685" i="1"/>
  <c r="O3683" i="1" l="1"/>
  <c r="R3683" i="1"/>
  <c r="M3683" i="1"/>
  <c r="V3682" i="1"/>
  <c r="V3683" i="1" s="1"/>
  <c r="L3684" i="1"/>
  <c r="T3684" i="1" s="1"/>
  <c r="N3684" i="1"/>
  <c r="Q3686" i="1"/>
  <c r="M3684" i="1" l="1"/>
  <c r="O3684" i="1"/>
  <c r="L3685" i="1"/>
  <c r="T3685" i="1" s="1"/>
  <c r="R3684" i="1"/>
  <c r="V3684" i="1" s="1"/>
  <c r="N3685" i="1"/>
  <c r="Q3687" i="1"/>
  <c r="O3685" i="1" l="1"/>
  <c r="M3685" i="1"/>
  <c r="R3685" i="1"/>
  <c r="V3685" i="1" s="1"/>
  <c r="L3686" i="1"/>
  <c r="T3686" i="1" s="1"/>
  <c r="N3686" i="1"/>
  <c r="N3687" i="1" s="1"/>
  <c r="N3688" i="1" s="1"/>
  <c r="Q3688" i="1"/>
  <c r="M3686" i="1" l="1"/>
  <c r="L3687" i="1"/>
  <c r="T3687" i="1" s="1"/>
  <c r="O3686" i="1"/>
  <c r="R3686" i="1"/>
  <c r="V3686" i="1" s="1"/>
  <c r="N3689" i="1"/>
  <c r="N3690" i="1" s="1"/>
  <c r="Q3689" i="1"/>
  <c r="O3687" i="1" l="1"/>
  <c r="R3687" i="1"/>
  <c r="V3687" i="1" s="1"/>
  <c r="M3687" i="1"/>
  <c r="L3688" i="1"/>
  <c r="T3688" i="1" s="1"/>
  <c r="N3691" i="1"/>
  <c r="Q3690" i="1"/>
  <c r="M3688" i="1" l="1"/>
  <c r="R3688" i="1"/>
  <c r="V3688" i="1" s="1"/>
  <c r="L3689" i="1"/>
  <c r="R3689" i="1" s="1"/>
  <c r="O3688" i="1"/>
  <c r="Q3691" i="1"/>
  <c r="N3692" i="1"/>
  <c r="M3689" i="1" l="1"/>
  <c r="T3689" i="1"/>
  <c r="V3689" i="1" s="1"/>
  <c r="L3690" i="1"/>
  <c r="T3690" i="1" s="1"/>
  <c r="O3689" i="1"/>
  <c r="N3693" i="1"/>
  <c r="Q3692" i="1"/>
  <c r="L3691" i="1" l="1"/>
  <c r="T3691" i="1" s="1"/>
  <c r="M3690" i="1"/>
  <c r="O3690" i="1"/>
  <c r="R3690" i="1"/>
  <c r="V3690" i="1" s="1"/>
  <c r="Q3693" i="1"/>
  <c r="N3694" i="1"/>
  <c r="M3691" i="1" l="1"/>
  <c r="L3692" i="1"/>
  <c r="T3692" i="1" s="1"/>
  <c r="O3691" i="1"/>
  <c r="R3691" i="1"/>
  <c r="V3691" i="1" s="1"/>
  <c r="N3695" i="1"/>
  <c r="Q3694" i="1"/>
  <c r="M3692" i="1" l="1"/>
  <c r="L3693" i="1"/>
  <c r="T3693" i="1" s="1"/>
  <c r="O3692" i="1"/>
  <c r="R3692" i="1"/>
  <c r="V3692" i="1" s="1"/>
  <c r="Q3695" i="1"/>
  <c r="N3696" i="1"/>
  <c r="M3693" i="1" l="1"/>
  <c r="O3693" i="1"/>
  <c r="R3693" i="1"/>
  <c r="V3693" i="1" s="1"/>
  <c r="L3694" i="1"/>
  <c r="T3694" i="1" s="1"/>
  <c r="N3697" i="1"/>
  <c r="Q3696" i="1"/>
  <c r="L3695" i="1" l="1"/>
  <c r="T3695" i="1" s="1"/>
  <c r="R3694" i="1"/>
  <c r="V3694" i="1" s="1"/>
  <c r="M3694" i="1"/>
  <c r="O3694" i="1"/>
  <c r="Q3697" i="1"/>
  <c r="N3698" i="1"/>
  <c r="M3695" i="1" l="1"/>
  <c r="O3695" i="1"/>
  <c r="R3695" i="1"/>
  <c r="V3695" i="1" s="1"/>
  <c r="L3696" i="1"/>
  <c r="T3696" i="1" s="1"/>
  <c r="N3699" i="1"/>
  <c r="Q3698" i="1"/>
  <c r="M3696" i="1" l="1"/>
  <c r="L3697" i="1"/>
  <c r="T3697" i="1" s="1"/>
  <c r="R3696" i="1"/>
  <c r="V3696" i="1" s="1"/>
  <c r="O3696" i="1"/>
  <c r="Q3699" i="1"/>
  <c r="N3700" i="1"/>
  <c r="O3697" i="1" l="1"/>
  <c r="M3697" i="1"/>
  <c r="R3697" i="1"/>
  <c r="V3697" i="1" s="1"/>
  <c r="L3698" i="1"/>
  <c r="R3698" i="1" s="1"/>
  <c r="N3701" i="1"/>
  <c r="Q3700" i="1"/>
  <c r="M3698" i="1" l="1"/>
  <c r="O3698" i="1"/>
  <c r="T3698" i="1"/>
  <c r="V3698" i="1" s="1"/>
  <c r="L3699" i="1"/>
  <c r="R3699" i="1" s="1"/>
  <c r="Q3701" i="1"/>
  <c r="N3702" i="1"/>
  <c r="L3700" i="1" l="1"/>
  <c r="T3700" i="1" s="1"/>
  <c r="M3699" i="1"/>
  <c r="T3699" i="1"/>
  <c r="V3699" i="1" s="1"/>
  <c r="O3699" i="1"/>
  <c r="Q3702" i="1"/>
  <c r="M3700" i="1" l="1"/>
  <c r="O3700" i="1"/>
  <c r="R3700" i="1"/>
  <c r="V3700" i="1" s="1"/>
  <c r="L3701" i="1"/>
  <c r="R3701" i="1" s="1"/>
  <c r="Q3703" i="1"/>
  <c r="L3702" i="1" l="1"/>
  <c r="T3702" i="1" s="1"/>
  <c r="O3701" i="1"/>
  <c r="M3701" i="1"/>
  <c r="T3701" i="1"/>
  <c r="V3701" i="1" s="1"/>
  <c r="Q3704" i="1"/>
  <c r="M3702" i="1" l="1"/>
  <c r="R3702" i="1"/>
  <c r="V3702" i="1" s="1"/>
  <c r="O3702" i="1"/>
  <c r="L3703" i="1"/>
  <c r="R3703" i="1" s="1"/>
  <c r="Q3705" i="1"/>
  <c r="L3704" i="1" l="1"/>
  <c r="U3704" i="1" s="1"/>
  <c r="N3703" i="1"/>
  <c r="T3703" i="1"/>
  <c r="U3703" i="1"/>
  <c r="M3703" i="1"/>
  <c r="O3703" i="1"/>
  <c r="Q3706" i="1"/>
  <c r="V3703" i="1" l="1"/>
  <c r="R3704" i="1"/>
  <c r="M3704" i="1"/>
  <c r="N3704" i="1"/>
  <c r="T3704" i="1"/>
  <c r="O3704" i="1"/>
  <c r="L3705" i="1"/>
  <c r="U3705" i="1" s="1"/>
  <c r="Q3707" i="1"/>
  <c r="V3704" i="1" l="1"/>
  <c r="O3705" i="1"/>
  <c r="N3705" i="1"/>
  <c r="M3705" i="1"/>
  <c r="L3706" i="1"/>
  <c r="U3706" i="1" s="1"/>
  <c r="R3705" i="1"/>
  <c r="T3705" i="1"/>
  <c r="Q3708" i="1"/>
  <c r="V3705" i="1" l="1"/>
  <c r="M3706" i="1"/>
  <c r="N3706" i="1"/>
  <c r="O3706" i="1"/>
  <c r="R3706" i="1"/>
  <c r="T3706" i="1"/>
  <c r="L3707" i="1"/>
  <c r="T3707" i="1" s="1"/>
  <c r="N3707" i="1"/>
  <c r="Q3709" i="1"/>
  <c r="V3706" i="1" l="1"/>
  <c r="O3707" i="1"/>
  <c r="M3707" i="1"/>
  <c r="R3707" i="1"/>
  <c r="L3708" i="1"/>
  <c r="R3708" i="1" s="1"/>
  <c r="N3708" i="1"/>
  <c r="Q3710" i="1"/>
  <c r="V3707" i="1" l="1"/>
  <c r="M3708" i="1"/>
  <c r="L3709" i="1"/>
  <c r="T3709" i="1" s="1"/>
  <c r="O3708" i="1"/>
  <c r="T3708" i="1"/>
  <c r="N3709" i="1"/>
  <c r="Q3711" i="1"/>
  <c r="V3708" i="1" l="1"/>
  <c r="M3709" i="1"/>
  <c r="R3709" i="1"/>
  <c r="V3709" i="1" s="1"/>
  <c r="L3710" i="1"/>
  <c r="T3710" i="1" s="1"/>
  <c r="O3709" i="1"/>
  <c r="N3710" i="1"/>
  <c r="N3711" i="1" s="1"/>
  <c r="N3712" i="1" s="1"/>
  <c r="Q3712" i="1"/>
  <c r="M3710" i="1" l="1"/>
  <c r="L3711" i="1"/>
  <c r="T3711" i="1" s="1"/>
  <c r="O3710" i="1"/>
  <c r="R3710" i="1"/>
  <c r="V3710" i="1" s="1"/>
  <c r="N3713" i="1"/>
  <c r="N3714" i="1" s="1"/>
  <c r="Q3713" i="1"/>
  <c r="O3711" i="1" l="1"/>
  <c r="M3711" i="1"/>
  <c r="R3711" i="1"/>
  <c r="V3711" i="1" s="1"/>
  <c r="L3712" i="1"/>
  <c r="R3712" i="1" s="1"/>
  <c r="N3715" i="1"/>
  <c r="Q3714" i="1"/>
  <c r="M3712" i="1" l="1"/>
  <c r="O3712" i="1"/>
  <c r="T3712" i="1"/>
  <c r="V3712" i="1" s="1"/>
  <c r="L3713" i="1"/>
  <c r="R3713" i="1" s="1"/>
  <c r="Q3715" i="1"/>
  <c r="N3716" i="1"/>
  <c r="L3714" i="1" l="1"/>
  <c r="T3714" i="1" s="1"/>
  <c r="O3713" i="1"/>
  <c r="T3713" i="1"/>
  <c r="V3713" i="1" s="1"/>
  <c r="M3713" i="1"/>
  <c r="N3717" i="1"/>
  <c r="Q3716" i="1"/>
  <c r="M3714" i="1" l="1"/>
  <c r="L3715" i="1"/>
  <c r="T3715" i="1" s="1"/>
  <c r="O3714" i="1"/>
  <c r="R3714" i="1"/>
  <c r="V3714" i="1" s="1"/>
  <c r="Q3717" i="1"/>
  <c r="N3718" i="1"/>
  <c r="O3715" i="1" l="1"/>
  <c r="L3716" i="1"/>
  <c r="T3716" i="1" s="1"/>
  <c r="M3715" i="1"/>
  <c r="R3715" i="1"/>
  <c r="V3715" i="1" s="1"/>
  <c r="N3719" i="1"/>
  <c r="Q3718" i="1"/>
  <c r="O3716" i="1" l="1"/>
  <c r="M3716" i="1"/>
  <c r="R3716" i="1"/>
  <c r="V3716" i="1" s="1"/>
  <c r="L3717" i="1"/>
  <c r="O3717" i="1" s="1"/>
  <c r="Q3719" i="1"/>
  <c r="N3720" i="1"/>
  <c r="L3718" i="1" l="1"/>
  <c r="T3718" i="1" s="1"/>
  <c r="M3717" i="1"/>
  <c r="R3717" i="1"/>
  <c r="T3717" i="1"/>
  <c r="N3721" i="1"/>
  <c r="Q3720" i="1"/>
  <c r="O3718" i="1" l="1"/>
  <c r="R3718" i="1"/>
  <c r="M3718" i="1"/>
  <c r="V3717" i="1"/>
  <c r="V3718" i="1" s="1"/>
  <c r="L3719" i="1"/>
  <c r="T3719" i="1" s="1"/>
  <c r="Q3721" i="1"/>
  <c r="N3722" i="1"/>
  <c r="O3719" i="1" l="1"/>
  <c r="M3719" i="1"/>
  <c r="R3719" i="1"/>
  <c r="V3719" i="1" s="1"/>
  <c r="L3720" i="1"/>
  <c r="T3720" i="1" s="1"/>
  <c r="N3723" i="1"/>
  <c r="Q3722" i="1"/>
  <c r="M3720" i="1" l="1"/>
  <c r="L3721" i="1"/>
  <c r="T3721" i="1" s="1"/>
  <c r="O3720" i="1"/>
  <c r="R3720" i="1"/>
  <c r="V3720" i="1" s="1"/>
  <c r="Q3723" i="1"/>
  <c r="N3724" i="1"/>
  <c r="O3721" i="1" l="1"/>
  <c r="M3721" i="1"/>
  <c r="L3722" i="1"/>
  <c r="T3722" i="1" s="1"/>
  <c r="R3721" i="1"/>
  <c r="V3721" i="1" s="1"/>
  <c r="N3725" i="1"/>
  <c r="Q3724" i="1"/>
  <c r="M3722" i="1" l="1"/>
  <c r="O3722" i="1"/>
  <c r="R3722" i="1"/>
  <c r="V3722" i="1" s="1"/>
  <c r="L3723" i="1"/>
  <c r="R3723" i="1" s="1"/>
  <c r="Q3725" i="1"/>
  <c r="N3726" i="1"/>
  <c r="L3724" i="1" l="1"/>
  <c r="T3724" i="1" s="1"/>
  <c r="O3723" i="1"/>
  <c r="T3723" i="1"/>
  <c r="V3723" i="1" s="1"/>
  <c r="M3723" i="1"/>
  <c r="Q3726" i="1"/>
  <c r="M3724" i="1" l="1"/>
  <c r="L3725" i="1"/>
  <c r="T3725" i="1" s="1"/>
  <c r="O3724" i="1"/>
  <c r="R3724" i="1"/>
  <c r="V3724" i="1" s="1"/>
  <c r="Q3727" i="1"/>
  <c r="M3725" i="1" l="1"/>
  <c r="L3726" i="1"/>
  <c r="T3726" i="1" s="1"/>
  <c r="O3725" i="1"/>
  <c r="R3725" i="1"/>
  <c r="V3725" i="1" s="1"/>
  <c r="Q3728" i="1"/>
  <c r="M3726" i="1" l="1"/>
  <c r="L3727" i="1"/>
  <c r="U3727" i="1" s="1"/>
  <c r="O3726" i="1"/>
  <c r="R3726" i="1"/>
  <c r="V3726" i="1" s="1"/>
  <c r="Q3729" i="1"/>
  <c r="O3727" i="1" l="1"/>
  <c r="R3727" i="1"/>
  <c r="N3727" i="1"/>
  <c r="M3727" i="1"/>
  <c r="T3727" i="1"/>
  <c r="V3727" i="1" s="1"/>
  <c r="L3728" i="1"/>
  <c r="U3728" i="1" s="1"/>
  <c r="Q3730" i="1"/>
  <c r="M3728" i="1" l="1"/>
  <c r="O3728" i="1"/>
  <c r="N3728" i="1"/>
  <c r="L3729" i="1"/>
  <c r="U3729" i="1" s="1"/>
  <c r="R3728" i="1"/>
  <c r="T3728" i="1"/>
  <c r="Q3731" i="1"/>
  <c r="V3728" i="1" l="1"/>
  <c r="L3730" i="1"/>
  <c r="U3730" i="1" s="1"/>
  <c r="O3729" i="1"/>
  <c r="R3729" i="1"/>
  <c r="T3729" i="1"/>
  <c r="M3729" i="1"/>
  <c r="N3729" i="1"/>
  <c r="Q3732" i="1"/>
  <c r="N3730" i="1" l="1"/>
  <c r="R3730" i="1"/>
  <c r="T3730" i="1"/>
  <c r="V3729" i="1"/>
  <c r="M3730" i="1"/>
  <c r="O3730" i="1"/>
  <c r="L3731" i="1"/>
  <c r="T3731" i="1" s="1"/>
  <c r="N3731" i="1"/>
  <c r="Q3733" i="1"/>
  <c r="V3730" i="1" l="1"/>
  <c r="M3731" i="1"/>
  <c r="O3731" i="1"/>
  <c r="L3732" i="1"/>
  <c r="T3732" i="1" s="1"/>
  <c r="R3731" i="1"/>
  <c r="V3731" i="1" s="1"/>
  <c r="N3732" i="1"/>
  <c r="Q3734" i="1"/>
  <c r="R3732" i="1" l="1"/>
  <c r="V3732" i="1" s="1"/>
  <c r="M3732" i="1"/>
  <c r="L3733" i="1"/>
  <c r="T3733" i="1" s="1"/>
  <c r="O3732" i="1"/>
  <c r="N3733" i="1"/>
  <c r="Q3735" i="1"/>
  <c r="L3734" i="1" l="1"/>
  <c r="T3734" i="1" s="1"/>
  <c r="M3733" i="1"/>
  <c r="R3733" i="1"/>
  <c r="V3733" i="1" s="1"/>
  <c r="O3733" i="1"/>
  <c r="N3734" i="1"/>
  <c r="N3735" i="1" s="1"/>
  <c r="N3736" i="1" s="1"/>
  <c r="Q3736" i="1"/>
  <c r="M3734" i="1" l="1"/>
  <c r="R3734" i="1"/>
  <c r="V3734" i="1" s="1"/>
  <c r="O3734" i="1"/>
  <c r="L3735" i="1"/>
  <c r="T3735" i="1" s="1"/>
  <c r="N3737" i="1"/>
  <c r="N3738" i="1" s="1"/>
  <c r="Q3737" i="1"/>
  <c r="M3735" i="1" l="1"/>
  <c r="O3735" i="1"/>
  <c r="R3735" i="1"/>
  <c r="V3735" i="1" s="1"/>
  <c r="L3736" i="1"/>
  <c r="T3736" i="1" s="1"/>
  <c r="N3739" i="1"/>
  <c r="Q3738" i="1"/>
  <c r="L3737" i="1" l="1"/>
  <c r="T3737" i="1" s="1"/>
  <c r="R3736" i="1"/>
  <c r="V3736" i="1" s="1"/>
  <c r="M3736" i="1"/>
  <c r="O3736" i="1"/>
  <c r="Q3739" i="1"/>
  <c r="N3740" i="1"/>
  <c r="M3737" i="1" l="1"/>
  <c r="R3737" i="1"/>
  <c r="V3737" i="1" s="1"/>
  <c r="O3737" i="1"/>
  <c r="L3738" i="1"/>
  <c r="T3738" i="1" s="1"/>
  <c r="N3741" i="1"/>
  <c r="Q3740" i="1"/>
  <c r="M3738" i="1" l="1"/>
  <c r="O3738" i="1"/>
  <c r="R3738" i="1"/>
  <c r="V3738" i="1" s="1"/>
  <c r="L3739" i="1"/>
  <c r="O3739" i="1" s="1"/>
  <c r="Q3741" i="1"/>
  <c r="N3742" i="1"/>
  <c r="M3739" i="1" l="1"/>
  <c r="R3739" i="1"/>
  <c r="T3739" i="1"/>
  <c r="L3740" i="1"/>
  <c r="T3740" i="1" s="1"/>
  <c r="N3743" i="1"/>
  <c r="Q3742" i="1"/>
  <c r="M3740" i="1" l="1"/>
  <c r="L3741" i="1"/>
  <c r="T3741" i="1" s="1"/>
  <c r="O3740" i="1"/>
  <c r="R3740" i="1"/>
  <c r="V3739" i="1"/>
  <c r="Q3743" i="1"/>
  <c r="N3744" i="1"/>
  <c r="L3742" i="1" l="1"/>
  <c r="T3742" i="1" s="1"/>
  <c r="M3741" i="1"/>
  <c r="R3741" i="1"/>
  <c r="O3741" i="1"/>
  <c r="V3740" i="1"/>
  <c r="N3745" i="1"/>
  <c r="Q3744" i="1"/>
  <c r="O3742" i="1" l="1"/>
  <c r="R3742" i="1"/>
  <c r="M3742" i="1"/>
  <c r="V3741" i="1"/>
  <c r="L3743" i="1"/>
  <c r="M3743" i="1" s="1"/>
  <c r="Q3745" i="1"/>
  <c r="N3746" i="1"/>
  <c r="V3742" i="1" l="1"/>
  <c r="R3743" i="1"/>
  <c r="O3743" i="1"/>
  <c r="T3743" i="1"/>
  <c r="L3744" i="1"/>
  <c r="T3744" i="1" s="1"/>
  <c r="N3747" i="1"/>
  <c r="Q3746" i="1"/>
  <c r="L3745" i="1" l="1"/>
  <c r="T3745" i="1" s="1"/>
  <c r="M3744" i="1"/>
  <c r="O3744" i="1"/>
  <c r="R3744" i="1"/>
  <c r="V3743" i="1"/>
  <c r="Q3747" i="1"/>
  <c r="N3748" i="1"/>
  <c r="M3745" i="1" l="1"/>
  <c r="O3745" i="1"/>
  <c r="R3745" i="1"/>
  <c r="L3746" i="1"/>
  <c r="T3746" i="1" s="1"/>
  <c r="V3744" i="1"/>
  <c r="V3745" i="1" s="1"/>
  <c r="N3749" i="1"/>
  <c r="Q3748" i="1"/>
  <c r="L3747" i="1" l="1"/>
  <c r="T3747" i="1" s="1"/>
  <c r="M3746" i="1"/>
  <c r="O3746" i="1"/>
  <c r="R3746" i="1"/>
  <c r="V3746" i="1" s="1"/>
  <c r="Q3749" i="1"/>
  <c r="M3747" i="1"/>
  <c r="N3750" i="1"/>
  <c r="O3747" i="1" l="1"/>
  <c r="R3747" i="1"/>
  <c r="V3747" i="1" s="1"/>
  <c r="L3748" i="1"/>
  <c r="T3748" i="1" s="1"/>
  <c r="Q3750" i="1"/>
  <c r="M3748" i="1" l="1"/>
  <c r="L3749" i="1"/>
  <c r="T3749" i="1" s="1"/>
  <c r="O3748" i="1"/>
  <c r="R3748" i="1"/>
  <c r="V3748" i="1" s="1"/>
  <c r="Q3751" i="1"/>
  <c r="M3749" i="1" l="1"/>
  <c r="O3749" i="1"/>
  <c r="R3749" i="1"/>
  <c r="V3749" i="1" s="1"/>
  <c r="L3750" i="1"/>
  <c r="O3750" i="1" s="1"/>
  <c r="Q3752" i="1"/>
  <c r="L3751" i="1" l="1"/>
  <c r="U3751" i="1" s="1"/>
  <c r="R3750" i="1"/>
  <c r="T3750" i="1"/>
  <c r="M3750" i="1"/>
  <c r="Q3753" i="1"/>
  <c r="N3751" i="1" l="1"/>
  <c r="T3751" i="1"/>
  <c r="O3751" i="1"/>
  <c r="R3751" i="1"/>
  <c r="M3751" i="1"/>
  <c r="L3752" i="1"/>
  <c r="U3752" i="1" s="1"/>
  <c r="V3750" i="1"/>
  <c r="V3751" i="1" s="1"/>
  <c r="Q3754" i="1"/>
  <c r="M3752" i="1" l="1"/>
  <c r="O3752" i="1"/>
  <c r="N3752" i="1"/>
  <c r="L3753" i="1"/>
  <c r="U3753" i="1" s="1"/>
  <c r="R3752" i="1"/>
  <c r="T3752" i="1"/>
  <c r="Q3755" i="1"/>
  <c r="V3752" i="1" l="1"/>
  <c r="O3753" i="1"/>
  <c r="M3753" i="1"/>
  <c r="N3753" i="1"/>
  <c r="L3754" i="1"/>
  <c r="U3754" i="1" s="1"/>
  <c r="R3753" i="1"/>
  <c r="T3753" i="1"/>
  <c r="Q3756" i="1"/>
  <c r="V3753" i="1" l="1"/>
  <c r="M3754" i="1"/>
  <c r="O3754" i="1"/>
  <c r="N3754" i="1"/>
  <c r="N3755" i="1" s="1"/>
  <c r="R3754" i="1"/>
  <c r="L3755" i="1"/>
  <c r="T3755" i="1" s="1"/>
  <c r="T3754" i="1"/>
  <c r="Q3757" i="1"/>
  <c r="V3754" i="1" l="1"/>
  <c r="O3755" i="1"/>
  <c r="M3755" i="1"/>
  <c r="R3755" i="1"/>
  <c r="V3755" i="1" s="1"/>
  <c r="L3756" i="1"/>
  <c r="T3756" i="1" s="1"/>
  <c r="N3756" i="1"/>
  <c r="Q3758" i="1"/>
  <c r="O3756" i="1" l="1"/>
  <c r="M3756" i="1"/>
  <c r="R3756" i="1"/>
  <c r="V3756" i="1" s="1"/>
  <c r="L3757" i="1"/>
  <c r="T3757" i="1" s="1"/>
  <c r="N3757" i="1"/>
  <c r="Q3759" i="1"/>
  <c r="M3757" i="1" l="1"/>
  <c r="O3757" i="1"/>
  <c r="R3757" i="1"/>
  <c r="V3757" i="1" s="1"/>
  <c r="L3758" i="1"/>
  <c r="T3758" i="1" s="1"/>
  <c r="N3758" i="1"/>
  <c r="N3759" i="1" s="1"/>
  <c r="N3760" i="1" s="1"/>
  <c r="Q3760" i="1"/>
  <c r="M3758" i="1" l="1"/>
  <c r="O3758" i="1"/>
  <c r="R3758" i="1"/>
  <c r="V3758" i="1" s="1"/>
  <c r="L3759" i="1"/>
  <c r="T3759" i="1" s="1"/>
  <c r="N3761" i="1"/>
  <c r="N3762" i="1" s="1"/>
  <c r="Q3761" i="1"/>
  <c r="M3759" i="1" l="1"/>
  <c r="O3759" i="1"/>
  <c r="R3759" i="1"/>
  <c r="V3759" i="1" s="1"/>
  <c r="L3760" i="1"/>
  <c r="T3760" i="1" s="1"/>
  <c r="N3763" i="1"/>
  <c r="Q3762" i="1"/>
  <c r="M3760" i="1" l="1"/>
  <c r="R3760" i="1"/>
  <c r="V3760" i="1" s="1"/>
  <c r="L3761" i="1"/>
  <c r="R3761" i="1" s="1"/>
  <c r="O3760" i="1"/>
  <c r="Q3763" i="1"/>
  <c r="N3764" i="1"/>
  <c r="M3761" i="1" l="1"/>
  <c r="T3761" i="1"/>
  <c r="V3761" i="1" s="1"/>
  <c r="L3762" i="1"/>
  <c r="T3762" i="1" s="1"/>
  <c r="O3761" i="1"/>
  <c r="N3765" i="1"/>
  <c r="Q3764" i="1"/>
  <c r="M3762" i="1" l="1"/>
  <c r="O3762" i="1"/>
  <c r="R3762" i="1"/>
  <c r="V3762" i="1" s="1"/>
  <c r="L3763" i="1"/>
  <c r="T3763" i="1" s="1"/>
  <c r="Q3765" i="1"/>
  <c r="N3766" i="1"/>
  <c r="L3764" i="1" l="1"/>
  <c r="T3764" i="1" s="1"/>
  <c r="M3763" i="1"/>
  <c r="O3763" i="1"/>
  <c r="R3763" i="1"/>
  <c r="V3763" i="1" s="1"/>
  <c r="N3767" i="1"/>
  <c r="Q3766" i="1"/>
  <c r="O3764" i="1" l="1"/>
  <c r="R3764" i="1"/>
  <c r="V3764" i="1" s="1"/>
  <c r="M3764" i="1"/>
  <c r="L3765" i="1"/>
  <c r="T3765" i="1" s="1"/>
  <c r="Q3767" i="1"/>
  <c r="N3768" i="1"/>
  <c r="O3765" i="1" l="1"/>
  <c r="L3766" i="1"/>
  <c r="T3766" i="1" s="1"/>
  <c r="M3765" i="1"/>
  <c r="R3765" i="1"/>
  <c r="V3765" i="1" s="1"/>
  <c r="N3769" i="1"/>
  <c r="Q3768" i="1"/>
  <c r="M3766" i="1" l="1"/>
  <c r="L3767" i="1"/>
  <c r="T3767" i="1" s="1"/>
  <c r="R3766" i="1"/>
  <c r="V3766" i="1" s="1"/>
  <c r="O3766" i="1"/>
  <c r="Q3769" i="1"/>
  <c r="N3770" i="1"/>
  <c r="O3767" i="1" l="1"/>
  <c r="M3767" i="1"/>
  <c r="L3768" i="1"/>
  <c r="T3768" i="1" s="1"/>
  <c r="R3767" i="1"/>
  <c r="V3767" i="1" s="1"/>
  <c r="N3771" i="1"/>
  <c r="Q3770" i="1"/>
  <c r="O3768" i="1" l="1"/>
  <c r="M3768" i="1"/>
  <c r="R3768" i="1"/>
  <c r="V3768" i="1" s="1"/>
  <c r="L3769" i="1"/>
  <c r="M3769" i="1" s="1"/>
  <c r="Q3771" i="1"/>
  <c r="N3772" i="1"/>
  <c r="O3769" i="1" l="1"/>
  <c r="R3769" i="1"/>
  <c r="T3769" i="1"/>
  <c r="L3770" i="1"/>
  <c r="T3770" i="1" s="1"/>
  <c r="N3773" i="1"/>
  <c r="Q3772" i="1"/>
  <c r="M3770" i="1" l="1"/>
  <c r="V3769" i="1"/>
  <c r="L3771" i="1"/>
  <c r="T3771" i="1" s="1"/>
  <c r="O3770" i="1"/>
  <c r="R3770" i="1"/>
  <c r="Q3773" i="1"/>
  <c r="N3774" i="1"/>
  <c r="V3770" i="1" l="1"/>
  <c r="M3771" i="1"/>
  <c r="O3771" i="1"/>
  <c r="R3771" i="1"/>
  <c r="V3771" i="1" s="1"/>
  <c r="L3772" i="1"/>
  <c r="T3772" i="1" s="1"/>
  <c r="Q3774" i="1"/>
  <c r="M3772" i="1" l="1"/>
  <c r="L3773" i="1"/>
  <c r="T3773" i="1" s="1"/>
  <c r="O3772" i="1"/>
  <c r="R3772" i="1"/>
  <c r="V3772" i="1" s="1"/>
  <c r="Q3775" i="1"/>
  <c r="O3773" i="1" l="1"/>
  <c r="L3774" i="1"/>
  <c r="R3774" i="1" s="1"/>
  <c r="M3773" i="1"/>
  <c r="R3773" i="1"/>
  <c r="V3773" i="1" s="1"/>
  <c r="Q3776" i="1"/>
  <c r="L3775" i="1" l="1"/>
  <c r="U3775" i="1" s="1"/>
  <c r="T3774" i="1"/>
  <c r="V3774" i="1" s="1"/>
  <c r="M3774" i="1"/>
  <c r="O3774" i="1"/>
  <c r="Q3777" i="1"/>
  <c r="O3775" i="1" l="1"/>
  <c r="L3776" i="1"/>
  <c r="U3776" i="1" s="1"/>
  <c r="M3775" i="1"/>
  <c r="N3775" i="1"/>
  <c r="R3775" i="1"/>
  <c r="T3775" i="1"/>
  <c r="Q3778" i="1"/>
  <c r="V3775" i="1" l="1"/>
  <c r="O3776" i="1"/>
  <c r="M3776" i="1"/>
  <c r="N3776" i="1"/>
  <c r="R3776" i="1"/>
  <c r="T3776" i="1"/>
  <c r="L3777" i="1"/>
  <c r="U3777" i="1" s="1"/>
  <c r="Q3779" i="1"/>
  <c r="V3776" i="1" l="1"/>
  <c r="M3777" i="1"/>
  <c r="O3777" i="1"/>
  <c r="R3777" i="1"/>
  <c r="T3777" i="1"/>
  <c r="L3778" i="1"/>
  <c r="U3778" i="1" s="1"/>
  <c r="N3777" i="1"/>
  <c r="Q3780" i="1"/>
  <c r="V3777" i="1" l="1"/>
  <c r="R3778" i="1"/>
  <c r="L3779" i="1"/>
  <c r="T3779" i="1" s="1"/>
  <c r="O3778" i="1"/>
  <c r="M3778" i="1"/>
  <c r="N3778" i="1"/>
  <c r="N3779" i="1" s="1"/>
  <c r="T3778" i="1"/>
  <c r="V3778" i="1" s="1"/>
  <c r="Q3781" i="1"/>
  <c r="O3779" i="1" l="1"/>
  <c r="M3779" i="1"/>
  <c r="R3779" i="1"/>
  <c r="V3779" i="1" s="1"/>
  <c r="L3780" i="1"/>
  <c r="T3780" i="1" s="1"/>
  <c r="N3780" i="1"/>
  <c r="Q3782" i="1"/>
  <c r="M3780" i="1" l="1"/>
  <c r="O3780" i="1"/>
  <c r="R3780" i="1"/>
  <c r="V3780" i="1" s="1"/>
  <c r="L3781" i="1"/>
  <c r="T3781" i="1" s="1"/>
  <c r="N3781" i="1"/>
  <c r="Q3783" i="1"/>
  <c r="M3781" i="1" l="1"/>
  <c r="O3781" i="1"/>
  <c r="R3781" i="1"/>
  <c r="V3781" i="1" s="1"/>
  <c r="L3782" i="1"/>
  <c r="T3782" i="1" s="1"/>
  <c r="N3782" i="1"/>
  <c r="N3783" i="1" s="1"/>
  <c r="N3784" i="1" s="1"/>
  <c r="Q3784" i="1"/>
  <c r="M3782" i="1" l="1"/>
  <c r="O3782" i="1"/>
  <c r="R3782" i="1"/>
  <c r="V3782" i="1" s="1"/>
  <c r="L3783" i="1"/>
  <c r="T3783" i="1" s="1"/>
  <c r="N3785" i="1"/>
  <c r="N3786" i="1" s="1"/>
  <c r="Q3785" i="1"/>
  <c r="O3783" i="1" l="1"/>
  <c r="M3783" i="1"/>
  <c r="R3783" i="1"/>
  <c r="V3783" i="1" s="1"/>
  <c r="L3784" i="1"/>
  <c r="T3784" i="1" s="1"/>
  <c r="Q3786" i="1"/>
  <c r="N3787" i="1"/>
  <c r="O3784" i="1" l="1"/>
  <c r="L3785" i="1"/>
  <c r="T3785" i="1" s="1"/>
  <c r="R3784" i="1"/>
  <c r="V3784" i="1" s="1"/>
  <c r="M3784" i="1"/>
  <c r="N3788" i="1"/>
  <c r="Q3787" i="1"/>
  <c r="O3785" i="1" l="1"/>
  <c r="M3785" i="1"/>
  <c r="R3785" i="1"/>
  <c r="V3785" i="1" s="1"/>
  <c r="L3786" i="1"/>
  <c r="T3786" i="1" s="1"/>
  <c r="Q3788" i="1"/>
  <c r="N3789" i="1"/>
  <c r="O3786" i="1" l="1"/>
  <c r="L3787" i="1"/>
  <c r="T3787" i="1" s="1"/>
  <c r="M3786" i="1"/>
  <c r="R3786" i="1"/>
  <c r="V3786" i="1" s="1"/>
  <c r="N3790" i="1"/>
  <c r="Q3789" i="1"/>
  <c r="M3787" i="1" l="1"/>
  <c r="O3787" i="1"/>
  <c r="L3788" i="1"/>
  <c r="T3788" i="1" s="1"/>
  <c r="R3787" i="1"/>
  <c r="V3787" i="1" s="1"/>
  <c r="Q3790" i="1"/>
  <c r="N3791" i="1"/>
  <c r="O3788" i="1" l="1"/>
  <c r="M3788" i="1"/>
  <c r="R3788" i="1"/>
  <c r="V3788" i="1" s="1"/>
  <c r="L3789" i="1"/>
  <c r="R3789" i="1" s="1"/>
  <c r="N3792" i="1"/>
  <c r="Q3791" i="1"/>
  <c r="O3789" i="1" l="1"/>
  <c r="T3789" i="1"/>
  <c r="V3789" i="1" s="1"/>
  <c r="L3790" i="1"/>
  <c r="T3790" i="1" s="1"/>
  <c r="M3789" i="1"/>
  <c r="Q3792" i="1"/>
  <c r="N3793" i="1"/>
  <c r="O3790" i="1" l="1"/>
  <c r="M3790" i="1"/>
  <c r="R3790" i="1"/>
  <c r="V3790" i="1" s="1"/>
  <c r="L3791" i="1"/>
  <c r="O3791" i="1" s="1"/>
  <c r="N3794" i="1"/>
  <c r="Q3793" i="1"/>
  <c r="L3792" i="1" l="1"/>
  <c r="T3792" i="1" s="1"/>
  <c r="R3791" i="1"/>
  <c r="T3791" i="1"/>
  <c r="M3791" i="1"/>
  <c r="Q3794" i="1"/>
  <c r="N3795" i="1"/>
  <c r="O3792" i="1" l="1"/>
  <c r="L3793" i="1"/>
  <c r="T3793" i="1" s="1"/>
  <c r="M3792" i="1"/>
  <c r="R3792" i="1"/>
  <c r="V3791" i="1"/>
  <c r="N3796" i="1"/>
  <c r="Q3795" i="1"/>
  <c r="M3793" i="1" l="1"/>
  <c r="O3793" i="1"/>
  <c r="R3793" i="1"/>
  <c r="L3794" i="1"/>
  <c r="T3794" i="1" s="1"/>
  <c r="V3792" i="1"/>
  <c r="V3793" i="1" s="1"/>
  <c r="Q3796" i="1"/>
  <c r="N3797" i="1"/>
  <c r="O3794" i="1" l="1"/>
  <c r="M3794" i="1"/>
  <c r="L3795" i="1"/>
  <c r="T3795" i="1" s="1"/>
  <c r="R3794" i="1"/>
  <c r="V3794" i="1" s="1"/>
  <c r="N3798" i="1"/>
  <c r="Q3797" i="1"/>
  <c r="M3795" i="1" l="1"/>
  <c r="O3795" i="1"/>
  <c r="L3796" i="1"/>
  <c r="T3796" i="1" s="1"/>
  <c r="R3795" i="1"/>
  <c r="V3795" i="1" s="1"/>
  <c r="Q3798" i="1"/>
  <c r="O3796" i="1" l="1"/>
  <c r="M3796" i="1"/>
  <c r="R3796" i="1"/>
  <c r="V3796" i="1" s="1"/>
  <c r="L3797" i="1"/>
  <c r="T3797" i="1" s="1"/>
  <c r="Q3799" i="1"/>
  <c r="M3797" i="1" l="1"/>
  <c r="O3797" i="1"/>
  <c r="L3798" i="1"/>
  <c r="T3798" i="1" s="1"/>
  <c r="R3797" i="1"/>
  <c r="V3797" i="1" s="1"/>
  <c r="Q3800" i="1"/>
  <c r="O3798" i="1" l="1"/>
  <c r="M3798" i="1"/>
  <c r="R3798" i="1"/>
  <c r="V3798" i="1" s="1"/>
  <c r="L3799" i="1"/>
  <c r="U3799" i="1" s="1"/>
  <c r="Q3801" i="1"/>
  <c r="R3799" i="1" l="1"/>
  <c r="M3799" i="1"/>
  <c r="O3799" i="1"/>
  <c r="T3799" i="1"/>
  <c r="V3799" i="1" s="1"/>
  <c r="L3800" i="1"/>
  <c r="N3799" i="1"/>
  <c r="Q3802" i="1"/>
  <c r="N3800" i="1" l="1"/>
  <c r="O3800" i="1"/>
  <c r="M3800" i="1"/>
  <c r="R3800" i="1"/>
  <c r="T3800" i="1"/>
  <c r="U3800" i="1"/>
  <c r="L3801" i="1"/>
  <c r="U3801" i="1" s="1"/>
  <c r="Q3803" i="1"/>
  <c r="V3800" i="1" l="1"/>
  <c r="M3801" i="1"/>
  <c r="N3801" i="1"/>
  <c r="O3801" i="1"/>
  <c r="T3801" i="1"/>
  <c r="L3802" i="1"/>
  <c r="N3802" i="1" s="1"/>
  <c r="R3801" i="1"/>
  <c r="Q3804" i="1"/>
  <c r="V3801" i="1" l="1"/>
  <c r="L3803" i="1"/>
  <c r="T3803" i="1" s="1"/>
  <c r="O3802" i="1"/>
  <c r="M3802" i="1"/>
  <c r="R3802" i="1"/>
  <c r="T3802" i="1"/>
  <c r="U3802" i="1"/>
  <c r="N3803" i="1"/>
  <c r="Q3805" i="1"/>
  <c r="M3803" i="1" l="1"/>
  <c r="O3803" i="1"/>
  <c r="R3803" i="1"/>
  <c r="V3802" i="1"/>
  <c r="L3804" i="1"/>
  <c r="R3804" i="1" s="1"/>
  <c r="N3804" i="1"/>
  <c r="Q3806" i="1"/>
  <c r="V3803" i="1" l="1"/>
  <c r="L3805" i="1"/>
  <c r="T3805" i="1" s="1"/>
  <c r="T3804" i="1"/>
  <c r="M3804" i="1"/>
  <c r="O3804" i="1"/>
  <c r="N3805" i="1"/>
  <c r="Q3807" i="1"/>
  <c r="V3804" i="1" l="1"/>
  <c r="O3805" i="1"/>
  <c r="R3805" i="1"/>
  <c r="M3805" i="1"/>
  <c r="L3806" i="1"/>
  <c r="R3806" i="1" s="1"/>
  <c r="N3806" i="1"/>
  <c r="N3807" i="1" s="1"/>
  <c r="N3808" i="1" s="1"/>
  <c r="Q3808" i="1"/>
  <c r="V3805" i="1" l="1"/>
  <c r="L3807" i="1"/>
  <c r="T3807" i="1" s="1"/>
  <c r="T3806" i="1"/>
  <c r="M3806" i="1"/>
  <c r="O3806" i="1"/>
  <c r="N3809" i="1"/>
  <c r="N3810" i="1" s="1"/>
  <c r="Q3809" i="1"/>
  <c r="V3806" i="1" l="1"/>
  <c r="O3807" i="1"/>
  <c r="M3807" i="1"/>
  <c r="R3807" i="1"/>
  <c r="V3807" i="1" s="1"/>
  <c r="L3808" i="1"/>
  <c r="T3808" i="1" s="1"/>
  <c r="Q3810" i="1"/>
  <c r="N3811" i="1"/>
  <c r="O3808" i="1" l="1"/>
  <c r="M3808" i="1"/>
  <c r="R3808" i="1"/>
  <c r="V3808" i="1" s="1"/>
  <c r="L3809" i="1"/>
  <c r="T3809" i="1" s="1"/>
  <c r="N3812" i="1"/>
  <c r="Q3811" i="1"/>
  <c r="M3809" i="1" l="1"/>
  <c r="O3809" i="1"/>
  <c r="R3809" i="1"/>
  <c r="V3809" i="1" s="1"/>
  <c r="L3810" i="1"/>
  <c r="T3810" i="1" s="1"/>
  <c r="Q3812" i="1"/>
  <c r="N3813" i="1"/>
  <c r="M3810" i="1" l="1"/>
  <c r="O3810" i="1"/>
  <c r="R3810" i="1"/>
  <c r="V3810" i="1" s="1"/>
  <c r="L3811" i="1"/>
  <c r="T3811" i="1" s="1"/>
  <c r="N3814" i="1"/>
  <c r="Q3813" i="1"/>
  <c r="L3812" i="1" l="1"/>
  <c r="T3812" i="1" s="1"/>
  <c r="M3811" i="1"/>
  <c r="O3811" i="1"/>
  <c r="R3811" i="1"/>
  <c r="V3811" i="1" s="1"/>
  <c r="Q3814" i="1"/>
  <c r="N3815" i="1"/>
  <c r="O3812" i="1" l="1"/>
  <c r="M3812" i="1"/>
  <c r="R3812" i="1"/>
  <c r="V3812" i="1" s="1"/>
  <c r="L3813" i="1"/>
  <c r="T3813" i="1" s="1"/>
  <c r="Q3815" i="1"/>
  <c r="N3816" i="1"/>
  <c r="R3813" i="1" l="1"/>
  <c r="V3813" i="1" s="1"/>
  <c r="M3813" i="1"/>
  <c r="O3813" i="1"/>
  <c r="L3814" i="1"/>
  <c r="O3814" i="1" s="1"/>
  <c r="N3817" i="1"/>
  <c r="Q3816" i="1"/>
  <c r="M3814" i="1" l="1"/>
  <c r="T3814" i="1"/>
  <c r="L3815" i="1"/>
  <c r="T3815" i="1" s="1"/>
  <c r="R3814" i="1"/>
  <c r="Q3817" i="1"/>
  <c r="N3818" i="1"/>
  <c r="V3814" i="1" l="1"/>
  <c r="L3816" i="1"/>
  <c r="T3816" i="1" s="1"/>
  <c r="M3815" i="1"/>
  <c r="O3815" i="1"/>
  <c r="R3815" i="1"/>
  <c r="N3819" i="1"/>
  <c r="Q3818" i="1"/>
  <c r="V3815" i="1" l="1"/>
  <c r="O3816" i="1"/>
  <c r="L3817" i="1"/>
  <c r="T3817" i="1" s="1"/>
  <c r="M3816" i="1"/>
  <c r="R3816" i="1"/>
  <c r="Q3819" i="1"/>
  <c r="N3820" i="1"/>
  <c r="V3816" i="1" l="1"/>
  <c r="L3818" i="1"/>
  <c r="T3818" i="1" s="1"/>
  <c r="O3817" i="1"/>
  <c r="M3817" i="1"/>
  <c r="R3817" i="1"/>
  <c r="V3817" i="1" s="1"/>
  <c r="N3821" i="1"/>
  <c r="Q3820" i="1"/>
  <c r="M3818" i="1" l="1"/>
  <c r="O3818" i="1"/>
  <c r="R3818" i="1"/>
  <c r="V3818" i="1" s="1"/>
  <c r="L3819" i="1"/>
  <c r="T3819" i="1" s="1"/>
  <c r="Q3821" i="1"/>
  <c r="N3822" i="1"/>
  <c r="O3819" i="1" l="1"/>
  <c r="M3819" i="1"/>
  <c r="R3819" i="1"/>
  <c r="V3819" i="1" s="1"/>
  <c r="L3820" i="1"/>
  <c r="R3820" i="1" s="1"/>
  <c r="Q3822" i="1"/>
  <c r="L3821" i="1" l="1"/>
  <c r="T3821" i="1" s="1"/>
  <c r="O3820" i="1"/>
  <c r="T3820" i="1"/>
  <c r="V3820" i="1" s="1"/>
  <c r="M3820" i="1"/>
  <c r="Q3823" i="1"/>
  <c r="M3821" i="1" l="1"/>
  <c r="O3821" i="1"/>
  <c r="R3821" i="1"/>
  <c r="V3821" i="1" s="1"/>
  <c r="L3822" i="1"/>
  <c r="T3822" i="1" s="1"/>
  <c r="Q3824" i="1"/>
  <c r="M3822" i="1" l="1"/>
  <c r="O3822" i="1"/>
  <c r="L3823" i="1"/>
  <c r="U3823" i="1" s="1"/>
  <c r="R3822" i="1"/>
  <c r="V3822" i="1" s="1"/>
  <c r="Q3825" i="1"/>
  <c r="O3823" i="1" l="1"/>
  <c r="M3823" i="1"/>
  <c r="L3824" i="1"/>
  <c r="U3824" i="1" s="1"/>
  <c r="N3823" i="1"/>
  <c r="T3823" i="1"/>
  <c r="R3823" i="1"/>
  <c r="Q3826" i="1"/>
  <c r="M3824" i="1" l="1"/>
  <c r="O3824" i="1"/>
  <c r="R3824" i="1"/>
  <c r="T3824" i="1"/>
  <c r="N3824" i="1"/>
  <c r="V3823" i="1"/>
  <c r="L3825" i="1"/>
  <c r="U3825" i="1" s="1"/>
  <c r="Q3827" i="1"/>
  <c r="V3824" i="1" l="1"/>
  <c r="O3825" i="1"/>
  <c r="R3825" i="1"/>
  <c r="L3826" i="1"/>
  <c r="T3826" i="1" s="1"/>
  <c r="N3825" i="1"/>
  <c r="T3825" i="1"/>
  <c r="M3825" i="1"/>
  <c r="Q3828" i="1"/>
  <c r="V3825" i="1" l="1"/>
  <c r="M3826" i="1"/>
  <c r="N3826" i="1"/>
  <c r="N3827" i="1" s="1"/>
  <c r="O3826" i="1"/>
  <c r="U3826" i="1"/>
  <c r="R3826" i="1"/>
  <c r="L3827" i="1"/>
  <c r="T3827" i="1" s="1"/>
  <c r="Q3829" i="1"/>
  <c r="V3826" i="1" l="1"/>
  <c r="O3827" i="1"/>
  <c r="M3827" i="1"/>
  <c r="L3828" i="1"/>
  <c r="T3828" i="1" s="1"/>
  <c r="R3827" i="1"/>
  <c r="N3828" i="1"/>
  <c r="Q3830" i="1"/>
  <c r="V3827" i="1" l="1"/>
  <c r="L3829" i="1"/>
  <c r="T3829" i="1" s="1"/>
  <c r="M3828" i="1"/>
  <c r="O3828" i="1"/>
  <c r="R3828" i="1"/>
  <c r="V3828" i="1" s="1"/>
  <c r="N3829" i="1"/>
  <c r="Q3831" i="1"/>
  <c r="O3829" i="1" l="1"/>
  <c r="M3829" i="1"/>
  <c r="R3829" i="1"/>
  <c r="V3829" i="1" s="1"/>
  <c r="L3830" i="1"/>
  <c r="T3830" i="1" s="1"/>
  <c r="N3830" i="1"/>
  <c r="N3831" i="1" s="1"/>
  <c r="N3832" i="1" s="1"/>
  <c r="Q3832" i="1"/>
  <c r="M3830" i="1" l="1"/>
  <c r="O3830" i="1"/>
  <c r="L3831" i="1"/>
  <c r="T3831" i="1" s="1"/>
  <c r="R3830" i="1"/>
  <c r="V3830" i="1" s="1"/>
  <c r="N3833" i="1"/>
  <c r="N3834" i="1" s="1"/>
  <c r="Q3833" i="1"/>
  <c r="L3832" i="1" l="1"/>
  <c r="T3832" i="1" s="1"/>
  <c r="R3831" i="1"/>
  <c r="V3831" i="1" s="1"/>
  <c r="M3831" i="1"/>
  <c r="O3831" i="1"/>
  <c r="N3835" i="1"/>
  <c r="Q3834" i="1"/>
  <c r="O3832" i="1" l="1"/>
  <c r="M3832" i="1"/>
  <c r="R3832" i="1"/>
  <c r="V3832" i="1" s="1"/>
  <c r="L3833" i="1"/>
  <c r="T3833" i="1" s="1"/>
  <c r="Q3835" i="1"/>
  <c r="N3836" i="1"/>
  <c r="O3833" i="1" l="1"/>
  <c r="L3834" i="1"/>
  <c r="T3834" i="1" s="1"/>
  <c r="M3833" i="1"/>
  <c r="R3833" i="1"/>
  <c r="V3833" i="1" s="1"/>
  <c r="N3837" i="1"/>
  <c r="Q3836" i="1"/>
  <c r="M3834" i="1" l="1"/>
  <c r="O3834" i="1"/>
  <c r="R3834" i="1"/>
  <c r="V3834" i="1" s="1"/>
  <c r="L3835" i="1"/>
  <c r="T3835" i="1" s="1"/>
  <c r="N3838" i="1"/>
  <c r="Q3837" i="1"/>
  <c r="O3835" i="1" l="1"/>
  <c r="M3835" i="1"/>
  <c r="R3835" i="1"/>
  <c r="V3835" i="1" s="1"/>
  <c r="L3836" i="1"/>
  <c r="T3836" i="1" s="1"/>
  <c r="Q3838" i="1"/>
  <c r="N3839" i="1"/>
  <c r="M3836" i="1" l="1"/>
  <c r="L3837" i="1"/>
  <c r="R3837" i="1" s="1"/>
  <c r="O3836" i="1"/>
  <c r="R3836" i="1"/>
  <c r="V3836" i="1" s="1"/>
  <c r="N3840" i="1"/>
  <c r="Q3839" i="1"/>
  <c r="L3838" i="1" l="1"/>
  <c r="T3838" i="1" s="1"/>
  <c r="M3837" i="1"/>
  <c r="T3837" i="1"/>
  <c r="V3837" i="1" s="1"/>
  <c r="O3837" i="1"/>
  <c r="Q3840" i="1"/>
  <c r="N3841" i="1"/>
  <c r="M3838" i="1" l="1"/>
  <c r="O3838" i="1"/>
  <c r="R3838" i="1"/>
  <c r="V3838" i="1" s="1"/>
  <c r="L3839" i="1"/>
  <c r="O3839" i="1" s="1"/>
  <c r="N3842" i="1"/>
  <c r="Q3841" i="1"/>
  <c r="M3839" i="1" l="1"/>
  <c r="L3840" i="1"/>
  <c r="T3840" i="1" s="1"/>
  <c r="R3839" i="1"/>
  <c r="T3839" i="1"/>
  <c r="Q3842" i="1"/>
  <c r="N3843" i="1"/>
  <c r="M3840" i="1" l="1"/>
  <c r="O3840" i="1"/>
  <c r="R3840" i="1"/>
  <c r="L3841" i="1"/>
  <c r="T3841" i="1" s="1"/>
  <c r="V3839" i="1"/>
  <c r="V3840" i="1" s="1"/>
  <c r="N3844" i="1"/>
  <c r="Q3843" i="1"/>
  <c r="M3841" i="1" l="1"/>
  <c r="O3841" i="1"/>
  <c r="R3841" i="1"/>
  <c r="V3841" i="1" s="1"/>
  <c r="L3842" i="1"/>
  <c r="T3842" i="1" s="1"/>
  <c r="Q3844" i="1"/>
  <c r="N3845" i="1"/>
  <c r="M3842" i="1" l="1"/>
  <c r="O3842" i="1"/>
  <c r="R3842" i="1"/>
  <c r="V3842" i="1" s="1"/>
  <c r="L3843" i="1"/>
  <c r="M3843" i="1" s="1"/>
  <c r="N3846" i="1"/>
  <c r="Q3845" i="1"/>
  <c r="O3843" i="1" l="1"/>
  <c r="R3843" i="1"/>
  <c r="T3843" i="1"/>
  <c r="L3844" i="1"/>
  <c r="T3844" i="1" s="1"/>
  <c r="Q3846" i="1"/>
  <c r="V3843" i="1" l="1"/>
  <c r="M3844" i="1"/>
  <c r="L3845" i="1"/>
  <c r="T3845" i="1" s="1"/>
  <c r="O3844" i="1"/>
  <c r="R3844" i="1"/>
  <c r="Q3847" i="1"/>
  <c r="V3844" i="1" l="1"/>
  <c r="L3846" i="1"/>
  <c r="T3846" i="1" s="1"/>
  <c r="M3845" i="1"/>
  <c r="O3845" i="1"/>
  <c r="R3845" i="1"/>
  <c r="V3845" i="1" s="1"/>
  <c r="Q3848" i="1"/>
  <c r="O3846" i="1" l="1"/>
  <c r="M3846" i="1"/>
  <c r="R3846" i="1"/>
  <c r="V3846" i="1" s="1"/>
  <c r="L3847" i="1"/>
  <c r="U3847" i="1" s="1"/>
  <c r="Q3849" i="1"/>
  <c r="M3847" i="1" l="1"/>
  <c r="L3848" i="1"/>
  <c r="R3848" i="1" s="1"/>
  <c r="O3847" i="1"/>
  <c r="N3847" i="1"/>
  <c r="R3847" i="1"/>
  <c r="T3847" i="1"/>
  <c r="Q3850" i="1"/>
  <c r="V3847" i="1" l="1"/>
  <c r="N3848" i="1"/>
  <c r="T3848" i="1"/>
  <c r="M3848" i="1"/>
  <c r="U3848" i="1"/>
  <c r="L3849" i="1"/>
  <c r="T3849" i="1" s="1"/>
  <c r="O3848" i="1"/>
  <c r="Q3851" i="1"/>
  <c r="V3848" i="1" l="1"/>
  <c r="M3849" i="1"/>
  <c r="L3850" i="1"/>
  <c r="U3850" i="1" s="1"/>
  <c r="O3849" i="1"/>
  <c r="R3849" i="1"/>
  <c r="U3849" i="1"/>
  <c r="N3849" i="1"/>
  <c r="Q3852" i="1"/>
  <c r="M3850" i="1" l="1"/>
  <c r="O3850" i="1"/>
  <c r="V3849" i="1"/>
  <c r="N3850" i="1"/>
  <c r="N3851" i="1" s="1"/>
  <c r="T3850" i="1"/>
  <c r="R3850" i="1"/>
  <c r="L3851" i="1"/>
  <c r="T3851" i="1" s="1"/>
  <c r="Q3853" i="1"/>
  <c r="V3850" i="1" l="1"/>
  <c r="M3851" i="1"/>
  <c r="L3852" i="1"/>
  <c r="T3852" i="1" s="1"/>
  <c r="O3851" i="1"/>
  <c r="R3851" i="1"/>
  <c r="N3852" i="1"/>
  <c r="Q3854" i="1"/>
  <c r="M3852" i="1" l="1"/>
  <c r="V3851" i="1"/>
  <c r="O3852" i="1"/>
  <c r="R3852" i="1"/>
  <c r="L3853" i="1"/>
  <c r="T3853" i="1" s="1"/>
  <c r="N3853" i="1"/>
  <c r="Q3855" i="1"/>
  <c r="V3852" i="1" l="1"/>
  <c r="O3853" i="1"/>
  <c r="M3853" i="1"/>
  <c r="R3853" i="1"/>
  <c r="L3854" i="1"/>
  <c r="T3854" i="1" s="1"/>
  <c r="N3854" i="1"/>
  <c r="N3855" i="1" s="1"/>
  <c r="N3856" i="1" s="1"/>
  <c r="Q3856" i="1"/>
  <c r="V3853" i="1" l="1"/>
  <c r="M3854" i="1"/>
  <c r="L3855" i="1"/>
  <c r="T3855" i="1" s="1"/>
  <c r="O3854" i="1"/>
  <c r="R3854" i="1"/>
  <c r="V3854" i="1" s="1"/>
  <c r="N3857" i="1"/>
  <c r="N3858" i="1" s="1"/>
  <c r="Q3857" i="1"/>
  <c r="M3855" i="1" l="1"/>
  <c r="O3855" i="1"/>
  <c r="R3855" i="1"/>
  <c r="V3855" i="1" s="1"/>
  <c r="L3856" i="1"/>
  <c r="R3856" i="1" s="1"/>
  <c r="Q3858" i="1"/>
  <c r="N3859" i="1"/>
  <c r="M3856" i="1" l="1"/>
  <c r="L3857" i="1"/>
  <c r="T3857" i="1" s="1"/>
  <c r="O3856" i="1"/>
  <c r="T3856" i="1"/>
  <c r="V3856" i="1" s="1"/>
  <c r="N3860" i="1"/>
  <c r="Q3859" i="1"/>
  <c r="M3857" i="1" l="1"/>
  <c r="L3858" i="1"/>
  <c r="T3858" i="1" s="1"/>
  <c r="O3857" i="1"/>
  <c r="R3857" i="1"/>
  <c r="V3857" i="1" s="1"/>
  <c r="Q3860" i="1"/>
  <c r="N3861" i="1"/>
  <c r="M3858" i="1" l="1"/>
  <c r="O3858" i="1"/>
  <c r="L3859" i="1"/>
  <c r="T3859" i="1" s="1"/>
  <c r="R3858" i="1"/>
  <c r="V3858" i="1" s="1"/>
  <c r="N3862" i="1"/>
  <c r="Q3861" i="1"/>
  <c r="M3859" i="1" l="1"/>
  <c r="O3859" i="1"/>
  <c r="L3860" i="1"/>
  <c r="T3860" i="1" s="1"/>
  <c r="R3859" i="1"/>
  <c r="V3859" i="1" s="1"/>
  <c r="Q3862" i="1"/>
  <c r="N3863" i="1"/>
  <c r="M3860" i="1" l="1"/>
  <c r="O3860" i="1"/>
  <c r="R3860" i="1"/>
  <c r="V3860" i="1" s="1"/>
  <c r="L3861" i="1"/>
  <c r="T3861" i="1" s="1"/>
  <c r="N3864" i="1"/>
  <c r="Q3863" i="1"/>
  <c r="M3861" i="1" l="1"/>
  <c r="O3861" i="1"/>
  <c r="R3861" i="1"/>
  <c r="V3861" i="1" s="1"/>
  <c r="L3862" i="1"/>
  <c r="T3862" i="1" s="1"/>
  <c r="Q3864" i="1"/>
  <c r="N3865" i="1"/>
  <c r="L3863" i="1" l="1"/>
  <c r="T3863" i="1" s="1"/>
  <c r="M3862" i="1"/>
  <c r="O3862" i="1"/>
  <c r="R3862" i="1"/>
  <c r="V3862" i="1" s="1"/>
  <c r="N3866" i="1"/>
  <c r="Q3865" i="1"/>
  <c r="M3863" i="1" l="1"/>
  <c r="L3864" i="1"/>
  <c r="T3864" i="1" s="1"/>
  <c r="O3863" i="1"/>
  <c r="R3863" i="1"/>
  <c r="V3863" i="1" s="1"/>
  <c r="N3867" i="1"/>
  <c r="Q3866" i="1"/>
  <c r="L3865" i="1" l="1"/>
  <c r="T3865" i="1" s="1"/>
  <c r="M3864" i="1"/>
  <c r="O3864" i="1"/>
  <c r="R3864" i="1"/>
  <c r="V3864" i="1" s="1"/>
  <c r="Q3867" i="1"/>
  <c r="N3868" i="1"/>
  <c r="M3865" i="1" l="1"/>
  <c r="O3865" i="1"/>
  <c r="R3865" i="1"/>
  <c r="V3865" i="1" s="1"/>
  <c r="L3866" i="1"/>
  <c r="T3866" i="1" s="1"/>
  <c r="N3869" i="1"/>
  <c r="Q3868" i="1"/>
  <c r="L3867" i="1" l="1"/>
  <c r="T3867" i="1" s="1"/>
  <c r="M3866" i="1"/>
  <c r="O3866" i="1"/>
  <c r="R3866" i="1"/>
  <c r="V3866" i="1" s="1"/>
  <c r="Q3869" i="1"/>
  <c r="N3870" i="1"/>
  <c r="L3868" i="1" l="1"/>
  <c r="T3868" i="1" s="1"/>
  <c r="M3867" i="1"/>
  <c r="O3867" i="1"/>
  <c r="R3867" i="1"/>
  <c r="V3867" i="1" s="1"/>
  <c r="Q3870" i="1"/>
  <c r="M3868" i="1" l="1"/>
  <c r="L3869" i="1"/>
  <c r="T3869" i="1" s="1"/>
  <c r="O3868" i="1"/>
  <c r="R3868" i="1"/>
  <c r="V3868" i="1" s="1"/>
  <c r="Q3871" i="1"/>
  <c r="M3869" i="1" l="1"/>
  <c r="L3870" i="1"/>
  <c r="T3870" i="1" s="1"/>
  <c r="O3869" i="1"/>
  <c r="R3869" i="1"/>
  <c r="V3869" i="1" s="1"/>
  <c r="Q3872" i="1"/>
  <c r="M3870" i="1" l="1"/>
  <c r="L3871" i="1"/>
  <c r="U3871" i="1" s="1"/>
  <c r="O3870" i="1"/>
  <c r="R3870" i="1"/>
  <c r="V3870" i="1" s="1"/>
  <c r="Q3873" i="1"/>
  <c r="M3871" i="1" l="1"/>
  <c r="O3871" i="1"/>
  <c r="N3871" i="1"/>
  <c r="R3871" i="1"/>
  <c r="T3871" i="1"/>
  <c r="L3872" i="1"/>
  <c r="U3872" i="1" s="1"/>
  <c r="Q3874" i="1"/>
  <c r="V3871" i="1" l="1"/>
  <c r="N3872" i="1"/>
  <c r="M3872" i="1"/>
  <c r="O3872" i="1"/>
  <c r="L3873" i="1"/>
  <c r="U3873" i="1" s="1"/>
  <c r="R3872" i="1"/>
  <c r="T3872" i="1"/>
  <c r="Q3875" i="1"/>
  <c r="V3872" i="1" l="1"/>
  <c r="O3873" i="1"/>
  <c r="M3873" i="1"/>
  <c r="N3873" i="1"/>
  <c r="R3873" i="1"/>
  <c r="T3873" i="1"/>
  <c r="L3874" i="1"/>
  <c r="U3874" i="1" s="1"/>
  <c r="Q3876" i="1"/>
  <c r="V3873" i="1" l="1"/>
  <c r="M3874" i="1"/>
  <c r="N3874" i="1"/>
  <c r="L3875" i="1"/>
  <c r="T3875" i="1" s="1"/>
  <c r="O3874" i="1"/>
  <c r="R3874" i="1"/>
  <c r="T3874" i="1"/>
  <c r="N3875" i="1"/>
  <c r="Q3877" i="1"/>
  <c r="V3874" i="1" l="1"/>
  <c r="O3875" i="1"/>
  <c r="R3875" i="1"/>
  <c r="M3875" i="1"/>
  <c r="L3876" i="1"/>
  <c r="R3876" i="1" s="1"/>
  <c r="N3876" i="1"/>
  <c r="Q3878" i="1"/>
  <c r="V3875" i="1" l="1"/>
  <c r="T3876" i="1"/>
  <c r="L3877" i="1"/>
  <c r="R3877" i="1" s="1"/>
  <c r="M3876" i="1"/>
  <c r="O3876" i="1"/>
  <c r="N3877" i="1"/>
  <c r="Q3879" i="1"/>
  <c r="V3876" i="1" l="1"/>
  <c r="T3877" i="1"/>
  <c r="V3877" i="1" s="1"/>
  <c r="L3878" i="1"/>
  <c r="T3878" i="1" s="1"/>
  <c r="M3877" i="1"/>
  <c r="O3877" i="1"/>
  <c r="N3878" i="1"/>
  <c r="N3879" i="1" s="1"/>
  <c r="N3880" i="1" s="1"/>
  <c r="Q3880" i="1"/>
  <c r="M3878" i="1" l="1"/>
  <c r="O3878" i="1"/>
  <c r="R3878" i="1"/>
  <c r="V3878" i="1" s="1"/>
  <c r="L3879" i="1"/>
  <c r="R3879" i="1" s="1"/>
  <c r="N3881" i="1"/>
  <c r="N3882" i="1" s="1"/>
  <c r="Q3881" i="1"/>
  <c r="L3880" i="1" l="1"/>
  <c r="T3880" i="1" s="1"/>
  <c r="O3879" i="1"/>
  <c r="T3879" i="1"/>
  <c r="V3879" i="1" s="1"/>
  <c r="M3879" i="1"/>
  <c r="N3883" i="1"/>
  <c r="Q3882" i="1"/>
  <c r="M3880" i="1" l="1"/>
  <c r="O3880" i="1"/>
  <c r="R3880" i="1"/>
  <c r="V3880" i="1" s="1"/>
  <c r="L3881" i="1"/>
  <c r="T3881" i="1" s="1"/>
  <c r="Q3883" i="1"/>
  <c r="N3884" i="1"/>
  <c r="O3881" i="1" l="1"/>
  <c r="R3881" i="1"/>
  <c r="V3881" i="1" s="1"/>
  <c r="L3882" i="1"/>
  <c r="O3882" i="1" s="1"/>
  <c r="M3881" i="1"/>
  <c r="N3885" i="1"/>
  <c r="Q3884" i="1"/>
  <c r="M3882" i="1" l="1"/>
  <c r="R3882" i="1"/>
  <c r="T3882" i="1"/>
  <c r="L3883" i="1"/>
  <c r="M3883" i="1" s="1"/>
  <c r="Q3885" i="1"/>
  <c r="N3886" i="1"/>
  <c r="L3884" i="1" l="1"/>
  <c r="T3884" i="1" s="1"/>
  <c r="O3883" i="1"/>
  <c r="R3883" i="1"/>
  <c r="T3883" i="1"/>
  <c r="V3882" i="1"/>
  <c r="N3887" i="1"/>
  <c r="Q3886" i="1"/>
  <c r="O3884" i="1" l="1"/>
  <c r="M3884" i="1"/>
  <c r="R3884" i="1"/>
  <c r="V3883" i="1"/>
  <c r="L3885" i="1"/>
  <c r="T3885" i="1" s="1"/>
  <c r="Q3887" i="1"/>
  <c r="N3888" i="1"/>
  <c r="V3884" i="1" l="1"/>
  <c r="O3885" i="1"/>
  <c r="M3885" i="1"/>
  <c r="R3885" i="1"/>
  <c r="V3885" i="1" s="1"/>
  <c r="L3886" i="1"/>
  <c r="T3886" i="1" s="1"/>
  <c r="N3889" i="1"/>
  <c r="Q3888" i="1"/>
  <c r="M3886" i="1" l="1"/>
  <c r="L3887" i="1"/>
  <c r="T3887" i="1" s="1"/>
  <c r="O3886" i="1"/>
  <c r="R3886" i="1"/>
  <c r="V3886" i="1" s="1"/>
  <c r="Q3889" i="1"/>
  <c r="N3890" i="1"/>
  <c r="O3887" i="1" l="1"/>
  <c r="M3887" i="1"/>
  <c r="L3888" i="1"/>
  <c r="T3888" i="1" s="1"/>
  <c r="R3887" i="1"/>
  <c r="V3887" i="1" s="1"/>
  <c r="N3891" i="1"/>
  <c r="Q3890" i="1"/>
  <c r="M3888" i="1" l="1"/>
  <c r="L3889" i="1"/>
  <c r="T3889" i="1" s="1"/>
  <c r="O3888" i="1"/>
  <c r="R3888" i="1"/>
  <c r="V3888" i="1" s="1"/>
  <c r="Q3891" i="1"/>
  <c r="N3892" i="1"/>
  <c r="O3889" i="1" l="1"/>
  <c r="M3889" i="1"/>
  <c r="L3890" i="1"/>
  <c r="T3890" i="1" s="1"/>
  <c r="R3889" i="1"/>
  <c r="V3889" i="1" s="1"/>
  <c r="N3893" i="1"/>
  <c r="Q3892" i="1"/>
  <c r="M3890" i="1" l="1"/>
  <c r="L3891" i="1"/>
  <c r="T3891" i="1" s="1"/>
  <c r="O3890" i="1"/>
  <c r="R3890" i="1"/>
  <c r="V3890" i="1" s="1"/>
  <c r="Q3893" i="1"/>
  <c r="N3894" i="1"/>
  <c r="O3891" i="1" l="1"/>
  <c r="M3891" i="1"/>
  <c r="L3892" i="1"/>
  <c r="T3892" i="1" s="1"/>
  <c r="R3891" i="1"/>
  <c r="V3891" i="1" s="1"/>
  <c r="Q3894" i="1"/>
  <c r="M3892" i="1" l="1"/>
  <c r="L3893" i="1"/>
  <c r="T3893" i="1" s="1"/>
  <c r="O3892" i="1"/>
  <c r="R3892" i="1"/>
  <c r="V3892" i="1" s="1"/>
  <c r="Q3895" i="1"/>
  <c r="L3894" i="1" l="1"/>
  <c r="T3894" i="1" s="1"/>
  <c r="O3893" i="1"/>
  <c r="M3893" i="1"/>
  <c r="R3893" i="1"/>
  <c r="V3893" i="1" s="1"/>
  <c r="Q3896" i="1"/>
  <c r="L3895" i="1" l="1"/>
  <c r="U3895" i="1" s="1"/>
  <c r="O3894" i="1"/>
  <c r="R3894" i="1"/>
  <c r="V3894" i="1" s="1"/>
  <c r="M3894" i="1"/>
  <c r="Q3897" i="1"/>
  <c r="O3895" i="1" l="1"/>
  <c r="N3895" i="1"/>
  <c r="R3895" i="1"/>
  <c r="T3895" i="1"/>
  <c r="V3895" i="1" s="1"/>
  <c r="M3895" i="1"/>
  <c r="L3896" i="1"/>
  <c r="U3896" i="1" s="1"/>
  <c r="Q3898" i="1"/>
  <c r="M3896" i="1" l="1"/>
  <c r="O3896" i="1"/>
  <c r="N3896" i="1"/>
  <c r="R3896" i="1"/>
  <c r="T3896" i="1"/>
  <c r="L3897" i="1"/>
  <c r="U3897" i="1" s="1"/>
  <c r="Q3899" i="1"/>
  <c r="V3896" i="1" l="1"/>
  <c r="L3898" i="1"/>
  <c r="U3898" i="1" s="1"/>
  <c r="O3897" i="1"/>
  <c r="M3897" i="1"/>
  <c r="N3897" i="1"/>
  <c r="R3897" i="1"/>
  <c r="T3897" i="1"/>
  <c r="Q3900" i="1"/>
  <c r="R3898" i="1" l="1"/>
  <c r="T3898" i="1"/>
  <c r="N3898" i="1"/>
  <c r="M3898" i="1"/>
  <c r="O3898" i="1"/>
  <c r="V3897" i="1"/>
  <c r="L3899" i="1"/>
  <c r="T3899" i="1" s="1"/>
  <c r="N3899" i="1"/>
  <c r="Q3901" i="1"/>
  <c r="V3898" i="1" l="1"/>
  <c r="M3899" i="1"/>
  <c r="O3899" i="1"/>
  <c r="R3899" i="1"/>
  <c r="V3899" i="1" s="1"/>
  <c r="L3900" i="1"/>
  <c r="T3900" i="1" s="1"/>
  <c r="N3900" i="1"/>
  <c r="Q3902" i="1"/>
  <c r="M3900" i="1" l="1"/>
  <c r="O3900" i="1"/>
  <c r="L3901" i="1"/>
  <c r="T3901" i="1" s="1"/>
  <c r="R3900" i="1"/>
  <c r="V3900" i="1" s="1"/>
  <c r="N3901" i="1"/>
  <c r="Q3903" i="1"/>
  <c r="O3901" i="1" l="1"/>
  <c r="M3901" i="1"/>
  <c r="R3901" i="1"/>
  <c r="V3901" i="1" s="1"/>
  <c r="L3902" i="1"/>
  <c r="T3902" i="1" s="1"/>
  <c r="N3902" i="1"/>
  <c r="N3903" i="1" s="1"/>
  <c r="N3904" i="1" s="1"/>
  <c r="Q3904" i="1"/>
  <c r="M3902" i="1" l="1"/>
  <c r="O3902" i="1"/>
  <c r="L3903" i="1"/>
  <c r="T3903" i="1" s="1"/>
  <c r="R3902" i="1"/>
  <c r="V3902" i="1" s="1"/>
  <c r="N3905" i="1"/>
  <c r="N3906" i="1" s="1"/>
  <c r="Q3905" i="1"/>
  <c r="M3903" i="1" l="1"/>
  <c r="O3903" i="1"/>
  <c r="R3903" i="1"/>
  <c r="V3903" i="1" s="1"/>
  <c r="L3904" i="1"/>
  <c r="T3904" i="1" s="1"/>
  <c r="N3907" i="1"/>
  <c r="Q3906" i="1"/>
  <c r="M3904" i="1" l="1"/>
  <c r="O3904" i="1"/>
  <c r="R3904" i="1"/>
  <c r="V3904" i="1" s="1"/>
  <c r="L3905" i="1"/>
  <c r="O3905" i="1" s="1"/>
  <c r="Q3907" i="1"/>
  <c r="N3908" i="1"/>
  <c r="R3905" i="1" l="1"/>
  <c r="T3905" i="1"/>
  <c r="L3906" i="1"/>
  <c r="T3906" i="1" s="1"/>
  <c r="M3905" i="1"/>
  <c r="N3909" i="1"/>
  <c r="Q3908" i="1"/>
  <c r="L3907" i="1" l="1"/>
  <c r="T3907" i="1" s="1"/>
  <c r="M3906" i="1"/>
  <c r="O3906" i="1"/>
  <c r="R3906" i="1"/>
  <c r="V3905" i="1"/>
  <c r="Q3909" i="1"/>
  <c r="N3910" i="1"/>
  <c r="M3907" i="1" l="1"/>
  <c r="O3907" i="1"/>
  <c r="R3907" i="1"/>
  <c r="L3908" i="1"/>
  <c r="T3908" i="1" s="1"/>
  <c r="V3906" i="1"/>
  <c r="V3907" i="1" s="1"/>
  <c r="N3911" i="1"/>
  <c r="Q3910" i="1"/>
  <c r="M3908" i="1" l="1"/>
  <c r="O3908" i="1"/>
  <c r="R3908" i="1"/>
  <c r="V3908" i="1" s="1"/>
  <c r="L3909" i="1"/>
  <c r="T3909" i="1" s="1"/>
  <c r="Q3911" i="1"/>
  <c r="N3912" i="1"/>
  <c r="M3909" i="1" l="1"/>
  <c r="L3910" i="1"/>
  <c r="T3910" i="1" s="1"/>
  <c r="O3909" i="1"/>
  <c r="R3909" i="1"/>
  <c r="V3909" i="1" s="1"/>
  <c r="N3913" i="1"/>
  <c r="Q3912" i="1"/>
  <c r="L3911" i="1" l="1"/>
  <c r="T3911" i="1" s="1"/>
  <c r="M3910" i="1"/>
  <c r="O3910" i="1"/>
  <c r="R3910" i="1"/>
  <c r="V3910" i="1" s="1"/>
  <c r="Q3913" i="1"/>
  <c r="N3914" i="1"/>
  <c r="O3911" i="1" l="1"/>
  <c r="R3911" i="1"/>
  <c r="V3911" i="1" s="1"/>
  <c r="L3912" i="1"/>
  <c r="R3912" i="1" s="1"/>
  <c r="M3911" i="1"/>
  <c r="N3915" i="1"/>
  <c r="Q3914" i="1"/>
  <c r="L3913" i="1" l="1"/>
  <c r="T3913" i="1" s="1"/>
  <c r="T3912" i="1"/>
  <c r="V3912" i="1" s="1"/>
  <c r="M3912" i="1"/>
  <c r="O3912" i="1"/>
  <c r="Q3915" i="1"/>
  <c r="N3916" i="1"/>
  <c r="M3913" i="1" l="1"/>
  <c r="O3913" i="1"/>
  <c r="L3914" i="1"/>
  <c r="T3914" i="1" s="1"/>
  <c r="R3913" i="1"/>
  <c r="V3913" i="1" s="1"/>
  <c r="N3917" i="1"/>
  <c r="Q3916" i="1"/>
  <c r="L3915" i="1" l="1"/>
  <c r="T3915" i="1" s="1"/>
  <c r="M3914" i="1"/>
  <c r="O3914" i="1"/>
  <c r="R3914" i="1"/>
  <c r="V3914" i="1" s="1"/>
  <c r="Q3917" i="1"/>
  <c r="N3918" i="1"/>
  <c r="M3915" i="1" l="1"/>
  <c r="L3916" i="1"/>
  <c r="T3916" i="1" s="1"/>
  <c r="O3915" i="1"/>
  <c r="R3915" i="1"/>
  <c r="V3915" i="1" s="1"/>
  <c r="Q3918" i="1"/>
  <c r="L3917" i="1" l="1"/>
  <c r="T3917" i="1" s="1"/>
  <c r="M3916" i="1"/>
  <c r="O3916" i="1"/>
  <c r="R3916" i="1"/>
  <c r="V3916" i="1" s="1"/>
  <c r="Q3919" i="1"/>
  <c r="M3917" i="1" l="1"/>
  <c r="O3917" i="1"/>
  <c r="R3917" i="1"/>
  <c r="V3917" i="1" s="1"/>
  <c r="L3918" i="1"/>
  <c r="T3918" i="1" s="1"/>
  <c r="Q3920" i="1"/>
  <c r="M3918" i="1" l="1"/>
  <c r="L3919" i="1"/>
  <c r="U3919" i="1" s="1"/>
  <c r="O3918" i="1"/>
  <c r="R3918" i="1"/>
  <c r="V3918" i="1" s="1"/>
  <c r="Q3921" i="1"/>
  <c r="M3919" i="1" l="1"/>
  <c r="O3919" i="1"/>
  <c r="N3919" i="1"/>
  <c r="R3919" i="1"/>
  <c r="T3919" i="1"/>
  <c r="L3920" i="1"/>
  <c r="U3920" i="1" s="1"/>
  <c r="Q3922" i="1"/>
  <c r="V3919" i="1" l="1"/>
  <c r="M3920" i="1"/>
  <c r="O3920" i="1"/>
  <c r="N3920" i="1"/>
  <c r="R3920" i="1"/>
  <c r="T3920" i="1"/>
  <c r="L3921" i="1"/>
  <c r="U3921" i="1" s="1"/>
  <c r="Q3923" i="1"/>
  <c r="V3920" i="1" l="1"/>
  <c r="O3921" i="1"/>
  <c r="M3921" i="1"/>
  <c r="R3921" i="1"/>
  <c r="N3921" i="1"/>
  <c r="T3921" i="1"/>
  <c r="L3922" i="1"/>
  <c r="T3922" i="1" s="1"/>
  <c r="Q3924" i="1"/>
  <c r="V3921" i="1" l="1"/>
  <c r="N3922" i="1"/>
  <c r="N3923" i="1" s="1"/>
  <c r="L3923" i="1"/>
  <c r="T3923" i="1" s="1"/>
  <c r="U3922" i="1"/>
  <c r="M3922" i="1"/>
  <c r="O3922" i="1"/>
  <c r="R3922" i="1"/>
  <c r="Q3925" i="1"/>
  <c r="V3922" i="1" l="1"/>
  <c r="M3923" i="1"/>
  <c r="O3923" i="1"/>
  <c r="R3923" i="1"/>
  <c r="L3924" i="1"/>
  <c r="T3924" i="1" s="1"/>
  <c r="N3924" i="1"/>
  <c r="Q3926" i="1"/>
  <c r="V3923" i="1" l="1"/>
  <c r="O3924" i="1"/>
  <c r="M3924" i="1"/>
  <c r="R3924" i="1"/>
  <c r="V3924" i="1" s="1"/>
  <c r="L3925" i="1"/>
  <c r="T3925" i="1" s="1"/>
  <c r="N3925" i="1"/>
  <c r="Q3927" i="1"/>
  <c r="M3925" i="1" l="1"/>
  <c r="L3926" i="1"/>
  <c r="T3926" i="1" s="1"/>
  <c r="O3925" i="1"/>
  <c r="R3925" i="1"/>
  <c r="V3925" i="1" s="1"/>
  <c r="N3926" i="1"/>
  <c r="N3927" i="1" s="1"/>
  <c r="N3928" i="1" s="1"/>
  <c r="Q3928" i="1"/>
  <c r="O3926" i="1" l="1"/>
  <c r="M3926" i="1"/>
  <c r="R3926" i="1"/>
  <c r="V3926" i="1" s="1"/>
  <c r="L3927" i="1"/>
  <c r="R3927" i="1" s="1"/>
  <c r="N3929" i="1"/>
  <c r="N3930" i="1" s="1"/>
  <c r="Q3929" i="1"/>
  <c r="L3928" i="1" l="1"/>
  <c r="T3928" i="1" s="1"/>
  <c r="M3927" i="1"/>
  <c r="O3927" i="1"/>
  <c r="T3927" i="1"/>
  <c r="V3927" i="1" s="1"/>
  <c r="Q3930" i="1"/>
  <c r="N3931" i="1"/>
  <c r="O3928" i="1" l="1"/>
  <c r="M3928" i="1"/>
  <c r="R3928" i="1"/>
  <c r="V3928" i="1" s="1"/>
  <c r="L3929" i="1"/>
  <c r="R3929" i="1" s="1"/>
  <c r="N3932" i="1"/>
  <c r="Q3931" i="1"/>
  <c r="M3929" i="1" l="1"/>
  <c r="O3929" i="1"/>
  <c r="T3929" i="1"/>
  <c r="V3929" i="1" s="1"/>
  <c r="L3930" i="1"/>
  <c r="R3930" i="1" s="1"/>
  <c r="Q3932" i="1"/>
  <c r="N3933" i="1"/>
  <c r="L3931" i="1" l="1"/>
  <c r="T3931" i="1" s="1"/>
  <c r="T3930" i="1"/>
  <c r="V3930" i="1" s="1"/>
  <c r="M3930" i="1"/>
  <c r="O3930" i="1"/>
  <c r="N3934" i="1"/>
  <c r="Q3933" i="1"/>
  <c r="M3931" i="1" l="1"/>
  <c r="O3931" i="1"/>
  <c r="R3931" i="1"/>
  <c r="V3931" i="1" s="1"/>
  <c r="L3932" i="1"/>
  <c r="T3932" i="1" s="1"/>
  <c r="Q3934" i="1"/>
  <c r="N3935" i="1"/>
  <c r="L3933" i="1" l="1"/>
  <c r="T3933" i="1" s="1"/>
  <c r="M3932" i="1"/>
  <c r="R3932" i="1"/>
  <c r="V3932" i="1" s="1"/>
  <c r="O3932" i="1"/>
  <c r="N3936" i="1"/>
  <c r="Q3935" i="1"/>
  <c r="O3933" i="1" l="1"/>
  <c r="R3933" i="1"/>
  <c r="V3933" i="1" s="1"/>
  <c r="M3933" i="1"/>
  <c r="L3934" i="1"/>
  <c r="T3934" i="1" s="1"/>
  <c r="Q3936" i="1"/>
  <c r="N3937" i="1"/>
  <c r="O3934" i="1" l="1"/>
  <c r="M3934" i="1"/>
  <c r="R3934" i="1"/>
  <c r="V3934" i="1" s="1"/>
  <c r="L3935" i="1"/>
  <c r="T3935" i="1" s="1"/>
  <c r="N3938" i="1"/>
  <c r="Q3937" i="1"/>
  <c r="M3935" i="1" l="1"/>
  <c r="O3935" i="1"/>
  <c r="R3935" i="1"/>
  <c r="V3935" i="1" s="1"/>
  <c r="L3936" i="1"/>
  <c r="T3936" i="1" s="1"/>
  <c r="Q3938" i="1"/>
  <c r="N3939" i="1"/>
  <c r="L3937" i="1" l="1"/>
  <c r="T3937" i="1" s="1"/>
  <c r="M3936" i="1"/>
  <c r="O3936" i="1"/>
  <c r="R3936" i="1"/>
  <c r="V3936" i="1" s="1"/>
  <c r="N3940" i="1"/>
  <c r="Q3939" i="1"/>
  <c r="M3937" i="1" l="1"/>
  <c r="O3937" i="1"/>
  <c r="R3937" i="1"/>
  <c r="V3937" i="1" s="1"/>
  <c r="L3938" i="1"/>
  <c r="R3938" i="1" s="1"/>
  <c r="Q3940" i="1"/>
  <c r="N3941" i="1"/>
  <c r="T3938" i="1" l="1"/>
  <c r="V3938" i="1" s="1"/>
  <c r="L3939" i="1"/>
  <c r="T3939" i="1" s="1"/>
  <c r="M3938" i="1"/>
  <c r="O3938" i="1"/>
  <c r="N3942" i="1"/>
  <c r="Q3941" i="1"/>
  <c r="M3939" i="1" l="1"/>
  <c r="L3940" i="1"/>
  <c r="T3940" i="1" s="1"/>
  <c r="R3939" i="1"/>
  <c r="V3939" i="1" s="1"/>
  <c r="O3939" i="1"/>
  <c r="Q3942" i="1"/>
  <c r="M3940" i="1" l="1"/>
  <c r="O3940" i="1"/>
  <c r="R3940" i="1"/>
  <c r="V3940" i="1" s="1"/>
  <c r="L3941" i="1"/>
  <c r="T3941" i="1" s="1"/>
  <c r="Q3943" i="1"/>
  <c r="M3941" i="1" l="1"/>
  <c r="L3942" i="1"/>
  <c r="T3942" i="1" s="1"/>
  <c r="O3941" i="1"/>
  <c r="R3941" i="1"/>
  <c r="V3941" i="1" s="1"/>
  <c r="Q3944" i="1"/>
  <c r="M3942" i="1" l="1"/>
  <c r="O3942" i="1"/>
  <c r="R3942" i="1"/>
  <c r="V3942" i="1" s="1"/>
  <c r="L3943" i="1"/>
  <c r="U3943" i="1" s="1"/>
  <c r="Q3945" i="1"/>
  <c r="M3943" i="1" l="1"/>
  <c r="L3944" i="1"/>
  <c r="U3944" i="1" s="1"/>
  <c r="O3943" i="1"/>
  <c r="N3943" i="1"/>
  <c r="R3943" i="1"/>
  <c r="T3943" i="1"/>
  <c r="Q3946" i="1"/>
  <c r="N3944" i="1" l="1"/>
  <c r="O3944" i="1"/>
  <c r="M3944" i="1"/>
  <c r="R3944" i="1"/>
  <c r="V3943" i="1"/>
  <c r="T3944" i="1"/>
  <c r="L3945" i="1"/>
  <c r="U3945" i="1" s="1"/>
  <c r="Q3947" i="1"/>
  <c r="V3944" i="1" l="1"/>
  <c r="M3945" i="1"/>
  <c r="O3945" i="1"/>
  <c r="R3945" i="1"/>
  <c r="T3945" i="1"/>
  <c r="L3946" i="1"/>
  <c r="T3946" i="1" s="1"/>
  <c r="N3945" i="1"/>
  <c r="Q3948" i="1"/>
  <c r="V3945" i="1" l="1"/>
  <c r="O3946" i="1"/>
  <c r="L3947" i="1"/>
  <c r="T3947" i="1" s="1"/>
  <c r="M3946" i="1"/>
  <c r="R3946" i="1"/>
  <c r="U3946" i="1"/>
  <c r="N3946" i="1"/>
  <c r="N3947" i="1" s="1"/>
  <c r="Q3949" i="1"/>
  <c r="M3947" i="1" l="1"/>
  <c r="O3947" i="1"/>
  <c r="V3946" i="1"/>
  <c r="R3947" i="1"/>
  <c r="L3948" i="1"/>
  <c r="O3948" i="1" s="1"/>
  <c r="N3948" i="1"/>
  <c r="Q3950" i="1"/>
  <c r="V3947" i="1" l="1"/>
  <c r="L3949" i="1"/>
  <c r="T3949" i="1" s="1"/>
  <c r="R3948" i="1"/>
  <c r="T3948" i="1"/>
  <c r="M3948" i="1"/>
  <c r="N3949" i="1"/>
  <c r="Q3951" i="1"/>
  <c r="R3949" i="1" l="1"/>
  <c r="M3949" i="1"/>
  <c r="O3949" i="1"/>
  <c r="L3950" i="1"/>
  <c r="T3950" i="1" s="1"/>
  <c r="V3948" i="1"/>
  <c r="N3950" i="1"/>
  <c r="N3951" i="1" s="1"/>
  <c r="N3952" i="1" s="1"/>
  <c r="Q3952" i="1"/>
  <c r="V3949" i="1" l="1"/>
  <c r="M3950" i="1"/>
  <c r="O3950" i="1"/>
  <c r="R3950" i="1"/>
  <c r="L3951" i="1"/>
  <c r="T3951" i="1" s="1"/>
  <c r="N3953" i="1"/>
  <c r="Q3953" i="1"/>
  <c r="V3950" i="1" l="1"/>
  <c r="M3951" i="1"/>
  <c r="O3951" i="1"/>
  <c r="R3951" i="1"/>
  <c r="V3951" i="1" s="1"/>
  <c r="L3952" i="1"/>
  <c r="T3952" i="1" s="1"/>
  <c r="N3954" i="1"/>
  <c r="N3955" i="1" s="1"/>
  <c r="Q3954" i="1"/>
  <c r="L3953" i="1" l="1"/>
  <c r="T3953" i="1" s="1"/>
  <c r="O3952" i="1"/>
  <c r="M3952" i="1"/>
  <c r="R3952" i="1"/>
  <c r="V3952" i="1" s="1"/>
  <c r="N3956" i="1"/>
  <c r="Q3955" i="1"/>
  <c r="M3953" i="1" l="1"/>
  <c r="O3953" i="1"/>
  <c r="R3953" i="1"/>
  <c r="V3953" i="1" s="1"/>
  <c r="L3954" i="1"/>
  <c r="T3954" i="1" s="1"/>
  <c r="Q3956" i="1"/>
  <c r="N3957" i="1"/>
  <c r="O3954" i="1" l="1"/>
  <c r="M3954" i="1"/>
  <c r="R3954" i="1"/>
  <c r="V3954" i="1" s="1"/>
  <c r="L3955" i="1"/>
  <c r="T3955" i="1" s="1"/>
  <c r="N3958" i="1"/>
  <c r="Q3957" i="1"/>
  <c r="M3955" i="1" l="1"/>
  <c r="O3955" i="1"/>
  <c r="R3955" i="1"/>
  <c r="V3955" i="1" s="1"/>
  <c r="L3956" i="1"/>
  <c r="M3956" i="1" s="1"/>
  <c r="Q3958" i="1"/>
  <c r="N3959" i="1"/>
  <c r="L3957" i="1" l="1"/>
  <c r="T3957" i="1" s="1"/>
  <c r="O3956" i="1"/>
  <c r="R3956" i="1"/>
  <c r="T3956" i="1"/>
  <c r="N3960" i="1"/>
  <c r="Q3959" i="1"/>
  <c r="M3957" i="1" l="1"/>
  <c r="O3957" i="1"/>
  <c r="R3957" i="1"/>
  <c r="V3956" i="1"/>
  <c r="L3958" i="1"/>
  <c r="R3958" i="1" s="1"/>
  <c r="Q3960" i="1"/>
  <c r="N3961" i="1"/>
  <c r="V3957" i="1" l="1"/>
  <c r="M3958" i="1"/>
  <c r="L3959" i="1"/>
  <c r="T3959" i="1" s="1"/>
  <c r="O3958" i="1"/>
  <c r="T3958" i="1"/>
  <c r="V3958" i="1" s="1"/>
  <c r="N3962" i="1"/>
  <c r="Q3961" i="1"/>
  <c r="M3959" i="1" l="1"/>
  <c r="O3959" i="1"/>
  <c r="R3959" i="1"/>
  <c r="V3959" i="1" s="1"/>
  <c r="L3960" i="1"/>
  <c r="R3960" i="1" s="1"/>
  <c r="Q3962" i="1"/>
  <c r="N3963" i="1"/>
  <c r="M3960" i="1" l="1"/>
  <c r="O3960" i="1"/>
  <c r="T3960" i="1"/>
  <c r="V3960" i="1" s="1"/>
  <c r="L3961" i="1"/>
  <c r="R3961" i="1" s="1"/>
  <c r="N3964" i="1"/>
  <c r="Q3963" i="1"/>
  <c r="L3962" i="1" l="1"/>
  <c r="T3962" i="1" s="1"/>
  <c r="O3961" i="1"/>
  <c r="T3961" i="1"/>
  <c r="V3961" i="1" s="1"/>
  <c r="M3961" i="1"/>
  <c r="Q3964" i="1"/>
  <c r="N3965" i="1"/>
  <c r="M3962" i="1" l="1"/>
  <c r="L3963" i="1"/>
  <c r="T3963" i="1" s="1"/>
  <c r="R3962" i="1"/>
  <c r="V3962" i="1" s="1"/>
  <c r="O3962" i="1"/>
  <c r="N3966" i="1"/>
  <c r="Q3965" i="1"/>
  <c r="O3963" i="1" l="1"/>
  <c r="M3963" i="1"/>
  <c r="R3963" i="1"/>
  <c r="V3963" i="1" s="1"/>
  <c r="L3964" i="1"/>
  <c r="R3964" i="1" s="1"/>
  <c r="Q3966" i="1"/>
  <c r="M3964" i="1" l="1"/>
  <c r="O3964" i="1"/>
  <c r="T3964" i="1"/>
  <c r="V3964" i="1" s="1"/>
  <c r="L3965" i="1"/>
  <c r="M3965" i="1" s="1"/>
  <c r="Q3967" i="1"/>
  <c r="L3966" i="1" l="1"/>
  <c r="T3966" i="1" s="1"/>
  <c r="R3965" i="1"/>
  <c r="O3965" i="1"/>
  <c r="T3965" i="1"/>
  <c r="Q3968" i="1"/>
  <c r="M3966" i="1" l="1"/>
  <c r="O3966" i="1"/>
  <c r="R3966" i="1"/>
  <c r="V3965" i="1"/>
  <c r="L3967" i="1"/>
  <c r="N3967" i="1" s="1"/>
  <c r="Q3969" i="1"/>
  <c r="V3966" i="1" l="1"/>
  <c r="T3967" i="1"/>
  <c r="L3968" i="1"/>
  <c r="U3968" i="1" s="1"/>
  <c r="O3967" i="1"/>
  <c r="M3967" i="1"/>
  <c r="R3967" i="1"/>
  <c r="U3967" i="1"/>
  <c r="Q3970" i="1"/>
  <c r="O3968" i="1" l="1"/>
  <c r="M3968" i="1"/>
  <c r="N3968" i="1"/>
  <c r="V3967" i="1"/>
  <c r="T3968" i="1"/>
  <c r="R3968" i="1"/>
  <c r="L3969" i="1"/>
  <c r="U3969" i="1" s="1"/>
  <c r="Q3971" i="1"/>
  <c r="V3968" i="1" l="1"/>
  <c r="L3970" i="1"/>
  <c r="U3970" i="1" s="1"/>
  <c r="M3969" i="1"/>
  <c r="N3969" i="1"/>
  <c r="T3969" i="1"/>
  <c r="O3969" i="1"/>
  <c r="R3969" i="1"/>
  <c r="Q3972" i="1"/>
  <c r="V3969" i="1" l="1"/>
  <c r="O3970" i="1"/>
  <c r="T3970" i="1"/>
  <c r="L3971" i="1"/>
  <c r="T3971" i="1" s="1"/>
  <c r="R3970" i="1"/>
  <c r="M3970" i="1"/>
  <c r="N3970" i="1"/>
  <c r="N3971" i="1" s="1"/>
  <c r="Q3973" i="1"/>
  <c r="O3971" i="1" l="1"/>
  <c r="M3971" i="1"/>
  <c r="V3970" i="1"/>
  <c r="L3972" i="1"/>
  <c r="T3972" i="1" s="1"/>
  <c r="R3971" i="1"/>
  <c r="N3972" i="1"/>
  <c r="Q3974" i="1"/>
  <c r="M3972" i="1" l="1"/>
  <c r="V3971" i="1"/>
  <c r="R3972" i="1"/>
  <c r="L3973" i="1"/>
  <c r="R3973" i="1" s="1"/>
  <c r="O3972" i="1"/>
  <c r="N3973" i="1"/>
  <c r="Q3975" i="1"/>
  <c r="V3972" i="1" l="1"/>
  <c r="L3974" i="1"/>
  <c r="R3974" i="1" s="1"/>
  <c r="T3973" i="1"/>
  <c r="O3973" i="1"/>
  <c r="M3973" i="1"/>
  <c r="N3974" i="1"/>
  <c r="N3975" i="1" s="1"/>
  <c r="N3976" i="1" s="1"/>
  <c r="Q3976" i="1"/>
  <c r="V3973" i="1" l="1"/>
  <c r="M3974" i="1"/>
  <c r="T3974" i="1"/>
  <c r="L3975" i="1"/>
  <c r="T3975" i="1" s="1"/>
  <c r="O3974" i="1"/>
  <c r="N3977" i="1"/>
  <c r="N3978" i="1" s="1"/>
  <c r="Q3977" i="1"/>
  <c r="V3974" i="1" l="1"/>
  <c r="L3976" i="1"/>
  <c r="T3976" i="1" s="1"/>
  <c r="O3975" i="1"/>
  <c r="R3975" i="1"/>
  <c r="M3975" i="1"/>
  <c r="N3979" i="1"/>
  <c r="Q3978" i="1"/>
  <c r="V3975" i="1" l="1"/>
  <c r="O3976" i="1"/>
  <c r="R3976" i="1"/>
  <c r="M3976" i="1"/>
  <c r="L3977" i="1"/>
  <c r="T3977" i="1" s="1"/>
  <c r="Q3979" i="1"/>
  <c r="N3980" i="1"/>
  <c r="V3976" i="1" l="1"/>
  <c r="O3977" i="1"/>
  <c r="M3977" i="1"/>
  <c r="R3977" i="1"/>
  <c r="V3977" i="1" s="1"/>
  <c r="L3978" i="1"/>
  <c r="T3978" i="1" s="1"/>
  <c r="N3981" i="1"/>
  <c r="Q3980" i="1"/>
  <c r="L3979" i="1" l="1"/>
  <c r="T3979" i="1" s="1"/>
  <c r="M3978" i="1"/>
  <c r="O3978" i="1"/>
  <c r="R3978" i="1"/>
  <c r="V3978" i="1" s="1"/>
  <c r="Q3981" i="1"/>
  <c r="N3982" i="1"/>
  <c r="M3979" i="1" l="1"/>
  <c r="O3979" i="1"/>
  <c r="R3979" i="1"/>
  <c r="V3979" i="1" s="1"/>
  <c r="L3980" i="1"/>
  <c r="T3980" i="1" s="1"/>
  <c r="N3983" i="1"/>
  <c r="Q3982" i="1"/>
  <c r="M3980" i="1" l="1"/>
  <c r="O3980" i="1"/>
  <c r="R3980" i="1"/>
  <c r="V3980" i="1" s="1"/>
  <c r="L3981" i="1"/>
  <c r="T3981" i="1" s="1"/>
  <c r="Q3983" i="1"/>
  <c r="N3984" i="1"/>
  <c r="M3981" i="1" l="1"/>
  <c r="O3981" i="1"/>
  <c r="L3982" i="1"/>
  <c r="T3982" i="1" s="1"/>
  <c r="R3981" i="1"/>
  <c r="V3981" i="1" s="1"/>
  <c r="N3985" i="1"/>
  <c r="Q3984" i="1"/>
  <c r="M3982" i="1" l="1"/>
  <c r="O3982" i="1"/>
  <c r="R3982" i="1"/>
  <c r="V3982" i="1" s="1"/>
  <c r="L3983" i="1"/>
  <c r="M3983" i="1" s="1"/>
  <c r="Q3985" i="1"/>
  <c r="N3986" i="1"/>
  <c r="L3984" i="1" l="1"/>
  <c r="T3984" i="1" s="1"/>
  <c r="R3983" i="1"/>
  <c r="T3983" i="1"/>
  <c r="O3983" i="1"/>
  <c r="N3987" i="1"/>
  <c r="Q3986" i="1"/>
  <c r="O3984" i="1" l="1"/>
  <c r="M3984" i="1"/>
  <c r="R3984" i="1"/>
  <c r="L3985" i="1"/>
  <c r="T3985" i="1" s="1"/>
  <c r="V3983" i="1"/>
  <c r="Q3987" i="1"/>
  <c r="N3988" i="1"/>
  <c r="V3984" i="1" l="1"/>
  <c r="M3985" i="1"/>
  <c r="O3985" i="1"/>
  <c r="L3986" i="1"/>
  <c r="T3986" i="1" s="1"/>
  <c r="R3985" i="1"/>
  <c r="N3989" i="1"/>
  <c r="Q3988" i="1"/>
  <c r="V3985" i="1" l="1"/>
  <c r="M3986" i="1"/>
  <c r="O3986" i="1"/>
  <c r="R3986" i="1"/>
  <c r="V3986" i="1" s="1"/>
  <c r="L3987" i="1"/>
  <c r="T3987" i="1" s="1"/>
  <c r="Q3989" i="1"/>
  <c r="N3990" i="1"/>
  <c r="L3988" i="1" l="1"/>
  <c r="T3988" i="1" s="1"/>
  <c r="O3987" i="1"/>
  <c r="M3987" i="1"/>
  <c r="R3987" i="1"/>
  <c r="V3987" i="1" s="1"/>
  <c r="Q3990" i="1"/>
  <c r="M3988" i="1" l="1"/>
  <c r="O3988" i="1"/>
  <c r="R3988" i="1"/>
  <c r="V3988" i="1" s="1"/>
  <c r="L3989" i="1"/>
  <c r="O3989" i="1" s="1"/>
  <c r="Q3991" i="1"/>
  <c r="L3990" i="1" l="1"/>
  <c r="T3990" i="1" s="1"/>
  <c r="M3989" i="1"/>
  <c r="R3989" i="1"/>
  <c r="T3989" i="1"/>
  <c r="Q3992" i="1"/>
  <c r="M3990" i="1" l="1"/>
  <c r="V3989" i="1"/>
  <c r="L3991" i="1"/>
  <c r="U3991" i="1" s="1"/>
  <c r="O3990" i="1"/>
  <c r="R3990" i="1"/>
  <c r="Q3993" i="1"/>
  <c r="V3990" i="1" l="1"/>
  <c r="M3991" i="1"/>
  <c r="O3991" i="1"/>
  <c r="N3991" i="1"/>
  <c r="R3991" i="1"/>
  <c r="T3991" i="1"/>
  <c r="L3992" i="1"/>
  <c r="U3992" i="1" s="1"/>
  <c r="Q3994" i="1"/>
  <c r="V3991" i="1" l="1"/>
  <c r="M3992" i="1"/>
  <c r="L3993" i="1"/>
  <c r="T3993" i="1" s="1"/>
  <c r="O3992" i="1"/>
  <c r="N3992" i="1"/>
  <c r="R3992" i="1"/>
  <c r="T3992" i="1"/>
  <c r="Q3995" i="1"/>
  <c r="V3992" i="1" l="1"/>
  <c r="M3993" i="1"/>
  <c r="L3994" i="1"/>
  <c r="U3994" i="1" s="1"/>
  <c r="O3993" i="1"/>
  <c r="R3993" i="1"/>
  <c r="U3993" i="1"/>
  <c r="N3993" i="1"/>
  <c r="Q3996" i="1"/>
  <c r="V3993" i="1" l="1"/>
  <c r="O3994" i="1"/>
  <c r="M3994" i="1"/>
  <c r="N3994" i="1"/>
  <c r="L3995" i="1"/>
  <c r="T3995" i="1" s="1"/>
  <c r="R3994" i="1"/>
  <c r="T3994" i="1"/>
  <c r="N3995" i="1"/>
  <c r="Q3997" i="1"/>
  <c r="V3994" i="1" l="1"/>
  <c r="M3995" i="1"/>
  <c r="R3995" i="1"/>
  <c r="O3995" i="1"/>
  <c r="L3996" i="1"/>
  <c r="T3996" i="1" s="1"/>
  <c r="N3996" i="1"/>
  <c r="Q3998" i="1"/>
  <c r="V3995" i="1" l="1"/>
  <c r="L3997" i="1"/>
  <c r="T3997" i="1" s="1"/>
  <c r="M3996" i="1"/>
  <c r="O3996" i="1"/>
  <c r="R3996" i="1"/>
  <c r="V3996" i="1" s="1"/>
  <c r="N3997" i="1"/>
  <c r="Q3999" i="1"/>
  <c r="L3998" i="1" l="1"/>
  <c r="T3998" i="1" s="1"/>
  <c r="M3997" i="1"/>
  <c r="O3997" i="1"/>
  <c r="R3997" i="1"/>
  <c r="V3997" i="1" s="1"/>
  <c r="N3998" i="1"/>
  <c r="N3999" i="1" s="1"/>
  <c r="N4000" i="1" s="1"/>
  <c r="Q4000" i="1"/>
  <c r="O3998" i="1" l="1"/>
  <c r="R3998" i="1"/>
  <c r="V3998" i="1" s="1"/>
  <c r="M3998" i="1"/>
  <c r="L3999" i="1"/>
  <c r="T3999" i="1" s="1"/>
  <c r="N4001" i="1"/>
  <c r="N4002" i="1" s="1"/>
  <c r="Q4001" i="1"/>
  <c r="M3999" i="1" l="1"/>
  <c r="L4000" i="1"/>
  <c r="T4000" i="1" s="1"/>
  <c r="O3999" i="1"/>
  <c r="R3999" i="1"/>
  <c r="V3999" i="1" s="1"/>
  <c r="N4003" i="1"/>
  <c r="Q4002" i="1"/>
  <c r="M4000" i="1" l="1"/>
  <c r="L4001" i="1"/>
  <c r="T4001" i="1" s="1"/>
  <c r="O4000" i="1"/>
  <c r="R4000" i="1"/>
  <c r="V4000" i="1" s="1"/>
  <c r="Q4003" i="1"/>
  <c r="N4004" i="1"/>
  <c r="M4001" i="1" l="1"/>
  <c r="O4001" i="1"/>
  <c r="R4001" i="1"/>
  <c r="V4001" i="1" s="1"/>
  <c r="L4002" i="1"/>
  <c r="T4002" i="1" s="1"/>
  <c r="N4005" i="1"/>
  <c r="Q4004" i="1"/>
  <c r="M4002" i="1" l="1"/>
  <c r="O4002" i="1"/>
  <c r="R4002" i="1"/>
  <c r="V4002" i="1" s="1"/>
  <c r="L4003" i="1"/>
  <c r="R4003" i="1" s="1"/>
  <c r="Q4005" i="1"/>
  <c r="N4006" i="1"/>
  <c r="L4004" i="1" l="1"/>
  <c r="T4004" i="1" s="1"/>
  <c r="M4003" i="1"/>
  <c r="T4003" i="1"/>
  <c r="V4003" i="1" s="1"/>
  <c r="O4003" i="1"/>
  <c r="N4007" i="1"/>
  <c r="Q4006" i="1"/>
  <c r="M4004" i="1" l="1"/>
  <c r="O4004" i="1"/>
  <c r="R4004" i="1"/>
  <c r="V4004" i="1" s="1"/>
  <c r="L4005" i="1"/>
  <c r="R4005" i="1" s="1"/>
  <c r="Q4007" i="1"/>
  <c r="N4008" i="1"/>
  <c r="M4005" i="1" l="1"/>
  <c r="L4006" i="1"/>
  <c r="T4006" i="1" s="1"/>
  <c r="O4005" i="1"/>
  <c r="T4005" i="1"/>
  <c r="V4005" i="1" s="1"/>
  <c r="N4009" i="1"/>
  <c r="Q4008" i="1"/>
  <c r="M4006" i="1" l="1"/>
  <c r="O4006" i="1"/>
  <c r="R4006" i="1"/>
  <c r="V4006" i="1" s="1"/>
  <c r="L4007" i="1"/>
  <c r="R4007" i="1" s="1"/>
  <c r="Q4009" i="1"/>
  <c r="N4010" i="1"/>
  <c r="M4007" i="1" l="1"/>
  <c r="L4008" i="1"/>
  <c r="T4008" i="1" s="1"/>
  <c r="O4007" i="1"/>
  <c r="T4007" i="1"/>
  <c r="V4007" i="1" s="1"/>
  <c r="N4011" i="1"/>
  <c r="Q4010" i="1"/>
  <c r="M4008" i="1" l="1"/>
  <c r="L4009" i="1"/>
  <c r="T4009" i="1" s="1"/>
  <c r="O4008" i="1"/>
  <c r="R4008" i="1"/>
  <c r="V4008" i="1" s="1"/>
  <c r="Q4011" i="1"/>
  <c r="N4012" i="1"/>
  <c r="M4009" i="1" l="1"/>
  <c r="O4009" i="1"/>
  <c r="R4009" i="1"/>
  <c r="V4009" i="1" s="1"/>
  <c r="L4010" i="1"/>
  <c r="T4010" i="1" s="1"/>
  <c r="N4013" i="1"/>
  <c r="Q4012" i="1"/>
  <c r="M4010" i="1" l="1"/>
  <c r="O4010" i="1"/>
  <c r="R4010" i="1"/>
  <c r="V4010" i="1" s="1"/>
  <c r="L4011" i="1"/>
  <c r="O4011" i="1" s="1"/>
  <c r="N4014" i="1"/>
  <c r="Q4013" i="1"/>
  <c r="L4012" i="1" l="1"/>
  <c r="T4012" i="1" s="1"/>
  <c r="M4011" i="1"/>
  <c r="R4011" i="1"/>
  <c r="T4011" i="1"/>
  <c r="Q4014" i="1"/>
  <c r="M4012" i="1" l="1"/>
  <c r="R4012" i="1"/>
  <c r="O4012" i="1"/>
  <c r="L4013" i="1"/>
  <c r="T4013" i="1" s="1"/>
  <c r="V4011" i="1"/>
  <c r="V4012" i="1" s="1"/>
  <c r="Q4015" i="1"/>
  <c r="M4013" i="1" l="1"/>
  <c r="L4014" i="1"/>
  <c r="T4014" i="1" s="1"/>
  <c r="O4013" i="1"/>
  <c r="R4013" i="1"/>
  <c r="V4013" i="1" s="1"/>
  <c r="Q4016" i="1"/>
  <c r="O4014" i="1" l="1"/>
  <c r="M4014" i="1"/>
  <c r="R4014" i="1"/>
  <c r="V4014" i="1" s="1"/>
  <c r="L4015" i="1"/>
  <c r="U4015" i="1" s="1"/>
  <c r="Q4017" i="1"/>
  <c r="M4015" i="1" l="1"/>
  <c r="O4015" i="1"/>
  <c r="L4016" i="1"/>
  <c r="U4016" i="1" s="1"/>
  <c r="N4015" i="1"/>
  <c r="R4015" i="1"/>
  <c r="T4015" i="1"/>
  <c r="V4015" i="1" s="1"/>
  <c r="Q4018" i="1"/>
  <c r="M4016" i="1" l="1"/>
  <c r="O4016" i="1"/>
  <c r="N4016" i="1"/>
  <c r="R4016" i="1"/>
  <c r="T4016" i="1"/>
  <c r="L4017" i="1"/>
  <c r="T4017" i="1" s="1"/>
  <c r="Q4019" i="1"/>
  <c r="V4016" i="1" l="1"/>
  <c r="L4018" i="1"/>
  <c r="U4018" i="1" s="1"/>
  <c r="M4017" i="1"/>
  <c r="O4017" i="1"/>
  <c r="U4017" i="1"/>
  <c r="N4017" i="1"/>
  <c r="R4017" i="1"/>
  <c r="Q4020" i="1"/>
  <c r="R4018" i="1" l="1"/>
  <c r="N4018" i="1"/>
  <c r="N4019" i="1" s="1"/>
  <c r="M4018" i="1"/>
  <c r="O4018" i="1"/>
  <c r="T4018" i="1"/>
  <c r="V4017" i="1"/>
  <c r="L4019" i="1"/>
  <c r="T4019" i="1" s="1"/>
  <c r="Q4021" i="1"/>
  <c r="V4018" i="1" l="1"/>
  <c r="O4019" i="1"/>
  <c r="L4020" i="1"/>
  <c r="T4020" i="1" s="1"/>
  <c r="M4019" i="1"/>
  <c r="R4019" i="1"/>
  <c r="N4020" i="1"/>
  <c r="Q4022" i="1"/>
  <c r="V4019" i="1" l="1"/>
  <c r="L4021" i="1"/>
  <c r="T4021" i="1" s="1"/>
  <c r="M4020" i="1"/>
  <c r="R4020" i="1"/>
  <c r="O4020" i="1"/>
  <c r="N4021" i="1"/>
  <c r="Q4023" i="1"/>
  <c r="V4020" i="1" l="1"/>
  <c r="M4021" i="1"/>
  <c r="O4021" i="1"/>
  <c r="R4021" i="1"/>
  <c r="L4022" i="1"/>
  <c r="T4022" i="1" s="1"/>
  <c r="N4022" i="1"/>
  <c r="N4023" i="1" s="1"/>
  <c r="N4024" i="1" s="1"/>
  <c r="Q4024" i="1"/>
  <c r="V4021" i="1" l="1"/>
  <c r="M4022" i="1"/>
  <c r="O4022" i="1"/>
  <c r="R4022" i="1"/>
  <c r="L4023" i="1"/>
  <c r="T4023" i="1" s="1"/>
  <c r="N4025" i="1"/>
  <c r="Q4025" i="1"/>
  <c r="V4022" i="1" l="1"/>
  <c r="M4023" i="1"/>
  <c r="O4023" i="1"/>
  <c r="R4023" i="1"/>
  <c r="V4023" i="1" s="1"/>
  <c r="L4024" i="1"/>
  <c r="R4024" i="1" s="1"/>
  <c r="N4026" i="1"/>
  <c r="N4027" i="1" s="1"/>
  <c r="Q4026" i="1"/>
  <c r="M4024" i="1" l="1"/>
  <c r="O4024" i="1"/>
  <c r="L4025" i="1"/>
  <c r="T4025" i="1" s="1"/>
  <c r="T4024" i="1"/>
  <c r="V4024" i="1" s="1"/>
  <c r="N4028" i="1"/>
  <c r="Q4027" i="1"/>
  <c r="O4025" i="1" l="1"/>
  <c r="L4026" i="1"/>
  <c r="T4026" i="1" s="1"/>
  <c r="M4025" i="1"/>
  <c r="R4025" i="1"/>
  <c r="V4025" i="1" s="1"/>
  <c r="Q4028" i="1"/>
  <c r="N4029" i="1"/>
  <c r="M4026" i="1" l="1"/>
  <c r="L4027" i="1"/>
  <c r="T4027" i="1" s="1"/>
  <c r="O4026" i="1"/>
  <c r="R4026" i="1"/>
  <c r="V4026" i="1" s="1"/>
  <c r="N4030" i="1"/>
  <c r="Q4029" i="1"/>
  <c r="O4027" i="1" l="1"/>
  <c r="M4027" i="1"/>
  <c r="R4027" i="1"/>
  <c r="V4027" i="1" s="1"/>
  <c r="L4028" i="1"/>
  <c r="T4028" i="1" s="1"/>
  <c r="Q4030" i="1"/>
  <c r="N4031" i="1"/>
  <c r="M4028" i="1" l="1"/>
  <c r="L4029" i="1"/>
  <c r="T4029" i="1" s="1"/>
  <c r="O4028" i="1"/>
  <c r="R4028" i="1"/>
  <c r="V4028" i="1" s="1"/>
  <c r="N4032" i="1"/>
  <c r="Q4031" i="1"/>
  <c r="M4029" i="1" l="1"/>
  <c r="O4029" i="1"/>
  <c r="R4029" i="1"/>
  <c r="V4029" i="1" s="1"/>
  <c r="L4030" i="1"/>
  <c r="T4030" i="1" s="1"/>
  <c r="Q4032" i="1"/>
  <c r="N4033" i="1"/>
  <c r="L4031" i="1" l="1"/>
  <c r="T4031" i="1" s="1"/>
  <c r="M4030" i="1"/>
  <c r="O4030" i="1"/>
  <c r="R4030" i="1"/>
  <c r="V4030" i="1" s="1"/>
  <c r="N4034" i="1"/>
  <c r="Q4033" i="1"/>
  <c r="O4031" i="1" l="1"/>
  <c r="M4031" i="1"/>
  <c r="R4031" i="1"/>
  <c r="V4031" i="1" s="1"/>
  <c r="L4032" i="1"/>
  <c r="T4032" i="1" s="1"/>
  <c r="Q4034" i="1"/>
  <c r="N4035" i="1"/>
  <c r="R4032" i="1" l="1"/>
  <c r="V4032" i="1" s="1"/>
  <c r="L4033" i="1"/>
  <c r="T4033" i="1" s="1"/>
  <c r="M4032" i="1"/>
  <c r="O4032" i="1"/>
  <c r="N4036" i="1"/>
  <c r="Q4035" i="1"/>
  <c r="M4033" i="1" l="1"/>
  <c r="R4033" i="1"/>
  <c r="V4033" i="1" s="1"/>
  <c r="O4033" i="1"/>
  <c r="L4034" i="1"/>
  <c r="T4034" i="1" s="1"/>
  <c r="Q4036" i="1"/>
  <c r="N4037" i="1"/>
  <c r="O4034" i="1" l="1"/>
  <c r="M4034" i="1"/>
  <c r="R4034" i="1"/>
  <c r="V4034" i="1" s="1"/>
  <c r="L4035" i="1"/>
  <c r="T4035" i="1" s="1"/>
  <c r="N4038" i="1"/>
  <c r="Q4037" i="1"/>
  <c r="M4035" i="1" l="1"/>
  <c r="O4035" i="1"/>
  <c r="R4035" i="1"/>
  <c r="V4035" i="1" s="1"/>
  <c r="L4036" i="1"/>
  <c r="T4036" i="1" s="1"/>
  <c r="Q4038" i="1"/>
  <c r="L4037" i="1" l="1"/>
  <c r="T4037" i="1" s="1"/>
  <c r="O4036" i="1"/>
  <c r="M4036" i="1"/>
  <c r="R4036" i="1"/>
  <c r="V4036" i="1" s="1"/>
  <c r="Q4039" i="1"/>
  <c r="M4037" i="1" l="1"/>
  <c r="L4038" i="1"/>
  <c r="T4038" i="1" s="1"/>
  <c r="O4037" i="1"/>
  <c r="R4037" i="1"/>
  <c r="V4037" i="1" s="1"/>
  <c r="Q4040" i="1"/>
  <c r="M4038" i="1" l="1"/>
  <c r="O4038" i="1"/>
  <c r="R4038" i="1"/>
  <c r="V4038" i="1" s="1"/>
  <c r="L4039" i="1"/>
  <c r="U4039" i="1" s="1"/>
  <c r="Q4041" i="1"/>
  <c r="M4039" i="1" l="1"/>
  <c r="O4039" i="1"/>
  <c r="N4039" i="1"/>
  <c r="R4039" i="1"/>
  <c r="T4039" i="1"/>
  <c r="L4040" i="1"/>
  <c r="U4040" i="1" s="1"/>
  <c r="Q4042" i="1"/>
  <c r="V4039" i="1" l="1"/>
  <c r="M4040" i="1"/>
  <c r="O4040" i="1"/>
  <c r="N4040" i="1"/>
  <c r="R4040" i="1"/>
  <c r="T4040" i="1"/>
  <c r="L4041" i="1"/>
  <c r="U4041" i="1" s="1"/>
  <c r="Q4043" i="1"/>
  <c r="V4040" i="1" l="1"/>
  <c r="L4042" i="1"/>
  <c r="U4042" i="1" s="1"/>
  <c r="M4041" i="1"/>
  <c r="O4041" i="1"/>
  <c r="N4041" i="1"/>
  <c r="R4041" i="1"/>
  <c r="T4041" i="1"/>
  <c r="Q4044" i="1"/>
  <c r="T4042" i="1" l="1"/>
  <c r="N4042" i="1"/>
  <c r="O4042" i="1"/>
  <c r="M4042" i="1"/>
  <c r="R4042" i="1"/>
  <c r="V4041" i="1"/>
  <c r="L4043" i="1"/>
  <c r="T4043" i="1" s="1"/>
  <c r="N4043" i="1"/>
  <c r="Q4045" i="1"/>
  <c r="V4042" i="1" l="1"/>
  <c r="M4043" i="1"/>
  <c r="L4044" i="1"/>
  <c r="T4044" i="1" s="1"/>
  <c r="O4043" i="1"/>
  <c r="R4043" i="1"/>
  <c r="V4043" i="1" s="1"/>
  <c r="N4044" i="1"/>
  <c r="Q4046" i="1"/>
  <c r="M4044" i="1" l="1"/>
  <c r="O4044" i="1"/>
  <c r="L4045" i="1"/>
  <c r="T4045" i="1" s="1"/>
  <c r="R4044" i="1"/>
  <c r="V4044" i="1" s="1"/>
  <c r="N4045" i="1"/>
  <c r="Q4047" i="1"/>
  <c r="M4045" i="1" l="1"/>
  <c r="O4045" i="1"/>
  <c r="R4045" i="1"/>
  <c r="V4045" i="1" s="1"/>
  <c r="L4046" i="1"/>
  <c r="T4046" i="1" s="1"/>
  <c r="N4046" i="1"/>
  <c r="N4047" i="1" s="1"/>
  <c r="N4048" i="1" s="1"/>
  <c r="Q4048" i="1"/>
  <c r="M4046" i="1" l="1"/>
  <c r="O4046" i="1"/>
  <c r="R4046" i="1"/>
  <c r="V4046" i="1" s="1"/>
  <c r="L4047" i="1"/>
  <c r="R4047" i="1" s="1"/>
  <c r="N4049" i="1"/>
  <c r="Q4049" i="1"/>
  <c r="O4047" i="1" l="1"/>
  <c r="T4047" i="1"/>
  <c r="V4047" i="1" s="1"/>
  <c r="L4048" i="1"/>
  <c r="R4048" i="1" s="1"/>
  <c r="M4047" i="1"/>
  <c r="N4050" i="1"/>
  <c r="Q4050" i="1"/>
  <c r="M4048" i="1" l="1"/>
  <c r="O4048" i="1"/>
  <c r="T4048" i="1"/>
  <c r="V4048" i="1" s="1"/>
  <c r="L4049" i="1"/>
  <c r="T4049" i="1" s="1"/>
  <c r="N4051" i="1"/>
  <c r="Q4051" i="1"/>
  <c r="M4049" i="1" l="1"/>
  <c r="L4050" i="1"/>
  <c r="T4050" i="1" s="1"/>
  <c r="O4049" i="1"/>
  <c r="R4049" i="1"/>
  <c r="V4049" i="1" s="1"/>
  <c r="N4052" i="1"/>
  <c r="Q4052" i="1"/>
  <c r="M4050" i="1" l="1"/>
  <c r="O4050" i="1"/>
  <c r="R4050" i="1"/>
  <c r="V4050" i="1" s="1"/>
  <c r="L4051" i="1"/>
  <c r="T4051" i="1" s="1"/>
  <c r="N4053" i="1"/>
  <c r="Q4053" i="1"/>
  <c r="M4051" i="1" l="1"/>
  <c r="L4052" i="1"/>
  <c r="T4052" i="1" s="1"/>
  <c r="O4051" i="1"/>
  <c r="R4051" i="1"/>
  <c r="V4051" i="1" s="1"/>
  <c r="N4054" i="1"/>
  <c r="Q4054" i="1"/>
  <c r="M4052" i="1" l="1"/>
  <c r="O4052" i="1"/>
  <c r="L4053" i="1"/>
  <c r="T4053" i="1" s="1"/>
  <c r="R4052" i="1"/>
  <c r="V4052" i="1" s="1"/>
  <c r="N4055" i="1"/>
  <c r="Q4055" i="1"/>
  <c r="M4053" i="1" l="1"/>
  <c r="L4054" i="1"/>
  <c r="T4054" i="1" s="1"/>
  <c r="O4053" i="1"/>
  <c r="R4053" i="1"/>
  <c r="V4053" i="1" s="1"/>
  <c r="N4056" i="1"/>
  <c r="Q4056" i="1"/>
  <c r="O4054" i="1" l="1"/>
  <c r="M4054" i="1"/>
  <c r="L4055" i="1"/>
  <c r="T4055" i="1" s="1"/>
  <c r="R4054" i="1"/>
  <c r="V4054" i="1" s="1"/>
  <c r="N4057" i="1"/>
  <c r="Q4057" i="1"/>
  <c r="M4055" i="1" l="1"/>
  <c r="O4055" i="1"/>
  <c r="L4056" i="1"/>
  <c r="T4056" i="1" s="1"/>
  <c r="R4055" i="1"/>
  <c r="V4055" i="1" s="1"/>
  <c r="N4058" i="1"/>
  <c r="Q4058" i="1"/>
  <c r="M4056" i="1" l="1"/>
  <c r="O4056" i="1"/>
  <c r="R4056" i="1"/>
  <c r="V4056" i="1" s="1"/>
  <c r="L4057" i="1"/>
  <c r="O4057" i="1" s="1"/>
  <c r="N4059" i="1"/>
  <c r="Q4059" i="1"/>
  <c r="M4057" i="1" l="1"/>
  <c r="R4057" i="1"/>
  <c r="T4057" i="1"/>
  <c r="L4058" i="1"/>
  <c r="R4058" i="1" s="1"/>
  <c r="N4060" i="1"/>
  <c r="Q4060" i="1"/>
  <c r="L4059" i="1" l="1"/>
  <c r="T4059" i="1" s="1"/>
  <c r="T4058" i="1"/>
  <c r="M4058" i="1"/>
  <c r="O4058" i="1"/>
  <c r="V4057" i="1"/>
  <c r="N4061" i="1"/>
  <c r="Q4061" i="1"/>
  <c r="V4058" i="1" l="1"/>
  <c r="O4059" i="1"/>
  <c r="R4059" i="1"/>
  <c r="M4059" i="1"/>
  <c r="L4060" i="1"/>
  <c r="T4060" i="1" s="1"/>
  <c r="N4062" i="1"/>
  <c r="Q4062" i="1"/>
  <c r="V4059" i="1" l="1"/>
  <c r="O4060" i="1"/>
  <c r="M4060" i="1"/>
  <c r="L4061" i="1"/>
  <c r="T4061" i="1" s="1"/>
  <c r="R4060" i="1"/>
  <c r="V4060" i="1" s="1"/>
  <c r="Q4063" i="1"/>
  <c r="M4061" i="1" l="1"/>
  <c r="O4061" i="1"/>
  <c r="L4062" i="1"/>
  <c r="T4062" i="1" s="1"/>
  <c r="R4061" i="1"/>
  <c r="V4061" i="1" s="1"/>
  <c r="Q4064" i="1"/>
  <c r="M4062" i="1" l="1"/>
  <c r="L4063" i="1"/>
  <c r="U4063" i="1" s="1"/>
  <c r="O4062" i="1"/>
  <c r="R4062" i="1"/>
  <c r="V4062" i="1" s="1"/>
  <c r="Q4065" i="1"/>
  <c r="M4063" i="1" l="1"/>
  <c r="N4063" i="1"/>
  <c r="O4063" i="1"/>
  <c r="L4064" i="1"/>
  <c r="U4064" i="1" s="1"/>
  <c r="R4063" i="1"/>
  <c r="T4063" i="1"/>
  <c r="Q4066" i="1"/>
  <c r="V4063" i="1" l="1"/>
  <c r="M4064" i="1"/>
  <c r="O4064" i="1"/>
  <c r="R4064" i="1"/>
  <c r="N4064" i="1"/>
  <c r="T4064" i="1"/>
  <c r="V4064" i="1" s="1"/>
  <c r="L4065" i="1"/>
  <c r="R4065" i="1" s="1"/>
  <c r="Q4067" i="1"/>
  <c r="L4066" i="1" l="1"/>
  <c r="U4066" i="1" s="1"/>
  <c r="N4065" i="1"/>
  <c r="T4065" i="1"/>
  <c r="U4065" i="1"/>
  <c r="M4065" i="1"/>
  <c r="O4065" i="1"/>
  <c r="Q4068" i="1"/>
  <c r="O4066" i="1" l="1"/>
  <c r="R4066" i="1"/>
  <c r="N4066" i="1"/>
  <c r="V4065" i="1"/>
  <c r="M4066" i="1"/>
  <c r="T4066" i="1"/>
  <c r="L4067" i="1"/>
  <c r="T4067" i="1" s="1"/>
  <c r="N4067" i="1"/>
  <c r="Q4069" i="1"/>
  <c r="V4066" i="1" l="1"/>
  <c r="M4067" i="1"/>
  <c r="L4068" i="1"/>
  <c r="T4068" i="1" s="1"/>
  <c r="O4067" i="1"/>
  <c r="R4067" i="1"/>
  <c r="N4068" i="1"/>
  <c r="Q4070" i="1"/>
  <c r="V4067" i="1" l="1"/>
  <c r="O4068" i="1"/>
  <c r="M4068" i="1"/>
  <c r="R4068" i="1"/>
  <c r="L4069" i="1"/>
  <c r="T4069" i="1" s="1"/>
  <c r="N4069" i="1"/>
  <c r="Q4071" i="1"/>
  <c r="V4068" i="1" l="1"/>
  <c r="M4069" i="1"/>
  <c r="O4069" i="1"/>
  <c r="L4070" i="1"/>
  <c r="T4070" i="1" s="1"/>
  <c r="R4069" i="1"/>
  <c r="N4070" i="1"/>
  <c r="N4071" i="1" s="1"/>
  <c r="N4072" i="1" s="1"/>
  <c r="Q4072" i="1"/>
  <c r="V4069" i="1" l="1"/>
  <c r="M4070" i="1"/>
  <c r="O4070" i="1"/>
  <c r="R4070" i="1"/>
  <c r="V4070" i="1" s="1"/>
  <c r="L4071" i="1"/>
  <c r="T4071" i="1" s="1"/>
  <c r="N4073" i="1"/>
  <c r="Q4073" i="1"/>
  <c r="M4071" i="1" l="1"/>
  <c r="O4071" i="1"/>
  <c r="L4072" i="1"/>
  <c r="T4072" i="1" s="1"/>
  <c r="R4071" i="1"/>
  <c r="V4071" i="1" s="1"/>
  <c r="N4074" i="1"/>
  <c r="N4075" i="1" s="1"/>
  <c r="Q4074" i="1"/>
  <c r="L4073" i="1" l="1"/>
  <c r="T4073" i="1" s="1"/>
  <c r="O4072" i="1"/>
  <c r="R4072" i="1"/>
  <c r="V4072" i="1" s="1"/>
  <c r="M4072" i="1"/>
  <c r="Q4075" i="1"/>
  <c r="N4076" i="1"/>
  <c r="O4073" i="1" l="1"/>
  <c r="M4073" i="1"/>
  <c r="R4073" i="1"/>
  <c r="V4073" i="1" s="1"/>
  <c r="L4074" i="1"/>
  <c r="T4074" i="1" s="1"/>
  <c r="N4077" i="1"/>
  <c r="Q4076" i="1"/>
  <c r="M4074" i="1" l="1"/>
  <c r="L4075" i="1"/>
  <c r="T4075" i="1" s="1"/>
  <c r="O4074" i="1"/>
  <c r="R4074" i="1"/>
  <c r="V4074" i="1" s="1"/>
  <c r="Q4077" i="1"/>
  <c r="N4078" i="1"/>
  <c r="L4076" i="1" l="1"/>
  <c r="T4076" i="1" s="1"/>
  <c r="M4075" i="1"/>
  <c r="O4075" i="1"/>
  <c r="R4075" i="1"/>
  <c r="V4075" i="1" s="1"/>
  <c r="N4079" i="1"/>
  <c r="Q4078" i="1"/>
  <c r="L4077" i="1" l="1"/>
  <c r="T4077" i="1" s="1"/>
  <c r="M4076" i="1"/>
  <c r="O4076" i="1"/>
  <c r="R4076" i="1"/>
  <c r="V4076" i="1" s="1"/>
  <c r="Q4079" i="1"/>
  <c r="N4080" i="1"/>
  <c r="O4077" i="1" l="1"/>
  <c r="R4077" i="1"/>
  <c r="V4077" i="1" s="1"/>
  <c r="M4077" i="1"/>
  <c r="L4078" i="1"/>
  <c r="T4078" i="1" s="1"/>
  <c r="N4081" i="1"/>
  <c r="Q4080" i="1"/>
  <c r="M4078" i="1" l="1"/>
  <c r="O4078" i="1"/>
  <c r="R4078" i="1"/>
  <c r="V4078" i="1" s="1"/>
  <c r="L4079" i="1"/>
  <c r="T4079" i="1" s="1"/>
  <c r="Q4081" i="1"/>
  <c r="N4082" i="1"/>
  <c r="L4080" i="1" l="1"/>
  <c r="T4080" i="1" s="1"/>
  <c r="M4079" i="1"/>
  <c r="O4079" i="1"/>
  <c r="R4079" i="1"/>
  <c r="V4079" i="1" s="1"/>
  <c r="N4083" i="1"/>
  <c r="Q4082" i="1"/>
  <c r="M4080" i="1" l="1"/>
  <c r="O4080" i="1"/>
  <c r="R4080" i="1"/>
  <c r="V4080" i="1" s="1"/>
  <c r="L4081" i="1"/>
  <c r="R4081" i="1" s="1"/>
  <c r="Q4083" i="1"/>
  <c r="N4084" i="1"/>
  <c r="O4081" i="1" l="1"/>
  <c r="T4081" i="1"/>
  <c r="V4081" i="1" s="1"/>
  <c r="L4082" i="1"/>
  <c r="R4082" i="1" s="1"/>
  <c r="M4081" i="1"/>
  <c r="N4085" i="1"/>
  <c r="Q4084" i="1"/>
  <c r="M4082" i="1" l="1"/>
  <c r="L4083" i="1"/>
  <c r="R4083" i="1" s="1"/>
  <c r="O4082" i="1"/>
  <c r="T4082" i="1"/>
  <c r="V4082" i="1" s="1"/>
  <c r="Q4085" i="1"/>
  <c r="N4086" i="1"/>
  <c r="O4083" i="1" l="1"/>
  <c r="T4083" i="1"/>
  <c r="V4083" i="1" s="1"/>
  <c r="L4084" i="1"/>
  <c r="R4084" i="1" s="1"/>
  <c r="M4083" i="1"/>
  <c r="Q4086" i="1"/>
  <c r="L4085" i="1" l="1"/>
  <c r="T4085" i="1" s="1"/>
  <c r="M4084" i="1"/>
  <c r="T4084" i="1"/>
  <c r="V4084" i="1" s="1"/>
  <c r="O4084" i="1"/>
  <c r="Q4087" i="1"/>
  <c r="M4085" i="1" l="1"/>
  <c r="O4085" i="1"/>
  <c r="R4085" i="1"/>
  <c r="V4085" i="1" s="1"/>
  <c r="L4086" i="1"/>
  <c r="T4086" i="1" s="1"/>
  <c r="Q4088" i="1"/>
  <c r="M4086" i="1" l="1"/>
  <c r="O4086" i="1"/>
  <c r="L4087" i="1"/>
  <c r="U4087" i="1" s="1"/>
  <c r="R4086" i="1"/>
  <c r="V4086" i="1" s="1"/>
  <c r="Q4089" i="1"/>
  <c r="M4087" i="1" l="1"/>
  <c r="O4087" i="1"/>
  <c r="N4087" i="1"/>
  <c r="R4087" i="1"/>
  <c r="T4087" i="1"/>
  <c r="L4088" i="1"/>
  <c r="U4088" i="1" s="1"/>
  <c r="Q4090" i="1"/>
  <c r="V4087" i="1" l="1"/>
  <c r="L4089" i="1"/>
  <c r="U4089" i="1" s="1"/>
  <c r="O4088" i="1"/>
  <c r="M4088" i="1"/>
  <c r="N4088" i="1"/>
  <c r="R4088" i="1"/>
  <c r="T4088" i="1"/>
  <c r="Q4091" i="1"/>
  <c r="N4089" i="1" l="1"/>
  <c r="M4089" i="1"/>
  <c r="O4089" i="1"/>
  <c r="T4089" i="1"/>
  <c r="R4089" i="1"/>
  <c r="V4088" i="1"/>
  <c r="L4090" i="1"/>
  <c r="U4090" i="1" s="1"/>
  <c r="Q4092" i="1"/>
  <c r="V4089" i="1" l="1"/>
  <c r="O4090" i="1"/>
  <c r="M4090" i="1"/>
  <c r="T4090" i="1"/>
  <c r="L4091" i="1"/>
  <c r="T4091" i="1" s="1"/>
  <c r="N4090" i="1"/>
  <c r="N4091" i="1" s="1"/>
  <c r="R4090" i="1"/>
  <c r="Q4093" i="1"/>
  <c r="V4090" i="1" l="1"/>
  <c r="M4091" i="1"/>
  <c r="R4091" i="1"/>
  <c r="O4091" i="1"/>
  <c r="L4092" i="1"/>
  <c r="T4092" i="1" s="1"/>
  <c r="N4092" i="1"/>
  <c r="Q4094" i="1"/>
  <c r="V4091" i="1" l="1"/>
  <c r="O4092" i="1"/>
  <c r="M4092" i="1"/>
  <c r="L4093" i="1"/>
  <c r="T4093" i="1" s="1"/>
  <c r="R4092" i="1"/>
  <c r="N4093" i="1"/>
  <c r="Q4095" i="1"/>
  <c r="V4092" i="1" l="1"/>
  <c r="R4093" i="1"/>
  <c r="O4093" i="1"/>
  <c r="M4093" i="1"/>
  <c r="L4094" i="1"/>
  <c r="T4094" i="1" s="1"/>
  <c r="N4094" i="1"/>
  <c r="N4095" i="1" s="1"/>
  <c r="N4096" i="1" s="1"/>
  <c r="Q4096" i="1"/>
  <c r="V4093" i="1" l="1"/>
  <c r="M4094" i="1"/>
  <c r="R4094" i="1"/>
  <c r="O4094" i="1"/>
  <c r="L4095" i="1"/>
  <c r="R4095" i="1" s="1"/>
  <c r="N4097" i="1"/>
  <c r="N4098" i="1" s="1"/>
  <c r="Q4097" i="1"/>
  <c r="V4094" i="1" l="1"/>
  <c r="M4095" i="1"/>
  <c r="T4095" i="1"/>
  <c r="L4096" i="1"/>
  <c r="T4096" i="1" s="1"/>
  <c r="O4095" i="1"/>
  <c r="N4099" i="1"/>
  <c r="Q4098" i="1"/>
  <c r="V4095" i="1" l="1"/>
  <c r="L4097" i="1"/>
  <c r="T4097" i="1" s="1"/>
  <c r="M4096" i="1"/>
  <c r="O4096" i="1"/>
  <c r="R4096" i="1"/>
  <c r="Q4099" i="1"/>
  <c r="N4100" i="1"/>
  <c r="V4096" i="1" l="1"/>
  <c r="O4097" i="1"/>
  <c r="M4097" i="1"/>
  <c r="R4097" i="1"/>
  <c r="L4098" i="1"/>
  <c r="T4098" i="1" s="1"/>
  <c r="N4101" i="1"/>
  <c r="Q4100" i="1"/>
  <c r="V4097" i="1" l="1"/>
  <c r="M4098" i="1"/>
  <c r="O4098" i="1"/>
  <c r="R4098" i="1"/>
  <c r="V4098" i="1" s="1"/>
  <c r="L4099" i="1"/>
  <c r="T4099" i="1" s="1"/>
  <c r="Q4101" i="1"/>
  <c r="N4102" i="1"/>
  <c r="L4100" i="1" l="1"/>
  <c r="T4100" i="1" s="1"/>
  <c r="M4099" i="1"/>
  <c r="O4099" i="1"/>
  <c r="R4099" i="1"/>
  <c r="V4099" i="1" s="1"/>
  <c r="N4103" i="1"/>
  <c r="Q4102" i="1"/>
  <c r="O4100" i="1" l="1"/>
  <c r="M4100" i="1"/>
  <c r="R4100" i="1"/>
  <c r="V4100" i="1" s="1"/>
  <c r="L4101" i="1"/>
  <c r="T4101" i="1" s="1"/>
  <c r="Q4103" i="1"/>
  <c r="N4104" i="1"/>
  <c r="M4101" i="1" l="1"/>
  <c r="L4102" i="1"/>
  <c r="T4102" i="1" s="1"/>
  <c r="O4101" i="1"/>
  <c r="R4101" i="1"/>
  <c r="V4101" i="1" s="1"/>
  <c r="N4105" i="1"/>
  <c r="Q4104" i="1"/>
  <c r="M4102" i="1" l="1"/>
  <c r="O4102" i="1"/>
  <c r="L4103" i="1"/>
  <c r="T4103" i="1" s="1"/>
  <c r="R4102" i="1"/>
  <c r="V4102" i="1" s="1"/>
  <c r="Q4105" i="1"/>
  <c r="N4106" i="1"/>
  <c r="M4103" i="1" l="1"/>
  <c r="L4104" i="1"/>
  <c r="T4104" i="1" s="1"/>
  <c r="O4103" i="1"/>
  <c r="R4103" i="1"/>
  <c r="V4103" i="1" s="1"/>
  <c r="Q4106" i="1"/>
  <c r="N4107" i="1"/>
  <c r="M4104" i="1" l="1"/>
  <c r="R4104" i="1"/>
  <c r="V4104" i="1" s="1"/>
  <c r="L4105" i="1"/>
  <c r="T4105" i="1" s="1"/>
  <c r="O4104" i="1"/>
  <c r="N4108" i="1"/>
  <c r="Q4107" i="1"/>
  <c r="O4105" i="1" l="1"/>
  <c r="M4105" i="1"/>
  <c r="R4105" i="1"/>
  <c r="V4105" i="1" s="1"/>
  <c r="L4106" i="1"/>
  <c r="T4106" i="1" s="1"/>
  <c r="N4109" i="1"/>
  <c r="Q4108" i="1"/>
  <c r="L4107" i="1" l="1"/>
  <c r="T4107" i="1" s="1"/>
  <c r="M4106" i="1"/>
  <c r="R4106" i="1"/>
  <c r="V4106" i="1" s="1"/>
  <c r="O4106" i="1"/>
  <c r="Q4109" i="1"/>
  <c r="N4110" i="1"/>
  <c r="M4107" i="1" l="1"/>
  <c r="O4107" i="1"/>
  <c r="R4107" i="1"/>
  <c r="V4107" i="1" s="1"/>
  <c r="L4108" i="1"/>
  <c r="O4108" i="1" s="1"/>
  <c r="Q4110" i="1"/>
  <c r="L4109" i="1" l="1"/>
  <c r="T4109" i="1" s="1"/>
  <c r="R4108" i="1"/>
  <c r="T4108" i="1"/>
  <c r="M4108" i="1"/>
  <c r="Q4111" i="1"/>
  <c r="M4109" i="1" l="1"/>
  <c r="O4109" i="1"/>
  <c r="R4109" i="1"/>
  <c r="L4110" i="1"/>
  <c r="T4110" i="1" s="1"/>
  <c r="V4108" i="1"/>
  <c r="Q4112" i="1"/>
  <c r="V4109" i="1" l="1"/>
  <c r="M4110" i="1"/>
  <c r="O4110" i="1"/>
  <c r="L4111" i="1"/>
  <c r="U4111" i="1" s="1"/>
  <c r="R4110" i="1"/>
  <c r="Q4113" i="1"/>
  <c r="V4110" i="1" l="1"/>
  <c r="M4111" i="1"/>
  <c r="N4111" i="1"/>
  <c r="O4111" i="1"/>
  <c r="L4112" i="1"/>
  <c r="U4112" i="1" s="1"/>
  <c r="R4111" i="1"/>
  <c r="T4111" i="1"/>
  <c r="V4111" i="1" s="1"/>
  <c r="Q4114" i="1"/>
  <c r="O4112" i="1" l="1"/>
  <c r="M4112" i="1"/>
  <c r="N4112" i="1"/>
  <c r="T4112" i="1"/>
  <c r="R4112" i="1"/>
  <c r="L4113" i="1"/>
  <c r="U4113" i="1" s="1"/>
  <c r="Q4115" i="1"/>
  <c r="V4112" i="1" l="1"/>
  <c r="O4113" i="1"/>
  <c r="M4113" i="1"/>
  <c r="N4113" i="1"/>
  <c r="L4114" i="1"/>
  <c r="U4114" i="1" s="1"/>
  <c r="R4113" i="1"/>
  <c r="T4113" i="1"/>
  <c r="Q4116" i="1"/>
  <c r="M4114" i="1" l="1"/>
  <c r="O4114" i="1"/>
  <c r="V4113" i="1"/>
  <c r="R4114" i="1"/>
  <c r="N4114" i="1"/>
  <c r="N4115" i="1" s="1"/>
  <c r="T4114" i="1"/>
  <c r="L4115" i="1"/>
  <c r="T4115" i="1" s="1"/>
  <c r="Q4117" i="1"/>
  <c r="V4114" i="1" l="1"/>
  <c r="M4115" i="1"/>
  <c r="R4115" i="1"/>
  <c r="O4115" i="1"/>
  <c r="L4116" i="1"/>
  <c r="T4116" i="1" s="1"/>
  <c r="N4116" i="1"/>
  <c r="Q4118" i="1"/>
  <c r="V4115" i="1" l="1"/>
  <c r="M4116" i="1"/>
  <c r="O4116" i="1"/>
  <c r="L4117" i="1"/>
  <c r="T4117" i="1" s="1"/>
  <c r="R4116" i="1"/>
  <c r="N4117" i="1"/>
  <c r="Q4119" i="1"/>
  <c r="V4116" i="1" l="1"/>
  <c r="L4118" i="1"/>
  <c r="T4118" i="1" s="1"/>
  <c r="O4117" i="1"/>
  <c r="R4117" i="1"/>
  <c r="V4117" i="1" s="1"/>
  <c r="M4117" i="1"/>
  <c r="N4118" i="1"/>
  <c r="N4119" i="1" s="1"/>
  <c r="N4120" i="1" s="1"/>
  <c r="Q4120" i="1"/>
  <c r="O4118" i="1" l="1"/>
  <c r="R4118" i="1"/>
  <c r="V4118" i="1" s="1"/>
  <c r="M4118" i="1"/>
  <c r="L4119" i="1"/>
  <c r="T4119" i="1" s="1"/>
  <c r="N4121" i="1"/>
  <c r="N4122" i="1" s="1"/>
  <c r="Q4121" i="1"/>
  <c r="M4119" i="1" l="1"/>
  <c r="R4119" i="1"/>
  <c r="V4119" i="1" s="1"/>
  <c r="O4119" i="1"/>
  <c r="L4120" i="1"/>
  <c r="T4120" i="1" s="1"/>
  <c r="N4123" i="1"/>
  <c r="Q4122" i="1"/>
  <c r="L4121" i="1" l="1"/>
  <c r="T4121" i="1" s="1"/>
  <c r="M4120" i="1"/>
  <c r="O4120" i="1"/>
  <c r="R4120" i="1"/>
  <c r="V4120" i="1" s="1"/>
  <c r="Q4123" i="1"/>
  <c r="N4124" i="1"/>
  <c r="M4121" i="1" l="1"/>
  <c r="O4121" i="1"/>
  <c r="R4121" i="1"/>
  <c r="V4121" i="1" s="1"/>
  <c r="L4122" i="1"/>
  <c r="T4122" i="1" s="1"/>
  <c r="N4125" i="1"/>
  <c r="Q4124" i="1"/>
  <c r="M4122" i="1" l="1"/>
  <c r="O4122" i="1"/>
  <c r="R4122" i="1"/>
  <c r="V4122" i="1" s="1"/>
  <c r="L4123" i="1"/>
  <c r="T4123" i="1" s="1"/>
  <c r="Q4125" i="1"/>
  <c r="N4126" i="1"/>
  <c r="M4123" i="1" l="1"/>
  <c r="L4124" i="1"/>
  <c r="T4124" i="1" s="1"/>
  <c r="O4123" i="1"/>
  <c r="R4123" i="1"/>
  <c r="V4123" i="1" s="1"/>
  <c r="N4127" i="1"/>
  <c r="Q4126" i="1"/>
  <c r="R4124" i="1" l="1"/>
  <c r="V4124" i="1" s="1"/>
  <c r="M4124" i="1"/>
  <c r="O4124" i="1"/>
  <c r="L4125" i="1"/>
  <c r="T4125" i="1" s="1"/>
  <c r="Q4127" i="1"/>
  <c r="N4128" i="1"/>
  <c r="L4126" i="1" l="1"/>
  <c r="T4126" i="1" s="1"/>
  <c r="M4125" i="1"/>
  <c r="O4125" i="1"/>
  <c r="R4125" i="1"/>
  <c r="V4125" i="1" s="1"/>
  <c r="N4129" i="1"/>
  <c r="Q4128" i="1"/>
  <c r="M4126" i="1" l="1"/>
  <c r="R4126" i="1"/>
  <c r="V4126" i="1" s="1"/>
  <c r="L4127" i="1"/>
  <c r="T4127" i="1" s="1"/>
  <c r="O4126" i="1"/>
  <c r="Q4129" i="1"/>
  <c r="N4130" i="1"/>
  <c r="M4127" i="1" l="1"/>
  <c r="R4127" i="1"/>
  <c r="V4127" i="1" s="1"/>
  <c r="O4127" i="1"/>
  <c r="L4128" i="1"/>
  <c r="T4128" i="1" s="1"/>
  <c r="N4131" i="1"/>
  <c r="Q4130" i="1"/>
  <c r="M4128" i="1" l="1"/>
  <c r="L4129" i="1"/>
  <c r="T4129" i="1" s="1"/>
  <c r="O4128" i="1"/>
  <c r="R4128" i="1"/>
  <c r="V4128" i="1" s="1"/>
  <c r="Q4131" i="1"/>
  <c r="N4132" i="1"/>
  <c r="M4129" i="1" l="1"/>
  <c r="L4130" i="1"/>
  <c r="T4130" i="1" s="1"/>
  <c r="O4129" i="1"/>
  <c r="R4129" i="1"/>
  <c r="V4129" i="1" s="1"/>
  <c r="N4133" i="1"/>
  <c r="Q4132" i="1"/>
  <c r="M4130" i="1" l="1"/>
  <c r="O4130" i="1"/>
  <c r="R4130" i="1"/>
  <c r="V4130" i="1" s="1"/>
  <c r="L4131" i="1"/>
  <c r="M4131" i="1" s="1"/>
  <c r="Q4133" i="1"/>
  <c r="N4134" i="1"/>
  <c r="L4132" i="1" l="1"/>
  <c r="T4132" i="1" s="1"/>
  <c r="O4131" i="1"/>
  <c r="R4131" i="1"/>
  <c r="T4131" i="1"/>
  <c r="Q4134" i="1"/>
  <c r="O4132" i="1" l="1"/>
  <c r="M4132" i="1"/>
  <c r="L4133" i="1"/>
  <c r="T4133" i="1" s="1"/>
  <c r="R4132" i="1"/>
  <c r="V4131" i="1"/>
  <c r="Q4135" i="1"/>
  <c r="O4133" i="1" l="1"/>
  <c r="L4134" i="1"/>
  <c r="T4134" i="1" s="1"/>
  <c r="M4133" i="1"/>
  <c r="R4133" i="1"/>
  <c r="V4132" i="1"/>
  <c r="Q4136" i="1"/>
  <c r="M4134" i="1" l="1"/>
  <c r="O4134" i="1"/>
  <c r="R4134" i="1"/>
  <c r="L4135" i="1"/>
  <c r="U4135" i="1" s="1"/>
  <c r="V4133" i="1"/>
  <c r="Q4137" i="1"/>
  <c r="V4134" i="1" l="1"/>
  <c r="M4135" i="1"/>
  <c r="O4135" i="1"/>
  <c r="N4135" i="1"/>
  <c r="R4135" i="1"/>
  <c r="T4135" i="1"/>
  <c r="L4136" i="1"/>
  <c r="T4136" i="1" s="1"/>
  <c r="Q4138" i="1"/>
  <c r="V4135" i="1" l="1"/>
  <c r="N4136" i="1"/>
  <c r="U4136" i="1"/>
  <c r="L4137" i="1"/>
  <c r="R4137" i="1" s="1"/>
  <c r="M4136" i="1"/>
  <c r="O4136" i="1"/>
  <c r="R4136" i="1"/>
  <c r="Q4139" i="1"/>
  <c r="V4136" i="1" l="1"/>
  <c r="M4137" i="1"/>
  <c r="T4137" i="1"/>
  <c r="O4137" i="1"/>
  <c r="U4137" i="1"/>
  <c r="L4138" i="1"/>
  <c r="U4138" i="1" s="1"/>
  <c r="N4137" i="1"/>
  <c r="Q4140" i="1"/>
  <c r="V4137" i="1" l="1"/>
  <c r="M4138" i="1"/>
  <c r="T4138" i="1"/>
  <c r="N4138" i="1"/>
  <c r="L4139" i="1"/>
  <c r="R4139" i="1" s="1"/>
  <c r="O4138" i="1"/>
  <c r="R4138" i="1"/>
  <c r="N4139" i="1"/>
  <c r="Q4141" i="1"/>
  <c r="V4138" i="1" l="1"/>
  <c r="M4139" i="1"/>
  <c r="O4139" i="1"/>
  <c r="T4139" i="1"/>
  <c r="L4140" i="1"/>
  <c r="T4140" i="1" s="1"/>
  <c r="N4140" i="1"/>
  <c r="Q4142" i="1"/>
  <c r="V4139" i="1" l="1"/>
  <c r="M4140" i="1"/>
  <c r="L4141" i="1"/>
  <c r="T4141" i="1" s="1"/>
  <c r="O4140" i="1"/>
  <c r="R4140" i="1"/>
  <c r="N4141" i="1"/>
  <c r="Q4143" i="1"/>
  <c r="V4140" i="1" l="1"/>
  <c r="O4141" i="1"/>
  <c r="R4141" i="1"/>
  <c r="M4141" i="1"/>
  <c r="L4142" i="1"/>
  <c r="T4142" i="1" s="1"/>
  <c r="N4142" i="1"/>
  <c r="N4143" i="1" s="1"/>
  <c r="N4144" i="1" s="1"/>
  <c r="Q4144" i="1"/>
  <c r="V4141" i="1" l="1"/>
  <c r="M4142" i="1"/>
  <c r="L4143" i="1"/>
  <c r="T4143" i="1" s="1"/>
  <c r="O4142" i="1"/>
  <c r="R4142" i="1"/>
  <c r="V4142" i="1" s="1"/>
  <c r="N4145" i="1"/>
  <c r="Q4145" i="1"/>
  <c r="O4143" i="1" l="1"/>
  <c r="M4143" i="1"/>
  <c r="R4143" i="1"/>
  <c r="V4143" i="1" s="1"/>
  <c r="L4144" i="1"/>
  <c r="T4144" i="1" s="1"/>
  <c r="N4146" i="1"/>
  <c r="N4147" i="1" s="1"/>
  <c r="Q4146" i="1"/>
  <c r="M4144" i="1" l="1"/>
  <c r="R4144" i="1"/>
  <c r="V4144" i="1" s="1"/>
  <c r="O4144" i="1"/>
  <c r="L4145" i="1"/>
  <c r="T4145" i="1" s="1"/>
  <c r="Q4147" i="1"/>
  <c r="N4148" i="1"/>
  <c r="L4146" i="1" l="1"/>
  <c r="T4146" i="1" s="1"/>
  <c r="R4145" i="1"/>
  <c r="V4145" i="1" s="1"/>
  <c r="M4145" i="1"/>
  <c r="O4145" i="1"/>
  <c r="N4149" i="1"/>
  <c r="Q4148" i="1"/>
  <c r="M4146" i="1" l="1"/>
  <c r="O4146" i="1"/>
  <c r="R4146" i="1"/>
  <c r="V4146" i="1" s="1"/>
  <c r="L4147" i="1"/>
  <c r="R4147" i="1" s="1"/>
  <c r="Q4149" i="1"/>
  <c r="N4150" i="1"/>
  <c r="L4148" i="1" l="1"/>
  <c r="T4148" i="1" s="1"/>
  <c r="O4147" i="1"/>
  <c r="T4147" i="1"/>
  <c r="V4147" i="1" s="1"/>
  <c r="M4147" i="1"/>
  <c r="N4151" i="1"/>
  <c r="Q4150" i="1"/>
  <c r="M4148" i="1" l="1"/>
  <c r="O4148" i="1"/>
  <c r="R4148" i="1"/>
  <c r="V4148" i="1" s="1"/>
  <c r="L4149" i="1"/>
  <c r="M4149" i="1" s="1"/>
  <c r="Q4151" i="1"/>
  <c r="N4152" i="1"/>
  <c r="L4150" i="1" l="1"/>
  <c r="T4150" i="1" s="1"/>
  <c r="R4149" i="1"/>
  <c r="T4149" i="1"/>
  <c r="O4149" i="1"/>
  <c r="N4153" i="1"/>
  <c r="Q4152" i="1"/>
  <c r="M4150" i="1" l="1"/>
  <c r="O4150" i="1"/>
  <c r="R4150" i="1"/>
  <c r="L4151" i="1"/>
  <c r="T4151" i="1" s="1"/>
  <c r="V4149" i="1"/>
  <c r="V4150" i="1" s="1"/>
  <c r="Q4153" i="1"/>
  <c r="N4154" i="1"/>
  <c r="O4151" i="1" l="1"/>
  <c r="L4152" i="1"/>
  <c r="T4152" i="1" s="1"/>
  <c r="M4151" i="1"/>
  <c r="R4151" i="1"/>
  <c r="V4151" i="1" s="1"/>
  <c r="N4155" i="1"/>
  <c r="Q4154" i="1"/>
  <c r="M4152" i="1" l="1"/>
  <c r="L4153" i="1"/>
  <c r="T4153" i="1" s="1"/>
  <c r="O4152" i="1"/>
  <c r="R4152" i="1"/>
  <c r="V4152" i="1" s="1"/>
  <c r="Q4155" i="1"/>
  <c r="N4156" i="1"/>
  <c r="O4153" i="1" l="1"/>
  <c r="L4154" i="1"/>
  <c r="T4154" i="1" s="1"/>
  <c r="M4153" i="1"/>
  <c r="R4153" i="1"/>
  <c r="V4153" i="1" s="1"/>
  <c r="N4157" i="1"/>
  <c r="Q4156" i="1"/>
  <c r="M4154" i="1" l="1"/>
  <c r="O4154" i="1"/>
  <c r="L4155" i="1"/>
  <c r="T4155" i="1" s="1"/>
  <c r="R4154" i="1"/>
  <c r="V4154" i="1" s="1"/>
  <c r="Q4157" i="1"/>
  <c r="N4158" i="1"/>
  <c r="O4155" i="1" l="1"/>
  <c r="M4155" i="1"/>
  <c r="R4155" i="1"/>
  <c r="V4155" i="1" s="1"/>
  <c r="L4156" i="1"/>
  <c r="T4156" i="1" s="1"/>
  <c r="Q4158" i="1"/>
  <c r="L4157" i="1" l="1"/>
  <c r="T4157" i="1" s="1"/>
  <c r="M4156" i="1"/>
  <c r="O4156" i="1"/>
  <c r="R4156" i="1"/>
  <c r="V4156" i="1" s="1"/>
  <c r="Q4159" i="1"/>
  <c r="O4157" i="1" l="1"/>
  <c r="M4157" i="1"/>
  <c r="R4157" i="1"/>
  <c r="V4157" i="1" s="1"/>
  <c r="L4158" i="1"/>
  <c r="T4158" i="1" s="1"/>
  <c r="Q4160" i="1"/>
  <c r="L4159" i="1" l="1"/>
  <c r="U4159" i="1" s="1"/>
  <c r="M4158" i="1"/>
  <c r="O4158" i="1"/>
  <c r="R4158" i="1"/>
  <c r="V4158" i="1" s="1"/>
  <c r="Q4161" i="1"/>
  <c r="N4159" i="1" l="1"/>
  <c r="R4159" i="1"/>
  <c r="M4159" i="1"/>
  <c r="T4159" i="1"/>
  <c r="V4159" i="1" s="1"/>
  <c r="O4159" i="1"/>
  <c r="L4160" i="1"/>
  <c r="U4160" i="1" s="1"/>
  <c r="Q4162" i="1"/>
  <c r="M4160" i="1" l="1"/>
  <c r="O4160" i="1"/>
  <c r="L4161" i="1"/>
  <c r="U4161" i="1" s="1"/>
  <c r="R4160" i="1"/>
  <c r="T4160" i="1"/>
  <c r="N4160" i="1"/>
  <c r="Q4163" i="1"/>
  <c r="V4160" i="1" l="1"/>
  <c r="O4161" i="1"/>
  <c r="N4161" i="1"/>
  <c r="M4161" i="1"/>
  <c r="R4161" i="1"/>
  <c r="T4161" i="1"/>
  <c r="L4162" i="1"/>
  <c r="U4162" i="1" s="1"/>
  <c r="Q4164" i="1"/>
  <c r="V4161" i="1" l="1"/>
  <c r="M4162" i="1"/>
  <c r="O4162" i="1"/>
  <c r="N4162" i="1"/>
  <c r="N4163" i="1" s="1"/>
  <c r="R4162" i="1"/>
  <c r="T4162" i="1"/>
  <c r="L4163" i="1"/>
  <c r="T4163" i="1" s="1"/>
  <c r="Q4165" i="1"/>
  <c r="V4162" i="1" l="1"/>
  <c r="L4164" i="1"/>
  <c r="T4164" i="1" s="1"/>
  <c r="R4163" i="1"/>
  <c r="O4163" i="1"/>
  <c r="M4163" i="1"/>
  <c r="N4164" i="1"/>
  <c r="Q4166" i="1"/>
  <c r="M4164" i="1" l="1"/>
  <c r="O4164" i="1"/>
  <c r="V4163" i="1"/>
  <c r="R4164" i="1"/>
  <c r="L4165" i="1"/>
  <c r="T4165" i="1" s="1"/>
  <c r="N4165" i="1"/>
  <c r="Q4167" i="1"/>
  <c r="V4164" i="1" l="1"/>
  <c r="O4165" i="1"/>
  <c r="L4166" i="1"/>
  <c r="T4166" i="1" s="1"/>
  <c r="M4165" i="1"/>
  <c r="R4165" i="1"/>
  <c r="N4166" i="1"/>
  <c r="N4167" i="1" s="1"/>
  <c r="N4168" i="1" s="1"/>
  <c r="Q4168" i="1"/>
  <c r="V4165" i="1" l="1"/>
  <c r="R4166" i="1"/>
  <c r="O4166" i="1"/>
  <c r="M4166" i="1"/>
  <c r="L4167" i="1"/>
  <c r="T4167" i="1" s="1"/>
  <c r="N4169" i="1"/>
  <c r="N4170" i="1" s="1"/>
  <c r="Q4169" i="1"/>
  <c r="V4166" i="1" l="1"/>
  <c r="O4167" i="1"/>
  <c r="M4167" i="1"/>
  <c r="R4167" i="1"/>
  <c r="L4168" i="1"/>
  <c r="O4168" i="1" s="1"/>
  <c r="N4171" i="1"/>
  <c r="Q4170" i="1"/>
  <c r="V4167" i="1" l="1"/>
  <c r="R4168" i="1"/>
  <c r="T4168" i="1"/>
  <c r="L4169" i="1"/>
  <c r="T4169" i="1" s="1"/>
  <c r="M4168" i="1"/>
  <c r="Q4171" i="1"/>
  <c r="N4172" i="1"/>
  <c r="L4170" i="1" l="1"/>
  <c r="T4170" i="1" s="1"/>
  <c r="O4169" i="1"/>
  <c r="M4169" i="1"/>
  <c r="R4169" i="1"/>
  <c r="V4168" i="1"/>
  <c r="N4173" i="1"/>
  <c r="Q4172" i="1"/>
  <c r="O4170" i="1" l="1"/>
  <c r="M4170" i="1"/>
  <c r="R4170" i="1"/>
  <c r="V4169" i="1"/>
  <c r="L4171" i="1"/>
  <c r="T4171" i="1" s="1"/>
  <c r="Q4173" i="1"/>
  <c r="N4174" i="1"/>
  <c r="V4170" i="1" l="1"/>
  <c r="M4171" i="1"/>
  <c r="L4172" i="1"/>
  <c r="O4172" i="1" s="1"/>
  <c r="O4171" i="1"/>
  <c r="R4171" i="1"/>
  <c r="Q4174" i="1"/>
  <c r="N4175" i="1"/>
  <c r="V4171" i="1" l="1"/>
  <c r="M4172" i="1"/>
  <c r="L4173" i="1"/>
  <c r="T4173" i="1" s="1"/>
  <c r="R4172" i="1"/>
  <c r="T4172" i="1"/>
  <c r="N4176" i="1"/>
  <c r="Q4175" i="1"/>
  <c r="L4174" i="1" l="1"/>
  <c r="T4174" i="1" s="1"/>
  <c r="M4173" i="1"/>
  <c r="O4173" i="1"/>
  <c r="R4173" i="1"/>
  <c r="V4172" i="1"/>
  <c r="Q4176" i="1"/>
  <c r="N4177" i="1"/>
  <c r="M4174" i="1" l="1"/>
  <c r="O4174" i="1"/>
  <c r="R4174" i="1"/>
  <c r="L4175" i="1"/>
  <c r="T4175" i="1" s="1"/>
  <c r="V4173" i="1"/>
  <c r="V4174" i="1" s="1"/>
  <c r="N4178" i="1"/>
  <c r="Q4177" i="1"/>
  <c r="L4176" i="1" l="1"/>
  <c r="T4176" i="1" s="1"/>
  <c r="M4175" i="1"/>
  <c r="O4175" i="1"/>
  <c r="R4175" i="1"/>
  <c r="V4175" i="1" s="1"/>
  <c r="Q4178" i="1"/>
  <c r="N4179" i="1"/>
  <c r="O4176" i="1" l="1"/>
  <c r="R4176" i="1"/>
  <c r="V4176" i="1" s="1"/>
  <c r="M4176" i="1"/>
  <c r="L4177" i="1"/>
  <c r="T4177" i="1" s="1"/>
  <c r="N4180" i="1"/>
  <c r="Q4179" i="1"/>
  <c r="M4177" i="1" l="1"/>
  <c r="R4177" i="1"/>
  <c r="V4177" i="1" s="1"/>
  <c r="L4178" i="1"/>
  <c r="T4178" i="1" s="1"/>
  <c r="O4177" i="1"/>
  <c r="N4181" i="1"/>
  <c r="Q4180" i="1"/>
  <c r="M4178" i="1" l="1"/>
  <c r="O4178" i="1"/>
  <c r="R4178" i="1"/>
  <c r="V4178" i="1" s="1"/>
  <c r="L4179" i="1"/>
  <c r="T4179" i="1" s="1"/>
  <c r="Q4181" i="1"/>
  <c r="N4182" i="1"/>
  <c r="L4180" i="1" l="1"/>
  <c r="T4180" i="1" s="1"/>
  <c r="M4179" i="1"/>
  <c r="O4179" i="1"/>
  <c r="R4179" i="1"/>
  <c r="V4179" i="1" s="1"/>
  <c r="Q4182" i="1"/>
  <c r="O4180" i="1" l="1"/>
  <c r="M4180" i="1"/>
  <c r="L4181" i="1"/>
  <c r="T4181" i="1" s="1"/>
  <c r="R4180" i="1"/>
  <c r="V4180" i="1" s="1"/>
  <c r="Q4183" i="1"/>
  <c r="O4181" i="1" l="1"/>
  <c r="L4182" i="1"/>
  <c r="T4182" i="1" s="1"/>
  <c r="M4181" i="1"/>
  <c r="R4181" i="1"/>
  <c r="V4181" i="1" s="1"/>
  <c r="Q4184" i="1"/>
  <c r="L4183" i="1" l="1"/>
  <c r="U4183" i="1" s="1"/>
  <c r="O4182" i="1"/>
  <c r="R4182" i="1"/>
  <c r="V4182" i="1" s="1"/>
  <c r="M4182" i="1"/>
  <c r="Q4185" i="1"/>
  <c r="O4183" i="1" l="1"/>
  <c r="N4183" i="1"/>
  <c r="L4184" i="1"/>
  <c r="U4184" i="1" s="1"/>
  <c r="R4183" i="1"/>
  <c r="T4183" i="1"/>
  <c r="M4183" i="1"/>
  <c r="Q4186" i="1"/>
  <c r="V4183" i="1" l="1"/>
  <c r="R4184" i="1"/>
  <c r="T4184" i="1"/>
  <c r="M4184" i="1"/>
  <c r="N4184" i="1"/>
  <c r="O4184" i="1"/>
  <c r="L4185" i="1"/>
  <c r="U4185" i="1" s="1"/>
  <c r="Q4187" i="1"/>
  <c r="V4184" i="1" l="1"/>
  <c r="L4186" i="1"/>
  <c r="U4186" i="1" s="1"/>
  <c r="O4185" i="1"/>
  <c r="M4185" i="1"/>
  <c r="N4185" i="1"/>
  <c r="R4185" i="1"/>
  <c r="T4185" i="1"/>
  <c r="Q4188" i="1"/>
  <c r="V4185" i="1" l="1"/>
  <c r="T4186" i="1"/>
  <c r="L4187" i="1"/>
  <c r="T4187" i="1" s="1"/>
  <c r="M4186" i="1"/>
  <c r="O4186" i="1"/>
  <c r="N4186" i="1"/>
  <c r="N4187" i="1" s="1"/>
  <c r="R4186" i="1"/>
  <c r="Q4189" i="1"/>
  <c r="O4187" i="1" l="1"/>
  <c r="M4187" i="1"/>
  <c r="R4187" i="1"/>
  <c r="V4186" i="1"/>
  <c r="L4188" i="1"/>
  <c r="T4188" i="1" s="1"/>
  <c r="N4188" i="1"/>
  <c r="Q4190" i="1"/>
  <c r="V4187" i="1" l="1"/>
  <c r="L4189" i="1"/>
  <c r="T4189" i="1" s="1"/>
  <c r="R4188" i="1"/>
  <c r="M4188" i="1"/>
  <c r="O4188" i="1"/>
  <c r="N4189" i="1"/>
  <c r="Q4191" i="1"/>
  <c r="O4189" i="1" l="1"/>
  <c r="R4189" i="1"/>
  <c r="V4188" i="1"/>
  <c r="M4189" i="1"/>
  <c r="L4190" i="1"/>
  <c r="T4190" i="1" s="1"/>
  <c r="N4190" i="1"/>
  <c r="N4191" i="1" s="1"/>
  <c r="N4192" i="1" s="1"/>
  <c r="Q4192" i="1"/>
  <c r="V4189" i="1" l="1"/>
  <c r="O4190" i="1"/>
  <c r="L4191" i="1"/>
  <c r="R4191" i="1" s="1"/>
  <c r="R4190" i="1"/>
  <c r="M4190" i="1"/>
  <c r="N4193" i="1"/>
  <c r="N4194" i="1" s="1"/>
  <c r="Q4193" i="1"/>
  <c r="V4190" i="1" l="1"/>
  <c r="O4191" i="1"/>
  <c r="L4192" i="1"/>
  <c r="T4192" i="1" s="1"/>
  <c r="M4191" i="1"/>
  <c r="T4191" i="1"/>
  <c r="Q4194" i="1"/>
  <c r="N4195" i="1"/>
  <c r="V4191" i="1" l="1"/>
  <c r="M4192" i="1"/>
  <c r="L4193" i="1"/>
  <c r="O4193" i="1" s="1"/>
  <c r="R4192" i="1"/>
  <c r="V4192" i="1" s="1"/>
  <c r="O4192" i="1"/>
  <c r="N4196" i="1"/>
  <c r="Q4195" i="1"/>
  <c r="L4194" i="1" l="1"/>
  <c r="T4194" i="1" s="1"/>
  <c r="M4193" i="1"/>
  <c r="R4193" i="1"/>
  <c r="T4193" i="1"/>
  <c r="Q4196" i="1"/>
  <c r="N4197" i="1"/>
  <c r="L4195" i="1" l="1"/>
  <c r="T4195" i="1" s="1"/>
  <c r="O4194" i="1"/>
  <c r="R4194" i="1"/>
  <c r="M4194" i="1"/>
  <c r="V4193" i="1"/>
  <c r="N4198" i="1"/>
  <c r="Q4197" i="1"/>
  <c r="V4194" i="1" l="1"/>
  <c r="L4196" i="1"/>
  <c r="R4196" i="1" s="1"/>
  <c r="M4195" i="1"/>
  <c r="O4195" i="1"/>
  <c r="R4195" i="1"/>
  <c r="Q4198" i="1"/>
  <c r="N4199" i="1"/>
  <c r="V4195" i="1" l="1"/>
  <c r="O4196" i="1"/>
  <c r="T4196" i="1"/>
  <c r="L4197" i="1"/>
  <c r="T4197" i="1" s="1"/>
  <c r="M4196" i="1"/>
  <c r="N4200" i="1"/>
  <c r="Q4199" i="1"/>
  <c r="V4196" i="1" l="1"/>
  <c r="L4198" i="1"/>
  <c r="T4198" i="1" s="1"/>
  <c r="O4197" i="1"/>
  <c r="M4197" i="1"/>
  <c r="R4197" i="1"/>
  <c r="Q4200" i="1"/>
  <c r="N4201" i="1"/>
  <c r="V4197" i="1" l="1"/>
  <c r="L4199" i="1"/>
  <c r="T4199" i="1" s="1"/>
  <c r="O4198" i="1"/>
  <c r="M4198" i="1"/>
  <c r="R4198" i="1"/>
  <c r="N4202" i="1"/>
  <c r="Q4201" i="1"/>
  <c r="V4198" i="1" l="1"/>
  <c r="M4199" i="1"/>
  <c r="O4199" i="1"/>
  <c r="R4199" i="1"/>
  <c r="L4200" i="1"/>
  <c r="T4200" i="1" s="1"/>
  <c r="Q4202" i="1"/>
  <c r="N4203" i="1"/>
  <c r="V4199" i="1" l="1"/>
  <c r="O4200" i="1"/>
  <c r="L4201" i="1"/>
  <c r="T4201" i="1" s="1"/>
  <c r="R4200" i="1"/>
  <c r="M4200" i="1"/>
  <c r="N4204" i="1"/>
  <c r="Q4203" i="1"/>
  <c r="V4200" i="1" l="1"/>
  <c r="O4201" i="1"/>
  <c r="M4201" i="1"/>
  <c r="R4201" i="1"/>
  <c r="L4202" i="1"/>
  <c r="O4202" i="1" s="1"/>
  <c r="Q4204" i="1"/>
  <c r="N4205" i="1"/>
  <c r="V4201" i="1" l="1"/>
  <c r="L4203" i="1"/>
  <c r="T4203" i="1" s="1"/>
  <c r="R4202" i="1"/>
  <c r="T4202" i="1"/>
  <c r="M4202" i="1"/>
  <c r="Q4205" i="1"/>
  <c r="N4206" i="1"/>
  <c r="M4203" i="1" l="1"/>
  <c r="O4203" i="1"/>
  <c r="R4203" i="1"/>
  <c r="L4204" i="1"/>
  <c r="T4204" i="1" s="1"/>
  <c r="V4202" i="1"/>
  <c r="Q4206" i="1"/>
  <c r="M4204" i="1" l="1"/>
  <c r="O4204" i="1"/>
  <c r="L4205" i="1"/>
  <c r="T4205" i="1" s="1"/>
  <c r="R4204" i="1"/>
  <c r="V4203" i="1"/>
  <c r="Q4207" i="1"/>
  <c r="O4205" i="1" l="1"/>
  <c r="M4205" i="1"/>
  <c r="R4205" i="1"/>
  <c r="V4204" i="1"/>
  <c r="L4206" i="1"/>
  <c r="O4206" i="1" s="1"/>
  <c r="Q4208" i="1"/>
  <c r="R4206" i="1" l="1"/>
  <c r="T4206" i="1"/>
  <c r="L4207" i="1"/>
  <c r="O4207" i="1" s="1"/>
  <c r="M4206" i="1"/>
  <c r="V4205" i="1"/>
  <c r="Q4209" i="1"/>
  <c r="L4208" i="1" l="1"/>
  <c r="U4208" i="1" s="1"/>
  <c r="R4207" i="1"/>
  <c r="M4207" i="1"/>
  <c r="U4207" i="1"/>
  <c r="N4207" i="1"/>
  <c r="T4207" i="1"/>
  <c r="V4206" i="1"/>
  <c r="Q4210" i="1"/>
  <c r="T4208" i="1" l="1"/>
  <c r="R4208" i="1"/>
  <c r="O4208" i="1"/>
  <c r="M4208" i="1"/>
  <c r="N4208" i="1"/>
  <c r="V4207" i="1"/>
  <c r="L4209" i="1"/>
  <c r="U4209" i="1" s="1"/>
  <c r="Q4211" i="1"/>
  <c r="V4208" i="1" l="1"/>
  <c r="O4209" i="1"/>
  <c r="M4209" i="1"/>
  <c r="L4210" i="1"/>
  <c r="U4210" i="1" s="1"/>
  <c r="N4209" i="1"/>
  <c r="R4209" i="1"/>
  <c r="T4209" i="1"/>
  <c r="Q4212" i="1"/>
  <c r="V4209" i="1" l="1"/>
  <c r="M4210" i="1"/>
  <c r="O4210" i="1"/>
  <c r="T4210" i="1"/>
  <c r="N4210" i="1"/>
  <c r="N4211" i="1" s="1"/>
  <c r="R4210" i="1"/>
  <c r="L4211" i="1"/>
  <c r="T4211" i="1" s="1"/>
  <c r="Q4213" i="1"/>
  <c r="V4210" i="1" l="1"/>
  <c r="O4211" i="1"/>
  <c r="M4211" i="1"/>
  <c r="R4211" i="1"/>
  <c r="L4212" i="1"/>
  <c r="T4212" i="1" s="1"/>
  <c r="N4212" i="1"/>
  <c r="Q4214" i="1"/>
  <c r="V4211" i="1" l="1"/>
  <c r="L4213" i="1"/>
  <c r="T4213" i="1" s="1"/>
  <c r="O4212" i="1"/>
  <c r="M4212" i="1"/>
  <c r="R4212" i="1"/>
  <c r="N4213" i="1"/>
  <c r="Q4215" i="1"/>
  <c r="V4212" i="1" l="1"/>
  <c r="O4213" i="1"/>
  <c r="R4213" i="1"/>
  <c r="M4213" i="1"/>
  <c r="L4214" i="1"/>
  <c r="R4214" i="1" s="1"/>
  <c r="N4214" i="1"/>
  <c r="N4215" i="1" s="1"/>
  <c r="N4216" i="1" s="1"/>
  <c r="Q4216" i="1"/>
  <c r="V4213" i="1" l="1"/>
  <c r="L4215" i="1"/>
  <c r="R4215" i="1" s="1"/>
  <c r="T4214" i="1"/>
  <c r="M4214" i="1"/>
  <c r="O4214" i="1"/>
  <c r="N4217" i="1"/>
  <c r="N4218" i="1" s="1"/>
  <c r="Q4217" i="1"/>
  <c r="M4215" i="1" l="1"/>
  <c r="V4214" i="1"/>
  <c r="T4215" i="1"/>
  <c r="L4216" i="1"/>
  <c r="T4216" i="1" s="1"/>
  <c r="O4215" i="1"/>
  <c r="N4219" i="1"/>
  <c r="Q4218" i="1"/>
  <c r="V4215" i="1" l="1"/>
  <c r="M4216" i="1"/>
  <c r="L4217" i="1"/>
  <c r="T4217" i="1" s="1"/>
  <c r="O4216" i="1"/>
  <c r="R4216" i="1"/>
  <c r="Q4219" i="1"/>
  <c r="N4220" i="1"/>
  <c r="V4216" i="1" l="1"/>
  <c r="O4217" i="1"/>
  <c r="M4217" i="1"/>
  <c r="R4217" i="1"/>
  <c r="L4218" i="1"/>
  <c r="T4218" i="1" s="1"/>
  <c r="N4221" i="1"/>
  <c r="Q4220" i="1"/>
  <c r="V4217" i="1" l="1"/>
  <c r="L4219" i="1"/>
  <c r="T4219" i="1" s="1"/>
  <c r="M4218" i="1"/>
  <c r="O4218" i="1"/>
  <c r="R4218" i="1"/>
  <c r="Q4221" i="1"/>
  <c r="N4222" i="1"/>
  <c r="V4218" i="1" l="1"/>
  <c r="M4219" i="1"/>
  <c r="R4219" i="1"/>
  <c r="O4219" i="1"/>
  <c r="L4220" i="1"/>
  <c r="R4220" i="1" s="1"/>
  <c r="N4223" i="1"/>
  <c r="Q4222" i="1"/>
  <c r="V4219" i="1" l="1"/>
  <c r="M4220" i="1"/>
  <c r="T4220" i="1"/>
  <c r="L4221" i="1"/>
  <c r="O4221" i="1" s="1"/>
  <c r="O4220" i="1"/>
  <c r="Q4223" i="1"/>
  <c r="N4224" i="1"/>
  <c r="V4220" i="1" l="1"/>
  <c r="R4221" i="1"/>
  <c r="T4221" i="1"/>
  <c r="M4221" i="1"/>
  <c r="L4222" i="1"/>
  <c r="T4222" i="1" s="1"/>
  <c r="N4225" i="1"/>
  <c r="Q4224" i="1"/>
  <c r="L4223" i="1" l="1"/>
  <c r="T4223" i="1" s="1"/>
  <c r="O4222" i="1"/>
  <c r="R4222" i="1"/>
  <c r="M4222" i="1"/>
  <c r="V4221" i="1"/>
  <c r="Q4225" i="1"/>
  <c r="N4226" i="1"/>
  <c r="L4224" i="1" l="1"/>
  <c r="T4224" i="1" s="1"/>
  <c r="O4223" i="1"/>
  <c r="R4223" i="1"/>
  <c r="V4222" i="1"/>
  <c r="M4223" i="1"/>
  <c r="N4227" i="1"/>
  <c r="Q4226" i="1"/>
  <c r="R4224" i="1" l="1"/>
  <c r="O4224" i="1"/>
  <c r="M4224" i="1"/>
  <c r="V4223" i="1"/>
  <c r="L4225" i="1"/>
  <c r="M4225" i="1" s="1"/>
  <c r="Q4227" i="1"/>
  <c r="N4228" i="1"/>
  <c r="V4224" i="1" l="1"/>
  <c r="L4226" i="1"/>
  <c r="T4226" i="1" s="1"/>
  <c r="O4225" i="1"/>
  <c r="R4225" i="1"/>
  <c r="T4225" i="1"/>
  <c r="N4229" i="1"/>
  <c r="Q4228" i="1"/>
  <c r="O4226" i="1" l="1"/>
  <c r="M4226" i="1"/>
  <c r="V4225" i="1"/>
  <c r="R4226" i="1"/>
  <c r="L4227" i="1"/>
  <c r="M4227" i="1" s="1"/>
  <c r="Q4229" i="1"/>
  <c r="N4230" i="1"/>
  <c r="V4226" i="1" l="1"/>
  <c r="L4228" i="1"/>
  <c r="T4228" i="1" s="1"/>
  <c r="O4227" i="1"/>
  <c r="R4227" i="1"/>
  <c r="T4227" i="1"/>
  <c r="Q4230" i="1"/>
  <c r="M4228" i="1" l="1"/>
  <c r="O4228" i="1"/>
  <c r="R4228" i="1"/>
  <c r="V4227" i="1"/>
  <c r="L4229" i="1"/>
  <c r="R4229" i="1" s="1"/>
  <c r="Q4231" i="1"/>
  <c r="V4228" i="1" l="1"/>
  <c r="L4230" i="1"/>
  <c r="T4230" i="1" s="1"/>
  <c r="O4229" i="1"/>
  <c r="T4229" i="1"/>
  <c r="V4229" i="1" s="1"/>
  <c r="M4229" i="1"/>
  <c r="Q4232" i="1"/>
  <c r="M4230" i="1" l="1"/>
  <c r="R4230" i="1"/>
  <c r="V4230" i="1" s="1"/>
  <c r="O4230" i="1"/>
  <c r="L4231" i="1"/>
  <c r="N4231" i="1" s="1"/>
  <c r="Q4233" i="1"/>
  <c r="M4231" i="1" l="1"/>
  <c r="O4231" i="1"/>
  <c r="R4231" i="1"/>
  <c r="T4231" i="1"/>
  <c r="U4231" i="1"/>
  <c r="L4232" i="1"/>
  <c r="T4232" i="1" s="1"/>
  <c r="Q4234" i="1"/>
  <c r="V4231" i="1" l="1"/>
  <c r="N4232" i="1"/>
  <c r="O4232" i="1"/>
  <c r="R4232" i="1"/>
  <c r="U4232" i="1"/>
  <c r="L4233" i="1"/>
  <c r="R4233" i="1" s="1"/>
  <c r="M4232" i="1"/>
  <c r="Q4235" i="1"/>
  <c r="V4232" i="1" l="1"/>
  <c r="O4233" i="1"/>
  <c r="L4234" i="1"/>
  <c r="N4233" i="1"/>
  <c r="T4233" i="1"/>
  <c r="U4233" i="1"/>
  <c r="M4233" i="1"/>
  <c r="Q4236" i="1"/>
  <c r="N4234" i="1" l="1"/>
  <c r="N4235" i="1" s="1"/>
  <c r="V4233" i="1"/>
  <c r="O4234" i="1"/>
  <c r="T4234" i="1"/>
  <c r="L4235" i="1"/>
  <c r="T4235" i="1" s="1"/>
  <c r="M4234" i="1"/>
  <c r="R4234" i="1"/>
  <c r="U4234" i="1"/>
  <c r="Q4237" i="1"/>
  <c r="O4235" i="1" l="1"/>
  <c r="M4235" i="1"/>
  <c r="V4234" i="1"/>
  <c r="R4235" i="1"/>
  <c r="L4236" i="1"/>
  <c r="T4236" i="1" s="1"/>
  <c r="N4236" i="1"/>
  <c r="Q4238" i="1"/>
  <c r="V4235" i="1" l="1"/>
  <c r="M4236" i="1"/>
  <c r="L4237" i="1"/>
  <c r="T4237" i="1" s="1"/>
  <c r="R4236" i="1"/>
  <c r="O4236" i="1"/>
  <c r="N4237" i="1"/>
  <c r="Q4239" i="1"/>
  <c r="V4236" i="1" l="1"/>
  <c r="O4237" i="1"/>
  <c r="M4237" i="1"/>
  <c r="R4237" i="1"/>
  <c r="L4238" i="1"/>
  <c r="T4238" i="1" s="1"/>
  <c r="N4238" i="1"/>
  <c r="N4239" i="1" s="1"/>
  <c r="N4240" i="1" s="1"/>
  <c r="Q4240" i="1"/>
  <c r="V4237" i="1" l="1"/>
  <c r="M4238" i="1"/>
  <c r="L4239" i="1"/>
  <c r="T4239" i="1" s="1"/>
  <c r="O4238" i="1"/>
  <c r="R4238" i="1"/>
  <c r="N4241" i="1"/>
  <c r="N4242" i="1" s="1"/>
  <c r="Q4241" i="1"/>
  <c r="V4238" i="1" l="1"/>
  <c r="O4239" i="1"/>
  <c r="M4239" i="1"/>
  <c r="R4239" i="1"/>
  <c r="V4239" i="1" s="1"/>
  <c r="L4240" i="1"/>
  <c r="O4240" i="1" s="1"/>
  <c r="N4243" i="1"/>
  <c r="Q4242" i="1"/>
  <c r="L4241" i="1" l="1"/>
  <c r="T4241" i="1" s="1"/>
  <c r="M4240" i="1"/>
  <c r="R4240" i="1"/>
  <c r="T4240" i="1"/>
  <c r="Q4243" i="1"/>
  <c r="N4244" i="1"/>
  <c r="O4241" i="1" l="1"/>
  <c r="M4241" i="1"/>
  <c r="L4242" i="1"/>
  <c r="T4242" i="1" s="1"/>
  <c r="V4240" i="1"/>
  <c r="R4241" i="1"/>
  <c r="N4245" i="1"/>
  <c r="Q4244" i="1"/>
  <c r="M4242" i="1" l="1"/>
  <c r="O4242" i="1"/>
  <c r="L4243" i="1"/>
  <c r="T4243" i="1" s="1"/>
  <c r="R4242" i="1"/>
  <c r="V4241" i="1"/>
  <c r="Q4245" i="1"/>
  <c r="N4246" i="1"/>
  <c r="L4244" i="1" l="1"/>
  <c r="T4244" i="1" s="1"/>
  <c r="M4243" i="1"/>
  <c r="O4243" i="1"/>
  <c r="R4243" i="1"/>
  <c r="V4242" i="1"/>
  <c r="N4247" i="1"/>
  <c r="Q4246" i="1"/>
  <c r="M4244" i="1" l="1"/>
  <c r="V4243" i="1"/>
  <c r="O4244" i="1"/>
  <c r="R4244" i="1"/>
  <c r="L4245" i="1"/>
  <c r="T4245" i="1" s="1"/>
  <c r="Q4247" i="1"/>
  <c r="N4248" i="1"/>
  <c r="V4244" i="1" l="1"/>
  <c r="L4246" i="1"/>
  <c r="T4246" i="1" s="1"/>
  <c r="M4245" i="1"/>
  <c r="O4245" i="1"/>
  <c r="R4245" i="1"/>
  <c r="N4249" i="1"/>
  <c r="Q4248" i="1"/>
  <c r="V4245" i="1" l="1"/>
  <c r="M4246" i="1"/>
  <c r="L4247" i="1"/>
  <c r="T4247" i="1" s="1"/>
  <c r="O4246" i="1"/>
  <c r="R4246" i="1"/>
  <c r="Q4249" i="1"/>
  <c r="N4250" i="1"/>
  <c r="V4246" i="1" l="1"/>
  <c r="O4247" i="1"/>
  <c r="M4247" i="1"/>
  <c r="R4247" i="1"/>
  <c r="L4248" i="1"/>
  <c r="O4248" i="1" s="1"/>
  <c r="N4251" i="1"/>
  <c r="Q4250" i="1"/>
  <c r="V4247" i="1" l="1"/>
  <c r="R4248" i="1"/>
  <c r="T4248" i="1"/>
  <c r="L4249" i="1"/>
  <c r="M4249" i="1" s="1"/>
  <c r="M4248" i="1"/>
  <c r="Q4251" i="1"/>
  <c r="N4252" i="1"/>
  <c r="O4249" i="1" l="1"/>
  <c r="R4249" i="1"/>
  <c r="T4249" i="1"/>
  <c r="L4250" i="1"/>
  <c r="T4250" i="1" s="1"/>
  <c r="V4248" i="1"/>
  <c r="N4253" i="1"/>
  <c r="Q4252" i="1"/>
  <c r="R4250" i="1" l="1"/>
  <c r="L4251" i="1"/>
  <c r="T4251" i="1" s="1"/>
  <c r="M4250" i="1"/>
  <c r="O4250" i="1"/>
  <c r="V4249" i="1"/>
  <c r="Q4253" i="1"/>
  <c r="N4254" i="1"/>
  <c r="M4251" i="1" l="1"/>
  <c r="O4251" i="1"/>
  <c r="R4251" i="1"/>
  <c r="L4252" i="1"/>
  <c r="T4252" i="1" s="1"/>
  <c r="V4250" i="1"/>
  <c r="V4251" i="1" s="1"/>
  <c r="Q4254" i="1"/>
  <c r="M4252" i="1" l="1"/>
  <c r="O4252" i="1"/>
  <c r="L4253" i="1"/>
  <c r="T4253" i="1" s="1"/>
  <c r="R4252" i="1"/>
  <c r="V4252" i="1" s="1"/>
  <c r="Q4255" i="1"/>
  <c r="O4253" i="1" l="1"/>
  <c r="M4253" i="1"/>
  <c r="R4253" i="1"/>
  <c r="V4253" i="1" s="1"/>
  <c r="L4254" i="1"/>
  <c r="T4254" i="1" s="1"/>
  <c r="Q4256" i="1"/>
  <c r="R4254" i="1" l="1"/>
  <c r="V4254" i="1" s="1"/>
  <c r="L4255" i="1"/>
  <c r="N4255" i="1" s="1"/>
  <c r="M4254" i="1"/>
  <c r="O4254" i="1"/>
  <c r="Q4257" i="1"/>
  <c r="R4255" i="1" l="1"/>
  <c r="T4255" i="1"/>
  <c r="L4256" i="1"/>
  <c r="R4256" i="1" s="1"/>
  <c r="O4255" i="1"/>
  <c r="M4255" i="1"/>
  <c r="U4255" i="1"/>
  <c r="V4255" i="1" s="1"/>
  <c r="Q4258" i="1"/>
  <c r="O4256" i="1" l="1"/>
  <c r="M4256" i="1"/>
  <c r="T4256" i="1"/>
  <c r="L4257" i="1"/>
  <c r="T4257" i="1" s="1"/>
  <c r="N4256" i="1"/>
  <c r="U4256" i="1"/>
  <c r="Q4259" i="1"/>
  <c r="V4256" i="1" l="1"/>
  <c r="M4257" i="1"/>
  <c r="O4257" i="1"/>
  <c r="R4257" i="1"/>
  <c r="L4258" i="1"/>
  <c r="U4258" i="1" s="1"/>
  <c r="U4257" i="1"/>
  <c r="N4257" i="1"/>
  <c r="Q4260" i="1"/>
  <c r="V4257" i="1" l="1"/>
  <c r="L4259" i="1"/>
  <c r="T4259" i="1" s="1"/>
  <c r="R4258" i="1"/>
  <c r="M4258" i="1"/>
  <c r="O4258" i="1"/>
  <c r="T4258" i="1"/>
  <c r="V4258" i="1" s="1"/>
  <c r="N4258" i="1"/>
  <c r="N4259" i="1" s="1"/>
  <c r="Q4261" i="1"/>
  <c r="O4259" i="1" l="1"/>
  <c r="M4259" i="1"/>
  <c r="R4259" i="1"/>
  <c r="V4259" i="1" s="1"/>
  <c r="L4260" i="1"/>
  <c r="T4260" i="1" s="1"/>
  <c r="N4260" i="1"/>
  <c r="Q4262" i="1"/>
  <c r="L4261" i="1" l="1"/>
  <c r="T4261" i="1" s="1"/>
  <c r="M4260" i="1"/>
  <c r="O4260" i="1"/>
  <c r="R4260" i="1"/>
  <c r="V4260" i="1" s="1"/>
  <c r="N4261" i="1"/>
  <c r="Q4263" i="1"/>
  <c r="M4261" i="1" l="1"/>
  <c r="O4261" i="1"/>
  <c r="R4261" i="1"/>
  <c r="V4261" i="1" s="1"/>
  <c r="L4262" i="1"/>
  <c r="T4262" i="1" s="1"/>
  <c r="N4262" i="1"/>
  <c r="N4263" i="1" s="1"/>
  <c r="N4264" i="1" s="1"/>
  <c r="Q4264" i="1"/>
  <c r="M4262" i="1" l="1"/>
  <c r="O4262" i="1"/>
  <c r="R4262" i="1"/>
  <c r="V4262" i="1" s="1"/>
  <c r="L4263" i="1"/>
  <c r="T4263" i="1" s="1"/>
  <c r="N4265" i="1"/>
  <c r="N4266" i="1" s="1"/>
  <c r="Q4265" i="1"/>
  <c r="M4263" i="1" l="1"/>
  <c r="O4263" i="1"/>
  <c r="R4263" i="1"/>
  <c r="V4263" i="1" s="1"/>
  <c r="L4264" i="1"/>
  <c r="T4264" i="1" s="1"/>
  <c r="N4267" i="1"/>
  <c r="Q4266" i="1"/>
  <c r="L4265" i="1" l="1"/>
  <c r="T4265" i="1" s="1"/>
  <c r="M4264" i="1"/>
  <c r="O4264" i="1"/>
  <c r="R4264" i="1"/>
  <c r="V4264" i="1" s="1"/>
  <c r="Q4267" i="1"/>
  <c r="N4268" i="1"/>
  <c r="M4265" i="1" l="1"/>
  <c r="L4266" i="1"/>
  <c r="T4266" i="1" s="1"/>
  <c r="O4265" i="1"/>
  <c r="R4265" i="1"/>
  <c r="V4265" i="1" s="1"/>
  <c r="N4269" i="1"/>
  <c r="Q4268" i="1"/>
  <c r="L4267" i="1" l="1"/>
  <c r="T4267" i="1" s="1"/>
  <c r="M4266" i="1"/>
  <c r="R4266" i="1"/>
  <c r="V4266" i="1" s="1"/>
  <c r="O4266" i="1"/>
  <c r="Q4269" i="1"/>
  <c r="N4270" i="1"/>
  <c r="M4267" i="1" l="1"/>
  <c r="O4267" i="1"/>
  <c r="R4267" i="1"/>
  <c r="V4267" i="1" s="1"/>
  <c r="L4268" i="1"/>
  <c r="T4268" i="1" s="1"/>
  <c r="N4271" i="1"/>
  <c r="Q4270" i="1"/>
  <c r="M4268" i="1" l="1"/>
  <c r="O4268" i="1"/>
  <c r="R4268" i="1"/>
  <c r="V4268" i="1" s="1"/>
  <c r="L4269" i="1"/>
  <c r="T4269" i="1" s="1"/>
  <c r="Q4271" i="1"/>
  <c r="N4272" i="1"/>
  <c r="M4269" i="1" l="1"/>
  <c r="O4269" i="1"/>
  <c r="R4269" i="1"/>
  <c r="V4269" i="1" s="1"/>
  <c r="L4270" i="1"/>
  <c r="T4270" i="1" s="1"/>
  <c r="N4273" i="1"/>
  <c r="Q4272" i="1"/>
  <c r="M4270" i="1" l="1"/>
  <c r="L4271" i="1"/>
  <c r="T4271" i="1" s="1"/>
  <c r="O4270" i="1"/>
  <c r="R4270" i="1"/>
  <c r="V4270" i="1" s="1"/>
  <c r="Q4273" i="1"/>
  <c r="N4274" i="1"/>
  <c r="L4272" i="1" l="1"/>
  <c r="T4272" i="1" s="1"/>
  <c r="M4271" i="1"/>
  <c r="O4271" i="1"/>
  <c r="R4271" i="1"/>
  <c r="V4271" i="1" s="1"/>
  <c r="N4275" i="1"/>
  <c r="Q4274" i="1"/>
  <c r="M4272" i="1" l="1"/>
  <c r="O4272" i="1"/>
  <c r="R4272" i="1"/>
  <c r="V4272" i="1" s="1"/>
  <c r="L4273" i="1"/>
  <c r="T4273" i="1" s="1"/>
  <c r="Q4275" i="1"/>
  <c r="N4276" i="1"/>
  <c r="M4273" i="1" l="1"/>
  <c r="O4273" i="1"/>
  <c r="L4274" i="1"/>
  <c r="R4274" i="1" s="1"/>
  <c r="R4273" i="1"/>
  <c r="V4273" i="1" s="1"/>
  <c r="N4277" i="1"/>
  <c r="Q4276" i="1"/>
  <c r="M4274" i="1" l="1"/>
  <c r="O4274" i="1"/>
  <c r="T4274" i="1"/>
  <c r="V4274" i="1" s="1"/>
  <c r="L4275" i="1"/>
  <c r="T4275" i="1" s="1"/>
  <c r="Q4277" i="1"/>
  <c r="N4278" i="1"/>
  <c r="M4275" i="1" l="1"/>
  <c r="R4275" i="1"/>
  <c r="V4275" i="1" s="1"/>
  <c r="L4276" i="1"/>
  <c r="T4276" i="1" s="1"/>
  <c r="O4275" i="1"/>
  <c r="Q4278" i="1"/>
  <c r="M4276" i="1" l="1"/>
  <c r="R4276" i="1"/>
  <c r="V4276" i="1" s="1"/>
  <c r="O4276" i="1"/>
  <c r="L4277" i="1"/>
  <c r="R4277" i="1" s="1"/>
  <c r="Q4279" i="1"/>
  <c r="O4277" i="1" l="1"/>
  <c r="T4277" i="1"/>
  <c r="V4277" i="1" s="1"/>
  <c r="L4278" i="1"/>
  <c r="O4278" i="1" s="1"/>
  <c r="M4277" i="1"/>
  <c r="Q4280" i="1"/>
  <c r="M4278" i="1" l="1"/>
  <c r="R4278" i="1"/>
  <c r="T4278" i="1"/>
  <c r="L4279" i="1"/>
  <c r="U4279" i="1" s="1"/>
  <c r="Q4281" i="1"/>
  <c r="M4279" i="1" l="1"/>
  <c r="R4279" i="1"/>
  <c r="N4279" i="1"/>
  <c r="T4279" i="1"/>
  <c r="V4278" i="1"/>
  <c r="L4280" i="1"/>
  <c r="T4280" i="1" s="1"/>
  <c r="O4279" i="1"/>
  <c r="Q4282" i="1"/>
  <c r="V4279" i="1" l="1"/>
  <c r="M4280" i="1"/>
  <c r="O4280" i="1"/>
  <c r="R4280" i="1"/>
  <c r="U4280" i="1"/>
  <c r="L4281" i="1"/>
  <c r="U4281" i="1" s="1"/>
  <c r="N4280" i="1"/>
  <c r="Q4283" i="1"/>
  <c r="V4280" i="1" l="1"/>
  <c r="M4281" i="1"/>
  <c r="R4281" i="1"/>
  <c r="L4282" i="1"/>
  <c r="U4282" i="1" s="1"/>
  <c r="O4281" i="1"/>
  <c r="N4281" i="1"/>
  <c r="T4281" i="1"/>
  <c r="Q4284" i="1"/>
  <c r="V4281" i="1" l="1"/>
  <c r="N4282" i="1"/>
  <c r="N4283" i="1" s="1"/>
  <c r="M4282" i="1"/>
  <c r="O4282" i="1"/>
  <c r="R4282" i="1"/>
  <c r="T4282" i="1"/>
  <c r="L4283" i="1"/>
  <c r="T4283" i="1" s="1"/>
  <c r="Q4285" i="1"/>
  <c r="V4282" i="1" l="1"/>
  <c r="O4283" i="1"/>
  <c r="M4283" i="1"/>
  <c r="R4283" i="1"/>
  <c r="L4284" i="1"/>
  <c r="T4284" i="1" s="1"/>
  <c r="N4284" i="1"/>
  <c r="Q4286" i="1"/>
  <c r="V4283" i="1" l="1"/>
  <c r="M4284" i="1"/>
  <c r="L4285" i="1"/>
  <c r="M4285" i="1" s="1"/>
  <c r="O4284" i="1"/>
  <c r="R4284" i="1"/>
  <c r="N4285" i="1"/>
  <c r="Q4287" i="1"/>
  <c r="V4284" i="1" l="1"/>
  <c r="L4286" i="1"/>
  <c r="T4286" i="1" s="1"/>
  <c r="O4285" i="1"/>
  <c r="R4285" i="1"/>
  <c r="T4285" i="1"/>
  <c r="N4286" i="1"/>
  <c r="N4287" i="1" s="1"/>
  <c r="N4288" i="1" s="1"/>
  <c r="Q4288" i="1"/>
  <c r="M4286" i="1" l="1"/>
  <c r="L4287" i="1"/>
  <c r="T4287" i="1" s="1"/>
  <c r="R4286" i="1"/>
  <c r="V4285" i="1"/>
  <c r="O4286" i="1"/>
  <c r="N4289" i="1"/>
  <c r="N4290" i="1" s="1"/>
  <c r="Q4289" i="1"/>
  <c r="R4287" i="1" l="1"/>
  <c r="O4287" i="1"/>
  <c r="M4287" i="1"/>
  <c r="L4288" i="1"/>
  <c r="T4288" i="1" s="1"/>
  <c r="V4286" i="1"/>
  <c r="Q4290" i="1"/>
  <c r="N4291" i="1"/>
  <c r="V4287" i="1" l="1"/>
  <c r="M4288" i="1"/>
  <c r="L4289" i="1"/>
  <c r="T4289" i="1" s="1"/>
  <c r="O4288" i="1"/>
  <c r="R4288" i="1"/>
  <c r="V4288" i="1" s="1"/>
  <c r="N4292" i="1"/>
  <c r="Q4291" i="1"/>
  <c r="O4289" i="1" l="1"/>
  <c r="R4289" i="1"/>
  <c r="V4289" i="1" s="1"/>
  <c r="L4290" i="1"/>
  <c r="R4290" i="1" s="1"/>
  <c r="M4289" i="1"/>
  <c r="Q4292" i="1"/>
  <c r="N4293" i="1"/>
  <c r="O4290" i="1" l="1"/>
  <c r="T4290" i="1"/>
  <c r="V4290" i="1" s="1"/>
  <c r="L4291" i="1"/>
  <c r="T4291" i="1" s="1"/>
  <c r="M4290" i="1"/>
  <c r="N4294" i="1"/>
  <c r="Q4293" i="1"/>
  <c r="M4291" i="1" l="1"/>
  <c r="L4292" i="1"/>
  <c r="T4292" i="1" s="1"/>
  <c r="R4291" i="1"/>
  <c r="V4291" i="1" s="1"/>
  <c r="O4291" i="1"/>
  <c r="Q4294" i="1"/>
  <c r="N4295" i="1"/>
  <c r="M4292" i="1" l="1"/>
  <c r="O4292" i="1"/>
  <c r="R4292" i="1"/>
  <c r="V4292" i="1" s="1"/>
  <c r="L4293" i="1"/>
  <c r="T4293" i="1" s="1"/>
  <c r="N4296" i="1"/>
  <c r="Q4295" i="1"/>
  <c r="M4293" i="1" l="1"/>
  <c r="O4293" i="1"/>
  <c r="R4293" i="1"/>
  <c r="V4293" i="1" s="1"/>
  <c r="L4294" i="1"/>
  <c r="O4294" i="1" s="1"/>
  <c r="Q4296" i="1"/>
  <c r="N4297" i="1"/>
  <c r="L4295" i="1" l="1"/>
  <c r="T4295" i="1" s="1"/>
  <c r="R4294" i="1"/>
  <c r="T4294" i="1"/>
  <c r="M4294" i="1"/>
  <c r="N4298" i="1"/>
  <c r="Q4297" i="1"/>
  <c r="O4295" i="1" l="1"/>
  <c r="R4295" i="1"/>
  <c r="L4296" i="1"/>
  <c r="R4296" i="1" s="1"/>
  <c r="M4295" i="1"/>
  <c r="V4294" i="1"/>
  <c r="Q4298" i="1"/>
  <c r="N4299" i="1"/>
  <c r="M4296" i="1" l="1"/>
  <c r="V4295" i="1"/>
  <c r="L4297" i="1"/>
  <c r="T4297" i="1" s="1"/>
  <c r="T4296" i="1"/>
  <c r="O4296" i="1"/>
  <c r="N4300" i="1"/>
  <c r="Q4299" i="1"/>
  <c r="V4296" i="1" l="1"/>
  <c r="M4297" i="1"/>
  <c r="L4298" i="1"/>
  <c r="T4298" i="1" s="1"/>
  <c r="R4297" i="1"/>
  <c r="O4297" i="1"/>
  <c r="Q4300" i="1"/>
  <c r="N4301" i="1"/>
  <c r="V4297" i="1" l="1"/>
  <c r="M4298" i="1"/>
  <c r="R4298" i="1"/>
  <c r="O4298" i="1"/>
  <c r="L4299" i="1"/>
  <c r="O4299" i="1" s="1"/>
  <c r="N4302" i="1"/>
  <c r="Q4301" i="1"/>
  <c r="V4298" i="1" l="1"/>
  <c r="L4300" i="1"/>
  <c r="T4300" i="1" s="1"/>
  <c r="R4299" i="1"/>
  <c r="T4299" i="1"/>
  <c r="M4299" i="1"/>
  <c r="Q4302" i="1"/>
  <c r="R4300" i="1" l="1"/>
  <c r="L4301" i="1"/>
  <c r="T4301" i="1" s="1"/>
  <c r="M4300" i="1"/>
  <c r="O4300" i="1"/>
  <c r="V4299" i="1"/>
  <c r="Q4303" i="1"/>
  <c r="L4302" i="1" l="1"/>
  <c r="T4302" i="1" s="1"/>
  <c r="M4301" i="1"/>
  <c r="O4301" i="1"/>
  <c r="R4301" i="1"/>
  <c r="V4300" i="1"/>
  <c r="Q4304" i="1"/>
  <c r="M4302" i="1" l="1"/>
  <c r="O4302" i="1"/>
  <c r="R4302" i="1"/>
  <c r="L4303" i="1"/>
  <c r="U4303" i="1" s="1"/>
  <c r="V4301" i="1"/>
  <c r="V4302" i="1" s="1"/>
  <c r="Q4305" i="1"/>
  <c r="L4304" i="1" l="1"/>
  <c r="U4304" i="1" s="1"/>
  <c r="M4303" i="1"/>
  <c r="O4303" i="1"/>
  <c r="N4303" i="1"/>
  <c r="R4303" i="1"/>
  <c r="T4303" i="1"/>
  <c r="Q4306" i="1"/>
  <c r="T4304" i="1" l="1"/>
  <c r="R4304" i="1"/>
  <c r="N4304" i="1"/>
  <c r="M4304" i="1"/>
  <c r="O4304" i="1"/>
  <c r="V4303" i="1"/>
  <c r="L4305" i="1"/>
  <c r="U4305" i="1" s="1"/>
  <c r="Q4307" i="1"/>
  <c r="V4304" i="1" l="1"/>
  <c r="L4306" i="1"/>
  <c r="U4306" i="1" s="1"/>
  <c r="N4305" i="1"/>
  <c r="M4305" i="1"/>
  <c r="O4305" i="1"/>
  <c r="R4305" i="1"/>
  <c r="T4305" i="1"/>
  <c r="Q4308" i="1"/>
  <c r="R4306" i="1" l="1"/>
  <c r="T4306" i="1"/>
  <c r="N4306" i="1"/>
  <c r="M4306" i="1"/>
  <c r="O4306" i="1"/>
  <c r="V4305" i="1"/>
  <c r="L4307" i="1"/>
  <c r="T4307" i="1" s="1"/>
  <c r="N4307" i="1"/>
  <c r="Q4309" i="1"/>
  <c r="V4306" i="1" l="1"/>
  <c r="M4307" i="1"/>
  <c r="O4307" i="1"/>
  <c r="R4307" i="1"/>
  <c r="L4308" i="1"/>
  <c r="T4308" i="1" s="1"/>
  <c r="N4308" i="1"/>
  <c r="Q4310" i="1"/>
  <c r="V4307" i="1" l="1"/>
  <c r="O4308" i="1"/>
  <c r="M4308" i="1"/>
  <c r="L4309" i="1"/>
  <c r="T4309" i="1" s="1"/>
  <c r="R4308" i="1"/>
  <c r="V4308" i="1" s="1"/>
  <c r="N4309" i="1"/>
  <c r="Q4311" i="1"/>
  <c r="M4309" i="1" l="1"/>
  <c r="O4309" i="1"/>
  <c r="R4309" i="1"/>
  <c r="V4309" i="1" s="1"/>
  <c r="L4310" i="1"/>
  <c r="T4310" i="1" s="1"/>
  <c r="N4310" i="1"/>
  <c r="N4311" i="1" s="1"/>
  <c r="N4312" i="1" s="1"/>
  <c r="Q4312" i="1"/>
  <c r="M4310" i="1" l="1"/>
  <c r="O4310" i="1"/>
  <c r="R4310" i="1"/>
  <c r="V4310" i="1" s="1"/>
  <c r="L4311" i="1"/>
  <c r="O4311" i="1" s="1"/>
  <c r="N4313" i="1"/>
  <c r="Q4313" i="1"/>
  <c r="N4314" i="1"/>
  <c r="L4312" i="1" l="1"/>
  <c r="T4312" i="1" s="1"/>
  <c r="M4311" i="1"/>
  <c r="R4311" i="1"/>
  <c r="T4311" i="1"/>
  <c r="N4315" i="1"/>
  <c r="Q4314" i="1"/>
  <c r="M4312" i="1" l="1"/>
  <c r="L4313" i="1"/>
  <c r="R4313" i="1" s="1"/>
  <c r="R4312" i="1"/>
  <c r="O4312" i="1"/>
  <c r="V4311" i="1"/>
  <c r="Q4315" i="1"/>
  <c r="N4316" i="1"/>
  <c r="L4314" i="1" l="1"/>
  <c r="T4314" i="1" s="1"/>
  <c r="O4313" i="1"/>
  <c r="T4313" i="1"/>
  <c r="M4313" i="1"/>
  <c r="V4312" i="1"/>
  <c r="N4317" i="1"/>
  <c r="Q4316" i="1"/>
  <c r="V4313" i="1" l="1"/>
  <c r="M4314" i="1"/>
  <c r="O4314" i="1"/>
  <c r="R4314" i="1"/>
  <c r="L4315" i="1"/>
  <c r="T4315" i="1" s="1"/>
  <c r="Q4317" i="1"/>
  <c r="N4318" i="1"/>
  <c r="V4314" i="1" l="1"/>
  <c r="O4315" i="1"/>
  <c r="M4315" i="1"/>
  <c r="R4315" i="1"/>
  <c r="L4316" i="1"/>
  <c r="T4316" i="1" s="1"/>
  <c r="N4319" i="1"/>
  <c r="Q4318" i="1"/>
  <c r="V4315" i="1" l="1"/>
  <c r="M4316" i="1"/>
  <c r="O4316" i="1"/>
  <c r="R4316" i="1"/>
  <c r="L4317" i="1"/>
  <c r="R4317" i="1" s="1"/>
  <c r="Q4319" i="1"/>
  <c r="N4320" i="1"/>
  <c r="V4316" i="1" l="1"/>
  <c r="L4318" i="1"/>
  <c r="T4318" i="1" s="1"/>
  <c r="O4317" i="1"/>
  <c r="M4317" i="1"/>
  <c r="T4317" i="1"/>
  <c r="V4317" i="1" s="1"/>
  <c r="N4321" i="1"/>
  <c r="Q4320" i="1"/>
  <c r="M4318" i="1" l="1"/>
  <c r="O4318" i="1"/>
  <c r="R4318" i="1"/>
  <c r="V4318" i="1" s="1"/>
  <c r="L4319" i="1"/>
  <c r="T4319" i="1" s="1"/>
  <c r="N4322" i="1"/>
  <c r="Q4321" i="1"/>
  <c r="M4319" i="1" l="1"/>
  <c r="O4319" i="1"/>
  <c r="R4319" i="1"/>
  <c r="V4319" i="1" s="1"/>
  <c r="L4320" i="1"/>
  <c r="T4320" i="1" s="1"/>
  <c r="N4323" i="1"/>
  <c r="Q4322" i="1"/>
  <c r="M4320" i="1" l="1"/>
  <c r="O4320" i="1"/>
  <c r="L4321" i="1"/>
  <c r="T4321" i="1" s="1"/>
  <c r="R4320" i="1"/>
  <c r="V4320" i="1" s="1"/>
  <c r="N4324" i="1"/>
  <c r="Q4323" i="1"/>
  <c r="O4321" i="1" l="1"/>
  <c r="M4321" i="1"/>
  <c r="R4321" i="1"/>
  <c r="V4321" i="1" s="1"/>
  <c r="L4322" i="1"/>
  <c r="T4322" i="1" s="1"/>
  <c r="Q4324" i="1"/>
  <c r="N4325" i="1"/>
  <c r="L4323" i="1" l="1"/>
  <c r="T4323" i="1" s="1"/>
  <c r="O4322" i="1"/>
  <c r="M4322" i="1"/>
  <c r="R4322" i="1"/>
  <c r="V4322" i="1" s="1"/>
  <c r="N4326" i="1"/>
  <c r="Q4325" i="1"/>
  <c r="R4323" i="1" l="1"/>
  <c r="V4323" i="1" s="1"/>
  <c r="O4323" i="1"/>
  <c r="M4323" i="1"/>
  <c r="L4324" i="1"/>
  <c r="T4324" i="1" s="1"/>
  <c r="Q4326" i="1"/>
  <c r="M4324" i="1" l="1"/>
  <c r="O4324" i="1"/>
  <c r="R4324" i="1"/>
  <c r="V4324" i="1" s="1"/>
  <c r="L4325" i="1"/>
  <c r="T4325" i="1" s="1"/>
  <c r="Q4327" i="1"/>
  <c r="M4325" i="1" l="1"/>
  <c r="O4325" i="1"/>
  <c r="L4326" i="1"/>
  <c r="T4326" i="1" s="1"/>
  <c r="R4325" i="1"/>
  <c r="V4325" i="1" s="1"/>
  <c r="Q4328" i="1"/>
  <c r="L4327" i="1" l="1"/>
  <c r="U4327" i="1" s="1"/>
  <c r="M4326" i="1"/>
  <c r="O4326" i="1"/>
  <c r="R4326" i="1"/>
  <c r="V4326" i="1" s="1"/>
  <c r="Q4329" i="1"/>
  <c r="O4327" i="1" l="1"/>
  <c r="N4327" i="1"/>
  <c r="M4327" i="1"/>
  <c r="T4327" i="1"/>
  <c r="R4327" i="1"/>
  <c r="L4328" i="1"/>
  <c r="U4328" i="1" s="1"/>
  <c r="Q4330" i="1"/>
  <c r="V4327" i="1" l="1"/>
  <c r="M4328" i="1"/>
  <c r="O4328" i="1"/>
  <c r="N4328" i="1"/>
  <c r="L4329" i="1"/>
  <c r="U4329" i="1" s="1"/>
  <c r="R4328" i="1"/>
  <c r="T4328" i="1"/>
  <c r="Q4331" i="1"/>
  <c r="V4328" i="1" l="1"/>
  <c r="O4329" i="1"/>
  <c r="M4329" i="1"/>
  <c r="N4329" i="1"/>
  <c r="R4329" i="1"/>
  <c r="T4329" i="1"/>
  <c r="L4330" i="1"/>
  <c r="T4330" i="1" s="1"/>
  <c r="Q4332" i="1"/>
  <c r="V4329" i="1" l="1"/>
  <c r="M4330" i="1"/>
  <c r="O4330" i="1"/>
  <c r="U4330" i="1"/>
  <c r="L4331" i="1"/>
  <c r="T4331" i="1" s="1"/>
  <c r="N4330" i="1"/>
  <c r="N4331" i="1" s="1"/>
  <c r="R4330" i="1"/>
  <c r="Q4333" i="1"/>
  <c r="V4330" i="1" l="1"/>
  <c r="O4331" i="1"/>
  <c r="M4331" i="1"/>
  <c r="R4331" i="1"/>
  <c r="L4332" i="1"/>
  <c r="T4332" i="1" s="1"/>
  <c r="N4332" i="1"/>
  <c r="Q4334" i="1"/>
  <c r="V4331" i="1" l="1"/>
  <c r="M4332" i="1"/>
  <c r="L4333" i="1"/>
  <c r="T4333" i="1" s="1"/>
  <c r="O4332" i="1"/>
  <c r="R4332" i="1"/>
  <c r="N4333" i="1"/>
  <c r="Q4335" i="1"/>
  <c r="V4332" i="1" l="1"/>
  <c r="M4333" i="1"/>
  <c r="O4333" i="1"/>
  <c r="R4333" i="1"/>
  <c r="L4334" i="1"/>
  <c r="T4334" i="1" s="1"/>
  <c r="N4334" i="1"/>
  <c r="N4335" i="1" s="1"/>
  <c r="N4336" i="1" s="1"/>
  <c r="Q4336" i="1"/>
  <c r="V4333" i="1" l="1"/>
  <c r="L4335" i="1"/>
  <c r="T4335" i="1" s="1"/>
  <c r="M4334" i="1"/>
  <c r="O4334" i="1"/>
  <c r="R4334" i="1"/>
  <c r="N4337" i="1"/>
  <c r="N4338" i="1" s="1"/>
  <c r="Q4337" i="1"/>
  <c r="V4334" i="1" l="1"/>
  <c r="M4335" i="1"/>
  <c r="O4335" i="1"/>
  <c r="R4335" i="1"/>
  <c r="L4336" i="1"/>
  <c r="T4336" i="1" s="1"/>
  <c r="Q4338" i="1"/>
  <c r="N4339" i="1"/>
  <c r="V4335" i="1" l="1"/>
  <c r="M4336" i="1"/>
  <c r="O4336" i="1"/>
  <c r="R4336" i="1"/>
  <c r="L4337" i="1"/>
  <c r="T4337" i="1" s="1"/>
  <c r="N4340" i="1"/>
  <c r="Q4339" i="1"/>
  <c r="V4336" i="1" l="1"/>
  <c r="L4338" i="1"/>
  <c r="T4338" i="1" s="1"/>
  <c r="M4337" i="1"/>
  <c r="O4337" i="1"/>
  <c r="R4337" i="1"/>
  <c r="N4341" i="1"/>
  <c r="Q4340" i="1"/>
  <c r="V4337" i="1" l="1"/>
  <c r="O4338" i="1"/>
  <c r="M4338" i="1"/>
  <c r="R4338" i="1"/>
  <c r="L4339" i="1"/>
  <c r="T4339" i="1" s="1"/>
  <c r="Q4341" i="1"/>
  <c r="N4342" i="1"/>
  <c r="V4338" i="1" l="1"/>
  <c r="M4339" i="1"/>
  <c r="O4339" i="1"/>
  <c r="R4339" i="1"/>
  <c r="L4340" i="1"/>
  <c r="T4340" i="1" s="1"/>
  <c r="N4343" i="1"/>
  <c r="Q4342" i="1"/>
  <c r="V4339" i="1" l="1"/>
  <c r="M4340" i="1"/>
  <c r="L4341" i="1"/>
  <c r="T4341" i="1" s="1"/>
  <c r="O4340" i="1"/>
  <c r="R4340" i="1"/>
  <c r="Q4343" i="1"/>
  <c r="N4344" i="1"/>
  <c r="V4340" i="1" l="1"/>
  <c r="O4341" i="1"/>
  <c r="M4341" i="1"/>
  <c r="R4341" i="1"/>
  <c r="L4342" i="1"/>
  <c r="T4342" i="1" s="1"/>
  <c r="Q4344" i="1"/>
  <c r="N4345" i="1"/>
  <c r="V4341" i="1" l="1"/>
  <c r="O4342" i="1"/>
  <c r="M4342" i="1"/>
  <c r="L4343" i="1"/>
  <c r="T4343" i="1" s="1"/>
  <c r="R4342" i="1"/>
  <c r="N4346" i="1"/>
  <c r="Q4345" i="1"/>
  <c r="V4342" i="1" l="1"/>
  <c r="O4343" i="1"/>
  <c r="L4344" i="1"/>
  <c r="T4344" i="1" s="1"/>
  <c r="M4343" i="1"/>
  <c r="R4343" i="1"/>
  <c r="Q4346" i="1"/>
  <c r="N4347" i="1"/>
  <c r="V4343" i="1" l="1"/>
  <c r="L4345" i="1"/>
  <c r="T4345" i="1" s="1"/>
  <c r="M4344" i="1"/>
  <c r="O4344" i="1"/>
  <c r="R4344" i="1"/>
  <c r="N4348" i="1"/>
  <c r="Q4347" i="1"/>
  <c r="V4344" i="1" l="1"/>
  <c r="M4345" i="1"/>
  <c r="O4345" i="1"/>
  <c r="R4345" i="1"/>
  <c r="L4346" i="1"/>
  <c r="T4346" i="1" s="1"/>
  <c r="Q4348" i="1"/>
  <c r="N4349" i="1"/>
  <c r="V4345" i="1" l="1"/>
  <c r="O4346" i="1"/>
  <c r="M4346" i="1"/>
  <c r="L4347" i="1"/>
  <c r="T4347" i="1" s="1"/>
  <c r="R4346" i="1"/>
  <c r="N4350" i="1"/>
  <c r="Q4349" i="1"/>
  <c r="V4346" i="1" l="1"/>
  <c r="M4347" i="1"/>
  <c r="L4348" i="1"/>
  <c r="T4348" i="1" s="1"/>
  <c r="O4347" i="1"/>
  <c r="R4347" i="1"/>
  <c r="Q4350" i="1"/>
  <c r="V4347" i="1" l="1"/>
  <c r="O4348" i="1"/>
  <c r="M4348" i="1"/>
  <c r="R4348" i="1"/>
  <c r="L4349" i="1"/>
  <c r="O4349" i="1" s="1"/>
  <c r="Q4351" i="1"/>
  <c r="V4348" i="1" l="1"/>
  <c r="M4349" i="1"/>
  <c r="R4349" i="1"/>
  <c r="T4349" i="1"/>
  <c r="L4350" i="1"/>
  <c r="T4350" i="1" s="1"/>
  <c r="Q4352" i="1"/>
  <c r="L4351" i="1" l="1"/>
  <c r="U4351" i="1" s="1"/>
  <c r="O4350" i="1"/>
  <c r="M4350" i="1"/>
  <c r="R4350" i="1"/>
  <c r="V4349" i="1"/>
  <c r="Q4353" i="1"/>
  <c r="O4351" i="1" l="1"/>
  <c r="R4351" i="1"/>
  <c r="N4351" i="1"/>
  <c r="T4351" i="1"/>
  <c r="M4351" i="1"/>
  <c r="L4352" i="1"/>
  <c r="U4352" i="1" s="1"/>
  <c r="V4350" i="1"/>
  <c r="Q4354" i="1"/>
  <c r="V4351" i="1" l="1"/>
  <c r="M4352" i="1"/>
  <c r="N4352" i="1"/>
  <c r="L4353" i="1"/>
  <c r="U4353" i="1" s="1"/>
  <c r="O4352" i="1"/>
  <c r="R4352" i="1"/>
  <c r="T4352" i="1"/>
  <c r="Q4355" i="1"/>
  <c r="V4352" i="1" l="1"/>
  <c r="O4353" i="1"/>
  <c r="M4353" i="1"/>
  <c r="T4353" i="1"/>
  <c r="L4354" i="1"/>
  <c r="U4354" i="1" s="1"/>
  <c r="N4353" i="1"/>
  <c r="R4353" i="1"/>
  <c r="Q4356" i="1"/>
  <c r="M4354" i="1" l="1"/>
  <c r="V4353" i="1"/>
  <c r="O4354" i="1"/>
  <c r="N4354" i="1"/>
  <c r="L4355" i="1"/>
  <c r="T4355" i="1" s="1"/>
  <c r="T4354" i="1"/>
  <c r="R4354" i="1"/>
  <c r="N4355" i="1"/>
  <c r="Q4357" i="1"/>
  <c r="M4355" i="1" l="1"/>
  <c r="O4355" i="1"/>
  <c r="V4354" i="1"/>
  <c r="R4355" i="1"/>
  <c r="L4356" i="1"/>
  <c r="T4356" i="1" s="1"/>
  <c r="N4356" i="1"/>
  <c r="Q4358" i="1"/>
  <c r="V4355" i="1" l="1"/>
  <c r="M4356" i="1"/>
  <c r="O4356" i="1"/>
  <c r="R4356" i="1"/>
  <c r="L4357" i="1"/>
  <c r="T4357" i="1" s="1"/>
  <c r="N4357" i="1"/>
  <c r="Q4359" i="1"/>
  <c r="V4356" i="1" l="1"/>
  <c r="M4357" i="1"/>
  <c r="L4358" i="1"/>
  <c r="T4358" i="1" s="1"/>
  <c r="O4357" i="1"/>
  <c r="R4357" i="1"/>
  <c r="N4358" i="1"/>
  <c r="N4359" i="1" s="1"/>
  <c r="N4360" i="1" s="1"/>
  <c r="Q4360" i="1"/>
  <c r="V4357" i="1" l="1"/>
  <c r="O4358" i="1"/>
  <c r="M4358" i="1"/>
  <c r="R4358" i="1"/>
  <c r="L4359" i="1"/>
  <c r="T4359" i="1" s="1"/>
  <c r="N4361" i="1"/>
  <c r="N4362" i="1" s="1"/>
  <c r="Q4361" i="1"/>
  <c r="V4358" i="1" l="1"/>
  <c r="O4359" i="1"/>
  <c r="M4359" i="1"/>
  <c r="R4359" i="1"/>
  <c r="L4360" i="1"/>
  <c r="T4360" i="1" s="1"/>
  <c r="Q4362" i="1"/>
  <c r="N4363" i="1"/>
  <c r="V4359" i="1" l="1"/>
  <c r="M4360" i="1"/>
  <c r="L4361" i="1"/>
  <c r="T4361" i="1" s="1"/>
  <c r="O4360" i="1"/>
  <c r="R4360" i="1"/>
  <c r="N4364" i="1"/>
  <c r="Q4363" i="1"/>
  <c r="V4360" i="1" l="1"/>
  <c r="M4361" i="1"/>
  <c r="L4362" i="1"/>
  <c r="T4362" i="1" s="1"/>
  <c r="O4361" i="1"/>
  <c r="R4361" i="1"/>
  <c r="Q4364" i="1"/>
  <c r="N4365" i="1"/>
  <c r="V4361" i="1" l="1"/>
  <c r="M4362" i="1"/>
  <c r="L4363" i="1"/>
  <c r="T4363" i="1" s="1"/>
  <c r="O4362" i="1"/>
  <c r="R4362" i="1"/>
  <c r="V4362" i="1" s="1"/>
  <c r="N4366" i="1"/>
  <c r="Q4365" i="1"/>
  <c r="M4363" i="1" l="1"/>
  <c r="O4363" i="1"/>
  <c r="R4363" i="1"/>
  <c r="V4363" i="1" s="1"/>
  <c r="L4364" i="1"/>
  <c r="T4364" i="1" s="1"/>
  <c r="Q4366" i="1"/>
  <c r="N4367" i="1"/>
  <c r="L4365" i="1" l="1"/>
  <c r="T4365" i="1" s="1"/>
  <c r="M4364" i="1"/>
  <c r="O4364" i="1"/>
  <c r="R4364" i="1"/>
  <c r="V4364" i="1" s="1"/>
  <c r="N4368" i="1"/>
  <c r="Q4367" i="1"/>
  <c r="M4365" i="1" l="1"/>
  <c r="R4365" i="1"/>
  <c r="V4365" i="1" s="1"/>
  <c r="O4365" i="1"/>
  <c r="L4366" i="1"/>
  <c r="T4366" i="1" s="1"/>
  <c r="Q4368" i="1"/>
  <c r="N4369" i="1"/>
  <c r="M4366" i="1" l="1"/>
  <c r="O4366" i="1"/>
  <c r="R4366" i="1"/>
  <c r="V4366" i="1" s="1"/>
  <c r="L4367" i="1"/>
  <c r="T4367" i="1" s="1"/>
  <c r="Q4369" i="1"/>
  <c r="N4370" i="1"/>
  <c r="M4367" i="1" l="1"/>
  <c r="L4368" i="1"/>
  <c r="T4368" i="1" s="1"/>
  <c r="O4367" i="1"/>
  <c r="R4367" i="1"/>
  <c r="V4367" i="1" s="1"/>
  <c r="N4371" i="1"/>
  <c r="Q4370" i="1"/>
  <c r="O4368" i="1" l="1"/>
  <c r="M4368" i="1"/>
  <c r="R4368" i="1"/>
  <c r="V4368" i="1" s="1"/>
  <c r="L4369" i="1"/>
  <c r="T4369" i="1" s="1"/>
  <c r="Q4371" i="1"/>
  <c r="N4372" i="1"/>
  <c r="M4369" i="1" l="1"/>
  <c r="L4370" i="1"/>
  <c r="T4370" i="1" s="1"/>
  <c r="O4369" i="1"/>
  <c r="R4369" i="1"/>
  <c r="V4369" i="1" s="1"/>
  <c r="Q4372" i="1"/>
  <c r="N4373" i="1"/>
  <c r="O4370" i="1" l="1"/>
  <c r="M4370" i="1"/>
  <c r="R4370" i="1"/>
  <c r="V4370" i="1" s="1"/>
  <c r="L4371" i="1"/>
  <c r="T4371" i="1" s="1"/>
  <c r="N4374" i="1"/>
  <c r="Q4373" i="1"/>
  <c r="L4372" i="1" l="1"/>
  <c r="T4372" i="1" s="1"/>
  <c r="M4371" i="1"/>
  <c r="O4371" i="1"/>
  <c r="R4371" i="1"/>
  <c r="V4371" i="1" s="1"/>
  <c r="Q4374" i="1"/>
  <c r="M4372" i="1" l="1"/>
  <c r="O4372" i="1"/>
  <c r="R4372" i="1"/>
  <c r="V4372" i="1" s="1"/>
  <c r="L4373" i="1"/>
  <c r="T4373" i="1" s="1"/>
  <c r="Q4375" i="1"/>
  <c r="O4373" i="1" l="1"/>
  <c r="M4373" i="1"/>
  <c r="L4374" i="1"/>
  <c r="T4374" i="1" s="1"/>
  <c r="R4373" i="1"/>
  <c r="V4373" i="1" s="1"/>
  <c r="Q4376" i="1"/>
  <c r="O4374" i="1" l="1"/>
  <c r="M4374" i="1"/>
  <c r="R4374" i="1"/>
  <c r="V4374" i="1" s="1"/>
  <c r="L4375" i="1"/>
  <c r="U4375" i="1" s="1"/>
  <c r="Q4377" i="1"/>
  <c r="N4375" i="1" l="1"/>
  <c r="M4375" i="1"/>
  <c r="L4376" i="1"/>
  <c r="U4376" i="1" s="1"/>
  <c r="O4375" i="1"/>
  <c r="R4375" i="1"/>
  <c r="T4375" i="1"/>
  <c r="V4375" i="1" s="1"/>
  <c r="Q4378" i="1"/>
  <c r="O4376" i="1" l="1"/>
  <c r="R4376" i="1"/>
  <c r="N4376" i="1"/>
  <c r="T4376" i="1"/>
  <c r="M4376" i="1"/>
  <c r="L4377" i="1"/>
  <c r="U4377" i="1" s="1"/>
  <c r="Q4379" i="1"/>
  <c r="V4376" i="1" l="1"/>
  <c r="M4377" i="1"/>
  <c r="O4377" i="1"/>
  <c r="R4377" i="1"/>
  <c r="T4377" i="1"/>
  <c r="L4378" i="1"/>
  <c r="U4378" i="1" s="1"/>
  <c r="N4377" i="1"/>
  <c r="Q4380" i="1"/>
  <c r="V4377" i="1" l="1"/>
  <c r="O4378" i="1"/>
  <c r="N4378" i="1"/>
  <c r="M4378" i="1"/>
  <c r="T4378" i="1"/>
  <c r="R4378" i="1"/>
  <c r="L4379" i="1"/>
  <c r="T4379" i="1" s="1"/>
  <c r="N4379" i="1"/>
  <c r="Q4381" i="1"/>
  <c r="V4378" i="1" l="1"/>
  <c r="M4379" i="1"/>
  <c r="O4379" i="1"/>
  <c r="R4379" i="1"/>
  <c r="L4380" i="1"/>
  <c r="T4380" i="1" s="1"/>
  <c r="N4380" i="1"/>
  <c r="Q4382" i="1"/>
  <c r="V4379" i="1" l="1"/>
  <c r="L4381" i="1"/>
  <c r="T4381" i="1" s="1"/>
  <c r="O4380" i="1"/>
  <c r="M4380" i="1"/>
  <c r="R4380" i="1"/>
  <c r="N4381" i="1"/>
  <c r="Q4383" i="1"/>
  <c r="V4380" i="1" l="1"/>
  <c r="O4381" i="1"/>
  <c r="M4381" i="1"/>
  <c r="R4381" i="1"/>
  <c r="V4381" i="1" s="1"/>
  <c r="L4382" i="1"/>
  <c r="R4382" i="1" s="1"/>
  <c r="N4382" i="1"/>
  <c r="N4383" i="1" s="1"/>
  <c r="N4384" i="1" s="1"/>
  <c r="Q4384" i="1"/>
  <c r="L4383" i="1" l="1"/>
  <c r="T4383" i="1" s="1"/>
  <c r="T4382" i="1"/>
  <c r="V4382" i="1" s="1"/>
  <c r="O4382" i="1"/>
  <c r="M4382" i="1"/>
  <c r="N4385" i="1"/>
  <c r="N4386" i="1" s="1"/>
  <c r="Q4385" i="1"/>
  <c r="O4383" i="1" l="1"/>
  <c r="M4383" i="1"/>
  <c r="R4383" i="1"/>
  <c r="V4383" i="1" s="1"/>
  <c r="L4384" i="1"/>
  <c r="O4384" i="1" s="1"/>
  <c r="Q4386" i="1"/>
  <c r="N4387" i="1"/>
  <c r="L4385" i="1" l="1"/>
  <c r="T4385" i="1" s="1"/>
  <c r="M4384" i="1"/>
  <c r="R4384" i="1"/>
  <c r="T4384" i="1"/>
  <c r="N4388" i="1"/>
  <c r="Q4387" i="1"/>
  <c r="M4385" i="1" l="1"/>
  <c r="O4385" i="1"/>
  <c r="R4385" i="1"/>
  <c r="V4384" i="1"/>
  <c r="L4386" i="1"/>
  <c r="M4386" i="1" s="1"/>
  <c r="Q4388" i="1"/>
  <c r="N4389" i="1"/>
  <c r="V4385" i="1" l="1"/>
  <c r="O4386" i="1"/>
  <c r="R4386" i="1"/>
  <c r="T4386" i="1"/>
  <c r="L4387" i="1"/>
  <c r="R4387" i="1" s="1"/>
  <c r="N4390" i="1"/>
  <c r="Q4389" i="1"/>
  <c r="M4387" i="1" l="1"/>
  <c r="L4388" i="1"/>
  <c r="T4388" i="1" s="1"/>
  <c r="O4387" i="1"/>
  <c r="T4387" i="1"/>
  <c r="V4386" i="1"/>
  <c r="Q4390" i="1"/>
  <c r="N4391" i="1"/>
  <c r="V4387" i="1" l="1"/>
  <c r="O4388" i="1"/>
  <c r="M4388" i="1"/>
  <c r="R4388" i="1"/>
  <c r="V4388" i="1" s="1"/>
  <c r="L4389" i="1"/>
  <c r="T4389" i="1" s="1"/>
  <c r="N4392" i="1"/>
  <c r="Q4391" i="1"/>
  <c r="M4389" i="1" l="1"/>
  <c r="O4389" i="1"/>
  <c r="L4390" i="1"/>
  <c r="T4390" i="1" s="1"/>
  <c r="R4389" i="1"/>
  <c r="V4389" i="1" s="1"/>
  <c r="Q4392" i="1"/>
  <c r="N4393" i="1"/>
  <c r="M4390" i="1" l="1"/>
  <c r="L4391" i="1"/>
  <c r="T4391" i="1" s="1"/>
  <c r="O4390" i="1"/>
  <c r="R4390" i="1"/>
  <c r="V4390" i="1" s="1"/>
  <c r="N4394" i="1"/>
  <c r="Q4393" i="1"/>
  <c r="L4392" i="1" l="1"/>
  <c r="T4392" i="1" s="1"/>
  <c r="M4391" i="1"/>
  <c r="O4391" i="1"/>
  <c r="R4391" i="1"/>
  <c r="V4391" i="1" s="1"/>
  <c r="Q4394" i="1"/>
  <c r="N4395" i="1"/>
  <c r="M4392" i="1" l="1"/>
  <c r="L4393" i="1"/>
  <c r="T4393" i="1" s="1"/>
  <c r="O4392" i="1"/>
  <c r="R4392" i="1"/>
  <c r="V4392" i="1" s="1"/>
  <c r="N4396" i="1"/>
  <c r="Q4395" i="1"/>
  <c r="O4393" i="1" l="1"/>
  <c r="L4394" i="1"/>
  <c r="T4394" i="1" s="1"/>
  <c r="M4393" i="1"/>
  <c r="R4393" i="1"/>
  <c r="V4393" i="1" s="1"/>
  <c r="Q4396" i="1"/>
  <c r="N4397" i="1"/>
  <c r="M4394" i="1" l="1"/>
  <c r="O4394" i="1"/>
  <c r="L4395" i="1"/>
  <c r="T4395" i="1" s="1"/>
  <c r="R4394" i="1"/>
  <c r="V4394" i="1" s="1"/>
  <c r="N4398" i="1"/>
  <c r="Q4397" i="1"/>
  <c r="L4396" i="1" l="1"/>
  <c r="T4396" i="1" s="1"/>
  <c r="O4395" i="1"/>
  <c r="M4395" i="1"/>
  <c r="R4395" i="1"/>
  <c r="V4395" i="1" s="1"/>
  <c r="Q4398" i="1"/>
  <c r="M4396" i="1" l="1"/>
  <c r="O4396" i="1"/>
  <c r="L4397" i="1"/>
  <c r="T4397" i="1" s="1"/>
  <c r="R4396" i="1"/>
  <c r="V4396" i="1" s="1"/>
  <c r="Q4399" i="1"/>
  <c r="M4397" i="1" l="1"/>
  <c r="O4397" i="1"/>
  <c r="R4397" i="1"/>
  <c r="V4397" i="1" s="1"/>
  <c r="L4398" i="1"/>
  <c r="O4398" i="1" s="1"/>
  <c r="Q4400" i="1"/>
  <c r="L4399" i="1" l="1"/>
  <c r="U4399" i="1" s="1"/>
  <c r="M4398" i="1"/>
  <c r="R4398" i="1"/>
  <c r="T4398" i="1"/>
  <c r="Q4401" i="1"/>
  <c r="O4399" i="1" l="1"/>
  <c r="R4399" i="1"/>
  <c r="N4399" i="1"/>
  <c r="T4399" i="1"/>
  <c r="M4399" i="1"/>
  <c r="L4400" i="1"/>
  <c r="U4400" i="1" s="1"/>
  <c r="V4398" i="1"/>
  <c r="Q4402" i="1"/>
  <c r="V4399" i="1" l="1"/>
  <c r="O4400" i="1"/>
  <c r="M4400" i="1"/>
  <c r="N4400" i="1"/>
  <c r="L4401" i="1"/>
  <c r="U4401" i="1" s="1"/>
  <c r="R4400" i="1"/>
  <c r="T4400" i="1"/>
  <c r="Q4403" i="1"/>
  <c r="V4400" i="1" l="1"/>
  <c r="O4401" i="1"/>
  <c r="M4401" i="1"/>
  <c r="N4401" i="1"/>
  <c r="R4401" i="1"/>
  <c r="T4401" i="1"/>
  <c r="L4402" i="1"/>
  <c r="U4402" i="1" s="1"/>
  <c r="Q4404" i="1"/>
  <c r="V4401" i="1" l="1"/>
  <c r="M4402" i="1"/>
  <c r="O4402" i="1"/>
  <c r="N4402" i="1"/>
  <c r="N4403" i="1" s="1"/>
  <c r="R4402" i="1"/>
  <c r="T4402" i="1"/>
  <c r="L4403" i="1"/>
  <c r="T4403" i="1" s="1"/>
  <c r="Q4405" i="1"/>
  <c r="V4402" i="1" l="1"/>
  <c r="O4403" i="1"/>
  <c r="L4404" i="1"/>
  <c r="R4404" i="1" s="1"/>
  <c r="M4403" i="1"/>
  <c r="R4403" i="1"/>
  <c r="N4404" i="1"/>
  <c r="Q4406" i="1"/>
  <c r="V4403" i="1" l="1"/>
  <c r="O4404" i="1"/>
  <c r="T4404" i="1"/>
  <c r="L4405" i="1"/>
  <c r="T4405" i="1" s="1"/>
  <c r="M4404" i="1"/>
  <c r="N4405" i="1"/>
  <c r="Q4407" i="1"/>
  <c r="V4404" i="1" l="1"/>
  <c r="M4405" i="1"/>
  <c r="O4405" i="1"/>
  <c r="R4405" i="1"/>
  <c r="V4405" i="1" s="1"/>
  <c r="L4406" i="1"/>
  <c r="T4406" i="1" s="1"/>
  <c r="N4406" i="1"/>
  <c r="N4407" i="1" s="1"/>
  <c r="N4408" i="1" s="1"/>
  <c r="Q4408" i="1"/>
  <c r="O4406" i="1" l="1"/>
  <c r="M4406" i="1"/>
  <c r="R4406" i="1"/>
  <c r="V4406" i="1" s="1"/>
  <c r="L4407" i="1"/>
  <c r="R4407" i="1" s="1"/>
  <c r="N4409" i="1"/>
  <c r="N4410" i="1" s="1"/>
  <c r="Q4409" i="1"/>
  <c r="M4407" i="1" l="1"/>
  <c r="L4408" i="1"/>
  <c r="M4408" i="1" s="1"/>
  <c r="T4407" i="1"/>
  <c r="V4407" i="1" s="1"/>
  <c r="O4407" i="1"/>
  <c r="Q4410" i="1"/>
  <c r="N4411" i="1"/>
  <c r="L4409" i="1" l="1"/>
  <c r="T4409" i="1" s="1"/>
  <c r="O4408" i="1"/>
  <c r="R4408" i="1"/>
  <c r="T4408" i="1"/>
  <c r="N4412" i="1"/>
  <c r="Q4411" i="1"/>
  <c r="O4409" i="1" l="1"/>
  <c r="M4409" i="1"/>
  <c r="R4409" i="1"/>
  <c r="V4408" i="1"/>
  <c r="V4409" i="1" s="1"/>
  <c r="L4410" i="1"/>
  <c r="T4410" i="1" s="1"/>
  <c r="Q4412" i="1"/>
  <c r="N4413" i="1"/>
  <c r="M4410" i="1" l="1"/>
  <c r="O4410" i="1"/>
  <c r="R4410" i="1"/>
  <c r="V4410" i="1" s="1"/>
  <c r="L4411" i="1"/>
  <c r="O4411" i="1" s="1"/>
  <c r="N4414" i="1"/>
  <c r="Q4413" i="1"/>
  <c r="L4412" i="1" l="1"/>
  <c r="T4412" i="1" s="1"/>
  <c r="R4411" i="1"/>
  <c r="T4411" i="1"/>
  <c r="M4411" i="1"/>
  <c r="Q4414" i="1"/>
  <c r="N4415" i="1"/>
  <c r="R4412" i="1" l="1"/>
  <c r="M4412" i="1"/>
  <c r="O4412" i="1"/>
  <c r="L4413" i="1"/>
  <c r="T4413" i="1" s="1"/>
  <c r="V4411" i="1"/>
  <c r="V4412" i="1" s="1"/>
  <c r="N4416" i="1"/>
  <c r="Q4415" i="1"/>
  <c r="M4413" i="1" l="1"/>
  <c r="O4413" i="1"/>
  <c r="R4413" i="1"/>
  <c r="V4413" i="1" s="1"/>
  <c r="L4414" i="1"/>
  <c r="T4414" i="1" s="1"/>
  <c r="Q4416" i="1"/>
  <c r="N4417" i="1"/>
  <c r="M4414" i="1" l="1"/>
  <c r="L4415" i="1"/>
  <c r="R4415" i="1" s="1"/>
  <c r="O4414" i="1"/>
  <c r="R4414" i="1"/>
  <c r="V4414" i="1" s="1"/>
  <c r="N4418" i="1"/>
  <c r="Q4417" i="1"/>
  <c r="L4416" i="1" l="1"/>
  <c r="T4416" i="1" s="1"/>
  <c r="T4415" i="1"/>
  <c r="V4415" i="1" s="1"/>
  <c r="O4415" i="1"/>
  <c r="M4415" i="1"/>
  <c r="Q4418" i="1"/>
  <c r="N4419" i="1"/>
  <c r="M4416" i="1" l="1"/>
  <c r="O4416" i="1"/>
  <c r="R4416" i="1"/>
  <c r="V4416" i="1" s="1"/>
  <c r="L4417" i="1"/>
  <c r="O4417" i="1" s="1"/>
  <c r="N4420" i="1"/>
  <c r="Q4419" i="1"/>
  <c r="M4417" i="1" l="1"/>
  <c r="R4417" i="1"/>
  <c r="T4417" i="1"/>
  <c r="L4418" i="1"/>
  <c r="T4418" i="1" s="1"/>
  <c r="Q4420" i="1"/>
  <c r="N4421" i="1"/>
  <c r="L4419" i="1" l="1"/>
  <c r="T4419" i="1" s="1"/>
  <c r="O4418" i="1"/>
  <c r="M4418" i="1"/>
  <c r="R4418" i="1"/>
  <c r="V4417" i="1"/>
  <c r="N4422" i="1"/>
  <c r="Q4421" i="1"/>
  <c r="O4419" i="1" l="1"/>
  <c r="R4419" i="1"/>
  <c r="M4419" i="1"/>
  <c r="V4418" i="1"/>
  <c r="L4420" i="1"/>
  <c r="T4420" i="1" s="1"/>
  <c r="Q4422" i="1"/>
  <c r="V4419" i="1" l="1"/>
  <c r="L4421" i="1"/>
  <c r="T4421" i="1" s="1"/>
  <c r="M4420" i="1"/>
  <c r="R4420" i="1"/>
  <c r="O4420" i="1"/>
  <c r="Q4423" i="1"/>
  <c r="V4420" i="1" l="1"/>
  <c r="O4421" i="1"/>
  <c r="M4421" i="1"/>
  <c r="R4421" i="1"/>
  <c r="V4421" i="1" s="1"/>
  <c r="L4422" i="1"/>
  <c r="T4422" i="1" s="1"/>
  <c r="Q4424" i="1"/>
  <c r="M4422" i="1" l="1"/>
  <c r="O4422" i="1"/>
  <c r="R4422" i="1"/>
  <c r="V4422" i="1" s="1"/>
  <c r="L4423" i="1"/>
  <c r="U4423" i="1" s="1"/>
  <c r="Q4425" i="1"/>
  <c r="L4424" i="1" l="1"/>
  <c r="U4424" i="1" s="1"/>
  <c r="O4423" i="1"/>
  <c r="T4423" i="1"/>
  <c r="M4423" i="1"/>
  <c r="N4423" i="1"/>
  <c r="R4423" i="1"/>
  <c r="Q4426" i="1"/>
  <c r="T4424" i="1" l="1"/>
  <c r="N4424" i="1"/>
  <c r="R4424" i="1"/>
  <c r="M4424" i="1"/>
  <c r="O4424" i="1"/>
  <c r="V4423" i="1"/>
  <c r="L4425" i="1"/>
  <c r="U4425" i="1" s="1"/>
  <c r="Q4427" i="1"/>
  <c r="V4424" i="1" l="1"/>
  <c r="N4425" i="1"/>
  <c r="M4425" i="1"/>
  <c r="T4425" i="1"/>
  <c r="L4426" i="1"/>
  <c r="U4426" i="1" s="1"/>
  <c r="O4425" i="1"/>
  <c r="R4425" i="1"/>
  <c r="Q4428" i="1"/>
  <c r="V4425" i="1" l="1"/>
  <c r="M4426" i="1"/>
  <c r="O4426" i="1"/>
  <c r="N4426" i="1"/>
  <c r="R4426" i="1"/>
  <c r="T4426" i="1"/>
  <c r="L4427" i="1"/>
  <c r="T4427" i="1" s="1"/>
  <c r="N4427" i="1"/>
  <c r="Q4429" i="1"/>
  <c r="V4426" i="1" l="1"/>
  <c r="M4427" i="1"/>
  <c r="O4427" i="1"/>
  <c r="R4427" i="1"/>
  <c r="V4427" i="1" s="1"/>
  <c r="L4428" i="1"/>
  <c r="T4428" i="1" s="1"/>
  <c r="N4428" i="1"/>
  <c r="Q4430" i="1"/>
  <c r="O4428" i="1" l="1"/>
  <c r="L4429" i="1"/>
  <c r="T4429" i="1" s="1"/>
  <c r="R4428" i="1"/>
  <c r="V4428" i="1" s="1"/>
  <c r="M4428" i="1"/>
  <c r="N4429" i="1"/>
  <c r="Q4431" i="1"/>
  <c r="M4429" i="1" l="1"/>
  <c r="O4429" i="1"/>
  <c r="R4429" i="1"/>
  <c r="V4429" i="1" s="1"/>
  <c r="L4430" i="1"/>
  <c r="T4430" i="1" s="1"/>
  <c r="N4430" i="1"/>
  <c r="N4431" i="1" s="1"/>
  <c r="N4432" i="1" s="1"/>
  <c r="Q4432" i="1"/>
  <c r="M4430" i="1" l="1"/>
  <c r="O4430" i="1"/>
  <c r="R4430" i="1"/>
  <c r="V4430" i="1" s="1"/>
  <c r="L4431" i="1"/>
  <c r="T4431" i="1" s="1"/>
  <c r="N4433" i="1"/>
  <c r="N4434" i="1" s="1"/>
  <c r="Q4433" i="1"/>
  <c r="O4431" i="1" l="1"/>
  <c r="M4431" i="1"/>
  <c r="R4431" i="1"/>
  <c r="V4431" i="1" s="1"/>
  <c r="L4432" i="1"/>
  <c r="T4432" i="1" s="1"/>
  <c r="N4435" i="1"/>
  <c r="Q4434" i="1"/>
  <c r="M4432" i="1" l="1"/>
  <c r="O4432" i="1"/>
  <c r="R4432" i="1"/>
  <c r="V4432" i="1" s="1"/>
  <c r="L4433" i="1"/>
  <c r="T4433" i="1" s="1"/>
  <c r="Q4435" i="1"/>
  <c r="N4436" i="1"/>
  <c r="M4433" i="1" l="1"/>
  <c r="L4434" i="1"/>
  <c r="T4434" i="1" s="1"/>
  <c r="O4433" i="1"/>
  <c r="R4433" i="1"/>
  <c r="V4433" i="1" s="1"/>
  <c r="N4437" i="1"/>
  <c r="Q4436" i="1"/>
  <c r="O4434" i="1" l="1"/>
  <c r="M4434" i="1"/>
  <c r="L4435" i="1"/>
  <c r="T4435" i="1" s="1"/>
  <c r="R4434" i="1"/>
  <c r="V4434" i="1" s="1"/>
  <c r="Q4437" i="1"/>
  <c r="N4438" i="1"/>
  <c r="M4435" i="1" l="1"/>
  <c r="O4435" i="1"/>
  <c r="L4436" i="1"/>
  <c r="T4436" i="1" s="1"/>
  <c r="R4435" i="1"/>
  <c r="V4435" i="1" s="1"/>
  <c r="N4439" i="1"/>
  <c r="Q4438" i="1"/>
  <c r="M4436" i="1" l="1"/>
  <c r="O4436" i="1"/>
  <c r="R4436" i="1"/>
  <c r="V4436" i="1" s="1"/>
  <c r="L4437" i="1"/>
  <c r="O4437" i="1" s="1"/>
  <c r="Q4439" i="1"/>
  <c r="N4440" i="1"/>
  <c r="M4437" i="1" l="1"/>
  <c r="L4438" i="1"/>
  <c r="R4438" i="1" s="1"/>
  <c r="R4437" i="1"/>
  <c r="T4437" i="1"/>
  <c r="N4441" i="1"/>
  <c r="Q4440" i="1"/>
  <c r="V4437" i="1" l="1"/>
  <c r="L4439" i="1"/>
  <c r="R4439" i="1" s="1"/>
  <c r="O4438" i="1"/>
  <c r="T4438" i="1"/>
  <c r="V4438" i="1" s="1"/>
  <c r="M4438" i="1"/>
  <c r="Q4441" i="1"/>
  <c r="N4442" i="1"/>
  <c r="M4439" i="1" l="1"/>
  <c r="O4439" i="1"/>
  <c r="L4440" i="1"/>
  <c r="T4440" i="1" s="1"/>
  <c r="T4439" i="1"/>
  <c r="V4439" i="1" s="1"/>
  <c r="N4443" i="1"/>
  <c r="Q4442" i="1"/>
  <c r="L4441" i="1" l="1"/>
  <c r="T4441" i="1" s="1"/>
  <c r="M4440" i="1"/>
  <c r="R4440" i="1"/>
  <c r="V4440" i="1" s="1"/>
  <c r="O4440" i="1"/>
  <c r="Q4443" i="1"/>
  <c r="N4444" i="1"/>
  <c r="R4441" i="1" l="1"/>
  <c r="O4441" i="1"/>
  <c r="M4441" i="1"/>
  <c r="L4442" i="1"/>
  <c r="T4442" i="1" s="1"/>
  <c r="V4441" i="1"/>
  <c r="N4445" i="1"/>
  <c r="Q4444" i="1"/>
  <c r="M4442" i="1" l="1"/>
  <c r="O4442" i="1"/>
  <c r="R4442" i="1"/>
  <c r="V4442" i="1" s="1"/>
  <c r="L4443" i="1"/>
  <c r="T4443" i="1" s="1"/>
  <c r="Q4445" i="1"/>
  <c r="N4446" i="1"/>
  <c r="M4443" i="1" l="1"/>
  <c r="L4444" i="1"/>
  <c r="T4444" i="1" s="1"/>
  <c r="O4443" i="1"/>
  <c r="R4443" i="1"/>
  <c r="V4443" i="1" s="1"/>
  <c r="Q4446" i="1"/>
  <c r="L4445" i="1" l="1"/>
  <c r="T4445" i="1" s="1"/>
  <c r="O4444" i="1"/>
  <c r="M4444" i="1"/>
  <c r="R4444" i="1"/>
  <c r="V4444" i="1" s="1"/>
  <c r="Q4447" i="1"/>
  <c r="O4445" i="1" l="1"/>
  <c r="M4445" i="1"/>
  <c r="R4445" i="1"/>
  <c r="V4445" i="1" s="1"/>
  <c r="L4446" i="1"/>
  <c r="T4446" i="1" s="1"/>
  <c r="Q4448" i="1"/>
  <c r="M4446" i="1" l="1"/>
  <c r="O4446" i="1"/>
  <c r="L4447" i="1"/>
  <c r="U4447" i="1" s="1"/>
  <c r="R4446" i="1"/>
  <c r="V4446" i="1" s="1"/>
  <c r="Q4449" i="1"/>
  <c r="O4447" i="1" l="1"/>
  <c r="N4447" i="1"/>
  <c r="M4447" i="1"/>
  <c r="R4447" i="1"/>
  <c r="L4448" i="1"/>
  <c r="U4448" i="1" s="1"/>
  <c r="T4447" i="1"/>
  <c r="V4447" i="1" s="1"/>
  <c r="Q4450" i="1"/>
  <c r="L4449" i="1" l="1"/>
  <c r="U4449" i="1" s="1"/>
  <c r="M4448" i="1"/>
  <c r="O4448" i="1"/>
  <c r="N4448" i="1"/>
  <c r="R4448" i="1"/>
  <c r="T4448" i="1"/>
  <c r="Q4451" i="1"/>
  <c r="O4449" i="1" l="1"/>
  <c r="R4449" i="1"/>
  <c r="T4449" i="1"/>
  <c r="N4449" i="1"/>
  <c r="V4448" i="1"/>
  <c r="M4449" i="1"/>
  <c r="L4450" i="1"/>
  <c r="U4450" i="1" s="1"/>
  <c r="Q4452" i="1"/>
  <c r="V4449" i="1" l="1"/>
  <c r="M4450" i="1"/>
  <c r="O4450" i="1"/>
  <c r="N4450" i="1"/>
  <c r="R4450" i="1"/>
  <c r="T4450" i="1"/>
  <c r="L4451" i="1"/>
  <c r="T4451" i="1" s="1"/>
  <c r="N4451" i="1"/>
  <c r="Q4453" i="1"/>
  <c r="V4450" i="1" l="1"/>
  <c r="O4451" i="1"/>
  <c r="L4452" i="1"/>
  <c r="T4452" i="1" s="1"/>
  <c r="M4451" i="1"/>
  <c r="R4451" i="1"/>
  <c r="N4452" i="1"/>
  <c r="Q4454" i="1"/>
  <c r="V4451" i="1" l="1"/>
  <c r="O4452" i="1"/>
  <c r="M4452" i="1"/>
  <c r="L4453" i="1"/>
  <c r="T4453" i="1" s="1"/>
  <c r="R4452" i="1"/>
  <c r="V4452" i="1" s="1"/>
  <c r="N4453" i="1"/>
  <c r="Q4455" i="1"/>
  <c r="M4453" i="1" l="1"/>
  <c r="R4453" i="1"/>
  <c r="V4453" i="1" s="1"/>
  <c r="O4453" i="1"/>
  <c r="L4454" i="1"/>
  <c r="T4454" i="1" s="1"/>
  <c r="N4454" i="1"/>
  <c r="N4455" i="1" s="1"/>
  <c r="N4456" i="1" s="1"/>
  <c r="Q4456" i="1"/>
  <c r="M4454" i="1" l="1"/>
  <c r="L4455" i="1"/>
  <c r="T4455" i="1" s="1"/>
  <c r="O4454" i="1"/>
  <c r="R4454" i="1"/>
  <c r="V4454" i="1" s="1"/>
  <c r="N4457" i="1"/>
  <c r="N4458" i="1" s="1"/>
  <c r="Q4457" i="1"/>
  <c r="M4455" i="1" l="1"/>
  <c r="O4455" i="1"/>
  <c r="R4455" i="1"/>
  <c r="V4455" i="1" s="1"/>
  <c r="L4456" i="1"/>
  <c r="T4456" i="1" s="1"/>
  <c r="N4459" i="1"/>
  <c r="Q4458" i="1"/>
  <c r="M4456" i="1" l="1"/>
  <c r="O4456" i="1"/>
  <c r="R4456" i="1"/>
  <c r="V4456" i="1" s="1"/>
  <c r="L4457" i="1"/>
  <c r="R4457" i="1" s="1"/>
  <c r="Q4459" i="1"/>
  <c r="N4460" i="1"/>
  <c r="L4458" i="1" l="1"/>
  <c r="T4458" i="1" s="1"/>
  <c r="T4457" i="1"/>
  <c r="V4457" i="1" s="1"/>
  <c r="M4457" i="1"/>
  <c r="O4457" i="1"/>
  <c r="N4461" i="1"/>
  <c r="Q4460" i="1"/>
  <c r="L4459" i="1" l="1"/>
  <c r="T4459" i="1" s="1"/>
  <c r="M4458" i="1"/>
  <c r="R4458" i="1"/>
  <c r="V4458" i="1" s="1"/>
  <c r="O4458" i="1"/>
  <c r="Q4461" i="1"/>
  <c r="N4462" i="1"/>
  <c r="M4459" i="1" l="1"/>
  <c r="O4459" i="1"/>
  <c r="R4459" i="1"/>
  <c r="V4459" i="1" s="1"/>
  <c r="L4460" i="1"/>
  <c r="T4460" i="1" s="1"/>
  <c r="N4463" i="1"/>
  <c r="Q4462" i="1"/>
  <c r="M4460" i="1" l="1"/>
  <c r="O4460" i="1"/>
  <c r="L4461" i="1"/>
  <c r="T4461" i="1" s="1"/>
  <c r="R4460" i="1"/>
  <c r="V4460" i="1" s="1"/>
  <c r="Q4463" i="1"/>
  <c r="N4464" i="1"/>
  <c r="M4461" i="1" l="1"/>
  <c r="O4461" i="1"/>
  <c r="L4462" i="1"/>
  <c r="T4462" i="1" s="1"/>
  <c r="R4461" i="1"/>
  <c r="V4461" i="1" s="1"/>
  <c r="N4465" i="1"/>
  <c r="Q4464" i="1"/>
  <c r="M4462" i="1" l="1"/>
  <c r="O4462" i="1"/>
  <c r="R4462" i="1"/>
  <c r="V4462" i="1" s="1"/>
  <c r="L4463" i="1"/>
  <c r="O4463" i="1" s="1"/>
  <c r="Q4465" i="1"/>
  <c r="N4466" i="1"/>
  <c r="L4464" i="1" l="1"/>
  <c r="T4464" i="1" s="1"/>
  <c r="M4463" i="1"/>
  <c r="R4463" i="1"/>
  <c r="T4463" i="1"/>
  <c r="N4467" i="1"/>
  <c r="Q4466" i="1"/>
  <c r="M4464" i="1" l="1"/>
  <c r="L4465" i="1"/>
  <c r="T4465" i="1" s="1"/>
  <c r="O4464" i="1"/>
  <c r="R4464" i="1"/>
  <c r="V4463" i="1"/>
  <c r="Q4467" i="1"/>
  <c r="N4468" i="1"/>
  <c r="O4465" i="1" l="1"/>
  <c r="R4465" i="1"/>
  <c r="M4465" i="1"/>
  <c r="L4466" i="1"/>
  <c r="T4466" i="1" s="1"/>
  <c r="V4464" i="1"/>
  <c r="V4465" i="1" s="1"/>
  <c r="N4469" i="1"/>
  <c r="Q4468" i="1"/>
  <c r="M4466" i="1" l="1"/>
  <c r="O4466" i="1"/>
  <c r="R4466" i="1"/>
  <c r="V4466" i="1" s="1"/>
  <c r="L4467" i="1"/>
  <c r="T4467" i="1" s="1"/>
  <c r="Q4469" i="1"/>
  <c r="N4470" i="1"/>
  <c r="M4467" i="1" l="1"/>
  <c r="L4468" i="1"/>
  <c r="T4468" i="1" s="1"/>
  <c r="R4467" i="1"/>
  <c r="V4467" i="1" s="1"/>
  <c r="O4467" i="1"/>
  <c r="Q4470" i="1"/>
  <c r="M4468" i="1" l="1"/>
  <c r="O4468" i="1"/>
  <c r="R4468" i="1"/>
  <c r="V4468" i="1" s="1"/>
  <c r="L4469" i="1"/>
  <c r="T4469" i="1" s="1"/>
  <c r="Q4471" i="1"/>
  <c r="O4469" i="1" l="1"/>
  <c r="M4469" i="1"/>
  <c r="R4469" i="1"/>
  <c r="V4469" i="1" s="1"/>
  <c r="L4470" i="1"/>
  <c r="R4470" i="1" s="1"/>
  <c r="Q4472" i="1"/>
  <c r="M4470" i="1" l="1"/>
  <c r="O4470" i="1"/>
  <c r="T4470" i="1"/>
  <c r="V4470" i="1" s="1"/>
  <c r="L4471" i="1"/>
  <c r="T4471" i="1" s="1"/>
  <c r="Q4473" i="1"/>
  <c r="M4471" i="1" l="1"/>
  <c r="L4472" i="1"/>
  <c r="U4472" i="1" s="1"/>
  <c r="N4471" i="1"/>
  <c r="R4471" i="1"/>
  <c r="U4471" i="1"/>
  <c r="O4471" i="1"/>
  <c r="Q4474" i="1"/>
  <c r="M4472" i="1" l="1"/>
  <c r="O4472" i="1"/>
  <c r="T4472" i="1"/>
  <c r="N4472" i="1"/>
  <c r="R4472" i="1"/>
  <c r="V4471" i="1"/>
  <c r="L4473" i="1"/>
  <c r="U4473" i="1" s="1"/>
  <c r="Q4475" i="1"/>
  <c r="V4472" i="1" l="1"/>
  <c r="M4473" i="1"/>
  <c r="O4473" i="1"/>
  <c r="N4473" i="1"/>
  <c r="L4474" i="1"/>
  <c r="U4474" i="1" s="1"/>
  <c r="R4473" i="1"/>
  <c r="T4473" i="1"/>
  <c r="Q4476" i="1"/>
  <c r="V4473" i="1" l="1"/>
  <c r="M4474" i="1"/>
  <c r="L4475" i="1"/>
  <c r="T4475" i="1" s="1"/>
  <c r="N4474" i="1"/>
  <c r="T4474" i="1"/>
  <c r="O4474" i="1"/>
  <c r="R4474" i="1"/>
  <c r="N4475" i="1"/>
  <c r="Q4477" i="1"/>
  <c r="O4475" i="1" l="1"/>
  <c r="M4475" i="1"/>
  <c r="R4475" i="1"/>
  <c r="V4474" i="1"/>
  <c r="L4476" i="1"/>
  <c r="T4476" i="1" s="1"/>
  <c r="N4476" i="1"/>
  <c r="Q4478" i="1"/>
  <c r="V4475" i="1" l="1"/>
  <c r="M4476" i="1"/>
  <c r="L4477" i="1"/>
  <c r="T4477" i="1" s="1"/>
  <c r="O4476" i="1"/>
  <c r="R4476" i="1"/>
  <c r="N4477" i="1"/>
  <c r="Q4479" i="1"/>
  <c r="V4476" i="1" l="1"/>
  <c r="M4477" i="1"/>
  <c r="O4477" i="1"/>
  <c r="R4477" i="1"/>
  <c r="V4477" i="1" s="1"/>
  <c r="L4478" i="1"/>
  <c r="T4478" i="1" s="1"/>
  <c r="N4478" i="1"/>
  <c r="N4479" i="1" s="1"/>
  <c r="N4480" i="1" s="1"/>
  <c r="Q4480" i="1"/>
  <c r="O4478" i="1" l="1"/>
  <c r="L4479" i="1"/>
  <c r="T4479" i="1" s="1"/>
  <c r="M4478" i="1"/>
  <c r="R4478" i="1"/>
  <c r="V4478" i="1" s="1"/>
  <c r="N4481" i="1"/>
  <c r="Q4481" i="1"/>
  <c r="M4479" i="1" l="1"/>
  <c r="O4479" i="1"/>
  <c r="L4480" i="1"/>
  <c r="T4480" i="1" s="1"/>
  <c r="R4479" i="1"/>
  <c r="V4479" i="1" s="1"/>
  <c r="N4482" i="1"/>
  <c r="Q4482" i="1"/>
  <c r="M4480" i="1" l="1"/>
  <c r="O4480" i="1"/>
  <c r="L4481" i="1"/>
  <c r="T4481" i="1" s="1"/>
  <c r="R4480" i="1"/>
  <c r="V4480" i="1" s="1"/>
  <c r="N4483" i="1"/>
  <c r="Q4483" i="1"/>
  <c r="O4481" i="1" l="1"/>
  <c r="M4481" i="1"/>
  <c r="R4481" i="1"/>
  <c r="V4481" i="1" s="1"/>
  <c r="L4482" i="1"/>
  <c r="R4482" i="1" s="1"/>
  <c r="N4484" i="1"/>
  <c r="Q4484" i="1"/>
  <c r="O4482" i="1" l="1"/>
  <c r="L4483" i="1"/>
  <c r="T4483" i="1" s="1"/>
  <c r="T4482" i="1"/>
  <c r="V4482" i="1" s="1"/>
  <c r="M4482" i="1"/>
  <c r="N4485" i="1"/>
  <c r="Q4485" i="1"/>
  <c r="M4483" i="1" l="1"/>
  <c r="O4483" i="1"/>
  <c r="R4483" i="1"/>
  <c r="V4483" i="1" s="1"/>
  <c r="L4484" i="1"/>
  <c r="T4484" i="1" s="1"/>
  <c r="N4486" i="1"/>
  <c r="Q4486" i="1"/>
  <c r="O4484" i="1" l="1"/>
  <c r="M4484" i="1"/>
  <c r="L4485" i="1"/>
  <c r="T4485" i="1" s="1"/>
  <c r="R4484" i="1"/>
  <c r="V4484" i="1" s="1"/>
  <c r="N4487" i="1"/>
  <c r="Q4487" i="1"/>
  <c r="M4485" i="1" l="1"/>
  <c r="O4485" i="1"/>
  <c r="R4485" i="1"/>
  <c r="V4485" i="1" s="1"/>
  <c r="L4486" i="1"/>
  <c r="R4486" i="1" s="1"/>
  <c r="N4488" i="1"/>
  <c r="Q4488" i="1"/>
  <c r="M4486" i="1" l="1"/>
  <c r="O4486" i="1"/>
  <c r="T4486" i="1"/>
  <c r="V4486" i="1" s="1"/>
  <c r="L4487" i="1"/>
  <c r="M4487" i="1" s="1"/>
  <c r="N4489" i="1"/>
  <c r="Q4489" i="1"/>
  <c r="L4488" i="1" l="1"/>
  <c r="T4488" i="1" s="1"/>
  <c r="O4487" i="1"/>
  <c r="R4487" i="1"/>
  <c r="T4487" i="1"/>
  <c r="N4490" i="1"/>
  <c r="Q4490" i="1"/>
  <c r="O4488" i="1" l="1"/>
  <c r="M4488" i="1"/>
  <c r="R4488" i="1"/>
  <c r="L4489" i="1"/>
  <c r="T4489" i="1" s="1"/>
  <c r="V4487" i="1"/>
  <c r="N4491" i="1"/>
  <c r="Q4491" i="1"/>
  <c r="V4488" i="1" l="1"/>
  <c r="M4489" i="1"/>
  <c r="O4489" i="1"/>
  <c r="L4490" i="1"/>
  <c r="T4490" i="1" s="1"/>
  <c r="R4489" i="1"/>
  <c r="V4489" i="1" s="1"/>
  <c r="N4492" i="1"/>
  <c r="Q4492" i="1"/>
  <c r="O4490" i="1" l="1"/>
  <c r="M4490" i="1"/>
  <c r="R4490" i="1"/>
  <c r="V4490" i="1" s="1"/>
  <c r="L4491" i="1"/>
  <c r="T4491" i="1" s="1"/>
  <c r="N4493" i="1"/>
  <c r="Q4493" i="1"/>
  <c r="M4491" i="1" l="1"/>
  <c r="O4491" i="1"/>
  <c r="R4491" i="1"/>
  <c r="V4491" i="1" s="1"/>
  <c r="L4492" i="1"/>
  <c r="T4492" i="1" s="1"/>
  <c r="N4494" i="1"/>
  <c r="Q4494" i="1"/>
  <c r="O4492" i="1" l="1"/>
  <c r="L4493" i="1"/>
  <c r="R4493" i="1" s="1"/>
  <c r="M4492" i="1"/>
  <c r="R4492" i="1"/>
  <c r="V4492" i="1" s="1"/>
  <c r="Q4495" i="1"/>
  <c r="T4493" i="1" l="1"/>
  <c r="V4493" i="1" s="1"/>
  <c r="L4494" i="1"/>
  <c r="T4494" i="1" s="1"/>
  <c r="M4493" i="1"/>
  <c r="O4493" i="1"/>
  <c r="Q4496" i="1"/>
  <c r="O4494" i="1" l="1"/>
  <c r="L4495" i="1"/>
  <c r="U4495" i="1" s="1"/>
  <c r="M4494" i="1"/>
  <c r="R4494" i="1"/>
  <c r="V4494" i="1" s="1"/>
  <c r="Q4497" i="1"/>
  <c r="M4495" i="1" l="1"/>
  <c r="O4495" i="1"/>
  <c r="N4495" i="1"/>
  <c r="R4495" i="1"/>
  <c r="T4495" i="1"/>
  <c r="L4496" i="1"/>
  <c r="U4496" i="1" s="1"/>
  <c r="Q4498" i="1"/>
  <c r="V4495" i="1" l="1"/>
  <c r="M4496" i="1"/>
  <c r="O4496" i="1"/>
  <c r="N4496" i="1"/>
  <c r="L4497" i="1"/>
  <c r="U4497" i="1" s="1"/>
  <c r="T4496" i="1"/>
  <c r="R4496" i="1"/>
  <c r="Q4499" i="1"/>
  <c r="V4496" i="1" l="1"/>
  <c r="M4497" i="1"/>
  <c r="O4497" i="1"/>
  <c r="L4498" i="1"/>
  <c r="U4498" i="1" s="1"/>
  <c r="N4497" i="1"/>
  <c r="R4497" i="1"/>
  <c r="T4497" i="1"/>
  <c r="Q4500" i="1"/>
  <c r="V4497" i="1" l="1"/>
  <c r="M4498" i="1"/>
  <c r="O4498" i="1"/>
  <c r="N4498" i="1"/>
  <c r="L4499" i="1"/>
  <c r="T4499" i="1" s="1"/>
  <c r="R4498" i="1"/>
  <c r="T4498" i="1"/>
  <c r="N4499" i="1"/>
  <c r="Q4501" i="1"/>
  <c r="V4498" i="1" l="1"/>
  <c r="M4499" i="1"/>
  <c r="O4499" i="1"/>
  <c r="R4499" i="1"/>
  <c r="L4500" i="1"/>
  <c r="T4500" i="1" s="1"/>
  <c r="N4500" i="1"/>
  <c r="Q4502" i="1"/>
  <c r="V4499" i="1" l="1"/>
  <c r="M4500" i="1"/>
  <c r="O4500" i="1"/>
  <c r="R4500" i="1"/>
  <c r="L4501" i="1"/>
  <c r="O4501" i="1" s="1"/>
  <c r="N4501" i="1"/>
  <c r="Q4503" i="1"/>
  <c r="V4500" i="1" l="1"/>
  <c r="L4502" i="1"/>
  <c r="T4502" i="1" s="1"/>
  <c r="M4501" i="1"/>
  <c r="R4501" i="1"/>
  <c r="T4501" i="1"/>
  <c r="N4502" i="1"/>
  <c r="N4503" i="1" s="1"/>
  <c r="N4504" i="1" s="1"/>
  <c r="Q4504" i="1"/>
  <c r="R4502" i="1" l="1"/>
  <c r="O4502" i="1"/>
  <c r="M4502" i="1"/>
  <c r="L4503" i="1"/>
  <c r="T4503" i="1" s="1"/>
  <c r="V4501" i="1"/>
  <c r="V4502" i="1" s="1"/>
  <c r="N4505" i="1"/>
  <c r="N4506" i="1" s="1"/>
  <c r="Q4505" i="1"/>
  <c r="R4503" i="1" l="1"/>
  <c r="V4503" i="1" s="1"/>
  <c r="M4503" i="1"/>
  <c r="O4503" i="1"/>
  <c r="L4504" i="1"/>
  <c r="T4504" i="1" s="1"/>
  <c r="Q4506" i="1"/>
  <c r="N4507" i="1"/>
  <c r="M4504" i="1" l="1"/>
  <c r="O4504" i="1"/>
  <c r="R4504" i="1"/>
  <c r="V4504" i="1" s="1"/>
  <c r="L4505" i="1"/>
  <c r="O4505" i="1" s="1"/>
  <c r="N4508" i="1"/>
  <c r="Q4507" i="1"/>
  <c r="L4506" i="1" l="1"/>
  <c r="T4506" i="1" s="1"/>
  <c r="R4505" i="1"/>
  <c r="T4505" i="1"/>
  <c r="M4505" i="1"/>
  <c r="Q4508" i="1"/>
  <c r="N4509" i="1"/>
  <c r="O4506" i="1" l="1"/>
  <c r="M4506" i="1"/>
  <c r="R4506" i="1"/>
  <c r="L4507" i="1"/>
  <c r="T4507" i="1" s="1"/>
  <c r="V4505" i="1"/>
  <c r="V4506" i="1" s="1"/>
  <c r="N4510" i="1"/>
  <c r="Q4509" i="1"/>
  <c r="M4507" i="1" l="1"/>
  <c r="O4507" i="1"/>
  <c r="L4508" i="1"/>
  <c r="T4508" i="1" s="1"/>
  <c r="R4507" i="1"/>
  <c r="V4507" i="1" s="1"/>
  <c r="Q4510" i="1"/>
  <c r="N4511" i="1"/>
  <c r="M4508" i="1" l="1"/>
  <c r="L4509" i="1"/>
  <c r="T4509" i="1" s="1"/>
  <c r="O4508" i="1"/>
  <c r="R4508" i="1"/>
  <c r="V4508" i="1" s="1"/>
  <c r="N4512" i="1"/>
  <c r="Q4511" i="1"/>
  <c r="M4509" i="1" l="1"/>
  <c r="L4510" i="1"/>
  <c r="T4510" i="1" s="1"/>
  <c r="O4509" i="1"/>
  <c r="R4509" i="1"/>
  <c r="V4509" i="1" s="1"/>
  <c r="Q4512" i="1"/>
  <c r="N4513" i="1"/>
  <c r="M4510" i="1" l="1"/>
  <c r="L4511" i="1"/>
  <c r="T4511" i="1" s="1"/>
  <c r="O4510" i="1"/>
  <c r="R4510" i="1"/>
  <c r="V4510" i="1" s="1"/>
  <c r="Q4513" i="1"/>
  <c r="N4514" i="1"/>
  <c r="L4512" i="1" l="1"/>
  <c r="T4512" i="1" s="1"/>
  <c r="M4511" i="1"/>
  <c r="O4511" i="1"/>
  <c r="R4511" i="1"/>
  <c r="V4511" i="1" s="1"/>
  <c r="N4515" i="1"/>
  <c r="Q4514" i="1"/>
  <c r="M4512" i="1" l="1"/>
  <c r="L4513" i="1"/>
  <c r="T4513" i="1" s="1"/>
  <c r="O4512" i="1"/>
  <c r="R4512" i="1"/>
  <c r="V4512" i="1" s="1"/>
  <c r="N4516" i="1"/>
  <c r="Q4515" i="1"/>
  <c r="O4513" i="1" l="1"/>
  <c r="M4513" i="1"/>
  <c r="R4513" i="1"/>
  <c r="V4513" i="1" s="1"/>
  <c r="L4514" i="1"/>
  <c r="O4514" i="1" s="1"/>
  <c r="Q4516" i="1"/>
  <c r="N4517" i="1"/>
  <c r="L4515" i="1" l="1"/>
  <c r="T4515" i="1" s="1"/>
  <c r="R4514" i="1"/>
  <c r="T4514" i="1"/>
  <c r="M4514" i="1"/>
  <c r="N4518" i="1"/>
  <c r="Q4517" i="1"/>
  <c r="O4515" i="1" l="1"/>
  <c r="R4515" i="1"/>
  <c r="M4515" i="1"/>
  <c r="L4516" i="1"/>
  <c r="T4516" i="1" s="1"/>
  <c r="V4514" i="1"/>
  <c r="V4515" i="1" s="1"/>
  <c r="Q4518" i="1"/>
  <c r="M4516" i="1" l="1"/>
  <c r="O4516" i="1"/>
  <c r="L4517" i="1"/>
  <c r="T4517" i="1" s="1"/>
  <c r="R4516" i="1"/>
  <c r="V4516" i="1" s="1"/>
  <c r="Q4519" i="1"/>
  <c r="M4517" i="1" l="1"/>
  <c r="O4517" i="1"/>
  <c r="R4517" i="1"/>
  <c r="V4517" i="1" s="1"/>
  <c r="L4518" i="1"/>
  <c r="T4518" i="1" s="1"/>
  <c r="Q4520" i="1"/>
  <c r="M4518" i="1" l="1"/>
  <c r="O4518" i="1"/>
  <c r="R4518" i="1"/>
  <c r="V4518" i="1" s="1"/>
  <c r="L4519" i="1"/>
  <c r="R4519" i="1" s="1"/>
  <c r="Q4521" i="1"/>
  <c r="O4519" i="1" l="1"/>
  <c r="N4519" i="1"/>
  <c r="T4519" i="1"/>
  <c r="U4519" i="1"/>
  <c r="L4520" i="1"/>
  <c r="T4520" i="1" s="1"/>
  <c r="M4519" i="1"/>
  <c r="Q4522" i="1"/>
  <c r="V4519" i="1" l="1"/>
  <c r="M4520" i="1"/>
  <c r="R4520" i="1"/>
  <c r="N4520" i="1"/>
  <c r="U4520" i="1"/>
  <c r="L4521" i="1"/>
  <c r="U4521" i="1" s="1"/>
  <c r="O4520" i="1"/>
  <c r="Q4523" i="1"/>
  <c r="V4520" i="1" l="1"/>
  <c r="L4522" i="1"/>
  <c r="U4522" i="1" s="1"/>
  <c r="M4521" i="1"/>
  <c r="O4521" i="1"/>
  <c r="N4521" i="1"/>
  <c r="T4521" i="1"/>
  <c r="R4521" i="1"/>
  <c r="Q4524" i="1"/>
  <c r="R4522" i="1" l="1"/>
  <c r="T4522" i="1"/>
  <c r="N4522" i="1"/>
  <c r="M4522" i="1"/>
  <c r="O4522" i="1"/>
  <c r="V4521" i="1"/>
  <c r="V4522" i="1" s="1"/>
  <c r="L4523" i="1"/>
  <c r="T4523" i="1" s="1"/>
  <c r="N4523" i="1"/>
  <c r="Q4525" i="1"/>
  <c r="O4523" i="1" l="1"/>
  <c r="M4523" i="1"/>
  <c r="L4524" i="1"/>
  <c r="T4524" i="1" s="1"/>
  <c r="R4523" i="1"/>
  <c r="V4523" i="1" s="1"/>
  <c r="N4524" i="1"/>
  <c r="Q4526" i="1"/>
  <c r="M4524" i="1" l="1"/>
  <c r="R4524" i="1"/>
  <c r="V4524" i="1" s="1"/>
  <c r="O4524" i="1"/>
  <c r="L4525" i="1"/>
  <c r="T4525" i="1" s="1"/>
  <c r="N4525" i="1"/>
  <c r="Q4527" i="1"/>
  <c r="L4526" i="1" l="1"/>
  <c r="T4526" i="1" s="1"/>
  <c r="M4525" i="1"/>
  <c r="O4525" i="1"/>
  <c r="R4525" i="1"/>
  <c r="V4525" i="1" s="1"/>
  <c r="N4526" i="1"/>
  <c r="N4527" i="1" s="1"/>
  <c r="N4528" i="1" s="1"/>
  <c r="Q4528" i="1"/>
  <c r="O4526" i="1" l="1"/>
  <c r="R4526" i="1"/>
  <c r="V4526" i="1" s="1"/>
  <c r="M4526" i="1"/>
  <c r="L4527" i="1"/>
  <c r="T4527" i="1" s="1"/>
  <c r="N4529" i="1"/>
  <c r="N4530" i="1" s="1"/>
  <c r="Q4529" i="1"/>
  <c r="O4527" i="1" l="1"/>
  <c r="M4527" i="1"/>
  <c r="R4527" i="1"/>
  <c r="V4527" i="1" s="1"/>
  <c r="L4528" i="1"/>
  <c r="R4528" i="1" s="1"/>
  <c r="N4531" i="1"/>
  <c r="Q4530" i="1"/>
  <c r="M4528" i="1" l="1"/>
  <c r="T4528" i="1"/>
  <c r="V4528" i="1" s="1"/>
  <c r="L4529" i="1"/>
  <c r="T4529" i="1" s="1"/>
  <c r="O4528" i="1"/>
  <c r="Q4531" i="1"/>
  <c r="N4532" i="1"/>
  <c r="L4530" i="1" l="1"/>
  <c r="T4530" i="1" s="1"/>
  <c r="M4529" i="1"/>
  <c r="O4529" i="1"/>
  <c r="R4529" i="1"/>
  <c r="V4529" i="1" s="1"/>
  <c r="N4533" i="1"/>
  <c r="Q4532" i="1"/>
  <c r="R4530" i="1" l="1"/>
  <c r="O4530" i="1"/>
  <c r="M4530" i="1"/>
  <c r="L4531" i="1"/>
  <c r="T4531" i="1" s="1"/>
  <c r="V4530" i="1"/>
  <c r="Q4533" i="1"/>
  <c r="N4534" i="1"/>
  <c r="M4531" i="1" l="1"/>
  <c r="O4531" i="1"/>
  <c r="R4531" i="1"/>
  <c r="V4531" i="1" s="1"/>
  <c r="L4532" i="1"/>
  <c r="T4532" i="1" s="1"/>
  <c r="N4535" i="1"/>
  <c r="Q4534" i="1"/>
  <c r="M4532" i="1" l="1"/>
  <c r="O4532" i="1"/>
  <c r="L4533" i="1"/>
  <c r="T4533" i="1" s="1"/>
  <c r="R4532" i="1"/>
  <c r="V4532" i="1" s="1"/>
  <c r="N4536" i="1"/>
  <c r="Q4535" i="1"/>
  <c r="M4533" i="1" l="1"/>
  <c r="L4534" i="1"/>
  <c r="T4534" i="1" s="1"/>
  <c r="O4533" i="1"/>
  <c r="R4533" i="1"/>
  <c r="V4533" i="1" s="1"/>
  <c r="Q4536" i="1"/>
  <c r="N4537" i="1"/>
  <c r="O4534" i="1" l="1"/>
  <c r="M4534" i="1"/>
  <c r="R4534" i="1"/>
  <c r="V4534" i="1" s="1"/>
  <c r="L4535" i="1"/>
  <c r="O4535" i="1" s="1"/>
  <c r="N4538" i="1"/>
  <c r="Q4537" i="1"/>
  <c r="M4535" i="1" l="1"/>
  <c r="R4535" i="1"/>
  <c r="T4535" i="1"/>
  <c r="L4536" i="1"/>
  <c r="T4536" i="1" s="1"/>
  <c r="Q4538" i="1"/>
  <c r="N4539" i="1"/>
  <c r="L4537" i="1" l="1"/>
  <c r="T4537" i="1" s="1"/>
  <c r="M4536" i="1"/>
  <c r="O4536" i="1"/>
  <c r="R4536" i="1"/>
  <c r="V4535" i="1"/>
  <c r="N4540" i="1"/>
  <c r="Q4539" i="1"/>
  <c r="M4537" i="1" l="1"/>
  <c r="O4537" i="1"/>
  <c r="L4538" i="1"/>
  <c r="T4538" i="1" s="1"/>
  <c r="R4537" i="1"/>
  <c r="V4536" i="1"/>
  <c r="Q4540" i="1"/>
  <c r="N4541" i="1"/>
  <c r="O4538" i="1" l="1"/>
  <c r="M4538" i="1"/>
  <c r="R4538" i="1"/>
  <c r="L4539" i="1"/>
  <c r="T4539" i="1" s="1"/>
  <c r="V4537" i="1"/>
  <c r="V4538" i="1" s="1"/>
  <c r="N4542" i="1"/>
  <c r="Q4541" i="1"/>
  <c r="L4540" i="1" l="1"/>
  <c r="T4540" i="1" s="1"/>
  <c r="M4539" i="1"/>
  <c r="O4539" i="1"/>
  <c r="R4539" i="1"/>
  <c r="V4539" i="1" s="1"/>
  <c r="Q4542" i="1"/>
  <c r="O4540" i="1" l="1"/>
  <c r="M4540" i="1"/>
  <c r="R4540" i="1"/>
  <c r="V4540" i="1" s="1"/>
  <c r="L4541" i="1"/>
  <c r="T4541" i="1" s="1"/>
  <c r="Q4543" i="1"/>
  <c r="M4541" i="1" l="1"/>
  <c r="L4542" i="1"/>
  <c r="T4542" i="1" s="1"/>
  <c r="R4541" i="1"/>
  <c r="V4541" i="1" s="1"/>
  <c r="O4541" i="1"/>
  <c r="Q4544" i="1"/>
  <c r="O4542" i="1" l="1"/>
  <c r="M4542" i="1"/>
  <c r="R4542" i="1"/>
  <c r="V4542" i="1" s="1"/>
  <c r="L4543" i="1"/>
  <c r="U4543" i="1" s="1"/>
  <c r="Q4545" i="1"/>
  <c r="O4543" i="1" l="1"/>
  <c r="M4543" i="1"/>
  <c r="N4543" i="1"/>
  <c r="R4543" i="1"/>
  <c r="T4543" i="1"/>
  <c r="L4544" i="1"/>
  <c r="U4544" i="1" s="1"/>
  <c r="Q4546" i="1"/>
  <c r="V4543" i="1" l="1"/>
  <c r="O4544" i="1"/>
  <c r="L4545" i="1"/>
  <c r="U4545" i="1" s="1"/>
  <c r="N4544" i="1"/>
  <c r="M4544" i="1"/>
  <c r="R4544" i="1"/>
  <c r="T4544" i="1"/>
  <c r="Q4547" i="1"/>
  <c r="O4545" i="1" l="1"/>
  <c r="M4545" i="1"/>
  <c r="V4544" i="1"/>
  <c r="N4545" i="1"/>
  <c r="T4545" i="1"/>
  <c r="R4545" i="1"/>
  <c r="L4546" i="1"/>
  <c r="U4546" i="1" s="1"/>
  <c r="Q4548" i="1"/>
  <c r="V4545" i="1" l="1"/>
  <c r="M4546" i="1"/>
  <c r="N4546" i="1"/>
  <c r="L4547" i="1"/>
  <c r="T4547" i="1" s="1"/>
  <c r="O4546" i="1"/>
  <c r="T4546" i="1"/>
  <c r="R4546" i="1"/>
  <c r="N4547" i="1"/>
  <c r="Q4549" i="1"/>
  <c r="M4547" i="1" l="1"/>
  <c r="O4547" i="1"/>
  <c r="R4547" i="1"/>
  <c r="V4546" i="1"/>
  <c r="V4547" i="1" s="1"/>
  <c r="L4548" i="1"/>
  <c r="T4548" i="1" s="1"/>
  <c r="N4548" i="1"/>
  <c r="Q4550" i="1"/>
  <c r="L4549" i="1" l="1"/>
  <c r="T4549" i="1" s="1"/>
  <c r="M4548" i="1"/>
  <c r="O4548" i="1"/>
  <c r="R4548" i="1"/>
  <c r="V4548" i="1" s="1"/>
  <c r="N4549" i="1"/>
  <c r="Q4551" i="1"/>
  <c r="O4549" i="1" l="1"/>
  <c r="M4549" i="1"/>
  <c r="R4549" i="1"/>
  <c r="V4549" i="1" s="1"/>
  <c r="L4550" i="1"/>
  <c r="T4550" i="1" s="1"/>
  <c r="N4550" i="1"/>
  <c r="N4551" i="1" s="1"/>
  <c r="N4552" i="1" s="1"/>
  <c r="Q4552" i="1"/>
  <c r="O4550" i="1" l="1"/>
  <c r="M4550" i="1"/>
  <c r="L4551" i="1"/>
  <c r="T4551" i="1" s="1"/>
  <c r="R4550" i="1"/>
  <c r="V4550" i="1" s="1"/>
  <c r="N4553" i="1"/>
  <c r="N4554" i="1" s="1"/>
  <c r="Q4553" i="1"/>
  <c r="L4552" i="1" l="1"/>
  <c r="T4552" i="1" s="1"/>
  <c r="R4551" i="1"/>
  <c r="V4551" i="1" s="1"/>
  <c r="O4551" i="1"/>
  <c r="M4551" i="1"/>
  <c r="Q4554" i="1"/>
  <c r="N4555" i="1"/>
  <c r="M4552" i="1" l="1"/>
  <c r="R4552" i="1"/>
  <c r="V4552" i="1" s="1"/>
  <c r="O4552" i="1"/>
  <c r="L4553" i="1"/>
  <c r="R4553" i="1" s="1"/>
  <c r="N4556" i="1"/>
  <c r="Q4555" i="1"/>
  <c r="L4554" i="1" l="1"/>
  <c r="T4554" i="1" s="1"/>
  <c r="T4553" i="1"/>
  <c r="V4553" i="1" s="1"/>
  <c r="M4553" i="1"/>
  <c r="O4553" i="1"/>
  <c r="Q4556" i="1"/>
  <c r="N4557" i="1"/>
  <c r="O4554" i="1" l="1"/>
  <c r="M4554" i="1"/>
  <c r="R4554" i="1"/>
  <c r="V4554" i="1" s="1"/>
  <c r="L4555" i="1"/>
  <c r="T4555" i="1" s="1"/>
  <c r="N4558" i="1"/>
  <c r="Q4557" i="1"/>
  <c r="O4555" i="1" l="1"/>
  <c r="M4555" i="1"/>
  <c r="R4555" i="1"/>
  <c r="V4555" i="1" s="1"/>
  <c r="L4556" i="1"/>
  <c r="R4556" i="1" s="1"/>
  <c r="Q4558" i="1"/>
  <c r="N4559" i="1"/>
  <c r="O4556" i="1" l="1"/>
  <c r="T4556" i="1"/>
  <c r="V4556" i="1" s="1"/>
  <c r="L4557" i="1"/>
  <c r="T4557" i="1" s="1"/>
  <c r="M4556" i="1"/>
  <c r="N4560" i="1"/>
  <c r="Q4559" i="1"/>
  <c r="M4557" i="1" l="1"/>
  <c r="L4558" i="1"/>
  <c r="T4558" i="1" s="1"/>
  <c r="O4557" i="1"/>
  <c r="R4557" i="1"/>
  <c r="V4557" i="1" s="1"/>
  <c r="Q4560" i="1"/>
  <c r="N4561" i="1"/>
  <c r="M4558" i="1" l="1"/>
  <c r="O4558" i="1"/>
  <c r="L4559" i="1"/>
  <c r="T4559" i="1" s="1"/>
  <c r="R4558" i="1"/>
  <c r="V4558" i="1" s="1"/>
  <c r="N4562" i="1"/>
  <c r="Q4561" i="1"/>
  <c r="M4559" i="1" l="1"/>
  <c r="O4559" i="1"/>
  <c r="R4559" i="1"/>
  <c r="V4559" i="1" s="1"/>
  <c r="L4560" i="1"/>
  <c r="T4560" i="1" s="1"/>
  <c r="Q4562" i="1"/>
  <c r="N4563" i="1"/>
  <c r="M4560" i="1" l="1"/>
  <c r="O4560" i="1"/>
  <c r="R4560" i="1"/>
  <c r="V4560" i="1" s="1"/>
  <c r="L4561" i="1"/>
  <c r="O4561" i="1" s="1"/>
  <c r="N4564" i="1"/>
  <c r="Q4563" i="1"/>
  <c r="M4561" i="1" l="1"/>
  <c r="R4561" i="1"/>
  <c r="L4562" i="1"/>
  <c r="T4562" i="1" s="1"/>
  <c r="T4561" i="1"/>
  <c r="Q4564" i="1"/>
  <c r="N4565" i="1"/>
  <c r="M4562" i="1" l="1"/>
  <c r="L4563" i="1"/>
  <c r="R4563" i="1" s="1"/>
  <c r="O4562" i="1"/>
  <c r="R4562" i="1"/>
  <c r="V4561" i="1"/>
  <c r="N4566" i="1"/>
  <c r="Q4565" i="1"/>
  <c r="M4563" i="1" l="1"/>
  <c r="O4563" i="1"/>
  <c r="T4563" i="1"/>
  <c r="L4564" i="1"/>
  <c r="T4564" i="1" s="1"/>
  <c r="V4562" i="1"/>
  <c r="Q4566" i="1"/>
  <c r="V4563" i="1" l="1"/>
  <c r="O4564" i="1"/>
  <c r="M4564" i="1"/>
  <c r="L4565" i="1"/>
  <c r="T4565" i="1" s="1"/>
  <c r="R4564" i="1"/>
  <c r="V4564" i="1" s="1"/>
  <c r="Q4567" i="1"/>
  <c r="O4565" i="1" l="1"/>
  <c r="M4565" i="1"/>
  <c r="L4566" i="1"/>
  <c r="T4566" i="1" s="1"/>
  <c r="R4565" i="1"/>
  <c r="V4565" i="1" s="1"/>
  <c r="Q4568" i="1"/>
  <c r="L4567" i="1" l="1"/>
  <c r="U4567" i="1" s="1"/>
  <c r="M4566" i="1"/>
  <c r="O4566" i="1"/>
  <c r="R4566" i="1"/>
  <c r="V4566" i="1" s="1"/>
  <c r="Q4569" i="1"/>
  <c r="O4567" i="1" l="1"/>
  <c r="N4567" i="1"/>
  <c r="R4567" i="1"/>
  <c r="T4567" i="1"/>
  <c r="V4567" i="1" s="1"/>
  <c r="M4567" i="1"/>
  <c r="L4568" i="1"/>
  <c r="U4568" i="1" s="1"/>
  <c r="Q4570" i="1"/>
  <c r="M4568" i="1" l="1"/>
  <c r="N4568" i="1"/>
  <c r="O4568" i="1"/>
  <c r="R4568" i="1"/>
  <c r="T4568" i="1"/>
  <c r="L4569" i="1"/>
  <c r="U4569" i="1" s="1"/>
  <c r="Q4571" i="1"/>
  <c r="V4568" i="1" l="1"/>
  <c r="M4569" i="1"/>
  <c r="O4569" i="1"/>
  <c r="L4570" i="1"/>
  <c r="T4570" i="1" s="1"/>
  <c r="N4569" i="1"/>
  <c r="R4569" i="1"/>
  <c r="T4569" i="1"/>
  <c r="Q4572" i="1"/>
  <c r="V4569" i="1" l="1"/>
  <c r="O4570" i="1"/>
  <c r="R4570" i="1"/>
  <c r="L4571" i="1"/>
  <c r="T4571" i="1" s="1"/>
  <c r="N4570" i="1"/>
  <c r="U4570" i="1"/>
  <c r="V4570" i="1" s="1"/>
  <c r="M4570" i="1"/>
  <c r="N4571" i="1"/>
  <c r="Q4573" i="1"/>
  <c r="M4571" i="1" l="1"/>
  <c r="O4571" i="1"/>
  <c r="L4572" i="1"/>
  <c r="T4572" i="1" s="1"/>
  <c r="R4571" i="1"/>
  <c r="V4571" i="1" s="1"/>
  <c r="N4572" i="1"/>
  <c r="Q4574" i="1"/>
  <c r="M4572" i="1" l="1"/>
  <c r="O4572" i="1"/>
  <c r="R4572" i="1"/>
  <c r="V4572" i="1" s="1"/>
  <c r="L4573" i="1"/>
  <c r="T4573" i="1" s="1"/>
  <c r="N4573" i="1"/>
  <c r="Q4575" i="1"/>
  <c r="M4573" i="1" l="1"/>
  <c r="O4573" i="1"/>
  <c r="L4574" i="1"/>
  <c r="T4574" i="1" s="1"/>
  <c r="R4573" i="1"/>
  <c r="V4573" i="1" s="1"/>
  <c r="N4574" i="1"/>
  <c r="N4575" i="1" s="1"/>
  <c r="N4576" i="1" s="1"/>
  <c r="Q4576" i="1"/>
  <c r="O4574" i="1" l="1"/>
  <c r="M4574" i="1"/>
  <c r="R4574" i="1"/>
  <c r="V4574" i="1" s="1"/>
  <c r="L4575" i="1"/>
  <c r="T4575" i="1" s="1"/>
  <c r="N4577" i="1"/>
  <c r="Q4577" i="1"/>
  <c r="M4575" i="1" l="1"/>
  <c r="L4576" i="1"/>
  <c r="T4576" i="1" s="1"/>
  <c r="O4575" i="1"/>
  <c r="R4575" i="1"/>
  <c r="V4575" i="1" s="1"/>
  <c r="N4578" i="1"/>
  <c r="Q4578" i="1"/>
  <c r="M4576" i="1" l="1"/>
  <c r="O4576" i="1"/>
  <c r="L4577" i="1"/>
  <c r="T4577" i="1" s="1"/>
  <c r="R4576" i="1"/>
  <c r="V4576" i="1" s="1"/>
  <c r="N4579" i="1"/>
  <c r="Q4579" i="1"/>
  <c r="M4577" i="1" l="1"/>
  <c r="O4577" i="1"/>
  <c r="R4577" i="1"/>
  <c r="V4577" i="1" s="1"/>
  <c r="L4578" i="1"/>
  <c r="O4578" i="1" s="1"/>
  <c r="N4580" i="1"/>
  <c r="Q4580" i="1"/>
  <c r="L4579" i="1" l="1"/>
  <c r="T4579" i="1" s="1"/>
  <c r="M4578" i="1"/>
  <c r="R4578" i="1"/>
  <c r="T4578" i="1"/>
  <c r="N4581" i="1"/>
  <c r="Q4581" i="1"/>
  <c r="M4579" i="1" l="1"/>
  <c r="O4579" i="1"/>
  <c r="R4579" i="1"/>
  <c r="V4578" i="1"/>
  <c r="V4579" i="1" s="1"/>
  <c r="L4580" i="1"/>
  <c r="T4580" i="1" s="1"/>
  <c r="N4582" i="1"/>
  <c r="Q4582" i="1"/>
  <c r="M4580" i="1" l="1"/>
  <c r="L4581" i="1"/>
  <c r="T4581" i="1" s="1"/>
  <c r="O4580" i="1"/>
  <c r="R4580" i="1"/>
  <c r="V4580" i="1" s="1"/>
  <c r="N4583" i="1"/>
  <c r="Q4583" i="1"/>
  <c r="M4581" i="1" l="1"/>
  <c r="O4581" i="1"/>
  <c r="R4581" i="1"/>
  <c r="V4581" i="1" s="1"/>
  <c r="L4582" i="1"/>
  <c r="T4582" i="1" s="1"/>
  <c r="N4584" i="1"/>
  <c r="Q4584" i="1"/>
  <c r="M4582" i="1" l="1"/>
  <c r="O4582" i="1"/>
  <c r="R4582" i="1"/>
  <c r="V4582" i="1" s="1"/>
  <c r="L4583" i="1"/>
  <c r="O4583" i="1" s="1"/>
  <c r="N4585" i="1"/>
  <c r="Q4585" i="1"/>
  <c r="L4584" i="1" l="1"/>
  <c r="T4584" i="1" s="1"/>
  <c r="R4583" i="1"/>
  <c r="T4583" i="1"/>
  <c r="M4583" i="1"/>
  <c r="N4586" i="1"/>
  <c r="Q4586" i="1"/>
  <c r="M4584" i="1" l="1"/>
  <c r="O4584" i="1"/>
  <c r="L4585" i="1"/>
  <c r="T4585" i="1" s="1"/>
  <c r="R4584" i="1"/>
  <c r="V4583" i="1"/>
  <c r="N4587" i="1"/>
  <c r="Q4587" i="1"/>
  <c r="L4586" i="1" l="1"/>
  <c r="T4586" i="1" s="1"/>
  <c r="M4585" i="1"/>
  <c r="O4585" i="1"/>
  <c r="R4585" i="1"/>
  <c r="V4584" i="1"/>
  <c r="N4588" i="1"/>
  <c r="Q4588" i="1"/>
  <c r="M4586" i="1" l="1"/>
  <c r="R4586" i="1"/>
  <c r="O4586" i="1"/>
  <c r="L4587" i="1"/>
  <c r="T4587" i="1" s="1"/>
  <c r="V4585" i="1"/>
  <c r="V4586" i="1" s="1"/>
  <c r="N4589" i="1"/>
  <c r="Q4589" i="1"/>
  <c r="M4587" i="1" l="1"/>
  <c r="O4587" i="1"/>
  <c r="R4587" i="1"/>
  <c r="V4587" i="1" s="1"/>
  <c r="L4588" i="1"/>
  <c r="T4588" i="1" s="1"/>
  <c r="N4590" i="1"/>
  <c r="Q4590" i="1"/>
  <c r="M4588" i="1" l="1"/>
  <c r="O4588" i="1"/>
  <c r="R4588" i="1"/>
  <c r="V4588" i="1" s="1"/>
  <c r="L4589" i="1"/>
  <c r="T4589" i="1" s="1"/>
  <c r="Q4591" i="1"/>
  <c r="L4590" i="1" l="1"/>
  <c r="T4590" i="1" s="1"/>
  <c r="O4589" i="1"/>
  <c r="R4589" i="1"/>
  <c r="V4589" i="1" s="1"/>
  <c r="M4589" i="1"/>
  <c r="Q4592" i="1"/>
  <c r="M4590" i="1" l="1"/>
  <c r="O4590" i="1"/>
  <c r="R4590" i="1"/>
  <c r="V4590" i="1" s="1"/>
  <c r="L4591" i="1"/>
  <c r="U4591" i="1" s="1"/>
  <c r="Q4593" i="1"/>
  <c r="M4591" i="1" l="1"/>
  <c r="O4591" i="1"/>
  <c r="N4591" i="1"/>
  <c r="L4592" i="1"/>
  <c r="U4592" i="1" s="1"/>
  <c r="R4591" i="1"/>
  <c r="T4591" i="1"/>
  <c r="Q4594" i="1"/>
  <c r="V4591" i="1" l="1"/>
  <c r="M4592" i="1"/>
  <c r="O4592" i="1"/>
  <c r="N4592" i="1"/>
  <c r="R4592" i="1"/>
  <c r="L4593" i="1"/>
  <c r="U4593" i="1" s="1"/>
  <c r="T4592" i="1"/>
  <c r="Q4595" i="1"/>
  <c r="V4592" i="1" l="1"/>
  <c r="M4593" i="1"/>
  <c r="O4593" i="1"/>
  <c r="N4593" i="1"/>
  <c r="L4594" i="1"/>
  <c r="U4594" i="1" s="1"/>
  <c r="R4593" i="1"/>
  <c r="T4593" i="1"/>
  <c r="Q4596" i="1"/>
  <c r="V4593" i="1" l="1"/>
  <c r="M4594" i="1"/>
  <c r="O4594" i="1"/>
  <c r="N4594" i="1"/>
  <c r="R4594" i="1"/>
  <c r="L4595" i="1"/>
  <c r="T4595" i="1" s="1"/>
  <c r="T4594" i="1"/>
  <c r="N4595" i="1"/>
  <c r="Q4597" i="1"/>
  <c r="V4594" i="1" l="1"/>
  <c r="M4595" i="1"/>
  <c r="O4595" i="1"/>
  <c r="R4595" i="1"/>
  <c r="L4596" i="1"/>
  <c r="T4596" i="1" s="1"/>
  <c r="N4596" i="1"/>
  <c r="Q4598" i="1"/>
  <c r="V4595" i="1" l="1"/>
  <c r="O4596" i="1"/>
  <c r="L4597" i="1"/>
  <c r="T4597" i="1" s="1"/>
  <c r="M4596" i="1"/>
  <c r="R4596" i="1"/>
  <c r="N4597" i="1"/>
  <c r="Q4599" i="1"/>
  <c r="V4596" i="1" l="1"/>
  <c r="O4597" i="1"/>
  <c r="M4597" i="1"/>
  <c r="L4598" i="1"/>
  <c r="T4598" i="1" s="1"/>
  <c r="R4597" i="1"/>
  <c r="N4598" i="1"/>
  <c r="N4599" i="1" s="1"/>
  <c r="N4600" i="1" s="1"/>
  <c r="Q4600" i="1"/>
  <c r="V4597" i="1" l="1"/>
  <c r="O4598" i="1"/>
  <c r="M4598" i="1"/>
  <c r="R4598" i="1"/>
  <c r="L4599" i="1"/>
  <c r="T4599" i="1" s="1"/>
  <c r="N4601" i="1"/>
  <c r="N4602" i="1" s="1"/>
  <c r="Q4601" i="1"/>
  <c r="V4598" i="1" l="1"/>
  <c r="M4599" i="1"/>
  <c r="L4600" i="1"/>
  <c r="T4600" i="1" s="1"/>
  <c r="O4599" i="1"/>
  <c r="R4599" i="1"/>
  <c r="V4599" i="1" s="1"/>
  <c r="Q4602" i="1"/>
  <c r="N4603" i="1"/>
  <c r="O4600" i="1" l="1"/>
  <c r="M4600" i="1"/>
  <c r="R4600" i="1"/>
  <c r="V4600" i="1" s="1"/>
  <c r="L4601" i="1"/>
  <c r="O4601" i="1" s="1"/>
  <c r="N4604" i="1"/>
  <c r="Q4603" i="1"/>
  <c r="L4602" i="1" l="1"/>
  <c r="T4602" i="1" s="1"/>
  <c r="M4601" i="1"/>
  <c r="R4601" i="1"/>
  <c r="T4601" i="1"/>
  <c r="Q4604" i="1"/>
  <c r="N4605" i="1"/>
  <c r="O4602" i="1" l="1"/>
  <c r="M4602" i="1"/>
  <c r="R4602" i="1"/>
  <c r="L4603" i="1"/>
  <c r="T4603" i="1" s="1"/>
  <c r="V4601" i="1"/>
  <c r="V4602" i="1" s="1"/>
  <c r="N4606" i="1"/>
  <c r="Q4605" i="1"/>
  <c r="M4603" i="1" l="1"/>
  <c r="O4603" i="1"/>
  <c r="R4603" i="1"/>
  <c r="V4603" i="1" s="1"/>
  <c r="L4604" i="1"/>
  <c r="M4604" i="1" s="1"/>
  <c r="Q4606" i="1"/>
  <c r="N4607" i="1"/>
  <c r="O4604" i="1" l="1"/>
  <c r="R4604" i="1"/>
  <c r="T4604" i="1"/>
  <c r="L4605" i="1"/>
  <c r="T4605" i="1" s="1"/>
  <c r="N4608" i="1"/>
  <c r="Q4607" i="1"/>
  <c r="M4605" i="1" l="1"/>
  <c r="L4606" i="1"/>
  <c r="T4606" i="1" s="1"/>
  <c r="O4605" i="1"/>
  <c r="R4605" i="1"/>
  <c r="V4604" i="1"/>
  <c r="Q4608" i="1"/>
  <c r="N4609" i="1"/>
  <c r="M4606" i="1" l="1"/>
  <c r="O4606" i="1"/>
  <c r="R4606" i="1"/>
  <c r="L4607" i="1"/>
  <c r="T4607" i="1" s="1"/>
  <c r="V4605" i="1"/>
  <c r="N4610" i="1"/>
  <c r="Q4609" i="1"/>
  <c r="L4608" i="1" l="1"/>
  <c r="T4608" i="1" s="1"/>
  <c r="M4607" i="1"/>
  <c r="O4607" i="1"/>
  <c r="R4607" i="1"/>
  <c r="V4606" i="1"/>
  <c r="N4611" i="1"/>
  <c r="Q4610" i="1"/>
  <c r="O4608" i="1" l="1"/>
  <c r="M4608" i="1"/>
  <c r="R4608" i="1"/>
  <c r="L4609" i="1"/>
  <c r="T4609" i="1" s="1"/>
  <c r="V4607" i="1"/>
  <c r="V4608" i="1" s="1"/>
  <c r="Q4611" i="1"/>
  <c r="N4612" i="1"/>
  <c r="L4610" i="1" l="1"/>
  <c r="T4610" i="1" s="1"/>
  <c r="M4609" i="1"/>
  <c r="O4609" i="1"/>
  <c r="R4609" i="1"/>
  <c r="V4609" i="1" s="1"/>
  <c r="N4613" i="1"/>
  <c r="Q4612" i="1"/>
  <c r="M4610" i="1" l="1"/>
  <c r="O4610" i="1"/>
  <c r="R4610" i="1"/>
  <c r="V4610" i="1" s="1"/>
  <c r="L4611" i="1"/>
  <c r="T4611" i="1" s="1"/>
  <c r="Q4613" i="1"/>
  <c r="N4614" i="1"/>
  <c r="O4611" i="1" l="1"/>
  <c r="M4611" i="1"/>
  <c r="R4611" i="1"/>
  <c r="V4611" i="1" s="1"/>
  <c r="L4612" i="1"/>
  <c r="T4612" i="1" s="1"/>
  <c r="Q4614" i="1"/>
  <c r="L4613" i="1" l="1"/>
  <c r="T4613" i="1" s="1"/>
  <c r="M4612" i="1"/>
  <c r="O4612" i="1"/>
  <c r="R4612" i="1"/>
  <c r="V4612" i="1" s="1"/>
  <c r="Q4615" i="1"/>
  <c r="O4613" i="1" l="1"/>
  <c r="M4613" i="1"/>
  <c r="L4614" i="1"/>
  <c r="T4614" i="1" s="1"/>
  <c r="R4613" i="1"/>
  <c r="V4613" i="1" s="1"/>
  <c r="Q4616" i="1"/>
  <c r="M4614" i="1" l="1"/>
  <c r="O4614" i="1"/>
  <c r="L4615" i="1"/>
  <c r="U4615" i="1" s="1"/>
  <c r="R4614" i="1"/>
  <c r="V4614" i="1" s="1"/>
  <c r="Q4617" i="1"/>
  <c r="O4615" i="1" l="1"/>
  <c r="M4615" i="1"/>
  <c r="N4615" i="1"/>
  <c r="R4615" i="1"/>
  <c r="T4615" i="1"/>
  <c r="L4616" i="1"/>
  <c r="U4616" i="1" s="1"/>
  <c r="Q4618" i="1"/>
  <c r="V4615" i="1" l="1"/>
  <c r="L4617" i="1"/>
  <c r="U4617" i="1" s="1"/>
  <c r="M4616" i="1"/>
  <c r="O4616" i="1"/>
  <c r="N4616" i="1"/>
  <c r="R4616" i="1"/>
  <c r="T4616" i="1"/>
  <c r="Q4619" i="1"/>
  <c r="V4616" i="1" l="1"/>
  <c r="R4617" i="1"/>
  <c r="O4617" i="1"/>
  <c r="M4617" i="1"/>
  <c r="N4617" i="1"/>
  <c r="T4617" i="1"/>
  <c r="L4618" i="1"/>
  <c r="U4618" i="1" s="1"/>
  <c r="Q4620" i="1"/>
  <c r="V4617" i="1" l="1"/>
  <c r="M4618" i="1"/>
  <c r="O4618" i="1"/>
  <c r="N4618" i="1"/>
  <c r="L4619" i="1"/>
  <c r="T4619" i="1" s="1"/>
  <c r="R4618" i="1"/>
  <c r="T4618" i="1"/>
  <c r="N4619" i="1"/>
  <c r="Q4621" i="1"/>
  <c r="V4618" i="1" l="1"/>
  <c r="O4619" i="1"/>
  <c r="M4619" i="1"/>
  <c r="R4619" i="1"/>
  <c r="L4620" i="1"/>
  <c r="T4620" i="1" s="1"/>
  <c r="N4620" i="1"/>
  <c r="Q4622" i="1"/>
  <c r="V4619" i="1" l="1"/>
  <c r="M4620" i="1"/>
  <c r="L4621" i="1"/>
  <c r="T4621" i="1" s="1"/>
  <c r="O4620" i="1"/>
  <c r="R4620" i="1"/>
  <c r="N4621" i="1"/>
  <c r="Q4623" i="1"/>
  <c r="V4620" i="1" l="1"/>
  <c r="M4621" i="1"/>
  <c r="O4621" i="1"/>
  <c r="R4621" i="1"/>
  <c r="L4622" i="1"/>
  <c r="T4622" i="1" s="1"/>
  <c r="N4622" i="1"/>
  <c r="N4623" i="1" s="1"/>
  <c r="N4624" i="1" s="1"/>
  <c r="Q4624" i="1"/>
  <c r="V4621" i="1" l="1"/>
  <c r="L4623" i="1"/>
  <c r="T4623" i="1" s="1"/>
  <c r="M4622" i="1"/>
  <c r="O4622" i="1"/>
  <c r="R4622" i="1"/>
  <c r="V4622" i="1" s="1"/>
  <c r="N4625" i="1"/>
  <c r="N4626" i="1" s="1"/>
  <c r="Q4625" i="1"/>
  <c r="M4623" i="1" l="1"/>
  <c r="O4623" i="1"/>
  <c r="R4623" i="1"/>
  <c r="V4623" i="1" s="1"/>
  <c r="L4624" i="1"/>
  <c r="O4624" i="1" s="1"/>
  <c r="Q4626" i="1"/>
  <c r="N4627" i="1"/>
  <c r="R4624" i="1" l="1"/>
  <c r="T4624" i="1"/>
  <c r="L4625" i="1"/>
  <c r="T4625" i="1" s="1"/>
  <c r="M4624" i="1"/>
  <c r="N4628" i="1"/>
  <c r="Q4627" i="1"/>
  <c r="L4626" i="1" l="1"/>
  <c r="T4626" i="1" s="1"/>
  <c r="M4625" i="1"/>
  <c r="O4625" i="1"/>
  <c r="R4625" i="1"/>
  <c r="V4624" i="1"/>
  <c r="Q4628" i="1"/>
  <c r="N4629" i="1"/>
  <c r="M4626" i="1" l="1"/>
  <c r="O4626" i="1"/>
  <c r="R4626" i="1"/>
  <c r="L4627" i="1"/>
  <c r="T4627" i="1" s="1"/>
  <c r="V4625" i="1"/>
  <c r="V4626" i="1" s="1"/>
  <c r="N4630" i="1"/>
  <c r="Q4629" i="1"/>
  <c r="M4627" i="1" l="1"/>
  <c r="L4628" i="1"/>
  <c r="T4628" i="1" s="1"/>
  <c r="R4627" i="1"/>
  <c r="V4627" i="1" s="1"/>
  <c r="O4627" i="1"/>
  <c r="Q4630" i="1"/>
  <c r="N4631" i="1"/>
  <c r="O4628" i="1" l="1"/>
  <c r="M4628" i="1"/>
  <c r="R4628" i="1"/>
  <c r="V4628" i="1" s="1"/>
  <c r="L4629" i="1"/>
  <c r="M4629" i="1" s="1"/>
  <c r="N4632" i="1"/>
  <c r="Q4631" i="1"/>
  <c r="O4629" i="1" l="1"/>
  <c r="L4630" i="1"/>
  <c r="R4630" i="1" s="1"/>
  <c r="R4629" i="1"/>
  <c r="T4629" i="1"/>
  <c r="Q4632" i="1"/>
  <c r="N4633" i="1"/>
  <c r="L4631" i="1" l="1"/>
  <c r="T4631" i="1" s="1"/>
  <c r="O4630" i="1"/>
  <c r="V4629" i="1"/>
  <c r="T4630" i="1"/>
  <c r="M4630" i="1"/>
  <c r="N4634" i="1"/>
  <c r="Q4633" i="1"/>
  <c r="O4631" i="1" l="1"/>
  <c r="R4631" i="1"/>
  <c r="M4631" i="1"/>
  <c r="V4630" i="1"/>
  <c r="V4631" i="1" s="1"/>
  <c r="L4632" i="1"/>
  <c r="T4632" i="1" s="1"/>
  <c r="Q4634" i="1"/>
  <c r="N4635" i="1"/>
  <c r="M4632" i="1" l="1"/>
  <c r="R4632" i="1"/>
  <c r="V4632" i="1" s="1"/>
  <c r="L4633" i="1"/>
  <c r="R4633" i="1" s="1"/>
  <c r="O4632" i="1"/>
  <c r="N4636" i="1"/>
  <c r="Q4635" i="1"/>
  <c r="M4633" i="1" l="1"/>
  <c r="T4633" i="1"/>
  <c r="V4633" i="1" s="1"/>
  <c r="L4634" i="1"/>
  <c r="T4634" i="1" s="1"/>
  <c r="O4633" i="1"/>
  <c r="Q4636" i="1"/>
  <c r="N4637" i="1"/>
  <c r="M4634" i="1" l="1"/>
  <c r="L4635" i="1"/>
  <c r="T4635" i="1" s="1"/>
  <c r="O4634" i="1"/>
  <c r="R4634" i="1"/>
  <c r="V4634" i="1" s="1"/>
  <c r="N4638" i="1"/>
  <c r="Q4637" i="1"/>
  <c r="M4635" i="1" l="1"/>
  <c r="O4635" i="1"/>
  <c r="L4636" i="1"/>
  <c r="T4636" i="1" s="1"/>
  <c r="R4635" i="1"/>
  <c r="V4635" i="1" s="1"/>
  <c r="Q4638" i="1"/>
  <c r="L4637" i="1" l="1"/>
  <c r="T4637" i="1" s="1"/>
  <c r="M4636" i="1"/>
  <c r="O4636" i="1"/>
  <c r="R4636" i="1"/>
  <c r="V4636" i="1" s="1"/>
  <c r="Q4639" i="1"/>
  <c r="M4637" i="1" l="1"/>
  <c r="L4638" i="1"/>
  <c r="T4638" i="1" s="1"/>
  <c r="R4637" i="1"/>
  <c r="V4637" i="1" s="1"/>
  <c r="O4637" i="1"/>
  <c r="Q4640" i="1"/>
  <c r="M4638" i="1" l="1"/>
  <c r="O4638" i="1"/>
  <c r="R4638" i="1"/>
  <c r="V4638" i="1" s="1"/>
  <c r="L4639" i="1"/>
  <c r="U4639" i="1" s="1"/>
  <c r="Q4641" i="1"/>
  <c r="L4640" i="1" l="1"/>
  <c r="U4640" i="1" s="1"/>
  <c r="M4639" i="1"/>
  <c r="T4639" i="1"/>
  <c r="O4639" i="1"/>
  <c r="N4639" i="1"/>
  <c r="R4639" i="1"/>
  <c r="Q4642" i="1"/>
  <c r="R4640" i="1" l="1"/>
  <c r="T4640" i="1"/>
  <c r="N4640" i="1"/>
  <c r="M4640" i="1"/>
  <c r="O4640" i="1"/>
  <c r="V4639" i="1"/>
  <c r="L4641" i="1"/>
  <c r="U4641" i="1" s="1"/>
  <c r="Q4643" i="1"/>
  <c r="V4640" i="1" l="1"/>
  <c r="M4641" i="1"/>
  <c r="O4641" i="1"/>
  <c r="N4641" i="1"/>
  <c r="L4642" i="1"/>
  <c r="U4642" i="1" s="1"/>
  <c r="R4641" i="1"/>
  <c r="T4641" i="1"/>
  <c r="Q4644" i="1"/>
  <c r="V4641" i="1" l="1"/>
  <c r="M4642" i="1"/>
  <c r="O4642" i="1"/>
  <c r="N4642" i="1"/>
  <c r="L4643" i="1"/>
  <c r="T4643" i="1" s="1"/>
  <c r="R4642" i="1"/>
  <c r="T4642" i="1"/>
  <c r="N4643" i="1"/>
  <c r="Q4645" i="1"/>
  <c r="V4642" i="1" l="1"/>
  <c r="O4643" i="1"/>
  <c r="M4643" i="1"/>
  <c r="R4643" i="1"/>
  <c r="V4643" i="1" s="1"/>
  <c r="L4644" i="1"/>
  <c r="T4644" i="1" s="1"/>
  <c r="N4644" i="1"/>
  <c r="Q4646" i="1"/>
  <c r="M4644" i="1" l="1"/>
  <c r="L4645" i="1"/>
  <c r="T4645" i="1" s="1"/>
  <c r="O4644" i="1"/>
  <c r="R4644" i="1"/>
  <c r="V4644" i="1" s="1"/>
  <c r="N4645" i="1"/>
  <c r="Q4647" i="1"/>
  <c r="M4645" i="1" l="1"/>
  <c r="O4645" i="1"/>
  <c r="R4645" i="1"/>
  <c r="V4645" i="1" s="1"/>
  <c r="L4646" i="1"/>
  <c r="R4646" i="1" s="1"/>
  <c r="N4646" i="1"/>
  <c r="N4647" i="1" s="1"/>
  <c r="N4648" i="1" s="1"/>
  <c r="Q4648" i="1"/>
  <c r="T4646" i="1" l="1"/>
  <c r="V4646" i="1" s="1"/>
  <c r="L4647" i="1"/>
  <c r="T4647" i="1" s="1"/>
  <c r="M4646" i="1"/>
  <c r="O4646" i="1"/>
  <c r="N4649" i="1"/>
  <c r="Q4649" i="1"/>
  <c r="M4647" i="1" l="1"/>
  <c r="L4648" i="1"/>
  <c r="T4648" i="1" s="1"/>
  <c r="O4647" i="1"/>
  <c r="R4647" i="1"/>
  <c r="V4647" i="1" s="1"/>
  <c r="N4650" i="1"/>
  <c r="N4651" i="1" s="1"/>
  <c r="Q4650" i="1"/>
  <c r="M4648" i="1" l="1"/>
  <c r="O4648" i="1"/>
  <c r="R4648" i="1"/>
  <c r="V4648" i="1" s="1"/>
  <c r="L4649" i="1"/>
  <c r="T4649" i="1" s="1"/>
  <c r="N4652" i="1"/>
  <c r="Q4651" i="1"/>
  <c r="M4649" i="1" l="1"/>
  <c r="O4649" i="1"/>
  <c r="R4649" i="1"/>
  <c r="V4649" i="1" s="1"/>
  <c r="L4650" i="1"/>
  <c r="R4650" i="1" s="1"/>
  <c r="Q4652" i="1"/>
  <c r="N4653" i="1"/>
  <c r="L4651" i="1" l="1"/>
  <c r="T4651" i="1" s="1"/>
  <c r="O4650" i="1"/>
  <c r="T4650" i="1"/>
  <c r="V4650" i="1" s="1"/>
  <c r="M4650" i="1"/>
  <c r="N4654" i="1"/>
  <c r="Q4653" i="1"/>
  <c r="M4651" i="1" l="1"/>
  <c r="R4651" i="1"/>
  <c r="V4651" i="1" s="1"/>
  <c r="O4651" i="1"/>
  <c r="L4652" i="1"/>
  <c r="T4652" i="1" s="1"/>
  <c r="Q4654" i="1"/>
  <c r="N4655" i="1"/>
  <c r="M4652" i="1" l="1"/>
  <c r="O4652" i="1"/>
  <c r="L4653" i="1"/>
  <c r="T4653" i="1" s="1"/>
  <c r="R4652" i="1"/>
  <c r="V4652" i="1" s="1"/>
  <c r="N4656" i="1"/>
  <c r="Q4655" i="1"/>
  <c r="M4653" i="1" l="1"/>
  <c r="O4653" i="1"/>
  <c r="R4653" i="1"/>
  <c r="V4653" i="1" s="1"/>
  <c r="L4654" i="1"/>
  <c r="T4654" i="1" s="1"/>
  <c r="Q4656" i="1"/>
  <c r="N4657" i="1"/>
  <c r="L4655" i="1" l="1"/>
  <c r="T4655" i="1" s="1"/>
  <c r="M4654" i="1"/>
  <c r="O4654" i="1"/>
  <c r="R4654" i="1"/>
  <c r="V4654" i="1" s="1"/>
  <c r="N4658" i="1"/>
  <c r="Q4657" i="1"/>
  <c r="M4655" i="1" l="1"/>
  <c r="L4656" i="1"/>
  <c r="T4656" i="1" s="1"/>
  <c r="O4655" i="1"/>
  <c r="R4655" i="1"/>
  <c r="V4655" i="1" s="1"/>
  <c r="Q4658" i="1"/>
  <c r="N4659" i="1"/>
  <c r="M4656" i="1" l="1"/>
  <c r="O4656" i="1"/>
  <c r="R4656" i="1"/>
  <c r="V4656" i="1" s="1"/>
  <c r="L4657" i="1"/>
  <c r="R4657" i="1" s="1"/>
  <c r="N4660" i="1"/>
  <c r="Q4659" i="1"/>
  <c r="T4657" i="1" l="1"/>
  <c r="V4657" i="1" s="1"/>
  <c r="M4657" i="1"/>
  <c r="L4658" i="1"/>
  <c r="R4658" i="1" s="1"/>
  <c r="O4657" i="1"/>
  <c r="Q4660" i="1"/>
  <c r="N4661" i="1"/>
  <c r="L4659" i="1" l="1"/>
  <c r="T4659" i="1" s="1"/>
  <c r="M4658" i="1"/>
  <c r="T4658" i="1"/>
  <c r="V4658" i="1" s="1"/>
  <c r="O4658" i="1"/>
  <c r="N4662" i="1"/>
  <c r="Q4661" i="1"/>
  <c r="M4659" i="1" l="1"/>
  <c r="O4659" i="1"/>
  <c r="R4659" i="1"/>
  <c r="V4659" i="1" s="1"/>
  <c r="L4660" i="1"/>
  <c r="O4660" i="1" s="1"/>
  <c r="Q4662" i="1"/>
  <c r="M4660" i="1" l="1"/>
  <c r="L4661" i="1"/>
  <c r="T4661" i="1" s="1"/>
  <c r="R4660" i="1"/>
  <c r="T4660" i="1"/>
  <c r="Q4663" i="1"/>
  <c r="M4661" i="1" l="1"/>
  <c r="O4661" i="1"/>
  <c r="R4661" i="1"/>
  <c r="V4660" i="1"/>
  <c r="V4661" i="1" s="1"/>
  <c r="L4662" i="1"/>
  <c r="O4662" i="1" s="1"/>
  <c r="Q4664" i="1"/>
  <c r="M4662" i="1" l="1"/>
  <c r="L4663" i="1"/>
  <c r="U4663" i="1" s="1"/>
  <c r="R4662" i="1"/>
  <c r="T4662" i="1"/>
  <c r="Q4665" i="1"/>
  <c r="O4663" i="1" l="1"/>
  <c r="M4663" i="1"/>
  <c r="L4664" i="1"/>
  <c r="U4664" i="1" s="1"/>
  <c r="N4663" i="1"/>
  <c r="R4663" i="1"/>
  <c r="T4663" i="1"/>
  <c r="V4662" i="1"/>
  <c r="Q4666" i="1"/>
  <c r="V4663" i="1" l="1"/>
  <c r="O4664" i="1"/>
  <c r="M4664" i="1"/>
  <c r="N4664" i="1"/>
  <c r="R4664" i="1"/>
  <c r="T4664" i="1"/>
  <c r="L4665" i="1"/>
  <c r="U4665" i="1" s="1"/>
  <c r="Q4667" i="1"/>
  <c r="M4665" i="1" l="1"/>
  <c r="V4664" i="1"/>
  <c r="N4665" i="1"/>
  <c r="R4665" i="1"/>
  <c r="T4665" i="1"/>
  <c r="L4666" i="1"/>
  <c r="U4666" i="1" s="1"/>
  <c r="O4665" i="1"/>
  <c r="Q4668" i="1"/>
  <c r="V4665" i="1" l="1"/>
  <c r="M4666" i="1"/>
  <c r="O4666" i="1"/>
  <c r="R4666" i="1"/>
  <c r="N4666" i="1"/>
  <c r="N4667" i="1" s="1"/>
  <c r="T4666" i="1"/>
  <c r="L4667" i="1"/>
  <c r="T4667" i="1" s="1"/>
  <c r="Q4669" i="1"/>
  <c r="V4666" i="1" l="1"/>
  <c r="M4667" i="1"/>
  <c r="R4667" i="1"/>
  <c r="O4667" i="1"/>
  <c r="L4668" i="1"/>
  <c r="T4668" i="1" s="1"/>
  <c r="N4668" i="1"/>
  <c r="Q4670" i="1"/>
  <c r="V4667" i="1" l="1"/>
  <c r="M4668" i="1"/>
  <c r="O4668" i="1"/>
  <c r="L4669" i="1"/>
  <c r="T4669" i="1" s="1"/>
  <c r="R4668" i="1"/>
  <c r="V4668" i="1" s="1"/>
  <c r="N4669" i="1"/>
  <c r="Q4671" i="1"/>
  <c r="M4669" i="1" l="1"/>
  <c r="O4669" i="1"/>
  <c r="R4669" i="1"/>
  <c r="V4669" i="1" s="1"/>
  <c r="L4670" i="1"/>
  <c r="T4670" i="1" s="1"/>
  <c r="N4670" i="1"/>
  <c r="N4671" i="1" s="1"/>
  <c r="N4672" i="1" s="1"/>
  <c r="Q4672" i="1"/>
  <c r="M4670" i="1" l="1"/>
  <c r="O4670" i="1"/>
  <c r="R4670" i="1"/>
  <c r="V4670" i="1" s="1"/>
  <c r="L4671" i="1"/>
  <c r="T4671" i="1" s="1"/>
  <c r="N4673" i="1"/>
  <c r="N4674" i="1" s="1"/>
  <c r="Q4673" i="1"/>
  <c r="M4671" i="1" l="1"/>
  <c r="O4671" i="1"/>
  <c r="L4672" i="1"/>
  <c r="T4672" i="1" s="1"/>
  <c r="R4671" i="1"/>
  <c r="V4671" i="1" s="1"/>
  <c r="Q4674" i="1"/>
  <c r="N4675" i="1"/>
  <c r="O4672" i="1" l="1"/>
  <c r="M4672" i="1"/>
  <c r="R4672" i="1"/>
  <c r="V4672" i="1" s="1"/>
  <c r="L4673" i="1"/>
  <c r="R4673" i="1" s="1"/>
  <c r="N4676" i="1"/>
  <c r="Q4675" i="1"/>
  <c r="M4673" i="1" l="1"/>
  <c r="O4673" i="1"/>
  <c r="T4673" i="1"/>
  <c r="V4673" i="1" s="1"/>
  <c r="L4674" i="1"/>
  <c r="R4674" i="1" s="1"/>
  <c r="Q4676" i="1"/>
  <c r="N4677" i="1"/>
  <c r="O4674" i="1" l="1"/>
  <c r="T4674" i="1"/>
  <c r="V4674" i="1" s="1"/>
  <c r="L4675" i="1"/>
  <c r="R4675" i="1" s="1"/>
  <c r="M4674" i="1"/>
  <c r="N4678" i="1"/>
  <c r="Q4677" i="1"/>
  <c r="M4675" i="1" l="1"/>
  <c r="O4675" i="1"/>
  <c r="T4675" i="1"/>
  <c r="V4675" i="1" s="1"/>
  <c r="L4676" i="1"/>
  <c r="O4676" i="1" s="1"/>
  <c r="Q4678" i="1"/>
  <c r="N4679" i="1"/>
  <c r="L4677" i="1" l="1"/>
  <c r="T4677" i="1" s="1"/>
  <c r="M4676" i="1"/>
  <c r="R4676" i="1"/>
  <c r="T4676" i="1"/>
  <c r="N4680" i="1"/>
  <c r="Q4679" i="1"/>
  <c r="O4677" i="1" l="1"/>
  <c r="M4677" i="1"/>
  <c r="R4677" i="1"/>
  <c r="V4676" i="1"/>
  <c r="L4678" i="1"/>
  <c r="T4678" i="1" s="1"/>
  <c r="Q4680" i="1"/>
  <c r="N4681" i="1"/>
  <c r="V4677" i="1" l="1"/>
  <c r="L4679" i="1"/>
  <c r="T4679" i="1" s="1"/>
  <c r="O4678" i="1"/>
  <c r="M4678" i="1"/>
  <c r="R4678" i="1"/>
  <c r="N4682" i="1"/>
  <c r="Q4681" i="1"/>
  <c r="M4679" i="1" l="1"/>
  <c r="V4678" i="1"/>
  <c r="O4679" i="1"/>
  <c r="L4680" i="1"/>
  <c r="T4680" i="1" s="1"/>
  <c r="R4679" i="1"/>
  <c r="Q4682" i="1"/>
  <c r="N4683" i="1"/>
  <c r="V4679" i="1" l="1"/>
  <c r="O4680" i="1"/>
  <c r="L4681" i="1"/>
  <c r="T4681" i="1" s="1"/>
  <c r="M4680" i="1"/>
  <c r="R4680" i="1"/>
  <c r="N4684" i="1"/>
  <c r="Q4683" i="1"/>
  <c r="V4680" i="1" l="1"/>
  <c r="M4681" i="1"/>
  <c r="O4681" i="1"/>
  <c r="R4681" i="1"/>
  <c r="V4681" i="1" s="1"/>
  <c r="L4682" i="1"/>
  <c r="T4682" i="1" s="1"/>
  <c r="Q4684" i="1"/>
  <c r="N4685" i="1"/>
  <c r="M4682" i="1" l="1"/>
  <c r="O4682" i="1"/>
  <c r="R4682" i="1"/>
  <c r="V4682" i="1" s="1"/>
  <c r="L4683" i="1"/>
  <c r="O4683" i="1" s="1"/>
  <c r="N4686" i="1"/>
  <c r="Q4685" i="1"/>
  <c r="L4684" i="1" l="1"/>
  <c r="T4684" i="1" s="1"/>
  <c r="R4683" i="1"/>
  <c r="T4683" i="1"/>
  <c r="M4683" i="1"/>
  <c r="Q4686" i="1"/>
  <c r="M4684" i="1" l="1"/>
  <c r="R4684" i="1"/>
  <c r="L4685" i="1"/>
  <c r="T4685" i="1" s="1"/>
  <c r="O4684" i="1"/>
  <c r="V4683" i="1"/>
  <c r="Q4687" i="1"/>
  <c r="M4685" i="1" l="1"/>
  <c r="O4685" i="1"/>
  <c r="R4685" i="1"/>
  <c r="L4686" i="1"/>
  <c r="T4686" i="1" s="1"/>
  <c r="V4684" i="1"/>
  <c r="Q4688" i="1"/>
  <c r="M4686" i="1" l="1"/>
  <c r="O4686" i="1"/>
  <c r="R4686" i="1"/>
  <c r="L4687" i="1"/>
  <c r="U4687" i="1" s="1"/>
  <c r="V4685" i="1"/>
  <c r="Q4689" i="1"/>
  <c r="O4687" i="1" l="1"/>
  <c r="M4687" i="1"/>
  <c r="N4687" i="1"/>
  <c r="R4687" i="1"/>
  <c r="T4687" i="1"/>
  <c r="V4686" i="1"/>
  <c r="L4688" i="1"/>
  <c r="N4688" i="1" s="1"/>
  <c r="Q4690" i="1"/>
  <c r="V4687" i="1" l="1"/>
  <c r="R4688" i="1"/>
  <c r="L4689" i="1"/>
  <c r="U4689" i="1" s="1"/>
  <c r="M4688" i="1"/>
  <c r="O4688" i="1"/>
  <c r="T4688" i="1"/>
  <c r="U4688" i="1"/>
  <c r="Q4691" i="1"/>
  <c r="V4688" i="1" l="1"/>
  <c r="M4689" i="1"/>
  <c r="R4689" i="1"/>
  <c r="O4689" i="1"/>
  <c r="N4689" i="1"/>
  <c r="T4689" i="1"/>
  <c r="L4690" i="1"/>
  <c r="U4690" i="1" s="1"/>
  <c r="Q4692" i="1"/>
  <c r="V4689" i="1" l="1"/>
  <c r="M4690" i="1"/>
  <c r="N4690" i="1"/>
  <c r="L4691" i="1"/>
  <c r="T4691" i="1" s="1"/>
  <c r="R4690" i="1"/>
  <c r="T4690" i="1"/>
  <c r="O4690" i="1"/>
  <c r="N4691" i="1"/>
  <c r="Q4693" i="1"/>
  <c r="V4690" i="1" l="1"/>
  <c r="M4691" i="1"/>
  <c r="O4691" i="1"/>
  <c r="R4691" i="1"/>
  <c r="V4691" i="1" s="1"/>
  <c r="L4692" i="1"/>
  <c r="T4692" i="1" s="1"/>
  <c r="N4692" i="1"/>
  <c r="Q4694" i="1"/>
  <c r="M4692" i="1" l="1"/>
  <c r="O4692" i="1"/>
  <c r="R4692" i="1"/>
  <c r="V4692" i="1" s="1"/>
  <c r="L4693" i="1"/>
  <c r="T4693" i="1" s="1"/>
  <c r="N4693" i="1"/>
  <c r="Q4695" i="1"/>
  <c r="O4693" i="1" l="1"/>
  <c r="M4693" i="1"/>
  <c r="R4693" i="1"/>
  <c r="V4693" i="1" s="1"/>
  <c r="L4694" i="1"/>
  <c r="T4694" i="1" s="1"/>
  <c r="N4694" i="1"/>
  <c r="N4695" i="1" s="1"/>
  <c r="N4696" i="1" s="1"/>
  <c r="Q4696" i="1"/>
  <c r="O4694" i="1" l="1"/>
  <c r="M4694" i="1"/>
  <c r="R4694" i="1"/>
  <c r="V4694" i="1" s="1"/>
  <c r="L4695" i="1"/>
  <c r="R4695" i="1" s="1"/>
  <c r="N4697" i="1"/>
  <c r="N4698" i="1" s="1"/>
  <c r="Q4697" i="1"/>
  <c r="L4696" i="1" l="1"/>
  <c r="T4696" i="1" s="1"/>
  <c r="T4695" i="1"/>
  <c r="V4695" i="1" s="1"/>
  <c r="M4695" i="1"/>
  <c r="O4695" i="1"/>
  <c r="Q4698" i="1"/>
  <c r="N4699" i="1"/>
  <c r="O4696" i="1" l="1"/>
  <c r="M4696" i="1"/>
  <c r="R4696" i="1"/>
  <c r="V4696" i="1" s="1"/>
  <c r="L4697" i="1"/>
  <c r="T4697" i="1" s="1"/>
  <c r="N4700" i="1"/>
  <c r="Q4699" i="1"/>
  <c r="O4697" i="1" l="1"/>
  <c r="R4697" i="1"/>
  <c r="V4697" i="1" s="1"/>
  <c r="L4698" i="1"/>
  <c r="T4698" i="1" s="1"/>
  <c r="M4697" i="1"/>
  <c r="N4701" i="1"/>
  <c r="Q4700" i="1"/>
  <c r="M4698" i="1" l="1"/>
  <c r="O4698" i="1"/>
  <c r="L4699" i="1"/>
  <c r="T4699" i="1" s="1"/>
  <c r="R4698" i="1"/>
  <c r="V4698" i="1" s="1"/>
  <c r="Q4701" i="1"/>
  <c r="N4702" i="1"/>
  <c r="O4699" i="1" l="1"/>
  <c r="M4699" i="1"/>
  <c r="R4699" i="1"/>
  <c r="V4699" i="1" s="1"/>
  <c r="L4700" i="1"/>
  <c r="M4700" i="1" s="1"/>
  <c r="N4703" i="1"/>
  <c r="Q4702" i="1"/>
  <c r="L4701" i="1" l="1"/>
  <c r="T4701" i="1" s="1"/>
  <c r="O4700" i="1"/>
  <c r="R4700" i="1"/>
  <c r="T4700" i="1"/>
  <c r="Q4703" i="1"/>
  <c r="N4704" i="1"/>
  <c r="O4701" i="1" l="1"/>
  <c r="L4702" i="1"/>
  <c r="T4702" i="1" s="1"/>
  <c r="M4701" i="1"/>
  <c r="R4701" i="1"/>
  <c r="V4700" i="1"/>
  <c r="N4705" i="1"/>
  <c r="Q4704" i="1"/>
  <c r="M4702" i="1" l="1"/>
  <c r="O4702" i="1"/>
  <c r="R4702" i="1"/>
  <c r="L4703" i="1"/>
  <c r="T4703" i="1" s="1"/>
  <c r="V4701" i="1"/>
  <c r="V4702" i="1" s="1"/>
  <c r="Q4705" i="1"/>
  <c r="N4706" i="1"/>
  <c r="O4703" i="1" l="1"/>
  <c r="L4704" i="1"/>
  <c r="T4704" i="1" s="1"/>
  <c r="R4703" i="1"/>
  <c r="V4703" i="1" s="1"/>
  <c r="M4703" i="1"/>
  <c r="N4707" i="1"/>
  <c r="Q4706" i="1"/>
  <c r="O4704" i="1" l="1"/>
  <c r="M4704" i="1"/>
  <c r="R4704" i="1"/>
  <c r="V4704" i="1" s="1"/>
  <c r="L4705" i="1"/>
  <c r="M4705" i="1" s="1"/>
  <c r="Q4707" i="1"/>
  <c r="N4708" i="1"/>
  <c r="L4706" i="1" l="1"/>
  <c r="T4706" i="1" s="1"/>
  <c r="O4705" i="1"/>
  <c r="R4705" i="1"/>
  <c r="T4705" i="1"/>
  <c r="Q4708" i="1"/>
  <c r="N4709" i="1"/>
  <c r="M4706" i="1" l="1"/>
  <c r="O4706" i="1"/>
  <c r="R4706" i="1"/>
  <c r="V4705" i="1"/>
  <c r="V4706" i="1" s="1"/>
  <c r="L4707" i="1"/>
  <c r="T4707" i="1" s="1"/>
  <c r="Q4709" i="1"/>
  <c r="N4710" i="1"/>
  <c r="L4708" i="1" l="1"/>
  <c r="T4708" i="1" s="1"/>
  <c r="M4707" i="1"/>
  <c r="R4707" i="1"/>
  <c r="V4707" i="1" s="1"/>
  <c r="O4707" i="1"/>
  <c r="Q4710" i="1"/>
  <c r="O4708" i="1" l="1"/>
  <c r="M4708" i="1"/>
  <c r="R4708" i="1"/>
  <c r="V4708" i="1" s="1"/>
  <c r="L4709" i="1"/>
  <c r="T4709" i="1" s="1"/>
  <c r="Q4711" i="1"/>
  <c r="M4709" i="1" l="1"/>
  <c r="R4709" i="1"/>
  <c r="V4709" i="1" s="1"/>
  <c r="L4710" i="1"/>
  <c r="O4710" i="1" s="1"/>
  <c r="O4709" i="1"/>
  <c r="Q4712" i="1"/>
  <c r="M4710" i="1" l="1"/>
  <c r="R4710" i="1"/>
  <c r="L4711" i="1"/>
  <c r="U4711" i="1" s="1"/>
  <c r="T4710" i="1"/>
  <c r="Q4713" i="1"/>
  <c r="L4712" i="1" l="1"/>
  <c r="U4712" i="1" s="1"/>
  <c r="M4711" i="1"/>
  <c r="O4711" i="1"/>
  <c r="N4711" i="1"/>
  <c r="R4711" i="1"/>
  <c r="T4711" i="1"/>
  <c r="V4710" i="1"/>
  <c r="Q4714" i="1"/>
  <c r="O4712" i="1" l="1"/>
  <c r="M4712" i="1"/>
  <c r="T4712" i="1"/>
  <c r="N4712" i="1"/>
  <c r="R4712" i="1"/>
  <c r="V4711" i="1"/>
  <c r="L4713" i="1"/>
  <c r="U4713" i="1" s="1"/>
  <c r="Q4715" i="1"/>
  <c r="V4712" i="1" l="1"/>
  <c r="O4713" i="1"/>
  <c r="M4713" i="1"/>
  <c r="N4713" i="1"/>
  <c r="L4714" i="1"/>
  <c r="U4714" i="1" s="1"/>
  <c r="R4713" i="1"/>
  <c r="T4713" i="1"/>
  <c r="Q4716" i="1"/>
  <c r="V4713" i="1" l="1"/>
  <c r="M4714" i="1"/>
  <c r="N4714" i="1"/>
  <c r="O4714" i="1"/>
  <c r="L4715" i="1"/>
  <c r="T4715" i="1" s="1"/>
  <c r="R4714" i="1"/>
  <c r="T4714" i="1"/>
  <c r="N4715" i="1"/>
  <c r="Q4717" i="1"/>
  <c r="V4714" i="1" l="1"/>
  <c r="O4715" i="1"/>
  <c r="M4715" i="1"/>
  <c r="R4715" i="1"/>
  <c r="L4716" i="1"/>
  <c r="T4716" i="1" s="1"/>
  <c r="N4716" i="1"/>
  <c r="Q4718" i="1"/>
  <c r="V4715" i="1" l="1"/>
  <c r="M4716" i="1"/>
  <c r="L4717" i="1"/>
  <c r="T4717" i="1" s="1"/>
  <c r="O4716" i="1"/>
  <c r="R4716" i="1"/>
  <c r="N4717" i="1"/>
  <c r="Q4719" i="1"/>
  <c r="V4716" i="1" l="1"/>
  <c r="R4717" i="1"/>
  <c r="L4718" i="1"/>
  <c r="T4718" i="1" s="1"/>
  <c r="O4717" i="1"/>
  <c r="M4717" i="1"/>
  <c r="V4717" i="1"/>
  <c r="N4718" i="1"/>
  <c r="N4719" i="1" s="1"/>
  <c r="N4720" i="1" s="1"/>
  <c r="Q4720" i="1"/>
  <c r="M4718" i="1" l="1"/>
  <c r="O4718" i="1"/>
  <c r="R4718" i="1"/>
  <c r="V4718" i="1" s="1"/>
  <c r="L4719" i="1"/>
  <c r="T4719" i="1" s="1"/>
  <c r="N4721" i="1"/>
  <c r="N4722" i="1" s="1"/>
  <c r="Q4721" i="1"/>
  <c r="O4719" i="1" l="1"/>
  <c r="L4720" i="1"/>
  <c r="T4720" i="1" s="1"/>
  <c r="M4719" i="1"/>
  <c r="R4719" i="1"/>
  <c r="V4719" i="1" s="1"/>
  <c r="Q4722" i="1"/>
  <c r="N4723" i="1"/>
  <c r="M4720" i="1" l="1"/>
  <c r="O4720" i="1"/>
  <c r="R4720" i="1"/>
  <c r="V4720" i="1" s="1"/>
  <c r="L4721" i="1"/>
  <c r="O4721" i="1" s="1"/>
  <c r="N4724" i="1"/>
  <c r="Q4723" i="1"/>
  <c r="M4721" i="1" l="1"/>
  <c r="R4721" i="1"/>
  <c r="T4721" i="1"/>
  <c r="L4722" i="1"/>
  <c r="R4722" i="1" s="1"/>
  <c r="Q4724" i="1"/>
  <c r="N4725" i="1"/>
  <c r="M4722" i="1" l="1"/>
  <c r="O4722" i="1"/>
  <c r="T4722" i="1"/>
  <c r="L4723" i="1"/>
  <c r="T4723" i="1" s="1"/>
  <c r="V4721" i="1"/>
  <c r="N4726" i="1"/>
  <c r="Q4725" i="1"/>
  <c r="V4722" i="1" l="1"/>
  <c r="M4723" i="1"/>
  <c r="L4724" i="1"/>
  <c r="T4724" i="1" s="1"/>
  <c r="O4723" i="1"/>
  <c r="R4723" i="1"/>
  <c r="V4723" i="1" s="1"/>
  <c r="Q4726" i="1"/>
  <c r="N4727" i="1"/>
  <c r="M4724" i="1" l="1"/>
  <c r="L4725" i="1"/>
  <c r="T4725" i="1" s="1"/>
  <c r="O4724" i="1"/>
  <c r="R4724" i="1"/>
  <c r="V4724" i="1" s="1"/>
  <c r="N4728" i="1"/>
  <c r="Q4727" i="1"/>
  <c r="O4725" i="1" l="1"/>
  <c r="M4725" i="1"/>
  <c r="R4725" i="1"/>
  <c r="V4725" i="1" s="1"/>
  <c r="L4726" i="1"/>
  <c r="T4726" i="1" s="1"/>
  <c r="Q4728" i="1"/>
  <c r="N4729" i="1"/>
  <c r="M4726" i="1" l="1"/>
  <c r="L4727" i="1"/>
  <c r="T4727" i="1" s="1"/>
  <c r="O4726" i="1"/>
  <c r="R4726" i="1"/>
  <c r="V4726" i="1" s="1"/>
  <c r="N4730" i="1"/>
  <c r="Q4729" i="1"/>
  <c r="M4727" i="1" l="1"/>
  <c r="O4727" i="1"/>
  <c r="R4727" i="1"/>
  <c r="V4727" i="1" s="1"/>
  <c r="L4728" i="1"/>
  <c r="O4728" i="1" s="1"/>
  <c r="Q4730" i="1"/>
  <c r="N4731" i="1"/>
  <c r="M4728" i="1" l="1"/>
  <c r="R4728" i="1"/>
  <c r="T4728" i="1"/>
  <c r="L4729" i="1"/>
  <c r="T4729" i="1" s="1"/>
  <c r="N4732" i="1"/>
  <c r="Q4731" i="1"/>
  <c r="M4729" i="1" l="1"/>
  <c r="O4729" i="1"/>
  <c r="R4729" i="1"/>
  <c r="V4728" i="1"/>
  <c r="L4730" i="1"/>
  <c r="T4730" i="1" s="1"/>
  <c r="Q4732" i="1"/>
  <c r="N4733" i="1"/>
  <c r="M4730" i="1" l="1"/>
  <c r="O4730" i="1"/>
  <c r="R4730" i="1"/>
  <c r="L4731" i="1"/>
  <c r="T4731" i="1" s="1"/>
  <c r="V4729" i="1"/>
  <c r="N4734" i="1"/>
  <c r="Q4733" i="1"/>
  <c r="O4731" i="1" l="1"/>
  <c r="L4732" i="1"/>
  <c r="O4732" i="1" s="1"/>
  <c r="M4731" i="1"/>
  <c r="R4731" i="1"/>
  <c r="V4730" i="1"/>
  <c r="Q4734" i="1"/>
  <c r="M4732" i="1" l="1"/>
  <c r="L4733" i="1"/>
  <c r="T4733" i="1" s="1"/>
  <c r="R4732" i="1"/>
  <c r="T4732" i="1"/>
  <c r="V4731" i="1"/>
  <c r="Q4735" i="1"/>
  <c r="L4734" i="1" l="1"/>
  <c r="T4734" i="1" s="1"/>
  <c r="M4733" i="1"/>
  <c r="O4733" i="1"/>
  <c r="R4733" i="1"/>
  <c r="V4732" i="1"/>
  <c r="Q4736" i="1"/>
  <c r="O4734" i="1" l="1"/>
  <c r="M4734" i="1"/>
  <c r="R4734" i="1"/>
  <c r="V4733" i="1"/>
  <c r="V4734" i="1" s="1"/>
  <c r="L4735" i="1"/>
  <c r="U4735" i="1" s="1"/>
  <c r="Q4737" i="1"/>
  <c r="L4736" i="1" l="1"/>
  <c r="U4736" i="1" s="1"/>
  <c r="M4735" i="1"/>
  <c r="O4735" i="1"/>
  <c r="N4735" i="1"/>
  <c r="R4735" i="1"/>
  <c r="T4735" i="1"/>
  <c r="Q4738" i="1"/>
  <c r="V4735" i="1" l="1"/>
  <c r="R4736" i="1"/>
  <c r="T4736" i="1"/>
  <c r="N4736" i="1"/>
  <c r="M4736" i="1"/>
  <c r="O4736" i="1"/>
  <c r="L4737" i="1"/>
  <c r="U4737" i="1" s="1"/>
  <c r="Q4739" i="1"/>
  <c r="V4736" i="1" l="1"/>
  <c r="O4737" i="1"/>
  <c r="M4737" i="1"/>
  <c r="L4738" i="1"/>
  <c r="U4738" i="1" s="1"/>
  <c r="N4737" i="1"/>
  <c r="R4737" i="1"/>
  <c r="T4737" i="1"/>
  <c r="Q4740" i="1"/>
  <c r="V4737" i="1" l="1"/>
  <c r="M4738" i="1"/>
  <c r="O4738" i="1"/>
  <c r="N4738" i="1"/>
  <c r="N4739" i="1" s="1"/>
  <c r="R4738" i="1"/>
  <c r="T4738" i="1"/>
  <c r="L4739" i="1"/>
  <c r="T4739" i="1" s="1"/>
  <c r="Q4741" i="1"/>
  <c r="V4738" i="1" l="1"/>
  <c r="O4739" i="1"/>
  <c r="M4739" i="1"/>
  <c r="L4740" i="1"/>
  <c r="T4740" i="1" s="1"/>
  <c r="R4739" i="1"/>
  <c r="N4740" i="1"/>
  <c r="Q4742" i="1"/>
  <c r="V4739" i="1" l="1"/>
  <c r="M4740" i="1"/>
  <c r="O4740" i="1"/>
  <c r="R4740" i="1"/>
  <c r="L4741" i="1"/>
  <c r="T4741" i="1" s="1"/>
  <c r="N4741" i="1"/>
  <c r="Q4743" i="1"/>
  <c r="V4740" i="1" l="1"/>
  <c r="O4741" i="1"/>
  <c r="L4742" i="1"/>
  <c r="T4742" i="1" s="1"/>
  <c r="M4741" i="1"/>
  <c r="R4741" i="1"/>
  <c r="V4741" i="1" s="1"/>
  <c r="N4742" i="1"/>
  <c r="N4743" i="1" s="1"/>
  <c r="N4744" i="1" s="1"/>
  <c r="Q4744" i="1"/>
  <c r="M4742" i="1" l="1"/>
  <c r="O4742" i="1"/>
  <c r="L4743" i="1"/>
  <c r="T4743" i="1" s="1"/>
  <c r="R4742" i="1"/>
  <c r="V4742" i="1" s="1"/>
  <c r="N4745" i="1"/>
  <c r="N4746" i="1" s="1"/>
  <c r="Q4745" i="1"/>
  <c r="O4743" i="1" l="1"/>
  <c r="M4743" i="1"/>
  <c r="R4743" i="1"/>
  <c r="V4743" i="1" s="1"/>
  <c r="L4744" i="1"/>
  <c r="R4744" i="1" s="1"/>
  <c r="N4747" i="1"/>
  <c r="Q4746" i="1"/>
  <c r="T4744" i="1" l="1"/>
  <c r="V4744" i="1" s="1"/>
  <c r="O4744" i="1"/>
  <c r="M4744" i="1"/>
  <c r="L4745" i="1"/>
  <c r="R4745" i="1" s="1"/>
  <c r="Q4747" i="1"/>
  <c r="N4748" i="1"/>
  <c r="L4746" i="1" l="1"/>
  <c r="T4746" i="1" s="1"/>
  <c r="T4745" i="1"/>
  <c r="V4745" i="1" s="1"/>
  <c r="M4745" i="1"/>
  <c r="O4745" i="1"/>
  <c r="N4749" i="1"/>
  <c r="Q4748" i="1"/>
  <c r="M4746" i="1" l="1"/>
  <c r="O4746" i="1"/>
  <c r="R4746" i="1"/>
  <c r="V4746" i="1" s="1"/>
  <c r="L4747" i="1"/>
  <c r="T4747" i="1" s="1"/>
  <c r="Q4749" i="1"/>
  <c r="N4750" i="1"/>
  <c r="L4748" i="1" l="1"/>
  <c r="T4748" i="1" s="1"/>
  <c r="M4747" i="1"/>
  <c r="O4747" i="1"/>
  <c r="R4747" i="1"/>
  <c r="V4747" i="1" s="1"/>
  <c r="N4751" i="1"/>
  <c r="Q4750" i="1"/>
  <c r="M4748" i="1" l="1"/>
  <c r="O4748" i="1"/>
  <c r="R4748" i="1"/>
  <c r="V4748" i="1" s="1"/>
  <c r="L4749" i="1"/>
  <c r="T4749" i="1" s="1"/>
  <c r="Q4751" i="1"/>
  <c r="N4752" i="1"/>
  <c r="M4749" i="1" l="1"/>
  <c r="O4749" i="1"/>
  <c r="L4750" i="1"/>
  <c r="T4750" i="1" s="1"/>
  <c r="R4749" i="1"/>
  <c r="V4749" i="1" s="1"/>
  <c r="N4753" i="1"/>
  <c r="Q4752" i="1"/>
  <c r="M4750" i="1" l="1"/>
  <c r="L4751" i="1"/>
  <c r="T4751" i="1" s="1"/>
  <c r="O4750" i="1"/>
  <c r="R4750" i="1"/>
  <c r="V4750" i="1" s="1"/>
  <c r="Q4753" i="1"/>
  <c r="N4754" i="1"/>
  <c r="M4751" i="1" l="1"/>
  <c r="O4751" i="1"/>
  <c r="L4752" i="1"/>
  <c r="T4752" i="1" s="1"/>
  <c r="R4751" i="1"/>
  <c r="V4751" i="1" s="1"/>
  <c r="N4755" i="1"/>
  <c r="Q4754" i="1"/>
  <c r="M4752" i="1" l="1"/>
  <c r="O4752" i="1"/>
  <c r="R4752" i="1"/>
  <c r="V4752" i="1" s="1"/>
  <c r="L4753" i="1"/>
  <c r="T4753" i="1" s="1"/>
  <c r="Q4755" i="1"/>
  <c r="N4756" i="1"/>
  <c r="L4754" i="1" l="1"/>
  <c r="T4754" i="1" s="1"/>
  <c r="M4753" i="1"/>
  <c r="O4753" i="1"/>
  <c r="R4753" i="1"/>
  <c r="V4753" i="1" s="1"/>
  <c r="N4757" i="1"/>
  <c r="Q4756" i="1"/>
  <c r="M4754" i="1" l="1"/>
  <c r="O4754" i="1"/>
  <c r="R4754" i="1"/>
  <c r="V4754" i="1" s="1"/>
  <c r="L4755" i="1"/>
  <c r="T4755" i="1" s="1"/>
  <c r="Q4757" i="1"/>
  <c r="N4758" i="1"/>
  <c r="M4755" i="1" l="1"/>
  <c r="L4756" i="1"/>
  <c r="T4756" i="1" s="1"/>
  <c r="O4755" i="1"/>
  <c r="R4755" i="1"/>
  <c r="V4755" i="1" s="1"/>
  <c r="Q4758" i="1"/>
  <c r="M4756" i="1" l="1"/>
  <c r="O4756" i="1"/>
  <c r="R4756" i="1"/>
  <c r="V4756" i="1" s="1"/>
  <c r="L4757" i="1"/>
  <c r="T4757" i="1" s="1"/>
  <c r="Q4759" i="1"/>
  <c r="L4758" i="1" l="1"/>
  <c r="T4758" i="1" s="1"/>
  <c r="M4757" i="1"/>
  <c r="O4757" i="1"/>
  <c r="R4757" i="1"/>
  <c r="V4757" i="1" s="1"/>
  <c r="Q4760" i="1"/>
  <c r="M4758" i="1" l="1"/>
  <c r="O4758" i="1"/>
  <c r="R4758" i="1"/>
  <c r="V4758" i="1" s="1"/>
  <c r="L4759" i="1"/>
  <c r="U4759" i="1" s="1"/>
  <c r="Q4761" i="1"/>
  <c r="M4759" i="1" l="1"/>
  <c r="O4759" i="1"/>
  <c r="N4759" i="1"/>
  <c r="L4760" i="1"/>
  <c r="U4760" i="1" s="1"/>
  <c r="R4759" i="1"/>
  <c r="T4759" i="1"/>
  <c r="Q4762" i="1"/>
  <c r="V4759" i="1" l="1"/>
  <c r="O4760" i="1"/>
  <c r="M4760" i="1"/>
  <c r="N4760" i="1"/>
  <c r="R4760" i="1"/>
  <c r="T4760" i="1"/>
  <c r="L4761" i="1"/>
  <c r="U4761" i="1" s="1"/>
  <c r="Q4763" i="1"/>
  <c r="V4760" i="1" l="1"/>
  <c r="M4761" i="1"/>
  <c r="O4761" i="1"/>
  <c r="N4761" i="1"/>
  <c r="R4761" i="1"/>
  <c r="T4761" i="1"/>
  <c r="L4762" i="1"/>
  <c r="U4762" i="1" s="1"/>
  <c r="Q4764" i="1"/>
  <c r="V4761" i="1" l="1"/>
  <c r="M4762" i="1"/>
  <c r="N4762" i="1"/>
  <c r="N4763" i="1" s="1"/>
  <c r="O4762" i="1"/>
  <c r="R4762" i="1"/>
  <c r="T4762" i="1"/>
  <c r="L4763" i="1"/>
  <c r="T4763" i="1" s="1"/>
  <c r="Q4765" i="1"/>
  <c r="V4762" i="1" l="1"/>
  <c r="M4763" i="1"/>
  <c r="O4763" i="1"/>
  <c r="L4764" i="1"/>
  <c r="T4764" i="1" s="1"/>
  <c r="R4763" i="1"/>
  <c r="V4763" i="1" s="1"/>
  <c r="N4764" i="1"/>
  <c r="Q4766" i="1"/>
  <c r="M4764" i="1" l="1"/>
  <c r="O4764" i="1"/>
  <c r="R4764" i="1"/>
  <c r="V4764" i="1" s="1"/>
  <c r="L4765" i="1"/>
  <c r="T4765" i="1" s="1"/>
  <c r="N4765" i="1"/>
  <c r="Q4767" i="1"/>
  <c r="M4765" i="1" l="1"/>
  <c r="O4765" i="1"/>
  <c r="R4765" i="1"/>
  <c r="V4765" i="1" s="1"/>
  <c r="L4766" i="1"/>
  <c r="T4766" i="1" s="1"/>
  <c r="N4766" i="1"/>
  <c r="N4767" i="1" s="1"/>
  <c r="N4768" i="1" s="1"/>
  <c r="Q4768" i="1"/>
  <c r="M4766" i="1" l="1"/>
  <c r="L4767" i="1"/>
  <c r="T4767" i="1" s="1"/>
  <c r="O4766" i="1"/>
  <c r="R4766" i="1"/>
  <c r="V4766" i="1" s="1"/>
  <c r="N4769" i="1"/>
  <c r="N4770" i="1" s="1"/>
  <c r="Q4769" i="1"/>
  <c r="M4767" i="1" l="1"/>
  <c r="O4767" i="1"/>
  <c r="R4767" i="1"/>
  <c r="V4767" i="1" s="1"/>
  <c r="L4768" i="1"/>
  <c r="R4768" i="1" s="1"/>
  <c r="Q4770" i="1"/>
  <c r="N4771" i="1"/>
  <c r="L4769" i="1" l="1"/>
  <c r="T4769" i="1" s="1"/>
  <c r="O4768" i="1"/>
  <c r="T4768" i="1"/>
  <c r="V4768" i="1" s="1"/>
  <c r="M4768" i="1"/>
  <c r="N4772" i="1"/>
  <c r="Q4771" i="1"/>
  <c r="M4769" i="1" l="1"/>
  <c r="O4769" i="1"/>
  <c r="R4769" i="1"/>
  <c r="V4769" i="1" s="1"/>
  <c r="L4770" i="1"/>
  <c r="T4770" i="1" s="1"/>
  <c r="Q4772" i="1"/>
  <c r="N4773" i="1"/>
  <c r="O4770" i="1" l="1"/>
  <c r="M4770" i="1"/>
  <c r="R4770" i="1"/>
  <c r="V4770" i="1" s="1"/>
  <c r="L4771" i="1"/>
  <c r="T4771" i="1" s="1"/>
  <c r="N4774" i="1"/>
  <c r="Q4773" i="1"/>
  <c r="M4771" i="1" l="1"/>
  <c r="L4772" i="1"/>
  <c r="T4772" i="1" s="1"/>
  <c r="O4771" i="1"/>
  <c r="R4771" i="1"/>
  <c r="V4771" i="1" s="1"/>
  <c r="Q4774" i="1"/>
  <c r="N4775" i="1"/>
  <c r="M4772" i="1" l="1"/>
  <c r="O4772" i="1"/>
  <c r="R4772" i="1"/>
  <c r="V4772" i="1" s="1"/>
  <c r="L4773" i="1"/>
  <c r="O4773" i="1" s="1"/>
  <c r="N4776" i="1"/>
  <c r="Q4775" i="1"/>
  <c r="M4773" i="1" l="1"/>
  <c r="L4774" i="1"/>
  <c r="R4774" i="1" s="1"/>
  <c r="R4773" i="1"/>
  <c r="T4773" i="1"/>
  <c r="Q4776" i="1"/>
  <c r="N4777" i="1"/>
  <c r="V4773" i="1" l="1"/>
  <c r="L4775" i="1"/>
  <c r="T4775" i="1" s="1"/>
  <c r="O4774" i="1"/>
  <c r="M4774" i="1"/>
  <c r="T4774" i="1"/>
  <c r="V4774" i="1" s="1"/>
  <c r="N4778" i="1"/>
  <c r="Q4777" i="1"/>
  <c r="M4775" i="1" l="1"/>
  <c r="O4775" i="1"/>
  <c r="R4775" i="1"/>
  <c r="V4775" i="1" s="1"/>
  <c r="L4776" i="1"/>
  <c r="O4776" i="1" s="1"/>
  <c r="Q4778" i="1"/>
  <c r="N4779" i="1"/>
  <c r="L4777" i="1" l="1"/>
  <c r="T4777" i="1" s="1"/>
  <c r="M4776" i="1"/>
  <c r="R4776" i="1"/>
  <c r="T4776" i="1"/>
  <c r="Q4779" i="1"/>
  <c r="N4780" i="1"/>
  <c r="M4777" i="1" l="1"/>
  <c r="L4778" i="1"/>
  <c r="T4778" i="1" s="1"/>
  <c r="O4777" i="1"/>
  <c r="R4777" i="1"/>
  <c r="V4776" i="1"/>
  <c r="N4781" i="1"/>
  <c r="Q4780" i="1"/>
  <c r="M4778" i="1" l="1"/>
  <c r="L4779" i="1"/>
  <c r="T4779" i="1" s="1"/>
  <c r="O4778" i="1"/>
  <c r="R4778" i="1"/>
  <c r="V4777" i="1"/>
  <c r="Q4781" i="1"/>
  <c r="N4782" i="1"/>
  <c r="M4779" i="1" l="1"/>
  <c r="O4779" i="1"/>
  <c r="R4779" i="1"/>
  <c r="V4778" i="1"/>
  <c r="V4779" i="1" s="1"/>
  <c r="L4780" i="1"/>
  <c r="T4780" i="1" s="1"/>
  <c r="Q4782" i="1"/>
  <c r="M4780" i="1" l="1"/>
  <c r="O4780" i="1"/>
  <c r="R4780" i="1"/>
  <c r="V4780" i="1" s="1"/>
  <c r="L4781" i="1"/>
  <c r="T4781" i="1" s="1"/>
  <c r="Q4783" i="1"/>
  <c r="L4782" i="1" l="1"/>
  <c r="T4782" i="1" s="1"/>
  <c r="O4781" i="1"/>
  <c r="M4781" i="1"/>
  <c r="R4781" i="1"/>
  <c r="V4781" i="1" s="1"/>
  <c r="Q4784" i="1"/>
  <c r="M4782" i="1" l="1"/>
  <c r="O4782" i="1"/>
  <c r="L4783" i="1"/>
  <c r="U4783" i="1" s="1"/>
  <c r="R4782" i="1"/>
  <c r="V4782" i="1" s="1"/>
  <c r="Q4785" i="1"/>
  <c r="O4783" i="1" l="1"/>
  <c r="M4783" i="1"/>
  <c r="N4783" i="1"/>
  <c r="R4783" i="1"/>
  <c r="T4783" i="1"/>
  <c r="L4784" i="1"/>
  <c r="U4784" i="1" s="1"/>
  <c r="Q4786" i="1"/>
  <c r="V4783" i="1" l="1"/>
  <c r="M4784" i="1"/>
  <c r="O4784" i="1"/>
  <c r="L4785" i="1"/>
  <c r="U4785" i="1" s="1"/>
  <c r="N4784" i="1"/>
  <c r="R4784" i="1"/>
  <c r="T4784" i="1"/>
  <c r="Q4787" i="1"/>
  <c r="V4784" i="1" l="1"/>
  <c r="O4785" i="1"/>
  <c r="N4785" i="1"/>
  <c r="M4785" i="1"/>
  <c r="R4785" i="1"/>
  <c r="T4785" i="1"/>
  <c r="V4785" i="1" s="1"/>
  <c r="L4786" i="1"/>
  <c r="U4786" i="1" s="1"/>
  <c r="Q4788" i="1"/>
  <c r="M4786" i="1" l="1"/>
  <c r="O4786" i="1"/>
  <c r="L4787" i="1"/>
  <c r="T4787" i="1" s="1"/>
  <c r="N4786" i="1"/>
  <c r="R4786" i="1"/>
  <c r="T4786" i="1"/>
  <c r="N4787" i="1"/>
  <c r="Q4789" i="1"/>
  <c r="V4786" i="1" l="1"/>
  <c r="M4787" i="1"/>
  <c r="O4787" i="1"/>
  <c r="R4787" i="1"/>
  <c r="V4787" i="1" s="1"/>
  <c r="L4788" i="1"/>
  <c r="T4788" i="1" s="1"/>
  <c r="N4788" i="1"/>
  <c r="Q4790" i="1"/>
  <c r="R4788" i="1" l="1"/>
  <c r="V4788" i="1" s="1"/>
  <c r="M4788" i="1"/>
  <c r="O4788" i="1"/>
  <c r="L4789" i="1"/>
  <c r="O4789" i="1" s="1"/>
  <c r="N4789" i="1"/>
  <c r="Q4791" i="1"/>
  <c r="R4789" i="1" l="1"/>
  <c r="T4789" i="1"/>
  <c r="L4790" i="1"/>
  <c r="O4790" i="1" s="1"/>
  <c r="M4789" i="1"/>
  <c r="N4790" i="1"/>
  <c r="N4791" i="1" s="1"/>
  <c r="N4792" i="1" s="1"/>
  <c r="Q4792" i="1"/>
  <c r="L4791" i="1" l="1"/>
  <c r="T4791" i="1" s="1"/>
  <c r="M4790" i="1"/>
  <c r="R4790" i="1"/>
  <c r="T4790" i="1"/>
  <c r="V4789" i="1"/>
  <c r="N4793" i="1"/>
  <c r="N4794" i="1" s="1"/>
  <c r="Q4793" i="1"/>
  <c r="O4791" i="1" l="1"/>
  <c r="M4791" i="1"/>
  <c r="R4791" i="1"/>
  <c r="V4790" i="1"/>
  <c r="V4791" i="1" s="1"/>
  <c r="L4792" i="1"/>
  <c r="T4792" i="1" s="1"/>
  <c r="Q4794" i="1"/>
  <c r="N4795" i="1"/>
  <c r="O4792" i="1" l="1"/>
  <c r="L4793" i="1"/>
  <c r="T4793" i="1" s="1"/>
  <c r="M4792" i="1"/>
  <c r="R4792" i="1"/>
  <c r="V4792" i="1" s="1"/>
  <c r="N4796" i="1"/>
  <c r="Q4795" i="1"/>
  <c r="M4793" i="1" l="1"/>
  <c r="L4794" i="1"/>
  <c r="T4794" i="1" s="1"/>
  <c r="R4793" i="1"/>
  <c r="V4793" i="1" s="1"/>
  <c r="O4793" i="1"/>
  <c r="Q4796" i="1"/>
  <c r="N4797" i="1"/>
  <c r="M4794" i="1" l="1"/>
  <c r="O4794" i="1"/>
  <c r="R4794" i="1"/>
  <c r="V4794" i="1" s="1"/>
  <c r="L4795" i="1"/>
  <c r="T4795" i="1" s="1"/>
  <c r="N4798" i="1"/>
  <c r="Q4797" i="1"/>
  <c r="M4795" i="1" l="1"/>
  <c r="L4796" i="1"/>
  <c r="T4796" i="1" s="1"/>
  <c r="O4795" i="1"/>
  <c r="R4795" i="1"/>
  <c r="V4795" i="1" s="1"/>
  <c r="Q4798" i="1"/>
  <c r="N4799" i="1"/>
  <c r="O4796" i="1" l="1"/>
  <c r="M4796" i="1"/>
  <c r="L4797" i="1"/>
  <c r="T4797" i="1" s="1"/>
  <c r="R4796" i="1"/>
  <c r="V4796" i="1" s="1"/>
  <c r="Q4799" i="1"/>
  <c r="N4800" i="1"/>
  <c r="M4797" i="1" l="1"/>
  <c r="L4798" i="1"/>
  <c r="T4798" i="1" s="1"/>
  <c r="O4797" i="1"/>
  <c r="R4797" i="1"/>
  <c r="V4797" i="1" s="1"/>
  <c r="N4801" i="1"/>
  <c r="Q4800" i="1"/>
  <c r="O4798" i="1" l="1"/>
  <c r="M4798" i="1"/>
  <c r="R4798" i="1"/>
  <c r="V4798" i="1" s="1"/>
  <c r="L4799" i="1"/>
  <c r="T4799" i="1" s="1"/>
  <c r="Q4801" i="1"/>
  <c r="N4802" i="1"/>
  <c r="M4799" i="1" l="1"/>
  <c r="O4799" i="1"/>
  <c r="R4799" i="1"/>
  <c r="V4799" i="1" s="1"/>
  <c r="L4800" i="1"/>
  <c r="M4800" i="1" s="1"/>
  <c r="N4803" i="1"/>
  <c r="Q4802" i="1"/>
  <c r="O4800" i="1" l="1"/>
  <c r="R4800" i="1"/>
  <c r="T4800" i="1"/>
  <c r="L4801" i="1"/>
  <c r="M4801" i="1" s="1"/>
  <c r="Q4803" i="1"/>
  <c r="N4804" i="1"/>
  <c r="L4802" i="1" l="1"/>
  <c r="T4802" i="1" s="1"/>
  <c r="O4801" i="1"/>
  <c r="R4801" i="1"/>
  <c r="T4801" i="1"/>
  <c r="V4800" i="1"/>
  <c r="N4805" i="1"/>
  <c r="Q4804" i="1"/>
  <c r="O4802" i="1" l="1"/>
  <c r="R4802" i="1"/>
  <c r="M4802" i="1"/>
  <c r="L4803" i="1"/>
  <c r="T4803" i="1" s="1"/>
  <c r="V4801" i="1"/>
  <c r="V4802" i="1" s="1"/>
  <c r="Q4805" i="1"/>
  <c r="N4806" i="1"/>
  <c r="M4803" i="1" l="1"/>
  <c r="O4803" i="1"/>
  <c r="R4803" i="1"/>
  <c r="V4803" i="1" s="1"/>
  <c r="L4804" i="1"/>
  <c r="M4804" i="1" s="1"/>
  <c r="Q4806" i="1"/>
  <c r="O4804" i="1" l="1"/>
  <c r="R4804" i="1"/>
  <c r="T4804" i="1"/>
  <c r="L4805" i="1"/>
  <c r="T4805" i="1" s="1"/>
  <c r="Q4807" i="1"/>
  <c r="O4805" i="1" l="1"/>
  <c r="M4805" i="1"/>
  <c r="R4805" i="1"/>
  <c r="V4804" i="1"/>
  <c r="L4806" i="1"/>
  <c r="O4806" i="1" s="1"/>
  <c r="Q4808" i="1"/>
  <c r="L4807" i="1" l="1"/>
  <c r="U4807" i="1" s="1"/>
  <c r="R4806" i="1"/>
  <c r="M4806" i="1"/>
  <c r="V4805" i="1"/>
  <c r="T4806" i="1"/>
  <c r="Q4809" i="1"/>
  <c r="O4807" i="1" l="1"/>
  <c r="R4807" i="1"/>
  <c r="N4807" i="1"/>
  <c r="T4807" i="1"/>
  <c r="M4807" i="1"/>
  <c r="L4808" i="1"/>
  <c r="U4808" i="1" s="1"/>
  <c r="V4806" i="1"/>
  <c r="V4807" i="1" s="1"/>
  <c r="Q4810" i="1"/>
  <c r="O4808" i="1" l="1"/>
  <c r="M4808" i="1"/>
  <c r="N4808" i="1"/>
  <c r="R4808" i="1"/>
  <c r="L4809" i="1"/>
  <c r="U4809" i="1" s="1"/>
  <c r="T4808" i="1"/>
  <c r="V4808" i="1" s="1"/>
  <c r="Q4811" i="1"/>
  <c r="M4809" i="1" l="1"/>
  <c r="O4809" i="1"/>
  <c r="N4809" i="1"/>
  <c r="R4809" i="1"/>
  <c r="L4810" i="1"/>
  <c r="U4810" i="1" s="1"/>
  <c r="T4809" i="1"/>
  <c r="Q4812" i="1"/>
  <c r="V4809" i="1" l="1"/>
  <c r="M4810" i="1"/>
  <c r="O4810" i="1"/>
  <c r="N4810" i="1"/>
  <c r="L4811" i="1"/>
  <c r="T4811" i="1" s="1"/>
  <c r="R4810" i="1"/>
  <c r="T4810" i="1"/>
  <c r="N4811" i="1"/>
  <c r="Q4813" i="1"/>
  <c r="V4810" i="1" l="1"/>
  <c r="M4811" i="1"/>
  <c r="O4811" i="1"/>
  <c r="R4811" i="1"/>
  <c r="L4812" i="1"/>
  <c r="T4812" i="1" s="1"/>
  <c r="N4812" i="1"/>
  <c r="Q4814" i="1"/>
  <c r="V4811" i="1" l="1"/>
  <c r="M4812" i="1"/>
  <c r="O4812" i="1"/>
  <c r="R4812" i="1"/>
  <c r="L4813" i="1"/>
  <c r="T4813" i="1" s="1"/>
  <c r="N4813" i="1"/>
  <c r="Q4815" i="1"/>
  <c r="V4812" i="1" l="1"/>
  <c r="M4813" i="1"/>
  <c r="L4814" i="1"/>
  <c r="T4814" i="1" s="1"/>
  <c r="O4813" i="1"/>
  <c r="R4813" i="1"/>
  <c r="V4813" i="1" s="1"/>
  <c r="N4814" i="1"/>
  <c r="N4815" i="1" s="1"/>
  <c r="N4816" i="1" s="1"/>
  <c r="Q4816" i="1"/>
  <c r="O4814" i="1" l="1"/>
  <c r="R4814" i="1"/>
  <c r="V4814" i="1" s="1"/>
  <c r="M4814" i="1"/>
  <c r="L4815" i="1"/>
  <c r="T4815" i="1" s="1"/>
  <c r="N4817" i="1"/>
  <c r="N4818" i="1" s="1"/>
  <c r="Q4817" i="1"/>
  <c r="M4815" i="1" l="1"/>
  <c r="O4815" i="1"/>
  <c r="L4816" i="1"/>
  <c r="T4816" i="1" s="1"/>
  <c r="R4815" i="1"/>
  <c r="V4815" i="1" s="1"/>
  <c r="N4819" i="1"/>
  <c r="Q4818" i="1"/>
  <c r="M4816" i="1" l="1"/>
  <c r="O4816" i="1"/>
  <c r="R4816" i="1"/>
  <c r="V4816" i="1" s="1"/>
  <c r="L4817" i="1"/>
  <c r="T4817" i="1" s="1"/>
  <c r="Q4819" i="1"/>
  <c r="N4820" i="1"/>
  <c r="L4818" i="1" l="1"/>
  <c r="T4818" i="1" s="1"/>
  <c r="O4817" i="1"/>
  <c r="M4817" i="1"/>
  <c r="R4817" i="1"/>
  <c r="V4817" i="1" s="1"/>
  <c r="N4821" i="1"/>
  <c r="Q4820" i="1"/>
  <c r="O4818" i="1" l="1"/>
  <c r="M4818" i="1"/>
  <c r="R4818" i="1"/>
  <c r="V4818" i="1" s="1"/>
  <c r="L4819" i="1"/>
  <c r="M4819" i="1" s="1"/>
  <c r="Q4821" i="1"/>
  <c r="N4822" i="1"/>
  <c r="R4819" i="1" l="1"/>
  <c r="T4819" i="1"/>
  <c r="L4820" i="1"/>
  <c r="T4820" i="1" s="1"/>
  <c r="O4819" i="1"/>
  <c r="N4823" i="1"/>
  <c r="Q4822" i="1"/>
  <c r="M4820" i="1" l="1"/>
  <c r="L4821" i="1"/>
  <c r="T4821" i="1" s="1"/>
  <c r="O4820" i="1"/>
  <c r="R4820" i="1"/>
  <c r="V4819" i="1"/>
  <c r="Q4823" i="1"/>
  <c r="N4824" i="1"/>
  <c r="O4821" i="1" l="1"/>
  <c r="M4821" i="1"/>
  <c r="R4821" i="1"/>
  <c r="V4820" i="1"/>
  <c r="V4821" i="1" s="1"/>
  <c r="L4822" i="1"/>
  <c r="R4822" i="1" s="1"/>
  <c r="N4825" i="1"/>
  <c r="Q4824" i="1"/>
  <c r="L4823" i="1" l="1"/>
  <c r="T4823" i="1" s="1"/>
  <c r="T4822" i="1"/>
  <c r="V4822" i="1" s="1"/>
  <c r="M4822" i="1"/>
  <c r="O4822" i="1"/>
  <c r="Q4825" i="1"/>
  <c r="N4826" i="1"/>
  <c r="O4823" i="1" l="1"/>
  <c r="M4823" i="1"/>
  <c r="R4823" i="1"/>
  <c r="V4823" i="1" s="1"/>
  <c r="L4824" i="1"/>
  <c r="T4824" i="1" s="1"/>
  <c r="N4827" i="1"/>
  <c r="Q4826" i="1"/>
  <c r="M4824" i="1" l="1"/>
  <c r="O4824" i="1"/>
  <c r="L4825" i="1"/>
  <c r="T4825" i="1" s="1"/>
  <c r="R4824" i="1"/>
  <c r="V4824" i="1" s="1"/>
  <c r="Q4827" i="1"/>
  <c r="N4828" i="1"/>
  <c r="M4825" i="1" l="1"/>
  <c r="L4826" i="1"/>
  <c r="T4826" i="1" s="1"/>
  <c r="O4825" i="1"/>
  <c r="R4825" i="1"/>
  <c r="V4825" i="1" s="1"/>
  <c r="N4829" i="1"/>
  <c r="Q4828" i="1"/>
  <c r="O4826" i="1" l="1"/>
  <c r="M4826" i="1"/>
  <c r="R4826" i="1"/>
  <c r="V4826" i="1" s="1"/>
  <c r="L4827" i="1"/>
  <c r="T4827" i="1" s="1"/>
  <c r="Q4829" i="1"/>
  <c r="N4830" i="1"/>
  <c r="M4827" i="1" l="1"/>
  <c r="R4827" i="1"/>
  <c r="V4827" i="1" s="1"/>
  <c r="L4828" i="1"/>
  <c r="O4828" i="1" s="1"/>
  <c r="O4827" i="1"/>
  <c r="Q4830" i="1"/>
  <c r="R4828" i="1" l="1"/>
  <c r="L4829" i="1"/>
  <c r="T4829" i="1" s="1"/>
  <c r="M4828" i="1"/>
  <c r="T4828" i="1"/>
  <c r="Q4831" i="1"/>
  <c r="M4829" i="1" l="1"/>
  <c r="L4830" i="1"/>
  <c r="T4830" i="1" s="1"/>
  <c r="O4829" i="1"/>
  <c r="R4829" i="1"/>
  <c r="V4828" i="1"/>
  <c r="Q4832" i="1"/>
  <c r="M4830" i="1" l="1"/>
  <c r="O4830" i="1"/>
  <c r="R4830" i="1"/>
  <c r="L4831" i="1"/>
  <c r="U4831" i="1" s="1"/>
  <c r="V4829" i="1"/>
  <c r="V4830" i="1" s="1"/>
  <c r="Q4833" i="1"/>
  <c r="M4831" i="1" l="1"/>
  <c r="O4831" i="1"/>
  <c r="N4831" i="1"/>
  <c r="R4831" i="1"/>
  <c r="T4831" i="1"/>
  <c r="L4832" i="1"/>
  <c r="U4832" i="1" s="1"/>
  <c r="Q4834" i="1"/>
  <c r="V4831" i="1" l="1"/>
  <c r="O4832" i="1"/>
  <c r="L4833" i="1"/>
  <c r="T4833" i="1" s="1"/>
  <c r="M4832" i="1"/>
  <c r="N4832" i="1"/>
  <c r="R4832" i="1"/>
  <c r="T4832" i="1"/>
  <c r="Q4835" i="1"/>
  <c r="V4832" i="1" l="1"/>
  <c r="N4833" i="1"/>
  <c r="O4833" i="1"/>
  <c r="M4833" i="1"/>
  <c r="U4833" i="1"/>
  <c r="L4834" i="1"/>
  <c r="U4834" i="1" s="1"/>
  <c r="R4833" i="1"/>
  <c r="Q4836" i="1"/>
  <c r="V4833" i="1" l="1"/>
  <c r="M4834" i="1"/>
  <c r="O4834" i="1"/>
  <c r="N4834" i="1"/>
  <c r="N4835" i="1" s="1"/>
  <c r="T4834" i="1"/>
  <c r="R4834" i="1"/>
  <c r="L4835" i="1"/>
  <c r="O4835" i="1" s="1"/>
  <c r="Q4837" i="1"/>
  <c r="V4834" i="1" l="1"/>
  <c r="L4836" i="1"/>
  <c r="T4836" i="1" s="1"/>
  <c r="M4835" i="1"/>
  <c r="R4835" i="1"/>
  <c r="T4835" i="1"/>
  <c r="N4836" i="1"/>
  <c r="Q4838" i="1"/>
  <c r="M4836" i="1" l="1"/>
  <c r="R4836" i="1"/>
  <c r="O4836" i="1"/>
  <c r="V4835" i="1"/>
  <c r="L4837" i="1"/>
  <c r="T4837" i="1" s="1"/>
  <c r="N4837" i="1"/>
  <c r="Q4839" i="1"/>
  <c r="V4836" i="1" l="1"/>
  <c r="L4838" i="1"/>
  <c r="T4838" i="1" s="1"/>
  <c r="M4837" i="1"/>
  <c r="O4837" i="1"/>
  <c r="R4837" i="1"/>
  <c r="N4838" i="1"/>
  <c r="N4839" i="1" s="1"/>
  <c r="N4840" i="1" s="1"/>
  <c r="Q4840" i="1"/>
  <c r="V4837" i="1" l="1"/>
  <c r="O4838" i="1"/>
  <c r="M4838" i="1"/>
  <c r="R4838" i="1"/>
  <c r="L4839" i="1"/>
  <c r="T4839" i="1" s="1"/>
  <c r="N4841" i="1"/>
  <c r="N4842" i="1" s="1"/>
  <c r="Q4841" i="1"/>
  <c r="V4838" i="1" l="1"/>
  <c r="M4839" i="1"/>
  <c r="O4839" i="1"/>
  <c r="R4839" i="1"/>
  <c r="L4840" i="1"/>
  <c r="T4840" i="1" s="1"/>
  <c r="Q4842" i="1"/>
  <c r="N4843" i="1"/>
  <c r="V4839" i="1" l="1"/>
  <c r="M4840" i="1"/>
  <c r="O4840" i="1"/>
  <c r="R4840" i="1"/>
  <c r="L4841" i="1"/>
  <c r="R4841" i="1" s="1"/>
  <c r="N4844" i="1"/>
  <c r="Q4843" i="1"/>
  <c r="V4840" i="1" l="1"/>
  <c r="T4841" i="1"/>
  <c r="L4842" i="1"/>
  <c r="T4842" i="1" s="1"/>
  <c r="M4841" i="1"/>
  <c r="O4841" i="1"/>
  <c r="Q4844" i="1"/>
  <c r="N4845" i="1"/>
  <c r="V4841" i="1" l="1"/>
  <c r="O4842" i="1"/>
  <c r="L4843" i="1"/>
  <c r="T4843" i="1" s="1"/>
  <c r="M4842" i="1"/>
  <c r="R4842" i="1"/>
  <c r="N4846" i="1"/>
  <c r="Q4845" i="1"/>
  <c r="V4842" i="1" l="1"/>
  <c r="L4844" i="1"/>
  <c r="T4844" i="1" s="1"/>
  <c r="O4843" i="1"/>
  <c r="R4843" i="1"/>
  <c r="V4843" i="1" s="1"/>
  <c r="M4843" i="1"/>
  <c r="Q4846" i="1"/>
  <c r="N4847" i="1"/>
  <c r="O4844" i="1" l="1"/>
  <c r="M4844" i="1"/>
  <c r="R4844" i="1"/>
  <c r="V4844" i="1" s="1"/>
  <c r="L4845" i="1"/>
  <c r="T4845" i="1" s="1"/>
  <c r="N4848" i="1"/>
  <c r="Q4847" i="1"/>
  <c r="L4846" i="1" l="1"/>
  <c r="T4846" i="1" s="1"/>
  <c r="O4845" i="1"/>
  <c r="R4845" i="1"/>
  <c r="V4845" i="1" s="1"/>
  <c r="M4845" i="1"/>
  <c r="Q4848" i="1"/>
  <c r="N4849" i="1"/>
  <c r="O4846" i="1" l="1"/>
  <c r="L4847" i="1"/>
  <c r="T4847" i="1" s="1"/>
  <c r="M4846" i="1"/>
  <c r="R4846" i="1"/>
  <c r="V4846" i="1" s="1"/>
  <c r="Q4849" i="1"/>
  <c r="N4850" i="1"/>
  <c r="M4847" i="1" l="1"/>
  <c r="L4848" i="1"/>
  <c r="T4848" i="1" s="1"/>
  <c r="O4847" i="1"/>
  <c r="R4847" i="1"/>
  <c r="V4847" i="1" s="1"/>
  <c r="Q4850" i="1"/>
  <c r="N4851" i="1"/>
  <c r="M4848" i="1" l="1"/>
  <c r="O4848" i="1"/>
  <c r="R4848" i="1"/>
  <c r="V4848" i="1" s="1"/>
  <c r="L4849" i="1"/>
  <c r="T4849" i="1" s="1"/>
  <c r="N4852" i="1"/>
  <c r="Q4851" i="1"/>
  <c r="M4849" i="1" l="1"/>
  <c r="O4849" i="1"/>
  <c r="R4849" i="1"/>
  <c r="V4849" i="1" s="1"/>
  <c r="L4850" i="1"/>
  <c r="T4850" i="1" s="1"/>
  <c r="N4853" i="1"/>
  <c r="Q4852" i="1"/>
  <c r="L4851" i="1" l="1"/>
  <c r="T4851" i="1" s="1"/>
  <c r="O4850" i="1"/>
  <c r="M4850" i="1"/>
  <c r="R4850" i="1"/>
  <c r="V4850" i="1" s="1"/>
  <c r="Q4853" i="1"/>
  <c r="N4854" i="1"/>
  <c r="M4851" i="1" l="1"/>
  <c r="L4852" i="1"/>
  <c r="T4852" i="1" s="1"/>
  <c r="O4851" i="1"/>
  <c r="R4851" i="1"/>
  <c r="V4851" i="1" s="1"/>
  <c r="Q4854" i="1"/>
  <c r="M4852" i="1" l="1"/>
  <c r="O4852" i="1"/>
  <c r="R4852" i="1"/>
  <c r="V4852" i="1" s="1"/>
  <c r="L4853" i="1"/>
  <c r="T4853" i="1" s="1"/>
  <c r="Q4855" i="1"/>
  <c r="L4854" i="1" l="1"/>
  <c r="T4854" i="1" s="1"/>
  <c r="M4853" i="1"/>
  <c r="O4853" i="1"/>
  <c r="R4853" i="1"/>
  <c r="V4853" i="1" s="1"/>
  <c r="Q4856" i="1"/>
  <c r="M4854" i="1" l="1"/>
  <c r="O4854" i="1"/>
  <c r="L4855" i="1"/>
  <c r="U4855" i="1" s="1"/>
  <c r="R4854" i="1"/>
  <c r="V4854" i="1" s="1"/>
  <c r="Q4857" i="1"/>
  <c r="O4855" i="1" l="1"/>
  <c r="L4856" i="1"/>
  <c r="U4856" i="1" s="1"/>
  <c r="N4855" i="1"/>
  <c r="R4855" i="1"/>
  <c r="T4855" i="1"/>
  <c r="M4855" i="1"/>
  <c r="Q4858" i="1"/>
  <c r="M4856" i="1" l="1"/>
  <c r="O4856" i="1"/>
  <c r="N4856" i="1"/>
  <c r="V4855" i="1"/>
  <c r="R4856" i="1"/>
  <c r="T4856" i="1"/>
  <c r="L4857" i="1"/>
  <c r="U4857" i="1" s="1"/>
  <c r="Q4859" i="1"/>
  <c r="V4856" i="1" l="1"/>
  <c r="O4857" i="1"/>
  <c r="R4857" i="1"/>
  <c r="T4857" i="1"/>
  <c r="L4858" i="1"/>
  <c r="T4858" i="1" s="1"/>
  <c r="M4857" i="1"/>
  <c r="N4857" i="1"/>
  <c r="Q4860" i="1"/>
  <c r="V4857" i="1" l="1"/>
  <c r="M4858" i="1"/>
  <c r="R4858" i="1"/>
  <c r="L4859" i="1"/>
  <c r="T4859" i="1" s="1"/>
  <c r="N4858" i="1"/>
  <c r="N4859" i="1" s="1"/>
  <c r="U4858" i="1"/>
  <c r="V4858" i="1" s="1"/>
  <c r="O4858" i="1"/>
  <c r="Q4861" i="1"/>
  <c r="M4859" i="1" l="1"/>
  <c r="O4859" i="1"/>
  <c r="R4859" i="1"/>
  <c r="V4859" i="1" s="1"/>
  <c r="L4860" i="1"/>
  <c r="T4860" i="1" s="1"/>
  <c r="N4860" i="1"/>
  <c r="Q4862" i="1"/>
  <c r="M4860" i="1" l="1"/>
  <c r="O4860" i="1"/>
  <c r="R4860" i="1"/>
  <c r="V4860" i="1" s="1"/>
  <c r="L4861" i="1"/>
  <c r="T4861" i="1" s="1"/>
  <c r="N4861" i="1"/>
  <c r="Q4863" i="1"/>
  <c r="M4861" i="1" l="1"/>
  <c r="L4862" i="1"/>
  <c r="T4862" i="1" s="1"/>
  <c r="O4861" i="1"/>
  <c r="R4861" i="1"/>
  <c r="V4861" i="1" s="1"/>
  <c r="N4862" i="1"/>
  <c r="N4863" i="1" s="1"/>
  <c r="N4864" i="1" s="1"/>
  <c r="Q4864" i="1"/>
  <c r="O4862" i="1" l="1"/>
  <c r="M4862" i="1"/>
  <c r="R4862" i="1"/>
  <c r="V4862" i="1" s="1"/>
  <c r="L4863" i="1"/>
  <c r="T4863" i="1" s="1"/>
  <c r="N4865" i="1"/>
  <c r="N4866" i="1" s="1"/>
  <c r="Q4865" i="1"/>
  <c r="M4863" i="1" l="1"/>
  <c r="O4863" i="1"/>
  <c r="R4863" i="1"/>
  <c r="V4863" i="1" s="1"/>
  <c r="L4864" i="1"/>
  <c r="R4864" i="1" s="1"/>
  <c r="Q4866" i="1"/>
  <c r="N4867" i="1"/>
  <c r="L4865" i="1" l="1"/>
  <c r="T4865" i="1" s="1"/>
  <c r="O4864" i="1"/>
  <c r="T4864" i="1"/>
  <c r="V4864" i="1" s="1"/>
  <c r="M4864" i="1"/>
  <c r="N4868" i="1"/>
  <c r="Q4867" i="1"/>
  <c r="M4865" i="1" l="1"/>
  <c r="O4865" i="1"/>
  <c r="R4865" i="1"/>
  <c r="V4865" i="1" s="1"/>
  <c r="L4866" i="1"/>
  <c r="R4866" i="1" s="1"/>
  <c r="Q4868" i="1"/>
  <c r="N4869" i="1"/>
  <c r="M4866" i="1" l="1"/>
  <c r="L4867" i="1"/>
  <c r="T4867" i="1" s="1"/>
  <c r="T4866" i="1"/>
  <c r="V4866" i="1" s="1"/>
  <c r="O4866" i="1"/>
  <c r="N4870" i="1"/>
  <c r="Q4869" i="1"/>
  <c r="O4867" i="1" l="1"/>
  <c r="R4867" i="1"/>
  <c r="V4867" i="1" s="1"/>
  <c r="M4867" i="1"/>
  <c r="L4868" i="1"/>
  <c r="T4868" i="1" s="1"/>
  <c r="Q4870" i="1"/>
  <c r="N4871" i="1"/>
  <c r="L4869" i="1" l="1"/>
  <c r="T4869" i="1" s="1"/>
  <c r="R4868" i="1"/>
  <c r="V4868" i="1" s="1"/>
  <c r="M4868" i="1"/>
  <c r="O4868" i="1"/>
  <c r="N4872" i="1"/>
  <c r="Q4871" i="1"/>
  <c r="O4869" i="1" l="1"/>
  <c r="M4869" i="1"/>
  <c r="R4869" i="1"/>
  <c r="V4869" i="1" s="1"/>
  <c r="L4870" i="1"/>
  <c r="O4870" i="1" s="1"/>
  <c r="Q4872" i="1"/>
  <c r="N4873" i="1"/>
  <c r="M4870" i="1" l="1"/>
  <c r="L4871" i="1"/>
  <c r="T4871" i="1" s="1"/>
  <c r="R4870" i="1"/>
  <c r="T4870" i="1"/>
  <c r="N4874" i="1"/>
  <c r="Q4873" i="1"/>
  <c r="M4871" i="1" l="1"/>
  <c r="O4871" i="1"/>
  <c r="R4871" i="1"/>
  <c r="L4872" i="1"/>
  <c r="T4872" i="1" s="1"/>
  <c r="V4870" i="1"/>
  <c r="V4871" i="1" s="1"/>
  <c r="Q4874" i="1"/>
  <c r="N4875" i="1"/>
  <c r="R4872" i="1" l="1"/>
  <c r="V4872" i="1" s="1"/>
  <c r="L4873" i="1"/>
  <c r="M4873" i="1" s="1"/>
  <c r="M4872" i="1"/>
  <c r="O4872" i="1"/>
  <c r="N4876" i="1"/>
  <c r="Q4875" i="1"/>
  <c r="O4873" i="1" l="1"/>
  <c r="R4873" i="1"/>
  <c r="T4873" i="1"/>
  <c r="L4874" i="1"/>
  <c r="T4874" i="1" s="1"/>
  <c r="Q4876" i="1"/>
  <c r="N4877" i="1"/>
  <c r="M4874" i="1" l="1"/>
  <c r="O4874" i="1"/>
  <c r="R4874" i="1"/>
  <c r="L4875" i="1"/>
  <c r="T4875" i="1" s="1"/>
  <c r="V4873" i="1"/>
  <c r="N4878" i="1"/>
  <c r="Q4877" i="1"/>
  <c r="M4875" i="1" l="1"/>
  <c r="R4875" i="1"/>
  <c r="O4875" i="1"/>
  <c r="V4874" i="1"/>
  <c r="L4876" i="1"/>
  <c r="T4876" i="1" s="1"/>
  <c r="Q4878" i="1"/>
  <c r="M4876" i="1" l="1"/>
  <c r="O4876" i="1"/>
  <c r="R4876" i="1"/>
  <c r="L4877" i="1"/>
  <c r="T4877" i="1" s="1"/>
  <c r="V4875" i="1"/>
  <c r="Q4879" i="1"/>
  <c r="L4878" i="1" l="1"/>
  <c r="T4878" i="1" s="1"/>
  <c r="O4877" i="1"/>
  <c r="M4877" i="1"/>
  <c r="R4877" i="1"/>
  <c r="V4876" i="1"/>
  <c r="Q4880" i="1"/>
  <c r="R4878" i="1" l="1"/>
  <c r="O4878" i="1"/>
  <c r="M4878" i="1"/>
  <c r="L4879" i="1"/>
  <c r="U4879" i="1" s="1"/>
  <c r="V4877" i="1"/>
  <c r="Q4881" i="1"/>
  <c r="V4878" i="1" l="1"/>
  <c r="M4879" i="1"/>
  <c r="O4879" i="1"/>
  <c r="N4879" i="1"/>
  <c r="R4879" i="1"/>
  <c r="T4879" i="1"/>
  <c r="L4880" i="1"/>
  <c r="U4880" i="1" s="1"/>
  <c r="Q4882" i="1"/>
  <c r="V4879" i="1" l="1"/>
  <c r="L4881" i="1"/>
  <c r="U4881" i="1" s="1"/>
  <c r="O4880" i="1"/>
  <c r="M4880" i="1"/>
  <c r="N4880" i="1"/>
  <c r="R4880" i="1"/>
  <c r="T4880" i="1"/>
  <c r="Q4883" i="1"/>
  <c r="V4880" i="1" l="1"/>
  <c r="N4881" i="1"/>
  <c r="T4881" i="1"/>
  <c r="R4881" i="1"/>
  <c r="M4881" i="1"/>
  <c r="O4881" i="1"/>
  <c r="L4882" i="1"/>
  <c r="U4882" i="1" s="1"/>
  <c r="Q4884" i="1"/>
  <c r="V4881" i="1" l="1"/>
  <c r="O4882" i="1"/>
  <c r="M4882" i="1"/>
  <c r="N4882" i="1"/>
  <c r="L4883" i="1"/>
  <c r="T4883" i="1" s="1"/>
  <c r="R4882" i="1"/>
  <c r="T4882" i="1"/>
  <c r="N4883" i="1"/>
  <c r="Q4885" i="1"/>
  <c r="V4882" i="1" l="1"/>
  <c r="O4883" i="1"/>
  <c r="L4884" i="1"/>
  <c r="T4884" i="1" s="1"/>
  <c r="M4883" i="1"/>
  <c r="R4883" i="1"/>
  <c r="N4884" i="1"/>
  <c r="Q4886" i="1"/>
  <c r="V4883" i="1" l="1"/>
  <c r="L4885" i="1"/>
  <c r="T4885" i="1" s="1"/>
  <c r="O4884" i="1"/>
  <c r="M4884" i="1"/>
  <c r="R4884" i="1"/>
  <c r="V4884" i="1" s="1"/>
  <c r="N4885" i="1"/>
  <c r="Q4887" i="1"/>
  <c r="M4885" i="1" l="1"/>
  <c r="O4885" i="1"/>
  <c r="R4885" i="1"/>
  <c r="V4885" i="1" s="1"/>
  <c r="L4886" i="1"/>
  <c r="T4886" i="1" s="1"/>
  <c r="N4886" i="1"/>
  <c r="N4887" i="1" s="1"/>
  <c r="N4888" i="1" s="1"/>
  <c r="Q4888" i="1"/>
  <c r="M4886" i="1" l="1"/>
  <c r="O4886" i="1"/>
  <c r="L4887" i="1"/>
  <c r="T4887" i="1" s="1"/>
  <c r="R4886" i="1"/>
  <c r="V4886" i="1" s="1"/>
  <c r="N4889" i="1"/>
  <c r="N4890" i="1" s="1"/>
  <c r="Q4889" i="1"/>
  <c r="M4887" i="1" l="1"/>
  <c r="O4887" i="1"/>
  <c r="R4887" i="1"/>
  <c r="V4887" i="1" s="1"/>
  <c r="L4888" i="1"/>
  <c r="T4888" i="1" s="1"/>
  <c r="Q4890" i="1"/>
  <c r="N4891" i="1"/>
  <c r="O4888" i="1" l="1"/>
  <c r="L4889" i="1"/>
  <c r="T4889" i="1" s="1"/>
  <c r="M4888" i="1"/>
  <c r="R4888" i="1"/>
  <c r="V4888" i="1" s="1"/>
  <c r="N4892" i="1"/>
  <c r="Q4891" i="1"/>
  <c r="M4889" i="1" l="1"/>
  <c r="O4889" i="1"/>
  <c r="R4889" i="1"/>
  <c r="V4889" i="1" s="1"/>
  <c r="L4890" i="1"/>
  <c r="T4890" i="1" s="1"/>
  <c r="Q4892" i="1"/>
  <c r="N4893" i="1"/>
  <c r="L4891" i="1" l="1"/>
  <c r="T4891" i="1" s="1"/>
  <c r="M4890" i="1"/>
  <c r="O4890" i="1"/>
  <c r="R4890" i="1"/>
  <c r="V4890" i="1" s="1"/>
  <c r="N4894" i="1"/>
  <c r="Q4893" i="1"/>
  <c r="M4891" i="1" l="1"/>
  <c r="O4891" i="1"/>
  <c r="R4891" i="1"/>
  <c r="V4891" i="1" s="1"/>
  <c r="L4892" i="1"/>
  <c r="T4892" i="1" s="1"/>
  <c r="Q4894" i="1"/>
  <c r="N4895" i="1"/>
  <c r="O4892" i="1" l="1"/>
  <c r="M4892" i="1"/>
  <c r="R4892" i="1"/>
  <c r="V4892" i="1" s="1"/>
  <c r="L4893" i="1"/>
  <c r="T4893" i="1" s="1"/>
  <c r="N4896" i="1"/>
  <c r="Q4895" i="1"/>
  <c r="M4893" i="1" l="1"/>
  <c r="O4893" i="1"/>
  <c r="R4893" i="1"/>
  <c r="V4893" i="1" s="1"/>
  <c r="L4894" i="1"/>
  <c r="O4894" i="1" s="1"/>
  <c r="Q4896" i="1"/>
  <c r="N4897" i="1"/>
  <c r="R4894" i="1" l="1"/>
  <c r="T4894" i="1"/>
  <c r="L4895" i="1"/>
  <c r="R4895" i="1" s="1"/>
  <c r="M4894" i="1"/>
  <c r="Q4897" i="1"/>
  <c r="N4898" i="1"/>
  <c r="M4895" i="1" l="1"/>
  <c r="T4895" i="1"/>
  <c r="L4896" i="1"/>
  <c r="T4896" i="1" s="1"/>
  <c r="O4895" i="1"/>
  <c r="V4894" i="1"/>
  <c r="N4899" i="1"/>
  <c r="Q4898" i="1"/>
  <c r="V4895" i="1" l="1"/>
  <c r="O4896" i="1"/>
  <c r="M4896" i="1"/>
  <c r="R4896" i="1"/>
  <c r="L4897" i="1"/>
  <c r="R4897" i="1" s="1"/>
  <c r="Q4899" i="1"/>
  <c r="N4900" i="1"/>
  <c r="V4896" i="1" l="1"/>
  <c r="M4897" i="1"/>
  <c r="O4897" i="1"/>
  <c r="T4897" i="1"/>
  <c r="V4897" i="1" s="1"/>
  <c r="L4898" i="1"/>
  <c r="R4898" i="1" s="1"/>
  <c r="Q4900" i="1"/>
  <c r="N4901" i="1"/>
  <c r="O4898" i="1" l="1"/>
  <c r="L4899" i="1"/>
  <c r="T4899" i="1" s="1"/>
  <c r="T4898" i="1"/>
  <c r="V4898" i="1" s="1"/>
  <c r="M4898" i="1"/>
  <c r="N4902" i="1"/>
  <c r="Q4901" i="1"/>
  <c r="M4899" i="1" l="1"/>
  <c r="O4899" i="1"/>
  <c r="L4900" i="1"/>
  <c r="T4900" i="1" s="1"/>
  <c r="R4899" i="1"/>
  <c r="V4899" i="1" s="1"/>
  <c r="Q4902" i="1"/>
  <c r="O4900" i="1" l="1"/>
  <c r="L4901" i="1"/>
  <c r="T4901" i="1" s="1"/>
  <c r="M4900" i="1"/>
  <c r="R4900" i="1"/>
  <c r="V4900" i="1" s="1"/>
  <c r="Q4903" i="1"/>
  <c r="M4901" i="1" l="1"/>
  <c r="O4901" i="1"/>
  <c r="R4901" i="1"/>
  <c r="V4901" i="1" s="1"/>
  <c r="L4902" i="1"/>
  <c r="T4902" i="1" s="1"/>
  <c r="Q4904" i="1"/>
  <c r="M4902" i="1" l="1"/>
  <c r="O4902" i="1"/>
  <c r="R4902" i="1"/>
  <c r="V4902" i="1" s="1"/>
  <c r="L4903" i="1"/>
  <c r="R4903" i="1" s="1"/>
  <c r="Q4905" i="1"/>
  <c r="L4904" i="1" l="1"/>
  <c r="U4904" i="1" s="1"/>
  <c r="T4903" i="1"/>
  <c r="M4903" i="1"/>
  <c r="N4903" i="1"/>
  <c r="U4903" i="1"/>
  <c r="O4903" i="1"/>
  <c r="Q4906" i="1"/>
  <c r="V4903" i="1" l="1"/>
  <c r="R4904" i="1"/>
  <c r="T4904" i="1"/>
  <c r="V4904" i="1" s="1"/>
  <c r="N4904" i="1"/>
  <c r="M4904" i="1"/>
  <c r="O4904" i="1"/>
  <c r="L4905" i="1"/>
  <c r="U4905" i="1" s="1"/>
  <c r="Q4907" i="1"/>
  <c r="M4905" i="1" l="1"/>
  <c r="O4905" i="1"/>
  <c r="T4905" i="1"/>
  <c r="L4906" i="1"/>
  <c r="U4906" i="1" s="1"/>
  <c r="N4905" i="1"/>
  <c r="R4905" i="1"/>
  <c r="Q4908" i="1"/>
  <c r="V4905" i="1" l="1"/>
  <c r="L4907" i="1"/>
  <c r="T4907" i="1" s="1"/>
  <c r="O4906" i="1"/>
  <c r="N4906" i="1"/>
  <c r="T4906" i="1"/>
  <c r="M4906" i="1"/>
  <c r="R4906" i="1"/>
  <c r="N4907" i="1"/>
  <c r="Q4909" i="1"/>
  <c r="M4907" i="1" l="1"/>
  <c r="O4907" i="1"/>
  <c r="R4907" i="1"/>
  <c r="V4906" i="1"/>
  <c r="L4908" i="1"/>
  <c r="T4908" i="1" s="1"/>
  <c r="N4908" i="1"/>
  <c r="Q4910" i="1"/>
  <c r="V4907" i="1" l="1"/>
  <c r="M4908" i="1"/>
  <c r="L4909" i="1"/>
  <c r="T4909" i="1" s="1"/>
  <c r="O4908" i="1"/>
  <c r="R4908" i="1"/>
  <c r="N4909" i="1"/>
  <c r="Q4911" i="1"/>
  <c r="V4908" i="1" l="1"/>
  <c r="M4909" i="1"/>
  <c r="O4909" i="1"/>
  <c r="R4909" i="1"/>
  <c r="L4910" i="1"/>
  <c r="T4910" i="1" s="1"/>
  <c r="N4910" i="1"/>
  <c r="N4911" i="1" s="1"/>
  <c r="N4912" i="1" s="1"/>
  <c r="Q4912" i="1"/>
  <c r="V4909" i="1" l="1"/>
  <c r="M4910" i="1"/>
  <c r="O4910" i="1"/>
  <c r="R4910" i="1"/>
  <c r="L4911" i="1"/>
  <c r="T4911" i="1" s="1"/>
  <c r="N4913" i="1"/>
  <c r="N4914" i="1" s="1"/>
  <c r="Q4913" i="1"/>
  <c r="V4910" i="1" l="1"/>
  <c r="O4911" i="1"/>
  <c r="M4911" i="1"/>
  <c r="R4911" i="1"/>
  <c r="L4912" i="1"/>
  <c r="T4912" i="1" s="1"/>
  <c r="N4915" i="1"/>
  <c r="Q4914" i="1"/>
  <c r="V4911" i="1" l="1"/>
  <c r="M4912" i="1"/>
  <c r="O4912" i="1"/>
  <c r="L4913" i="1"/>
  <c r="T4913" i="1" s="1"/>
  <c r="R4912" i="1"/>
  <c r="N4916" i="1"/>
  <c r="Q4915" i="1"/>
  <c r="V4912" i="1" l="1"/>
  <c r="O4913" i="1"/>
  <c r="M4913" i="1"/>
  <c r="R4913" i="1"/>
  <c r="L4914" i="1"/>
  <c r="T4914" i="1" s="1"/>
  <c r="Q4916" i="1"/>
  <c r="N4917" i="1"/>
  <c r="V4913" i="1" l="1"/>
  <c r="L4915" i="1"/>
  <c r="T4915" i="1" s="1"/>
  <c r="M4914" i="1"/>
  <c r="O4914" i="1"/>
  <c r="R4914" i="1"/>
  <c r="N4918" i="1"/>
  <c r="Q4917" i="1"/>
  <c r="V4914" i="1" l="1"/>
  <c r="O4915" i="1"/>
  <c r="M4915" i="1"/>
  <c r="R4915" i="1"/>
  <c r="L4916" i="1"/>
  <c r="T4916" i="1" s="1"/>
  <c r="Q4918" i="1"/>
  <c r="N4919" i="1"/>
  <c r="V4915" i="1" l="1"/>
  <c r="O4916" i="1"/>
  <c r="M4916" i="1"/>
  <c r="R4916" i="1"/>
  <c r="L4917" i="1"/>
  <c r="T4917" i="1" s="1"/>
  <c r="N4920" i="1"/>
  <c r="Q4919" i="1"/>
  <c r="V4916" i="1" l="1"/>
  <c r="M4917" i="1"/>
  <c r="L4918" i="1"/>
  <c r="T4918" i="1" s="1"/>
  <c r="O4917" i="1"/>
  <c r="R4917" i="1"/>
  <c r="V4917" i="1" s="1"/>
  <c r="Q4920" i="1"/>
  <c r="N4921" i="1"/>
  <c r="M4918" i="1" l="1"/>
  <c r="L4919" i="1"/>
  <c r="T4919" i="1" s="1"/>
  <c r="O4918" i="1"/>
  <c r="R4918" i="1"/>
  <c r="V4918" i="1" s="1"/>
  <c r="N4922" i="1"/>
  <c r="Q4921" i="1"/>
  <c r="M4919" i="1" l="1"/>
  <c r="L4920" i="1"/>
  <c r="T4920" i="1" s="1"/>
  <c r="O4919" i="1"/>
  <c r="R4919" i="1"/>
  <c r="V4919" i="1" s="1"/>
  <c r="Q4922" i="1"/>
  <c r="N4923" i="1"/>
  <c r="O4920" i="1" l="1"/>
  <c r="M4920" i="1"/>
  <c r="R4920" i="1"/>
  <c r="V4920" i="1" s="1"/>
  <c r="L4921" i="1"/>
  <c r="O4921" i="1" s="1"/>
  <c r="N4924" i="1"/>
  <c r="Q4923" i="1"/>
  <c r="M4921" i="1" l="1"/>
  <c r="R4921" i="1"/>
  <c r="T4921" i="1"/>
  <c r="L4922" i="1"/>
  <c r="T4922" i="1" s="1"/>
  <c r="Q4924" i="1"/>
  <c r="N4925" i="1"/>
  <c r="L4923" i="1" l="1"/>
  <c r="T4923" i="1" s="1"/>
  <c r="O4922" i="1"/>
  <c r="M4922" i="1"/>
  <c r="R4922" i="1"/>
  <c r="V4921" i="1"/>
  <c r="N4926" i="1"/>
  <c r="Q4925" i="1"/>
  <c r="M4923" i="1" l="1"/>
  <c r="L4924" i="1"/>
  <c r="T4924" i="1" s="1"/>
  <c r="O4923" i="1"/>
  <c r="R4923" i="1"/>
  <c r="V4922" i="1"/>
  <c r="Q4926" i="1"/>
  <c r="L4925" i="1" l="1"/>
  <c r="T4925" i="1" s="1"/>
  <c r="O4924" i="1"/>
  <c r="R4924" i="1"/>
  <c r="M4924" i="1"/>
  <c r="V4923" i="1"/>
  <c r="Q4927" i="1"/>
  <c r="O4925" i="1" l="1"/>
  <c r="M4925" i="1"/>
  <c r="R4925" i="1"/>
  <c r="V4924" i="1"/>
  <c r="V4925" i="1" s="1"/>
  <c r="L4926" i="1"/>
  <c r="T4926" i="1" s="1"/>
  <c r="Q4928" i="1"/>
  <c r="M4926" i="1" l="1"/>
  <c r="O4926" i="1"/>
  <c r="R4926" i="1"/>
  <c r="V4926" i="1" s="1"/>
  <c r="L4927" i="1"/>
  <c r="T4927" i="1" s="1"/>
  <c r="Q4929" i="1"/>
  <c r="L4928" i="1" l="1"/>
  <c r="U4928" i="1" s="1"/>
  <c r="M4927" i="1"/>
  <c r="U4927" i="1"/>
  <c r="O4927" i="1"/>
  <c r="N4927" i="1"/>
  <c r="R4927" i="1"/>
  <c r="V4927" i="1" s="1"/>
  <c r="Q4930" i="1"/>
  <c r="R4928" i="1" l="1"/>
  <c r="T4928" i="1"/>
  <c r="O4928" i="1"/>
  <c r="N4928" i="1"/>
  <c r="M4928" i="1"/>
  <c r="L4929" i="1"/>
  <c r="U4929" i="1" s="1"/>
  <c r="Q4931" i="1"/>
  <c r="V4928" i="1" l="1"/>
  <c r="M4929" i="1"/>
  <c r="L4930" i="1"/>
  <c r="U4930" i="1" s="1"/>
  <c r="O4929" i="1"/>
  <c r="N4929" i="1"/>
  <c r="R4929" i="1"/>
  <c r="T4929" i="1"/>
  <c r="Q4932" i="1"/>
  <c r="V4929" i="1" l="1"/>
  <c r="O4930" i="1"/>
  <c r="M4930" i="1"/>
  <c r="N4930" i="1"/>
  <c r="R4930" i="1"/>
  <c r="T4930" i="1"/>
  <c r="L4931" i="1"/>
  <c r="T4931" i="1" s="1"/>
  <c r="N4931" i="1"/>
  <c r="Q4933" i="1"/>
  <c r="V4930" i="1" l="1"/>
  <c r="L4932" i="1"/>
  <c r="T4932" i="1" s="1"/>
  <c r="O4931" i="1"/>
  <c r="M4931" i="1"/>
  <c r="R4931" i="1"/>
  <c r="N4932" i="1"/>
  <c r="Q4934" i="1"/>
  <c r="V4931" i="1" l="1"/>
  <c r="M4932" i="1"/>
  <c r="O4932" i="1"/>
  <c r="R4932" i="1"/>
  <c r="V4932" i="1" s="1"/>
  <c r="L4933" i="1"/>
  <c r="T4933" i="1" s="1"/>
  <c r="N4933" i="1"/>
  <c r="Q4935" i="1"/>
  <c r="O4933" i="1" l="1"/>
  <c r="M4933" i="1"/>
  <c r="L4934" i="1"/>
  <c r="T4934" i="1" s="1"/>
  <c r="R4933" i="1"/>
  <c r="V4933" i="1" s="1"/>
  <c r="N4934" i="1"/>
  <c r="N4935" i="1" s="1"/>
  <c r="N4936" i="1" s="1"/>
  <c r="Q4936" i="1"/>
  <c r="O4934" i="1" l="1"/>
  <c r="M4934" i="1"/>
  <c r="R4934" i="1"/>
  <c r="V4934" i="1" s="1"/>
  <c r="L4935" i="1"/>
  <c r="T4935" i="1" s="1"/>
  <c r="N4937" i="1"/>
  <c r="N4938" i="1" s="1"/>
  <c r="Q4937" i="1"/>
  <c r="O4935" i="1" l="1"/>
  <c r="M4935" i="1"/>
  <c r="R4935" i="1"/>
  <c r="V4935" i="1" s="1"/>
  <c r="L4936" i="1"/>
  <c r="R4936" i="1" s="1"/>
  <c r="Q4938" i="1"/>
  <c r="N4939" i="1"/>
  <c r="M4936" i="1" l="1"/>
  <c r="T4936" i="1"/>
  <c r="V4936" i="1" s="1"/>
  <c r="L4937" i="1"/>
  <c r="T4937" i="1" s="1"/>
  <c r="O4936" i="1"/>
  <c r="N4940" i="1"/>
  <c r="Q4939" i="1"/>
  <c r="L4938" i="1" l="1"/>
  <c r="T4938" i="1" s="1"/>
  <c r="M4937" i="1"/>
  <c r="O4937" i="1"/>
  <c r="R4937" i="1"/>
  <c r="V4937" i="1" s="1"/>
  <c r="Q4940" i="1"/>
  <c r="N4941" i="1"/>
  <c r="O4938" i="1" l="1"/>
  <c r="M4938" i="1"/>
  <c r="R4938" i="1"/>
  <c r="V4938" i="1" s="1"/>
  <c r="L4939" i="1"/>
  <c r="R4939" i="1" s="1"/>
  <c r="N4942" i="1"/>
  <c r="Q4941" i="1"/>
  <c r="M4939" i="1" l="1"/>
  <c r="O4939" i="1"/>
  <c r="T4939" i="1"/>
  <c r="V4939" i="1" s="1"/>
  <c r="L4940" i="1"/>
  <c r="T4940" i="1" s="1"/>
  <c r="Q4942" i="1"/>
  <c r="N4943" i="1"/>
  <c r="R4940" i="1" l="1"/>
  <c r="V4940" i="1" s="1"/>
  <c r="L4941" i="1"/>
  <c r="T4941" i="1" s="1"/>
  <c r="M4940" i="1"/>
  <c r="O4940" i="1"/>
  <c r="N4944" i="1"/>
  <c r="Q4943" i="1"/>
  <c r="M4941" i="1" l="1"/>
  <c r="O4941" i="1"/>
  <c r="R4941" i="1"/>
  <c r="V4941" i="1" s="1"/>
  <c r="L4942" i="1"/>
  <c r="T4942" i="1" s="1"/>
  <c r="Q4944" i="1"/>
  <c r="N4945" i="1"/>
  <c r="L4943" i="1" l="1"/>
  <c r="T4943" i="1" s="1"/>
  <c r="M4942" i="1"/>
  <c r="O4942" i="1"/>
  <c r="R4942" i="1"/>
  <c r="V4942" i="1" s="1"/>
  <c r="N4946" i="1"/>
  <c r="Q4945" i="1"/>
  <c r="L4944" i="1" l="1"/>
  <c r="T4944" i="1" s="1"/>
  <c r="M4943" i="1"/>
  <c r="O4943" i="1"/>
  <c r="R4943" i="1"/>
  <c r="V4943" i="1" s="1"/>
  <c r="Q4946" i="1"/>
  <c r="N4947" i="1"/>
  <c r="M4944" i="1" l="1"/>
  <c r="R4944" i="1"/>
  <c r="V4944" i="1" s="1"/>
  <c r="O4944" i="1"/>
  <c r="L4945" i="1"/>
  <c r="R4945" i="1" s="1"/>
  <c r="N4948" i="1"/>
  <c r="Q4947" i="1"/>
  <c r="L4946" i="1" l="1"/>
  <c r="T4946" i="1" s="1"/>
  <c r="M4945" i="1"/>
  <c r="O4945" i="1"/>
  <c r="T4945" i="1"/>
  <c r="V4945" i="1" s="1"/>
  <c r="Q4948" i="1"/>
  <c r="N4949" i="1"/>
  <c r="M4946" i="1" l="1"/>
  <c r="O4946" i="1"/>
  <c r="R4946" i="1"/>
  <c r="V4946" i="1" s="1"/>
  <c r="L4947" i="1"/>
  <c r="T4947" i="1" s="1"/>
  <c r="N4950" i="1"/>
  <c r="Q4949" i="1"/>
  <c r="M4947" i="1" l="1"/>
  <c r="L4948" i="1"/>
  <c r="T4948" i="1" s="1"/>
  <c r="O4947" i="1"/>
  <c r="R4947" i="1"/>
  <c r="V4947" i="1" s="1"/>
  <c r="Q4950" i="1"/>
  <c r="M4948" i="1" l="1"/>
  <c r="O4948" i="1"/>
  <c r="R4948" i="1"/>
  <c r="V4948" i="1" s="1"/>
  <c r="L4949" i="1"/>
  <c r="O4949" i="1" s="1"/>
  <c r="Q4951" i="1"/>
  <c r="R4949" i="1" l="1"/>
  <c r="T4949" i="1"/>
  <c r="L4950" i="1"/>
  <c r="T4950" i="1" s="1"/>
  <c r="M4949" i="1"/>
  <c r="Q4952" i="1"/>
  <c r="M4950" i="1" l="1"/>
  <c r="L4951" i="1"/>
  <c r="T4951" i="1" s="1"/>
  <c r="O4950" i="1"/>
  <c r="R4950" i="1"/>
  <c r="V4949" i="1"/>
  <c r="Q4953" i="1"/>
  <c r="O4951" i="1" l="1"/>
  <c r="N4951" i="1"/>
  <c r="L4952" i="1"/>
  <c r="U4952" i="1" s="1"/>
  <c r="U4951" i="1"/>
  <c r="M4951" i="1"/>
  <c r="R4951" i="1"/>
  <c r="V4950" i="1"/>
  <c r="V4951" i="1" s="1"/>
  <c r="Q4954" i="1"/>
  <c r="M4952" i="1" l="1"/>
  <c r="N4952" i="1"/>
  <c r="T4952" i="1"/>
  <c r="O4952" i="1"/>
  <c r="R4952" i="1"/>
  <c r="L4953" i="1"/>
  <c r="U4953" i="1" s="1"/>
  <c r="Q4955" i="1"/>
  <c r="V4952" i="1" l="1"/>
  <c r="N4953" i="1"/>
  <c r="O4953" i="1"/>
  <c r="M4953" i="1"/>
  <c r="L4954" i="1"/>
  <c r="U4954" i="1" s="1"/>
  <c r="R4953" i="1"/>
  <c r="T4953" i="1"/>
  <c r="Q4956" i="1"/>
  <c r="V4953" i="1" l="1"/>
  <c r="M4954" i="1"/>
  <c r="O4954" i="1"/>
  <c r="R4954" i="1"/>
  <c r="N4954" i="1"/>
  <c r="T4954" i="1"/>
  <c r="L4955" i="1"/>
  <c r="T4955" i="1" s="1"/>
  <c r="N4955" i="1"/>
  <c r="Q4957" i="1"/>
  <c r="V4954" i="1" l="1"/>
  <c r="M4955" i="1"/>
  <c r="O4955" i="1"/>
  <c r="R4955" i="1"/>
  <c r="L4956" i="1"/>
  <c r="T4956" i="1" s="1"/>
  <c r="N4956" i="1"/>
  <c r="Q4958" i="1"/>
  <c r="V4955" i="1" l="1"/>
  <c r="O4956" i="1"/>
  <c r="R4956" i="1"/>
  <c r="L4957" i="1"/>
  <c r="T4957" i="1" s="1"/>
  <c r="M4956" i="1"/>
  <c r="N4957" i="1"/>
  <c r="Q4959" i="1"/>
  <c r="V4956" i="1" l="1"/>
  <c r="M4957" i="1"/>
  <c r="L4958" i="1"/>
  <c r="T4958" i="1" s="1"/>
  <c r="O4957" i="1"/>
  <c r="R4957" i="1"/>
  <c r="V4957" i="1" s="1"/>
  <c r="N4958" i="1"/>
  <c r="N4959" i="1" s="1"/>
  <c r="N4960" i="1" s="1"/>
  <c r="Q4960" i="1"/>
  <c r="M4958" i="1" l="1"/>
  <c r="O4958" i="1"/>
  <c r="R4958" i="1"/>
  <c r="V4958" i="1" s="1"/>
  <c r="L4959" i="1"/>
  <c r="O4959" i="1" s="1"/>
  <c r="N4961" i="1"/>
  <c r="N4962" i="1" s="1"/>
  <c r="Q4961" i="1"/>
  <c r="L4960" i="1" l="1"/>
  <c r="T4960" i="1" s="1"/>
  <c r="M4959" i="1"/>
  <c r="R4959" i="1"/>
  <c r="T4959" i="1"/>
  <c r="N4963" i="1"/>
  <c r="Q4962" i="1"/>
  <c r="O4960" i="1" l="1"/>
  <c r="M4960" i="1"/>
  <c r="L4961" i="1"/>
  <c r="T4961" i="1" s="1"/>
  <c r="R4960" i="1"/>
  <c r="V4959" i="1"/>
  <c r="Q4963" i="1"/>
  <c r="N4964" i="1"/>
  <c r="M4961" i="1" l="1"/>
  <c r="O4961" i="1"/>
  <c r="L4962" i="1"/>
  <c r="T4962" i="1" s="1"/>
  <c r="R4961" i="1"/>
  <c r="V4960" i="1"/>
  <c r="Q4964" i="1"/>
  <c r="N4965" i="1"/>
  <c r="R4962" i="1" l="1"/>
  <c r="L4963" i="1"/>
  <c r="T4963" i="1" s="1"/>
  <c r="M4962" i="1"/>
  <c r="O4962" i="1"/>
  <c r="V4961" i="1"/>
  <c r="N4966" i="1"/>
  <c r="Q4965" i="1"/>
  <c r="L4964" i="1" l="1"/>
  <c r="T4964" i="1" s="1"/>
  <c r="M4963" i="1"/>
  <c r="O4963" i="1"/>
  <c r="R4963" i="1"/>
  <c r="V4962" i="1"/>
  <c r="Q4966" i="1"/>
  <c r="N4967" i="1"/>
  <c r="M4964" i="1" l="1"/>
  <c r="O4964" i="1"/>
  <c r="R4964" i="1"/>
  <c r="L4965" i="1"/>
  <c r="T4965" i="1" s="1"/>
  <c r="V4963" i="1"/>
  <c r="V4964" i="1" s="1"/>
  <c r="N4968" i="1"/>
  <c r="Q4967" i="1"/>
  <c r="M4965" i="1" l="1"/>
  <c r="O4965" i="1"/>
  <c r="R4965" i="1"/>
  <c r="V4965" i="1" s="1"/>
  <c r="L4966" i="1"/>
  <c r="O4966" i="1" s="1"/>
  <c r="Q4968" i="1"/>
  <c r="N4969" i="1"/>
  <c r="L4967" i="1" l="1"/>
  <c r="T4967" i="1" s="1"/>
  <c r="M4966" i="1"/>
  <c r="R4966" i="1"/>
  <c r="T4966" i="1"/>
  <c r="N4970" i="1"/>
  <c r="Q4969" i="1"/>
  <c r="M4967" i="1" l="1"/>
  <c r="O4967" i="1"/>
  <c r="R4967" i="1"/>
  <c r="L4968" i="1"/>
  <c r="T4968" i="1" s="1"/>
  <c r="V4966" i="1"/>
  <c r="Q4970" i="1"/>
  <c r="N4971" i="1"/>
  <c r="V4967" i="1" l="1"/>
  <c r="M4968" i="1"/>
  <c r="O4968" i="1"/>
  <c r="R4968" i="1"/>
  <c r="V4968" i="1" s="1"/>
  <c r="L4969" i="1"/>
  <c r="R4969" i="1" s="1"/>
  <c r="N4972" i="1"/>
  <c r="Q4971" i="1"/>
  <c r="L4970" i="1" l="1"/>
  <c r="T4970" i="1" s="1"/>
  <c r="T4969" i="1"/>
  <c r="V4969" i="1" s="1"/>
  <c r="M4969" i="1"/>
  <c r="O4969" i="1"/>
  <c r="Q4972" i="1"/>
  <c r="N4973" i="1"/>
  <c r="M4970" i="1" l="1"/>
  <c r="O4970" i="1"/>
  <c r="R4970" i="1"/>
  <c r="V4970" i="1" s="1"/>
  <c r="L4971" i="1"/>
  <c r="T4971" i="1" s="1"/>
  <c r="N4974" i="1"/>
  <c r="Q4973" i="1"/>
  <c r="M4971" i="1" l="1"/>
  <c r="O4971" i="1"/>
  <c r="L4972" i="1"/>
  <c r="T4972" i="1" s="1"/>
  <c r="R4971" i="1"/>
  <c r="V4971" i="1" s="1"/>
  <c r="Q4974" i="1"/>
  <c r="L4973" i="1" l="1"/>
  <c r="T4973" i="1" s="1"/>
  <c r="M4972" i="1"/>
  <c r="O4972" i="1"/>
  <c r="R4972" i="1"/>
  <c r="V4972" i="1" s="1"/>
  <c r="Q4975" i="1"/>
  <c r="L4974" i="1" l="1"/>
  <c r="T4974" i="1" s="1"/>
  <c r="M4973" i="1"/>
  <c r="O4973" i="1"/>
  <c r="R4973" i="1"/>
  <c r="V4973" i="1" s="1"/>
  <c r="Q4976" i="1"/>
  <c r="M4974" i="1" l="1"/>
  <c r="O4974" i="1"/>
  <c r="R4974" i="1"/>
  <c r="V4974" i="1" s="1"/>
  <c r="L4975" i="1"/>
  <c r="R4975" i="1" s="1"/>
  <c r="Q4977" i="1"/>
  <c r="M4975" i="1" l="1"/>
  <c r="O4975" i="1"/>
  <c r="T4975" i="1"/>
  <c r="N4975" i="1"/>
  <c r="U4975" i="1"/>
  <c r="L4976" i="1"/>
  <c r="U4976" i="1" s="1"/>
  <c r="Q4978" i="1"/>
  <c r="V4975" i="1" l="1"/>
  <c r="M4976" i="1"/>
  <c r="L4977" i="1"/>
  <c r="T4977" i="1" s="1"/>
  <c r="O4976" i="1"/>
  <c r="R4976" i="1"/>
  <c r="N4976" i="1"/>
  <c r="T4976" i="1"/>
  <c r="Q4979" i="1"/>
  <c r="V4976" i="1" l="1"/>
  <c r="N4977" i="1"/>
  <c r="L4978" i="1"/>
  <c r="U4978" i="1" s="1"/>
  <c r="R4977" i="1"/>
  <c r="M4977" i="1"/>
  <c r="U4977" i="1"/>
  <c r="O4977" i="1"/>
  <c r="Q4980" i="1"/>
  <c r="V4977" i="1" l="1"/>
  <c r="O4978" i="1"/>
  <c r="M4978" i="1"/>
  <c r="N4978" i="1"/>
  <c r="T4978" i="1"/>
  <c r="R4978" i="1"/>
  <c r="L4979" i="1"/>
  <c r="T4979" i="1" s="1"/>
  <c r="N4979" i="1"/>
  <c r="Q4981" i="1"/>
  <c r="V4978" i="1" l="1"/>
  <c r="M4979" i="1"/>
  <c r="O4979" i="1"/>
  <c r="R4979" i="1"/>
  <c r="L4980" i="1"/>
  <c r="T4980" i="1" s="1"/>
  <c r="N4980" i="1"/>
  <c r="Q4982" i="1"/>
  <c r="V4979" i="1" l="1"/>
  <c r="M4980" i="1"/>
  <c r="O4980" i="1"/>
  <c r="L4981" i="1"/>
  <c r="T4981" i="1" s="1"/>
  <c r="R4980" i="1"/>
  <c r="N4981" i="1"/>
  <c r="Q4983" i="1"/>
  <c r="V4980" i="1" l="1"/>
  <c r="M4981" i="1"/>
  <c r="R4981" i="1"/>
  <c r="V4981" i="1" s="1"/>
  <c r="O4981" i="1"/>
  <c r="L4982" i="1"/>
  <c r="T4982" i="1" s="1"/>
  <c r="N4982" i="1"/>
  <c r="N4983" i="1" s="1"/>
  <c r="N4984" i="1" s="1"/>
  <c r="Q4984" i="1"/>
  <c r="L4983" i="1" l="1"/>
  <c r="T4983" i="1" s="1"/>
  <c r="M4982" i="1"/>
  <c r="O4982" i="1"/>
  <c r="R4982" i="1"/>
  <c r="V4982" i="1" s="1"/>
  <c r="N4985" i="1"/>
  <c r="N4986" i="1" s="1"/>
  <c r="Q4985" i="1"/>
  <c r="R4983" i="1" l="1"/>
  <c r="V4983" i="1" s="1"/>
  <c r="M4983" i="1"/>
  <c r="O4983" i="1"/>
  <c r="L4984" i="1"/>
  <c r="R4984" i="1" s="1"/>
  <c r="Q4986" i="1"/>
  <c r="N4987" i="1"/>
  <c r="M4984" i="1" l="1"/>
  <c r="O4984" i="1"/>
  <c r="T4984" i="1"/>
  <c r="V4984" i="1" s="1"/>
  <c r="L4985" i="1"/>
  <c r="R4985" i="1" s="1"/>
  <c r="N4988" i="1"/>
  <c r="Q4987" i="1"/>
  <c r="L4986" i="1" l="1"/>
  <c r="T4986" i="1" s="1"/>
  <c r="T4985" i="1"/>
  <c r="V4985" i="1" s="1"/>
  <c r="M4985" i="1"/>
  <c r="O4985" i="1"/>
  <c r="Q4988" i="1"/>
  <c r="N4989" i="1"/>
  <c r="M4986" i="1" l="1"/>
  <c r="O4986" i="1"/>
  <c r="R4986" i="1"/>
  <c r="V4986" i="1" s="1"/>
  <c r="L4987" i="1"/>
  <c r="R4987" i="1" s="1"/>
  <c r="N4990" i="1"/>
  <c r="Q4989" i="1"/>
  <c r="O4987" i="1" l="1"/>
  <c r="L4988" i="1"/>
  <c r="T4988" i="1" s="1"/>
  <c r="T4987" i="1"/>
  <c r="V4987" i="1" s="1"/>
  <c r="M4987" i="1"/>
  <c r="Q4990" i="1"/>
  <c r="N4991" i="1"/>
  <c r="M4988" i="1" l="1"/>
  <c r="O4988" i="1"/>
  <c r="R4988" i="1"/>
  <c r="V4988" i="1" s="1"/>
  <c r="L4989" i="1"/>
  <c r="R4989" i="1" s="1"/>
  <c r="N4992" i="1"/>
  <c r="Q4991" i="1"/>
  <c r="L4990" i="1" l="1"/>
  <c r="R4990" i="1" s="1"/>
  <c r="O4989" i="1"/>
  <c r="T4989" i="1"/>
  <c r="V4989" i="1" s="1"/>
  <c r="M4989" i="1"/>
  <c r="Q4992" i="1"/>
  <c r="N4993" i="1"/>
  <c r="O4990" i="1" l="1"/>
  <c r="T4990" i="1"/>
  <c r="V4990" i="1" s="1"/>
  <c r="L4991" i="1"/>
  <c r="T4991" i="1" s="1"/>
  <c r="M4990" i="1"/>
  <c r="N4994" i="1"/>
  <c r="Q4993" i="1"/>
  <c r="O4991" i="1" l="1"/>
  <c r="M4991" i="1"/>
  <c r="R4991" i="1"/>
  <c r="V4991" i="1" s="1"/>
  <c r="L4992" i="1"/>
  <c r="T4992" i="1" s="1"/>
  <c r="Q4994" i="1"/>
  <c r="N4995" i="1"/>
  <c r="M4992" i="1" l="1"/>
  <c r="L4993" i="1"/>
  <c r="T4993" i="1" s="1"/>
  <c r="O4992" i="1"/>
  <c r="R4992" i="1"/>
  <c r="V4992" i="1" s="1"/>
  <c r="N4996" i="1"/>
  <c r="Q4995" i="1"/>
  <c r="M4993" i="1" l="1"/>
  <c r="O4993" i="1"/>
  <c r="L4994" i="1"/>
  <c r="T4994" i="1" s="1"/>
  <c r="R4993" i="1"/>
  <c r="V4993" i="1" s="1"/>
  <c r="Q4996" i="1"/>
  <c r="N4997" i="1"/>
  <c r="M4994" i="1" l="1"/>
  <c r="O4994" i="1"/>
  <c r="L4995" i="1"/>
  <c r="T4995" i="1" s="1"/>
  <c r="R4994" i="1"/>
  <c r="V4994" i="1" s="1"/>
  <c r="N4998" i="1"/>
  <c r="Q4997" i="1"/>
  <c r="M4995" i="1" l="1"/>
  <c r="L4996" i="1"/>
  <c r="T4996" i="1" s="1"/>
  <c r="O4995" i="1"/>
  <c r="R4995" i="1"/>
  <c r="V4995" i="1" s="1"/>
  <c r="Q4998" i="1"/>
  <c r="M4996" i="1" l="1"/>
  <c r="O4996" i="1"/>
  <c r="R4996" i="1"/>
  <c r="V4996" i="1" s="1"/>
  <c r="L4997" i="1"/>
  <c r="O4997" i="1" s="1"/>
  <c r="Q4999" i="1"/>
  <c r="M4997" i="1" l="1"/>
  <c r="R4997" i="1"/>
  <c r="T4997" i="1"/>
  <c r="L4998" i="1"/>
  <c r="T4998" i="1" s="1"/>
  <c r="Q5000" i="1"/>
  <c r="L4999" i="1" l="1"/>
  <c r="U4999" i="1" s="1"/>
  <c r="M4998" i="1"/>
  <c r="O4998" i="1"/>
  <c r="R4998" i="1"/>
  <c r="V4997" i="1"/>
  <c r="Q5001" i="1"/>
  <c r="L5000" i="1" l="1"/>
  <c r="U5000" i="1" s="1"/>
  <c r="M4999" i="1"/>
  <c r="O4999" i="1"/>
  <c r="N4999" i="1"/>
  <c r="R4999" i="1"/>
  <c r="T4999" i="1"/>
  <c r="V4998" i="1"/>
  <c r="Q5002" i="1"/>
  <c r="T5000" i="1" l="1"/>
  <c r="R5000" i="1"/>
  <c r="M5000" i="1"/>
  <c r="O5000" i="1"/>
  <c r="N5000" i="1"/>
  <c r="V4999" i="1"/>
  <c r="V5000" i="1" s="1"/>
  <c r="L5001" i="1"/>
  <c r="U5001" i="1" s="1"/>
  <c r="Q5003" i="1"/>
  <c r="O5001" i="1" l="1"/>
  <c r="M5001" i="1"/>
  <c r="N5001" i="1"/>
  <c r="R5001" i="1"/>
  <c r="T5001" i="1"/>
  <c r="L5002" i="1"/>
  <c r="U5002" i="1" s="1"/>
  <c r="Q5004" i="1"/>
  <c r="V5001" i="1" l="1"/>
  <c r="M5002" i="1"/>
  <c r="O5002" i="1"/>
  <c r="L5003" i="1"/>
  <c r="T5003" i="1" s="1"/>
  <c r="N5002" i="1"/>
  <c r="N5003" i="1" s="1"/>
  <c r="R5002" i="1"/>
  <c r="T5002" i="1"/>
  <c r="Q5005" i="1"/>
  <c r="V5002" i="1" l="1"/>
  <c r="R5003" i="1"/>
  <c r="M5003" i="1"/>
  <c r="L5004" i="1"/>
  <c r="T5004" i="1" s="1"/>
  <c r="O5003" i="1"/>
  <c r="N5004" i="1"/>
  <c r="Q5006" i="1"/>
  <c r="V5003" i="1" l="1"/>
  <c r="M5004" i="1"/>
  <c r="O5004" i="1"/>
  <c r="L5005" i="1"/>
  <c r="T5005" i="1" s="1"/>
  <c r="R5004" i="1"/>
  <c r="V5004" i="1" s="1"/>
  <c r="N5005" i="1"/>
  <c r="Q5007" i="1"/>
  <c r="L5006" i="1" l="1"/>
  <c r="T5006" i="1" s="1"/>
  <c r="O5005" i="1"/>
  <c r="M5005" i="1"/>
  <c r="R5005" i="1"/>
  <c r="V5005" i="1" s="1"/>
  <c r="N5006" i="1"/>
  <c r="N5007" i="1" s="1"/>
  <c r="N5008" i="1" s="1"/>
  <c r="Q5008" i="1"/>
  <c r="O5006" i="1" l="1"/>
  <c r="M5006" i="1"/>
  <c r="R5006" i="1"/>
  <c r="V5006" i="1" s="1"/>
  <c r="L5007" i="1"/>
  <c r="T5007" i="1" s="1"/>
  <c r="N5009" i="1"/>
  <c r="N5010" i="1" s="1"/>
  <c r="Q5009" i="1"/>
  <c r="L5008" i="1" l="1"/>
  <c r="T5008" i="1" s="1"/>
  <c r="M5007" i="1"/>
  <c r="O5007" i="1"/>
  <c r="R5007" i="1"/>
  <c r="V5007" i="1" s="1"/>
  <c r="Q5010" i="1"/>
  <c r="N5011" i="1"/>
  <c r="M5008" i="1" l="1"/>
  <c r="O5008" i="1"/>
  <c r="R5008" i="1"/>
  <c r="V5008" i="1" s="1"/>
  <c r="L5009" i="1"/>
  <c r="T5009" i="1" s="1"/>
  <c r="N5012" i="1"/>
  <c r="Q5011" i="1"/>
  <c r="M5009" i="1" l="1"/>
  <c r="O5009" i="1"/>
  <c r="R5009" i="1"/>
  <c r="V5009" i="1" s="1"/>
  <c r="L5010" i="1"/>
  <c r="T5010" i="1" s="1"/>
  <c r="Q5012" i="1"/>
  <c r="N5013" i="1"/>
  <c r="L5011" i="1" l="1"/>
  <c r="T5011" i="1" s="1"/>
  <c r="M5010" i="1"/>
  <c r="O5010" i="1"/>
  <c r="R5010" i="1"/>
  <c r="V5010" i="1" s="1"/>
  <c r="N5014" i="1"/>
  <c r="Q5013" i="1"/>
  <c r="O5011" i="1" l="1"/>
  <c r="R5011" i="1"/>
  <c r="V5011" i="1" s="1"/>
  <c r="M5011" i="1"/>
  <c r="L5012" i="1"/>
  <c r="T5012" i="1" s="1"/>
  <c r="Q5014" i="1"/>
  <c r="N5015" i="1"/>
  <c r="R5012" i="1" l="1"/>
  <c r="V5012" i="1" s="1"/>
  <c r="L5013" i="1"/>
  <c r="R5013" i="1" s="1"/>
  <c r="M5012" i="1"/>
  <c r="O5012" i="1"/>
  <c r="N5016" i="1"/>
  <c r="Q5015" i="1"/>
  <c r="O5013" i="1" l="1"/>
  <c r="L5014" i="1"/>
  <c r="T5014" i="1" s="1"/>
  <c r="T5013" i="1"/>
  <c r="V5013" i="1" s="1"/>
  <c r="M5013" i="1"/>
  <c r="Q5016" i="1"/>
  <c r="N5017" i="1"/>
  <c r="R5014" i="1" l="1"/>
  <c r="V5014" i="1" s="1"/>
  <c r="M5014" i="1"/>
  <c r="O5014" i="1"/>
  <c r="L5015" i="1"/>
  <c r="T5015" i="1" s="1"/>
  <c r="N5018" i="1"/>
  <c r="Q5017" i="1"/>
  <c r="O5015" i="1" l="1"/>
  <c r="L5016" i="1"/>
  <c r="T5016" i="1" s="1"/>
  <c r="R5015" i="1"/>
  <c r="V5015" i="1" s="1"/>
  <c r="M5015" i="1"/>
  <c r="Q5018" i="1"/>
  <c r="N5019" i="1"/>
  <c r="M5016" i="1" l="1"/>
  <c r="O5016" i="1"/>
  <c r="R5016" i="1"/>
  <c r="V5016" i="1" s="1"/>
  <c r="L5017" i="1"/>
  <c r="R5017" i="1" s="1"/>
  <c r="N5020" i="1"/>
  <c r="Q5019" i="1"/>
  <c r="M5017" i="1" l="1"/>
  <c r="L5018" i="1"/>
  <c r="T5018" i="1" s="1"/>
  <c r="O5017" i="1"/>
  <c r="T5017" i="1"/>
  <c r="V5017" i="1" s="1"/>
  <c r="Q5020" i="1"/>
  <c r="N5021" i="1"/>
  <c r="O5018" i="1" l="1"/>
  <c r="M5018" i="1"/>
  <c r="R5018" i="1"/>
  <c r="V5018" i="1" s="1"/>
  <c r="L5019" i="1"/>
  <c r="T5019" i="1" s="1"/>
  <c r="N5022" i="1"/>
  <c r="Q5021" i="1"/>
  <c r="M5019" i="1" l="1"/>
  <c r="L5020" i="1"/>
  <c r="T5020" i="1" s="1"/>
  <c r="O5019" i="1"/>
  <c r="R5019" i="1"/>
  <c r="V5019" i="1" s="1"/>
  <c r="Q5022" i="1"/>
  <c r="L5021" i="1" l="1"/>
  <c r="T5021" i="1" s="1"/>
  <c r="M5020" i="1"/>
  <c r="O5020" i="1"/>
  <c r="R5020" i="1"/>
  <c r="V5020" i="1" s="1"/>
  <c r="Q5023" i="1"/>
  <c r="M5021" i="1" l="1"/>
  <c r="O5021" i="1"/>
  <c r="R5021" i="1"/>
  <c r="V5021" i="1" s="1"/>
  <c r="L5022" i="1"/>
  <c r="R5022" i="1" s="1"/>
  <c r="Q5024" i="1"/>
  <c r="M5022" i="1" l="1"/>
  <c r="T5022" i="1"/>
  <c r="V5022" i="1" s="1"/>
  <c r="L5023" i="1"/>
  <c r="T5023" i="1" s="1"/>
  <c r="O5022" i="1"/>
  <c r="Q5025" i="1"/>
  <c r="M5023" i="1" l="1"/>
  <c r="N5023" i="1"/>
  <c r="U5023" i="1"/>
  <c r="L5024" i="1"/>
  <c r="U5024" i="1" s="1"/>
  <c r="O5023" i="1"/>
  <c r="R5023" i="1"/>
  <c r="V5023" i="1" s="1"/>
  <c r="Q5026" i="1"/>
  <c r="M5024" i="1" l="1"/>
  <c r="O5024" i="1"/>
  <c r="N5024" i="1"/>
  <c r="R5024" i="1"/>
  <c r="T5024" i="1"/>
  <c r="L5025" i="1"/>
  <c r="U5025" i="1" s="1"/>
  <c r="Q5027" i="1"/>
  <c r="V5024" i="1" l="1"/>
  <c r="M5025" i="1"/>
  <c r="N5025" i="1"/>
  <c r="O5025" i="1"/>
  <c r="R5025" i="1"/>
  <c r="T5025" i="1"/>
  <c r="L5026" i="1"/>
  <c r="U5026" i="1" s="1"/>
  <c r="Q5028" i="1"/>
  <c r="V5025" i="1" l="1"/>
  <c r="O5026" i="1"/>
  <c r="L5027" i="1"/>
  <c r="T5027" i="1" s="1"/>
  <c r="M5026" i="1"/>
  <c r="N5026" i="1"/>
  <c r="N5027" i="1" s="1"/>
  <c r="R5026" i="1"/>
  <c r="T5026" i="1"/>
  <c r="Q5029" i="1"/>
  <c r="V5026" i="1" l="1"/>
  <c r="M5027" i="1"/>
  <c r="O5027" i="1"/>
  <c r="R5027" i="1"/>
  <c r="V5027" i="1" s="1"/>
  <c r="L5028" i="1"/>
  <c r="T5028" i="1" s="1"/>
  <c r="N5028" i="1"/>
  <c r="Q5030" i="1"/>
  <c r="M5028" i="1" l="1"/>
  <c r="L5029" i="1"/>
  <c r="T5029" i="1" s="1"/>
  <c r="O5028" i="1"/>
  <c r="R5028" i="1"/>
  <c r="V5028" i="1" s="1"/>
  <c r="N5029" i="1"/>
  <c r="Q5031" i="1"/>
  <c r="M5029" i="1" l="1"/>
  <c r="O5029" i="1"/>
  <c r="R5029" i="1"/>
  <c r="V5029" i="1" s="1"/>
  <c r="L5030" i="1"/>
  <c r="T5030" i="1" s="1"/>
  <c r="N5030" i="1"/>
  <c r="N5031" i="1" s="1"/>
  <c r="N5032" i="1" s="1"/>
  <c r="Q5032" i="1"/>
  <c r="M5030" i="1" l="1"/>
  <c r="L5031" i="1"/>
  <c r="T5031" i="1" s="1"/>
  <c r="O5030" i="1"/>
  <c r="R5030" i="1"/>
  <c r="V5030" i="1" s="1"/>
  <c r="N5033" i="1"/>
  <c r="N5034" i="1" s="1"/>
  <c r="Q5033" i="1"/>
  <c r="M5031" i="1" l="1"/>
  <c r="O5031" i="1"/>
  <c r="R5031" i="1"/>
  <c r="V5031" i="1" s="1"/>
  <c r="L5032" i="1"/>
  <c r="T5032" i="1" s="1"/>
  <c r="N5035" i="1"/>
  <c r="Q5034" i="1"/>
  <c r="M5032" i="1" l="1"/>
  <c r="L5033" i="1"/>
  <c r="T5033" i="1" s="1"/>
  <c r="O5032" i="1"/>
  <c r="R5032" i="1"/>
  <c r="V5032" i="1" s="1"/>
  <c r="Q5035" i="1"/>
  <c r="N5036" i="1"/>
  <c r="M5033" i="1" l="1"/>
  <c r="L5034" i="1"/>
  <c r="T5034" i="1" s="1"/>
  <c r="O5033" i="1"/>
  <c r="R5033" i="1"/>
  <c r="V5033" i="1" s="1"/>
  <c r="N5037" i="1"/>
  <c r="Q5036" i="1"/>
  <c r="M5034" i="1" l="1"/>
  <c r="L5035" i="1"/>
  <c r="T5035" i="1" s="1"/>
  <c r="O5034" i="1"/>
  <c r="R5034" i="1"/>
  <c r="V5034" i="1" s="1"/>
  <c r="Q5037" i="1"/>
  <c r="N5038" i="1"/>
  <c r="M5035" i="1" l="1"/>
  <c r="O5035" i="1"/>
  <c r="R5035" i="1"/>
  <c r="V5035" i="1" s="1"/>
  <c r="L5036" i="1"/>
  <c r="T5036" i="1" s="1"/>
  <c r="N5039" i="1"/>
  <c r="Q5038" i="1"/>
  <c r="M5036" i="1" l="1"/>
  <c r="L5037" i="1"/>
  <c r="T5037" i="1" s="1"/>
  <c r="R5036" i="1"/>
  <c r="V5036" i="1" s="1"/>
  <c r="O5036" i="1"/>
  <c r="Q5039" i="1"/>
  <c r="N5040" i="1"/>
  <c r="M5037" i="1" l="1"/>
  <c r="O5037" i="1"/>
  <c r="R5037" i="1"/>
  <c r="V5037" i="1" s="1"/>
  <c r="L5038" i="1"/>
  <c r="T5038" i="1" s="1"/>
  <c r="N5041" i="1"/>
  <c r="Q5040" i="1"/>
  <c r="M5038" i="1" l="1"/>
  <c r="O5038" i="1"/>
  <c r="R5038" i="1"/>
  <c r="V5038" i="1" s="1"/>
  <c r="L5039" i="1"/>
  <c r="T5039" i="1" s="1"/>
  <c r="Q5041" i="1"/>
  <c r="N5042" i="1"/>
  <c r="L5040" i="1" l="1"/>
  <c r="T5040" i="1" s="1"/>
  <c r="M5039" i="1"/>
  <c r="O5039" i="1"/>
  <c r="R5039" i="1"/>
  <c r="V5039" i="1" s="1"/>
  <c r="N5043" i="1"/>
  <c r="Q5042" i="1"/>
  <c r="M5040" i="1" l="1"/>
  <c r="O5040" i="1"/>
  <c r="R5040" i="1"/>
  <c r="V5040" i="1" s="1"/>
  <c r="L5041" i="1"/>
  <c r="T5041" i="1" s="1"/>
  <c r="Q5043" i="1"/>
  <c r="N5044" i="1"/>
  <c r="M5041" i="1" l="1"/>
  <c r="O5041" i="1"/>
  <c r="R5041" i="1"/>
  <c r="V5041" i="1" s="1"/>
  <c r="L5042" i="1"/>
  <c r="M5042" i="1" s="1"/>
  <c r="N5045" i="1"/>
  <c r="Q5044" i="1"/>
  <c r="L5043" i="1" l="1"/>
  <c r="T5043" i="1" s="1"/>
  <c r="O5042" i="1"/>
  <c r="R5042" i="1"/>
  <c r="T5042" i="1"/>
  <c r="Q5045" i="1"/>
  <c r="N5046" i="1"/>
  <c r="O5043" i="1" l="1"/>
  <c r="M5043" i="1"/>
  <c r="R5043" i="1"/>
  <c r="V5042" i="1"/>
  <c r="V5043" i="1" s="1"/>
  <c r="L5044" i="1"/>
  <c r="T5044" i="1" s="1"/>
  <c r="Q5046" i="1"/>
  <c r="L5045" i="1" l="1"/>
  <c r="T5045" i="1" s="1"/>
  <c r="O5044" i="1"/>
  <c r="R5044" i="1"/>
  <c r="V5044" i="1" s="1"/>
  <c r="M5044" i="1"/>
  <c r="Q5047" i="1"/>
  <c r="M5045" i="1" l="1"/>
  <c r="O5045" i="1"/>
  <c r="R5045" i="1"/>
  <c r="V5045" i="1" s="1"/>
  <c r="L5046" i="1"/>
  <c r="T5046" i="1" s="1"/>
  <c r="Q5048" i="1"/>
  <c r="O5046" i="1" l="1"/>
  <c r="R5046" i="1"/>
  <c r="V5046" i="1" s="1"/>
  <c r="L5047" i="1"/>
  <c r="T5047" i="1" s="1"/>
  <c r="M5046" i="1"/>
  <c r="Q5049" i="1"/>
  <c r="M5047" i="1" l="1"/>
  <c r="O5047" i="1"/>
  <c r="L5048" i="1"/>
  <c r="U5047" i="1"/>
  <c r="N5047" i="1"/>
  <c r="R5047" i="1"/>
  <c r="V5047" i="1" s="1"/>
  <c r="Q5050" i="1"/>
  <c r="N5048" i="1" l="1"/>
  <c r="M5048" i="1"/>
  <c r="R5048" i="1"/>
  <c r="L5049" i="1"/>
  <c r="N5049" i="1" s="1"/>
  <c r="O5048" i="1"/>
  <c r="T5048" i="1"/>
  <c r="U5048" i="1"/>
  <c r="Q5051" i="1"/>
  <c r="V5048" i="1" l="1"/>
  <c r="L5050" i="1"/>
  <c r="U5050" i="1" s="1"/>
  <c r="O5049" i="1"/>
  <c r="R5049" i="1"/>
  <c r="T5049" i="1"/>
  <c r="U5049" i="1"/>
  <c r="M5049" i="1"/>
  <c r="Q5052" i="1"/>
  <c r="N5050" i="1" l="1"/>
  <c r="M5050" i="1"/>
  <c r="O5050" i="1"/>
  <c r="R5050" i="1"/>
  <c r="T5050" i="1"/>
  <c r="V5049" i="1"/>
  <c r="L5051" i="1"/>
  <c r="T5051" i="1" s="1"/>
  <c r="N5051" i="1"/>
  <c r="Q5053" i="1"/>
  <c r="V5050" i="1" l="1"/>
  <c r="M5051" i="1"/>
  <c r="O5051" i="1"/>
  <c r="R5051" i="1"/>
  <c r="L5052" i="1"/>
  <c r="T5052" i="1" s="1"/>
  <c r="N5052" i="1"/>
  <c r="Q5054" i="1"/>
  <c r="V5051" i="1" l="1"/>
  <c r="L5053" i="1"/>
  <c r="T5053" i="1" s="1"/>
  <c r="O5052" i="1"/>
  <c r="M5052" i="1"/>
  <c r="R5052" i="1"/>
  <c r="N5053" i="1"/>
  <c r="Q5055" i="1"/>
  <c r="V5052" i="1" l="1"/>
  <c r="O5053" i="1"/>
  <c r="M5053" i="1"/>
  <c r="R5053" i="1"/>
  <c r="V5053" i="1" s="1"/>
  <c r="L5054" i="1"/>
  <c r="T5054" i="1" s="1"/>
  <c r="N5054" i="1"/>
  <c r="N5055" i="1" s="1"/>
  <c r="N5056" i="1" s="1"/>
  <c r="Q5056" i="1"/>
  <c r="M5054" i="1" l="1"/>
  <c r="O5054" i="1"/>
  <c r="R5054" i="1"/>
  <c r="V5054" i="1" s="1"/>
  <c r="L5055" i="1"/>
  <c r="T5055" i="1" s="1"/>
  <c r="N5057" i="1"/>
  <c r="N5058" i="1" s="1"/>
  <c r="Q5057" i="1"/>
  <c r="M5055" i="1" l="1"/>
  <c r="O5055" i="1"/>
  <c r="L5056" i="1"/>
  <c r="T5056" i="1" s="1"/>
  <c r="R5055" i="1"/>
  <c r="V5055" i="1" s="1"/>
  <c r="Q5058" i="1"/>
  <c r="N5059" i="1"/>
  <c r="M5056" i="1" l="1"/>
  <c r="O5056" i="1"/>
  <c r="R5056" i="1"/>
  <c r="V5056" i="1" s="1"/>
  <c r="L5057" i="1"/>
  <c r="O5057" i="1" s="1"/>
  <c r="N5060" i="1"/>
  <c r="Q5059" i="1"/>
  <c r="L5058" i="1" l="1"/>
  <c r="T5058" i="1" s="1"/>
  <c r="M5057" i="1"/>
  <c r="R5057" i="1"/>
  <c r="T5057" i="1"/>
  <c r="Q5060" i="1"/>
  <c r="N5061" i="1"/>
  <c r="M5058" i="1" l="1"/>
  <c r="O5058" i="1"/>
  <c r="R5058" i="1"/>
  <c r="V5057" i="1"/>
  <c r="L5059" i="1"/>
  <c r="R5059" i="1" s="1"/>
  <c r="N5062" i="1"/>
  <c r="Q5061" i="1"/>
  <c r="V5058" i="1" l="1"/>
  <c r="M5059" i="1"/>
  <c r="T5059" i="1"/>
  <c r="L5060" i="1"/>
  <c r="T5060" i="1" s="1"/>
  <c r="O5059" i="1"/>
  <c r="Q5062" i="1"/>
  <c r="N5063" i="1"/>
  <c r="V5059" i="1" l="1"/>
  <c r="L5061" i="1"/>
  <c r="T5061" i="1" s="1"/>
  <c r="M5060" i="1"/>
  <c r="O5060" i="1"/>
  <c r="R5060" i="1"/>
  <c r="N5064" i="1"/>
  <c r="Q5063" i="1"/>
  <c r="M5061" i="1" l="1"/>
  <c r="V5060" i="1"/>
  <c r="O5061" i="1"/>
  <c r="R5061" i="1"/>
  <c r="L5062" i="1"/>
  <c r="O5062" i="1" s="1"/>
  <c r="Q5064" i="1"/>
  <c r="N5065" i="1"/>
  <c r="V5061" i="1" l="1"/>
  <c r="M5062" i="1"/>
  <c r="R5062" i="1"/>
  <c r="T5062" i="1"/>
  <c r="L5063" i="1"/>
  <c r="T5063" i="1" s="1"/>
  <c r="N5066" i="1"/>
  <c r="Q5065" i="1"/>
  <c r="L5064" i="1" l="1"/>
  <c r="T5064" i="1" s="1"/>
  <c r="M5063" i="1"/>
  <c r="O5063" i="1"/>
  <c r="R5063" i="1"/>
  <c r="V5062" i="1"/>
  <c r="Q5066" i="1"/>
  <c r="N5067" i="1"/>
  <c r="O5064" i="1" l="1"/>
  <c r="R5064" i="1"/>
  <c r="M5064" i="1"/>
  <c r="L5065" i="1"/>
  <c r="T5065" i="1" s="1"/>
  <c r="V5063" i="1"/>
  <c r="V5064" i="1" s="1"/>
  <c r="N5068" i="1"/>
  <c r="Q5067" i="1"/>
  <c r="M5065" i="1" l="1"/>
  <c r="O5065" i="1"/>
  <c r="R5065" i="1"/>
  <c r="V5065" i="1" s="1"/>
  <c r="L5066" i="1"/>
  <c r="T5066" i="1" s="1"/>
  <c r="Q5068" i="1"/>
  <c r="N5069" i="1"/>
  <c r="O5066" i="1" l="1"/>
  <c r="M5066" i="1"/>
  <c r="R5066" i="1"/>
  <c r="V5066" i="1" s="1"/>
  <c r="L5067" i="1"/>
  <c r="R5067" i="1" s="1"/>
  <c r="N5070" i="1"/>
  <c r="Q5069" i="1"/>
  <c r="M5067" i="1" l="1"/>
  <c r="T5067" i="1"/>
  <c r="V5067" i="1" s="1"/>
  <c r="L5068" i="1"/>
  <c r="M5068" i="1" s="1"/>
  <c r="O5067" i="1"/>
  <c r="Q5070" i="1"/>
  <c r="R5068" i="1" l="1"/>
  <c r="L5069" i="1"/>
  <c r="T5069" i="1" s="1"/>
  <c r="O5068" i="1"/>
  <c r="T5068" i="1"/>
  <c r="Q5071" i="1"/>
  <c r="M5069" i="1" l="1"/>
  <c r="O5069" i="1"/>
  <c r="R5069" i="1"/>
  <c r="L5070" i="1"/>
  <c r="T5070" i="1" s="1"/>
  <c r="V5068" i="1"/>
  <c r="Q5072" i="1"/>
  <c r="L5071" i="1" l="1"/>
  <c r="U5071" i="1" s="1"/>
  <c r="M5070" i="1"/>
  <c r="O5070" i="1"/>
  <c r="R5070" i="1"/>
  <c r="V5069" i="1"/>
  <c r="Q5073" i="1"/>
  <c r="M5071" i="1" l="1"/>
  <c r="T5071" i="1"/>
  <c r="L5072" i="1"/>
  <c r="U5072" i="1" s="1"/>
  <c r="O5071" i="1"/>
  <c r="N5071" i="1"/>
  <c r="R5071" i="1"/>
  <c r="V5070" i="1"/>
  <c r="V5071" i="1" s="1"/>
  <c r="Q5074" i="1"/>
  <c r="M5072" i="1" l="1"/>
  <c r="O5072" i="1"/>
  <c r="N5072" i="1"/>
  <c r="T5072" i="1"/>
  <c r="R5072" i="1"/>
  <c r="L5073" i="1"/>
  <c r="U5073" i="1" s="1"/>
  <c r="Q5075" i="1"/>
  <c r="V5072" i="1" l="1"/>
  <c r="M5073" i="1"/>
  <c r="L5074" i="1"/>
  <c r="U5074" i="1" s="1"/>
  <c r="O5073" i="1"/>
  <c r="T5073" i="1"/>
  <c r="N5073" i="1"/>
  <c r="R5073" i="1"/>
  <c r="Q5076" i="1"/>
  <c r="M5074" i="1" l="1"/>
  <c r="O5074" i="1"/>
  <c r="R5074" i="1"/>
  <c r="N5074" i="1"/>
  <c r="N5075" i="1" s="1"/>
  <c r="T5074" i="1"/>
  <c r="V5073" i="1"/>
  <c r="L5075" i="1"/>
  <c r="T5075" i="1" s="1"/>
  <c r="Q5077" i="1"/>
  <c r="V5074" i="1" l="1"/>
  <c r="M5075" i="1"/>
  <c r="O5075" i="1"/>
  <c r="R5075" i="1"/>
  <c r="L5076" i="1"/>
  <c r="T5076" i="1" s="1"/>
  <c r="N5076" i="1"/>
  <c r="Q5078" i="1"/>
  <c r="V5075" i="1" l="1"/>
  <c r="M5076" i="1"/>
  <c r="O5076" i="1"/>
  <c r="R5076" i="1"/>
  <c r="V5076" i="1" s="1"/>
  <c r="L5077" i="1"/>
  <c r="T5077" i="1" s="1"/>
  <c r="N5077" i="1"/>
  <c r="Q5079" i="1"/>
  <c r="O5077" i="1" l="1"/>
  <c r="M5077" i="1"/>
  <c r="L5078" i="1"/>
  <c r="T5078" i="1" s="1"/>
  <c r="R5077" i="1"/>
  <c r="V5077" i="1" s="1"/>
  <c r="N5078" i="1"/>
  <c r="N5079" i="1" s="1"/>
  <c r="N5080" i="1" s="1"/>
  <c r="Q5080" i="1"/>
  <c r="M5078" i="1" l="1"/>
  <c r="O5078" i="1"/>
  <c r="R5078" i="1"/>
  <c r="V5078" i="1" s="1"/>
  <c r="L5079" i="1"/>
  <c r="T5079" i="1" s="1"/>
  <c r="N5081" i="1"/>
  <c r="N5082" i="1" s="1"/>
  <c r="Q5081" i="1"/>
  <c r="O5079" i="1" l="1"/>
  <c r="M5079" i="1"/>
  <c r="R5079" i="1"/>
  <c r="V5079" i="1" s="1"/>
  <c r="L5080" i="1"/>
  <c r="T5080" i="1" s="1"/>
  <c r="Q5082" i="1"/>
  <c r="N5083" i="1"/>
  <c r="M5080" i="1" l="1"/>
  <c r="L5081" i="1"/>
  <c r="T5081" i="1" s="1"/>
  <c r="O5080" i="1"/>
  <c r="R5080" i="1"/>
  <c r="V5080" i="1" s="1"/>
  <c r="N5084" i="1"/>
  <c r="Q5083" i="1"/>
  <c r="M5081" i="1" l="1"/>
  <c r="O5081" i="1"/>
  <c r="R5081" i="1"/>
  <c r="V5081" i="1" s="1"/>
  <c r="L5082" i="1"/>
  <c r="T5082" i="1" s="1"/>
  <c r="Q5084" i="1"/>
  <c r="N5085" i="1"/>
  <c r="M5082" i="1" l="1"/>
  <c r="L5083" i="1"/>
  <c r="T5083" i="1" s="1"/>
  <c r="O5082" i="1"/>
  <c r="R5082" i="1"/>
  <c r="V5082" i="1" s="1"/>
  <c r="N5086" i="1"/>
  <c r="Q5085" i="1"/>
  <c r="M5083" i="1" l="1"/>
  <c r="O5083" i="1"/>
  <c r="L5084" i="1"/>
  <c r="T5084" i="1" s="1"/>
  <c r="R5083" i="1"/>
  <c r="V5083" i="1" s="1"/>
  <c r="Q5086" i="1"/>
  <c r="N5087" i="1"/>
  <c r="M5084" i="1" l="1"/>
  <c r="O5084" i="1"/>
  <c r="R5084" i="1"/>
  <c r="V5084" i="1" s="1"/>
  <c r="L5085" i="1"/>
  <c r="T5085" i="1" s="1"/>
  <c r="N5088" i="1"/>
  <c r="Q5087" i="1"/>
  <c r="L5086" i="1" l="1"/>
  <c r="T5086" i="1" s="1"/>
  <c r="M5085" i="1"/>
  <c r="O5085" i="1"/>
  <c r="R5085" i="1"/>
  <c r="V5085" i="1" s="1"/>
  <c r="Q5088" i="1"/>
  <c r="N5089" i="1"/>
  <c r="M5086" i="1" l="1"/>
  <c r="O5086" i="1"/>
  <c r="L5087" i="1"/>
  <c r="T5087" i="1" s="1"/>
  <c r="R5086" i="1"/>
  <c r="V5086" i="1" s="1"/>
  <c r="N5090" i="1"/>
  <c r="Q5089" i="1"/>
  <c r="M5087" i="1" l="1"/>
  <c r="O5087" i="1"/>
  <c r="R5087" i="1"/>
  <c r="V5087" i="1" s="1"/>
  <c r="L5088" i="1"/>
  <c r="T5088" i="1" s="1"/>
  <c r="Q5090" i="1"/>
  <c r="N5091" i="1"/>
  <c r="L5089" i="1" l="1"/>
  <c r="T5089" i="1" s="1"/>
  <c r="M5088" i="1"/>
  <c r="O5088" i="1"/>
  <c r="R5088" i="1"/>
  <c r="V5088" i="1" s="1"/>
  <c r="N5092" i="1"/>
  <c r="Q5091" i="1"/>
  <c r="M5089" i="1" l="1"/>
  <c r="L5090" i="1"/>
  <c r="T5090" i="1" s="1"/>
  <c r="O5089" i="1"/>
  <c r="R5089" i="1"/>
  <c r="V5089" i="1" s="1"/>
  <c r="Q5092" i="1"/>
  <c r="N5093" i="1"/>
  <c r="L5091" i="1" l="1"/>
  <c r="T5091" i="1" s="1"/>
  <c r="R5090" i="1"/>
  <c r="V5090" i="1" s="1"/>
  <c r="M5090" i="1"/>
  <c r="O5090" i="1"/>
  <c r="N5094" i="1"/>
  <c r="Q5093" i="1"/>
  <c r="O5091" i="1" l="1"/>
  <c r="R5091" i="1"/>
  <c r="V5091" i="1" s="1"/>
  <c r="M5091" i="1"/>
  <c r="L5092" i="1"/>
  <c r="T5092" i="1" s="1"/>
  <c r="Q5094" i="1"/>
  <c r="M5092" i="1" l="1"/>
  <c r="O5092" i="1"/>
  <c r="R5092" i="1"/>
  <c r="V5092" i="1" s="1"/>
  <c r="L5093" i="1"/>
  <c r="T5093" i="1" s="1"/>
  <c r="Q5095" i="1"/>
  <c r="L5094" i="1" l="1"/>
  <c r="T5094" i="1" s="1"/>
  <c r="M5093" i="1"/>
  <c r="O5093" i="1"/>
  <c r="R5093" i="1"/>
  <c r="V5093" i="1" s="1"/>
  <c r="Q5096" i="1"/>
  <c r="M5094" i="1" l="1"/>
  <c r="O5094" i="1"/>
  <c r="R5094" i="1"/>
  <c r="V5094" i="1" s="1"/>
  <c r="L5095" i="1"/>
  <c r="U5095" i="1" s="1"/>
  <c r="Q5097" i="1"/>
  <c r="N5095" i="1" l="1"/>
  <c r="M5095" i="1"/>
  <c r="O5095" i="1"/>
  <c r="R5095" i="1"/>
  <c r="T5095" i="1"/>
  <c r="L5096" i="1"/>
  <c r="U5096" i="1" s="1"/>
  <c r="Q5098" i="1"/>
  <c r="V5095" i="1" l="1"/>
  <c r="O5096" i="1"/>
  <c r="R5096" i="1"/>
  <c r="N5096" i="1"/>
  <c r="L5097" i="1"/>
  <c r="U5097" i="1" s="1"/>
  <c r="M5096" i="1"/>
  <c r="T5096" i="1"/>
  <c r="Q5099" i="1"/>
  <c r="V5096" i="1" l="1"/>
  <c r="O5097" i="1"/>
  <c r="M5097" i="1"/>
  <c r="N5097" i="1"/>
  <c r="R5097" i="1"/>
  <c r="T5097" i="1"/>
  <c r="L5098" i="1"/>
  <c r="T5098" i="1" s="1"/>
  <c r="Q5100" i="1"/>
  <c r="V5097" i="1" l="1"/>
  <c r="M5098" i="1"/>
  <c r="O5098" i="1"/>
  <c r="U5098" i="1"/>
  <c r="L5099" i="1"/>
  <c r="T5099" i="1" s="1"/>
  <c r="N5098" i="1"/>
  <c r="N5099" i="1" s="1"/>
  <c r="R5098" i="1"/>
  <c r="Q5101" i="1"/>
  <c r="V5098" i="1" l="1"/>
  <c r="O5099" i="1"/>
  <c r="M5099" i="1"/>
  <c r="R5099" i="1"/>
  <c r="V5099" i="1" s="1"/>
  <c r="L5100" i="1"/>
  <c r="T5100" i="1" s="1"/>
  <c r="N5100" i="1"/>
  <c r="Q5102" i="1"/>
  <c r="M5100" i="1" l="1"/>
  <c r="O5100" i="1"/>
  <c r="L5101" i="1"/>
  <c r="T5101" i="1" s="1"/>
  <c r="R5100" i="1"/>
  <c r="V5100" i="1" s="1"/>
  <c r="N5101" i="1"/>
  <c r="Q5103" i="1"/>
  <c r="O5101" i="1" l="1"/>
  <c r="M5101" i="1"/>
  <c r="R5101" i="1"/>
  <c r="V5101" i="1" s="1"/>
  <c r="L5102" i="1"/>
  <c r="T5102" i="1" s="1"/>
  <c r="N5102" i="1"/>
  <c r="N5103" i="1" s="1"/>
  <c r="N5104" i="1" s="1"/>
  <c r="Q5104" i="1"/>
  <c r="M5102" i="1" l="1"/>
  <c r="O5102" i="1"/>
  <c r="R5102" i="1"/>
  <c r="V5102" i="1" s="1"/>
  <c r="L5103" i="1"/>
  <c r="T5103" i="1" s="1"/>
  <c r="N5105" i="1"/>
  <c r="Q5105" i="1"/>
  <c r="N5106" i="1"/>
  <c r="M5103" i="1" l="1"/>
  <c r="O5103" i="1"/>
  <c r="R5103" i="1"/>
  <c r="V5103" i="1" s="1"/>
  <c r="L5104" i="1"/>
  <c r="R5104" i="1" s="1"/>
  <c r="N5107" i="1"/>
  <c r="Q5106" i="1"/>
  <c r="M5104" i="1" l="1"/>
  <c r="O5104" i="1"/>
  <c r="T5104" i="1"/>
  <c r="V5104" i="1" s="1"/>
  <c r="L5105" i="1"/>
  <c r="T5105" i="1" s="1"/>
  <c r="Q5107" i="1"/>
  <c r="N5108" i="1"/>
  <c r="O5105" i="1" l="1"/>
  <c r="L5106" i="1"/>
  <c r="T5106" i="1" s="1"/>
  <c r="M5105" i="1"/>
  <c r="R5105" i="1"/>
  <c r="V5105" i="1" s="1"/>
  <c r="N5109" i="1"/>
  <c r="Q5108" i="1"/>
  <c r="M5106" i="1" l="1"/>
  <c r="L5107" i="1"/>
  <c r="T5107" i="1" s="1"/>
  <c r="O5106" i="1"/>
  <c r="R5106" i="1"/>
  <c r="V5106" i="1" s="1"/>
  <c r="Q5109" i="1"/>
  <c r="N5110" i="1"/>
  <c r="L5108" i="1" l="1"/>
  <c r="T5108" i="1" s="1"/>
  <c r="O5107" i="1"/>
  <c r="M5107" i="1"/>
  <c r="R5107" i="1"/>
  <c r="V5107" i="1" s="1"/>
  <c r="N5111" i="1"/>
  <c r="Q5110" i="1"/>
  <c r="M5108" i="1" l="1"/>
  <c r="L5109" i="1"/>
  <c r="T5109" i="1" s="1"/>
  <c r="O5108" i="1"/>
  <c r="R5108" i="1"/>
  <c r="V5108" i="1" s="1"/>
  <c r="Q5111" i="1"/>
  <c r="N5112" i="1"/>
  <c r="O5109" i="1" l="1"/>
  <c r="L5110" i="1"/>
  <c r="T5110" i="1" s="1"/>
  <c r="M5109" i="1"/>
  <c r="R5109" i="1"/>
  <c r="V5109" i="1" s="1"/>
  <c r="N5113" i="1"/>
  <c r="Q5112" i="1"/>
  <c r="M5110" i="1" l="1"/>
  <c r="O5110" i="1"/>
  <c r="R5110" i="1"/>
  <c r="V5110" i="1" s="1"/>
  <c r="L5111" i="1"/>
  <c r="M5111" i="1" s="1"/>
  <c r="Q5113" i="1"/>
  <c r="N5114" i="1"/>
  <c r="L5112" i="1" l="1"/>
  <c r="T5112" i="1" s="1"/>
  <c r="R5111" i="1"/>
  <c r="T5111" i="1"/>
  <c r="O5111" i="1"/>
  <c r="N5115" i="1"/>
  <c r="Q5114" i="1"/>
  <c r="M5112" i="1" l="1"/>
  <c r="O5112" i="1"/>
  <c r="R5112" i="1"/>
  <c r="L5113" i="1"/>
  <c r="T5113" i="1" s="1"/>
  <c r="V5111" i="1"/>
  <c r="Q5115" i="1"/>
  <c r="N5116" i="1"/>
  <c r="V5112" i="1" l="1"/>
  <c r="O5113" i="1"/>
  <c r="M5113" i="1"/>
  <c r="R5113" i="1"/>
  <c r="V5113" i="1" s="1"/>
  <c r="L5114" i="1"/>
  <c r="T5114" i="1" s="1"/>
  <c r="N5117" i="1"/>
  <c r="Q5116" i="1"/>
  <c r="M5114" i="1" l="1"/>
  <c r="L5115" i="1"/>
  <c r="R5115" i="1" s="1"/>
  <c r="O5114" i="1"/>
  <c r="R5114" i="1"/>
  <c r="V5114" i="1" s="1"/>
  <c r="Q5117" i="1"/>
  <c r="N5118" i="1"/>
  <c r="L5116" i="1" l="1"/>
  <c r="T5116" i="1" s="1"/>
  <c r="M5115" i="1"/>
  <c r="T5115" i="1"/>
  <c r="V5115" i="1" s="1"/>
  <c r="O5115" i="1"/>
  <c r="Q5118" i="1"/>
  <c r="M5116" i="1" l="1"/>
  <c r="O5116" i="1"/>
  <c r="R5116" i="1"/>
  <c r="V5116" i="1" s="1"/>
  <c r="L5117" i="1"/>
  <c r="T5117" i="1" s="1"/>
  <c r="Q5119" i="1"/>
  <c r="M5117" i="1" l="1"/>
  <c r="R5117" i="1"/>
  <c r="V5117" i="1" s="1"/>
  <c r="L5118" i="1"/>
  <c r="R5118" i="1" s="1"/>
  <c r="O5117" i="1"/>
  <c r="Q5120" i="1"/>
  <c r="L5119" i="1" l="1"/>
  <c r="U5119" i="1" s="1"/>
  <c r="T5118" i="1"/>
  <c r="V5118" i="1" s="1"/>
  <c r="M5118" i="1"/>
  <c r="O5118" i="1"/>
  <c r="Q5121" i="1"/>
  <c r="O5119" i="1" l="1"/>
  <c r="L5120" i="1"/>
  <c r="U5120" i="1" s="1"/>
  <c r="M5119" i="1"/>
  <c r="N5119" i="1"/>
  <c r="R5119" i="1"/>
  <c r="T5119" i="1"/>
  <c r="Q5122" i="1"/>
  <c r="M5120" i="1" l="1"/>
  <c r="V5119" i="1"/>
  <c r="O5120" i="1"/>
  <c r="R5120" i="1"/>
  <c r="N5120" i="1"/>
  <c r="T5120" i="1"/>
  <c r="L5121" i="1"/>
  <c r="U5121" i="1" s="1"/>
  <c r="Q5123" i="1"/>
  <c r="V5120" i="1" l="1"/>
  <c r="M5121" i="1"/>
  <c r="N5121" i="1"/>
  <c r="O5121" i="1"/>
  <c r="R5121" i="1"/>
  <c r="T5121" i="1"/>
  <c r="L5122" i="1"/>
  <c r="U5122" i="1" s="1"/>
  <c r="Q5124" i="1"/>
  <c r="V5121" i="1" l="1"/>
  <c r="O5122" i="1"/>
  <c r="L5123" i="1"/>
  <c r="T5123" i="1" s="1"/>
  <c r="M5122" i="1"/>
  <c r="N5122" i="1"/>
  <c r="N5123" i="1" s="1"/>
  <c r="R5122" i="1"/>
  <c r="T5122" i="1"/>
  <c r="Q5125" i="1"/>
  <c r="V5122" i="1" l="1"/>
  <c r="O5123" i="1"/>
  <c r="M5123" i="1"/>
  <c r="R5123" i="1"/>
  <c r="V5123" i="1" s="1"/>
  <c r="L5124" i="1"/>
  <c r="T5124" i="1" s="1"/>
  <c r="N5124" i="1"/>
  <c r="Q5126" i="1"/>
  <c r="M5124" i="1" l="1"/>
  <c r="L5125" i="1"/>
  <c r="T5125" i="1" s="1"/>
  <c r="O5124" i="1"/>
  <c r="R5124" i="1"/>
  <c r="V5124" i="1" s="1"/>
  <c r="N5125" i="1"/>
  <c r="Q5127" i="1"/>
  <c r="M5125" i="1" l="1"/>
  <c r="O5125" i="1"/>
  <c r="L5126" i="1"/>
  <c r="T5126" i="1" s="1"/>
  <c r="R5125" i="1"/>
  <c r="V5125" i="1" s="1"/>
  <c r="N5126" i="1"/>
  <c r="N5127" i="1" s="1"/>
  <c r="N5128" i="1" s="1"/>
  <c r="Q5128" i="1"/>
  <c r="M5126" i="1" l="1"/>
  <c r="R5126" i="1"/>
  <c r="V5126" i="1" s="1"/>
  <c r="O5126" i="1"/>
  <c r="L5127" i="1"/>
  <c r="T5127" i="1" s="1"/>
  <c r="N5129" i="1"/>
  <c r="N5130" i="1" s="1"/>
  <c r="Q5129" i="1"/>
  <c r="M5127" i="1" l="1"/>
  <c r="O5127" i="1"/>
  <c r="R5127" i="1"/>
  <c r="V5127" i="1" s="1"/>
  <c r="L5128" i="1"/>
  <c r="T5128" i="1" s="1"/>
  <c r="N5131" i="1"/>
  <c r="Q5130" i="1"/>
  <c r="M5128" i="1" l="1"/>
  <c r="O5128" i="1"/>
  <c r="R5128" i="1"/>
  <c r="V5128" i="1" s="1"/>
  <c r="L5129" i="1"/>
  <c r="T5129" i="1" s="1"/>
  <c r="Q5131" i="1"/>
  <c r="N5132" i="1"/>
  <c r="L5130" i="1" l="1"/>
  <c r="T5130" i="1" s="1"/>
  <c r="M5129" i="1"/>
  <c r="O5129" i="1"/>
  <c r="R5129" i="1"/>
  <c r="V5129" i="1" s="1"/>
  <c r="N5133" i="1"/>
  <c r="Q5132" i="1"/>
  <c r="O5130" i="1" l="1"/>
  <c r="R5130" i="1"/>
  <c r="V5130" i="1" s="1"/>
  <c r="M5130" i="1"/>
  <c r="L5131" i="1"/>
  <c r="R5131" i="1" s="1"/>
  <c r="Q5133" i="1"/>
  <c r="N5134" i="1"/>
  <c r="O5131" i="1" l="1"/>
  <c r="T5131" i="1"/>
  <c r="V5131" i="1" s="1"/>
  <c r="L5132" i="1"/>
  <c r="R5132" i="1" s="1"/>
  <c r="M5131" i="1"/>
  <c r="N5135" i="1"/>
  <c r="Q5134" i="1"/>
  <c r="M5132" i="1" l="1"/>
  <c r="L5133" i="1"/>
  <c r="T5133" i="1" s="1"/>
  <c r="T5132" i="1"/>
  <c r="V5132" i="1" s="1"/>
  <c r="O5132" i="1"/>
  <c r="Q5135" i="1"/>
  <c r="N5136" i="1"/>
  <c r="M5133" i="1" l="1"/>
  <c r="L5134" i="1"/>
  <c r="T5134" i="1" s="1"/>
  <c r="O5133" i="1"/>
  <c r="R5133" i="1"/>
  <c r="V5133" i="1" s="1"/>
  <c r="N5137" i="1"/>
  <c r="Q5136" i="1"/>
  <c r="M5134" i="1" l="1"/>
  <c r="O5134" i="1"/>
  <c r="L5135" i="1"/>
  <c r="T5135" i="1" s="1"/>
  <c r="R5134" i="1"/>
  <c r="V5134" i="1" s="1"/>
  <c r="Q5137" i="1"/>
  <c r="N5138" i="1"/>
  <c r="O5135" i="1" l="1"/>
  <c r="M5135" i="1"/>
  <c r="R5135" i="1"/>
  <c r="V5135" i="1" s="1"/>
  <c r="L5136" i="1"/>
  <c r="T5136" i="1" s="1"/>
  <c r="N5139" i="1"/>
  <c r="Q5138" i="1"/>
  <c r="M5136" i="1" l="1"/>
  <c r="L5137" i="1"/>
  <c r="R5137" i="1" s="1"/>
  <c r="O5136" i="1"/>
  <c r="R5136" i="1"/>
  <c r="V5136" i="1" s="1"/>
  <c r="Q5139" i="1"/>
  <c r="N5140" i="1"/>
  <c r="O5137" i="1" l="1"/>
  <c r="L5138" i="1"/>
  <c r="T5138" i="1" s="1"/>
  <c r="T5137" i="1"/>
  <c r="V5137" i="1" s="1"/>
  <c r="M5137" i="1"/>
  <c r="N5141" i="1"/>
  <c r="Q5140" i="1"/>
  <c r="M5138" i="1" l="1"/>
  <c r="O5138" i="1"/>
  <c r="L5139" i="1"/>
  <c r="T5139" i="1" s="1"/>
  <c r="R5138" i="1"/>
  <c r="V5138" i="1" s="1"/>
  <c r="Q5141" i="1"/>
  <c r="N5142" i="1"/>
  <c r="O5139" i="1" l="1"/>
  <c r="M5139" i="1"/>
  <c r="R5139" i="1"/>
  <c r="V5139" i="1" s="1"/>
  <c r="L5140" i="1"/>
  <c r="T5140" i="1" s="1"/>
  <c r="Q5142" i="1"/>
  <c r="O5140" i="1" l="1"/>
  <c r="M5140" i="1"/>
  <c r="L5141" i="1"/>
  <c r="T5141" i="1" s="1"/>
  <c r="R5140" i="1"/>
  <c r="V5140" i="1" s="1"/>
  <c r="Q5143" i="1"/>
  <c r="M5141" i="1" l="1"/>
  <c r="O5141" i="1"/>
  <c r="R5141" i="1"/>
  <c r="V5141" i="1" s="1"/>
  <c r="L5142" i="1"/>
  <c r="O5142" i="1" s="1"/>
  <c r="Q5144" i="1"/>
  <c r="M5142" i="1" l="1"/>
  <c r="L5143" i="1"/>
  <c r="U5143" i="1" s="1"/>
  <c r="R5142" i="1"/>
  <c r="T5142" i="1"/>
  <c r="Q5145" i="1"/>
  <c r="M5143" i="1" l="1"/>
  <c r="N5143" i="1"/>
  <c r="O5143" i="1"/>
  <c r="R5143" i="1"/>
  <c r="L5144" i="1"/>
  <c r="U5144" i="1" s="1"/>
  <c r="T5143" i="1"/>
  <c r="V5142" i="1"/>
  <c r="Q5146" i="1"/>
  <c r="M5144" i="1" l="1"/>
  <c r="V5143" i="1"/>
  <c r="O5144" i="1"/>
  <c r="R5144" i="1"/>
  <c r="T5144" i="1"/>
  <c r="N5144" i="1"/>
  <c r="L5145" i="1"/>
  <c r="U5145" i="1" s="1"/>
  <c r="Q5147" i="1"/>
  <c r="V5144" i="1" l="1"/>
  <c r="M5145" i="1"/>
  <c r="N5145" i="1"/>
  <c r="O5145" i="1"/>
  <c r="R5145" i="1"/>
  <c r="T5145" i="1"/>
  <c r="L5146" i="1"/>
  <c r="U5146" i="1" s="1"/>
  <c r="Q5148" i="1"/>
  <c r="V5145" i="1" l="1"/>
  <c r="M5146" i="1"/>
  <c r="O5146" i="1"/>
  <c r="L5147" i="1"/>
  <c r="T5147" i="1" s="1"/>
  <c r="N5146" i="1"/>
  <c r="N5147" i="1" s="1"/>
  <c r="R5146" i="1"/>
  <c r="T5146" i="1"/>
  <c r="Q5149" i="1"/>
  <c r="V5146" i="1" l="1"/>
  <c r="M5147" i="1"/>
  <c r="R5147" i="1"/>
  <c r="O5147" i="1"/>
  <c r="L5148" i="1"/>
  <c r="T5148" i="1" s="1"/>
  <c r="N5148" i="1"/>
  <c r="Q5150" i="1"/>
  <c r="V5147" i="1" l="1"/>
  <c r="M5148" i="1"/>
  <c r="L5149" i="1"/>
  <c r="T5149" i="1" s="1"/>
  <c r="O5148" i="1"/>
  <c r="R5148" i="1"/>
  <c r="N5149" i="1"/>
  <c r="Q5151" i="1"/>
  <c r="V5148" i="1" l="1"/>
  <c r="O5149" i="1"/>
  <c r="M5149" i="1"/>
  <c r="R5149" i="1"/>
  <c r="L5150" i="1"/>
  <c r="T5150" i="1" s="1"/>
  <c r="N5150" i="1"/>
  <c r="N5151" i="1" s="1"/>
  <c r="N5152" i="1" s="1"/>
  <c r="Q5152" i="1"/>
  <c r="V5149" i="1" l="1"/>
  <c r="O5150" i="1"/>
  <c r="M5150" i="1"/>
  <c r="R5150" i="1"/>
  <c r="L5151" i="1"/>
  <c r="T5151" i="1" s="1"/>
  <c r="N5153" i="1"/>
  <c r="N5154" i="1" s="1"/>
  <c r="Q5153" i="1"/>
  <c r="V5150" i="1" l="1"/>
  <c r="L5152" i="1"/>
  <c r="T5152" i="1" s="1"/>
  <c r="M5151" i="1"/>
  <c r="O5151" i="1"/>
  <c r="R5151" i="1"/>
  <c r="V5151" i="1" s="1"/>
  <c r="Q5154" i="1"/>
  <c r="N5155" i="1"/>
  <c r="M5152" i="1" l="1"/>
  <c r="O5152" i="1"/>
  <c r="L5153" i="1"/>
  <c r="T5153" i="1" s="1"/>
  <c r="R5152" i="1"/>
  <c r="V5152" i="1" s="1"/>
  <c r="N5156" i="1"/>
  <c r="Q5155" i="1"/>
  <c r="M5153" i="1" l="1"/>
  <c r="L5154" i="1"/>
  <c r="T5154" i="1" s="1"/>
  <c r="O5153" i="1"/>
  <c r="R5153" i="1"/>
  <c r="V5153" i="1" s="1"/>
  <c r="Q5156" i="1"/>
  <c r="N5157" i="1"/>
  <c r="L5155" i="1" l="1"/>
  <c r="T5155" i="1" s="1"/>
  <c r="M5154" i="1"/>
  <c r="O5154" i="1"/>
  <c r="R5154" i="1"/>
  <c r="V5154" i="1" s="1"/>
  <c r="N5158" i="1"/>
  <c r="Q5157" i="1"/>
  <c r="M5155" i="1" l="1"/>
  <c r="O5155" i="1"/>
  <c r="R5155" i="1"/>
  <c r="V5155" i="1" s="1"/>
  <c r="L5156" i="1"/>
  <c r="T5156" i="1" s="1"/>
  <c r="Q5158" i="1"/>
  <c r="N5159" i="1"/>
  <c r="M5156" i="1" l="1"/>
  <c r="L5157" i="1"/>
  <c r="T5157" i="1" s="1"/>
  <c r="O5156" i="1"/>
  <c r="R5156" i="1"/>
  <c r="V5156" i="1" s="1"/>
  <c r="N5160" i="1"/>
  <c r="Q5159" i="1"/>
  <c r="M5157" i="1" l="1"/>
  <c r="O5157" i="1"/>
  <c r="R5157" i="1"/>
  <c r="V5157" i="1" s="1"/>
  <c r="L5158" i="1"/>
  <c r="T5158" i="1" s="1"/>
  <c r="Q5160" i="1"/>
  <c r="N5161" i="1"/>
  <c r="L5159" i="1" l="1"/>
  <c r="T5159" i="1" s="1"/>
  <c r="M5158" i="1"/>
  <c r="O5158" i="1"/>
  <c r="R5158" i="1"/>
  <c r="V5158" i="1" s="1"/>
  <c r="N5162" i="1"/>
  <c r="Q5161" i="1"/>
  <c r="M5159" i="1" l="1"/>
  <c r="O5159" i="1"/>
  <c r="L5160" i="1"/>
  <c r="T5160" i="1" s="1"/>
  <c r="R5159" i="1"/>
  <c r="V5159" i="1" s="1"/>
  <c r="Q5162" i="1"/>
  <c r="N5163" i="1"/>
  <c r="M5160" i="1" l="1"/>
  <c r="L5161" i="1"/>
  <c r="T5161" i="1" s="1"/>
  <c r="O5160" i="1"/>
  <c r="R5160" i="1"/>
  <c r="V5160" i="1" s="1"/>
  <c r="N5164" i="1"/>
  <c r="Q5163" i="1"/>
  <c r="M5161" i="1" l="1"/>
  <c r="O5161" i="1"/>
  <c r="L5162" i="1"/>
  <c r="T5162" i="1" s="1"/>
  <c r="R5161" i="1"/>
  <c r="V5161" i="1" s="1"/>
  <c r="Q5164" i="1"/>
  <c r="N5165" i="1"/>
  <c r="M5162" i="1" l="1"/>
  <c r="O5162" i="1"/>
  <c r="R5162" i="1"/>
  <c r="V5162" i="1" s="1"/>
  <c r="L5163" i="1"/>
  <c r="T5163" i="1" s="1"/>
  <c r="N5166" i="1"/>
  <c r="Q5165" i="1"/>
  <c r="M5163" i="1" l="1"/>
  <c r="R5163" i="1"/>
  <c r="V5163" i="1" s="1"/>
  <c r="O5163" i="1"/>
  <c r="L5164" i="1"/>
  <c r="T5164" i="1" s="1"/>
  <c r="Q5166" i="1"/>
  <c r="M5164" i="1" l="1"/>
  <c r="R5164" i="1"/>
  <c r="V5164" i="1" s="1"/>
  <c r="L5165" i="1"/>
  <c r="O5165" i="1" s="1"/>
  <c r="O5164" i="1"/>
  <c r="Q5167" i="1"/>
  <c r="R5165" i="1" l="1"/>
  <c r="T5165" i="1"/>
  <c r="L5166" i="1"/>
  <c r="T5166" i="1" s="1"/>
  <c r="M5165" i="1"/>
  <c r="Q5168" i="1"/>
  <c r="M5166" i="1" l="1"/>
  <c r="L5167" i="1"/>
  <c r="U5167" i="1" s="1"/>
  <c r="O5166" i="1"/>
  <c r="R5166" i="1"/>
  <c r="V5165" i="1"/>
  <c r="Q5169" i="1"/>
  <c r="O5167" i="1" l="1"/>
  <c r="M5167" i="1"/>
  <c r="N5167" i="1"/>
  <c r="T5167" i="1"/>
  <c r="R5167" i="1"/>
  <c r="L5168" i="1"/>
  <c r="U5168" i="1" s="1"/>
  <c r="V5166" i="1"/>
  <c r="Q5170" i="1"/>
  <c r="V5167" i="1" l="1"/>
  <c r="O5168" i="1"/>
  <c r="M5168" i="1"/>
  <c r="N5168" i="1"/>
  <c r="L5169" i="1"/>
  <c r="U5169" i="1" s="1"/>
  <c r="R5168" i="1"/>
  <c r="T5168" i="1"/>
  <c r="Q5171" i="1"/>
  <c r="V5168" i="1" l="1"/>
  <c r="O5169" i="1"/>
  <c r="N5169" i="1"/>
  <c r="M5169" i="1"/>
  <c r="R5169" i="1"/>
  <c r="T5169" i="1"/>
  <c r="L5170" i="1"/>
  <c r="U5170" i="1" s="1"/>
  <c r="Q5172" i="1"/>
  <c r="V5169" i="1" l="1"/>
  <c r="L5171" i="1"/>
  <c r="T5171" i="1" s="1"/>
  <c r="N5170" i="1"/>
  <c r="R5170" i="1"/>
  <c r="T5170" i="1"/>
  <c r="M5170" i="1"/>
  <c r="O5170" i="1"/>
  <c r="N5171" i="1"/>
  <c r="Q5173" i="1"/>
  <c r="V5170" i="1" l="1"/>
  <c r="M5171" i="1"/>
  <c r="O5171" i="1"/>
  <c r="R5171" i="1"/>
  <c r="L5172" i="1"/>
  <c r="T5172" i="1" s="1"/>
  <c r="N5172" i="1"/>
  <c r="Q5174" i="1"/>
  <c r="V5171" i="1" l="1"/>
  <c r="O5172" i="1"/>
  <c r="M5172" i="1"/>
  <c r="R5172" i="1"/>
  <c r="V5172" i="1" s="1"/>
  <c r="L5173" i="1"/>
  <c r="T5173" i="1" s="1"/>
  <c r="N5173" i="1"/>
  <c r="Q5175" i="1"/>
  <c r="M5173" i="1" l="1"/>
  <c r="O5173" i="1"/>
  <c r="R5173" i="1"/>
  <c r="V5173" i="1" s="1"/>
  <c r="L5174" i="1"/>
  <c r="T5174" i="1" s="1"/>
  <c r="N5174" i="1"/>
  <c r="N5175" i="1" s="1"/>
  <c r="N5176" i="1" s="1"/>
  <c r="Q5176" i="1"/>
  <c r="M5174" i="1" l="1"/>
  <c r="L5175" i="1"/>
  <c r="T5175" i="1" s="1"/>
  <c r="O5174" i="1"/>
  <c r="R5174" i="1"/>
  <c r="V5174" i="1" s="1"/>
  <c r="N5177" i="1"/>
  <c r="N5178" i="1" s="1"/>
  <c r="Q5177" i="1"/>
  <c r="M5175" i="1" l="1"/>
  <c r="O5175" i="1"/>
  <c r="R5175" i="1"/>
  <c r="V5175" i="1" s="1"/>
  <c r="L5176" i="1"/>
  <c r="R5176" i="1" s="1"/>
  <c r="Q5178" i="1"/>
  <c r="N5179" i="1"/>
  <c r="M5176" i="1" l="1"/>
  <c r="O5176" i="1"/>
  <c r="T5176" i="1"/>
  <c r="V5176" i="1" s="1"/>
  <c r="L5177" i="1"/>
  <c r="T5177" i="1" s="1"/>
  <c r="N5180" i="1"/>
  <c r="Q5179" i="1"/>
  <c r="M5177" i="1" l="1"/>
  <c r="L5178" i="1"/>
  <c r="T5178" i="1" s="1"/>
  <c r="O5177" i="1"/>
  <c r="R5177" i="1"/>
  <c r="V5177" i="1" s="1"/>
  <c r="Q5180" i="1"/>
  <c r="N5181" i="1"/>
  <c r="R5178" i="1" l="1"/>
  <c r="V5178" i="1" s="1"/>
  <c r="L5179" i="1"/>
  <c r="R5179" i="1" s="1"/>
  <c r="M5178" i="1"/>
  <c r="O5178" i="1"/>
  <c r="N5182" i="1"/>
  <c r="Q5181" i="1"/>
  <c r="M5179" i="1" l="1"/>
  <c r="T5179" i="1"/>
  <c r="V5179" i="1" s="1"/>
  <c r="L5180" i="1"/>
  <c r="T5180" i="1" s="1"/>
  <c r="O5179" i="1"/>
  <c r="Q5182" i="1"/>
  <c r="N5183" i="1"/>
  <c r="M5180" i="1" l="1"/>
  <c r="O5180" i="1"/>
  <c r="L5181" i="1"/>
  <c r="T5181" i="1" s="1"/>
  <c r="R5180" i="1"/>
  <c r="V5180" i="1" s="1"/>
  <c r="N5184" i="1"/>
  <c r="Q5183" i="1"/>
  <c r="L5182" i="1" l="1"/>
  <c r="T5182" i="1" s="1"/>
  <c r="M5181" i="1"/>
  <c r="O5181" i="1"/>
  <c r="R5181" i="1"/>
  <c r="V5181" i="1" s="1"/>
  <c r="Q5184" i="1"/>
  <c r="N5185" i="1"/>
  <c r="M5182" i="1" l="1"/>
  <c r="O5182" i="1"/>
  <c r="R5182" i="1"/>
  <c r="V5182" i="1" s="1"/>
  <c r="L5183" i="1"/>
  <c r="T5183" i="1" s="1"/>
  <c r="N5186" i="1"/>
  <c r="Q5185" i="1"/>
  <c r="M5183" i="1" l="1"/>
  <c r="L5184" i="1"/>
  <c r="T5184" i="1" s="1"/>
  <c r="O5183" i="1"/>
  <c r="R5183" i="1"/>
  <c r="V5183" i="1" s="1"/>
  <c r="Q5186" i="1"/>
  <c r="N5187" i="1"/>
  <c r="L5185" i="1" l="1"/>
  <c r="T5185" i="1" s="1"/>
  <c r="M5184" i="1"/>
  <c r="O5184" i="1"/>
  <c r="R5184" i="1"/>
  <c r="V5184" i="1" s="1"/>
  <c r="N5188" i="1"/>
  <c r="Q5187" i="1"/>
  <c r="M5185" i="1" l="1"/>
  <c r="O5185" i="1"/>
  <c r="R5185" i="1"/>
  <c r="V5185" i="1" s="1"/>
  <c r="L5186" i="1"/>
  <c r="T5186" i="1" s="1"/>
  <c r="Q5188" i="1"/>
  <c r="N5189" i="1"/>
  <c r="M5186" i="1" l="1"/>
  <c r="O5186" i="1"/>
  <c r="R5186" i="1"/>
  <c r="V5186" i="1" s="1"/>
  <c r="L5187" i="1"/>
  <c r="T5187" i="1" s="1"/>
  <c r="N5190" i="1"/>
  <c r="Q5189" i="1"/>
  <c r="L5188" i="1" l="1"/>
  <c r="T5188" i="1" s="1"/>
  <c r="M5187" i="1"/>
  <c r="O5187" i="1"/>
  <c r="R5187" i="1"/>
  <c r="V5187" i="1" s="1"/>
  <c r="Q5190" i="1"/>
  <c r="O5188" i="1" l="1"/>
  <c r="M5188" i="1"/>
  <c r="R5188" i="1"/>
  <c r="V5188" i="1" s="1"/>
  <c r="L5189" i="1"/>
  <c r="T5189" i="1" s="1"/>
  <c r="Q5191" i="1"/>
  <c r="M5189" i="1" l="1"/>
  <c r="O5189" i="1"/>
  <c r="L5190" i="1"/>
  <c r="T5190" i="1" s="1"/>
  <c r="R5189" i="1"/>
  <c r="V5189" i="1" s="1"/>
  <c r="Q5192" i="1"/>
  <c r="M5190" i="1" l="1"/>
  <c r="L5191" i="1"/>
  <c r="U5191" i="1" s="1"/>
  <c r="O5190" i="1"/>
  <c r="R5190" i="1"/>
  <c r="V5190" i="1" s="1"/>
  <c r="Q5193" i="1"/>
  <c r="M5191" i="1" l="1"/>
  <c r="O5191" i="1"/>
  <c r="N5191" i="1"/>
  <c r="L5192" i="1"/>
  <c r="U5192" i="1" s="1"/>
  <c r="R5191" i="1"/>
  <c r="T5191" i="1"/>
  <c r="Q5194" i="1"/>
  <c r="V5191" i="1" l="1"/>
  <c r="M5192" i="1"/>
  <c r="O5192" i="1"/>
  <c r="R5192" i="1"/>
  <c r="N5192" i="1"/>
  <c r="T5192" i="1"/>
  <c r="L5193" i="1"/>
  <c r="U5193" i="1" s="1"/>
  <c r="Q5195" i="1"/>
  <c r="V5192" i="1" l="1"/>
  <c r="M5193" i="1"/>
  <c r="O5193" i="1"/>
  <c r="N5193" i="1"/>
  <c r="R5193" i="1"/>
  <c r="T5193" i="1"/>
  <c r="L5194" i="1"/>
  <c r="U5194" i="1" s="1"/>
  <c r="Q5196" i="1"/>
  <c r="V5193" i="1" l="1"/>
  <c r="L5195" i="1"/>
  <c r="T5195" i="1" s="1"/>
  <c r="M5194" i="1"/>
  <c r="O5194" i="1"/>
  <c r="N5194" i="1"/>
  <c r="N5195" i="1" s="1"/>
  <c r="R5194" i="1"/>
  <c r="T5194" i="1"/>
  <c r="Q5197" i="1"/>
  <c r="R5195" i="1" l="1"/>
  <c r="M5195" i="1"/>
  <c r="O5195" i="1"/>
  <c r="V5194" i="1"/>
  <c r="L5196" i="1"/>
  <c r="T5196" i="1" s="1"/>
  <c r="N5196" i="1"/>
  <c r="Q5198" i="1"/>
  <c r="V5195" i="1" l="1"/>
  <c r="L5197" i="1"/>
  <c r="T5197" i="1" s="1"/>
  <c r="M5196" i="1"/>
  <c r="O5196" i="1"/>
  <c r="R5196" i="1"/>
  <c r="N5197" i="1"/>
  <c r="Q5199" i="1"/>
  <c r="V5196" i="1" l="1"/>
  <c r="O5197" i="1"/>
  <c r="R5197" i="1"/>
  <c r="M5197" i="1"/>
  <c r="L5198" i="1"/>
  <c r="R5198" i="1" s="1"/>
  <c r="N5198" i="1"/>
  <c r="N5199" i="1" s="1"/>
  <c r="N5200" i="1" s="1"/>
  <c r="Q5200" i="1"/>
  <c r="V5197" i="1" l="1"/>
  <c r="T5198" i="1"/>
  <c r="L5199" i="1"/>
  <c r="T5199" i="1" s="1"/>
  <c r="M5198" i="1"/>
  <c r="O5198" i="1"/>
  <c r="N5201" i="1"/>
  <c r="N5202" i="1" s="1"/>
  <c r="Q5201" i="1"/>
  <c r="V5198" i="1" l="1"/>
  <c r="M5199" i="1"/>
  <c r="R5199" i="1"/>
  <c r="O5199" i="1"/>
  <c r="L5200" i="1"/>
  <c r="R5200" i="1" s="1"/>
  <c r="N5203" i="1"/>
  <c r="Q5202" i="1"/>
  <c r="V5199" i="1" l="1"/>
  <c r="L5201" i="1"/>
  <c r="T5201" i="1" s="1"/>
  <c r="O5200" i="1"/>
  <c r="T5200" i="1"/>
  <c r="V5200" i="1" s="1"/>
  <c r="M5200" i="1"/>
  <c r="Q5203" i="1"/>
  <c r="N5204" i="1"/>
  <c r="O5201" i="1" l="1"/>
  <c r="M5201" i="1"/>
  <c r="R5201" i="1"/>
  <c r="V5201" i="1" s="1"/>
  <c r="L5202" i="1"/>
  <c r="T5202" i="1" s="1"/>
  <c r="N5205" i="1"/>
  <c r="Q5204" i="1"/>
  <c r="M5202" i="1" l="1"/>
  <c r="L5203" i="1"/>
  <c r="T5203" i="1" s="1"/>
  <c r="O5202" i="1"/>
  <c r="R5202" i="1"/>
  <c r="V5202" i="1" s="1"/>
  <c r="Q5205" i="1"/>
  <c r="N5206" i="1"/>
  <c r="O5203" i="1" l="1"/>
  <c r="M5203" i="1"/>
  <c r="L5204" i="1"/>
  <c r="T5204" i="1" s="1"/>
  <c r="R5203" i="1"/>
  <c r="V5203" i="1" s="1"/>
  <c r="N5207" i="1"/>
  <c r="Q5206" i="1"/>
  <c r="M5204" i="1" l="1"/>
  <c r="L5205" i="1"/>
  <c r="T5205" i="1" s="1"/>
  <c r="O5204" i="1"/>
  <c r="R5204" i="1"/>
  <c r="V5204" i="1" s="1"/>
  <c r="Q5207" i="1"/>
  <c r="N5208" i="1"/>
  <c r="L5206" i="1" l="1"/>
  <c r="T5206" i="1" s="1"/>
  <c r="O5205" i="1"/>
  <c r="M5205" i="1"/>
  <c r="R5205" i="1"/>
  <c r="V5205" i="1" s="1"/>
  <c r="N5209" i="1"/>
  <c r="Q5208" i="1"/>
  <c r="O5206" i="1" l="1"/>
  <c r="M5206" i="1"/>
  <c r="R5206" i="1"/>
  <c r="V5206" i="1" s="1"/>
  <c r="L5207" i="1"/>
  <c r="T5207" i="1" s="1"/>
  <c r="Q5209" i="1"/>
  <c r="N5210" i="1"/>
  <c r="M5207" i="1" l="1"/>
  <c r="O5207" i="1"/>
  <c r="L5208" i="1"/>
  <c r="T5208" i="1" s="1"/>
  <c r="R5207" i="1"/>
  <c r="V5207" i="1" s="1"/>
  <c r="Q5210" i="1"/>
  <c r="N5211" i="1"/>
  <c r="M5208" i="1" l="1"/>
  <c r="O5208" i="1"/>
  <c r="R5208" i="1"/>
  <c r="V5208" i="1" s="1"/>
  <c r="L5209" i="1"/>
  <c r="M5209" i="1" s="1"/>
  <c r="N5212" i="1"/>
  <c r="Q5211" i="1"/>
  <c r="L5210" i="1" l="1"/>
  <c r="T5210" i="1" s="1"/>
  <c r="O5209" i="1"/>
  <c r="R5209" i="1"/>
  <c r="T5209" i="1"/>
  <c r="Q5212" i="1"/>
  <c r="N5213" i="1"/>
  <c r="M5210" i="1" l="1"/>
  <c r="O5210" i="1"/>
  <c r="R5210" i="1"/>
  <c r="L5211" i="1"/>
  <c r="T5211" i="1" s="1"/>
  <c r="V5209" i="1"/>
  <c r="N5214" i="1"/>
  <c r="Q5213" i="1"/>
  <c r="V5210" i="1" l="1"/>
  <c r="M5211" i="1"/>
  <c r="O5211" i="1"/>
  <c r="R5211" i="1"/>
  <c r="L5212" i="1"/>
  <c r="T5212" i="1" s="1"/>
  <c r="Q5214" i="1"/>
  <c r="V5211" i="1" l="1"/>
  <c r="L5213" i="1"/>
  <c r="T5213" i="1" s="1"/>
  <c r="M5212" i="1"/>
  <c r="O5212" i="1"/>
  <c r="R5212" i="1"/>
  <c r="Q5215" i="1"/>
  <c r="M5213" i="1" l="1"/>
  <c r="V5212" i="1"/>
  <c r="O5213" i="1"/>
  <c r="L5214" i="1"/>
  <c r="T5214" i="1" s="1"/>
  <c r="R5213" i="1"/>
  <c r="Q5216" i="1"/>
  <c r="V5213" i="1" l="1"/>
  <c r="M5214" i="1"/>
  <c r="O5214" i="1"/>
  <c r="R5214" i="1"/>
  <c r="L5215" i="1"/>
  <c r="U5215" i="1" s="1"/>
  <c r="Q5217" i="1"/>
  <c r="V5214" i="1" l="1"/>
  <c r="O5215" i="1"/>
  <c r="M5215" i="1"/>
  <c r="N5215" i="1"/>
  <c r="T5215" i="1"/>
  <c r="R5215" i="1"/>
  <c r="L5216" i="1"/>
  <c r="O5216" i="1" s="1"/>
  <c r="Q5218" i="1"/>
  <c r="V5215" i="1" l="1"/>
  <c r="L5217" i="1"/>
  <c r="U5217" i="1" s="1"/>
  <c r="M5216" i="1"/>
  <c r="T5216" i="1"/>
  <c r="N5216" i="1"/>
  <c r="R5216" i="1"/>
  <c r="U5216" i="1"/>
  <c r="Q5219" i="1"/>
  <c r="M5217" i="1" l="1"/>
  <c r="O5217" i="1"/>
  <c r="N5217" i="1"/>
  <c r="V5216" i="1"/>
  <c r="T5217" i="1"/>
  <c r="R5217" i="1"/>
  <c r="L5218" i="1"/>
  <c r="U5218" i="1" s="1"/>
  <c r="Q5220" i="1"/>
  <c r="V5217" i="1" l="1"/>
  <c r="O5218" i="1"/>
  <c r="M5218" i="1"/>
  <c r="N5218" i="1"/>
  <c r="N5219" i="1" s="1"/>
  <c r="L5219" i="1"/>
  <c r="T5219" i="1" s="1"/>
  <c r="R5218" i="1"/>
  <c r="T5218" i="1"/>
  <c r="Q5221" i="1"/>
  <c r="V5218" i="1" l="1"/>
  <c r="O5219" i="1"/>
  <c r="M5219" i="1"/>
  <c r="R5219" i="1"/>
  <c r="V5219" i="1" s="1"/>
  <c r="L5220" i="1"/>
  <c r="T5220" i="1" s="1"/>
  <c r="N5220" i="1"/>
  <c r="Q5222" i="1"/>
  <c r="L5221" i="1" l="1"/>
  <c r="T5221" i="1" s="1"/>
  <c r="O5220" i="1"/>
  <c r="M5220" i="1"/>
  <c r="R5220" i="1"/>
  <c r="V5220" i="1" s="1"/>
  <c r="N5221" i="1"/>
  <c r="Q5223" i="1"/>
  <c r="O5221" i="1" l="1"/>
  <c r="M5221" i="1"/>
  <c r="R5221" i="1"/>
  <c r="V5221" i="1" s="1"/>
  <c r="L5222" i="1"/>
  <c r="M5222" i="1" s="1"/>
  <c r="N5222" i="1"/>
  <c r="N5223" i="1" s="1"/>
  <c r="N5224" i="1" s="1"/>
  <c r="Q5224" i="1"/>
  <c r="R5222" i="1" l="1"/>
  <c r="T5222" i="1"/>
  <c r="L5223" i="1"/>
  <c r="T5223" i="1" s="1"/>
  <c r="O5222" i="1"/>
  <c r="N5225" i="1"/>
  <c r="Q5225" i="1"/>
  <c r="M5223" i="1" l="1"/>
  <c r="L5224" i="1"/>
  <c r="T5224" i="1" s="1"/>
  <c r="O5223" i="1"/>
  <c r="R5223" i="1"/>
  <c r="V5222" i="1"/>
  <c r="N5226" i="1"/>
  <c r="Q5226" i="1"/>
  <c r="O5224" i="1" l="1"/>
  <c r="M5224" i="1"/>
  <c r="R5224" i="1"/>
  <c r="L5225" i="1"/>
  <c r="T5225" i="1" s="1"/>
  <c r="V5223" i="1"/>
  <c r="N5227" i="1"/>
  <c r="Q5227" i="1"/>
  <c r="V5224" i="1" l="1"/>
  <c r="M5225" i="1"/>
  <c r="L5226" i="1"/>
  <c r="T5226" i="1" s="1"/>
  <c r="O5225" i="1"/>
  <c r="R5225" i="1"/>
  <c r="N5228" i="1"/>
  <c r="Q5228" i="1"/>
  <c r="V5225" i="1" l="1"/>
  <c r="O5226" i="1"/>
  <c r="M5226" i="1"/>
  <c r="R5226" i="1"/>
  <c r="L5227" i="1"/>
  <c r="T5227" i="1" s="1"/>
  <c r="N5229" i="1"/>
  <c r="Q5229" i="1"/>
  <c r="V5226" i="1" l="1"/>
  <c r="L5228" i="1"/>
  <c r="T5228" i="1" s="1"/>
  <c r="M5227" i="1"/>
  <c r="O5227" i="1"/>
  <c r="R5227" i="1"/>
  <c r="V5227" i="1" s="1"/>
  <c r="N5230" i="1"/>
  <c r="Q5230" i="1"/>
  <c r="O5228" i="1"/>
  <c r="M5228" i="1" l="1"/>
  <c r="R5228" i="1"/>
  <c r="V5228" i="1" s="1"/>
  <c r="L5229" i="1"/>
  <c r="O5229" i="1" s="1"/>
  <c r="N5231" i="1"/>
  <c r="Q5231" i="1"/>
  <c r="M5229" i="1" l="1"/>
  <c r="R5229" i="1"/>
  <c r="T5229" i="1"/>
  <c r="L5230" i="1"/>
  <c r="T5230" i="1" s="1"/>
  <c r="N5232" i="1"/>
  <c r="Q5232" i="1"/>
  <c r="L5231" i="1" l="1"/>
  <c r="T5231" i="1" s="1"/>
  <c r="O5230" i="1"/>
  <c r="V5229" i="1"/>
  <c r="M5230" i="1"/>
  <c r="R5230" i="1"/>
  <c r="N5233" i="1"/>
  <c r="Q5233" i="1"/>
  <c r="M5231" i="1" l="1"/>
  <c r="R5231" i="1"/>
  <c r="O5231" i="1"/>
  <c r="V5230" i="1"/>
  <c r="L5232" i="1"/>
  <c r="T5232" i="1" s="1"/>
  <c r="N5234" i="1"/>
  <c r="Q5234" i="1"/>
  <c r="V5231" i="1" l="1"/>
  <c r="M5232" i="1"/>
  <c r="O5232" i="1"/>
  <c r="R5232" i="1"/>
  <c r="L5233" i="1"/>
  <c r="O5233" i="1" s="1"/>
  <c r="N5235" i="1"/>
  <c r="Q5235" i="1"/>
  <c r="V5232" i="1" l="1"/>
  <c r="M5233" i="1"/>
  <c r="L5234" i="1"/>
  <c r="R5234" i="1" s="1"/>
  <c r="R5233" i="1"/>
  <c r="T5233" i="1"/>
  <c r="N5236" i="1"/>
  <c r="Q5236" i="1"/>
  <c r="O5234" i="1" l="1"/>
  <c r="M5234" i="1"/>
  <c r="L5235" i="1"/>
  <c r="T5235" i="1" s="1"/>
  <c r="T5234" i="1"/>
  <c r="V5233" i="1"/>
  <c r="N5237" i="1"/>
  <c r="Q5237" i="1"/>
  <c r="M5235" i="1" l="1"/>
  <c r="V5234" i="1"/>
  <c r="L5236" i="1"/>
  <c r="T5236" i="1" s="1"/>
  <c r="O5235" i="1"/>
  <c r="R5235" i="1"/>
  <c r="N5238" i="1"/>
  <c r="Q5238" i="1"/>
  <c r="V5235" i="1" l="1"/>
  <c r="M5236" i="1"/>
  <c r="O5236" i="1"/>
  <c r="L5237" i="1"/>
  <c r="T5237" i="1" s="1"/>
  <c r="R5236" i="1"/>
  <c r="V5236" i="1" s="1"/>
  <c r="Q5239" i="1"/>
  <c r="M5237" i="1" l="1"/>
  <c r="O5237" i="1"/>
  <c r="L5238" i="1"/>
  <c r="T5238" i="1" s="1"/>
  <c r="R5237" i="1"/>
  <c r="V5237" i="1" s="1"/>
  <c r="Q5240" i="1"/>
  <c r="M5238" i="1" l="1"/>
  <c r="O5238" i="1"/>
  <c r="L5239" i="1"/>
  <c r="U5239" i="1" s="1"/>
  <c r="R5238" i="1"/>
  <c r="V5238" i="1" s="1"/>
  <c r="Q5241" i="1"/>
  <c r="L5240" i="1" l="1"/>
  <c r="U5240" i="1" s="1"/>
  <c r="M5239" i="1"/>
  <c r="O5239" i="1"/>
  <c r="N5239" i="1"/>
  <c r="R5239" i="1"/>
  <c r="T5239" i="1"/>
  <c r="Q5242" i="1"/>
  <c r="R5240" i="1" l="1"/>
  <c r="N5240" i="1"/>
  <c r="O5240" i="1"/>
  <c r="M5240" i="1"/>
  <c r="T5240" i="1"/>
  <c r="V5239" i="1"/>
  <c r="L5241" i="1"/>
  <c r="U5241" i="1" s="1"/>
  <c r="Q5243" i="1"/>
  <c r="V5240" i="1" l="1"/>
  <c r="M5241" i="1"/>
  <c r="N5241" i="1"/>
  <c r="T5241" i="1"/>
  <c r="L5242" i="1"/>
  <c r="T5242" i="1" s="1"/>
  <c r="O5241" i="1"/>
  <c r="R5241" i="1"/>
  <c r="Q5244" i="1"/>
  <c r="V5241" i="1" l="1"/>
  <c r="L5243" i="1"/>
  <c r="T5243" i="1" s="1"/>
  <c r="M5242" i="1"/>
  <c r="N5242" i="1"/>
  <c r="N5243" i="1" s="1"/>
  <c r="U5242" i="1"/>
  <c r="O5242" i="1"/>
  <c r="R5242" i="1"/>
  <c r="Q5245" i="1"/>
  <c r="V5242" i="1" l="1"/>
  <c r="M5243" i="1"/>
  <c r="R5243" i="1"/>
  <c r="O5243" i="1"/>
  <c r="L5244" i="1"/>
  <c r="T5244" i="1" s="1"/>
  <c r="N5244" i="1"/>
  <c r="Q5246" i="1"/>
  <c r="V5243" i="1" l="1"/>
  <c r="M5244" i="1"/>
  <c r="L5245" i="1"/>
  <c r="T5245" i="1" s="1"/>
  <c r="O5244" i="1"/>
  <c r="R5244" i="1"/>
  <c r="V5244" i="1" s="1"/>
  <c r="N5245" i="1"/>
  <c r="Q5247" i="1"/>
  <c r="M5245" i="1" l="1"/>
  <c r="L5246" i="1"/>
  <c r="T5246" i="1" s="1"/>
  <c r="O5245" i="1"/>
  <c r="R5245" i="1"/>
  <c r="V5245" i="1" s="1"/>
  <c r="N5246" i="1"/>
  <c r="N5247" i="1" s="1"/>
  <c r="N5248" i="1" s="1"/>
  <c r="Q5248" i="1"/>
  <c r="M5246" i="1" l="1"/>
  <c r="O5246" i="1"/>
  <c r="R5246" i="1"/>
  <c r="V5246" i="1" s="1"/>
  <c r="L5247" i="1"/>
  <c r="R5247" i="1" s="1"/>
  <c r="N5249" i="1"/>
  <c r="N5250" i="1" s="1"/>
  <c r="Q5249" i="1"/>
  <c r="M5247" i="1" l="1"/>
  <c r="T5247" i="1"/>
  <c r="V5247" i="1" s="1"/>
  <c r="L5248" i="1"/>
  <c r="R5248" i="1" s="1"/>
  <c r="O5247" i="1"/>
  <c r="N5251" i="1"/>
  <c r="Q5250" i="1"/>
  <c r="L5249" i="1" l="1"/>
  <c r="T5249" i="1" s="1"/>
  <c r="O5248" i="1"/>
  <c r="M5248" i="1"/>
  <c r="T5248" i="1"/>
  <c r="V5248" i="1" s="1"/>
  <c r="N5252" i="1"/>
  <c r="Q5251" i="1"/>
  <c r="M5249" i="1" l="1"/>
  <c r="O5249" i="1"/>
  <c r="R5249" i="1"/>
  <c r="V5249" i="1" s="1"/>
  <c r="L5250" i="1"/>
  <c r="T5250" i="1" s="1"/>
  <c r="N5253" i="1"/>
  <c r="Q5252" i="1"/>
  <c r="L5251" i="1" l="1"/>
  <c r="T5251" i="1" s="1"/>
  <c r="M5250" i="1"/>
  <c r="O5250" i="1"/>
  <c r="R5250" i="1"/>
  <c r="V5250" i="1" s="1"/>
  <c r="Q5253" i="1"/>
  <c r="N5254" i="1"/>
  <c r="M5251" i="1" l="1"/>
  <c r="L5252" i="1"/>
  <c r="T5252" i="1" s="1"/>
  <c r="O5251" i="1"/>
  <c r="R5251" i="1"/>
  <c r="V5251" i="1" s="1"/>
  <c r="N5255" i="1"/>
  <c r="Q5254" i="1"/>
  <c r="M5252" i="1" l="1"/>
  <c r="R5252" i="1"/>
  <c r="V5252" i="1" s="1"/>
  <c r="O5252" i="1"/>
  <c r="L5253" i="1"/>
  <c r="T5253" i="1" s="1"/>
  <c r="Q5255" i="1"/>
  <c r="N5256" i="1"/>
  <c r="M5253" i="1" l="1"/>
  <c r="R5253" i="1"/>
  <c r="V5253" i="1" s="1"/>
  <c r="L5254" i="1"/>
  <c r="T5254" i="1" s="1"/>
  <c r="O5253" i="1"/>
  <c r="N5257" i="1"/>
  <c r="Q5256" i="1"/>
  <c r="M5254" i="1" l="1"/>
  <c r="O5254" i="1"/>
  <c r="R5254" i="1"/>
  <c r="V5254" i="1" s="1"/>
  <c r="L5255" i="1"/>
  <c r="O5255" i="1" s="1"/>
  <c r="Q5257" i="1"/>
  <c r="N5258" i="1"/>
  <c r="M5255" i="1" l="1"/>
  <c r="R5255" i="1"/>
  <c r="T5255" i="1"/>
  <c r="L5256" i="1"/>
  <c r="T5256" i="1" s="1"/>
  <c r="N5259" i="1"/>
  <c r="Q5258" i="1"/>
  <c r="M5256" i="1" l="1"/>
  <c r="L5257" i="1"/>
  <c r="T5257" i="1" s="1"/>
  <c r="O5256" i="1"/>
  <c r="R5256" i="1"/>
  <c r="V5255" i="1"/>
  <c r="Q5259" i="1"/>
  <c r="N5260" i="1"/>
  <c r="R5257" i="1" l="1"/>
  <c r="L5258" i="1"/>
  <c r="T5258" i="1" s="1"/>
  <c r="M5257" i="1"/>
  <c r="O5257" i="1"/>
  <c r="V5256" i="1"/>
  <c r="N5261" i="1"/>
  <c r="Q5260" i="1"/>
  <c r="M5258" i="1" l="1"/>
  <c r="R5258" i="1"/>
  <c r="L5259" i="1"/>
  <c r="O5259" i="1" s="1"/>
  <c r="O5258" i="1"/>
  <c r="V5257" i="1"/>
  <c r="Q5261" i="1"/>
  <c r="N5262" i="1"/>
  <c r="L5260" i="1" l="1"/>
  <c r="T5260" i="1" s="1"/>
  <c r="M5259" i="1"/>
  <c r="R5259" i="1"/>
  <c r="T5259" i="1"/>
  <c r="V5258" i="1"/>
  <c r="Q5262" i="1"/>
  <c r="O5260" i="1" l="1"/>
  <c r="R5260" i="1"/>
  <c r="M5260" i="1"/>
  <c r="L5261" i="1"/>
  <c r="T5261" i="1" s="1"/>
  <c r="V5259" i="1"/>
  <c r="V5260" i="1" s="1"/>
  <c r="Q5263" i="1"/>
  <c r="M5261" i="1" l="1"/>
  <c r="L5262" i="1"/>
  <c r="T5262" i="1" s="1"/>
  <c r="R5261" i="1"/>
  <c r="V5261" i="1" s="1"/>
  <c r="O5261" i="1"/>
  <c r="Q5264" i="1"/>
  <c r="M5262" i="1" l="1"/>
  <c r="O5262" i="1"/>
  <c r="R5262" i="1"/>
  <c r="V5262" i="1" s="1"/>
  <c r="L5263" i="1"/>
  <c r="U5263" i="1" s="1"/>
  <c r="Q5265" i="1"/>
  <c r="M5263" i="1" l="1"/>
  <c r="N5263" i="1"/>
  <c r="O5263" i="1"/>
  <c r="R5263" i="1"/>
  <c r="L5264" i="1"/>
  <c r="U5264" i="1" s="1"/>
  <c r="T5263" i="1"/>
  <c r="V5263" i="1" s="1"/>
  <c r="Q5266" i="1"/>
  <c r="M5264" i="1" l="1"/>
  <c r="O5264" i="1"/>
  <c r="N5264" i="1"/>
  <c r="R5264" i="1"/>
  <c r="L5265" i="1"/>
  <c r="U5265" i="1" s="1"/>
  <c r="T5264" i="1"/>
  <c r="V5264" i="1" s="1"/>
  <c r="Q5267" i="1"/>
  <c r="M5265" i="1" l="1"/>
  <c r="O5265" i="1"/>
  <c r="N5265" i="1"/>
  <c r="L5266" i="1"/>
  <c r="U5266" i="1" s="1"/>
  <c r="R5265" i="1"/>
  <c r="T5265" i="1"/>
  <c r="Q5268" i="1"/>
  <c r="V5265" i="1" l="1"/>
  <c r="M5266" i="1"/>
  <c r="O5266" i="1"/>
  <c r="N5266" i="1"/>
  <c r="N5267" i="1" s="1"/>
  <c r="R5266" i="1"/>
  <c r="T5266" i="1"/>
  <c r="L5267" i="1"/>
  <c r="T5267" i="1" s="1"/>
  <c r="Q5269" i="1"/>
  <c r="V5266" i="1" l="1"/>
  <c r="M5267" i="1"/>
  <c r="O5267" i="1"/>
  <c r="R5267" i="1"/>
  <c r="L5268" i="1"/>
  <c r="T5268" i="1" s="1"/>
  <c r="N5268" i="1"/>
  <c r="Q5270" i="1"/>
  <c r="V5267" i="1" l="1"/>
  <c r="M5268" i="1"/>
  <c r="O5268" i="1"/>
  <c r="R5268" i="1"/>
  <c r="V5268" i="1" s="1"/>
  <c r="L5269" i="1"/>
  <c r="T5269" i="1" s="1"/>
  <c r="N5269" i="1"/>
  <c r="Q5271" i="1"/>
  <c r="M5269" i="1" l="1"/>
  <c r="O5269" i="1"/>
  <c r="R5269" i="1"/>
  <c r="V5269" i="1" s="1"/>
  <c r="L5270" i="1"/>
  <c r="T5270" i="1" s="1"/>
  <c r="N5270" i="1"/>
  <c r="N5271" i="1" s="1"/>
  <c r="N5272" i="1" s="1"/>
  <c r="Q5272" i="1"/>
  <c r="M5270" i="1" l="1"/>
  <c r="L5271" i="1"/>
  <c r="T5271" i="1" s="1"/>
  <c r="O5270" i="1"/>
  <c r="R5270" i="1"/>
  <c r="V5270" i="1" s="1"/>
  <c r="N5273" i="1"/>
  <c r="N5274" i="1" s="1"/>
  <c r="Q5273" i="1"/>
  <c r="M5271" i="1" l="1"/>
  <c r="L5272" i="1"/>
  <c r="T5272" i="1" s="1"/>
  <c r="O5271" i="1"/>
  <c r="R5271" i="1"/>
  <c r="V5271" i="1" s="1"/>
  <c r="N5275" i="1"/>
  <c r="Q5274" i="1"/>
  <c r="M5272" i="1" l="1"/>
  <c r="L5273" i="1"/>
  <c r="T5273" i="1" s="1"/>
  <c r="O5272" i="1"/>
  <c r="R5272" i="1"/>
  <c r="V5272" i="1" s="1"/>
  <c r="Q5275" i="1"/>
  <c r="N5276" i="1"/>
  <c r="O5273" i="1" l="1"/>
  <c r="L5274" i="1"/>
  <c r="T5274" i="1" s="1"/>
  <c r="M5273" i="1"/>
  <c r="R5273" i="1"/>
  <c r="V5273" i="1" s="1"/>
  <c r="N5277" i="1"/>
  <c r="Q5276" i="1"/>
  <c r="M5274" i="1" l="1"/>
  <c r="O5274" i="1"/>
  <c r="R5274" i="1"/>
  <c r="V5274" i="1" s="1"/>
  <c r="L5275" i="1"/>
  <c r="T5275" i="1" s="1"/>
  <c r="Q5277" i="1"/>
  <c r="N5278" i="1"/>
  <c r="O5275" i="1" l="1"/>
  <c r="M5275" i="1"/>
  <c r="L5276" i="1"/>
  <c r="T5276" i="1" s="1"/>
  <c r="R5275" i="1"/>
  <c r="V5275" i="1" s="1"/>
  <c r="N5279" i="1"/>
  <c r="Q5278" i="1"/>
  <c r="M5276" i="1" l="1"/>
  <c r="L5277" i="1"/>
  <c r="T5277" i="1" s="1"/>
  <c r="O5276" i="1"/>
  <c r="R5276" i="1"/>
  <c r="V5276" i="1" s="1"/>
  <c r="Q5279" i="1"/>
  <c r="N5280" i="1"/>
  <c r="O5277" i="1" l="1"/>
  <c r="M5277" i="1"/>
  <c r="L5278" i="1"/>
  <c r="T5278" i="1" s="1"/>
  <c r="R5277" i="1"/>
  <c r="V5277" i="1" s="1"/>
  <c r="N5281" i="1"/>
  <c r="Q5280" i="1"/>
  <c r="M5278" i="1" l="1"/>
  <c r="L5279" i="1"/>
  <c r="T5279" i="1" s="1"/>
  <c r="O5278" i="1"/>
  <c r="R5278" i="1"/>
  <c r="V5278" i="1" s="1"/>
  <c r="Q5281" i="1"/>
  <c r="N5282" i="1"/>
  <c r="L5280" i="1" l="1"/>
  <c r="T5280" i="1" s="1"/>
  <c r="O5279" i="1"/>
  <c r="M5279" i="1"/>
  <c r="R5279" i="1"/>
  <c r="V5279" i="1" s="1"/>
  <c r="N5283" i="1"/>
  <c r="Q5282" i="1"/>
  <c r="M5280" i="1" l="1"/>
  <c r="O5280" i="1"/>
  <c r="L5281" i="1"/>
  <c r="T5281" i="1" s="1"/>
  <c r="R5280" i="1"/>
  <c r="V5280" i="1" s="1"/>
  <c r="Q5283" i="1"/>
  <c r="N5284" i="1"/>
  <c r="M5281" i="1" l="1"/>
  <c r="O5281" i="1"/>
  <c r="R5281" i="1"/>
  <c r="V5281" i="1" s="1"/>
  <c r="L5282" i="1"/>
  <c r="T5282" i="1" s="1"/>
  <c r="N5285" i="1"/>
  <c r="Q5284" i="1"/>
  <c r="L5283" i="1" l="1"/>
  <c r="T5283" i="1" s="1"/>
  <c r="M5282" i="1"/>
  <c r="O5282" i="1"/>
  <c r="R5282" i="1"/>
  <c r="V5282" i="1" s="1"/>
  <c r="Q5285" i="1"/>
  <c r="N5286" i="1"/>
  <c r="O5283" i="1" l="1"/>
  <c r="R5283" i="1"/>
  <c r="V5283" i="1" s="1"/>
  <c r="M5283" i="1"/>
  <c r="L5284" i="1"/>
  <c r="R5284" i="1" s="1"/>
  <c r="Q5286" i="1"/>
  <c r="M5284" i="1" l="1"/>
  <c r="O5284" i="1"/>
  <c r="T5284" i="1"/>
  <c r="V5284" i="1" s="1"/>
  <c r="L5285" i="1"/>
  <c r="M5285" i="1" s="1"/>
  <c r="Q5287" i="1"/>
  <c r="L5286" i="1" l="1"/>
  <c r="T5286" i="1" s="1"/>
  <c r="R5285" i="1"/>
  <c r="T5285" i="1"/>
  <c r="O5285" i="1"/>
  <c r="Q5288" i="1"/>
  <c r="O5286" i="1" l="1"/>
  <c r="M5286" i="1"/>
  <c r="R5286" i="1"/>
  <c r="L5287" i="1"/>
  <c r="U5287" i="1" s="1"/>
  <c r="V5285" i="1"/>
  <c r="V5286" i="1" s="1"/>
  <c r="Q5289" i="1"/>
  <c r="O5287" i="1" l="1"/>
  <c r="M5287" i="1"/>
  <c r="R5287" i="1"/>
  <c r="T5287" i="1"/>
  <c r="L5288" i="1"/>
  <c r="U5288" i="1" s="1"/>
  <c r="N5287" i="1"/>
  <c r="Q5290" i="1"/>
  <c r="V5287" i="1" l="1"/>
  <c r="M5288" i="1"/>
  <c r="O5288" i="1"/>
  <c r="N5288" i="1"/>
  <c r="T5288" i="1"/>
  <c r="L5289" i="1"/>
  <c r="R5289" i="1" s="1"/>
  <c r="R5288" i="1"/>
  <c r="Q5291" i="1"/>
  <c r="V5288" i="1" l="1"/>
  <c r="L5290" i="1"/>
  <c r="U5290" i="1" s="1"/>
  <c r="N5289" i="1"/>
  <c r="T5289" i="1"/>
  <c r="U5289" i="1"/>
  <c r="O5289" i="1"/>
  <c r="M5289" i="1"/>
  <c r="Q5292" i="1"/>
  <c r="M5290" i="1" l="1"/>
  <c r="T5290" i="1"/>
  <c r="O5290" i="1"/>
  <c r="N5290" i="1"/>
  <c r="R5290" i="1"/>
  <c r="V5289" i="1"/>
  <c r="L5291" i="1"/>
  <c r="T5291" i="1" s="1"/>
  <c r="N5291" i="1"/>
  <c r="Q5293" i="1"/>
  <c r="V5290" i="1" l="1"/>
  <c r="O5291" i="1"/>
  <c r="L5292" i="1"/>
  <c r="T5292" i="1" s="1"/>
  <c r="M5291" i="1"/>
  <c r="R5291" i="1"/>
  <c r="N5292" i="1"/>
  <c r="Q5294" i="1"/>
  <c r="V5291" i="1" l="1"/>
  <c r="O5292" i="1"/>
  <c r="R5292" i="1"/>
  <c r="M5292" i="1"/>
  <c r="L5293" i="1"/>
  <c r="T5293" i="1" s="1"/>
  <c r="N5293" i="1"/>
  <c r="Q5295" i="1"/>
  <c r="V5292" i="1" l="1"/>
  <c r="O5293" i="1"/>
  <c r="M5293" i="1"/>
  <c r="L5294" i="1"/>
  <c r="T5294" i="1" s="1"/>
  <c r="R5293" i="1"/>
  <c r="V5293" i="1" s="1"/>
  <c r="N5294" i="1"/>
  <c r="N5295" i="1" s="1"/>
  <c r="N5296" i="1" s="1"/>
  <c r="Q5296" i="1"/>
  <c r="O5294" i="1" l="1"/>
  <c r="R5294" i="1"/>
  <c r="V5294" i="1" s="1"/>
  <c r="M5294" i="1"/>
  <c r="L5295" i="1"/>
  <c r="R5295" i="1" s="1"/>
  <c r="N5297" i="1"/>
  <c r="N5298" i="1" s="1"/>
  <c r="Q5297" i="1"/>
  <c r="L5296" i="1" l="1"/>
  <c r="T5296" i="1" s="1"/>
  <c r="O5295" i="1"/>
  <c r="T5295" i="1"/>
  <c r="V5295" i="1" s="1"/>
  <c r="M5295" i="1"/>
  <c r="N5299" i="1"/>
  <c r="Q5298" i="1"/>
  <c r="M5296" i="1" l="1"/>
  <c r="L5297" i="1"/>
  <c r="T5297" i="1" s="1"/>
  <c r="O5296" i="1"/>
  <c r="R5296" i="1"/>
  <c r="V5296" i="1" s="1"/>
  <c r="Q5299" i="1"/>
  <c r="N5300" i="1"/>
  <c r="O5297" i="1" l="1"/>
  <c r="M5297" i="1"/>
  <c r="R5297" i="1"/>
  <c r="V5297" i="1" s="1"/>
  <c r="L5298" i="1"/>
  <c r="T5298" i="1" s="1"/>
  <c r="N5301" i="1"/>
  <c r="Q5300" i="1"/>
  <c r="M5298" i="1" l="1"/>
  <c r="L5299" i="1"/>
  <c r="T5299" i="1" s="1"/>
  <c r="O5298" i="1"/>
  <c r="R5298" i="1"/>
  <c r="V5298" i="1" s="1"/>
  <c r="Q5301" i="1"/>
  <c r="N5302" i="1"/>
  <c r="O5299" i="1" l="1"/>
  <c r="M5299" i="1"/>
  <c r="R5299" i="1"/>
  <c r="V5299" i="1" s="1"/>
  <c r="L5300" i="1"/>
  <c r="T5300" i="1" s="1"/>
  <c r="N5303" i="1"/>
  <c r="Q5302" i="1"/>
  <c r="M5300" i="1" l="1"/>
  <c r="L5301" i="1"/>
  <c r="T5301" i="1" s="1"/>
  <c r="O5300" i="1"/>
  <c r="R5300" i="1"/>
  <c r="V5300" i="1" s="1"/>
  <c r="Q5303" i="1"/>
  <c r="N5304" i="1"/>
  <c r="L5302" i="1" l="1"/>
  <c r="T5302" i="1" s="1"/>
  <c r="O5301" i="1"/>
  <c r="M5301" i="1"/>
  <c r="R5301" i="1"/>
  <c r="V5301" i="1" s="1"/>
  <c r="N5305" i="1"/>
  <c r="Q5304" i="1"/>
  <c r="O5302" i="1" l="1"/>
  <c r="R5302" i="1"/>
  <c r="V5302" i="1" s="1"/>
  <c r="M5302" i="1"/>
  <c r="L5303" i="1"/>
  <c r="T5303" i="1" s="1"/>
  <c r="Q5305" i="1"/>
  <c r="N5306" i="1"/>
  <c r="O5303" i="1" l="1"/>
  <c r="M5303" i="1"/>
  <c r="R5303" i="1"/>
  <c r="V5303" i="1" s="1"/>
  <c r="L5304" i="1"/>
  <c r="T5304" i="1" s="1"/>
  <c r="N5307" i="1"/>
  <c r="Q5306" i="1"/>
  <c r="M5304" i="1" l="1"/>
  <c r="L5305" i="1"/>
  <c r="T5305" i="1" s="1"/>
  <c r="O5304" i="1"/>
  <c r="R5304" i="1"/>
  <c r="V5304" i="1" s="1"/>
  <c r="Q5307" i="1"/>
  <c r="N5308" i="1"/>
  <c r="L5306" i="1" l="1"/>
  <c r="T5306" i="1" s="1"/>
  <c r="O5305" i="1"/>
  <c r="M5305" i="1"/>
  <c r="R5305" i="1"/>
  <c r="V5305" i="1" s="1"/>
  <c r="N5309" i="1"/>
  <c r="Q5308" i="1"/>
  <c r="M5306" i="1" l="1"/>
  <c r="O5306" i="1"/>
  <c r="R5306" i="1"/>
  <c r="V5306" i="1" s="1"/>
  <c r="L5307" i="1"/>
  <c r="T5307" i="1" s="1"/>
  <c r="Q5309" i="1"/>
  <c r="N5310" i="1"/>
  <c r="O5307" i="1" l="1"/>
  <c r="M5307" i="1"/>
  <c r="L5308" i="1"/>
  <c r="T5308" i="1" s="1"/>
  <c r="R5307" i="1"/>
  <c r="V5307" i="1" s="1"/>
  <c r="Q5310" i="1"/>
  <c r="M5308" i="1" l="1"/>
  <c r="O5308" i="1"/>
  <c r="R5308" i="1"/>
  <c r="V5308" i="1" s="1"/>
  <c r="L5309" i="1"/>
  <c r="M5309" i="1" s="1"/>
  <c r="Q5311" i="1"/>
  <c r="O5309" i="1" l="1"/>
  <c r="L5310" i="1"/>
  <c r="T5310" i="1" s="1"/>
  <c r="R5309" i="1"/>
  <c r="T5309" i="1"/>
  <c r="Q5312" i="1"/>
  <c r="M5310" i="1" l="1"/>
  <c r="L5311" i="1"/>
  <c r="U5311" i="1" s="1"/>
  <c r="O5310" i="1"/>
  <c r="R5310" i="1"/>
  <c r="V5309" i="1"/>
  <c r="Q5313" i="1"/>
  <c r="O5311" i="1" l="1"/>
  <c r="M5311" i="1"/>
  <c r="N5311" i="1"/>
  <c r="T5311" i="1"/>
  <c r="R5311" i="1"/>
  <c r="L5312" i="1"/>
  <c r="U5312" i="1" s="1"/>
  <c r="V5310" i="1"/>
  <c r="Q5314" i="1"/>
  <c r="V5311" i="1" l="1"/>
  <c r="O5312" i="1"/>
  <c r="M5312" i="1"/>
  <c r="N5312" i="1"/>
  <c r="L5313" i="1"/>
  <c r="U5313" i="1" s="1"/>
  <c r="R5312" i="1"/>
  <c r="T5312" i="1"/>
  <c r="Q5315" i="1"/>
  <c r="V5312" i="1" l="1"/>
  <c r="O5313" i="1"/>
  <c r="M5313" i="1"/>
  <c r="N5313" i="1"/>
  <c r="R5313" i="1"/>
  <c r="T5313" i="1"/>
  <c r="L5314" i="1"/>
  <c r="U5314" i="1" s="1"/>
  <c r="Q5316" i="1"/>
  <c r="V5313" i="1" l="1"/>
  <c r="M5314" i="1"/>
  <c r="N5314" i="1"/>
  <c r="N5315" i="1" s="1"/>
  <c r="R5314" i="1"/>
  <c r="T5314" i="1"/>
  <c r="L5315" i="1"/>
  <c r="T5315" i="1" s="1"/>
  <c r="O5314" i="1"/>
  <c r="Q5317" i="1"/>
  <c r="V5314" i="1" l="1"/>
  <c r="R5315" i="1"/>
  <c r="L5316" i="1"/>
  <c r="T5316" i="1" s="1"/>
  <c r="O5315" i="1"/>
  <c r="M5315" i="1"/>
  <c r="N5316" i="1"/>
  <c r="Q5318" i="1"/>
  <c r="V5315" i="1" l="1"/>
  <c r="R5316" i="1"/>
  <c r="L5317" i="1"/>
  <c r="T5317" i="1" s="1"/>
  <c r="O5316" i="1"/>
  <c r="M5316" i="1"/>
  <c r="N5317" i="1"/>
  <c r="Q5319" i="1"/>
  <c r="V5316" i="1" l="1"/>
  <c r="M5317" i="1"/>
  <c r="R5317" i="1"/>
  <c r="O5317" i="1"/>
  <c r="L5318" i="1"/>
  <c r="T5318" i="1" s="1"/>
  <c r="N5318" i="1"/>
  <c r="N5319" i="1" s="1"/>
  <c r="N5320" i="1" s="1"/>
  <c r="Q5320" i="1"/>
  <c r="V5317" i="1" l="1"/>
  <c r="M5318" i="1"/>
  <c r="O5318" i="1"/>
  <c r="R5318" i="1"/>
  <c r="L5319" i="1"/>
  <c r="T5319" i="1" s="1"/>
  <c r="N5321" i="1"/>
  <c r="N5322" i="1" s="1"/>
  <c r="Q5321" i="1"/>
  <c r="V5318" i="1" l="1"/>
  <c r="L5320" i="1"/>
  <c r="T5320" i="1" s="1"/>
  <c r="O5319" i="1"/>
  <c r="M5319" i="1"/>
  <c r="R5319" i="1"/>
  <c r="Q5322" i="1"/>
  <c r="N5323" i="1"/>
  <c r="V5319" i="1" l="1"/>
  <c r="M5320" i="1"/>
  <c r="O5320" i="1"/>
  <c r="R5320" i="1"/>
  <c r="V5320" i="1" s="1"/>
  <c r="L5321" i="1"/>
  <c r="T5321" i="1" s="1"/>
  <c r="N5324" i="1"/>
  <c r="Q5323" i="1"/>
  <c r="M5321" i="1" l="1"/>
  <c r="O5321" i="1"/>
  <c r="L5322" i="1"/>
  <c r="T5322" i="1" s="1"/>
  <c r="R5321" i="1"/>
  <c r="V5321" i="1" s="1"/>
  <c r="Q5324" i="1"/>
  <c r="N5325" i="1"/>
  <c r="M5322" i="1" l="1"/>
  <c r="O5322" i="1"/>
  <c r="R5322" i="1"/>
  <c r="V5322" i="1" s="1"/>
  <c r="L5323" i="1"/>
  <c r="R5323" i="1" s="1"/>
  <c r="N5326" i="1"/>
  <c r="Q5325" i="1"/>
  <c r="L5324" i="1" l="1"/>
  <c r="T5324" i="1" s="1"/>
  <c r="O5323" i="1"/>
  <c r="T5323" i="1"/>
  <c r="V5323" i="1" s="1"/>
  <c r="M5323" i="1"/>
  <c r="N5327" i="1"/>
  <c r="Q5326" i="1"/>
  <c r="R5324" i="1" l="1"/>
  <c r="V5324" i="1" s="1"/>
  <c r="L5325" i="1"/>
  <c r="R5325" i="1" s="1"/>
  <c r="M5324" i="1"/>
  <c r="O5324" i="1"/>
  <c r="Q5327" i="1"/>
  <c r="N5328" i="1"/>
  <c r="L5326" i="1" l="1"/>
  <c r="T5326" i="1" s="1"/>
  <c r="T5325" i="1"/>
  <c r="V5325" i="1" s="1"/>
  <c r="M5325" i="1"/>
  <c r="O5325" i="1"/>
  <c r="N5329" i="1"/>
  <c r="Q5328" i="1"/>
  <c r="M5326" i="1" l="1"/>
  <c r="O5326" i="1"/>
  <c r="R5326" i="1"/>
  <c r="V5326" i="1" s="1"/>
  <c r="L5327" i="1"/>
  <c r="M5327" i="1" s="1"/>
  <c r="Q5329" i="1"/>
  <c r="N5330" i="1"/>
  <c r="L5328" i="1" l="1"/>
  <c r="T5328" i="1" s="1"/>
  <c r="R5327" i="1"/>
  <c r="T5327" i="1"/>
  <c r="O5327" i="1"/>
  <c r="N5331" i="1"/>
  <c r="Q5330" i="1"/>
  <c r="M5328" i="1" l="1"/>
  <c r="R5328" i="1"/>
  <c r="O5328" i="1"/>
  <c r="V5327" i="1"/>
  <c r="V5328" i="1" s="1"/>
  <c r="L5329" i="1"/>
  <c r="T5329" i="1" s="1"/>
  <c r="N5332" i="1"/>
  <c r="Q5331" i="1"/>
  <c r="R5329" i="1" l="1"/>
  <c r="V5329" i="1" s="1"/>
  <c r="L5330" i="1"/>
  <c r="T5330" i="1" s="1"/>
  <c r="M5329" i="1"/>
  <c r="O5329" i="1"/>
  <c r="Q5332" i="1"/>
  <c r="N5333" i="1"/>
  <c r="M5330" i="1" l="1"/>
  <c r="L5331" i="1"/>
  <c r="T5331" i="1" s="1"/>
  <c r="R5330" i="1"/>
  <c r="V5330" i="1" s="1"/>
  <c r="O5330" i="1"/>
  <c r="N5334" i="1"/>
  <c r="Q5333" i="1"/>
  <c r="M5331" i="1" l="1"/>
  <c r="O5331" i="1"/>
  <c r="R5331" i="1"/>
  <c r="V5331" i="1" s="1"/>
  <c r="L5332" i="1"/>
  <c r="O5332" i="1" s="1"/>
  <c r="Q5334" i="1"/>
  <c r="M5332" i="1" l="1"/>
  <c r="L5333" i="1"/>
  <c r="R5333" i="1" s="1"/>
  <c r="R5332" i="1"/>
  <c r="T5332" i="1"/>
  <c r="Q5335" i="1"/>
  <c r="O5333" i="1" l="1"/>
  <c r="L5334" i="1"/>
  <c r="T5334" i="1" s="1"/>
  <c r="T5333" i="1"/>
  <c r="M5333" i="1"/>
  <c r="V5332" i="1"/>
  <c r="Q5336" i="1"/>
  <c r="V5333" i="1" l="1"/>
  <c r="M5334" i="1"/>
  <c r="O5334" i="1"/>
  <c r="R5334" i="1"/>
  <c r="V5334" i="1" s="1"/>
  <c r="L5335" i="1"/>
  <c r="T5335" i="1" s="1"/>
  <c r="Q5337" i="1"/>
  <c r="M5335" i="1" l="1"/>
  <c r="L5336" i="1"/>
  <c r="U5336" i="1" s="1"/>
  <c r="N5335" i="1"/>
  <c r="R5335" i="1"/>
  <c r="U5335" i="1"/>
  <c r="O5335" i="1"/>
  <c r="Q5338" i="1"/>
  <c r="V5335" i="1" l="1"/>
  <c r="L5337" i="1"/>
  <c r="U5337" i="1" s="1"/>
  <c r="M5336" i="1"/>
  <c r="O5336" i="1"/>
  <c r="T5336" i="1"/>
  <c r="N5336" i="1"/>
  <c r="R5336" i="1"/>
  <c r="Q5339" i="1"/>
  <c r="N5337" i="1" l="1"/>
  <c r="R5337" i="1"/>
  <c r="T5337" i="1"/>
  <c r="M5337" i="1"/>
  <c r="O5337" i="1"/>
  <c r="V5336" i="1"/>
  <c r="L5338" i="1"/>
  <c r="U5338" i="1" s="1"/>
  <c r="Q5340" i="1"/>
  <c r="V5337" i="1" l="1"/>
  <c r="M5338" i="1"/>
  <c r="O5338" i="1"/>
  <c r="N5338" i="1"/>
  <c r="R5338" i="1"/>
  <c r="T5338" i="1"/>
  <c r="L5339" i="1"/>
  <c r="T5339" i="1" s="1"/>
  <c r="N5339" i="1"/>
  <c r="Q5341" i="1"/>
  <c r="V5338" i="1" l="1"/>
  <c r="L5340" i="1"/>
  <c r="T5340" i="1" s="1"/>
  <c r="O5339" i="1"/>
  <c r="M5339" i="1"/>
  <c r="R5339" i="1"/>
  <c r="V5339" i="1" s="1"/>
  <c r="N5340" i="1"/>
  <c r="Q5342" i="1"/>
  <c r="O5340" i="1" l="1"/>
  <c r="M5340" i="1"/>
  <c r="R5340" i="1"/>
  <c r="V5340" i="1" s="1"/>
  <c r="L5341" i="1"/>
  <c r="T5341" i="1" s="1"/>
  <c r="N5341" i="1"/>
  <c r="Q5343" i="1"/>
  <c r="O5341" i="1" l="1"/>
  <c r="M5341" i="1"/>
  <c r="R5341" i="1"/>
  <c r="V5341" i="1" s="1"/>
  <c r="L5342" i="1"/>
  <c r="T5342" i="1" s="1"/>
  <c r="N5342" i="1"/>
  <c r="N5343" i="1" s="1"/>
  <c r="N5344" i="1" s="1"/>
  <c r="Q5344" i="1"/>
  <c r="O5342" i="1" l="1"/>
  <c r="M5342" i="1"/>
  <c r="L5343" i="1"/>
  <c r="T5343" i="1" s="1"/>
  <c r="R5342" i="1"/>
  <c r="V5342" i="1" s="1"/>
  <c r="N5345" i="1"/>
  <c r="Q5345" i="1"/>
  <c r="N5346" i="1"/>
  <c r="O5343" i="1" l="1"/>
  <c r="M5343" i="1"/>
  <c r="R5343" i="1"/>
  <c r="V5343" i="1" s="1"/>
  <c r="L5344" i="1"/>
  <c r="M5344" i="1" s="1"/>
  <c r="N5347" i="1"/>
  <c r="Q5346" i="1"/>
  <c r="L5345" i="1" l="1"/>
  <c r="T5345" i="1" s="1"/>
  <c r="O5344" i="1"/>
  <c r="R5344" i="1"/>
  <c r="T5344" i="1"/>
  <c r="Q5347" i="1"/>
  <c r="N5348" i="1"/>
  <c r="O5345" i="1" l="1"/>
  <c r="M5345" i="1"/>
  <c r="R5345" i="1"/>
  <c r="L5346" i="1"/>
  <c r="T5346" i="1" s="1"/>
  <c r="V5344" i="1"/>
  <c r="V5345" i="1" s="1"/>
  <c r="N5349" i="1"/>
  <c r="Q5348" i="1"/>
  <c r="M5346" i="1" l="1"/>
  <c r="O5346" i="1"/>
  <c r="R5346" i="1"/>
  <c r="V5346" i="1" s="1"/>
  <c r="L5347" i="1"/>
  <c r="O5347" i="1" s="1"/>
  <c r="Q5349" i="1"/>
  <c r="N5350" i="1"/>
  <c r="M5347" i="1" l="1"/>
  <c r="L5348" i="1"/>
  <c r="T5348" i="1" s="1"/>
  <c r="R5347" i="1"/>
  <c r="T5347" i="1"/>
  <c r="N5351" i="1"/>
  <c r="Q5350" i="1"/>
  <c r="M5348" i="1" l="1"/>
  <c r="L5349" i="1"/>
  <c r="T5349" i="1" s="1"/>
  <c r="O5348" i="1"/>
  <c r="R5348" i="1"/>
  <c r="V5347" i="1"/>
  <c r="Q5351" i="1"/>
  <c r="N5352" i="1"/>
  <c r="M5349" i="1" l="1"/>
  <c r="O5349" i="1"/>
  <c r="R5349" i="1"/>
  <c r="V5348" i="1"/>
  <c r="L5350" i="1"/>
  <c r="O5350" i="1" s="1"/>
  <c r="N5353" i="1"/>
  <c r="Q5352" i="1"/>
  <c r="V5349" i="1" l="1"/>
  <c r="M5350" i="1"/>
  <c r="R5350" i="1"/>
  <c r="T5350" i="1"/>
  <c r="L5351" i="1"/>
  <c r="T5351" i="1" s="1"/>
  <c r="N5354" i="1"/>
  <c r="Q5353" i="1"/>
  <c r="L5352" i="1" l="1"/>
  <c r="T5352" i="1" s="1"/>
  <c r="V5350" i="1"/>
  <c r="O5351" i="1"/>
  <c r="M5351" i="1"/>
  <c r="R5351" i="1"/>
  <c r="Q5354" i="1"/>
  <c r="N5355" i="1"/>
  <c r="O5352" i="1" l="1"/>
  <c r="M5352" i="1"/>
  <c r="R5352" i="1"/>
  <c r="V5351" i="1"/>
  <c r="V5352" i="1" s="1"/>
  <c r="L5353" i="1"/>
  <c r="T5353" i="1" s="1"/>
  <c r="Q5355" i="1"/>
  <c r="N5356" i="1"/>
  <c r="M5353" i="1" l="1"/>
  <c r="O5353" i="1"/>
  <c r="R5353" i="1"/>
  <c r="V5353" i="1" s="1"/>
  <c r="L5354" i="1"/>
  <c r="T5354" i="1" s="1"/>
  <c r="N5357" i="1"/>
  <c r="Q5356" i="1"/>
  <c r="L5355" i="1" l="1"/>
  <c r="T5355" i="1" s="1"/>
  <c r="O5354" i="1"/>
  <c r="R5354" i="1"/>
  <c r="V5354" i="1" s="1"/>
  <c r="M5354" i="1"/>
  <c r="Q5357" i="1"/>
  <c r="N5358" i="1"/>
  <c r="O5355" i="1" l="1"/>
  <c r="M5355" i="1"/>
  <c r="R5355" i="1"/>
  <c r="V5355" i="1" s="1"/>
  <c r="L5356" i="1"/>
  <c r="R5356" i="1" s="1"/>
  <c r="Q5358" i="1"/>
  <c r="M5356" i="1" l="1"/>
  <c r="O5356" i="1"/>
  <c r="T5356" i="1"/>
  <c r="V5356" i="1" s="1"/>
  <c r="L5357" i="1"/>
  <c r="M5357" i="1" s="1"/>
  <c r="Q5359" i="1"/>
  <c r="L5358" i="1" l="1"/>
  <c r="T5358" i="1" s="1"/>
  <c r="R5357" i="1"/>
  <c r="O5357" i="1"/>
  <c r="T5357" i="1"/>
  <c r="Q5360" i="1"/>
  <c r="M5358" i="1" l="1"/>
  <c r="O5358" i="1"/>
  <c r="R5358" i="1"/>
  <c r="L5359" i="1"/>
  <c r="U5359" i="1" s="1"/>
  <c r="V5357" i="1"/>
  <c r="Q5361" i="1"/>
  <c r="V5358" i="1" l="1"/>
  <c r="O5359" i="1"/>
  <c r="M5359" i="1"/>
  <c r="N5359" i="1"/>
  <c r="R5359" i="1"/>
  <c r="T5359" i="1"/>
  <c r="L5360" i="1"/>
  <c r="U5360" i="1" s="1"/>
  <c r="Q5362" i="1"/>
  <c r="V5359" i="1" l="1"/>
  <c r="M5360" i="1"/>
  <c r="O5360" i="1"/>
  <c r="L5361" i="1"/>
  <c r="M5361" i="1" s="1"/>
  <c r="N5360" i="1"/>
  <c r="R5360" i="1"/>
  <c r="T5360" i="1"/>
  <c r="Q5363" i="1"/>
  <c r="V5360" i="1" l="1"/>
  <c r="O5361" i="1"/>
  <c r="L5362" i="1"/>
  <c r="U5362" i="1" s="1"/>
  <c r="R5361" i="1"/>
  <c r="N5361" i="1"/>
  <c r="T5361" i="1"/>
  <c r="U5361" i="1"/>
  <c r="Q5364" i="1"/>
  <c r="O5362" i="1" l="1"/>
  <c r="M5362" i="1"/>
  <c r="N5362" i="1"/>
  <c r="T5362" i="1"/>
  <c r="R5362" i="1"/>
  <c r="V5361" i="1"/>
  <c r="L5363" i="1"/>
  <c r="T5363" i="1" s="1"/>
  <c r="N5363" i="1"/>
  <c r="Q5365" i="1"/>
  <c r="V5362" i="1" l="1"/>
  <c r="M5363" i="1"/>
  <c r="L5364" i="1"/>
  <c r="T5364" i="1" s="1"/>
  <c r="O5363" i="1"/>
  <c r="R5363" i="1"/>
  <c r="N5364" i="1"/>
  <c r="Q5366" i="1"/>
  <c r="V5363" i="1" l="1"/>
  <c r="O5364" i="1"/>
  <c r="M5364" i="1"/>
  <c r="R5364" i="1"/>
  <c r="L5365" i="1"/>
  <c r="T5365" i="1" s="1"/>
  <c r="N5365" i="1"/>
  <c r="Q5367" i="1"/>
  <c r="V5364" i="1" l="1"/>
  <c r="O5365" i="1"/>
  <c r="L5366" i="1"/>
  <c r="T5366" i="1" s="1"/>
  <c r="M5365" i="1"/>
  <c r="R5365" i="1"/>
  <c r="V5365" i="1" s="1"/>
  <c r="N5366" i="1"/>
  <c r="N5367" i="1" s="1"/>
  <c r="N5368" i="1" s="1"/>
  <c r="Q5368" i="1"/>
  <c r="M5366" i="1" l="1"/>
  <c r="O5366" i="1"/>
  <c r="R5366" i="1"/>
  <c r="V5366" i="1" s="1"/>
  <c r="L5367" i="1"/>
  <c r="T5367" i="1" s="1"/>
  <c r="N5369" i="1"/>
  <c r="N5370" i="1" s="1"/>
  <c r="Q5369" i="1"/>
  <c r="L5368" i="1" l="1"/>
  <c r="T5368" i="1" s="1"/>
  <c r="M5367" i="1"/>
  <c r="O5367" i="1"/>
  <c r="R5367" i="1"/>
  <c r="V5367" i="1" s="1"/>
  <c r="Q5370" i="1"/>
  <c r="N5371" i="1"/>
  <c r="O5368" i="1" l="1"/>
  <c r="M5368" i="1"/>
  <c r="R5368" i="1"/>
  <c r="V5368" i="1" s="1"/>
  <c r="L5369" i="1"/>
  <c r="T5369" i="1" s="1"/>
  <c r="N5372" i="1"/>
  <c r="Q5371" i="1"/>
  <c r="M5369" i="1" l="1"/>
  <c r="L5370" i="1"/>
  <c r="R5370" i="1" s="1"/>
  <c r="O5369" i="1"/>
  <c r="R5369" i="1"/>
  <c r="V5369" i="1" s="1"/>
  <c r="Q5372" i="1"/>
  <c r="N5373" i="1"/>
  <c r="M5370" i="1" l="1"/>
  <c r="T5370" i="1"/>
  <c r="V5370" i="1" s="1"/>
  <c r="L5371" i="1"/>
  <c r="T5371" i="1" s="1"/>
  <c r="O5370" i="1"/>
  <c r="N5374" i="1"/>
  <c r="Q5373" i="1"/>
  <c r="L5372" i="1" l="1"/>
  <c r="T5372" i="1" s="1"/>
  <c r="M5371" i="1"/>
  <c r="O5371" i="1"/>
  <c r="R5371" i="1"/>
  <c r="V5371" i="1" s="1"/>
  <c r="Q5374" i="1"/>
  <c r="N5375" i="1"/>
  <c r="M5372" i="1" l="1"/>
  <c r="O5372" i="1"/>
  <c r="R5372" i="1"/>
  <c r="V5372" i="1" s="1"/>
  <c r="L5373" i="1"/>
  <c r="O5373" i="1" s="1"/>
  <c r="N5376" i="1"/>
  <c r="Q5375" i="1"/>
  <c r="M5373" i="1" l="1"/>
  <c r="L5374" i="1"/>
  <c r="O5374" i="1" s="1"/>
  <c r="R5373" i="1"/>
  <c r="T5373" i="1"/>
  <c r="Q5376" i="1"/>
  <c r="N5377" i="1"/>
  <c r="L5375" i="1" l="1"/>
  <c r="T5375" i="1" s="1"/>
  <c r="R5374" i="1"/>
  <c r="V5373" i="1"/>
  <c r="T5374" i="1"/>
  <c r="M5374" i="1"/>
  <c r="N5378" i="1"/>
  <c r="Q5377" i="1"/>
  <c r="O5375" i="1" l="1"/>
  <c r="R5375" i="1"/>
  <c r="M5375" i="1"/>
  <c r="L5376" i="1"/>
  <c r="T5376" i="1" s="1"/>
  <c r="V5374" i="1"/>
  <c r="V5375" i="1" s="1"/>
  <c r="Q5378" i="1"/>
  <c r="N5379" i="1"/>
  <c r="L5377" i="1" l="1"/>
  <c r="T5377" i="1" s="1"/>
  <c r="M5376" i="1"/>
  <c r="O5376" i="1"/>
  <c r="R5376" i="1"/>
  <c r="V5376" i="1" s="1"/>
  <c r="N5380" i="1"/>
  <c r="Q5379" i="1"/>
  <c r="M5377" i="1" l="1"/>
  <c r="L5378" i="1"/>
  <c r="T5378" i="1" s="1"/>
  <c r="O5377" i="1"/>
  <c r="R5377" i="1"/>
  <c r="V5377" i="1" s="1"/>
  <c r="Q5380" i="1"/>
  <c r="N5381" i="1"/>
  <c r="L5379" i="1" l="1"/>
  <c r="T5379" i="1" s="1"/>
  <c r="O5378" i="1"/>
  <c r="M5378" i="1"/>
  <c r="R5378" i="1"/>
  <c r="V5378" i="1" s="1"/>
  <c r="N5382" i="1"/>
  <c r="Q5381" i="1"/>
  <c r="R5379" i="1" l="1"/>
  <c r="V5379" i="1" s="1"/>
  <c r="M5379" i="1"/>
  <c r="O5379" i="1"/>
  <c r="L5380" i="1"/>
  <c r="T5380" i="1" s="1"/>
  <c r="Q5382" i="1"/>
  <c r="L5381" i="1" l="1"/>
  <c r="T5381" i="1" s="1"/>
  <c r="O5380" i="1"/>
  <c r="R5380" i="1"/>
  <c r="V5380" i="1" s="1"/>
  <c r="M5380" i="1"/>
  <c r="Q5383" i="1"/>
  <c r="M5381" i="1" l="1"/>
  <c r="O5381" i="1"/>
  <c r="R5381" i="1"/>
  <c r="V5381" i="1" s="1"/>
  <c r="L5382" i="1"/>
  <c r="R5382" i="1" s="1"/>
  <c r="Q5384" i="1"/>
  <c r="L5383" i="1" l="1"/>
  <c r="U5383" i="1" s="1"/>
  <c r="M5382" i="1"/>
  <c r="T5382" i="1"/>
  <c r="V5382" i="1" s="1"/>
  <c r="O5382" i="1"/>
  <c r="Q5385" i="1"/>
  <c r="O5383" i="1" l="1"/>
  <c r="T5383" i="1"/>
  <c r="N5383" i="1"/>
  <c r="R5383" i="1"/>
  <c r="M5383" i="1"/>
  <c r="L5384" i="1"/>
  <c r="U5384" i="1" s="1"/>
  <c r="Q5386" i="1"/>
  <c r="V5383" i="1" l="1"/>
  <c r="O5384" i="1"/>
  <c r="N5384" i="1"/>
  <c r="T5384" i="1"/>
  <c r="L5385" i="1"/>
  <c r="U5385" i="1" s="1"/>
  <c r="M5384" i="1"/>
  <c r="R5384" i="1"/>
  <c r="Q5387" i="1"/>
  <c r="V5384" i="1" l="1"/>
  <c r="O5385" i="1"/>
  <c r="M5385" i="1"/>
  <c r="N5385" i="1"/>
  <c r="R5385" i="1"/>
  <c r="L5386" i="1"/>
  <c r="U5386" i="1" s="1"/>
  <c r="T5385" i="1"/>
  <c r="V5385" i="1" s="1"/>
  <c r="Q5388" i="1"/>
  <c r="M5386" i="1" l="1"/>
  <c r="O5386" i="1"/>
  <c r="N5386" i="1"/>
  <c r="R5386" i="1"/>
  <c r="T5386" i="1"/>
  <c r="L5387" i="1"/>
  <c r="T5387" i="1" s="1"/>
  <c r="N5387" i="1"/>
  <c r="Q5389" i="1"/>
  <c r="V5386" i="1" l="1"/>
  <c r="M5387" i="1"/>
  <c r="O5387" i="1"/>
  <c r="L5388" i="1"/>
  <c r="T5388" i="1" s="1"/>
  <c r="R5387" i="1"/>
  <c r="N5388" i="1"/>
  <c r="Q5390" i="1"/>
  <c r="V5387" i="1" l="1"/>
  <c r="O5388" i="1"/>
  <c r="M5388" i="1"/>
  <c r="L5389" i="1"/>
  <c r="T5389" i="1" s="1"/>
  <c r="R5388" i="1"/>
  <c r="V5388" i="1" s="1"/>
  <c r="N5389" i="1"/>
  <c r="Q5391" i="1"/>
  <c r="M5389" i="1" l="1"/>
  <c r="L5390" i="1"/>
  <c r="T5390" i="1" s="1"/>
  <c r="O5389" i="1"/>
  <c r="R5389" i="1"/>
  <c r="V5389" i="1" s="1"/>
  <c r="N5390" i="1"/>
  <c r="N5391" i="1" s="1"/>
  <c r="N5392" i="1" s="1"/>
  <c r="Q5392" i="1"/>
  <c r="M5390" i="1" l="1"/>
  <c r="R5390" i="1"/>
  <c r="V5390" i="1" s="1"/>
  <c r="O5390" i="1"/>
  <c r="L5391" i="1"/>
  <c r="T5391" i="1" s="1"/>
  <c r="N5393" i="1"/>
  <c r="N5394" i="1" s="1"/>
  <c r="Q5393" i="1"/>
  <c r="M5391" i="1" l="1"/>
  <c r="L5392" i="1"/>
  <c r="T5392" i="1" s="1"/>
  <c r="O5391" i="1"/>
  <c r="R5391" i="1"/>
  <c r="V5391" i="1" s="1"/>
  <c r="Q5394" i="1"/>
  <c r="N5395" i="1"/>
  <c r="L5393" i="1" l="1"/>
  <c r="T5393" i="1" s="1"/>
  <c r="M5392" i="1"/>
  <c r="O5392" i="1"/>
  <c r="R5392" i="1"/>
  <c r="V5392" i="1" s="1"/>
  <c r="N5396" i="1"/>
  <c r="Q5395" i="1"/>
  <c r="O5393" i="1" l="1"/>
  <c r="M5393" i="1"/>
  <c r="R5393" i="1"/>
  <c r="V5393" i="1" s="1"/>
  <c r="L5394" i="1"/>
  <c r="T5394" i="1" s="1"/>
  <c r="Q5396" i="1"/>
  <c r="N5397" i="1"/>
  <c r="M5394" i="1" l="1"/>
  <c r="O5394" i="1"/>
  <c r="R5394" i="1"/>
  <c r="V5394" i="1" s="1"/>
  <c r="L5395" i="1"/>
  <c r="T5395" i="1" s="1"/>
  <c r="N5398" i="1"/>
  <c r="Q5397" i="1"/>
  <c r="M5395" i="1" l="1"/>
  <c r="L5396" i="1"/>
  <c r="T5396" i="1" s="1"/>
  <c r="O5395" i="1"/>
  <c r="R5395" i="1"/>
  <c r="V5395" i="1" s="1"/>
  <c r="Q5398" i="1"/>
  <c r="N5399" i="1"/>
  <c r="L5397" i="1" l="1"/>
  <c r="T5397" i="1" s="1"/>
  <c r="O5396" i="1"/>
  <c r="M5396" i="1"/>
  <c r="R5396" i="1"/>
  <c r="V5396" i="1" s="1"/>
  <c r="N5400" i="1"/>
  <c r="Q5399" i="1"/>
  <c r="M5397" i="1" l="1"/>
  <c r="O5397" i="1"/>
  <c r="L5398" i="1"/>
  <c r="T5398" i="1" s="1"/>
  <c r="R5397" i="1"/>
  <c r="V5397" i="1" s="1"/>
  <c r="Q5400" i="1"/>
  <c r="N5401" i="1"/>
  <c r="M5398" i="1" l="1"/>
  <c r="L5399" i="1"/>
  <c r="T5399" i="1" s="1"/>
  <c r="O5398" i="1"/>
  <c r="R5398" i="1"/>
  <c r="V5398" i="1" s="1"/>
  <c r="N5402" i="1"/>
  <c r="Q5401" i="1"/>
  <c r="M5399" i="1" l="1"/>
  <c r="O5399" i="1"/>
  <c r="L5400" i="1"/>
  <c r="T5400" i="1" s="1"/>
  <c r="R5399" i="1"/>
  <c r="V5399" i="1" s="1"/>
  <c r="Q5402" i="1"/>
  <c r="N5403" i="1"/>
  <c r="M5400" i="1" l="1"/>
  <c r="O5400" i="1"/>
  <c r="R5400" i="1"/>
  <c r="V5400" i="1" s="1"/>
  <c r="L5401" i="1"/>
  <c r="T5401" i="1" s="1"/>
  <c r="N5404" i="1"/>
  <c r="Q5403" i="1"/>
  <c r="M5401" i="1" l="1"/>
  <c r="L5402" i="1"/>
  <c r="T5402" i="1" s="1"/>
  <c r="O5401" i="1"/>
  <c r="R5401" i="1"/>
  <c r="V5401" i="1" s="1"/>
  <c r="Q5404" i="1"/>
  <c r="N5405" i="1"/>
  <c r="O5402" i="1" l="1"/>
  <c r="L5403" i="1"/>
  <c r="T5403" i="1" s="1"/>
  <c r="M5402" i="1"/>
  <c r="R5402" i="1"/>
  <c r="V5402" i="1" s="1"/>
  <c r="N5406" i="1"/>
  <c r="Q5405" i="1"/>
  <c r="M5403" i="1" l="1"/>
  <c r="O5403" i="1"/>
  <c r="R5403" i="1"/>
  <c r="V5403" i="1" s="1"/>
  <c r="L5404" i="1"/>
  <c r="R5404" i="1" s="1"/>
  <c r="Q5406" i="1"/>
  <c r="L5405" i="1" l="1"/>
  <c r="T5405" i="1" s="1"/>
  <c r="O5404" i="1"/>
  <c r="T5404" i="1"/>
  <c r="V5404" i="1" s="1"/>
  <c r="M5404" i="1"/>
  <c r="Q5407" i="1"/>
  <c r="M5405" i="1" l="1"/>
  <c r="R5405" i="1"/>
  <c r="V5405" i="1" s="1"/>
  <c r="O5405" i="1"/>
  <c r="L5406" i="1"/>
  <c r="T5406" i="1" s="1"/>
  <c r="Q5408" i="1"/>
  <c r="L5407" i="1" l="1"/>
  <c r="U5407" i="1" s="1"/>
  <c r="M5406" i="1"/>
  <c r="R5406" i="1"/>
  <c r="V5406" i="1" s="1"/>
  <c r="O5406" i="1"/>
  <c r="Q5409" i="1"/>
  <c r="N5407" i="1" l="1"/>
  <c r="O5407" i="1"/>
  <c r="R5407" i="1"/>
  <c r="T5407" i="1"/>
  <c r="V5407" i="1" s="1"/>
  <c r="M5407" i="1"/>
  <c r="L5408" i="1"/>
  <c r="U5408" i="1" s="1"/>
  <c r="Q5410" i="1"/>
  <c r="O5408" i="1" l="1"/>
  <c r="M5408" i="1"/>
  <c r="N5408" i="1"/>
  <c r="R5408" i="1"/>
  <c r="T5408" i="1"/>
  <c r="L5409" i="1"/>
  <c r="U5409" i="1" s="1"/>
  <c r="Q5411" i="1"/>
  <c r="V5408" i="1" l="1"/>
  <c r="M5409" i="1"/>
  <c r="L5410" i="1"/>
  <c r="U5410" i="1" s="1"/>
  <c r="N5409" i="1"/>
  <c r="R5409" i="1"/>
  <c r="T5409" i="1"/>
  <c r="O5409" i="1"/>
  <c r="Q5412" i="1"/>
  <c r="V5409" i="1" l="1"/>
  <c r="L5411" i="1"/>
  <c r="T5411" i="1" s="1"/>
  <c r="M5410" i="1"/>
  <c r="O5410" i="1"/>
  <c r="N5410" i="1"/>
  <c r="N5411" i="1" s="1"/>
  <c r="R5410" i="1"/>
  <c r="T5410" i="1"/>
  <c r="Q5413" i="1"/>
  <c r="O5411" i="1" l="1"/>
  <c r="M5411" i="1"/>
  <c r="R5411" i="1"/>
  <c r="V5410" i="1"/>
  <c r="L5412" i="1"/>
  <c r="T5412" i="1" s="1"/>
  <c r="N5412" i="1"/>
  <c r="Q5414" i="1"/>
  <c r="V5411" i="1" l="1"/>
  <c r="M5412" i="1"/>
  <c r="L5413" i="1"/>
  <c r="T5413" i="1" s="1"/>
  <c r="R5412" i="1"/>
  <c r="O5412" i="1"/>
  <c r="N5413" i="1"/>
  <c r="Q5415" i="1"/>
  <c r="V5412" i="1" l="1"/>
  <c r="M5413" i="1"/>
  <c r="O5413" i="1"/>
  <c r="R5413" i="1"/>
  <c r="L5414" i="1"/>
  <c r="T5414" i="1" s="1"/>
  <c r="N5414" i="1"/>
  <c r="N5415" i="1" s="1"/>
  <c r="N5416" i="1" s="1"/>
  <c r="Q5416" i="1"/>
  <c r="V5413" i="1" l="1"/>
  <c r="O5414" i="1"/>
  <c r="M5414" i="1"/>
  <c r="R5414" i="1"/>
  <c r="L5415" i="1"/>
  <c r="T5415" i="1" s="1"/>
  <c r="N5417" i="1"/>
  <c r="N5418" i="1" s="1"/>
  <c r="Q5417" i="1"/>
  <c r="V5414" i="1" l="1"/>
  <c r="O5415" i="1"/>
  <c r="M5415" i="1"/>
  <c r="R5415" i="1"/>
  <c r="V5415" i="1" s="1"/>
  <c r="L5416" i="1"/>
  <c r="T5416" i="1" s="1"/>
  <c r="N5419" i="1"/>
  <c r="Q5418" i="1"/>
  <c r="M5416" i="1" l="1"/>
  <c r="R5416" i="1"/>
  <c r="V5416" i="1" s="1"/>
  <c r="L5417" i="1"/>
  <c r="R5417" i="1" s="1"/>
  <c r="O5416" i="1"/>
  <c r="Q5419" i="1"/>
  <c r="N5420" i="1"/>
  <c r="L5418" i="1" l="1"/>
  <c r="R5418" i="1" s="1"/>
  <c r="O5417" i="1"/>
  <c r="T5417" i="1"/>
  <c r="V5417" i="1" s="1"/>
  <c r="M5417" i="1"/>
  <c r="N5421" i="1"/>
  <c r="Q5420" i="1"/>
  <c r="M5418" i="1" l="1"/>
  <c r="O5418" i="1"/>
  <c r="T5418" i="1"/>
  <c r="V5418" i="1" s="1"/>
  <c r="L5419" i="1"/>
  <c r="T5419" i="1" s="1"/>
  <c r="Q5421" i="1"/>
  <c r="N5422" i="1"/>
  <c r="L5420" i="1" l="1"/>
  <c r="T5420" i="1" s="1"/>
  <c r="R5419" i="1"/>
  <c r="V5419" i="1" s="1"/>
  <c r="M5419" i="1"/>
  <c r="O5419" i="1"/>
  <c r="N5423" i="1"/>
  <c r="Q5422" i="1"/>
  <c r="M5420" i="1" l="1"/>
  <c r="O5420" i="1"/>
  <c r="R5420" i="1"/>
  <c r="V5420" i="1" s="1"/>
  <c r="L5421" i="1"/>
  <c r="R5421" i="1" s="1"/>
  <c r="Q5423" i="1"/>
  <c r="N5424" i="1"/>
  <c r="T5421" i="1" l="1"/>
  <c r="V5421" i="1" s="1"/>
  <c r="L5422" i="1"/>
  <c r="T5422" i="1" s="1"/>
  <c r="O5421" i="1"/>
  <c r="M5421" i="1"/>
  <c r="N5425" i="1"/>
  <c r="Q5424" i="1"/>
  <c r="M5422" i="1" l="1"/>
  <c r="O5422" i="1"/>
  <c r="L5423" i="1"/>
  <c r="T5423" i="1" s="1"/>
  <c r="R5422" i="1"/>
  <c r="V5422" i="1" s="1"/>
  <c r="Q5425" i="1"/>
  <c r="N5426" i="1"/>
  <c r="M5423" i="1" l="1"/>
  <c r="O5423" i="1"/>
  <c r="R5423" i="1"/>
  <c r="V5423" i="1" s="1"/>
  <c r="L5424" i="1"/>
  <c r="O5424" i="1" s="1"/>
  <c r="N5427" i="1"/>
  <c r="Q5426" i="1"/>
  <c r="L5425" i="1" l="1"/>
  <c r="T5425" i="1" s="1"/>
  <c r="R5424" i="1"/>
  <c r="T5424" i="1"/>
  <c r="M5424" i="1"/>
  <c r="Q5427" i="1"/>
  <c r="N5428" i="1"/>
  <c r="R5425" i="1" l="1"/>
  <c r="M5425" i="1"/>
  <c r="O5425" i="1"/>
  <c r="L5426" i="1"/>
  <c r="T5426" i="1" s="1"/>
  <c r="V5424" i="1"/>
  <c r="V5425" i="1" s="1"/>
  <c r="Q5428" i="1"/>
  <c r="N5429" i="1"/>
  <c r="M5426" i="1" l="1"/>
  <c r="O5426" i="1"/>
  <c r="R5426" i="1"/>
  <c r="V5426" i="1" s="1"/>
  <c r="L5427" i="1"/>
  <c r="T5427" i="1" s="1"/>
  <c r="N5430" i="1"/>
  <c r="Q5429" i="1"/>
  <c r="M5427" i="1" l="1"/>
  <c r="O5427" i="1"/>
  <c r="R5427" i="1"/>
  <c r="V5427" i="1" s="1"/>
  <c r="L5428" i="1"/>
  <c r="T5428" i="1" s="1"/>
  <c r="Q5430" i="1"/>
  <c r="M5428" i="1" l="1"/>
  <c r="L5429" i="1"/>
  <c r="T5429" i="1" s="1"/>
  <c r="O5428" i="1"/>
  <c r="R5428" i="1"/>
  <c r="V5428" i="1" s="1"/>
  <c r="Q5431" i="1"/>
  <c r="O5429" i="1" l="1"/>
  <c r="M5429" i="1"/>
  <c r="R5429" i="1"/>
  <c r="V5429" i="1" s="1"/>
  <c r="L5430" i="1"/>
  <c r="T5430" i="1" s="1"/>
  <c r="Q5432" i="1"/>
  <c r="M5430" i="1" l="1"/>
  <c r="L5431" i="1"/>
  <c r="U5431" i="1" s="1"/>
  <c r="O5430" i="1"/>
  <c r="R5430" i="1"/>
  <c r="V5430" i="1" s="1"/>
  <c r="Q5433" i="1"/>
  <c r="L5432" i="1" l="1"/>
  <c r="U5432" i="1" s="1"/>
  <c r="M5431" i="1"/>
  <c r="O5431" i="1"/>
  <c r="N5431" i="1"/>
  <c r="R5431" i="1"/>
  <c r="T5431" i="1"/>
  <c r="Q5434" i="1"/>
  <c r="R5432" i="1" l="1"/>
  <c r="T5432" i="1"/>
  <c r="N5432" i="1"/>
  <c r="M5432" i="1"/>
  <c r="O5432" i="1"/>
  <c r="V5431" i="1"/>
  <c r="L5433" i="1"/>
  <c r="U5433" i="1" s="1"/>
  <c r="Q5435" i="1"/>
  <c r="V5432" i="1" l="1"/>
  <c r="M5433" i="1"/>
  <c r="O5433" i="1"/>
  <c r="R5433" i="1"/>
  <c r="T5433" i="1"/>
  <c r="L5434" i="1"/>
  <c r="U5434" i="1" s="1"/>
  <c r="N5433" i="1"/>
  <c r="Q5436" i="1"/>
  <c r="V5433" i="1" l="1"/>
  <c r="M5434" i="1"/>
  <c r="N5434" i="1"/>
  <c r="R5434" i="1"/>
  <c r="T5434" i="1"/>
  <c r="L5435" i="1"/>
  <c r="T5435" i="1" s="1"/>
  <c r="O5434" i="1"/>
  <c r="N5435" i="1"/>
  <c r="Q5437" i="1"/>
  <c r="V5434" i="1" l="1"/>
  <c r="M5435" i="1"/>
  <c r="O5435" i="1"/>
  <c r="R5435" i="1"/>
  <c r="L5436" i="1"/>
  <c r="M5436" i="1" s="1"/>
  <c r="N5436" i="1"/>
  <c r="Q5438" i="1"/>
  <c r="V5435" i="1" l="1"/>
  <c r="L5437" i="1"/>
  <c r="T5437" i="1" s="1"/>
  <c r="O5436" i="1"/>
  <c r="R5436" i="1"/>
  <c r="T5436" i="1"/>
  <c r="N5437" i="1"/>
  <c r="Q5439" i="1"/>
  <c r="M5437" i="1" l="1"/>
  <c r="O5437" i="1"/>
  <c r="R5437" i="1"/>
  <c r="L5438" i="1"/>
  <c r="T5438" i="1" s="1"/>
  <c r="V5436" i="1"/>
  <c r="N5438" i="1"/>
  <c r="N5439" i="1" s="1"/>
  <c r="N5440" i="1" s="1"/>
  <c r="Q5440" i="1"/>
  <c r="M5438" i="1" l="1"/>
  <c r="O5438" i="1"/>
  <c r="R5438" i="1"/>
  <c r="L5439" i="1"/>
  <c r="T5439" i="1" s="1"/>
  <c r="V5437" i="1"/>
  <c r="N5441" i="1"/>
  <c r="N5442" i="1" s="1"/>
  <c r="Q5441" i="1"/>
  <c r="M5439" i="1" l="1"/>
  <c r="L5440" i="1"/>
  <c r="T5440" i="1" s="1"/>
  <c r="O5439" i="1"/>
  <c r="R5439" i="1"/>
  <c r="V5438" i="1"/>
  <c r="N5443" i="1"/>
  <c r="Q5442" i="1"/>
  <c r="M5440" i="1" l="1"/>
  <c r="O5440" i="1"/>
  <c r="R5440" i="1"/>
  <c r="L5441" i="1"/>
  <c r="T5441" i="1" s="1"/>
  <c r="V5439" i="1"/>
  <c r="V5440" i="1" s="1"/>
  <c r="Q5443" i="1"/>
  <c r="N5444" i="1"/>
  <c r="M5441" i="1" l="1"/>
  <c r="R5441" i="1"/>
  <c r="V5441" i="1" s="1"/>
  <c r="L5442" i="1"/>
  <c r="R5442" i="1" s="1"/>
  <c r="O5441" i="1"/>
  <c r="N5445" i="1"/>
  <c r="Q5444" i="1"/>
  <c r="L5443" i="1" l="1"/>
  <c r="T5443" i="1" s="1"/>
  <c r="T5442" i="1"/>
  <c r="V5442" i="1" s="1"/>
  <c r="M5442" i="1"/>
  <c r="O5442" i="1"/>
  <c r="Q5445" i="1"/>
  <c r="N5446" i="1"/>
  <c r="M5443" i="1"/>
  <c r="O5443" i="1" l="1"/>
  <c r="R5443" i="1"/>
  <c r="V5443" i="1" s="1"/>
  <c r="L5444" i="1"/>
  <c r="R5444" i="1" s="1"/>
  <c r="N5447" i="1"/>
  <c r="Q5446" i="1"/>
  <c r="L5445" i="1" l="1"/>
  <c r="T5445" i="1" s="1"/>
  <c r="M5444" i="1"/>
  <c r="O5444" i="1"/>
  <c r="T5444" i="1"/>
  <c r="V5444" i="1" s="1"/>
  <c r="Q5447" i="1"/>
  <c r="N5448" i="1"/>
  <c r="M5445" i="1" l="1"/>
  <c r="O5445" i="1"/>
  <c r="R5445" i="1"/>
  <c r="V5445" i="1" s="1"/>
  <c r="L5446" i="1"/>
  <c r="O5446" i="1" s="1"/>
  <c r="N5449" i="1"/>
  <c r="Q5448" i="1"/>
  <c r="R5446" i="1" l="1"/>
  <c r="T5446" i="1"/>
  <c r="L5447" i="1"/>
  <c r="R5447" i="1" s="1"/>
  <c r="M5446" i="1"/>
  <c r="Q5449" i="1"/>
  <c r="N5450" i="1"/>
  <c r="M5447" i="1" l="1"/>
  <c r="O5447" i="1"/>
  <c r="T5447" i="1"/>
  <c r="L5448" i="1"/>
  <c r="R5448" i="1" s="1"/>
  <c r="V5446" i="1"/>
  <c r="N5451" i="1"/>
  <c r="Q5450" i="1"/>
  <c r="V5447" i="1" l="1"/>
  <c r="T5448" i="1"/>
  <c r="L5449" i="1"/>
  <c r="R5449" i="1" s="1"/>
  <c r="M5448" i="1"/>
  <c r="O5448" i="1"/>
  <c r="Q5451" i="1"/>
  <c r="N5452" i="1"/>
  <c r="V5448" i="1" l="1"/>
  <c r="M5449" i="1"/>
  <c r="T5449" i="1"/>
  <c r="V5449" i="1" s="1"/>
  <c r="L5450" i="1"/>
  <c r="T5450" i="1" s="1"/>
  <c r="O5449" i="1"/>
  <c r="N5453" i="1"/>
  <c r="Q5452" i="1"/>
  <c r="M5450" i="1" l="1"/>
  <c r="O5450" i="1"/>
  <c r="L5451" i="1"/>
  <c r="T5451" i="1" s="1"/>
  <c r="R5450" i="1"/>
  <c r="V5450" i="1" s="1"/>
  <c r="Q5453" i="1"/>
  <c r="N5454" i="1"/>
  <c r="M5451" i="1" l="1"/>
  <c r="L5452" i="1"/>
  <c r="T5452" i="1" s="1"/>
  <c r="O5451" i="1"/>
  <c r="R5451" i="1"/>
  <c r="V5451" i="1" s="1"/>
  <c r="Q5454" i="1"/>
  <c r="O5452" i="1" l="1"/>
  <c r="M5452" i="1"/>
  <c r="R5452" i="1"/>
  <c r="V5452" i="1" s="1"/>
  <c r="L5453" i="1"/>
  <c r="T5453" i="1" s="1"/>
  <c r="Q5455" i="1"/>
  <c r="M5453" i="1" l="1"/>
  <c r="L5454" i="1"/>
  <c r="T5454" i="1" s="1"/>
  <c r="O5453" i="1"/>
  <c r="R5453" i="1"/>
  <c r="V5453" i="1" s="1"/>
  <c r="Q5456" i="1"/>
  <c r="O5454" i="1" l="1"/>
  <c r="M5454" i="1"/>
  <c r="L5455" i="1"/>
  <c r="U5455" i="1" s="1"/>
  <c r="R5454" i="1"/>
  <c r="V5454" i="1" s="1"/>
  <c r="Q5457" i="1"/>
  <c r="M5455" i="1" l="1"/>
  <c r="O5455" i="1"/>
  <c r="N5455" i="1"/>
  <c r="R5455" i="1"/>
  <c r="L5456" i="1"/>
  <c r="U5456" i="1" s="1"/>
  <c r="T5455" i="1"/>
  <c r="Q5458" i="1"/>
  <c r="V5455" i="1" l="1"/>
  <c r="O5456" i="1"/>
  <c r="N5456" i="1"/>
  <c r="R5456" i="1"/>
  <c r="T5456" i="1"/>
  <c r="L5457" i="1"/>
  <c r="U5457" i="1" s="1"/>
  <c r="M5456" i="1"/>
  <c r="Q5459" i="1"/>
  <c r="V5456" i="1" l="1"/>
  <c r="M5457" i="1"/>
  <c r="O5457" i="1"/>
  <c r="L5458" i="1"/>
  <c r="U5458" i="1" s="1"/>
  <c r="N5457" i="1"/>
  <c r="R5457" i="1"/>
  <c r="T5457" i="1"/>
  <c r="Q5460" i="1"/>
  <c r="V5457" i="1" l="1"/>
  <c r="O5458" i="1"/>
  <c r="M5458" i="1"/>
  <c r="N5458" i="1"/>
  <c r="R5458" i="1"/>
  <c r="T5458" i="1"/>
  <c r="L5459" i="1"/>
  <c r="T5459" i="1" s="1"/>
  <c r="N5459" i="1"/>
  <c r="Q5461" i="1"/>
  <c r="V5458" i="1" l="1"/>
  <c r="M5459" i="1"/>
  <c r="O5459" i="1"/>
  <c r="R5459" i="1"/>
  <c r="L5460" i="1"/>
  <c r="T5460" i="1" s="1"/>
  <c r="N5460" i="1"/>
  <c r="Q5462" i="1"/>
  <c r="V5459" i="1" l="1"/>
  <c r="O5460" i="1"/>
  <c r="M5460" i="1"/>
  <c r="R5460" i="1"/>
  <c r="L5461" i="1"/>
  <c r="R5461" i="1" s="1"/>
  <c r="N5461" i="1"/>
  <c r="Q5463" i="1"/>
  <c r="V5460" i="1" l="1"/>
  <c r="M5461" i="1"/>
  <c r="T5461" i="1"/>
  <c r="L5462" i="1"/>
  <c r="T5462" i="1" s="1"/>
  <c r="O5461" i="1"/>
  <c r="N5462" i="1"/>
  <c r="N5463" i="1" s="1"/>
  <c r="N5464" i="1" s="1"/>
  <c r="Q5464" i="1"/>
  <c r="V5461" i="1" l="1"/>
  <c r="O5462" i="1"/>
  <c r="M5462" i="1"/>
  <c r="L5463" i="1"/>
  <c r="T5463" i="1" s="1"/>
  <c r="R5462" i="1"/>
  <c r="V5462" i="1" s="1"/>
  <c r="N5465" i="1"/>
  <c r="Q5465" i="1"/>
  <c r="M5463" i="1" l="1"/>
  <c r="O5463" i="1"/>
  <c r="R5463" i="1"/>
  <c r="V5463" i="1" s="1"/>
  <c r="L5464" i="1"/>
  <c r="T5464" i="1" s="1"/>
  <c r="N5466" i="1"/>
  <c r="N5467" i="1" s="1"/>
  <c r="Q5466" i="1"/>
  <c r="M5464" i="1" l="1"/>
  <c r="R5464" i="1"/>
  <c r="V5464" i="1" s="1"/>
  <c r="O5464" i="1"/>
  <c r="L5465" i="1"/>
  <c r="T5465" i="1" s="1"/>
  <c r="Q5467" i="1"/>
  <c r="N5468" i="1"/>
  <c r="M5465" i="1" l="1"/>
  <c r="L5466" i="1"/>
  <c r="T5466" i="1" s="1"/>
  <c r="O5465" i="1"/>
  <c r="R5465" i="1"/>
  <c r="V5465" i="1" s="1"/>
  <c r="N5469" i="1"/>
  <c r="Q5468" i="1"/>
  <c r="M5466" i="1" l="1"/>
  <c r="O5466" i="1"/>
  <c r="R5466" i="1"/>
  <c r="V5466" i="1" s="1"/>
  <c r="L5467" i="1"/>
  <c r="T5467" i="1" s="1"/>
  <c r="Q5469" i="1"/>
  <c r="N5470" i="1"/>
  <c r="M5467" i="1" l="1"/>
  <c r="L5468" i="1"/>
  <c r="T5468" i="1" s="1"/>
  <c r="O5467" i="1"/>
  <c r="R5467" i="1"/>
  <c r="V5467" i="1" s="1"/>
  <c r="N5471" i="1"/>
  <c r="Q5470" i="1"/>
  <c r="M5468" i="1" l="1"/>
  <c r="O5468" i="1"/>
  <c r="R5468" i="1"/>
  <c r="V5468" i="1" s="1"/>
  <c r="L5469" i="1"/>
  <c r="T5469" i="1" s="1"/>
  <c r="Q5471" i="1"/>
  <c r="N5472" i="1"/>
  <c r="O5469" i="1" l="1"/>
  <c r="L5470" i="1"/>
  <c r="T5470" i="1" s="1"/>
  <c r="M5469" i="1"/>
  <c r="R5469" i="1"/>
  <c r="V5469" i="1" s="1"/>
  <c r="N5473" i="1"/>
  <c r="Q5472" i="1"/>
  <c r="M5470" i="1" l="1"/>
  <c r="O5470" i="1"/>
  <c r="R5470" i="1"/>
  <c r="V5470" i="1" s="1"/>
  <c r="L5471" i="1"/>
  <c r="T5471" i="1" s="1"/>
  <c r="Q5473" i="1"/>
  <c r="N5474" i="1"/>
  <c r="L5472" i="1" l="1"/>
  <c r="T5472" i="1" s="1"/>
  <c r="M5471" i="1"/>
  <c r="O5471" i="1"/>
  <c r="R5471" i="1"/>
  <c r="V5471" i="1" s="1"/>
  <c r="N5475" i="1"/>
  <c r="Q5474" i="1"/>
  <c r="M5472" i="1" l="1"/>
  <c r="O5472" i="1"/>
  <c r="R5472" i="1"/>
  <c r="V5472" i="1" s="1"/>
  <c r="L5473" i="1"/>
  <c r="T5473" i="1" s="1"/>
  <c r="Q5475" i="1"/>
  <c r="N5476" i="1"/>
  <c r="L5474" i="1" l="1"/>
  <c r="T5474" i="1" s="1"/>
  <c r="M5473" i="1"/>
  <c r="O5473" i="1"/>
  <c r="R5473" i="1"/>
  <c r="V5473" i="1" s="1"/>
  <c r="N5477" i="1"/>
  <c r="Q5476" i="1"/>
  <c r="M5474" i="1" l="1"/>
  <c r="O5474" i="1"/>
  <c r="R5474" i="1"/>
  <c r="V5474" i="1" s="1"/>
  <c r="L5475" i="1"/>
  <c r="T5475" i="1" s="1"/>
  <c r="Q5477" i="1"/>
  <c r="N5478" i="1"/>
  <c r="O5475" i="1" l="1"/>
  <c r="M5475" i="1"/>
  <c r="R5475" i="1"/>
  <c r="V5475" i="1" s="1"/>
  <c r="L5476" i="1"/>
  <c r="T5476" i="1" s="1"/>
  <c r="Q5478" i="1"/>
  <c r="M5476" i="1" l="1"/>
  <c r="L5477" i="1"/>
  <c r="T5477" i="1" s="1"/>
  <c r="O5476" i="1"/>
  <c r="R5476" i="1"/>
  <c r="V5476" i="1" s="1"/>
  <c r="Q5479" i="1"/>
  <c r="O5477" i="1" l="1"/>
  <c r="M5477" i="1"/>
  <c r="R5477" i="1"/>
  <c r="V5477" i="1" s="1"/>
  <c r="L5478" i="1"/>
  <c r="T5478" i="1" s="1"/>
  <c r="Q5480" i="1"/>
  <c r="M5478" i="1" l="1"/>
  <c r="O5478" i="1"/>
  <c r="R5478" i="1"/>
  <c r="V5478" i="1" s="1"/>
  <c r="L5479" i="1"/>
  <c r="T5479" i="1" s="1"/>
  <c r="Q5481" i="1"/>
  <c r="L5480" i="1" l="1"/>
  <c r="U5480" i="1" s="1"/>
  <c r="M5479" i="1"/>
  <c r="O5479" i="1"/>
  <c r="U5479" i="1"/>
  <c r="N5479" i="1"/>
  <c r="R5479" i="1"/>
  <c r="Q5482" i="1"/>
  <c r="V5479" i="1" l="1"/>
  <c r="M5480" i="1"/>
  <c r="O5480" i="1"/>
  <c r="R5480" i="1"/>
  <c r="N5480" i="1"/>
  <c r="L5481" i="1"/>
  <c r="U5481" i="1" s="1"/>
  <c r="T5480" i="1"/>
  <c r="V5480" i="1" s="1"/>
  <c r="Q5483" i="1"/>
  <c r="N5481" i="1" l="1"/>
  <c r="R5481" i="1"/>
  <c r="T5481" i="1"/>
  <c r="V5481" i="1" s="1"/>
  <c r="L5482" i="1"/>
  <c r="T5482" i="1" s="1"/>
  <c r="M5481" i="1"/>
  <c r="O5481" i="1"/>
  <c r="Q5484" i="1"/>
  <c r="L5483" i="1" l="1"/>
  <c r="T5483" i="1" s="1"/>
  <c r="O5482" i="1"/>
  <c r="R5482" i="1"/>
  <c r="U5482" i="1"/>
  <c r="M5482" i="1"/>
  <c r="N5482" i="1"/>
  <c r="N5483" i="1" s="1"/>
  <c r="Q5485" i="1"/>
  <c r="R5483" i="1" l="1"/>
  <c r="O5483" i="1"/>
  <c r="V5482" i="1"/>
  <c r="M5483" i="1"/>
  <c r="L5484" i="1"/>
  <c r="T5484" i="1" s="1"/>
  <c r="N5484" i="1"/>
  <c r="Q5486" i="1"/>
  <c r="V5483" i="1" l="1"/>
  <c r="M5484" i="1"/>
  <c r="O5484" i="1"/>
  <c r="L5485" i="1"/>
  <c r="T5485" i="1" s="1"/>
  <c r="R5484" i="1"/>
  <c r="V5484" i="1" s="1"/>
  <c r="N5485" i="1"/>
  <c r="Q5487" i="1"/>
  <c r="M5485" i="1" l="1"/>
  <c r="O5485" i="1"/>
  <c r="R5485" i="1"/>
  <c r="V5485" i="1" s="1"/>
  <c r="L5486" i="1"/>
  <c r="T5486" i="1" s="1"/>
  <c r="N5486" i="1"/>
  <c r="N5487" i="1" s="1"/>
  <c r="N5488" i="1" s="1"/>
  <c r="Q5488" i="1"/>
  <c r="M5486" i="1" l="1"/>
  <c r="O5486" i="1"/>
  <c r="R5486" i="1"/>
  <c r="V5486" i="1" s="1"/>
  <c r="L5487" i="1"/>
  <c r="T5487" i="1" s="1"/>
  <c r="N5489" i="1"/>
  <c r="N5490" i="1" s="1"/>
  <c r="Q5489" i="1"/>
  <c r="M5487" i="1" l="1"/>
  <c r="O5487" i="1"/>
  <c r="R5487" i="1"/>
  <c r="V5487" i="1" s="1"/>
  <c r="L5488" i="1"/>
  <c r="T5488" i="1" s="1"/>
  <c r="Q5490" i="1"/>
  <c r="N5491" i="1"/>
  <c r="O5488" i="1" l="1"/>
  <c r="M5488" i="1"/>
  <c r="R5488" i="1"/>
  <c r="V5488" i="1" s="1"/>
  <c r="L5489" i="1"/>
  <c r="M5489" i="1" s="1"/>
  <c r="N5492" i="1"/>
  <c r="Q5491" i="1"/>
  <c r="L5490" i="1" l="1"/>
  <c r="T5490" i="1" s="1"/>
  <c r="O5489" i="1"/>
  <c r="R5489" i="1"/>
  <c r="T5489" i="1"/>
  <c r="N5493" i="1"/>
  <c r="Q5492" i="1"/>
  <c r="O5490" i="1" l="1"/>
  <c r="M5490" i="1"/>
  <c r="R5490" i="1"/>
  <c r="V5489" i="1"/>
  <c r="V5490" i="1" s="1"/>
  <c r="L5491" i="1"/>
  <c r="R5491" i="1" s="1"/>
  <c r="Q5493" i="1"/>
  <c r="N5494" i="1"/>
  <c r="L5492" i="1" l="1"/>
  <c r="T5492" i="1" s="1"/>
  <c r="M5491" i="1"/>
  <c r="T5491" i="1"/>
  <c r="V5491" i="1" s="1"/>
  <c r="O5491" i="1"/>
  <c r="N5495" i="1"/>
  <c r="Q5494" i="1"/>
  <c r="M5492" i="1" l="1"/>
  <c r="O5492" i="1"/>
  <c r="R5492" i="1"/>
  <c r="V5492" i="1" s="1"/>
  <c r="L5493" i="1"/>
  <c r="T5493" i="1" s="1"/>
  <c r="Q5495" i="1"/>
  <c r="N5496" i="1"/>
  <c r="M5493" i="1" l="1"/>
  <c r="O5493" i="1"/>
  <c r="R5493" i="1"/>
  <c r="V5493" i="1" s="1"/>
  <c r="L5494" i="1"/>
  <c r="T5494" i="1" s="1"/>
  <c r="N5497" i="1"/>
  <c r="Q5496" i="1"/>
  <c r="M5494" i="1" l="1"/>
  <c r="L5495" i="1"/>
  <c r="T5495" i="1" s="1"/>
  <c r="O5494" i="1"/>
  <c r="R5494" i="1"/>
  <c r="V5494" i="1" s="1"/>
  <c r="Q5497" i="1"/>
  <c r="N5498" i="1"/>
  <c r="O5495" i="1" l="1"/>
  <c r="M5495" i="1"/>
  <c r="R5495" i="1"/>
  <c r="V5495" i="1" s="1"/>
  <c r="L5496" i="1"/>
  <c r="T5496" i="1" s="1"/>
  <c r="N5499" i="1"/>
  <c r="Q5498" i="1"/>
  <c r="M5496" i="1" l="1"/>
  <c r="L5497" i="1"/>
  <c r="T5497" i="1" s="1"/>
  <c r="O5496" i="1"/>
  <c r="R5496" i="1"/>
  <c r="V5496" i="1" s="1"/>
  <c r="Q5499" i="1"/>
  <c r="N5500" i="1"/>
  <c r="M5497" i="1" l="1"/>
  <c r="O5497" i="1"/>
  <c r="R5497" i="1"/>
  <c r="V5497" i="1" s="1"/>
  <c r="L5498" i="1"/>
  <c r="R5498" i="1" s="1"/>
  <c r="N5501" i="1"/>
  <c r="Q5500" i="1"/>
  <c r="O5498" i="1" l="1"/>
  <c r="T5498" i="1"/>
  <c r="V5498" i="1" s="1"/>
  <c r="M5498" i="1"/>
  <c r="L5499" i="1"/>
  <c r="T5499" i="1" s="1"/>
  <c r="Q5501" i="1"/>
  <c r="N5502" i="1"/>
  <c r="L5500" i="1" l="1"/>
  <c r="T5500" i="1" s="1"/>
  <c r="O5499" i="1"/>
  <c r="M5499" i="1"/>
  <c r="R5499" i="1"/>
  <c r="V5499" i="1" s="1"/>
  <c r="Q5502" i="1"/>
  <c r="M5500" i="1" l="1"/>
  <c r="O5500" i="1"/>
  <c r="R5500" i="1"/>
  <c r="V5500" i="1" s="1"/>
  <c r="L5501" i="1"/>
  <c r="M5501" i="1" s="1"/>
  <c r="Q5503" i="1"/>
  <c r="L5502" i="1" l="1"/>
  <c r="T5502" i="1" s="1"/>
  <c r="O5501" i="1"/>
  <c r="R5501" i="1"/>
  <c r="T5501" i="1"/>
  <c r="Q5504" i="1"/>
  <c r="M5502" i="1" l="1"/>
  <c r="R5502" i="1"/>
  <c r="O5502" i="1"/>
  <c r="L5503" i="1"/>
  <c r="U5503" i="1" s="1"/>
  <c r="V5501" i="1"/>
  <c r="Q5505" i="1"/>
  <c r="V5502" i="1" l="1"/>
  <c r="M5503" i="1"/>
  <c r="O5503" i="1"/>
  <c r="N5503" i="1"/>
  <c r="R5503" i="1"/>
  <c r="T5503" i="1"/>
  <c r="L5504" i="1"/>
  <c r="U5504" i="1" s="1"/>
  <c r="Q5506" i="1"/>
  <c r="V5503" i="1" l="1"/>
  <c r="L5505" i="1"/>
  <c r="U5505" i="1" s="1"/>
  <c r="M5504" i="1"/>
  <c r="O5504" i="1"/>
  <c r="N5504" i="1"/>
  <c r="R5504" i="1"/>
  <c r="T5504" i="1"/>
  <c r="Q5507" i="1"/>
  <c r="O5505" i="1" l="1"/>
  <c r="V5504" i="1"/>
  <c r="M5505" i="1"/>
  <c r="T5505" i="1"/>
  <c r="N5505" i="1"/>
  <c r="R5505" i="1"/>
  <c r="L5506" i="1"/>
  <c r="U5506" i="1" s="1"/>
  <c r="Q5508" i="1"/>
  <c r="V5505" i="1" l="1"/>
  <c r="M5506" i="1"/>
  <c r="N5506" i="1"/>
  <c r="R5506" i="1"/>
  <c r="T5506" i="1"/>
  <c r="L5507" i="1"/>
  <c r="T5507" i="1" s="1"/>
  <c r="O5506" i="1"/>
  <c r="N5507" i="1"/>
  <c r="Q5509" i="1"/>
  <c r="V5506" i="1" l="1"/>
  <c r="O5507" i="1"/>
  <c r="M5507" i="1"/>
  <c r="R5507" i="1"/>
  <c r="L5508" i="1"/>
  <c r="T5508" i="1" s="1"/>
  <c r="N5508" i="1"/>
  <c r="Q5510" i="1"/>
  <c r="V5507" i="1" l="1"/>
  <c r="M5508" i="1"/>
  <c r="O5508" i="1"/>
  <c r="L5509" i="1"/>
  <c r="T5509" i="1" s="1"/>
  <c r="R5508" i="1"/>
  <c r="V5508" i="1" s="1"/>
  <c r="N5509" i="1"/>
  <c r="Q5511" i="1"/>
  <c r="M5509" i="1" l="1"/>
  <c r="L5510" i="1"/>
  <c r="T5510" i="1" s="1"/>
  <c r="O5509" i="1"/>
  <c r="R5509" i="1"/>
  <c r="V5509" i="1" s="1"/>
  <c r="N5510" i="1"/>
  <c r="N5511" i="1" s="1"/>
  <c r="N5512" i="1" s="1"/>
  <c r="Q5512" i="1"/>
  <c r="R5510" i="1" l="1"/>
  <c r="M5510" i="1"/>
  <c r="O5510" i="1"/>
  <c r="V5510" i="1"/>
  <c r="L5511" i="1"/>
  <c r="M5511" i="1" s="1"/>
  <c r="N5513" i="1"/>
  <c r="N5514" i="1" s="1"/>
  <c r="Q5513" i="1"/>
  <c r="L5512" i="1" l="1"/>
  <c r="T5512" i="1" s="1"/>
  <c r="O5511" i="1"/>
  <c r="R5511" i="1"/>
  <c r="T5511" i="1"/>
  <c r="N5515" i="1"/>
  <c r="Q5514" i="1"/>
  <c r="R5512" i="1" l="1"/>
  <c r="O5512" i="1"/>
  <c r="M5512" i="1"/>
  <c r="L5513" i="1"/>
  <c r="T5513" i="1" s="1"/>
  <c r="V5511" i="1"/>
  <c r="Q5515" i="1"/>
  <c r="N5516" i="1"/>
  <c r="V5512" i="1" l="1"/>
  <c r="M5513" i="1"/>
  <c r="O5513" i="1"/>
  <c r="R5513" i="1"/>
  <c r="V5513" i="1" s="1"/>
  <c r="L5514" i="1"/>
  <c r="T5514" i="1" s="1"/>
  <c r="N5517" i="1"/>
  <c r="Q5516" i="1"/>
  <c r="M5514" i="1" l="1"/>
  <c r="O5514" i="1"/>
  <c r="L5515" i="1"/>
  <c r="T5515" i="1" s="1"/>
  <c r="R5514" i="1"/>
  <c r="V5514" i="1" s="1"/>
  <c r="Q5517" i="1"/>
  <c r="N5518" i="1"/>
  <c r="O5515" i="1" l="1"/>
  <c r="M5515" i="1"/>
  <c r="R5515" i="1"/>
  <c r="V5515" i="1" s="1"/>
  <c r="L5516" i="1"/>
  <c r="M5516" i="1" s="1"/>
  <c r="N5519" i="1"/>
  <c r="Q5518" i="1"/>
  <c r="L5517" i="1" l="1"/>
  <c r="T5517" i="1" s="1"/>
  <c r="R5516" i="1"/>
  <c r="T5516" i="1"/>
  <c r="O5516" i="1"/>
  <c r="Q5519" i="1"/>
  <c r="N5520" i="1"/>
  <c r="O5517" i="1" l="1"/>
  <c r="R5517" i="1"/>
  <c r="M5517" i="1"/>
  <c r="L5518" i="1"/>
  <c r="T5518" i="1" s="1"/>
  <c r="V5516" i="1"/>
  <c r="N5521" i="1"/>
  <c r="Q5520" i="1"/>
  <c r="M5518" i="1" l="1"/>
  <c r="V5517" i="1"/>
  <c r="O5518" i="1"/>
  <c r="R5518" i="1"/>
  <c r="L5519" i="1"/>
  <c r="T5519" i="1" s="1"/>
  <c r="Q5521" i="1"/>
  <c r="N5522" i="1"/>
  <c r="V5518" i="1" l="1"/>
  <c r="L5520" i="1"/>
  <c r="T5520" i="1" s="1"/>
  <c r="M5519" i="1"/>
  <c r="O5519" i="1"/>
  <c r="R5519" i="1"/>
  <c r="N5523" i="1"/>
  <c r="Q5522" i="1"/>
  <c r="V5519" i="1" l="1"/>
  <c r="R5520" i="1"/>
  <c r="M5520" i="1"/>
  <c r="O5520" i="1"/>
  <c r="L5521" i="1"/>
  <c r="O5521" i="1" s="1"/>
  <c r="Q5523" i="1"/>
  <c r="N5524" i="1"/>
  <c r="V5520" i="1" l="1"/>
  <c r="R5521" i="1"/>
  <c r="T5521" i="1"/>
  <c r="L5522" i="1"/>
  <c r="O5522" i="1" s="1"/>
  <c r="M5521" i="1"/>
  <c r="N5525" i="1"/>
  <c r="Q5524" i="1"/>
  <c r="M5522" i="1" l="1"/>
  <c r="R5522" i="1"/>
  <c r="T5522" i="1"/>
  <c r="L5523" i="1"/>
  <c r="R5523" i="1" s="1"/>
  <c r="V5521" i="1"/>
  <c r="Q5525" i="1"/>
  <c r="N5526" i="1"/>
  <c r="L5524" i="1" l="1"/>
  <c r="T5524" i="1" s="1"/>
  <c r="M5523" i="1"/>
  <c r="T5523" i="1"/>
  <c r="O5523" i="1"/>
  <c r="V5522" i="1"/>
  <c r="Q5526" i="1"/>
  <c r="V5523" i="1" l="1"/>
  <c r="M5524" i="1"/>
  <c r="O5524" i="1"/>
  <c r="R5524" i="1"/>
  <c r="L5525" i="1"/>
  <c r="T5525" i="1" s="1"/>
  <c r="Q5527" i="1"/>
  <c r="V5524" i="1" l="1"/>
  <c r="M5525" i="1"/>
  <c r="O5525" i="1"/>
  <c r="R5525" i="1"/>
  <c r="V5525" i="1" s="1"/>
  <c r="L5526" i="1"/>
  <c r="T5526" i="1" s="1"/>
  <c r="Q5528" i="1"/>
  <c r="M5526" i="1" l="1"/>
  <c r="L5527" i="1"/>
  <c r="U5527" i="1" s="1"/>
  <c r="O5526" i="1"/>
  <c r="R5526" i="1"/>
  <c r="V5526" i="1" s="1"/>
  <c r="Q5529" i="1"/>
  <c r="L5528" i="1" l="1"/>
  <c r="U5528" i="1" s="1"/>
  <c r="M5527" i="1"/>
  <c r="O5527" i="1"/>
  <c r="N5527" i="1"/>
  <c r="R5527" i="1"/>
  <c r="T5527" i="1"/>
  <c r="Q5530" i="1"/>
  <c r="M5528" i="1" l="1"/>
  <c r="O5528" i="1"/>
  <c r="N5528" i="1"/>
  <c r="R5528" i="1"/>
  <c r="V5527" i="1"/>
  <c r="L5529" i="1"/>
  <c r="U5529" i="1" s="1"/>
  <c r="T5528" i="1"/>
  <c r="Q5531" i="1"/>
  <c r="V5528" i="1" l="1"/>
  <c r="O5529" i="1"/>
  <c r="M5529" i="1"/>
  <c r="N5529" i="1"/>
  <c r="L5530" i="1"/>
  <c r="U5530" i="1" s="1"/>
  <c r="R5529" i="1"/>
  <c r="T5529" i="1"/>
  <c r="V5529" i="1" s="1"/>
  <c r="Q5532" i="1"/>
  <c r="M5530" i="1" l="1"/>
  <c r="N5530" i="1"/>
  <c r="N5531" i="1" s="1"/>
  <c r="R5530" i="1"/>
  <c r="T5530" i="1"/>
  <c r="V5530" i="1" s="1"/>
  <c r="L5531" i="1"/>
  <c r="R5531" i="1" s="1"/>
  <c r="O5530" i="1"/>
  <c r="Q5533" i="1"/>
  <c r="L5532" i="1" l="1"/>
  <c r="T5532" i="1" s="1"/>
  <c r="M5531" i="1"/>
  <c r="T5531" i="1"/>
  <c r="V5531" i="1" s="1"/>
  <c r="O5531" i="1"/>
  <c r="N5532" i="1"/>
  <c r="Q5534" i="1"/>
  <c r="M5532" i="1" l="1"/>
  <c r="O5532" i="1"/>
  <c r="R5532" i="1"/>
  <c r="V5532" i="1" s="1"/>
  <c r="L5533" i="1"/>
  <c r="T5533" i="1" s="1"/>
  <c r="N5533" i="1"/>
  <c r="Q5535" i="1"/>
  <c r="O5533" i="1" l="1"/>
  <c r="M5533" i="1"/>
  <c r="R5533" i="1"/>
  <c r="V5533" i="1" s="1"/>
  <c r="L5534" i="1"/>
  <c r="T5534" i="1" s="1"/>
  <c r="N5534" i="1"/>
  <c r="N5535" i="1" s="1"/>
  <c r="N5536" i="1" s="1"/>
  <c r="Q5536" i="1"/>
  <c r="L5535" i="1" l="1"/>
  <c r="T5535" i="1" s="1"/>
  <c r="M5534" i="1"/>
  <c r="O5534" i="1"/>
  <c r="R5534" i="1"/>
  <c r="V5534" i="1" s="1"/>
  <c r="N5537" i="1"/>
  <c r="N5538" i="1" s="1"/>
  <c r="Q5537" i="1"/>
  <c r="M5535" i="1" l="1"/>
  <c r="O5535" i="1"/>
  <c r="R5535" i="1"/>
  <c r="V5535" i="1" s="1"/>
  <c r="L5536" i="1"/>
  <c r="T5536" i="1" s="1"/>
  <c r="Q5538" i="1"/>
  <c r="N5539" i="1"/>
  <c r="M5536" i="1" l="1"/>
  <c r="O5536" i="1"/>
  <c r="R5536" i="1"/>
  <c r="V5536" i="1" s="1"/>
  <c r="L5537" i="1"/>
  <c r="M5537" i="1" s="1"/>
  <c r="N5540" i="1"/>
  <c r="Q5539" i="1"/>
  <c r="L5538" i="1" l="1"/>
  <c r="T5538" i="1" s="1"/>
  <c r="O5537" i="1"/>
  <c r="R5537" i="1"/>
  <c r="T5537" i="1"/>
  <c r="Q5540" i="1"/>
  <c r="N5541" i="1"/>
  <c r="O5538" i="1" l="1"/>
  <c r="M5538" i="1"/>
  <c r="R5538" i="1"/>
  <c r="L5539" i="1"/>
  <c r="T5539" i="1" s="1"/>
  <c r="V5537" i="1"/>
  <c r="V5538" i="1" s="1"/>
  <c r="N5542" i="1"/>
  <c r="Q5541" i="1"/>
  <c r="M5539" i="1" l="1"/>
  <c r="O5539" i="1"/>
  <c r="R5539" i="1"/>
  <c r="V5539" i="1" s="1"/>
  <c r="L5540" i="1"/>
  <c r="T5540" i="1" s="1"/>
  <c r="N5543" i="1"/>
  <c r="Q5542" i="1"/>
  <c r="L5541" i="1" l="1"/>
  <c r="T5541" i="1" s="1"/>
  <c r="M5540" i="1"/>
  <c r="O5540" i="1"/>
  <c r="R5540" i="1"/>
  <c r="V5540" i="1" s="1"/>
  <c r="Q5543" i="1"/>
  <c r="N5544" i="1"/>
  <c r="L5542" i="1" l="1"/>
  <c r="T5542" i="1" s="1"/>
  <c r="M5541" i="1"/>
  <c r="O5541" i="1"/>
  <c r="R5541" i="1"/>
  <c r="V5541" i="1" s="1"/>
  <c r="N5545" i="1"/>
  <c r="Q5544" i="1"/>
  <c r="O5542" i="1" l="1"/>
  <c r="M5542" i="1"/>
  <c r="R5542" i="1"/>
  <c r="V5542" i="1" s="1"/>
  <c r="L5543" i="1"/>
  <c r="T5543" i="1" s="1"/>
  <c r="Q5545" i="1"/>
  <c r="N5546" i="1"/>
  <c r="L5544" i="1" l="1"/>
  <c r="T5544" i="1" s="1"/>
  <c r="R5543" i="1"/>
  <c r="V5543" i="1" s="1"/>
  <c r="O5543" i="1"/>
  <c r="M5543" i="1"/>
  <c r="N5547" i="1"/>
  <c r="Q5546" i="1"/>
  <c r="M5544" i="1" l="1"/>
  <c r="O5544" i="1"/>
  <c r="R5544" i="1"/>
  <c r="V5544" i="1" s="1"/>
  <c r="L5545" i="1"/>
  <c r="T5545" i="1" s="1"/>
  <c r="Q5547" i="1"/>
  <c r="N5548" i="1"/>
  <c r="M5545" i="1" l="1"/>
  <c r="O5545" i="1"/>
  <c r="R5545" i="1"/>
  <c r="V5545" i="1" s="1"/>
  <c r="L5546" i="1"/>
  <c r="O5546" i="1" s="1"/>
  <c r="N5549" i="1"/>
  <c r="Q5548" i="1"/>
  <c r="M5546" i="1" l="1"/>
  <c r="L5547" i="1"/>
  <c r="O5547" i="1" s="1"/>
  <c r="R5546" i="1"/>
  <c r="T5546" i="1"/>
  <c r="Q5549" i="1"/>
  <c r="N5550" i="1"/>
  <c r="M5547" i="1" l="1"/>
  <c r="R5547" i="1"/>
  <c r="T5547" i="1"/>
  <c r="L5548" i="1"/>
  <c r="T5548" i="1" s="1"/>
  <c r="V5546" i="1"/>
  <c r="Q5550" i="1"/>
  <c r="M5548" i="1" l="1"/>
  <c r="L5549" i="1"/>
  <c r="T5549" i="1" s="1"/>
  <c r="O5548" i="1"/>
  <c r="R5548" i="1"/>
  <c r="V5547" i="1"/>
  <c r="Q5551" i="1"/>
  <c r="M5549" i="1" l="1"/>
  <c r="O5549" i="1"/>
  <c r="R5549" i="1"/>
  <c r="L5550" i="1"/>
  <c r="T5550" i="1" s="1"/>
  <c r="V5548" i="1"/>
  <c r="V5549" i="1" s="1"/>
  <c r="Q5552" i="1"/>
  <c r="M5550" i="1" l="1"/>
  <c r="O5550" i="1"/>
  <c r="R5550" i="1"/>
  <c r="V5550" i="1" s="1"/>
  <c r="L5551" i="1"/>
  <c r="U5551" i="1" s="1"/>
  <c r="Q5553" i="1"/>
  <c r="M5551" i="1" l="1"/>
  <c r="O5551" i="1"/>
  <c r="N5551" i="1"/>
  <c r="L5552" i="1"/>
  <c r="U5552" i="1" s="1"/>
  <c r="R5551" i="1"/>
  <c r="T5551" i="1"/>
  <c r="Q5554" i="1"/>
  <c r="V5551" i="1" l="1"/>
  <c r="O5552" i="1"/>
  <c r="M5552" i="1"/>
  <c r="N5552" i="1"/>
  <c r="R5552" i="1"/>
  <c r="L5553" i="1"/>
  <c r="U5553" i="1" s="1"/>
  <c r="T5552" i="1"/>
  <c r="Q5555" i="1"/>
  <c r="V5552" i="1" l="1"/>
  <c r="M5553" i="1"/>
  <c r="N5553" i="1"/>
  <c r="O5553" i="1"/>
  <c r="R5553" i="1"/>
  <c r="T5553" i="1"/>
  <c r="L5554" i="1"/>
  <c r="U5554" i="1" s="1"/>
  <c r="Q5556" i="1"/>
  <c r="V5553" i="1" l="1"/>
  <c r="M5554" i="1"/>
  <c r="L5555" i="1"/>
  <c r="T5555" i="1" s="1"/>
  <c r="O5554" i="1"/>
  <c r="N5554" i="1"/>
  <c r="N5555" i="1" s="1"/>
  <c r="R5554" i="1"/>
  <c r="T5554" i="1"/>
  <c r="Q5557" i="1"/>
  <c r="V5554" i="1" l="1"/>
  <c r="O5555" i="1"/>
  <c r="R5555" i="1"/>
  <c r="V5555" i="1" s="1"/>
  <c r="M5555" i="1"/>
  <c r="L5556" i="1"/>
  <c r="T5556" i="1" s="1"/>
  <c r="N5556" i="1"/>
  <c r="Q5558" i="1"/>
  <c r="M5556" i="1" l="1"/>
  <c r="L5557" i="1"/>
  <c r="T5557" i="1" s="1"/>
  <c r="O5556" i="1"/>
  <c r="R5556" i="1"/>
  <c r="V5556" i="1" s="1"/>
  <c r="N5557" i="1"/>
  <c r="Q5559" i="1"/>
  <c r="M5557" i="1" l="1"/>
  <c r="O5557" i="1"/>
  <c r="R5557" i="1"/>
  <c r="V5557" i="1" s="1"/>
  <c r="L5558" i="1"/>
  <c r="T5558" i="1" s="1"/>
  <c r="N5558" i="1"/>
  <c r="N5559" i="1" s="1"/>
  <c r="N5560" i="1" s="1"/>
  <c r="Q5560" i="1"/>
  <c r="M5558" i="1" l="1"/>
  <c r="L5559" i="1"/>
  <c r="T5559" i="1" s="1"/>
  <c r="O5558" i="1"/>
  <c r="R5558" i="1"/>
  <c r="V5558" i="1" s="1"/>
  <c r="N5561" i="1"/>
  <c r="N5562" i="1" s="1"/>
  <c r="Q5561" i="1"/>
  <c r="M5559" i="1" l="1"/>
  <c r="R5559" i="1"/>
  <c r="V5559" i="1" s="1"/>
  <c r="O5559" i="1"/>
  <c r="L5560" i="1"/>
  <c r="O5560" i="1" s="1"/>
  <c r="N5563" i="1"/>
  <c r="Q5562" i="1"/>
  <c r="L5561" i="1" l="1"/>
  <c r="T5561" i="1" s="1"/>
  <c r="R5560" i="1"/>
  <c r="T5560" i="1"/>
  <c r="M5560" i="1"/>
  <c r="Q5563" i="1"/>
  <c r="N5564" i="1"/>
  <c r="O5561" i="1" l="1"/>
  <c r="M5561" i="1"/>
  <c r="R5561" i="1"/>
  <c r="L5562" i="1"/>
  <c r="T5562" i="1" s="1"/>
  <c r="V5560" i="1"/>
  <c r="V5561" i="1" s="1"/>
  <c r="Q5564" i="1"/>
  <c r="N5565" i="1"/>
  <c r="M5562" i="1" l="1"/>
  <c r="O5562" i="1"/>
  <c r="R5562" i="1"/>
  <c r="V5562" i="1" s="1"/>
  <c r="L5563" i="1"/>
  <c r="T5563" i="1" s="1"/>
  <c r="N5566" i="1"/>
  <c r="Q5565" i="1"/>
  <c r="L5564" i="1" l="1"/>
  <c r="T5564" i="1" s="1"/>
  <c r="M5563" i="1"/>
  <c r="O5563" i="1"/>
  <c r="R5563" i="1"/>
  <c r="V5563" i="1" s="1"/>
  <c r="Q5566" i="1"/>
  <c r="N5567" i="1"/>
  <c r="M5564" i="1" l="1"/>
  <c r="O5564" i="1"/>
  <c r="R5564" i="1"/>
  <c r="V5564" i="1" s="1"/>
  <c r="L5565" i="1"/>
  <c r="T5565" i="1" s="1"/>
  <c r="N5568" i="1"/>
  <c r="Q5567" i="1"/>
  <c r="M5565" i="1" l="1"/>
  <c r="O5565" i="1"/>
  <c r="R5565" i="1"/>
  <c r="V5565" i="1" s="1"/>
  <c r="L5566" i="1"/>
  <c r="O5566" i="1" s="1"/>
  <c r="Q5568" i="1"/>
  <c r="N5569" i="1"/>
  <c r="R5566" i="1" l="1"/>
  <c r="T5566" i="1"/>
  <c r="L5567" i="1"/>
  <c r="T5567" i="1" s="1"/>
  <c r="M5566" i="1"/>
  <c r="N5570" i="1"/>
  <c r="Q5569" i="1"/>
  <c r="L5568" i="1" l="1"/>
  <c r="T5568" i="1" s="1"/>
  <c r="O5567" i="1"/>
  <c r="R5567" i="1"/>
  <c r="M5567" i="1"/>
  <c r="V5566" i="1"/>
  <c r="Q5570" i="1"/>
  <c r="N5571" i="1"/>
  <c r="M5568" i="1" l="1"/>
  <c r="R5568" i="1"/>
  <c r="O5568" i="1"/>
  <c r="L5569" i="1"/>
  <c r="T5569" i="1" s="1"/>
  <c r="V5567" i="1"/>
  <c r="N5572" i="1"/>
  <c r="Q5571" i="1"/>
  <c r="V5568" i="1" l="1"/>
  <c r="M5569" i="1"/>
  <c r="O5569" i="1"/>
  <c r="R5569" i="1"/>
  <c r="V5569" i="1" s="1"/>
  <c r="L5570" i="1"/>
  <c r="O5570" i="1" s="1"/>
  <c r="Q5572" i="1"/>
  <c r="N5573" i="1"/>
  <c r="L5571" i="1" l="1"/>
  <c r="T5571" i="1" s="1"/>
  <c r="R5570" i="1"/>
  <c r="T5570" i="1"/>
  <c r="M5570" i="1"/>
  <c r="N5574" i="1"/>
  <c r="Q5573" i="1"/>
  <c r="M5571" i="1" l="1"/>
  <c r="O5571" i="1"/>
  <c r="R5571" i="1"/>
  <c r="L5572" i="1"/>
  <c r="T5572" i="1" s="1"/>
  <c r="V5570" i="1"/>
  <c r="V5571" i="1" s="1"/>
  <c r="Q5574" i="1"/>
  <c r="O5572" i="1" l="1"/>
  <c r="M5572" i="1"/>
  <c r="R5572" i="1"/>
  <c r="V5572" i="1" s="1"/>
  <c r="L5573" i="1"/>
  <c r="T5573" i="1" s="1"/>
  <c r="Q5575" i="1"/>
  <c r="L5574" i="1" l="1"/>
  <c r="T5574" i="1" s="1"/>
  <c r="M5573" i="1"/>
  <c r="O5573" i="1"/>
  <c r="R5573" i="1"/>
  <c r="V5573" i="1" s="1"/>
  <c r="Q5576" i="1"/>
  <c r="M5574" i="1" l="1"/>
  <c r="O5574" i="1"/>
  <c r="L5575" i="1"/>
  <c r="U5575" i="1" s="1"/>
  <c r="R5574" i="1"/>
  <c r="V5574" i="1" s="1"/>
  <c r="Q5577" i="1"/>
  <c r="M5575" i="1" l="1"/>
  <c r="L5576" i="1"/>
  <c r="U5576" i="1" s="1"/>
  <c r="O5575" i="1"/>
  <c r="N5575" i="1"/>
  <c r="R5575" i="1"/>
  <c r="T5575" i="1"/>
  <c r="Q5578" i="1"/>
  <c r="V5575" i="1" l="1"/>
  <c r="O5576" i="1"/>
  <c r="M5576" i="1"/>
  <c r="N5576" i="1"/>
  <c r="R5576" i="1"/>
  <c r="T5576" i="1"/>
  <c r="L5577" i="1"/>
  <c r="U5577" i="1" s="1"/>
  <c r="Q5579" i="1"/>
  <c r="V5576" i="1" l="1"/>
  <c r="O5577" i="1"/>
  <c r="M5577" i="1"/>
  <c r="N5577" i="1"/>
  <c r="T5577" i="1"/>
  <c r="L5578" i="1"/>
  <c r="U5578" i="1" s="1"/>
  <c r="R5577" i="1"/>
  <c r="Q5580" i="1"/>
  <c r="V5577" i="1" l="1"/>
  <c r="L5579" i="1"/>
  <c r="T5579" i="1" s="1"/>
  <c r="M5578" i="1"/>
  <c r="O5578" i="1"/>
  <c r="N5578" i="1"/>
  <c r="N5579" i="1" s="1"/>
  <c r="R5578" i="1"/>
  <c r="T5578" i="1"/>
  <c r="Q5581" i="1"/>
  <c r="M5579" i="1" l="1"/>
  <c r="V5578" i="1"/>
  <c r="O5579" i="1"/>
  <c r="R5579" i="1"/>
  <c r="L5580" i="1"/>
  <c r="T5580" i="1" s="1"/>
  <c r="N5580" i="1"/>
  <c r="Q5582" i="1"/>
  <c r="V5579" i="1" l="1"/>
  <c r="L5581" i="1"/>
  <c r="T5581" i="1" s="1"/>
  <c r="R5580" i="1"/>
  <c r="M5580" i="1"/>
  <c r="O5580" i="1"/>
  <c r="N5581" i="1"/>
  <c r="Q5583" i="1"/>
  <c r="V5580" i="1" l="1"/>
  <c r="R5581" i="1"/>
  <c r="M5581" i="1"/>
  <c r="O5581" i="1"/>
  <c r="L5582" i="1"/>
  <c r="T5582" i="1" s="1"/>
  <c r="V5581" i="1"/>
  <c r="N5582" i="1"/>
  <c r="N5583" i="1" s="1"/>
  <c r="N5584" i="1" s="1"/>
  <c r="Q5584" i="1"/>
  <c r="L5583" i="1" l="1"/>
  <c r="T5583" i="1" s="1"/>
  <c r="M5582" i="1"/>
  <c r="O5582" i="1"/>
  <c r="R5582" i="1"/>
  <c r="V5582" i="1" s="1"/>
  <c r="N5585" i="1"/>
  <c r="N5586" i="1" s="1"/>
  <c r="Q5585" i="1"/>
  <c r="O5583" i="1" l="1"/>
  <c r="R5583" i="1"/>
  <c r="V5583" i="1" s="1"/>
  <c r="M5583" i="1"/>
  <c r="L5584" i="1"/>
  <c r="R5584" i="1" s="1"/>
  <c r="Q5586" i="1"/>
  <c r="N5587" i="1"/>
  <c r="M5584" i="1" l="1"/>
  <c r="L5585" i="1"/>
  <c r="T5585" i="1" s="1"/>
  <c r="T5584" i="1"/>
  <c r="V5584" i="1" s="1"/>
  <c r="O5584" i="1"/>
  <c r="N5588" i="1"/>
  <c r="Q5587" i="1"/>
  <c r="M5585" i="1" l="1"/>
  <c r="L5586" i="1"/>
  <c r="T5586" i="1" s="1"/>
  <c r="O5585" i="1"/>
  <c r="R5585" i="1"/>
  <c r="V5585" i="1" s="1"/>
  <c r="Q5588" i="1"/>
  <c r="N5589" i="1"/>
  <c r="M5586" i="1" l="1"/>
  <c r="O5586" i="1"/>
  <c r="R5586" i="1"/>
  <c r="V5586" i="1" s="1"/>
  <c r="L5587" i="1"/>
  <c r="R5587" i="1" s="1"/>
  <c r="N5590" i="1"/>
  <c r="Q5589" i="1"/>
  <c r="T5587" i="1" l="1"/>
  <c r="V5587" i="1" s="1"/>
  <c r="L5588" i="1"/>
  <c r="T5588" i="1" s="1"/>
  <c r="M5587" i="1"/>
  <c r="O5587" i="1"/>
  <c r="Q5590" i="1"/>
  <c r="N5591" i="1"/>
  <c r="O5588" i="1" l="1"/>
  <c r="M5588" i="1"/>
  <c r="R5588" i="1"/>
  <c r="V5588" i="1" s="1"/>
  <c r="L5589" i="1"/>
  <c r="T5589" i="1" s="1"/>
  <c r="N5592" i="1"/>
  <c r="Q5591" i="1"/>
  <c r="M5589" i="1" l="1"/>
  <c r="L5590" i="1"/>
  <c r="T5590" i="1" s="1"/>
  <c r="O5589" i="1"/>
  <c r="R5589" i="1"/>
  <c r="V5589" i="1" s="1"/>
  <c r="N5593" i="1"/>
  <c r="Q5592" i="1"/>
  <c r="L5591" i="1" l="1"/>
  <c r="T5591" i="1" s="1"/>
  <c r="M5590" i="1"/>
  <c r="O5590" i="1"/>
  <c r="R5590" i="1"/>
  <c r="V5590" i="1" s="1"/>
  <c r="Q5593" i="1"/>
  <c r="N5594" i="1"/>
  <c r="O5591" i="1" l="1"/>
  <c r="M5591" i="1"/>
  <c r="R5591" i="1"/>
  <c r="V5591" i="1" s="1"/>
  <c r="L5592" i="1"/>
  <c r="R5592" i="1" s="1"/>
  <c r="N5595" i="1"/>
  <c r="Q5594" i="1"/>
  <c r="M5592" i="1" l="1"/>
  <c r="O5592" i="1"/>
  <c r="T5592" i="1"/>
  <c r="V5592" i="1" s="1"/>
  <c r="L5593" i="1"/>
  <c r="T5593" i="1" s="1"/>
  <c r="Q5595" i="1"/>
  <c r="N5596" i="1"/>
  <c r="L5594" i="1" l="1"/>
  <c r="T5594" i="1" s="1"/>
  <c r="O5593" i="1"/>
  <c r="M5593" i="1"/>
  <c r="R5593" i="1"/>
  <c r="V5593" i="1" s="1"/>
  <c r="N5597" i="1"/>
  <c r="Q5596" i="1"/>
  <c r="M5594" i="1" l="1"/>
  <c r="O5594" i="1"/>
  <c r="R5594" i="1"/>
  <c r="V5594" i="1" s="1"/>
  <c r="L5595" i="1"/>
  <c r="R5595" i="1" s="1"/>
  <c r="N5598" i="1"/>
  <c r="Q5597" i="1"/>
  <c r="M5595" i="1" l="1"/>
  <c r="T5595" i="1"/>
  <c r="V5595" i="1" s="1"/>
  <c r="L5596" i="1"/>
  <c r="T5596" i="1" s="1"/>
  <c r="O5595" i="1"/>
  <c r="Q5598" i="1"/>
  <c r="L5597" i="1" l="1"/>
  <c r="T5597" i="1" s="1"/>
  <c r="M5596" i="1"/>
  <c r="O5596" i="1"/>
  <c r="R5596" i="1"/>
  <c r="V5596" i="1" s="1"/>
  <c r="Q5599" i="1"/>
  <c r="M5597" i="1" l="1"/>
  <c r="O5597" i="1"/>
  <c r="L5598" i="1"/>
  <c r="T5598" i="1" s="1"/>
  <c r="R5597" i="1"/>
  <c r="V5597" i="1" s="1"/>
  <c r="Q5600" i="1"/>
  <c r="M5598" i="1" l="1"/>
  <c r="L5599" i="1"/>
  <c r="U5599" i="1" s="1"/>
  <c r="O5598" i="1"/>
  <c r="R5598" i="1"/>
  <c r="V5598" i="1" s="1"/>
  <c r="Q5601" i="1"/>
  <c r="M5599" i="1" l="1"/>
  <c r="N5599" i="1"/>
  <c r="O5599" i="1"/>
  <c r="R5599" i="1"/>
  <c r="L5600" i="1"/>
  <c r="U5600" i="1" s="1"/>
  <c r="T5599" i="1"/>
  <c r="Q5602" i="1"/>
  <c r="V5599" i="1" l="1"/>
  <c r="O5600" i="1"/>
  <c r="M5600" i="1"/>
  <c r="N5600" i="1"/>
  <c r="R5600" i="1"/>
  <c r="L5601" i="1"/>
  <c r="U5601" i="1" s="1"/>
  <c r="T5600" i="1"/>
  <c r="Q5603" i="1"/>
  <c r="V5600" i="1" l="1"/>
  <c r="M5601" i="1"/>
  <c r="R5601" i="1"/>
  <c r="O5601" i="1"/>
  <c r="N5601" i="1"/>
  <c r="T5601" i="1"/>
  <c r="V5601" i="1" s="1"/>
  <c r="L5602" i="1"/>
  <c r="U5602" i="1" s="1"/>
  <c r="Q5604" i="1"/>
  <c r="M5602" i="1" l="1"/>
  <c r="O5602" i="1"/>
  <c r="N5602" i="1"/>
  <c r="L5603" i="1"/>
  <c r="T5603" i="1" s="1"/>
  <c r="T5602" i="1"/>
  <c r="R5602" i="1"/>
  <c r="N5603" i="1"/>
  <c r="Q5605" i="1"/>
  <c r="M5603" i="1" l="1"/>
  <c r="V5602" i="1"/>
  <c r="O5603" i="1"/>
  <c r="R5603" i="1"/>
  <c r="L5604" i="1"/>
  <c r="T5604" i="1" s="1"/>
  <c r="N5604" i="1"/>
  <c r="Q5606" i="1"/>
  <c r="V5603" i="1" l="1"/>
  <c r="M5604" i="1"/>
  <c r="L5605" i="1"/>
  <c r="T5605" i="1" s="1"/>
  <c r="O5604" i="1"/>
  <c r="R5604" i="1"/>
  <c r="N5605" i="1"/>
  <c r="Q5607" i="1"/>
  <c r="V5604" i="1" l="1"/>
  <c r="O5605" i="1"/>
  <c r="M5605" i="1"/>
  <c r="R5605" i="1"/>
  <c r="L5606" i="1"/>
  <c r="T5606" i="1" s="1"/>
  <c r="N5606" i="1"/>
  <c r="N5607" i="1" s="1"/>
  <c r="N5608" i="1" s="1"/>
  <c r="Q5608" i="1"/>
  <c r="V5605" i="1" l="1"/>
  <c r="O5606" i="1"/>
  <c r="M5606" i="1"/>
  <c r="R5606" i="1"/>
  <c r="L5607" i="1"/>
  <c r="T5607" i="1" s="1"/>
  <c r="N5609" i="1"/>
  <c r="N5610" i="1" s="1"/>
  <c r="Q5609" i="1"/>
  <c r="V5606" i="1" l="1"/>
  <c r="M5607" i="1"/>
  <c r="O5607" i="1"/>
  <c r="R5607" i="1"/>
  <c r="L5608" i="1"/>
  <c r="R5608" i="1" s="1"/>
  <c r="N5611" i="1"/>
  <c r="Q5610" i="1"/>
  <c r="V5607" i="1" l="1"/>
  <c r="M5608" i="1"/>
  <c r="T5608" i="1"/>
  <c r="L5609" i="1"/>
  <c r="T5609" i="1" s="1"/>
  <c r="O5608" i="1"/>
  <c r="Q5611" i="1"/>
  <c r="N5612" i="1"/>
  <c r="V5608" i="1" l="1"/>
  <c r="M5609" i="1"/>
  <c r="L5610" i="1"/>
  <c r="T5610" i="1" s="1"/>
  <c r="O5609" i="1"/>
  <c r="R5609" i="1"/>
  <c r="Q5612" i="1"/>
  <c r="N5613" i="1"/>
  <c r="V5609" i="1" l="1"/>
  <c r="M5610" i="1"/>
  <c r="O5610" i="1"/>
  <c r="R5610" i="1"/>
  <c r="L5611" i="1"/>
  <c r="T5611" i="1" s="1"/>
  <c r="N5614" i="1"/>
  <c r="Q5613" i="1"/>
  <c r="V5610" i="1" l="1"/>
  <c r="M5611" i="1"/>
  <c r="O5611" i="1"/>
  <c r="R5611" i="1"/>
  <c r="L5612" i="1"/>
  <c r="T5612" i="1" s="1"/>
  <c r="Q5614" i="1"/>
  <c r="N5615" i="1"/>
  <c r="V5611" i="1" l="1"/>
  <c r="O5612" i="1"/>
  <c r="R5612" i="1"/>
  <c r="V5612" i="1" s="1"/>
  <c r="L5613" i="1"/>
  <c r="R5613" i="1" s="1"/>
  <c r="M5612" i="1"/>
  <c r="N5616" i="1"/>
  <c r="Q5615" i="1"/>
  <c r="O5613" i="1" l="1"/>
  <c r="M5613" i="1"/>
  <c r="L5614" i="1"/>
  <c r="T5614" i="1" s="1"/>
  <c r="T5613" i="1"/>
  <c r="V5613" i="1" s="1"/>
  <c r="Q5616" i="1"/>
  <c r="N5617" i="1"/>
  <c r="O5614" i="1" l="1"/>
  <c r="L5615" i="1"/>
  <c r="T5615" i="1" s="1"/>
  <c r="R5614" i="1"/>
  <c r="V5614" i="1" s="1"/>
  <c r="M5614" i="1"/>
  <c r="N5618" i="1"/>
  <c r="Q5617" i="1"/>
  <c r="O5615" i="1" l="1"/>
  <c r="M5615" i="1"/>
  <c r="R5615" i="1"/>
  <c r="V5615" i="1" s="1"/>
  <c r="L5616" i="1"/>
  <c r="R5616" i="1" s="1"/>
  <c r="Q5618" i="1"/>
  <c r="N5619" i="1"/>
  <c r="O5616" i="1" l="1"/>
  <c r="L5617" i="1"/>
  <c r="T5617" i="1" s="1"/>
  <c r="M5616" i="1"/>
  <c r="T5616" i="1"/>
  <c r="V5616" i="1" s="1"/>
  <c r="N5620" i="1"/>
  <c r="Q5619" i="1"/>
  <c r="M5617" i="1" l="1"/>
  <c r="L5618" i="1"/>
  <c r="T5618" i="1" s="1"/>
  <c r="O5617" i="1"/>
  <c r="R5617" i="1"/>
  <c r="V5617" i="1" s="1"/>
  <c r="N5621" i="1"/>
  <c r="Q5620" i="1"/>
  <c r="M5618" i="1" l="1"/>
  <c r="O5618" i="1"/>
  <c r="L5619" i="1"/>
  <c r="T5619" i="1" s="1"/>
  <c r="R5618" i="1"/>
  <c r="V5618" i="1" s="1"/>
  <c r="Q5621" i="1"/>
  <c r="N5622" i="1"/>
  <c r="O5619" i="1" l="1"/>
  <c r="M5619" i="1"/>
  <c r="R5619" i="1"/>
  <c r="V5619" i="1" s="1"/>
  <c r="L5620" i="1"/>
  <c r="O5620" i="1" s="1"/>
  <c r="Q5622" i="1"/>
  <c r="L5621" i="1" l="1"/>
  <c r="T5621" i="1" s="1"/>
  <c r="R5620" i="1"/>
  <c r="T5620" i="1"/>
  <c r="M5620" i="1"/>
  <c r="Q5623" i="1"/>
  <c r="M5621" i="1" l="1"/>
  <c r="R5621" i="1"/>
  <c r="O5621" i="1"/>
  <c r="L5622" i="1"/>
  <c r="T5622" i="1" s="1"/>
  <c r="V5620" i="1"/>
  <c r="Q5624" i="1"/>
  <c r="V5621" i="1" l="1"/>
  <c r="M5622" i="1"/>
  <c r="R5622" i="1"/>
  <c r="L5623" i="1"/>
  <c r="T5623" i="1" s="1"/>
  <c r="O5622" i="1"/>
  <c r="Q5625" i="1"/>
  <c r="V5622" i="1" l="1"/>
  <c r="M5623" i="1"/>
  <c r="O5623" i="1"/>
  <c r="L5624" i="1"/>
  <c r="T5624" i="1" s="1"/>
  <c r="U5623" i="1"/>
  <c r="N5623" i="1"/>
  <c r="R5623" i="1"/>
  <c r="Q5626" i="1"/>
  <c r="V5623" i="1" l="1"/>
  <c r="N5624" i="1"/>
  <c r="O5624" i="1"/>
  <c r="U5624" i="1"/>
  <c r="L5625" i="1"/>
  <c r="U5625" i="1" s="1"/>
  <c r="R5624" i="1"/>
  <c r="M5624" i="1"/>
  <c r="Q5627" i="1"/>
  <c r="V5624" i="1" l="1"/>
  <c r="M5625" i="1"/>
  <c r="R5625" i="1"/>
  <c r="N5625" i="1"/>
  <c r="T5625" i="1"/>
  <c r="O5625" i="1"/>
  <c r="L5626" i="1"/>
  <c r="U5626" i="1" s="1"/>
  <c r="Q5628" i="1"/>
  <c r="V5625" i="1" l="1"/>
  <c r="M5626" i="1"/>
  <c r="O5626" i="1"/>
  <c r="R5626" i="1"/>
  <c r="T5626" i="1"/>
  <c r="L5627" i="1"/>
  <c r="T5627" i="1" s="1"/>
  <c r="N5626" i="1"/>
  <c r="N5627" i="1" s="1"/>
  <c r="Q5629" i="1"/>
  <c r="V5626" i="1" l="1"/>
  <c r="M5627" i="1"/>
  <c r="L5628" i="1"/>
  <c r="T5628" i="1" s="1"/>
  <c r="O5627" i="1"/>
  <c r="R5627" i="1"/>
  <c r="N5628" i="1"/>
  <c r="Q5630" i="1"/>
  <c r="V5627" i="1" l="1"/>
  <c r="R5628" i="1"/>
  <c r="L5629" i="1"/>
  <c r="R5629" i="1" s="1"/>
  <c r="M5628" i="1"/>
  <c r="O5628" i="1"/>
  <c r="N5629" i="1"/>
  <c r="Q5631" i="1"/>
  <c r="V5628" i="1" l="1"/>
  <c r="M5629" i="1"/>
  <c r="O5629" i="1"/>
  <c r="L5630" i="1"/>
  <c r="T5630" i="1" s="1"/>
  <c r="T5629" i="1"/>
  <c r="V5629" i="1" s="1"/>
  <c r="N5630" i="1"/>
  <c r="N5631" i="1" s="1"/>
  <c r="N5632" i="1" s="1"/>
  <c r="Q5632" i="1"/>
  <c r="O5630" i="1" l="1"/>
  <c r="R5630" i="1"/>
  <c r="V5630" i="1" s="1"/>
  <c r="M5630" i="1"/>
  <c r="L5631" i="1"/>
  <c r="R5631" i="1" s="1"/>
  <c r="N5633" i="1"/>
  <c r="N5634" i="1" s="1"/>
  <c r="Q5633" i="1"/>
  <c r="M5631" i="1" l="1"/>
  <c r="T5631" i="1"/>
  <c r="V5631" i="1" s="1"/>
  <c r="L5632" i="1"/>
  <c r="M5632" i="1" s="1"/>
  <c r="O5631" i="1"/>
  <c r="Q5634" i="1"/>
  <c r="N5635" i="1"/>
  <c r="L5633" i="1" l="1"/>
  <c r="T5633" i="1" s="1"/>
  <c r="O5632" i="1"/>
  <c r="R5632" i="1"/>
  <c r="T5632" i="1"/>
  <c r="N5636" i="1"/>
  <c r="Q5635" i="1"/>
  <c r="M5633" i="1" l="1"/>
  <c r="O5633" i="1"/>
  <c r="V5632" i="1"/>
  <c r="L5634" i="1"/>
  <c r="T5634" i="1" s="1"/>
  <c r="R5633" i="1"/>
  <c r="Q5636" i="1"/>
  <c r="N5637" i="1"/>
  <c r="V5633" i="1" l="1"/>
  <c r="L5635" i="1"/>
  <c r="T5635" i="1" s="1"/>
  <c r="M5634" i="1"/>
  <c r="O5634" i="1"/>
  <c r="R5634" i="1"/>
  <c r="V5634" i="1" s="1"/>
  <c r="N5638" i="1"/>
  <c r="Q5637" i="1"/>
  <c r="O5635" i="1" l="1"/>
  <c r="L5636" i="1"/>
  <c r="R5636" i="1" s="1"/>
  <c r="M5635" i="1"/>
  <c r="R5635" i="1"/>
  <c r="V5635" i="1" s="1"/>
  <c r="Q5638" i="1"/>
  <c r="N5639" i="1"/>
  <c r="L5637" i="1" l="1"/>
  <c r="T5637" i="1" s="1"/>
  <c r="T5636" i="1"/>
  <c r="V5636" i="1" s="1"/>
  <c r="O5636" i="1"/>
  <c r="M5636" i="1"/>
  <c r="N5640" i="1"/>
  <c r="Q5639" i="1"/>
  <c r="M5637" i="1" l="1"/>
  <c r="O5637" i="1"/>
  <c r="R5637" i="1"/>
  <c r="V5637" i="1" s="1"/>
  <c r="L5638" i="1"/>
  <c r="T5638" i="1" s="1"/>
  <c r="Q5640" i="1"/>
  <c r="N5641" i="1"/>
  <c r="O5638" i="1" l="1"/>
  <c r="M5638" i="1"/>
  <c r="R5638" i="1"/>
  <c r="V5638" i="1" s="1"/>
  <c r="L5639" i="1"/>
  <c r="O5639" i="1" s="1"/>
  <c r="N5642" i="1"/>
  <c r="Q5641" i="1"/>
  <c r="L5640" i="1" l="1"/>
  <c r="T5640" i="1" s="1"/>
  <c r="M5639" i="1"/>
  <c r="R5639" i="1"/>
  <c r="T5639" i="1"/>
  <c r="Q5642" i="1"/>
  <c r="N5643" i="1"/>
  <c r="O5640" i="1" l="1"/>
  <c r="L5641" i="1"/>
  <c r="R5641" i="1" s="1"/>
  <c r="V5639" i="1"/>
  <c r="M5640" i="1"/>
  <c r="R5640" i="1"/>
  <c r="N5644" i="1"/>
  <c r="Q5643" i="1"/>
  <c r="M5641" i="1" l="1"/>
  <c r="V5640" i="1"/>
  <c r="T5641" i="1"/>
  <c r="L5642" i="1"/>
  <c r="O5642" i="1" s="1"/>
  <c r="O5641" i="1"/>
  <c r="Q5644" i="1"/>
  <c r="N5645" i="1"/>
  <c r="V5641" i="1" l="1"/>
  <c r="M5642" i="1"/>
  <c r="R5642" i="1"/>
  <c r="L5643" i="1"/>
  <c r="T5643" i="1" s="1"/>
  <c r="T5642" i="1"/>
  <c r="N5646" i="1"/>
  <c r="Q5645" i="1"/>
  <c r="M5643" i="1" l="1"/>
  <c r="R5643" i="1"/>
  <c r="O5643" i="1"/>
  <c r="L5644" i="1"/>
  <c r="T5644" i="1" s="1"/>
  <c r="V5642" i="1"/>
  <c r="Q5646" i="1"/>
  <c r="L5645" i="1" l="1"/>
  <c r="T5645" i="1" s="1"/>
  <c r="O5644" i="1"/>
  <c r="M5644" i="1"/>
  <c r="R5644" i="1"/>
  <c r="V5643" i="1"/>
  <c r="Q5647" i="1"/>
  <c r="O5645" i="1" l="1"/>
  <c r="R5645" i="1"/>
  <c r="M5645" i="1"/>
  <c r="V5644" i="1"/>
  <c r="L5646" i="1"/>
  <c r="T5646" i="1" s="1"/>
  <c r="Q5648" i="1"/>
  <c r="V5645" i="1" l="1"/>
  <c r="L5647" i="1"/>
  <c r="U5647" i="1" s="1"/>
  <c r="M5646" i="1"/>
  <c r="O5646" i="1"/>
  <c r="R5646" i="1"/>
  <c r="V5646" i="1" s="1"/>
  <c r="Q5649" i="1"/>
  <c r="M5647" i="1" l="1"/>
  <c r="N5647" i="1"/>
  <c r="O5647" i="1"/>
  <c r="T5647" i="1"/>
  <c r="L5648" i="1"/>
  <c r="R5648" i="1" s="1"/>
  <c r="R5647" i="1"/>
  <c r="Q5650" i="1"/>
  <c r="V5647" i="1" l="1"/>
  <c r="M5648" i="1"/>
  <c r="T5648" i="1"/>
  <c r="L5649" i="1"/>
  <c r="R5649" i="1" s="1"/>
  <c r="O5648" i="1"/>
  <c r="U5648" i="1"/>
  <c r="N5648" i="1"/>
  <c r="Q5651" i="1"/>
  <c r="V5648" i="1" l="1"/>
  <c r="M5649" i="1"/>
  <c r="N5649" i="1"/>
  <c r="U5649" i="1"/>
  <c r="T5649" i="1"/>
  <c r="L5650" i="1"/>
  <c r="U5650" i="1" s="1"/>
  <c r="O5649" i="1"/>
  <c r="Q5652" i="1"/>
  <c r="V5649" i="1" l="1"/>
  <c r="O5650" i="1"/>
  <c r="L5651" i="1"/>
  <c r="R5651" i="1" s="1"/>
  <c r="M5650" i="1"/>
  <c r="N5650" i="1"/>
  <c r="N5651" i="1" s="1"/>
  <c r="R5650" i="1"/>
  <c r="T5650" i="1"/>
  <c r="Q5653" i="1"/>
  <c r="V5650" i="1" l="1"/>
  <c r="M5651" i="1"/>
  <c r="O5651" i="1"/>
  <c r="L5652" i="1"/>
  <c r="T5652" i="1" s="1"/>
  <c r="T5651" i="1"/>
  <c r="N5652" i="1"/>
  <c r="Q5654" i="1"/>
  <c r="V5651" i="1" l="1"/>
  <c r="O5652" i="1"/>
  <c r="M5652" i="1"/>
  <c r="L5653" i="1"/>
  <c r="R5653" i="1" s="1"/>
  <c r="R5652" i="1"/>
  <c r="V5652" i="1" s="1"/>
  <c r="N5653" i="1"/>
  <c r="Q5655" i="1"/>
  <c r="M5653" i="1" l="1"/>
  <c r="O5653" i="1"/>
  <c r="T5653" i="1"/>
  <c r="V5653" i="1" s="1"/>
  <c r="L5654" i="1"/>
  <c r="T5654" i="1" s="1"/>
  <c r="N5654" i="1"/>
  <c r="N5655" i="1" s="1"/>
  <c r="N5656" i="1" s="1"/>
  <c r="Q5656" i="1"/>
  <c r="L5655" i="1" l="1"/>
  <c r="T5655" i="1" s="1"/>
  <c r="M5654" i="1"/>
  <c r="O5654" i="1"/>
  <c r="R5654" i="1"/>
  <c r="V5654" i="1" s="1"/>
  <c r="N5657" i="1"/>
  <c r="N5658" i="1" s="1"/>
  <c r="Q5657" i="1"/>
  <c r="M5655" i="1" l="1"/>
  <c r="O5655" i="1"/>
  <c r="R5655" i="1"/>
  <c r="V5655" i="1" s="1"/>
  <c r="L5656" i="1"/>
  <c r="O5656" i="1" s="1"/>
  <c r="N5659" i="1"/>
  <c r="Q5658" i="1"/>
  <c r="M5656" i="1" l="1"/>
  <c r="R5656" i="1"/>
  <c r="T5656" i="1"/>
  <c r="L5657" i="1"/>
  <c r="T5657" i="1" s="1"/>
  <c r="Q5659" i="1"/>
  <c r="N5660" i="1"/>
  <c r="L5658" i="1" l="1"/>
  <c r="T5658" i="1" s="1"/>
  <c r="R5657" i="1"/>
  <c r="M5657" i="1"/>
  <c r="O5657" i="1"/>
  <c r="V5656" i="1"/>
  <c r="N5661" i="1"/>
  <c r="Q5660" i="1"/>
  <c r="M5658" i="1" l="1"/>
  <c r="O5658" i="1"/>
  <c r="R5658" i="1"/>
  <c r="V5657" i="1"/>
  <c r="L5659" i="1"/>
  <c r="T5659" i="1" s="1"/>
  <c r="Q5661" i="1"/>
  <c r="N5662" i="1"/>
  <c r="L5660" i="1" l="1"/>
  <c r="T5660" i="1" s="1"/>
  <c r="O5659" i="1"/>
  <c r="M5659" i="1"/>
  <c r="R5659" i="1"/>
  <c r="V5658" i="1"/>
  <c r="N5663" i="1"/>
  <c r="Q5662" i="1"/>
  <c r="M5660" i="1" l="1"/>
  <c r="L5661" i="1"/>
  <c r="T5661" i="1" s="1"/>
  <c r="R5660" i="1"/>
  <c r="V5659" i="1"/>
  <c r="O5660" i="1"/>
  <c r="Q5663" i="1"/>
  <c r="N5664" i="1"/>
  <c r="O5661" i="1" l="1"/>
  <c r="M5661" i="1"/>
  <c r="R5661" i="1"/>
  <c r="V5660" i="1"/>
  <c r="L5662" i="1"/>
  <c r="M5662" i="1" s="1"/>
  <c r="N5665" i="1"/>
  <c r="Q5664" i="1"/>
  <c r="L5663" i="1" l="1"/>
  <c r="T5663" i="1" s="1"/>
  <c r="O5662" i="1"/>
  <c r="R5662" i="1"/>
  <c r="T5662" i="1"/>
  <c r="V5661" i="1"/>
  <c r="Q5665" i="1"/>
  <c r="N5666" i="1"/>
  <c r="M5663" i="1" l="1"/>
  <c r="O5663" i="1"/>
  <c r="R5663" i="1"/>
  <c r="L5664" i="1"/>
  <c r="T5664" i="1" s="1"/>
  <c r="V5662" i="1"/>
  <c r="V5663" i="1" s="1"/>
  <c r="N5667" i="1"/>
  <c r="Q5666" i="1"/>
  <c r="M5664" i="1" l="1"/>
  <c r="L5665" i="1"/>
  <c r="T5665" i="1" s="1"/>
  <c r="O5664" i="1"/>
  <c r="R5664" i="1"/>
  <c r="V5664" i="1" s="1"/>
  <c r="N5668" i="1"/>
  <c r="Q5667" i="1"/>
  <c r="L5666" i="1" l="1"/>
  <c r="T5666" i="1" s="1"/>
  <c r="M5665" i="1"/>
  <c r="O5665" i="1"/>
  <c r="R5665" i="1"/>
  <c r="V5665" i="1" s="1"/>
  <c r="Q5668" i="1"/>
  <c r="N5669" i="1"/>
  <c r="O5666" i="1" l="1"/>
  <c r="M5666" i="1"/>
  <c r="L5667" i="1"/>
  <c r="R5667" i="1" s="1"/>
  <c r="R5666" i="1"/>
  <c r="V5666" i="1" s="1"/>
  <c r="N5670" i="1"/>
  <c r="Q5669" i="1"/>
  <c r="L5668" i="1" l="1"/>
  <c r="T5668" i="1" s="1"/>
  <c r="T5667" i="1"/>
  <c r="V5667" i="1" s="1"/>
  <c r="M5667" i="1"/>
  <c r="O5667" i="1"/>
  <c r="Q5670" i="1"/>
  <c r="M5668" i="1" l="1"/>
  <c r="O5668" i="1"/>
  <c r="R5668" i="1"/>
  <c r="V5668" i="1" s="1"/>
  <c r="L5669" i="1"/>
  <c r="R5669" i="1" s="1"/>
  <c r="Q5671" i="1"/>
  <c r="M5669" i="1" l="1"/>
  <c r="L5670" i="1"/>
  <c r="O5670" i="1" s="1"/>
  <c r="T5669" i="1"/>
  <c r="V5669" i="1" s="1"/>
  <c r="O5669" i="1"/>
  <c r="Q5672" i="1"/>
  <c r="M5670" i="1" l="1"/>
  <c r="R5670" i="1"/>
  <c r="T5670" i="1"/>
  <c r="L5671" i="1"/>
  <c r="U5671" i="1" s="1"/>
  <c r="Q5673" i="1"/>
  <c r="O5671" i="1" l="1"/>
  <c r="L5672" i="1"/>
  <c r="U5672" i="1" s="1"/>
  <c r="T5671" i="1"/>
  <c r="M5671" i="1"/>
  <c r="N5671" i="1"/>
  <c r="R5671" i="1"/>
  <c r="V5670" i="1"/>
  <c r="V5671" i="1" s="1"/>
  <c r="Q5674" i="1"/>
  <c r="R5672" i="1" l="1"/>
  <c r="O5672" i="1"/>
  <c r="M5672" i="1"/>
  <c r="N5672" i="1"/>
  <c r="T5672" i="1"/>
  <c r="V5672" i="1" s="1"/>
  <c r="L5673" i="1"/>
  <c r="U5673" i="1" s="1"/>
  <c r="Q5675" i="1"/>
  <c r="M5673" i="1" l="1"/>
  <c r="L5674" i="1"/>
  <c r="T5674" i="1" s="1"/>
  <c r="O5673" i="1"/>
  <c r="N5673" i="1"/>
  <c r="R5673" i="1"/>
  <c r="T5673" i="1"/>
  <c r="Q5676" i="1"/>
  <c r="V5673" i="1" l="1"/>
  <c r="O5674" i="1"/>
  <c r="R5674" i="1"/>
  <c r="L5675" i="1"/>
  <c r="R5675" i="1" s="1"/>
  <c r="N5674" i="1"/>
  <c r="N5675" i="1" s="1"/>
  <c r="U5674" i="1"/>
  <c r="M5674" i="1"/>
  <c r="Q5677" i="1"/>
  <c r="V5674" i="1" l="1"/>
  <c r="M5675" i="1"/>
  <c r="L5676" i="1"/>
  <c r="T5676" i="1" s="1"/>
  <c r="T5675" i="1"/>
  <c r="O5675" i="1"/>
  <c r="N5676" i="1"/>
  <c r="Q5678" i="1"/>
  <c r="V5675" i="1" l="1"/>
  <c r="O5676" i="1"/>
  <c r="M5676" i="1"/>
  <c r="R5676" i="1"/>
  <c r="V5676" i="1" s="1"/>
  <c r="L5677" i="1"/>
  <c r="T5677" i="1" s="1"/>
  <c r="N5677" i="1"/>
  <c r="Q5679" i="1"/>
  <c r="L5678" i="1" l="1"/>
  <c r="T5678" i="1" s="1"/>
  <c r="O5677" i="1"/>
  <c r="R5677" i="1"/>
  <c r="V5677" i="1" s="1"/>
  <c r="M5677" i="1"/>
  <c r="N5678" i="1"/>
  <c r="N5679" i="1" s="1"/>
  <c r="N5680" i="1" s="1"/>
  <c r="Q5680" i="1"/>
  <c r="M5678" i="1" l="1"/>
  <c r="O5678" i="1"/>
  <c r="R5678" i="1"/>
  <c r="V5678" i="1" s="1"/>
  <c r="L5679" i="1"/>
  <c r="T5679" i="1" s="1"/>
  <c r="N5681" i="1"/>
  <c r="Q5681" i="1"/>
  <c r="L5680" i="1" l="1"/>
  <c r="T5680" i="1" s="1"/>
  <c r="O5679" i="1"/>
  <c r="M5679" i="1"/>
  <c r="R5679" i="1"/>
  <c r="V5679" i="1" s="1"/>
  <c r="N5682" i="1"/>
  <c r="Q5682" i="1"/>
  <c r="O5680" i="1" l="1"/>
  <c r="M5680" i="1"/>
  <c r="R5680" i="1"/>
  <c r="V5680" i="1" s="1"/>
  <c r="L5681" i="1"/>
  <c r="T5681" i="1" s="1"/>
  <c r="N5683" i="1"/>
  <c r="Q5683" i="1"/>
  <c r="L5682" i="1" l="1"/>
  <c r="T5682" i="1" s="1"/>
  <c r="O5681" i="1"/>
  <c r="R5681" i="1"/>
  <c r="V5681" i="1" s="1"/>
  <c r="M5681" i="1"/>
  <c r="N5684" i="1"/>
  <c r="Q5684" i="1"/>
  <c r="M5682" i="1" l="1"/>
  <c r="O5682" i="1"/>
  <c r="L5683" i="1"/>
  <c r="T5683" i="1" s="1"/>
  <c r="R5682" i="1"/>
  <c r="V5682" i="1" s="1"/>
  <c r="N5685" i="1"/>
  <c r="Q5685" i="1"/>
  <c r="M5683" i="1" l="1"/>
  <c r="L5684" i="1"/>
  <c r="R5684" i="1" s="1"/>
  <c r="O5683" i="1"/>
  <c r="R5683" i="1"/>
  <c r="V5683" i="1" s="1"/>
  <c r="N5686" i="1"/>
  <c r="Q5686" i="1"/>
  <c r="L5685" i="1" l="1"/>
  <c r="T5685" i="1" s="1"/>
  <c r="O5684" i="1"/>
  <c r="T5684" i="1"/>
  <c r="V5684" i="1" s="1"/>
  <c r="M5684" i="1"/>
  <c r="N5687" i="1"/>
  <c r="Q5687" i="1"/>
  <c r="M5685" i="1" l="1"/>
  <c r="O5685" i="1"/>
  <c r="R5685" i="1"/>
  <c r="V5685" i="1" s="1"/>
  <c r="L5686" i="1"/>
  <c r="O5686" i="1" s="1"/>
  <c r="N5688" i="1"/>
  <c r="Q5688" i="1"/>
  <c r="M5686" i="1" l="1"/>
  <c r="L5687" i="1"/>
  <c r="R5687" i="1" s="1"/>
  <c r="R5686" i="1"/>
  <c r="T5686" i="1"/>
  <c r="N5689" i="1"/>
  <c r="Q5689" i="1"/>
  <c r="L5688" i="1" l="1"/>
  <c r="T5688" i="1" s="1"/>
  <c r="O5687" i="1"/>
  <c r="T5687" i="1"/>
  <c r="M5687" i="1"/>
  <c r="V5686" i="1"/>
  <c r="N5690" i="1"/>
  <c r="Q5690" i="1"/>
  <c r="V5687" i="1" l="1"/>
  <c r="O5688" i="1"/>
  <c r="M5688" i="1"/>
  <c r="R5688" i="1"/>
  <c r="V5688" i="1" s="1"/>
  <c r="L5689" i="1"/>
  <c r="O5689" i="1" s="1"/>
  <c r="N5691" i="1"/>
  <c r="Q5691" i="1"/>
  <c r="M5689" i="1" l="1"/>
  <c r="L5690" i="1"/>
  <c r="T5690" i="1" s="1"/>
  <c r="R5689" i="1"/>
  <c r="T5689" i="1"/>
  <c r="N5692" i="1"/>
  <c r="Q5692" i="1"/>
  <c r="L5691" i="1" l="1"/>
  <c r="T5691" i="1" s="1"/>
  <c r="R5690" i="1"/>
  <c r="M5690" i="1"/>
  <c r="O5690" i="1"/>
  <c r="V5689" i="1"/>
  <c r="N5693" i="1"/>
  <c r="Q5693" i="1"/>
  <c r="M5691" i="1" l="1"/>
  <c r="R5691" i="1"/>
  <c r="O5691" i="1"/>
  <c r="L5692" i="1"/>
  <c r="M5692" i="1" s="1"/>
  <c r="V5690" i="1"/>
  <c r="V5691" i="1" s="1"/>
  <c r="N5694" i="1"/>
  <c r="Q5694" i="1"/>
  <c r="L5693" i="1" l="1"/>
  <c r="T5693" i="1" s="1"/>
  <c r="O5692" i="1"/>
  <c r="R5692" i="1"/>
  <c r="T5692" i="1"/>
  <c r="Q5695" i="1"/>
  <c r="M5693" i="1" l="1"/>
  <c r="O5693" i="1"/>
  <c r="V5692" i="1"/>
  <c r="R5693" i="1"/>
  <c r="L5694" i="1"/>
  <c r="M5694" i="1" s="1"/>
  <c r="Q5696" i="1"/>
  <c r="V5693" i="1" l="1"/>
  <c r="L5695" i="1"/>
  <c r="U5695" i="1" s="1"/>
  <c r="O5694" i="1"/>
  <c r="R5694" i="1"/>
  <c r="T5694" i="1"/>
  <c r="Q5697" i="1"/>
  <c r="M5695" i="1" l="1"/>
  <c r="R5695" i="1"/>
  <c r="O5695" i="1"/>
  <c r="T5695" i="1"/>
  <c r="L5696" i="1"/>
  <c r="R5696" i="1" s="1"/>
  <c r="N5695" i="1"/>
  <c r="V5694" i="1"/>
  <c r="Q5698" i="1"/>
  <c r="V5695" i="1" l="1"/>
  <c r="M5696" i="1"/>
  <c r="L5697" i="1"/>
  <c r="U5697" i="1" s="1"/>
  <c r="O5696" i="1"/>
  <c r="N5696" i="1"/>
  <c r="T5696" i="1"/>
  <c r="U5696" i="1"/>
  <c r="Q5699" i="1"/>
  <c r="M5697" i="1" l="1"/>
  <c r="N5697" i="1"/>
  <c r="O5697" i="1"/>
  <c r="R5697" i="1"/>
  <c r="T5697" i="1"/>
  <c r="V5696" i="1"/>
  <c r="L5698" i="1"/>
  <c r="U5698" i="1" s="1"/>
  <c r="Q5700" i="1"/>
  <c r="V5697" i="1" l="1"/>
  <c r="O5698" i="1"/>
  <c r="M5698" i="1"/>
  <c r="N5698" i="1"/>
  <c r="R5698" i="1"/>
  <c r="L5699" i="1"/>
  <c r="T5699" i="1" s="1"/>
  <c r="T5698" i="1"/>
  <c r="V5698" i="1" s="1"/>
  <c r="N5699" i="1"/>
  <c r="Q5701" i="1"/>
  <c r="L5700" i="1" l="1"/>
  <c r="T5700" i="1" s="1"/>
  <c r="M5699" i="1"/>
  <c r="O5699" i="1"/>
  <c r="R5699" i="1"/>
  <c r="V5699" i="1" s="1"/>
  <c r="N5700" i="1"/>
  <c r="Q5702" i="1"/>
  <c r="M5700" i="1" l="1"/>
  <c r="O5700" i="1"/>
  <c r="R5700" i="1"/>
  <c r="V5700" i="1" s="1"/>
  <c r="L5701" i="1"/>
  <c r="T5701" i="1" s="1"/>
  <c r="N5701" i="1"/>
  <c r="Q5703" i="1"/>
  <c r="O5701" i="1" l="1"/>
  <c r="M5701" i="1"/>
  <c r="R5701" i="1"/>
  <c r="V5701" i="1" s="1"/>
  <c r="L5702" i="1"/>
  <c r="T5702" i="1" s="1"/>
  <c r="N5702" i="1"/>
  <c r="N5703" i="1" s="1"/>
  <c r="N5704" i="1" s="1"/>
  <c r="Q5704" i="1"/>
  <c r="O5702" i="1" l="1"/>
  <c r="R5702" i="1"/>
  <c r="V5702" i="1" s="1"/>
  <c r="L5703" i="1"/>
  <c r="M5703" i="1" s="1"/>
  <c r="M5702" i="1"/>
  <c r="N5705" i="1"/>
  <c r="N5706" i="1" s="1"/>
  <c r="Q5705" i="1"/>
  <c r="R5703" i="1" l="1"/>
  <c r="L5704" i="1"/>
  <c r="T5704" i="1" s="1"/>
  <c r="O5703" i="1"/>
  <c r="T5703" i="1"/>
  <c r="N5707" i="1"/>
  <c r="Q5706" i="1"/>
  <c r="L5705" i="1" l="1"/>
  <c r="T5705" i="1" s="1"/>
  <c r="O5704" i="1"/>
  <c r="R5704" i="1"/>
  <c r="M5704" i="1"/>
  <c r="V5703" i="1"/>
  <c r="Q5707" i="1"/>
  <c r="N5708" i="1"/>
  <c r="M5705" i="1" l="1"/>
  <c r="R5705" i="1"/>
  <c r="O5705" i="1"/>
  <c r="L5706" i="1"/>
  <c r="T5706" i="1" s="1"/>
  <c r="V5704" i="1"/>
  <c r="V5705" i="1" s="1"/>
  <c r="Q5708" i="1"/>
  <c r="N5709" i="1"/>
  <c r="O5706" i="1" l="1"/>
  <c r="L5707" i="1"/>
  <c r="T5707" i="1" s="1"/>
  <c r="M5706" i="1"/>
  <c r="R5706" i="1"/>
  <c r="V5706" i="1" s="1"/>
  <c r="N5710" i="1"/>
  <c r="Q5709" i="1"/>
  <c r="M5707" i="1" l="1"/>
  <c r="O5707" i="1"/>
  <c r="L5708" i="1"/>
  <c r="T5708" i="1" s="1"/>
  <c r="R5707" i="1"/>
  <c r="V5707" i="1" s="1"/>
  <c r="Q5710" i="1"/>
  <c r="N5711" i="1"/>
  <c r="L5709" i="1" l="1"/>
  <c r="T5709" i="1" s="1"/>
  <c r="M5708" i="1"/>
  <c r="R5708" i="1"/>
  <c r="V5708" i="1" s="1"/>
  <c r="O5708" i="1"/>
  <c r="N5712" i="1"/>
  <c r="Q5711" i="1"/>
  <c r="M5709" i="1" l="1"/>
  <c r="O5709" i="1"/>
  <c r="R5709" i="1"/>
  <c r="V5709" i="1" s="1"/>
  <c r="L5710" i="1"/>
  <c r="T5710" i="1" s="1"/>
  <c r="N5713" i="1"/>
  <c r="Q5712" i="1"/>
  <c r="L5711" i="1" l="1"/>
  <c r="T5711" i="1" s="1"/>
  <c r="O5710" i="1"/>
  <c r="M5710" i="1"/>
  <c r="R5710" i="1"/>
  <c r="V5710" i="1" s="1"/>
  <c r="Q5713" i="1"/>
  <c r="N5714" i="1"/>
  <c r="M5711" i="1" l="1"/>
  <c r="O5711" i="1"/>
  <c r="R5711" i="1"/>
  <c r="V5711" i="1" s="1"/>
  <c r="L5712" i="1"/>
  <c r="M5712" i="1" s="1"/>
  <c r="N5715" i="1"/>
  <c r="Q5714" i="1"/>
  <c r="L5713" i="1" l="1"/>
  <c r="T5713" i="1" s="1"/>
  <c r="O5712" i="1"/>
  <c r="R5712" i="1"/>
  <c r="T5712" i="1"/>
  <c r="Q5715" i="1"/>
  <c r="N5716" i="1"/>
  <c r="M5713" i="1" l="1"/>
  <c r="O5713" i="1"/>
  <c r="V5712" i="1"/>
  <c r="L5714" i="1"/>
  <c r="R5714" i="1" s="1"/>
  <c r="R5713" i="1"/>
  <c r="N5717" i="1"/>
  <c r="Q5716" i="1"/>
  <c r="V5713" i="1" l="1"/>
  <c r="O5714" i="1"/>
  <c r="M5714" i="1"/>
  <c r="T5714" i="1"/>
  <c r="L5715" i="1"/>
  <c r="T5715" i="1" s="1"/>
  <c r="Q5717" i="1"/>
  <c r="N5718" i="1"/>
  <c r="V5714" i="1" l="1"/>
  <c r="M5715" i="1"/>
  <c r="L5716" i="1"/>
  <c r="T5716" i="1" s="1"/>
  <c r="O5715" i="1"/>
  <c r="R5715" i="1"/>
  <c r="V5715" i="1" s="1"/>
  <c r="Q5718" i="1"/>
  <c r="M5716" i="1" l="1"/>
  <c r="O5716" i="1"/>
  <c r="R5716" i="1"/>
  <c r="V5716" i="1" s="1"/>
  <c r="L5717" i="1"/>
  <c r="T5717" i="1" s="1"/>
  <c r="Q5719" i="1"/>
  <c r="M5717" i="1" l="1"/>
  <c r="O5717" i="1"/>
  <c r="L5718" i="1"/>
  <c r="R5718" i="1" s="1"/>
  <c r="R5717" i="1"/>
  <c r="V5717" i="1" s="1"/>
  <c r="Q5720" i="1"/>
  <c r="T5718" i="1" l="1"/>
  <c r="V5718" i="1" s="1"/>
  <c r="L5719" i="1"/>
  <c r="N5719" i="1" s="1"/>
  <c r="O5718" i="1"/>
  <c r="M5718" i="1"/>
  <c r="Q5721" i="1"/>
  <c r="L5720" i="1" l="1"/>
  <c r="U5720" i="1" s="1"/>
  <c r="R5719" i="1"/>
  <c r="M5719" i="1"/>
  <c r="O5719" i="1"/>
  <c r="T5719" i="1"/>
  <c r="U5719" i="1"/>
  <c r="Q5722" i="1"/>
  <c r="V5719" i="1" l="1"/>
  <c r="M5720" i="1"/>
  <c r="L5721" i="1"/>
  <c r="T5721" i="1" s="1"/>
  <c r="O5720" i="1"/>
  <c r="N5720" i="1"/>
  <c r="R5720" i="1"/>
  <c r="T5720" i="1"/>
  <c r="Q5723" i="1"/>
  <c r="V5720" i="1" l="1"/>
  <c r="M5721" i="1"/>
  <c r="U5721" i="1"/>
  <c r="L5722" i="1"/>
  <c r="T5722" i="1" s="1"/>
  <c r="O5721" i="1"/>
  <c r="N5721" i="1"/>
  <c r="R5721" i="1"/>
  <c r="Q5724" i="1"/>
  <c r="V5721" i="1" l="1"/>
  <c r="R5722" i="1"/>
  <c r="M5722" i="1"/>
  <c r="N5722" i="1"/>
  <c r="N5723" i="1" s="1"/>
  <c r="U5722" i="1"/>
  <c r="L5723" i="1"/>
  <c r="T5723" i="1" s="1"/>
  <c r="O5722" i="1"/>
  <c r="V5722" i="1"/>
  <c r="Q5725" i="1"/>
  <c r="M5723" i="1" l="1"/>
  <c r="O5723" i="1"/>
  <c r="R5723" i="1"/>
  <c r="V5723" i="1" s="1"/>
  <c r="L5724" i="1"/>
  <c r="T5724" i="1" s="1"/>
  <c r="N5724" i="1"/>
  <c r="Q5726" i="1"/>
  <c r="M5724" i="1" l="1"/>
  <c r="O5724" i="1"/>
  <c r="R5724" i="1"/>
  <c r="V5724" i="1" s="1"/>
  <c r="L5725" i="1"/>
  <c r="O5725" i="1" s="1"/>
  <c r="N5725" i="1"/>
  <c r="Q5727" i="1"/>
  <c r="M5725" i="1" l="1"/>
  <c r="R5725" i="1"/>
  <c r="T5725" i="1"/>
  <c r="L5726" i="1"/>
  <c r="T5726" i="1" s="1"/>
  <c r="N5726" i="1"/>
  <c r="N5727" i="1" s="1"/>
  <c r="N5728" i="1" s="1"/>
  <c r="Q5728" i="1"/>
  <c r="O5726" i="1" l="1"/>
  <c r="M5726" i="1"/>
  <c r="R5726" i="1"/>
  <c r="L5727" i="1"/>
  <c r="M5727" i="1" s="1"/>
  <c r="V5725" i="1"/>
  <c r="N5729" i="1"/>
  <c r="N5730" i="1" s="1"/>
  <c r="Q5729" i="1"/>
  <c r="L5728" i="1" l="1"/>
  <c r="T5728" i="1" s="1"/>
  <c r="O5727" i="1"/>
  <c r="T5727" i="1"/>
  <c r="R5727" i="1"/>
  <c r="V5726" i="1"/>
  <c r="N5731" i="1"/>
  <c r="Q5730" i="1"/>
  <c r="L5729" i="1" l="1"/>
  <c r="T5729" i="1" s="1"/>
  <c r="M5728" i="1"/>
  <c r="V5727" i="1"/>
  <c r="O5728" i="1"/>
  <c r="R5728" i="1"/>
  <c r="Q5731" i="1"/>
  <c r="N5732" i="1"/>
  <c r="V5728" i="1" l="1"/>
  <c r="M5729" i="1"/>
  <c r="L5730" i="1"/>
  <c r="T5730" i="1" s="1"/>
  <c r="O5729" i="1"/>
  <c r="R5729" i="1"/>
  <c r="N5733" i="1"/>
  <c r="Q5732" i="1"/>
  <c r="V5729" i="1" l="1"/>
  <c r="L5731" i="1"/>
  <c r="T5731" i="1" s="1"/>
  <c r="O5730" i="1"/>
  <c r="R5730" i="1"/>
  <c r="M5730" i="1"/>
  <c r="Q5733" i="1"/>
  <c r="N5734" i="1"/>
  <c r="V5730" i="1" l="1"/>
  <c r="M5731" i="1"/>
  <c r="L5732" i="1"/>
  <c r="T5732" i="1" s="1"/>
  <c r="O5731" i="1"/>
  <c r="R5731" i="1"/>
  <c r="V5731" i="1" s="1"/>
  <c r="N5735" i="1"/>
  <c r="Q5734" i="1"/>
  <c r="M5732" i="1" l="1"/>
  <c r="L5733" i="1"/>
  <c r="T5733" i="1" s="1"/>
  <c r="R5732" i="1"/>
  <c r="V5732" i="1" s="1"/>
  <c r="O5732" i="1"/>
  <c r="Q5735" i="1"/>
  <c r="N5736" i="1"/>
  <c r="M5733" i="1" l="1"/>
  <c r="O5733" i="1"/>
  <c r="R5733" i="1"/>
  <c r="V5733" i="1" s="1"/>
  <c r="L5734" i="1"/>
  <c r="T5734" i="1" s="1"/>
  <c r="N5737" i="1"/>
  <c r="Q5736" i="1"/>
  <c r="L5735" i="1" l="1"/>
  <c r="T5735" i="1" s="1"/>
  <c r="O5734" i="1"/>
  <c r="R5734" i="1"/>
  <c r="V5734" i="1" s="1"/>
  <c r="M5734" i="1"/>
  <c r="Q5737" i="1"/>
  <c r="N5738" i="1"/>
  <c r="O5735" i="1" l="1"/>
  <c r="M5735" i="1"/>
  <c r="R5735" i="1"/>
  <c r="V5735" i="1" s="1"/>
  <c r="L5736" i="1"/>
  <c r="R5736" i="1" s="1"/>
  <c r="Q5738" i="1"/>
  <c r="N5739" i="1"/>
  <c r="M5736" i="1" l="1"/>
  <c r="O5736" i="1"/>
  <c r="T5736" i="1"/>
  <c r="V5736" i="1" s="1"/>
  <c r="L5737" i="1"/>
  <c r="M5737" i="1" s="1"/>
  <c r="N5740" i="1"/>
  <c r="Q5739" i="1"/>
  <c r="R5737" i="1" l="1"/>
  <c r="T5737" i="1"/>
  <c r="O5737" i="1"/>
  <c r="L5738" i="1"/>
  <c r="M5738" i="1" s="1"/>
  <c r="Q5740" i="1"/>
  <c r="N5741" i="1"/>
  <c r="R5738" i="1" l="1"/>
  <c r="T5738" i="1"/>
  <c r="L5739" i="1"/>
  <c r="T5739" i="1" s="1"/>
  <c r="O5738" i="1"/>
  <c r="V5737" i="1"/>
  <c r="N5742" i="1"/>
  <c r="Q5741" i="1"/>
  <c r="L5740" i="1" l="1"/>
  <c r="T5740" i="1" s="1"/>
  <c r="M5739" i="1"/>
  <c r="O5739" i="1"/>
  <c r="R5739" i="1"/>
  <c r="V5738" i="1"/>
  <c r="Q5742" i="1"/>
  <c r="O5740" i="1" l="1"/>
  <c r="M5740" i="1"/>
  <c r="R5740" i="1"/>
  <c r="V5739" i="1"/>
  <c r="L5741" i="1"/>
  <c r="T5741" i="1" s="1"/>
  <c r="Q5743" i="1"/>
  <c r="V5740" i="1" l="1"/>
  <c r="M5741" i="1"/>
  <c r="O5741" i="1"/>
  <c r="R5741" i="1"/>
  <c r="L5742" i="1"/>
  <c r="T5742" i="1" s="1"/>
  <c r="Q5744" i="1"/>
  <c r="V5741" i="1" l="1"/>
  <c r="M5742" i="1"/>
  <c r="L5743" i="1"/>
  <c r="R5743" i="1" s="1"/>
  <c r="O5742" i="1"/>
  <c r="R5742" i="1"/>
  <c r="V5742" i="1" s="1"/>
  <c r="Q5745" i="1"/>
  <c r="M5743" i="1" l="1"/>
  <c r="O5743" i="1"/>
  <c r="L5744" i="1"/>
  <c r="R5744" i="1" s="1"/>
  <c r="T5743" i="1"/>
  <c r="U5743" i="1"/>
  <c r="N5743" i="1"/>
  <c r="Q5746" i="1"/>
  <c r="M5744" i="1" l="1"/>
  <c r="V5743" i="1"/>
  <c r="L5745" i="1"/>
  <c r="U5745" i="1" s="1"/>
  <c r="O5744" i="1"/>
  <c r="T5744" i="1"/>
  <c r="N5744" i="1"/>
  <c r="U5744" i="1"/>
  <c r="Q5747" i="1"/>
  <c r="V5744" i="1" l="1"/>
  <c r="M5745" i="1"/>
  <c r="N5745" i="1"/>
  <c r="L5746" i="1"/>
  <c r="R5746" i="1" s="1"/>
  <c r="O5745" i="1"/>
  <c r="R5745" i="1"/>
  <c r="T5745" i="1"/>
  <c r="Q5748" i="1"/>
  <c r="V5745" i="1" l="1"/>
  <c r="L5747" i="1"/>
  <c r="T5747" i="1" s="1"/>
  <c r="M5746" i="1"/>
  <c r="O5746" i="1"/>
  <c r="T5746" i="1"/>
  <c r="N5746" i="1"/>
  <c r="N5747" i="1" s="1"/>
  <c r="U5746" i="1"/>
  <c r="Q5749" i="1"/>
  <c r="V5746" i="1" l="1"/>
  <c r="R5747" i="1"/>
  <c r="M5747" i="1"/>
  <c r="O5747" i="1"/>
  <c r="L5748" i="1"/>
  <c r="T5748" i="1" s="1"/>
  <c r="N5748" i="1"/>
  <c r="Q5750" i="1"/>
  <c r="V5747" i="1" l="1"/>
  <c r="M5748" i="1"/>
  <c r="O5748" i="1"/>
  <c r="R5748" i="1"/>
  <c r="V5748" i="1" s="1"/>
  <c r="L5749" i="1"/>
  <c r="O5749" i="1" s="1"/>
  <c r="N5749" i="1"/>
  <c r="Q5751" i="1"/>
  <c r="L5750" i="1" l="1"/>
  <c r="T5750" i="1" s="1"/>
  <c r="R5749" i="1"/>
  <c r="T5749" i="1"/>
  <c r="M5749" i="1"/>
  <c r="N5750" i="1"/>
  <c r="N5751" i="1" s="1"/>
  <c r="N5752" i="1" s="1"/>
  <c r="Q5752" i="1"/>
  <c r="O5750" i="1" l="1"/>
  <c r="M5750" i="1"/>
  <c r="R5750" i="1"/>
  <c r="L5751" i="1"/>
  <c r="T5751" i="1" s="1"/>
  <c r="V5749" i="1"/>
  <c r="V5750" i="1" s="1"/>
  <c r="N5753" i="1"/>
  <c r="Q5753" i="1"/>
  <c r="N5754" i="1"/>
  <c r="R5751" i="1" l="1"/>
  <c r="V5751" i="1" s="1"/>
  <c r="L5752" i="1"/>
  <c r="R5752" i="1" s="1"/>
  <c r="M5751" i="1"/>
  <c r="O5751" i="1"/>
  <c r="N5755" i="1"/>
  <c r="Q5754" i="1"/>
  <c r="L5753" i="1" l="1"/>
  <c r="T5753" i="1" s="1"/>
  <c r="T5752" i="1"/>
  <c r="V5752" i="1" s="1"/>
  <c r="M5752" i="1"/>
  <c r="O5752" i="1"/>
  <c r="N5756" i="1"/>
  <c r="Q5755" i="1"/>
  <c r="M5753" i="1" l="1"/>
  <c r="R5753" i="1"/>
  <c r="V5753" i="1" s="1"/>
  <c r="O5753" i="1"/>
  <c r="L5754" i="1"/>
  <c r="O5754" i="1" s="1"/>
  <c r="Q5756" i="1"/>
  <c r="N5757" i="1"/>
  <c r="R5754" i="1" l="1"/>
  <c r="T5754" i="1"/>
  <c r="M5754" i="1"/>
  <c r="L5755" i="1"/>
  <c r="T5755" i="1" s="1"/>
  <c r="N5758" i="1"/>
  <c r="Q5757" i="1"/>
  <c r="L5756" i="1" l="1"/>
  <c r="T5756" i="1" s="1"/>
  <c r="O5755" i="1"/>
  <c r="M5755" i="1"/>
  <c r="R5755" i="1"/>
  <c r="V5754" i="1"/>
  <c r="N5759" i="1"/>
  <c r="Q5758" i="1"/>
  <c r="O5756" i="1" l="1"/>
  <c r="R5756" i="1"/>
  <c r="M5756" i="1"/>
  <c r="V5755" i="1"/>
  <c r="V5756" i="1" s="1"/>
  <c r="L5757" i="1"/>
  <c r="T5757" i="1" s="1"/>
  <c r="Q5759" i="1"/>
  <c r="N5760" i="1"/>
  <c r="L5758" i="1" l="1"/>
  <c r="T5758" i="1" s="1"/>
  <c r="M5757" i="1"/>
  <c r="O5757" i="1"/>
  <c r="R5757" i="1"/>
  <c r="V5757" i="1" s="1"/>
  <c r="N5761" i="1"/>
  <c r="Q5760" i="1"/>
  <c r="M5758" i="1" l="1"/>
  <c r="O5758" i="1"/>
  <c r="R5758" i="1"/>
  <c r="V5758" i="1" s="1"/>
  <c r="L5759" i="1"/>
  <c r="T5759" i="1" s="1"/>
  <c r="Q5761" i="1"/>
  <c r="N5762" i="1"/>
  <c r="L5760" i="1" l="1"/>
  <c r="T5760" i="1" s="1"/>
  <c r="O5759" i="1"/>
  <c r="M5759" i="1"/>
  <c r="R5759" i="1"/>
  <c r="V5759" i="1" s="1"/>
  <c r="N5763" i="1"/>
  <c r="Q5762" i="1"/>
  <c r="M5760" i="1" l="1"/>
  <c r="L5761" i="1"/>
  <c r="T5761" i="1" s="1"/>
  <c r="O5760" i="1"/>
  <c r="R5760" i="1"/>
  <c r="V5760" i="1" s="1"/>
  <c r="Q5763" i="1"/>
  <c r="N5764" i="1"/>
  <c r="L5762" i="1" l="1"/>
  <c r="T5762" i="1" s="1"/>
  <c r="R5761" i="1"/>
  <c r="V5761" i="1" s="1"/>
  <c r="M5761" i="1"/>
  <c r="O5761" i="1"/>
  <c r="N5765" i="1"/>
  <c r="Q5764" i="1"/>
  <c r="O5762" i="1" l="1"/>
  <c r="M5762" i="1"/>
  <c r="L5763" i="1"/>
  <c r="T5763" i="1" s="1"/>
  <c r="R5762" i="1"/>
  <c r="V5762" i="1" s="1"/>
  <c r="Q5765" i="1"/>
  <c r="N5766" i="1"/>
  <c r="M5763" i="1" l="1"/>
  <c r="L5764" i="1"/>
  <c r="T5764" i="1" s="1"/>
  <c r="O5763" i="1"/>
  <c r="R5763" i="1"/>
  <c r="V5763" i="1" s="1"/>
  <c r="Q5766" i="1"/>
  <c r="O5764" i="1" l="1"/>
  <c r="M5764" i="1"/>
  <c r="L5765" i="1"/>
  <c r="T5765" i="1" s="1"/>
  <c r="R5764" i="1"/>
  <c r="V5764" i="1" s="1"/>
  <c r="Q5767" i="1"/>
  <c r="L5766" i="1" l="1"/>
  <c r="T5766" i="1" s="1"/>
  <c r="O5765" i="1"/>
  <c r="M5765" i="1"/>
  <c r="R5765" i="1"/>
  <c r="V5765" i="1" s="1"/>
  <c r="Q5768" i="1"/>
  <c r="M5766" i="1" l="1"/>
  <c r="O5766" i="1"/>
  <c r="R5766" i="1"/>
  <c r="V5766" i="1" s="1"/>
  <c r="L5767" i="1"/>
  <c r="U5767" i="1" s="1"/>
  <c r="Q5769" i="1"/>
  <c r="O5767" i="1" l="1"/>
  <c r="R5767" i="1"/>
  <c r="M5767" i="1"/>
  <c r="T5767" i="1"/>
  <c r="L5768" i="1"/>
  <c r="U5768" i="1" s="1"/>
  <c r="N5767" i="1"/>
  <c r="Q5770" i="1"/>
  <c r="V5767" i="1" l="1"/>
  <c r="M5768" i="1"/>
  <c r="O5768" i="1"/>
  <c r="R5768" i="1"/>
  <c r="N5768" i="1"/>
  <c r="T5768" i="1"/>
  <c r="L5769" i="1"/>
  <c r="U5769" i="1" s="1"/>
  <c r="Q5771" i="1"/>
  <c r="V5768" i="1" l="1"/>
  <c r="N5769" i="1"/>
  <c r="L5770" i="1"/>
  <c r="U5770" i="1" s="1"/>
  <c r="M5769" i="1"/>
  <c r="O5769" i="1"/>
  <c r="R5769" i="1"/>
  <c r="T5769" i="1"/>
  <c r="Q5772" i="1"/>
  <c r="M5770" i="1" l="1"/>
  <c r="O5770" i="1"/>
  <c r="V5769" i="1"/>
  <c r="N5770" i="1"/>
  <c r="N5771" i="1" s="1"/>
  <c r="R5770" i="1"/>
  <c r="T5770" i="1"/>
  <c r="L5771" i="1"/>
  <c r="T5771" i="1" s="1"/>
  <c r="Q5773" i="1"/>
  <c r="V5770" i="1" l="1"/>
  <c r="L5772" i="1"/>
  <c r="T5772" i="1" s="1"/>
  <c r="O5771" i="1"/>
  <c r="M5771" i="1"/>
  <c r="R5771" i="1"/>
  <c r="N5772" i="1"/>
  <c r="Q5774" i="1"/>
  <c r="O5772" i="1" l="1"/>
  <c r="R5772" i="1"/>
  <c r="V5771" i="1"/>
  <c r="M5772" i="1"/>
  <c r="L5773" i="1"/>
  <c r="T5773" i="1" s="1"/>
  <c r="N5773" i="1"/>
  <c r="Q5775" i="1"/>
  <c r="V5772" i="1" l="1"/>
  <c r="L5774" i="1"/>
  <c r="T5774" i="1" s="1"/>
  <c r="O5773" i="1"/>
  <c r="R5773" i="1"/>
  <c r="V5773" i="1" s="1"/>
  <c r="M5773" i="1"/>
  <c r="N5774" i="1"/>
  <c r="N5775" i="1" s="1"/>
  <c r="N5776" i="1" s="1"/>
  <c r="Q5776" i="1"/>
  <c r="O5774" i="1" l="1"/>
  <c r="M5774" i="1"/>
  <c r="L5775" i="1"/>
  <c r="T5775" i="1" s="1"/>
  <c r="R5774" i="1"/>
  <c r="V5774" i="1" s="1"/>
  <c r="N5777" i="1"/>
  <c r="Q5777" i="1"/>
  <c r="N5778" i="1"/>
  <c r="M5775" i="1" l="1"/>
  <c r="O5775" i="1"/>
  <c r="L5776" i="1"/>
  <c r="T5776" i="1" s="1"/>
  <c r="R5775" i="1"/>
  <c r="V5775" i="1" s="1"/>
  <c r="N5779" i="1"/>
  <c r="Q5778" i="1"/>
  <c r="M5776" i="1" l="1"/>
  <c r="O5776" i="1"/>
  <c r="R5776" i="1"/>
  <c r="V5776" i="1" s="1"/>
  <c r="L5777" i="1"/>
  <c r="O5777" i="1" s="1"/>
  <c r="Q5779" i="1"/>
  <c r="N5780" i="1"/>
  <c r="L5778" i="1" l="1"/>
  <c r="T5778" i="1" s="1"/>
  <c r="M5777" i="1"/>
  <c r="R5777" i="1"/>
  <c r="T5777" i="1"/>
  <c r="N5781" i="1"/>
  <c r="Q5780" i="1"/>
  <c r="M5778" i="1" l="1"/>
  <c r="L5779" i="1"/>
  <c r="T5779" i="1" s="1"/>
  <c r="O5778" i="1"/>
  <c r="R5778" i="1"/>
  <c r="V5777" i="1"/>
  <c r="Q5781" i="1"/>
  <c r="N5782" i="1"/>
  <c r="M5779" i="1" l="1"/>
  <c r="R5779" i="1"/>
  <c r="O5779" i="1"/>
  <c r="V5778" i="1"/>
  <c r="V5779" i="1" s="1"/>
  <c r="L5780" i="1"/>
  <c r="T5780" i="1" s="1"/>
  <c r="N5783" i="1"/>
  <c r="Q5782" i="1"/>
  <c r="M5780" i="1" l="1"/>
  <c r="L5781" i="1"/>
  <c r="T5781" i="1" s="1"/>
  <c r="O5780" i="1"/>
  <c r="R5780" i="1"/>
  <c r="V5780" i="1" s="1"/>
  <c r="Q5783" i="1"/>
  <c r="N5784" i="1"/>
  <c r="L5782" i="1" l="1"/>
  <c r="T5782" i="1" s="1"/>
  <c r="M5781" i="1"/>
  <c r="O5781" i="1"/>
  <c r="R5781" i="1"/>
  <c r="V5781" i="1" s="1"/>
  <c r="N5785" i="1"/>
  <c r="Q5784" i="1"/>
  <c r="O5782" i="1" l="1"/>
  <c r="M5782" i="1"/>
  <c r="R5782" i="1"/>
  <c r="V5782" i="1" s="1"/>
  <c r="L5783" i="1"/>
  <c r="T5783" i="1" s="1"/>
  <c r="Q5785" i="1"/>
  <c r="N5786" i="1"/>
  <c r="M5783" i="1" l="1"/>
  <c r="R5783" i="1"/>
  <c r="V5783" i="1" s="1"/>
  <c r="L5784" i="1"/>
  <c r="R5784" i="1" s="1"/>
  <c r="O5783" i="1"/>
  <c r="N5787" i="1"/>
  <c r="Q5786" i="1"/>
  <c r="M5784" i="1" l="1"/>
  <c r="T5784" i="1"/>
  <c r="V5784" i="1" s="1"/>
  <c r="L5785" i="1"/>
  <c r="T5785" i="1" s="1"/>
  <c r="O5784" i="1"/>
  <c r="Q5787" i="1"/>
  <c r="N5788" i="1"/>
  <c r="O5785" i="1" l="1"/>
  <c r="L5786" i="1"/>
  <c r="R5786" i="1" s="1"/>
  <c r="M5785" i="1"/>
  <c r="R5785" i="1"/>
  <c r="V5785" i="1" s="1"/>
  <c r="N5789" i="1"/>
  <c r="Q5788" i="1"/>
  <c r="M5786" i="1" l="1"/>
  <c r="T5786" i="1"/>
  <c r="V5786" i="1" s="1"/>
  <c r="L5787" i="1"/>
  <c r="O5787" i="1" s="1"/>
  <c r="O5786" i="1"/>
  <c r="Q5789" i="1"/>
  <c r="N5790" i="1"/>
  <c r="L5788" i="1" l="1"/>
  <c r="T5788" i="1" s="1"/>
  <c r="R5787" i="1"/>
  <c r="T5787" i="1"/>
  <c r="M5787" i="1"/>
  <c r="Q5790" i="1"/>
  <c r="M5788" i="1" l="1"/>
  <c r="O5788" i="1"/>
  <c r="R5788" i="1"/>
  <c r="L5789" i="1"/>
  <c r="T5789" i="1" s="1"/>
  <c r="V5787" i="1"/>
  <c r="V5788" i="1" s="1"/>
  <c r="Q5791" i="1"/>
  <c r="M5789" i="1" l="1"/>
  <c r="O5789" i="1"/>
  <c r="L5790" i="1"/>
  <c r="T5790" i="1" s="1"/>
  <c r="R5789" i="1"/>
  <c r="V5789" i="1" s="1"/>
  <c r="Q5792" i="1"/>
  <c r="M5790" i="1" l="1"/>
  <c r="L5791" i="1"/>
  <c r="U5791" i="1" s="1"/>
  <c r="O5790" i="1"/>
  <c r="R5790" i="1"/>
  <c r="V5790" i="1" s="1"/>
  <c r="Q5793" i="1"/>
  <c r="M5791" i="1" l="1"/>
  <c r="N5791" i="1"/>
  <c r="R5791" i="1"/>
  <c r="T5791" i="1"/>
  <c r="L5792" i="1"/>
  <c r="R5792" i="1" s="1"/>
  <c r="O5791" i="1"/>
  <c r="Q5794" i="1"/>
  <c r="V5791" i="1" l="1"/>
  <c r="O5792" i="1"/>
  <c r="N5792" i="1"/>
  <c r="T5792" i="1"/>
  <c r="U5792" i="1"/>
  <c r="L5793" i="1"/>
  <c r="U5793" i="1" s="1"/>
  <c r="M5792" i="1"/>
  <c r="Q5795" i="1"/>
  <c r="V5792" i="1" l="1"/>
  <c r="L5794" i="1"/>
  <c r="U5794" i="1" s="1"/>
  <c r="O5793" i="1"/>
  <c r="M5793" i="1"/>
  <c r="N5793" i="1"/>
  <c r="R5793" i="1"/>
  <c r="T5793" i="1"/>
  <c r="Q5796" i="1"/>
  <c r="T5794" i="1" l="1"/>
  <c r="M5794" i="1"/>
  <c r="O5794" i="1"/>
  <c r="N5794" i="1"/>
  <c r="R5794" i="1"/>
  <c r="V5793" i="1"/>
  <c r="L5795" i="1"/>
  <c r="T5795" i="1" s="1"/>
  <c r="N5795" i="1"/>
  <c r="Q5797" i="1"/>
  <c r="V5794" i="1" l="1"/>
  <c r="M5795" i="1"/>
  <c r="L5796" i="1"/>
  <c r="T5796" i="1" s="1"/>
  <c r="O5795" i="1"/>
  <c r="R5795" i="1"/>
  <c r="V5795" i="1" s="1"/>
  <c r="N5796" i="1"/>
  <c r="Q5798" i="1"/>
  <c r="M5796" i="1" l="1"/>
  <c r="O5796" i="1"/>
  <c r="R5796" i="1"/>
  <c r="V5796" i="1" s="1"/>
  <c r="L5797" i="1"/>
  <c r="T5797" i="1" s="1"/>
  <c r="N5797" i="1"/>
  <c r="Q5799" i="1"/>
  <c r="M5797" i="1" l="1"/>
  <c r="R5797" i="1"/>
  <c r="V5797" i="1" s="1"/>
  <c r="O5797" i="1"/>
  <c r="L5798" i="1"/>
  <c r="T5798" i="1" s="1"/>
  <c r="N5798" i="1"/>
  <c r="N5799" i="1" s="1"/>
  <c r="N5800" i="1" s="1"/>
  <c r="Q5800" i="1"/>
  <c r="M5798" i="1" l="1"/>
  <c r="O5798" i="1"/>
  <c r="L5799" i="1"/>
  <c r="T5799" i="1" s="1"/>
  <c r="R5798" i="1"/>
  <c r="V5798" i="1" s="1"/>
  <c r="N5801" i="1"/>
  <c r="N5802" i="1" s="1"/>
  <c r="Q5801" i="1"/>
  <c r="M5799" i="1" l="1"/>
  <c r="R5799" i="1"/>
  <c r="V5799" i="1" s="1"/>
  <c r="O5799" i="1"/>
  <c r="L5800" i="1"/>
  <c r="R5800" i="1" s="1"/>
  <c r="Q5802" i="1"/>
  <c r="N5803" i="1"/>
  <c r="T5800" i="1" l="1"/>
  <c r="V5800" i="1" s="1"/>
  <c r="L5801" i="1"/>
  <c r="T5801" i="1" s="1"/>
  <c r="O5800" i="1"/>
  <c r="M5800" i="1"/>
  <c r="N5804" i="1"/>
  <c r="Q5803" i="1"/>
  <c r="M5801" i="1" l="1"/>
  <c r="O5801" i="1"/>
  <c r="L5802" i="1"/>
  <c r="T5802" i="1" s="1"/>
  <c r="R5801" i="1"/>
  <c r="V5801" i="1" s="1"/>
  <c r="Q5804" i="1"/>
  <c r="N5805" i="1"/>
  <c r="O5802" i="1" l="1"/>
  <c r="L5803" i="1"/>
  <c r="T5803" i="1" s="1"/>
  <c r="M5802" i="1"/>
  <c r="R5802" i="1"/>
  <c r="V5802" i="1" s="1"/>
  <c r="N5806" i="1"/>
  <c r="Q5805" i="1"/>
  <c r="M5803" i="1" l="1"/>
  <c r="L5804" i="1"/>
  <c r="T5804" i="1" s="1"/>
  <c r="O5803" i="1"/>
  <c r="R5803" i="1"/>
  <c r="V5803" i="1" s="1"/>
  <c r="Q5806" i="1"/>
  <c r="N5807" i="1"/>
  <c r="O5804" i="1" l="1"/>
  <c r="M5804" i="1"/>
  <c r="L5805" i="1"/>
  <c r="T5805" i="1" s="1"/>
  <c r="R5804" i="1"/>
  <c r="V5804" i="1" s="1"/>
  <c r="N5808" i="1"/>
  <c r="Q5807" i="1"/>
  <c r="M5805" i="1" l="1"/>
  <c r="L5806" i="1"/>
  <c r="T5806" i="1" s="1"/>
  <c r="O5805" i="1"/>
  <c r="R5805" i="1"/>
  <c r="V5805" i="1" s="1"/>
  <c r="Q5808" i="1"/>
  <c r="N5809" i="1"/>
  <c r="O5806" i="1" l="1"/>
  <c r="M5806" i="1"/>
  <c r="R5806" i="1"/>
  <c r="V5806" i="1" s="1"/>
  <c r="L5807" i="1"/>
  <c r="O5807" i="1" s="1"/>
  <c r="N5810" i="1"/>
  <c r="Q5809" i="1"/>
  <c r="L5808" i="1" l="1"/>
  <c r="T5808" i="1" s="1"/>
  <c r="R5807" i="1"/>
  <c r="T5807" i="1"/>
  <c r="M5807" i="1"/>
  <c r="N5811" i="1"/>
  <c r="Q5810" i="1"/>
  <c r="M5808" i="1" l="1"/>
  <c r="R5808" i="1"/>
  <c r="O5808" i="1"/>
  <c r="L5809" i="1"/>
  <c r="T5809" i="1" s="1"/>
  <c r="V5807" i="1"/>
  <c r="V5808" i="1" s="1"/>
  <c r="Q5811" i="1"/>
  <c r="N5812" i="1"/>
  <c r="M5809" i="1" l="1"/>
  <c r="L5810" i="1"/>
  <c r="T5810" i="1" s="1"/>
  <c r="O5809" i="1"/>
  <c r="R5809" i="1"/>
  <c r="V5809" i="1" s="1"/>
  <c r="N5813" i="1"/>
  <c r="Q5812" i="1"/>
  <c r="M5810" i="1" l="1"/>
  <c r="L5811" i="1"/>
  <c r="T5811" i="1" s="1"/>
  <c r="O5810" i="1"/>
  <c r="R5810" i="1"/>
  <c r="V5810" i="1" s="1"/>
  <c r="Q5813" i="1"/>
  <c r="N5814" i="1"/>
  <c r="M5811" i="1" l="1"/>
  <c r="O5811" i="1"/>
  <c r="L5812" i="1"/>
  <c r="T5812" i="1" s="1"/>
  <c r="R5811" i="1"/>
  <c r="V5811" i="1" s="1"/>
  <c r="Q5814" i="1"/>
  <c r="M5812" i="1" l="1"/>
  <c r="O5812" i="1"/>
  <c r="R5812" i="1"/>
  <c r="V5812" i="1" s="1"/>
  <c r="L5813" i="1"/>
  <c r="O5813" i="1" s="1"/>
  <c r="Q5815" i="1"/>
  <c r="M5813" i="1" l="1"/>
  <c r="L5814" i="1"/>
  <c r="T5814" i="1" s="1"/>
  <c r="R5813" i="1"/>
  <c r="T5813" i="1"/>
  <c r="Q5816" i="1"/>
  <c r="M5814" i="1" l="1"/>
  <c r="O5814" i="1"/>
  <c r="L5815" i="1"/>
  <c r="U5815" i="1" s="1"/>
  <c r="R5814" i="1"/>
  <c r="V5813" i="1"/>
  <c r="Q5817" i="1"/>
  <c r="M5815" i="1" l="1"/>
  <c r="N5815" i="1"/>
  <c r="O5815" i="1"/>
  <c r="R5815" i="1"/>
  <c r="T5815" i="1"/>
  <c r="L5816" i="1"/>
  <c r="U5816" i="1" s="1"/>
  <c r="V5814" i="1"/>
  <c r="Q5818" i="1"/>
  <c r="V5815" i="1" l="1"/>
  <c r="M5816" i="1"/>
  <c r="O5816" i="1"/>
  <c r="L5817" i="1"/>
  <c r="U5817" i="1" s="1"/>
  <c r="N5816" i="1"/>
  <c r="R5816" i="1"/>
  <c r="T5816" i="1"/>
  <c r="Q5819" i="1"/>
  <c r="V5816" i="1" l="1"/>
  <c r="M5817" i="1"/>
  <c r="O5817" i="1"/>
  <c r="N5817" i="1"/>
  <c r="R5817" i="1"/>
  <c r="T5817" i="1"/>
  <c r="L5818" i="1"/>
  <c r="U5818" i="1" s="1"/>
  <c r="Q5820" i="1"/>
  <c r="V5817" i="1" l="1"/>
  <c r="M5818" i="1"/>
  <c r="O5818" i="1"/>
  <c r="N5818" i="1"/>
  <c r="T5818" i="1"/>
  <c r="L5819" i="1"/>
  <c r="M5819" i="1" s="1"/>
  <c r="R5818" i="1"/>
  <c r="N5819" i="1"/>
  <c r="Q5821" i="1"/>
  <c r="V5818" i="1" l="1"/>
  <c r="L5820" i="1"/>
  <c r="T5820" i="1" s="1"/>
  <c r="O5819" i="1"/>
  <c r="R5819" i="1"/>
  <c r="T5819" i="1"/>
  <c r="N5820" i="1"/>
  <c r="Q5822" i="1"/>
  <c r="M5820" i="1" l="1"/>
  <c r="R5820" i="1"/>
  <c r="O5820" i="1"/>
  <c r="V5819" i="1"/>
  <c r="V5820" i="1" s="1"/>
  <c r="L5821" i="1"/>
  <c r="T5821" i="1" s="1"/>
  <c r="N5821" i="1"/>
  <c r="Q5823" i="1"/>
  <c r="O5821" i="1" l="1"/>
  <c r="M5821" i="1"/>
  <c r="R5821" i="1"/>
  <c r="V5821" i="1" s="1"/>
  <c r="L5822" i="1"/>
  <c r="T5822" i="1" s="1"/>
  <c r="N5822" i="1"/>
  <c r="N5823" i="1" s="1"/>
  <c r="N5824" i="1" s="1"/>
  <c r="Q5824" i="1"/>
  <c r="M5822" i="1" l="1"/>
  <c r="L5823" i="1"/>
  <c r="T5823" i="1" s="1"/>
  <c r="O5822" i="1"/>
  <c r="R5822" i="1"/>
  <c r="V5822" i="1" s="1"/>
  <c r="N5825" i="1"/>
  <c r="Q5825" i="1"/>
  <c r="N5826" i="1"/>
  <c r="M5823" i="1" l="1"/>
  <c r="O5823" i="1"/>
  <c r="R5823" i="1"/>
  <c r="V5823" i="1" s="1"/>
  <c r="L5824" i="1"/>
  <c r="T5824" i="1" s="1"/>
  <c r="N5827" i="1"/>
  <c r="Q5826" i="1"/>
  <c r="M5824" i="1" l="1"/>
  <c r="L5825" i="1"/>
  <c r="T5825" i="1" s="1"/>
  <c r="R5824" i="1"/>
  <c r="V5824" i="1" s="1"/>
  <c r="O5824" i="1"/>
  <c r="Q5827" i="1"/>
  <c r="N5828" i="1"/>
  <c r="O5825" i="1" l="1"/>
  <c r="M5825" i="1"/>
  <c r="R5825" i="1"/>
  <c r="V5825" i="1" s="1"/>
  <c r="L5826" i="1"/>
  <c r="T5826" i="1" s="1"/>
  <c r="N5829" i="1"/>
  <c r="Q5828" i="1"/>
  <c r="M5826" i="1" l="1"/>
  <c r="O5826" i="1"/>
  <c r="R5826" i="1"/>
  <c r="V5826" i="1" s="1"/>
  <c r="L5827" i="1"/>
  <c r="M5827" i="1" s="1"/>
  <c r="Q5829" i="1"/>
  <c r="N5830" i="1"/>
  <c r="L5828" i="1" l="1"/>
  <c r="T5828" i="1" s="1"/>
  <c r="O5827" i="1"/>
  <c r="R5827" i="1"/>
  <c r="T5827" i="1"/>
  <c r="N5831" i="1"/>
  <c r="Q5830" i="1"/>
  <c r="M5828" i="1" l="1"/>
  <c r="O5828" i="1"/>
  <c r="R5828" i="1"/>
  <c r="V5827" i="1"/>
  <c r="V5828" i="1" s="1"/>
  <c r="L5829" i="1"/>
  <c r="T5829" i="1" s="1"/>
  <c r="Q5831" i="1"/>
  <c r="N5832" i="1"/>
  <c r="O5829" i="1" l="1"/>
  <c r="M5829" i="1"/>
  <c r="R5829" i="1"/>
  <c r="V5829" i="1" s="1"/>
  <c r="L5830" i="1"/>
  <c r="T5830" i="1" s="1"/>
  <c r="N5833" i="1"/>
  <c r="Q5832" i="1"/>
  <c r="M5830" i="1" l="1"/>
  <c r="L5831" i="1"/>
  <c r="T5831" i="1" s="1"/>
  <c r="O5830" i="1"/>
  <c r="R5830" i="1"/>
  <c r="V5830" i="1" s="1"/>
  <c r="Q5833" i="1"/>
  <c r="N5834" i="1"/>
  <c r="O5831" i="1" l="1"/>
  <c r="M5831" i="1"/>
  <c r="R5831" i="1"/>
  <c r="V5831" i="1" s="1"/>
  <c r="L5832" i="1"/>
  <c r="T5832" i="1" s="1"/>
  <c r="N5835" i="1"/>
  <c r="Q5834" i="1"/>
  <c r="M5832" i="1" l="1"/>
  <c r="L5833" i="1"/>
  <c r="T5833" i="1" s="1"/>
  <c r="O5832" i="1"/>
  <c r="R5832" i="1"/>
  <c r="V5832" i="1" s="1"/>
  <c r="N5836" i="1"/>
  <c r="Q5835" i="1"/>
  <c r="O5833" i="1" l="1"/>
  <c r="M5833" i="1"/>
  <c r="R5833" i="1"/>
  <c r="V5833" i="1" s="1"/>
  <c r="L5834" i="1"/>
  <c r="T5834" i="1" s="1"/>
  <c r="Q5836" i="1"/>
  <c r="N5837" i="1"/>
  <c r="M5834" i="1" l="1"/>
  <c r="O5834" i="1"/>
  <c r="R5834" i="1"/>
  <c r="V5834" i="1" s="1"/>
  <c r="L5835" i="1"/>
  <c r="R5835" i="1" s="1"/>
  <c r="N5838" i="1"/>
  <c r="Q5837" i="1"/>
  <c r="L5836" i="1" l="1"/>
  <c r="R5836" i="1" s="1"/>
  <c r="T5835" i="1"/>
  <c r="V5835" i="1" s="1"/>
  <c r="M5835" i="1"/>
  <c r="O5835" i="1"/>
  <c r="Q5838" i="1"/>
  <c r="M5836" i="1" l="1"/>
  <c r="O5836" i="1"/>
  <c r="L5837" i="1"/>
  <c r="T5837" i="1" s="1"/>
  <c r="T5836" i="1"/>
  <c r="V5836" i="1" s="1"/>
  <c r="Q5839" i="1"/>
  <c r="M5837" i="1" l="1"/>
  <c r="O5837" i="1"/>
  <c r="R5837" i="1"/>
  <c r="V5837" i="1" s="1"/>
  <c r="L5838" i="1"/>
  <c r="T5838" i="1" s="1"/>
  <c r="Q5840" i="1"/>
  <c r="M5838" i="1" l="1"/>
  <c r="L5839" i="1"/>
  <c r="U5839" i="1" s="1"/>
  <c r="O5838" i="1"/>
  <c r="R5838" i="1"/>
  <c r="V5838" i="1" s="1"/>
  <c r="Q5841" i="1"/>
  <c r="M5839" i="1" l="1"/>
  <c r="O5839" i="1"/>
  <c r="N5839" i="1"/>
  <c r="R5839" i="1"/>
  <c r="T5839" i="1"/>
  <c r="L5840" i="1"/>
  <c r="U5840" i="1" s="1"/>
  <c r="Q5842" i="1"/>
  <c r="V5839" i="1" l="1"/>
  <c r="M5840" i="1"/>
  <c r="N5840" i="1"/>
  <c r="O5840" i="1"/>
  <c r="R5840" i="1"/>
  <c r="T5840" i="1"/>
  <c r="L5841" i="1"/>
  <c r="U5841" i="1" s="1"/>
  <c r="Q5843" i="1"/>
  <c r="V5840" i="1" l="1"/>
  <c r="L5842" i="1"/>
  <c r="U5842" i="1" s="1"/>
  <c r="O5841" i="1"/>
  <c r="M5841" i="1"/>
  <c r="T5841" i="1"/>
  <c r="N5841" i="1"/>
  <c r="R5841" i="1"/>
  <c r="Q5844" i="1"/>
  <c r="N5842" i="1" l="1"/>
  <c r="N5843" i="1" s="1"/>
  <c r="M5842" i="1"/>
  <c r="O5842" i="1"/>
  <c r="T5842" i="1"/>
  <c r="R5842" i="1"/>
  <c r="V5841" i="1"/>
  <c r="L5843" i="1"/>
  <c r="T5843" i="1" s="1"/>
  <c r="Q5845" i="1"/>
  <c r="V5842" i="1" l="1"/>
  <c r="O5843" i="1"/>
  <c r="M5843" i="1"/>
  <c r="R5843" i="1"/>
  <c r="L5844" i="1"/>
  <c r="T5844" i="1" s="1"/>
  <c r="N5844" i="1"/>
  <c r="Q5846" i="1"/>
  <c r="V5843" i="1" l="1"/>
  <c r="M5844" i="1"/>
  <c r="O5844" i="1"/>
  <c r="L5845" i="1"/>
  <c r="T5845" i="1" s="1"/>
  <c r="R5844" i="1"/>
  <c r="V5844" i="1" s="1"/>
  <c r="N5845" i="1"/>
  <c r="Q5847" i="1"/>
  <c r="O5845" i="1" l="1"/>
  <c r="M5845" i="1"/>
  <c r="R5845" i="1"/>
  <c r="V5845" i="1" s="1"/>
  <c r="L5846" i="1"/>
  <c r="M5846" i="1" s="1"/>
  <c r="N5846" i="1"/>
  <c r="N5847" i="1" s="1"/>
  <c r="N5848" i="1" s="1"/>
  <c r="Q5848" i="1"/>
  <c r="L5847" i="1" l="1"/>
  <c r="T5847" i="1" s="1"/>
  <c r="O5846" i="1"/>
  <c r="R5846" i="1"/>
  <c r="T5846" i="1"/>
  <c r="N5849" i="1"/>
  <c r="N5850" i="1" s="1"/>
  <c r="Q5849" i="1"/>
  <c r="O5847" i="1" l="1"/>
  <c r="M5847" i="1"/>
  <c r="R5847" i="1"/>
  <c r="L5848" i="1"/>
  <c r="T5848" i="1" s="1"/>
  <c r="V5846" i="1"/>
  <c r="V5847" i="1" s="1"/>
  <c r="N5851" i="1"/>
  <c r="Q5850" i="1"/>
  <c r="M5848" i="1" l="1"/>
  <c r="O5848" i="1"/>
  <c r="L5849" i="1"/>
  <c r="T5849" i="1" s="1"/>
  <c r="R5848" i="1"/>
  <c r="V5848" i="1" s="1"/>
  <c r="Q5851" i="1"/>
  <c r="N5852" i="1"/>
  <c r="L5850" i="1" l="1"/>
  <c r="T5850" i="1" s="1"/>
  <c r="M5849" i="1"/>
  <c r="O5849" i="1"/>
  <c r="R5849" i="1"/>
  <c r="V5849" i="1" s="1"/>
  <c r="N5853" i="1"/>
  <c r="Q5852" i="1"/>
  <c r="M5850" i="1" l="1"/>
  <c r="L5851" i="1"/>
  <c r="T5851" i="1" s="1"/>
  <c r="O5850" i="1"/>
  <c r="R5850" i="1"/>
  <c r="V5850" i="1" s="1"/>
  <c r="Q5853" i="1"/>
  <c r="N5854" i="1"/>
  <c r="M5851" i="1" l="1"/>
  <c r="L5852" i="1"/>
  <c r="T5852" i="1" s="1"/>
  <c r="O5851" i="1"/>
  <c r="R5851" i="1"/>
  <c r="V5851" i="1" s="1"/>
  <c r="N5855" i="1"/>
  <c r="Q5854" i="1"/>
  <c r="M5852" i="1" l="1"/>
  <c r="O5852" i="1"/>
  <c r="R5852" i="1"/>
  <c r="V5852" i="1" s="1"/>
  <c r="L5853" i="1"/>
  <c r="T5853" i="1" s="1"/>
  <c r="Q5855" i="1"/>
  <c r="N5856" i="1"/>
  <c r="M5853" i="1" l="1"/>
  <c r="L5854" i="1"/>
  <c r="T5854" i="1" s="1"/>
  <c r="O5853" i="1"/>
  <c r="R5853" i="1"/>
  <c r="V5853" i="1" s="1"/>
  <c r="N5857" i="1"/>
  <c r="Q5856" i="1"/>
  <c r="M5854" i="1" l="1"/>
  <c r="R5854" i="1"/>
  <c r="V5854" i="1" s="1"/>
  <c r="L5855" i="1"/>
  <c r="T5855" i="1" s="1"/>
  <c r="O5854" i="1"/>
  <c r="Q5857" i="1"/>
  <c r="N5858" i="1"/>
  <c r="L5856" i="1" l="1"/>
  <c r="T5856" i="1" s="1"/>
  <c r="R5855" i="1"/>
  <c r="V5855" i="1" s="1"/>
  <c r="M5855" i="1"/>
  <c r="O5855" i="1"/>
  <c r="N5859" i="1"/>
  <c r="Q5858" i="1"/>
  <c r="M5856" i="1" l="1"/>
  <c r="O5856" i="1"/>
  <c r="R5856" i="1"/>
  <c r="V5856" i="1" s="1"/>
  <c r="L5857" i="1"/>
  <c r="T5857" i="1" s="1"/>
  <c r="N5860" i="1"/>
  <c r="Q5859" i="1"/>
  <c r="L5858" i="1" l="1"/>
  <c r="T5858" i="1" s="1"/>
  <c r="R5857" i="1"/>
  <c r="V5857" i="1" s="1"/>
  <c r="O5857" i="1"/>
  <c r="M5857" i="1"/>
  <c r="Q5860" i="1"/>
  <c r="N5861" i="1"/>
  <c r="M5858" i="1" l="1"/>
  <c r="O5858" i="1"/>
  <c r="R5858" i="1"/>
  <c r="V5858" i="1" s="1"/>
  <c r="L5859" i="1"/>
  <c r="T5859" i="1" s="1"/>
  <c r="N5862" i="1"/>
  <c r="Q5861" i="1"/>
  <c r="L5860" i="1" l="1"/>
  <c r="T5860" i="1" s="1"/>
  <c r="M5859" i="1"/>
  <c r="O5859" i="1"/>
  <c r="R5859" i="1"/>
  <c r="V5859" i="1" s="1"/>
  <c r="Q5862" i="1"/>
  <c r="M5860" i="1" l="1"/>
  <c r="O5860" i="1"/>
  <c r="R5860" i="1"/>
  <c r="V5860" i="1" s="1"/>
  <c r="L5861" i="1"/>
  <c r="R5861" i="1" s="1"/>
  <c r="Q5863" i="1"/>
  <c r="O5861" i="1" l="1"/>
  <c r="T5861" i="1"/>
  <c r="V5861" i="1" s="1"/>
  <c r="L5862" i="1"/>
  <c r="T5862" i="1" s="1"/>
  <c r="M5861" i="1"/>
  <c r="Q5864" i="1"/>
  <c r="O5862" i="1" l="1"/>
  <c r="L5863" i="1"/>
  <c r="U5863" i="1" s="1"/>
  <c r="M5862" i="1"/>
  <c r="R5862" i="1"/>
  <c r="V5862" i="1" s="1"/>
  <c r="Q5865" i="1"/>
  <c r="M5863" i="1" l="1"/>
  <c r="O5863" i="1"/>
  <c r="N5863" i="1"/>
  <c r="L5864" i="1"/>
  <c r="U5864" i="1" s="1"/>
  <c r="R5863" i="1"/>
  <c r="T5863" i="1"/>
  <c r="Q5866" i="1"/>
  <c r="V5863" i="1" l="1"/>
  <c r="O5864" i="1"/>
  <c r="M5864" i="1"/>
  <c r="N5864" i="1"/>
  <c r="R5864" i="1"/>
  <c r="T5864" i="1"/>
  <c r="L5865" i="1"/>
  <c r="U5865" i="1" s="1"/>
  <c r="Q5867" i="1"/>
  <c r="V5864" i="1" l="1"/>
  <c r="L5866" i="1"/>
  <c r="U5866" i="1" s="1"/>
  <c r="M5865" i="1"/>
  <c r="O5865" i="1"/>
  <c r="R5865" i="1"/>
  <c r="T5865" i="1"/>
  <c r="N5865" i="1"/>
  <c r="Q5868" i="1"/>
  <c r="V5865" i="1" l="1"/>
  <c r="R5866" i="1"/>
  <c r="N5866" i="1"/>
  <c r="O5866" i="1"/>
  <c r="M5866" i="1"/>
  <c r="T5866" i="1"/>
  <c r="L5867" i="1"/>
  <c r="T5867" i="1" s="1"/>
  <c r="N5867" i="1"/>
  <c r="Q5869" i="1"/>
  <c r="V5866" i="1" l="1"/>
  <c r="O5867" i="1"/>
  <c r="M5867" i="1"/>
  <c r="L5868" i="1"/>
  <c r="T5868" i="1" s="1"/>
  <c r="R5867" i="1"/>
  <c r="V5867" i="1" s="1"/>
  <c r="N5868" i="1"/>
  <c r="Q5870" i="1"/>
  <c r="O5868" i="1" l="1"/>
  <c r="M5868" i="1"/>
  <c r="R5868" i="1"/>
  <c r="V5868" i="1" s="1"/>
  <c r="L5869" i="1"/>
  <c r="T5869" i="1" s="1"/>
  <c r="N5869" i="1"/>
  <c r="Q5871" i="1"/>
  <c r="M5869" i="1" l="1"/>
  <c r="O5869" i="1"/>
  <c r="R5869" i="1"/>
  <c r="V5869" i="1" s="1"/>
  <c r="L5870" i="1"/>
  <c r="R5870" i="1" s="1"/>
  <c r="N5870" i="1"/>
  <c r="N5871" i="1" s="1"/>
  <c r="N5872" i="1" s="1"/>
  <c r="Q5872" i="1"/>
  <c r="M5870" i="1" l="1"/>
  <c r="L5871" i="1"/>
  <c r="T5871" i="1" s="1"/>
  <c r="T5870" i="1"/>
  <c r="V5870" i="1" s="1"/>
  <c r="O5870" i="1"/>
  <c r="N5873" i="1"/>
  <c r="N5874" i="1" s="1"/>
  <c r="Q5873" i="1"/>
  <c r="L5872" i="1" l="1"/>
  <c r="T5872" i="1" s="1"/>
  <c r="R5871" i="1"/>
  <c r="V5871" i="1" s="1"/>
  <c r="M5871" i="1"/>
  <c r="O5871" i="1"/>
  <c r="Q5874" i="1"/>
  <c r="N5875" i="1"/>
  <c r="O5872" i="1" l="1"/>
  <c r="M5872" i="1"/>
  <c r="R5872" i="1"/>
  <c r="V5872" i="1" s="1"/>
  <c r="L5873" i="1"/>
  <c r="T5873" i="1" s="1"/>
  <c r="N5876" i="1"/>
  <c r="Q5875" i="1"/>
  <c r="M5873" i="1" l="1"/>
  <c r="O5873" i="1"/>
  <c r="R5873" i="1"/>
  <c r="V5873" i="1" s="1"/>
  <c r="L5874" i="1"/>
  <c r="T5874" i="1" s="1"/>
  <c r="Q5876" i="1"/>
  <c r="N5877" i="1"/>
  <c r="L5875" i="1" l="1"/>
  <c r="T5875" i="1" s="1"/>
  <c r="O5874" i="1"/>
  <c r="M5874" i="1"/>
  <c r="R5874" i="1"/>
  <c r="V5874" i="1" s="1"/>
  <c r="N5878" i="1"/>
  <c r="Q5877" i="1"/>
  <c r="M5875" i="1" l="1"/>
  <c r="O5875" i="1"/>
  <c r="R5875" i="1"/>
  <c r="V5875" i="1" s="1"/>
  <c r="L5876" i="1"/>
  <c r="T5876" i="1" s="1"/>
  <c r="Q5878" i="1"/>
  <c r="N5879" i="1"/>
  <c r="O5876" i="1" l="1"/>
  <c r="M5876" i="1"/>
  <c r="R5876" i="1"/>
  <c r="V5876" i="1" s="1"/>
  <c r="L5877" i="1"/>
  <c r="O5877" i="1" s="1"/>
  <c r="Q5879" i="1"/>
  <c r="N5880" i="1"/>
  <c r="M5877" i="1" l="1"/>
  <c r="R5877" i="1"/>
  <c r="T5877" i="1"/>
  <c r="L5878" i="1"/>
  <c r="T5878" i="1" s="1"/>
  <c r="N5881" i="1"/>
  <c r="Q5880" i="1"/>
  <c r="L5879" i="1" l="1"/>
  <c r="T5879" i="1" s="1"/>
  <c r="O5878" i="1"/>
  <c r="M5878" i="1"/>
  <c r="R5878" i="1"/>
  <c r="V5877" i="1"/>
  <c r="Q5881" i="1"/>
  <c r="N5882" i="1"/>
  <c r="M5879" i="1" l="1"/>
  <c r="R5879" i="1"/>
  <c r="O5879" i="1"/>
  <c r="L5880" i="1"/>
  <c r="T5880" i="1" s="1"/>
  <c r="V5878" i="1"/>
  <c r="V5879" i="1" s="1"/>
  <c r="N5883" i="1"/>
  <c r="Q5882" i="1"/>
  <c r="M5880" i="1" l="1"/>
  <c r="O5880" i="1"/>
  <c r="L5881" i="1"/>
  <c r="T5881" i="1" s="1"/>
  <c r="R5880" i="1"/>
  <c r="V5880" i="1" s="1"/>
  <c r="Q5883" i="1"/>
  <c r="N5884" i="1"/>
  <c r="M5881" i="1" l="1"/>
  <c r="O5881" i="1"/>
  <c r="R5881" i="1"/>
  <c r="V5881" i="1" s="1"/>
  <c r="L5882" i="1"/>
  <c r="O5882" i="1" s="1"/>
  <c r="N5885" i="1"/>
  <c r="Q5884" i="1"/>
  <c r="M5882" i="1" l="1"/>
  <c r="R5882" i="1"/>
  <c r="T5882" i="1"/>
  <c r="L5883" i="1"/>
  <c r="T5883" i="1" s="1"/>
  <c r="Q5885" i="1"/>
  <c r="N5886" i="1"/>
  <c r="L5884" i="1" l="1"/>
  <c r="T5884" i="1" s="1"/>
  <c r="O5883" i="1"/>
  <c r="V5882" i="1"/>
  <c r="M5883" i="1"/>
  <c r="R5883" i="1"/>
  <c r="Q5886" i="1"/>
  <c r="M5884" i="1" l="1"/>
  <c r="O5884" i="1"/>
  <c r="R5884" i="1"/>
  <c r="V5883" i="1"/>
  <c r="L5885" i="1"/>
  <c r="R5885" i="1" s="1"/>
  <c r="Q5887" i="1"/>
  <c r="V5884" i="1" l="1"/>
  <c r="O5885" i="1"/>
  <c r="L5886" i="1"/>
  <c r="T5886" i="1" s="1"/>
  <c r="T5885" i="1"/>
  <c r="M5885" i="1"/>
  <c r="Q5888" i="1"/>
  <c r="V5885" i="1" l="1"/>
  <c r="M5886" i="1"/>
  <c r="O5886" i="1"/>
  <c r="R5886" i="1"/>
  <c r="V5886" i="1" s="1"/>
  <c r="L5887" i="1"/>
  <c r="R5887" i="1" s="1"/>
  <c r="Q5889" i="1"/>
  <c r="L5888" i="1" l="1"/>
  <c r="U5888" i="1" s="1"/>
  <c r="M5887" i="1"/>
  <c r="N5887" i="1"/>
  <c r="T5887" i="1"/>
  <c r="U5887" i="1"/>
  <c r="O5887" i="1"/>
  <c r="Q5890" i="1"/>
  <c r="R5888" i="1" l="1"/>
  <c r="T5888" i="1"/>
  <c r="N5888" i="1"/>
  <c r="M5888" i="1"/>
  <c r="O5888" i="1"/>
  <c r="V5887" i="1"/>
  <c r="L5889" i="1"/>
  <c r="U5889" i="1" s="1"/>
  <c r="Q5891" i="1"/>
  <c r="V5888" i="1" l="1"/>
  <c r="M5889" i="1"/>
  <c r="O5889" i="1"/>
  <c r="N5889" i="1"/>
  <c r="R5889" i="1"/>
  <c r="L5890" i="1"/>
  <c r="U5890" i="1" s="1"/>
  <c r="T5889" i="1"/>
  <c r="Q5892" i="1"/>
  <c r="V5889" i="1" l="1"/>
  <c r="M5890" i="1"/>
  <c r="O5890" i="1"/>
  <c r="N5890" i="1"/>
  <c r="L5891" i="1"/>
  <c r="T5891" i="1" s="1"/>
  <c r="R5890" i="1"/>
  <c r="T5890" i="1"/>
  <c r="N5891" i="1"/>
  <c r="Q5893" i="1"/>
  <c r="V5890" i="1" l="1"/>
  <c r="M5891" i="1"/>
  <c r="O5891" i="1"/>
  <c r="R5891" i="1"/>
  <c r="L5892" i="1"/>
  <c r="T5892" i="1" s="1"/>
  <c r="N5892" i="1"/>
  <c r="Q5894" i="1"/>
  <c r="V5891" i="1" l="1"/>
  <c r="M5892" i="1"/>
  <c r="O5892" i="1"/>
  <c r="R5892" i="1"/>
  <c r="L5893" i="1"/>
  <c r="T5893" i="1" s="1"/>
  <c r="N5893" i="1"/>
  <c r="Q5895" i="1"/>
  <c r="V5892" i="1" l="1"/>
  <c r="M5893" i="1"/>
  <c r="O5893" i="1"/>
  <c r="L5894" i="1"/>
  <c r="T5894" i="1" s="1"/>
  <c r="R5893" i="1"/>
  <c r="V5893" i="1" s="1"/>
  <c r="N5894" i="1"/>
  <c r="N5895" i="1" s="1"/>
  <c r="N5896" i="1" s="1"/>
  <c r="Q5896" i="1"/>
  <c r="O5894" i="1" l="1"/>
  <c r="M5894" i="1"/>
  <c r="R5894" i="1"/>
  <c r="V5894" i="1" s="1"/>
  <c r="L5895" i="1"/>
  <c r="T5895" i="1" s="1"/>
  <c r="N5897" i="1"/>
  <c r="N5898" i="1" s="1"/>
  <c r="Q5897" i="1"/>
  <c r="M5895" i="1" l="1"/>
  <c r="O5895" i="1"/>
  <c r="R5895" i="1"/>
  <c r="V5895" i="1" s="1"/>
  <c r="L5896" i="1"/>
  <c r="T5896" i="1" s="1"/>
  <c r="Q5898" i="1"/>
  <c r="N5899" i="1"/>
  <c r="M5896" i="1" l="1"/>
  <c r="R5896" i="1"/>
  <c r="V5896" i="1" s="1"/>
  <c r="L5897" i="1"/>
  <c r="T5897" i="1" s="1"/>
  <c r="O5896" i="1"/>
  <c r="N5900" i="1"/>
  <c r="Q5899" i="1"/>
  <c r="R5897" i="1" l="1"/>
  <c r="V5897" i="1" s="1"/>
  <c r="L5898" i="1"/>
  <c r="T5898" i="1" s="1"/>
  <c r="M5897" i="1"/>
  <c r="O5897" i="1"/>
  <c r="Q5900" i="1"/>
  <c r="N5901" i="1"/>
  <c r="M5898" i="1" l="1"/>
  <c r="O5898" i="1"/>
  <c r="R5898" i="1"/>
  <c r="V5898" i="1" s="1"/>
  <c r="L5899" i="1"/>
  <c r="O5899" i="1" s="1"/>
  <c r="N5902" i="1"/>
  <c r="Q5901" i="1"/>
  <c r="M5899" i="1" l="1"/>
  <c r="R5899" i="1"/>
  <c r="T5899" i="1"/>
  <c r="L5900" i="1"/>
  <c r="T5900" i="1" s="1"/>
  <c r="Q5902" i="1"/>
  <c r="N5903" i="1"/>
  <c r="M5900" i="1" l="1"/>
  <c r="L5901" i="1"/>
  <c r="T5901" i="1" s="1"/>
  <c r="O5900" i="1"/>
  <c r="R5900" i="1"/>
  <c r="V5899" i="1"/>
  <c r="N5904" i="1"/>
  <c r="Q5903" i="1"/>
  <c r="M5901" i="1" l="1"/>
  <c r="O5901" i="1"/>
  <c r="R5901" i="1"/>
  <c r="V5900" i="1"/>
  <c r="V5901" i="1" s="1"/>
  <c r="L5902" i="1"/>
  <c r="T5902" i="1" s="1"/>
  <c r="Q5904" i="1"/>
  <c r="N5905" i="1"/>
  <c r="M5902" i="1" l="1"/>
  <c r="L5903" i="1"/>
  <c r="T5903" i="1" s="1"/>
  <c r="O5902" i="1"/>
  <c r="R5902" i="1"/>
  <c r="V5902" i="1" s="1"/>
  <c r="N5906" i="1"/>
  <c r="Q5905" i="1"/>
  <c r="O5903" i="1" l="1"/>
  <c r="M5903" i="1"/>
  <c r="L5904" i="1"/>
  <c r="T5904" i="1" s="1"/>
  <c r="R5903" i="1"/>
  <c r="V5903" i="1" s="1"/>
  <c r="Q5906" i="1"/>
  <c r="N5907" i="1"/>
  <c r="M5904" i="1" l="1"/>
  <c r="O5904" i="1"/>
  <c r="R5904" i="1"/>
  <c r="V5904" i="1" s="1"/>
  <c r="L5905" i="1"/>
  <c r="O5905" i="1" s="1"/>
  <c r="N5908" i="1"/>
  <c r="Q5907" i="1"/>
  <c r="M5905" i="1" l="1"/>
  <c r="L5906" i="1"/>
  <c r="T5906" i="1" s="1"/>
  <c r="R5905" i="1"/>
  <c r="T5905" i="1"/>
  <c r="Q5908" i="1"/>
  <c r="N5909" i="1"/>
  <c r="M5906" i="1" l="1"/>
  <c r="L5907" i="1"/>
  <c r="T5907" i="1" s="1"/>
  <c r="O5906" i="1"/>
  <c r="R5906" i="1"/>
  <c r="V5905" i="1"/>
  <c r="N5910" i="1"/>
  <c r="Q5909" i="1"/>
  <c r="O5907" i="1" l="1"/>
  <c r="M5907" i="1"/>
  <c r="L5908" i="1"/>
  <c r="T5908" i="1" s="1"/>
  <c r="R5907" i="1"/>
  <c r="V5906" i="1"/>
  <c r="Q5910" i="1"/>
  <c r="O5908" i="1" l="1"/>
  <c r="M5908" i="1"/>
  <c r="L5909" i="1"/>
  <c r="T5909" i="1" s="1"/>
  <c r="R5908" i="1"/>
  <c r="V5907" i="1"/>
  <c r="Q5911" i="1"/>
  <c r="M5909" i="1" l="1"/>
  <c r="O5909" i="1"/>
  <c r="R5909" i="1"/>
  <c r="V5908" i="1"/>
  <c r="L5910" i="1"/>
  <c r="T5910" i="1" s="1"/>
  <c r="Q5912" i="1"/>
  <c r="V5909" i="1" l="1"/>
  <c r="L5911" i="1"/>
  <c r="U5911" i="1" s="1"/>
  <c r="M5910" i="1"/>
  <c r="R5910" i="1"/>
  <c r="V5910" i="1" s="1"/>
  <c r="O5910" i="1"/>
  <c r="Q5913" i="1"/>
  <c r="N5911" i="1" l="1"/>
  <c r="O5911" i="1"/>
  <c r="R5911" i="1"/>
  <c r="T5911" i="1"/>
  <c r="M5911" i="1"/>
  <c r="L5912" i="1"/>
  <c r="U5912" i="1" s="1"/>
  <c r="Q5914" i="1"/>
  <c r="V5911" i="1" l="1"/>
  <c r="O5912" i="1"/>
  <c r="N5912" i="1"/>
  <c r="M5912" i="1"/>
  <c r="T5912" i="1"/>
  <c r="L5913" i="1"/>
  <c r="O5913" i="1" s="1"/>
  <c r="R5912" i="1"/>
  <c r="Q5915" i="1"/>
  <c r="V5912" i="1" l="1"/>
  <c r="L5914" i="1"/>
  <c r="U5914" i="1" s="1"/>
  <c r="M5913" i="1"/>
  <c r="N5913" i="1"/>
  <c r="R5913" i="1"/>
  <c r="T5913" i="1"/>
  <c r="U5913" i="1"/>
  <c r="Q5916" i="1"/>
  <c r="T5914" i="1" l="1"/>
  <c r="N5914" i="1"/>
  <c r="R5914" i="1"/>
  <c r="M5914" i="1"/>
  <c r="O5914" i="1"/>
  <c r="V5913" i="1"/>
  <c r="V5914" i="1" s="1"/>
  <c r="L5915" i="1"/>
  <c r="T5915" i="1" s="1"/>
  <c r="N5915" i="1"/>
  <c r="Q5917" i="1"/>
  <c r="M5915" i="1" l="1"/>
  <c r="L5916" i="1"/>
  <c r="T5916" i="1" s="1"/>
  <c r="O5915" i="1"/>
  <c r="R5915" i="1"/>
  <c r="V5915" i="1" s="1"/>
  <c r="N5916" i="1"/>
  <c r="Q5918" i="1"/>
  <c r="O5916" i="1" l="1"/>
  <c r="M5916" i="1"/>
  <c r="R5916" i="1"/>
  <c r="V5916" i="1" s="1"/>
  <c r="L5917" i="1"/>
  <c r="T5917" i="1" s="1"/>
  <c r="N5917" i="1"/>
  <c r="Q5919" i="1"/>
  <c r="M5917" i="1" l="1"/>
  <c r="R5917" i="1"/>
  <c r="V5917" i="1" s="1"/>
  <c r="O5917" i="1"/>
  <c r="L5918" i="1"/>
  <c r="T5918" i="1" s="1"/>
  <c r="N5918" i="1"/>
  <c r="N5919" i="1" s="1"/>
  <c r="N5920" i="1" s="1"/>
  <c r="Q5920" i="1"/>
  <c r="M5918" i="1" l="1"/>
  <c r="O5918" i="1"/>
  <c r="R5918" i="1"/>
  <c r="V5918" i="1" s="1"/>
  <c r="L5919" i="1"/>
  <c r="T5919" i="1" s="1"/>
  <c r="N5921" i="1"/>
  <c r="N5922" i="1" s="1"/>
  <c r="Q5921" i="1"/>
  <c r="O5919" i="1" l="1"/>
  <c r="M5919" i="1"/>
  <c r="R5919" i="1"/>
  <c r="V5919" i="1" s="1"/>
  <c r="L5920" i="1"/>
  <c r="T5920" i="1" s="1"/>
  <c r="Q5922" i="1"/>
  <c r="N5923" i="1"/>
  <c r="R5920" i="1" l="1"/>
  <c r="V5920" i="1" s="1"/>
  <c r="L5921" i="1"/>
  <c r="R5921" i="1" s="1"/>
  <c r="M5920" i="1"/>
  <c r="O5920" i="1"/>
  <c r="N5924" i="1"/>
  <c r="Q5923" i="1"/>
  <c r="M5921" i="1" l="1"/>
  <c r="L5922" i="1"/>
  <c r="T5922" i="1" s="1"/>
  <c r="T5921" i="1"/>
  <c r="V5921" i="1" s="1"/>
  <c r="O5921" i="1"/>
  <c r="Q5924" i="1"/>
  <c r="N5925" i="1"/>
  <c r="O5922" i="1" l="1"/>
  <c r="L5923" i="1"/>
  <c r="T5923" i="1" s="1"/>
  <c r="M5922" i="1"/>
  <c r="R5922" i="1"/>
  <c r="V5922" i="1" s="1"/>
  <c r="N5926" i="1"/>
  <c r="Q5925" i="1"/>
  <c r="M5923" i="1" l="1"/>
  <c r="O5923" i="1"/>
  <c r="R5923" i="1"/>
  <c r="V5923" i="1" s="1"/>
  <c r="L5924" i="1"/>
  <c r="R5924" i="1" s="1"/>
  <c r="Q5926" i="1"/>
  <c r="N5927" i="1"/>
  <c r="L5925" i="1" l="1"/>
  <c r="T5925" i="1" s="1"/>
  <c r="M5924" i="1"/>
  <c r="T5924" i="1"/>
  <c r="V5924" i="1" s="1"/>
  <c r="O5924" i="1"/>
  <c r="N5928" i="1"/>
  <c r="Q5927" i="1"/>
  <c r="L5926" i="1" l="1"/>
  <c r="T5926" i="1" s="1"/>
  <c r="M5925" i="1"/>
  <c r="O5925" i="1"/>
  <c r="R5925" i="1"/>
  <c r="V5925" i="1" s="1"/>
  <c r="Q5928" i="1"/>
  <c r="N5929" i="1"/>
  <c r="O5926" i="1" l="1"/>
  <c r="M5926" i="1"/>
  <c r="R5926" i="1"/>
  <c r="V5926" i="1" s="1"/>
  <c r="L5927" i="1"/>
  <c r="T5927" i="1" s="1"/>
  <c r="N5930" i="1"/>
  <c r="Q5929" i="1"/>
  <c r="O5927" i="1" l="1"/>
  <c r="M5927" i="1"/>
  <c r="R5927" i="1"/>
  <c r="V5927" i="1" s="1"/>
  <c r="L5928" i="1"/>
  <c r="T5928" i="1" s="1"/>
  <c r="Q5930" i="1"/>
  <c r="N5931" i="1"/>
  <c r="M5928" i="1" l="1"/>
  <c r="L5929" i="1"/>
  <c r="T5929" i="1" s="1"/>
  <c r="R5928" i="1"/>
  <c r="V5928" i="1" s="1"/>
  <c r="O5928" i="1"/>
  <c r="N5932" i="1"/>
  <c r="Q5931" i="1"/>
  <c r="O5929" i="1" l="1"/>
  <c r="M5929" i="1"/>
  <c r="R5929" i="1"/>
  <c r="V5929" i="1" s="1"/>
  <c r="L5930" i="1"/>
  <c r="T5930" i="1" s="1"/>
  <c r="Q5932" i="1"/>
  <c r="N5933" i="1"/>
  <c r="M5930" i="1" l="1"/>
  <c r="L5931" i="1"/>
  <c r="T5931" i="1" s="1"/>
  <c r="O5930" i="1"/>
  <c r="R5930" i="1"/>
  <c r="V5930" i="1" s="1"/>
  <c r="Q5933" i="1"/>
  <c r="N5934" i="1"/>
  <c r="O5931" i="1" l="1"/>
  <c r="L5932" i="1"/>
  <c r="T5932" i="1" s="1"/>
  <c r="M5931" i="1"/>
  <c r="R5931" i="1"/>
  <c r="V5931" i="1" s="1"/>
  <c r="Q5934" i="1"/>
  <c r="M5932" i="1" l="1"/>
  <c r="O5932" i="1"/>
  <c r="L5933" i="1"/>
  <c r="T5933" i="1" s="1"/>
  <c r="R5932" i="1"/>
  <c r="V5932" i="1" s="1"/>
  <c r="Q5935" i="1"/>
  <c r="M5933" i="1" l="1"/>
  <c r="O5933" i="1"/>
  <c r="R5933" i="1"/>
  <c r="V5933" i="1" s="1"/>
  <c r="L5934" i="1"/>
  <c r="O5934" i="1" s="1"/>
  <c r="Q5936" i="1"/>
  <c r="M5934" i="1" l="1"/>
  <c r="R5934" i="1"/>
  <c r="T5934" i="1"/>
  <c r="L5935" i="1"/>
  <c r="U5935" i="1" s="1"/>
  <c r="Q5937" i="1"/>
  <c r="N5935" i="1" l="1"/>
  <c r="T5935" i="1"/>
  <c r="V5934" i="1"/>
  <c r="L5936" i="1"/>
  <c r="T5936" i="1" s="1"/>
  <c r="M5935" i="1"/>
  <c r="O5935" i="1"/>
  <c r="R5935" i="1"/>
  <c r="Q5938" i="1"/>
  <c r="V5935" i="1" l="1"/>
  <c r="M5936" i="1"/>
  <c r="O5936" i="1"/>
  <c r="R5936" i="1"/>
  <c r="N5936" i="1"/>
  <c r="L5937" i="1"/>
  <c r="U5937" i="1" s="1"/>
  <c r="U5936" i="1"/>
  <c r="Q5939" i="1"/>
  <c r="V5936" i="1" l="1"/>
  <c r="M5937" i="1"/>
  <c r="O5937" i="1"/>
  <c r="N5937" i="1"/>
  <c r="L5938" i="1"/>
  <c r="U5938" i="1" s="1"/>
  <c r="R5937" i="1"/>
  <c r="T5937" i="1"/>
  <c r="Q5940" i="1"/>
  <c r="V5937" i="1" l="1"/>
  <c r="O5938" i="1"/>
  <c r="R5938" i="1"/>
  <c r="M5938" i="1"/>
  <c r="N5938" i="1"/>
  <c r="T5938" i="1"/>
  <c r="L5939" i="1"/>
  <c r="T5939" i="1" s="1"/>
  <c r="N5939" i="1"/>
  <c r="Q5941" i="1"/>
  <c r="V5938" i="1" l="1"/>
  <c r="M5939" i="1"/>
  <c r="O5939" i="1"/>
  <c r="R5939" i="1"/>
  <c r="V5939" i="1" s="1"/>
  <c r="L5940" i="1"/>
  <c r="T5940" i="1" s="1"/>
  <c r="N5940" i="1"/>
  <c r="Q5942" i="1"/>
  <c r="O5940" i="1" l="1"/>
  <c r="M5940" i="1"/>
  <c r="R5940" i="1"/>
  <c r="V5940" i="1" s="1"/>
  <c r="L5941" i="1"/>
  <c r="T5941" i="1" s="1"/>
  <c r="N5941" i="1"/>
  <c r="Q5943" i="1"/>
  <c r="M5941" i="1" l="1"/>
  <c r="L5942" i="1"/>
  <c r="T5942" i="1" s="1"/>
  <c r="O5941" i="1"/>
  <c r="R5941" i="1"/>
  <c r="V5941" i="1" s="1"/>
  <c r="N5942" i="1"/>
  <c r="N5943" i="1" s="1"/>
  <c r="N5944" i="1" s="1"/>
  <c r="Q5944" i="1"/>
  <c r="O5942" i="1" l="1"/>
  <c r="M5942" i="1"/>
  <c r="R5942" i="1"/>
  <c r="V5942" i="1" s="1"/>
  <c r="L5943" i="1"/>
  <c r="O5943" i="1" s="1"/>
  <c r="N5945" i="1"/>
  <c r="N5946" i="1" s="1"/>
  <c r="Q5945" i="1"/>
  <c r="R5943" i="1" l="1"/>
  <c r="T5943" i="1"/>
  <c r="L5944" i="1"/>
  <c r="R5944" i="1" s="1"/>
  <c r="M5943" i="1"/>
  <c r="Q5946" i="1"/>
  <c r="N5947" i="1"/>
  <c r="M5944" i="1" l="1"/>
  <c r="L5945" i="1"/>
  <c r="T5945" i="1" s="1"/>
  <c r="T5944" i="1"/>
  <c r="O5944" i="1"/>
  <c r="V5943" i="1"/>
  <c r="N5948" i="1"/>
  <c r="Q5947" i="1"/>
  <c r="V5944" i="1" l="1"/>
  <c r="M5945" i="1"/>
  <c r="L5946" i="1"/>
  <c r="T5946" i="1" s="1"/>
  <c r="R5945" i="1"/>
  <c r="O5945" i="1"/>
  <c r="Q5948" i="1"/>
  <c r="N5949" i="1"/>
  <c r="V5945" i="1" l="1"/>
  <c r="O5946" i="1"/>
  <c r="M5946" i="1"/>
  <c r="R5946" i="1"/>
  <c r="V5946" i="1" s="1"/>
  <c r="L5947" i="1"/>
  <c r="T5947" i="1" s="1"/>
  <c r="N5950" i="1"/>
  <c r="Q5949" i="1"/>
  <c r="M5947" i="1" l="1"/>
  <c r="O5947" i="1"/>
  <c r="R5947" i="1"/>
  <c r="V5947" i="1" s="1"/>
  <c r="L5948" i="1"/>
  <c r="O5948" i="1" s="1"/>
  <c r="Q5950" i="1"/>
  <c r="N5951" i="1"/>
  <c r="M5948" i="1" l="1"/>
  <c r="R5948" i="1"/>
  <c r="T5948" i="1"/>
  <c r="L5949" i="1"/>
  <c r="O5949" i="1" s="1"/>
  <c r="N5952" i="1"/>
  <c r="Q5951" i="1"/>
  <c r="M5949" i="1" l="1"/>
  <c r="L5950" i="1"/>
  <c r="T5950" i="1" s="1"/>
  <c r="R5949" i="1"/>
  <c r="T5949" i="1"/>
  <c r="V5948" i="1"/>
  <c r="Q5952" i="1"/>
  <c r="N5953" i="1"/>
  <c r="O5950" i="1" l="1"/>
  <c r="M5950" i="1"/>
  <c r="R5950" i="1"/>
  <c r="L5951" i="1"/>
  <c r="T5951" i="1" s="1"/>
  <c r="V5949" i="1"/>
  <c r="V5950" i="1" s="1"/>
  <c r="Q5953" i="1"/>
  <c r="N5954" i="1"/>
  <c r="M5951" i="1" l="1"/>
  <c r="O5951" i="1"/>
  <c r="R5951" i="1"/>
  <c r="V5951" i="1" s="1"/>
  <c r="L5952" i="1"/>
  <c r="R5952" i="1" s="1"/>
  <c r="N5955" i="1"/>
  <c r="Q5954" i="1"/>
  <c r="L5953" i="1" l="1"/>
  <c r="T5953" i="1" s="1"/>
  <c r="M5952" i="1"/>
  <c r="O5952" i="1"/>
  <c r="T5952" i="1"/>
  <c r="V5952" i="1" s="1"/>
  <c r="Q5955" i="1"/>
  <c r="N5956" i="1"/>
  <c r="O5953" i="1" l="1"/>
  <c r="M5953" i="1"/>
  <c r="R5953" i="1"/>
  <c r="V5953" i="1" s="1"/>
  <c r="L5954" i="1"/>
  <c r="O5954" i="1" s="1"/>
  <c r="N5957" i="1"/>
  <c r="Q5956" i="1"/>
  <c r="L5955" i="1" l="1"/>
  <c r="T5955" i="1" s="1"/>
  <c r="M5954" i="1"/>
  <c r="R5954" i="1"/>
  <c r="T5954" i="1"/>
  <c r="Q5957" i="1"/>
  <c r="N5958" i="1"/>
  <c r="O5955" i="1" l="1"/>
  <c r="M5955" i="1"/>
  <c r="R5955" i="1"/>
  <c r="V5954" i="1"/>
  <c r="V5955" i="1" s="1"/>
  <c r="L5956" i="1"/>
  <c r="T5956" i="1" s="1"/>
  <c r="Q5958" i="1"/>
  <c r="L5957" i="1" l="1"/>
  <c r="T5957" i="1" s="1"/>
  <c r="M5956" i="1"/>
  <c r="O5956" i="1"/>
  <c r="R5956" i="1"/>
  <c r="V5956" i="1" s="1"/>
  <c r="Q5959" i="1"/>
  <c r="M5957" i="1" l="1"/>
  <c r="O5957" i="1"/>
  <c r="R5957" i="1"/>
  <c r="V5957" i="1" s="1"/>
  <c r="L5958" i="1"/>
  <c r="T5958" i="1" s="1"/>
  <c r="Q5960" i="1"/>
  <c r="M5958" i="1" l="1"/>
  <c r="R5958" i="1"/>
  <c r="V5958" i="1" s="1"/>
  <c r="L5959" i="1"/>
  <c r="R5959" i="1" s="1"/>
  <c r="O5958" i="1"/>
  <c r="Q5961" i="1"/>
  <c r="M5959" i="1" l="1"/>
  <c r="O5959" i="1"/>
  <c r="N5959" i="1"/>
  <c r="L5960" i="1"/>
  <c r="U5960" i="1" s="1"/>
  <c r="T5959" i="1"/>
  <c r="U5959" i="1"/>
  <c r="Q5962" i="1"/>
  <c r="M5960" i="1" l="1"/>
  <c r="V5959" i="1"/>
  <c r="O5960" i="1"/>
  <c r="N5960" i="1"/>
  <c r="L5961" i="1"/>
  <c r="U5961" i="1" s="1"/>
  <c r="R5960" i="1"/>
  <c r="T5960" i="1"/>
  <c r="V5960" i="1" s="1"/>
  <c r="Q5963" i="1"/>
  <c r="M5961" i="1" l="1"/>
  <c r="O5961" i="1"/>
  <c r="N5961" i="1"/>
  <c r="L5962" i="1"/>
  <c r="U5962" i="1" s="1"/>
  <c r="R5961" i="1"/>
  <c r="T5961" i="1"/>
  <c r="Q5964" i="1"/>
  <c r="V5961" i="1" l="1"/>
  <c r="O5962" i="1"/>
  <c r="M5962" i="1"/>
  <c r="N5962" i="1"/>
  <c r="N5963" i="1" s="1"/>
  <c r="R5962" i="1"/>
  <c r="T5962" i="1"/>
  <c r="L5963" i="1"/>
  <c r="T5963" i="1" s="1"/>
  <c r="Q5965" i="1"/>
  <c r="V5962" i="1" l="1"/>
  <c r="M5963" i="1"/>
  <c r="L5964" i="1"/>
  <c r="T5964" i="1" s="1"/>
  <c r="O5963" i="1"/>
  <c r="R5963" i="1"/>
  <c r="V5963" i="1" s="1"/>
  <c r="N5964" i="1"/>
  <c r="Q5966" i="1"/>
  <c r="O5964" i="1" l="1"/>
  <c r="M5964" i="1"/>
  <c r="R5964" i="1"/>
  <c r="V5964" i="1" s="1"/>
  <c r="L5965" i="1"/>
  <c r="T5965" i="1" s="1"/>
  <c r="N5965" i="1"/>
  <c r="Q5967" i="1"/>
  <c r="M5965" i="1" l="1"/>
  <c r="O5965" i="1"/>
  <c r="R5965" i="1"/>
  <c r="V5965" i="1" s="1"/>
  <c r="L5966" i="1"/>
  <c r="T5966" i="1" s="1"/>
  <c r="N5966" i="1"/>
  <c r="N5967" i="1" s="1"/>
  <c r="N5968" i="1" s="1"/>
  <c r="Q5968" i="1"/>
  <c r="M5966" i="1" l="1"/>
  <c r="L5967" i="1"/>
  <c r="T5967" i="1" s="1"/>
  <c r="O5966" i="1"/>
  <c r="R5966" i="1"/>
  <c r="V5966" i="1" s="1"/>
  <c r="N5969" i="1"/>
  <c r="N5970" i="1" s="1"/>
  <c r="Q5969" i="1"/>
  <c r="M5967" i="1" l="1"/>
  <c r="R5967" i="1"/>
  <c r="V5967" i="1" s="1"/>
  <c r="O5967" i="1"/>
  <c r="L5968" i="1"/>
  <c r="O5968" i="1" s="1"/>
  <c r="N5971" i="1"/>
  <c r="Q5970" i="1"/>
  <c r="L5969" i="1" l="1"/>
  <c r="T5969" i="1" s="1"/>
  <c r="R5968" i="1"/>
  <c r="T5968" i="1"/>
  <c r="M5968" i="1"/>
  <c r="Q5971" i="1"/>
  <c r="N5972" i="1"/>
  <c r="M5969" i="1" l="1"/>
  <c r="O5969" i="1"/>
  <c r="R5969" i="1"/>
  <c r="L5970" i="1"/>
  <c r="T5970" i="1" s="1"/>
  <c r="V5968" i="1"/>
  <c r="V5969" i="1" s="1"/>
  <c r="N5973" i="1"/>
  <c r="Q5972" i="1"/>
  <c r="M5970" i="1" l="1"/>
  <c r="O5970" i="1"/>
  <c r="R5970" i="1"/>
  <c r="V5970" i="1" s="1"/>
  <c r="L5971" i="1"/>
  <c r="R5971" i="1" s="1"/>
  <c r="Q5973" i="1"/>
  <c r="N5974" i="1"/>
  <c r="L5972" i="1" l="1"/>
  <c r="T5972" i="1" s="1"/>
  <c r="M5971" i="1"/>
  <c r="T5971" i="1"/>
  <c r="V5971" i="1" s="1"/>
  <c r="O5971" i="1"/>
  <c r="N5975" i="1"/>
  <c r="Q5974" i="1"/>
  <c r="M5972" i="1" l="1"/>
  <c r="O5972" i="1"/>
  <c r="R5972" i="1"/>
  <c r="V5972" i="1" s="1"/>
  <c r="L5973" i="1"/>
  <c r="O5973" i="1" s="1"/>
  <c r="Q5975" i="1"/>
  <c r="N5976" i="1"/>
  <c r="L5974" i="1" l="1"/>
  <c r="T5974" i="1" s="1"/>
  <c r="R5973" i="1"/>
  <c r="T5973" i="1"/>
  <c r="M5973" i="1"/>
  <c r="N5977" i="1"/>
  <c r="Q5976" i="1"/>
  <c r="O5974" i="1" l="1"/>
  <c r="M5974" i="1"/>
  <c r="R5974" i="1"/>
  <c r="L5975" i="1"/>
  <c r="T5975" i="1" s="1"/>
  <c r="V5973" i="1"/>
  <c r="V5974" i="1" s="1"/>
  <c r="Q5977" i="1"/>
  <c r="N5978" i="1"/>
  <c r="L5976" i="1" l="1"/>
  <c r="T5976" i="1" s="1"/>
  <c r="M5975" i="1"/>
  <c r="R5975" i="1"/>
  <c r="V5975" i="1" s="1"/>
  <c r="O5975" i="1"/>
  <c r="N5979" i="1"/>
  <c r="Q5978" i="1"/>
  <c r="M5976" i="1" l="1"/>
  <c r="O5976" i="1"/>
  <c r="R5976" i="1"/>
  <c r="V5976" i="1" s="1"/>
  <c r="L5977" i="1"/>
  <c r="T5977" i="1" s="1"/>
  <c r="Q5979" i="1"/>
  <c r="N5980" i="1"/>
  <c r="O5977" i="1" l="1"/>
  <c r="L5978" i="1"/>
  <c r="T5978" i="1" s="1"/>
  <c r="R5977" i="1"/>
  <c r="V5977" i="1" s="1"/>
  <c r="M5977" i="1"/>
  <c r="N5981" i="1"/>
  <c r="Q5980" i="1"/>
  <c r="M5978" i="1" l="1"/>
  <c r="O5978" i="1"/>
  <c r="R5978" i="1"/>
  <c r="V5978" i="1" s="1"/>
  <c r="L5979" i="1"/>
  <c r="T5979" i="1" s="1"/>
  <c r="Q5981" i="1"/>
  <c r="N5982" i="1"/>
  <c r="M5979" i="1" l="1"/>
  <c r="L5980" i="1"/>
  <c r="T5980" i="1" s="1"/>
  <c r="R5979" i="1"/>
  <c r="V5979" i="1" s="1"/>
  <c r="O5979" i="1"/>
  <c r="Q5982" i="1"/>
  <c r="M5980" i="1" l="1"/>
  <c r="O5980" i="1"/>
  <c r="R5980" i="1"/>
  <c r="V5980" i="1" s="1"/>
  <c r="L5981" i="1"/>
  <c r="R5981" i="1" s="1"/>
  <c r="Q5983" i="1"/>
  <c r="M5981" i="1" l="1"/>
  <c r="L5982" i="1"/>
  <c r="T5982" i="1" s="1"/>
  <c r="T5981" i="1"/>
  <c r="V5981" i="1" s="1"/>
  <c r="O5981" i="1"/>
  <c r="Q5984" i="1"/>
  <c r="M5982" i="1" l="1"/>
  <c r="R5982" i="1"/>
  <c r="V5982" i="1" s="1"/>
  <c r="L5983" i="1"/>
  <c r="T5983" i="1" s="1"/>
  <c r="O5982" i="1"/>
  <c r="Q5985" i="1"/>
  <c r="M5983" i="1" l="1"/>
  <c r="N5983" i="1"/>
  <c r="U5983" i="1"/>
  <c r="L5984" i="1"/>
  <c r="U5984" i="1" s="1"/>
  <c r="O5983" i="1"/>
  <c r="R5983" i="1"/>
  <c r="V5983" i="1" s="1"/>
  <c r="Q5986" i="1"/>
  <c r="O5984" i="1" l="1"/>
  <c r="M5984" i="1"/>
  <c r="N5984" i="1"/>
  <c r="R5984" i="1"/>
  <c r="T5984" i="1"/>
  <c r="L5985" i="1"/>
  <c r="U5985" i="1" s="1"/>
  <c r="Q5987" i="1"/>
  <c r="V5984" i="1" l="1"/>
  <c r="M5985" i="1"/>
  <c r="O5985" i="1"/>
  <c r="N5985" i="1"/>
  <c r="R5985" i="1"/>
  <c r="T5985" i="1"/>
  <c r="L5986" i="1"/>
  <c r="T5986" i="1" s="1"/>
  <c r="Q5988" i="1"/>
  <c r="V5985" i="1" l="1"/>
  <c r="M5986" i="1"/>
  <c r="N5986" i="1"/>
  <c r="U5986" i="1"/>
  <c r="L5987" i="1"/>
  <c r="T5987" i="1" s="1"/>
  <c r="O5986" i="1"/>
  <c r="R5986" i="1"/>
  <c r="N5987" i="1"/>
  <c r="Q5989" i="1"/>
  <c r="V5986" i="1" l="1"/>
  <c r="M5987" i="1"/>
  <c r="O5987" i="1"/>
  <c r="R5987" i="1"/>
  <c r="L5988" i="1"/>
  <c r="T5988" i="1" s="1"/>
  <c r="N5988" i="1"/>
  <c r="Q5990" i="1"/>
  <c r="V5987" i="1" l="1"/>
  <c r="M5988" i="1"/>
  <c r="R5988" i="1"/>
  <c r="L5989" i="1"/>
  <c r="T5989" i="1" s="1"/>
  <c r="O5988" i="1"/>
  <c r="N5989" i="1"/>
  <c r="Q5991" i="1"/>
  <c r="V5988" i="1" l="1"/>
  <c r="O5989" i="1"/>
  <c r="L5990" i="1"/>
  <c r="T5990" i="1" s="1"/>
  <c r="R5989" i="1"/>
  <c r="V5989" i="1" s="1"/>
  <c r="M5989" i="1"/>
  <c r="N5990" i="1"/>
  <c r="N5991" i="1" s="1"/>
  <c r="N5992" i="1" s="1"/>
  <c r="Q5992" i="1"/>
  <c r="M5990" i="1" l="1"/>
  <c r="L5991" i="1"/>
  <c r="M5991" i="1" s="1"/>
  <c r="O5990" i="1"/>
  <c r="R5990" i="1"/>
  <c r="V5990" i="1" s="1"/>
  <c r="N5993" i="1"/>
  <c r="Q5993" i="1"/>
  <c r="N5994" i="1"/>
  <c r="L5992" i="1" l="1"/>
  <c r="T5992" i="1" s="1"/>
  <c r="O5991" i="1"/>
  <c r="R5991" i="1"/>
  <c r="T5991" i="1"/>
  <c r="N5995" i="1"/>
  <c r="Q5994" i="1"/>
  <c r="M5992" i="1" l="1"/>
  <c r="O5992" i="1"/>
  <c r="L5993" i="1"/>
  <c r="T5993" i="1" s="1"/>
  <c r="R5992" i="1"/>
  <c r="V5991" i="1"/>
  <c r="Q5995" i="1"/>
  <c r="N5996" i="1"/>
  <c r="M5993" i="1" l="1"/>
  <c r="O5993" i="1"/>
  <c r="L5994" i="1"/>
  <c r="T5994" i="1" s="1"/>
  <c r="R5993" i="1"/>
  <c r="V5992" i="1"/>
  <c r="N5997" i="1"/>
  <c r="Q5996" i="1"/>
  <c r="O5994" i="1" l="1"/>
  <c r="M5994" i="1"/>
  <c r="R5994" i="1"/>
  <c r="L5995" i="1"/>
  <c r="T5995" i="1" s="1"/>
  <c r="V5993" i="1"/>
  <c r="V5994" i="1" s="1"/>
  <c r="Q5997" i="1"/>
  <c r="N5998" i="1"/>
  <c r="M5995" i="1" l="1"/>
  <c r="O5995" i="1"/>
  <c r="R5995" i="1"/>
  <c r="V5995" i="1" s="1"/>
  <c r="L5996" i="1"/>
  <c r="R5996" i="1" s="1"/>
  <c r="N5999" i="1"/>
  <c r="Q5998" i="1"/>
  <c r="L5997" i="1" l="1"/>
  <c r="T5997" i="1" s="1"/>
  <c r="T5996" i="1"/>
  <c r="V5996" i="1" s="1"/>
  <c r="M5996" i="1"/>
  <c r="O5996" i="1"/>
  <c r="N6000" i="1"/>
  <c r="Q5999" i="1"/>
  <c r="M5997" i="1" l="1"/>
  <c r="O5997" i="1"/>
  <c r="R5997" i="1"/>
  <c r="V5997" i="1" s="1"/>
  <c r="L5998" i="1"/>
  <c r="R5998" i="1" s="1"/>
  <c r="Q6000" i="1"/>
  <c r="N6001" i="1"/>
  <c r="M5998" i="1" l="1"/>
  <c r="T5998" i="1"/>
  <c r="V5998" i="1" s="1"/>
  <c r="L5999" i="1"/>
  <c r="T5999" i="1" s="1"/>
  <c r="O5998" i="1"/>
  <c r="N6002" i="1"/>
  <c r="Q6001" i="1"/>
  <c r="L6000" i="1" l="1"/>
  <c r="T6000" i="1" s="1"/>
  <c r="O5999" i="1"/>
  <c r="M5999" i="1"/>
  <c r="R5999" i="1"/>
  <c r="V5999" i="1" s="1"/>
  <c r="Q6002" i="1"/>
  <c r="N6003" i="1"/>
  <c r="O6000" i="1" l="1"/>
  <c r="M6000" i="1"/>
  <c r="R6000" i="1"/>
  <c r="V6000" i="1" s="1"/>
  <c r="L6001" i="1"/>
  <c r="T6001" i="1" s="1"/>
  <c r="N6004" i="1"/>
  <c r="Q6003" i="1"/>
  <c r="M6001" i="1" l="1"/>
  <c r="L6002" i="1"/>
  <c r="T6002" i="1" s="1"/>
  <c r="R6001" i="1"/>
  <c r="V6001" i="1" s="1"/>
  <c r="O6001" i="1"/>
  <c r="N6005" i="1"/>
  <c r="Q6004" i="1"/>
  <c r="O6002" i="1" l="1"/>
  <c r="M6002" i="1"/>
  <c r="R6002" i="1"/>
  <c r="V6002" i="1" s="1"/>
  <c r="L6003" i="1"/>
  <c r="T6003" i="1" s="1"/>
  <c r="Q6005" i="1"/>
  <c r="N6006" i="1"/>
  <c r="M6003" i="1" l="1"/>
  <c r="O6003" i="1"/>
  <c r="R6003" i="1"/>
  <c r="V6003" i="1" s="1"/>
  <c r="L6004" i="1"/>
  <c r="R6004" i="1" s="1"/>
  <c r="Q6006" i="1"/>
  <c r="O6004" i="1" l="1"/>
  <c r="T6004" i="1"/>
  <c r="V6004" i="1" s="1"/>
  <c r="L6005" i="1"/>
  <c r="O6005" i="1" s="1"/>
  <c r="M6004" i="1"/>
  <c r="Q6007" i="1"/>
  <c r="L6006" i="1" l="1"/>
  <c r="T6006" i="1" s="1"/>
  <c r="M6005" i="1"/>
  <c r="R6005" i="1"/>
  <c r="T6005" i="1"/>
  <c r="Q6008" i="1"/>
  <c r="M6006" i="1" l="1"/>
  <c r="V6005" i="1"/>
  <c r="L6007" i="1"/>
  <c r="T6007" i="1" s="1"/>
  <c r="O6006" i="1"/>
  <c r="R6006" i="1"/>
  <c r="Q6009" i="1"/>
  <c r="V6006" i="1" l="1"/>
  <c r="L6008" i="1"/>
  <c r="U6008" i="1" s="1"/>
  <c r="O6007" i="1"/>
  <c r="R6007" i="1"/>
  <c r="N6007" i="1"/>
  <c r="U6007" i="1"/>
  <c r="M6007" i="1"/>
  <c r="Q6010" i="1"/>
  <c r="V6007" i="1" l="1"/>
  <c r="T6008" i="1"/>
  <c r="M6008" i="1"/>
  <c r="N6008" i="1"/>
  <c r="R6008" i="1"/>
  <c r="O6008" i="1"/>
  <c r="L6009" i="1"/>
  <c r="U6009" i="1" s="1"/>
  <c r="Q6011" i="1"/>
  <c r="V6008" i="1" l="1"/>
  <c r="O6009" i="1"/>
  <c r="M6009" i="1"/>
  <c r="N6009" i="1"/>
  <c r="L6010" i="1"/>
  <c r="U6010" i="1" s="1"/>
  <c r="R6009" i="1"/>
  <c r="T6009" i="1"/>
  <c r="Q6012" i="1"/>
  <c r="V6009" i="1" l="1"/>
  <c r="M6010" i="1"/>
  <c r="N6010" i="1"/>
  <c r="O6010" i="1"/>
  <c r="R6010" i="1"/>
  <c r="T6010" i="1"/>
  <c r="L6011" i="1"/>
  <c r="T6011" i="1" s="1"/>
  <c r="N6011" i="1"/>
  <c r="Q6013" i="1"/>
  <c r="V6010" i="1" l="1"/>
  <c r="M6011" i="1"/>
  <c r="O6011" i="1"/>
  <c r="R6011" i="1"/>
  <c r="L6012" i="1"/>
  <c r="T6012" i="1" s="1"/>
  <c r="N6012" i="1"/>
  <c r="Q6014" i="1"/>
  <c r="V6011" i="1" l="1"/>
  <c r="M6012" i="1"/>
  <c r="O6012" i="1"/>
  <c r="L6013" i="1"/>
  <c r="T6013" i="1" s="1"/>
  <c r="R6012" i="1"/>
  <c r="V6012" i="1" s="1"/>
  <c r="N6013" i="1"/>
  <c r="Q6015" i="1"/>
  <c r="M6013" i="1" l="1"/>
  <c r="O6013" i="1"/>
  <c r="R6013" i="1"/>
  <c r="V6013" i="1" s="1"/>
  <c r="L6014" i="1"/>
  <c r="T6014" i="1" s="1"/>
  <c r="N6014" i="1"/>
  <c r="N6015" i="1" s="1"/>
  <c r="N6016" i="1" s="1"/>
  <c r="Q6016" i="1"/>
  <c r="M6014" i="1" l="1"/>
  <c r="O6014" i="1"/>
  <c r="R6014" i="1"/>
  <c r="V6014" i="1" s="1"/>
  <c r="L6015" i="1"/>
  <c r="T6015" i="1" s="1"/>
  <c r="N6017" i="1"/>
  <c r="N6018" i="1" s="1"/>
  <c r="Q6017" i="1"/>
  <c r="L6016" i="1" l="1"/>
  <c r="T6016" i="1" s="1"/>
  <c r="O6015" i="1"/>
  <c r="M6015" i="1"/>
  <c r="R6015" i="1"/>
  <c r="V6015" i="1" s="1"/>
  <c r="N6019" i="1"/>
  <c r="Q6018" i="1"/>
  <c r="M6016" i="1" l="1"/>
  <c r="O6016" i="1"/>
  <c r="R6016" i="1"/>
  <c r="V6016" i="1" s="1"/>
  <c r="L6017" i="1"/>
  <c r="M6017" i="1" s="1"/>
  <c r="Q6019" i="1"/>
  <c r="N6020" i="1"/>
  <c r="L6018" i="1" l="1"/>
  <c r="T6018" i="1" s="1"/>
  <c r="O6017" i="1"/>
  <c r="R6017" i="1"/>
  <c r="T6017" i="1"/>
  <c r="N6021" i="1"/>
  <c r="Q6020" i="1"/>
  <c r="M6018" i="1" l="1"/>
  <c r="O6018" i="1"/>
  <c r="R6018" i="1"/>
  <c r="L6019" i="1"/>
  <c r="T6019" i="1" s="1"/>
  <c r="V6017" i="1"/>
  <c r="V6018" i="1" s="1"/>
  <c r="Q6021" i="1"/>
  <c r="N6022" i="1"/>
  <c r="O6019" i="1" l="1"/>
  <c r="M6019" i="1"/>
  <c r="L6020" i="1"/>
  <c r="T6020" i="1" s="1"/>
  <c r="R6019" i="1"/>
  <c r="V6019" i="1" s="1"/>
  <c r="N6023" i="1"/>
  <c r="Q6022" i="1"/>
  <c r="M6020" i="1" l="1"/>
  <c r="O6020" i="1"/>
  <c r="R6020" i="1"/>
  <c r="V6020" i="1" s="1"/>
  <c r="L6021" i="1"/>
  <c r="M6021" i="1" s="1"/>
  <c r="Q6023" i="1"/>
  <c r="N6024" i="1"/>
  <c r="L6022" i="1" l="1"/>
  <c r="T6022" i="1" s="1"/>
  <c r="R6021" i="1"/>
  <c r="T6021" i="1"/>
  <c r="O6021" i="1"/>
  <c r="N6025" i="1"/>
  <c r="Q6024" i="1"/>
  <c r="M6022" i="1" l="1"/>
  <c r="O6022" i="1"/>
  <c r="R6022" i="1"/>
  <c r="L6023" i="1"/>
  <c r="T6023" i="1" s="1"/>
  <c r="V6021" i="1"/>
  <c r="N6026" i="1"/>
  <c r="Q6025" i="1"/>
  <c r="V6022" i="1" l="1"/>
  <c r="O6023" i="1"/>
  <c r="M6023" i="1"/>
  <c r="R6023" i="1"/>
  <c r="L6024" i="1"/>
  <c r="R6024" i="1" s="1"/>
  <c r="Q6026" i="1"/>
  <c r="N6027" i="1"/>
  <c r="V6023" i="1" l="1"/>
  <c r="L6025" i="1"/>
  <c r="T6025" i="1" s="1"/>
  <c r="M6024" i="1"/>
  <c r="O6024" i="1"/>
  <c r="T6024" i="1"/>
  <c r="V6024" i="1" s="1"/>
  <c r="N6028" i="1"/>
  <c r="Q6027" i="1"/>
  <c r="M6025" i="1" l="1"/>
  <c r="O6025" i="1"/>
  <c r="R6025" i="1"/>
  <c r="V6025" i="1" s="1"/>
  <c r="L6026" i="1"/>
  <c r="O6026" i="1" s="1"/>
  <c r="Q6028" i="1"/>
  <c r="N6029" i="1"/>
  <c r="R6026" i="1" l="1"/>
  <c r="T6026" i="1"/>
  <c r="L6027" i="1"/>
  <c r="R6027" i="1" s="1"/>
  <c r="M6026" i="1"/>
  <c r="N6030" i="1"/>
  <c r="Q6029" i="1"/>
  <c r="L6028" i="1" l="1"/>
  <c r="T6028" i="1" s="1"/>
  <c r="T6027" i="1"/>
  <c r="M6027" i="1"/>
  <c r="O6027" i="1"/>
  <c r="V6026" i="1"/>
  <c r="V6027" i="1" s="1"/>
  <c r="Q6030" i="1"/>
  <c r="O6028" i="1" l="1"/>
  <c r="M6028" i="1"/>
  <c r="R6028" i="1"/>
  <c r="V6028" i="1" s="1"/>
  <c r="L6029" i="1"/>
  <c r="T6029" i="1" s="1"/>
  <c r="Q6031" i="1"/>
  <c r="M6029" i="1" l="1"/>
  <c r="O6029" i="1"/>
  <c r="L6030" i="1"/>
  <c r="T6030" i="1" s="1"/>
  <c r="R6029" i="1"/>
  <c r="V6029" i="1" s="1"/>
  <c r="Q6032" i="1"/>
  <c r="M6030" i="1" l="1"/>
  <c r="O6030" i="1"/>
  <c r="R6030" i="1"/>
  <c r="V6030" i="1" s="1"/>
  <c r="L6031" i="1"/>
  <c r="T6031" i="1" s="1"/>
  <c r="Q6033" i="1"/>
  <c r="M6031" i="1" l="1"/>
  <c r="L6032" i="1"/>
  <c r="R6032" i="1" s="1"/>
  <c r="O6031" i="1"/>
  <c r="R6031" i="1"/>
  <c r="U6031" i="1"/>
  <c r="N6031" i="1"/>
  <c r="Q6034" i="1"/>
  <c r="N6032" i="1" l="1"/>
  <c r="V6031" i="1"/>
  <c r="O6032" i="1"/>
  <c r="T6032" i="1"/>
  <c r="U6032" i="1"/>
  <c r="L6033" i="1"/>
  <c r="U6033" i="1" s="1"/>
  <c r="M6032" i="1"/>
  <c r="Q6035" i="1"/>
  <c r="V6032" i="1" l="1"/>
  <c r="O6033" i="1"/>
  <c r="R6033" i="1"/>
  <c r="M6033" i="1"/>
  <c r="L6034" i="1"/>
  <c r="U6034" i="1" s="1"/>
  <c r="N6033" i="1"/>
  <c r="T6033" i="1"/>
  <c r="V6033" i="1" s="1"/>
  <c r="Q6036" i="1"/>
  <c r="O6034" i="1" l="1"/>
  <c r="L6035" i="1"/>
  <c r="O6035" i="1" s="1"/>
  <c r="M6034" i="1"/>
  <c r="N6034" i="1"/>
  <c r="N6035" i="1" s="1"/>
  <c r="R6034" i="1"/>
  <c r="T6034" i="1"/>
  <c r="Q6037" i="1"/>
  <c r="V6034" i="1" l="1"/>
  <c r="L6036" i="1"/>
  <c r="T6036" i="1" s="1"/>
  <c r="R6035" i="1"/>
  <c r="M6035" i="1"/>
  <c r="T6035" i="1"/>
  <c r="V6035" i="1" s="1"/>
  <c r="N6036" i="1"/>
  <c r="Q6038" i="1"/>
  <c r="O6036" i="1" l="1"/>
  <c r="M6036" i="1"/>
  <c r="R6036" i="1"/>
  <c r="V6036" i="1" s="1"/>
  <c r="L6037" i="1"/>
  <c r="T6037" i="1" s="1"/>
  <c r="N6037" i="1"/>
  <c r="Q6039" i="1"/>
  <c r="M6037" i="1" l="1"/>
  <c r="O6037" i="1"/>
  <c r="R6037" i="1"/>
  <c r="V6037" i="1" s="1"/>
  <c r="L6038" i="1"/>
  <c r="T6038" i="1" s="1"/>
  <c r="N6038" i="1"/>
  <c r="N6039" i="1" s="1"/>
  <c r="N6040" i="1" s="1"/>
  <c r="Q6040" i="1"/>
  <c r="O6038" i="1" l="1"/>
  <c r="M6038" i="1"/>
  <c r="R6038" i="1"/>
  <c r="V6038" i="1" s="1"/>
  <c r="L6039" i="1"/>
  <c r="O6039" i="1" s="1"/>
  <c r="N6041" i="1"/>
  <c r="Q6041" i="1"/>
  <c r="M6039" i="1" l="1"/>
  <c r="R6039" i="1"/>
  <c r="T6039" i="1"/>
  <c r="L6040" i="1"/>
  <c r="R6040" i="1" s="1"/>
  <c r="N6042" i="1"/>
  <c r="N6043" i="1" s="1"/>
  <c r="Q6042" i="1"/>
  <c r="T6040" i="1" l="1"/>
  <c r="L6041" i="1"/>
  <c r="T6041" i="1" s="1"/>
  <c r="M6040" i="1"/>
  <c r="O6040" i="1"/>
  <c r="V6039" i="1"/>
  <c r="N6044" i="1"/>
  <c r="Q6043" i="1"/>
  <c r="V6040" i="1" l="1"/>
  <c r="M6041" i="1"/>
  <c r="L6042" i="1"/>
  <c r="T6042" i="1" s="1"/>
  <c r="R6041" i="1"/>
  <c r="V6041" i="1" s="1"/>
  <c r="O6041" i="1"/>
  <c r="Q6044" i="1"/>
  <c r="N6045" i="1"/>
  <c r="M6042" i="1" l="1"/>
  <c r="O6042" i="1"/>
  <c r="R6042" i="1"/>
  <c r="V6042" i="1" s="1"/>
  <c r="L6043" i="1"/>
  <c r="T6043" i="1" s="1"/>
  <c r="N6046" i="1"/>
  <c r="Q6045" i="1"/>
  <c r="O6043" i="1" l="1"/>
  <c r="M6043" i="1"/>
  <c r="L6044" i="1"/>
  <c r="T6044" i="1" s="1"/>
  <c r="R6043" i="1"/>
  <c r="V6043" i="1" s="1"/>
  <c r="Q6046" i="1"/>
  <c r="N6047" i="1"/>
  <c r="M6044" i="1" l="1"/>
  <c r="O6044" i="1"/>
  <c r="R6044" i="1"/>
  <c r="V6044" i="1" s="1"/>
  <c r="L6045" i="1"/>
  <c r="T6045" i="1" s="1"/>
  <c r="N6048" i="1"/>
  <c r="Q6047" i="1"/>
  <c r="M6045" i="1" l="1"/>
  <c r="L6046" i="1"/>
  <c r="T6046" i="1" s="1"/>
  <c r="O6045" i="1"/>
  <c r="R6045" i="1"/>
  <c r="V6045" i="1" s="1"/>
  <c r="Q6048" i="1"/>
  <c r="N6049" i="1"/>
  <c r="M6046" i="1" l="1"/>
  <c r="L6047" i="1"/>
  <c r="T6047" i="1" s="1"/>
  <c r="O6046" i="1"/>
  <c r="R6046" i="1"/>
  <c r="V6046" i="1" s="1"/>
  <c r="N6050" i="1"/>
  <c r="Q6049" i="1"/>
  <c r="M6047" i="1" l="1"/>
  <c r="O6047" i="1"/>
  <c r="R6047" i="1"/>
  <c r="V6047" i="1" s="1"/>
  <c r="L6048" i="1"/>
  <c r="R6048" i="1" s="1"/>
  <c r="Q6050" i="1"/>
  <c r="N6051" i="1"/>
  <c r="L6049" i="1" l="1"/>
  <c r="T6049" i="1" s="1"/>
  <c r="M6048" i="1"/>
  <c r="T6048" i="1"/>
  <c r="V6048" i="1" s="1"/>
  <c r="O6048" i="1"/>
  <c r="N6052" i="1"/>
  <c r="Q6051" i="1"/>
  <c r="O6049" i="1" l="1"/>
  <c r="R6049" i="1"/>
  <c r="V6049" i="1" s="1"/>
  <c r="M6049" i="1"/>
  <c r="L6050" i="1"/>
  <c r="T6050" i="1" s="1"/>
  <c r="Q6052" i="1"/>
  <c r="N6053" i="1"/>
  <c r="O6050" i="1" l="1"/>
  <c r="M6050" i="1"/>
  <c r="R6050" i="1"/>
  <c r="V6050" i="1" s="1"/>
  <c r="L6051" i="1"/>
  <c r="T6051" i="1" s="1"/>
  <c r="N6054" i="1"/>
  <c r="Q6053" i="1"/>
  <c r="M6051" i="1" l="1"/>
  <c r="O6051" i="1"/>
  <c r="R6051" i="1"/>
  <c r="V6051" i="1" s="1"/>
  <c r="L6052" i="1"/>
  <c r="T6052" i="1" s="1"/>
  <c r="Q6054" i="1"/>
  <c r="L6053" i="1" l="1"/>
  <c r="T6053" i="1" s="1"/>
  <c r="O6052" i="1"/>
  <c r="M6052" i="1"/>
  <c r="R6052" i="1"/>
  <c r="V6052" i="1" s="1"/>
  <c r="Q6055" i="1"/>
  <c r="M6053" i="1" l="1"/>
  <c r="L6054" i="1"/>
  <c r="T6054" i="1" s="1"/>
  <c r="O6053" i="1"/>
  <c r="R6053" i="1"/>
  <c r="V6053" i="1" s="1"/>
  <c r="Q6056" i="1"/>
  <c r="O6054" i="1" l="1"/>
  <c r="L6055" i="1"/>
  <c r="U6055" i="1" s="1"/>
  <c r="M6054" i="1"/>
  <c r="R6054" i="1"/>
  <c r="V6054" i="1" s="1"/>
  <c r="Q6057" i="1"/>
  <c r="N6055" i="1" l="1"/>
  <c r="O6055" i="1"/>
  <c r="R6055" i="1"/>
  <c r="T6055" i="1"/>
  <c r="M6055" i="1"/>
  <c r="L6056" i="1"/>
  <c r="U6056" i="1" s="1"/>
  <c r="Q6058" i="1"/>
  <c r="V6055" i="1" l="1"/>
  <c r="M6056" i="1"/>
  <c r="N6056" i="1"/>
  <c r="O6056" i="1"/>
  <c r="R6056" i="1"/>
  <c r="T6056" i="1"/>
  <c r="L6057" i="1"/>
  <c r="U6057" i="1" s="1"/>
  <c r="Q6059" i="1"/>
  <c r="V6056" i="1" l="1"/>
  <c r="M6057" i="1"/>
  <c r="O6057" i="1"/>
  <c r="N6057" i="1"/>
  <c r="R6057" i="1"/>
  <c r="T6057" i="1"/>
  <c r="L6058" i="1"/>
  <c r="U6058" i="1" s="1"/>
  <c r="Q6060" i="1"/>
  <c r="V6057" i="1" l="1"/>
  <c r="M6058" i="1"/>
  <c r="L6059" i="1"/>
  <c r="T6059" i="1" s="1"/>
  <c r="O6058" i="1"/>
  <c r="N6058" i="1"/>
  <c r="N6059" i="1" s="1"/>
  <c r="R6058" i="1"/>
  <c r="T6058" i="1"/>
  <c r="Q6061" i="1"/>
  <c r="V6058" i="1" l="1"/>
  <c r="M6059" i="1"/>
  <c r="O6059" i="1"/>
  <c r="R6059" i="1"/>
  <c r="L6060" i="1"/>
  <c r="T6060" i="1" s="1"/>
  <c r="N6060" i="1"/>
  <c r="Q6062" i="1"/>
  <c r="V6059" i="1" l="1"/>
  <c r="M6060" i="1"/>
  <c r="L6061" i="1"/>
  <c r="T6061" i="1" s="1"/>
  <c r="O6060" i="1"/>
  <c r="R6060" i="1"/>
  <c r="N6061" i="1"/>
  <c r="Q6063" i="1"/>
  <c r="V6060" i="1" l="1"/>
  <c r="O6061" i="1"/>
  <c r="M6061" i="1"/>
  <c r="R6061" i="1"/>
  <c r="L6062" i="1"/>
  <c r="T6062" i="1" s="1"/>
  <c r="N6062" i="1"/>
  <c r="N6063" i="1" s="1"/>
  <c r="N6064" i="1" s="1"/>
  <c r="Q6064" i="1"/>
  <c r="V6061" i="1" l="1"/>
  <c r="M6062" i="1"/>
  <c r="L6063" i="1"/>
  <c r="T6063" i="1" s="1"/>
  <c r="O6062" i="1"/>
  <c r="R6062" i="1"/>
  <c r="N6065" i="1"/>
  <c r="N6066" i="1" s="1"/>
  <c r="Q6065" i="1"/>
  <c r="V6062" i="1" l="1"/>
  <c r="M6063" i="1"/>
  <c r="R6063" i="1"/>
  <c r="O6063" i="1"/>
  <c r="L6064" i="1"/>
  <c r="T6064" i="1" s="1"/>
  <c r="Q6066" i="1"/>
  <c r="N6067" i="1"/>
  <c r="V6063" i="1" l="1"/>
  <c r="M6064" i="1"/>
  <c r="O6064" i="1"/>
  <c r="R6064" i="1"/>
  <c r="V6064" i="1" s="1"/>
  <c r="L6065" i="1"/>
  <c r="T6065" i="1" s="1"/>
  <c r="N6068" i="1"/>
  <c r="Q6067" i="1"/>
  <c r="L6066" i="1" l="1"/>
  <c r="T6066" i="1" s="1"/>
  <c r="M6065" i="1"/>
  <c r="O6065" i="1"/>
  <c r="R6065" i="1"/>
  <c r="V6065" i="1" s="1"/>
  <c r="Q6068" i="1"/>
  <c r="N6069" i="1"/>
  <c r="M6066" i="1" l="1"/>
  <c r="O6066" i="1"/>
  <c r="R6066" i="1"/>
  <c r="V6066" i="1" s="1"/>
  <c r="L6067" i="1"/>
  <c r="O6067" i="1" s="1"/>
  <c r="N6070" i="1"/>
  <c r="Q6069" i="1"/>
  <c r="L6068" i="1" l="1"/>
  <c r="T6068" i="1" s="1"/>
  <c r="R6067" i="1"/>
  <c r="T6067" i="1"/>
  <c r="M6067" i="1"/>
  <c r="Q6070" i="1"/>
  <c r="N6071" i="1"/>
  <c r="M6068" i="1" l="1"/>
  <c r="O6068" i="1"/>
  <c r="R6068" i="1"/>
  <c r="L6069" i="1"/>
  <c r="T6069" i="1" s="1"/>
  <c r="V6067" i="1"/>
  <c r="V6068" i="1" s="1"/>
  <c r="N6072" i="1"/>
  <c r="Q6071" i="1"/>
  <c r="M6069" i="1" l="1"/>
  <c r="O6069" i="1"/>
  <c r="R6069" i="1"/>
  <c r="V6069" i="1" s="1"/>
  <c r="L6070" i="1"/>
  <c r="T6070" i="1" s="1"/>
  <c r="Q6072" i="1"/>
  <c r="N6073" i="1"/>
  <c r="M6070" i="1" l="1"/>
  <c r="L6071" i="1"/>
  <c r="T6071" i="1" s="1"/>
  <c r="O6070" i="1"/>
  <c r="R6070" i="1"/>
  <c r="V6070" i="1" s="1"/>
  <c r="N6074" i="1"/>
  <c r="Q6073" i="1"/>
  <c r="L6072" i="1" l="1"/>
  <c r="T6072" i="1" s="1"/>
  <c r="M6071" i="1"/>
  <c r="O6071" i="1"/>
  <c r="R6071" i="1"/>
  <c r="V6071" i="1" s="1"/>
  <c r="Q6074" i="1"/>
  <c r="N6075" i="1"/>
  <c r="O6072" i="1" l="1"/>
  <c r="R6072" i="1"/>
  <c r="V6072" i="1" s="1"/>
  <c r="M6072" i="1"/>
  <c r="L6073" i="1"/>
  <c r="T6073" i="1" s="1"/>
  <c r="N6076" i="1"/>
  <c r="Q6075" i="1"/>
  <c r="M6073" i="1" l="1"/>
  <c r="O6073" i="1"/>
  <c r="L6074" i="1"/>
  <c r="T6074" i="1" s="1"/>
  <c r="R6073" i="1"/>
  <c r="V6073" i="1" s="1"/>
  <c r="Q6076" i="1"/>
  <c r="N6077" i="1"/>
  <c r="M6074" i="1" l="1"/>
  <c r="O6074" i="1"/>
  <c r="R6074" i="1"/>
  <c r="V6074" i="1" s="1"/>
  <c r="L6075" i="1"/>
  <c r="T6075" i="1" s="1"/>
  <c r="N6078" i="1"/>
  <c r="Q6077" i="1"/>
  <c r="M6075" i="1" l="1"/>
  <c r="O6075" i="1"/>
  <c r="L6076" i="1"/>
  <c r="T6076" i="1" s="1"/>
  <c r="R6075" i="1"/>
  <c r="V6075" i="1" s="1"/>
  <c r="Q6078" i="1"/>
  <c r="L6077" i="1" l="1"/>
  <c r="T6077" i="1" s="1"/>
  <c r="M6076" i="1"/>
  <c r="O6076" i="1"/>
  <c r="R6076" i="1"/>
  <c r="V6076" i="1" s="1"/>
  <c r="Q6079" i="1"/>
  <c r="M6077" i="1" l="1"/>
  <c r="L6078" i="1"/>
  <c r="T6078" i="1" s="1"/>
  <c r="O6077" i="1"/>
  <c r="R6077" i="1"/>
  <c r="V6077" i="1" s="1"/>
  <c r="Q6080" i="1"/>
  <c r="L6079" i="1" l="1"/>
  <c r="U6079" i="1" s="1"/>
  <c r="M6078" i="1"/>
  <c r="O6078" i="1"/>
  <c r="R6078" i="1"/>
  <c r="V6078" i="1" s="1"/>
  <c r="Q6081" i="1"/>
  <c r="O6079" i="1" l="1"/>
  <c r="M6079" i="1"/>
  <c r="N6079" i="1"/>
  <c r="R6079" i="1"/>
  <c r="T6079" i="1"/>
  <c r="L6080" i="1"/>
  <c r="U6080" i="1" s="1"/>
  <c r="Q6082" i="1"/>
  <c r="V6079" i="1" l="1"/>
  <c r="M6080" i="1"/>
  <c r="O6080" i="1"/>
  <c r="L6081" i="1"/>
  <c r="U6081" i="1" s="1"/>
  <c r="R6080" i="1"/>
  <c r="T6080" i="1"/>
  <c r="N6080" i="1"/>
  <c r="Q6083" i="1"/>
  <c r="M6081" i="1" l="1"/>
  <c r="N6081" i="1"/>
  <c r="R6081" i="1"/>
  <c r="O6081" i="1"/>
  <c r="T6081" i="1"/>
  <c r="V6080" i="1"/>
  <c r="L6082" i="1"/>
  <c r="U6082" i="1" s="1"/>
  <c r="Q6084" i="1"/>
  <c r="M6082" i="1" l="1"/>
  <c r="V6081" i="1"/>
  <c r="O6082" i="1"/>
  <c r="N6082" i="1"/>
  <c r="N6083" i="1" s="1"/>
  <c r="L6083" i="1"/>
  <c r="T6083" i="1" s="1"/>
  <c r="R6082" i="1"/>
  <c r="T6082" i="1"/>
  <c r="Q6085" i="1"/>
  <c r="V6082" i="1" l="1"/>
  <c r="O6083" i="1"/>
  <c r="R6083" i="1"/>
  <c r="V6083" i="1" s="1"/>
  <c r="M6083" i="1"/>
  <c r="L6084" i="1"/>
  <c r="T6084" i="1" s="1"/>
  <c r="N6084" i="1"/>
  <c r="Q6086" i="1"/>
  <c r="M6084" i="1" l="1"/>
  <c r="O6084" i="1"/>
  <c r="R6084" i="1"/>
  <c r="V6084" i="1" s="1"/>
  <c r="L6085" i="1"/>
  <c r="T6085" i="1" s="1"/>
  <c r="N6085" i="1"/>
  <c r="Q6087" i="1"/>
  <c r="M6085" i="1" l="1"/>
  <c r="O6085" i="1"/>
  <c r="R6085" i="1"/>
  <c r="V6085" i="1" s="1"/>
  <c r="L6086" i="1"/>
  <c r="T6086" i="1" s="1"/>
  <c r="N6086" i="1"/>
  <c r="N6087" i="1" s="1"/>
  <c r="N6088" i="1" s="1"/>
  <c r="Q6088" i="1"/>
  <c r="O6086" i="1" l="1"/>
  <c r="M6086" i="1"/>
  <c r="R6086" i="1"/>
  <c r="V6086" i="1" s="1"/>
  <c r="L6087" i="1"/>
  <c r="T6087" i="1" s="1"/>
  <c r="N6089" i="1"/>
  <c r="N6090" i="1" s="1"/>
  <c r="Q6089" i="1"/>
  <c r="M6087" i="1" l="1"/>
  <c r="O6087" i="1"/>
  <c r="R6087" i="1"/>
  <c r="V6087" i="1" s="1"/>
  <c r="L6088" i="1"/>
  <c r="T6088" i="1" s="1"/>
  <c r="Q6090" i="1"/>
  <c r="N6091" i="1"/>
  <c r="M6088" i="1" l="1"/>
  <c r="L6089" i="1"/>
  <c r="T6089" i="1" s="1"/>
  <c r="O6088" i="1"/>
  <c r="R6088" i="1"/>
  <c r="V6088" i="1" s="1"/>
  <c r="N6092" i="1"/>
  <c r="Q6091" i="1"/>
  <c r="L6090" i="1" l="1"/>
  <c r="T6090" i="1" s="1"/>
  <c r="M6089" i="1"/>
  <c r="O6089" i="1"/>
  <c r="R6089" i="1"/>
  <c r="V6089" i="1" s="1"/>
  <c r="Q6092" i="1"/>
  <c r="N6093" i="1"/>
  <c r="O6090" i="1" l="1"/>
  <c r="M6090" i="1"/>
  <c r="R6090" i="1"/>
  <c r="V6090" i="1" s="1"/>
  <c r="L6091" i="1"/>
  <c r="R6091" i="1" s="1"/>
  <c r="N6094" i="1"/>
  <c r="Q6093" i="1"/>
  <c r="M6091" i="1" l="1"/>
  <c r="L6092" i="1"/>
  <c r="T6092" i="1" s="1"/>
  <c r="O6091" i="1"/>
  <c r="T6091" i="1"/>
  <c r="V6091" i="1" s="1"/>
  <c r="Q6094" i="1"/>
  <c r="N6095" i="1"/>
  <c r="M6092" i="1" l="1"/>
  <c r="O6092" i="1"/>
  <c r="R6092" i="1"/>
  <c r="V6092" i="1" s="1"/>
  <c r="L6093" i="1"/>
  <c r="O6093" i="1" s="1"/>
  <c r="N6096" i="1"/>
  <c r="Q6095" i="1"/>
  <c r="M6093" i="1" l="1"/>
  <c r="R6093" i="1"/>
  <c r="T6093" i="1"/>
  <c r="L6094" i="1"/>
  <c r="R6094" i="1" s="1"/>
  <c r="Q6096" i="1"/>
  <c r="N6097" i="1"/>
  <c r="L6095" i="1" l="1"/>
  <c r="T6095" i="1" s="1"/>
  <c r="M6094" i="1"/>
  <c r="T6094" i="1"/>
  <c r="O6094" i="1"/>
  <c r="V6093" i="1"/>
  <c r="M6095" i="1"/>
  <c r="N6098" i="1"/>
  <c r="Q6097" i="1"/>
  <c r="O6095" i="1" l="1"/>
  <c r="V6094" i="1"/>
  <c r="R6095" i="1"/>
  <c r="L6096" i="1"/>
  <c r="T6096" i="1" s="1"/>
  <c r="Q6098" i="1"/>
  <c r="N6099" i="1"/>
  <c r="V6095" i="1" l="1"/>
  <c r="M6096" i="1"/>
  <c r="O6096" i="1"/>
  <c r="R6096" i="1"/>
  <c r="L6097" i="1"/>
  <c r="R6097" i="1" s="1"/>
  <c r="N6100" i="1"/>
  <c r="Q6099" i="1"/>
  <c r="V6096" i="1" l="1"/>
  <c r="M6097" i="1"/>
  <c r="O6097" i="1"/>
  <c r="T6097" i="1"/>
  <c r="V6097" i="1" s="1"/>
  <c r="L6098" i="1"/>
  <c r="T6098" i="1" s="1"/>
  <c r="Q6100" i="1"/>
  <c r="N6101" i="1"/>
  <c r="O6098" i="1" l="1"/>
  <c r="L6099" i="1"/>
  <c r="T6099" i="1" s="1"/>
  <c r="M6098" i="1"/>
  <c r="R6098" i="1"/>
  <c r="V6098" i="1" s="1"/>
  <c r="N6102" i="1"/>
  <c r="Q6101" i="1"/>
  <c r="M6099" i="1" l="1"/>
  <c r="L6100" i="1"/>
  <c r="T6100" i="1" s="1"/>
  <c r="O6099" i="1"/>
  <c r="R6099" i="1"/>
  <c r="V6099" i="1" s="1"/>
  <c r="Q6102" i="1"/>
  <c r="M6100" i="1" l="1"/>
  <c r="L6101" i="1"/>
  <c r="T6101" i="1" s="1"/>
  <c r="O6100" i="1"/>
  <c r="R6100" i="1"/>
  <c r="V6100" i="1" s="1"/>
  <c r="Q6103" i="1"/>
  <c r="M6101" i="1" l="1"/>
  <c r="O6101" i="1"/>
  <c r="R6101" i="1"/>
  <c r="V6101" i="1" s="1"/>
  <c r="L6102" i="1"/>
  <c r="M6102" i="1" s="1"/>
  <c r="Q6104" i="1"/>
  <c r="O6102" i="1" l="1"/>
  <c r="R6102" i="1"/>
  <c r="T6102" i="1"/>
  <c r="L6103" i="1"/>
  <c r="U6103" i="1" s="1"/>
  <c r="Q6105" i="1"/>
  <c r="M6103" i="1" l="1"/>
  <c r="N6103" i="1"/>
  <c r="V6102" i="1"/>
  <c r="L6104" i="1"/>
  <c r="U6104" i="1" s="1"/>
  <c r="O6103" i="1"/>
  <c r="R6103" i="1"/>
  <c r="T6103" i="1"/>
  <c r="Q6106" i="1"/>
  <c r="O6104" i="1" l="1"/>
  <c r="V6103" i="1"/>
  <c r="N6104" i="1"/>
  <c r="M6104" i="1"/>
  <c r="R6104" i="1"/>
  <c r="T6104" i="1"/>
  <c r="L6105" i="1"/>
  <c r="T6105" i="1" s="1"/>
  <c r="Q6107" i="1"/>
  <c r="V6104" i="1" l="1"/>
  <c r="M6105" i="1"/>
  <c r="U6105" i="1"/>
  <c r="L6106" i="1"/>
  <c r="U6106" i="1" s="1"/>
  <c r="O6105" i="1"/>
  <c r="N6105" i="1"/>
  <c r="R6105" i="1"/>
  <c r="V6105" i="1" s="1"/>
  <c r="Q6108" i="1"/>
  <c r="O6106" i="1" l="1"/>
  <c r="M6106" i="1"/>
  <c r="R6106" i="1"/>
  <c r="T6106" i="1"/>
  <c r="N6106" i="1"/>
  <c r="N6107" i="1" s="1"/>
  <c r="L6107" i="1"/>
  <c r="T6107" i="1" s="1"/>
  <c r="Q6109" i="1"/>
  <c r="V6106" i="1" l="1"/>
  <c r="M6107" i="1"/>
  <c r="O6107" i="1"/>
  <c r="R6107" i="1"/>
  <c r="L6108" i="1"/>
  <c r="T6108" i="1" s="1"/>
  <c r="N6108" i="1"/>
  <c r="Q6110" i="1"/>
  <c r="V6107" i="1" l="1"/>
  <c r="M6108" i="1"/>
  <c r="O6108" i="1"/>
  <c r="R6108" i="1"/>
  <c r="V6108" i="1" s="1"/>
  <c r="L6109" i="1"/>
  <c r="T6109" i="1" s="1"/>
  <c r="N6109" i="1"/>
  <c r="Q6111" i="1"/>
  <c r="M6109" i="1" l="1"/>
  <c r="O6109" i="1"/>
  <c r="L6110" i="1"/>
  <c r="T6110" i="1" s="1"/>
  <c r="R6109" i="1"/>
  <c r="V6109" i="1" s="1"/>
  <c r="N6110" i="1"/>
  <c r="N6111" i="1" s="1"/>
  <c r="N6112" i="1" s="1"/>
  <c r="Q6112" i="1"/>
  <c r="M6110" i="1" l="1"/>
  <c r="O6110" i="1"/>
  <c r="R6110" i="1"/>
  <c r="V6110" i="1" s="1"/>
  <c r="L6111" i="1"/>
  <c r="T6111" i="1" s="1"/>
  <c r="N6113" i="1"/>
  <c r="Q6113" i="1"/>
  <c r="M6111" i="1" l="1"/>
  <c r="O6111" i="1"/>
  <c r="R6111" i="1"/>
  <c r="V6111" i="1" s="1"/>
  <c r="L6112" i="1"/>
  <c r="T6112" i="1" s="1"/>
  <c r="N6114" i="1"/>
  <c r="Q6114" i="1"/>
  <c r="M6112" i="1" l="1"/>
  <c r="O6112" i="1"/>
  <c r="R6112" i="1"/>
  <c r="V6112" i="1" s="1"/>
  <c r="L6113" i="1"/>
  <c r="R6113" i="1" s="1"/>
  <c r="N6115" i="1"/>
  <c r="Q6115" i="1"/>
  <c r="L6114" i="1" l="1"/>
  <c r="T6114" i="1" s="1"/>
  <c r="M6113" i="1"/>
  <c r="O6113" i="1"/>
  <c r="T6113" i="1"/>
  <c r="V6113" i="1" s="1"/>
  <c r="N6116" i="1"/>
  <c r="Q6116" i="1"/>
  <c r="M6114" i="1" l="1"/>
  <c r="O6114" i="1"/>
  <c r="R6114" i="1"/>
  <c r="V6114" i="1" s="1"/>
  <c r="L6115" i="1"/>
  <c r="T6115" i="1" s="1"/>
  <c r="N6117" i="1"/>
  <c r="Q6117" i="1"/>
  <c r="L6116" i="1" l="1"/>
  <c r="T6116" i="1" s="1"/>
  <c r="M6115" i="1"/>
  <c r="O6115" i="1"/>
  <c r="R6115" i="1"/>
  <c r="V6115" i="1" s="1"/>
  <c r="N6118" i="1"/>
  <c r="Q6118" i="1"/>
  <c r="O6116" i="1" l="1"/>
  <c r="M6116" i="1"/>
  <c r="R6116" i="1"/>
  <c r="V6116" i="1" s="1"/>
  <c r="L6117" i="1"/>
  <c r="T6117" i="1" s="1"/>
  <c r="N6119" i="1"/>
  <c r="Q6119" i="1"/>
  <c r="M6117" i="1" l="1"/>
  <c r="O6117" i="1"/>
  <c r="R6117" i="1"/>
  <c r="V6117" i="1" s="1"/>
  <c r="L6118" i="1"/>
  <c r="R6118" i="1" s="1"/>
  <c r="N6120" i="1"/>
  <c r="Q6120" i="1"/>
  <c r="M6118" i="1" l="1"/>
  <c r="T6118" i="1"/>
  <c r="V6118" i="1" s="1"/>
  <c r="L6119" i="1"/>
  <c r="R6119" i="1" s="1"/>
  <c r="O6118" i="1"/>
  <c r="N6121" i="1"/>
  <c r="Q6121" i="1"/>
  <c r="L6120" i="1" l="1"/>
  <c r="T6120" i="1" s="1"/>
  <c r="M6119" i="1"/>
  <c r="T6119" i="1"/>
  <c r="V6119" i="1" s="1"/>
  <c r="O6119" i="1"/>
  <c r="N6122" i="1"/>
  <c r="Q6122" i="1"/>
  <c r="M6120" i="1" l="1"/>
  <c r="L6121" i="1"/>
  <c r="T6121" i="1" s="1"/>
  <c r="O6120" i="1"/>
  <c r="R6120" i="1"/>
  <c r="V6120" i="1" s="1"/>
  <c r="N6123" i="1"/>
  <c r="Q6123" i="1"/>
  <c r="M6121" i="1" l="1"/>
  <c r="O6121" i="1"/>
  <c r="R6121" i="1"/>
  <c r="V6121" i="1" s="1"/>
  <c r="L6122" i="1"/>
  <c r="O6122" i="1" s="1"/>
  <c r="N6124" i="1"/>
  <c r="Q6124" i="1"/>
  <c r="M6122" i="1" l="1"/>
  <c r="R6122" i="1"/>
  <c r="T6122" i="1"/>
  <c r="L6123" i="1"/>
  <c r="T6123" i="1" s="1"/>
  <c r="N6125" i="1"/>
  <c r="Q6125" i="1"/>
  <c r="L6124" i="1" l="1"/>
  <c r="T6124" i="1" s="1"/>
  <c r="M6123" i="1"/>
  <c r="O6123" i="1"/>
  <c r="R6123" i="1"/>
  <c r="V6122" i="1"/>
  <c r="N6126" i="1"/>
  <c r="Q6126" i="1"/>
  <c r="O6124" i="1" l="1"/>
  <c r="R6124" i="1"/>
  <c r="M6124" i="1"/>
  <c r="L6125" i="1"/>
  <c r="T6125" i="1" s="1"/>
  <c r="V6123" i="1"/>
  <c r="V6124" i="1" s="1"/>
  <c r="Q6127" i="1"/>
  <c r="O6125" i="1" l="1"/>
  <c r="L6126" i="1"/>
  <c r="T6126" i="1" s="1"/>
  <c r="M6125" i="1"/>
  <c r="R6125" i="1"/>
  <c r="V6125" i="1" s="1"/>
  <c r="Q6128" i="1"/>
  <c r="L6127" i="1" l="1"/>
  <c r="U6127" i="1" s="1"/>
  <c r="M6126" i="1"/>
  <c r="O6126" i="1"/>
  <c r="R6126" i="1"/>
  <c r="V6126" i="1" s="1"/>
  <c r="Q6129" i="1"/>
  <c r="M6127" i="1" l="1"/>
  <c r="O6127" i="1"/>
  <c r="N6127" i="1"/>
  <c r="R6127" i="1"/>
  <c r="T6127" i="1"/>
  <c r="L6128" i="1"/>
  <c r="U6128" i="1" s="1"/>
  <c r="Q6130" i="1"/>
  <c r="V6127" i="1" l="1"/>
  <c r="O6128" i="1"/>
  <c r="M6128" i="1"/>
  <c r="N6128" i="1"/>
  <c r="L6129" i="1"/>
  <c r="U6129" i="1" s="1"/>
  <c r="R6128" i="1"/>
  <c r="T6128" i="1"/>
  <c r="Q6131" i="1"/>
  <c r="V6128" i="1" l="1"/>
  <c r="O6129" i="1"/>
  <c r="M6129" i="1"/>
  <c r="N6129" i="1"/>
  <c r="R6129" i="1"/>
  <c r="T6129" i="1"/>
  <c r="L6130" i="1"/>
  <c r="U6130" i="1" s="1"/>
  <c r="Q6132" i="1"/>
  <c r="V6129" i="1" l="1"/>
  <c r="M6130" i="1"/>
  <c r="O6130" i="1"/>
  <c r="N6130" i="1"/>
  <c r="R6130" i="1"/>
  <c r="T6130" i="1"/>
  <c r="L6131" i="1"/>
  <c r="T6131" i="1" s="1"/>
  <c r="N6131" i="1"/>
  <c r="Q6133" i="1"/>
  <c r="V6130" i="1" l="1"/>
  <c r="L6132" i="1"/>
  <c r="T6132" i="1" s="1"/>
  <c r="O6131" i="1"/>
  <c r="M6131" i="1"/>
  <c r="R6131" i="1"/>
  <c r="N6132" i="1"/>
  <c r="Q6134" i="1"/>
  <c r="V6131" i="1" l="1"/>
  <c r="O6132" i="1"/>
  <c r="M6132" i="1"/>
  <c r="R6132" i="1"/>
  <c r="V6132" i="1" s="1"/>
  <c r="L6133" i="1"/>
  <c r="T6133" i="1" s="1"/>
  <c r="N6133" i="1"/>
  <c r="Q6135" i="1"/>
  <c r="M6133" i="1" l="1"/>
  <c r="O6133" i="1"/>
  <c r="R6133" i="1"/>
  <c r="V6133" i="1" s="1"/>
  <c r="L6134" i="1"/>
  <c r="T6134" i="1" s="1"/>
  <c r="N6134" i="1"/>
  <c r="N6135" i="1" s="1"/>
  <c r="N6136" i="1" s="1"/>
  <c r="Q6136" i="1"/>
  <c r="M6134" i="1" l="1"/>
  <c r="O6134" i="1"/>
  <c r="R6134" i="1"/>
  <c r="V6134" i="1" s="1"/>
  <c r="L6135" i="1"/>
  <c r="R6135" i="1" s="1"/>
  <c r="N6137" i="1"/>
  <c r="N6138" i="1" s="1"/>
  <c r="Q6137" i="1"/>
  <c r="M6135" i="1" l="1"/>
  <c r="O6135" i="1"/>
  <c r="T6135" i="1"/>
  <c r="V6135" i="1" s="1"/>
  <c r="L6136" i="1"/>
  <c r="T6136" i="1" s="1"/>
  <c r="Q6138" i="1"/>
  <c r="N6139" i="1"/>
  <c r="L6137" i="1" l="1"/>
  <c r="T6137" i="1" s="1"/>
  <c r="M6136" i="1"/>
  <c r="R6136" i="1"/>
  <c r="V6136" i="1" s="1"/>
  <c r="O6136" i="1"/>
  <c r="N6140" i="1"/>
  <c r="Q6139" i="1"/>
  <c r="M6137" i="1" l="1"/>
  <c r="L6138" i="1"/>
  <c r="T6138" i="1" s="1"/>
  <c r="R6137" i="1"/>
  <c r="V6137" i="1" s="1"/>
  <c r="O6137" i="1"/>
  <c r="Q6140" i="1"/>
  <c r="N6141" i="1"/>
  <c r="M6138" i="1" l="1"/>
  <c r="O6138" i="1"/>
  <c r="R6138" i="1"/>
  <c r="V6138" i="1" s="1"/>
  <c r="L6139" i="1"/>
  <c r="T6139" i="1" s="1"/>
  <c r="Q6141" i="1"/>
  <c r="N6142" i="1"/>
  <c r="M6139" i="1" l="1"/>
  <c r="L6140" i="1"/>
  <c r="T6140" i="1" s="1"/>
  <c r="O6139" i="1"/>
  <c r="R6139" i="1"/>
  <c r="V6139" i="1" s="1"/>
  <c r="N6143" i="1"/>
  <c r="Q6142" i="1"/>
  <c r="M6140" i="1" l="1"/>
  <c r="O6140" i="1"/>
  <c r="R6140" i="1"/>
  <c r="V6140" i="1" s="1"/>
  <c r="L6141" i="1"/>
  <c r="T6141" i="1" s="1"/>
  <c r="N6144" i="1"/>
  <c r="Q6143" i="1"/>
  <c r="M6141" i="1" l="1"/>
  <c r="O6141" i="1"/>
  <c r="R6141" i="1"/>
  <c r="V6141" i="1" s="1"/>
  <c r="L6142" i="1"/>
  <c r="T6142" i="1" s="1"/>
  <c r="Q6144" i="1"/>
  <c r="N6145" i="1"/>
  <c r="L6143" i="1" l="1"/>
  <c r="T6143" i="1" s="1"/>
  <c r="M6142" i="1"/>
  <c r="O6142" i="1"/>
  <c r="R6142" i="1"/>
  <c r="V6142" i="1" s="1"/>
  <c r="N6146" i="1"/>
  <c r="Q6145" i="1"/>
  <c r="M6143" i="1" l="1"/>
  <c r="O6143" i="1"/>
  <c r="R6143" i="1"/>
  <c r="V6143" i="1" s="1"/>
  <c r="L6144" i="1"/>
  <c r="O6144" i="1" s="1"/>
  <c r="Q6146" i="1"/>
  <c r="N6147" i="1"/>
  <c r="L6145" i="1" l="1"/>
  <c r="T6145" i="1" s="1"/>
  <c r="M6144" i="1"/>
  <c r="R6144" i="1"/>
  <c r="T6144" i="1"/>
  <c r="N6148" i="1"/>
  <c r="Q6147" i="1"/>
  <c r="O6145" i="1" l="1"/>
  <c r="R6145" i="1"/>
  <c r="M6145" i="1"/>
  <c r="L6146" i="1"/>
  <c r="T6146" i="1" s="1"/>
  <c r="V6144" i="1"/>
  <c r="Q6148" i="1"/>
  <c r="N6149" i="1"/>
  <c r="M6146" i="1" l="1"/>
  <c r="V6145" i="1"/>
  <c r="L6147" i="1"/>
  <c r="T6147" i="1" s="1"/>
  <c r="O6146" i="1"/>
  <c r="R6146" i="1"/>
  <c r="N6150" i="1"/>
  <c r="Q6149" i="1"/>
  <c r="V6146" i="1" l="1"/>
  <c r="M6147" i="1"/>
  <c r="L6148" i="1"/>
  <c r="T6148" i="1" s="1"/>
  <c r="O6147" i="1"/>
  <c r="R6147" i="1"/>
  <c r="Q6150" i="1"/>
  <c r="V6147" i="1" l="1"/>
  <c r="O6148" i="1"/>
  <c r="L6149" i="1"/>
  <c r="T6149" i="1" s="1"/>
  <c r="M6148" i="1"/>
  <c r="R6148" i="1"/>
  <c r="V6148" i="1" s="1"/>
  <c r="Q6151" i="1"/>
  <c r="M6149" i="1" l="1"/>
  <c r="L6150" i="1"/>
  <c r="T6150" i="1" s="1"/>
  <c r="O6149" i="1"/>
  <c r="R6149" i="1"/>
  <c r="V6149" i="1" s="1"/>
  <c r="Q6152" i="1"/>
  <c r="O6150" i="1" l="1"/>
  <c r="M6150" i="1"/>
  <c r="R6150" i="1"/>
  <c r="V6150" i="1" s="1"/>
  <c r="L6151" i="1"/>
  <c r="T6151" i="1" s="1"/>
  <c r="Q6153" i="1"/>
  <c r="M6151" i="1" l="1"/>
  <c r="O6151" i="1"/>
  <c r="N6151" i="1"/>
  <c r="R6151" i="1"/>
  <c r="U6151" i="1"/>
  <c r="L6152" i="1"/>
  <c r="U6152" i="1" s="1"/>
  <c r="Q6154" i="1"/>
  <c r="V6151" i="1" l="1"/>
  <c r="L6153" i="1"/>
  <c r="U6153" i="1" s="1"/>
  <c r="R6152" i="1"/>
  <c r="N6152" i="1"/>
  <c r="M6152" i="1"/>
  <c r="O6152" i="1"/>
  <c r="T6152" i="1"/>
  <c r="V6152" i="1" s="1"/>
  <c r="Q6155" i="1"/>
  <c r="O6153" i="1" l="1"/>
  <c r="M6153" i="1"/>
  <c r="N6153" i="1"/>
  <c r="R6153" i="1"/>
  <c r="T6153" i="1"/>
  <c r="L6154" i="1"/>
  <c r="U6154" i="1" s="1"/>
  <c r="Q6156" i="1"/>
  <c r="V6153" i="1" l="1"/>
  <c r="M6154" i="1"/>
  <c r="O6154" i="1"/>
  <c r="N6154" i="1"/>
  <c r="L6155" i="1"/>
  <c r="T6155" i="1" s="1"/>
  <c r="R6154" i="1"/>
  <c r="T6154" i="1"/>
  <c r="N6155" i="1"/>
  <c r="Q6157" i="1"/>
  <c r="V6154" i="1" l="1"/>
  <c r="O6155" i="1"/>
  <c r="M6155" i="1"/>
  <c r="R6155" i="1"/>
  <c r="V6155" i="1" s="1"/>
  <c r="L6156" i="1"/>
  <c r="T6156" i="1" s="1"/>
  <c r="N6156" i="1"/>
  <c r="Q6158" i="1"/>
  <c r="M6156" i="1" l="1"/>
  <c r="O6156" i="1"/>
  <c r="R6156" i="1"/>
  <c r="V6156" i="1" s="1"/>
  <c r="L6157" i="1"/>
  <c r="T6157" i="1" s="1"/>
  <c r="N6157" i="1"/>
  <c r="Q6159" i="1"/>
  <c r="R6157" i="1" l="1"/>
  <c r="V6157" i="1" s="1"/>
  <c r="O6157" i="1"/>
  <c r="M6157" i="1"/>
  <c r="L6158" i="1"/>
  <c r="T6158" i="1" s="1"/>
  <c r="N6158" i="1"/>
  <c r="N6159" i="1" s="1"/>
  <c r="N6160" i="1" s="1"/>
  <c r="Q6160" i="1"/>
  <c r="M6158" i="1" l="1"/>
  <c r="O6158" i="1"/>
  <c r="R6158" i="1"/>
  <c r="V6158" i="1" s="1"/>
  <c r="L6159" i="1"/>
  <c r="T6159" i="1" s="1"/>
  <c r="N6161" i="1"/>
  <c r="N6162" i="1" s="1"/>
  <c r="Q6161" i="1"/>
  <c r="O6159" i="1" l="1"/>
  <c r="M6159" i="1"/>
  <c r="R6159" i="1"/>
  <c r="V6159" i="1" s="1"/>
  <c r="L6160" i="1"/>
  <c r="T6160" i="1" s="1"/>
  <c r="Q6162" i="1"/>
  <c r="N6163" i="1"/>
  <c r="M6160" i="1" l="1"/>
  <c r="L6161" i="1"/>
  <c r="T6161" i="1" s="1"/>
  <c r="O6160" i="1"/>
  <c r="R6160" i="1"/>
  <c r="V6160" i="1" s="1"/>
  <c r="N6164" i="1"/>
  <c r="Q6163" i="1"/>
  <c r="M6161" i="1" l="1"/>
  <c r="O6161" i="1"/>
  <c r="L6162" i="1"/>
  <c r="T6162" i="1" s="1"/>
  <c r="R6161" i="1"/>
  <c r="V6161" i="1" s="1"/>
  <c r="Q6164" i="1"/>
  <c r="N6165" i="1"/>
  <c r="L6163" i="1" l="1"/>
  <c r="T6163" i="1" s="1"/>
  <c r="M6162" i="1"/>
  <c r="O6162" i="1"/>
  <c r="R6162" i="1"/>
  <c r="V6162" i="1" s="1"/>
  <c r="N6166" i="1"/>
  <c r="Q6165" i="1"/>
  <c r="M6163" i="1" l="1"/>
  <c r="O6163" i="1"/>
  <c r="R6163" i="1"/>
  <c r="V6163" i="1" s="1"/>
  <c r="L6164" i="1"/>
  <c r="T6164" i="1" s="1"/>
  <c r="Q6166" i="1"/>
  <c r="N6167" i="1"/>
  <c r="O6164" i="1" l="1"/>
  <c r="R6164" i="1"/>
  <c r="V6164" i="1" s="1"/>
  <c r="L6165" i="1"/>
  <c r="R6165" i="1" s="1"/>
  <c r="M6164" i="1"/>
  <c r="N6168" i="1"/>
  <c r="Q6167" i="1"/>
  <c r="O6165" i="1" l="1"/>
  <c r="M6165" i="1"/>
  <c r="T6165" i="1"/>
  <c r="V6165" i="1" s="1"/>
  <c r="L6166" i="1"/>
  <c r="T6166" i="1" s="1"/>
  <c r="Q6168" i="1"/>
  <c r="N6169" i="1"/>
  <c r="L6167" i="1" l="1"/>
  <c r="T6167" i="1" s="1"/>
  <c r="M6166" i="1"/>
  <c r="O6166" i="1"/>
  <c r="R6166" i="1"/>
  <c r="V6166" i="1" s="1"/>
  <c r="N6170" i="1"/>
  <c r="Q6169" i="1"/>
  <c r="R6167" i="1" l="1"/>
  <c r="V6167" i="1" s="1"/>
  <c r="O6167" i="1"/>
  <c r="M6167" i="1"/>
  <c r="L6168" i="1"/>
  <c r="R6168" i="1" s="1"/>
  <c r="Q6170" i="1"/>
  <c r="N6171" i="1"/>
  <c r="L6169" i="1" l="1"/>
  <c r="T6169" i="1" s="1"/>
  <c r="T6168" i="1"/>
  <c r="V6168" i="1" s="1"/>
  <c r="O6168" i="1"/>
  <c r="M6168" i="1"/>
  <c r="N6172" i="1"/>
  <c r="Q6171" i="1"/>
  <c r="O6169" i="1" l="1"/>
  <c r="M6169" i="1"/>
  <c r="L6170" i="1"/>
  <c r="T6170" i="1" s="1"/>
  <c r="R6169" i="1"/>
  <c r="V6169" i="1" s="1"/>
  <c r="Q6172" i="1"/>
  <c r="N6173" i="1"/>
  <c r="O6170" i="1" l="1"/>
  <c r="M6170" i="1"/>
  <c r="R6170" i="1"/>
  <c r="V6170" i="1" s="1"/>
  <c r="L6171" i="1"/>
  <c r="T6171" i="1" s="1"/>
  <c r="N6174" i="1"/>
  <c r="Q6173" i="1"/>
  <c r="M6171" i="1" l="1"/>
  <c r="O6171" i="1"/>
  <c r="R6171" i="1"/>
  <c r="V6171" i="1" s="1"/>
  <c r="L6172" i="1"/>
  <c r="T6172" i="1" s="1"/>
  <c r="Q6174" i="1"/>
  <c r="L6173" i="1" l="1"/>
  <c r="T6173" i="1" s="1"/>
  <c r="M6172" i="1"/>
  <c r="O6172" i="1"/>
  <c r="R6172" i="1"/>
  <c r="V6172" i="1" s="1"/>
  <c r="Q6175" i="1"/>
  <c r="O6173" i="1" l="1"/>
  <c r="M6173" i="1"/>
  <c r="R6173" i="1"/>
  <c r="V6173" i="1" s="1"/>
  <c r="L6174" i="1"/>
  <c r="T6174" i="1" s="1"/>
  <c r="Q6176" i="1"/>
  <c r="R6174" i="1" l="1"/>
  <c r="V6174" i="1" s="1"/>
  <c r="L6175" i="1"/>
  <c r="U6175" i="1" s="1"/>
  <c r="M6174" i="1"/>
  <c r="O6174" i="1"/>
  <c r="Q6177" i="1"/>
  <c r="L6176" i="1" l="1"/>
  <c r="U6176" i="1" s="1"/>
  <c r="M6175" i="1"/>
  <c r="O6175" i="1"/>
  <c r="N6175" i="1"/>
  <c r="R6175" i="1"/>
  <c r="T6175" i="1"/>
  <c r="Q6178" i="1"/>
  <c r="N6176" i="1" l="1"/>
  <c r="M6176" i="1"/>
  <c r="R6176" i="1"/>
  <c r="T6176" i="1"/>
  <c r="O6176" i="1"/>
  <c r="V6175" i="1"/>
  <c r="L6177" i="1"/>
  <c r="U6177" i="1" s="1"/>
  <c r="Q6179" i="1"/>
  <c r="V6176" i="1" l="1"/>
  <c r="M6177" i="1"/>
  <c r="N6177" i="1"/>
  <c r="R6177" i="1"/>
  <c r="T6177" i="1"/>
  <c r="L6178" i="1"/>
  <c r="T6178" i="1" s="1"/>
  <c r="O6177" i="1"/>
  <c r="Q6180" i="1"/>
  <c r="V6177" i="1" l="1"/>
  <c r="O6178" i="1"/>
  <c r="N6178" i="1"/>
  <c r="M6178" i="1"/>
  <c r="R6178" i="1"/>
  <c r="U6178" i="1"/>
  <c r="L6179" i="1"/>
  <c r="T6179" i="1" s="1"/>
  <c r="N6179" i="1"/>
  <c r="Q6181" i="1"/>
  <c r="V6178" i="1" l="1"/>
  <c r="L6180" i="1"/>
  <c r="T6180" i="1" s="1"/>
  <c r="R6179" i="1"/>
  <c r="M6179" i="1"/>
  <c r="O6179" i="1"/>
  <c r="N6180" i="1"/>
  <c r="Q6182" i="1"/>
  <c r="R6180" i="1" l="1"/>
  <c r="V6179" i="1"/>
  <c r="M6180" i="1"/>
  <c r="O6180" i="1"/>
  <c r="L6181" i="1"/>
  <c r="T6181" i="1" s="1"/>
  <c r="N6181" i="1"/>
  <c r="Q6183" i="1"/>
  <c r="V6180" i="1" l="1"/>
  <c r="M6181" i="1"/>
  <c r="O6181" i="1"/>
  <c r="R6181" i="1"/>
  <c r="L6182" i="1"/>
  <c r="T6182" i="1" s="1"/>
  <c r="N6182" i="1"/>
  <c r="N6183" i="1" s="1"/>
  <c r="N6184" i="1" s="1"/>
  <c r="Q6184" i="1"/>
  <c r="V6181" i="1" l="1"/>
  <c r="L6183" i="1"/>
  <c r="T6183" i="1" s="1"/>
  <c r="M6182" i="1"/>
  <c r="O6182" i="1"/>
  <c r="R6182" i="1"/>
  <c r="V6182" i="1" s="1"/>
  <c r="N6185" i="1"/>
  <c r="N6186" i="1" s="1"/>
  <c r="Q6185" i="1"/>
  <c r="O6183" i="1" l="1"/>
  <c r="R6183" i="1"/>
  <c r="V6183" i="1" s="1"/>
  <c r="M6183" i="1"/>
  <c r="L6184" i="1"/>
  <c r="T6184" i="1" s="1"/>
  <c r="Q6186" i="1"/>
  <c r="N6187" i="1"/>
  <c r="M6184" i="1" l="1"/>
  <c r="O6184" i="1"/>
  <c r="R6184" i="1"/>
  <c r="V6184" i="1" s="1"/>
  <c r="L6185" i="1"/>
  <c r="T6185" i="1" s="1"/>
  <c r="N6188" i="1"/>
  <c r="Q6187" i="1"/>
  <c r="L6186" i="1" l="1"/>
  <c r="T6186" i="1" s="1"/>
  <c r="M6185" i="1"/>
  <c r="O6185" i="1"/>
  <c r="R6185" i="1"/>
  <c r="V6185" i="1" s="1"/>
  <c r="Q6188" i="1"/>
  <c r="N6189" i="1"/>
  <c r="M6186" i="1" l="1"/>
  <c r="O6186" i="1"/>
  <c r="R6186" i="1"/>
  <c r="V6186" i="1" s="1"/>
  <c r="L6187" i="1"/>
  <c r="T6187" i="1" s="1"/>
  <c r="N6190" i="1"/>
  <c r="Q6189" i="1"/>
  <c r="M6187" i="1" l="1"/>
  <c r="L6188" i="1"/>
  <c r="T6188" i="1" s="1"/>
  <c r="R6187" i="1"/>
  <c r="V6187" i="1" s="1"/>
  <c r="O6187" i="1"/>
  <c r="Q6190" i="1"/>
  <c r="N6191" i="1"/>
  <c r="M6188" i="1" l="1"/>
  <c r="O6188" i="1"/>
  <c r="R6188" i="1"/>
  <c r="V6188" i="1" s="1"/>
  <c r="L6189" i="1"/>
  <c r="O6189" i="1" s="1"/>
  <c r="N6192" i="1"/>
  <c r="Q6191" i="1"/>
  <c r="L6190" i="1" l="1"/>
  <c r="T6190" i="1" s="1"/>
  <c r="R6189" i="1"/>
  <c r="T6189" i="1"/>
  <c r="M6189" i="1"/>
  <c r="N6193" i="1"/>
  <c r="Q6192" i="1"/>
  <c r="O6190" i="1" l="1"/>
  <c r="M6190" i="1"/>
  <c r="R6190" i="1"/>
  <c r="L6191" i="1"/>
  <c r="T6191" i="1" s="1"/>
  <c r="V6189" i="1"/>
  <c r="V6190" i="1" s="1"/>
  <c r="Q6193" i="1"/>
  <c r="N6194" i="1"/>
  <c r="M6191" i="1" l="1"/>
  <c r="L6192" i="1"/>
  <c r="R6192" i="1" s="1"/>
  <c r="O6191" i="1"/>
  <c r="R6191" i="1"/>
  <c r="V6191" i="1" s="1"/>
  <c r="N6195" i="1"/>
  <c r="Q6194" i="1"/>
  <c r="M6192" i="1" l="1"/>
  <c r="L6193" i="1"/>
  <c r="R6193" i="1" s="1"/>
  <c r="T6192" i="1"/>
  <c r="V6192" i="1" s="1"/>
  <c r="O6192" i="1"/>
  <c r="Q6195" i="1"/>
  <c r="N6196" i="1"/>
  <c r="L6194" i="1" l="1"/>
  <c r="T6194" i="1" s="1"/>
  <c r="T6193" i="1"/>
  <c r="V6193" i="1" s="1"/>
  <c r="M6193" i="1"/>
  <c r="O6193" i="1"/>
  <c r="N6197" i="1"/>
  <c r="Q6196" i="1"/>
  <c r="M6194" i="1" l="1"/>
  <c r="R6194" i="1"/>
  <c r="V6194" i="1" s="1"/>
  <c r="O6194" i="1"/>
  <c r="L6195" i="1"/>
  <c r="O6195" i="1" s="1"/>
  <c r="Q6197" i="1"/>
  <c r="N6198" i="1"/>
  <c r="L6196" i="1" l="1"/>
  <c r="T6196" i="1" s="1"/>
  <c r="M6195" i="1"/>
  <c r="T6195" i="1"/>
  <c r="R6195" i="1"/>
  <c r="Q6198" i="1"/>
  <c r="O6196" i="1" l="1"/>
  <c r="M6196" i="1"/>
  <c r="R6196" i="1"/>
  <c r="L6197" i="1"/>
  <c r="T6197" i="1" s="1"/>
  <c r="V6195" i="1"/>
  <c r="Q6199" i="1"/>
  <c r="V6196" i="1" l="1"/>
  <c r="L6198" i="1"/>
  <c r="T6198" i="1" s="1"/>
  <c r="M6197" i="1"/>
  <c r="O6197" i="1"/>
  <c r="R6197" i="1"/>
  <c r="V6197" i="1" s="1"/>
  <c r="Q6200" i="1"/>
  <c r="M6198" i="1" l="1"/>
  <c r="R6198" i="1"/>
  <c r="V6198" i="1" s="1"/>
  <c r="O6198" i="1"/>
  <c r="L6199" i="1"/>
  <c r="U6199" i="1" s="1"/>
  <c r="Q6201" i="1"/>
  <c r="O6199" i="1" l="1"/>
  <c r="M6199" i="1"/>
  <c r="N6199" i="1"/>
  <c r="L6200" i="1"/>
  <c r="U6200" i="1" s="1"/>
  <c r="R6199" i="1"/>
  <c r="T6199" i="1"/>
  <c r="Q6202" i="1"/>
  <c r="V6199" i="1" l="1"/>
  <c r="O6200" i="1"/>
  <c r="M6200" i="1"/>
  <c r="N6200" i="1"/>
  <c r="R6200" i="1"/>
  <c r="T6200" i="1"/>
  <c r="L6201" i="1"/>
  <c r="U6201" i="1" s="1"/>
  <c r="Q6203" i="1"/>
  <c r="V6200" i="1" l="1"/>
  <c r="O6201" i="1"/>
  <c r="M6201" i="1"/>
  <c r="N6201" i="1"/>
  <c r="L6202" i="1"/>
  <c r="U6202" i="1" s="1"/>
  <c r="R6201" i="1"/>
  <c r="T6201" i="1"/>
  <c r="Q6204" i="1"/>
  <c r="V6201" i="1" l="1"/>
  <c r="M6202" i="1"/>
  <c r="N6202" i="1"/>
  <c r="O6202" i="1"/>
  <c r="R6202" i="1"/>
  <c r="T6202" i="1"/>
  <c r="L6203" i="1"/>
  <c r="T6203" i="1" s="1"/>
  <c r="N6203" i="1"/>
  <c r="Q6205" i="1"/>
  <c r="V6202" i="1" l="1"/>
  <c r="M6203" i="1"/>
  <c r="L6204" i="1"/>
  <c r="T6204" i="1" s="1"/>
  <c r="O6203" i="1"/>
  <c r="R6203" i="1"/>
  <c r="N6204" i="1"/>
  <c r="Q6206" i="1"/>
  <c r="V6203" i="1" l="1"/>
  <c r="M6204" i="1"/>
  <c r="O6204" i="1"/>
  <c r="R6204" i="1"/>
  <c r="L6205" i="1"/>
  <c r="T6205" i="1" s="1"/>
  <c r="N6205" i="1"/>
  <c r="Q6207" i="1"/>
  <c r="V6204" i="1" l="1"/>
  <c r="M6205" i="1"/>
  <c r="L6206" i="1"/>
  <c r="T6206" i="1" s="1"/>
  <c r="O6205" i="1"/>
  <c r="R6205" i="1"/>
  <c r="N6206" i="1"/>
  <c r="N6207" i="1" s="1"/>
  <c r="N6208" i="1" s="1"/>
  <c r="Q6208" i="1"/>
  <c r="V6205" i="1" l="1"/>
  <c r="M6206" i="1"/>
  <c r="O6206" i="1"/>
  <c r="R6206" i="1"/>
  <c r="V6206" i="1" s="1"/>
  <c r="L6207" i="1"/>
  <c r="T6207" i="1" s="1"/>
  <c r="N6209" i="1"/>
  <c r="Q6209" i="1"/>
  <c r="N6210" i="1"/>
  <c r="M6207" i="1" l="1"/>
  <c r="O6207" i="1"/>
  <c r="L6208" i="1"/>
  <c r="T6208" i="1" s="1"/>
  <c r="R6207" i="1"/>
  <c r="V6207" i="1" s="1"/>
  <c r="N6211" i="1"/>
  <c r="Q6210" i="1"/>
  <c r="O6208" i="1" l="1"/>
  <c r="M6208" i="1"/>
  <c r="R6208" i="1"/>
  <c r="V6208" i="1" s="1"/>
  <c r="L6209" i="1"/>
  <c r="T6209" i="1" s="1"/>
  <c r="Q6211" i="1"/>
  <c r="N6212" i="1"/>
  <c r="L6210" i="1" l="1"/>
  <c r="T6210" i="1" s="1"/>
  <c r="M6209" i="1"/>
  <c r="O6209" i="1"/>
  <c r="R6209" i="1"/>
  <c r="V6209" i="1" s="1"/>
  <c r="N6213" i="1"/>
  <c r="Q6212" i="1"/>
  <c r="M6210" i="1" l="1"/>
  <c r="O6210" i="1"/>
  <c r="R6210" i="1"/>
  <c r="V6210" i="1" s="1"/>
  <c r="L6211" i="1"/>
  <c r="O6211" i="1" s="1"/>
  <c r="Q6213" i="1"/>
  <c r="N6214" i="1"/>
  <c r="M6211" i="1" l="1"/>
  <c r="R6211" i="1"/>
  <c r="T6211" i="1"/>
  <c r="L6212" i="1"/>
  <c r="T6212" i="1" s="1"/>
  <c r="N6215" i="1"/>
  <c r="Q6214" i="1"/>
  <c r="L6213" i="1" l="1"/>
  <c r="T6213" i="1" s="1"/>
  <c r="M6212" i="1"/>
  <c r="V6211" i="1"/>
  <c r="O6212" i="1"/>
  <c r="R6212" i="1"/>
  <c r="Q6215" i="1"/>
  <c r="N6216" i="1"/>
  <c r="M6213" i="1" l="1"/>
  <c r="R6213" i="1"/>
  <c r="O6213" i="1"/>
  <c r="V6212" i="1"/>
  <c r="V6213" i="1" s="1"/>
  <c r="L6214" i="1"/>
  <c r="T6214" i="1" s="1"/>
  <c r="N6217" i="1"/>
  <c r="Q6216" i="1"/>
  <c r="L6215" i="1" l="1"/>
  <c r="T6215" i="1" s="1"/>
  <c r="O6214" i="1"/>
  <c r="R6214" i="1"/>
  <c r="V6214" i="1" s="1"/>
  <c r="M6214" i="1"/>
  <c r="Q6217" i="1"/>
  <c r="N6218" i="1"/>
  <c r="O6215" i="1" l="1"/>
  <c r="M6215" i="1"/>
  <c r="R6215" i="1"/>
  <c r="V6215" i="1" s="1"/>
  <c r="L6216" i="1"/>
  <c r="R6216" i="1" s="1"/>
  <c r="N6219" i="1"/>
  <c r="Q6218" i="1"/>
  <c r="L6217" i="1" l="1"/>
  <c r="T6217" i="1" s="1"/>
  <c r="M6216" i="1"/>
  <c r="T6216" i="1"/>
  <c r="V6216" i="1" s="1"/>
  <c r="O6216" i="1"/>
  <c r="Q6219" i="1"/>
  <c r="N6220" i="1"/>
  <c r="L6218" i="1" l="1"/>
  <c r="T6218" i="1" s="1"/>
  <c r="M6217" i="1"/>
  <c r="O6217" i="1"/>
  <c r="R6217" i="1"/>
  <c r="V6217" i="1" s="1"/>
  <c r="N6221" i="1"/>
  <c r="Q6220" i="1"/>
  <c r="O6218" i="1" l="1"/>
  <c r="M6218" i="1"/>
  <c r="R6218" i="1"/>
  <c r="V6218" i="1" s="1"/>
  <c r="L6219" i="1"/>
  <c r="T6219" i="1" s="1"/>
  <c r="Q6221" i="1"/>
  <c r="N6222" i="1"/>
  <c r="M6219" i="1" l="1"/>
  <c r="O6219" i="1"/>
  <c r="R6219" i="1"/>
  <c r="V6219" i="1" s="1"/>
  <c r="L6220" i="1"/>
  <c r="T6220" i="1" s="1"/>
  <c r="Q6222" i="1"/>
  <c r="L6221" i="1" l="1"/>
  <c r="T6221" i="1" s="1"/>
  <c r="M6220" i="1"/>
  <c r="O6220" i="1"/>
  <c r="R6220" i="1"/>
  <c r="V6220" i="1" s="1"/>
  <c r="Q6223" i="1"/>
  <c r="M6221" i="1" l="1"/>
  <c r="O6221" i="1"/>
  <c r="R6221" i="1"/>
  <c r="V6221" i="1" s="1"/>
  <c r="L6222" i="1"/>
  <c r="T6222" i="1" s="1"/>
  <c r="Q6224" i="1"/>
  <c r="L6223" i="1" l="1"/>
  <c r="U6223" i="1" s="1"/>
  <c r="O6222" i="1"/>
  <c r="M6222" i="1"/>
  <c r="R6222" i="1"/>
  <c r="V6222" i="1" s="1"/>
  <c r="Q6225" i="1"/>
  <c r="M6223" i="1" l="1"/>
  <c r="O6223" i="1"/>
  <c r="N6223" i="1"/>
  <c r="L6224" i="1"/>
  <c r="U6224" i="1" s="1"/>
  <c r="R6223" i="1"/>
  <c r="T6223" i="1"/>
  <c r="Q6226" i="1"/>
  <c r="V6223" i="1" l="1"/>
  <c r="O6224" i="1"/>
  <c r="M6224" i="1"/>
  <c r="L6225" i="1"/>
  <c r="U6225" i="1" s="1"/>
  <c r="T6224" i="1"/>
  <c r="N6224" i="1"/>
  <c r="R6224" i="1"/>
  <c r="Q6227" i="1"/>
  <c r="M6225" i="1" l="1"/>
  <c r="O6225" i="1"/>
  <c r="N6225" i="1"/>
  <c r="V6224" i="1"/>
  <c r="R6225" i="1"/>
  <c r="L6226" i="1"/>
  <c r="U6226" i="1" s="1"/>
  <c r="T6225" i="1"/>
  <c r="Q6228" i="1"/>
  <c r="V6225" i="1" l="1"/>
  <c r="L6227" i="1"/>
  <c r="T6227" i="1" s="1"/>
  <c r="M6226" i="1"/>
  <c r="R6226" i="1"/>
  <c r="N6226" i="1"/>
  <c r="N6227" i="1" s="1"/>
  <c r="T6226" i="1"/>
  <c r="V6226" i="1" s="1"/>
  <c r="O6226" i="1"/>
  <c r="Q6229" i="1"/>
  <c r="R6227" i="1" l="1"/>
  <c r="M6227" i="1"/>
  <c r="O6227" i="1"/>
  <c r="L6228" i="1"/>
  <c r="T6228" i="1" s="1"/>
  <c r="V6227" i="1"/>
  <c r="N6228" i="1"/>
  <c r="Q6230" i="1"/>
  <c r="L6229" i="1" l="1"/>
  <c r="T6229" i="1" s="1"/>
  <c r="O6228" i="1"/>
  <c r="R6228" i="1"/>
  <c r="V6228" i="1" s="1"/>
  <c r="M6228" i="1"/>
  <c r="N6229" i="1"/>
  <c r="Q6231" i="1"/>
  <c r="L6230" i="1" l="1"/>
  <c r="T6230" i="1" s="1"/>
  <c r="M6229" i="1"/>
  <c r="R6229" i="1"/>
  <c r="V6229" i="1" s="1"/>
  <c r="O6229" i="1"/>
  <c r="N6230" i="1"/>
  <c r="N6231" i="1" s="1"/>
  <c r="N6232" i="1" s="1"/>
  <c r="Q6232" i="1"/>
  <c r="O6230" i="1" l="1"/>
  <c r="R6230" i="1"/>
  <c r="V6230" i="1" s="1"/>
  <c r="M6230" i="1"/>
  <c r="L6231" i="1"/>
  <c r="T6231" i="1" s="1"/>
  <c r="N6233" i="1"/>
  <c r="N6234" i="1" s="1"/>
  <c r="Q6233" i="1"/>
  <c r="M6231" i="1" l="1"/>
  <c r="O6231" i="1"/>
  <c r="R6231" i="1"/>
  <c r="V6231" i="1" s="1"/>
  <c r="L6232" i="1"/>
  <c r="T6232" i="1" s="1"/>
  <c r="Q6234" i="1"/>
  <c r="N6235" i="1"/>
  <c r="M6232" i="1" l="1"/>
  <c r="O6232" i="1"/>
  <c r="R6232" i="1"/>
  <c r="V6232" i="1" s="1"/>
  <c r="L6233" i="1"/>
  <c r="R6233" i="1" s="1"/>
  <c r="N6236" i="1"/>
  <c r="Q6235" i="1"/>
  <c r="L6234" i="1" l="1"/>
  <c r="T6234" i="1" s="1"/>
  <c r="O6233" i="1"/>
  <c r="T6233" i="1"/>
  <c r="V6233" i="1" s="1"/>
  <c r="M6233" i="1"/>
  <c r="Q6236" i="1"/>
  <c r="N6237" i="1"/>
  <c r="O6234" i="1" l="1"/>
  <c r="L6235" i="1"/>
  <c r="R6235" i="1" s="1"/>
  <c r="R6234" i="1"/>
  <c r="V6234" i="1" s="1"/>
  <c r="M6234" i="1"/>
  <c r="N6238" i="1"/>
  <c r="Q6237" i="1"/>
  <c r="M6235" i="1" l="1"/>
  <c r="T6235" i="1"/>
  <c r="V6235" i="1" s="1"/>
  <c r="L6236" i="1"/>
  <c r="M6236" i="1" s="1"/>
  <c r="O6235" i="1"/>
  <c r="Q6238" i="1"/>
  <c r="N6239" i="1"/>
  <c r="L6237" i="1" l="1"/>
  <c r="T6237" i="1" s="1"/>
  <c r="O6236" i="1"/>
  <c r="R6236" i="1"/>
  <c r="T6236" i="1"/>
  <c r="N6240" i="1"/>
  <c r="Q6239" i="1"/>
  <c r="O6237" i="1" l="1"/>
  <c r="M6237" i="1"/>
  <c r="V6236" i="1"/>
  <c r="L6238" i="1"/>
  <c r="T6238" i="1" s="1"/>
  <c r="R6237" i="1"/>
  <c r="Q6240" i="1"/>
  <c r="N6241" i="1"/>
  <c r="V6237" i="1" l="1"/>
  <c r="O6238" i="1"/>
  <c r="M6238" i="1"/>
  <c r="R6238" i="1"/>
  <c r="L6239" i="1"/>
  <c r="T6239" i="1" s="1"/>
  <c r="N6242" i="1"/>
  <c r="Q6241" i="1"/>
  <c r="V6238" i="1" l="1"/>
  <c r="L6240" i="1"/>
  <c r="T6240" i="1" s="1"/>
  <c r="M6239" i="1"/>
  <c r="O6239" i="1"/>
  <c r="R6239" i="1"/>
  <c r="Q6242" i="1"/>
  <c r="N6243" i="1"/>
  <c r="V6239" i="1" l="1"/>
  <c r="M6240" i="1"/>
  <c r="O6240" i="1"/>
  <c r="R6240" i="1"/>
  <c r="V6240" i="1" s="1"/>
  <c r="L6241" i="1"/>
  <c r="M6241" i="1" s="1"/>
  <c r="N6244" i="1"/>
  <c r="Q6243" i="1"/>
  <c r="L6242" i="1" l="1"/>
  <c r="T6242" i="1" s="1"/>
  <c r="O6241" i="1"/>
  <c r="R6241" i="1"/>
  <c r="T6241" i="1"/>
  <c r="Q6244" i="1"/>
  <c r="N6245" i="1"/>
  <c r="M6242" i="1" l="1"/>
  <c r="O6242" i="1"/>
  <c r="R6242" i="1"/>
  <c r="V6241" i="1"/>
  <c r="V6242" i="1" s="1"/>
  <c r="L6243" i="1"/>
  <c r="O6243" i="1" s="1"/>
  <c r="N6246" i="1"/>
  <c r="Q6245" i="1"/>
  <c r="M6243" i="1" l="1"/>
  <c r="R6243" i="1"/>
  <c r="T6243" i="1"/>
  <c r="L6244" i="1"/>
  <c r="T6244" i="1" s="1"/>
  <c r="Q6246" i="1"/>
  <c r="V6243" i="1" l="1"/>
  <c r="L6245" i="1"/>
  <c r="T6245" i="1" s="1"/>
  <c r="O6244" i="1"/>
  <c r="M6244" i="1"/>
  <c r="R6244" i="1"/>
  <c r="V6244" i="1" s="1"/>
  <c r="Q6247" i="1"/>
  <c r="O6245" i="1" l="1"/>
  <c r="M6245" i="1"/>
  <c r="R6245" i="1"/>
  <c r="V6245" i="1" s="1"/>
  <c r="L6246" i="1"/>
  <c r="R6246" i="1" s="1"/>
  <c r="Q6248" i="1"/>
  <c r="L6247" i="1" l="1"/>
  <c r="U6247" i="1" s="1"/>
  <c r="O6246" i="1"/>
  <c r="T6246" i="1"/>
  <c r="V6246" i="1" s="1"/>
  <c r="M6246" i="1"/>
  <c r="Q6249" i="1"/>
  <c r="M6247" i="1" l="1"/>
  <c r="O6247" i="1"/>
  <c r="N6247" i="1"/>
  <c r="T6247" i="1"/>
  <c r="L6248" i="1"/>
  <c r="U6248" i="1" s="1"/>
  <c r="R6247" i="1"/>
  <c r="Q6250" i="1"/>
  <c r="V6247" i="1" l="1"/>
  <c r="L6249" i="1"/>
  <c r="U6249" i="1" s="1"/>
  <c r="O6248" i="1"/>
  <c r="R6248" i="1"/>
  <c r="M6248" i="1"/>
  <c r="N6248" i="1"/>
  <c r="T6248" i="1"/>
  <c r="Q6251" i="1"/>
  <c r="T6249" i="1" l="1"/>
  <c r="V6248" i="1"/>
  <c r="O6249" i="1"/>
  <c r="M6249" i="1"/>
  <c r="N6249" i="1"/>
  <c r="R6249" i="1"/>
  <c r="L6250" i="1"/>
  <c r="U6250" i="1" s="1"/>
  <c r="Q6252" i="1"/>
  <c r="V6249" i="1" l="1"/>
  <c r="O6250" i="1"/>
  <c r="M6250" i="1"/>
  <c r="T6250" i="1"/>
  <c r="L6251" i="1"/>
  <c r="T6251" i="1" s="1"/>
  <c r="N6250" i="1"/>
  <c r="N6251" i="1" s="1"/>
  <c r="R6250" i="1"/>
  <c r="Q6253" i="1"/>
  <c r="V6250" i="1" l="1"/>
  <c r="O6251" i="1"/>
  <c r="M6251" i="1"/>
  <c r="R6251" i="1"/>
  <c r="V6251" i="1" s="1"/>
  <c r="L6252" i="1"/>
  <c r="T6252" i="1" s="1"/>
  <c r="N6252" i="1"/>
  <c r="Q6254" i="1"/>
  <c r="O6252" i="1" l="1"/>
  <c r="L6253" i="1"/>
  <c r="T6253" i="1" s="1"/>
  <c r="M6252" i="1"/>
  <c r="R6252" i="1"/>
  <c r="V6252" i="1" s="1"/>
  <c r="N6253" i="1"/>
  <c r="Q6255" i="1"/>
  <c r="M6253" i="1" l="1"/>
  <c r="L6254" i="1"/>
  <c r="T6254" i="1" s="1"/>
  <c r="O6253" i="1"/>
  <c r="R6253" i="1"/>
  <c r="V6253" i="1" s="1"/>
  <c r="N6254" i="1"/>
  <c r="N6255" i="1" s="1"/>
  <c r="N6256" i="1" s="1"/>
  <c r="Q6256" i="1"/>
  <c r="M6254" i="1" l="1"/>
  <c r="O6254" i="1"/>
  <c r="R6254" i="1"/>
  <c r="V6254" i="1" s="1"/>
  <c r="L6255" i="1"/>
  <c r="T6255" i="1" s="1"/>
  <c r="N6257" i="1"/>
  <c r="Q6257" i="1"/>
  <c r="N6258" i="1"/>
  <c r="M6255" i="1" l="1"/>
  <c r="L6256" i="1"/>
  <c r="T6256" i="1" s="1"/>
  <c r="O6255" i="1"/>
  <c r="R6255" i="1"/>
  <c r="V6255" i="1" s="1"/>
  <c r="N6259" i="1"/>
  <c r="Q6258" i="1"/>
  <c r="M6256" i="1" l="1"/>
  <c r="O6256" i="1"/>
  <c r="L6257" i="1"/>
  <c r="T6257" i="1" s="1"/>
  <c r="R6256" i="1"/>
  <c r="V6256" i="1" s="1"/>
  <c r="Q6259" i="1"/>
  <c r="N6260" i="1"/>
  <c r="M6257" i="1" l="1"/>
  <c r="O6257" i="1"/>
  <c r="R6257" i="1"/>
  <c r="V6257" i="1" s="1"/>
  <c r="L6258" i="1"/>
  <c r="T6258" i="1" s="1"/>
  <c r="N6261" i="1"/>
  <c r="Q6260" i="1"/>
  <c r="O6258" i="1" l="1"/>
  <c r="R6258" i="1"/>
  <c r="V6258" i="1" s="1"/>
  <c r="L6259" i="1"/>
  <c r="T6259" i="1" s="1"/>
  <c r="M6258" i="1"/>
  <c r="Q6261" i="1"/>
  <c r="N6262" i="1"/>
  <c r="M6259" i="1" l="1"/>
  <c r="O6259" i="1"/>
  <c r="R6259" i="1"/>
  <c r="V6259" i="1" s="1"/>
  <c r="L6260" i="1"/>
  <c r="O6260" i="1" s="1"/>
  <c r="N6263" i="1"/>
  <c r="Q6262" i="1"/>
  <c r="L6261" i="1" l="1"/>
  <c r="T6261" i="1" s="1"/>
  <c r="R6260" i="1"/>
  <c r="T6260" i="1"/>
  <c r="M6260" i="1"/>
  <c r="Q6263" i="1"/>
  <c r="N6264" i="1"/>
  <c r="M6261" i="1" l="1"/>
  <c r="O6261" i="1"/>
  <c r="R6261" i="1"/>
  <c r="L6262" i="1"/>
  <c r="T6262" i="1" s="1"/>
  <c r="V6260" i="1"/>
  <c r="V6261" i="1" s="1"/>
  <c r="N6265" i="1"/>
  <c r="Q6264" i="1"/>
  <c r="L6263" i="1" l="1"/>
  <c r="T6263" i="1" s="1"/>
  <c r="M6262" i="1"/>
  <c r="O6262" i="1"/>
  <c r="R6262" i="1"/>
  <c r="V6262" i="1" s="1"/>
  <c r="Q6265" i="1"/>
  <c r="N6266" i="1"/>
  <c r="M6263" i="1" l="1"/>
  <c r="O6263" i="1"/>
  <c r="R6263" i="1"/>
  <c r="V6263" i="1" s="1"/>
  <c r="L6264" i="1"/>
  <c r="O6264" i="1" s="1"/>
  <c r="N6267" i="1"/>
  <c r="Q6266" i="1"/>
  <c r="L6265" i="1" l="1"/>
  <c r="T6265" i="1" s="1"/>
  <c r="M6264" i="1"/>
  <c r="R6264" i="1"/>
  <c r="T6264" i="1"/>
  <c r="Q6267" i="1"/>
  <c r="N6268" i="1"/>
  <c r="R6265" i="1" l="1"/>
  <c r="M6265" i="1"/>
  <c r="O6265" i="1"/>
  <c r="L6266" i="1"/>
  <c r="T6266" i="1" s="1"/>
  <c r="V6264" i="1"/>
  <c r="N6269" i="1"/>
  <c r="Q6268" i="1"/>
  <c r="V6265" i="1" l="1"/>
  <c r="M6266" i="1"/>
  <c r="O6266" i="1"/>
  <c r="R6266" i="1"/>
  <c r="L6267" i="1"/>
  <c r="O6267" i="1" s="1"/>
  <c r="Q6269" i="1"/>
  <c r="N6270" i="1"/>
  <c r="V6266" i="1" l="1"/>
  <c r="L6268" i="1"/>
  <c r="T6268" i="1" s="1"/>
  <c r="M6267" i="1"/>
  <c r="R6267" i="1"/>
  <c r="T6267" i="1"/>
  <c r="Q6270" i="1"/>
  <c r="M6268" i="1" l="1"/>
  <c r="O6268" i="1"/>
  <c r="R6268" i="1"/>
  <c r="V6267" i="1"/>
  <c r="V6268" i="1" s="1"/>
  <c r="L6269" i="1"/>
  <c r="M6269" i="1" s="1"/>
  <c r="Q6271" i="1"/>
  <c r="L6270" i="1" l="1"/>
  <c r="T6270" i="1" s="1"/>
  <c r="O6269" i="1"/>
  <c r="R6269" i="1"/>
  <c r="T6269" i="1"/>
  <c r="Q6272" i="1"/>
  <c r="M6270" i="1" l="1"/>
  <c r="R6270" i="1"/>
  <c r="O6270" i="1"/>
  <c r="V6269" i="1"/>
  <c r="L6271" i="1"/>
  <c r="U6271" i="1" s="1"/>
  <c r="Q6273" i="1"/>
  <c r="V6270" i="1" l="1"/>
  <c r="M6271" i="1"/>
  <c r="O6271" i="1"/>
  <c r="N6271" i="1"/>
  <c r="R6271" i="1"/>
  <c r="L6272" i="1"/>
  <c r="U6272" i="1" s="1"/>
  <c r="T6271" i="1"/>
  <c r="Q6274" i="1"/>
  <c r="V6271" i="1" l="1"/>
  <c r="M6272" i="1"/>
  <c r="O6272" i="1"/>
  <c r="N6272" i="1"/>
  <c r="R6272" i="1"/>
  <c r="L6273" i="1"/>
  <c r="U6273" i="1" s="1"/>
  <c r="T6272" i="1"/>
  <c r="V6272" i="1" s="1"/>
  <c r="Q6275" i="1"/>
  <c r="M6273" i="1" l="1"/>
  <c r="O6273" i="1"/>
  <c r="N6273" i="1"/>
  <c r="R6273" i="1"/>
  <c r="T6273" i="1"/>
  <c r="L6274" i="1"/>
  <c r="T6274" i="1" s="1"/>
  <c r="Q6276" i="1"/>
  <c r="V6273" i="1" l="1"/>
  <c r="M6274" i="1"/>
  <c r="U6274" i="1"/>
  <c r="L6275" i="1"/>
  <c r="M6275" i="1" s="1"/>
  <c r="O6274" i="1"/>
  <c r="N6274" i="1"/>
  <c r="N6275" i="1" s="1"/>
  <c r="R6274" i="1"/>
  <c r="V6274" i="1" s="1"/>
  <c r="Q6277" i="1"/>
  <c r="O6275" i="1" l="1"/>
  <c r="R6275" i="1"/>
  <c r="T6275" i="1"/>
  <c r="L6276" i="1"/>
  <c r="T6276" i="1" s="1"/>
  <c r="N6276" i="1"/>
  <c r="Q6278" i="1"/>
  <c r="V6275" i="1" l="1"/>
  <c r="L6277" i="1"/>
  <c r="T6277" i="1" s="1"/>
  <c r="M6276" i="1"/>
  <c r="O6276" i="1"/>
  <c r="R6276" i="1"/>
  <c r="N6277" i="1"/>
  <c r="Q6279" i="1"/>
  <c r="V6276" i="1" l="1"/>
  <c r="M6277" i="1"/>
  <c r="O6277" i="1"/>
  <c r="R6277" i="1"/>
  <c r="L6278" i="1"/>
  <c r="M6278" i="1" s="1"/>
  <c r="N6278" i="1"/>
  <c r="N6279" i="1" s="1"/>
  <c r="N6280" i="1" s="1"/>
  <c r="Q6280" i="1"/>
  <c r="V6277" i="1" l="1"/>
  <c r="O6278" i="1"/>
  <c r="R6278" i="1"/>
  <c r="T6278" i="1"/>
  <c r="L6279" i="1"/>
  <c r="T6279" i="1" s="1"/>
  <c r="N6281" i="1"/>
  <c r="N6282" i="1" s="1"/>
  <c r="Q6281" i="1"/>
  <c r="M6279" i="1" l="1"/>
  <c r="O6279" i="1"/>
  <c r="R6279" i="1"/>
  <c r="L6280" i="1"/>
  <c r="T6280" i="1" s="1"/>
  <c r="V6278" i="1"/>
  <c r="N6283" i="1"/>
  <c r="Q6282" i="1"/>
  <c r="M6280" i="1" l="1"/>
  <c r="R6280" i="1"/>
  <c r="O6280" i="1"/>
  <c r="V6279" i="1"/>
  <c r="L6281" i="1"/>
  <c r="M6281" i="1" s="1"/>
  <c r="Q6283" i="1"/>
  <c r="N6284" i="1"/>
  <c r="L6282" i="1" l="1"/>
  <c r="T6282" i="1" s="1"/>
  <c r="O6281" i="1"/>
  <c r="R6281" i="1"/>
  <c r="T6281" i="1"/>
  <c r="V6280" i="1"/>
  <c r="N6285" i="1"/>
  <c r="Q6284" i="1"/>
  <c r="O6282" i="1" l="1"/>
  <c r="R6282" i="1"/>
  <c r="M6282" i="1"/>
  <c r="V6281" i="1"/>
  <c r="V6282" i="1" s="1"/>
  <c r="L6283" i="1"/>
  <c r="R6283" i="1" s="1"/>
  <c r="Q6285" i="1"/>
  <c r="N6286" i="1"/>
  <c r="T6283" i="1" l="1"/>
  <c r="V6283" i="1" s="1"/>
  <c r="O6283" i="1"/>
  <c r="L6284" i="1"/>
  <c r="O6284" i="1" s="1"/>
  <c r="M6283" i="1"/>
  <c r="N6287" i="1"/>
  <c r="Q6286" i="1"/>
  <c r="L6285" i="1" l="1"/>
  <c r="T6285" i="1" s="1"/>
  <c r="R6284" i="1"/>
  <c r="T6284" i="1"/>
  <c r="M6284" i="1"/>
  <c r="Q6287" i="1"/>
  <c r="N6288" i="1"/>
  <c r="O6285" i="1" l="1"/>
  <c r="M6285" i="1"/>
  <c r="R6285" i="1"/>
  <c r="L6286" i="1"/>
  <c r="T6286" i="1" s="1"/>
  <c r="V6284" i="1"/>
  <c r="V6285" i="1" s="1"/>
  <c r="N6289" i="1"/>
  <c r="Q6288" i="1"/>
  <c r="M6286" i="1" l="1"/>
  <c r="O6286" i="1"/>
  <c r="R6286" i="1"/>
  <c r="V6286" i="1" s="1"/>
  <c r="L6287" i="1"/>
  <c r="T6287" i="1" s="1"/>
  <c r="Q6289" i="1"/>
  <c r="N6290" i="1"/>
  <c r="L6288" i="1" l="1"/>
  <c r="T6288" i="1" s="1"/>
  <c r="M6287" i="1"/>
  <c r="O6287" i="1"/>
  <c r="R6287" i="1"/>
  <c r="V6287" i="1" s="1"/>
  <c r="N6291" i="1"/>
  <c r="Q6290" i="1"/>
  <c r="R6288" i="1" l="1"/>
  <c r="M6288" i="1"/>
  <c r="O6288" i="1"/>
  <c r="L6289" i="1"/>
  <c r="T6289" i="1" s="1"/>
  <c r="V6288" i="1"/>
  <c r="Q6291" i="1"/>
  <c r="N6292" i="1"/>
  <c r="M6289" i="1" l="1"/>
  <c r="O6289" i="1"/>
  <c r="L6290" i="1"/>
  <c r="T6290" i="1" s="1"/>
  <c r="R6289" i="1"/>
  <c r="V6289" i="1" s="1"/>
  <c r="N6293" i="1"/>
  <c r="Q6292" i="1"/>
  <c r="M6290" i="1" l="1"/>
  <c r="O6290" i="1"/>
  <c r="L6291" i="1"/>
  <c r="T6291" i="1" s="1"/>
  <c r="R6290" i="1"/>
  <c r="V6290" i="1" s="1"/>
  <c r="Q6293" i="1"/>
  <c r="N6294" i="1"/>
  <c r="L6292" i="1" l="1"/>
  <c r="T6292" i="1" s="1"/>
  <c r="M6291" i="1"/>
  <c r="O6291" i="1"/>
  <c r="R6291" i="1"/>
  <c r="V6291" i="1" s="1"/>
  <c r="Q6294" i="1"/>
  <c r="M6292" i="1" l="1"/>
  <c r="O6292" i="1"/>
  <c r="R6292" i="1"/>
  <c r="V6292" i="1" s="1"/>
  <c r="L6293" i="1"/>
  <c r="T6293" i="1" s="1"/>
  <c r="Q6295" i="1"/>
  <c r="M6293" i="1" l="1"/>
  <c r="L6294" i="1"/>
  <c r="T6294" i="1" s="1"/>
  <c r="O6293" i="1"/>
  <c r="R6293" i="1"/>
  <c r="V6293" i="1" s="1"/>
  <c r="Q6296" i="1"/>
  <c r="M6294" i="1" l="1"/>
  <c r="O6294" i="1"/>
  <c r="R6294" i="1"/>
  <c r="V6294" i="1" s="1"/>
  <c r="L6295" i="1"/>
  <c r="U6295" i="1" s="1"/>
  <c r="Q6297" i="1"/>
  <c r="O6295" i="1" l="1"/>
  <c r="N6295" i="1"/>
  <c r="M6295" i="1"/>
  <c r="T6295" i="1"/>
  <c r="R6295" i="1"/>
  <c r="L6296" i="1"/>
  <c r="U6296" i="1" s="1"/>
  <c r="Q6298" i="1"/>
  <c r="V6295" i="1" l="1"/>
  <c r="L6297" i="1"/>
  <c r="U6297" i="1" s="1"/>
  <c r="N6296" i="1"/>
  <c r="M6296" i="1"/>
  <c r="O6296" i="1"/>
  <c r="R6296" i="1"/>
  <c r="T6296" i="1"/>
  <c r="Q6299" i="1"/>
  <c r="R6297" i="1" l="1"/>
  <c r="M6297" i="1"/>
  <c r="V6296" i="1"/>
  <c r="O6297" i="1"/>
  <c r="N6297" i="1"/>
  <c r="T6297" i="1"/>
  <c r="L6298" i="1"/>
  <c r="U6298" i="1" s="1"/>
  <c r="Q6300" i="1"/>
  <c r="V6297" i="1" l="1"/>
  <c r="O6298" i="1"/>
  <c r="M6298" i="1"/>
  <c r="N6298" i="1"/>
  <c r="R6298" i="1"/>
  <c r="T6298" i="1"/>
  <c r="L6299" i="1"/>
  <c r="T6299" i="1" s="1"/>
  <c r="N6299" i="1"/>
  <c r="Q6301" i="1"/>
  <c r="V6298" i="1" l="1"/>
  <c r="M6299" i="1"/>
  <c r="O6299" i="1"/>
  <c r="L6300" i="1"/>
  <c r="T6300" i="1" s="1"/>
  <c r="R6299" i="1"/>
  <c r="N6300" i="1"/>
  <c r="Q6302" i="1"/>
  <c r="V6299" i="1" l="1"/>
  <c r="O6300" i="1"/>
  <c r="M6300" i="1"/>
  <c r="R6300" i="1"/>
  <c r="L6301" i="1"/>
  <c r="T6301" i="1" s="1"/>
  <c r="N6301" i="1"/>
  <c r="Q6303" i="1"/>
  <c r="V6300" i="1" l="1"/>
  <c r="O6301" i="1"/>
  <c r="M6301" i="1"/>
  <c r="R6301" i="1"/>
  <c r="L6302" i="1"/>
  <c r="T6302" i="1" s="1"/>
  <c r="N6302" i="1"/>
  <c r="N6303" i="1" s="1"/>
  <c r="N6304" i="1" s="1"/>
  <c r="Q6304" i="1"/>
  <c r="V6301" i="1" l="1"/>
  <c r="M6302" i="1"/>
  <c r="O6302" i="1"/>
  <c r="L6303" i="1"/>
  <c r="T6303" i="1" s="1"/>
  <c r="R6302" i="1"/>
  <c r="V6302" i="1" s="1"/>
  <c r="N6305" i="1"/>
  <c r="Q6305" i="1"/>
  <c r="M6303" i="1" l="1"/>
  <c r="O6303" i="1"/>
  <c r="R6303" i="1"/>
  <c r="V6303" i="1" s="1"/>
  <c r="L6304" i="1"/>
  <c r="T6304" i="1" s="1"/>
  <c r="N6306" i="1"/>
  <c r="N6307" i="1" s="1"/>
  <c r="Q6306" i="1"/>
  <c r="O6304" i="1" l="1"/>
  <c r="L6305" i="1"/>
  <c r="T6305" i="1" s="1"/>
  <c r="M6304" i="1"/>
  <c r="R6304" i="1"/>
  <c r="V6304" i="1" s="1"/>
  <c r="Q6307" i="1"/>
  <c r="N6308" i="1"/>
  <c r="R6305" i="1" l="1"/>
  <c r="V6305" i="1" s="1"/>
  <c r="L6306" i="1"/>
  <c r="R6306" i="1" s="1"/>
  <c r="M6305" i="1"/>
  <c r="O6305" i="1"/>
  <c r="N6309" i="1"/>
  <c r="Q6308" i="1"/>
  <c r="L6307" i="1" l="1"/>
  <c r="R6307" i="1" s="1"/>
  <c r="O6306" i="1"/>
  <c r="T6306" i="1"/>
  <c r="V6306" i="1" s="1"/>
  <c r="M6306" i="1"/>
  <c r="Q6309" i="1"/>
  <c r="N6310" i="1"/>
  <c r="M6307" i="1" l="1"/>
  <c r="O6307" i="1"/>
  <c r="L6308" i="1"/>
  <c r="T6308" i="1" s="1"/>
  <c r="T6307" i="1"/>
  <c r="V6307" i="1" s="1"/>
  <c r="N6311" i="1"/>
  <c r="Q6310" i="1"/>
  <c r="M6308" i="1" l="1"/>
  <c r="R6308" i="1"/>
  <c r="V6308" i="1" s="1"/>
  <c r="L6309" i="1"/>
  <c r="T6309" i="1" s="1"/>
  <c r="O6308" i="1"/>
  <c r="Q6311" i="1"/>
  <c r="N6312" i="1"/>
  <c r="M6309" i="1" l="1"/>
  <c r="L6310" i="1"/>
  <c r="T6310" i="1" s="1"/>
  <c r="O6309" i="1"/>
  <c r="R6309" i="1"/>
  <c r="V6309" i="1" s="1"/>
  <c r="N6313" i="1"/>
  <c r="Q6312" i="1"/>
  <c r="M6310" i="1" l="1"/>
  <c r="O6310" i="1"/>
  <c r="R6310" i="1"/>
  <c r="V6310" i="1" s="1"/>
  <c r="L6311" i="1"/>
  <c r="T6311" i="1" s="1"/>
  <c r="Q6313" i="1"/>
  <c r="N6314" i="1"/>
  <c r="L6312" i="1" l="1"/>
  <c r="T6312" i="1" s="1"/>
  <c r="M6311" i="1"/>
  <c r="O6311" i="1"/>
  <c r="R6311" i="1"/>
  <c r="V6311" i="1" s="1"/>
  <c r="N6315" i="1"/>
  <c r="Q6314" i="1"/>
  <c r="M6312" i="1" l="1"/>
  <c r="O6312" i="1"/>
  <c r="R6312" i="1"/>
  <c r="V6312" i="1" s="1"/>
  <c r="L6313" i="1"/>
  <c r="R6313" i="1" s="1"/>
  <c r="Q6315" i="1"/>
  <c r="N6316" i="1"/>
  <c r="O6313" i="1" l="1"/>
  <c r="T6313" i="1"/>
  <c r="V6313" i="1" s="1"/>
  <c r="L6314" i="1"/>
  <c r="O6314" i="1" s="1"/>
  <c r="M6313" i="1"/>
  <c r="N6317" i="1"/>
  <c r="Q6316" i="1"/>
  <c r="L6315" i="1" l="1"/>
  <c r="T6315" i="1" s="1"/>
  <c r="M6314" i="1"/>
  <c r="R6314" i="1"/>
  <c r="T6314" i="1"/>
  <c r="Q6317" i="1"/>
  <c r="N6318" i="1"/>
  <c r="O6315" i="1" l="1"/>
  <c r="M6315" i="1"/>
  <c r="R6315" i="1"/>
  <c r="V6314" i="1"/>
  <c r="L6316" i="1"/>
  <c r="R6316" i="1" s="1"/>
  <c r="Q6318" i="1"/>
  <c r="V6315" i="1" l="1"/>
  <c r="M6316" i="1"/>
  <c r="L6317" i="1"/>
  <c r="T6317" i="1" s="1"/>
  <c r="T6316" i="1"/>
  <c r="V6316" i="1" s="1"/>
  <c r="O6316" i="1"/>
  <c r="Q6319" i="1"/>
  <c r="O6317" i="1" l="1"/>
  <c r="R6317" i="1"/>
  <c r="V6317" i="1" s="1"/>
  <c r="M6317" i="1"/>
  <c r="L6318" i="1"/>
  <c r="T6318" i="1" s="1"/>
  <c r="Q6320" i="1"/>
  <c r="M6318" i="1" l="1"/>
  <c r="O6318" i="1"/>
  <c r="R6318" i="1"/>
  <c r="V6318" i="1" s="1"/>
  <c r="L6319" i="1"/>
  <c r="U6319" i="1" s="1"/>
  <c r="Q6321" i="1"/>
  <c r="L6320" i="1" l="1"/>
  <c r="U6320" i="1" s="1"/>
  <c r="N6319" i="1"/>
  <c r="O6319" i="1"/>
  <c r="M6319" i="1"/>
  <c r="R6319" i="1"/>
  <c r="T6319" i="1"/>
  <c r="Q6322" i="1"/>
  <c r="R6320" i="1" l="1"/>
  <c r="V6319" i="1"/>
  <c r="T6320" i="1"/>
  <c r="M6320" i="1"/>
  <c r="N6320" i="1"/>
  <c r="O6320" i="1"/>
  <c r="L6321" i="1"/>
  <c r="U6321" i="1" s="1"/>
  <c r="Q6323" i="1"/>
  <c r="V6320" i="1" l="1"/>
  <c r="O6321" i="1"/>
  <c r="M6321" i="1"/>
  <c r="R6321" i="1"/>
  <c r="T6321" i="1"/>
  <c r="L6322" i="1"/>
  <c r="U6322" i="1" s="1"/>
  <c r="N6321" i="1"/>
  <c r="Q6324" i="1"/>
  <c r="V6321" i="1" l="1"/>
  <c r="L6323" i="1"/>
  <c r="T6323" i="1" s="1"/>
  <c r="R6322" i="1"/>
  <c r="M6322" i="1"/>
  <c r="O6322" i="1"/>
  <c r="T6322" i="1"/>
  <c r="N6322" i="1"/>
  <c r="N6323" i="1" s="1"/>
  <c r="Q6325" i="1"/>
  <c r="R6323" i="1" l="1"/>
  <c r="V6322" i="1"/>
  <c r="O6323" i="1"/>
  <c r="M6323" i="1"/>
  <c r="L6324" i="1"/>
  <c r="T6324" i="1" s="1"/>
  <c r="N6324" i="1"/>
  <c r="Q6326" i="1"/>
  <c r="V6323" i="1" l="1"/>
  <c r="O6324" i="1"/>
  <c r="M6324" i="1"/>
  <c r="L6325" i="1"/>
  <c r="T6325" i="1" s="1"/>
  <c r="R6324" i="1"/>
  <c r="N6325" i="1"/>
  <c r="Q6327" i="1"/>
  <c r="V6324" i="1" l="1"/>
  <c r="O6325" i="1"/>
  <c r="R6325" i="1"/>
  <c r="M6325" i="1"/>
  <c r="L6326" i="1"/>
  <c r="R6326" i="1" s="1"/>
  <c r="N6326" i="1"/>
  <c r="N6327" i="1" s="1"/>
  <c r="N6328" i="1" s="1"/>
  <c r="Q6328" i="1"/>
  <c r="V6325" i="1" l="1"/>
  <c r="T6326" i="1"/>
  <c r="L6327" i="1"/>
  <c r="T6327" i="1" s="1"/>
  <c r="M6326" i="1"/>
  <c r="O6326" i="1"/>
  <c r="N6329" i="1"/>
  <c r="N6330" i="1" s="1"/>
  <c r="Q6329" i="1"/>
  <c r="V6326" i="1" l="1"/>
  <c r="M6327" i="1"/>
  <c r="O6327" i="1"/>
  <c r="R6327" i="1"/>
  <c r="V6327" i="1" s="1"/>
  <c r="L6328" i="1"/>
  <c r="T6328" i="1" s="1"/>
  <c r="N6331" i="1"/>
  <c r="Q6330" i="1"/>
  <c r="M6328" i="1" l="1"/>
  <c r="L6329" i="1"/>
  <c r="T6329" i="1" s="1"/>
  <c r="O6328" i="1"/>
  <c r="R6328" i="1"/>
  <c r="V6328" i="1" s="1"/>
  <c r="Q6331" i="1"/>
  <c r="N6332" i="1"/>
  <c r="M6329" i="1" l="1"/>
  <c r="O6329" i="1"/>
  <c r="L6330" i="1"/>
  <c r="T6330" i="1" s="1"/>
  <c r="R6329" i="1"/>
  <c r="V6329" i="1" s="1"/>
  <c r="N6333" i="1"/>
  <c r="Q6332" i="1"/>
  <c r="M6330" i="1" l="1"/>
  <c r="L6331" i="1"/>
  <c r="T6331" i="1" s="1"/>
  <c r="O6330" i="1"/>
  <c r="R6330" i="1"/>
  <c r="V6330" i="1" s="1"/>
  <c r="Q6333" i="1"/>
  <c r="N6334" i="1"/>
  <c r="M6331" i="1" l="1"/>
  <c r="O6331" i="1"/>
  <c r="L6332" i="1"/>
  <c r="T6332" i="1" s="1"/>
  <c r="R6331" i="1"/>
  <c r="V6331" i="1" s="1"/>
  <c r="N6335" i="1"/>
  <c r="Q6334" i="1"/>
  <c r="M6332" i="1" l="1"/>
  <c r="O6332" i="1"/>
  <c r="R6332" i="1"/>
  <c r="V6332" i="1" s="1"/>
  <c r="L6333" i="1"/>
  <c r="T6333" i="1" s="1"/>
  <c r="Q6335" i="1"/>
  <c r="N6336" i="1"/>
  <c r="L6334" i="1" l="1"/>
  <c r="T6334" i="1" s="1"/>
  <c r="M6333" i="1"/>
  <c r="O6333" i="1"/>
  <c r="R6333" i="1"/>
  <c r="V6333" i="1" s="1"/>
  <c r="N6337" i="1"/>
  <c r="Q6336" i="1"/>
  <c r="M6334" i="1" l="1"/>
  <c r="O6334" i="1"/>
  <c r="R6334" i="1"/>
  <c r="V6334" i="1" s="1"/>
  <c r="L6335" i="1"/>
  <c r="R6335" i="1" s="1"/>
  <c r="Q6337" i="1"/>
  <c r="N6338" i="1"/>
  <c r="M6335" i="1" l="1"/>
  <c r="O6335" i="1"/>
  <c r="T6335" i="1"/>
  <c r="V6335" i="1" s="1"/>
  <c r="L6336" i="1"/>
  <c r="O6336" i="1" s="1"/>
  <c r="N6339" i="1"/>
  <c r="Q6338" i="1"/>
  <c r="L6337" i="1" l="1"/>
  <c r="T6337" i="1" s="1"/>
  <c r="R6336" i="1"/>
  <c r="T6336" i="1"/>
  <c r="M6336" i="1"/>
  <c r="Q6339" i="1"/>
  <c r="N6340" i="1"/>
  <c r="M6337" i="1" l="1"/>
  <c r="O6337" i="1"/>
  <c r="R6337" i="1"/>
  <c r="L6338" i="1"/>
  <c r="T6338" i="1" s="1"/>
  <c r="V6336" i="1"/>
  <c r="V6337" i="1" s="1"/>
  <c r="N6341" i="1"/>
  <c r="Q6340" i="1"/>
  <c r="M6338" i="1" l="1"/>
  <c r="O6338" i="1"/>
  <c r="R6338" i="1"/>
  <c r="V6338" i="1" s="1"/>
  <c r="L6339" i="1"/>
  <c r="T6339" i="1" s="1"/>
  <c r="Q6341" i="1"/>
  <c r="N6342" i="1"/>
  <c r="M6339" i="1" l="1"/>
  <c r="O6339" i="1"/>
  <c r="R6339" i="1"/>
  <c r="V6339" i="1" s="1"/>
  <c r="L6340" i="1"/>
  <c r="T6340" i="1" s="1"/>
  <c r="Q6342" i="1"/>
  <c r="M6340" i="1" l="1"/>
  <c r="L6341" i="1"/>
  <c r="T6341" i="1" s="1"/>
  <c r="O6340" i="1"/>
  <c r="R6340" i="1"/>
  <c r="V6340" i="1" s="1"/>
  <c r="Q6343" i="1"/>
  <c r="M6341" i="1" l="1"/>
  <c r="L6342" i="1"/>
  <c r="T6342" i="1" s="1"/>
  <c r="O6341" i="1"/>
  <c r="R6341" i="1"/>
  <c r="V6341" i="1" s="1"/>
  <c r="Q6344" i="1"/>
  <c r="M6342" i="1" l="1"/>
  <c r="L6343" i="1"/>
  <c r="U6343" i="1" s="1"/>
  <c r="O6342" i="1"/>
  <c r="R6342" i="1"/>
  <c r="V6342" i="1" s="1"/>
  <c r="Q6345" i="1"/>
  <c r="M6343" i="1" l="1"/>
  <c r="O6343" i="1"/>
  <c r="N6343" i="1"/>
  <c r="R6343" i="1"/>
  <c r="T6343" i="1"/>
  <c r="L6344" i="1"/>
  <c r="U6344" i="1" s="1"/>
  <c r="Q6346" i="1"/>
  <c r="V6343" i="1" l="1"/>
  <c r="O6344" i="1"/>
  <c r="N6344" i="1"/>
  <c r="M6344" i="1"/>
  <c r="L6345" i="1"/>
  <c r="U6345" i="1" s="1"/>
  <c r="R6344" i="1"/>
  <c r="T6344" i="1"/>
  <c r="Q6347" i="1"/>
  <c r="V6344" i="1" l="1"/>
  <c r="M6345" i="1"/>
  <c r="N6345" i="1"/>
  <c r="O6345" i="1"/>
  <c r="R6345" i="1"/>
  <c r="L6346" i="1"/>
  <c r="U6346" i="1" s="1"/>
  <c r="T6345" i="1"/>
  <c r="V6345" i="1" s="1"/>
  <c r="Q6348" i="1"/>
  <c r="O6346" i="1" l="1"/>
  <c r="M6346" i="1"/>
  <c r="N6346" i="1"/>
  <c r="R6346" i="1"/>
  <c r="T6346" i="1"/>
  <c r="L6347" i="1"/>
  <c r="T6347" i="1" s="1"/>
  <c r="N6347" i="1"/>
  <c r="Q6349" i="1"/>
  <c r="V6346" i="1" l="1"/>
  <c r="M6347" i="1"/>
  <c r="O6347" i="1"/>
  <c r="R6347" i="1"/>
  <c r="L6348" i="1"/>
  <c r="T6348" i="1" s="1"/>
  <c r="N6348" i="1"/>
  <c r="Q6350" i="1"/>
  <c r="V6347" i="1" l="1"/>
  <c r="M6348" i="1"/>
  <c r="L6349" i="1"/>
  <c r="T6349" i="1" s="1"/>
  <c r="R6348" i="1"/>
  <c r="O6348" i="1"/>
  <c r="N6349" i="1"/>
  <c r="Q6351" i="1"/>
  <c r="V6348" i="1" l="1"/>
  <c r="O6349" i="1"/>
  <c r="M6349" i="1"/>
  <c r="R6349" i="1"/>
  <c r="L6350" i="1"/>
  <c r="T6350" i="1" s="1"/>
  <c r="N6350" i="1"/>
  <c r="N6351" i="1" s="1"/>
  <c r="N6352" i="1" s="1"/>
  <c r="Q6352" i="1"/>
  <c r="V6349" i="1" l="1"/>
  <c r="M6350" i="1"/>
  <c r="O6350" i="1"/>
  <c r="R6350" i="1"/>
  <c r="L6351" i="1"/>
  <c r="R6351" i="1" s="1"/>
  <c r="N6353" i="1"/>
  <c r="Q6353" i="1"/>
  <c r="V6350" i="1" l="1"/>
  <c r="T6351" i="1"/>
  <c r="L6352" i="1"/>
  <c r="T6352" i="1" s="1"/>
  <c r="M6351" i="1"/>
  <c r="O6351" i="1"/>
  <c r="N6354" i="1"/>
  <c r="N6355" i="1" s="1"/>
  <c r="Q6354" i="1"/>
  <c r="V6351" i="1" l="1"/>
  <c r="M6352" i="1"/>
  <c r="O6352" i="1"/>
  <c r="R6352" i="1"/>
  <c r="L6353" i="1"/>
  <c r="T6353" i="1" s="1"/>
  <c r="N6356" i="1"/>
  <c r="Q6355" i="1"/>
  <c r="V6352" i="1" l="1"/>
  <c r="M6353" i="1"/>
  <c r="O6353" i="1"/>
  <c r="R6353" i="1"/>
  <c r="L6354" i="1"/>
  <c r="O6354" i="1" s="1"/>
  <c r="N6357" i="1"/>
  <c r="Q6356" i="1"/>
  <c r="V6353" i="1" l="1"/>
  <c r="L6355" i="1"/>
  <c r="T6355" i="1" s="1"/>
  <c r="R6354" i="1"/>
  <c r="T6354" i="1"/>
  <c r="M6354" i="1"/>
  <c r="Q6357" i="1"/>
  <c r="N6358" i="1"/>
  <c r="O6355" i="1" l="1"/>
  <c r="R6355" i="1"/>
  <c r="M6355" i="1"/>
  <c r="L6356" i="1"/>
  <c r="T6356" i="1" s="1"/>
  <c r="V6354" i="1"/>
  <c r="V6355" i="1" s="1"/>
  <c r="N6359" i="1"/>
  <c r="Q6358" i="1"/>
  <c r="M6356" i="1" l="1"/>
  <c r="R6356" i="1"/>
  <c r="V6356" i="1" s="1"/>
  <c r="L6357" i="1"/>
  <c r="R6357" i="1" s="1"/>
  <c r="O6356" i="1"/>
  <c r="Q6359" i="1"/>
  <c r="N6360" i="1"/>
  <c r="L6358" i="1" l="1"/>
  <c r="T6358" i="1" s="1"/>
  <c r="T6357" i="1"/>
  <c r="V6357" i="1" s="1"/>
  <c r="O6357" i="1"/>
  <c r="M6357" i="1"/>
  <c r="N6361" i="1"/>
  <c r="Q6360" i="1"/>
  <c r="O6358" i="1" l="1"/>
  <c r="R6358" i="1"/>
  <c r="V6358" i="1" s="1"/>
  <c r="M6358" i="1"/>
  <c r="L6359" i="1"/>
  <c r="M6359" i="1" s="1"/>
  <c r="Q6361" i="1"/>
  <c r="N6362" i="1"/>
  <c r="L6360" i="1" l="1"/>
  <c r="T6360" i="1" s="1"/>
  <c r="O6359" i="1"/>
  <c r="R6359" i="1"/>
  <c r="T6359" i="1"/>
  <c r="N6363" i="1"/>
  <c r="Q6362" i="1"/>
  <c r="M6360" i="1" l="1"/>
  <c r="L6361" i="1"/>
  <c r="T6361" i="1" s="1"/>
  <c r="O6360" i="1"/>
  <c r="R6360" i="1"/>
  <c r="V6359" i="1"/>
  <c r="Q6363" i="1"/>
  <c r="N6364" i="1"/>
  <c r="O6361" i="1" l="1"/>
  <c r="R6361" i="1"/>
  <c r="M6361" i="1"/>
  <c r="V6360" i="1"/>
  <c r="V6361" i="1" s="1"/>
  <c r="L6362" i="1"/>
  <c r="R6362" i="1" s="1"/>
  <c r="N6365" i="1"/>
  <c r="Q6364" i="1"/>
  <c r="M6362" i="1" l="1"/>
  <c r="O6362" i="1"/>
  <c r="T6362" i="1"/>
  <c r="V6362" i="1" s="1"/>
  <c r="L6363" i="1"/>
  <c r="M6363" i="1" s="1"/>
  <c r="Q6365" i="1"/>
  <c r="N6366" i="1"/>
  <c r="R6363" i="1" l="1"/>
  <c r="L6364" i="1"/>
  <c r="T6364" i="1" s="1"/>
  <c r="T6363" i="1"/>
  <c r="O6363" i="1"/>
  <c r="Q6366" i="1"/>
  <c r="M6364" i="1" l="1"/>
  <c r="R6364" i="1"/>
  <c r="L6365" i="1"/>
  <c r="R6365" i="1" s="1"/>
  <c r="O6364" i="1"/>
  <c r="V6363" i="1"/>
  <c r="Q6367" i="1"/>
  <c r="L6366" i="1" l="1"/>
  <c r="T6366" i="1" s="1"/>
  <c r="O6365" i="1"/>
  <c r="T6365" i="1"/>
  <c r="V6364" i="1"/>
  <c r="M6365" i="1"/>
  <c r="Q6368" i="1"/>
  <c r="O6366" i="1" l="1"/>
  <c r="R6366" i="1"/>
  <c r="M6366" i="1"/>
  <c r="V6365" i="1"/>
  <c r="L6367" i="1"/>
  <c r="R6367" i="1" s="1"/>
  <c r="Q6369" i="1"/>
  <c r="V6366" i="1" l="1"/>
  <c r="L6368" i="1"/>
  <c r="U6368" i="1" s="1"/>
  <c r="M6367" i="1"/>
  <c r="O6367" i="1"/>
  <c r="N6367" i="1"/>
  <c r="T6367" i="1"/>
  <c r="U6367" i="1"/>
  <c r="Q6370" i="1"/>
  <c r="T6368" i="1" l="1"/>
  <c r="M6368" i="1"/>
  <c r="R6368" i="1"/>
  <c r="V6367" i="1"/>
  <c r="N6368" i="1"/>
  <c r="O6368" i="1"/>
  <c r="L6369" i="1"/>
  <c r="U6369" i="1" s="1"/>
  <c r="Q6371" i="1"/>
  <c r="V6368" i="1" l="1"/>
  <c r="O6369" i="1"/>
  <c r="M6369" i="1"/>
  <c r="N6369" i="1"/>
  <c r="R6369" i="1"/>
  <c r="T6369" i="1"/>
  <c r="L6370" i="1"/>
  <c r="U6370" i="1" s="1"/>
  <c r="Q6372" i="1"/>
  <c r="V6369" i="1" l="1"/>
  <c r="O6370" i="1"/>
  <c r="L6371" i="1"/>
  <c r="T6371" i="1" s="1"/>
  <c r="M6370" i="1"/>
  <c r="N6370" i="1"/>
  <c r="R6370" i="1"/>
  <c r="T6370" i="1"/>
  <c r="N6371" i="1"/>
  <c r="Q6373" i="1"/>
  <c r="V6370" i="1" l="1"/>
  <c r="M6371" i="1"/>
  <c r="R6371" i="1"/>
  <c r="O6371" i="1"/>
  <c r="L6372" i="1"/>
  <c r="T6372" i="1" s="1"/>
  <c r="N6372" i="1"/>
  <c r="Q6374" i="1"/>
  <c r="V6371" i="1" l="1"/>
  <c r="O6372" i="1"/>
  <c r="M6372" i="1"/>
  <c r="R6372" i="1"/>
  <c r="L6373" i="1"/>
  <c r="T6373" i="1" s="1"/>
  <c r="N6373" i="1"/>
  <c r="Q6375" i="1"/>
  <c r="V6372" i="1" l="1"/>
  <c r="M6373" i="1"/>
  <c r="O6373" i="1"/>
  <c r="R6373" i="1"/>
  <c r="V6373" i="1" s="1"/>
  <c r="L6374" i="1"/>
  <c r="T6374" i="1" s="1"/>
  <c r="N6374" i="1"/>
  <c r="N6375" i="1" s="1"/>
  <c r="N6376" i="1" s="1"/>
  <c r="Q6376" i="1"/>
  <c r="M6374" i="1" l="1"/>
  <c r="L6375" i="1"/>
  <c r="T6375" i="1" s="1"/>
  <c r="O6374" i="1"/>
  <c r="R6374" i="1"/>
  <c r="V6374" i="1" s="1"/>
  <c r="N6377" i="1"/>
  <c r="N6378" i="1" s="1"/>
  <c r="Q6377" i="1"/>
  <c r="M6375" i="1" l="1"/>
  <c r="O6375" i="1"/>
  <c r="R6375" i="1"/>
  <c r="V6375" i="1" s="1"/>
  <c r="L6376" i="1"/>
  <c r="T6376" i="1" s="1"/>
  <c r="Q6378" i="1"/>
  <c r="N6379" i="1"/>
  <c r="M6376" i="1" l="1"/>
  <c r="L6377" i="1"/>
  <c r="T6377" i="1" s="1"/>
  <c r="O6376" i="1"/>
  <c r="R6376" i="1"/>
  <c r="V6376" i="1" s="1"/>
  <c r="N6380" i="1"/>
  <c r="Q6379" i="1"/>
  <c r="M6377" i="1" l="1"/>
  <c r="R6377" i="1"/>
  <c r="V6377" i="1" s="1"/>
  <c r="O6377" i="1"/>
  <c r="L6378" i="1"/>
  <c r="T6378" i="1" s="1"/>
  <c r="Q6380" i="1"/>
  <c r="N6381" i="1"/>
  <c r="L6379" i="1" l="1"/>
  <c r="T6379" i="1" s="1"/>
  <c r="M6378" i="1"/>
  <c r="O6378" i="1"/>
  <c r="R6378" i="1"/>
  <c r="V6378" i="1" s="1"/>
  <c r="N6382" i="1"/>
  <c r="Q6381" i="1"/>
  <c r="M6379" i="1" l="1"/>
  <c r="O6379" i="1"/>
  <c r="R6379" i="1"/>
  <c r="V6379" i="1" s="1"/>
  <c r="L6380" i="1"/>
  <c r="T6380" i="1" s="1"/>
  <c r="Q6382" i="1"/>
  <c r="N6383" i="1"/>
  <c r="M6380" i="1" l="1"/>
  <c r="L6381" i="1"/>
  <c r="T6381" i="1" s="1"/>
  <c r="O6380" i="1"/>
  <c r="R6380" i="1"/>
  <c r="V6380" i="1" s="1"/>
  <c r="N6384" i="1"/>
  <c r="Q6383" i="1"/>
  <c r="M6381" i="1" l="1"/>
  <c r="L6382" i="1"/>
  <c r="T6382" i="1" s="1"/>
  <c r="O6381" i="1"/>
  <c r="R6381" i="1"/>
  <c r="V6381" i="1" s="1"/>
  <c r="Q6384" i="1"/>
  <c r="N6385" i="1"/>
  <c r="M6382" i="1" l="1"/>
  <c r="O6382" i="1"/>
  <c r="L6383" i="1"/>
  <c r="T6383" i="1" s="1"/>
  <c r="R6382" i="1"/>
  <c r="V6382" i="1" s="1"/>
  <c r="N6386" i="1"/>
  <c r="Q6385" i="1"/>
  <c r="L6384" i="1" l="1"/>
  <c r="T6384" i="1" s="1"/>
  <c r="M6383" i="1"/>
  <c r="O6383" i="1"/>
  <c r="R6383" i="1"/>
  <c r="V6383" i="1" s="1"/>
  <c r="Q6386" i="1"/>
  <c r="N6387" i="1"/>
  <c r="M6384" i="1"/>
  <c r="O6384" i="1" l="1"/>
  <c r="R6384" i="1"/>
  <c r="V6384" i="1" s="1"/>
  <c r="L6385" i="1"/>
  <c r="R6385" i="1" s="1"/>
  <c r="N6388" i="1"/>
  <c r="Q6387" i="1"/>
  <c r="M6385" i="1" l="1"/>
  <c r="O6385" i="1"/>
  <c r="T6385" i="1"/>
  <c r="V6385" i="1" s="1"/>
  <c r="L6386" i="1"/>
  <c r="M6386" i="1" s="1"/>
  <c r="Q6388" i="1"/>
  <c r="N6389" i="1"/>
  <c r="O6386" i="1" l="1"/>
  <c r="R6386" i="1"/>
  <c r="L6387" i="1"/>
  <c r="R6387" i="1" s="1"/>
  <c r="T6386" i="1"/>
  <c r="N6390" i="1"/>
  <c r="Q6389" i="1"/>
  <c r="M6387" i="1" l="1"/>
  <c r="T6387" i="1"/>
  <c r="L6388" i="1"/>
  <c r="T6388" i="1" s="1"/>
  <c r="O6387" i="1"/>
  <c r="V6386" i="1"/>
  <c r="V6387" i="1" s="1"/>
  <c r="Q6390" i="1"/>
  <c r="O6388" i="1" l="1"/>
  <c r="R6388" i="1"/>
  <c r="V6388" i="1" s="1"/>
  <c r="M6388" i="1"/>
  <c r="L6389" i="1"/>
  <c r="R6389" i="1" s="1"/>
  <c r="Q6391" i="1"/>
  <c r="L6390" i="1" l="1"/>
  <c r="T6390" i="1" s="1"/>
  <c r="T6389" i="1"/>
  <c r="V6389" i="1" s="1"/>
  <c r="M6389" i="1"/>
  <c r="O6389" i="1"/>
  <c r="Q6392" i="1"/>
  <c r="M6390" i="1" l="1"/>
  <c r="R6390" i="1"/>
  <c r="V6390" i="1" s="1"/>
  <c r="O6390" i="1"/>
  <c r="L6391" i="1"/>
  <c r="U6391" i="1" s="1"/>
  <c r="Q6393" i="1"/>
  <c r="L6392" i="1" l="1"/>
  <c r="U6392" i="1" s="1"/>
  <c r="N6391" i="1"/>
  <c r="R6391" i="1"/>
  <c r="T6391" i="1"/>
  <c r="M6391" i="1"/>
  <c r="O6391" i="1"/>
  <c r="Q6394" i="1"/>
  <c r="V6391" i="1" l="1"/>
  <c r="T6392" i="1"/>
  <c r="N6392" i="1"/>
  <c r="R6392" i="1"/>
  <c r="M6392" i="1"/>
  <c r="O6392" i="1"/>
  <c r="L6393" i="1"/>
  <c r="U6393" i="1" s="1"/>
  <c r="Q6395" i="1"/>
  <c r="V6392" i="1" l="1"/>
  <c r="M6393" i="1"/>
  <c r="O6393" i="1"/>
  <c r="N6393" i="1"/>
  <c r="R6393" i="1"/>
  <c r="T6393" i="1"/>
  <c r="L6394" i="1"/>
  <c r="U6394" i="1" s="1"/>
  <c r="Q6396" i="1"/>
  <c r="V6393" i="1" l="1"/>
  <c r="M6394" i="1"/>
  <c r="N6394" i="1"/>
  <c r="T6394" i="1"/>
  <c r="L6395" i="1"/>
  <c r="T6395" i="1" s="1"/>
  <c r="O6394" i="1"/>
  <c r="R6394" i="1"/>
  <c r="N6395" i="1"/>
  <c r="Q6397" i="1"/>
  <c r="V6394" i="1" l="1"/>
  <c r="M6395" i="1"/>
  <c r="R6395" i="1"/>
  <c r="O6395" i="1"/>
  <c r="L6396" i="1"/>
  <c r="T6396" i="1" s="1"/>
  <c r="N6396" i="1"/>
  <c r="Q6398" i="1"/>
  <c r="V6395" i="1" l="1"/>
  <c r="L6397" i="1"/>
  <c r="T6397" i="1" s="1"/>
  <c r="M6396" i="1"/>
  <c r="R6396" i="1"/>
  <c r="O6396" i="1"/>
  <c r="N6397" i="1"/>
  <c r="Q6399" i="1"/>
  <c r="V6396" i="1" l="1"/>
  <c r="M6397" i="1"/>
  <c r="O6397" i="1"/>
  <c r="R6397" i="1"/>
  <c r="V6397" i="1" s="1"/>
  <c r="L6398" i="1"/>
  <c r="T6398" i="1" s="1"/>
  <c r="N6398" i="1"/>
  <c r="N6399" i="1" s="1"/>
  <c r="N6400" i="1" s="1"/>
  <c r="Q6400" i="1"/>
  <c r="M6398" i="1" l="1"/>
  <c r="L6399" i="1"/>
  <c r="T6399" i="1" s="1"/>
  <c r="O6398" i="1"/>
  <c r="R6398" i="1"/>
  <c r="V6398" i="1" s="1"/>
  <c r="N6401" i="1"/>
  <c r="N6402" i="1" s="1"/>
  <c r="Q6401" i="1"/>
  <c r="M6399" i="1" l="1"/>
  <c r="O6399" i="1"/>
  <c r="R6399" i="1"/>
  <c r="V6399" i="1" s="1"/>
  <c r="L6400" i="1"/>
  <c r="T6400" i="1" s="1"/>
  <c r="N6403" i="1"/>
  <c r="Q6402" i="1"/>
  <c r="M6400" i="1" l="1"/>
  <c r="R6400" i="1"/>
  <c r="V6400" i="1" s="1"/>
  <c r="L6401" i="1"/>
  <c r="R6401" i="1" s="1"/>
  <c r="O6400" i="1"/>
  <c r="Q6403" i="1"/>
  <c r="N6404" i="1"/>
  <c r="M6401" i="1" l="1"/>
  <c r="T6401" i="1"/>
  <c r="V6401" i="1" s="1"/>
  <c r="L6402" i="1"/>
  <c r="T6402" i="1" s="1"/>
  <c r="O6401" i="1"/>
  <c r="N6405" i="1"/>
  <c r="Q6404" i="1"/>
  <c r="L6403" i="1" l="1"/>
  <c r="T6403" i="1" s="1"/>
  <c r="M6402" i="1"/>
  <c r="O6402" i="1"/>
  <c r="R6402" i="1"/>
  <c r="V6402" i="1" s="1"/>
  <c r="Q6405" i="1"/>
  <c r="N6406" i="1"/>
  <c r="M6403" i="1" l="1"/>
  <c r="O6403" i="1"/>
  <c r="L6404" i="1"/>
  <c r="T6404" i="1" s="1"/>
  <c r="R6403" i="1"/>
  <c r="V6403" i="1" s="1"/>
  <c r="N6407" i="1"/>
  <c r="Q6406" i="1"/>
  <c r="M6404" i="1" l="1"/>
  <c r="L6405" i="1"/>
  <c r="T6405" i="1" s="1"/>
  <c r="O6404" i="1"/>
  <c r="R6404" i="1"/>
  <c r="V6404" i="1" s="1"/>
  <c r="Q6407" i="1"/>
  <c r="N6408" i="1"/>
  <c r="O6405" i="1" l="1"/>
  <c r="M6405" i="1"/>
  <c r="R6405" i="1"/>
  <c r="V6405" i="1" s="1"/>
  <c r="L6406" i="1"/>
  <c r="T6406" i="1" s="1"/>
  <c r="N6409" i="1"/>
  <c r="Q6408" i="1"/>
  <c r="M6406" i="1" l="1"/>
  <c r="L6407" i="1"/>
  <c r="T6407" i="1" s="1"/>
  <c r="O6406" i="1"/>
  <c r="R6406" i="1"/>
  <c r="V6406" i="1" s="1"/>
  <c r="Q6409" i="1"/>
  <c r="N6410" i="1"/>
  <c r="O6407" i="1" l="1"/>
  <c r="L6408" i="1"/>
  <c r="T6408" i="1" s="1"/>
  <c r="M6407" i="1"/>
  <c r="R6407" i="1"/>
  <c r="V6407" i="1" s="1"/>
  <c r="N6411" i="1"/>
  <c r="Q6410" i="1"/>
  <c r="M6408" i="1" l="1"/>
  <c r="L6409" i="1"/>
  <c r="T6409" i="1" s="1"/>
  <c r="O6408" i="1"/>
  <c r="R6408" i="1"/>
  <c r="V6408" i="1" s="1"/>
  <c r="Q6411" i="1"/>
  <c r="N6412" i="1"/>
  <c r="M6409" i="1" l="1"/>
  <c r="L6410" i="1"/>
  <c r="T6410" i="1" s="1"/>
  <c r="O6409" i="1"/>
  <c r="R6409" i="1"/>
  <c r="V6409" i="1" s="1"/>
  <c r="N6413" i="1"/>
  <c r="Q6412" i="1"/>
  <c r="M6410" i="1" l="1"/>
  <c r="O6410" i="1"/>
  <c r="R6410" i="1"/>
  <c r="V6410" i="1" s="1"/>
  <c r="L6411" i="1"/>
  <c r="M6411" i="1" s="1"/>
  <c r="Q6413" i="1"/>
  <c r="N6414" i="1"/>
  <c r="L6412" i="1" l="1"/>
  <c r="T6412" i="1" s="1"/>
  <c r="R6411" i="1"/>
  <c r="T6411" i="1"/>
  <c r="O6411" i="1"/>
  <c r="Q6414" i="1"/>
  <c r="M6412" i="1" l="1"/>
  <c r="O6412" i="1"/>
  <c r="R6412" i="1"/>
  <c r="L6413" i="1"/>
  <c r="T6413" i="1" s="1"/>
  <c r="V6411" i="1"/>
  <c r="V6412" i="1" s="1"/>
  <c r="Q6415" i="1"/>
  <c r="M6413" i="1" l="1"/>
  <c r="O6413" i="1"/>
  <c r="R6413" i="1"/>
  <c r="V6413" i="1" s="1"/>
  <c r="L6414" i="1"/>
  <c r="M6414" i="1" s="1"/>
  <c r="Q6416" i="1"/>
  <c r="O6414" i="1" l="1"/>
  <c r="R6414" i="1"/>
  <c r="T6414" i="1"/>
  <c r="L6415" i="1"/>
  <c r="R6415" i="1" s="1"/>
  <c r="Q6417" i="1"/>
  <c r="O6415" i="1" l="1"/>
  <c r="N6415" i="1"/>
  <c r="T6415" i="1"/>
  <c r="M6415" i="1"/>
  <c r="U6415" i="1"/>
  <c r="V6414" i="1"/>
  <c r="L6416" i="1"/>
  <c r="U6416" i="1" s="1"/>
  <c r="Q6418" i="1"/>
  <c r="V6415" i="1" l="1"/>
  <c r="R6416" i="1"/>
  <c r="M6416" i="1"/>
  <c r="N6416" i="1"/>
  <c r="L6417" i="1"/>
  <c r="U6417" i="1" s="1"/>
  <c r="O6416" i="1"/>
  <c r="T6416" i="1"/>
  <c r="Q6419" i="1"/>
  <c r="V6416" i="1" l="1"/>
  <c r="M6417" i="1"/>
  <c r="R6417" i="1"/>
  <c r="O6417" i="1"/>
  <c r="N6417" i="1"/>
  <c r="T6417" i="1"/>
  <c r="V6417" i="1" s="1"/>
  <c r="L6418" i="1"/>
  <c r="U6418" i="1" s="1"/>
  <c r="Q6420" i="1"/>
  <c r="M6418" i="1" l="1"/>
  <c r="O6418" i="1"/>
  <c r="R6418" i="1"/>
  <c r="N6418" i="1"/>
  <c r="N6419" i="1" s="1"/>
  <c r="L6419" i="1"/>
  <c r="T6419" i="1" s="1"/>
  <c r="T6418" i="1"/>
  <c r="V6418" i="1" s="1"/>
  <c r="Q6421" i="1"/>
  <c r="M6419" i="1" l="1"/>
  <c r="L6420" i="1"/>
  <c r="T6420" i="1" s="1"/>
  <c r="O6419" i="1"/>
  <c r="R6419" i="1"/>
  <c r="V6419" i="1" s="1"/>
  <c r="N6420" i="1"/>
  <c r="Q6422" i="1"/>
  <c r="O6420" i="1" l="1"/>
  <c r="M6420" i="1"/>
  <c r="R6420" i="1"/>
  <c r="V6420" i="1" s="1"/>
  <c r="L6421" i="1"/>
  <c r="R6421" i="1" s="1"/>
  <c r="N6421" i="1"/>
  <c r="Q6423" i="1"/>
  <c r="L6422" i="1" l="1"/>
  <c r="T6422" i="1" s="1"/>
  <c r="M6421" i="1"/>
  <c r="O6421" i="1"/>
  <c r="T6421" i="1"/>
  <c r="V6421" i="1" s="1"/>
  <c r="N6422" i="1"/>
  <c r="N6423" i="1" s="1"/>
  <c r="N6424" i="1" s="1"/>
  <c r="Q6424" i="1"/>
  <c r="M6422" i="1" l="1"/>
  <c r="L6423" i="1"/>
  <c r="T6423" i="1" s="1"/>
  <c r="O6422" i="1"/>
  <c r="R6422" i="1"/>
  <c r="V6422" i="1" s="1"/>
  <c r="N6425" i="1"/>
  <c r="N6426" i="1" s="1"/>
  <c r="Q6425" i="1"/>
  <c r="M6423" i="1" l="1"/>
  <c r="O6423" i="1"/>
  <c r="R6423" i="1"/>
  <c r="V6423" i="1" s="1"/>
  <c r="L6424" i="1"/>
  <c r="O6424" i="1" s="1"/>
  <c r="Q6426" i="1"/>
  <c r="N6427" i="1"/>
  <c r="M6424" i="1" l="1"/>
  <c r="L6425" i="1"/>
  <c r="M6425" i="1" s="1"/>
  <c r="R6424" i="1"/>
  <c r="T6424" i="1"/>
  <c r="N6428" i="1"/>
  <c r="Q6427" i="1"/>
  <c r="O6425" i="1" l="1"/>
  <c r="R6425" i="1"/>
  <c r="V6424" i="1"/>
  <c r="T6425" i="1"/>
  <c r="L6426" i="1"/>
  <c r="O6426" i="1" s="1"/>
  <c r="Q6428" i="1"/>
  <c r="N6429" i="1"/>
  <c r="M6426" i="1" l="1"/>
  <c r="R6426" i="1"/>
  <c r="T6426" i="1"/>
  <c r="V6425" i="1"/>
  <c r="L6427" i="1"/>
  <c r="T6427" i="1" s="1"/>
  <c r="N6430" i="1"/>
  <c r="Q6429" i="1"/>
  <c r="O6427" i="1" l="1"/>
  <c r="R6427" i="1"/>
  <c r="L6428" i="1"/>
  <c r="R6428" i="1" s="1"/>
  <c r="M6427" i="1"/>
  <c r="V6426" i="1"/>
  <c r="Q6430" i="1"/>
  <c r="N6431" i="1"/>
  <c r="M6428" i="1" l="1"/>
  <c r="T6428" i="1"/>
  <c r="V6427" i="1"/>
  <c r="L6429" i="1"/>
  <c r="O6429" i="1" s="1"/>
  <c r="O6428" i="1"/>
  <c r="N6432" i="1"/>
  <c r="Q6431" i="1"/>
  <c r="V6428" i="1" l="1"/>
  <c r="R6429" i="1"/>
  <c r="T6429" i="1"/>
  <c r="L6430" i="1"/>
  <c r="T6430" i="1" s="1"/>
  <c r="M6429" i="1"/>
  <c r="Q6432" i="1"/>
  <c r="N6433" i="1"/>
  <c r="L6431" i="1" l="1"/>
  <c r="T6431" i="1" s="1"/>
  <c r="M6430" i="1"/>
  <c r="O6430" i="1"/>
  <c r="R6430" i="1"/>
  <c r="V6429" i="1"/>
  <c r="N6434" i="1"/>
  <c r="Q6433" i="1"/>
  <c r="O6431" i="1" l="1"/>
  <c r="R6431" i="1"/>
  <c r="M6431" i="1"/>
  <c r="L6432" i="1"/>
  <c r="T6432" i="1" s="1"/>
  <c r="V6430" i="1"/>
  <c r="Q6434" i="1"/>
  <c r="N6435" i="1"/>
  <c r="V6431" i="1" l="1"/>
  <c r="M6432" i="1"/>
  <c r="O6432" i="1"/>
  <c r="R6432" i="1"/>
  <c r="L6433" i="1"/>
  <c r="O6433" i="1" s="1"/>
  <c r="N6436" i="1"/>
  <c r="Q6435" i="1"/>
  <c r="V6432" i="1" l="1"/>
  <c r="L6434" i="1"/>
  <c r="T6434" i="1" s="1"/>
  <c r="R6433" i="1"/>
  <c r="T6433" i="1"/>
  <c r="M6433" i="1"/>
  <c r="Q6436" i="1"/>
  <c r="N6437" i="1"/>
  <c r="O6434" i="1" l="1"/>
  <c r="M6434" i="1"/>
  <c r="R6434" i="1"/>
  <c r="V6433" i="1"/>
  <c r="L6435" i="1"/>
  <c r="T6435" i="1" s="1"/>
  <c r="N6438" i="1"/>
  <c r="Q6437" i="1"/>
  <c r="V6434" i="1" l="1"/>
  <c r="M6435" i="1"/>
  <c r="R6435" i="1"/>
  <c r="L6436" i="1"/>
  <c r="M6436" i="1" s="1"/>
  <c r="O6435" i="1"/>
  <c r="Q6438" i="1"/>
  <c r="V6435" i="1" l="1"/>
  <c r="L6437" i="1"/>
  <c r="T6437" i="1" s="1"/>
  <c r="O6436" i="1"/>
  <c r="R6436" i="1"/>
  <c r="T6436" i="1"/>
  <c r="Q6439" i="1"/>
  <c r="M6437" i="1" l="1"/>
  <c r="O6437" i="1"/>
  <c r="R6437" i="1"/>
  <c r="V6436" i="1"/>
  <c r="V6437" i="1" s="1"/>
  <c r="L6438" i="1"/>
  <c r="R6438" i="1" s="1"/>
  <c r="Q6440" i="1"/>
  <c r="L6439" i="1" l="1"/>
  <c r="U6439" i="1" s="1"/>
  <c r="M6438" i="1"/>
  <c r="T6438" i="1"/>
  <c r="V6438" i="1" s="1"/>
  <c r="O6438" i="1"/>
  <c r="Q6441" i="1"/>
  <c r="M6439" i="1" l="1"/>
  <c r="R6439" i="1"/>
  <c r="N6439" i="1"/>
  <c r="T6439" i="1"/>
  <c r="V6439" i="1" s="1"/>
  <c r="L6440" i="1"/>
  <c r="U6440" i="1" s="1"/>
  <c r="O6439" i="1"/>
  <c r="Q6442" i="1"/>
  <c r="L6441" i="1" l="1"/>
  <c r="U6441" i="1" s="1"/>
  <c r="O6440" i="1"/>
  <c r="R6440" i="1"/>
  <c r="T6440" i="1"/>
  <c r="M6440" i="1"/>
  <c r="N6440" i="1"/>
  <c r="Q6443" i="1"/>
  <c r="V6440" i="1" l="1"/>
  <c r="T6441" i="1"/>
  <c r="R6441" i="1"/>
  <c r="N6441" i="1"/>
  <c r="M6441" i="1"/>
  <c r="O6441" i="1"/>
  <c r="L6442" i="1"/>
  <c r="U6442" i="1" s="1"/>
  <c r="Q6444" i="1"/>
  <c r="V6441" i="1" l="1"/>
  <c r="O6442" i="1"/>
  <c r="M6442" i="1"/>
  <c r="L6443" i="1"/>
  <c r="T6443" i="1" s="1"/>
  <c r="N6442" i="1"/>
  <c r="N6443" i="1" s="1"/>
  <c r="R6442" i="1"/>
  <c r="T6442" i="1"/>
  <c r="Q6445" i="1"/>
  <c r="V6442" i="1" l="1"/>
  <c r="O6443" i="1"/>
  <c r="M6443" i="1"/>
  <c r="R6443" i="1"/>
  <c r="V6443" i="1" s="1"/>
  <c r="L6444" i="1"/>
  <c r="T6444" i="1" s="1"/>
  <c r="N6444" i="1"/>
  <c r="Q6446" i="1"/>
  <c r="O6444" i="1" l="1"/>
  <c r="M6444" i="1"/>
  <c r="R6444" i="1"/>
  <c r="V6444" i="1" s="1"/>
  <c r="L6445" i="1"/>
  <c r="R6445" i="1" s="1"/>
  <c r="N6445" i="1"/>
  <c r="Q6447" i="1"/>
  <c r="L6446" i="1" l="1"/>
  <c r="T6446" i="1" s="1"/>
  <c r="T6445" i="1"/>
  <c r="V6445" i="1" s="1"/>
  <c r="M6445" i="1"/>
  <c r="O6445" i="1"/>
  <c r="N6446" i="1"/>
  <c r="N6447" i="1" s="1"/>
  <c r="N6448" i="1" s="1"/>
  <c r="Q6448" i="1"/>
  <c r="O6446" i="1" l="1"/>
  <c r="R6446" i="1"/>
  <c r="V6446" i="1" s="1"/>
  <c r="M6446" i="1"/>
  <c r="L6447" i="1"/>
  <c r="T6447" i="1" s="1"/>
  <c r="N6449" i="1"/>
  <c r="N6450" i="1" s="1"/>
  <c r="Q6449" i="1"/>
  <c r="L6448" i="1" l="1"/>
  <c r="T6448" i="1" s="1"/>
  <c r="R6447" i="1"/>
  <c r="V6447" i="1" s="1"/>
  <c r="M6447" i="1"/>
  <c r="O6447" i="1"/>
  <c r="N6451" i="1"/>
  <c r="Q6450" i="1"/>
  <c r="M6448" i="1" l="1"/>
  <c r="O6448" i="1"/>
  <c r="R6448" i="1"/>
  <c r="V6448" i="1" s="1"/>
  <c r="L6449" i="1"/>
  <c r="O6449" i="1" s="1"/>
  <c r="Q6451" i="1"/>
  <c r="N6452" i="1"/>
  <c r="M6449" i="1" l="1"/>
  <c r="R6449" i="1"/>
  <c r="T6449" i="1"/>
  <c r="L6450" i="1"/>
  <c r="O6450" i="1" s="1"/>
  <c r="N6453" i="1"/>
  <c r="Q6452" i="1"/>
  <c r="R6450" i="1" l="1"/>
  <c r="T6450" i="1"/>
  <c r="L6451" i="1"/>
  <c r="R6451" i="1" s="1"/>
  <c r="M6450" i="1"/>
  <c r="V6449" i="1"/>
  <c r="Q6453" i="1"/>
  <c r="N6454" i="1"/>
  <c r="M6451" i="1" l="1"/>
  <c r="L6452" i="1"/>
  <c r="T6452" i="1" s="1"/>
  <c r="T6451" i="1"/>
  <c r="O6451" i="1"/>
  <c r="V6450" i="1"/>
  <c r="N6455" i="1"/>
  <c r="Q6454" i="1"/>
  <c r="V6451" i="1" l="1"/>
  <c r="M6452" i="1"/>
  <c r="O6452" i="1"/>
  <c r="R6452" i="1"/>
  <c r="V6452" i="1" s="1"/>
  <c r="L6453" i="1"/>
  <c r="M6453" i="1" s="1"/>
  <c r="Q6455" i="1"/>
  <c r="N6456" i="1"/>
  <c r="L6454" i="1" l="1"/>
  <c r="T6454" i="1" s="1"/>
  <c r="O6453" i="1"/>
  <c r="R6453" i="1"/>
  <c r="T6453" i="1"/>
  <c r="N6457" i="1"/>
  <c r="Q6456" i="1"/>
  <c r="O6454" i="1" l="1"/>
  <c r="R6454" i="1"/>
  <c r="M6454" i="1"/>
  <c r="V6453" i="1"/>
  <c r="V6454" i="1" s="1"/>
  <c r="L6455" i="1"/>
  <c r="R6455" i="1" s="1"/>
  <c r="Q6457" i="1"/>
  <c r="N6458" i="1"/>
  <c r="T6455" i="1" l="1"/>
  <c r="V6455" i="1" s="1"/>
  <c r="L6456" i="1"/>
  <c r="R6456" i="1" s="1"/>
  <c r="M6455" i="1"/>
  <c r="O6455" i="1"/>
  <c r="N6459" i="1"/>
  <c r="Q6458" i="1"/>
  <c r="L6457" i="1" l="1"/>
  <c r="T6457" i="1" s="1"/>
  <c r="M6456" i="1"/>
  <c r="O6456" i="1"/>
  <c r="T6456" i="1"/>
  <c r="V6456" i="1" s="1"/>
  <c r="Q6459" i="1"/>
  <c r="N6460" i="1"/>
  <c r="M6457" i="1" l="1"/>
  <c r="O6457" i="1"/>
  <c r="R6457" i="1"/>
  <c r="V6457" i="1" s="1"/>
  <c r="L6458" i="1"/>
  <c r="T6458" i="1" s="1"/>
  <c r="N6461" i="1"/>
  <c r="Q6460" i="1"/>
  <c r="L6459" i="1" l="1"/>
  <c r="T6459" i="1" s="1"/>
  <c r="R6458" i="1"/>
  <c r="V6458" i="1" s="1"/>
  <c r="M6458" i="1"/>
  <c r="O6458" i="1"/>
  <c r="Q6461" i="1"/>
  <c r="N6462" i="1"/>
  <c r="M6459" i="1" l="1"/>
  <c r="O6459" i="1"/>
  <c r="R6459" i="1"/>
  <c r="V6459" i="1" s="1"/>
  <c r="L6460" i="1"/>
  <c r="R6460" i="1" s="1"/>
  <c r="Q6462" i="1"/>
  <c r="T6460" i="1" l="1"/>
  <c r="V6460" i="1" s="1"/>
  <c r="L6461" i="1"/>
  <c r="T6461" i="1" s="1"/>
  <c r="M6460" i="1"/>
  <c r="O6460" i="1"/>
  <c r="Q6463" i="1"/>
  <c r="M6461" i="1" l="1"/>
  <c r="R6461" i="1"/>
  <c r="V6461" i="1" s="1"/>
  <c r="O6461" i="1"/>
  <c r="L6462" i="1"/>
  <c r="M6462" i="1" s="1"/>
  <c r="Q6464" i="1"/>
  <c r="L6463" i="1" l="1"/>
  <c r="U6463" i="1" s="1"/>
  <c r="R6462" i="1"/>
  <c r="T6462" i="1"/>
  <c r="O6462" i="1"/>
  <c r="Q6465" i="1"/>
  <c r="O6463" i="1" l="1"/>
  <c r="N6463" i="1"/>
  <c r="T6463" i="1"/>
  <c r="R6463" i="1"/>
  <c r="M6463" i="1"/>
  <c r="V6462" i="1"/>
  <c r="L6464" i="1"/>
  <c r="O6464" i="1" s="1"/>
  <c r="Q6466" i="1"/>
  <c r="V6463" i="1" l="1"/>
  <c r="N6464" i="1"/>
  <c r="L6465" i="1"/>
  <c r="U6465" i="1" s="1"/>
  <c r="M6464" i="1"/>
  <c r="T6464" i="1"/>
  <c r="R6464" i="1"/>
  <c r="U6464" i="1"/>
  <c r="Q6467" i="1"/>
  <c r="M6465" i="1" l="1"/>
  <c r="N6465" i="1"/>
  <c r="V6464" i="1"/>
  <c r="O6465" i="1"/>
  <c r="T6465" i="1"/>
  <c r="L6466" i="1"/>
  <c r="U6466" i="1" s="1"/>
  <c r="R6465" i="1"/>
  <c r="Q6468" i="1"/>
  <c r="M6466" i="1" l="1"/>
  <c r="V6465" i="1"/>
  <c r="N6466" i="1"/>
  <c r="N6467" i="1" s="1"/>
  <c r="O6466" i="1"/>
  <c r="R6466" i="1"/>
  <c r="L6467" i="1"/>
  <c r="T6467" i="1" s="1"/>
  <c r="T6466" i="1"/>
  <c r="Q6469" i="1"/>
  <c r="V6466" i="1" l="1"/>
  <c r="M6467" i="1"/>
  <c r="R6467" i="1"/>
  <c r="V6467" i="1" s="1"/>
  <c r="O6467" i="1"/>
  <c r="L6468" i="1"/>
  <c r="T6468" i="1" s="1"/>
  <c r="N6468" i="1"/>
  <c r="Q6470" i="1"/>
  <c r="O6468" i="1" l="1"/>
  <c r="M6468" i="1"/>
  <c r="R6468" i="1"/>
  <c r="V6468" i="1" s="1"/>
  <c r="L6469" i="1"/>
  <c r="T6469" i="1" s="1"/>
  <c r="N6469" i="1"/>
  <c r="Q6471" i="1"/>
  <c r="M6469" i="1" l="1"/>
  <c r="O6469" i="1"/>
  <c r="R6469" i="1"/>
  <c r="V6469" i="1" s="1"/>
  <c r="L6470" i="1"/>
  <c r="T6470" i="1" s="1"/>
  <c r="N6470" i="1"/>
  <c r="N6471" i="1" s="1"/>
  <c r="N6472" i="1" s="1"/>
  <c r="Q6472" i="1"/>
  <c r="M6470" i="1" l="1"/>
  <c r="O6470" i="1"/>
  <c r="L6471" i="1"/>
  <c r="T6471" i="1" s="1"/>
  <c r="R6470" i="1"/>
  <c r="V6470" i="1" s="1"/>
  <c r="N6473" i="1"/>
  <c r="Q6473" i="1"/>
  <c r="O6471" i="1" l="1"/>
  <c r="M6471" i="1"/>
  <c r="R6471" i="1"/>
  <c r="V6471" i="1" s="1"/>
  <c r="L6472" i="1"/>
  <c r="T6472" i="1" s="1"/>
  <c r="N6474" i="1"/>
  <c r="N6475" i="1" s="1"/>
  <c r="Q6474" i="1"/>
  <c r="R6472" i="1" l="1"/>
  <c r="M6472" i="1"/>
  <c r="O6472" i="1"/>
  <c r="L6473" i="1"/>
  <c r="T6473" i="1" s="1"/>
  <c r="V6472" i="1"/>
  <c r="N6476" i="1"/>
  <c r="Q6475" i="1"/>
  <c r="M6473" i="1" l="1"/>
  <c r="L6474" i="1"/>
  <c r="T6474" i="1" s="1"/>
  <c r="R6473" i="1"/>
  <c r="V6473" i="1" s="1"/>
  <c r="O6473" i="1"/>
  <c r="Q6476" i="1"/>
  <c r="N6477" i="1"/>
  <c r="M6474" i="1" l="1"/>
  <c r="R6474" i="1"/>
  <c r="V6474" i="1" s="1"/>
  <c r="L6475" i="1"/>
  <c r="T6475" i="1" s="1"/>
  <c r="O6474" i="1"/>
  <c r="N6478" i="1"/>
  <c r="Q6477" i="1"/>
  <c r="O6475" i="1" l="1"/>
  <c r="L6476" i="1"/>
  <c r="T6476" i="1" s="1"/>
  <c r="M6475" i="1"/>
  <c r="R6475" i="1"/>
  <c r="V6475" i="1" s="1"/>
  <c r="Q6478" i="1"/>
  <c r="N6479" i="1"/>
  <c r="M6476" i="1" l="1"/>
  <c r="L6477" i="1"/>
  <c r="T6477" i="1" s="1"/>
  <c r="O6476" i="1"/>
  <c r="R6476" i="1"/>
  <c r="V6476" i="1" s="1"/>
  <c r="N6480" i="1"/>
  <c r="Q6479" i="1"/>
  <c r="M6477" i="1" l="1"/>
  <c r="L6478" i="1"/>
  <c r="T6478" i="1" s="1"/>
  <c r="O6477" i="1"/>
  <c r="R6477" i="1"/>
  <c r="V6477" i="1" s="1"/>
  <c r="Q6480" i="1"/>
  <c r="N6481" i="1"/>
  <c r="M6478" i="1" l="1"/>
  <c r="L6479" i="1"/>
  <c r="T6479" i="1" s="1"/>
  <c r="O6478" i="1"/>
  <c r="R6478" i="1"/>
  <c r="V6478" i="1" s="1"/>
  <c r="N6482" i="1"/>
  <c r="Q6481" i="1"/>
  <c r="M6479" i="1" l="1"/>
  <c r="R6479" i="1"/>
  <c r="V6479" i="1" s="1"/>
  <c r="O6479" i="1"/>
  <c r="L6480" i="1"/>
  <c r="T6480" i="1" s="1"/>
  <c r="Q6482" i="1"/>
  <c r="N6483" i="1"/>
  <c r="L6481" i="1" l="1"/>
  <c r="T6481" i="1" s="1"/>
  <c r="M6480" i="1"/>
  <c r="O6480" i="1"/>
  <c r="R6480" i="1"/>
  <c r="V6480" i="1" s="1"/>
  <c r="N6484" i="1"/>
  <c r="Q6483" i="1"/>
  <c r="M6481" i="1" l="1"/>
  <c r="O6481" i="1"/>
  <c r="L6482" i="1"/>
  <c r="T6482" i="1" s="1"/>
  <c r="R6481" i="1"/>
  <c r="V6481" i="1" s="1"/>
  <c r="Q6484" i="1"/>
  <c r="N6485" i="1"/>
  <c r="M6482" i="1" l="1"/>
  <c r="O6482" i="1"/>
  <c r="R6482" i="1"/>
  <c r="V6482" i="1" s="1"/>
  <c r="L6483" i="1"/>
  <c r="O6483" i="1" s="1"/>
  <c r="N6486" i="1"/>
  <c r="Q6485" i="1"/>
  <c r="M6483" i="1" l="1"/>
  <c r="R6483" i="1"/>
  <c r="T6483" i="1"/>
  <c r="L6484" i="1"/>
  <c r="T6484" i="1" s="1"/>
  <c r="Q6486" i="1"/>
  <c r="L6485" i="1" l="1"/>
  <c r="T6485" i="1" s="1"/>
  <c r="M6484" i="1"/>
  <c r="O6484" i="1"/>
  <c r="R6484" i="1"/>
  <c r="V6483" i="1"/>
  <c r="Q6487" i="1"/>
  <c r="M6485" i="1" l="1"/>
  <c r="O6485" i="1"/>
  <c r="R6485" i="1"/>
  <c r="V6484" i="1"/>
  <c r="V6485" i="1" s="1"/>
  <c r="L6486" i="1"/>
  <c r="T6486" i="1" s="1"/>
  <c r="Q6488" i="1"/>
  <c r="L6487" i="1" l="1"/>
  <c r="U6487" i="1" s="1"/>
  <c r="M6486" i="1"/>
  <c r="O6486" i="1"/>
  <c r="R6486" i="1"/>
  <c r="V6486" i="1" s="1"/>
  <c r="Q6489" i="1"/>
  <c r="O6487" i="1" l="1"/>
  <c r="R6487" i="1"/>
  <c r="T6487" i="1"/>
  <c r="M6487" i="1"/>
  <c r="N6487" i="1"/>
  <c r="L6488" i="1"/>
  <c r="U6488" i="1" s="1"/>
  <c r="Q6490" i="1"/>
  <c r="V6487" i="1" l="1"/>
  <c r="M6488" i="1"/>
  <c r="O6488" i="1"/>
  <c r="L6489" i="1"/>
  <c r="U6489" i="1" s="1"/>
  <c r="N6488" i="1"/>
  <c r="R6488" i="1"/>
  <c r="T6488" i="1"/>
  <c r="Q6491" i="1"/>
  <c r="V6488" i="1" l="1"/>
  <c r="N6489" i="1"/>
  <c r="O6489" i="1"/>
  <c r="M6489" i="1"/>
  <c r="R6489" i="1"/>
  <c r="T6489" i="1"/>
  <c r="L6490" i="1"/>
  <c r="U6490" i="1" s="1"/>
  <c r="Q6492" i="1"/>
  <c r="V6489" i="1" l="1"/>
  <c r="M6490" i="1"/>
  <c r="O6490" i="1"/>
  <c r="N6490" i="1"/>
  <c r="L6491" i="1"/>
  <c r="T6491" i="1" s="1"/>
  <c r="R6490" i="1"/>
  <c r="T6490" i="1"/>
  <c r="N6491" i="1"/>
  <c r="Q6493" i="1"/>
  <c r="V6490" i="1" l="1"/>
  <c r="M6491" i="1"/>
  <c r="O6491" i="1"/>
  <c r="R6491" i="1"/>
  <c r="L6492" i="1"/>
  <c r="T6492" i="1" s="1"/>
  <c r="N6492" i="1"/>
  <c r="Q6494" i="1"/>
  <c r="V6491" i="1" l="1"/>
  <c r="M6492" i="1"/>
  <c r="O6492" i="1"/>
  <c r="R6492" i="1"/>
  <c r="L6493" i="1"/>
  <c r="T6493" i="1" s="1"/>
  <c r="N6493" i="1"/>
  <c r="Q6495" i="1"/>
  <c r="V6492" i="1" l="1"/>
  <c r="O6493" i="1"/>
  <c r="M6493" i="1"/>
  <c r="R6493" i="1"/>
  <c r="L6494" i="1"/>
  <c r="T6494" i="1" s="1"/>
  <c r="N6494" i="1"/>
  <c r="N6495" i="1" s="1"/>
  <c r="N6496" i="1" s="1"/>
  <c r="Q6496" i="1"/>
  <c r="V6493" i="1" l="1"/>
  <c r="L6495" i="1"/>
  <c r="T6495" i="1" s="1"/>
  <c r="O6494" i="1"/>
  <c r="M6494" i="1"/>
  <c r="R6494" i="1"/>
  <c r="V6494" i="1" s="1"/>
  <c r="N6497" i="1"/>
  <c r="N6498" i="1" s="1"/>
  <c r="Q6497" i="1"/>
  <c r="O6495" i="1" l="1"/>
  <c r="M6495" i="1"/>
  <c r="R6495" i="1"/>
  <c r="V6495" i="1" s="1"/>
  <c r="L6496" i="1"/>
  <c r="T6496" i="1" s="1"/>
  <c r="Q6498" i="1"/>
  <c r="N6499" i="1"/>
  <c r="O6496" i="1" l="1"/>
  <c r="L6497" i="1"/>
  <c r="T6497" i="1" s="1"/>
  <c r="M6496" i="1"/>
  <c r="R6496" i="1"/>
  <c r="V6496" i="1" s="1"/>
  <c r="N6500" i="1"/>
  <c r="Q6499" i="1"/>
  <c r="L6498" i="1" l="1"/>
  <c r="T6498" i="1" s="1"/>
  <c r="M6497" i="1"/>
  <c r="O6497" i="1"/>
  <c r="R6497" i="1"/>
  <c r="V6497" i="1" s="1"/>
  <c r="Q6500" i="1"/>
  <c r="N6501" i="1"/>
  <c r="O6498" i="1" l="1"/>
  <c r="M6498" i="1"/>
  <c r="R6498" i="1"/>
  <c r="V6498" i="1" s="1"/>
  <c r="L6499" i="1"/>
  <c r="T6499" i="1" s="1"/>
  <c r="N6502" i="1"/>
  <c r="Q6501" i="1"/>
  <c r="M6499" i="1" l="1"/>
  <c r="R6499" i="1"/>
  <c r="V6499" i="1" s="1"/>
  <c r="L6500" i="1"/>
  <c r="R6500" i="1" s="1"/>
  <c r="O6499" i="1"/>
  <c r="N6503" i="1"/>
  <c r="Q6502" i="1"/>
  <c r="T6500" i="1" l="1"/>
  <c r="V6500" i="1" s="1"/>
  <c r="L6501" i="1"/>
  <c r="T6501" i="1" s="1"/>
  <c r="M6500" i="1"/>
  <c r="O6500" i="1"/>
  <c r="Q6503" i="1"/>
  <c r="N6504" i="1"/>
  <c r="O6501" i="1" l="1"/>
  <c r="M6501" i="1"/>
  <c r="L6502" i="1"/>
  <c r="T6502" i="1" s="1"/>
  <c r="R6501" i="1"/>
  <c r="V6501" i="1" s="1"/>
  <c r="N6505" i="1"/>
  <c r="Q6504" i="1"/>
  <c r="M6502" i="1" l="1"/>
  <c r="L6503" i="1"/>
  <c r="T6503" i="1" s="1"/>
  <c r="O6502" i="1"/>
  <c r="R6502" i="1"/>
  <c r="V6502" i="1" s="1"/>
  <c r="Q6505" i="1"/>
  <c r="N6506" i="1"/>
  <c r="M6503" i="1" l="1"/>
  <c r="O6503" i="1"/>
  <c r="R6503" i="1"/>
  <c r="V6503" i="1" s="1"/>
  <c r="L6504" i="1"/>
  <c r="T6504" i="1" s="1"/>
  <c r="N6507" i="1"/>
  <c r="Q6506" i="1"/>
  <c r="L6505" i="1" l="1"/>
  <c r="T6505" i="1" s="1"/>
  <c r="M6504" i="1"/>
  <c r="O6504" i="1"/>
  <c r="R6504" i="1"/>
  <c r="V6504" i="1" s="1"/>
  <c r="Q6507" i="1"/>
  <c r="N6508" i="1"/>
  <c r="O6505" i="1" l="1"/>
  <c r="M6505" i="1"/>
  <c r="R6505" i="1"/>
  <c r="V6505" i="1" s="1"/>
  <c r="L6506" i="1"/>
  <c r="T6506" i="1" s="1"/>
  <c r="N6509" i="1"/>
  <c r="Q6508" i="1"/>
  <c r="M6506" i="1" l="1"/>
  <c r="L6507" i="1"/>
  <c r="T6507" i="1" s="1"/>
  <c r="O6506" i="1"/>
  <c r="R6506" i="1"/>
  <c r="V6506" i="1" s="1"/>
  <c r="Q6509" i="1"/>
  <c r="N6510" i="1"/>
  <c r="O6507" i="1" l="1"/>
  <c r="M6507" i="1"/>
  <c r="L6508" i="1"/>
  <c r="T6508" i="1" s="1"/>
  <c r="R6507" i="1"/>
  <c r="V6507" i="1" s="1"/>
  <c r="Q6510" i="1"/>
  <c r="M6508" i="1" l="1"/>
  <c r="L6509" i="1"/>
  <c r="T6509" i="1" s="1"/>
  <c r="O6508" i="1"/>
  <c r="R6508" i="1"/>
  <c r="V6508" i="1" s="1"/>
  <c r="Q6511" i="1"/>
  <c r="L6510" i="1" l="1"/>
  <c r="T6510" i="1" s="1"/>
  <c r="O6509" i="1"/>
  <c r="M6509" i="1"/>
  <c r="R6509" i="1"/>
  <c r="V6509" i="1" s="1"/>
  <c r="Q6512" i="1"/>
  <c r="M6510" i="1" l="1"/>
  <c r="O6510" i="1"/>
  <c r="L6511" i="1"/>
  <c r="U6511" i="1" s="1"/>
  <c r="R6510" i="1"/>
  <c r="V6510" i="1" s="1"/>
  <c r="Q6513" i="1"/>
  <c r="L6512" i="1" l="1"/>
  <c r="U6512" i="1" s="1"/>
  <c r="M6511" i="1"/>
  <c r="O6511" i="1"/>
  <c r="N6511" i="1"/>
  <c r="R6511" i="1"/>
  <c r="T6511" i="1"/>
  <c r="Q6514" i="1"/>
  <c r="M6512" i="1" l="1"/>
  <c r="O6512" i="1"/>
  <c r="N6512" i="1"/>
  <c r="R6512" i="1"/>
  <c r="T6512" i="1"/>
  <c r="V6511" i="1"/>
  <c r="L6513" i="1"/>
  <c r="U6513" i="1" s="1"/>
  <c r="Q6515" i="1"/>
  <c r="V6512" i="1" l="1"/>
  <c r="O6513" i="1"/>
  <c r="M6513" i="1"/>
  <c r="N6513" i="1"/>
  <c r="L6514" i="1"/>
  <c r="U6514" i="1" s="1"/>
  <c r="R6513" i="1"/>
  <c r="T6513" i="1"/>
  <c r="Q6516" i="1"/>
  <c r="V6513" i="1" l="1"/>
  <c r="O6514" i="1"/>
  <c r="M6514" i="1"/>
  <c r="N6514" i="1"/>
  <c r="N6515" i="1" s="1"/>
  <c r="L6515" i="1"/>
  <c r="T6515" i="1" s="1"/>
  <c r="R6514" i="1"/>
  <c r="T6514" i="1"/>
  <c r="Q6517" i="1"/>
  <c r="V6514" i="1" l="1"/>
  <c r="O6515" i="1"/>
  <c r="M6515" i="1"/>
  <c r="R6515" i="1"/>
  <c r="L6516" i="1"/>
  <c r="T6516" i="1" s="1"/>
  <c r="N6516" i="1"/>
  <c r="Q6518" i="1"/>
  <c r="V6515" i="1" l="1"/>
  <c r="M6516" i="1"/>
  <c r="O6516" i="1"/>
  <c r="L6517" i="1"/>
  <c r="T6517" i="1" s="1"/>
  <c r="R6516" i="1"/>
  <c r="N6517" i="1"/>
  <c r="Q6519" i="1"/>
  <c r="V6516" i="1" l="1"/>
  <c r="M6517" i="1"/>
  <c r="R6517" i="1"/>
  <c r="O6517" i="1"/>
  <c r="L6518" i="1"/>
  <c r="T6518" i="1" s="1"/>
  <c r="N6518" i="1"/>
  <c r="N6519" i="1" s="1"/>
  <c r="N6520" i="1" s="1"/>
  <c r="Q6520" i="1"/>
  <c r="V6517" i="1" l="1"/>
  <c r="L6519" i="1"/>
  <c r="T6519" i="1" s="1"/>
  <c r="M6518" i="1"/>
  <c r="O6518" i="1"/>
  <c r="R6518" i="1"/>
  <c r="V6518" i="1" s="1"/>
  <c r="N6521" i="1"/>
  <c r="N6522" i="1" s="1"/>
  <c r="Q6521" i="1"/>
  <c r="R6519" i="1" l="1"/>
  <c r="O6519" i="1"/>
  <c r="M6519" i="1"/>
  <c r="L6520" i="1"/>
  <c r="T6520" i="1" s="1"/>
  <c r="V6519" i="1"/>
  <c r="N6523" i="1"/>
  <c r="Q6522" i="1"/>
  <c r="R6520" i="1" l="1"/>
  <c r="L6521" i="1"/>
  <c r="T6521" i="1" s="1"/>
  <c r="M6520" i="1"/>
  <c r="O6520" i="1"/>
  <c r="V6520" i="1"/>
  <c r="Q6523" i="1"/>
  <c r="N6524" i="1"/>
  <c r="M6521" i="1" l="1"/>
  <c r="O6521" i="1"/>
  <c r="R6521" i="1"/>
  <c r="V6521" i="1" s="1"/>
  <c r="L6522" i="1"/>
  <c r="T6522" i="1" s="1"/>
  <c r="N6525" i="1"/>
  <c r="Q6524" i="1"/>
  <c r="M6522" i="1" l="1"/>
  <c r="O6522" i="1"/>
  <c r="R6522" i="1"/>
  <c r="V6522" i="1" s="1"/>
  <c r="L6523" i="1"/>
  <c r="T6523" i="1" s="1"/>
  <c r="Q6525" i="1"/>
  <c r="N6526" i="1"/>
  <c r="L6524" i="1" l="1"/>
  <c r="T6524" i="1" s="1"/>
  <c r="M6523" i="1"/>
  <c r="R6523" i="1"/>
  <c r="V6523" i="1" s="1"/>
  <c r="O6523" i="1"/>
  <c r="N6527" i="1"/>
  <c r="Q6526" i="1"/>
  <c r="O6524" i="1" l="1"/>
  <c r="M6524" i="1"/>
  <c r="R6524" i="1"/>
  <c r="V6524" i="1" s="1"/>
  <c r="L6525" i="1"/>
  <c r="T6525" i="1" s="1"/>
  <c r="Q6527" i="1"/>
  <c r="N6528" i="1"/>
  <c r="L6526" i="1" l="1"/>
  <c r="T6526" i="1" s="1"/>
  <c r="R6525" i="1"/>
  <c r="V6525" i="1" s="1"/>
  <c r="M6525" i="1"/>
  <c r="O6525" i="1"/>
  <c r="N6529" i="1"/>
  <c r="Q6528" i="1"/>
  <c r="O6526" i="1" l="1"/>
  <c r="R6526" i="1"/>
  <c r="V6526" i="1" s="1"/>
  <c r="M6526" i="1"/>
  <c r="L6527" i="1"/>
  <c r="T6527" i="1" s="1"/>
  <c r="Q6529" i="1"/>
  <c r="N6530" i="1"/>
  <c r="M6527" i="1" l="1"/>
  <c r="L6528" i="1"/>
  <c r="T6528" i="1" s="1"/>
  <c r="O6527" i="1"/>
  <c r="R6527" i="1"/>
  <c r="V6527" i="1" s="1"/>
  <c r="N6531" i="1"/>
  <c r="Q6530" i="1"/>
  <c r="M6528" i="1" l="1"/>
  <c r="O6528" i="1"/>
  <c r="L6529" i="1"/>
  <c r="T6529" i="1" s="1"/>
  <c r="R6528" i="1"/>
  <c r="V6528" i="1" s="1"/>
  <c r="Q6531" i="1"/>
  <c r="N6532" i="1"/>
  <c r="O6529" i="1" l="1"/>
  <c r="M6529" i="1"/>
  <c r="R6529" i="1"/>
  <c r="V6529" i="1" s="1"/>
  <c r="L6530" i="1"/>
  <c r="T6530" i="1" s="1"/>
  <c r="N6533" i="1"/>
  <c r="Q6532" i="1"/>
  <c r="M6530" i="1" l="1"/>
  <c r="L6531" i="1"/>
  <c r="R6531" i="1" s="1"/>
  <c r="O6530" i="1"/>
  <c r="R6530" i="1"/>
  <c r="V6530" i="1" s="1"/>
  <c r="Q6533" i="1"/>
  <c r="N6534" i="1"/>
  <c r="L6532" i="1" l="1"/>
  <c r="T6532" i="1" s="1"/>
  <c r="O6531" i="1"/>
  <c r="T6531" i="1"/>
  <c r="V6531" i="1" s="1"/>
  <c r="M6531" i="1"/>
  <c r="Q6534" i="1"/>
  <c r="M6532" i="1" l="1"/>
  <c r="O6532" i="1"/>
  <c r="R6532" i="1"/>
  <c r="V6532" i="1" s="1"/>
  <c r="L6533" i="1"/>
  <c r="M6533" i="1" s="1"/>
  <c r="Q6535" i="1"/>
  <c r="R6533" i="1" l="1"/>
  <c r="T6533" i="1"/>
  <c r="L6534" i="1"/>
  <c r="T6534" i="1" s="1"/>
  <c r="O6533" i="1"/>
  <c r="Q6536" i="1"/>
  <c r="M6534" i="1" l="1"/>
  <c r="O6534" i="1"/>
  <c r="R6534" i="1"/>
  <c r="L6535" i="1"/>
  <c r="R6535" i="1" s="1"/>
  <c r="V6533" i="1"/>
  <c r="Q6537" i="1"/>
  <c r="L6536" i="1" l="1"/>
  <c r="U6536" i="1" s="1"/>
  <c r="O6535" i="1"/>
  <c r="T6535" i="1"/>
  <c r="N6535" i="1"/>
  <c r="U6535" i="1"/>
  <c r="M6535" i="1"/>
  <c r="V6534" i="1"/>
  <c r="V6535" i="1" s="1"/>
  <c r="Q6538" i="1"/>
  <c r="R6536" i="1" l="1"/>
  <c r="T6536" i="1"/>
  <c r="V6536" i="1" s="1"/>
  <c r="O6536" i="1"/>
  <c r="M6536" i="1"/>
  <c r="N6536" i="1"/>
  <c r="L6537" i="1"/>
  <c r="U6537" i="1" s="1"/>
  <c r="Q6539" i="1"/>
  <c r="M6537" i="1" l="1"/>
  <c r="O6537" i="1"/>
  <c r="N6537" i="1"/>
  <c r="L6538" i="1"/>
  <c r="U6538" i="1" s="1"/>
  <c r="R6537" i="1"/>
  <c r="T6537" i="1"/>
  <c r="Q6540" i="1"/>
  <c r="V6537" i="1" l="1"/>
  <c r="O6538" i="1"/>
  <c r="N6538" i="1"/>
  <c r="M6538" i="1"/>
  <c r="R6538" i="1"/>
  <c r="T6538" i="1"/>
  <c r="L6539" i="1"/>
  <c r="T6539" i="1" s="1"/>
  <c r="N6539" i="1"/>
  <c r="Q6541" i="1"/>
  <c r="V6538" i="1" l="1"/>
  <c r="M6539" i="1"/>
  <c r="L6540" i="1"/>
  <c r="T6540" i="1" s="1"/>
  <c r="O6539" i="1"/>
  <c r="R6539" i="1"/>
  <c r="V6539" i="1" s="1"/>
  <c r="N6540" i="1"/>
  <c r="Q6542" i="1"/>
  <c r="M6540" i="1" l="1"/>
  <c r="O6540" i="1"/>
  <c r="R6540" i="1"/>
  <c r="V6540" i="1" s="1"/>
  <c r="L6541" i="1"/>
  <c r="T6541" i="1" s="1"/>
  <c r="N6541" i="1"/>
  <c r="Q6543" i="1"/>
  <c r="M6541" i="1" l="1"/>
  <c r="L6542" i="1"/>
  <c r="T6542" i="1" s="1"/>
  <c r="O6541" i="1"/>
  <c r="R6541" i="1"/>
  <c r="V6541" i="1" s="1"/>
  <c r="N6542" i="1"/>
  <c r="N6543" i="1" s="1"/>
  <c r="N6544" i="1" s="1"/>
  <c r="Q6544" i="1"/>
  <c r="O6542" i="1" l="1"/>
  <c r="M6542" i="1"/>
  <c r="R6542" i="1"/>
  <c r="V6542" i="1" s="1"/>
  <c r="L6543" i="1"/>
  <c r="T6543" i="1" s="1"/>
  <c r="N6545" i="1"/>
  <c r="N6546" i="1" s="1"/>
  <c r="Q6545" i="1"/>
  <c r="O6543" i="1" l="1"/>
  <c r="M6543" i="1"/>
  <c r="R6543" i="1"/>
  <c r="V6543" i="1" s="1"/>
  <c r="L6544" i="1"/>
  <c r="T6544" i="1" s="1"/>
  <c r="Q6546" i="1"/>
  <c r="N6547" i="1"/>
  <c r="L6545" i="1" l="1"/>
  <c r="T6545" i="1" s="1"/>
  <c r="M6544" i="1"/>
  <c r="O6544" i="1"/>
  <c r="R6544" i="1"/>
  <c r="V6544" i="1" s="1"/>
  <c r="N6548" i="1"/>
  <c r="Q6547" i="1"/>
  <c r="M6545" i="1" l="1"/>
  <c r="O6545" i="1"/>
  <c r="L6546" i="1"/>
  <c r="T6546" i="1" s="1"/>
  <c r="R6545" i="1"/>
  <c r="V6545" i="1" s="1"/>
  <c r="Q6548" i="1"/>
  <c r="N6549" i="1"/>
  <c r="O6546" i="1" l="1"/>
  <c r="M6546" i="1"/>
  <c r="L6547" i="1"/>
  <c r="T6547" i="1" s="1"/>
  <c r="R6546" i="1"/>
  <c r="V6546" i="1" s="1"/>
  <c r="N6550" i="1"/>
  <c r="Q6549" i="1"/>
  <c r="L6548" i="1" l="1"/>
  <c r="T6548" i="1" s="1"/>
  <c r="O6547" i="1"/>
  <c r="M6547" i="1"/>
  <c r="R6547" i="1"/>
  <c r="V6547" i="1" s="1"/>
  <c r="Q6550" i="1"/>
  <c r="N6551" i="1"/>
  <c r="O6548" i="1" l="1"/>
  <c r="M6548" i="1"/>
  <c r="R6548" i="1"/>
  <c r="V6548" i="1" s="1"/>
  <c r="L6549" i="1"/>
  <c r="T6549" i="1" s="1"/>
  <c r="N6552" i="1"/>
  <c r="Q6551" i="1"/>
  <c r="M6549" i="1" l="1"/>
  <c r="O6549" i="1"/>
  <c r="R6549" i="1"/>
  <c r="V6549" i="1" s="1"/>
  <c r="L6550" i="1"/>
  <c r="T6550" i="1" s="1"/>
  <c r="Q6552" i="1"/>
  <c r="N6553" i="1"/>
  <c r="O6550" i="1" l="1"/>
  <c r="M6550" i="1"/>
  <c r="R6550" i="1"/>
  <c r="V6550" i="1" s="1"/>
  <c r="L6551" i="1"/>
  <c r="T6551" i="1" s="1"/>
  <c r="N6554" i="1"/>
  <c r="Q6553" i="1"/>
  <c r="L6552" i="1" l="1"/>
  <c r="T6552" i="1" s="1"/>
  <c r="O6551" i="1"/>
  <c r="R6551" i="1"/>
  <c r="V6551" i="1" s="1"/>
  <c r="M6551" i="1"/>
  <c r="Q6554" i="1"/>
  <c r="N6555" i="1"/>
  <c r="O6552" i="1" l="1"/>
  <c r="M6552" i="1"/>
  <c r="R6552" i="1"/>
  <c r="V6552" i="1" s="1"/>
  <c r="L6553" i="1"/>
  <c r="T6553" i="1" s="1"/>
  <c r="N6556" i="1"/>
  <c r="Q6555" i="1"/>
  <c r="M6553" i="1" l="1"/>
  <c r="R6553" i="1"/>
  <c r="V6553" i="1" s="1"/>
  <c r="L6554" i="1"/>
  <c r="O6554" i="1" s="1"/>
  <c r="O6553" i="1"/>
  <c r="Q6556" i="1"/>
  <c r="N6557" i="1"/>
  <c r="M6554" i="1" l="1"/>
  <c r="L6555" i="1"/>
  <c r="T6555" i="1" s="1"/>
  <c r="R6554" i="1"/>
  <c r="T6554" i="1"/>
  <c r="N6558" i="1"/>
  <c r="Q6557" i="1"/>
  <c r="M6555" i="1" l="1"/>
  <c r="L6556" i="1"/>
  <c r="T6556" i="1" s="1"/>
  <c r="O6555" i="1"/>
  <c r="R6555" i="1"/>
  <c r="V6554" i="1"/>
  <c r="Q6558" i="1"/>
  <c r="O6556" i="1" l="1"/>
  <c r="M6556" i="1"/>
  <c r="R6556" i="1"/>
  <c r="V6555" i="1"/>
  <c r="L6557" i="1"/>
  <c r="T6557" i="1" s="1"/>
  <c r="Q6559" i="1"/>
  <c r="V6556" i="1" l="1"/>
  <c r="L6558" i="1"/>
  <c r="T6558" i="1" s="1"/>
  <c r="M6557" i="1"/>
  <c r="O6557" i="1"/>
  <c r="R6557" i="1"/>
  <c r="Q6560" i="1"/>
  <c r="V6557" i="1" l="1"/>
  <c r="O6558" i="1"/>
  <c r="M6558" i="1"/>
  <c r="R6558" i="1"/>
  <c r="V6558" i="1" s="1"/>
  <c r="L6559" i="1"/>
  <c r="U6559" i="1" s="1"/>
  <c r="Q6561" i="1"/>
  <c r="O6559" i="1" l="1"/>
  <c r="M6559" i="1"/>
  <c r="N6559" i="1"/>
  <c r="L6560" i="1"/>
  <c r="U6560" i="1" s="1"/>
  <c r="R6559" i="1"/>
  <c r="T6559" i="1"/>
  <c r="Q6562" i="1"/>
  <c r="V6559" i="1" l="1"/>
  <c r="O6560" i="1"/>
  <c r="M6560" i="1"/>
  <c r="N6560" i="1"/>
  <c r="L6561" i="1"/>
  <c r="U6561" i="1" s="1"/>
  <c r="R6560" i="1"/>
  <c r="T6560" i="1"/>
  <c r="Q6563" i="1"/>
  <c r="V6560" i="1" l="1"/>
  <c r="M6561" i="1"/>
  <c r="O6561" i="1"/>
  <c r="N6561" i="1"/>
  <c r="R6561" i="1"/>
  <c r="T6561" i="1"/>
  <c r="L6562" i="1"/>
  <c r="U6562" i="1" s="1"/>
  <c r="Q6564" i="1"/>
  <c r="V6561" i="1" l="1"/>
  <c r="L6563" i="1"/>
  <c r="T6563" i="1" s="1"/>
  <c r="M6562" i="1"/>
  <c r="O6562" i="1"/>
  <c r="N6562" i="1"/>
  <c r="N6563" i="1" s="1"/>
  <c r="R6562" i="1"/>
  <c r="T6562" i="1"/>
  <c r="Q6565" i="1"/>
  <c r="O6563" i="1" l="1"/>
  <c r="M6563" i="1"/>
  <c r="R6563" i="1"/>
  <c r="V6562" i="1"/>
  <c r="V6563" i="1" s="1"/>
  <c r="L6564" i="1"/>
  <c r="T6564" i="1" s="1"/>
  <c r="N6564" i="1"/>
  <c r="Q6566" i="1"/>
  <c r="M6564" i="1" l="1"/>
  <c r="O6564" i="1"/>
  <c r="R6564" i="1"/>
  <c r="V6564" i="1" s="1"/>
  <c r="L6565" i="1"/>
  <c r="T6565" i="1" s="1"/>
  <c r="N6565" i="1"/>
  <c r="Q6567" i="1"/>
  <c r="M6565" i="1" l="1"/>
  <c r="O6565" i="1"/>
  <c r="R6565" i="1"/>
  <c r="V6565" i="1" s="1"/>
  <c r="L6566" i="1"/>
  <c r="T6566" i="1" s="1"/>
  <c r="N6566" i="1"/>
  <c r="N6567" i="1" s="1"/>
  <c r="N6568" i="1" s="1"/>
  <c r="Q6568" i="1"/>
  <c r="O6566" i="1" l="1"/>
  <c r="M6566" i="1"/>
  <c r="L6567" i="1"/>
  <c r="T6567" i="1" s="1"/>
  <c r="R6566" i="1"/>
  <c r="V6566" i="1" s="1"/>
  <c r="N6569" i="1"/>
  <c r="N6570" i="1" s="1"/>
  <c r="Q6569" i="1"/>
  <c r="M6567" i="1" l="1"/>
  <c r="O6567" i="1"/>
  <c r="R6567" i="1"/>
  <c r="V6567" i="1" s="1"/>
  <c r="L6568" i="1"/>
  <c r="M6568" i="1" s="1"/>
  <c r="N6571" i="1"/>
  <c r="Q6570" i="1"/>
  <c r="L6569" i="1" l="1"/>
  <c r="T6569" i="1" s="1"/>
  <c r="O6568" i="1"/>
  <c r="R6568" i="1"/>
  <c r="T6568" i="1"/>
  <c r="Q6571" i="1"/>
  <c r="N6572" i="1"/>
  <c r="M6569" i="1" l="1"/>
  <c r="O6569" i="1"/>
  <c r="R6569" i="1"/>
  <c r="L6570" i="1"/>
  <c r="T6570" i="1" s="1"/>
  <c r="V6568" i="1"/>
  <c r="V6569" i="1" s="1"/>
  <c r="N6573" i="1"/>
  <c r="Q6572" i="1"/>
  <c r="M6570" i="1" l="1"/>
  <c r="O6570" i="1"/>
  <c r="R6570" i="1"/>
  <c r="V6570" i="1" s="1"/>
  <c r="L6571" i="1"/>
  <c r="T6571" i="1" s="1"/>
  <c r="Q6573" i="1"/>
  <c r="N6574" i="1"/>
  <c r="O6571" i="1" l="1"/>
  <c r="M6571" i="1"/>
  <c r="R6571" i="1"/>
  <c r="V6571" i="1" s="1"/>
  <c r="L6572" i="1"/>
  <c r="R6572" i="1" s="1"/>
  <c r="Q6574" i="1"/>
  <c r="N6575" i="1"/>
  <c r="L6573" i="1" l="1"/>
  <c r="T6573" i="1" s="1"/>
  <c r="T6572" i="1"/>
  <c r="V6572" i="1" s="1"/>
  <c r="M6572" i="1"/>
  <c r="O6572" i="1"/>
  <c r="N6576" i="1"/>
  <c r="Q6575" i="1"/>
  <c r="M6573" i="1" l="1"/>
  <c r="O6573" i="1"/>
  <c r="R6573" i="1"/>
  <c r="V6573" i="1" s="1"/>
  <c r="L6574" i="1"/>
  <c r="T6574" i="1" s="1"/>
  <c r="Q6576" i="1"/>
  <c r="N6577" i="1"/>
  <c r="O6574" i="1" l="1"/>
  <c r="M6574" i="1"/>
  <c r="R6574" i="1"/>
  <c r="V6574" i="1" s="1"/>
  <c r="L6575" i="1"/>
  <c r="T6575" i="1" s="1"/>
  <c r="N6578" i="1"/>
  <c r="Q6577" i="1"/>
  <c r="L6576" i="1" l="1"/>
  <c r="T6576" i="1" s="1"/>
  <c r="M6575" i="1"/>
  <c r="O6575" i="1"/>
  <c r="R6575" i="1"/>
  <c r="V6575" i="1" s="1"/>
  <c r="Q6578" i="1"/>
  <c r="N6579" i="1"/>
  <c r="M6576" i="1" l="1"/>
  <c r="O6576" i="1"/>
  <c r="R6576" i="1"/>
  <c r="V6576" i="1" s="1"/>
  <c r="L6577" i="1"/>
  <c r="M6577" i="1" s="1"/>
  <c r="N6580" i="1"/>
  <c r="Q6579" i="1"/>
  <c r="L6578" i="1" l="1"/>
  <c r="T6578" i="1" s="1"/>
  <c r="O6577" i="1"/>
  <c r="R6577" i="1"/>
  <c r="T6577" i="1"/>
  <c r="Q6580" i="1"/>
  <c r="N6581" i="1"/>
  <c r="O6578" i="1" l="1"/>
  <c r="M6578" i="1"/>
  <c r="L6579" i="1"/>
  <c r="T6579" i="1" s="1"/>
  <c r="R6578" i="1"/>
  <c r="V6577" i="1"/>
  <c r="N6582" i="1"/>
  <c r="Q6581" i="1"/>
  <c r="M6579" i="1" l="1"/>
  <c r="L6580" i="1"/>
  <c r="T6580" i="1" s="1"/>
  <c r="O6579" i="1"/>
  <c r="R6579" i="1"/>
  <c r="V6578" i="1"/>
  <c r="Q6582" i="1"/>
  <c r="O6580" i="1" l="1"/>
  <c r="M6580" i="1"/>
  <c r="R6580" i="1"/>
  <c r="V6579" i="1"/>
  <c r="L6581" i="1"/>
  <c r="T6581" i="1" s="1"/>
  <c r="Q6583" i="1"/>
  <c r="V6580" i="1" l="1"/>
  <c r="M6581" i="1"/>
  <c r="O6581" i="1"/>
  <c r="L6582" i="1"/>
  <c r="T6582" i="1" s="1"/>
  <c r="R6581" i="1"/>
  <c r="Q6584" i="1"/>
  <c r="V6581" i="1" l="1"/>
  <c r="L6583" i="1"/>
  <c r="U6583" i="1" s="1"/>
  <c r="O6582" i="1"/>
  <c r="M6582" i="1"/>
  <c r="R6582" i="1"/>
  <c r="Q6585" i="1"/>
  <c r="V6582" i="1" l="1"/>
  <c r="M6583" i="1"/>
  <c r="O6583" i="1"/>
  <c r="N6583" i="1"/>
  <c r="R6583" i="1"/>
  <c r="T6583" i="1"/>
  <c r="L6584" i="1"/>
  <c r="U6584" i="1" s="1"/>
  <c r="Q6586" i="1"/>
  <c r="V6583" i="1" l="1"/>
  <c r="O6584" i="1"/>
  <c r="M6584" i="1"/>
  <c r="N6584" i="1"/>
  <c r="R6584" i="1"/>
  <c r="T6584" i="1"/>
  <c r="L6585" i="1"/>
  <c r="U6585" i="1" s="1"/>
  <c r="Q6587" i="1"/>
  <c r="V6584" i="1" l="1"/>
  <c r="M6585" i="1"/>
  <c r="O6585" i="1"/>
  <c r="L6586" i="1"/>
  <c r="U6586" i="1" s="1"/>
  <c r="N6585" i="1"/>
  <c r="R6585" i="1"/>
  <c r="T6585" i="1"/>
  <c r="Q6588" i="1"/>
  <c r="V6585" i="1" l="1"/>
  <c r="O6586" i="1"/>
  <c r="N6586" i="1"/>
  <c r="N6587" i="1" s="1"/>
  <c r="M6586" i="1"/>
  <c r="R6586" i="1"/>
  <c r="L6587" i="1"/>
  <c r="T6587" i="1" s="1"/>
  <c r="T6586" i="1"/>
  <c r="V6586" i="1" s="1"/>
  <c r="Q6589" i="1"/>
  <c r="M6587" i="1" l="1"/>
  <c r="O6587" i="1"/>
  <c r="R6587" i="1"/>
  <c r="V6587" i="1" s="1"/>
  <c r="L6588" i="1"/>
  <c r="T6588" i="1" s="1"/>
  <c r="N6588" i="1"/>
  <c r="Q6590" i="1"/>
  <c r="O6588" i="1" l="1"/>
  <c r="M6588" i="1"/>
  <c r="R6588" i="1"/>
  <c r="V6588" i="1" s="1"/>
  <c r="L6589" i="1"/>
  <c r="M6589" i="1" s="1"/>
  <c r="N6589" i="1"/>
  <c r="Q6591" i="1"/>
  <c r="L6590" i="1" l="1"/>
  <c r="T6590" i="1" s="1"/>
  <c r="O6589" i="1"/>
  <c r="R6589" i="1"/>
  <c r="T6589" i="1"/>
  <c r="N6590" i="1"/>
  <c r="N6591" i="1" s="1"/>
  <c r="N6592" i="1" s="1"/>
  <c r="O6590" i="1"/>
  <c r="M6590" i="1"/>
  <c r="Q6592" i="1"/>
  <c r="R6590" i="1" l="1"/>
  <c r="L6591" i="1"/>
  <c r="T6591" i="1" s="1"/>
  <c r="V6589" i="1"/>
  <c r="N6593" i="1"/>
  <c r="N6594" i="1" s="1"/>
  <c r="Q6593" i="1"/>
  <c r="V6590" i="1" l="1"/>
  <c r="O6591" i="1"/>
  <c r="L6592" i="1"/>
  <c r="R6592" i="1" s="1"/>
  <c r="M6591" i="1"/>
  <c r="R6591" i="1"/>
  <c r="V6591" i="1" s="1"/>
  <c r="Q6594" i="1"/>
  <c r="N6595" i="1"/>
  <c r="L6593" i="1" l="1"/>
  <c r="T6593" i="1" s="1"/>
  <c r="T6592" i="1"/>
  <c r="V6592" i="1" s="1"/>
  <c r="M6592" i="1"/>
  <c r="O6592" i="1"/>
  <c r="N6596" i="1"/>
  <c r="Q6595" i="1"/>
  <c r="M6593" i="1" l="1"/>
  <c r="O6593" i="1"/>
  <c r="R6593" i="1"/>
  <c r="V6593" i="1" s="1"/>
  <c r="L6594" i="1"/>
  <c r="T6594" i="1" s="1"/>
  <c r="Q6596" i="1"/>
  <c r="N6597" i="1"/>
  <c r="O6594" i="1" l="1"/>
  <c r="M6594" i="1"/>
  <c r="R6594" i="1"/>
  <c r="V6594" i="1" s="1"/>
  <c r="L6595" i="1"/>
  <c r="T6595" i="1" s="1"/>
  <c r="N6598" i="1"/>
  <c r="Q6597" i="1"/>
  <c r="M6595" i="1" l="1"/>
  <c r="L6596" i="1"/>
  <c r="T6596" i="1" s="1"/>
  <c r="O6595" i="1"/>
  <c r="R6595" i="1"/>
  <c r="V6595" i="1" s="1"/>
  <c r="Q6598" i="1"/>
  <c r="N6599" i="1"/>
  <c r="O6596" i="1" l="1"/>
  <c r="L6597" i="1"/>
  <c r="T6597" i="1" s="1"/>
  <c r="M6596" i="1"/>
  <c r="R6596" i="1"/>
  <c r="V6596" i="1" s="1"/>
  <c r="N6600" i="1"/>
  <c r="Q6599" i="1"/>
  <c r="M6597" i="1" l="1"/>
  <c r="O6597" i="1"/>
  <c r="R6597" i="1"/>
  <c r="V6597" i="1" s="1"/>
  <c r="L6598" i="1"/>
  <c r="T6598" i="1" s="1"/>
  <c r="Q6600" i="1"/>
  <c r="N6601" i="1"/>
  <c r="O6598" i="1" l="1"/>
  <c r="L6599" i="1"/>
  <c r="R6599" i="1" s="1"/>
  <c r="M6598" i="1"/>
  <c r="R6598" i="1"/>
  <c r="V6598" i="1" s="1"/>
  <c r="N6602" i="1"/>
  <c r="Q6601" i="1"/>
  <c r="M6599" i="1" l="1"/>
  <c r="T6599" i="1"/>
  <c r="V6599" i="1" s="1"/>
  <c r="L6600" i="1"/>
  <c r="R6600" i="1" s="1"/>
  <c r="O6599" i="1"/>
  <c r="Q6602" i="1"/>
  <c r="N6603" i="1"/>
  <c r="L6601" i="1" l="1"/>
  <c r="T6601" i="1" s="1"/>
  <c r="T6600" i="1"/>
  <c r="V6600" i="1" s="1"/>
  <c r="O6600" i="1"/>
  <c r="M6600" i="1"/>
  <c r="N6604" i="1"/>
  <c r="Q6603" i="1"/>
  <c r="M6601" i="1" l="1"/>
  <c r="O6601" i="1"/>
  <c r="L6602" i="1"/>
  <c r="T6602" i="1" s="1"/>
  <c r="R6601" i="1"/>
  <c r="V6601" i="1" s="1"/>
  <c r="Q6604" i="1"/>
  <c r="N6605" i="1"/>
  <c r="O6602" i="1" l="1"/>
  <c r="M6602" i="1"/>
  <c r="R6602" i="1"/>
  <c r="V6602" i="1" s="1"/>
  <c r="L6603" i="1"/>
  <c r="O6603" i="1" s="1"/>
  <c r="N6606" i="1"/>
  <c r="Q6605" i="1"/>
  <c r="L6604" i="1" l="1"/>
  <c r="T6604" i="1" s="1"/>
  <c r="R6603" i="1"/>
  <c r="T6603" i="1"/>
  <c r="M6603" i="1"/>
  <c r="Q6606" i="1"/>
  <c r="O6604" i="1" l="1"/>
  <c r="V6603" i="1"/>
  <c r="R6604" i="1"/>
  <c r="L6605" i="1"/>
  <c r="R6605" i="1" s="1"/>
  <c r="M6604" i="1"/>
  <c r="Q6607" i="1"/>
  <c r="V6604" i="1" l="1"/>
  <c r="M6605" i="1"/>
  <c r="T6605" i="1"/>
  <c r="L6606" i="1"/>
  <c r="T6606" i="1" s="1"/>
  <c r="O6605" i="1"/>
  <c r="Q6608" i="1"/>
  <c r="V6605" i="1" l="1"/>
  <c r="O6606" i="1"/>
  <c r="L6607" i="1"/>
  <c r="N6607" i="1" s="1"/>
  <c r="M6606" i="1"/>
  <c r="R6606" i="1"/>
  <c r="Q6609" i="1"/>
  <c r="V6606" i="1" l="1"/>
  <c r="M6607" i="1"/>
  <c r="L6608" i="1"/>
  <c r="U6608" i="1" s="1"/>
  <c r="O6607" i="1"/>
  <c r="R6607" i="1"/>
  <c r="T6607" i="1"/>
  <c r="U6607" i="1"/>
  <c r="Q6610" i="1"/>
  <c r="M6608" i="1" l="1"/>
  <c r="O6608" i="1"/>
  <c r="N6608" i="1"/>
  <c r="T6608" i="1"/>
  <c r="R6608" i="1"/>
  <c r="V6607" i="1"/>
  <c r="L6609" i="1"/>
  <c r="U6609" i="1" s="1"/>
  <c r="Q6611" i="1"/>
  <c r="V6608" i="1" l="1"/>
  <c r="M6609" i="1"/>
  <c r="O6609" i="1"/>
  <c r="N6609" i="1"/>
  <c r="L6610" i="1"/>
  <c r="U6610" i="1" s="1"/>
  <c r="R6609" i="1"/>
  <c r="T6609" i="1"/>
  <c r="V6609" i="1" s="1"/>
  <c r="Q6612" i="1"/>
  <c r="O6610" i="1" l="1"/>
  <c r="M6610" i="1"/>
  <c r="N6610" i="1"/>
  <c r="L6611" i="1"/>
  <c r="T6611" i="1" s="1"/>
  <c r="R6610" i="1"/>
  <c r="T6610" i="1"/>
  <c r="N6611" i="1"/>
  <c r="Q6613" i="1"/>
  <c r="V6610" i="1" l="1"/>
  <c r="M6611" i="1"/>
  <c r="O6611" i="1"/>
  <c r="R6611" i="1"/>
  <c r="V6611" i="1" s="1"/>
  <c r="L6612" i="1"/>
  <c r="R6612" i="1" s="1"/>
  <c r="N6612" i="1"/>
  <c r="Q6614" i="1"/>
  <c r="M6612" i="1" l="1"/>
  <c r="O6612" i="1"/>
  <c r="T6612" i="1"/>
  <c r="V6612" i="1" s="1"/>
  <c r="L6613" i="1"/>
  <c r="T6613" i="1" s="1"/>
  <c r="N6613" i="1"/>
  <c r="Q6615" i="1"/>
  <c r="L6614" i="1" l="1"/>
  <c r="T6614" i="1" s="1"/>
  <c r="R6613" i="1"/>
  <c r="V6613" i="1" s="1"/>
  <c r="O6613" i="1"/>
  <c r="M6613" i="1"/>
  <c r="N6614" i="1"/>
  <c r="N6615" i="1" s="1"/>
  <c r="N6616" i="1" s="1"/>
  <c r="Q6616" i="1"/>
  <c r="O6614" i="1" l="1"/>
  <c r="R6614" i="1"/>
  <c r="V6614" i="1" s="1"/>
  <c r="M6614" i="1"/>
  <c r="L6615" i="1"/>
  <c r="T6615" i="1" s="1"/>
  <c r="N6617" i="1"/>
  <c r="N6618" i="1" s="1"/>
  <c r="Q6617" i="1"/>
  <c r="L6616" i="1" l="1"/>
  <c r="T6616" i="1" s="1"/>
  <c r="M6615" i="1"/>
  <c r="O6615" i="1"/>
  <c r="R6615" i="1"/>
  <c r="V6615" i="1" s="1"/>
  <c r="N6619" i="1"/>
  <c r="Q6618" i="1"/>
  <c r="M6616" i="1" l="1"/>
  <c r="O6616" i="1"/>
  <c r="L6617" i="1"/>
  <c r="T6617" i="1" s="1"/>
  <c r="R6616" i="1"/>
  <c r="V6616" i="1" s="1"/>
  <c r="Q6619" i="1"/>
  <c r="N6620" i="1"/>
  <c r="M6617" i="1" l="1"/>
  <c r="O6617" i="1"/>
  <c r="R6617" i="1"/>
  <c r="V6617" i="1" s="1"/>
  <c r="L6618" i="1"/>
  <c r="T6618" i="1" s="1"/>
  <c r="N6621" i="1"/>
  <c r="Q6620" i="1"/>
  <c r="M6618" i="1" l="1"/>
  <c r="R6618" i="1"/>
  <c r="V6618" i="1" s="1"/>
  <c r="L6619" i="1"/>
  <c r="R6619" i="1" s="1"/>
  <c r="O6618" i="1"/>
  <c r="Q6621" i="1"/>
  <c r="N6622" i="1"/>
  <c r="T6619" i="1" l="1"/>
  <c r="V6619" i="1" s="1"/>
  <c r="L6620" i="1"/>
  <c r="M6620" i="1" s="1"/>
  <c r="O6619" i="1"/>
  <c r="M6619" i="1"/>
  <c r="N6623" i="1"/>
  <c r="Q6622" i="1"/>
  <c r="L6621" i="1" l="1"/>
  <c r="T6621" i="1" s="1"/>
  <c r="R6620" i="1"/>
  <c r="T6620" i="1"/>
  <c r="O6620" i="1"/>
  <c r="Q6623" i="1"/>
  <c r="N6624" i="1"/>
  <c r="O6621" i="1" l="1"/>
  <c r="M6621" i="1"/>
  <c r="R6621" i="1"/>
  <c r="L6622" i="1"/>
  <c r="T6622" i="1" s="1"/>
  <c r="V6620" i="1"/>
  <c r="V6621" i="1" s="1"/>
  <c r="N6625" i="1"/>
  <c r="Q6624" i="1"/>
  <c r="L6623" i="1" l="1"/>
  <c r="T6623" i="1" s="1"/>
  <c r="M6622" i="1"/>
  <c r="O6622" i="1"/>
  <c r="R6622" i="1"/>
  <c r="V6622" i="1" s="1"/>
  <c r="Q6625" i="1"/>
  <c r="N6626" i="1"/>
  <c r="O6623" i="1" l="1"/>
  <c r="M6623" i="1"/>
  <c r="R6623" i="1"/>
  <c r="V6623" i="1" s="1"/>
  <c r="L6624" i="1"/>
  <c r="T6624" i="1" s="1"/>
  <c r="N6627" i="1"/>
  <c r="Q6626" i="1"/>
  <c r="M6624" i="1" l="1"/>
  <c r="L6625" i="1"/>
  <c r="T6625" i="1" s="1"/>
  <c r="O6624" i="1"/>
  <c r="R6624" i="1"/>
  <c r="V6624" i="1" s="1"/>
  <c r="Q6627" i="1"/>
  <c r="N6628" i="1"/>
  <c r="O6625" i="1" l="1"/>
  <c r="M6625" i="1"/>
  <c r="L6626" i="1"/>
  <c r="T6626" i="1" s="1"/>
  <c r="R6625" i="1"/>
  <c r="V6625" i="1" s="1"/>
  <c r="N6629" i="1"/>
  <c r="Q6628" i="1"/>
  <c r="O6626" i="1" l="1"/>
  <c r="M6626" i="1"/>
  <c r="R6626" i="1"/>
  <c r="V6626" i="1" s="1"/>
  <c r="L6627" i="1"/>
  <c r="T6627" i="1" s="1"/>
  <c r="Q6629" i="1"/>
  <c r="N6630" i="1"/>
  <c r="O6627" i="1" l="1"/>
  <c r="M6627" i="1"/>
  <c r="R6627" i="1"/>
  <c r="V6627" i="1" s="1"/>
  <c r="L6628" i="1"/>
  <c r="T6628" i="1" s="1"/>
  <c r="Q6630" i="1"/>
  <c r="L6629" i="1" l="1"/>
  <c r="T6629" i="1" s="1"/>
  <c r="M6628" i="1"/>
  <c r="O6628" i="1"/>
  <c r="R6628" i="1"/>
  <c r="V6628" i="1" s="1"/>
  <c r="Q6631" i="1"/>
  <c r="O6629" i="1" l="1"/>
  <c r="M6629" i="1"/>
  <c r="R6629" i="1"/>
  <c r="V6629" i="1" s="1"/>
  <c r="L6630" i="1"/>
  <c r="T6630" i="1" s="1"/>
  <c r="Q6632" i="1"/>
  <c r="O6630" i="1" l="1"/>
  <c r="M6630" i="1"/>
  <c r="R6630" i="1"/>
  <c r="V6630" i="1" s="1"/>
  <c r="L6631" i="1"/>
  <c r="N6631" i="1" s="1"/>
  <c r="Q6633" i="1"/>
  <c r="M6631" i="1" l="1"/>
  <c r="O6631" i="1"/>
  <c r="T6631" i="1"/>
  <c r="L6632" i="1"/>
  <c r="U6632" i="1" s="1"/>
  <c r="R6631" i="1"/>
  <c r="U6631" i="1"/>
  <c r="Q6634" i="1"/>
  <c r="V6631" i="1" l="1"/>
  <c r="N6632" i="1"/>
  <c r="L6633" i="1"/>
  <c r="U6633" i="1" s="1"/>
  <c r="O6632" i="1"/>
  <c r="M6632" i="1"/>
  <c r="R6632" i="1"/>
  <c r="T6632" i="1"/>
  <c r="Q6635" i="1"/>
  <c r="M6633" i="1" l="1"/>
  <c r="O6633" i="1"/>
  <c r="V6632" i="1"/>
  <c r="N6633" i="1"/>
  <c r="R6633" i="1"/>
  <c r="T6633" i="1"/>
  <c r="L6634" i="1"/>
  <c r="U6634" i="1" s="1"/>
  <c r="Q6636" i="1"/>
  <c r="V6633" i="1" l="1"/>
  <c r="L6635" i="1"/>
  <c r="T6635" i="1" s="1"/>
  <c r="M6634" i="1"/>
  <c r="O6634" i="1"/>
  <c r="N6634" i="1"/>
  <c r="N6635" i="1" s="1"/>
  <c r="R6634" i="1"/>
  <c r="T6634" i="1"/>
  <c r="Q6637" i="1"/>
  <c r="O6635" i="1" l="1"/>
  <c r="R6635" i="1"/>
  <c r="V6634" i="1"/>
  <c r="M6635" i="1"/>
  <c r="L6636" i="1"/>
  <c r="O6636" i="1" s="1"/>
  <c r="N6636" i="1"/>
  <c r="Q6638" i="1"/>
  <c r="V6635" i="1" l="1"/>
  <c r="L6637" i="1"/>
  <c r="T6637" i="1" s="1"/>
  <c r="R6636" i="1"/>
  <c r="T6636" i="1"/>
  <c r="M6636" i="1"/>
  <c r="N6637" i="1"/>
  <c r="Q6639" i="1"/>
  <c r="M6637" i="1" l="1"/>
  <c r="O6637" i="1"/>
  <c r="R6637" i="1"/>
  <c r="L6638" i="1"/>
  <c r="T6638" i="1" s="1"/>
  <c r="V6636" i="1"/>
  <c r="V6637" i="1" s="1"/>
  <c r="N6638" i="1"/>
  <c r="N6639" i="1" s="1"/>
  <c r="N6640" i="1" s="1"/>
  <c r="Q6640" i="1"/>
  <c r="M6638" i="1" l="1"/>
  <c r="O6638" i="1"/>
  <c r="L6639" i="1"/>
  <c r="R6639" i="1" s="1"/>
  <c r="R6638" i="1"/>
  <c r="V6638" i="1" s="1"/>
  <c r="N6641" i="1"/>
  <c r="N6642" i="1" s="1"/>
  <c r="Q6641" i="1"/>
  <c r="M6639" i="1" l="1"/>
  <c r="O6639" i="1"/>
  <c r="L6640" i="1"/>
  <c r="T6640" i="1" s="1"/>
  <c r="T6639" i="1"/>
  <c r="V6639" i="1" s="1"/>
  <c r="Q6642" i="1"/>
  <c r="N6643" i="1"/>
  <c r="O6640" i="1" l="1"/>
  <c r="L6641" i="1"/>
  <c r="T6641" i="1" s="1"/>
  <c r="M6640" i="1"/>
  <c r="R6640" i="1"/>
  <c r="V6640" i="1" s="1"/>
  <c r="N6644" i="1"/>
  <c r="Q6643" i="1"/>
  <c r="M6641" i="1" l="1"/>
  <c r="O6641" i="1"/>
  <c r="R6641" i="1"/>
  <c r="V6641" i="1" s="1"/>
  <c r="L6642" i="1"/>
  <c r="T6642" i="1" s="1"/>
  <c r="Q6644" i="1"/>
  <c r="N6645" i="1"/>
  <c r="M6642" i="1" l="1"/>
  <c r="L6643" i="1"/>
  <c r="T6643" i="1" s="1"/>
  <c r="O6642" i="1"/>
  <c r="R6642" i="1"/>
  <c r="V6642" i="1" s="1"/>
  <c r="N6646" i="1"/>
  <c r="Q6645" i="1"/>
  <c r="M6643" i="1" l="1"/>
  <c r="L6644" i="1"/>
  <c r="T6644" i="1" s="1"/>
  <c r="O6643" i="1"/>
  <c r="R6643" i="1"/>
  <c r="V6643" i="1" s="1"/>
  <c r="Q6646" i="1"/>
  <c r="N6647" i="1"/>
  <c r="M6644" i="1" l="1"/>
  <c r="O6644" i="1"/>
  <c r="R6644" i="1"/>
  <c r="V6644" i="1" s="1"/>
  <c r="L6645" i="1"/>
  <c r="T6645" i="1" s="1"/>
  <c r="N6648" i="1"/>
  <c r="Q6647" i="1"/>
  <c r="M6645" i="1" l="1"/>
  <c r="O6645" i="1"/>
  <c r="R6645" i="1"/>
  <c r="V6645" i="1" s="1"/>
  <c r="L6646" i="1"/>
  <c r="T6646" i="1" s="1"/>
  <c r="Q6648" i="1"/>
  <c r="N6649" i="1"/>
  <c r="M6646" i="1" l="1"/>
  <c r="L6647" i="1"/>
  <c r="T6647" i="1" s="1"/>
  <c r="O6646" i="1"/>
  <c r="R6646" i="1"/>
  <c r="V6646" i="1" s="1"/>
  <c r="N6650" i="1"/>
  <c r="Q6649" i="1"/>
  <c r="M6647" i="1" l="1"/>
  <c r="L6648" i="1"/>
  <c r="T6648" i="1" s="1"/>
  <c r="O6647" i="1"/>
  <c r="R6647" i="1"/>
  <c r="V6647" i="1" s="1"/>
  <c r="Q6650" i="1"/>
  <c r="N6651" i="1"/>
  <c r="M6648" i="1" l="1"/>
  <c r="O6648" i="1"/>
  <c r="R6648" i="1"/>
  <c r="V6648" i="1" s="1"/>
  <c r="L6649" i="1"/>
  <c r="T6649" i="1" s="1"/>
  <c r="N6652" i="1"/>
  <c r="Q6651" i="1"/>
  <c r="M6649" i="1" l="1"/>
  <c r="O6649" i="1"/>
  <c r="L6650" i="1"/>
  <c r="T6650" i="1" s="1"/>
  <c r="R6649" i="1"/>
  <c r="V6649" i="1" s="1"/>
  <c r="N6653" i="1"/>
  <c r="Q6652" i="1"/>
  <c r="M6650" i="1" l="1"/>
  <c r="O6650" i="1"/>
  <c r="L6651" i="1"/>
  <c r="T6651" i="1" s="1"/>
  <c r="R6650" i="1"/>
  <c r="V6650" i="1" s="1"/>
  <c r="Q6653" i="1"/>
  <c r="N6654" i="1"/>
  <c r="M6651" i="1" l="1"/>
  <c r="O6651" i="1"/>
  <c r="L6652" i="1"/>
  <c r="T6652" i="1" s="1"/>
  <c r="R6651" i="1"/>
  <c r="V6651" i="1" s="1"/>
  <c r="Q6654" i="1"/>
  <c r="M6652" i="1" l="1"/>
  <c r="L6653" i="1"/>
  <c r="T6653" i="1" s="1"/>
  <c r="O6652" i="1"/>
  <c r="R6652" i="1"/>
  <c r="V6652" i="1" s="1"/>
  <c r="Q6655" i="1"/>
  <c r="L6654" i="1" l="1"/>
  <c r="T6654" i="1" s="1"/>
  <c r="M6653" i="1"/>
  <c r="O6653" i="1"/>
  <c r="R6653" i="1"/>
  <c r="V6653" i="1" s="1"/>
  <c r="Q6656" i="1"/>
  <c r="M6654" i="1" l="1"/>
  <c r="O6654" i="1"/>
  <c r="R6654" i="1"/>
  <c r="V6654" i="1" s="1"/>
  <c r="L6655" i="1"/>
  <c r="U6655" i="1" s="1"/>
  <c r="Q6657" i="1"/>
  <c r="N6655" i="1" l="1"/>
  <c r="T6655" i="1"/>
  <c r="L6656" i="1"/>
  <c r="U6656" i="1" s="1"/>
  <c r="M6655" i="1"/>
  <c r="R6655" i="1"/>
  <c r="O6655" i="1"/>
  <c r="Q6658" i="1"/>
  <c r="N6656" i="1" l="1"/>
  <c r="M6656" i="1"/>
  <c r="O6656" i="1"/>
  <c r="V6655" i="1"/>
  <c r="L6657" i="1"/>
  <c r="U6657" i="1" s="1"/>
  <c r="T6656" i="1"/>
  <c r="R6656" i="1"/>
  <c r="Q6659" i="1"/>
  <c r="M6657" i="1" l="1"/>
  <c r="V6656" i="1"/>
  <c r="L6658" i="1"/>
  <c r="U6658" i="1" s="1"/>
  <c r="O6657" i="1"/>
  <c r="T6657" i="1"/>
  <c r="N6657" i="1"/>
  <c r="R6657" i="1"/>
  <c r="Q6660" i="1"/>
  <c r="M6658" i="1" l="1"/>
  <c r="O6658" i="1"/>
  <c r="N6658" i="1"/>
  <c r="N6659" i="1" s="1"/>
  <c r="R6658" i="1"/>
  <c r="T6658" i="1"/>
  <c r="V6657" i="1"/>
  <c r="L6659" i="1"/>
  <c r="T6659" i="1" s="1"/>
  <c r="Q6661" i="1"/>
  <c r="V6658" i="1" l="1"/>
  <c r="M6659" i="1"/>
  <c r="L6660" i="1"/>
  <c r="T6660" i="1" s="1"/>
  <c r="O6659" i="1"/>
  <c r="R6659" i="1"/>
  <c r="V6659" i="1" s="1"/>
  <c r="N6660" i="1"/>
  <c r="Q6662" i="1"/>
  <c r="M6660" i="1" l="1"/>
  <c r="L6661" i="1"/>
  <c r="T6661" i="1" s="1"/>
  <c r="O6660" i="1"/>
  <c r="R6660" i="1"/>
  <c r="V6660" i="1" s="1"/>
  <c r="N6661" i="1"/>
  <c r="Q6663" i="1"/>
  <c r="M6661" i="1" l="1"/>
  <c r="L6662" i="1"/>
  <c r="T6662" i="1" s="1"/>
  <c r="O6661" i="1"/>
  <c r="R6661" i="1"/>
  <c r="V6661" i="1" s="1"/>
  <c r="N6662" i="1"/>
  <c r="N6663" i="1" s="1"/>
  <c r="N6664" i="1" s="1"/>
  <c r="Q6664" i="1"/>
  <c r="O6662" i="1" l="1"/>
  <c r="M6662" i="1"/>
  <c r="R6662" i="1"/>
  <c r="V6662" i="1" s="1"/>
  <c r="L6663" i="1"/>
  <c r="R6663" i="1" s="1"/>
  <c r="N6665" i="1"/>
  <c r="N6666" i="1" s="1"/>
  <c r="Q6665" i="1"/>
  <c r="L6664" i="1" l="1"/>
  <c r="T6664" i="1" s="1"/>
  <c r="T6663" i="1"/>
  <c r="V6663" i="1" s="1"/>
  <c r="M6663" i="1"/>
  <c r="O6663" i="1"/>
  <c r="Q6666" i="1"/>
  <c r="N6667" i="1"/>
  <c r="M6664" i="1" l="1"/>
  <c r="O6664" i="1"/>
  <c r="R6664" i="1"/>
  <c r="V6664" i="1" s="1"/>
  <c r="L6665" i="1"/>
  <c r="R6665" i="1" s="1"/>
  <c r="N6668" i="1"/>
  <c r="Q6667" i="1"/>
  <c r="M6665" i="1" l="1"/>
  <c r="L6666" i="1"/>
  <c r="T6666" i="1" s="1"/>
  <c r="O6665" i="1"/>
  <c r="T6665" i="1"/>
  <c r="V6665" i="1" s="1"/>
  <c r="Q6668" i="1"/>
  <c r="N6669" i="1"/>
  <c r="R6666" i="1" l="1"/>
  <c r="V6666" i="1" s="1"/>
  <c r="L6667" i="1"/>
  <c r="T6667" i="1" s="1"/>
  <c r="M6666" i="1"/>
  <c r="O6666" i="1"/>
  <c r="N6670" i="1"/>
  <c r="Q6669" i="1"/>
  <c r="L6668" i="1" l="1"/>
  <c r="T6668" i="1" s="1"/>
  <c r="M6667" i="1"/>
  <c r="O6667" i="1"/>
  <c r="R6667" i="1"/>
  <c r="V6667" i="1" s="1"/>
  <c r="Q6670" i="1"/>
  <c r="N6671" i="1"/>
  <c r="M6668" i="1" l="1"/>
  <c r="O6668" i="1"/>
  <c r="R6668" i="1"/>
  <c r="V6668" i="1" s="1"/>
  <c r="L6669" i="1"/>
  <c r="T6669" i="1" s="1"/>
  <c r="N6672" i="1"/>
  <c r="Q6671" i="1"/>
  <c r="M6669" i="1" l="1"/>
  <c r="L6670" i="1"/>
  <c r="T6670" i="1" s="1"/>
  <c r="O6669" i="1"/>
  <c r="R6669" i="1"/>
  <c r="V6669" i="1" s="1"/>
  <c r="Q6672" i="1"/>
  <c r="N6673" i="1"/>
  <c r="L6671" i="1" l="1"/>
  <c r="T6671" i="1" s="1"/>
  <c r="O6670" i="1"/>
  <c r="R6670" i="1"/>
  <c r="V6670" i="1" s="1"/>
  <c r="M6670" i="1"/>
  <c r="N6674" i="1"/>
  <c r="Q6673" i="1"/>
  <c r="M6671" i="1" l="1"/>
  <c r="O6671" i="1"/>
  <c r="R6671" i="1"/>
  <c r="V6671" i="1" s="1"/>
  <c r="L6672" i="1"/>
  <c r="T6672" i="1" s="1"/>
  <c r="Q6674" i="1"/>
  <c r="N6675" i="1"/>
  <c r="M6672" i="1" l="1"/>
  <c r="O6672" i="1"/>
  <c r="L6673" i="1"/>
  <c r="T6673" i="1" s="1"/>
  <c r="R6672" i="1"/>
  <c r="V6672" i="1" s="1"/>
  <c r="N6676" i="1"/>
  <c r="Q6675" i="1"/>
  <c r="M6673" i="1" l="1"/>
  <c r="L6674" i="1"/>
  <c r="T6674" i="1" s="1"/>
  <c r="O6673" i="1"/>
  <c r="R6673" i="1"/>
  <c r="V6673" i="1" s="1"/>
  <c r="Q6676" i="1"/>
  <c r="N6677" i="1"/>
  <c r="M6674" i="1" l="1"/>
  <c r="L6675" i="1"/>
  <c r="T6675" i="1" s="1"/>
  <c r="O6674" i="1"/>
  <c r="R6674" i="1"/>
  <c r="V6674" i="1" s="1"/>
  <c r="Q6677" i="1"/>
  <c r="N6678" i="1"/>
  <c r="L6676" i="1" l="1"/>
  <c r="T6676" i="1" s="1"/>
  <c r="O6675" i="1"/>
  <c r="M6675" i="1"/>
  <c r="R6675" i="1"/>
  <c r="V6675" i="1" s="1"/>
  <c r="Q6678" i="1"/>
  <c r="O6676" i="1" l="1"/>
  <c r="M6676" i="1"/>
  <c r="R6676" i="1"/>
  <c r="V6676" i="1" s="1"/>
  <c r="L6677" i="1"/>
  <c r="T6677" i="1" s="1"/>
  <c r="Q6679" i="1"/>
  <c r="O6677" i="1" l="1"/>
  <c r="M6677" i="1"/>
  <c r="L6678" i="1"/>
  <c r="T6678" i="1" s="1"/>
  <c r="R6677" i="1"/>
  <c r="V6677" i="1" s="1"/>
  <c r="Q6680" i="1"/>
  <c r="L6679" i="1" l="1"/>
  <c r="U6679" i="1" s="1"/>
  <c r="M6678" i="1"/>
  <c r="O6678" i="1"/>
  <c r="R6678" i="1"/>
  <c r="V6678" i="1" s="1"/>
  <c r="Q6681" i="1"/>
  <c r="M6679" i="1" l="1"/>
  <c r="N6679" i="1"/>
  <c r="R6679" i="1"/>
  <c r="O6679" i="1"/>
  <c r="T6679" i="1"/>
  <c r="V6679" i="1" s="1"/>
  <c r="L6680" i="1"/>
  <c r="U6680" i="1" s="1"/>
  <c r="Q6682" i="1"/>
  <c r="M6680" i="1" l="1"/>
  <c r="O6680" i="1"/>
  <c r="N6680" i="1"/>
  <c r="L6681" i="1"/>
  <c r="U6681" i="1" s="1"/>
  <c r="R6680" i="1"/>
  <c r="T6680" i="1"/>
  <c r="Q6683" i="1"/>
  <c r="V6680" i="1" l="1"/>
  <c r="O6681" i="1"/>
  <c r="M6681" i="1"/>
  <c r="N6681" i="1"/>
  <c r="R6681" i="1"/>
  <c r="T6681" i="1"/>
  <c r="L6682" i="1"/>
  <c r="U6682" i="1" s="1"/>
  <c r="Q6684" i="1"/>
  <c r="V6681" i="1" l="1"/>
  <c r="M6682" i="1"/>
  <c r="O6682" i="1"/>
  <c r="N6682" i="1"/>
  <c r="L6683" i="1"/>
  <c r="T6683" i="1" s="1"/>
  <c r="R6682" i="1"/>
  <c r="T6682" i="1"/>
  <c r="N6683" i="1"/>
  <c r="Q6685" i="1"/>
  <c r="V6682" i="1" l="1"/>
  <c r="O6683" i="1"/>
  <c r="M6683" i="1"/>
  <c r="R6683" i="1"/>
  <c r="L6684" i="1"/>
  <c r="T6684" i="1" s="1"/>
  <c r="N6684" i="1"/>
  <c r="Q6686" i="1"/>
  <c r="V6683" i="1" l="1"/>
  <c r="L6685" i="1"/>
  <c r="T6685" i="1" s="1"/>
  <c r="M6684" i="1"/>
  <c r="O6684" i="1"/>
  <c r="R6684" i="1"/>
  <c r="V6684" i="1" s="1"/>
  <c r="N6685" i="1"/>
  <c r="Q6687" i="1"/>
  <c r="M6685" i="1" l="1"/>
  <c r="O6685" i="1"/>
  <c r="R6685" i="1"/>
  <c r="V6685" i="1" s="1"/>
  <c r="L6686" i="1"/>
  <c r="T6686" i="1" s="1"/>
  <c r="N6686" i="1"/>
  <c r="N6687" i="1" s="1"/>
  <c r="N6688" i="1" s="1"/>
  <c r="Q6688" i="1"/>
  <c r="M6686" i="1" l="1"/>
  <c r="O6686" i="1"/>
  <c r="R6686" i="1"/>
  <c r="V6686" i="1" s="1"/>
  <c r="L6687" i="1"/>
  <c r="T6687" i="1" s="1"/>
  <c r="N6689" i="1"/>
  <c r="Q6689" i="1"/>
  <c r="M6687" i="1" l="1"/>
  <c r="L6688" i="1"/>
  <c r="T6688" i="1" s="1"/>
  <c r="O6687" i="1"/>
  <c r="R6687" i="1"/>
  <c r="V6687" i="1" s="1"/>
  <c r="N6690" i="1"/>
  <c r="N6691" i="1" s="1"/>
  <c r="Q6690" i="1"/>
  <c r="M6688" i="1" l="1"/>
  <c r="O6688" i="1"/>
  <c r="R6688" i="1"/>
  <c r="V6688" i="1" s="1"/>
  <c r="L6689" i="1"/>
  <c r="T6689" i="1" s="1"/>
  <c r="Q6691" i="1"/>
  <c r="N6692" i="1"/>
  <c r="M6689" i="1" l="1"/>
  <c r="O6689" i="1"/>
  <c r="R6689" i="1"/>
  <c r="V6689" i="1" s="1"/>
  <c r="L6690" i="1"/>
  <c r="T6690" i="1" s="1"/>
  <c r="N6693" i="1"/>
  <c r="Q6692" i="1"/>
  <c r="M6690" i="1" l="1"/>
  <c r="L6691" i="1"/>
  <c r="T6691" i="1" s="1"/>
  <c r="O6690" i="1"/>
  <c r="R6690" i="1"/>
  <c r="V6690" i="1" s="1"/>
  <c r="Q6693" i="1"/>
  <c r="N6694" i="1"/>
  <c r="M6691" i="1" l="1"/>
  <c r="O6691" i="1"/>
  <c r="R6691" i="1"/>
  <c r="V6691" i="1" s="1"/>
  <c r="L6692" i="1"/>
  <c r="T6692" i="1" s="1"/>
  <c r="N6695" i="1"/>
  <c r="Q6694" i="1"/>
  <c r="M6692" i="1" l="1"/>
  <c r="L6693" i="1"/>
  <c r="T6693" i="1" s="1"/>
  <c r="O6692" i="1"/>
  <c r="R6692" i="1"/>
  <c r="V6692" i="1" s="1"/>
  <c r="Q6695" i="1"/>
  <c r="N6696" i="1"/>
  <c r="O6693" i="1" l="1"/>
  <c r="L6694" i="1"/>
  <c r="T6694" i="1" s="1"/>
  <c r="M6693" i="1"/>
  <c r="R6693" i="1"/>
  <c r="V6693" i="1" s="1"/>
  <c r="N6697" i="1"/>
  <c r="Q6696" i="1"/>
  <c r="L6695" i="1" l="1"/>
  <c r="T6695" i="1" s="1"/>
  <c r="M6694" i="1"/>
  <c r="O6694" i="1"/>
  <c r="R6694" i="1"/>
  <c r="V6694" i="1" s="1"/>
  <c r="Q6697" i="1"/>
  <c r="N6698" i="1"/>
  <c r="M6695" i="1" l="1"/>
  <c r="R6695" i="1"/>
  <c r="V6695" i="1" s="1"/>
  <c r="O6695" i="1"/>
  <c r="L6696" i="1"/>
  <c r="T6696" i="1" s="1"/>
  <c r="N6699" i="1"/>
  <c r="Q6698" i="1"/>
  <c r="L6697" i="1" l="1"/>
  <c r="T6697" i="1" s="1"/>
  <c r="M6696" i="1"/>
  <c r="O6696" i="1"/>
  <c r="R6696" i="1"/>
  <c r="V6696" i="1" s="1"/>
  <c r="Q6699" i="1"/>
  <c r="N6700" i="1"/>
  <c r="O6697" i="1" l="1"/>
  <c r="M6697" i="1"/>
  <c r="R6697" i="1"/>
  <c r="V6697" i="1" s="1"/>
  <c r="L6698" i="1"/>
  <c r="T6698" i="1" s="1"/>
  <c r="N6701" i="1"/>
  <c r="Q6700" i="1"/>
  <c r="M6698" i="1" l="1"/>
  <c r="O6698" i="1"/>
  <c r="R6698" i="1"/>
  <c r="V6698" i="1" s="1"/>
  <c r="L6699" i="1"/>
  <c r="T6699" i="1" s="1"/>
  <c r="Q6701" i="1"/>
  <c r="N6702" i="1"/>
  <c r="O6699" i="1" l="1"/>
  <c r="M6699" i="1"/>
  <c r="R6699" i="1"/>
  <c r="V6699" i="1" s="1"/>
  <c r="L6700" i="1"/>
  <c r="T6700" i="1" s="1"/>
  <c r="Q6702" i="1"/>
  <c r="M6700" i="1" l="1"/>
  <c r="L6701" i="1"/>
  <c r="T6701" i="1" s="1"/>
  <c r="O6700" i="1"/>
  <c r="R6700" i="1"/>
  <c r="V6700" i="1" s="1"/>
  <c r="Q6703" i="1"/>
  <c r="L6702" i="1" l="1"/>
  <c r="T6702" i="1" s="1"/>
  <c r="O6701" i="1"/>
  <c r="M6701" i="1"/>
  <c r="R6701" i="1"/>
  <c r="V6701" i="1" s="1"/>
  <c r="Q6704" i="1"/>
  <c r="M6702" i="1" l="1"/>
  <c r="O6702" i="1"/>
  <c r="R6702" i="1"/>
  <c r="V6702" i="1" s="1"/>
  <c r="L6703" i="1"/>
  <c r="U6703" i="1" s="1"/>
  <c r="Q6705" i="1"/>
  <c r="L6704" i="1" l="1"/>
  <c r="U6704" i="1" s="1"/>
  <c r="M6703" i="1"/>
  <c r="O6703" i="1"/>
  <c r="N6703" i="1"/>
  <c r="R6703" i="1"/>
  <c r="T6703" i="1"/>
  <c r="Q6706" i="1"/>
  <c r="V6703" i="1" l="1"/>
  <c r="M6704" i="1"/>
  <c r="O6704" i="1"/>
  <c r="T6704" i="1"/>
  <c r="N6704" i="1"/>
  <c r="R6704" i="1"/>
  <c r="L6705" i="1"/>
  <c r="U6705" i="1" s="1"/>
  <c r="Q6707" i="1"/>
  <c r="V6704" i="1" l="1"/>
  <c r="M6705" i="1"/>
  <c r="N6705" i="1"/>
  <c r="O6705" i="1"/>
  <c r="R6705" i="1"/>
  <c r="T6705" i="1"/>
  <c r="L6706" i="1"/>
  <c r="U6706" i="1" s="1"/>
  <c r="Q6708" i="1"/>
  <c r="V6705" i="1" l="1"/>
  <c r="M6706" i="1"/>
  <c r="O6706" i="1"/>
  <c r="N6706" i="1"/>
  <c r="R6706" i="1"/>
  <c r="T6706" i="1"/>
  <c r="L6707" i="1"/>
  <c r="R6707" i="1" s="1"/>
  <c r="N6707" i="1"/>
  <c r="Q6709" i="1"/>
  <c r="V6706" i="1" l="1"/>
  <c r="L6708" i="1"/>
  <c r="T6708" i="1" s="1"/>
  <c r="M6707" i="1"/>
  <c r="T6707" i="1"/>
  <c r="V6707" i="1" s="1"/>
  <c r="O6707" i="1"/>
  <c r="N6708" i="1"/>
  <c r="Q6710" i="1"/>
  <c r="O6708" i="1" l="1"/>
  <c r="R6708" i="1"/>
  <c r="V6708" i="1" s="1"/>
  <c r="M6708" i="1"/>
  <c r="L6709" i="1"/>
  <c r="T6709" i="1" s="1"/>
  <c r="N6709" i="1"/>
  <c r="Q6711" i="1"/>
  <c r="O6709" i="1" l="1"/>
  <c r="R6709" i="1"/>
  <c r="V6709" i="1" s="1"/>
  <c r="M6709" i="1"/>
  <c r="L6710" i="1"/>
  <c r="T6710" i="1" s="1"/>
  <c r="N6710" i="1"/>
  <c r="N6711" i="1" s="1"/>
  <c r="N6712" i="1" s="1"/>
  <c r="Q6712" i="1"/>
  <c r="M6710" i="1" l="1"/>
  <c r="O6710" i="1"/>
  <c r="R6710" i="1"/>
  <c r="V6710" i="1" s="1"/>
  <c r="L6711" i="1"/>
  <c r="T6711" i="1" s="1"/>
  <c r="N6713" i="1"/>
  <c r="N6714" i="1" s="1"/>
  <c r="Q6713" i="1"/>
  <c r="L6712" i="1" l="1"/>
  <c r="T6712" i="1" s="1"/>
  <c r="M6711" i="1"/>
  <c r="O6711" i="1"/>
  <c r="R6711" i="1"/>
  <c r="V6711" i="1" s="1"/>
  <c r="N6715" i="1"/>
  <c r="Q6714" i="1"/>
  <c r="O6712" i="1" l="1"/>
  <c r="R6712" i="1"/>
  <c r="V6712" i="1" s="1"/>
  <c r="M6712" i="1"/>
  <c r="L6713" i="1"/>
  <c r="T6713" i="1" s="1"/>
  <c r="Q6715" i="1"/>
  <c r="N6716" i="1"/>
  <c r="L6714" i="1" l="1"/>
  <c r="T6714" i="1" s="1"/>
  <c r="O6713" i="1"/>
  <c r="M6713" i="1"/>
  <c r="R6713" i="1"/>
  <c r="V6713" i="1" s="1"/>
  <c r="N6717" i="1"/>
  <c r="Q6716" i="1"/>
  <c r="O6714" i="1" l="1"/>
  <c r="M6714" i="1"/>
  <c r="R6714" i="1"/>
  <c r="V6714" i="1" s="1"/>
  <c r="L6715" i="1"/>
  <c r="R6715" i="1" s="1"/>
  <c r="Q6717" i="1"/>
  <c r="N6718" i="1"/>
  <c r="T6715" i="1" l="1"/>
  <c r="V6715" i="1" s="1"/>
  <c r="L6716" i="1"/>
  <c r="T6716" i="1" s="1"/>
  <c r="M6715" i="1"/>
  <c r="O6715" i="1"/>
  <c r="N6719" i="1"/>
  <c r="Q6718" i="1"/>
  <c r="M6716" i="1" l="1"/>
  <c r="O6716" i="1"/>
  <c r="R6716" i="1"/>
  <c r="V6716" i="1" s="1"/>
  <c r="L6717" i="1"/>
  <c r="O6717" i="1" s="1"/>
  <c r="Q6719" i="1"/>
  <c r="N6720" i="1"/>
  <c r="R6717" i="1" l="1"/>
  <c r="T6717" i="1"/>
  <c r="L6718" i="1"/>
  <c r="T6718" i="1" s="1"/>
  <c r="M6717" i="1"/>
  <c r="N6721" i="1"/>
  <c r="Q6720" i="1"/>
  <c r="M6718" i="1" l="1"/>
  <c r="L6719" i="1"/>
  <c r="T6719" i="1" s="1"/>
  <c r="O6718" i="1"/>
  <c r="R6718" i="1"/>
  <c r="V6717" i="1"/>
  <c r="Q6721" i="1"/>
  <c r="N6722" i="1"/>
  <c r="M6719" i="1" l="1"/>
  <c r="O6719" i="1"/>
  <c r="L6720" i="1"/>
  <c r="T6720" i="1" s="1"/>
  <c r="R6719" i="1"/>
  <c r="V6718" i="1"/>
  <c r="Q6722" i="1"/>
  <c r="N6723" i="1"/>
  <c r="M6720" i="1" l="1"/>
  <c r="L6721" i="1"/>
  <c r="T6721" i="1" s="1"/>
  <c r="O6720" i="1"/>
  <c r="R6720" i="1"/>
  <c r="V6719" i="1"/>
  <c r="N6724" i="1"/>
  <c r="Q6723" i="1"/>
  <c r="O6721" i="1" l="1"/>
  <c r="M6721" i="1"/>
  <c r="R6721" i="1"/>
  <c r="L6722" i="1"/>
  <c r="T6722" i="1" s="1"/>
  <c r="V6720" i="1"/>
  <c r="V6721" i="1" s="1"/>
  <c r="Q6724" i="1"/>
  <c r="N6725" i="1"/>
  <c r="O6722" i="1" l="1"/>
  <c r="L6723" i="1"/>
  <c r="T6723" i="1" s="1"/>
  <c r="M6722" i="1"/>
  <c r="R6722" i="1"/>
  <c r="V6722" i="1" s="1"/>
  <c r="N6726" i="1"/>
  <c r="Q6725" i="1"/>
  <c r="M6723" i="1" l="1"/>
  <c r="O6723" i="1"/>
  <c r="L6724" i="1"/>
  <c r="T6724" i="1" s="1"/>
  <c r="R6723" i="1"/>
  <c r="V6723" i="1" s="1"/>
  <c r="Q6726" i="1"/>
  <c r="M6724" i="1" l="1"/>
  <c r="O6724" i="1"/>
  <c r="R6724" i="1"/>
  <c r="V6724" i="1" s="1"/>
  <c r="L6725" i="1"/>
  <c r="M6725" i="1" s="1"/>
  <c r="Q6727" i="1"/>
  <c r="L6726" i="1" l="1"/>
  <c r="T6726" i="1" s="1"/>
  <c r="O6725" i="1"/>
  <c r="R6725" i="1"/>
  <c r="T6725" i="1"/>
  <c r="Q6728" i="1"/>
  <c r="M6726" i="1" l="1"/>
  <c r="O6726" i="1"/>
  <c r="R6726" i="1"/>
  <c r="L6727" i="1"/>
  <c r="U6727" i="1" s="1"/>
  <c r="V6725" i="1"/>
  <c r="V6726" i="1" s="1"/>
  <c r="Q6729" i="1"/>
  <c r="L6728" i="1" l="1"/>
  <c r="U6728" i="1" s="1"/>
  <c r="O6727" i="1"/>
  <c r="M6727" i="1"/>
  <c r="N6727" i="1"/>
  <c r="R6727" i="1"/>
  <c r="T6727" i="1"/>
  <c r="Q6730" i="1"/>
  <c r="V6727" i="1" l="1"/>
  <c r="R6728" i="1"/>
  <c r="T6728" i="1"/>
  <c r="N6728" i="1"/>
  <c r="M6728" i="1"/>
  <c r="O6728" i="1"/>
  <c r="L6729" i="1"/>
  <c r="U6729" i="1" s="1"/>
  <c r="Q6731" i="1"/>
  <c r="V6728" i="1" l="1"/>
  <c r="M6729" i="1"/>
  <c r="O6729" i="1"/>
  <c r="N6729" i="1"/>
  <c r="T6729" i="1"/>
  <c r="L6730" i="1"/>
  <c r="N6730" i="1" s="1"/>
  <c r="R6729" i="1"/>
  <c r="Q6732" i="1"/>
  <c r="V6729" i="1" l="1"/>
  <c r="L6731" i="1"/>
  <c r="T6731" i="1" s="1"/>
  <c r="M6730" i="1"/>
  <c r="O6730" i="1"/>
  <c r="R6730" i="1"/>
  <c r="T6730" i="1"/>
  <c r="U6730" i="1"/>
  <c r="N6731" i="1"/>
  <c r="Q6733" i="1"/>
  <c r="M6731" i="1" l="1"/>
  <c r="O6731" i="1"/>
  <c r="R6731" i="1"/>
  <c r="V6730" i="1"/>
  <c r="V6731" i="1" s="1"/>
  <c r="L6732" i="1"/>
  <c r="T6732" i="1" s="1"/>
  <c r="N6732" i="1"/>
  <c r="Q6734" i="1"/>
  <c r="M6732" i="1" l="1"/>
  <c r="L6733" i="1"/>
  <c r="T6733" i="1" s="1"/>
  <c r="O6732" i="1"/>
  <c r="R6732" i="1"/>
  <c r="V6732" i="1" s="1"/>
  <c r="N6733" i="1"/>
  <c r="Q6735" i="1"/>
  <c r="M6733" i="1" l="1"/>
  <c r="O6733" i="1"/>
  <c r="R6733" i="1"/>
  <c r="V6733" i="1" s="1"/>
  <c r="L6734" i="1"/>
  <c r="T6734" i="1" s="1"/>
  <c r="N6734" i="1"/>
  <c r="N6735" i="1" s="1"/>
  <c r="N6736" i="1" s="1"/>
  <c r="Q6736" i="1"/>
  <c r="O6734" i="1" l="1"/>
  <c r="L6735" i="1"/>
  <c r="T6735" i="1" s="1"/>
  <c r="M6734" i="1"/>
  <c r="R6734" i="1"/>
  <c r="V6734" i="1" s="1"/>
  <c r="N6737" i="1"/>
  <c r="N6738" i="1" s="1"/>
  <c r="Q6737" i="1"/>
  <c r="M6735" i="1" l="1"/>
  <c r="O6735" i="1"/>
  <c r="R6735" i="1"/>
  <c r="V6735" i="1" s="1"/>
  <c r="L6736" i="1"/>
  <c r="T6736" i="1" s="1"/>
  <c r="N6739" i="1"/>
  <c r="Q6738" i="1"/>
  <c r="O6736" i="1" l="1"/>
  <c r="L6737" i="1"/>
  <c r="R6737" i="1" s="1"/>
  <c r="M6736" i="1"/>
  <c r="R6736" i="1"/>
  <c r="V6736" i="1" s="1"/>
  <c r="Q6739" i="1"/>
  <c r="N6740" i="1"/>
  <c r="T6737" i="1" l="1"/>
  <c r="V6737" i="1" s="1"/>
  <c r="L6738" i="1"/>
  <c r="T6738" i="1" s="1"/>
  <c r="M6737" i="1"/>
  <c r="O6737" i="1"/>
  <c r="N6741" i="1"/>
  <c r="Q6740" i="1"/>
  <c r="M6738" i="1" l="1"/>
  <c r="O6738" i="1"/>
  <c r="L6739" i="1"/>
  <c r="T6739" i="1" s="1"/>
  <c r="R6738" i="1"/>
  <c r="V6738" i="1" s="1"/>
  <c r="Q6741" i="1"/>
  <c r="N6742" i="1"/>
  <c r="M6739" i="1" l="1"/>
  <c r="O6739" i="1"/>
  <c r="L6740" i="1"/>
  <c r="T6740" i="1" s="1"/>
  <c r="R6739" i="1"/>
  <c r="V6739" i="1" s="1"/>
  <c r="N6743" i="1"/>
  <c r="Q6742" i="1"/>
  <c r="M6740" i="1" l="1"/>
  <c r="L6741" i="1"/>
  <c r="T6741" i="1" s="1"/>
  <c r="O6740" i="1"/>
  <c r="R6740" i="1"/>
  <c r="V6740" i="1" s="1"/>
  <c r="Q6743" i="1"/>
  <c r="N6744" i="1"/>
  <c r="L6742" i="1" l="1"/>
  <c r="T6742" i="1" s="1"/>
  <c r="O6741" i="1"/>
  <c r="M6741" i="1"/>
  <c r="R6741" i="1"/>
  <c r="V6741" i="1" s="1"/>
  <c r="N6745" i="1"/>
  <c r="Q6744" i="1"/>
  <c r="M6742" i="1" l="1"/>
  <c r="O6742" i="1"/>
  <c r="R6742" i="1"/>
  <c r="V6742" i="1" s="1"/>
  <c r="L6743" i="1"/>
  <c r="R6743" i="1" s="1"/>
  <c r="Q6745" i="1"/>
  <c r="N6746" i="1"/>
  <c r="L6744" i="1" l="1"/>
  <c r="R6744" i="1" s="1"/>
  <c r="O6743" i="1"/>
  <c r="T6743" i="1"/>
  <c r="V6743" i="1" s="1"/>
  <c r="M6743" i="1"/>
  <c r="N6747" i="1"/>
  <c r="Q6746" i="1"/>
  <c r="M6744" i="1" l="1"/>
  <c r="O6744" i="1"/>
  <c r="L6745" i="1"/>
  <c r="T6745" i="1" s="1"/>
  <c r="T6744" i="1"/>
  <c r="V6744" i="1" s="1"/>
  <c r="Q6747" i="1"/>
  <c r="N6748" i="1"/>
  <c r="R6745" i="1" l="1"/>
  <c r="V6745" i="1" s="1"/>
  <c r="M6745" i="1"/>
  <c r="O6745" i="1"/>
  <c r="L6746" i="1"/>
  <c r="T6746" i="1" s="1"/>
  <c r="N6749" i="1"/>
  <c r="Q6748" i="1"/>
  <c r="O6746" i="1" l="1"/>
  <c r="M6746" i="1"/>
  <c r="L6747" i="1"/>
  <c r="T6747" i="1" s="1"/>
  <c r="R6746" i="1"/>
  <c r="V6746" i="1" s="1"/>
  <c r="Q6749" i="1"/>
  <c r="N6750" i="1"/>
  <c r="O6747" i="1" l="1"/>
  <c r="M6747" i="1"/>
  <c r="R6747" i="1"/>
  <c r="V6747" i="1" s="1"/>
  <c r="L6748" i="1"/>
  <c r="T6748" i="1" s="1"/>
  <c r="Q6750" i="1"/>
  <c r="M6748" i="1" l="1"/>
  <c r="L6749" i="1"/>
  <c r="T6749" i="1" s="1"/>
  <c r="O6748" i="1"/>
  <c r="R6748" i="1"/>
  <c r="V6748" i="1" s="1"/>
  <c r="Q6751" i="1"/>
  <c r="O6749" i="1" l="1"/>
  <c r="M6749" i="1"/>
  <c r="R6749" i="1"/>
  <c r="V6749" i="1" s="1"/>
  <c r="L6750" i="1"/>
  <c r="T6750" i="1" s="1"/>
  <c r="Q6752" i="1"/>
  <c r="M6750" i="1" l="1"/>
  <c r="O6750" i="1"/>
  <c r="R6750" i="1"/>
  <c r="V6750" i="1" s="1"/>
  <c r="L6751" i="1"/>
  <c r="U6751" i="1" s="1"/>
  <c r="Q6753" i="1"/>
  <c r="O6751" i="1" l="1"/>
  <c r="M6751" i="1"/>
  <c r="R6751" i="1"/>
  <c r="N6751" i="1"/>
  <c r="T6751" i="1"/>
  <c r="L6752" i="1"/>
  <c r="M6752" i="1" s="1"/>
  <c r="Q6754" i="1"/>
  <c r="V6751" i="1" l="1"/>
  <c r="L6753" i="1"/>
  <c r="U6753" i="1" s="1"/>
  <c r="O6752" i="1"/>
  <c r="N6752" i="1"/>
  <c r="R6752" i="1"/>
  <c r="T6752" i="1"/>
  <c r="U6752" i="1"/>
  <c r="Q6755" i="1"/>
  <c r="R6753" i="1" l="1"/>
  <c r="T6753" i="1"/>
  <c r="N6753" i="1"/>
  <c r="V6752" i="1"/>
  <c r="M6753" i="1"/>
  <c r="O6753" i="1"/>
  <c r="L6754" i="1"/>
  <c r="U6754" i="1" s="1"/>
  <c r="Q6756" i="1"/>
  <c r="V6753" i="1" l="1"/>
  <c r="N6754" i="1"/>
  <c r="N6755" i="1" s="1"/>
  <c r="M6754" i="1"/>
  <c r="R6754" i="1"/>
  <c r="T6754" i="1"/>
  <c r="L6755" i="1"/>
  <c r="R6755" i="1" s="1"/>
  <c r="O6754" i="1"/>
  <c r="Q6757" i="1"/>
  <c r="V6754" i="1" l="1"/>
  <c r="L6756" i="1"/>
  <c r="T6756" i="1" s="1"/>
  <c r="T6755" i="1"/>
  <c r="V6755" i="1" s="1"/>
  <c r="M6755" i="1"/>
  <c r="O6755" i="1"/>
  <c r="N6756" i="1"/>
  <c r="Q6758" i="1"/>
  <c r="M6756" i="1" l="1"/>
  <c r="O6756" i="1"/>
  <c r="R6756" i="1"/>
  <c r="V6756" i="1" s="1"/>
  <c r="L6757" i="1"/>
  <c r="T6757" i="1" s="1"/>
  <c r="N6757" i="1"/>
  <c r="Q6759" i="1"/>
  <c r="M6757" i="1" l="1"/>
  <c r="O6757" i="1"/>
  <c r="R6757" i="1"/>
  <c r="V6757" i="1" s="1"/>
  <c r="L6758" i="1"/>
  <c r="R6758" i="1" s="1"/>
  <c r="N6758" i="1"/>
  <c r="N6759" i="1" s="1"/>
  <c r="N6760" i="1" s="1"/>
  <c r="Q6760" i="1"/>
  <c r="L6759" i="1" l="1"/>
  <c r="T6759" i="1" s="1"/>
  <c r="T6758" i="1"/>
  <c r="V6758" i="1" s="1"/>
  <c r="M6758" i="1"/>
  <c r="O6758" i="1"/>
  <c r="N6761" i="1"/>
  <c r="N6762" i="1" s="1"/>
  <c r="Q6761" i="1"/>
  <c r="M6759" i="1" l="1"/>
  <c r="O6759" i="1"/>
  <c r="L6760" i="1"/>
  <c r="T6760" i="1" s="1"/>
  <c r="R6759" i="1"/>
  <c r="V6759" i="1" s="1"/>
  <c r="Q6762" i="1"/>
  <c r="N6763" i="1"/>
  <c r="L6761" i="1" l="1"/>
  <c r="T6761" i="1" s="1"/>
  <c r="M6760" i="1"/>
  <c r="O6760" i="1"/>
  <c r="R6760" i="1"/>
  <c r="V6760" i="1" s="1"/>
  <c r="N6764" i="1"/>
  <c r="Q6763" i="1"/>
  <c r="M6761" i="1" l="1"/>
  <c r="O6761" i="1"/>
  <c r="R6761" i="1"/>
  <c r="V6761" i="1" s="1"/>
  <c r="L6762" i="1"/>
  <c r="O6762" i="1" s="1"/>
  <c r="N6765" i="1"/>
  <c r="Q6764" i="1"/>
  <c r="M6762" i="1" l="1"/>
  <c r="L6763" i="1"/>
  <c r="R6763" i="1" s="1"/>
  <c r="R6762" i="1"/>
  <c r="T6762" i="1"/>
  <c r="Q6765" i="1"/>
  <c r="N6766" i="1"/>
  <c r="L6764" i="1" l="1"/>
  <c r="T6764" i="1" s="1"/>
  <c r="T6763" i="1"/>
  <c r="O6763" i="1"/>
  <c r="M6763" i="1"/>
  <c r="V6762" i="1"/>
  <c r="N6767" i="1"/>
  <c r="Q6766" i="1"/>
  <c r="M6764" i="1" l="1"/>
  <c r="O6764" i="1"/>
  <c r="R6764" i="1"/>
  <c r="V6763" i="1"/>
  <c r="L6765" i="1"/>
  <c r="T6765" i="1" s="1"/>
  <c r="Q6767" i="1"/>
  <c r="N6768" i="1"/>
  <c r="V6764" i="1" l="1"/>
  <c r="O6765" i="1"/>
  <c r="M6765" i="1"/>
  <c r="R6765" i="1"/>
  <c r="L6766" i="1"/>
  <c r="T6766" i="1" s="1"/>
  <c r="N6769" i="1"/>
  <c r="Q6768" i="1"/>
  <c r="V6765" i="1" l="1"/>
  <c r="M6766" i="1"/>
  <c r="R6766" i="1"/>
  <c r="L6767" i="1"/>
  <c r="R6767" i="1" s="1"/>
  <c r="O6766" i="1"/>
  <c r="Q6769" i="1"/>
  <c r="N6770" i="1"/>
  <c r="V6766" i="1" l="1"/>
  <c r="L6768" i="1"/>
  <c r="T6768" i="1" s="1"/>
  <c r="T6767" i="1"/>
  <c r="V6767" i="1" s="1"/>
  <c r="O6767" i="1"/>
  <c r="M6767" i="1"/>
  <c r="N6771" i="1"/>
  <c r="Q6770" i="1"/>
  <c r="M6768" i="1" l="1"/>
  <c r="L6769" i="1"/>
  <c r="T6769" i="1" s="1"/>
  <c r="R6768" i="1"/>
  <c r="V6768" i="1" s="1"/>
  <c r="O6768" i="1"/>
  <c r="Q6771" i="1"/>
  <c r="N6772" i="1"/>
  <c r="L6770" i="1" l="1"/>
  <c r="T6770" i="1" s="1"/>
  <c r="O6769" i="1"/>
  <c r="R6769" i="1"/>
  <c r="V6769" i="1" s="1"/>
  <c r="M6769" i="1"/>
  <c r="N6773" i="1"/>
  <c r="Q6772" i="1"/>
  <c r="M6770" i="1" l="1"/>
  <c r="O6770" i="1"/>
  <c r="R6770" i="1"/>
  <c r="V6770" i="1" s="1"/>
  <c r="L6771" i="1"/>
  <c r="O6771" i="1" s="1"/>
  <c r="Q6773" i="1"/>
  <c r="N6774" i="1"/>
  <c r="L6772" i="1" l="1"/>
  <c r="T6772" i="1" s="1"/>
  <c r="M6771" i="1"/>
  <c r="R6771" i="1"/>
  <c r="T6771" i="1"/>
  <c r="Q6774" i="1"/>
  <c r="M6772" i="1" l="1"/>
  <c r="O6772" i="1"/>
  <c r="R6772" i="1"/>
  <c r="L6773" i="1"/>
  <c r="T6773" i="1" s="1"/>
  <c r="V6771" i="1"/>
  <c r="V6772" i="1" s="1"/>
  <c r="Q6775" i="1"/>
  <c r="L6774" i="1" l="1"/>
  <c r="T6774" i="1" s="1"/>
  <c r="R6773" i="1"/>
  <c r="V6773" i="1" s="1"/>
  <c r="M6773" i="1"/>
  <c r="O6773" i="1"/>
  <c r="Q6776" i="1"/>
  <c r="M6774" i="1" l="1"/>
  <c r="O6774" i="1"/>
  <c r="R6774" i="1"/>
  <c r="V6774" i="1" s="1"/>
  <c r="L6775" i="1"/>
  <c r="U6775" i="1" s="1"/>
  <c r="Q6777" i="1"/>
  <c r="O6775" i="1" l="1"/>
  <c r="M6775" i="1"/>
  <c r="N6775" i="1"/>
  <c r="L6776" i="1"/>
  <c r="U6776" i="1" s="1"/>
  <c r="R6775" i="1"/>
  <c r="T6775" i="1"/>
  <c r="Q6778" i="1"/>
  <c r="V6775" i="1" l="1"/>
  <c r="M6776" i="1"/>
  <c r="O6776" i="1"/>
  <c r="N6776" i="1"/>
  <c r="L6777" i="1"/>
  <c r="U6777" i="1" s="1"/>
  <c r="R6776" i="1"/>
  <c r="T6776" i="1"/>
  <c r="Q6779" i="1"/>
  <c r="V6776" i="1" l="1"/>
  <c r="O6777" i="1"/>
  <c r="M6777" i="1"/>
  <c r="N6777" i="1"/>
  <c r="R6777" i="1"/>
  <c r="L6778" i="1"/>
  <c r="U6778" i="1" s="1"/>
  <c r="T6777" i="1"/>
  <c r="V6777" i="1" s="1"/>
  <c r="Q6780" i="1"/>
  <c r="M6778" i="1" l="1"/>
  <c r="O6778" i="1"/>
  <c r="L6779" i="1"/>
  <c r="T6779" i="1" s="1"/>
  <c r="N6778" i="1"/>
  <c r="N6779" i="1" s="1"/>
  <c r="R6778" i="1"/>
  <c r="T6778" i="1"/>
  <c r="V6778" i="1" s="1"/>
  <c r="Q6781" i="1"/>
  <c r="M6779" i="1" l="1"/>
  <c r="O6779" i="1"/>
  <c r="R6779" i="1"/>
  <c r="V6779" i="1" s="1"/>
  <c r="L6780" i="1"/>
  <c r="T6780" i="1" s="1"/>
  <c r="N6780" i="1"/>
  <c r="Q6782" i="1"/>
  <c r="M6780" i="1" l="1"/>
  <c r="R6780" i="1"/>
  <c r="V6780" i="1" s="1"/>
  <c r="O6780" i="1"/>
  <c r="L6781" i="1"/>
  <c r="T6781" i="1" s="1"/>
  <c r="N6781" i="1"/>
  <c r="Q6783" i="1"/>
  <c r="M6781" i="1" l="1"/>
  <c r="O6781" i="1"/>
  <c r="L6782" i="1"/>
  <c r="T6782" i="1" s="1"/>
  <c r="R6781" i="1"/>
  <c r="V6781" i="1" s="1"/>
  <c r="N6782" i="1"/>
  <c r="N6783" i="1" s="1"/>
  <c r="N6784" i="1" s="1"/>
  <c r="Q6784" i="1"/>
  <c r="M6782" i="1" l="1"/>
  <c r="O6782" i="1"/>
  <c r="R6782" i="1"/>
  <c r="V6782" i="1" s="1"/>
  <c r="L6783" i="1"/>
  <c r="T6783" i="1" s="1"/>
  <c r="N6785" i="1"/>
  <c r="N6786" i="1" s="1"/>
  <c r="Q6785" i="1"/>
  <c r="M6783" i="1" l="1"/>
  <c r="O6783" i="1"/>
  <c r="R6783" i="1"/>
  <c r="V6783" i="1" s="1"/>
  <c r="L6784" i="1"/>
  <c r="T6784" i="1" s="1"/>
  <c r="N6787" i="1"/>
  <c r="Q6786" i="1"/>
  <c r="R6784" i="1" l="1"/>
  <c r="V6784" i="1" s="1"/>
  <c r="M6784" i="1"/>
  <c r="O6784" i="1"/>
  <c r="L6785" i="1"/>
  <c r="R6785" i="1" s="1"/>
  <c r="Q6787" i="1"/>
  <c r="N6788" i="1"/>
  <c r="M6785" i="1" l="1"/>
  <c r="T6785" i="1"/>
  <c r="V6785" i="1" s="1"/>
  <c r="L6786" i="1"/>
  <c r="R6786" i="1" s="1"/>
  <c r="O6785" i="1"/>
  <c r="N6789" i="1"/>
  <c r="Q6788" i="1"/>
  <c r="L6787" i="1" l="1"/>
  <c r="T6787" i="1" s="1"/>
  <c r="T6786" i="1"/>
  <c r="V6786" i="1" s="1"/>
  <c r="M6786" i="1"/>
  <c r="O6786" i="1"/>
  <c r="Q6789" i="1"/>
  <c r="N6790" i="1"/>
  <c r="M6787" i="1" l="1"/>
  <c r="O6787" i="1"/>
  <c r="R6787" i="1"/>
  <c r="V6787" i="1" s="1"/>
  <c r="L6788" i="1"/>
  <c r="O6788" i="1" s="1"/>
  <c r="N6791" i="1"/>
  <c r="Q6790" i="1"/>
  <c r="L6789" i="1" l="1"/>
  <c r="T6789" i="1" s="1"/>
  <c r="M6788" i="1"/>
  <c r="R6788" i="1"/>
  <c r="T6788" i="1"/>
  <c r="Q6791" i="1"/>
  <c r="N6792" i="1"/>
  <c r="M6789" i="1" l="1"/>
  <c r="O6789" i="1"/>
  <c r="R6789" i="1"/>
  <c r="L6790" i="1"/>
  <c r="T6790" i="1" s="1"/>
  <c r="V6788" i="1"/>
  <c r="V6789" i="1" s="1"/>
  <c r="N6793" i="1"/>
  <c r="Q6792" i="1"/>
  <c r="M6790" i="1" l="1"/>
  <c r="O6790" i="1"/>
  <c r="R6790" i="1"/>
  <c r="V6790" i="1" s="1"/>
  <c r="L6791" i="1"/>
  <c r="T6791" i="1" s="1"/>
  <c r="Q6793" i="1"/>
  <c r="N6794" i="1"/>
  <c r="L6792" i="1" l="1"/>
  <c r="T6792" i="1" s="1"/>
  <c r="O6791" i="1"/>
  <c r="R6791" i="1"/>
  <c r="V6791" i="1" s="1"/>
  <c r="M6791" i="1"/>
  <c r="Q6794" i="1"/>
  <c r="N6795" i="1"/>
  <c r="O6792" i="1" l="1"/>
  <c r="M6792" i="1"/>
  <c r="R6792" i="1"/>
  <c r="V6792" i="1" s="1"/>
  <c r="L6793" i="1"/>
  <c r="T6793" i="1" s="1"/>
  <c r="N6796" i="1"/>
  <c r="Q6795" i="1"/>
  <c r="M6793" i="1" l="1"/>
  <c r="O6793" i="1"/>
  <c r="R6793" i="1"/>
  <c r="V6793" i="1" s="1"/>
  <c r="L6794" i="1"/>
  <c r="T6794" i="1" s="1"/>
  <c r="Q6796" i="1"/>
  <c r="N6797" i="1"/>
  <c r="O6794" i="1" l="1"/>
  <c r="R6794" i="1"/>
  <c r="V6794" i="1" s="1"/>
  <c r="L6795" i="1"/>
  <c r="T6795" i="1" s="1"/>
  <c r="M6794" i="1"/>
  <c r="N6798" i="1"/>
  <c r="Q6797" i="1"/>
  <c r="M6795" i="1" l="1"/>
  <c r="O6795" i="1"/>
  <c r="R6795" i="1"/>
  <c r="V6795" i="1" s="1"/>
  <c r="L6796" i="1"/>
  <c r="R6796" i="1" s="1"/>
  <c r="Q6798" i="1"/>
  <c r="O6796" i="1" l="1"/>
  <c r="L6797" i="1"/>
  <c r="T6797" i="1" s="1"/>
  <c r="T6796" i="1"/>
  <c r="V6796" i="1" s="1"/>
  <c r="M6796" i="1"/>
  <c r="Q6799" i="1"/>
  <c r="O6797" i="1" l="1"/>
  <c r="L6798" i="1"/>
  <c r="T6798" i="1" s="1"/>
  <c r="M6797" i="1"/>
  <c r="R6797" i="1"/>
  <c r="V6797" i="1" s="1"/>
  <c r="Q6800" i="1"/>
  <c r="R6798" i="1" l="1"/>
  <c r="V6798" i="1" s="1"/>
  <c r="L6799" i="1"/>
  <c r="U6799" i="1" s="1"/>
  <c r="M6798" i="1"/>
  <c r="O6798" i="1"/>
  <c r="Q6801" i="1"/>
  <c r="L6800" i="1" l="1"/>
  <c r="U6800" i="1" s="1"/>
  <c r="M6799" i="1"/>
  <c r="N6799" i="1"/>
  <c r="R6799" i="1"/>
  <c r="T6799" i="1"/>
  <c r="O6799" i="1"/>
  <c r="Q6802" i="1"/>
  <c r="N6800" i="1" l="1"/>
  <c r="R6800" i="1"/>
  <c r="T6800" i="1"/>
  <c r="V6799" i="1"/>
  <c r="M6800" i="1"/>
  <c r="O6800" i="1"/>
  <c r="L6801" i="1"/>
  <c r="U6801" i="1" s="1"/>
  <c r="Q6803" i="1"/>
  <c r="V6800" i="1" l="1"/>
  <c r="M6801" i="1"/>
  <c r="O6801" i="1"/>
  <c r="N6801" i="1"/>
  <c r="L6802" i="1"/>
  <c r="U6802" i="1" s="1"/>
  <c r="R6801" i="1"/>
  <c r="T6801" i="1"/>
  <c r="Q6804" i="1"/>
  <c r="V6801" i="1" l="1"/>
  <c r="M6802" i="1"/>
  <c r="O6802" i="1"/>
  <c r="N6802" i="1"/>
  <c r="N6803" i="1" s="1"/>
  <c r="R6802" i="1"/>
  <c r="L6803" i="1"/>
  <c r="T6803" i="1" s="1"/>
  <c r="T6802" i="1"/>
  <c r="Q6805" i="1"/>
  <c r="M6803" i="1" l="1"/>
  <c r="V6802" i="1"/>
  <c r="O6803" i="1"/>
  <c r="R6803" i="1"/>
  <c r="L6804" i="1"/>
  <c r="T6804" i="1" s="1"/>
  <c r="N6804" i="1"/>
  <c r="Q6806" i="1"/>
  <c r="V6803" i="1" l="1"/>
  <c r="L6805" i="1"/>
  <c r="T6805" i="1" s="1"/>
  <c r="O6804" i="1"/>
  <c r="M6804" i="1"/>
  <c r="R6804" i="1"/>
  <c r="N6805" i="1"/>
  <c r="Q6807" i="1"/>
  <c r="V6804" i="1" l="1"/>
  <c r="O6805" i="1"/>
  <c r="M6805" i="1"/>
  <c r="R6805" i="1"/>
  <c r="L6806" i="1"/>
  <c r="T6806" i="1" s="1"/>
  <c r="N6806" i="1"/>
  <c r="N6807" i="1" s="1"/>
  <c r="N6808" i="1" s="1"/>
  <c r="Q6808" i="1"/>
  <c r="V6805" i="1" l="1"/>
  <c r="O6806" i="1"/>
  <c r="R6806" i="1"/>
  <c r="M6806" i="1"/>
  <c r="L6807" i="1"/>
  <c r="T6807" i="1" s="1"/>
  <c r="N6809" i="1"/>
  <c r="N6810" i="1" s="1"/>
  <c r="Q6809" i="1"/>
  <c r="V6806" i="1" l="1"/>
  <c r="O6807" i="1"/>
  <c r="R6807" i="1"/>
  <c r="M6807" i="1"/>
  <c r="L6808" i="1"/>
  <c r="T6808" i="1" s="1"/>
  <c r="Q6810" i="1"/>
  <c r="N6811" i="1"/>
  <c r="V6807" i="1" l="1"/>
  <c r="M6808" i="1"/>
  <c r="L6809" i="1"/>
  <c r="T6809" i="1" s="1"/>
  <c r="R6808" i="1"/>
  <c r="V6808" i="1" s="1"/>
  <c r="O6808" i="1"/>
  <c r="N6812" i="1"/>
  <c r="Q6811" i="1"/>
  <c r="O6809" i="1" l="1"/>
  <c r="M6809" i="1"/>
  <c r="R6809" i="1"/>
  <c r="V6809" i="1" s="1"/>
  <c r="L6810" i="1"/>
  <c r="O6810" i="1" s="1"/>
  <c r="Q6812" i="1"/>
  <c r="N6813" i="1"/>
  <c r="R6810" i="1" l="1"/>
  <c r="T6810" i="1"/>
  <c r="L6811" i="1"/>
  <c r="T6811" i="1" s="1"/>
  <c r="M6810" i="1"/>
  <c r="N6814" i="1"/>
  <c r="Q6813" i="1"/>
  <c r="M6811" i="1" l="1"/>
  <c r="O6811" i="1"/>
  <c r="R6811" i="1"/>
  <c r="L6812" i="1"/>
  <c r="T6812" i="1" s="1"/>
  <c r="V6810" i="1"/>
  <c r="Q6814" i="1"/>
  <c r="N6815" i="1"/>
  <c r="L6813" i="1" l="1"/>
  <c r="T6813" i="1" s="1"/>
  <c r="R6812" i="1"/>
  <c r="M6812" i="1"/>
  <c r="O6812" i="1"/>
  <c r="V6811" i="1"/>
  <c r="M6813" i="1"/>
  <c r="N6816" i="1"/>
  <c r="Q6815" i="1"/>
  <c r="O6813" i="1" l="1"/>
  <c r="R6813" i="1"/>
  <c r="L6814" i="1"/>
  <c r="T6814" i="1" s="1"/>
  <c r="V6812" i="1"/>
  <c r="V6813" i="1" s="1"/>
  <c r="Q6816" i="1"/>
  <c r="N6817" i="1"/>
  <c r="M6814" i="1" l="1"/>
  <c r="O6814" i="1"/>
  <c r="R6814" i="1"/>
  <c r="V6814" i="1" s="1"/>
  <c r="L6815" i="1"/>
  <c r="O6815" i="1" s="1"/>
  <c r="N6818" i="1"/>
  <c r="Q6817" i="1"/>
  <c r="L6816" i="1" l="1"/>
  <c r="T6816" i="1" s="1"/>
  <c r="M6815" i="1"/>
  <c r="R6815" i="1"/>
  <c r="T6815" i="1"/>
  <c r="Q6818" i="1"/>
  <c r="N6819" i="1"/>
  <c r="M6816" i="1" l="1"/>
  <c r="O6816" i="1"/>
  <c r="L6817" i="1"/>
  <c r="T6817" i="1" s="1"/>
  <c r="R6816" i="1"/>
  <c r="V6815" i="1"/>
  <c r="N6820" i="1"/>
  <c r="Q6819" i="1"/>
  <c r="M6817" i="1" l="1"/>
  <c r="O6817" i="1"/>
  <c r="R6817" i="1"/>
  <c r="L6818" i="1"/>
  <c r="T6818" i="1" s="1"/>
  <c r="V6816" i="1"/>
  <c r="Q6820" i="1"/>
  <c r="N6821" i="1"/>
  <c r="M6818" i="1" l="1"/>
  <c r="L6819" i="1"/>
  <c r="T6819" i="1" s="1"/>
  <c r="O6818" i="1"/>
  <c r="R6818" i="1"/>
  <c r="V6817" i="1"/>
  <c r="N6822" i="1"/>
  <c r="Q6821" i="1"/>
  <c r="L6820" i="1" l="1"/>
  <c r="T6820" i="1" s="1"/>
  <c r="M6819" i="1"/>
  <c r="O6819" i="1"/>
  <c r="R6819" i="1"/>
  <c r="V6818" i="1"/>
  <c r="Q6822" i="1"/>
  <c r="O6820" i="1" l="1"/>
  <c r="R6820" i="1"/>
  <c r="M6820" i="1"/>
  <c r="L6821" i="1"/>
  <c r="T6821" i="1" s="1"/>
  <c r="V6819" i="1"/>
  <c r="V6820" i="1" s="1"/>
  <c r="Q6823" i="1"/>
  <c r="M6821" i="1" l="1"/>
  <c r="O6821" i="1"/>
  <c r="L6822" i="1"/>
  <c r="T6822" i="1" s="1"/>
  <c r="R6821" i="1"/>
  <c r="V6821" i="1" s="1"/>
  <c r="Q6824" i="1"/>
  <c r="M6822" i="1" l="1"/>
  <c r="L6823" i="1"/>
  <c r="U6823" i="1" s="1"/>
  <c r="O6822" i="1"/>
  <c r="R6822" i="1"/>
  <c r="V6822" i="1" s="1"/>
  <c r="Q6825" i="1"/>
  <c r="M6823" i="1" l="1"/>
  <c r="O6823" i="1"/>
  <c r="N6823" i="1"/>
  <c r="R6823" i="1"/>
  <c r="L6824" i="1"/>
  <c r="U6824" i="1" s="1"/>
  <c r="T6823" i="1"/>
  <c r="Q6826" i="1"/>
  <c r="V6823" i="1" l="1"/>
  <c r="M6824" i="1"/>
  <c r="O6824" i="1"/>
  <c r="N6824" i="1"/>
  <c r="L6825" i="1"/>
  <c r="U6825" i="1" s="1"/>
  <c r="R6824" i="1"/>
  <c r="T6824" i="1"/>
  <c r="Q6827" i="1"/>
  <c r="V6824" i="1" l="1"/>
  <c r="O6825" i="1"/>
  <c r="L6826" i="1"/>
  <c r="U6826" i="1" s="1"/>
  <c r="M6825" i="1"/>
  <c r="N6825" i="1"/>
  <c r="R6825" i="1"/>
  <c r="T6825" i="1"/>
  <c r="Q6828" i="1"/>
  <c r="V6825" i="1" l="1"/>
  <c r="M6826" i="1"/>
  <c r="N6826" i="1"/>
  <c r="R6826" i="1"/>
  <c r="O6826" i="1"/>
  <c r="T6826" i="1"/>
  <c r="L6827" i="1"/>
  <c r="T6827" i="1" s="1"/>
  <c r="N6827" i="1"/>
  <c r="Q6829" i="1"/>
  <c r="V6826" i="1" l="1"/>
  <c r="L6828" i="1"/>
  <c r="T6828" i="1" s="1"/>
  <c r="M6827" i="1"/>
  <c r="O6827" i="1"/>
  <c r="R6827" i="1"/>
  <c r="V6827" i="1" s="1"/>
  <c r="N6828" i="1"/>
  <c r="Q6830" i="1"/>
  <c r="M6828" i="1" l="1"/>
  <c r="O6828" i="1"/>
  <c r="R6828" i="1"/>
  <c r="V6828" i="1" s="1"/>
  <c r="L6829" i="1"/>
  <c r="T6829" i="1" s="1"/>
  <c r="N6829" i="1"/>
  <c r="Q6831" i="1"/>
  <c r="O6829" i="1" l="1"/>
  <c r="M6829" i="1"/>
  <c r="L6830" i="1"/>
  <c r="T6830" i="1" s="1"/>
  <c r="R6829" i="1"/>
  <c r="V6829" i="1" s="1"/>
  <c r="N6830" i="1"/>
  <c r="N6831" i="1" s="1"/>
  <c r="N6832" i="1" s="1"/>
  <c r="Q6832" i="1"/>
  <c r="O6830" i="1" l="1"/>
  <c r="R6830" i="1"/>
  <c r="V6830" i="1" s="1"/>
  <c r="M6830" i="1"/>
  <c r="L6831" i="1"/>
  <c r="T6831" i="1" s="1"/>
  <c r="N6833" i="1"/>
  <c r="N6834" i="1" s="1"/>
  <c r="Q6833" i="1"/>
  <c r="M6831" i="1" l="1"/>
  <c r="O6831" i="1"/>
  <c r="L6832" i="1"/>
  <c r="T6832" i="1" s="1"/>
  <c r="R6831" i="1"/>
  <c r="V6831" i="1" s="1"/>
  <c r="Q6834" i="1"/>
  <c r="N6835" i="1"/>
  <c r="M6832" i="1" l="1"/>
  <c r="O6832" i="1"/>
  <c r="L6833" i="1"/>
  <c r="T6833" i="1" s="1"/>
  <c r="R6832" i="1"/>
  <c r="V6832" i="1" s="1"/>
  <c r="N6836" i="1"/>
  <c r="Q6835" i="1"/>
  <c r="M6833" i="1" l="1"/>
  <c r="L6834" i="1"/>
  <c r="T6834" i="1" s="1"/>
  <c r="O6833" i="1"/>
  <c r="R6833" i="1"/>
  <c r="V6833" i="1" s="1"/>
  <c r="Q6836" i="1"/>
  <c r="N6837" i="1"/>
  <c r="M6834" i="1" l="1"/>
  <c r="L6835" i="1"/>
  <c r="T6835" i="1" s="1"/>
  <c r="O6834" i="1"/>
  <c r="R6834" i="1"/>
  <c r="V6834" i="1" s="1"/>
  <c r="N6838" i="1"/>
  <c r="Q6837" i="1"/>
  <c r="M6835" i="1" l="1"/>
  <c r="L6836" i="1"/>
  <c r="T6836" i="1" s="1"/>
  <c r="O6835" i="1"/>
  <c r="R6835" i="1"/>
  <c r="V6835" i="1" s="1"/>
  <c r="Q6838" i="1"/>
  <c r="N6839" i="1"/>
  <c r="M6836" i="1" l="1"/>
  <c r="O6836" i="1"/>
  <c r="L6837" i="1"/>
  <c r="T6837" i="1" s="1"/>
  <c r="R6836" i="1"/>
  <c r="V6836" i="1" s="1"/>
  <c r="N6840" i="1"/>
  <c r="Q6839" i="1"/>
  <c r="M6837" i="1" l="1"/>
  <c r="L6838" i="1"/>
  <c r="T6838" i="1" s="1"/>
  <c r="O6837" i="1"/>
  <c r="R6837" i="1"/>
  <c r="V6837" i="1" s="1"/>
  <c r="Q6840" i="1"/>
  <c r="N6841" i="1"/>
  <c r="O6838" i="1" l="1"/>
  <c r="L6839" i="1"/>
  <c r="T6839" i="1" s="1"/>
  <c r="M6838" i="1"/>
  <c r="R6838" i="1"/>
  <c r="V6838" i="1" s="1"/>
  <c r="N6842" i="1"/>
  <c r="Q6841" i="1"/>
  <c r="M6839" i="1" l="1"/>
  <c r="O6839" i="1"/>
  <c r="R6839" i="1"/>
  <c r="V6839" i="1" s="1"/>
  <c r="L6840" i="1"/>
  <c r="R6840" i="1" s="1"/>
  <c r="Q6842" i="1"/>
  <c r="N6843" i="1"/>
  <c r="L6841" i="1" l="1"/>
  <c r="T6841" i="1" s="1"/>
  <c r="T6840" i="1"/>
  <c r="V6840" i="1" s="1"/>
  <c r="O6840" i="1"/>
  <c r="M6840" i="1"/>
  <c r="N6844" i="1"/>
  <c r="Q6843" i="1"/>
  <c r="M6841" i="1" l="1"/>
  <c r="R6841" i="1"/>
  <c r="V6841" i="1" s="1"/>
  <c r="L6842" i="1"/>
  <c r="T6842" i="1" s="1"/>
  <c r="O6841" i="1"/>
  <c r="N6845" i="1"/>
  <c r="Q6844" i="1"/>
  <c r="O6842" i="1" l="1"/>
  <c r="M6842" i="1"/>
  <c r="R6842" i="1"/>
  <c r="V6842" i="1" s="1"/>
  <c r="L6843" i="1"/>
  <c r="O6843" i="1" s="1"/>
  <c r="Q6845" i="1"/>
  <c r="N6846" i="1"/>
  <c r="M6843" i="1" l="1"/>
  <c r="L6844" i="1"/>
  <c r="T6844" i="1" s="1"/>
  <c r="R6843" i="1"/>
  <c r="T6843" i="1"/>
  <c r="Q6846" i="1"/>
  <c r="L6845" i="1" l="1"/>
  <c r="T6845" i="1" s="1"/>
  <c r="M6844" i="1"/>
  <c r="O6844" i="1"/>
  <c r="R6844" i="1"/>
  <c r="V6843" i="1"/>
  <c r="O6845" i="1"/>
  <c r="Q6847" i="1"/>
  <c r="R6845" i="1" l="1"/>
  <c r="M6845" i="1"/>
  <c r="L6846" i="1"/>
  <c r="T6846" i="1" s="1"/>
  <c r="V6844" i="1"/>
  <c r="Q6848" i="1"/>
  <c r="V6845" i="1" l="1"/>
  <c r="M6846" i="1"/>
  <c r="O6846" i="1"/>
  <c r="R6846" i="1"/>
  <c r="V6846" i="1" s="1"/>
  <c r="L6847" i="1"/>
  <c r="U6847" i="1" s="1"/>
  <c r="Q6849" i="1"/>
  <c r="M6847" i="1" l="1"/>
  <c r="N6847" i="1"/>
  <c r="L6848" i="1"/>
  <c r="U6848" i="1" s="1"/>
  <c r="O6847" i="1"/>
  <c r="R6847" i="1"/>
  <c r="T6847" i="1"/>
  <c r="Q6850" i="1"/>
  <c r="V6847" i="1" l="1"/>
  <c r="O6848" i="1"/>
  <c r="M6848" i="1"/>
  <c r="R6848" i="1"/>
  <c r="N6848" i="1"/>
  <c r="T6848" i="1"/>
  <c r="L6849" i="1"/>
  <c r="U6849" i="1" s="1"/>
  <c r="Q6851" i="1"/>
  <c r="V6848" i="1" l="1"/>
  <c r="M6849" i="1"/>
  <c r="L6850" i="1"/>
  <c r="U6850" i="1" s="1"/>
  <c r="O6849" i="1"/>
  <c r="N6849" i="1"/>
  <c r="R6849" i="1"/>
  <c r="T6849" i="1"/>
  <c r="Q6852" i="1"/>
  <c r="V6849" i="1" l="1"/>
  <c r="L6851" i="1"/>
  <c r="T6851" i="1" s="1"/>
  <c r="R6850" i="1"/>
  <c r="N6850" i="1"/>
  <c r="M6850" i="1"/>
  <c r="O6850" i="1"/>
  <c r="T6850" i="1"/>
  <c r="N6851" i="1"/>
  <c r="Q6853" i="1"/>
  <c r="O6851" i="1" l="1"/>
  <c r="V6850" i="1"/>
  <c r="M6851" i="1"/>
  <c r="R6851" i="1"/>
  <c r="L6852" i="1"/>
  <c r="T6852" i="1" s="1"/>
  <c r="N6852" i="1"/>
  <c r="Q6854" i="1"/>
  <c r="V6851" i="1" l="1"/>
  <c r="M6852" i="1"/>
  <c r="O6852" i="1"/>
  <c r="R6852" i="1"/>
  <c r="V6852" i="1" s="1"/>
  <c r="L6853" i="1"/>
  <c r="T6853" i="1" s="1"/>
  <c r="N6853" i="1"/>
  <c r="Q6855" i="1"/>
  <c r="L6854" i="1" l="1"/>
  <c r="T6854" i="1" s="1"/>
  <c r="O6853" i="1"/>
  <c r="M6853" i="1"/>
  <c r="R6853" i="1"/>
  <c r="V6853" i="1" s="1"/>
  <c r="N6854" i="1"/>
  <c r="N6855" i="1" s="1"/>
  <c r="N6856" i="1" s="1"/>
  <c r="Q6856" i="1"/>
  <c r="O6854" i="1" l="1"/>
  <c r="R6854" i="1"/>
  <c r="V6854" i="1" s="1"/>
  <c r="M6854" i="1"/>
  <c r="L6855" i="1"/>
  <c r="T6855" i="1" s="1"/>
  <c r="N6857" i="1"/>
  <c r="N6858" i="1" s="1"/>
  <c r="Q6857" i="1"/>
  <c r="M6855" i="1" l="1"/>
  <c r="L6856" i="1"/>
  <c r="T6856" i="1" s="1"/>
  <c r="O6855" i="1"/>
  <c r="R6855" i="1"/>
  <c r="V6855" i="1" s="1"/>
  <c r="Q6858" i="1"/>
  <c r="N6859" i="1"/>
  <c r="M6856" i="1" l="1"/>
  <c r="O6856" i="1"/>
  <c r="L6857" i="1"/>
  <c r="T6857" i="1" s="1"/>
  <c r="R6856" i="1"/>
  <c r="V6856" i="1" s="1"/>
  <c r="Q6859" i="1"/>
  <c r="N6860" i="1"/>
  <c r="M6857" i="1" l="1"/>
  <c r="L6858" i="1"/>
  <c r="T6858" i="1" s="1"/>
  <c r="O6857" i="1"/>
  <c r="R6857" i="1"/>
  <c r="V6857" i="1" s="1"/>
  <c r="N6861" i="1"/>
  <c r="Q6860" i="1"/>
  <c r="M6858" i="1" l="1"/>
  <c r="L6859" i="1"/>
  <c r="T6859" i="1" s="1"/>
  <c r="O6858" i="1"/>
  <c r="R6858" i="1"/>
  <c r="V6858" i="1" s="1"/>
  <c r="Q6861" i="1"/>
  <c r="N6862" i="1"/>
  <c r="L6860" i="1" l="1"/>
  <c r="T6860" i="1" s="1"/>
  <c r="M6859" i="1"/>
  <c r="O6859" i="1"/>
  <c r="R6859" i="1"/>
  <c r="V6859" i="1" s="1"/>
  <c r="N6863" i="1"/>
  <c r="Q6862" i="1"/>
  <c r="M6860" i="1" l="1"/>
  <c r="O6860" i="1"/>
  <c r="L6861" i="1"/>
  <c r="T6861" i="1" s="1"/>
  <c r="R6860" i="1"/>
  <c r="V6860" i="1" s="1"/>
  <c r="Q6863" i="1"/>
  <c r="N6864" i="1"/>
  <c r="M6861" i="1" l="1"/>
  <c r="L6862" i="1"/>
  <c r="T6862" i="1" s="1"/>
  <c r="O6861" i="1"/>
  <c r="R6861" i="1"/>
  <c r="V6861" i="1" s="1"/>
  <c r="N6865" i="1"/>
  <c r="Q6864" i="1"/>
  <c r="L6863" i="1" l="1"/>
  <c r="T6863" i="1" s="1"/>
  <c r="M6862" i="1"/>
  <c r="O6862" i="1"/>
  <c r="R6862" i="1"/>
  <c r="V6862" i="1" s="1"/>
  <c r="Q6865" i="1"/>
  <c r="N6866" i="1"/>
  <c r="O6863" i="1" l="1"/>
  <c r="M6863" i="1"/>
  <c r="R6863" i="1"/>
  <c r="V6863" i="1" s="1"/>
  <c r="L6864" i="1"/>
  <c r="T6864" i="1" s="1"/>
  <c r="N6867" i="1"/>
  <c r="Q6866" i="1"/>
  <c r="M6864" i="1" l="1"/>
  <c r="L6865" i="1"/>
  <c r="T6865" i="1" s="1"/>
  <c r="R6864" i="1"/>
  <c r="V6864" i="1" s="1"/>
  <c r="O6864" i="1"/>
  <c r="Q6867" i="1"/>
  <c r="N6868" i="1"/>
  <c r="M6865" i="1" l="1"/>
  <c r="O6865" i="1"/>
  <c r="R6865" i="1"/>
  <c r="V6865" i="1" s="1"/>
  <c r="L6866" i="1"/>
  <c r="R6866" i="1" s="1"/>
  <c r="N6869" i="1"/>
  <c r="Q6868" i="1"/>
  <c r="L6867" i="1" l="1"/>
  <c r="T6867" i="1" s="1"/>
  <c r="T6866" i="1"/>
  <c r="V6866" i="1" s="1"/>
  <c r="M6866" i="1"/>
  <c r="O6866" i="1"/>
  <c r="Q6869" i="1"/>
  <c r="N6870" i="1"/>
  <c r="M6867" i="1" l="1"/>
  <c r="O6867" i="1"/>
  <c r="R6867" i="1"/>
  <c r="V6867" i="1" s="1"/>
  <c r="L6868" i="1"/>
  <c r="T6868" i="1" s="1"/>
  <c r="Q6870" i="1"/>
  <c r="M6868" i="1" l="1"/>
  <c r="O6868" i="1"/>
  <c r="R6868" i="1"/>
  <c r="V6868" i="1" s="1"/>
  <c r="L6869" i="1"/>
  <c r="O6869" i="1" s="1"/>
  <c r="Q6871" i="1"/>
  <c r="L6870" i="1" l="1"/>
  <c r="T6870" i="1" s="1"/>
  <c r="M6869" i="1"/>
  <c r="R6869" i="1"/>
  <c r="T6869" i="1"/>
  <c r="Q6872" i="1"/>
  <c r="O6870" i="1" l="1"/>
  <c r="M6870" i="1"/>
  <c r="V6869" i="1"/>
  <c r="L6871" i="1"/>
  <c r="U6871" i="1" s="1"/>
  <c r="R6870" i="1"/>
  <c r="Q6873" i="1"/>
  <c r="V6870" i="1" l="1"/>
  <c r="M6871" i="1"/>
  <c r="O6871" i="1"/>
  <c r="L6872" i="1"/>
  <c r="U6872" i="1" s="1"/>
  <c r="N6871" i="1"/>
  <c r="R6871" i="1"/>
  <c r="T6871" i="1"/>
  <c r="Q6874" i="1"/>
  <c r="V6871" i="1" l="1"/>
  <c r="L6873" i="1"/>
  <c r="U6873" i="1" s="1"/>
  <c r="M6872" i="1"/>
  <c r="O6872" i="1"/>
  <c r="R6872" i="1"/>
  <c r="N6872" i="1"/>
  <c r="T6872" i="1"/>
  <c r="Q6875" i="1"/>
  <c r="V6872" i="1" l="1"/>
  <c r="R6873" i="1"/>
  <c r="O6873" i="1"/>
  <c r="N6873" i="1"/>
  <c r="M6873" i="1"/>
  <c r="T6873" i="1"/>
  <c r="L6874" i="1"/>
  <c r="U6874" i="1" s="1"/>
  <c r="Q6876" i="1"/>
  <c r="V6873" i="1" l="1"/>
  <c r="M6874" i="1"/>
  <c r="N6874" i="1"/>
  <c r="O6874" i="1"/>
  <c r="R6874" i="1"/>
  <c r="T6874" i="1"/>
  <c r="L6875" i="1"/>
  <c r="T6875" i="1" s="1"/>
  <c r="N6875" i="1"/>
  <c r="Q6877" i="1"/>
  <c r="V6874" i="1" l="1"/>
  <c r="O6875" i="1"/>
  <c r="L6876" i="1"/>
  <c r="T6876" i="1" s="1"/>
  <c r="M6875" i="1"/>
  <c r="R6875" i="1"/>
  <c r="N6876" i="1"/>
  <c r="Q6878" i="1"/>
  <c r="V6875" i="1" l="1"/>
  <c r="M6876" i="1"/>
  <c r="L6877" i="1"/>
  <c r="O6877" i="1" s="1"/>
  <c r="O6876" i="1"/>
  <c r="R6876" i="1"/>
  <c r="V6876" i="1" s="1"/>
  <c r="N6877" i="1"/>
  <c r="Q6879" i="1"/>
  <c r="R6877" i="1" l="1"/>
  <c r="T6877" i="1"/>
  <c r="L6878" i="1"/>
  <c r="T6878" i="1" s="1"/>
  <c r="M6877" i="1"/>
  <c r="N6878" i="1"/>
  <c r="N6879" i="1" s="1"/>
  <c r="N6880" i="1" s="1"/>
  <c r="Q6880" i="1"/>
  <c r="O6878" i="1" l="1"/>
  <c r="M6878" i="1"/>
  <c r="R6878" i="1"/>
  <c r="L6879" i="1"/>
  <c r="T6879" i="1" s="1"/>
  <c r="V6877" i="1"/>
  <c r="N6881" i="1"/>
  <c r="N6882" i="1" s="1"/>
  <c r="Q6881" i="1"/>
  <c r="M6879" i="1" l="1"/>
  <c r="O6879" i="1"/>
  <c r="R6879" i="1"/>
  <c r="V6878" i="1"/>
  <c r="V6879" i="1" s="1"/>
  <c r="L6880" i="1"/>
  <c r="T6880" i="1" s="1"/>
  <c r="N6883" i="1"/>
  <c r="Q6882" i="1"/>
  <c r="M6880" i="1" l="1"/>
  <c r="R6880" i="1"/>
  <c r="V6880" i="1" s="1"/>
  <c r="O6880" i="1"/>
  <c r="L6881" i="1"/>
  <c r="T6881" i="1" s="1"/>
  <c r="Q6883" i="1"/>
  <c r="N6884" i="1"/>
  <c r="L6882" i="1" l="1"/>
  <c r="T6882" i="1" s="1"/>
  <c r="M6881" i="1"/>
  <c r="O6881" i="1"/>
  <c r="R6881" i="1"/>
  <c r="V6881" i="1" s="1"/>
  <c r="N6885" i="1"/>
  <c r="Q6884" i="1"/>
  <c r="M6882" i="1" l="1"/>
  <c r="L6883" i="1"/>
  <c r="T6883" i="1" s="1"/>
  <c r="O6882" i="1"/>
  <c r="R6882" i="1"/>
  <c r="V6882" i="1" s="1"/>
  <c r="Q6885" i="1"/>
  <c r="N6886" i="1"/>
  <c r="M6883" i="1" l="1"/>
  <c r="L6884" i="1"/>
  <c r="T6884" i="1" s="1"/>
  <c r="O6883" i="1"/>
  <c r="R6883" i="1"/>
  <c r="V6883" i="1" s="1"/>
  <c r="N6887" i="1"/>
  <c r="Q6886" i="1"/>
  <c r="M6884" i="1" l="1"/>
  <c r="L6885" i="1"/>
  <c r="T6885" i="1" s="1"/>
  <c r="O6884" i="1"/>
  <c r="R6884" i="1"/>
  <c r="V6884" i="1" s="1"/>
  <c r="Q6887" i="1"/>
  <c r="N6888" i="1"/>
  <c r="L6886" i="1" l="1"/>
  <c r="T6886" i="1" s="1"/>
  <c r="O6885" i="1"/>
  <c r="M6885" i="1"/>
  <c r="R6885" i="1"/>
  <c r="V6885" i="1" s="1"/>
  <c r="Q6888" i="1"/>
  <c r="N6889" i="1"/>
  <c r="L6887" i="1" l="1"/>
  <c r="T6887" i="1" s="1"/>
  <c r="M6886" i="1"/>
  <c r="O6886" i="1"/>
  <c r="R6886" i="1"/>
  <c r="V6886" i="1" s="1"/>
  <c r="N6890" i="1"/>
  <c r="Q6889" i="1"/>
  <c r="M6887" i="1" l="1"/>
  <c r="O6887" i="1"/>
  <c r="R6887" i="1"/>
  <c r="V6887" i="1" s="1"/>
  <c r="L6888" i="1"/>
  <c r="O6888" i="1" s="1"/>
  <c r="Q6890" i="1"/>
  <c r="N6891" i="1"/>
  <c r="L6889" i="1" l="1"/>
  <c r="T6889" i="1" s="1"/>
  <c r="M6888" i="1"/>
  <c r="R6888" i="1"/>
  <c r="T6888" i="1"/>
  <c r="N6892" i="1"/>
  <c r="Q6891" i="1"/>
  <c r="O6889" i="1" l="1"/>
  <c r="M6889" i="1"/>
  <c r="R6889" i="1"/>
  <c r="L6890" i="1"/>
  <c r="T6890" i="1" s="1"/>
  <c r="V6888" i="1"/>
  <c r="V6889" i="1" s="1"/>
  <c r="Q6892" i="1"/>
  <c r="N6893" i="1"/>
  <c r="M6890" i="1" l="1"/>
  <c r="O6890" i="1"/>
  <c r="R6890" i="1"/>
  <c r="V6890" i="1" s="1"/>
  <c r="L6891" i="1"/>
  <c r="T6891" i="1" s="1"/>
  <c r="N6894" i="1"/>
  <c r="Q6893" i="1"/>
  <c r="M6891" i="1" l="1"/>
  <c r="L6892" i="1"/>
  <c r="T6892" i="1" s="1"/>
  <c r="O6891" i="1"/>
  <c r="R6891" i="1"/>
  <c r="V6891" i="1" s="1"/>
  <c r="Q6894" i="1"/>
  <c r="L6893" i="1" l="1"/>
  <c r="T6893" i="1" s="1"/>
  <c r="M6892" i="1"/>
  <c r="R6892" i="1"/>
  <c r="V6892" i="1" s="1"/>
  <c r="O6892" i="1"/>
  <c r="Q6895" i="1"/>
  <c r="M6893" i="1" l="1"/>
  <c r="O6893" i="1"/>
  <c r="R6893" i="1"/>
  <c r="V6893" i="1" s="1"/>
  <c r="L6894" i="1"/>
  <c r="T6894" i="1" s="1"/>
  <c r="Q6896" i="1"/>
  <c r="M6894" i="1" l="1"/>
  <c r="O6894" i="1"/>
  <c r="R6894" i="1"/>
  <c r="V6894" i="1" s="1"/>
  <c r="L6895" i="1"/>
  <c r="R6895" i="1" s="1"/>
  <c r="Q6897" i="1"/>
  <c r="T6895" i="1" l="1"/>
  <c r="M6895" i="1"/>
  <c r="N6895" i="1"/>
  <c r="U6895" i="1"/>
  <c r="L6896" i="1"/>
  <c r="R6896" i="1" s="1"/>
  <c r="O6895" i="1"/>
  <c r="Q6898" i="1"/>
  <c r="V6895" i="1" l="1"/>
  <c r="M6896" i="1"/>
  <c r="O6896" i="1"/>
  <c r="T6896" i="1"/>
  <c r="L6897" i="1"/>
  <c r="U6897" i="1" s="1"/>
  <c r="U6896" i="1"/>
  <c r="N6896" i="1"/>
  <c r="Q6899" i="1"/>
  <c r="V6896" i="1" l="1"/>
  <c r="O6897" i="1"/>
  <c r="L6898" i="1"/>
  <c r="U6898" i="1" s="1"/>
  <c r="M6897" i="1"/>
  <c r="N6897" i="1"/>
  <c r="R6897" i="1"/>
  <c r="T6897" i="1"/>
  <c r="Q6900" i="1"/>
  <c r="V6897" i="1" l="1"/>
  <c r="M6898" i="1"/>
  <c r="O6898" i="1"/>
  <c r="R6898" i="1"/>
  <c r="N6898" i="1"/>
  <c r="N6899" i="1" s="1"/>
  <c r="T6898" i="1"/>
  <c r="L6899" i="1"/>
  <c r="T6899" i="1" s="1"/>
  <c r="Q6901" i="1"/>
  <c r="V6898" i="1" l="1"/>
  <c r="O6899" i="1"/>
  <c r="M6899" i="1"/>
  <c r="L6900" i="1"/>
  <c r="T6900" i="1" s="1"/>
  <c r="R6899" i="1"/>
  <c r="N6900" i="1"/>
  <c r="Q6902" i="1"/>
  <c r="V6899" i="1" l="1"/>
  <c r="M6900" i="1"/>
  <c r="L6901" i="1"/>
  <c r="T6901" i="1" s="1"/>
  <c r="O6900" i="1"/>
  <c r="R6900" i="1"/>
  <c r="V6900" i="1" s="1"/>
  <c r="N6901" i="1"/>
  <c r="Q6903" i="1"/>
  <c r="M6901" i="1" l="1"/>
  <c r="O6901" i="1"/>
  <c r="R6901" i="1"/>
  <c r="V6901" i="1" s="1"/>
  <c r="L6902" i="1"/>
  <c r="T6902" i="1" s="1"/>
  <c r="N6902" i="1"/>
  <c r="N6903" i="1" s="1"/>
  <c r="N6904" i="1" s="1"/>
  <c r="Q6904" i="1"/>
  <c r="L6903" i="1" l="1"/>
  <c r="T6903" i="1" s="1"/>
  <c r="O6902" i="1"/>
  <c r="M6902" i="1"/>
  <c r="R6902" i="1"/>
  <c r="V6902" i="1" s="1"/>
  <c r="N6905" i="1"/>
  <c r="N6906" i="1" s="1"/>
  <c r="Q6905" i="1"/>
  <c r="O6903" i="1" l="1"/>
  <c r="M6903" i="1"/>
  <c r="R6903" i="1"/>
  <c r="V6903" i="1" s="1"/>
  <c r="L6904" i="1"/>
  <c r="R6904" i="1" s="1"/>
  <c r="Q6906" i="1"/>
  <c r="N6907" i="1"/>
  <c r="L6905" i="1" l="1"/>
  <c r="T6905" i="1" s="1"/>
  <c r="O6904" i="1"/>
  <c r="T6904" i="1"/>
  <c r="V6904" i="1" s="1"/>
  <c r="M6904" i="1"/>
  <c r="N6908" i="1"/>
  <c r="Q6907" i="1"/>
  <c r="M6905" i="1" l="1"/>
  <c r="O6905" i="1"/>
  <c r="R6905" i="1"/>
  <c r="V6905" i="1" s="1"/>
  <c r="L6906" i="1"/>
  <c r="T6906" i="1" s="1"/>
  <c r="Q6908" i="1"/>
  <c r="N6909" i="1"/>
  <c r="L6907" i="1" l="1"/>
  <c r="T6907" i="1" s="1"/>
  <c r="M6906" i="1"/>
  <c r="O6906" i="1"/>
  <c r="R6906" i="1"/>
  <c r="V6906" i="1" s="1"/>
  <c r="N6910" i="1"/>
  <c r="Q6909" i="1"/>
  <c r="M6907" i="1" l="1"/>
  <c r="O6907" i="1"/>
  <c r="R6907" i="1"/>
  <c r="V6907" i="1" s="1"/>
  <c r="L6908" i="1"/>
  <c r="T6908" i="1" s="1"/>
  <c r="Q6910" i="1"/>
  <c r="N6911" i="1"/>
  <c r="O6908" i="1" l="1"/>
  <c r="L6909" i="1"/>
  <c r="T6909" i="1" s="1"/>
  <c r="R6908" i="1"/>
  <c r="V6908" i="1" s="1"/>
  <c r="M6908" i="1"/>
  <c r="N6912" i="1"/>
  <c r="Q6911" i="1"/>
  <c r="M6909" i="1" l="1"/>
  <c r="O6909" i="1"/>
  <c r="R6909" i="1"/>
  <c r="V6909" i="1" s="1"/>
  <c r="L6910" i="1"/>
  <c r="T6910" i="1" s="1"/>
  <c r="N6913" i="1"/>
  <c r="Q6912" i="1"/>
  <c r="O6910" i="1" l="1"/>
  <c r="M6910" i="1"/>
  <c r="R6910" i="1"/>
  <c r="V6910" i="1" s="1"/>
  <c r="L6911" i="1"/>
  <c r="T6911" i="1" s="1"/>
  <c r="Q6913" i="1"/>
  <c r="N6914" i="1"/>
  <c r="L6912" i="1" l="1"/>
  <c r="T6912" i="1" s="1"/>
  <c r="M6911" i="1"/>
  <c r="O6911" i="1"/>
  <c r="R6911" i="1"/>
  <c r="V6911" i="1" s="1"/>
  <c r="N6915" i="1"/>
  <c r="Q6914" i="1"/>
  <c r="M6912" i="1" l="1"/>
  <c r="O6912" i="1"/>
  <c r="L6913" i="1"/>
  <c r="T6913" i="1" s="1"/>
  <c r="R6912" i="1"/>
  <c r="V6912" i="1" s="1"/>
  <c r="Q6915" i="1"/>
  <c r="N6916" i="1"/>
  <c r="M6913" i="1" l="1"/>
  <c r="O6913" i="1"/>
  <c r="R6913" i="1"/>
  <c r="V6913" i="1" s="1"/>
  <c r="L6914" i="1"/>
  <c r="T6914" i="1" s="1"/>
  <c r="N6917" i="1"/>
  <c r="Q6916" i="1"/>
  <c r="L6915" i="1" l="1"/>
  <c r="T6915" i="1" s="1"/>
  <c r="M6914" i="1"/>
  <c r="O6914" i="1"/>
  <c r="R6914" i="1"/>
  <c r="V6914" i="1" s="1"/>
  <c r="Q6917" i="1"/>
  <c r="N6918" i="1"/>
  <c r="M6915" i="1" l="1"/>
  <c r="O6915" i="1"/>
  <c r="R6915" i="1"/>
  <c r="V6915" i="1" s="1"/>
  <c r="L6916" i="1"/>
  <c r="T6916" i="1" s="1"/>
  <c r="Q6918" i="1"/>
  <c r="M6916" i="1" l="1"/>
  <c r="L6917" i="1"/>
  <c r="T6917" i="1" s="1"/>
  <c r="O6916" i="1"/>
  <c r="R6916" i="1"/>
  <c r="V6916" i="1" s="1"/>
  <c r="Q6919" i="1"/>
  <c r="M6917" i="1" l="1"/>
  <c r="O6917" i="1"/>
  <c r="L6918" i="1"/>
  <c r="T6918" i="1" s="1"/>
  <c r="R6917" i="1"/>
  <c r="V6917" i="1" s="1"/>
  <c r="Q6920" i="1"/>
  <c r="M6918" i="1" l="1"/>
  <c r="L6919" i="1"/>
  <c r="U6919" i="1" s="1"/>
  <c r="O6918" i="1"/>
  <c r="R6918" i="1"/>
  <c r="V6918" i="1" s="1"/>
  <c r="Q6921" i="1"/>
  <c r="M6919" i="1" l="1"/>
  <c r="O6919" i="1"/>
  <c r="N6919" i="1"/>
  <c r="R6919" i="1"/>
  <c r="T6919" i="1"/>
  <c r="L6920" i="1"/>
  <c r="U6920" i="1" s="1"/>
  <c r="Q6922" i="1"/>
  <c r="V6919" i="1" l="1"/>
  <c r="M6920" i="1"/>
  <c r="O6920" i="1"/>
  <c r="N6920" i="1"/>
  <c r="L6921" i="1"/>
  <c r="U6921" i="1" s="1"/>
  <c r="R6920" i="1"/>
  <c r="T6920" i="1"/>
  <c r="Q6923" i="1"/>
  <c r="V6920" i="1" l="1"/>
  <c r="M6921" i="1"/>
  <c r="O6921" i="1"/>
  <c r="N6921" i="1"/>
  <c r="R6921" i="1"/>
  <c r="T6921" i="1"/>
  <c r="V6921" i="1" s="1"/>
  <c r="L6922" i="1"/>
  <c r="U6922" i="1" s="1"/>
  <c r="Q6924" i="1"/>
  <c r="M6922" i="1" l="1"/>
  <c r="O6922" i="1"/>
  <c r="N6922" i="1"/>
  <c r="L6923" i="1"/>
  <c r="T6923" i="1" s="1"/>
  <c r="R6922" i="1"/>
  <c r="T6922" i="1"/>
  <c r="N6923" i="1"/>
  <c r="Q6925" i="1"/>
  <c r="V6922" i="1" l="1"/>
  <c r="M6923" i="1"/>
  <c r="O6923" i="1"/>
  <c r="R6923" i="1"/>
  <c r="L6924" i="1"/>
  <c r="T6924" i="1" s="1"/>
  <c r="N6924" i="1"/>
  <c r="Q6926" i="1"/>
  <c r="V6923" i="1" l="1"/>
  <c r="O6924" i="1"/>
  <c r="M6924" i="1"/>
  <c r="R6924" i="1"/>
  <c r="V6924" i="1" s="1"/>
  <c r="L6925" i="1"/>
  <c r="T6925" i="1" s="1"/>
  <c r="N6925" i="1"/>
  <c r="Q6927" i="1"/>
  <c r="M6925" i="1" l="1"/>
  <c r="O6925" i="1"/>
  <c r="R6925" i="1"/>
  <c r="V6925" i="1" s="1"/>
  <c r="L6926" i="1"/>
  <c r="T6926" i="1" s="1"/>
  <c r="N6926" i="1"/>
  <c r="N6927" i="1" s="1"/>
  <c r="N6928" i="1" s="1"/>
  <c r="Q6928" i="1"/>
  <c r="L6927" i="1" l="1"/>
  <c r="T6927" i="1" s="1"/>
  <c r="M6926" i="1"/>
  <c r="O6926" i="1"/>
  <c r="R6926" i="1"/>
  <c r="V6926" i="1" s="1"/>
  <c r="N6929" i="1"/>
  <c r="N6930" i="1" s="1"/>
  <c r="Q6929" i="1"/>
  <c r="M6927" i="1" l="1"/>
  <c r="O6927" i="1"/>
  <c r="R6927" i="1"/>
  <c r="V6927" i="1" s="1"/>
  <c r="L6928" i="1"/>
  <c r="T6928" i="1" s="1"/>
  <c r="N6931" i="1"/>
  <c r="Q6930" i="1"/>
  <c r="M6928" i="1" l="1"/>
  <c r="O6928" i="1"/>
  <c r="L6929" i="1"/>
  <c r="T6929" i="1" s="1"/>
  <c r="R6928" i="1"/>
  <c r="V6928" i="1" s="1"/>
  <c r="Q6931" i="1"/>
  <c r="N6932" i="1"/>
  <c r="M6929" i="1" l="1"/>
  <c r="O6929" i="1"/>
  <c r="R6929" i="1"/>
  <c r="V6929" i="1" s="1"/>
  <c r="L6930" i="1"/>
  <c r="T6930" i="1" s="1"/>
  <c r="N6933" i="1"/>
  <c r="Q6932" i="1"/>
  <c r="L6931" i="1" l="1"/>
  <c r="T6931" i="1" s="1"/>
  <c r="O6930" i="1"/>
  <c r="M6930" i="1"/>
  <c r="R6930" i="1"/>
  <c r="V6930" i="1" s="1"/>
  <c r="N6934" i="1"/>
  <c r="Q6933" i="1"/>
  <c r="O6931" i="1" l="1"/>
  <c r="M6931" i="1"/>
  <c r="R6931" i="1"/>
  <c r="V6931" i="1" s="1"/>
  <c r="L6932" i="1"/>
  <c r="T6932" i="1" s="1"/>
  <c r="Q6934" i="1"/>
  <c r="N6935" i="1"/>
  <c r="M6932" i="1" l="1"/>
  <c r="L6933" i="1"/>
  <c r="T6933" i="1" s="1"/>
  <c r="R6932" i="1"/>
  <c r="V6932" i="1" s="1"/>
  <c r="O6932" i="1"/>
  <c r="N6936" i="1"/>
  <c r="Q6935" i="1"/>
  <c r="M6933" i="1" l="1"/>
  <c r="O6933" i="1"/>
  <c r="R6933" i="1"/>
  <c r="V6933" i="1" s="1"/>
  <c r="L6934" i="1"/>
  <c r="R6934" i="1" s="1"/>
  <c r="Q6936" i="1"/>
  <c r="N6937" i="1"/>
  <c r="M6934" i="1" l="1"/>
  <c r="L6935" i="1"/>
  <c r="T6935" i="1" s="1"/>
  <c r="T6934" i="1"/>
  <c r="V6934" i="1" s="1"/>
  <c r="O6934" i="1"/>
  <c r="N6938" i="1"/>
  <c r="Q6937" i="1"/>
  <c r="L6936" i="1" l="1"/>
  <c r="T6936" i="1" s="1"/>
  <c r="M6935" i="1"/>
  <c r="O6935" i="1"/>
  <c r="R6935" i="1"/>
  <c r="V6935" i="1" s="1"/>
  <c r="Q6938" i="1"/>
  <c r="N6939" i="1"/>
  <c r="M6936" i="1" l="1"/>
  <c r="R6936" i="1"/>
  <c r="V6936" i="1" s="1"/>
  <c r="O6936" i="1"/>
  <c r="L6937" i="1"/>
  <c r="T6937" i="1" s="1"/>
  <c r="N6940" i="1"/>
  <c r="Q6939" i="1"/>
  <c r="M6937" i="1" l="1"/>
  <c r="O6937" i="1"/>
  <c r="L6938" i="1"/>
  <c r="T6938" i="1" s="1"/>
  <c r="R6937" i="1"/>
  <c r="V6937" i="1" s="1"/>
  <c r="Q6940" i="1"/>
  <c r="N6941" i="1"/>
  <c r="L6939" i="1" l="1"/>
  <c r="T6939" i="1" s="1"/>
  <c r="M6938" i="1"/>
  <c r="O6938" i="1"/>
  <c r="R6938" i="1"/>
  <c r="V6938" i="1" s="1"/>
  <c r="N6942" i="1"/>
  <c r="Q6941" i="1"/>
  <c r="M6939" i="1" l="1"/>
  <c r="L6940" i="1"/>
  <c r="T6940" i="1" s="1"/>
  <c r="O6939" i="1"/>
  <c r="R6939" i="1"/>
  <c r="V6939" i="1" s="1"/>
  <c r="Q6942" i="1"/>
  <c r="L6941" i="1" l="1"/>
  <c r="T6941" i="1" s="1"/>
  <c r="M6940" i="1"/>
  <c r="O6940" i="1"/>
  <c r="R6940" i="1"/>
  <c r="V6940" i="1" s="1"/>
  <c r="Q6943" i="1"/>
  <c r="O6941" i="1" l="1"/>
  <c r="M6941" i="1"/>
  <c r="R6941" i="1"/>
  <c r="V6941" i="1" s="1"/>
  <c r="L6942" i="1"/>
  <c r="T6942" i="1" s="1"/>
  <c r="Q6944" i="1"/>
  <c r="M6942" i="1" l="1"/>
  <c r="L6943" i="1"/>
  <c r="U6943" i="1" s="1"/>
  <c r="R6942" i="1"/>
  <c r="V6942" i="1" s="1"/>
  <c r="O6942" i="1"/>
  <c r="Q6945" i="1"/>
  <c r="M6943" i="1" l="1"/>
  <c r="O6943" i="1"/>
  <c r="N6943" i="1"/>
  <c r="R6943" i="1"/>
  <c r="L6944" i="1"/>
  <c r="U6944" i="1" s="1"/>
  <c r="T6943" i="1"/>
  <c r="Q6946" i="1"/>
  <c r="V6943" i="1" l="1"/>
  <c r="M6944" i="1"/>
  <c r="O6944" i="1"/>
  <c r="N6944" i="1"/>
  <c r="R6944" i="1"/>
  <c r="L6945" i="1"/>
  <c r="U6945" i="1" s="1"/>
  <c r="T6944" i="1"/>
  <c r="Q6947" i="1"/>
  <c r="V6944" i="1" l="1"/>
  <c r="M6945" i="1"/>
  <c r="O6945" i="1"/>
  <c r="N6945" i="1"/>
  <c r="R6945" i="1"/>
  <c r="L6946" i="1"/>
  <c r="U6946" i="1" s="1"/>
  <c r="T6945" i="1"/>
  <c r="V6945" i="1" s="1"/>
  <c r="Q6948" i="1"/>
  <c r="M6946" i="1" l="1"/>
  <c r="O6946" i="1"/>
  <c r="N6946" i="1"/>
  <c r="L6947" i="1"/>
  <c r="T6947" i="1" s="1"/>
  <c r="R6946" i="1"/>
  <c r="T6946" i="1"/>
  <c r="N6947" i="1"/>
  <c r="Q6949" i="1"/>
  <c r="V6946" i="1" l="1"/>
  <c r="O6947" i="1"/>
  <c r="M6947" i="1"/>
  <c r="R6947" i="1"/>
  <c r="L6948" i="1"/>
  <c r="O6948" i="1" s="1"/>
  <c r="N6948" i="1"/>
  <c r="Q6950" i="1"/>
  <c r="V6947" i="1" l="1"/>
  <c r="L6949" i="1"/>
  <c r="T6949" i="1" s="1"/>
  <c r="M6948" i="1"/>
  <c r="R6948" i="1"/>
  <c r="T6948" i="1"/>
  <c r="N6949" i="1"/>
  <c r="Q6951" i="1"/>
  <c r="M6949" i="1" l="1"/>
  <c r="O6949" i="1"/>
  <c r="R6949" i="1"/>
  <c r="L6950" i="1"/>
  <c r="T6950" i="1" s="1"/>
  <c r="V6948" i="1"/>
  <c r="V6949" i="1" s="1"/>
  <c r="N6950" i="1"/>
  <c r="N6951" i="1" s="1"/>
  <c r="N6952" i="1" s="1"/>
  <c r="Q6952" i="1"/>
  <c r="R6950" i="1" l="1"/>
  <c r="M6950" i="1"/>
  <c r="O6950" i="1"/>
  <c r="L6951" i="1"/>
  <c r="T6951" i="1" s="1"/>
  <c r="V6950" i="1"/>
  <c r="N6953" i="1"/>
  <c r="N6954" i="1" s="1"/>
  <c r="Q6953" i="1"/>
  <c r="O6951" i="1" l="1"/>
  <c r="M6951" i="1"/>
  <c r="R6951" i="1"/>
  <c r="V6951" i="1" s="1"/>
  <c r="L6952" i="1"/>
  <c r="T6952" i="1" s="1"/>
  <c r="Q6954" i="1"/>
  <c r="N6955" i="1"/>
  <c r="M6952" i="1" l="1"/>
  <c r="O6952" i="1"/>
  <c r="R6952" i="1"/>
  <c r="V6952" i="1" s="1"/>
  <c r="L6953" i="1"/>
  <c r="O6953" i="1" s="1"/>
  <c r="N6956" i="1"/>
  <c r="Q6955" i="1"/>
  <c r="L6954" i="1" l="1"/>
  <c r="T6954" i="1" s="1"/>
  <c r="M6953" i="1"/>
  <c r="R6953" i="1"/>
  <c r="T6953" i="1"/>
  <c r="Q6956" i="1"/>
  <c r="N6957" i="1"/>
  <c r="M6954" i="1" l="1"/>
  <c r="O6954" i="1"/>
  <c r="R6954" i="1"/>
  <c r="L6955" i="1"/>
  <c r="T6955" i="1" s="1"/>
  <c r="V6953" i="1"/>
  <c r="V6954" i="1" s="1"/>
  <c r="N6958" i="1"/>
  <c r="Q6957" i="1"/>
  <c r="M6955" i="1" l="1"/>
  <c r="O6955" i="1"/>
  <c r="R6955" i="1"/>
  <c r="V6955" i="1" s="1"/>
  <c r="L6956" i="1"/>
  <c r="T6956" i="1" s="1"/>
  <c r="Q6958" i="1"/>
  <c r="N6959" i="1"/>
  <c r="O6956" i="1" l="1"/>
  <c r="L6957" i="1"/>
  <c r="T6957" i="1" s="1"/>
  <c r="M6956" i="1"/>
  <c r="R6956" i="1"/>
  <c r="V6956" i="1" s="1"/>
  <c r="N6960" i="1"/>
  <c r="Q6959" i="1"/>
  <c r="M6957" i="1" l="1"/>
  <c r="L6958" i="1"/>
  <c r="T6958" i="1" s="1"/>
  <c r="O6957" i="1"/>
  <c r="R6957" i="1"/>
  <c r="V6957" i="1" s="1"/>
  <c r="Q6960" i="1"/>
  <c r="N6961" i="1"/>
  <c r="O6958" i="1" l="1"/>
  <c r="M6958" i="1"/>
  <c r="R6958" i="1"/>
  <c r="V6958" i="1" s="1"/>
  <c r="L6959" i="1"/>
  <c r="T6959" i="1" s="1"/>
  <c r="N6962" i="1"/>
  <c r="Q6961" i="1"/>
  <c r="M6959" i="1" l="1"/>
  <c r="O6959" i="1"/>
  <c r="R6959" i="1"/>
  <c r="V6959" i="1" s="1"/>
  <c r="L6960" i="1"/>
  <c r="T6960" i="1" s="1"/>
  <c r="Q6962" i="1"/>
  <c r="N6963" i="1"/>
  <c r="L6961" i="1" l="1"/>
  <c r="T6961" i="1" s="1"/>
  <c r="M6960" i="1"/>
  <c r="O6960" i="1"/>
  <c r="R6960" i="1"/>
  <c r="V6960" i="1" s="1"/>
  <c r="N6964" i="1"/>
  <c r="Q6963" i="1"/>
  <c r="O6961" i="1" l="1"/>
  <c r="M6961" i="1"/>
  <c r="R6961" i="1"/>
  <c r="V6961" i="1" s="1"/>
  <c r="L6962" i="1"/>
  <c r="R6962" i="1" s="1"/>
  <c r="Q6964" i="1"/>
  <c r="N6965" i="1"/>
  <c r="O6962" i="1" l="1"/>
  <c r="L6963" i="1"/>
  <c r="T6963" i="1" s="1"/>
  <c r="M6962" i="1"/>
  <c r="T6962" i="1"/>
  <c r="V6962" i="1" s="1"/>
  <c r="N6966" i="1"/>
  <c r="Q6965" i="1"/>
  <c r="M6963" i="1" l="1"/>
  <c r="L6964" i="1"/>
  <c r="T6964" i="1" s="1"/>
  <c r="O6963" i="1"/>
  <c r="R6963" i="1"/>
  <c r="V6963" i="1" s="1"/>
  <c r="Q6966" i="1"/>
  <c r="O6964" i="1" l="1"/>
  <c r="M6964" i="1"/>
  <c r="R6964" i="1"/>
  <c r="V6964" i="1" s="1"/>
  <c r="L6965" i="1"/>
  <c r="T6965" i="1" s="1"/>
  <c r="Q6967" i="1"/>
  <c r="L6966" i="1" l="1"/>
  <c r="T6966" i="1" s="1"/>
  <c r="M6965" i="1"/>
  <c r="O6965" i="1"/>
  <c r="R6965" i="1"/>
  <c r="V6965" i="1" s="1"/>
  <c r="Q6968" i="1"/>
  <c r="M6966" i="1" l="1"/>
  <c r="O6966" i="1"/>
  <c r="R6966" i="1"/>
  <c r="V6966" i="1" s="1"/>
  <c r="L6967" i="1"/>
  <c r="U6967" i="1" s="1"/>
  <c r="Q6969" i="1"/>
  <c r="M6967" i="1" l="1"/>
  <c r="O6967" i="1"/>
  <c r="N6967" i="1"/>
  <c r="R6967" i="1"/>
  <c r="T6967" i="1"/>
  <c r="L6968" i="1"/>
  <c r="U6968" i="1" s="1"/>
  <c r="Q6970" i="1"/>
  <c r="V6967" i="1" l="1"/>
  <c r="L6969" i="1"/>
  <c r="U6969" i="1" s="1"/>
  <c r="O6968" i="1"/>
  <c r="M6968" i="1"/>
  <c r="N6968" i="1"/>
  <c r="R6968" i="1"/>
  <c r="T6968" i="1"/>
  <c r="Q6971" i="1"/>
  <c r="T6969" i="1" l="1"/>
  <c r="N6969" i="1"/>
  <c r="M6969" i="1"/>
  <c r="O6969" i="1"/>
  <c r="R6969" i="1"/>
  <c r="V6968" i="1"/>
  <c r="L6970" i="1"/>
  <c r="U6970" i="1" s="1"/>
  <c r="Q6972" i="1"/>
  <c r="V6969" i="1" l="1"/>
  <c r="M6970" i="1"/>
  <c r="O6970" i="1"/>
  <c r="N6970" i="1"/>
  <c r="R6970" i="1"/>
  <c r="L6971" i="1"/>
  <c r="T6971" i="1" s="1"/>
  <c r="T6970" i="1"/>
  <c r="N6971" i="1"/>
  <c r="Q6973" i="1"/>
  <c r="V6970" i="1" l="1"/>
  <c r="M6971" i="1"/>
  <c r="L6972" i="1"/>
  <c r="T6972" i="1" s="1"/>
  <c r="O6971" i="1"/>
  <c r="R6971" i="1"/>
  <c r="V6971" i="1" s="1"/>
  <c r="N6972" i="1"/>
  <c r="Q6974" i="1"/>
  <c r="O6972" i="1" l="1"/>
  <c r="M6972" i="1"/>
  <c r="R6972" i="1"/>
  <c r="V6972" i="1" s="1"/>
  <c r="L6973" i="1"/>
  <c r="T6973" i="1" s="1"/>
  <c r="N6973" i="1"/>
  <c r="Q6975" i="1"/>
  <c r="M6973" i="1" l="1"/>
  <c r="O6973" i="1"/>
  <c r="R6973" i="1"/>
  <c r="V6973" i="1" s="1"/>
  <c r="L6974" i="1"/>
  <c r="T6974" i="1" s="1"/>
  <c r="N6974" i="1"/>
  <c r="N6975" i="1" s="1"/>
  <c r="N6976" i="1" s="1"/>
  <c r="Q6976" i="1"/>
  <c r="M6974" i="1" l="1"/>
  <c r="O6974" i="1"/>
  <c r="L6975" i="1"/>
  <c r="T6975" i="1" s="1"/>
  <c r="R6974" i="1"/>
  <c r="V6974" i="1" s="1"/>
  <c r="N6977" i="1"/>
  <c r="Q6977" i="1"/>
  <c r="M6975" i="1" l="1"/>
  <c r="O6975" i="1"/>
  <c r="L6976" i="1"/>
  <c r="T6976" i="1" s="1"/>
  <c r="R6975" i="1"/>
  <c r="V6975" i="1" s="1"/>
  <c r="N6978" i="1"/>
  <c r="Q6978" i="1"/>
  <c r="N6979" i="1"/>
  <c r="O6976" i="1" l="1"/>
  <c r="M6976" i="1"/>
  <c r="R6976" i="1"/>
  <c r="V6976" i="1" s="1"/>
  <c r="L6977" i="1"/>
  <c r="O6977" i="1" s="1"/>
  <c r="N6980" i="1"/>
  <c r="Q6979" i="1"/>
  <c r="L6978" i="1" l="1"/>
  <c r="T6978" i="1" s="1"/>
  <c r="R6977" i="1"/>
  <c r="T6977" i="1"/>
  <c r="M6977" i="1"/>
  <c r="N6981" i="1"/>
  <c r="Q6980" i="1"/>
  <c r="M6978" i="1" l="1"/>
  <c r="O6978" i="1"/>
  <c r="R6978" i="1"/>
  <c r="L6979" i="1"/>
  <c r="R6979" i="1" s="1"/>
  <c r="V6977" i="1"/>
  <c r="Q6981" i="1"/>
  <c r="N6982" i="1"/>
  <c r="T6979" i="1" l="1"/>
  <c r="L6980" i="1"/>
  <c r="T6980" i="1" s="1"/>
  <c r="M6979" i="1"/>
  <c r="O6979" i="1"/>
  <c r="V6978" i="1"/>
  <c r="N6983" i="1"/>
  <c r="Q6982" i="1"/>
  <c r="V6979" i="1" l="1"/>
  <c r="O6980" i="1"/>
  <c r="M6980" i="1"/>
  <c r="R6980" i="1"/>
  <c r="V6980" i="1" s="1"/>
  <c r="L6981" i="1"/>
  <c r="T6981" i="1" s="1"/>
  <c r="Q6983" i="1"/>
  <c r="N6984" i="1"/>
  <c r="M6981" i="1" l="1"/>
  <c r="O6981" i="1"/>
  <c r="L6982" i="1"/>
  <c r="T6982" i="1" s="1"/>
  <c r="R6981" i="1"/>
  <c r="V6981" i="1" s="1"/>
  <c r="N6985" i="1"/>
  <c r="Q6984" i="1"/>
  <c r="L6983" i="1" l="1"/>
  <c r="T6983" i="1" s="1"/>
  <c r="M6982" i="1"/>
  <c r="O6982" i="1"/>
  <c r="R6982" i="1"/>
  <c r="V6982" i="1" s="1"/>
  <c r="Q6985" i="1"/>
  <c r="N6986" i="1"/>
  <c r="L6984" i="1" l="1"/>
  <c r="T6984" i="1" s="1"/>
  <c r="M6983" i="1"/>
  <c r="O6983" i="1"/>
  <c r="R6983" i="1"/>
  <c r="V6983" i="1" s="1"/>
  <c r="N6987" i="1"/>
  <c r="Q6986" i="1"/>
  <c r="O6984" i="1" l="1"/>
  <c r="R6984" i="1"/>
  <c r="V6984" i="1" s="1"/>
  <c r="M6984" i="1"/>
  <c r="L6985" i="1"/>
  <c r="T6985" i="1" s="1"/>
  <c r="Q6987" i="1"/>
  <c r="N6988" i="1"/>
  <c r="M6985" i="1" l="1"/>
  <c r="O6985" i="1"/>
  <c r="L6986" i="1"/>
  <c r="T6986" i="1" s="1"/>
  <c r="R6985" i="1"/>
  <c r="V6985" i="1" s="1"/>
  <c r="Q6988" i="1"/>
  <c r="N6989" i="1"/>
  <c r="M6986" i="1" l="1"/>
  <c r="O6986" i="1"/>
  <c r="R6986" i="1"/>
  <c r="V6986" i="1" s="1"/>
  <c r="L6987" i="1"/>
  <c r="O6987" i="1" s="1"/>
  <c r="Q6989" i="1"/>
  <c r="N6990" i="1"/>
  <c r="L6988" i="1" l="1"/>
  <c r="T6988" i="1" s="1"/>
  <c r="R6987" i="1"/>
  <c r="T6987" i="1"/>
  <c r="M6987" i="1"/>
  <c r="Q6990" i="1"/>
  <c r="M6988" i="1" l="1"/>
  <c r="O6988" i="1"/>
  <c r="R6988" i="1"/>
  <c r="L6989" i="1"/>
  <c r="T6989" i="1" s="1"/>
  <c r="V6987" i="1"/>
  <c r="V6988" i="1" s="1"/>
  <c r="Q6991" i="1"/>
  <c r="M6989" i="1" l="1"/>
  <c r="O6989" i="1"/>
  <c r="R6989" i="1"/>
  <c r="V6989" i="1" s="1"/>
  <c r="L6990" i="1"/>
  <c r="T6990" i="1" s="1"/>
  <c r="Q6992" i="1"/>
  <c r="M6990" i="1" l="1"/>
  <c r="O6990" i="1"/>
  <c r="R6990" i="1"/>
  <c r="V6990" i="1" s="1"/>
  <c r="L6991" i="1"/>
  <c r="U6991" i="1" s="1"/>
  <c r="Q6993" i="1"/>
  <c r="M6991" i="1" l="1"/>
  <c r="O6991" i="1"/>
  <c r="N6991" i="1"/>
  <c r="R6991" i="1"/>
  <c r="L6992" i="1"/>
  <c r="U6992" i="1" s="1"/>
  <c r="T6991" i="1"/>
  <c r="Q6994" i="1"/>
  <c r="V6991" i="1" l="1"/>
  <c r="M6992" i="1"/>
  <c r="O6992" i="1"/>
  <c r="N6992" i="1"/>
  <c r="L6993" i="1"/>
  <c r="U6993" i="1" s="1"/>
  <c r="R6992" i="1"/>
  <c r="T6992" i="1"/>
  <c r="V6992" i="1" s="1"/>
  <c r="Q6995" i="1"/>
  <c r="M6993" i="1" l="1"/>
  <c r="O6993" i="1"/>
  <c r="N6993" i="1"/>
  <c r="L6994" i="1"/>
  <c r="U6994" i="1" s="1"/>
  <c r="R6993" i="1"/>
  <c r="T6993" i="1"/>
  <c r="Q6996" i="1"/>
  <c r="V6993" i="1" l="1"/>
  <c r="M6994" i="1"/>
  <c r="N6994" i="1"/>
  <c r="N6995" i="1" s="1"/>
  <c r="O6994" i="1"/>
  <c r="R6994" i="1"/>
  <c r="T6994" i="1"/>
  <c r="L6995" i="1"/>
  <c r="M6995" i="1" s="1"/>
  <c r="Q6997" i="1"/>
  <c r="V6994" i="1" l="1"/>
  <c r="L6996" i="1"/>
  <c r="T6996" i="1" s="1"/>
  <c r="O6995" i="1"/>
  <c r="R6995" i="1"/>
  <c r="T6995" i="1"/>
  <c r="N6996" i="1"/>
  <c r="Q6998" i="1"/>
  <c r="M6996" i="1" l="1"/>
  <c r="R6996" i="1"/>
  <c r="O6996" i="1"/>
  <c r="V6995" i="1"/>
  <c r="V6996" i="1" s="1"/>
  <c r="L6997" i="1"/>
  <c r="T6997" i="1" s="1"/>
  <c r="N6997" i="1"/>
  <c r="Q6999" i="1"/>
  <c r="M6997" i="1" l="1"/>
  <c r="O6997" i="1"/>
  <c r="R6997" i="1"/>
  <c r="V6997" i="1" s="1"/>
  <c r="L6998" i="1"/>
  <c r="T6998" i="1" s="1"/>
  <c r="N6998" i="1"/>
  <c r="N6999" i="1" s="1"/>
  <c r="N7000" i="1" s="1"/>
  <c r="Q7000" i="1"/>
  <c r="O6998" i="1" l="1"/>
  <c r="L6999" i="1"/>
  <c r="T6999" i="1" s="1"/>
  <c r="M6998" i="1"/>
  <c r="R6998" i="1"/>
  <c r="V6998" i="1" s="1"/>
  <c r="N7001" i="1"/>
  <c r="Q7001" i="1"/>
  <c r="N7002" i="1"/>
  <c r="M6999" i="1" l="1"/>
  <c r="R6999" i="1"/>
  <c r="V6999" i="1" s="1"/>
  <c r="O6999" i="1"/>
  <c r="L7000" i="1"/>
  <c r="T7000" i="1" s="1"/>
  <c r="N7003" i="1"/>
  <c r="Q7002" i="1"/>
  <c r="L7001" i="1" l="1"/>
  <c r="T7001" i="1" s="1"/>
  <c r="M7000" i="1"/>
  <c r="R7000" i="1"/>
  <c r="V7000" i="1" s="1"/>
  <c r="O7000" i="1"/>
  <c r="Q7003" i="1"/>
  <c r="N7004" i="1"/>
  <c r="M7001" i="1" l="1"/>
  <c r="O7001" i="1"/>
  <c r="R7001" i="1"/>
  <c r="V7001" i="1" s="1"/>
  <c r="L7002" i="1"/>
  <c r="O7002" i="1" s="1"/>
  <c r="N7005" i="1"/>
  <c r="Q7004" i="1"/>
  <c r="L7003" i="1" l="1"/>
  <c r="T7003" i="1" s="1"/>
  <c r="R7002" i="1"/>
  <c r="T7002" i="1"/>
  <c r="M7002" i="1"/>
  <c r="Q7005" i="1"/>
  <c r="N7006" i="1"/>
  <c r="M7003" i="1" l="1"/>
  <c r="O7003" i="1"/>
  <c r="R7003" i="1"/>
  <c r="L7004" i="1"/>
  <c r="T7004" i="1" s="1"/>
  <c r="V7002" i="1"/>
  <c r="N7007" i="1"/>
  <c r="Q7006" i="1"/>
  <c r="V7003" i="1" l="1"/>
  <c r="L7005" i="1"/>
  <c r="T7005" i="1" s="1"/>
  <c r="O7004" i="1"/>
  <c r="M7004" i="1"/>
  <c r="R7004" i="1"/>
  <c r="V7004" i="1" s="1"/>
  <c r="Q7007" i="1"/>
  <c r="N7008" i="1"/>
  <c r="M7005" i="1" l="1"/>
  <c r="O7005" i="1"/>
  <c r="R7005" i="1"/>
  <c r="V7005" i="1" s="1"/>
  <c r="L7006" i="1"/>
  <c r="T7006" i="1" s="1"/>
  <c r="N7009" i="1"/>
  <c r="Q7008" i="1"/>
  <c r="M7006" i="1" l="1"/>
  <c r="O7006" i="1"/>
  <c r="R7006" i="1"/>
  <c r="V7006" i="1" s="1"/>
  <c r="L7007" i="1"/>
  <c r="T7007" i="1" s="1"/>
  <c r="Q7009" i="1"/>
  <c r="N7010" i="1"/>
  <c r="L7008" i="1" l="1"/>
  <c r="T7008" i="1" s="1"/>
  <c r="M7007" i="1"/>
  <c r="O7007" i="1"/>
  <c r="R7007" i="1"/>
  <c r="V7007" i="1" s="1"/>
  <c r="N7011" i="1"/>
  <c r="Q7010" i="1"/>
  <c r="O7008" i="1" l="1"/>
  <c r="M7008" i="1"/>
  <c r="R7008" i="1"/>
  <c r="V7008" i="1" s="1"/>
  <c r="L7009" i="1"/>
  <c r="O7009" i="1" s="1"/>
  <c r="Q7011" i="1"/>
  <c r="N7012" i="1"/>
  <c r="M7009" i="1" l="1"/>
  <c r="R7009" i="1"/>
  <c r="T7009" i="1"/>
  <c r="L7010" i="1"/>
  <c r="T7010" i="1" s="1"/>
  <c r="N7013" i="1"/>
  <c r="Q7012" i="1"/>
  <c r="L7011" i="1" l="1"/>
  <c r="T7011" i="1" s="1"/>
  <c r="M7010" i="1"/>
  <c r="O7010" i="1"/>
  <c r="R7010" i="1"/>
  <c r="V7009" i="1"/>
  <c r="Q7013" i="1"/>
  <c r="N7014" i="1"/>
  <c r="M7011" i="1" l="1"/>
  <c r="O7011" i="1"/>
  <c r="R7011" i="1"/>
  <c r="L7012" i="1"/>
  <c r="T7012" i="1" s="1"/>
  <c r="V7010" i="1"/>
  <c r="Q7014" i="1"/>
  <c r="V7011" i="1" l="1"/>
  <c r="M7012" i="1"/>
  <c r="O7012" i="1"/>
  <c r="R7012" i="1"/>
  <c r="V7012" i="1" s="1"/>
  <c r="L7013" i="1"/>
  <c r="T7013" i="1" s="1"/>
  <c r="Q7015" i="1"/>
  <c r="M7013" i="1" l="1"/>
  <c r="O7013" i="1"/>
  <c r="R7013" i="1"/>
  <c r="V7013" i="1" s="1"/>
  <c r="L7014" i="1"/>
  <c r="T7014" i="1" s="1"/>
  <c r="Q7016" i="1"/>
  <c r="M7014" i="1" l="1"/>
  <c r="O7014" i="1"/>
  <c r="R7014" i="1"/>
  <c r="V7014" i="1" s="1"/>
  <c r="L7015" i="1"/>
  <c r="U7015" i="1" s="1"/>
  <c r="Q7017" i="1"/>
  <c r="M7015" i="1" l="1"/>
  <c r="O7015" i="1"/>
  <c r="N7015" i="1"/>
  <c r="R7015" i="1"/>
  <c r="T7015" i="1"/>
  <c r="L7016" i="1"/>
  <c r="U7016" i="1" s="1"/>
  <c r="Q7018" i="1"/>
  <c r="V7015" i="1" l="1"/>
  <c r="M7016" i="1"/>
  <c r="L7017" i="1"/>
  <c r="U7017" i="1" s="1"/>
  <c r="N7016" i="1"/>
  <c r="R7016" i="1"/>
  <c r="T7016" i="1"/>
  <c r="O7016" i="1"/>
  <c r="Q7019" i="1"/>
  <c r="V7016" i="1" l="1"/>
  <c r="M7017" i="1"/>
  <c r="N7017" i="1"/>
  <c r="R7017" i="1"/>
  <c r="T7017" i="1"/>
  <c r="O7017" i="1"/>
  <c r="L7018" i="1"/>
  <c r="U7018" i="1" s="1"/>
  <c r="Q7020" i="1"/>
  <c r="V7017" i="1" l="1"/>
  <c r="M7018" i="1"/>
  <c r="O7018" i="1"/>
  <c r="N7018" i="1"/>
  <c r="N7019" i="1" s="1"/>
  <c r="L7019" i="1"/>
  <c r="T7019" i="1" s="1"/>
  <c r="R7018" i="1"/>
  <c r="T7018" i="1"/>
  <c r="Q7021" i="1"/>
  <c r="V7018" i="1" l="1"/>
  <c r="M7019" i="1"/>
  <c r="O7019" i="1"/>
  <c r="R7019" i="1"/>
  <c r="V7019" i="1" s="1"/>
  <c r="L7020" i="1"/>
  <c r="T7020" i="1" s="1"/>
  <c r="N7020" i="1"/>
  <c r="Q7022" i="1"/>
  <c r="M7020" i="1" l="1"/>
  <c r="L7021" i="1"/>
  <c r="T7021" i="1" s="1"/>
  <c r="O7020" i="1"/>
  <c r="R7020" i="1"/>
  <c r="V7020" i="1" s="1"/>
  <c r="N7021" i="1"/>
  <c r="Q7023" i="1"/>
  <c r="M7021" i="1" l="1"/>
  <c r="O7021" i="1"/>
  <c r="R7021" i="1"/>
  <c r="V7021" i="1" s="1"/>
  <c r="L7022" i="1"/>
  <c r="T7022" i="1" s="1"/>
  <c r="N7022" i="1"/>
  <c r="N7023" i="1" s="1"/>
  <c r="N7024" i="1" s="1"/>
  <c r="Q7024" i="1"/>
  <c r="M7022" i="1" l="1"/>
  <c r="L7023" i="1"/>
  <c r="T7023" i="1" s="1"/>
  <c r="O7022" i="1"/>
  <c r="R7022" i="1"/>
  <c r="V7022" i="1" s="1"/>
  <c r="N7025" i="1"/>
  <c r="N7026" i="1" s="1"/>
  <c r="Q7025" i="1"/>
  <c r="M7023" i="1" l="1"/>
  <c r="O7023" i="1"/>
  <c r="R7023" i="1"/>
  <c r="V7023" i="1" s="1"/>
  <c r="L7024" i="1"/>
  <c r="T7024" i="1" s="1"/>
  <c r="N7027" i="1"/>
  <c r="Q7026" i="1"/>
  <c r="M7024" i="1" l="1"/>
  <c r="O7024" i="1"/>
  <c r="L7025" i="1"/>
  <c r="T7025" i="1" s="1"/>
  <c r="R7024" i="1"/>
  <c r="V7024" i="1" s="1"/>
  <c r="Q7027" i="1"/>
  <c r="N7028" i="1"/>
  <c r="O7025" i="1" l="1"/>
  <c r="M7025" i="1"/>
  <c r="L7026" i="1"/>
  <c r="T7026" i="1" s="1"/>
  <c r="R7025" i="1"/>
  <c r="V7025" i="1" s="1"/>
  <c r="N7029" i="1"/>
  <c r="Q7028" i="1"/>
  <c r="M7026" i="1" l="1"/>
  <c r="O7026" i="1"/>
  <c r="R7026" i="1"/>
  <c r="V7026" i="1" s="1"/>
  <c r="L7027" i="1"/>
  <c r="T7027" i="1" s="1"/>
  <c r="Q7029" i="1"/>
  <c r="N7030" i="1"/>
  <c r="M7027" i="1" l="1"/>
  <c r="O7027" i="1"/>
  <c r="R7027" i="1"/>
  <c r="V7027" i="1" s="1"/>
  <c r="L7028" i="1"/>
  <c r="T7028" i="1" s="1"/>
  <c r="N7031" i="1"/>
  <c r="Q7030" i="1"/>
  <c r="L7029" i="1" l="1"/>
  <c r="T7029" i="1" s="1"/>
  <c r="M7028" i="1"/>
  <c r="O7028" i="1"/>
  <c r="R7028" i="1"/>
  <c r="V7028" i="1" s="1"/>
  <c r="Q7031" i="1"/>
  <c r="N7032" i="1"/>
  <c r="M7029" i="1" l="1"/>
  <c r="O7029" i="1"/>
  <c r="R7029" i="1"/>
  <c r="V7029" i="1" s="1"/>
  <c r="L7030" i="1"/>
  <c r="R7030" i="1" s="1"/>
  <c r="N7033" i="1"/>
  <c r="Q7032" i="1"/>
  <c r="L7031" i="1" l="1"/>
  <c r="T7031" i="1" s="1"/>
  <c r="M7030" i="1"/>
  <c r="O7030" i="1"/>
  <c r="T7030" i="1"/>
  <c r="V7030" i="1" s="1"/>
  <c r="Q7033" i="1"/>
  <c r="N7034" i="1"/>
  <c r="M7031" i="1" l="1"/>
  <c r="O7031" i="1"/>
  <c r="L7032" i="1"/>
  <c r="T7032" i="1" s="1"/>
  <c r="R7031" i="1"/>
  <c r="V7031" i="1" s="1"/>
  <c r="N7035" i="1"/>
  <c r="Q7034" i="1"/>
  <c r="O7032" i="1" l="1"/>
  <c r="L7033" i="1"/>
  <c r="T7033" i="1" s="1"/>
  <c r="M7032" i="1"/>
  <c r="R7032" i="1"/>
  <c r="V7032" i="1" s="1"/>
  <c r="Q7035" i="1"/>
  <c r="N7036" i="1"/>
  <c r="L7034" i="1" l="1"/>
  <c r="T7034" i="1" s="1"/>
  <c r="M7033" i="1"/>
  <c r="O7033" i="1"/>
  <c r="R7033" i="1"/>
  <c r="V7033" i="1" s="1"/>
  <c r="N7037" i="1"/>
  <c r="Q7036" i="1"/>
  <c r="M7034" i="1" l="1"/>
  <c r="O7034" i="1"/>
  <c r="R7034" i="1"/>
  <c r="V7034" i="1" s="1"/>
  <c r="L7035" i="1"/>
  <c r="T7035" i="1" s="1"/>
  <c r="Q7037" i="1"/>
  <c r="N7038" i="1"/>
  <c r="M7035" i="1" l="1"/>
  <c r="O7035" i="1"/>
  <c r="L7036" i="1"/>
  <c r="T7036" i="1" s="1"/>
  <c r="R7035" i="1"/>
  <c r="V7035" i="1" s="1"/>
  <c r="Q7038" i="1"/>
  <c r="L7037" i="1" l="1"/>
  <c r="T7037" i="1" s="1"/>
  <c r="M7036" i="1"/>
  <c r="O7036" i="1"/>
  <c r="R7036" i="1"/>
  <c r="V7036" i="1" s="1"/>
  <c r="Q7039" i="1"/>
  <c r="O7037" i="1" l="1"/>
  <c r="M7037" i="1"/>
  <c r="R7037" i="1"/>
  <c r="V7037" i="1" s="1"/>
  <c r="L7038" i="1"/>
  <c r="T7038" i="1" s="1"/>
  <c r="Q7040" i="1"/>
  <c r="M7038" i="1" l="1"/>
  <c r="L7039" i="1"/>
  <c r="U7039" i="1" s="1"/>
  <c r="O7038" i="1"/>
  <c r="R7038" i="1"/>
  <c r="V7038" i="1" s="1"/>
  <c r="Q7041" i="1"/>
  <c r="M7039" i="1" l="1"/>
  <c r="O7039" i="1"/>
  <c r="N7039" i="1"/>
  <c r="R7039" i="1"/>
  <c r="T7039" i="1"/>
  <c r="L7040" i="1"/>
  <c r="U7040" i="1" s="1"/>
  <c r="Q7042" i="1"/>
  <c r="V7039" i="1" l="1"/>
  <c r="O7040" i="1"/>
  <c r="M7040" i="1"/>
  <c r="N7040" i="1"/>
  <c r="L7041" i="1"/>
  <c r="U7041" i="1" s="1"/>
  <c r="T7040" i="1"/>
  <c r="R7040" i="1"/>
  <c r="Q7043" i="1"/>
  <c r="M7041" i="1" l="1"/>
  <c r="O7041" i="1"/>
  <c r="N7041" i="1"/>
  <c r="V7040" i="1"/>
  <c r="R7041" i="1"/>
  <c r="T7041" i="1"/>
  <c r="L7042" i="1"/>
  <c r="U7042" i="1" s="1"/>
  <c r="Q7044" i="1"/>
  <c r="V7041" i="1" l="1"/>
  <c r="O7042" i="1"/>
  <c r="M7042" i="1"/>
  <c r="N7042" i="1"/>
  <c r="R7042" i="1"/>
  <c r="T7042" i="1"/>
  <c r="L7043" i="1"/>
  <c r="T7043" i="1" s="1"/>
  <c r="N7043" i="1"/>
  <c r="Q7045" i="1"/>
  <c r="V7042" i="1" l="1"/>
  <c r="L7044" i="1"/>
  <c r="T7044" i="1" s="1"/>
  <c r="M7043" i="1"/>
  <c r="O7043" i="1"/>
  <c r="R7043" i="1"/>
  <c r="V7043" i="1" s="1"/>
  <c r="N7044" i="1"/>
  <c r="Q7046" i="1"/>
  <c r="M7044" i="1" l="1"/>
  <c r="O7044" i="1"/>
  <c r="R7044" i="1"/>
  <c r="V7044" i="1" s="1"/>
  <c r="L7045" i="1"/>
  <c r="T7045" i="1" s="1"/>
  <c r="N7045" i="1"/>
  <c r="Q7047" i="1"/>
  <c r="M7045" i="1" l="1"/>
  <c r="O7045" i="1"/>
  <c r="R7045" i="1"/>
  <c r="V7045" i="1" s="1"/>
  <c r="L7046" i="1"/>
  <c r="T7046" i="1" s="1"/>
  <c r="N7046" i="1"/>
  <c r="N7047" i="1" s="1"/>
  <c r="N7048" i="1" s="1"/>
  <c r="Q7048" i="1"/>
  <c r="O7046" i="1" l="1"/>
  <c r="M7046" i="1"/>
  <c r="L7047" i="1"/>
  <c r="T7047" i="1" s="1"/>
  <c r="R7046" i="1"/>
  <c r="V7046" i="1" s="1"/>
  <c r="N7049" i="1"/>
  <c r="N7050" i="1" s="1"/>
  <c r="Q7049" i="1"/>
  <c r="M7047" i="1" l="1"/>
  <c r="O7047" i="1"/>
  <c r="R7047" i="1"/>
  <c r="V7047" i="1" s="1"/>
  <c r="L7048" i="1"/>
  <c r="R7048" i="1" s="1"/>
  <c r="Q7050" i="1"/>
  <c r="N7051" i="1"/>
  <c r="M7048" i="1" l="1"/>
  <c r="O7048" i="1"/>
  <c r="T7048" i="1"/>
  <c r="V7048" i="1" s="1"/>
  <c r="L7049" i="1"/>
  <c r="T7049" i="1" s="1"/>
  <c r="N7052" i="1"/>
  <c r="Q7051" i="1"/>
  <c r="L7050" i="1" l="1"/>
  <c r="T7050" i="1" s="1"/>
  <c r="O7049" i="1"/>
  <c r="M7049" i="1"/>
  <c r="R7049" i="1"/>
  <c r="V7049" i="1" s="1"/>
  <c r="Q7052" i="1"/>
  <c r="N7053" i="1"/>
  <c r="M7050" i="1" l="1"/>
  <c r="L7051" i="1"/>
  <c r="T7051" i="1" s="1"/>
  <c r="O7050" i="1"/>
  <c r="R7050" i="1"/>
  <c r="V7050" i="1" s="1"/>
  <c r="N7054" i="1"/>
  <c r="Q7053" i="1"/>
  <c r="M7051" i="1" l="1"/>
  <c r="O7051" i="1"/>
  <c r="R7051" i="1"/>
  <c r="V7051" i="1" s="1"/>
  <c r="L7052" i="1"/>
  <c r="T7052" i="1" s="1"/>
  <c r="Q7054" i="1"/>
  <c r="N7055" i="1"/>
  <c r="M7052" i="1" l="1"/>
  <c r="O7052" i="1"/>
  <c r="R7052" i="1"/>
  <c r="V7052" i="1" s="1"/>
  <c r="L7053" i="1"/>
  <c r="T7053" i="1" s="1"/>
  <c r="N7056" i="1"/>
  <c r="Q7055" i="1"/>
  <c r="L7054" i="1" l="1"/>
  <c r="T7054" i="1" s="1"/>
  <c r="M7053" i="1"/>
  <c r="O7053" i="1"/>
  <c r="R7053" i="1"/>
  <c r="V7053" i="1" s="1"/>
  <c r="Q7056" i="1"/>
  <c r="N7057" i="1"/>
  <c r="M7054" i="1" l="1"/>
  <c r="L7055" i="1"/>
  <c r="T7055" i="1" s="1"/>
  <c r="O7054" i="1"/>
  <c r="R7054" i="1"/>
  <c r="V7054" i="1" s="1"/>
  <c r="N7058" i="1"/>
  <c r="Q7057" i="1"/>
  <c r="M7055" i="1" l="1"/>
  <c r="O7055" i="1"/>
  <c r="L7056" i="1"/>
  <c r="T7056" i="1" s="1"/>
  <c r="R7055" i="1"/>
  <c r="V7055" i="1" s="1"/>
  <c r="Q7058" i="1"/>
  <c r="N7059" i="1"/>
  <c r="M7056" i="1" l="1"/>
  <c r="L7057" i="1"/>
  <c r="T7057" i="1" s="1"/>
  <c r="O7056" i="1"/>
  <c r="R7056" i="1"/>
  <c r="V7056" i="1" s="1"/>
  <c r="Q7059" i="1"/>
  <c r="N7060" i="1"/>
  <c r="M7057" i="1" l="1"/>
  <c r="L7058" i="1"/>
  <c r="T7058" i="1" s="1"/>
  <c r="O7057" i="1"/>
  <c r="R7057" i="1"/>
  <c r="V7057" i="1" s="1"/>
  <c r="N7061" i="1"/>
  <c r="Q7060" i="1"/>
  <c r="M7058" i="1" l="1"/>
  <c r="O7058" i="1"/>
  <c r="R7058" i="1"/>
  <c r="V7058" i="1" s="1"/>
  <c r="L7059" i="1"/>
  <c r="T7059" i="1" s="1"/>
  <c r="Q7061" i="1"/>
  <c r="N7062" i="1"/>
  <c r="M7059" i="1" l="1"/>
  <c r="L7060" i="1"/>
  <c r="T7060" i="1" s="1"/>
  <c r="O7059" i="1"/>
  <c r="R7059" i="1"/>
  <c r="V7059" i="1" s="1"/>
  <c r="Q7062" i="1"/>
  <c r="M7060" i="1" l="1"/>
  <c r="O7060" i="1"/>
  <c r="R7060" i="1"/>
  <c r="V7060" i="1" s="1"/>
  <c r="L7061" i="1"/>
  <c r="O7061" i="1" s="1"/>
  <c r="Q7063" i="1"/>
  <c r="M7061" i="1" l="1"/>
  <c r="R7061" i="1"/>
  <c r="T7061" i="1"/>
  <c r="L7062" i="1"/>
  <c r="T7062" i="1" s="1"/>
  <c r="Q7064" i="1"/>
  <c r="M7062" i="1" l="1"/>
  <c r="L7063" i="1"/>
  <c r="U7063" i="1" s="1"/>
  <c r="O7062" i="1"/>
  <c r="R7062" i="1"/>
  <c r="V7061" i="1"/>
  <c r="Q7065" i="1"/>
  <c r="L7064" i="1" l="1"/>
  <c r="U7064" i="1" s="1"/>
  <c r="R7063" i="1"/>
  <c r="O7063" i="1"/>
  <c r="T7063" i="1"/>
  <c r="M7063" i="1"/>
  <c r="N7063" i="1"/>
  <c r="V7062" i="1"/>
  <c r="V7063" i="1" s="1"/>
  <c r="Q7066" i="1"/>
  <c r="R7064" i="1" l="1"/>
  <c r="T7064" i="1"/>
  <c r="V7064" i="1" s="1"/>
  <c r="M7064" i="1"/>
  <c r="O7064" i="1"/>
  <c r="N7064" i="1"/>
  <c r="L7065" i="1"/>
  <c r="U7065" i="1" s="1"/>
  <c r="Q7067" i="1"/>
  <c r="M7065" i="1" l="1"/>
  <c r="O7065" i="1"/>
  <c r="N7065" i="1"/>
  <c r="R7065" i="1"/>
  <c r="T7065" i="1"/>
  <c r="L7066" i="1"/>
  <c r="U7066" i="1" s="1"/>
  <c r="Q7068" i="1"/>
  <c r="V7065" i="1" l="1"/>
  <c r="O7066" i="1"/>
  <c r="L7067" i="1"/>
  <c r="T7067" i="1" s="1"/>
  <c r="M7066" i="1"/>
  <c r="N7066" i="1"/>
  <c r="N7067" i="1" s="1"/>
  <c r="R7066" i="1"/>
  <c r="T7066" i="1"/>
  <c r="Q7069" i="1"/>
  <c r="O7067" i="1" l="1"/>
  <c r="M7067" i="1"/>
  <c r="R7067" i="1"/>
  <c r="V7066" i="1"/>
  <c r="V7067" i="1" s="1"/>
  <c r="L7068" i="1"/>
  <c r="T7068" i="1" s="1"/>
  <c r="N7068" i="1"/>
  <c r="Q7070" i="1"/>
  <c r="O7068" i="1" l="1"/>
  <c r="M7068" i="1"/>
  <c r="R7068" i="1"/>
  <c r="V7068" i="1" s="1"/>
  <c r="L7069" i="1"/>
  <c r="R7069" i="1" s="1"/>
  <c r="N7069" i="1"/>
  <c r="Q7071" i="1"/>
  <c r="M7069" i="1" l="1"/>
  <c r="L7070" i="1"/>
  <c r="T7070" i="1" s="1"/>
  <c r="T7069" i="1"/>
  <c r="V7069" i="1" s="1"/>
  <c r="O7069" i="1"/>
  <c r="N7070" i="1"/>
  <c r="N7071" i="1" s="1"/>
  <c r="N7072" i="1" s="1"/>
  <c r="Q7072" i="1"/>
  <c r="L7071" i="1" l="1"/>
  <c r="T7071" i="1" s="1"/>
  <c r="M7070" i="1"/>
  <c r="O7070" i="1"/>
  <c r="R7070" i="1"/>
  <c r="V7070" i="1" s="1"/>
  <c r="N7073" i="1"/>
  <c r="N7074" i="1" s="1"/>
  <c r="Q7073" i="1"/>
  <c r="O7071" i="1" l="1"/>
  <c r="M7071" i="1"/>
  <c r="R7071" i="1"/>
  <c r="V7071" i="1" s="1"/>
  <c r="L7072" i="1"/>
  <c r="T7072" i="1" s="1"/>
  <c r="Q7074" i="1"/>
  <c r="N7075" i="1"/>
  <c r="R7072" i="1" l="1"/>
  <c r="V7072" i="1" s="1"/>
  <c r="L7073" i="1"/>
  <c r="T7073" i="1" s="1"/>
  <c r="M7072" i="1"/>
  <c r="O7072" i="1"/>
  <c r="N7076" i="1"/>
  <c r="Q7075" i="1"/>
  <c r="M7073" i="1" l="1"/>
  <c r="O7073" i="1"/>
  <c r="R7073" i="1"/>
  <c r="V7073" i="1" s="1"/>
  <c r="L7074" i="1"/>
  <c r="T7074" i="1" s="1"/>
  <c r="Q7076" i="1"/>
  <c r="N7077" i="1"/>
  <c r="L7075" i="1" l="1"/>
  <c r="T7075" i="1" s="1"/>
  <c r="M7074" i="1"/>
  <c r="O7074" i="1"/>
  <c r="R7074" i="1"/>
  <c r="V7074" i="1" s="1"/>
  <c r="N7078" i="1"/>
  <c r="Q7077" i="1"/>
  <c r="M7075" i="1" l="1"/>
  <c r="L7076" i="1"/>
  <c r="T7076" i="1" s="1"/>
  <c r="O7075" i="1"/>
  <c r="R7075" i="1"/>
  <c r="V7075" i="1" s="1"/>
  <c r="N7079" i="1"/>
  <c r="Q7078" i="1"/>
  <c r="M7076" i="1" l="1"/>
  <c r="L7077" i="1"/>
  <c r="T7077" i="1" s="1"/>
  <c r="O7076" i="1"/>
  <c r="R7076" i="1"/>
  <c r="V7076" i="1" s="1"/>
  <c r="Q7079" i="1"/>
  <c r="N7080" i="1"/>
  <c r="O7077" i="1" l="1"/>
  <c r="M7077" i="1"/>
  <c r="R7077" i="1"/>
  <c r="V7077" i="1" s="1"/>
  <c r="L7078" i="1"/>
  <c r="T7078" i="1" s="1"/>
  <c r="Q7080" i="1"/>
  <c r="N7081" i="1"/>
  <c r="M7078" i="1" l="1"/>
  <c r="L7079" i="1"/>
  <c r="T7079" i="1" s="1"/>
  <c r="O7078" i="1"/>
  <c r="R7078" i="1"/>
  <c r="V7078" i="1" s="1"/>
  <c r="N7082" i="1"/>
  <c r="Q7081" i="1"/>
  <c r="M7079" i="1" l="1"/>
  <c r="O7079" i="1"/>
  <c r="L7080" i="1"/>
  <c r="T7080" i="1" s="1"/>
  <c r="R7079" i="1"/>
  <c r="V7079" i="1" s="1"/>
  <c r="Q7082" i="1"/>
  <c r="N7083" i="1"/>
  <c r="O7080" i="1" l="1"/>
  <c r="M7080" i="1"/>
  <c r="R7080" i="1"/>
  <c r="V7080" i="1" s="1"/>
  <c r="L7081" i="1"/>
  <c r="T7081" i="1" s="1"/>
  <c r="N7084" i="1"/>
  <c r="Q7083" i="1"/>
  <c r="M7081" i="1" l="1"/>
  <c r="O7081" i="1"/>
  <c r="R7081" i="1"/>
  <c r="V7081" i="1" s="1"/>
  <c r="L7082" i="1"/>
  <c r="T7082" i="1" s="1"/>
  <c r="Q7084" i="1"/>
  <c r="N7085" i="1"/>
  <c r="L7083" i="1" l="1"/>
  <c r="T7083" i="1" s="1"/>
  <c r="M7082" i="1"/>
  <c r="O7082" i="1"/>
  <c r="R7082" i="1"/>
  <c r="V7082" i="1" s="1"/>
  <c r="N7086" i="1"/>
  <c r="Q7085" i="1"/>
  <c r="M7083" i="1" l="1"/>
  <c r="O7083" i="1"/>
  <c r="R7083" i="1"/>
  <c r="V7083" i="1" s="1"/>
  <c r="L7084" i="1"/>
  <c r="T7084" i="1" s="1"/>
  <c r="Q7086" i="1"/>
  <c r="M7084" i="1" l="1"/>
  <c r="R7084" i="1"/>
  <c r="V7084" i="1" s="1"/>
  <c r="L7085" i="1"/>
  <c r="R7085" i="1" s="1"/>
  <c r="O7084" i="1"/>
  <c r="Q7087" i="1"/>
  <c r="L7086" i="1" l="1"/>
  <c r="T7086" i="1" s="1"/>
  <c r="T7085" i="1"/>
  <c r="V7085" i="1" s="1"/>
  <c r="M7085" i="1"/>
  <c r="O7085" i="1"/>
  <c r="Q7088" i="1"/>
  <c r="O7086" i="1" l="1"/>
  <c r="M7086" i="1"/>
  <c r="R7086" i="1"/>
  <c r="V7086" i="1" s="1"/>
  <c r="L7087" i="1"/>
  <c r="U7087" i="1" s="1"/>
  <c r="Q7089" i="1"/>
  <c r="M7087" i="1" l="1"/>
  <c r="O7087" i="1"/>
  <c r="N7087" i="1"/>
  <c r="R7087" i="1"/>
  <c r="T7087" i="1"/>
  <c r="L7088" i="1"/>
  <c r="U7088" i="1" s="1"/>
  <c r="Q7090" i="1"/>
  <c r="V7087" i="1" l="1"/>
  <c r="M7088" i="1"/>
  <c r="O7088" i="1"/>
  <c r="N7088" i="1"/>
  <c r="R7088" i="1"/>
  <c r="T7088" i="1"/>
  <c r="L7089" i="1"/>
  <c r="T7089" i="1" s="1"/>
  <c r="Q7091" i="1"/>
  <c r="V7088" i="1" l="1"/>
  <c r="O7089" i="1"/>
  <c r="U7089" i="1"/>
  <c r="L7090" i="1"/>
  <c r="U7090" i="1" s="1"/>
  <c r="M7089" i="1"/>
  <c r="N7089" i="1"/>
  <c r="R7089" i="1"/>
  <c r="V7089" i="1" s="1"/>
  <c r="Q7092" i="1"/>
  <c r="M7090" i="1" l="1"/>
  <c r="O7090" i="1"/>
  <c r="N7090" i="1"/>
  <c r="R7090" i="1"/>
  <c r="T7090" i="1"/>
  <c r="L7091" i="1"/>
  <c r="T7091" i="1" s="1"/>
  <c r="N7091" i="1"/>
  <c r="Q7093" i="1"/>
  <c r="M7091" i="1" l="1"/>
  <c r="V7090" i="1"/>
  <c r="R7091" i="1"/>
  <c r="L7092" i="1"/>
  <c r="R7092" i="1" s="1"/>
  <c r="O7091" i="1"/>
  <c r="N7092" i="1"/>
  <c r="Q7094" i="1"/>
  <c r="V7091" i="1" l="1"/>
  <c r="M7092" i="1"/>
  <c r="O7092" i="1"/>
  <c r="L7093" i="1"/>
  <c r="T7093" i="1" s="1"/>
  <c r="T7092" i="1"/>
  <c r="V7092" i="1" s="1"/>
  <c r="N7093" i="1"/>
  <c r="Q7095" i="1"/>
  <c r="M7093" i="1" l="1"/>
  <c r="O7093" i="1"/>
  <c r="R7093" i="1"/>
  <c r="V7093" i="1" s="1"/>
  <c r="L7094" i="1"/>
  <c r="T7094" i="1" s="1"/>
  <c r="N7094" i="1"/>
  <c r="N7095" i="1" s="1"/>
  <c r="N7096" i="1" s="1"/>
  <c r="Q7096" i="1"/>
  <c r="L7095" i="1" l="1"/>
  <c r="T7095" i="1" s="1"/>
  <c r="M7094" i="1"/>
  <c r="O7094" i="1"/>
  <c r="R7094" i="1"/>
  <c r="V7094" i="1" s="1"/>
  <c r="N7097" i="1"/>
  <c r="N7098" i="1" s="1"/>
  <c r="Q7097" i="1"/>
  <c r="M7095" i="1" l="1"/>
  <c r="O7095" i="1"/>
  <c r="R7095" i="1"/>
  <c r="V7095" i="1" s="1"/>
  <c r="L7096" i="1"/>
  <c r="R7096" i="1" s="1"/>
  <c r="N7099" i="1"/>
  <c r="Q7098" i="1"/>
  <c r="L7097" i="1" l="1"/>
  <c r="T7097" i="1" s="1"/>
  <c r="O7096" i="1"/>
  <c r="T7096" i="1"/>
  <c r="V7096" i="1" s="1"/>
  <c r="M7096" i="1"/>
  <c r="Q7099" i="1"/>
  <c r="N7100" i="1"/>
  <c r="O7097" i="1" l="1"/>
  <c r="R7097" i="1"/>
  <c r="V7097" i="1" s="1"/>
  <c r="M7097" i="1"/>
  <c r="L7098" i="1"/>
  <c r="T7098" i="1" s="1"/>
  <c r="N7101" i="1"/>
  <c r="Q7100" i="1"/>
  <c r="O7098" i="1" l="1"/>
  <c r="M7098" i="1"/>
  <c r="R7098" i="1"/>
  <c r="V7098" i="1" s="1"/>
  <c r="L7099" i="1"/>
  <c r="M7099" i="1" s="1"/>
  <c r="Q7101" i="1"/>
  <c r="N7102" i="1"/>
  <c r="L7100" i="1" l="1"/>
  <c r="T7100" i="1" s="1"/>
  <c r="R7099" i="1"/>
  <c r="T7099" i="1"/>
  <c r="O7099" i="1"/>
  <c r="N7103" i="1"/>
  <c r="Q7102" i="1"/>
  <c r="M7100" i="1" l="1"/>
  <c r="O7100" i="1"/>
  <c r="R7100" i="1"/>
  <c r="L7101" i="1"/>
  <c r="T7101" i="1" s="1"/>
  <c r="V7099" i="1"/>
  <c r="V7100" i="1" s="1"/>
  <c r="Q7103" i="1"/>
  <c r="N7104" i="1"/>
  <c r="L7102" i="1" l="1"/>
  <c r="T7102" i="1" s="1"/>
  <c r="R7101" i="1"/>
  <c r="V7101" i="1" s="1"/>
  <c r="M7101" i="1"/>
  <c r="O7101" i="1"/>
  <c r="N7105" i="1"/>
  <c r="Q7104" i="1"/>
  <c r="M7102" i="1" l="1"/>
  <c r="O7102" i="1"/>
  <c r="R7102" i="1"/>
  <c r="V7102" i="1" s="1"/>
  <c r="L7103" i="1"/>
  <c r="T7103" i="1" s="1"/>
  <c r="Q7105" i="1"/>
  <c r="N7106" i="1"/>
  <c r="M7103" i="1" l="1"/>
  <c r="O7103" i="1"/>
  <c r="R7103" i="1"/>
  <c r="V7103" i="1" s="1"/>
  <c r="L7104" i="1"/>
  <c r="T7104" i="1" s="1"/>
  <c r="N7107" i="1"/>
  <c r="Q7106" i="1"/>
  <c r="M7104" i="1" l="1"/>
  <c r="L7105" i="1"/>
  <c r="T7105" i="1" s="1"/>
  <c r="O7104" i="1"/>
  <c r="R7104" i="1"/>
  <c r="V7104" i="1" s="1"/>
  <c r="Q7107" i="1"/>
  <c r="N7108" i="1"/>
  <c r="O7105" i="1" l="1"/>
  <c r="M7105" i="1"/>
  <c r="L7106" i="1"/>
  <c r="T7106" i="1" s="1"/>
  <c r="R7105" i="1"/>
  <c r="V7105" i="1" s="1"/>
  <c r="N7109" i="1"/>
  <c r="Q7108" i="1"/>
  <c r="L7107" i="1" l="1"/>
  <c r="T7107" i="1" s="1"/>
  <c r="M7106" i="1"/>
  <c r="O7106" i="1"/>
  <c r="R7106" i="1"/>
  <c r="V7106" i="1" s="1"/>
  <c r="Q7109" i="1"/>
  <c r="N7110" i="1"/>
  <c r="M7107" i="1" l="1"/>
  <c r="O7107" i="1"/>
  <c r="R7107" i="1"/>
  <c r="V7107" i="1" s="1"/>
  <c r="L7108" i="1"/>
  <c r="T7108" i="1" s="1"/>
  <c r="Q7110" i="1"/>
  <c r="M7108" i="1" l="1"/>
  <c r="O7108" i="1"/>
  <c r="R7108" i="1"/>
  <c r="V7108" i="1" s="1"/>
  <c r="L7109" i="1"/>
  <c r="T7109" i="1" s="1"/>
  <c r="Q7111" i="1"/>
  <c r="L7110" i="1" l="1"/>
  <c r="T7110" i="1" s="1"/>
  <c r="M7109" i="1"/>
  <c r="O7109" i="1"/>
  <c r="R7109" i="1"/>
  <c r="V7109" i="1" s="1"/>
  <c r="Q7112" i="1"/>
  <c r="M7110" i="1" l="1"/>
  <c r="L7111" i="1"/>
  <c r="U7111" i="1" s="1"/>
  <c r="O7110" i="1"/>
  <c r="R7110" i="1"/>
  <c r="V7110" i="1" s="1"/>
  <c r="Q7113" i="1"/>
  <c r="M7111" i="1" l="1"/>
  <c r="N7111" i="1"/>
  <c r="R7111" i="1"/>
  <c r="T7111" i="1"/>
  <c r="O7111" i="1"/>
  <c r="L7112" i="1"/>
  <c r="U7112" i="1" s="1"/>
  <c r="Q7114" i="1"/>
  <c r="V7111" i="1" l="1"/>
  <c r="M7112" i="1"/>
  <c r="L7113" i="1"/>
  <c r="U7113" i="1" s="1"/>
  <c r="O7112" i="1"/>
  <c r="N7112" i="1"/>
  <c r="R7112" i="1"/>
  <c r="T7112" i="1"/>
  <c r="Q7115" i="1"/>
  <c r="V7112" i="1" l="1"/>
  <c r="T7113" i="1"/>
  <c r="R7113" i="1"/>
  <c r="M7113" i="1"/>
  <c r="O7113" i="1"/>
  <c r="N7113" i="1"/>
  <c r="L7114" i="1"/>
  <c r="U7114" i="1" s="1"/>
  <c r="Q7116" i="1"/>
  <c r="V7113" i="1" l="1"/>
  <c r="O7114" i="1"/>
  <c r="M7114" i="1"/>
  <c r="N7114" i="1"/>
  <c r="R7114" i="1"/>
  <c r="L7115" i="1"/>
  <c r="T7115" i="1" s="1"/>
  <c r="T7114" i="1"/>
  <c r="V7114" i="1" s="1"/>
  <c r="N7115" i="1"/>
  <c r="Q7117" i="1"/>
  <c r="M7115" i="1" l="1"/>
  <c r="O7115" i="1"/>
  <c r="R7115" i="1"/>
  <c r="V7115" i="1" s="1"/>
  <c r="L7116" i="1"/>
  <c r="T7116" i="1" s="1"/>
  <c r="N7116" i="1"/>
  <c r="Q7118" i="1"/>
  <c r="L7117" i="1" l="1"/>
  <c r="T7117" i="1" s="1"/>
  <c r="M7116" i="1"/>
  <c r="O7116" i="1"/>
  <c r="R7116" i="1"/>
  <c r="V7116" i="1" s="1"/>
  <c r="N7117" i="1"/>
  <c r="Q7119" i="1"/>
  <c r="M7117" i="1" l="1"/>
  <c r="R7117" i="1"/>
  <c r="V7117" i="1" s="1"/>
  <c r="O7117" i="1"/>
  <c r="L7118" i="1"/>
  <c r="T7118" i="1" s="1"/>
  <c r="N7118" i="1"/>
  <c r="N7119" i="1" s="1"/>
  <c r="N7120" i="1" s="1"/>
  <c r="Q7120" i="1"/>
  <c r="M7118" i="1" l="1"/>
  <c r="O7118" i="1"/>
  <c r="R7118" i="1"/>
  <c r="V7118" i="1" s="1"/>
  <c r="L7119" i="1"/>
  <c r="T7119" i="1" s="1"/>
  <c r="N7121" i="1"/>
  <c r="N7122" i="1" s="1"/>
  <c r="Q7121" i="1"/>
  <c r="M7119" i="1" l="1"/>
  <c r="O7119" i="1"/>
  <c r="L7120" i="1"/>
  <c r="T7120" i="1" s="1"/>
  <c r="R7119" i="1"/>
  <c r="V7119" i="1" s="1"/>
  <c r="Q7122" i="1"/>
  <c r="N7123" i="1"/>
  <c r="L7121" i="1" l="1"/>
  <c r="T7121" i="1" s="1"/>
  <c r="M7120" i="1"/>
  <c r="O7120" i="1"/>
  <c r="R7120" i="1"/>
  <c r="V7120" i="1" s="1"/>
  <c r="N7124" i="1"/>
  <c r="Q7123" i="1"/>
  <c r="M7121" i="1" l="1"/>
  <c r="O7121" i="1"/>
  <c r="R7121" i="1"/>
  <c r="V7121" i="1" s="1"/>
  <c r="L7122" i="1"/>
  <c r="T7122" i="1" s="1"/>
  <c r="Q7124" i="1"/>
  <c r="N7125" i="1"/>
  <c r="M7122" i="1" l="1"/>
  <c r="O7122" i="1"/>
  <c r="L7123" i="1"/>
  <c r="T7123" i="1" s="1"/>
  <c r="R7122" i="1"/>
  <c r="V7122" i="1" s="1"/>
  <c r="N7126" i="1"/>
  <c r="Q7125" i="1"/>
  <c r="M7123" i="1" l="1"/>
  <c r="L7124" i="1"/>
  <c r="T7124" i="1" s="1"/>
  <c r="O7123" i="1"/>
  <c r="R7123" i="1"/>
  <c r="V7123" i="1" s="1"/>
  <c r="Q7126" i="1"/>
  <c r="N7127" i="1"/>
  <c r="O7124" i="1" l="1"/>
  <c r="L7125" i="1"/>
  <c r="T7125" i="1" s="1"/>
  <c r="M7124" i="1"/>
  <c r="R7124" i="1"/>
  <c r="V7124" i="1" s="1"/>
  <c r="N7128" i="1"/>
  <c r="Q7127" i="1"/>
  <c r="M7125" i="1" l="1"/>
  <c r="O7125" i="1"/>
  <c r="R7125" i="1"/>
  <c r="V7125" i="1" s="1"/>
  <c r="L7126" i="1"/>
  <c r="O7126" i="1" s="1"/>
  <c r="Q7128" i="1"/>
  <c r="N7129" i="1"/>
  <c r="L7127" i="1" l="1"/>
  <c r="T7127" i="1" s="1"/>
  <c r="M7126" i="1"/>
  <c r="R7126" i="1"/>
  <c r="T7126" i="1"/>
  <c r="N7130" i="1"/>
  <c r="Q7129" i="1"/>
  <c r="M7127" i="1" l="1"/>
  <c r="L7128" i="1"/>
  <c r="T7128" i="1" s="1"/>
  <c r="O7127" i="1"/>
  <c r="R7127" i="1"/>
  <c r="V7126" i="1"/>
  <c r="N7131" i="1"/>
  <c r="Q7130" i="1"/>
  <c r="O7128" i="1" l="1"/>
  <c r="R7128" i="1"/>
  <c r="M7128" i="1"/>
  <c r="L7129" i="1"/>
  <c r="T7129" i="1" s="1"/>
  <c r="V7127" i="1"/>
  <c r="V7128" i="1" s="1"/>
  <c r="Q7131" i="1"/>
  <c r="N7132" i="1"/>
  <c r="M7129" i="1" l="1"/>
  <c r="O7129" i="1"/>
  <c r="R7129" i="1"/>
  <c r="V7129" i="1" s="1"/>
  <c r="L7130" i="1"/>
  <c r="T7130" i="1" s="1"/>
  <c r="N7133" i="1"/>
  <c r="Q7132" i="1"/>
  <c r="O7130" i="1" l="1"/>
  <c r="L7131" i="1"/>
  <c r="R7131" i="1" s="1"/>
  <c r="M7130" i="1"/>
  <c r="R7130" i="1"/>
  <c r="V7130" i="1" s="1"/>
  <c r="Q7133" i="1"/>
  <c r="N7134" i="1"/>
  <c r="L7132" i="1" l="1"/>
  <c r="T7132" i="1" s="1"/>
  <c r="T7131" i="1"/>
  <c r="V7131" i="1" s="1"/>
  <c r="O7131" i="1"/>
  <c r="M7131" i="1"/>
  <c r="Q7134" i="1"/>
  <c r="M7132" i="1" l="1"/>
  <c r="R7132" i="1"/>
  <c r="V7132" i="1" s="1"/>
  <c r="O7132" i="1"/>
  <c r="L7133" i="1"/>
  <c r="M7133" i="1" s="1"/>
  <c r="Q7135" i="1"/>
  <c r="L7134" i="1" l="1"/>
  <c r="T7134" i="1" s="1"/>
  <c r="O7133" i="1"/>
  <c r="R7133" i="1"/>
  <c r="T7133" i="1"/>
  <c r="Q7136" i="1"/>
  <c r="L7135" i="1" l="1"/>
  <c r="U7135" i="1" s="1"/>
  <c r="O7134" i="1"/>
  <c r="R7134" i="1"/>
  <c r="M7134" i="1"/>
  <c r="V7133" i="1"/>
  <c r="Q7137" i="1"/>
  <c r="M7135" i="1" l="1"/>
  <c r="N7135" i="1"/>
  <c r="T7135" i="1"/>
  <c r="R7135" i="1"/>
  <c r="O7135" i="1"/>
  <c r="L7136" i="1"/>
  <c r="U7136" i="1" s="1"/>
  <c r="V7134" i="1"/>
  <c r="V7135" i="1" s="1"/>
  <c r="Q7138" i="1"/>
  <c r="M7136" i="1" l="1"/>
  <c r="N7136" i="1"/>
  <c r="O7136" i="1"/>
  <c r="R7136" i="1"/>
  <c r="T7136" i="1"/>
  <c r="L7137" i="1"/>
  <c r="U7137" i="1" s="1"/>
  <c r="Q7139" i="1"/>
  <c r="V7136" i="1" l="1"/>
  <c r="L7138" i="1"/>
  <c r="U7138" i="1" s="1"/>
  <c r="M7137" i="1"/>
  <c r="O7137" i="1"/>
  <c r="N7137" i="1"/>
  <c r="R7137" i="1"/>
  <c r="T7137" i="1"/>
  <c r="Q7140" i="1"/>
  <c r="T7138" i="1" l="1"/>
  <c r="N7138" i="1"/>
  <c r="O7138" i="1"/>
  <c r="R7138" i="1"/>
  <c r="M7138" i="1"/>
  <c r="V7137" i="1"/>
  <c r="V7138" i="1" s="1"/>
  <c r="L7139" i="1"/>
  <c r="T7139" i="1" s="1"/>
  <c r="N7139" i="1"/>
  <c r="Q7141" i="1"/>
  <c r="O7139" i="1" l="1"/>
  <c r="L7140" i="1"/>
  <c r="T7140" i="1" s="1"/>
  <c r="M7139" i="1"/>
  <c r="R7139" i="1"/>
  <c r="V7139" i="1" s="1"/>
  <c r="N7140" i="1"/>
  <c r="Q7142" i="1"/>
  <c r="M7140" i="1" l="1"/>
  <c r="O7140" i="1"/>
  <c r="R7140" i="1"/>
  <c r="V7140" i="1" s="1"/>
  <c r="L7141" i="1"/>
  <c r="O7141" i="1" s="1"/>
  <c r="N7141" i="1"/>
  <c r="Q7143" i="1"/>
  <c r="R7141" i="1" l="1"/>
  <c r="T7141" i="1"/>
  <c r="L7142" i="1"/>
  <c r="T7142" i="1" s="1"/>
  <c r="M7141" i="1"/>
  <c r="N7142" i="1"/>
  <c r="N7143" i="1" s="1"/>
  <c r="N7144" i="1" s="1"/>
  <c r="Q7144" i="1"/>
  <c r="M7142" i="1" l="1"/>
  <c r="R7142" i="1"/>
  <c r="O7142" i="1"/>
  <c r="L7143" i="1"/>
  <c r="O7143" i="1" s="1"/>
  <c r="V7141" i="1"/>
  <c r="N7145" i="1"/>
  <c r="N7146" i="1" s="1"/>
  <c r="Q7145" i="1"/>
  <c r="L7144" i="1" l="1"/>
  <c r="T7144" i="1" s="1"/>
  <c r="R7143" i="1"/>
  <c r="T7143" i="1"/>
  <c r="M7143" i="1"/>
  <c r="V7142" i="1"/>
  <c r="Q7146" i="1"/>
  <c r="N7147" i="1"/>
  <c r="M7144" i="1" l="1"/>
  <c r="R7144" i="1"/>
  <c r="O7144" i="1"/>
  <c r="L7145" i="1"/>
  <c r="T7145" i="1" s="1"/>
  <c r="V7143" i="1"/>
  <c r="V7144" i="1" s="1"/>
  <c r="N7148" i="1"/>
  <c r="Q7147" i="1"/>
  <c r="M7145" i="1" l="1"/>
  <c r="O7145" i="1"/>
  <c r="R7145" i="1"/>
  <c r="V7145" i="1" s="1"/>
  <c r="L7146" i="1"/>
  <c r="T7146" i="1" s="1"/>
  <c r="Q7148" i="1"/>
  <c r="N7149" i="1"/>
  <c r="L7147" i="1" l="1"/>
  <c r="T7147" i="1" s="1"/>
  <c r="O7146" i="1"/>
  <c r="M7146" i="1"/>
  <c r="R7146" i="1"/>
  <c r="V7146" i="1" s="1"/>
  <c r="N7150" i="1"/>
  <c r="Q7149" i="1"/>
  <c r="O7147" i="1" l="1"/>
  <c r="M7147" i="1"/>
  <c r="R7147" i="1"/>
  <c r="V7147" i="1" s="1"/>
  <c r="L7148" i="1"/>
  <c r="T7148" i="1" s="1"/>
  <c r="Q7150" i="1"/>
  <c r="N7151" i="1"/>
  <c r="M7148" i="1" l="1"/>
  <c r="O7148" i="1"/>
  <c r="R7148" i="1"/>
  <c r="V7148" i="1" s="1"/>
  <c r="L7149" i="1"/>
  <c r="R7149" i="1" s="1"/>
  <c r="N7152" i="1"/>
  <c r="Q7151" i="1"/>
  <c r="O7149" i="1" l="1"/>
  <c r="T7149" i="1"/>
  <c r="V7149" i="1" s="1"/>
  <c r="L7150" i="1"/>
  <c r="O7150" i="1" s="1"/>
  <c r="M7149" i="1"/>
  <c r="Q7152" i="1"/>
  <c r="N7153" i="1"/>
  <c r="R7150" i="1" l="1"/>
  <c r="T7150" i="1"/>
  <c r="L7151" i="1"/>
  <c r="T7151" i="1" s="1"/>
  <c r="M7150" i="1"/>
  <c r="N7154" i="1"/>
  <c r="Q7153" i="1"/>
  <c r="M7151" i="1" l="1"/>
  <c r="L7152" i="1"/>
  <c r="T7152" i="1" s="1"/>
  <c r="O7151" i="1"/>
  <c r="R7151" i="1"/>
  <c r="V7150" i="1"/>
  <c r="Q7154" i="1"/>
  <c r="N7155" i="1"/>
  <c r="R7152" i="1" l="1"/>
  <c r="O7152" i="1"/>
  <c r="M7152" i="1"/>
  <c r="V7151" i="1"/>
  <c r="V7152" i="1" s="1"/>
  <c r="L7153" i="1"/>
  <c r="T7153" i="1" s="1"/>
  <c r="N7156" i="1"/>
  <c r="Q7155" i="1"/>
  <c r="O7153" i="1" l="1"/>
  <c r="L7154" i="1"/>
  <c r="T7154" i="1" s="1"/>
  <c r="M7153" i="1"/>
  <c r="R7153" i="1"/>
  <c r="V7153" i="1" s="1"/>
  <c r="Q7156" i="1"/>
  <c r="N7157" i="1"/>
  <c r="M7154" i="1" l="1"/>
  <c r="L7155" i="1"/>
  <c r="T7155" i="1" s="1"/>
  <c r="O7154" i="1"/>
  <c r="R7154" i="1"/>
  <c r="V7154" i="1" s="1"/>
  <c r="N7158" i="1"/>
  <c r="Q7157" i="1"/>
  <c r="M7155" i="1" l="1"/>
  <c r="L7156" i="1"/>
  <c r="T7156" i="1" s="1"/>
  <c r="O7155" i="1"/>
  <c r="R7155" i="1"/>
  <c r="V7155" i="1" s="1"/>
  <c r="Q7158" i="1"/>
  <c r="M7156" i="1" l="1"/>
  <c r="L7157" i="1"/>
  <c r="T7157" i="1" s="1"/>
  <c r="O7156" i="1"/>
  <c r="R7156" i="1"/>
  <c r="V7156" i="1" s="1"/>
  <c r="Q7159" i="1"/>
  <c r="M7157" i="1" l="1"/>
  <c r="L7158" i="1"/>
  <c r="T7158" i="1" s="1"/>
  <c r="O7157" i="1"/>
  <c r="R7157" i="1"/>
  <c r="V7157" i="1" s="1"/>
  <c r="Q7160" i="1"/>
  <c r="M7158" i="1" l="1"/>
  <c r="L7159" i="1"/>
  <c r="U7159" i="1" s="1"/>
  <c r="O7158" i="1"/>
  <c r="R7158" i="1"/>
  <c r="V7158" i="1" s="1"/>
  <c r="Q7161" i="1"/>
  <c r="M7159" i="1" l="1"/>
  <c r="O7159" i="1"/>
  <c r="N7159" i="1"/>
  <c r="L7160" i="1"/>
  <c r="U7160" i="1" s="1"/>
  <c r="R7159" i="1"/>
  <c r="T7159" i="1"/>
  <c r="Q7162" i="1"/>
  <c r="V7159" i="1" l="1"/>
  <c r="M7160" i="1"/>
  <c r="O7160" i="1"/>
  <c r="L7161" i="1"/>
  <c r="U7161" i="1" s="1"/>
  <c r="N7160" i="1"/>
  <c r="R7160" i="1"/>
  <c r="T7160" i="1"/>
  <c r="Q7163" i="1"/>
  <c r="V7160" i="1" l="1"/>
  <c r="M7161" i="1"/>
  <c r="O7161" i="1"/>
  <c r="N7161" i="1"/>
  <c r="R7161" i="1"/>
  <c r="T7161" i="1"/>
  <c r="L7162" i="1"/>
  <c r="U7162" i="1" s="1"/>
  <c r="Q7164" i="1"/>
  <c r="V7161" i="1" l="1"/>
  <c r="O7162" i="1"/>
  <c r="M7162" i="1"/>
  <c r="N7162" i="1"/>
  <c r="N7163" i="1" s="1"/>
  <c r="R7162" i="1"/>
  <c r="T7162" i="1"/>
  <c r="L7163" i="1"/>
  <c r="T7163" i="1" s="1"/>
  <c r="Q7165" i="1"/>
  <c r="V7162" i="1" l="1"/>
  <c r="O7163" i="1"/>
  <c r="L7164" i="1"/>
  <c r="R7164" i="1" s="1"/>
  <c r="M7163" i="1"/>
  <c r="R7163" i="1"/>
  <c r="N7164" i="1"/>
  <c r="Q7166" i="1"/>
  <c r="V7163" i="1" l="1"/>
  <c r="L7165" i="1"/>
  <c r="T7165" i="1" s="1"/>
  <c r="T7164" i="1"/>
  <c r="M7164" i="1"/>
  <c r="O7164" i="1"/>
  <c r="N7165" i="1"/>
  <c r="Q7167" i="1"/>
  <c r="V7164" i="1" l="1"/>
  <c r="O7165" i="1"/>
  <c r="M7165" i="1"/>
  <c r="R7165" i="1"/>
  <c r="V7165" i="1" s="1"/>
  <c r="L7166" i="1"/>
  <c r="T7166" i="1" s="1"/>
  <c r="N7166" i="1"/>
  <c r="N7167" i="1" s="1"/>
  <c r="N7168" i="1" s="1"/>
  <c r="Q7168" i="1"/>
  <c r="L7167" i="1" l="1"/>
  <c r="T7167" i="1" s="1"/>
  <c r="M7166" i="1"/>
  <c r="O7166" i="1"/>
  <c r="R7166" i="1"/>
  <c r="V7166" i="1" s="1"/>
  <c r="N7169" i="1"/>
  <c r="N7170" i="1" s="1"/>
  <c r="Q7169" i="1"/>
  <c r="O7167" i="1" l="1"/>
  <c r="M7167" i="1"/>
  <c r="L7168" i="1"/>
  <c r="T7168" i="1" s="1"/>
  <c r="R7167" i="1"/>
  <c r="V7167" i="1" s="1"/>
  <c r="Q7170" i="1"/>
  <c r="N7171" i="1"/>
  <c r="M7168" i="1" l="1"/>
  <c r="O7168" i="1"/>
  <c r="R7168" i="1"/>
  <c r="V7168" i="1" s="1"/>
  <c r="L7169" i="1"/>
  <c r="T7169" i="1" s="1"/>
  <c r="N7172" i="1"/>
  <c r="Q7171" i="1"/>
  <c r="O7169" i="1" l="1"/>
  <c r="R7169" i="1"/>
  <c r="V7169" i="1" s="1"/>
  <c r="L7170" i="1"/>
  <c r="T7170" i="1" s="1"/>
  <c r="M7169" i="1"/>
  <c r="Q7172" i="1"/>
  <c r="N7173" i="1"/>
  <c r="M7170" i="1" l="1"/>
  <c r="O7170" i="1"/>
  <c r="R7170" i="1"/>
  <c r="V7170" i="1" s="1"/>
  <c r="L7171" i="1"/>
  <c r="M7171" i="1" s="1"/>
  <c r="N7174" i="1"/>
  <c r="Q7173" i="1"/>
  <c r="L7172" i="1" l="1"/>
  <c r="T7172" i="1" s="1"/>
  <c r="O7171" i="1"/>
  <c r="R7171" i="1"/>
  <c r="T7171" i="1"/>
  <c r="Q7174" i="1"/>
  <c r="N7175" i="1"/>
  <c r="M7172" i="1" l="1"/>
  <c r="O7172" i="1"/>
  <c r="R7172" i="1"/>
  <c r="V7171" i="1"/>
  <c r="V7172" i="1" s="1"/>
  <c r="L7173" i="1"/>
  <c r="R7173" i="1" s="1"/>
  <c r="N7176" i="1"/>
  <c r="Q7175" i="1"/>
  <c r="M7173" i="1" l="1"/>
  <c r="L7174" i="1"/>
  <c r="T7174" i="1" s="1"/>
  <c r="O7173" i="1"/>
  <c r="T7173" i="1"/>
  <c r="V7173" i="1" s="1"/>
  <c r="Q7176" i="1"/>
  <c r="N7177" i="1"/>
  <c r="L7175" i="1" l="1"/>
  <c r="T7175" i="1" s="1"/>
  <c r="M7174" i="1"/>
  <c r="O7174" i="1"/>
  <c r="R7174" i="1"/>
  <c r="V7174" i="1" s="1"/>
  <c r="N7178" i="1"/>
  <c r="Q7177" i="1"/>
  <c r="O7175" i="1" l="1"/>
  <c r="R7175" i="1"/>
  <c r="V7175" i="1" s="1"/>
  <c r="M7175" i="1"/>
  <c r="L7176" i="1"/>
  <c r="T7176" i="1" s="1"/>
  <c r="Q7178" i="1"/>
  <c r="N7179" i="1"/>
  <c r="M7176" i="1" l="1"/>
  <c r="O7176" i="1"/>
  <c r="R7176" i="1"/>
  <c r="V7176" i="1" s="1"/>
  <c r="L7177" i="1"/>
  <c r="T7177" i="1" s="1"/>
  <c r="N7180" i="1"/>
  <c r="Q7179" i="1"/>
  <c r="L7178" i="1" l="1"/>
  <c r="T7178" i="1" s="1"/>
  <c r="M7177" i="1"/>
  <c r="O7177" i="1"/>
  <c r="R7177" i="1"/>
  <c r="V7177" i="1" s="1"/>
  <c r="Q7180" i="1"/>
  <c r="N7181" i="1"/>
  <c r="O7178" i="1" l="1"/>
  <c r="M7178" i="1"/>
  <c r="R7178" i="1"/>
  <c r="V7178" i="1" s="1"/>
  <c r="L7179" i="1"/>
  <c r="T7179" i="1" s="1"/>
  <c r="N7182" i="1"/>
  <c r="Q7181" i="1"/>
  <c r="M7179" i="1" l="1"/>
  <c r="O7179" i="1"/>
  <c r="R7179" i="1"/>
  <c r="V7179" i="1" s="1"/>
  <c r="L7180" i="1"/>
  <c r="T7180" i="1" s="1"/>
  <c r="Q7182" i="1"/>
  <c r="L7181" i="1" l="1"/>
  <c r="T7181" i="1" s="1"/>
  <c r="M7180" i="1"/>
  <c r="O7180" i="1"/>
  <c r="R7180" i="1"/>
  <c r="V7180" i="1" s="1"/>
  <c r="Q7183" i="1"/>
  <c r="M7181" i="1" l="1"/>
  <c r="O7181" i="1"/>
  <c r="L7182" i="1"/>
  <c r="T7182" i="1" s="1"/>
  <c r="R7181" i="1"/>
  <c r="V7181" i="1" s="1"/>
  <c r="Q7184" i="1"/>
  <c r="M7182" i="1" l="1"/>
  <c r="O7182" i="1"/>
  <c r="R7182" i="1"/>
  <c r="V7182" i="1" s="1"/>
  <c r="L7183" i="1"/>
  <c r="U7183" i="1" s="1"/>
  <c r="Q7185" i="1"/>
  <c r="M7183" i="1" l="1"/>
  <c r="O7183" i="1"/>
  <c r="L7184" i="1"/>
  <c r="U7184" i="1" s="1"/>
  <c r="N7183" i="1"/>
  <c r="R7183" i="1"/>
  <c r="T7183" i="1"/>
  <c r="Q7186" i="1"/>
  <c r="V7183" i="1" l="1"/>
  <c r="M7184" i="1"/>
  <c r="O7184" i="1"/>
  <c r="R7184" i="1"/>
  <c r="N7184" i="1"/>
  <c r="T7184" i="1"/>
  <c r="L7185" i="1"/>
  <c r="U7185" i="1" s="1"/>
  <c r="Q7187" i="1"/>
  <c r="V7184" i="1" l="1"/>
  <c r="O7185" i="1"/>
  <c r="M7185" i="1"/>
  <c r="N7185" i="1"/>
  <c r="L7186" i="1"/>
  <c r="U7186" i="1" s="1"/>
  <c r="R7185" i="1"/>
  <c r="T7185" i="1"/>
  <c r="Q7188" i="1"/>
  <c r="M7186" i="1" l="1"/>
  <c r="V7185" i="1"/>
  <c r="R7186" i="1"/>
  <c r="O7186" i="1"/>
  <c r="N7186" i="1"/>
  <c r="N7187" i="1" s="1"/>
  <c r="T7186" i="1"/>
  <c r="L7187" i="1"/>
  <c r="T7187" i="1" s="1"/>
  <c r="Q7189" i="1"/>
  <c r="V7186" i="1" l="1"/>
  <c r="M7187" i="1"/>
  <c r="L7188" i="1"/>
  <c r="T7188" i="1" s="1"/>
  <c r="O7187" i="1"/>
  <c r="R7187" i="1"/>
  <c r="V7187" i="1" s="1"/>
  <c r="N7188" i="1"/>
  <c r="Q7190" i="1"/>
  <c r="M7188" i="1" l="1"/>
  <c r="O7188" i="1"/>
  <c r="R7188" i="1"/>
  <c r="V7188" i="1" s="1"/>
  <c r="L7189" i="1"/>
  <c r="T7189" i="1" s="1"/>
  <c r="N7189" i="1"/>
  <c r="Q7191" i="1"/>
  <c r="R7189" i="1" l="1"/>
  <c r="O7189" i="1"/>
  <c r="M7189" i="1"/>
  <c r="V7189" i="1"/>
  <c r="L7190" i="1"/>
  <c r="R7190" i="1" s="1"/>
  <c r="N7190" i="1"/>
  <c r="N7191" i="1" s="1"/>
  <c r="N7192" i="1" s="1"/>
  <c r="Q7192" i="1"/>
  <c r="L7191" i="1" l="1"/>
  <c r="T7191" i="1" s="1"/>
  <c r="T7190" i="1"/>
  <c r="V7190" i="1" s="1"/>
  <c r="M7190" i="1"/>
  <c r="O7190" i="1"/>
  <c r="N7193" i="1"/>
  <c r="N7194" i="1" s="1"/>
  <c r="Q7193" i="1"/>
  <c r="M7191" i="1" l="1"/>
  <c r="R7191" i="1"/>
  <c r="V7191" i="1" s="1"/>
  <c r="L7192" i="1"/>
  <c r="R7192" i="1" s="1"/>
  <c r="O7191" i="1"/>
  <c r="Q7194" i="1"/>
  <c r="N7195" i="1"/>
  <c r="L7193" i="1" l="1"/>
  <c r="T7193" i="1" s="1"/>
  <c r="T7192" i="1"/>
  <c r="V7192" i="1" s="1"/>
  <c r="M7192" i="1"/>
  <c r="O7192" i="1"/>
  <c r="N7196" i="1"/>
  <c r="Q7195" i="1"/>
  <c r="M7193" i="1" l="1"/>
  <c r="O7193" i="1"/>
  <c r="R7193" i="1"/>
  <c r="V7193" i="1" s="1"/>
  <c r="L7194" i="1"/>
  <c r="M7194" i="1" s="1"/>
  <c r="Q7196" i="1"/>
  <c r="N7197" i="1"/>
  <c r="L7195" i="1" l="1"/>
  <c r="T7195" i="1" s="1"/>
  <c r="O7194" i="1"/>
  <c r="R7194" i="1"/>
  <c r="T7194" i="1"/>
  <c r="N7198" i="1"/>
  <c r="Q7197" i="1"/>
  <c r="M7195" i="1" l="1"/>
  <c r="O7195" i="1"/>
  <c r="R7195" i="1"/>
  <c r="L7196" i="1"/>
  <c r="T7196" i="1" s="1"/>
  <c r="V7194" i="1"/>
  <c r="V7195" i="1" s="1"/>
  <c r="Q7198" i="1"/>
  <c r="N7199" i="1"/>
  <c r="L7197" i="1" l="1"/>
  <c r="T7197" i="1" s="1"/>
  <c r="M7196" i="1"/>
  <c r="R7196" i="1"/>
  <c r="V7196" i="1" s="1"/>
  <c r="O7196" i="1"/>
  <c r="N7200" i="1"/>
  <c r="Q7199" i="1"/>
  <c r="O7197" i="1" l="1"/>
  <c r="R7197" i="1"/>
  <c r="V7197" i="1" s="1"/>
  <c r="M7197" i="1"/>
  <c r="L7198" i="1"/>
  <c r="R7198" i="1" s="1"/>
  <c r="Q7200" i="1"/>
  <c r="N7201" i="1"/>
  <c r="L7199" i="1" l="1"/>
  <c r="T7199" i="1" s="1"/>
  <c r="O7198" i="1"/>
  <c r="T7198" i="1"/>
  <c r="V7198" i="1" s="1"/>
  <c r="M7198" i="1"/>
  <c r="N7202" i="1"/>
  <c r="Q7201" i="1"/>
  <c r="M7199" i="1" l="1"/>
  <c r="O7199" i="1"/>
  <c r="R7199" i="1"/>
  <c r="V7199" i="1" s="1"/>
  <c r="L7200" i="1"/>
  <c r="T7200" i="1" s="1"/>
  <c r="Q7202" i="1"/>
  <c r="N7203" i="1"/>
  <c r="L7201" i="1" l="1"/>
  <c r="T7201" i="1" s="1"/>
  <c r="M7200" i="1"/>
  <c r="R7200" i="1"/>
  <c r="V7200" i="1" s="1"/>
  <c r="O7200" i="1"/>
  <c r="N7204" i="1"/>
  <c r="Q7203" i="1"/>
  <c r="M7201" i="1" l="1"/>
  <c r="R7201" i="1"/>
  <c r="V7201" i="1" s="1"/>
  <c r="L7202" i="1"/>
  <c r="T7202" i="1" s="1"/>
  <c r="O7201" i="1"/>
  <c r="Q7204" i="1"/>
  <c r="N7205" i="1"/>
  <c r="M7202" i="1" l="1"/>
  <c r="O7202" i="1"/>
  <c r="R7202" i="1"/>
  <c r="V7202" i="1" s="1"/>
  <c r="L7203" i="1"/>
  <c r="T7203" i="1" s="1"/>
  <c r="N7206" i="1"/>
  <c r="Q7205" i="1"/>
  <c r="M7203" i="1" l="1"/>
  <c r="O7203" i="1"/>
  <c r="R7203" i="1"/>
  <c r="V7203" i="1" s="1"/>
  <c r="L7204" i="1"/>
  <c r="T7204" i="1" s="1"/>
  <c r="Q7206" i="1"/>
  <c r="L7205" i="1" l="1"/>
  <c r="T7205" i="1" s="1"/>
  <c r="M7204" i="1"/>
  <c r="O7204" i="1"/>
  <c r="R7204" i="1"/>
  <c r="V7204" i="1" s="1"/>
  <c r="Q7207" i="1"/>
  <c r="M7205" i="1" l="1"/>
  <c r="O7205" i="1"/>
  <c r="R7205" i="1"/>
  <c r="V7205" i="1" s="1"/>
  <c r="L7206" i="1"/>
  <c r="T7206" i="1" s="1"/>
  <c r="Q7208" i="1"/>
  <c r="M7206" i="1" l="1"/>
  <c r="R7206" i="1"/>
  <c r="V7206" i="1" s="1"/>
  <c r="L7207" i="1"/>
  <c r="T7207" i="1" s="1"/>
  <c r="O7206" i="1"/>
  <c r="Q7209" i="1"/>
  <c r="M7207" i="1" l="1"/>
  <c r="L7208" i="1"/>
  <c r="U7208" i="1" s="1"/>
  <c r="O7207" i="1"/>
  <c r="R7207" i="1"/>
  <c r="U7207" i="1"/>
  <c r="N7207" i="1"/>
  <c r="Q7210" i="1"/>
  <c r="M7208" i="1" l="1"/>
  <c r="O7208" i="1"/>
  <c r="N7208" i="1"/>
  <c r="R7208" i="1"/>
  <c r="V7207" i="1"/>
  <c r="L7209" i="1"/>
  <c r="U7209" i="1" s="1"/>
  <c r="T7208" i="1"/>
  <c r="Q7211" i="1"/>
  <c r="V7208" i="1" l="1"/>
  <c r="M7209" i="1"/>
  <c r="O7209" i="1"/>
  <c r="N7209" i="1"/>
  <c r="R7209" i="1"/>
  <c r="L7210" i="1"/>
  <c r="U7210" i="1" s="1"/>
  <c r="T7209" i="1"/>
  <c r="Q7212" i="1"/>
  <c r="V7209" i="1" l="1"/>
  <c r="O7210" i="1"/>
  <c r="N7210" i="1"/>
  <c r="L7211" i="1"/>
  <c r="T7211" i="1" s="1"/>
  <c r="T7210" i="1"/>
  <c r="M7210" i="1"/>
  <c r="R7210" i="1"/>
  <c r="N7211" i="1"/>
  <c r="Q7213" i="1"/>
  <c r="V7210" i="1" l="1"/>
  <c r="O7211" i="1"/>
  <c r="M7211" i="1"/>
  <c r="R7211" i="1"/>
  <c r="V7211" i="1" s="1"/>
  <c r="L7212" i="1"/>
  <c r="T7212" i="1" s="1"/>
  <c r="N7212" i="1"/>
  <c r="Q7214" i="1"/>
  <c r="M7212" i="1" l="1"/>
  <c r="O7212" i="1"/>
  <c r="L7213" i="1"/>
  <c r="T7213" i="1" s="1"/>
  <c r="R7212" i="1"/>
  <c r="V7212" i="1" s="1"/>
  <c r="N7213" i="1"/>
  <c r="Q7215" i="1"/>
  <c r="M7213" i="1" l="1"/>
  <c r="O7213" i="1"/>
  <c r="R7213" i="1"/>
  <c r="V7213" i="1" s="1"/>
  <c r="L7214" i="1"/>
  <c r="T7214" i="1" s="1"/>
  <c r="N7214" i="1"/>
  <c r="N7215" i="1" s="1"/>
  <c r="N7216" i="1" s="1"/>
  <c r="Q7216" i="1"/>
  <c r="M7214" i="1" l="1"/>
  <c r="O7214" i="1"/>
  <c r="R7214" i="1"/>
  <c r="V7214" i="1" s="1"/>
  <c r="L7215" i="1"/>
  <c r="T7215" i="1" s="1"/>
  <c r="N7217" i="1"/>
  <c r="Q7217" i="1"/>
  <c r="L7216" i="1" l="1"/>
  <c r="T7216" i="1" s="1"/>
  <c r="O7215" i="1"/>
  <c r="M7215" i="1"/>
  <c r="R7215" i="1"/>
  <c r="V7215" i="1" s="1"/>
  <c r="N7218" i="1"/>
  <c r="N7219" i="1" s="1"/>
  <c r="Q7218" i="1"/>
  <c r="O7216" i="1" l="1"/>
  <c r="R7216" i="1"/>
  <c r="V7216" i="1" s="1"/>
  <c r="M7216" i="1"/>
  <c r="L7217" i="1"/>
  <c r="T7217" i="1" s="1"/>
  <c r="Q7219" i="1"/>
  <c r="N7220" i="1"/>
  <c r="L7218" i="1" l="1"/>
  <c r="T7218" i="1" s="1"/>
  <c r="R7217" i="1"/>
  <c r="V7217" i="1" s="1"/>
  <c r="M7217" i="1"/>
  <c r="O7217" i="1"/>
  <c r="N7221" i="1"/>
  <c r="Q7220" i="1"/>
  <c r="R7218" i="1" l="1"/>
  <c r="V7218" i="1" s="1"/>
  <c r="O7218" i="1"/>
  <c r="M7218" i="1"/>
  <c r="L7219" i="1"/>
  <c r="T7219" i="1" s="1"/>
  <c r="Q7221" i="1"/>
  <c r="N7222" i="1"/>
  <c r="M7219" i="1" l="1"/>
  <c r="O7219" i="1"/>
  <c r="R7219" i="1"/>
  <c r="V7219" i="1" s="1"/>
  <c r="L7220" i="1"/>
  <c r="T7220" i="1" s="1"/>
  <c r="N7223" i="1"/>
  <c r="Q7222" i="1"/>
  <c r="M7220" i="1" l="1"/>
  <c r="O7220" i="1"/>
  <c r="R7220" i="1"/>
  <c r="V7220" i="1" s="1"/>
  <c r="L7221" i="1"/>
  <c r="T7221" i="1" s="1"/>
  <c r="Q7223" i="1"/>
  <c r="N7224" i="1"/>
  <c r="L7222" i="1" l="1"/>
  <c r="T7222" i="1" s="1"/>
  <c r="M7221" i="1"/>
  <c r="O7221" i="1"/>
  <c r="R7221" i="1"/>
  <c r="V7221" i="1" s="1"/>
  <c r="N7225" i="1"/>
  <c r="Q7224" i="1"/>
  <c r="M7222" i="1" l="1"/>
  <c r="O7222" i="1"/>
  <c r="R7222" i="1"/>
  <c r="V7222" i="1" s="1"/>
  <c r="L7223" i="1"/>
  <c r="T7223" i="1" s="1"/>
  <c r="Q7225" i="1"/>
  <c r="N7226" i="1"/>
  <c r="L7224" i="1" l="1"/>
  <c r="T7224" i="1" s="1"/>
  <c r="O7223" i="1"/>
  <c r="R7223" i="1"/>
  <c r="V7223" i="1" s="1"/>
  <c r="M7223" i="1"/>
  <c r="N7227" i="1"/>
  <c r="Q7226" i="1"/>
  <c r="O7224" i="1" l="1"/>
  <c r="M7224" i="1"/>
  <c r="R7224" i="1"/>
  <c r="V7224" i="1" s="1"/>
  <c r="L7225" i="1"/>
  <c r="T7225" i="1" s="1"/>
  <c r="Q7227" i="1"/>
  <c r="N7228" i="1"/>
  <c r="M7225" i="1" l="1"/>
  <c r="O7225" i="1"/>
  <c r="R7225" i="1"/>
  <c r="V7225" i="1" s="1"/>
  <c r="L7226" i="1"/>
  <c r="T7226" i="1" s="1"/>
  <c r="N7229" i="1"/>
  <c r="Q7228" i="1"/>
  <c r="O7226" i="1" l="1"/>
  <c r="M7226" i="1"/>
  <c r="R7226" i="1"/>
  <c r="V7226" i="1" s="1"/>
  <c r="L7227" i="1"/>
  <c r="T7227" i="1" s="1"/>
  <c r="Q7229" i="1"/>
  <c r="N7230" i="1"/>
  <c r="M7227" i="1" l="1"/>
  <c r="O7227" i="1"/>
  <c r="R7227" i="1"/>
  <c r="V7227" i="1" s="1"/>
  <c r="L7228" i="1"/>
  <c r="T7228" i="1" s="1"/>
  <c r="Q7230" i="1"/>
  <c r="M7228" i="1" l="1"/>
  <c r="L7229" i="1"/>
  <c r="R7229" i="1" s="1"/>
  <c r="O7228" i="1"/>
  <c r="R7228" i="1"/>
  <c r="V7228" i="1" s="1"/>
  <c r="Q7231" i="1"/>
  <c r="T7229" i="1" l="1"/>
  <c r="V7229" i="1" s="1"/>
  <c r="L7230" i="1"/>
  <c r="T7230" i="1" s="1"/>
  <c r="M7229" i="1"/>
  <c r="O7229" i="1"/>
  <c r="Q7232" i="1"/>
  <c r="M7230" i="1" l="1"/>
  <c r="O7230" i="1"/>
  <c r="R7230" i="1"/>
  <c r="V7230" i="1" s="1"/>
  <c r="L7231" i="1"/>
  <c r="T7231" i="1" s="1"/>
  <c r="Q7233" i="1"/>
  <c r="L7232" i="1" l="1"/>
  <c r="U7232" i="1" s="1"/>
  <c r="M7231" i="1"/>
  <c r="O7231" i="1"/>
  <c r="R7231" i="1"/>
  <c r="U7231" i="1"/>
  <c r="N7231" i="1"/>
  <c r="Q7234" i="1"/>
  <c r="V7231" i="1" l="1"/>
  <c r="O7232" i="1"/>
  <c r="N7232" i="1"/>
  <c r="R7232" i="1"/>
  <c r="M7232" i="1"/>
  <c r="T7232" i="1"/>
  <c r="V7232" i="1" s="1"/>
  <c r="L7233" i="1"/>
  <c r="U7233" i="1" s="1"/>
  <c r="Q7235" i="1"/>
  <c r="O7233" i="1" l="1"/>
  <c r="L7234" i="1"/>
  <c r="U7234" i="1" s="1"/>
  <c r="M7233" i="1"/>
  <c r="N7233" i="1"/>
  <c r="R7233" i="1"/>
  <c r="T7233" i="1"/>
  <c r="V7233" i="1" s="1"/>
  <c r="Q7236" i="1"/>
  <c r="M7234" i="1" l="1"/>
  <c r="O7234" i="1"/>
  <c r="R7234" i="1"/>
  <c r="N7234" i="1"/>
  <c r="T7234" i="1"/>
  <c r="L7235" i="1"/>
  <c r="T7235" i="1" s="1"/>
  <c r="N7235" i="1"/>
  <c r="Q7237" i="1"/>
  <c r="V7234" i="1" l="1"/>
  <c r="O7235" i="1"/>
  <c r="L7236" i="1"/>
  <c r="T7236" i="1" s="1"/>
  <c r="M7235" i="1"/>
  <c r="R7235" i="1"/>
  <c r="N7236" i="1"/>
  <c r="Q7238" i="1"/>
  <c r="V7235" i="1" l="1"/>
  <c r="O7236" i="1"/>
  <c r="M7236" i="1"/>
  <c r="R7236" i="1"/>
  <c r="L7237" i="1"/>
  <c r="T7237" i="1" s="1"/>
  <c r="N7237" i="1"/>
  <c r="Q7239" i="1"/>
  <c r="V7236" i="1" l="1"/>
  <c r="O7237" i="1"/>
  <c r="M7237" i="1"/>
  <c r="R7237" i="1"/>
  <c r="L7238" i="1"/>
  <c r="R7238" i="1" s="1"/>
  <c r="N7238" i="1"/>
  <c r="N7239" i="1" s="1"/>
  <c r="N7240" i="1" s="1"/>
  <c r="Q7240" i="1"/>
  <c r="V7237" i="1" l="1"/>
  <c r="O7238" i="1"/>
  <c r="L7239" i="1"/>
  <c r="R7239" i="1" s="1"/>
  <c r="T7238" i="1"/>
  <c r="V7238" i="1" s="1"/>
  <c r="M7238" i="1"/>
  <c r="N7241" i="1"/>
  <c r="N7242" i="1" s="1"/>
  <c r="Q7241" i="1"/>
  <c r="T7239" i="1" l="1"/>
  <c r="V7239" i="1" s="1"/>
  <c r="L7240" i="1"/>
  <c r="T7240" i="1" s="1"/>
  <c r="M7239" i="1"/>
  <c r="O7239" i="1"/>
  <c r="N7243" i="1"/>
  <c r="Q7242" i="1"/>
  <c r="L7241" i="1" l="1"/>
  <c r="T7241" i="1" s="1"/>
  <c r="M7240" i="1"/>
  <c r="O7240" i="1"/>
  <c r="R7240" i="1"/>
  <c r="V7240" i="1" s="1"/>
  <c r="Q7243" i="1"/>
  <c r="N7244" i="1"/>
  <c r="M7241" i="1" l="1"/>
  <c r="O7241" i="1"/>
  <c r="R7241" i="1"/>
  <c r="V7241" i="1" s="1"/>
  <c r="L7242" i="1"/>
  <c r="T7242" i="1" s="1"/>
  <c r="N7245" i="1"/>
  <c r="Q7244" i="1"/>
  <c r="O7242" i="1" l="1"/>
  <c r="M7242" i="1"/>
  <c r="L7243" i="1"/>
  <c r="T7243" i="1" s="1"/>
  <c r="R7242" i="1"/>
  <c r="V7242" i="1" s="1"/>
  <c r="Q7245" i="1"/>
  <c r="N7246" i="1"/>
  <c r="M7243" i="1" l="1"/>
  <c r="L7244" i="1"/>
  <c r="T7244" i="1" s="1"/>
  <c r="O7243" i="1"/>
  <c r="R7243" i="1"/>
  <c r="V7243" i="1" s="1"/>
  <c r="N7247" i="1"/>
  <c r="Q7246" i="1"/>
  <c r="O7244" i="1" l="1"/>
  <c r="M7244" i="1"/>
  <c r="R7244" i="1"/>
  <c r="V7244" i="1" s="1"/>
  <c r="L7245" i="1"/>
  <c r="T7245" i="1" s="1"/>
  <c r="Q7247" i="1"/>
  <c r="N7248" i="1"/>
  <c r="M7245" i="1" l="1"/>
  <c r="O7245" i="1"/>
  <c r="R7245" i="1"/>
  <c r="V7245" i="1" s="1"/>
  <c r="L7246" i="1"/>
  <c r="M7246" i="1" s="1"/>
  <c r="N7249" i="1"/>
  <c r="Q7248" i="1"/>
  <c r="L7247" i="1" l="1"/>
  <c r="T7247" i="1" s="1"/>
  <c r="O7246" i="1"/>
  <c r="R7246" i="1"/>
  <c r="T7246" i="1"/>
  <c r="Q7249" i="1"/>
  <c r="N7250" i="1"/>
  <c r="M7247" i="1" l="1"/>
  <c r="O7247" i="1"/>
  <c r="R7247" i="1"/>
  <c r="V7246" i="1"/>
  <c r="V7247" i="1" s="1"/>
  <c r="L7248" i="1"/>
  <c r="T7248" i="1" s="1"/>
  <c r="N7251" i="1"/>
  <c r="Q7250" i="1"/>
  <c r="M7248" i="1" l="1"/>
  <c r="L7249" i="1"/>
  <c r="T7249" i="1" s="1"/>
  <c r="R7248" i="1"/>
  <c r="V7248" i="1" s="1"/>
  <c r="O7248" i="1"/>
  <c r="Q7251" i="1"/>
  <c r="N7252" i="1"/>
  <c r="M7249" i="1" l="1"/>
  <c r="O7249" i="1"/>
  <c r="R7249" i="1"/>
  <c r="V7249" i="1" s="1"/>
  <c r="L7250" i="1"/>
  <c r="T7250" i="1" s="1"/>
  <c r="N7253" i="1"/>
  <c r="Q7252" i="1"/>
  <c r="M7250" i="1" l="1"/>
  <c r="O7250" i="1"/>
  <c r="L7251" i="1"/>
  <c r="T7251" i="1" s="1"/>
  <c r="R7250" i="1"/>
  <c r="V7250" i="1" s="1"/>
  <c r="Q7253" i="1"/>
  <c r="N7254" i="1"/>
  <c r="M7251" i="1" l="1"/>
  <c r="L7252" i="1"/>
  <c r="T7252" i="1" s="1"/>
  <c r="O7251" i="1"/>
  <c r="R7251" i="1"/>
  <c r="V7251" i="1" s="1"/>
  <c r="Q7254" i="1"/>
  <c r="L7253" i="1" l="1"/>
  <c r="T7253" i="1" s="1"/>
  <c r="M7252" i="1"/>
  <c r="O7252" i="1"/>
  <c r="R7252" i="1"/>
  <c r="V7252" i="1" s="1"/>
  <c r="Q7255" i="1"/>
  <c r="M7253" i="1" l="1"/>
  <c r="O7253" i="1"/>
  <c r="R7253" i="1"/>
  <c r="V7253" i="1" s="1"/>
  <c r="L7254" i="1"/>
  <c r="T7254" i="1" s="1"/>
  <c r="Q7256" i="1"/>
  <c r="M7254" i="1" l="1"/>
  <c r="O7254" i="1"/>
  <c r="R7254" i="1"/>
  <c r="V7254" i="1" s="1"/>
  <c r="L7255" i="1"/>
  <c r="M7255" i="1" s="1"/>
  <c r="Q7257" i="1"/>
  <c r="N7255" i="1" l="1"/>
  <c r="L7256" i="1"/>
  <c r="U7256" i="1" s="1"/>
  <c r="O7255" i="1"/>
  <c r="T7255" i="1"/>
  <c r="R7255" i="1"/>
  <c r="U7255" i="1"/>
  <c r="Q7258" i="1"/>
  <c r="O7256" i="1" l="1"/>
  <c r="M7256" i="1"/>
  <c r="N7256" i="1"/>
  <c r="R7256" i="1"/>
  <c r="T7256" i="1"/>
  <c r="V7255" i="1"/>
  <c r="L7257" i="1"/>
  <c r="U7257" i="1" s="1"/>
  <c r="Q7259" i="1"/>
  <c r="V7256" i="1" l="1"/>
  <c r="O7257" i="1"/>
  <c r="M7257" i="1"/>
  <c r="N7257" i="1"/>
  <c r="R7257" i="1"/>
  <c r="T7257" i="1"/>
  <c r="L7258" i="1"/>
  <c r="O7258" i="1" s="1"/>
  <c r="Q7260" i="1"/>
  <c r="V7257" i="1" l="1"/>
  <c r="M7258" i="1"/>
  <c r="L7259" i="1"/>
  <c r="M7259" i="1" s="1"/>
  <c r="R7258" i="1"/>
  <c r="N7258" i="1"/>
  <c r="N7259" i="1" s="1"/>
  <c r="T7258" i="1"/>
  <c r="U7258" i="1"/>
  <c r="Q7261" i="1"/>
  <c r="V7258" i="1" l="1"/>
  <c r="L7260" i="1"/>
  <c r="T7260" i="1" s="1"/>
  <c r="R7259" i="1"/>
  <c r="O7259" i="1"/>
  <c r="T7259" i="1"/>
  <c r="V7259" i="1" s="1"/>
  <c r="N7260" i="1"/>
  <c r="Q7262" i="1"/>
  <c r="M7260" i="1" l="1"/>
  <c r="O7260" i="1"/>
  <c r="R7260" i="1"/>
  <c r="V7260" i="1" s="1"/>
  <c r="L7261" i="1"/>
  <c r="T7261" i="1" s="1"/>
  <c r="N7261" i="1"/>
  <c r="Q7263" i="1"/>
  <c r="M7261" i="1" l="1"/>
  <c r="O7261" i="1"/>
  <c r="R7261" i="1"/>
  <c r="V7261" i="1" s="1"/>
  <c r="L7262" i="1"/>
  <c r="R7262" i="1" s="1"/>
  <c r="N7262" i="1"/>
  <c r="N7263" i="1" s="1"/>
  <c r="N7264" i="1" s="1"/>
  <c r="Q7264" i="1"/>
  <c r="L7263" i="1" l="1"/>
  <c r="T7263" i="1" s="1"/>
  <c r="T7262" i="1"/>
  <c r="V7262" i="1" s="1"/>
  <c r="M7262" i="1"/>
  <c r="O7262" i="1"/>
  <c r="N7265" i="1"/>
  <c r="N7266" i="1" s="1"/>
  <c r="Q7265" i="1"/>
  <c r="M7263" i="1" l="1"/>
  <c r="O7263" i="1"/>
  <c r="R7263" i="1"/>
  <c r="V7263" i="1" s="1"/>
  <c r="L7264" i="1"/>
  <c r="O7264" i="1" s="1"/>
  <c r="N7267" i="1"/>
  <c r="Q7266" i="1"/>
  <c r="M7264" i="1" l="1"/>
  <c r="R7264" i="1"/>
  <c r="T7264" i="1"/>
  <c r="L7265" i="1"/>
  <c r="T7265" i="1" s="1"/>
  <c r="Q7267" i="1"/>
  <c r="N7268" i="1"/>
  <c r="L7266" i="1" l="1"/>
  <c r="T7266" i="1" s="1"/>
  <c r="M7265" i="1"/>
  <c r="O7265" i="1"/>
  <c r="R7265" i="1"/>
  <c r="V7264" i="1"/>
  <c r="N7269" i="1"/>
  <c r="Q7268" i="1"/>
  <c r="O7266" i="1" l="1"/>
  <c r="M7266" i="1"/>
  <c r="R7266" i="1"/>
  <c r="L7267" i="1"/>
  <c r="T7267" i="1" s="1"/>
  <c r="V7265" i="1"/>
  <c r="V7266" i="1" s="1"/>
  <c r="Q7269" i="1"/>
  <c r="N7270" i="1"/>
  <c r="M7267" i="1" l="1"/>
  <c r="O7267" i="1"/>
  <c r="L7268" i="1"/>
  <c r="T7268" i="1" s="1"/>
  <c r="R7267" i="1"/>
  <c r="V7267" i="1" s="1"/>
  <c r="N7271" i="1"/>
  <c r="Q7270" i="1"/>
  <c r="M7268" i="1" l="1"/>
  <c r="O7268" i="1"/>
  <c r="R7268" i="1"/>
  <c r="V7268" i="1" s="1"/>
  <c r="L7269" i="1"/>
  <c r="T7269" i="1" s="1"/>
  <c r="Q7271" i="1"/>
  <c r="N7272" i="1"/>
  <c r="L7270" i="1" l="1"/>
  <c r="T7270" i="1" s="1"/>
  <c r="M7269" i="1"/>
  <c r="O7269" i="1"/>
  <c r="R7269" i="1"/>
  <c r="V7269" i="1" s="1"/>
  <c r="N7273" i="1"/>
  <c r="Q7272" i="1"/>
  <c r="M7270" i="1" l="1"/>
  <c r="O7270" i="1"/>
  <c r="R7270" i="1"/>
  <c r="V7270" i="1" s="1"/>
  <c r="L7271" i="1"/>
  <c r="T7271" i="1" s="1"/>
  <c r="N7274" i="1"/>
  <c r="Q7273" i="1"/>
  <c r="O7271" i="1" l="1"/>
  <c r="M7271" i="1"/>
  <c r="L7272" i="1"/>
  <c r="T7272" i="1" s="1"/>
  <c r="R7271" i="1"/>
  <c r="V7271" i="1" s="1"/>
  <c r="Q7274" i="1"/>
  <c r="N7275" i="1"/>
  <c r="O7272" i="1" l="1"/>
  <c r="M7272" i="1"/>
  <c r="R7272" i="1"/>
  <c r="V7272" i="1" s="1"/>
  <c r="L7273" i="1"/>
  <c r="M7273" i="1" s="1"/>
  <c r="N7276" i="1"/>
  <c r="Q7275" i="1"/>
  <c r="L7274" i="1" l="1"/>
  <c r="T7274" i="1" s="1"/>
  <c r="O7273" i="1"/>
  <c r="R7273" i="1"/>
  <c r="T7273" i="1"/>
  <c r="Q7276" i="1"/>
  <c r="N7277" i="1"/>
  <c r="O7274" i="1" l="1"/>
  <c r="M7274" i="1"/>
  <c r="R7274" i="1"/>
  <c r="V7273" i="1"/>
  <c r="L7275" i="1"/>
  <c r="T7275" i="1" s="1"/>
  <c r="N7278" i="1"/>
  <c r="Q7277" i="1"/>
  <c r="V7274" i="1" l="1"/>
  <c r="M7275" i="1"/>
  <c r="O7275" i="1"/>
  <c r="R7275" i="1"/>
  <c r="V7275" i="1" s="1"/>
  <c r="L7276" i="1"/>
  <c r="T7276" i="1" s="1"/>
  <c r="Q7278" i="1"/>
  <c r="L7277" i="1" l="1"/>
  <c r="T7277" i="1" s="1"/>
  <c r="O7276" i="1"/>
  <c r="M7276" i="1"/>
  <c r="R7276" i="1"/>
  <c r="V7276" i="1" s="1"/>
  <c r="Q7279" i="1"/>
  <c r="R7277" i="1" l="1"/>
  <c r="V7277" i="1" s="1"/>
  <c r="L7278" i="1"/>
  <c r="R7278" i="1" s="1"/>
  <c r="O7277" i="1"/>
  <c r="M7277" i="1"/>
  <c r="Q7280" i="1"/>
  <c r="L7279" i="1" l="1"/>
  <c r="U7279" i="1" s="1"/>
  <c r="O7278" i="1"/>
  <c r="T7278" i="1"/>
  <c r="V7278" i="1" s="1"/>
  <c r="M7278" i="1"/>
  <c r="Q7281" i="1"/>
  <c r="M7279" i="1" l="1"/>
  <c r="O7279" i="1"/>
  <c r="N7279" i="1"/>
  <c r="T7279" i="1"/>
  <c r="R7279" i="1"/>
  <c r="L7280" i="1"/>
  <c r="U7280" i="1" s="1"/>
  <c r="Q7282" i="1"/>
  <c r="V7279" i="1" l="1"/>
  <c r="N7280" i="1"/>
  <c r="M7280" i="1"/>
  <c r="R7280" i="1"/>
  <c r="O7280" i="1"/>
  <c r="L7281" i="1"/>
  <c r="U7281" i="1" s="1"/>
  <c r="T7280" i="1"/>
  <c r="Q7283" i="1"/>
  <c r="V7280" i="1" l="1"/>
  <c r="M7281" i="1"/>
  <c r="O7281" i="1"/>
  <c r="L7282" i="1"/>
  <c r="U7282" i="1" s="1"/>
  <c r="N7281" i="1"/>
  <c r="R7281" i="1"/>
  <c r="T7281" i="1"/>
  <c r="Q7284" i="1"/>
  <c r="V7281" i="1" l="1"/>
  <c r="M7282" i="1"/>
  <c r="R7282" i="1"/>
  <c r="O7282" i="1"/>
  <c r="N7282" i="1"/>
  <c r="N7283" i="1" s="1"/>
  <c r="T7282" i="1"/>
  <c r="V7282" i="1" s="1"/>
  <c r="L7283" i="1"/>
  <c r="T7283" i="1" s="1"/>
  <c r="Q7285" i="1"/>
  <c r="O7283" i="1" l="1"/>
  <c r="M7283" i="1"/>
  <c r="R7283" i="1"/>
  <c r="V7283" i="1" s="1"/>
  <c r="L7284" i="1"/>
  <c r="T7284" i="1" s="1"/>
  <c r="N7284" i="1"/>
  <c r="Q7286" i="1"/>
  <c r="O7284" i="1" l="1"/>
  <c r="L7285" i="1"/>
  <c r="T7285" i="1" s="1"/>
  <c r="M7284" i="1"/>
  <c r="R7284" i="1"/>
  <c r="V7284" i="1" s="1"/>
  <c r="N7285" i="1"/>
  <c r="Q7287" i="1"/>
  <c r="M7285" i="1" l="1"/>
  <c r="O7285" i="1"/>
  <c r="R7285" i="1"/>
  <c r="V7285" i="1" s="1"/>
  <c r="L7286" i="1"/>
  <c r="T7286" i="1" s="1"/>
  <c r="N7286" i="1"/>
  <c r="N7287" i="1" s="1"/>
  <c r="N7288" i="1" s="1"/>
  <c r="Q7288" i="1"/>
  <c r="M7286" i="1" l="1"/>
  <c r="O7286" i="1"/>
  <c r="L7287" i="1"/>
  <c r="T7287" i="1" s="1"/>
  <c r="R7286" i="1"/>
  <c r="V7286" i="1" s="1"/>
  <c r="N7289" i="1"/>
  <c r="N7290" i="1" s="1"/>
  <c r="Q7289" i="1"/>
  <c r="M7287" i="1" l="1"/>
  <c r="O7287" i="1"/>
  <c r="R7287" i="1"/>
  <c r="V7287" i="1" s="1"/>
  <c r="L7288" i="1"/>
  <c r="M7288" i="1" s="1"/>
  <c r="Q7290" i="1"/>
  <c r="N7291" i="1"/>
  <c r="L7289" i="1" l="1"/>
  <c r="T7289" i="1" s="1"/>
  <c r="O7288" i="1"/>
  <c r="R7288" i="1"/>
  <c r="T7288" i="1"/>
  <c r="N7292" i="1"/>
  <c r="Q7291" i="1"/>
  <c r="O7289" i="1" l="1"/>
  <c r="M7289" i="1"/>
  <c r="R7289" i="1"/>
  <c r="V7288" i="1"/>
  <c r="V7289" i="1" s="1"/>
  <c r="L7290" i="1"/>
  <c r="M7290" i="1" s="1"/>
  <c r="Q7292" i="1"/>
  <c r="N7293" i="1"/>
  <c r="L7291" i="1" l="1"/>
  <c r="T7291" i="1" s="1"/>
  <c r="O7290" i="1"/>
  <c r="R7290" i="1"/>
  <c r="T7290" i="1"/>
  <c r="N7294" i="1"/>
  <c r="Q7293" i="1"/>
  <c r="M7291" i="1" l="1"/>
  <c r="O7291" i="1"/>
  <c r="V7290" i="1"/>
  <c r="L7292" i="1"/>
  <c r="T7292" i="1" s="1"/>
  <c r="R7291" i="1"/>
  <c r="Q7294" i="1"/>
  <c r="N7295" i="1"/>
  <c r="V7291" i="1" l="1"/>
  <c r="M7292" i="1"/>
  <c r="O7292" i="1"/>
  <c r="R7292" i="1"/>
  <c r="L7293" i="1"/>
  <c r="R7293" i="1" s="1"/>
  <c r="N7296" i="1"/>
  <c r="Q7295" i="1"/>
  <c r="V7292" i="1" l="1"/>
  <c r="O7293" i="1"/>
  <c r="T7293" i="1"/>
  <c r="M7293" i="1"/>
  <c r="L7294" i="1"/>
  <c r="R7294" i="1" s="1"/>
  <c r="Q7296" i="1"/>
  <c r="N7297" i="1"/>
  <c r="V7293" i="1" l="1"/>
  <c r="L7295" i="1"/>
  <c r="T7295" i="1" s="1"/>
  <c r="O7294" i="1"/>
  <c r="M7294" i="1"/>
  <c r="T7294" i="1"/>
  <c r="N7298" i="1"/>
  <c r="Q7297" i="1"/>
  <c r="V7294" i="1" l="1"/>
  <c r="L7296" i="1"/>
  <c r="T7296" i="1" s="1"/>
  <c r="R7295" i="1"/>
  <c r="M7295" i="1"/>
  <c r="O7295" i="1"/>
  <c r="Q7298" i="1"/>
  <c r="N7299" i="1"/>
  <c r="V7295" i="1" l="1"/>
  <c r="M7296" i="1"/>
  <c r="R7296" i="1"/>
  <c r="V7296" i="1" s="1"/>
  <c r="O7296" i="1"/>
  <c r="L7297" i="1"/>
  <c r="T7297" i="1" s="1"/>
  <c r="Q7299" i="1"/>
  <c r="N7300" i="1"/>
  <c r="M7297" i="1" l="1"/>
  <c r="L7298" i="1"/>
  <c r="T7298" i="1" s="1"/>
  <c r="O7297" i="1"/>
  <c r="R7297" i="1"/>
  <c r="V7297" i="1" s="1"/>
  <c r="N7301" i="1"/>
  <c r="Q7300" i="1"/>
  <c r="M7298" i="1" l="1"/>
  <c r="O7298" i="1"/>
  <c r="R7298" i="1"/>
  <c r="V7298" i="1" s="1"/>
  <c r="L7299" i="1"/>
  <c r="O7299" i="1" s="1"/>
  <c r="Q7301" i="1"/>
  <c r="N7302" i="1"/>
  <c r="L7300" i="1" l="1"/>
  <c r="T7300" i="1" s="1"/>
  <c r="M7299" i="1"/>
  <c r="R7299" i="1"/>
  <c r="T7299" i="1"/>
  <c r="Q7302" i="1"/>
  <c r="M7300" i="1" l="1"/>
  <c r="L7301" i="1"/>
  <c r="T7301" i="1" s="1"/>
  <c r="O7300" i="1"/>
  <c r="R7300" i="1"/>
  <c r="V7299" i="1"/>
  <c r="Q7303" i="1"/>
  <c r="M7301" i="1" l="1"/>
  <c r="O7301" i="1"/>
  <c r="R7301" i="1"/>
  <c r="V7300" i="1"/>
  <c r="L7302" i="1"/>
  <c r="T7302" i="1" s="1"/>
  <c r="Q7304" i="1"/>
  <c r="V7301" i="1" l="1"/>
  <c r="M7302" i="1"/>
  <c r="O7302" i="1"/>
  <c r="R7302" i="1"/>
  <c r="L7303" i="1"/>
  <c r="U7303" i="1" s="1"/>
  <c r="Q7305" i="1"/>
  <c r="V7302" i="1" l="1"/>
  <c r="M7303" i="1"/>
  <c r="N7303" i="1"/>
  <c r="O7303" i="1"/>
  <c r="T7303" i="1"/>
  <c r="R7303" i="1"/>
  <c r="L7304" i="1"/>
  <c r="U7304" i="1" s="1"/>
  <c r="Q7306" i="1"/>
  <c r="V7303" i="1" l="1"/>
  <c r="M7304" i="1"/>
  <c r="L7305" i="1"/>
  <c r="U7305" i="1" s="1"/>
  <c r="N7304" i="1"/>
  <c r="T7304" i="1"/>
  <c r="O7304" i="1"/>
  <c r="R7304" i="1"/>
  <c r="Q7307" i="1"/>
  <c r="V7304" i="1" l="1"/>
  <c r="M7305" i="1"/>
  <c r="N7305" i="1"/>
  <c r="O7305" i="1"/>
  <c r="R7305" i="1"/>
  <c r="T7305" i="1"/>
  <c r="L7306" i="1"/>
  <c r="U7306" i="1" s="1"/>
  <c r="Q7308" i="1"/>
  <c r="V7305" i="1" l="1"/>
  <c r="O7306" i="1"/>
  <c r="M7306" i="1"/>
  <c r="N7306" i="1"/>
  <c r="N7307" i="1" s="1"/>
  <c r="R7306" i="1"/>
  <c r="T7306" i="1"/>
  <c r="L7307" i="1"/>
  <c r="T7307" i="1" s="1"/>
  <c r="Q7309" i="1"/>
  <c r="V7306" i="1" l="1"/>
  <c r="L7308" i="1"/>
  <c r="T7308" i="1" s="1"/>
  <c r="M7307" i="1"/>
  <c r="O7307" i="1"/>
  <c r="R7307" i="1"/>
  <c r="N7308" i="1"/>
  <c r="Q7310" i="1"/>
  <c r="V7307" i="1" l="1"/>
  <c r="M7308" i="1"/>
  <c r="R7308" i="1"/>
  <c r="O7308" i="1"/>
  <c r="L7309" i="1"/>
  <c r="T7309" i="1" s="1"/>
  <c r="N7309" i="1"/>
  <c r="Q7311" i="1"/>
  <c r="V7308" i="1" l="1"/>
  <c r="M7309" i="1"/>
  <c r="O7309" i="1"/>
  <c r="R7309" i="1"/>
  <c r="V7309" i="1" s="1"/>
  <c r="L7310" i="1"/>
  <c r="T7310" i="1" s="1"/>
  <c r="N7310" i="1"/>
  <c r="N7311" i="1" s="1"/>
  <c r="N7312" i="1" s="1"/>
  <c r="Q7312" i="1"/>
  <c r="O7310" i="1" l="1"/>
  <c r="R7310" i="1"/>
  <c r="V7310" i="1" s="1"/>
  <c r="M7310" i="1"/>
  <c r="L7311" i="1"/>
  <c r="T7311" i="1" s="1"/>
  <c r="N7313" i="1"/>
  <c r="N7314" i="1" s="1"/>
  <c r="Q7313" i="1"/>
  <c r="O7311" i="1" l="1"/>
  <c r="M7311" i="1"/>
  <c r="R7311" i="1"/>
  <c r="V7311" i="1" s="1"/>
  <c r="L7312" i="1"/>
  <c r="T7312" i="1" s="1"/>
  <c r="Q7314" i="1"/>
  <c r="N7315" i="1"/>
  <c r="M7312" i="1" l="1"/>
  <c r="R7312" i="1"/>
  <c r="V7312" i="1" s="1"/>
  <c r="L7313" i="1"/>
  <c r="R7313" i="1" s="1"/>
  <c r="O7312" i="1"/>
  <c r="N7316" i="1"/>
  <c r="Q7315" i="1"/>
  <c r="M7313" i="1" l="1"/>
  <c r="T7313" i="1"/>
  <c r="V7313" i="1" s="1"/>
  <c r="L7314" i="1"/>
  <c r="T7314" i="1" s="1"/>
  <c r="O7313" i="1"/>
  <c r="Q7316" i="1"/>
  <c r="N7317" i="1"/>
  <c r="L7315" i="1" l="1"/>
  <c r="T7315" i="1" s="1"/>
  <c r="O7314" i="1"/>
  <c r="M7314" i="1"/>
  <c r="R7314" i="1"/>
  <c r="V7314" i="1" s="1"/>
  <c r="N7318" i="1"/>
  <c r="Q7317" i="1"/>
  <c r="O7315" i="1" l="1"/>
  <c r="M7315" i="1"/>
  <c r="R7315" i="1"/>
  <c r="V7315" i="1" s="1"/>
  <c r="L7316" i="1"/>
  <c r="T7316" i="1" s="1"/>
  <c r="Q7318" i="1"/>
  <c r="N7319" i="1"/>
  <c r="M7316" i="1" l="1"/>
  <c r="L7317" i="1"/>
  <c r="T7317" i="1" s="1"/>
  <c r="O7316" i="1"/>
  <c r="R7316" i="1"/>
  <c r="V7316" i="1" s="1"/>
  <c r="N7320" i="1"/>
  <c r="Q7319" i="1"/>
  <c r="M7317" i="1" l="1"/>
  <c r="O7317" i="1"/>
  <c r="L7318" i="1"/>
  <c r="T7318" i="1" s="1"/>
  <c r="R7317" i="1"/>
  <c r="V7317" i="1" s="1"/>
  <c r="Q7320" i="1"/>
  <c r="N7321" i="1"/>
  <c r="M7318" i="1" l="1"/>
  <c r="L7319" i="1"/>
  <c r="T7319" i="1" s="1"/>
  <c r="O7318" i="1"/>
  <c r="R7318" i="1"/>
  <c r="V7318" i="1" s="1"/>
  <c r="N7322" i="1"/>
  <c r="Q7321" i="1"/>
  <c r="M7319" i="1" l="1"/>
  <c r="L7320" i="1"/>
  <c r="T7320" i="1" s="1"/>
  <c r="O7319" i="1"/>
  <c r="R7319" i="1"/>
  <c r="V7319" i="1" s="1"/>
  <c r="Q7322" i="1"/>
  <c r="N7323" i="1"/>
  <c r="M7320" i="1" l="1"/>
  <c r="L7321" i="1"/>
  <c r="T7321" i="1" s="1"/>
  <c r="O7320" i="1"/>
  <c r="R7320" i="1"/>
  <c r="V7320" i="1" s="1"/>
  <c r="N7324" i="1"/>
  <c r="Q7323" i="1"/>
  <c r="M7321" i="1" l="1"/>
  <c r="O7321" i="1"/>
  <c r="R7321" i="1"/>
  <c r="V7321" i="1" s="1"/>
  <c r="L7322" i="1"/>
  <c r="R7322" i="1" s="1"/>
  <c r="Q7324" i="1"/>
  <c r="N7325" i="1"/>
  <c r="L7323" i="1" l="1"/>
  <c r="R7323" i="1" s="1"/>
  <c r="M7322" i="1"/>
  <c r="T7322" i="1"/>
  <c r="V7322" i="1" s="1"/>
  <c r="O7322" i="1"/>
  <c r="N7326" i="1"/>
  <c r="Q7325" i="1"/>
  <c r="O7323" i="1" l="1"/>
  <c r="M7323" i="1"/>
  <c r="L7324" i="1"/>
  <c r="T7324" i="1" s="1"/>
  <c r="T7323" i="1"/>
  <c r="V7323" i="1" s="1"/>
  <c r="Q7326" i="1"/>
  <c r="L7325" i="1" l="1"/>
  <c r="T7325" i="1" s="1"/>
  <c r="O7324" i="1"/>
  <c r="M7324" i="1"/>
  <c r="R7324" i="1"/>
  <c r="V7324" i="1" s="1"/>
  <c r="Q7327" i="1"/>
  <c r="O7325" i="1" l="1"/>
  <c r="M7325" i="1"/>
  <c r="R7325" i="1"/>
  <c r="V7325" i="1" s="1"/>
  <c r="L7326" i="1"/>
  <c r="T7326" i="1" s="1"/>
  <c r="Q7328" i="1"/>
  <c r="M7326" i="1" l="1"/>
  <c r="O7326" i="1"/>
  <c r="R7326" i="1"/>
  <c r="V7326" i="1" s="1"/>
  <c r="L7327" i="1"/>
  <c r="R7327" i="1" s="1"/>
  <c r="Q7329" i="1"/>
  <c r="T7327" i="1" l="1"/>
  <c r="L7328" i="1"/>
  <c r="M7328" i="1" s="1"/>
  <c r="O7327" i="1"/>
  <c r="N7327" i="1"/>
  <c r="U7327" i="1"/>
  <c r="M7327" i="1"/>
  <c r="Q7330" i="1"/>
  <c r="V7327" i="1" l="1"/>
  <c r="R7328" i="1"/>
  <c r="O7328" i="1"/>
  <c r="L7329" i="1"/>
  <c r="O7329" i="1" s="1"/>
  <c r="N7328" i="1"/>
  <c r="T7328" i="1"/>
  <c r="U7328" i="1"/>
  <c r="Q7331" i="1"/>
  <c r="V7328" i="1" l="1"/>
  <c r="N7329" i="1"/>
  <c r="M7329" i="1"/>
  <c r="R7329" i="1"/>
  <c r="T7329" i="1"/>
  <c r="U7329" i="1"/>
  <c r="L7330" i="1"/>
  <c r="U7330" i="1" s="1"/>
  <c r="Q7332" i="1"/>
  <c r="V7329" i="1" l="1"/>
  <c r="M7330" i="1"/>
  <c r="O7330" i="1"/>
  <c r="L7331" i="1"/>
  <c r="R7331" i="1" s="1"/>
  <c r="N7330" i="1"/>
  <c r="N7331" i="1" s="1"/>
  <c r="R7330" i="1"/>
  <c r="T7330" i="1"/>
  <c r="Q7333" i="1"/>
  <c r="V7330" i="1" l="1"/>
  <c r="L7332" i="1"/>
  <c r="T7332" i="1" s="1"/>
  <c r="O7331" i="1"/>
  <c r="M7331" i="1"/>
  <c r="T7331" i="1"/>
  <c r="V7331" i="1" s="1"/>
  <c r="N7332" i="1"/>
  <c r="Q7334" i="1"/>
  <c r="O7332" i="1" l="1"/>
  <c r="R7332" i="1"/>
  <c r="V7332" i="1" s="1"/>
  <c r="M7332" i="1"/>
  <c r="L7333" i="1"/>
  <c r="T7333" i="1" s="1"/>
  <c r="N7333" i="1"/>
  <c r="Q7335" i="1"/>
  <c r="O7333" i="1" l="1"/>
  <c r="M7333" i="1"/>
  <c r="R7333" i="1"/>
  <c r="V7333" i="1" s="1"/>
  <c r="L7334" i="1"/>
  <c r="T7334" i="1" s="1"/>
  <c r="N7334" i="1"/>
  <c r="N7335" i="1" s="1"/>
  <c r="N7336" i="1" s="1"/>
  <c r="Q7336" i="1"/>
  <c r="M7334" i="1" l="1"/>
  <c r="L7335" i="1"/>
  <c r="T7335" i="1" s="1"/>
  <c r="O7334" i="1"/>
  <c r="R7334" i="1"/>
  <c r="V7334" i="1" s="1"/>
  <c r="N7337" i="1"/>
  <c r="Q7337" i="1"/>
  <c r="M7335" i="1" l="1"/>
  <c r="R7335" i="1"/>
  <c r="V7335" i="1" s="1"/>
  <c r="O7335" i="1"/>
  <c r="L7336" i="1"/>
  <c r="T7336" i="1" s="1"/>
  <c r="N7338" i="1"/>
  <c r="N7339" i="1" s="1"/>
  <c r="Q7338" i="1"/>
  <c r="M7336" i="1" l="1"/>
  <c r="O7336" i="1"/>
  <c r="R7336" i="1"/>
  <c r="V7336" i="1" s="1"/>
  <c r="L7337" i="1"/>
  <c r="T7337" i="1" s="1"/>
  <c r="Q7339" i="1"/>
  <c r="N7340" i="1"/>
  <c r="O7337" i="1" l="1"/>
  <c r="M7337" i="1"/>
  <c r="R7337" i="1"/>
  <c r="V7337" i="1" s="1"/>
  <c r="L7338" i="1"/>
  <c r="T7338" i="1" s="1"/>
  <c r="N7341" i="1"/>
  <c r="Q7340" i="1"/>
  <c r="L7339" i="1" l="1"/>
  <c r="T7339" i="1" s="1"/>
  <c r="O7338" i="1"/>
  <c r="M7338" i="1"/>
  <c r="R7338" i="1"/>
  <c r="V7338" i="1" s="1"/>
  <c r="Q7341" i="1"/>
  <c r="N7342" i="1"/>
  <c r="O7339" i="1" l="1"/>
  <c r="M7339" i="1"/>
  <c r="R7339" i="1"/>
  <c r="V7339" i="1" s="1"/>
  <c r="L7340" i="1"/>
  <c r="T7340" i="1" s="1"/>
  <c r="N7343" i="1"/>
  <c r="Q7342" i="1"/>
  <c r="M7340" i="1" l="1"/>
  <c r="L7341" i="1"/>
  <c r="T7341" i="1" s="1"/>
  <c r="O7340" i="1"/>
  <c r="R7340" i="1"/>
  <c r="V7340" i="1" s="1"/>
  <c r="Q7343" i="1"/>
  <c r="N7344" i="1"/>
  <c r="O7341" i="1" l="1"/>
  <c r="L7342" i="1"/>
  <c r="T7342" i="1" s="1"/>
  <c r="M7341" i="1"/>
  <c r="R7341" i="1"/>
  <c r="V7341" i="1" s="1"/>
  <c r="N7345" i="1"/>
  <c r="Q7344" i="1"/>
  <c r="M7342" i="1" l="1"/>
  <c r="O7342" i="1"/>
  <c r="L7343" i="1"/>
  <c r="T7343" i="1" s="1"/>
  <c r="R7342" i="1"/>
  <c r="V7342" i="1" s="1"/>
  <c r="Q7345" i="1"/>
  <c r="N7346" i="1"/>
  <c r="O7343" i="1" l="1"/>
  <c r="M7343" i="1"/>
  <c r="R7343" i="1"/>
  <c r="V7343" i="1" s="1"/>
  <c r="L7344" i="1"/>
  <c r="M7344" i="1" s="1"/>
  <c r="N7347" i="1"/>
  <c r="Q7346" i="1"/>
  <c r="L7345" i="1" l="1"/>
  <c r="T7345" i="1" s="1"/>
  <c r="O7344" i="1"/>
  <c r="R7344" i="1"/>
  <c r="T7344" i="1"/>
  <c r="Q7347" i="1"/>
  <c r="N7348" i="1"/>
  <c r="O7345" i="1" l="1"/>
  <c r="M7345" i="1"/>
  <c r="R7345" i="1"/>
  <c r="V7344" i="1"/>
  <c r="V7345" i="1" s="1"/>
  <c r="L7346" i="1"/>
  <c r="R7346" i="1" s="1"/>
  <c r="N7349" i="1"/>
  <c r="Q7348" i="1"/>
  <c r="O7346" i="1" l="1"/>
  <c r="T7346" i="1"/>
  <c r="V7346" i="1" s="1"/>
  <c r="L7347" i="1"/>
  <c r="R7347" i="1" s="1"/>
  <c r="M7346" i="1"/>
  <c r="Q7349" i="1"/>
  <c r="N7350" i="1"/>
  <c r="O7347" i="1" l="1"/>
  <c r="T7347" i="1"/>
  <c r="V7347" i="1" s="1"/>
  <c r="L7348" i="1"/>
  <c r="T7348" i="1" s="1"/>
  <c r="M7347" i="1"/>
  <c r="Q7350" i="1"/>
  <c r="M7348" i="1" l="1"/>
  <c r="O7348" i="1"/>
  <c r="R7348" i="1"/>
  <c r="V7348" i="1" s="1"/>
  <c r="L7349" i="1"/>
  <c r="T7349" i="1" s="1"/>
  <c r="Q7351" i="1"/>
  <c r="M7349" i="1" l="1"/>
  <c r="O7349" i="1"/>
  <c r="R7349" i="1"/>
  <c r="V7349" i="1" s="1"/>
  <c r="L7350" i="1"/>
  <c r="T7350" i="1" s="1"/>
  <c r="Q7352" i="1"/>
  <c r="L7351" i="1" l="1"/>
  <c r="U7351" i="1" s="1"/>
  <c r="R7350" i="1"/>
  <c r="V7350" i="1" s="1"/>
  <c r="M7350" i="1"/>
  <c r="O7350" i="1"/>
  <c r="Q7353" i="1"/>
  <c r="O7351" i="1" l="1"/>
  <c r="M7351" i="1"/>
  <c r="N7351" i="1"/>
  <c r="R7351" i="1"/>
  <c r="T7351" i="1"/>
  <c r="L7352" i="1"/>
  <c r="U7352" i="1" s="1"/>
  <c r="Q7354" i="1"/>
  <c r="V7351" i="1" l="1"/>
  <c r="M7352" i="1"/>
  <c r="O7352" i="1"/>
  <c r="R7352" i="1"/>
  <c r="T7352" i="1"/>
  <c r="L7353" i="1"/>
  <c r="R7353" i="1" s="1"/>
  <c r="N7352" i="1"/>
  <c r="Q7355" i="1"/>
  <c r="V7352" i="1" l="1"/>
  <c r="L7354" i="1"/>
  <c r="U7354" i="1" s="1"/>
  <c r="M7353" i="1"/>
  <c r="N7353" i="1"/>
  <c r="T7353" i="1"/>
  <c r="U7353" i="1"/>
  <c r="O7353" i="1"/>
  <c r="Q7356" i="1"/>
  <c r="R7354" i="1" l="1"/>
  <c r="T7354" i="1"/>
  <c r="N7354" i="1"/>
  <c r="O7354" i="1"/>
  <c r="M7354" i="1"/>
  <c r="V7353" i="1"/>
  <c r="L7355" i="1"/>
  <c r="T7355" i="1" s="1"/>
  <c r="N7355" i="1"/>
  <c r="Q7357" i="1"/>
  <c r="V7354" i="1" l="1"/>
  <c r="L7356" i="1"/>
  <c r="T7356" i="1" s="1"/>
  <c r="O7355" i="1"/>
  <c r="M7355" i="1"/>
  <c r="R7355" i="1"/>
  <c r="N7356" i="1"/>
  <c r="Q7358" i="1"/>
  <c r="V7355" i="1" l="1"/>
  <c r="O7356" i="1"/>
  <c r="R7356" i="1"/>
  <c r="M7356" i="1"/>
  <c r="L7357" i="1"/>
  <c r="T7357" i="1" s="1"/>
  <c r="N7357" i="1"/>
  <c r="Q7359" i="1"/>
  <c r="V7356" i="1" l="1"/>
  <c r="M7357" i="1"/>
  <c r="O7357" i="1"/>
  <c r="R7357" i="1"/>
  <c r="L7358" i="1"/>
  <c r="T7358" i="1" s="1"/>
  <c r="N7358" i="1"/>
  <c r="N7359" i="1" s="1"/>
  <c r="N7360" i="1" s="1"/>
  <c r="Q7360" i="1"/>
  <c r="V7357" i="1" l="1"/>
  <c r="M7358" i="1"/>
  <c r="O7358" i="1"/>
  <c r="R7358" i="1"/>
  <c r="L7359" i="1"/>
  <c r="T7359" i="1" s="1"/>
  <c r="N7361" i="1"/>
  <c r="N7362" i="1" s="1"/>
  <c r="Q7361" i="1"/>
  <c r="V7358" i="1" l="1"/>
  <c r="M7359" i="1"/>
  <c r="R7359" i="1"/>
  <c r="V7359" i="1" s="1"/>
  <c r="O7359" i="1"/>
  <c r="L7360" i="1"/>
  <c r="T7360" i="1" s="1"/>
  <c r="Q7362" i="1"/>
  <c r="N7363" i="1"/>
  <c r="L7361" i="1" l="1"/>
  <c r="T7361" i="1" s="1"/>
  <c r="R7360" i="1"/>
  <c r="V7360" i="1" s="1"/>
  <c r="M7360" i="1"/>
  <c r="O7360" i="1"/>
  <c r="N7364" i="1"/>
  <c r="Q7363" i="1"/>
  <c r="O7361" i="1" l="1"/>
  <c r="M7361" i="1"/>
  <c r="R7361" i="1"/>
  <c r="V7361" i="1" s="1"/>
  <c r="L7362" i="1"/>
  <c r="T7362" i="1" s="1"/>
  <c r="Q7364" i="1"/>
  <c r="N7365" i="1"/>
  <c r="L7363" i="1" l="1"/>
  <c r="T7363" i="1" s="1"/>
  <c r="M7362" i="1"/>
  <c r="O7362" i="1"/>
  <c r="R7362" i="1"/>
  <c r="V7362" i="1" s="1"/>
  <c r="N7366" i="1"/>
  <c r="Q7365" i="1"/>
  <c r="O7363" i="1" l="1"/>
  <c r="M7363" i="1"/>
  <c r="R7363" i="1"/>
  <c r="V7363" i="1" s="1"/>
  <c r="L7364" i="1"/>
  <c r="T7364" i="1" s="1"/>
  <c r="N7367" i="1"/>
  <c r="Q7366" i="1"/>
  <c r="L7365" i="1" l="1"/>
  <c r="T7365" i="1" s="1"/>
  <c r="M7364" i="1"/>
  <c r="O7364" i="1"/>
  <c r="R7364" i="1"/>
  <c r="V7364" i="1" s="1"/>
  <c r="Q7367" i="1"/>
  <c r="N7368" i="1"/>
  <c r="L7366" i="1" l="1"/>
  <c r="T7366" i="1" s="1"/>
  <c r="M7365" i="1"/>
  <c r="O7365" i="1"/>
  <c r="R7365" i="1"/>
  <c r="V7365" i="1" s="1"/>
  <c r="Q7368" i="1"/>
  <c r="N7369" i="1"/>
  <c r="L7367" i="1" l="1"/>
  <c r="T7367" i="1" s="1"/>
  <c r="M7366" i="1"/>
  <c r="O7366" i="1"/>
  <c r="R7366" i="1"/>
  <c r="V7366" i="1" s="1"/>
  <c r="N7370" i="1"/>
  <c r="Q7369" i="1"/>
  <c r="O7367" i="1" l="1"/>
  <c r="R7367" i="1"/>
  <c r="M7367" i="1"/>
  <c r="L7368" i="1"/>
  <c r="T7368" i="1" s="1"/>
  <c r="V7367" i="1"/>
  <c r="Q7370" i="1"/>
  <c r="N7371" i="1"/>
  <c r="M7368" i="1" l="1"/>
  <c r="L7369" i="1"/>
  <c r="T7369" i="1" s="1"/>
  <c r="O7368" i="1"/>
  <c r="R7368" i="1"/>
  <c r="V7368" i="1" s="1"/>
  <c r="N7372" i="1"/>
  <c r="Q7371" i="1"/>
  <c r="M7369" i="1" l="1"/>
  <c r="L7370" i="1"/>
  <c r="T7370" i="1" s="1"/>
  <c r="O7369" i="1"/>
  <c r="R7369" i="1"/>
  <c r="V7369" i="1" s="1"/>
  <c r="Q7372" i="1"/>
  <c r="N7373" i="1"/>
  <c r="M7370" i="1" l="1"/>
  <c r="O7370" i="1"/>
  <c r="R7370" i="1"/>
  <c r="V7370" i="1" s="1"/>
  <c r="L7371" i="1"/>
  <c r="T7371" i="1" s="1"/>
  <c r="N7374" i="1"/>
  <c r="Q7373" i="1"/>
  <c r="M7371" i="1" l="1"/>
  <c r="O7371" i="1"/>
  <c r="R7371" i="1"/>
  <c r="V7371" i="1" s="1"/>
  <c r="L7372" i="1"/>
  <c r="T7372" i="1" s="1"/>
  <c r="Q7374" i="1"/>
  <c r="L7373" i="1" l="1"/>
  <c r="T7373" i="1" s="1"/>
  <c r="O7372" i="1"/>
  <c r="M7372" i="1"/>
  <c r="R7372" i="1"/>
  <c r="V7372" i="1" s="1"/>
  <c r="Q7375" i="1"/>
  <c r="M7373" i="1" l="1"/>
  <c r="L7374" i="1"/>
  <c r="T7374" i="1" s="1"/>
  <c r="O7373" i="1"/>
  <c r="R7373" i="1"/>
  <c r="V7373" i="1" s="1"/>
  <c r="Q7376" i="1"/>
  <c r="O7374" i="1" l="1"/>
  <c r="L7375" i="1"/>
  <c r="U7375" i="1" s="1"/>
  <c r="M7374" i="1"/>
  <c r="R7374" i="1"/>
  <c r="V7374" i="1" s="1"/>
  <c r="Q7377" i="1"/>
  <c r="M7375" i="1" l="1"/>
  <c r="O7375" i="1"/>
  <c r="N7375" i="1"/>
  <c r="R7375" i="1"/>
  <c r="T7375" i="1"/>
  <c r="L7376" i="1"/>
  <c r="U7376" i="1" s="1"/>
  <c r="Q7378" i="1"/>
  <c r="V7375" i="1" l="1"/>
  <c r="O7376" i="1"/>
  <c r="N7376" i="1"/>
  <c r="M7376" i="1"/>
  <c r="R7376" i="1"/>
  <c r="T7376" i="1"/>
  <c r="L7377" i="1"/>
  <c r="U7377" i="1" s="1"/>
  <c r="Q7379" i="1"/>
  <c r="V7376" i="1" l="1"/>
  <c r="L7378" i="1"/>
  <c r="U7378" i="1" s="1"/>
  <c r="M7377" i="1"/>
  <c r="O7377" i="1"/>
  <c r="N7377" i="1"/>
  <c r="R7377" i="1"/>
  <c r="T7377" i="1"/>
  <c r="V7377" i="1" s="1"/>
  <c r="Q7380" i="1"/>
  <c r="O7378" i="1" l="1"/>
  <c r="N7378" i="1"/>
  <c r="N7379" i="1" s="1"/>
  <c r="T7378" i="1"/>
  <c r="R7378" i="1"/>
  <c r="M7378" i="1"/>
  <c r="L7379" i="1"/>
  <c r="T7379" i="1" s="1"/>
  <c r="Q7381" i="1"/>
  <c r="V7378" i="1" l="1"/>
  <c r="M7379" i="1"/>
  <c r="O7379" i="1"/>
  <c r="L7380" i="1"/>
  <c r="T7380" i="1" s="1"/>
  <c r="R7379" i="1"/>
  <c r="V7379" i="1" s="1"/>
  <c r="N7380" i="1"/>
  <c r="Q7382" i="1"/>
  <c r="M7380" i="1" l="1"/>
  <c r="O7380" i="1"/>
  <c r="R7380" i="1"/>
  <c r="V7380" i="1" s="1"/>
  <c r="L7381" i="1"/>
  <c r="T7381" i="1" s="1"/>
  <c r="N7381" i="1"/>
  <c r="Q7383" i="1"/>
  <c r="O7381" i="1" l="1"/>
  <c r="M7381" i="1"/>
  <c r="L7382" i="1"/>
  <c r="T7382" i="1" s="1"/>
  <c r="R7381" i="1"/>
  <c r="V7381" i="1" s="1"/>
  <c r="N7382" i="1"/>
  <c r="N7383" i="1" s="1"/>
  <c r="N7384" i="1" s="1"/>
  <c r="Q7384" i="1"/>
  <c r="M7382" i="1" l="1"/>
  <c r="O7382" i="1"/>
  <c r="R7382" i="1"/>
  <c r="V7382" i="1" s="1"/>
  <c r="L7383" i="1"/>
  <c r="T7383" i="1" s="1"/>
  <c r="N7385" i="1"/>
  <c r="N7386" i="1" s="1"/>
  <c r="Q7385" i="1"/>
  <c r="M7383" i="1" l="1"/>
  <c r="O7383" i="1"/>
  <c r="R7383" i="1"/>
  <c r="V7383" i="1" s="1"/>
  <c r="L7384" i="1"/>
  <c r="T7384" i="1" s="1"/>
  <c r="N7387" i="1"/>
  <c r="Q7386" i="1"/>
  <c r="O7384" i="1" l="1"/>
  <c r="M7384" i="1"/>
  <c r="R7384" i="1"/>
  <c r="V7384" i="1" s="1"/>
  <c r="L7385" i="1"/>
  <c r="T7385" i="1" s="1"/>
  <c r="Q7387" i="1"/>
  <c r="N7388" i="1"/>
  <c r="L7386" i="1" l="1"/>
  <c r="T7386" i="1" s="1"/>
  <c r="M7385" i="1"/>
  <c r="O7385" i="1"/>
  <c r="R7385" i="1"/>
  <c r="V7385" i="1" s="1"/>
  <c r="Q7388" i="1"/>
  <c r="N7389" i="1"/>
  <c r="O7386" i="1" l="1"/>
  <c r="M7386" i="1"/>
  <c r="R7386" i="1"/>
  <c r="V7386" i="1" s="1"/>
  <c r="L7387" i="1"/>
  <c r="T7387" i="1" s="1"/>
  <c r="N7390" i="1"/>
  <c r="Q7389" i="1"/>
  <c r="O7387" i="1" l="1"/>
  <c r="M7387" i="1"/>
  <c r="R7387" i="1"/>
  <c r="V7387" i="1" s="1"/>
  <c r="L7388" i="1"/>
  <c r="T7388" i="1" s="1"/>
  <c r="Q7390" i="1"/>
  <c r="N7391" i="1"/>
  <c r="O7388" i="1" l="1"/>
  <c r="M7388" i="1"/>
  <c r="R7388" i="1"/>
  <c r="V7388" i="1" s="1"/>
  <c r="L7389" i="1"/>
  <c r="R7389" i="1" s="1"/>
  <c r="N7392" i="1"/>
  <c r="Q7391" i="1"/>
  <c r="L7390" i="1" l="1"/>
  <c r="T7390" i="1" s="1"/>
  <c r="T7389" i="1"/>
  <c r="V7389" i="1" s="1"/>
  <c r="M7389" i="1"/>
  <c r="O7389" i="1"/>
  <c r="Q7392" i="1"/>
  <c r="N7393" i="1"/>
  <c r="M7390" i="1" l="1"/>
  <c r="O7390" i="1"/>
  <c r="R7390" i="1"/>
  <c r="V7390" i="1" s="1"/>
  <c r="L7391" i="1"/>
  <c r="O7391" i="1" s="1"/>
  <c r="N7394" i="1"/>
  <c r="Q7393" i="1"/>
  <c r="M7391" i="1" l="1"/>
  <c r="R7391" i="1"/>
  <c r="T7391" i="1"/>
  <c r="L7392" i="1"/>
  <c r="T7392" i="1" s="1"/>
  <c r="Q7394" i="1"/>
  <c r="N7395" i="1"/>
  <c r="M7392" i="1" l="1"/>
  <c r="O7392" i="1"/>
  <c r="R7392" i="1"/>
  <c r="L7393" i="1"/>
  <c r="R7393" i="1" s="1"/>
  <c r="V7391" i="1"/>
  <c r="N7396" i="1"/>
  <c r="Q7395" i="1"/>
  <c r="M7393" i="1" l="1"/>
  <c r="L7394" i="1"/>
  <c r="T7394" i="1" s="1"/>
  <c r="T7393" i="1"/>
  <c r="O7393" i="1"/>
  <c r="V7392" i="1"/>
  <c r="Q7396" i="1"/>
  <c r="N7397" i="1"/>
  <c r="V7393" i="1" l="1"/>
  <c r="R7394" i="1"/>
  <c r="L7395" i="1"/>
  <c r="T7395" i="1" s="1"/>
  <c r="M7394" i="1"/>
  <c r="O7394" i="1"/>
  <c r="N7398" i="1"/>
  <c r="Q7397" i="1"/>
  <c r="V7394" i="1" l="1"/>
  <c r="M7395" i="1"/>
  <c r="R7395" i="1"/>
  <c r="O7395" i="1"/>
  <c r="L7396" i="1"/>
  <c r="T7396" i="1" s="1"/>
  <c r="Q7398" i="1"/>
  <c r="V7395" i="1" l="1"/>
  <c r="L7397" i="1"/>
  <c r="T7397" i="1" s="1"/>
  <c r="M7396" i="1"/>
  <c r="O7396" i="1"/>
  <c r="R7396" i="1"/>
  <c r="Q7399" i="1"/>
  <c r="V7396" i="1" l="1"/>
  <c r="M7397" i="1"/>
  <c r="O7397" i="1"/>
  <c r="R7397" i="1"/>
  <c r="V7397" i="1" s="1"/>
  <c r="L7398" i="1"/>
  <c r="T7398" i="1" s="1"/>
  <c r="Q7400" i="1"/>
  <c r="M7398" i="1" l="1"/>
  <c r="O7398" i="1"/>
  <c r="R7398" i="1"/>
  <c r="V7398" i="1" s="1"/>
  <c r="L7399" i="1"/>
  <c r="M7399" i="1" s="1"/>
  <c r="Q7401" i="1"/>
  <c r="O7399" i="1" l="1"/>
  <c r="L7400" i="1"/>
  <c r="O7400" i="1" s="1"/>
  <c r="N7399" i="1"/>
  <c r="R7399" i="1"/>
  <c r="T7399" i="1"/>
  <c r="U7399" i="1"/>
  <c r="Q7402" i="1"/>
  <c r="V7399" i="1" l="1"/>
  <c r="L7401" i="1"/>
  <c r="U7401" i="1" s="1"/>
  <c r="M7400" i="1"/>
  <c r="N7400" i="1"/>
  <c r="R7400" i="1"/>
  <c r="T7400" i="1"/>
  <c r="U7400" i="1"/>
  <c r="Q7403" i="1"/>
  <c r="N7401" i="1" l="1"/>
  <c r="T7401" i="1"/>
  <c r="O7401" i="1"/>
  <c r="M7401" i="1"/>
  <c r="R7401" i="1"/>
  <c r="V7400" i="1"/>
  <c r="L7402" i="1"/>
  <c r="U7402" i="1" s="1"/>
  <c r="Q7404" i="1"/>
  <c r="V7401" i="1" l="1"/>
  <c r="O7402" i="1"/>
  <c r="M7402" i="1"/>
  <c r="N7402" i="1"/>
  <c r="R7402" i="1"/>
  <c r="T7402" i="1"/>
  <c r="L7403" i="1"/>
  <c r="T7403" i="1" s="1"/>
  <c r="N7403" i="1"/>
  <c r="Q7405" i="1"/>
  <c r="V7402" i="1" l="1"/>
  <c r="O7403" i="1"/>
  <c r="M7403" i="1"/>
  <c r="L7404" i="1"/>
  <c r="T7404" i="1" s="1"/>
  <c r="R7403" i="1"/>
  <c r="V7403" i="1" s="1"/>
  <c r="N7404" i="1"/>
  <c r="Q7406" i="1"/>
  <c r="M7404" i="1" l="1"/>
  <c r="O7404" i="1"/>
  <c r="R7404" i="1"/>
  <c r="V7404" i="1" s="1"/>
  <c r="L7405" i="1"/>
  <c r="T7405" i="1" s="1"/>
  <c r="N7405" i="1"/>
  <c r="Q7407" i="1"/>
  <c r="M7405" i="1" l="1"/>
  <c r="O7405" i="1"/>
  <c r="R7405" i="1"/>
  <c r="V7405" i="1" s="1"/>
  <c r="L7406" i="1"/>
  <c r="R7406" i="1" s="1"/>
  <c r="N7406" i="1"/>
  <c r="N7407" i="1" s="1"/>
  <c r="N7408" i="1" s="1"/>
  <c r="Q7408" i="1"/>
  <c r="L7407" i="1" l="1"/>
  <c r="T7407" i="1" s="1"/>
  <c r="T7406" i="1"/>
  <c r="V7406" i="1" s="1"/>
  <c r="M7406" i="1"/>
  <c r="O7406" i="1"/>
  <c r="N7409" i="1"/>
  <c r="N7410" i="1" s="1"/>
  <c r="Q7409" i="1"/>
  <c r="M7407" i="1" l="1"/>
  <c r="O7407" i="1"/>
  <c r="R7407" i="1"/>
  <c r="V7407" i="1" s="1"/>
  <c r="L7408" i="1"/>
  <c r="T7408" i="1" s="1"/>
  <c r="Q7410" i="1"/>
  <c r="N7411" i="1"/>
  <c r="M7408" i="1" l="1"/>
  <c r="O7408" i="1"/>
  <c r="R7408" i="1"/>
  <c r="V7408" i="1" s="1"/>
  <c r="L7409" i="1"/>
  <c r="T7409" i="1" s="1"/>
  <c r="N7412" i="1"/>
  <c r="Q7411" i="1"/>
  <c r="M7409" i="1" l="1"/>
  <c r="O7409" i="1"/>
  <c r="R7409" i="1"/>
  <c r="V7409" i="1" s="1"/>
  <c r="L7410" i="1"/>
  <c r="T7410" i="1" s="1"/>
  <c r="Q7412" i="1"/>
  <c r="N7413" i="1"/>
  <c r="M7410" i="1" l="1"/>
  <c r="L7411" i="1"/>
  <c r="T7411" i="1" s="1"/>
  <c r="O7410" i="1"/>
  <c r="R7410" i="1"/>
  <c r="V7410" i="1" s="1"/>
  <c r="N7414" i="1"/>
  <c r="Q7413" i="1"/>
  <c r="L7412" i="1" l="1"/>
  <c r="T7412" i="1" s="1"/>
  <c r="M7411" i="1"/>
  <c r="O7411" i="1"/>
  <c r="R7411" i="1"/>
  <c r="V7411" i="1" s="1"/>
  <c r="Q7414" i="1"/>
  <c r="N7415" i="1"/>
  <c r="M7412" i="1" l="1"/>
  <c r="O7412" i="1"/>
  <c r="R7412" i="1"/>
  <c r="V7412" i="1" s="1"/>
  <c r="L7413" i="1"/>
  <c r="T7413" i="1" s="1"/>
  <c r="N7416" i="1"/>
  <c r="Q7415" i="1"/>
  <c r="L7414" i="1" l="1"/>
  <c r="T7414" i="1" s="1"/>
  <c r="M7413" i="1"/>
  <c r="O7413" i="1"/>
  <c r="R7413" i="1"/>
  <c r="V7413" i="1" s="1"/>
  <c r="Q7416" i="1"/>
  <c r="N7417" i="1"/>
  <c r="M7414" i="1" l="1"/>
  <c r="O7414" i="1"/>
  <c r="L7415" i="1"/>
  <c r="T7415" i="1" s="1"/>
  <c r="R7414" i="1"/>
  <c r="V7414" i="1" s="1"/>
  <c r="N7418" i="1"/>
  <c r="Q7417" i="1"/>
  <c r="M7415" i="1" l="1"/>
  <c r="O7415" i="1"/>
  <c r="R7415" i="1"/>
  <c r="V7415" i="1" s="1"/>
  <c r="L7416" i="1"/>
  <c r="T7416" i="1" s="1"/>
  <c r="Q7418" i="1"/>
  <c r="N7419" i="1"/>
  <c r="O7416" i="1" l="1"/>
  <c r="L7417" i="1"/>
  <c r="T7417" i="1" s="1"/>
  <c r="M7416" i="1"/>
  <c r="R7416" i="1"/>
  <c r="V7416" i="1" s="1"/>
  <c r="N7420" i="1"/>
  <c r="Q7419" i="1"/>
  <c r="M7417" i="1" l="1"/>
  <c r="O7417" i="1"/>
  <c r="R7417" i="1"/>
  <c r="V7417" i="1" s="1"/>
  <c r="L7418" i="1"/>
  <c r="T7418" i="1" s="1"/>
  <c r="Q7420" i="1"/>
  <c r="N7421" i="1"/>
  <c r="L7419" i="1" l="1"/>
  <c r="T7419" i="1" s="1"/>
  <c r="O7418" i="1"/>
  <c r="M7418" i="1"/>
  <c r="R7418" i="1"/>
  <c r="V7418" i="1" s="1"/>
  <c r="N7422" i="1"/>
  <c r="Q7421" i="1"/>
  <c r="M7419" i="1" l="1"/>
  <c r="O7419" i="1"/>
  <c r="R7419" i="1"/>
  <c r="V7419" i="1" s="1"/>
  <c r="L7420" i="1"/>
  <c r="R7420" i="1" s="1"/>
  <c r="Q7422" i="1"/>
  <c r="L7421" i="1" l="1"/>
  <c r="T7421" i="1" s="1"/>
  <c r="M7420" i="1"/>
  <c r="T7420" i="1"/>
  <c r="V7420" i="1" s="1"/>
  <c r="O7420" i="1"/>
  <c r="Q7423" i="1"/>
  <c r="O7421" i="1" l="1"/>
  <c r="M7421" i="1"/>
  <c r="R7421" i="1"/>
  <c r="V7421" i="1" s="1"/>
  <c r="L7422" i="1"/>
  <c r="O7422" i="1" s="1"/>
  <c r="Q7424" i="1"/>
  <c r="L7423" i="1" l="1"/>
  <c r="U7423" i="1" s="1"/>
  <c r="R7422" i="1"/>
  <c r="T7422" i="1"/>
  <c r="M7422" i="1"/>
  <c r="Q7425" i="1"/>
  <c r="M7423" i="1" l="1"/>
  <c r="O7423" i="1"/>
  <c r="L7424" i="1"/>
  <c r="U7424" i="1" s="1"/>
  <c r="N7423" i="1"/>
  <c r="R7423" i="1"/>
  <c r="T7423" i="1"/>
  <c r="V7422" i="1"/>
  <c r="Q7426" i="1"/>
  <c r="V7423" i="1" l="1"/>
  <c r="M7424" i="1"/>
  <c r="O7424" i="1"/>
  <c r="N7424" i="1"/>
  <c r="R7424" i="1"/>
  <c r="T7424" i="1"/>
  <c r="L7425" i="1"/>
  <c r="U7425" i="1" s="1"/>
  <c r="Q7427" i="1"/>
  <c r="V7424" i="1" l="1"/>
  <c r="L7426" i="1"/>
  <c r="U7426" i="1" s="1"/>
  <c r="N7425" i="1"/>
  <c r="M7425" i="1"/>
  <c r="O7425" i="1"/>
  <c r="R7425" i="1"/>
  <c r="T7425" i="1"/>
  <c r="Q7428" i="1"/>
  <c r="M7426" i="1" l="1"/>
  <c r="V7425" i="1"/>
  <c r="N7426" i="1"/>
  <c r="R7426" i="1"/>
  <c r="T7426" i="1"/>
  <c r="V7426" i="1" s="1"/>
  <c r="O7426" i="1"/>
  <c r="L7427" i="1"/>
  <c r="T7427" i="1" s="1"/>
  <c r="N7427" i="1"/>
  <c r="Q7429" i="1"/>
  <c r="M7427" i="1" l="1"/>
  <c r="R7427" i="1"/>
  <c r="O7427" i="1"/>
  <c r="L7428" i="1"/>
  <c r="T7428" i="1" s="1"/>
  <c r="V7427" i="1"/>
  <c r="N7428" i="1"/>
  <c r="Q7430" i="1"/>
  <c r="O7428" i="1" l="1"/>
  <c r="M7428" i="1"/>
  <c r="R7428" i="1"/>
  <c r="V7428" i="1" s="1"/>
  <c r="L7429" i="1"/>
  <c r="R7429" i="1" s="1"/>
  <c r="N7429" i="1"/>
  <c r="Q7431" i="1"/>
  <c r="M7429" i="1" l="1"/>
  <c r="T7429" i="1"/>
  <c r="V7429" i="1" s="1"/>
  <c r="L7430" i="1"/>
  <c r="T7430" i="1" s="1"/>
  <c r="O7429" i="1"/>
  <c r="N7430" i="1"/>
  <c r="N7431" i="1" s="1"/>
  <c r="N7432" i="1" s="1"/>
  <c r="Q7432" i="1"/>
  <c r="O7430" i="1" l="1"/>
  <c r="M7430" i="1"/>
  <c r="L7431" i="1"/>
  <c r="T7431" i="1" s="1"/>
  <c r="R7430" i="1"/>
  <c r="V7430" i="1" s="1"/>
  <c r="N7433" i="1"/>
  <c r="N7434" i="1" s="1"/>
  <c r="Q7433" i="1"/>
  <c r="O7431" i="1" l="1"/>
  <c r="M7431" i="1"/>
  <c r="R7431" i="1"/>
  <c r="V7431" i="1" s="1"/>
  <c r="L7432" i="1"/>
  <c r="T7432" i="1" s="1"/>
  <c r="Q7434" i="1"/>
  <c r="N7435" i="1"/>
  <c r="L7433" i="1" l="1"/>
  <c r="T7433" i="1" s="1"/>
  <c r="O7432" i="1"/>
  <c r="M7432" i="1"/>
  <c r="R7432" i="1"/>
  <c r="V7432" i="1" s="1"/>
  <c r="N7436" i="1"/>
  <c r="Q7435" i="1"/>
  <c r="M7433" i="1" l="1"/>
  <c r="L7434" i="1"/>
  <c r="T7434" i="1" s="1"/>
  <c r="O7433" i="1"/>
  <c r="R7433" i="1"/>
  <c r="V7433" i="1" s="1"/>
  <c r="Q7436" i="1"/>
  <c r="N7437" i="1"/>
  <c r="M7434" i="1" l="1"/>
  <c r="O7434" i="1"/>
  <c r="L7435" i="1"/>
  <c r="T7435" i="1" s="1"/>
  <c r="R7434" i="1"/>
  <c r="V7434" i="1" s="1"/>
  <c r="N7438" i="1"/>
  <c r="Q7437" i="1"/>
  <c r="M7435" i="1" l="1"/>
  <c r="L7436" i="1"/>
  <c r="T7436" i="1" s="1"/>
  <c r="O7435" i="1"/>
  <c r="R7435" i="1"/>
  <c r="V7435" i="1" s="1"/>
  <c r="Q7438" i="1"/>
  <c r="N7439" i="1"/>
  <c r="O7436" i="1" l="1"/>
  <c r="M7436" i="1"/>
  <c r="R7436" i="1"/>
  <c r="V7436" i="1" s="1"/>
  <c r="L7437" i="1"/>
  <c r="T7437" i="1" s="1"/>
  <c r="N7440" i="1"/>
  <c r="Q7439" i="1"/>
  <c r="M7437" i="1" l="1"/>
  <c r="O7437" i="1"/>
  <c r="L7438" i="1"/>
  <c r="T7438" i="1" s="1"/>
  <c r="R7437" i="1"/>
  <c r="V7437" i="1" s="1"/>
  <c r="Q7440" i="1"/>
  <c r="N7441" i="1"/>
  <c r="O7438" i="1" l="1"/>
  <c r="M7438" i="1"/>
  <c r="L7439" i="1"/>
  <c r="T7439" i="1" s="1"/>
  <c r="R7438" i="1"/>
  <c r="V7438" i="1" s="1"/>
  <c r="N7442" i="1"/>
  <c r="Q7441" i="1"/>
  <c r="M7439" i="1" l="1"/>
  <c r="O7439" i="1"/>
  <c r="R7439" i="1"/>
  <c r="V7439" i="1" s="1"/>
  <c r="L7440" i="1"/>
  <c r="T7440" i="1" s="1"/>
  <c r="Q7442" i="1"/>
  <c r="N7443" i="1"/>
  <c r="O7440" i="1" l="1"/>
  <c r="M7440" i="1"/>
  <c r="R7440" i="1"/>
  <c r="V7440" i="1" s="1"/>
  <c r="L7441" i="1"/>
  <c r="T7441" i="1" s="1"/>
  <c r="N7444" i="1"/>
  <c r="Q7443" i="1"/>
  <c r="M7441" i="1" l="1"/>
  <c r="L7442" i="1"/>
  <c r="T7442" i="1" s="1"/>
  <c r="O7441" i="1"/>
  <c r="R7441" i="1"/>
  <c r="V7441" i="1" s="1"/>
  <c r="Q7444" i="1"/>
  <c r="N7445" i="1"/>
  <c r="L7443" i="1" l="1"/>
  <c r="T7443" i="1" s="1"/>
  <c r="M7442" i="1"/>
  <c r="O7442" i="1"/>
  <c r="R7442" i="1"/>
  <c r="V7442" i="1" s="1"/>
  <c r="N7446" i="1"/>
  <c r="Q7445" i="1"/>
  <c r="O7443" i="1" l="1"/>
  <c r="M7443" i="1"/>
  <c r="R7443" i="1"/>
  <c r="V7443" i="1" s="1"/>
  <c r="L7444" i="1"/>
  <c r="T7444" i="1" s="1"/>
  <c r="Q7446" i="1"/>
  <c r="O7444" i="1" l="1"/>
  <c r="M7444" i="1"/>
  <c r="R7444" i="1"/>
  <c r="V7444" i="1" s="1"/>
  <c r="L7445" i="1"/>
  <c r="O7445" i="1" s="1"/>
  <c r="Q7447" i="1"/>
  <c r="M7445" i="1" l="1"/>
  <c r="R7445" i="1"/>
  <c r="T7445" i="1"/>
  <c r="L7446" i="1"/>
  <c r="R7446" i="1" s="1"/>
  <c r="Q7448" i="1"/>
  <c r="O7446" i="1" l="1"/>
  <c r="L7447" i="1"/>
  <c r="U7447" i="1" s="1"/>
  <c r="M7446" i="1"/>
  <c r="T7446" i="1"/>
  <c r="V7445" i="1"/>
  <c r="Q7449" i="1"/>
  <c r="M7447" i="1" l="1"/>
  <c r="V7446" i="1"/>
  <c r="N7447" i="1"/>
  <c r="O7447" i="1"/>
  <c r="R7447" i="1"/>
  <c r="T7447" i="1"/>
  <c r="L7448" i="1"/>
  <c r="U7448" i="1" s="1"/>
  <c r="Q7450" i="1"/>
  <c r="V7447" i="1" l="1"/>
  <c r="O7448" i="1"/>
  <c r="M7448" i="1"/>
  <c r="N7448" i="1"/>
  <c r="R7448" i="1"/>
  <c r="T7448" i="1"/>
  <c r="L7449" i="1"/>
  <c r="U7449" i="1" s="1"/>
  <c r="Q7451" i="1"/>
  <c r="V7448" i="1" l="1"/>
  <c r="N7449" i="1"/>
  <c r="T7449" i="1"/>
  <c r="L7450" i="1"/>
  <c r="N7450" i="1" s="1"/>
  <c r="M7449" i="1"/>
  <c r="O7449" i="1"/>
  <c r="R7449" i="1"/>
  <c r="Q7452" i="1"/>
  <c r="V7449" i="1" l="1"/>
  <c r="L7451" i="1"/>
  <c r="T7451" i="1" s="1"/>
  <c r="O7450" i="1"/>
  <c r="M7450" i="1"/>
  <c r="R7450" i="1"/>
  <c r="T7450" i="1"/>
  <c r="U7450" i="1"/>
  <c r="N7451" i="1"/>
  <c r="Q7453" i="1"/>
  <c r="O7451" i="1" l="1"/>
  <c r="R7451" i="1"/>
  <c r="V7450" i="1"/>
  <c r="V7451" i="1" s="1"/>
  <c r="M7451" i="1"/>
  <c r="L7452" i="1"/>
  <c r="T7452" i="1" s="1"/>
  <c r="N7452" i="1"/>
  <c r="Q7454" i="1"/>
  <c r="M7452" i="1" l="1"/>
  <c r="O7452" i="1"/>
  <c r="R7452" i="1"/>
  <c r="V7452" i="1" s="1"/>
  <c r="L7453" i="1"/>
  <c r="T7453" i="1" s="1"/>
  <c r="N7453" i="1"/>
  <c r="Q7455" i="1"/>
  <c r="M7453" i="1" l="1"/>
  <c r="O7453" i="1"/>
  <c r="R7453" i="1"/>
  <c r="V7453" i="1" s="1"/>
  <c r="L7454" i="1"/>
  <c r="T7454" i="1" s="1"/>
  <c r="N7454" i="1"/>
  <c r="N7455" i="1" s="1"/>
  <c r="N7456" i="1" s="1"/>
  <c r="Q7456" i="1"/>
  <c r="L7455" i="1" l="1"/>
  <c r="T7455" i="1" s="1"/>
  <c r="R7454" i="1"/>
  <c r="V7454" i="1" s="1"/>
  <c r="M7454" i="1"/>
  <c r="O7454" i="1"/>
  <c r="N7457" i="1"/>
  <c r="N7458" i="1" s="1"/>
  <c r="Q7457" i="1"/>
  <c r="M7455" i="1" l="1"/>
  <c r="O7455" i="1"/>
  <c r="R7455" i="1"/>
  <c r="V7455" i="1" s="1"/>
  <c r="L7456" i="1"/>
  <c r="T7456" i="1" s="1"/>
  <c r="N7459" i="1"/>
  <c r="Q7458" i="1"/>
  <c r="M7456" i="1" l="1"/>
  <c r="L7457" i="1"/>
  <c r="T7457" i="1" s="1"/>
  <c r="O7456" i="1"/>
  <c r="R7456" i="1"/>
  <c r="V7456" i="1" s="1"/>
  <c r="Q7459" i="1"/>
  <c r="N7460" i="1"/>
  <c r="M7457" i="1" l="1"/>
  <c r="O7457" i="1"/>
  <c r="L7458" i="1"/>
  <c r="T7458" i="1" s="1"/>
  <c r="R7457" i="1"/>
  <c r="V7457" i="1" s="1"/>
  <c r="N7461" i="1"/>
  <c r="Q7460" i="1"/>
  <c r="M7458" i="1" l="1"/>
  <c r="L7459" i="1"/>
  <c r="T7459" i="1" s="1"/>
  <c r="O7458" i="1"/>
  <c r="R7458" i="1"/>
  <c r="V7458" i="1" s="1"/>
  <c r="Q7461" i="1"/>
  <c r="N7462" i="1"/>
  <c r="L7460" i="1" l="1"/>
  <c r="T7460" i="1" s="1"/>
  <c r="M7459" i="1"/>
  <c r="O7459" i="1"/>
  <c r="R7459" i="1"/>
  <c r="V7459" i="1" s="1"/>
  <c r="N7463" i="1"/>
  <c r="Q7462" i="1"/>
  <c r="M7460" i="1" l="1"/>
  <c r="O7460" i="1"/>
  <c r="R7460" i="1"/>
  <c r="V7460" i="1" s="1"/>
  <c r="L7461" i="1"/>
  <c r="T7461" i="1" s="1"/>
  <c r="Q7463" i="1"/>
  <c r="N7464" i="1"/>
  <c r="R7461" i="1" l="1"/>
  <c r="V7461" i="1" s="1"/>
  <c r="L7462" i="1"/>
  <c r="T7462" i="1" s="1"/>
  <c r="O7461" i="1"/>
  <c r="M7461" i="1"/>
  <c r="N7465" i="1"/>
  <c r="Q7464" i="1"/>
  <c r="M7462" i="1" l="1"/>
  <c r="R7462" i="1"/>
  <c r="V7462" i="1" s="1"/>
  <c r="L7463" i="1"/>
  <c r="T7463" i="1" s="1"/>
  <c r="O7462" i="1"/>
  <c r="Q7465" i="1"/>
  <c r="N7466" i="1"/>
  <c r="O7463" i="1" l="1"/>
  <c r="M7463" i="1"/>
  <c r="R7463" i="1"/>
  <c r="V7463" i="1" s="1"/>
  <c r="L7464" i="1"/>
  <c r="R7464" i="1" s="1"/>
  <c r="N7467" i="1"/>
  <c r="Q7466" i="1"/>
  <c r="L7465" i="1" l="1"/>
  <c r="T7465" i="1" s="1"/>
  <c r="T7464" i="1"/>
  <c r="V7464" i="1" s="1"/>
  <c r="M7464" i="1"/>
  <c r="O7464" i="1"/>
  <c r="Q7467" i="1"/>
  <c r="N7468" i="1"/>
  <c r="M7465" i="1" l="1"/>
  <c r="O7465" i="1"/>
  <c r="R7465" i="1"/>
  <c r="V7465" i="1" s="1"/>
  <c r="L7466" i="1"/>
  <c r="R7466" i="1" s="1"/>
  <c r="N7469" i="1"/>
  <c r="Q7468" i="1"/>
  <c r="O7466" i="1" l="1"/>
  <c r="M7466" i="1"/>
  <c r="T7466" i="1"/>
  <c r="V7466" i="1" s="1"/>
  <c r="L7467" i="1"/>
  <c r="R7467" i="1" s="1"/>
  <c r="Q7469" i="1"/>
  <c r="N7470" i="1"/>
  <c r="L7468" i="1" l="1"/>
  <c r="T7468" i="1" s="1"/>
  <c r="M7467" i="1"/>
  <c r="T7467" i="1"/>
  <c r="V7467" i="1" s="1"/>
  <c r="O7467" i="1"/>
  <c r="Q7470" i="1"/>
  <c r="M7468" i="1" l="1"/>
  <c r="O7468" i="1"/>
  <c r="R7468" i="1"/>
  <c r="V7468" i="1" s="1"/>
  <c r="L7469" i="1"/>
  <c r="T7469" i="1" s="1"/>
  <c r="Q7471" i="1"/>
  <c r="M7469" i="1" l="1"/>
  <c r="R7469" i="1"/>
  <c r="V7469" i="1" s="1"/>
  <c r="L7470" i="1"/>
  <c r="T7470" i="1" s="1"/>
  <c r="O7469" i="1"/>
  <c r="Q7472" i="1"/>
  <c r="R7470" i="1" l="1"/>
  <c r="V7470" i="1" s="1"/>
  <c r="L7471" i="1"/>
  <c r="U7471" i="1" s="1"/>
  <c r="O7470" i="1"/>
  <c r="M7470" i="1"/>
  <c r="Q7473" i="1"/>
  <c r="N7471" i="1" l="1"/>
  <c r="M7471" i="1"/>
  <c r="L7472" i="1"/>
  <c r="U7472" i="1" s="1"/>
  <c r="O7471" i="1"/>
  <c r="R7471" i="1"/>
  <c r="T7471" i="1"/>
  <c r="Q7474" i="1"/>
  <c r="V7471" i="1" l="1"/>
  <c r="M7472" i="1"/>
  <c r="O7472" i="1"/>
  <c r="R7472" i="1"/>
  <c r="N7472" i="1"/>
  <c r="T7472" i="1"/>
  <c r="L7473" i="1"/>
  <c r="U7473" i="1" s="1"/>
  <c r="Q7475" i="1"/>
  <c r="V7472" i="1" l="1"/>
  <c r="M7473" i="1"/>
  <c r="O7473" i="1"/>
  <c r="N7473" i="1"/>
  <c r="L7474" i="1"/>
  <c r="U7474" i="1" s="1"/>
  <c r="R7473" i="1"/>
  <c r="T7473" i="1"/>
  <c r="Q7476" i="1"/>
  <c r="V7473" i="1" l="1"/>
  <c r="M7474" i="1"/>
  <c r="O7474" i="1"/>
  <c r="N7474" i="1"/>
  <c r="R7474" i="1"/>
  <c r="T7474" i="1"/>
  <c r="L7475" i="1"/>
  <c r="T7475" i="1" s="1"/>
  <c r="N7475" i="1"/>
  <c r="Q7477" i="1"/>
  <c r="V7474" i="1" l="1"/>
  <c r="O7475" i="1"/>
  <c r="R7475" i="1"/>
  <c r="M7475" i="1"/>
  <c r="L7476" i="1"/>
  <c r="T7476" i="1" s="1"/>
  <c r="N7476" i="1"/>
  <c r="Q7478" i="1"/>
  <c r="V7475" i="1" l="1"/>
  <c r="L7477" i="1"/>
  <c r="T7477" i="1" s="1"/>
  <c r="M7476" i="1"/>
  <c r="O7476" i="1"/>
  <c r="R7476" i="1"/>
  <c r="V7476" i="1" s="1"/>
  <c r="N7477" i="1"/>
  <c r="Q7479" i="1"/>
  <c r="M7477" i="1" l="1"/>
  <c r="O7477" i="1"/>
  <c r="R7477" i="1"/>
  <c r="V7477" i="1" s="1"/>
  <c r="L7478" i="1"/>
  <c r="T7478" i="1" s="1"/>
  <c r="N7478" i="1"/>
  <c r="N7479" i="1" s="1"/>
  <c r="N7480" i="1" s="1"/>
  <c r="Q7480" i="1"/>
  <c r="M7478" i="1" l="1"/>
  <c r="O7478" i="1"/>
  <c r="R7478" i="1"/>
  <c r="V7478" i="1" s="1"/>
  <c r="L7479" i="1"/>
  <c r="T7479" i="1" s="1"/>
  <c r="N7481" i="1"/>
  <c r="N7482" i="1" s="1"/>
  <c r="Q7481" i="1"/>
  <c r="L7480" i="1" l="1"/>
  <c r="T7480" i="1" s="1"/>
  <c r="M7479" i="1"/>
  <c r="O7479" i="1"/>
  <c r="R7479" i="1"/>
  <c r="V7479" i="1" s="1"/>
  <c r="N7483" i="1"/>
  <c r="Q7482" i="1"/>
  <c r="M7480" i="1" l="1"/>
  <c r="O7480" i="1"/>
  <c r="R7480" i="1"/>
  <c r="V7480" i="1" s="1"/>
  <c r="L7481" i="1"/>
  <c r="T7481" i="1" s="1"/>
  <c r="Q7483" i="1"/>
  <c r="N7484" i="1"/>
  <c r="M7481" i="1" l="1"/>
  <c r="O7481" i="1"/>
  <c r="R7481" i="1"/>
  <c r="V7481" i="1" s="1"/>
  <c r="L7482" i="1"/>
  <c r="T7482" i="1" s="1"/>
  <c r="N7485" i="1"/>
  <c r="Q7484" i="1"/>
  <c r="O7482" i="1" l="1"/>
  <c r="L7483" i="1"/>
  <c r="R7483" i="1" s="1"/>
  <c r="M7482" i="1"/>
  <c r="R7482" i="1"/>
  <c r="V7482" i="1" s="1"/>
  <c r="Q7485" i="1"/>
  <c r="N7486" i="1"/>
  <c r="L7484" i="1" l="1"/>
  <c r="T7484" i="1" s="1"/>
  <c r="O7483" i="1"/>
  <c r="M7483" i="1"/>
  <c r="T7483" i="1"/>
  <c r="V7483" i="1" s="1"/>
  <c r="N7487" i="1"/>
  <c r="Q7486" i="1"/>
  <c r="M7484" i="1" l="1"/>
  <c r="O7484" i="1"/>
  <c r="R7484" i="1"/>
  <c r="V7484" i="1" s="1"/>
  <c r="L7485" i="1"/>
  <c r="T7485" i="1" s="1"/>
  <c r="Q7487" i="1"/>
  <c r="N7488" i="1"/>
  <c r="O7485" i="1" l="1"/>
  <c r="M7485" i="1"/>
  <c r="L7486" i="1"/>
  <c r="T7486" i="1" s="1"/>
  <c r="R7485" i="1"/>
  <c r="V7485" i="1" s="1"/>
  <c r="N7489" i="1"/>
  <c r="Q7488" i="1"/>
  <c r="M7486" i="1" l="1"/>
  <c r="L7487" i="1"/>
  <c r="T7487" i="1" s="1"/>
  <c r="O7486" i="1"/>
  <c r="R7486" i="1"/>
  <c r="V7486" i="1" s="1"/>
  <c r="N7490" i="1"/>
  <c r="Q7489" i="1"/>
  <c r="O7487" i="1" l="1"/>
  <c r="M7487" i="1"/>
  <c r="L7488" i="1"/>
  <c r="T7488" i="1" s="1"/>
  <c r="R7487" i="1"/>
  <c r="V7487" i="1" s="1"/>
  <c r="Q7490" i="1"/>
  <c r="N7491" i="1"/>
  <c r="M7488" i="1" l="1"/>
  <c r="L7489" i="1"/>
  <c r="T7489" i="1" s="1"/>
  <c r="O7488" i="1"/>
  <c r="R7488" i="1"/>
  <c r="V7488" i="1" s="1"/>
  <c r="N7492" i="1"/>
  <c r="Q7491" i="1"/>
  <c r="L7490" i="1" l="1"/>
  <c r="T7490" i="1" s="1"/>
  <c r="M7489" i="1"/>
  <c r="O7489" i="1"/>
  <c r="R7489" i="1"/>
  <c r="V7489" i="1" s="1"/>
  <c r="Q7492" i="1"/>
  <c r="N7493" i="1"/>
  <c r="M7490" i="1" l="1"/>
  <c r="O7490" i="1"/>
  <c r="R7490" i="1"/>
  <c r="V7490" i="1" s="1"/>
  <c r="L7491" i="1"/>
  <c r="T7491" i="1" s="1"/>
  <c r="N7494" i="1"/>
  <c r="Q7493" i="1"/>
  <c r="R7491" i="1" l="1"/>
  <c r="V7491" i="1" s="1"/>
  <c r="L7492" i="1"/>
  <c r="R7492" i="1" s="1"/>
  <c r="M7491" i="1"/>
  <c r="O7491" i="1"/>
  <c r="Q7494" i="1"/>
  <c r="L7493" i="1" l="1"/>
  <c r="T7493" i="1" s="1"/>
  <c r="T7492" i="1"/>
  <c r="V7492" i="1" s="1"/>
  <c r="M7492" i="1"/>
  <c r="O7492" i="1"/>
  <c r="Q7495" i="1"/>
  <c r="M7493" i="1" l="1"/>
  <c r="O7493" i="1"/>
  <c r="R7493" i="1"/>
  <c r="V7493" i="1" s="1"/>
  <c r="L7494" i="1"/>
  <c r="O7494" i="1" s="1"/>
  <c r="Q7496" i="1"/>
  <c r="M7494" i="1" l="1"/>
  <c r="R7494" i="1"/>
  <c r="T7494" i="1"/>
  <c r="L7495" i="1"/>
  <c r="T7495" i="1" s="1"/>
  <c r="Q7497" i="1"/>
  <c r="L7496" i="1" l="1"/>
  <c r="U7496" i="1" s="1"/>
  <c r="N7495" i="1"/>
  <c r="M7495" i="1"/>
  <c r="U7495" i="1"/>
  <c r="V7494" i="1"/>
  <c r="O7495" i="1"/>
  <c r="R7495" i="1"/>
  <c r="Q7498" i="1"/>
  <c r="R7496" i="1" l="1"/>
  <c r="T7496" i="1"/>
  <c r="M7496" i="1"/>
  <c r="N7496" i="1"/>
  <c r="O7496" i="1"/>
  <c r="V7495" i="1"/>
  <c r="V7496" i="1" s="1"/>
  <c r="L7497" i="1"/>
  <c r="U7497" i="1" s="1"/>
  <c r="Q7499" i="1"/>
  <c r="M7497" i="1" l="1"/>
  <c r="O7497" i="1"/>
  <c r="N7497" i="1"/>
  <c r="R7497" i="1"/>
  <c r="T7497" i="1"/>
  <c r="L7498" i="1"/>
  <c r="R7498" i="1" s="1"/>
  <c r="Q7500" i="1"/>
  <c r="V7497" i="1" l="1"/>
  <c r="L7499" i="1"/>
  <c r="T7499" i="1" s="1"/>
  <c r="O7498" i="1"/>
  <c r="N7498" i="1"/>
  <c r="N7499" i="1" s="1"/>
  <c r="T7498" i="1"/>
  <c r="U7498" i="1"/>
  <c r="M7498" i="1"/>
  <c r="Q7501" i="1"/>
  <c r="M7499" i="1" l="1"/>
  <c r="R7499" i="1"/>
  <c r="O7499" i="1"/>
  <c r="V7498" i="1"/>
  <c r="V7499" i="1" s="1"/>
  <c r="L7500" i="1"/>
  <c r="T7500" i="1" s="1"/>
  <c r="N7500" i="1"/>
  <c r="Q7502" i="1"/>
  <c r="M7500" i="1" l="1"/>
  <c r="O7500" i="1"/>
  <c r="R7500" i="1"/>
  <c r="V7500" i="1" s="1"/>
  <c r="L7501" i="1"/>
  <c r="R7501" i="1" s="1"/>
  <c r="N7501" i="1"/>
  <c r="Q7503" i="1"/>
  <c r="T7501" i="1" l="1"/>
  <c r="V7501" i="1" s="1"/>
  <c r="L7502" i="1"/>
  <c r="T7502" i="1" s="1"/>
  <c r="M7501" i="1"/>
  <c r="O7501" i="1"/>
  <c r="N7502" i="1"/>
  <c r="N7503" i="1" s="1"/>
  <c r="N7504" i="1" s="1"/>
  <c r="Q7504" i="1"/>
  <c r="M7502" i="1" l="1"/>
  <c r="O7502" i="1"/>
  <c r="R7502" i="1"/>
  <c r="V7502" i="1" s="1"/>
  <c r="L7503" i="1"/>
  <c r="R7503" i="1" s="1"/>
  <c r="N7505" i="1"/>
  <c r="Q7505" i="1"/>
  <c r="N7506" i="1"/>
  <c r="T7503" i="1" l="1"/>
  <c r="V7503" i="1" s="1"/>
  <c r="L7504" i="1"/>
  <c r="O7504" i="1" s="1"/>
  <c r="M7503" i="1"/>
  <c r="O7503" i="1"/>
  <c r="N7507" i="1"/>
  <c r="Q7506" i="1"/>
  <c r="L7505" i="1" l="1"/>
  <c r="T7505" i="1" s="1"/>
  <c r="M7504" i="1"/>
  <c r="R7504" i="1"/>
  <c r="T7504" i="1"/>
  <c r="Q7507" i="1"/>
  <c r="N7508" i="1"/>
  <c r="M7505" i="1" l="1"/>
  <c r="O7505" i="1"/>
  <c r="R7505" i="1"/>
  <c r="L7506" i="1"/>
  <c r="T7506" i="1" s="1"/>
  <c r="V7504" i="1"/>
  <c r="V7505" i="1" s="1"/>
  <c r="N7509" i="1"/>
  <c r="Q7508" i="1"/>
  <c r="L7507" i="1" l="1"/>
  <c r="T7507" i="1" s="1"/>
  <c r="M7506" i="1"/>
  <c r="O7506" i="1"/>
  <c r="R7506" i="1"/>
  <c r="V7506" i="1" s="1"/>
  <c r="Q7509" i="1"/>
  <c r="N7510" i="1"/>
  <c r="O7507" i="1" l="1"/>
  <c r="M7507" i="1"/>
  <c r="R7507" i="1"/>
  <c r="V7507" i="1" s="1"/>
  <c r="L7508" i="1"/>
  <c r="R7508" i="1" s="1"/>
  <c r="N7511" i="1"/>
  <c r="Q7510" i="1"/>
  <c r="M7508" i="1" l="1"/>
  <c r="O7508" i="1"/>
  <c r="T7508" i="1"/>
  <c r="V7508" i="1" s="1"/>
  <c r="L7509" i="1"/>
  <c r="T7509" i="1" s="1"/>
  <c r="Q7511" i="1"/>
  <c r="N7512" i="1"/>
  <c r="L7510" i="1" l="1"/>
  <c r="T7510" i="1" s="1"/>
  <c r="O7509" i="1"/>
  <c r="M7509" i="1"/>
  <c r="R7509" i="1"/>
  <c r="V7509" i="1" s="1"/>
  <c r="N7513" i="1"/>
  <c r="Q7512" i="1"/>
  <c r="M7510" i="1" l="1"/>
  <c r="O7510" i="1"/>
  <c r="R7510" i="1"/>
  <c r="V7510" i="1" s="1"/>
  <c r="L7511" i="1"/>
  <c r="R7511" i="1" s="1"/>
  <c r="N7514" i="1"/>
  <c r="Q7513" i="1"/>
  <c r="L7512" i="1" l="1"/>
  <c r="T7512" i="1" s="1"/>
  <c r="T7511" i="1"/>
  <c r="V7511" i="1" s="1"/>
  <c r="M7511" i="1"/>
  <c r="O7511" i="1"/>
  <c r="N7515" i="1"/>
  <c r="Q7514" i="1"/>
  <c r="M7512" i="1" l="1"/>
  <c r="O7512" i="1"/>
  <c r="R7512" i="1"/>
  <c r="V7512" i="1" s="1"/>
  <c r="L7513" i="1"/>
  <c r="M7513" i="1" s="1"/>
  <c r="Q7515" i="1"/>
  <c r="N7516" i="1"/>
  <c r="O7513" i="1" l="1"/>
  <c r="R7513" i="1"/>
  <c r="T7513" i="1"/>
  <c r="L7514" i="1"/>
  <c r="T7514" i="1" s="1"/>
  <c r="N7517" i="1"/>
  <c r="Q7516" i="1"/>
  <c r="O7514" i="1" l="1"/>
  <c r="V7513" i="1"/>
  <c r="L7515" i="1"/>
  <c r="T7515" i="1" s="1"/>
  <c r="M7514" i="1"/>
  <c r="R7514" i="1"/>
  <c r="Q7517" i="1"/>
  <c r="N7518" i="1"/>
  <c r="V7514" i="1" l="1"/>
  <c r="O7515" i="1"/>
  <c r="M7515" i="1"/>
  <c r="R7515" i="1"/>
  <c r="V7515" i="1" s="1"/>
  <c r="L7516" i="1"/>
  <c r="O7516" i="1" s="1"/>
  <c r="Q7518" i="1"/>
  <c r="M7516" i="1" l="1"/>
  <c r="R7516" i="1"/>
  <c r="T7516" i="1"/>
  <c r="L7517" i="1"/>
  <c r="R7517" i="1" s="1"/>
  <c r="Q7519" i="1"/>
  <c r="O7517" i="1" l="1"/>
  <c r="L7518" i="1"/>
  <c r="T7518" i="1" s="1"/>
  <c r="M7517" i="1"/>
  <c r="T7517" i="1"/>
  <c r="V7516" i="1"/>
  <c r="Q7520" i="1"/>
  <c r="O7518" i="1" l="1"/>
  <c r="M7518" i="1"/>
  <c r="R7518" i="1"/>
  <c r="V7517" i="1"/>
  <c r="V7518" i="1" s="1"/>
  <c r="L7519" i="1"/>
  <c r="U7519" i="1" s="1"/>
  <c r="Q7521" i="1"/>
  <c r="O7519" i="1" l="1"/>
  <c r="N7519" i="1"/>
  <c r="R7519" i="1"/>
  <c r="T7519" i="1"/>
  <c r="V7519" i="1" s="1"/>
  <c r="L7520" i="1"/>
  <c r="U7520" i="1" s="1"/>
  <c r="M7519" i="1"/>
  <c r="Q7522" i="1"/>
  <c r="M7520" i="1" l="1"/>
  <c r="O7520" i="1"/>
  <c r="N7520" i="1"/>
  <c r="R7520" i="1"/>
  <c r="T7520" i="1"/>
  <c r="L7521" i="1"/>
  <c r="U7521" i="1" s="1"/>
  <c r="Q7523" i="1"/>
  <c r="V7520" i="1" l="1"/>
  <c r="L7522" i="1"/>
  <c r="U7522" i="1" s="1"/>
  <c r="M7521" i="1"/>
  <c r="O7521" i="1"/>
  <c r="N7521" i="1"/>
  <c r="R7521" i="1"/>
  <c r="T7521" i="1"/>
  <c r="Q7524" i="1"/>
  <c r="R7522" i="1" l="1"/>
  <c r="T7522" i="1"/>
  <c r="N7522" i="1"/>
  <c r="M7522" i="1"/>
  <c r="O7522" i="1"/>
  <c r="V7521" i="1"/>
  <c r="L7523" i="1"/>
  <c r="T7523" i="1" s="1"/>
  <c r="N7523" i="1"/>
  <c r="Q7525" i="1"/>
  <c r="V7522" i="1" l="1"/>
  <c r="M7523" i="1"/>
  <c r="O7523" i="1"/>
  <c r="R7523" i="1"/>
  <c r="L7524" i="1"/>
  <c r="T7524" i="1" s="1"/>
  <c r="N7524" i="1"/>
  <c r="Q7526" i="1"/>
  <c r="V7523" i="1" l="1"/>
  <c r="M7524" i="1"/>
  <c r="O7524" i="1"/>
  <c r="R7524" i="1"/>
  <c r="V7524" i="1" s="1"/>
  <c r="L7525" i="1"/>
  <c r="T7525" i="1" s="1"/>
  <c r="N7525" i="1"/>
  <c r="Q7527" i="1"/>
  <c r="O7525" i="1" l="1"/>
  <c r="M7525" i="1"/>
  <c r="L7526" i="1"/>
  <c r="T7526" i="1" s="1"/>
  <c r="R7525" i="1"/>
  <c r="V7525" i="1" s="1"/>
  <c r="N7526" i="1"/>
  <c r="N7527" i="1" s="1"/>
  <c r="N7528" i="1" s="1"/>
  <c r="Q7528" i="1"/>
  <c r="O7526" i="1" l="1"/>
  <c r="M7526" i="1"/>
  <c r="R7526" i="1"/>
  <c r="V7526" i="1" s="1"/>
  <c r="L7527" i="1"/>
  <c r="T7527" i="1" s="1"/>
  <c r="N7529" i="1"/>
  <c r="N7530" i="1" s="1"/>
  <c r="Q7529" i="1"/>
  <c r="O7527" i="1" l="1"/>
  <c r="R7527" i="1"/>
  <c r="V7527" i="1" s="1"/>
  <c r="M7527" i="1"/>
  <c r="L7528" i="1"/>
  <c r="T7528" i="1" s="1"/>
  <c r="Q7530" i="1"/>
  <c r="N7531" i="1"/>
  <c r="L7529" i="1" l="1"/>
  <c r="T7529" i="1" s="1"/>
  <c r="M7528" i="1"/>
  <c r="O7528" i="1"/>
  <c r="R7528" i="1"/>
  <c r="V7528" i="1" s="1"/>
  <c r="N7532" i="1"/>
  <c r="Q7531" i="1"/>
  <c r="M7529" i="1" l="1"/>
  <c r="O7529" i="1"/>
  <c r="R7529" i="1"/>
  <c r="V7529" i="1" s="1"/>
  <c r="L7530" i="1"/>
  <c r="T7530" i="1" s="1"/>
  <c r="Q7532" i="1"/>
  <c r="N7533" i="1"/>
  <c r="L7531" i="1" l="1"/>
  <c r="T7531" i="1" s="1"/>
  <c r="M7530" i="1"/>
  <c r="R7530" i="1"/>
  <c r="V7530" i="1" s="1"/>
  <c r="O7530" i="1"/>
  <c r="N7534" i="1"/>
  <c r="Q7533" i="1"/>
  <c r="M7531" i="1" l="1"/>
  <c r="O7531" i="1"/>
  <c r="R7531" i="1"/>
  <c r="V7531" i="1" s="1"/>
  <c r="L7532" i="1"/>
  <c r="T7532" i="1" s="1"/>
  <c r="Q7534" i="1"/>
  <c r="N7535" i="1"/>
  <c r="M7532" i="1" l="1"/>
  <c r="R7532" i="1"/>
  <c r="V7532" i="1" s="1"/>
  <c r="L7533" i="1"/>
  <c r="R7533" i="1" s="1"/>
  <c r="O7532" i="1"/>
  <c r="N7536" i="1"/>
  <c r="Q7535" i="1"/>
  <c r="M7533" i="1" l="1"/>
  <c r="T7533" i="1"/>
  <c r="V7533" i="1" s="1"/>
  <c r="L7534" i="1"/>
  <c r="T7534" i="1" s="1"/>
  <c r="O7533" i="1"/>
  <c r="Q7536" i="1"/>
  <c r="N7537" i="1"/>
  <c r="L7535" i="1" l="1"/>
  <c r="T7535" i="1" s="1"/>
  <c r="M7534" i="1"/>
  <c r="O7534" i="1"/>
  <c r="R7534" i="1"/>
  <c r="V7534" i="1" s="1"/>
  <c r="N7538" i="1"/>
  <c r="Q7537" i="1"/>
  <c r="M7535" i="1" l="1"/>
  <c r="O7535" i="1"/>
  <c r="R7535" i="1"/>
  <c r="V7535" i="1" s="1"/>
  <c r="L7536" i="1"/>
  <c r="T7536" i="1" s="1"/>
  <c r="Q7538" i="1"/>
  <c r="N7539" i="1"/>
  <c r="M7536" i="1" l="1"/>
  <c r="L7537" i="1"/>
  <c r="T7537" i="1" s="1"/>
  <c r="O7536" i="1"/>
  <c r="R7536" i="1"/>
  <c r="V7536" i="1" s="1"/>
  <c r="Q7539" i="1"/>
  <c r="N7540" i="1"/>
  <c r="M7537" i="1" l="1"/>
  <c r="R7537" i="1"/>
  <c r="V7537" i="1" s="1"/>
  <c r="O7537" i="1"/>
  <c r="L7538" i="1"/>
  <c r="R7538" i="1" s="1"/>
  <c r="N7541" i="1"/>
  <c r="Q7540" i="1"/>
  <c r="L7539" i="1" l="1"/>
  <c r="T7539" i="1" s="1"/>
  <c r="T7538" i="1"/>
  <c r="V7538" i="1" s="1"/>
  <c r="M7538" i="1"/>
  <c r="O7538" i="1"/>
  <c r="Q7541" i="1"/>
  <c r="N7542" i="1"/>
  <c r="M7539" i="1" l="1"/>
  <c r="O7539" i="1"/>
  <c r="R7539" i="1"/>
  <c r="V7539" i="1" s="1"/>
  <c r="L7540" i="1"/>
  <c r="T7540" i="1" s="1"/>
  <c r="Q7542" i="1"/>
  <c r="M7540" i="1" l="1"/>
  <c r="O7540" i="1"/>
  <c r="R7540" i="1"/>
  <c r="V7540" i="1" s="1"/>
  <c r="L7541" i="1"/>
  <c r="T7541" i="1" s="1"/>
  <c r="Q7543" i="1"/>
  <c r="M7541" i="1" l="1"/>
  <c r="L7542" i="1"/>
  <c r="T7542" i="1" s="1"/>
  <c r="O7541" i="1"/>
  <c r="R7541" i="1"/>
  <c r="V7541" i="1" s="1"/>
  <c r="Q7544" i="1"/>
  <c r="M7542" i="1" l="1"/>
  <c r="O7542" i="1"/>
  <c r="R7542" i="1"/>
  <c r="V7542" i="1" s="1"/>
  <c r="L7543" i="1"/>
  <c r="U7543" i="1" s="1"/>
  <c r="Q7545" i="1"/>
  <c r="O7543" i="1" l="1"/>
  <c r="L7544" i="1"/>
  <c r="U7544" i="1" s="1"/>
  <c r="M7543" i="1"/>
  <c r="R7543" i="1"/>
  <c r="T7543" i="1"/>
  <c r="N7543" i="1"/>
  <c r="Q7546" i="1"/>
  <c r="M7544" i="1" l="1"/>
  <c r="O7544" i="1"/>
  <c r="N7544" i="1"/>
  <c r="T7544" i="1"/>
  <c r="R7544" i="1"/>
  <c r="V7543" i="1"/>
  <c r="L7545" i="1"/>
  <c r="U7545" i="1" s="1"/>
  <c r="Q7547" i="1"/>
  <c r="V7544" i="1" l="1"/>
  <c r="O7545" i="1"/>
  <c r="N7545" i="1"/>
  <c r="M7545" i="1"/>
  <c r="R7545" i="1"/>
  <c r="T7545" i="1"/>
  <c r="L7546" i="1"/>
  <c r="U7546" i="1" s="1"/>
  <c r="Q7548" i="1"/>
  <c r="V7545" i="1" l="1"/>
  <c r="O7546" i="1"/>
  <c r="L7547" i="1"/>
  <c r="T7547" i="1" s="1"/>
  <c r="M7546" i="1"/>
  <c r="N7546" i="1"/>
  <c r="N7547" i="1" s="1"/>
  <c r="R7546" i="1"/>
  <c r="T7546" i="1"/>
  <c r="Q7549" i="1"/>
  <c r="V7546" i="1" l="1"/>
  <c r="M7547" i="1"/>
  <c r="O7547" i="1"/>
  <c r="R7547" i="1"/>
  <c r="L7548" i="1"/>
  <c r="T7548" i="1" s="1"/>
  <c r="N7548" i="1"/>
  <c r="Q7550" i="1"/>
  <c r="V7547" i="1" l="1"/>
  <c r="M7548" i="1"/>
  <c r="O7548" i="1"/>
  <c r="L7549" i="1"/>
  <c r="T7549" i="1" s="1"/>
  <c r="R7548" i="1"/>
  <c r="V7548" i="1" s="1"/>
  <c r="N7549" i="1"/>
  <c r="Q7551" i="1"/>
  <c r="M7549" i="1" l="1"/>
  <c r="O7549" i="1"/>
  <c r="L7550" i="1"/>
  <c r="T7550" i="1" s="1"/>
  <c r="R7549" i="1"/>
  <c r="V7549" i="1" s="1"/>
  <c r="N7550" i="1"/>
  <c r="N7551" i="1" s="1"/>
  <c r="N7552" i="1" s="1"/>
  <c r="Q7552" i="1"/>
  <c r="M7550" i="1" l="1"/>
  <c r="O7550" i="1"/>
  <c r="R7550" i="1"/>
  <c r="V7550" i="1" s="1"/>
  <c r="L7551" i="1"/>
  <c r="T7551" i="1" s="1"/>
  <c r="N7553" i="1"/>
  <c r="N7554" i="1" s="1"/>
  <c r="Q7553" i="1"/>
  <c r="M7551" i="1" l="1"/>
  <c r="O7551" i="1"/>
  <c r="R7551" i="1"/>
  <c r="V7551" i="1" s="1"/>
  <c r="L7552" i="1"/>
  <c r="T7552" i="1" s="1"/>
  <c r="N7555" i="1"/>
  <c r="Q7554" i="1"/>
  <c r="M7552" i="1" l="1"/>
  <c r="R7552" i="1"/>
  <c r="V7552" i="1" s="1"/>
  <c r="L7553" i="1"/>
  <c r="R7553" i="1" s="1"/>
  <c r="O7552" i="1"/>
  <c r="Q7555" i="1"/>
  <c r="N7556" i="1"/>
  <c r="L7554" i="1" l="1"/>
  <c r="T7554" i="1" s="1"/>
  <c r="O7553" i="1"/>
  <c r="T7553" i="1"/>
  <c r="V7553" i="1" s="1"/>
  <c r="M7553" i="1"/>
  <c r="N7557" i="1"/>
  <c r="Q7556" i="1"/>
  <c r="M7554" i="1" l="1"/>
  <c r="L7555" i="1"/>
  <c r="T7555" i="1" s="1"/>
  <c r="O7554" i="1"/>
  <c r="R7554" i="1"/>
  <c r="V7554" i="1" s="1"/>
  <c r="Q7557" i="1"/>
  <c r="N7558" i="1"/>
  <c r="M7555" i="1" l="1"/>
  <c r="L7556" i="1"/>
  <c r="T7556" i="1" s="1"/>
  <c r="O7555" i="1"/>
  <c r="R7555" i="1"/>
  <c r="V7555" i="1" s="1"/>
  <c r="N7559" i="1"/>
  <c r="Q7558" i="1"/>
  <c r="M7556" i="1" l="1"/>
  <c r="L7557" i="1"/>
  <c r="T7557" i="1" s="1"/>
  <c r="O7556" i="1"/>
  <c r="R7556" i="1"/>
  <c r="V7556" i="1" s="1"/>
  <c r="Q7559" i="1"/>
  <c r="N7560" i="1"/>
  <c r="L7558" i="1" l="1"/>
  <c r="T7558" i="1" s="1"/>
  <c r="M7557" i="1"/>
  <c r="O7557" i="1"/>
  <c r="R7557" i="1"/>
  <c r="V7557" i="1" s="1"/>
  <c r="N7561" i="1"/>
  <c r="Q7560" i="1"/>
  <c r="R7558" i="1" l="1"/>
  <c r="O7558" i="1"/>
  <c r="M7558" i="1"/>
  <c r="L7559" i="1"/>
  <c r="T7559" i="1" s="1"/>
  <c r="V7558" i="1"/>
  <c r="Q7561" i="1"/>
  <c r="N7562" i="1"/>
  <c r="M7559" i="1" l="1"/>
  <c r="R7559" i="1"/>
  <c r="V7559" i="1" s="1"/>
  <c r="L7560" i="1"/>
  <c r="R7560" i="1" s="1"/>
  <c r="O7559" i="1"/>
  <c r="N7563" i="1"/>
  <c r="Q7562" i="1"/>
  <c r="M7560" i="1" l="1"/>
  <c r="L7561" i="1"/>
  <c r="T7561" i="1" s="1"/>
  <c r="T7560" i="1"/>
  <c r="V7560" i="1" s="1"/>
  <c r="O7560" i="1"/>
  <c r="N7564" i="1"/>
  <c r="Q7563" i="1"/>
  <c r="M7561" i="1" l="1"/>
  <c r="O7561" i="1"/>
  <c r="R7561" i="1"/>
  <c r="V7561" i="1" s="1"/>
  <c r="L7562" i="1"/>
  <c r="T7562" i="1" s="1"/>
  <c r="Q7564" i="1"/>
  <c r="N7565" i="1"/>
  <c r="M7562" i="1" l="1"/>
  <c r="L7563" i="1"/>
  <c r="T7563" i="1" s="1"/>
  <c r="O7562" i="1"/>
  <c r="R7562" i="1"/>
  <c r="V7562" i="1" s="1"/>
  <c r="N7566" i="1"/>
  <c r="Q7565" i="1"/>
  <c r="M7563" i="1" l="1"/>
  <c r="O7563" i="1"/>
  <c r="R7563" i="1"/>
  <c r="V7563" i="1" s="1"/>
  <c r="L7564" i="1"/>
  <c r="O7564" i="1" s="1"/>
  <c r="Q7566" i="1"/>
  <c r="L7565" i="1" l="1"/>
  <c r="T7565" i="1" s="1"/>
  <c r="M7564" i="1"/>
  <c r="R7564" i="1"/>
  <c r="T7564" i="1"/>
  <c r="Q7567" i="1"/>
  <c r="M7565" i="1" l="1"/>
  <c r="O7565" i="1"/>
  <c r="R7565" i="1"/>
  <c r="L7566" i="1"/>
  <c r="T7566" i="1" s="1"/>
  <c r="V7564" i="1"/>
  <c r="V7565" i="1" s="1"/>
  <c r="Q7568" i="1"/>
  <c r="O7566" i="1" l="1"/>
  <c r="M7566" i="1"/>
  <c r="R7566" i="1"/>
  <c r="V7566" i="1" s="1"/>
  <c r="L7567" i="1"/>
  <c r="U7567" i="1" s="1"/>
  <c r="Q7569" i="1"/>
  <c r="M7567" i="1" l="1"/>
  <c r="O7567" i="1"/>
  <c r="R7567" i="1"/>
  <c r="N7567" i="1"/>
  <c r="T7567" i="1"/>
  <c r="V7567" i="1" s="1"/>
  <c r="L7568" i="1"/>
  <c r="U7568" i="1" s="1"/>
  <c r="Q7570" i="1"/>
  <c r="O7568" i="1" l="1"/>
  <c r="N7568" i="1"/>
  <c r="R7568" i="1"/>
  <c r="T7568" i="1"/>
  <c r="L7569" i="1"/>
  <c r="U7569" i="1" s="1"/>
  <c r="M7568" i="1"/>
  <c r="Q7571" i="1"/>
  <c r="V7568" i="1" l="1"/>
  <c r="M7569" i="1"/>
  <c r="L7570" i="1"/>
  <c r="T7570" i="1" s="1"/>
  <c r="O7569" i="1"/>
  <c r="R7569" i="1"/>
  <c r="N7569" i="1"/>
  <c r="T7569" i="1"/>
  <c r="Q7572" i="1"/>
  <c r="V7569" i="1" l="1"/>
  <c r="M7570" i="1"/>
  <c r="O7570" i="1"/>
  <c r="N7570" i="1"/>
  <c r="N7571" i="1" s="1"/>
  <c r="R7570" i="1"/>
  <c r="L7571" i="1"/>
  <c r="T7571" i="1" s="1"/>
  <c r="U7570" i="1"/>
  <c r="Q7573" i="1"/>
  <c r="V7570" i="1" l="1"/>
  <c r="O7571" i="1"/>
  <c r="R7571" i="1"/>
  <c r="M7571" i="1"/>
  <c r="L7572" i="1"/>
  <c r="T7572" i="1" s="1"/>
  <c r="N7572" i="1"/>
  <c r="Q7574" i="1"/>
  <c r="V7571" i="1" l="1"/>
  <c r="M7572" i="1"/>
  <c r="R7572" i="1"/>
  <c r="O7572" i="1"/>
  <c r="L7573" i="1"/>
  <c r="T7573" i="1" s="1"/>
  <c r="N7573" i="1"/>
  <c r="Q7575" i="1"/>
  <c r="V7572" i="1" l="1"/>
  <c r="M7573" i="1"/>
  <c r="O7573" i="1"/>
  <c r="R7573" i="1"/>
  <c r="L7574" i="1"/>
  <c r="T7574" i="1" s="1"/>
  <c r="N7574" i="1"/>
  <c r="N7575" i="1" s="1"/>
  <c r="N7576" i="1" s="1"/>
  <c r="Q7576" i="1"/>
  <c r="V7573" i="1" l="1"/>
  <c r="M7574" i="1"/>
  <c r="O7574" i="1"/>
  <c r="R7574" i="1"/>
  <c r="V7574" i="1" s="1"/>
  <c r="L7575" i="1"/>
  <c r="T7575" i="1" s="1"/>
  <c r="N7577" i="1"/>
  <c r="N7578" i="1" s="1"/>
  <c r="Q7577" i="1"/>
  <c r="M7575" i="1" l="1"/>
  <c r="L7576" i="1"/>
  <c r="T7576" i="1" s="1"/>
  <c r="O7575" i="1"/>
  <c r="R7575" i="1"/>
  <c r="V7575" i="1" s="1"/>
  <c r="Q7578" i="1"/>
  <c r="N7579" i="1"/>
  <c r="L7577" i="1" l="1"/>
  <c r="T7577" i="1" s="1"/>
  <c r="O7576" i="1"/>
  <c r="M7576" i="1"/>
  <c r="R7576" i="1"/>
  <c r="V7576" i="1" s="1"/>
  <c r="N7580" i="1"/>
  <c r="Q7579" i="1"/>
  <c r="M7577" i="1" l="1"/>
  <c r="O7577" i="1"/>
  <c r="R7577" i="1"/>
  <c r="V7577" i="1" s="1"/>
  <c r="L7578" i="1"/>
  <c r="T7578" i="1" s="1"/>
  <c r="Q7580" i="1"/>
  <c r="N7581" i="1"/>
  <c r="L7579" i="1" l="1"/>
  <c r="T7579" i="1" s="1"/>
  <c r="R7578" i="1"/>
  <c r="V7578" i="1" s="1"/>
  <c r="M7578" i="1"/>
  <c r="O7578" i="1"/>
  <c r="N7582" i="1"/>
  <c r="Q7581" i="1"/>
  <c r="M7579" i="1" l="1"/>
  <c r="L7580" i="1"/>
  <c r="T7580" i="1" s="1"/>
  <c r="O7579" i="1"/>
  <c r="R7579" i="1"/>
  <c r="V7579" i="1" s="1"/>
  <c r="Q7582" i="1"/>
  <c r="N7583" i="1"/>
  <c r="O7580" i="1" l="1"/>
  <c r="L7581" i="1"/>
  <c r="T7581" i="1" s="1"/>
  <c r="M7580" i="1"/>
  <c r="R7580" i="1"/>
  <c r="V7580" i="1" s="1"/>
  <c r="N7584" i="1"/>
  <c r="Q7583" i="1"/>
  <c r="M7581" i="1" l="1"/>
  <c r="O7581" i="1"/>
  <c r="R7581" i="1"/>
  <c r="V7581" i="1" s="1"/>
  <c r="L7582" i="1"/>
  <c r="T7582" i="1" s="1"/>
  <c r="Q7584" i="1"/>
  <c r="N7585" i="1"/>
  <c r="L7583" i="1" l="1"/>
  <c r="T7583" i="1" s="1"/>
  <c r="M7582" i="1"/>
  <c r="R7582" i="1"/>
  <c r="V7582" i="1" s="1"/>
  <c r="O7582" i="1"/>
  <c r="Q7585" i="1"/>
  <c r="N7586" i="1"/>
  <c r="M7583" i="1" l="1"/>
  <c r="O7583" i="1"/>
  <c r="L7584" i="1"/>
  <c r="T7584" i="1" s="1"/>
  <c r="R7583" i="1"/>
  <c r="V7583" i="1" s="1"/>
  <c r="N7587" i="1"/>
  <c r="Q7586" i="1"/>
  <c r="M7584" i="1" l="1"/>
  <c r="L7585" i="1"/>
  <c r="T7585" i="1" s="1"/>
  <c r="O7584" i="1"/>
  <c r="R7584" i="1"/>
  <c r="V7584" i="1" s="1"/>
  <c r="Q7587" i="1"/>
  <c r="N7588" i="1"/>
  <c r="L7586" i="1" l="1"/>
  <c r="T7586" i="1" s="1"/>
  <c r="M7585" i="1"/>
  <c r="O7585" i="1"/>
  <c r="R7585" i="1"/>
  <c r="V7585" i="1" s="1"/>
  <c r="N7589" i="1"/>
  <c r="Q7588" i="1"/>
  <c r="M7586" i="1" l="1"/>
  <c r="O7586" i="1"/>
  <c r="R7586" i="1"/>
  <c r="V7586" i="1" s="1"/>
  <c r="L7587" i="1"/>
  <c r="T7587" i="1" s="1"/>
  <c r="Q7589" i="1"/>
  <c r="N7590" i="1"/>
  <c r="M7587" i="1" l="1"/>
  <c r="L7588" i="1"/>
  <c r="T7588" i="1" s="1"/>
  <c r="O7587" i="1"/>
  <c r="R7587" i="1"/>
  <c r="V7587" i="1" s="1"/>
  <c r="Q7590" i="1"/>
  <c r="M7588" i="1" l="1"/>
  <c r="O7588" i="1"/>
  <c r="R7588" i="1"/>
  <c r="V7588" i="1" s="1"/>
  <c r="L7589" i="1"/>
  <c r="T7589" i="1" s="1"/>
  <c r="Q7591" i="1"/>
  <c r="L7590" i="1" l="1"/>
  <c r="T7590" i="1" s="1"/>
  <c r="M7589" i="1"/>
  <c r="O7589" i="1"/>
  <c r="R7589" i="1"/>
  <c r="V7589" i="1" s="1"/>
  <c r="Q7592" i="1"/>
  <c r="M7590" i="1" l="1"/>
  <c r="O7590" i="1"/>
  <c r="R7590" i="1"/>
  <c r="V7590" i="1" s="1"/>
  <c r="L7591" i="1"/>
  <c r="U7591" i="1" s="1"/>
  <c r="Q7593" i="1"/>
  <c r="M7591" i="1" l="1"/>
  <c r="O7591" i="1"/>
  <c r="N7591" i="1"/>
  <c r="L7592" i="1"/>
  <c r="U7592" i="1" s="1"/>
  <c r="R7591" i="1"/>
  <c r="T7591" i="1"/>
  <c r="Q7594" i="1"/>
  <c r="V7591" i="1" l="1"/>
  <c r="M7592" i="1"/>
  <c r="O7592" i="1"/>
  <c r="L7593" i="1"/>
  <c r="U7593" i="1" s="1"/>
  <c r="N7592" i="1"/>
  <c r="R7592" i="1"/>
  <c r="T7592" i="1"/>
  <c r="Q7595" i="1"/>
  <c r="V7592" i="1" l="1"/>
  <c r="M7593" i="1"/>
  <c r="N7593" i="1"/>
  <c r="O7593" i="1"/>
  <c r="L7594" i="1"/>
  <c r="U7594" i="1" s="1"/>
  <c r="R7593" i="1"/>
  <c r="T7593" i="1"/>
  <c r="Q7596" i="1"/>
  <c r="V7593" i="1" l="1"/>
  <c r="M7594" i="1"/>
  <c r="L7595" i="1"/>
  <c r="T7595" i="1" s="1"/>
  <c r="O7594" i="1"/>
  <c r="R7594" i="1"/>
  <c r="T7594" i="1"/>
  <c r="N7594" i="1"/>
  <c r="N7595" i="1" s="1"/>
  <c r="Q7597" i="1"/>
  <c r="V7594" i="1" l="1"/>
  <c r="O7595" i="1"/>
  <c r="R7595" i="1"/>
  <c r="M7595" i="1"/>
  <c r="L7596" i="1"/>
  <c r="T7596" i="1" s="1"/>
  <c r="N7596" i="1"/>
  <c r="Q7598" i="1"/>
  <c r="V7595" i="1" l="1"/>
  <c r="M7596" i="1"/>
  <c r="O7596" i="1"/>
  <c r="R7596" i="1"/>
  <c r="V7596" i="1" s="1"/>
  <c r="L7597" i="1"/>
  <c r="T7597" i="1" s="1"/>
  <c r="N7597" i="1"/>
  <c r="Q7599" i="1"/>
  <c r="M7597" i="1" l="1"/>
  <c r="L7598" i="1"/>
  <c r="T7598" i="1" s="1"/>
  <c r="O7597" i="1"/>
  <c r="R7597" i="1"/>
  <c r="V7597" i="1" s="1"/>
  <c r="N7598" i="1"/>
  <c r="N7599" i="1" s="1"/>
  <c r="N7600" i="1" s="1"/>
  <c r="Q7600" i="1"/>
  <c r="M7598" i="1" l="1"/>
  <c r="O7598" i="1"/>
  <c r="R7598" i="1"/>
  <c r="V7598" i="1" s="1"/>
  <c r="L7599" i="1"/>
  <c r="T7599" i="1" s="1"/>
  <c r="N7601" i="1"/>
  <c r="N7602" i="1" s="1"/>
  <c r="Q7601" i="1"/>
  <c r="M7599" i="1" l="1"/>
  <c r="O7599" i="1"/>
  <c r="L7600" i="1"/>
  <c r="T7600" i="1" s="1"/>
  <c r="R7599" i="1"/>
  <c r="V7599" i="1" s="1"/>
  <c r="N7603" i="1"/>
  <c r="Q7602" i="1"/>
  <c r="M7600" i="1" l="1"/>
  <c r="O7600" i="1"/>
  <c r="R7600" i="1"/>
  <c r="V7600" i="1" s="1"/>
  <c r="L7601" i="1"/>
  <c r="T7601" i="1" s="1"/>
  <c r="Q7603" i="1"/>
  <c r="N7604" i="1"/>
  <c r="L7602" i="1" l="1"/>
  <c r="T7602" i="1" s="1"/>
  <c r="M7601" i="1"/>
  <c r="O7601" i="1"/>
  <c r="R7601" i="1"/>
  <c r="V7601" i="1" s="1"/>
  <c r="N7605" i="1"/>
  <c r="Q7604" i="1"/>
  <c r="M7602" i="1" l="1"/>
  <c r="O7602" i="1"/>
  <c r="R7602" i="1"/>
  <c r="V7602" i="1" s="1"/>
  <c r="L7603" i="1"/>
  <c r="R7603" i="1" s="1"/>
  <c r="Q7605" i="1"/>
  <c r="N7606" i="1"/>
  <c r="L7604" i="1" l="1"/>
  <c r="T7604" i="1" s="1"/>
  <c r="O7603" i="1"/>
  <c r="T7603" i="1"/>
  <c r="V7603" i="1" s="1"/>
  <c r="M7603" i="1"/>
  <c r="N7607" i="1"/>
  <c r="Q7606" i="1"/>
  <c r="R7604" i="1" l="1"/>
  <c r="V7604" i="1" s="1"/>
  <c r="L7605" i="1"/>
  <c r="T7605" i="1" s="1"/>
  <c r="M7604" i="1"/>
  <c r="O7604" i="1"/>
  <c r="Q7607" i="1"/>
  <c r="N7608" i="1"/>
  <c r="L7606" i="1" l="1"/>
  <c r="T7606" i="1" s="1"/>
  <c r="R7605" i="1"/>
  <c r="V7605" i="1" s="1"/>
  <c r="M7605" i="1"/>
  <c r="O7605" i="1"/>
  <c r="N7609" i="1"/>
  <c r="Q7608" i="1"/>
  <c r="O7606" i="1" l="1"/>
  <c r="M7606" i="1"/>
  <c r="R7606" i="1"/>
  <c r="V7606" i="1" s="1"/>
  <c r="L7607" i="1"/>
  <c r="T7607" i="1" s="1"/>
  <c r="Q7609" i="1"/>
  <c r="N7610" i="1"/>
  <c r="L7608" i="1" l="1"/>
  <c r="T7608" i="1" s="1"/>
  <c r="M7607" i="1"/>
  <c r="R7607" i="1"/>
  <c r="V7607" i="1" s="1"/>
  <c r="O7607" i="1"/>
  <c r="N7611" i="1"/>
  <c r="Q7610" i="1"/>
  <c r="L7609" i="1" l="1"/>
  <c r="T7609" i="1" s="1"/>
  <c r="M7608" i="1"/>
  <c r="O7608" i="1"/>
  <c r="R7608" i="1"/>
  <c r="V7608" i="1" s="1"/>
  <c r="Q7611" i="1"/>
  <c r="N7612" i="1"/>
  <c r="O7609" i="1" l="1"/>
  <c r="M7609" i="1"/>
  <c r="R7609" i="1"/>
  <c r="V7609" i="1" s="1"/>
  <c r="L7610" i="1"/>
  <c r="T7610" i="1" s="1"/>
  <c r="N7613" i="1"/>
  <c r="Q7612" i="1"/>
  <c r="O7610" i="1" l="1"/>
  <c r="M7610" i="1"/>
  <c r="R7610" i="1"/>
  <c r="V7610" i="1" s="1"/>
  <c r="L7611" i="1"/>
  <c r="T7611" i="1" s="1"/>
  <c r="Q7613" i="1"/>
  <c r="N7614" i="1"/>
  <c r="O7611" i="1" l="1"/>
  <c r="M7611" i="1"/>
  <c r="R7611" i="1"/>
  <c r="V7611" i="1" s="1"/>
  <c r="L7612" i="1"/>
  <c r="T7612" i="1" s="1"/>
  <c r="Q7614" i="1"/>
  <c r="L7613" i="1" l="1"/>
  <c r="T7613" i="1" s="1"/>
  <c r="M7612" i="1"/>
  <c r="O7612" i="1"/>
  <c r="R7612" i="1"/>
  <c r="V7612" i="1" s="1"/>
  <c r="Q7615" i="1"/>
  <c r="O7613" i="1" l="1"/>
  <c r="M7613" i="1"/>
  <c r="R7613" i="1"/>
  <c r="V7613" i="1" s="1"/>
  <c r="L7614" i="1"/>
  <c r="T7614" i="1" s="1"/>
  <c r="Q7616" i="1"/>
  <c r="M7614" i="1" l="1"/>
  <c r="O7614" i="1"/>
  <c r="R7614" i="1"/>
  <c r="V7614" i="1" s="1"/>
  <c r="L7615" i="1"/>
  <c r="U7615" i="1" s="1"/>
  <c r="Q7617" i="1"/>
  <c r="L7616" i="1" l="1"/>
  <c r="U7616" i="1" s="1"/>
  <c r="O7615" i="1"/>
  <c r="M7615" i="1"/>
  <c r="N7615" i="1"/>
  <c r="R7615" i="1"/>
  <c r="T7615" i="1"/>
  <c r="Q7618" i="1"/>
  <c r="V7615" i="1" l="1"/>
  <c r="R7616" i="1"/>
  <c r="T7616" i="1"/>
  <c r="N7616" i="1"/>
  <c r="M7616" i="1"/>
  <c r="O7616" i="1"/>
  <c r="L7617" i="1"/>
  <c r="U7617" i="1" s="1"/>
  <c r="Q7619" i="1"/>
  <c r="V7616" i="1" l="1"/>
  <c r="O7617" i="1"/>
  <c r="M7617" i="1"/>
  <c r="N7617" i="1"/>
  <c r="R7617" i="1"/>
  <c r="L7618" i="1"/>
  <c r="U7618" i="1" s="1"/>
  <c r="T7617" i="1"/>
  <c r="V7617" i="1" s="1"/>
  <c r="Q7620" i="1"/>
  <c r="M7618" i="1" l="1"/>
  <c r="O7618" i="1"/>
  <c r="N7618" i="1"/>
  <c r="L7619" i="1"/>
  <c r="T7619" i="1" s="1"/>
  <c r="R7618" i="1"/>
  <c r="T7618" i="1"/>
  <c r="N7619" i="1"/>
  <c r="Q7621" i="1"/>
  <c r="V7618" i="1" l="1"/>
  <c r="O7619" i="1"/>
  <c r="M7619" i="1"/>
  <c r="L7620" i="1"/>
  <c r="T7620" i="1" s="1"/>
  <c r="R7619" i="1"/>
  <c r="V7619" i="1" s="1"/>
  <c r="N7620" i="1"/>
  <c r="Q7622" i="1"/>
  <c r="M7620" i="1" l="1"/>
  <c r="L7621" i="1"/>
  <c r="T7621" i="1" s="1"/>
  <c r="O7620" i="1"/>
  <c r="R7620" i="1"/>
  <c r="V7620" i="1" s="1"/>
  <c r="N7621" i="1"/>
  <c r="Q7623" i="1"/>
  <c r="M7621" i="1" l="1"/>
  <c r="O7621" i="1"/>
  <c r="R7621" i="1"/>
  <c r="V7621" i="1" s="1"/>
  <c r="L7622" i="1"/>
  <c r="T7622" i="1" s="1"/>
  <c r="N7622" i="1"/>
  <c r="N7623" i="1" s="1"/>
  <c r="N7624" i="1" s="1"/>
  <c r="Q7624" i="1"/>
  <c r="M7622" i="1" l="1"/>
  <c r="L7623" i="1"/>
  <c r="T7623" i="1" s="1"/>
  <c r="R7622" i="1"/>
  <c r="V7622" i="1" s="1"/>
  <c r="O7622" i="1"/>
  <c r="N7625" i="1"/>
  <c r="N7626" i="1" s="1"/>
  <c r="Q7625" i="1"/>
  <c r="O7623" i="1" l="1"/>
  <c r="R7623" i="1"/>
  <c r="M7623" i="1"/>
  <c r="L7624" i="1"/>
  <c r="T7624" i="1" s="1"/>
  <c r="V7623" i="1"/>
  <c r="N7627" i="1"/>
  <c r="Q7626" i="1"/>
  <c r="M7624" i="1" l="1"/>
  <c r="L7625" i="1"/>
  <c r="T7625" i="1" s="1"/>
  <c r="O7624" i="1"/>
  <c r="R7624" i="1"/>
  <c r="V7624" i="1" s="1"/>
  <c r="Q7627" i="1"/>
  <c r="N7628" i="1"/>
  <c r="O7625" i="1" l="1"/>
  <c r="M7625" i="1"/>
  <c r="R7625" i="1"/>
  <c r="V7625" i="1" s="1"/>
  <c r="L7626" i="1"/>
  <c r="T7626" i="1" s="1"/>
  <c r="N7629" i="1"/>
  <c r="Q7628" i="1"/>
  <c r="O7626" i="1" l="1"/>
  <c r="L7627" i="1"/>
  <c r="T7627" i="1" s="1"/>
  <c r="M7626" i="1"/>
  <c r="R7626" i="1"/>
  <c r="V7626" i="1" s="1"/>
  <c r="Q7629" i="1"/>
  <c r="N7630" i="1"/>
  <c r="L7628" i="1" l="1"/>
  <c r="T7628" i="1" s="1"/>
  <c r="M7627" i="1"/>
  <c r="O7627" i="1"/>
  <c r="R7627" i="1"/>
  <c r="V7627" i="1" s="1"/>
  <c r="N7631" i="1"/>
  <c r="Q7630" i="1"/>
  <c r="M7628" i="1" l="1"/>
  <c r="R7628" i="1"/>
  <c r="V7628" i="1" s="1"/>
  <c r="O7628" i="1"/>
  <c r="L7629" i="1"/>
  <c r="T7629" i="1" s="1"/>
  <c r="Q7631" i="1"/>
  <c r="N7632" i="1"/>
  <c r="O7629" i="1" l="1"/>
  <c r="M7629" i="1"/>
  <c r="R7629" i="1"/>
  <c r="V7629" i="1" s="1"/>
  <c r="L7630" i="1"/>
  <c r="T7630" i="1" s="1"/>
  <c r="N7633" i="1"/>
  <c r="Q7632" i="1"/>
  <c r="R7630" i="1" l="1"/>
  <c r="V7630" i="1" s="1"/>
  <c r="M7630" i="1"/>
  <c r="L7631" i="1"/>
  <c r="R7631" i="1" s="1"/>
  <c r="O7630" i="1"/>
  <c r="Q7633" i="1"/>
  <c r="N7634" i="1"/>
  <c r="L7632" i="1" l="1"/>
  <c r="T7632" i="1" s="1"/>
  <c r="O7631" i="1"/>
  <c r="M7631" i="1"/>
  <c r="T7631" i="1"/>
  <c r="V7631" i="1" s="1"/>
  <c r="N7635" i="1"/>
  <c r="Q7634" i="1"/>
  <c r="M7632" i="1" l="1"/>
  <c r="L7633" i="1"/>
  <c r="T7633" i="1" s="1"/>
  <c r="O7632" i="1"/>
  <c r="R7632" i="1"/>
  <c r="V7632" i="1" s="1"/>
  <c r="Q7635" i="1"/>
  <c r="N7636" i="1"/>
  <c r="O7633" i="1" l="1"/>
  <c r="L7634" i="1"/>
  <c r="T7634" i="1" s="1"/>
  <c r="M7633" i="1"/>
  <c r="R7633" i="1"/>
  <c r="V7633" i="1" s="1"/>
  <c r="N7637" i="1"/>
  <c r="Q7636" i="1"/>
  <c r="M7634" i="1" l="1"/>
  <c r="O7634" i="1"/>
  <c r="R7634" i="1"/>
  <c r="V7634" i="1" s="1"/>
  <c r="L7635" i="1"/>
  <c r="T7635" i="1" s="1"/>
  <c r="Q7637" i="1"/>
  <c r="N7638" i="1"/>
  <c r="O7635" i="1" l="1"/>
  <c r="M7635" i="1"/>
  <c r="L7636" i="1"/>
  <c r="T7636" i="1" s="1"/>
  <c r="R7635" i="1"/>
  <c r="V7635" i="1" s="1"/>
  <c r="Q7638" i="1"/>
  <c r="M7636" i="1" l="1"/>
  <c r="O7636" i="1"/>
  <c r="R7636" i="1"/>
  <c r="V7636" i="1" s="1"/>
  <c r="L7637" i="1"/>
  <c r="O7637" i="1" s="1"/>
  <c r="Q7639" i="1"/>
  <c r="M7637" i="1" l="1"/>
  <c r="R7637" i="1"/>
  <c r="T7637" i="1"/>
  <c r="L7638" i="1"/>
  <c r="T7638" i="1" s="1"/>
  <c r="Q7640" i="1"/>
  <c r="M7638" i="1" l="1"/>
  <c r="L7639" i="1"/>
  <c r="U7639" i="1" s="1"/>
  <c r="O7638" i="1"/>
  <c r="R7638" i="1"/>
  <c r="V7637" i="1"/>
  <c r="Q7641" i="1"/>
  <c r="M7639" i="1" l="1"/>
  <c r="O7639" i="1"/>
  <c r="N7639" i="1"/>
  <c r="R7639" i="1"/>
  <c r="T7639" i="1"/>
  <c r="L7640" i="1"/>
  <c r="M7640" i="1" s="1"/>
  <c r="V7638" i="1"/>
  <c r="Q7642" i="1"/>
  <c r="V7639" i="1" l="1"/>
  <c r="L7641" i="1"/>
  <c r="U7641" i="1" s="1"/>
  <c r="O7640" i="1"/>
  <c r="N7640" i="1"/>
  <c r="R7640" i="1"/>
  <c r="T7640" i="1"/>
  <c r="U7640" i="1"/>
  <c r="Q7643" i="1"/>
  <c r="O7641" i="1" l="1"/>
  <c r="V7640" i="1"/>
  <c r="R7641" i="1"/>
  <c r="L7642" i="1"/>
  <c r="U7642" i="1" s="1"/>
  <c r="N7641" i="1"/>
  <c r="T7641" i="1"/>
  <c r="M7641" i="1"/>
  <c r="Q7644" i="1"/>
  <c r="V7641" i="1" l="1"/>
  <c r="O7642" i="1"/>
  <c r="M7642" i="1"/>
  <c r="N7642" i="1"/>
  <c r="T7642" i="1"/>
  <c r="R7642" i="1"/>
  <c r="L7643" i="1"/>
  <c r="T7643" i="1" s="1"/>
  <c r="N7643" i="1"/>
  <c r="Q7645" i="1"/>
  <c r="V7642" i="1" l="1"/>
  <c r="M7643" i="1"/>
  <c r="O7643" i="1"/>
  <c r="R7643" i="1"/>
  <c r="V7643" i="1" s="1"/>
  <c r="L7644" i="1"/>
  <c r="T7644" i="1" s="1"/>
  <c r="N7644" i="1"/>
  <c r="Q7646" i="1"/>
  <c r="M7644" i="1" l="1"/>
  <c r="O7644" i="1"/>
  <c r="R7644" i="1"/>
  <c r="V7644" i="1" s="1"/>
  <c r="L7645" i="1"/>
  <c r="T7645" i="1" s="1"/>
  <c r="N7645" i="1"/>
  <c r="Q7647" i="1"/>
  <c r="M7645" i="1" l="1"/>
  <c r="O7645" i="1"/>
  <c r="R7645" i="1"/>
  <c r="V7645" i="1" s="1"/>
  <c r="L7646" i="1"/>
  <c r="T7646" i="1" s="1"/>
  <c r="N7646" i="1"/>
  <c r="N7647" i="1" s="1"/>
  <c r="N7648" i="1" s="1"/>
  <c r="Q7648" i="1"/>
  <c r="M7646" i="1" l="1"/>
  <c r="O7646" i="1"/>
  <c r="R7646" i="1"/>
  <c r="V7646" i="1" s="1"/>
  <c r="L7647" i="1"/>
  <c r="T7647" i="1" s="1"/>
  <c r="N7649" i="1"/>
  <c r="Q7649" i="1"/>
  <c r="N7650" i="1"/>
  <c r="O7647" i="1" l="1"/>
  <c r="M7647" i="1"/>
  <c r="R7647" i="1"/>
  <c r="V7647" i="1" s="1"/>
  <c r="L7648" i="1"/>
  <c r="T7648" i="1" s="1"/>
  <c r="N7651" i="1"/>
  <c r="Q7650" i="1"/>
  <c r="M7648" i="1" l="1"/>
  <c r="L7649" i="1"/>
  <c r="T7649" i="1" s="1"/>
  <c r="O7648" i="1"/>
  <c r="R7648" i="1"/>
  <c r="V7648" i="1" s="1"/>
  <c r="Q7651" i="1"/>
  <c r="N7652" i="1"/>
  <c r="M7649" i="1" l="1"/>
  <c r="O7649" i="1"/>
  <c r="R7649" i="1"/>
  <c r="V7649" i="1" s="1"/>
  <c r="L7650" i="1"/>
  <c r="R7650" i="1" s="1"/>
  <c r="N7653" i="1"/>
  <c r="Q7652" i="1"/>
  <c r="M7650" i="1" l="1"/>
  <c r="O7650" i="1"/>
  <c r="T7650" i="1"/>
  <c r="V7650" i="1" s="1"/>
  <c r="L7651" i="1"/>
  <c r="T7651" i="1" s="1"/>
  <c r="Q7653" i="1"/>
  <c r="N7654" i="1"/>
  <c r="R7651" i="1" l="1"/>
  <c r="V7651" i="1" s="1"/>
  <c r="L7652" i="1"/>
  <c r="T7652" i="1" s="1"/>
  <c r="O7651" i="1"/>
  <c r="M7651" i="1"/>
  <c r="N7655" i="1"/>
  <c r="Q7654" i="1"/>
  <c r="M7652" i="1" l="1"/>
  <c r="O7652" i="1"/>
  <c r="R7652" i="1"/>
  <c r="V7652" i="1" s="1"/>
  <c r="L7653" i="1"/>
  <c r="T7653" i="1" s="1"/>
  <c r="Q7655" i="1"/>
  <c r="N7656" i="1"/>
  <c r="M7653" i="1" l="1"/>
  <c r="L7654" i="1"/>
  <c r="T7654" i="1" s="1"/>
  <c r="O7653" i="1"/>
  <c r="R7653" i="1"/>
  <c r="V7653" i="1" s="1"/>
  <c r="N7657" i="1"/>
  <c r="Q7656" i="1"/>
  <c r="M7654" i="1" l="1"/>
  <c r="O7654" i="1"/>
  <c r="R7654" i="1"/>
  <c r="V7654" i="1" s="1"/>
  <c r="L7655" i="1"/>
  <c r="T7655" i="1" s="1"/>
  <c r="Q7657" i="1"/>
  <c r="N7658" i="1"/>
  <c r="M7655" i="1" l="1"/>
  <c r="O7655" i="1"/>
  <c r="L7656" i="1"/>
  <c r="T7656" i="1" s="1"/>
  <c r="R7655" i="1"/>
  <c r="V7655" i="1" s="1"/>
  <c r="N7659" i="1"/>
  <c r="Q7658" i="1"/>
  <c r="M7656" i="1" l="1"/>
  <c r="L7657" i="1"/>
  <c r="T7657" i="1" s="1"/>
  <c r="O7656" i="1"/>
  <c r="R7656" i="1"/>
  <c r="V7656" i="1" s="1"/>
  <c r="Q7659" i="1"/>
  <c r="N7660" i="1"/>
  <c r="M7657" i="1" l="1"/>
  <c r="O7657" i="1"/>
  <c r="R7657" i="1"/>
  <c r="V7657" i="1" s="1"/>
  <c r="L7658" i="1"/>
  <c r="T7658" i="1" s="1"/>
  <c r="Q7660" i="1"/>
  <c r="N7661" i="1"/>
  <c r="O7658" i="1" l="1"/>
  <c r="M7658" i="1"/>
  <c r="R7658" i="1"/>
  <c r="V7658" i="1" s="1"/>
  <c r="L7659" i="1"/>
  <c r="T7659" i="1" s="1"/>
  <c r="N7662" i="1"/>
  <c r="Q7661" i="1"/>
  <c r="M7659" i="1" l="1"/>
  <c r="L7660" i="1"/>
  <c r="T7660" i="1" s="1"/>
  <c r="O7659" i="1"/>
  <c r="R7659" i="1"/>
  <c r="V7659" i="1" s="1"/>
  <c r="Q7662" i="1"/>
  <c r="M7660" i="1" l="1"/>
  <c r="O7660" i="1"/>
  <c r="R7660" i="1"/>
  <c r="V7660" i="1" s="1"/>
  <c r="L7661" i="1"/>
  <c r="T7661" i="1" s="1"/>
  <c r="Q7663" i="1"/>
  <c r="M7661" i="1" l="1"/>
  <c r="O7661" i="1"/>
  <c r="R7661" i="1"/>
  <c r="V7661" i="1" s="1"/>
  <c r="L7662" i="1"/>
  <c r="O7662" i="1" s="1"/>
  <c r="Q7664" i="1"/>
  <c r="M7662" i="1" l="1"/>
  <c r="R7662" i="1"/>
  <c r="T7662" i="1"/>
  <c r="L7663" i="1"/>
  <c r="U7663" i="1" s="1"/>
  <c r="Q7665" i="1"/>
  <c r="V7662" i="1" l="1"/>
  <c r="L7664" i="1"/>
  <c r="U7664" i="1" s="1"/>
  <c r="M7663" i="1"/>
  <c r="R7663" i="1"/>
  <c r="O7663" i="1"/>
  <c r="N7663" i="1"/>
  <c r="T7663" i="1"/>
  <c r="Q7666" i="1"/>
  <c r="V7663" i="1" l="1"/>
  <c r="N7664" i="1"/>
  <c r="M7664" i="1"/>
  <c r="O7664" i="1"/>
  <c r="T7664" i="1"/>
  <c r="R7664" i="1"/>
  <c r="L7665" i="1"/>
  <c r="U7665" i="1" s="1"/>
  <c r="Q7667" i="1"/>
  <c r="V7664" i="1" l="1"/>
  <c r="L7666" i="1"/>
  <c r="U7666" i="1" s="1"/>
  <c r="M7665" i="1"/>
  <c r="N7665" i="1"/>
  <c r="R7665" i="1"/>
  <c r="T7665" i="1"/>
  <c r="O7665" i="1"/>
  <c r="Q7668" i="1"/>
  <c r="N7666" i="1" l="1"/>
  <c r="M7666" i="1"/>
  <c r="V7665" i="1"/>
  <c r="L7667" i="1"/>
  <c r="T7667" i="1" s="1"/>
  <c r="O7666" i="1"/>
  <c r="R7666" i="1"/>
  <c r="T7666" i="1"/>
  <c r="N7667" i="1"/>
  <c r="Q7669" i="1"/>
  <c r="V7666" i="1" l="1"/>
  <c r="O7667" i="1"/>
  <c r="R7667" i="1"/>
  <c r="M7667" i="1"/>
  <c r="L7668" i="1"/>
  <c r="T7668" i="1" s="1"/>
  <c r="N7668" i="1"/>
  <c r="Q7670" i="1"/>
  <c r="V7667" i="1" l="1"/>
  <c r="O7668" i="1"/>
  <c r="R7668" i="1"/>
  <c r="M7668" i="1"/>
  <c r="L7669" i="1"/>
  <c r="T7669" i="1" s="1"/>
  <c r="N7669" i="1"/>
  <c r="Q7671" i="1"/>
  <c r="V7668" i="1" l="1"/>
  <c r="R7669" i="1"/>
  <c r="M7669" i="1"/>
  <c r="O7669" i="1"/>
  <c r="L7670" i="1"/>
  <c r="T7670" i="1" s="1"/>
  <c r="N7670" i="1"/>
  <c r="N7671" i="1" s="1"/>
  <c r="N7672" i="1" s="1"/>
  <c r="Q7672" i="1"/>
  <c r="V7669" i="1" l="1"/>
  <c r="R7670" i="1"/>
  <c r="V7670" i="1" s="1"/>
  <c r="O7670" i="1"/>
  <c r="M7670" i="1"/>
  <c r="L7671" i="1"/>
  <c r="T7671" i="1" s="1"/>
  <c r="N7673" i="1"/>
  <c r="N7674" i="1" s="1"/>
  <c r="Q7673" i="1"/>
  <c r="L7672" i="1" l="1"/>
  <c r="T7672" i="1" s="1"/>
  <c r="M7671" i="1"/>
  <c r="O7671" i="1"/>
  <c r="R7671" i="1"/>
  <c r="V7671" i="1" s="1"/>
  <c r="Q7674" i="1"/>
  <c r="N7675" i="1"/>
  <c r="M7672" i="1" l="1"/>
  <c r="R7672" i="1"/>
  <c r="V7672" i="1" s="1"/>
  <c r="O7672" i="1"/>
  <c r="L7673" i="1"/>
  <c r="T7673" i="1" s="1"/>
  <c r="N7676" i="1"/>
  <c r="Q7675" i="1"/>
  <c r="M7673" i="1" l="1"/>
  <c r="O7673" i="1"/>
  <c r="R7673" i="1"/>
  <c r="V7673" i="1" s="1"/>
  <c r="L7674" i="1"/>
  <c r="T7674" i="1" s="1"/>
  <c r="Q7676" i="1"/>
  <c r="N7677" i="1"/>
  <c r="O7674" i="1" l="1"/>
  <c r="M7674" i="1"/>
  <c r="R7674" i="1"/>
  <c r="V7674" i="1" s="1"/>
  <c r="L7675" i="1"/>
  <c r="O7675" i="1" s="1"/>
  <c r="N7678" i="1"/>
  <c r="Q7677" i="1"/>
  <c r="L7676" i="1" l="1"/>
  <c r="T7676" i="1" s="1"/>
  <c r="R7675" i="1"/>
  <c r="T7675" i="1"/>
  <c r="M7675" i="1"/>
  <c r="Q7678" i="1"/>
  <c r="N7679" i="1"/>
  <c r="M7676" i="1" l="1"/>
  <c r="O7676" i="1"/>
  <c r="R7676" i="1"/>
  <c r="V7675" i="1"/>
  <c r="V7676" i="1" s="1"/>
  <c r="L7677" i="1"/>
  <c r="T7677" i="1" s="1"/>
  <c r="N7680" i="1"/>
  <c r="Q7679" i="1"/>
  <c r="M7677" i="1" l="1"/>
  <c r="O7677" i="1"/>
  <c r="R7677" i="1"/>
  <c r="V7677" i="1" s="1"/>
  <c r="L7678" i="1"/>
  <c r="T7678" i="1" s="1"/>
  <c r="Q7680" i="1"/>
  <c r="N7681" i="1"/>
  <c r="M7678" i="1" l="1"/>
  <c r="O7678" i="1"/>
  <c r="L7679" i="1"/>
  <c r="M7679" i="1" s="1"/>
  <c r="R7678" i="1"/>
  <c r="V7678" i="1" s="1"/>
  <c r="Q7681" i="1"/>
  <c r="N7682" i="1"/>
  <c r="O7679" i="1" l="1"/>
  <c r="L7680" i="1"/>
  <c r="T7680" i="1" s="1"/>
  <c r="R7679" i="1"/>
  <c r="T7679" i="1"/>
  <c r="N7683" i="1"/>
  <c r="Q7682" i="1"/>
  <c r="O7680" i="1" l="1"/>
  <c r="M7680" i="1"/>
  <c r="R7680" i="1"/>
  <c r="V7679" i="1"/>
  <c r="V7680" i="1" s="1"/>
  <c r="L7681" i="1"/>
  <c r="M7681" i="1" s="1"/>
  <c r="Q7683" i="1"/>
  <c r="N7684" i="1"/>
  <c r="L7682" i="1" l="1"/>
  <c r="T7682" i="1" s="1"/>
  <c r="O7681" i="1"/>
  <c r="R7681" i="1"/>
  <c r="T7681" i="1"/>
  <c r="N7685" i="1"/>
  <c r="Q7684" i="1"/>
  <c r="O7682" i="1" l="1"/>
  <c r="M7682" i="1"/>
  <c r="R7682" i="1"/>
  <c r="V7681" i="1"/>
  <c r="V7682" i="1" s="1"/>
  <c r="L7683" i="1"/>
  <c r="O7683" i="1" s="1"/>
  <c r="Q7685" i="1"/>
  <c r="N7686" i="1"/>
  <c r="M7683" i="1" l="1"/>
  <c r="R7683" i="1"/>
  <c r="T7683" i="1"/>
  <c r="L7684" i="1"/>
  <c r="T7684" i="1" s="1"/>
  <c r="Q7686" i="1"/>
  <c r="L7685" i="1" l="1"/>
  <c r="T7685" i="1" s="1"/>
  <c r="M7684" i="1"/>
  <c r="V7683" i="1"/>
  <c r="O7684" i="1"/>
  <c r="R7684" i="1"/>
  <c r="Q7687" i="1"/>
  <c r="M7685" i="1" l="1"/>
  <c r="O7685" i="1"/>
  <c r="R7685" i="1"/>
  <c r="V7684" i="1"/>
  <c r="L7686" i="1"/>
  <c r="T7686" i="1" s="1"/>
  <c r="Q7688" i="1"/>
  <c r="V7685" i="1" l="1"/>
  <c r="M7686" i="1"/>
  <c r="O7686" i="1"/>
  <c r="R7686" i="1"/>
  <c r="L7687" i="1"/>
  <c r="T7687" i="1" s="1"/>
  <c r="Q7689" i="1"/>
  <c r="V7686" i="1" l="1"/>
  <c r="N7687" i="1"/>
  <c r="L7688" i="1"/>
  <c r="U7688" i="1" s="1"/>
  <c r="R7687" i="1"/>
  <c r="U7687" i="1"/>
  <c r="M7687" i="1"/>
  <c r="O7687" i="1"/>
  <c r="Q7690" i="1"/>
  <c r="V7687" i="1" l="1"/>
  <c r="M7688" i="1"/>
  <c r="O7688" i="1"/>
  <c r="N7688" i="1"/>
  <c r="R7688" i="1"/>
  <c r="T7688" i="1"/>
  <c r="L7689" i="1"/>
  <c r="U7689" i="1" s="1"/>
  <c r="Q7691" i="1"/>
  <c r="V7688" i="1" l="1"/>
  <c r="M7689" i="1"/>
  <c r="O7689" i="1"/>
  <c r="N7689" i="1"/>
  <c r="L7690" i="1"/>
  <c r="U7690" i="1" s="1"/>
  <c r="R7689" i="1"/>
  <c r="T7689" i="1"/>
  <c r="Q7692" i="1"/>
  <c r="V7689" i="1" l="1"/>
  <c r="L7691" i="1"/>
  <c r="T7691" i="1" s="1"/>
  <c r="M7690" i="1"/>
  <c r="N7690" i="1"/>
  <c r="R7690" i="1"/>
  <c r="T7690" i="1"/>
  <c r="O7690" i="1"/>
  <c r="N7691" i="1"/>
  <c r="Q7693" i="1"/>
  <c r="M7691" i="1" l="1"/>
  <c r="V7690" i="1"/>
  <c r="O7691" i="1"/>
  <c r="R7691" i="1"/>
  <c r="L7692" i="1"/>
  <c r="T7692" i="1" s="1"/>
  <c r="N7692" i="1"/>
  <c r="Q7694" i="1"/>
  <c r="V7691" i="1" l="1"/>
  <c r="M7692" i="1"/>
  <c r="O7692" i="1"/>
  <c r="R7692" i="1"/>
  <c r="V7692" i="1" s="1"/>
  <c r="L7693" i="1"/>
  <c r="R7693" i="1" s="1"/>
  <c r="N7693" i="1"/>
  <c r="Q7695" i="1"/>
  <c r="O7693" i="1" l="1"/>
  <c r="L7694" i="1"/>
  <c r="T7694" i="1" s="1"/>
  <c r="M7693" i="1"/>
  <c r="T7693" i="1"/>
  <c r="V7693" i="1" s="1"/>
  <c r="N7694" i="1"/>
  <c r="N7695" i="1" s="1"/>
  <c r="N7696" i="1" s="1"/>
  <c r="Q7696" i="1"/>
  <c r="M7694" i="1" l="1"/>
  <c r="O7694" i="1"/>
  <c r="R7694" i="1"/>
  <c r="V7694" i="1" s="1"/>
  <c r="L7695" i="1"/>
  <c r="T7695" i="1" s="1"/>
  <c r="N7697" i="1"/>
  <c r="N7698" i="1" s="1"/>
  <c r="Q7697" i="1"/>
  <c r="M7695" i="1" l="1"/>
  <c r="O7695" i="1"/>
  <c r="R7695" i="1"/>
  <c r="V7695" i="1" s="1"/>
  <c r="L7696" i="1"/>
  <c r="T7696" i="1" s="1"/>
  <c r="N7699" i="1"/>
  <c r="Q7698" i="1"/>
  <c r="M7696" i="1" l="1"/>
  <c r="O7696" i="1"/>
  <c r="R7696" i="1"/>
  <c r="V7696" i="1" s="1"/>
  <c r="L7697" i="1"/>
  <c r="T7697" i="1" s="1"/>
  <c r="Q7699" i="1"/>
  <c r="N7700" i="1"/>
  <c r="M7697" i="1" l="1"/>
  <c r="R7697" i="1"/>
  <c r="V7697" i="1" s="1"/>
  <c r="O7697" i="1"/>
  <c r="L7698" i="1"/>
  <c r="O7698" i="1" s="1"/>
  <c r="N7701" i="1"/>
  <c r="Q7700" i="1"/>
  <c r="M7698" i="1" l="1"/>
  <c r="R7698" i="1"/>
  <c r="T7698" i="1"/>
  <c r="L7699" i="1"/>
  <c r="O7699" i="1" s="1"/>
  <c r="Q7701" i="1"/>
  <c r="N7702" i="1"/>
  <c r="M7699" i="1" l="1"/>
  <c r="R7699" i="1"/>
  <c r="T7699" i="1"/>
  <c r="L7700" i="1"/>
  <c r="R7700" i="1" s="1"/>
  <c r="V7698" i="1"/>
  <c r="N7703" i="1"/>
  <c r="Q7702" i="1"/>
  <c r="M7700" i="1" l="1"/>
  <c r="L7701" i="1"/>
  <c r="T7701" i="1" s="1"/>
  <c r="O7700" i="1"/>
  <c r="T7700" i="1"/>
  <c r="V7699" i="1"/>
  <c r="Q7703" i="1"/>
  <c r="N7704" i="1"/>
  <c r="V7700" i="1" l="1"/>
  <c r="O7701" i="1"/>
  <c r="M7701" i="1"/>
  <c r="R7701" i="1"/>
  <c r="L7702" i="1"/>
  <c r="O7702" i="1" s="1"/>
  <c r="N7705" i="1"/>
  <c r="Q7704" i="1"/>
  <c r="V7701" i="1" l="1"/>
  <c r="L7703" i="1"/>
  <c r="T7703" i="1" s="1"/>
  <c r="R7702" i="1"/>
  <c r="T7702" i="1"/>
  <c r="M7702" i="1"/>
  <c r="Q7705" i="1"/>
  <c r="N7706" i="1"/>
  <c r="M7703" i="1" l="1"/>
  <c r="O7703" i="1"/>
  <c r="R7703" i="1"/>
  <c r="V7702" i="1"/>
  <c r="V7703" i="1" s="1"/>
  <c r="L7704" i="1"/>
  <c r="O7704" i="1" s="1"/>
  <c r="N7707" i="1"/>
  <c r="Q7706" i="1"/>
  <c r="L7705" i="1" l="1"/>
  <c r="T7705" i="1" s="1"/>
  <c r="M7704" i="1"/>
  <c r="R7704" i="1"/>
  <c r="T7704" i="1"/>
  <c r="Q7707" i="1"/>
  <c r="N7708" i="1"/>
  <c r="M7705" i="1" l="1"/>
  <c r="O7705" i="1"/>
  <c r="R7705" i="1"/>
  <c r="V7704" i="1"/>
  <c r="V7705" i="1" s="1"/>
  <c r="L7706" i="1"/>
  <c r="T7706" i="1" s="1"/>
  <c r="Q7708" i="1"/>
  <c r="N7709" i="1"/>
  <c r="O7706" i="1" l="1"/>
  <c r="L7707" i="1"/>
  <c r="T7707" i="1" s="1"/>
  <c r="M7706" i="1"/>
  <c r="R7706" i="1"/>
  <c r="V7706" i="1" s="1"/>
  <c r="N7710" i="1"/>
  <c r="Q7709" i="1"/>
  <c r="M7707" i="1" l="1"/>
  <c r="R7707" i="1"/>
  <c r="V7707" i="1" s="1"/>
  <c r="L7708" i="1"/>
  <c r="T7708" i="1" s="1"/>
  <c r="O7707" i="1"/>
  <c r="Q7710" i="1"/>
  <c r="O7708" i="1" l="1"/>
  <c r="M7708" i="1"/>
  <c r="R7708" i="1"/>
  <c r="V7708" i="1" s="1"/>
  <c r="L7709" i="1"/>
  <c r="M7709" i="1" s="1"/>
  <c r="Q7711" i="1"/>
  <c r="L7710" i="1" l="1"/>
  <c r="T7710" i="1" s="1"/>
  <c r="R7709" i="1"/>
  <c r="T7709" i="1"/>
  <c r="O7709" i="1"/>
  <c r="Q7712" i="1"/>
  <c r="M7710" i="1" l="1"/>
  <c r="O7710" i="1"/>
  <c r="R7710" i="1"/>
  <c r="L7711" i="1"/>
  <c r="U7711" i="1" s="1"/>
  <c r="V7709" i="1"/>
  <c r="Q7713" i="1"/>
  <c r="M7711" i="1" l="1"/>
  <c r="V7710" i="1"/>
  <c r="O7711" i="1"/>
  <c r="N7711" i="1"/>
  <c r="R7711" i="1"/>
  <c r="T7711" i="1"/>
  <c r="L7712" i="1"/>
  <c r="U7712" i="1" s="1"/>
  <c r="Q7714" i="1"/>
  <c r="V7711" i="1" l="1"/>
  <c r="M7712" i="1"/>
  <c r="L7713" i="1"/>
  <c r="U7713" i="1" s="1"/>
  <c r="O7712" i="1"/>
  <c r="N7712" i="1"/>
  <c r="R7712" i="1"/>
  <c r="T7712" i="1"/>
  <c r="Q7715" i="1"/>
  <c r="V7712" i="1" l="1"/>
  <c r="O7713" i="1"/>
  <c r="M7713" i="1"/>
  <c r="N7713" i="1"/>
  <c r="T7713" i="1"/>
  <c r="R7713" i="1"/>
  <c r="L7714" i="1"/>
  <c r="U7714" i="1" s="1"/>
  <c r="Q7716" i="1"/>
  <c r="V7713" i="1" l="1"/>
  <c r="O7714" i="1"/>
  <c r="L7715" i="1"/>
  <c r="T7715" i="1" s="1"/>
  <c r="M7714" i="1"/>
  <c r="N7714" i="1"/>
  <c r="N7715" i="1" s="1"/>
  <c r="R7714" i="1"/>
  <c r="T7714" i="1"/>
  <c r="Q7717" i="1"/>
  <c r="V7714" i="1" l="1"/>
  <c r="O7715" i="1"/>
  <c r="M7715" i="1"/>
  <c r="R7715" i="1"/>
  <c r="L7716" i="1"/>
  <c r="T7716" i="1" s="1"/>
  <c r="N7716" i="1"/>
  <c r="Q7718" i="1"/>
  <c r="V7715" i="1" l="1"/>
  <c r="O7716" i="1"/>
  <c r="M7716" i="1"/>
  <c r="R7716" i="1"/>
  <c r="V7716" i="1" s="1"/>
  <c r="L7717" i="1"/>
  <c r="T7717" i="1" s="1"/>
  <c r="N7717" i="1"/>
  <c r="Q7719" i="1"/>
  <c r="L7718" i="1" l="1"/>
  <c r="T7718" i="1" s="1"/>
  <c r="O7717" i="1"/>
  <c r="M7717" i="1"/>
  <c r="R7717" i="1"/>
  <c r="V7717" i="1" s="1"/>
  <c r="N7718" i="1"/>
  <c r="N7719" i="1" s="1"/>
  <c r="N7720" i="1" s="1"/>
  <c r="Q7720" i="1"/>
  <c r="M7718" i="1" l="1"/>
  <c r="O7718" i="1"/>
  <c r="R7718" i="1"/>
  <c r="V7718" i="1" s="1"/>
  <c r="L7719" i="1"/>
  <c r="T7719" i="1" s="1"/>
  <c r="N7721" i="1"/>
  <c r="N7722" i="1" s="1"/>
  <c r="Q7721" i="1"/>
  <c r="L7720" i="1" l="1"/>
  <c r="T7720" i="1" s="1"/>
  <c r="O7719" i="1"/>
  <c r="M7719" i="1"/>
  <c r="R7719" i="1"/>
  <c r="V7719" i="1" s="1"/>
  <c r="N7723" i="1"/>
  <c r="Q7722" i="1"/>
  <c r="M7720" i="1" l="1"/>
  <c r="L7721" i="1"/>
  <c r="T7721" i="1" s="1"/>
  <c r="R7720" i="1"/>
  <c r="V7720" i="1" s="1"/>
  <c r="O7720" i="1"/>
  <c r="Q7723" i="1"/>
  <c r="N7724" i="1"/>
  <c r="O7721" i="1" l="1"/>
  <c r="M7721" i="1"/>
  <c r="R7721" i="1"/>
  <c r="V7721" i="1" s="1"/>
  <c r="L7722" i="1"/>
  <c r="T7722" i="1" s="1"/>
  <c r="N7725" i="1"/>
  <c r="Q7724" i="1"/>
  <c r="O7722" i="1" l="1"/>
  <c r="M7722" i="1"/>
  <c r="L7723" i="1"/>
  <c r="T7723" i="1" s="1"/>
  <c r="R7722" i="1"/>
  <c r="V7722" i="1" s="1"/>
  <c r="Q7725" i="1"/>
  <c r="N7726" i="1"/>
  <c r="M7723" i="1" l="1"/>
  <c r="O7723" i="1"/>
  <c r="R7723" i="1"/>
  <c r="V7723" i="1" s="1"/>
  <c r="L7724" i="1"/>
  <c r="T7724" i="1" s="1"/>
  <c r="N7727" i="1"/>
  <c r="Q7726" i="1"/>
  <c r="O7724" i="1" l="1"/>
  <c r="M7724" i="1"/>
  <c r="R7724" i="1"/>
  <c r="V7724" i="1" s="1"/>
  <c r="L7725" i="1"/>
  <c r="T7725" i="1" s="1"/>
  <c r="Q7727" i="1"/>
  <c r="N7728" i="1"/>
  <c r="L7726" i="1" l="1"/>
  <c r="T7726" i="1" s="1"/>
  <c r="M7725" i="1"/>
  <c r="O7725" i="1"/>
  <c r="R7725" i="1"/>
  <c r="V7725" i="1" s="1"/>
  <c r="N7729" i="1"/>
  <c r="Q7728" i="1"/>
  <c r="O7726" i="1" l="1"/>
  <c r="R7726" i="1"/>
  <c r="V7726" i="1" s="1"/>
  <c r="M7726" i="1"/>
  <c r="L7727" i="1"/>
  <c r="T7727" i="1" s="1"/>
  <c r="Q7729" i="1"/>
  <c r="N7730" i="1"/>
  <c r="M7727" i="1" l="1"/>
  <c r="O7727" i="1"/>
  <c r="R7727" i="1"/>
  <c r="V7727" i="1" s="1"/>
  <c r="L7728" i="1"/>
  <c r="T7728" i="1" s="1"/>
  <c r="N7731" i="1"/>
  <c r="Q7730" i="1"/>
  <c r="O7728" i="1" l="1"/>
  <c r="M7728" i="1"/>
  <c r="R7728" i="1"/>
  <c r="V7728" i="1" s="1"/>
  <c r="L7729" i="1"/>
  <c r="M7729" i="1" s="1"/>
  <c r="Q7731" i="1"/>
  <c r="N7732" i="1"/>
  <c r="L7730" i="1" l="1"/>
  <c r="T7730" i="1" s="1"/>
  <c r="O7729" i="1"/>
  <c r="R7729" i="1"/>
  <c r="T7729" i="1"/>
  <c r="N7733" i="1"/>
  <c r="Q7732" i="1"/>
  <c r="O7730" i="1" l="1"/>
  <c r="M7730" i="1"/>
  <c r="R7730" i="1"/>
  <c r="L7731" i="1"/>
  <c r="T7731" i="1" s="1"/>
  <c r="V7729" i="1"/>
  <c r="V7730" i="1" s="1"/>
  <c r="Q7733" i="1"/>
  <c r="N7734" i="1"/>
  <c r="M7731" i="1" l="1"/>
  <c r="O7731" i="1"/>
  <c r="L7732" i="1"/>
  <c r="T7732" i="1" s="1"/>
  <c r="R7731" i="1"/>
  <c r="V7731" i="1" s="1"/>
  <c r="Q7734" i="1"/>
  <c r="M7732" i="1" l="1"/>
  <c r="O7732" i="1"/>
  <c r="R7732" i="1"/>
  <c r="V7732" i="1" s="1"/>
  <c r="L7733" i="1"/>
  <c r="T7733" i="1" s="1"/>
  <c r="Q7735" i="1"/>
  <c r="M7733" i="1" l="1"/>
  <c r="O7733" i="1"/>
  <c r="R7733" i="1"/>
  <c r="V7733" i="1" s="1"/>
  <c r="L7734" i="1"/>
  <c r="T7734" i="1" s="1"/>
  <c r="Q7736" i="1"/>
  <c r="M7734" i="1" l="1"/>
  <c r="O7734" i="1"/>
  <c r="L7735" i="1"/>
  <c r="U7735" i="1" s="1"/>
  <c r="R7734" i="1"/>
  <c r="V7734" i="1" s="1"/>
  <c r="Q7737" i="1"/>
  <c r="M7735" i="1" l="1"/>
  <c r="O7735" i="1"/>
  <c r="N7735" i="1"/>
  <c r="R7735" i="1"/>
  <c r="T7735" i="1"/>
  <c r="L7736" i="1"/>
  <c r="U7736" i="1" s="1"/>
  <c r="Q7738" i="1"/>
  <c r="V7735" i="1" l="1"/>
  <c r="M7736" i="1"/>
  <c r="O7736" i="1"/>
  <c r="N7736" i="1"/>
  <c r="T7736" i="1"/>
  <c r="L7737" i="1"/>
  <c r="T7737" i="1" s="1"/>
  <c r="R7736" i="1"/>
  <c r="Q7739" i="1"/>
  <c r="V7736" i="1" l="1"/>
  <c r="O7737" i="1"/>
  <c r="M7737" i="1"/>
  <c r="R7737" i="1"/>
  <c r="U7737" i="1"/>
  <c r="L7738" i="1"/>
  <c r="U7738" i="1" s="1"/>
  <c r="N7737" i="1"/>
  <c r="Q7740" i="1"/>
  <c r="V7737" i="1" l="1"/>
  <c r="O7738" i="1"/>
  <c r="M7738" i="1"/>
  <c r="N7738" i="1"/>
  <c r="N7739" i="1" s="1"/>
  <c r="R7738" i="1"/>
  <c r="T7738" i="1"/>
  <c r="L7739" i="1"/>
  <c r="T7739" i="1" s="1"/>
  <c r="Q7741" i="1"/>
  <c r="V7738" i="1" l="1"/>
  <c r="L7740" i="1"/>
  <c r="T7740" i="1" s="1"/>
  <c r="M7739" i="1"/>
  <c r="O7739" i="1"/>
  <c r="R7739" i="1"/>
  <c r="V7739" i="1" s="1"/>
  <c r="N7740" i="1"/>
  <c r="Q7742" i="1"/>
  <c r="O7740" i="1" l="1"/>
  <c r="M7740" i="1"/>
  <c r="R7740" i="1"/>
  <c r="V7740" i="1" s="1"/>
  <c r="L7741" i="1"/>
  <c r="M7741" i="1" s="1"/>
  <c r="N7741" i="1"/>
  <c r="Q7743" i="1"/>
  <c r="L7742" i="1" l="1"/>
  <c r="T7742" i="1" s="1"/>
  <c r="R7741" i="1"/>
  <c r="T7741" i="1"/>
  <c r="O7741" i="1"/>
  <c r="N7742" i="1"/>
  <c r="N7743" i="1" s="1"/>
  <c r="N7744" i="1" s="1"/>
  <c r="Q7744" i="1"/>
  <c r="M7742" i="1" l="1"/>
  <c r="O7742" i="1"/>
  <c r="R7742" i="1"/>
  <c r="L7743" i="1"/>
  <c r="T7743" i="1" s="1"/>
  <c r="V7741" i="1"/>
  <c r="N7745" i="1"/>
  <c r="N7746" i="1" s="1"/>
  <c r="Q7745" i="1"/>
  <c r="V7742" i="1" l="1"/>
  <c r="O7743" i="1"/>
  <c r="M7743" i="1"/>
  <c r="R7743" i="1"/>
  <c r="L7744" i="1"/>
  <c r="T7744" i="1" s="1"/>
  <c r="N7747" i="1"/>
  <c r="Q7746" i="1"/>
  <c r="V7743" i="1" l="1"/>
  <c r="L7745" i="1"/>
  <c r="T7745" i="1" s="1"/>
  <c r="M7744" i="1"/>
  <c r="O7744" i="1"/>
  <c r="R7744" i="1"/>
  <c r="V7744" i="1" s="1"/>
  <c r="Q7747" i="1"/>
  <c r="N7748" i="1"/>
  <c r="O7745" i="1" l="1"/>
  <c r="M7745" i="1"/>
  <c r="R7745" i="1"/>
  <c r="V7745" i="1" s="1"/>
  <c r="L7746" i="1"/>
  <c r="T7746" i="1" s="1"/>
  <c r="N7749" i="1"/>
  <c r="Q7748" i="1"/>
  <c r="M7746" i="1" l="1"/>
  <c r="L7747" i="1"/>
  <c r="T7747" i="1" s="1"/>
  <c r="O7746" i="1"/>
  <c r="R7746" i="1"/>
  <c r="V7746" i="1" s="1"/>
  <c r="Q7749" i="1"/>
  <c r="N7750" i="1"/>
  <c r="O7747" i="1" l="1"/>
  <c r="M7747" i="1"/>
  <c r="R7747" i="1"/>
  <c r="V7747" i="1" s="1"/>
  <c r="L7748" i="1"/>
  <c r="T7748" i="1" s="1"/>
  <c r="N7751" i="1"/>
  <c r="Q7750" i="1"/>
  <c r="M7748" i="1" l="1"/>
  <c r="O7748" i="1"/>
  <c r="R7748" i="1"/>
  <c r="V7748" i="1" s="1"/>
  <c r="L7749" i="1"/>
  <c r="T7749" i="1" s="1"/>
  <c r="Q7751" i="1"/>
  <c r="N7752" i="1"/>
  <c r="O7749" i="1" l="1"/>
  <c r="L7750" i="1"/>
  <c r="T7750" i="1" s="1"/>
  <c r="M7749" i="1"/>
  <c r="R7749" i="1"/>
  <c r="V7749" i="1" s="1"/>
  <c r="N7753" i="1"/>
  <c r="Q7752" i="1"/>
  <c r="M7750" i="1" l="1"/>
  <c r="O7750" i="1"/>
  <c r="R7750" i="1"/>
  <c r="V7750" i="1" s="1"/>
  <c r="L7751" i="1"/>
  <c r="T7751" i="1" s="1"/>
  <c r="N7754" i="1"/>
  <c r="Q7753" i="1"/>
  <c r="L7752" i="1" l="1"/>
  <c r="T7752" i="1" s="1"/>
  <c r="O7751" i="1"/>
  <c r="M7751" i="1"/>
  <c r="R7751" i="1"/>
  <c r="V7751" i="1" s="1"/>
  <c r="Q7754" i="1"/>
  <c r="N7755" i="1"/>
  <c r="M7752" i="1" l="1"/>
  <c r="O7752" i="1"/>
  <c r="L7753" i="1"/>
  <c r="T7753" i="1" s="1"/>
  <c r="R7752" i="1"/>
  <c r="V7752" i="1" s="1"/>
  <c r="N7756" i="1"/>
  <c r="Q7755" i="1"/>
  <c r="O7753" i="1" l="1"/>
  <c r="L7754" i="1"/>
  <c r="T7754" i="1" s="1"/>
  <c r="M7753" i="1"/>
  <c r="R7753" i="1"/>
  <c r="V7753" i="1" s="1"/>
  <c r="Q7756" i="1"/>
  <c r="N7757" i="1"/>
  <c r="L7755" i="1" l="1"/>
  <c r="T7755" i="1" s="1"/>
  <c r="O7754" i="1"/>
  <c r="M7754" i="1"/>
  <c r="R7754" i="1"/>
  <c r="V7754" i="1" s="1"/>
  <c r="N7758" i="1"/>
  <c r="Q7757" i="1"/>
  <c r="M7755" i="1" l="1"/>
  <c r="O7755" i="1"/>
  <c r="R7755" i="1"/>
  <c r="V7755" i="1" s="1"/>
  <c r="L7756" i="1"/>
  <c r="T7756" i="1" s="1"/>
  <c r="Q7758" i="1"/>
  <c r="M7756" i="1" l="1"/>
  <c r="R7756" i="1"/>
  <c r="V7756" i="1" s="1"/>
  <c r="L7757" i="1"/>
  <c r="T7757" i="1" s="1"/>
  <c r="O7756" i="1"/>
  <c r="Q7759" i="1"/>
  <c r="M7757" i="1" l="1"/>
  <c r="R7757" i="1"/>
  <c r="V7757" i="1" s="1"/>
  <c r="L7758" i="1"/>
  <c r="T7758" i="1" s="1"/>
  <c r="O7757" i="1"/>
  <c r="Q7760" i="1"/>
  <c r="M7758" i="1" l="1"/>
  <c r="O7758" i="1"/>
  <c r="L7759" i="1"/>
  <c r="U7759" i="1" s="1"/>
  <c r="R7758" i="1"/>
  <c r="V7758" i="1" s="1"/>
  <c r="Q7761" i="1"/>
  <c r="M7759" i="1" l="1"/>
  <c r="O7759" i="1"/>
  <c r="L7760" i="1"/>
  <c r="U7760" i="1" s="1"/>
  <c r="N7759" i="1"/>
  <c r="R7759" i="1"/>
  <c r="T7759" i="1"/>
  <c r="Q7762" i="1"/>
  <c r="M7760" i="1" l="1"/>
  <c r="N7760" i="1"/>
  <c r="V7759" i="1"/>
  <c r="L7761" i="1"/>
  <c r="U7761" i="1" s="1"/>
  <c r="O7760" i="1"/>
  <c r="R7760" i="1"/>
  <c r="T7760" i="1"/>
  <c r="Q7763" i="1"/>
  <c r="V7760" i="1" l="1"/>
  <c r="M7761" i="1"/>
  <c r="O7761" i="1"/>
  <c r="N7761" i="1"/>
  <c r="R7761" i="1"/>
  <c r="T7761" i="1"/>
  <c r="L7762" i="1"/>
  <c r="U7762" i="1" s="1"/>
  <c r="Q7764" i="1"/>
  <c r="V7761" i="1" l="1"/>
  <c r="L7763" i="1"/>
  <c r="T7763" i="1" s="1"/>
  <c r="M7762" i="1"/>
  <c r="N7762" i="1"/>
  <c r="R7762" i="1"/>
  <c r="T7762" i="1"/>
  <c r="O7762" i="1"/>
  <c r="N7763" i="1"/>
  <c r="Q7765" i="1"/>
  <c r="M7763" i="1" l="1"/>
  <c r="O7763" i="1"/>
  <c r="R7763" i="1"/>
  <c r="V7762" i="1"/>
  <c r="V7763" i="1" s="1"/>
  <c r="L7764" i="1"/>
  <c r="T7764" i="1" s="1"/>
  <c r="N7764" i="1"/>
  <c r="Q7766" i="1"/>
  <c r="M7764" i="1" l="1"/>
  <c r="L7765" i="1"/>
  <c r="T7765" i="1" s="1"/>
  <c r="O7764" i="1"/>
  <c r="R7764" i="1"/>
  <c r="V7764" i="1" s="1"/>
  <c r="N7765" i="1"/>
  <c r="Q7767" i="1"/>
  <c r="M7765" i="1" l="1"/>
  <c r="O7765" i="1"/>
  <c r="R7765" i="1"/>
  <c r="V7765" i="1" s="1"/>
  <c r="L7766" i="1"/>
  <c r="T7766" i="1" s="1"/>
  <c r="N7766" i="1"/>
  <c r="N7767" i="1" s="1"/>
  <c r="N7768" i="1" s="1"/>
  <c r="Q7768" i="1"/>
  <c r="O7766" i="1" l="1"/>
  <c r="M7766" i="1"/>
  <c r="R7766" i="1"/>
  <c r="V7766" i="1" s="1"/>
  <c r="L7767" i="1"/>
  <c r="T7767" i="1" s="1"/>
  <c r="N7769" i="1"/>
  <c r="N7770" i="1" s="1"/>
  <c r="Q7769" i="1"/>
  <c r="M7767" i="1" l="1"/>
  <c r="O7767" i="1"/>
  <c r="R7767" i="1"/>
  <c r="V7767" i="1" s="1"/>
  <c r="L7768" i="1"/>
  <c r="T7768" i="1" s="1"/>
  <c r="Q7770" i="1"/>
  <c r="N7771" i="1"/>
  <c r="O7768" i="1" l="1"/>
  <c r="R7768" i="1"/>
  <c r="V7768" i="1" s="1"/>
  <c r="L7769" i="1"/>
  <c r="R7769" i="1" s="1"/>
  <c r="M7768" i="1"/>
  <c r="N7772" i="1"/>
  <c r="Q7771" i="1"/>
  <c r="M7769" i="1" l="1"/>
  <c r="T7769" i="1"/>
  <c r="V7769" i="1" s="1"/>
  <c r="L7770" i="1"/>
  <c r="T7770" i="1" s="1"/>
  <c r="O7769" i="1"/>
  <c r="Q7772" i="1"/>
  <c r="N7773" i="1"/>
  <c r="M7770" i="1" l="1"/>
  <c r="O7770" i="1"/>
  <c r="R7770" i="1"/>
  <c r="V7770" i="1" s="1"/>
  <c r="L7771" i="1"/>
  <c r="T7771" i="1" s="1"/>
  <c r="N7774" i="1"/>
  <c r="Q7773" i="1"/>
  <c r="M7771" i="1" l="1"/>
  <c r="L7772" i="1"/>
  <c r="T7772" i="1" s="1"/>
  <c r="O7771" i="1"/>
  <c r="R7771" i="1"/>
  <c r="V7771" i="1" s="1"/>
  <c r="Q7774" i="1"/>
  <c r="N7775" i="1"/>
  <c r="O7772" i="1" l="1"/>
  <c r="M7772" i="1"/>
  <c r="R7772" i="1"/>
  <c r="V7772" i="1" s="1"/>
  <c r="L7773" i="1"/>
  <c r="T7773" i="1" s="1"/>
  <c r="N7776" i="1"/>
  <c r="Q7775" i="1"/>
  <c r="O7773" i="1" l="1"/>
  <c r="M7773" i="1"/>
  <c r="R7773" i="1"/>
  <c r="V7773" i="1" s="1"/>
  <c r="L7774" i="1"/>
  <c r="T7774" i="1" s="1"/>
  <c r="Q7776" i="1"/>
  <c r="N7777" i="1"/>
  <c r="O7774" i="1" l="1"/>
  <c r="M7774" i="1"/>
  <c r="R7774" i="1"/>
  <c r="V7774" i="1" s="1"/>
  <c r="L7775" i="1"/>
  <c r="T7775" i="1" s="1"/>
  <c r="N7778" i="1"/>
  <c r="Q7777" i="1"/>
  <c r="M7775" i="1" l="1"/>
  <c r="L7776" i="1"/>
  <c r="T7776" i="1" s="1"/>
  <c r="O7775" i="1"/>
  <c r="R7775" i="1"/>
  <c r="V7775" i="1" s="1"/>
  <c r="Q7778" i="1"/>
  <c r="N7779" i="1"/>
  <c r="O7776" i="1" l="1"/>
  <c r="M7776" i="1"/>
  <c r="R7776" i="1"/>
  <c r="V7776" i="1" s="1"/>
  <c r="L7777" i="1"/>
  <c r="T7777" i="1" s="1"/>
  <c r="N7780" i="1"/>
  <c r="Q7779" i="1"/>
  <c r="M7777" i="1" l="1"/>
  <c r="L7778" i="1"/>
  <c r="T7778" i="1" s="1"/>
  <c r="O7777" i="1"/>
  <c r="R7777" i="1"/>
  <c r="V7777" i="1" s="1"/>
  <c r="Q7780" i="1"/>
  <c r="N7781" i="1"/>
  <c r="O7778" i="1" l="1"/>
  <c r="M7778" i="1"/>
  <c r="R7778" i="1"/>
  <c r="V7778" i="1" s="1"/>
  <c r="L7779" i="1"/>
  <c r="O7779" i="1" s="1"/>
  <c r="N7782" i="1"/>
  <c r="Q7781" i="1"/>
  <c r="R7779" i="1" l="1"/>
  <c r="L7780" i="1"/>
  <c r="R7780" i="1" s="1"/>
  <c r="T7779" i="1"/>
  <c r="M7779" i="1"/>
  <c r="Q7782" i="1"/>
  <c r="L7781" i="1" l="1"/>
  <c r="T7781" i="1" s="1"/>
  <c r="O7780" i="1"/>
  <c r="T7780" i="1"/>
  <c r="M7780" i="1"/>
  <c r="V7779" i="1"/>
  <c r="Q7783" i="1"/>
  <c r="R7781" i="1" l="1"/>
  <c r="O7781" i="1"/>
  <c r="M7781" i="1"/>
  <c r="V7780" i="1"/>
  <c r="L7782" i="1"/>
  <c r="R7782" i="1" s="1"/>
  <c r="Q7784" i="1"/>
  <c r="V7781" i="1" l="1"/>
  <c r="M7782" i="1"/>
  <c r="T7782" i="1"/>
  <c r="V7782" i="1" s="1"/>
  <c r="L7783" i="1"/>
  <c r="T7783" i="1" s="1"/>
  <c r="O7782" i="1"/>
  <c r="Q7785" i="1"/>
  <c r="L7784" i="1" l="1"/>
  <c r="U7784" i="1" s="1"/>
  <c r="R7783" i="1"/>
  <c r="M7783" i="1"/>
  <c r="O7783" i="1"/>
  <c r="U7783" i="1"/>
  <c r="V7783" i="1" s="1"/>
  <c r="N7783" i="1"/>
  <c r="Q7786" i="1"/>
  <c r="N7784" i="1" l="1"/>
  <c r="R7784" i="1"/>
  <c r="T7784" i="1"/>
  <c r="V7784" i="1" s="1"/>
  <c r="O7784" i="1"/>
  <c r="M7784" i="1"/>
  <c r="L7785" i="1"/>
  <c r="U7785" i="1" s="1"/>
  <c r="Q7787" i="1"/>
  <c r="O7785" i="1" l="1"/>
  <c r="M7785" i="1"/>
  <c r="N7785" i="1"/>
  <c r="L7786" i="1"/>
  <c r="U7786" i="1" s="1"/>
  <c r="R7785" i="1"/>
  <c r="T7785" i="1"/>
  <c r="Q7788" i="1"/>
  <c r="V7785" i="1" l="1"/>
  <c r="O7786" i="1"/>
  <c r="N7786" i="1"/>
  <c r="N7787" i="1" s="1"/>
  <c r="M7786" i="1"/>
  <c r="R7786" i="1"/>
  <c r="T7786" i="1"/>
  <c r="L7787" i="1"/>
  <c r="T7787" i="1" s="1"/>
  <c r="Q7789" i="1"/>
  <c r="V7786" i="1" l="1"/>
  <c r="M7787" i="1"/>
  <c r="L7788" i="1"/>
  <c r="T7788" i="1" s="1"/>
  <c r="O7787" i="1"/>
  <c r="R7787" i="1"/>
  <c r="N7788" i="1"/>
  <c r="Q7790" i="1"/>
  <c r="V7787" i="1" l="1"/>
  <c r="O7788" i="1"/>
  <c r="L7789" i="1"/>
  <c r="T7789" i="1" s="1"/>
  <c r="M7788" i="1"/>
  <c r="R7788" i="1"/>
  <c r="V7788" i="1" s="1"/>
  <c r="N7789" i="1"/>
  <c r="Q7791" i="1"/>
  <c r="O7789" i="1" l="1"/>
  <c r="M7789" i="1"/>
  <c r="R7789" i="1"/>
  <c r="V7789" i="1" s="1"/>
  <c r="L7790" i="1"/>
  <c r="T7790" i="1" s="1"/>
  <c r="N7790" i="1"/>
  <c r="N7791" i="1" s="1"/>
  <c r="N7792" i="1" s="1"/>
  <c r="Q7792" i="1"/>
  <c r="O7790" i="1" l="1"/>
  <c r="M7790" i="1"/>
  <c r="L7791" i="1"/>
  <c r="T7791" i="1" s="1"/>
  <c r="R7790" i="1"/>
  <c r="V7790" i="1" s="1"/>
  <c r="N7793" i="1"/>
  <c r="N7794" i="1" s="1"/>
  <c r="Q7793" i="1"/>
  <c r="M7791" i="1" l="1"/>
  <c r="O7791" i="1"/>
  <c r="R7791" i="1"/>
  <c r="V7791" i="1" s="1"/>
  <c r="L7792" i="1"/>
  <c r="T7792" i="1" s="1"/>
  <c r="Q7794" i="1"/>
  <c r="N7795" i="1"/>
  <c r="M7792" i="1" l="1"/>
  <c r="L7793" i="1"/>
  <c r="T7793" i="1" s="1"/>
  <c r="O7792" i="1"/>
  <c r="R7792" i="1"/>
  <c r="V7792" i="1" s="1"/>
  <c r="N7796" i="1"/>
  <c r="Q7795" i="1"/>
  <c r="M7793" i="1" l="1"/>
  <c r="O7793" i="1"/>
  <c r="R7793" i="1"/>
  <c r="V7793" i="1" s="1"/>
  <c r="L7794" i="1"/>
  <c r="T7794" i="1" s="1"/>
  <c r="Q7796" i="1"/>
  <c r="N7797" i="1"/>
  <c r="O7794" i="1" l="1"/>
  <c r="L7795" i="1"/>
  <c r="T7795" i="1" s="1"/>
  <c r="M7794" i="1"/>
  <c r="R7794" i="1"/>
  <c r="V7794" i="1" s="1"/>
  <c r="N7798" i="1"/>
  <c r="Q7797" i="1"/>
  <c r="M7795" i="1" l="1"/>
  <c r="L7796" i="1"/>
  <c r="T7796" i="1" s="1"/>
  <c r="O7795" i="1"/>
  <c r="R7795" i="1"/>
  <c r="V7795" i="1" s="1"/>
  <c r="Q7798" i="1"/>
  <c r="N7799" i="1"/>
  <c r="O7796" i="1" l="1"/>
  <c r="R7796" i="1"/>
  <c r="V7796" i="1" s="1"/>
  <c r="L7797" i="1"/>
  <c r="O7797" i="1" s="1"/>
  <c r="M7796" i="1"/>
  <c r="N7800" i="1"/>
  <c r="Q7799" i="1"/>
  <c r="M7797" i="1" l="1"/>
  <c r="R7797" i="1"/>
  <c r="T7797" i="1"/>
  <c r="L7798" i="1"/>
  <c r="T7798" i="1" s="1"/>
  <c r="Q7800" i="1"/>
  <c r="N7801" i="1"/>
  <c r="V7797" i="1" l="1"/>
  <c r="O7798" i="1"/>
  <c r="L7799" i="1"/>
  <c r="T7799" i="1" s="1"/>
  <c r="R7798" i="1"/>
  <c r="M7798" i="1"/>
  <c r="N7802" i="1"/>
  <c r="Q7801" i="1"/>
  <c r="V7798" i="1" l="1"/>
  <c r="O7799" i="1"/>
  <c r="M7799" i="1"/>
  <c r="R7799" i="1"/>
  <c r="L7800" i="1"/>
  <c r="O7800" i="1" s="1"/>
  <c r="N7803" i="1"/>
  <c r="Q7802" i="1"/>
  <c r="V7799" i="1" l="1"/>
  <c r="L7801" i="1"/>
  <c r="T7801" i="1" s="1"/>
  <c r="M7800" i="1"/>
  <c r="R7800" i="1"/>
  <c r="T7800" i="1"/>
  <c r="Q7803" i="1"/>
  <c r="N7804" i="1"/>
  <c r="M7801" i="1" l="1"/>
  <c r="O7801" i="1"/>
  <c r="V7800" i="1"/>
  <c r="L7802" i="1"/>
  <c r="T7802" i="1" s="1"/>
  <c r="R7801" i="1"/>
  <c r="N7805" i="1"/>
  <c r="Q7804" i="1"/>
  <c r="V7801" i="1" l="1"/>
  <c r="O7802" i="1"/>
  <c r="M7802" i="1"/>
  <c r="L7803" i="1"/>
  <c r="T7803" i="1" s="1"/>
  <c r="R7802" i="1"/>
  <c r="Q7805" i="1"/>
  <c r="N7806" i="1"/>
  <c r="V7802" i="1" l="1"/>
  <c r="M7803" i="1"/>
  <c r="O7803" i="1"/>
  <c r="R7803" i="1"/>
  <c r="L7804" i="1"/>
  <c r="R7804" i="1" s="1"/>
  <c r="Q7806" i="1"/>
  <c r="V7803" i="1" l="1"/>
  <c r="O7804" i="1"/>
  <c r="T7804" i="1"/>
  <c r="V7804" i="1" s="1"/>
  <c r="L7805" i="1"/>
  <c r="O7805" i="1" s="1"/>
  <c r="M7804" i="1"/>
  <c r="Q7807" i="1"/>
  <c r="M7805" i="1" l="1"/>
  <c r="R7805" i="1"/>
  <c r="T7805" i="1"/>
  <c r="L7806" i="1"/>
  <c r="T7806" i="1" s="1"/>
  <c r="Q7808" i="1"/>
  <c r="R7806" i="1" l="1"/>
  <c r="L7807" i="1"/>
  <c r="U7807" i="1" s="1"/>
  <c r="M7806" i="1"/>
  <c r="O7806" i="1"/>
  <c r="V7805" i="1"/>
  <c r="Q7809" i="1"/>
  <c r="M7807" i="1" l="1"/>
  <c r="O7807" i="1"/>
  <c r="L7808" i="1"/>
  <c r="U7808" i="1" s="1"/>
  <c r="T7807" i="1"/>
  <c r="N7807" i="1"/>
  <c r="R7807" i="1"/>
  <c r="V7806" i="1"/>
  <c r="Q7810" i="1"/>
  <c r="V7807" i="1" l="1"/>
  <c r="M7808" i="1"/>
  <c r="O7808" i="1"/>
  <c r="N7808" i="1"/>
  <c r="R7808" i="1"/>
  <c r="T7808" i="1"/>
  <c r="V7808" i="1" s="1"/>
  <c r="L7809" i="1"/>
  <c r="U7809" i="1" s="1"/>
  <c r="Q7811" i="1"/>
  <c r="M7809" i="1" l="1"/>
  <c r="O7809" i="1"/>
  <c r="N7809" i="1"/>
  <c r="L7810" i="1"/>
  <c r="U7810" i="1" s="1"/>
  <c r="R7809" i="1"/>
  <c r="T7809" i="1"/>
  <c r="Q7812" i="1"/>
  <c r="V7809" i="1" l="1"/>
  <c r="M7810" i="1"/>
  <c r="O7810" i="1"/>
  <c r="N7810" i="1"/>
  <c r="N7811" i="1" s="1"/>
  <c r="R7810" i="1"/>
  <c r="T7810" i="1"/>
  <c r="L7811" i="1"/>
  <c r="T7811" i="1" s="1"/>
  <c r="Q7813" i="1"/>
  <c r="V7810" i="1" l="1"/>
  <c r="M7811" i="1"/>
  <c r="O7811" i="1"/>
  <c r="R7811" i="1"/>
  <c r="L7812" i="1"/>
  <c r="T7812" i="1" s="1"/>
  <c r="N7812" i="1"/>
  <c r="Q7814" i="1"/>
  <c r="V7811" i="1" l="1"/>
  <c r="M7812" i="1"/>
  <c r="L7813" i="1"/>
  <c r="T7813" i="1" s="1"/>
  <c r="O7812" i="1"/>
  <c r="R7812" i="1"/>
  <c r="N7813" i="1"/>
  <c r="Q7815" i="1"/>
  <c r="V7812" i="1" l="1"/>
  <c r="O7813" i="1"/>
  <c r="M7813" i="1"/>
  <c r="R7813" i="1"/>
  <c r="V7813" i="1" s="1"/>
  <c r="L7814" i="1"/>
  <c r="T7814" i="1" s="1"/>
  <c r="N7814" i="1"/>
  <c r="N7815" i="1" s="1"/>
  <c r="N7816" i="1" s="1"/>
  <c r="Q7816" i="1"/>
  <c r="O7814" i="1" l="1"/>
  <c r="L7815" i="1"/>
  <c r="T7815" i="1" s="1"/>
  <c r="M7814" i="1"/>
  <c r="R7814" i="1"/>
  <c r="V7814" i="1" s="1"/>
  <c r="N7817" i="1"/>
  <c r="N7818" i="1" s="1"/>
  <c r="Q7817" i="1"/>
  <c r="M7815" i="1" l="1"/>
  <c r="O7815" i="1"/>
  <c r="R7815" i="1"/>
  <c r="V7815" i="1" s="1"/>
  <c r="L7816" i="1"/>
  <c r="T7816" i="1" s="1"/>
  <c r="Q7818" i="1"/>
  <c r="N7819" i="1"/>
  <c r="M7816" i="1" l="1"/>
  <c r="O7816" i="1"/>
  <c r="R7816" i="1"/>
  <c r="V7816" i="1" s="1"/>
  <c r="L7817" i="1"/>
  <c r="T7817" i="1" s="1"/>
  <c r="N7820" i="1"/>
  <c r="Q7819" i="1"/>
  <c r="M7817" i="1" l="1"/>
  <c r="L7818" i="1"/>
  <c r="T7818" i="1" s="1"/>
  <c r="O7817" i="1"/>
  <c r="R7817" i="1"/>
  <c r="V7817" i="1" s="1"/>
  <c r="Q7820" i="1"/>
  <c r="N7821" i="1"/>
  <c r="M7818" i="1" l="1"/>
  <c r="O7818" i="1"/>
  <c r="R7818" i="1"/>
  <c r="V7818" i="1" s="1"/>
  <c r="L7819" i="1"/>
  <c r="O7819" i="1" s="1"/>
  <c r="N7822" i="1"/>
  <c r="Q7821" i="1"/>
  <c r="L7820" i="1" l="1"/>
  <c r="T7820" i="1" s="1"/>
  <c r="R7819" i="1"/>
  <c r="T7819" i="1"/>
  <c r="M7819" i="1"/>
  <c r="Q7822" i="1"/>
  <c r="N7823" i="1"/>
  <c r="O7820" i="1" l="1"/>
  <c r="M7820" i="1"/>
  <c r="R7820" i="1"/>
  <c r="L7821" i="1"/>
  <c r="T7821" i="1" s="1"/>
  <c r="V7819" i="1"/>
  <c r="V7820" i="1" s="1"/>
  <c r="N7824" i="1"/>
  <c r="Q7823" i="1"/>
  <c r="M7821" i="1" l="1"/>
  <c r="O7821" i="1"/>
  <c r="L7822" i="1"/>
  <c r="T7822" i="1" s="1"/>
  <c r="R7821" i="1"/>
  <c r="V7821" i="1" s="1"/>
  <c r="Q7824" i="1"/>
  <c r="N7825" i="1"/>
  <c r="O7822" i="1" l="1"/>
  <c r="L7823" i="1"/>
  <c r="T7823" i="1" s="1"/>
  <c r="M7822" i="1"/>
  <c r="R7822" i="1"/>
  <c r="V7822" i="1" s="1"/>
  <c r="N7826" i="1"/>
  <c r="Q7825" i="1"/>
  <c r="M7823" i="1" l="1"/>
  <c r="O7823" i="1"/>
  <c r="R7823" i="1"/>
  <c r="V7823" i="1" s="1"/>
  <c r="L7824" i="1"/>
  <c r="T7824" i="1" s="1"/>
  <c r="Q7826" i="1"/>
  <c r="N7827" i="1"/>
  <c r="O7824" i="1" l="1"/>
  <c r="M7824" i="1"/>
  <c r="R7824" i="1"/>
  <c r="V7824" i="1" s="1"/>
  <c r="L7825" i="1"/>
  <c r="T7825" i="1" s="1"/>
  <c r="N7828" i="1"/>
  <c r="Q7827" i="1"/>
  <c r="L7826" i="1" l="1"/>
  <c r="T7826" i="1" s="1"/>
  <c r="M7825" i="1"/>
  <c r="O7825" i="1"/>
  <c r="R7825" i="1"/>
  <c r="V7825" i="1" s="1"/>
  <c r="Q7828" i="1"/>
  <c r="N7829" i="1"/>
  <c r="O7826" i="1" l="1"/>
  <c r="R7826" i="1"/>
  <c r="V7826" i="1" s="1"/>
  <c r="M7826" i="1"/>
  <c r="L7827" i="1"/>
  <c r="T7827" i="1" s="1"/>
  <c r="N7830" i="1"/>
  <c r="Q7829" i="1"/>
  <c r="M7827" i="1" l="1"/>
  <c r="O7827" i="1"/>
  <c r="R7827" i="1"/>
  <c r="V7827" i="1" s="1"/>
  <c r="L7828" i="1"/>
  <c r="T7828" i="1" s="1"/>
  <c r="Q7830" i="1"/>
  <c r="O7828" i="1" l="1"/>
  <c r="L7829" i="1"/>
  <c r="T7829" i="1" s="1"/>
  <c r="M7828" i="1"/>
  <c r="R7828" i="1"/>
  <c r="V7828" i="1" s="1"/>
  <c r="Q7831" i="1"/>
  <c r="R7829" i="1" l="1"/>
  <c r="V7829" i="1" s="1"/>
  <c r="L7830" i="1"/>
  <c r="T7830" i="1" s="1"/>
  <c r="M7829" i="1"/>
  <c r="O7829" i="1"/>
  <c r="Q7832" i="1"/>
  <c r="L7831" i="1" l="1"/>
  <c r="U7831" i="1" s="1"/>
  <c r="O7830" i="1"/>
  <c r="M7830" i="1"/>
  <c r="R7830" i="1"/>
  <c r="V7830" i="1" s="1"/>
  <c r="Q7833" i="1"/>
  <c r="O7831" i="1" l="1"/>
  <c r="N7831" i="1"/>
  <c r="R7831" i="1"/>
  <c r="T7831" i="1"/>
  <c r="V7831" i="1" s="1"/>
  <c r="M7831" i="1"/>
  <c r="L7832" i="1"/>
  <c r="U7832" i="1" s="1"/>
  <c r="Q7834" i="1"/>
  <c r="O7832" i="1" l="1"/>
  <c r="M7832" i="1"/>
  <c r="L7833" i="1"/>
  <c r="U7833" i="1" s="1"/>
  <c r="N7832" i="1"/>
  <c r="R7832" i="1"/>
  <c r="T7832" i="1"/>
  <c r="Q7835" i="1"/>
  <c r="V7832" i="1" l="1"/>
  <c r="O7833" i="1"/>
  <c r="L7834" i="1"/>
  <c r="U7834" i="1" s="1"/>
  <c r="M7833" i="1"/>
  <c r="N7833" i="1"/>
  <c r="R7833" i="1"/>
  <c r="T7833" i="1"/>
  <c r="Q7836" i="1"/>
  <c r="V7833" i="1" l="1"/>
  <c r="O7834" i="1"/>
  <c r="L7835" i="1"/>
  <c r="T7835" i="1" s="1"/>
  <c r="M7834" i="1"/>
  <c r="N7834" i="1"/>
  <c r="N7835" i="1" s="1"/>
  <c r="R7834" i="1"/>
  <c r="T7834" i="1"/>
  <c r="Q7837" i="1"/>
  <c r="V7834" i="1" l="1"/>
  <c r="O7835" i="1"/>
  <c r="M7835" i="1"/>
  <c r="R7835" i="1"/>
  <c r="V7835" i="1" s="1"/>
  <c r="L7836" i="1"/>
  <c r="T7836" i="1" s="1"/>
  <c r="N7836" i="1"/>
  <c r="Q7838" i="1"/>
  <c r="M7836" i="1" l="1"/>
  <c r="L7837" i="1"/>
  <c r="T7837" i="1" s="1"/>
  <c r="O7836" i="1"/>
  <c r="R7836" i="1"/>
  <c r="V7836" i="1" s="1"/>
  <c r="N7837" i="1"/>
  <c r="Q7839" i="1"/>
  <c r="L7838" i="1" l="1"/>
  <c r="T7838" i="1" s="1"/>
  <c r="M7837" i="1"/>
  <c r="O7837" i="1"/>
  <c r="R7837" i="1"/>
  <c r="V7837" i="1" s="1"/>
  <c r="N7838" i="1"/>
  <c r="N7839" i="1" s="1"/>
  <c r="N7840" i="1" s="1"/>
  <c r="Q7840" i="1"/>
  <c r="M7838" i="1"/>
  <c r="O7838" i="1" l="1"/>
  <c r="R7838" i="1"/>
  <c r="V7838" i="1" s="1"/>
  <c r="L7839" i="1"/>
  <c r="T7839" i="1" s="1"/>
  <c r="N7841" i="1"/>
  <c r="Q7841" i="1"/>
  <c r="N7842" i="1"/>
  <c r="M7839" i="1" l="1"/>
  <c r="L7840" i="1"/>
  <c r="R7840" i="1" s="1"/>
  <c r="O7839" i="1"/>
  <c r="R7839" i="1"/>
  <c r="V7839" i="1" s="1"/>
  <c r="N7843" i="1"/>
  <c r="Q7842" i="1"/>
  <c r="L7841" i="1" l="1"/>
  <c r="T7841" i="1" s="1"/>
  <c r="T7840" i="1"/>
  <c r="V7840" i="1" s="1"/>
  <c r="M7840" i="1"/>
  <c r="O7840" i="1"/>
  <c r="O7841" i="1"/>
  <c r="M7841" i="1"/>
  <c r="Q7843" i="1"/>
  <c r="N7844" i="1"/>
  <c r="R7841" i="1" l="1"/>
  <c r="V7841" i="1" s="1"/>
  <c r="L7842" i="1"/>
  <c r="T7842" i="1" s="1"/>
  <c r="N7845" i="1"/>
  <c r="Q7844" i="1"/>
  <c r="O7842" i="1" l="1"/>
  <c r="R7842" i="1"/>
  <c r="V7842" i="1" s="1"/>
  <c r="L7843" i="1"/>
  <c r="T7843" i="1" s="1"/>
  <c r="M7842" i="1"/>
  <c r="Q7845" i="1"/>
  <c r="N7846" i="1"/>
  <c r="M7843" i="1" l="1"/>
  <c r="O7843" i="1"/>
  <c r="R7843" i="1"/>
  <c r="V7843" i="1" s="1"/>
  <c r="L7844" i="1"/>
  <c r="T7844" i="1" s="1"/>
  <c r="N7847" i="1"/>
  <c r="Q7846" i="1"/>
  <c r="M7844" i="1" l="1"/>
  <c r="O7844" i="1"/>
  <c r="R7844" i="1"/>
  <c r="V7844" i="1" s="1"/>
  <c r="L7845" i="1"/>
  <c r="T7845" i="1" s="1"/>
  <c r="Q7847" i="1"/>
  <c r="N7848" i="1"/>
  <c r="M7845" i="1" l="1"/>
  <c r="L7846" i="1"/>
  <c r="T7846" i="1" s="1"/>
  <c r="O7845" i="1"/>
  <c r="R7845" i="1"/>
  <c r="V7845" i="1" s="1"/>
  <c r="N7849" i="1"/>
  <c r="Q7848" i="1"/>
  <c r="M7846" i="1" l="1"/>
  <c r="L7847" i="1"/>
  <c r="O7847" i="1" s="1"/>
  <c r="O7846" i="1"/>
  <c r="R7846" i="1"/>
  <c r="V7846" i="1" s="1"/>
  <c r="N7850" i="1"/>
  <c r="Q7849" i="1"/>
  <c r="L7848" i="1" l="1"/>
  <c r="T7848" i="1" s="1"/>
  <c r="M7847" i="1"/>
  <c r="R7847" i="1"/>
  <c r="T7847" i="1"/>
  <c r="Q7850" i="1"/>
  <c r="N7851" i="1"/>
  <c r="M7848" i="1" l="1"/>
  <c r="L7849" i="1"/>
  <c r="T7849" i="1" s="1"/>
  <c r="O7848" i="1"/>
  <c r="R7848" i="1"/>
  <c r="V7847" i="1"/>
  <c r="N7852" i="1"/>
  <c r="Q7851" i="1"/>
  <c r="M7849" i="1" l="1"/>
  <c r="O7849" i="1"/>
  <c r="R7849" i="1"/>
  <c r="L7850" i="1"/>
  <c r="T7850" i="1" s="1"/>
  <c r="V7848" i="1"/>
  <c r="V7849" i="1" s="1"/>
  <c r="Q7852" i="1"/>
  <c r="N7853" i="1"/>
  <c r="M7850" i="1" l="1"/>
  <c r="L7851" i="1"/>
  <c r="T7851" i="1" s="1"/>
  <c r="O7850" i="1"/>
  <c r="R7850" i="1"/>
  <c r="V7850" i="1" s="1"/>
  <c r="N7854" i="1"/>
  <c r="Q7853" i="1"/>
  <c r="M7851" i="1" l="1"/>
  <c r="L7852" i="1"/>
  <c r="T7852" i="1" s="1"/>
  <c r="O7851" i="1"/>
  <c r="R7851" i="1"/>
  <c r="V7851" i="1" s="1"/>
  <c r="Q7854" i="1"/>
  <c r="O7852" i="1" l="1"/>
  <c r="M7852" i="1"/>
  <c r="R7852" i="1"/>
  <c r="V7852" i="1" s="1"/>
  <c r="L7853" i="1"/>
  <c r="O7853" i="1" s="1"/>
  <c r="Q7855" i="1"/>
  <c r="M7853" i="1" l="1"/>
  <c r="R7853" i="1"/>
  <c r="T7853" i="1"/>
  <c r="L7854" i="1"/>
  <c r="O7854" i="1" s="1"/>
  <c r="Q7856" i="1"/>
  <c r="L7855" i="1" l="1"/>
  <c r="U7855" i="1" s="1"/>
  <c r="M7854" i="1"/>
  <c r="R7854" i="1"/>
  <c r="T7854" i="1"/>
  <c r="V7853" i="1"/>
  <c r="N7855" i="1"/>
  <c r="O7855" i="1"/>
  <c r="Q7857" i="1"/>
  <c r="R7855" i="1" l="1"/>
  <c r="T7855" i="1"/>
  <c r="M7855" i="1"/>
  <c r="V7854" i="1"/>
  <c r="L7856" i="1"/>
  <c r="T7856" i="1" s="1"/>
  <c r="Q7858" i="1"/>
  <c r="V7855" i="1" l="1"/>
  <c r="L7857" i="1"/>
  <c r="U7857" i="1" s="1"/>
  <c r="O7856" i="1"/>
  <c r="U7856" i="1"/>
  <c r="M7856" i="1"/>
  <c r="N7856" i="1"/>
  <c r="R7856" i="1"/>
  <c r="Q7859" i="1"/>
  <c r="O7857" i="1" l="1"/>
  <c r="M7857" i="1"/>
  <c r="V7856" i="1"/>
  <c r="R7857" i="1"/>
  <c r="N7857" i="1"/>
  <c r="T7857" i="1"/>
  <c r="L7858" i="1"/>
  <c r="U7858" i="1" s="1"/>
  <c r="Q7860" i="1"/>
  <c r="V7857" i="1" l="1"/>
  <c r="O7858" i="1"/>
  <c r="M7858" i="1"/>
  <c r="R7858" i="1"/>
  <c r="N7858" i="1"/>
  <c r="N7859" i="1" s="1"/>
  <c r="T7858" i="1"/>
  <c r="L7859" i="1"/>
  <c r="R7859" i="1" s="1"/>
  <c r="Q7861" i="1"/>
  <c r="V7858" i="1" l="1"/>
  <c r="L7860" i="1"/>
  <c r="T7860" i="1" s="1"/>
  <c r="M7859" i="1"/>
  <c r="O7859" i="1"/>
  <c r="T7859" i="1"/>
  <c r="V7859" i="1" s="1"/>
  <c r="N7860" i="1"/>
  <c r="Q7862" i="1"/>
  <c r="M7860" i="1" l="1"/>
  <c r="R7860" i="1"/>
  <c r="V7860" i="1" s="1"/>
  <c r="O7860" i="1"/>
  <c r="L7861" i="1"/>
  <c r="T7861" i="1" s="1"/>
  <c r="N7861" i="1"/>
  <c r="Q7863" i="1"/>
  <c r="M7861" i="1" l="1"/>
  <c r="O7861" i="1"/>
  <c r="R7861" i="1"/>
  <c r="V7861" i="1" s="1"/>
  <c r="L7862" i="1"/>
  <c r="T7862" i="1" s="1"/>
  <c r="N7862" i="1"/>
  <c r="N7863" i="1" s="1"/>
  <c r="N7864" i="1" s="1"/>
  <c r="Q7864" i="1"/>
  <c r="M7862" i="1" l="1"/>
  <c r="O7862" i="1"/>
  <c r="L7863" i="1"/>
  <c r="T7863" i="1" s="1"/>
  <c r="R7862" i="1"/>
  <c r="V7862" i="1" s="1"/>
  <c r="N7865" i="1"/>
  <c r="Q7865" i="1"/>
  <c r="M7863" i="1" l="1"/>
  <c r="O7863" i="1"/>
  <c r="L7864" i="1"/>
  <c r="T7864" i="1" s="1"/>
  <c r="R7863" i="1"/>
  <c r="V7863" i="1" s="1"/>
  <c r="N7866" i="1"/>
  <c r="Q7866" i="1"/>
  <c r="O7864" i="1" l="1"/>
  <c r="M7864" i="1"/>
  <c r="L7865" i="1"/>
  <c r="T7865" i="1" s="1"/>
  <c r="R7864" i="1"/>
  <c r="V7864" i="1" s="1"/>
  <c r="N7867" i="1"/>
  <c r="Q7867" i="1"/>
  <c r="M7865" i="1" l="1"/>
  <c r="O7865" i="1"/>
  <c r="R7865" i="1"/>
  <c r="V7865" i="1" s="1"/>
  <c r="L7866" i="1"/>
  <c r="T7866" i="1" s="1"/>
  <c r="N7868" i="1"/>
  <c r="Q7868" i="1"/>
  <c r="M7866" i="1" l="1"/>
  <c r="L7867" i="1"/>
  <c r="T7867" i="1" s="1"/>
  <c r="O7866" i="1"/>
  <c r="R7866" i="1"/>
  <c r="V7866" i="1" s="1"/>
  <c r="N7869" i="1"/>
  <c r="Q7869" i="1"/>
  <c r="M7867" i="1" l="1"/>
  <c r="L7868" i="1"/>
  <c r="T7868" i="1" s="1"/>
  <c r="O7867" i="1"/>
  <c r="R7867" i="1"/>
  <c r="V7867" i="1" s="1"/>
  <c r="N7870" i="1"/>
  <c r="Q7870" i="1"/>
  <c r="M7868" i="1" l="1"/>
  <c r="O7868" i="1"/>
  <c r="R7868" i="1"/>
  <c r="V7868" i="1" s="1"/>
  <c r="L7869" i="1"/>
  <c r="O7869" i="1" s="1"/>
  <c r="N7871" i="1"/>
  <c r="Q7871" i="1"/>
  <c r="L7870" i="1" l="1"/>
  <c r="T7870" i="1" s="1"/>
  <c r="M7869" i="1"/>
  <c r="R7869" i="1"/>
  <c r="T7869" i="1"/>
  <c r="N7872" i="1"/>
  <c r="Q7872" i="1"/>
  <c r="R7870" i="1" l="1"/>
  <c r="O7870" i="1"/>
  <c r="M7870" i="1"/>
  <c r="L7871" i="1"/>
  <c r="T7871" i="1" s="1"/>
  <c r="V7869" i="1"/>
  <c r="V7870" i="1" s="1"/>
  <c r="N7873" i="1"/>
  <c r="Q7873" i="1"/>
  <c r="M7871" i="1" l="1"/>
  <c r="O7871" i="1"/>
  <c r="R7871" i="1"/>
  <c r="V7871" i="1" s="1"/>
  <c r="L7872" i="1"/>
  <c r="T7872" i="1" s="1"/>
  <c r="N7874" i="1"/>
  <c r="Q7874" i="1"/>
  <c r="O7872" i="1" l="1"/>
  <c r="M7872" i="1"/>
  <c r="R7872" i="1"/>
  <c r="V7872" i="1" s="1"/>
  <c r="L7873" i="1"/>
  <c r="T7873" i="1" s="1"/>
  <c r="N7875" i="1"/>
  <c r="Q7875" i="1"/>
  <c r="L7874" i="1" l="1"/>
  <c r="T7874" i="1" s="1"/>
  <c r="M7873" i="1"/>
  <c r="O7873" i="1"/>
  <c r="R7873" i="1"/>
  <c r="V7873" i="1" s="1"/>
  <c r="N7876" i="1"/>
  <c r="Q7876" i="1"/>
  <c r="O7874" i="1" l="1"/>
  <c r="M7874" i="1"/>
  <c r="R7874" i="1"/>
  <c r="V7874" i="1" s="1"/>
  <c r="L7875" i="1"/>
  <c r="T7875" i="1" s="1"/>
  <c r="N7877" i="1"/>
  <c r="Q7877" i="1"/>
  <c r="M7875" i="1" l="1"/>
  <c r="O7875" i="1"/>
  <c r="R7875" i="1"/>
  <c r="V7875" i="1" s="1"/>
  <c r="L7876" i="1"/>
  <c r="T7876" i="1" s="1"/>
  <c r="N7878" i="1"/>
  <c r="Q7878" i="1"/>
  <c r="O7876" i="1" l="1"/>
  <c r="L7877" i="1"/>
  <c r="T7877" i="1" s="1"/>
  <c r="M7876" i="1"/>
  <c r="R7876" i="1"/>
  <c r="V7876" i="1" s="1"/>
  <c r="Q7879" i="1"/>
  <c r="M7877" i="1" l="1"/>
  <c r="O7877" i="1"/>
  <c r="R7877" i="1"/>
  <c r="V7877" i="1" s="1"/>
  <c r="L7878" i="1"/>
  <c r="R7878" i="1" s="1"/>
  <c r="Q7880" i="1"/>
  <c r="L7879" i="1" l="1"/>
  <c r="U7879" i="1" s="1"/>
  <c r="M7878" i="1"/>
  <c r="T7878" i="1"/>
  <c r="V7878" i="1" s="1"/>
  <c r="O7878" i="1"/>
  <c r="Q7881" i="1"/>
  <c r="O7879" i="1" l="1"/>
  <c r="N7879" i="1"/>
  <c r="R7879" i="1"/>
  <c r="T7879" i="1"/>
  <c r="M7879" i="1"/>
  <c r="L7880" i="1"/>
  <c r="U7880" i="1" s="1"/>
  <c r="Q7882" i="1"/>
  <c r="V7879" i="1" l="1"/>
  <c r="M7880" i="1"/>
  <c r="O7880" i="1"/>
  <c r="N7880" i="1"/>
  <c r="R7880" i="1"/>
  <c r="T7880" i="1"/>
  <c r="L7881" i="1"/>
  <c r="U7881" i="1" s="1"/>
  <c r="Q7883" i="1"/>
  <c r="V7880" i="1" l="1"/>
  <c r="M7881" i="1"/>
  <c r="N7881" i="1"/>
  <c r="L7882" i="1"/>
  <c r="R7882" i="1" s="1"/>
  <c r="O7881" i="1"/>
  <c r="R7881" i="1"/>
  <c r="T7881" i="1"/>
  <c r="Q7884" i="1"/>
  <c r="V7881" i="1" l="1"/>
  <c r="O7882" i="1"/>
  <c r="N7882" i="1"/>
  <c r="M7882" i="1"/>
  <c r="T7882" i="1"/>
  <c r="U7882" i="1"/>
  <c r="L7883" i="1"/>
  <c r="T7883" i="1" s="1"/>
  <c r="N7883" i="1"/>
  <c r="Q7885" i="1"/>
  <c r="V7882" i="1" l="1"/>
  <c r="L7884" i="1"/>
  <c r="T7884" i="1" s="1"/>
  <c r="R7883" i="1"/>
  <c r="M7883" i="1"/>
  <c r="O7883" i="1"/>
  <c r="N7884" i="1"/>
  <c r="Q7886" i="1"/>
  <c r="O7884" i="1" l="1"/>
  <c r="M7884" i="1"/>
  <c r="V7883" i="1"/>
  <c r="R7884" i="1"/>
  <c r="L7885" i="1"/>
  <c r="T7885" i="1" s="1"/>
  <c r="N7885" i="1"/>
  <c r="Q7887" i="1"/>
  <c r="V7884" i="1" l="1"/>
  <c r="M7885" i="1"/>
  <c r="L7886" i="1"/>
  <c r="T7886" i="1" s="1"/>
  <c r="O7885" i="1"/>
  <c r="R7885" i="1"/>
  <c r="N7886" i="1"/>
  <c r="N7887" i="1" s="1"/>
  <c r="N7888" i="1" s="1"/>
  <c r="Q7888" i="1"/>
  <c r="V7885" i="1" l="1"/>
  <c r="O7886" i="1"/>
  <c r="M7886" i="1"/>
  <c r="R7886" i="1"/>
  <c r="L7887" i="1"/>
  <c r="T7887" i="1" s="1"/>
  <c r="N7889" i="1"/>
  <c r="Q7889" i="1"/>
  <c r="V7886" i="1" l="1"/>
  <c r="M7887" i="1"/>
  <c r="O7887" i="1"/>
  <c r="R7887" i="1"/>
  <c r="L7888" i="1"/>
  <c r="T7888" i="1" s="1"/>
  <c r="N7890" i="1"/>
  <c r="Q7890" i="1"/>
  <c r="V7887" i="1" l="1"/>
  <c r="L7889" i="1"/>
  <c r="T7889" i="1" s="1"/>
  <c r="M7888" i="1"/>
  <c r="O7888" i="1"/>
  <c r="R7888" i="1"/>
  <c r="V7888" i="1" s="1"/>
  <c r="N7891" i="1"/>
  <c r="Q7891" i="1"/>
  <c r="M7889" i="1" l="1"/>
  <c r="O7889" i="1"/>
  <c r="R7889" i="1"/>
  <c r="V7889" i="1" s="1"/>
  <c r="L7890" i="1"/>
  <c r="T7890" i="1" s="1"/>
  <c r="N7892" i="1"/>
  <c r="Q7892" i="1"/>
  <c r="M7890" i="1" l="1"/>
  <c r="O7890" i="1"/>
  <c r="L7891" i="1"/>
  <c r="T7891" i="1" s="1"/>
  <c r="R7890" i="1"/>
  <c r="V7890" i="1" s="1"/>
  <c r="N7893" i="1"/>
  <c r="Q7893" i="1"/>
  <c r="M7891" i="1" l="1"/>
  <c r="O7891" i="1"/>
  <c r="L7892" i="1"/>
  <c r="T7892" i="1" s="1"/>
  <c r="R7891" i="1"/>
  <c r="V7891" i="1" s="1"/>
  <c r="N7894" i="1"/>
  <c r="Q7894" i="1"/>
  <c r="M7892" i="1" l="1"/>
  <c r="O7892" i="1"/>
  <c r="R7892" i="1"/>
  <c r="V7892" i="1" s="1"/>
  <c r="L7893" i="1"/>
  <c r="O7893" i="1" s="1"/>
  <c r="N7895" i="1"/>
  <c r="Q7895" i="1"/>
  <c r="R7893" i="1" l="1"/>
  <c r="T7893" i="1"/>
  <c r="L7894" i="1"/>
  <c r="R7894" i="1" s="1"/>
  <c r="M7893" i="1"/>
  <c r="N7896" i="1"/>
  <c r="Q7896" i="1"/>
  <c r="M7894" i="1" l="1"/>
  <c r="L7895" i="1"/>
  <c r="T7895" i="1" s="1"/>
  <c r="T7894" i="1"/>
  <c r="O7894" i="1"/>
  <c r="V7893" i="1"/>
  <c r="N7897" i="1"/>
  <c r="Q7897" i="1"/>
  <c r="M7895" i="1" l="1"/>
  <c r="V7894" i="1"/>
  <c r="O7895" i="1"/>
  <c r="R7895" i="1"/>
  <c r="L7896" i="1"/>
  <c r="O7896" i="1" s="1"/>
  <c r="N7898" i="1"/>
  <c r="Q7898" i="1"/>
  <c r="V7895" i="1" l="1"/>
  <c r="L7897" i="1"/>
  <c r="T7897" i="1" s="1"/>
  <c r="M7896" i="1"/>
  <c r="R7896" i="1"/>
  <c r="T7896" i="1"/>
  <c r="N7899" i="1"/>
  <c r="Q7899" i="1"/>
  <c r="M7897" i="1" l="1"/>
  <c r="O7897" i="1"/>
  <c r="R7897" i="1"/>
  <c r="L7898" i="1"/>
  <c r="T7898" i="1" s="1"/>
  <c r="V7896" i="1"/>
  <c r="V7897" i="1" s="1"/>
  <c r="N7900" i="1"/>
  <c r="Q7900" i="1"/>
  <c r="O7898" i="1" l="1"/>
  <c r="M7898" i="1"/>
  <c r="R7898" i="1"/>
  <c r="V7898" i="1" s="1"/>
  <c r="L7899" i="1"/>
  <c r="O7899" i="1" s="1"/>
  <c r="N7901" i="1"/>
  <c r="Q7901" i="1"/>
  <c r="M7899" i="1" l="1"/>
  <c r="L7900" i="1"/>
  <c r="O7900" i="1" s="1"/>
  <c r="R7899" i="1"/>
  <c r="T7899" i="1"/>
  <c r="N7902" i="1"/>
  <c r="Q7902" i="1"/>
  <c r="L7901" i="1" l="1"/>
  <c r="T7901" i="1" s="1"/>
  <c r="M7900" i="1"/>
  <c r="R7900" i="1"/>
  <c r="V7899" i="1"/>
  <c r="T7900" i="1"/>
  <c r="Q7903" i="1"/>
  <c r="M7901" i="1" l="1"/>
  <c r="O7901" i="1"/>
  <c r="R7901" i="1"/>
  <c r="L7902" i="1"/>
  <c r="T7902" i="1" s="1"/>
  <c r="V7900" i="1"/>
  <c r="V7901" i="1" s="1"/>
  <c r="Q7904" i="1"/>
  <c r="O7902" i="1" l="1"/>
  <c r="L7903" i="1"/>
  <c r="U7903" i="1" s="1"/>
  <c r="M7902" i="1"/>
  <c r="R7902" i="1"/>
  <c r="V7902" i="1" s="1"/>
  <c r="Q7905" i="1"/>
  <c r="M7903" i="1" l="1"/>
  <c r="N7903" i="1"/>
  <c r="O7903" i="1"/>
  <c r="R7903" i="1"/>
  <c r="L7904" i="1"/>
  <c r="U7904" i="1" s="1"/>
  <c r="T7903" i="1"/>
  <c r="Q7906" i="1"/>
  <c r="V7903" i="1" l="1"/>
  <c r="O7904" i="1"/>
  <c r="M7904" i="1"/>
  <c r="N7904" i="1"/>
  <c r="L7905" i="1"/>
  <c r="U7905" i="1" s="1"/>
  <c r="R7904" i="1"/>
  <c r="T7904" i="1"/>
  <c r="Q7907" i="1"/>
  <c r="V7904" i="1" l="1"/>
  <c r="M7905" i="1"/>
  <c r="O7905" i="1"/>
  <c r="N7905" i="1"/>
  <c r="R7905" i="1"/>
  <c r="T7905" i="1"/>
  <c r="L7906" i="1"/>
  <c r="U7906" i="1" s="1"/>
  <c r="Q7908" i="1"/>
  <c r="V7905" i="1" l="1"/>
  <c r="L7907" i="1"/>
  <c r="T7907" i="1" s="1"/>
  <c r="O7906" i="1"/>
  <c r="M7906" i="1"/>
  <c r="N7906" i="1"/>
  <c r="N7907" i="1" s="1"/>
  <c r="R7906" i="1"/>
  <c r="T7906" i="1"/>
  <c r="Q7909" i="1"/>
  <c r="R7907" i="1" l="1"/>
  <c r="M7907" i="1"/>
  <c r="O7907" i="1"/>
  <c r="V7906" i="1"/>
  <c r="V7907" i="1" s="1"/>
  <c r="L7908" i="1"/>
  <c r="T7908" i="1" s="1"/>
  <c r="N7908" i="1"/>
  <c r="Q7910" i="1"/>
  <c r="M7908" i="1" l="1"/>
  <c r="O7908" i="1"/>
  <c r="R7908" i="1"/>
  <c r="V7908" i="1" s="1"/>
  <c r="L7909" i="1"/>
  <c r="T7909" i="1" s="1"/>
  <c r="N7909" i="1"/>
  <c r="Q7911" i="1"/>
  <c r="O7909" i="1" l="1"/>
  <c r="M7909" i="1"/>
  <c r="R7909" i="1"/>
  <c r="V7909" i="1" s="1"/>
  <c r="L7910" i="1"/>
  <c r="T7910" i="1" s="1"/>
  <c r="N7910" i="1"/>
  <c r="N7911" i="1" s="1"/>
  <c r="N7912" i="1" s="1"/>
  <c r="Q7912" i="1"/>
  <c r="L7911" i="1" l="1"/>
  <c r="T7911" i="1" s="1"/>
  <c r="M7910" i="1"/>
  <c r="R7910" i="1"/>
  <c r="V7910" i="1" s="1"/>
  <c r="O7910" i="1"/>
  <c r="N7913" i="1"/>
  <c r="Q7913" i="1"/>
  <c r="M7911" i="1" l="1"/>
  <c r="O7911" i="1"/>
  <c r="R7911" i="1"/>
  <c r="V7911" i="1" s="1"/>
  <c r="L7912" i="1"/>
  <c r="R7912" i="1" s="1"/>
  <c r="N7914" i="1"/>
  <c r="Q7914" i="1"/>
  <c r="L7913" i="1" l="1"/>
  <c r="T7913" i="1" s="1"/>
  <c r="T7912" i="1"/>
  <c r="V7912" i="1" s="1"/>
  <c r="O7912" i="1"/>
  <c r="M7912" i="1"/>
  <c r="N7915" i="1"/>
  <c r="Q7915" i="1"/>
  <c r="M7913" i="1" l="1"/>
  <c r="O7913" i="1"/>
  <c r="R7913" i="1"/>
  <c r="V7913" i="1" s="1"/>
  <c r="L7914" i="1"/>
  <c r="T7914" i="1" s="1"/>
  <c r="N7916" i="1"/>
  <c r="Q7916" i="1"/>
  <c r="M7914" i="1" l="1"/>
  <c r="L7915" i="1"/>
  <c r="T7915" i="1" s="1"/>
  <c r="O7914" i="1"/>
  <c r="R7914" i="1"/>
  <c r="V7914" i="1" s="1"/>
  <c r="N7917" i="1"/>
  <c r="Q7917" i="1"/>
  <c r="M7915" i="1" l="1"/>
  <c r="L7916" i="1"/>
  <c r="T7916" i="1" s="1"/>
  <c r="O7915" i="1"/>
  <c r="R7915" i="1"/>
  <c r="V7915" i="1" s="1"/>
  <c r="N7918" i="1"/>
  <c r="Q7918" i="1"/>
  <c r="M7916" i="1" l="1"/>
  <c r="O7916" i="1"/>
  <c r="L7917" i="1"/>
  <c r="T7917" i="1" s="1"/>
  <c r="R7916" i="1"/>
  <c r="V7916" i="1" s="1"/>
  <c r="N7919" i="1"/>
  <c r="Q7919" i="1"/>
  <c r="M7917" i="1" l="1"/>
  <c r="L7918" i="1"/>
  <c r="T7918" i="1" s="1"/>
  <c r="O7917" i="1"/>
  <c r="R7917" i="1"/>
  <c r="V7917" i="1" s="1"/>
  <c r="N7920" i="1"/>
  <c r="Q7920" i="1"/>
  <c r="M7918" i="1" l="1"/>
  <c r="O7918" i="1"/>
  <c r="R7918" i="1"/>
  <c r="V7918" i="1" s="1"/>
  <c r="L7919" i="1"/>
  <c r="T7919" i="1" s="1"/>
  <c r="N7921" i="1"/>
  <c r="Q7921" i="1"/>
  <c r="M7919" i="1" l="1"/>
  <c r="L7920" i="1"/>
  <c r="T7920" i="1" s="1"/>
  <c r="O7919" i="1"/>
  <c r="R7919" i="1"/>
  <c r="V7919" i="1" s="1"/>
  <c r="N7922" i="1"/>
  <c r="Q7922" i="1"/>
  <c r="M7920" i="1" l="1"/>
  <c r="O7920" i="1"/>
  <c r="R7920" i="1"/>
  <c r="V7920" i="1" s="1"/>
  <c r="L7921" i="1"/>
  <c r="T7921" i="1" s="1"/>
  <c r="N7923" i="1"/>
  <c r="Q7923" i="1"/>
  <c r="M7921" i="1" l="1"/>
  <c r="O7921" i="1"/>
  <c r="R7921" i="1"/>
  <c r="V7921" i="1" s="1"/>
  <c r="L7922" i="1"/>
  <c r="T7922" i="1" s="1"/>
  <c r="N7924" i="1"/>
  <c r="Q7924" i="1"/>
  <c r="M7922" i="1" l="1"/>
  <c r="O7922" i="1"/>
  <c r="L7923" i="1"/>
  <c r="T7923" i="1" s="1"/>
  <c r="R7922" i="1"/>
  <c r="V7922" i="1" s="1"/>
  <c r="N7925" i="1"/>
  <c r="Q7925" i="1"/>
  <c r="M7923" i="1" l="1"/>
  <c r="L7924" i="1"/>
  <c r="T7924" i="1" s="1"/>
  <c r="O7923" i="1"/>
  <c r="R7923" i="1"/>
  <c r="V7923" i="1" s="1"/>
  <c r="N7926" i="1"/>
  <c r="Q7926" i="1"/>
  <c r="O7924" i="1" l="1"/>
  <c r="M7924" i="1"/>
  <c r="L7925" i="1"/>
  <c r="T7925" i="1" s="1"/>
  <c r="R7924" i="1"/>
  <c r="V7924" i="1" s="1"/>
  <c r="Q7927" i="1"/>
  <c r="M7925" i="1" l="1"/>
  <c r="L7926" i="1"/>
  <c r="T7926" i="1" s="1"/>
  <c r="O7925" i="1"/>
  <c r="R7925" i="1"/>
  <c r="V7925" i="1" s="1"/>
  <c r="Q7928" i="1"/>
  <c r="O7926" i="1" l="1"/>
  <c r="L7927" i="1"/>
  <c r="U7927" i="1" s="1"/>
  <c r="M7926" i="1"/>
  <c r="R7926" i="1"/>
  <c r="V7926" i="1" s="1"/>
  <c r="Q7929" i="1"/>
  <c r="M7927" i="1" l="1"/>
  <c r="O7927" i="1"/>
  <c r="N7927" i="1"/>
  <c r="R7927" i="1"/>
  <c r="T7927" i="1"/>
  <c r="L7928" i="1"/>
  <c r="U7928" i="1" s="1"/>
  <c r="Q7930" i="1"/>
  <c r="V7927" i="1" l="1"/>
  <c r="O7928" i="1"/>
  <c r="N7928" i="1"/>
  <c r="M7928" i="1"/>
  <c r="L7929" i="1"/>
  <c r="U7929" i="1" s="1"/>
  <c r="R7928" i="1"/>
  <c r="T7928" i="1"/>
  <c r="Q7931" i="1"/>
  <c r="V7928" i="1" l="1"/>
  <c r="M7929" i="1"/>
  <c r="O7929" i="1"/>
  <c r="N7929" i="1"/>
  <c r="R7929" i="1"/>
  <c r="L7930" i="1"/>
  <c r="U7930" i="1" s="1"/>
  <c r="T7929" i="1"/>
  <c r="Q7932" i="1"/>
  <c r="V7929" i="1" l="1"/>
  <c r="O7930" i="1"/>
  <c r="M7930" i="1"/>
  <c r="N7930" i="1"/>
  <c r="R7930" i="1"/>
  <c r="L7931" i="1"/>
  <c r="T7931" i="1" s="1"/>
  <c r="T7930" i="1"/>
  <c r="N7931" i="1"/>
  <c r="Q7933" i="1"/>
  <c r="M7931" i="1" l="1"/>
  <c r="V7930" i="1"/>
  <c r="O7931" i="1"/>
  <c r="R7931" i="1"/>
  <c r="L7932" i="1"/>
  <c r="T7932" i="1" s="1"/>
  <c r="N7932" i="1"/>
  <c r="Q7934" i="1"/>
  <c r="V7931" i="1" l="1"/>
  <c r="M7932" i="1"/>
  <c r="O7932" i="1"/>
  <c r="R7932" i="1"/>
  <c r="V7932" i="1" s="1"/>
  <c r="L7933" i="1"/>
  <c r="T7933" i="1" s="1"/>
  <c r="N7933" i="1"/>
  <c r="Q7935" i="1"/>
  <c r="L7934" i="1" l="1"/>
  <c r="T7934" i="1" s="1"/>
  <c r="M7933" i="1"/>
  <c r="O7933" i="1"/>
  <c r="R7933" i="1"/>
  <c r="V7933" i="1" s="1"/>
  <c r="N7934" i="1"/>
  <c r="N7935" i="1" s="1"/>
  <c r="N7936" i="1" s="1"/>
  <c r="Q7936" i="1"/>
  <c r="M7934" i="1" l="1"/>
  <c r="O7934" i="1"/>
  <c r="R7934" i="1"/>
  <c r="V7934" i="1" s="1"/>
  <c r="L7935" i="1"/>
  <c r="R7935" i="1" s="1"/>
  <c r="N7937" i="1"/>
  <c r="N7938" i="1" s="1"/>
  <c r="Q7937" i="1"/>
  <c r="L7936" i="1" l="1"/>
  <c r="T7936" i="1" s="1"/>
  <c r="M7935" i="1"/>
  <c r="T7935" i="1"/>
  <c r="V7935" i="1" s="1"/>
  <c r="O7935" i="1"/>
  <c r="Q7938" i="1"/>
  <c r="N7939" i="1"/>
  <c r="M7936" i="1" l="1"/>
  <c r="O7936" i="1"/>
  <c r="R7936" i="1"/>
  <c r="V7936" i="1" s="1"/>
  <c r="L7937" i="1"/>
  <c r="R7937" i="1" s="1"/>
  <c r="N7940" i="1"/>
  <c r="Q7939" i="1"/>
  <c r="L7938" i="1" l="1"/>
  <c r="T7938" i="1" s="1"/>
  <c r="T7937" i="1"/>
  <c r="V7937" i="1" s="1"/>
  <c r="M7937" i="1"/>
  <c r="O7937" i="1"/>
  <c r="Q7940" i="1"/>
  <c r="N7941" i="1"/>
  <c r="O7938" i="1" l="1"/>
  <c r="M7938" i="1"/>
  <c r="R7938" i="1"/>
  <c r="V7938" i="1" s="1"/>
  <c r="L7939" i="1"/>
  <c r="T7939" i="1" s="1"/>
  <c r="N7942" i="1"/>
  <c r="Q7941" i="1"/>
  <c r="R7939" i="1" l="1"/>
  <c r="V7939" i="1" s="1"/>
  <c r="M7939" i="1"/>
  <c r="O7939" i="1"/>
  <c r="L7940" i="1"/>
  <c r="T7940" i="1" s="1"/>
  <c r="N7943" i="1"/>
  <c r="Q7942" i="1"/>
  <c r="L7941" i="1" l="1"/>
  <c r="T7941" i="1" s="1"/>
  <c r="M7940" i="1"/>
  <c r="O7940" i="1"/>
  <c r="R7940" i="1"/>
  <c r="V7940" i="1" s="1"/>
  <c r="Q7943" i="1"/>
  <c r="N7944" i="1"/>
  <c r="O7941" i="1" l="1"/>
  <c r="R7941" i="1"/>
  <c r="V7941" i="1" s="1"/>
  <c r="M7941" i="1"/>
  <c r="L7942" i="1"/>
  <c r="T7942" i="1" s="1"/>
  <c r="N7945" i="1"/>
  <c r="Q7944" i="1"/>
  <c r="M7942" i="1" l="1"/>
  <c r="L7943" i="1"/>
  <c r="T7943" i="1" s="1"/>
  <c r="O7942" i="1"/>
  <c r="R7942" i="1"/>
  <c r="V7942" i="1" s="1"/>
  <c r="Q7945" i="1"/>
  <c r="N7946" i="1"/>
  <c r="M7943" i="1" l="1"/>
  <c r="L7944" i="1"/>
  <c r="T7944" i="1" s="1"/>
  <c r="O7943" i="1"/>
  <c r="R7943" i="1"/>
  <c r="V7943" i="1" s="1"/>
  <c r="N7947" i="1"/>
  <c r="Q7946" i="1"/>
  <c r="M7944" i="1" l="1"/>
  <c r="O7944" i="1"/>
  <c r="L7945" i="1"/>
  <c r="T7945" i="1" s="1"/>
  <c r="R7944" i="1"/>
  <c r="V7944" i="1" s="1"/>
  <c r="Q7947" i="1"/>
  <c r="N7948" i="1"/>
  <c r="M7945" i="1" l="1"/>
  <c r="L7946" i="1"/>
  <c r="T7946" i="1" s="1"/>
  <c r="O7945" i="1"/>
  <c r="R7945" i="1"/>
  <c r="V7945" i="1" s="1"/>
  <c r="N7949" i="1"/>
  <c r="Q7948" i="1"/>
  <c r="O7946" i="1" l="1"/>
  <c r="L7947" i="1"/>
  <c r="T7947" i="1" s="1"/>
  <c r="M7946" i="1"/>
  <c r="R7946" i="1"/>
  <c r="V7946" i="1" s="1"/>
  <c r="Q7949" i="1"/>
  <c r="N7950" i="1"/>
  <c r="M7947" i="1" l="1"/>
  <c r="O7947" i="1"/>
  <c r="R7947" i="1"/>
  <c r="V7947" i="1" s="1"/>
  <c r="L7948" i="1"/>
  <c r="T7948" i="1" s="1"/>
  <c r="Q7950" i="1"/>
  <c r="M7948" i="1" l="1"/>
  <c r="L7949" i="1"/>
  <c r="T7949" i="1" s="1"/>
  <c r="O7948" i="1"/>
  <c r="R7948" i="1"/>
  <c r="V7948" i="1" s="1"/>
  <c r="Q7951" i="1"/>
  <c r="O7949" i="1" l="1"/>
  <c r="L7950" i="1"/>
  <c r="T7950" i="1" s="1"/>
  <c r="M7949" i="1"/>
  <c r="R7949" i="1"/>
  <c r="V7949" i="1" s="1"/>
  <c r="Q7952" i="1"/>
  <c r="M7950" i="1" l="1"/>
  <c r="L7951" i="1"/>
  <c r="U7951" i="1" s="1"/>
  <c r="O7950" i="1"/>
  <c r="R7950" i="1"/>
  <c r="V7950" i="1" s="1"/>
  <c r="Q7953" i="1"/>
  <c r="M7951" i="1" l="1"/>
  <c r="O7951" i="1"/>
  <c r="N7951" i="1"/>
  <c r="R7951" i="1"/>
  <c r="T7951" i="1"/>
  <c r="L7952" i="1"/>
  <c r="U7952" i="1" s="1"/>
  <c r="Q7954" i="1"/>
  <c r="V7951" i="1" l="1"/>
  <c r="M7952" i="1"/>
  <c r="N7952" i="1"/>
  <c r="O7952" i="1"/>
  <c r="R7952" i="1"/>
  <c r="T7952" i="1"/>
  <c r="L7953" i="1"/>
  <c r="U7953" i="1" s="1"/>
  <c r="Q7955" i="1"/>
  <c r="V7952" i="1" l="1"/>
  <c r="O7953" i="1"/>
  <c r="N7953" i="1"/>
  <c r="T7953" i="1"/>
  <c r="L7954" i="1"/>
  <c r="U7954" i="1" s="1"/>
  <c r="M7953" i="1"/>
  <c r="R7953" i="1"/>
  <c r="Q7956" i="1"/>
  <c r="V7953" i="1" l="1"/>
  <c r="M7954" i="1"/>
  <c r="N7954" i="1"/>
  <c r="L7955" i="1"/>
  <c r="T7955" i="1" s="1"/>
  <c r="R7954" i="1"/>
  <c r="T7954" i="1"/>
  <c r="V7954" i="1" s="1"/>
  <c r="O7954" i="1"/>
  <c r="N7955" i="1"/>
  <c r="Q7957" i="1"/>
  <c r="M7955" i="1" l="1"/>
  <c r="O7955" i="1"/>
  <c r="R7955" i="1"/>
  <c r="V7955" i="1" s="1"/>
  <c r="L7956" i="1"/>
  <c r="T7956" i="1" s="1"/>
  <c r="N7956" i="1"/>
  <c r="Q7958" i="1"/>
  <c r="M7956" i="1" l="1"/>
  <c r="L7957" i="1"/>
  <c r="T7957" i="1" s="1"/>
  <c r="O7956" i="1"/>
  <c r="R7956" i="1"/>
  <c r="V7956" i="1" s="1"/>
  <c r="N7957" i="1"/>
  <c r="Q7959" i="1"/>
  <c r="M7957" i="1" l="1"/>
  <c r="R7957" i="1"/>
  <c r="O7957" i="1"/>
  <c r="L7958" i="1"/>
  <c r="T7958" i="1" s="1"/>
  <c r="V7957" i="1"/>
  <c r="N7958" i="1"/>
  <c r="N7959" i="1" s="1"/>
  <c r="N7960" i="1" s="1"/>
  <c r="Q7960" i="1"/>
  <c r="M7958" i="1" l="1"/>
  <c r="O7958" i="1"/>
  <c r="R7958" i="1"/>
  <c r="V7958" i="1" s="1"/>
  <c r="L7959" i="1"/>
  <c r="T7959" i="1" s="1"/>
  <c r="N7961" i="1"/>
  <c r="N7962" i="1" s="1"/>
  <c r="Q7961" i="1"/>
  <c r="M7959" i="1" l="1"/>
  <c r="L7960" i="1"/>
  <c r="T7960" i="1" s="1"/>
  <c r="O7959" i="1"/>
  <c r="R7959" i="1"/>
  <c r="V7959" i="1" s="1"/>
  <c r="N7963" i="1"/>
  <c r="Q7962" i="1"/>
  <c r="L7961" i="1" l="1"/>
  <c r="T7961" i="1" s="1"/>
  <c r="M7960" i="1"/>
  <c r="O7960" i="1"/>
  <c r="R7960" i="1"/>
  <c r="V7960" i="1" s="1"/>
  <c r="Q7963" i="1"/>
  <c r="N7964" i="1"/>
  <c r="L7962" i="1" l="1"/>
  <c r="T7962" i="1" s="1"/>
  <c r="O7961" i="1"/>
  <c r="R7961" i="1"/>
  <c r="V7961" i="1" s="1"/>
  <c r="M7961" i="1"/>
  <c r="N7965" i="1"/>
  <c r="Q7964" i="1"/>
  <c r="O7962" i="1" l="1"/>
  <c r="M7962" i="1"/>
  <c r="R7962" i="1"/>
  <c r="V7962" i="1" s="1"/>
  <c r="L7963" i="1"/>
  <c r="T7963" i="1" s="1"/>
  <c r="N7966" i="1"/>
  <c r="Q7965" i="1"/>
  <c r="O7963" i="1" l="1"/>
  <c r="M7963" i="1"/>
  <c r="R7963" i="1"/>
  <c r="V7963" i="1" s="1"/>
  <c r="L7964" i="1"/>
  <c r="R7964" i="1" s="1"/>
  <c r="Q7966" i="1"/>
  <c r="N7967" i="1"/>
  <c r="L7965" i="1" l="1"/>
  <c r="T7965" i="1" s="1"/>
  <c r="O7964" i="1"/>
  <c r="M7964" i="1"/>
  <c r="T7964" i="1"/>
  <c r="V7964" i="1" s="1"/>
  <c r="N7968" i="1"/>
  <c r="Q7967" i="1"/>
  <c r="M7965" i="1" l="1"/>
  <c r="L7966" i="1"/>
  <c r="T7966" i="1" s="1"/>
  <c r="R7965" i="1"/>
  <c r="V7965" i="1" s="1"/>
  <c r="O7965" i="1"/>
  <c r="Q7968" i="1"/>
  <c r="N7969" i="1"/>
  <c r="M7966" i="1" l="1"/>
  <c r="O7966" i="1"/>
  <c r="R7966" i="1"/>
  <c r="V7966" i="1" s="1"/>
  <c r="L7967" i="1"/>
  <c r="R7967" i="1" s="1"/>
  <c r="N7970" i="1"/>
  <c r="Q7969" i="1"/>
  <c r="M7967" i="1" l="1"/>
  <c r="L7968" i="1"/>
  <c r="T7968" i="1" s="1"/>
  <c r="O7967" i="1"/>
  <c r="T7967" i="1"/>
  <c r="V7967" i="1" s="1"/>
  <c r="Q7970" i="1"/>
  <c r="N7971" i="1"/>
  <c r="M7968" i="1" l="1"/>
  <c r="R7968" i="1"/>
  <c r="V7968" i="1" s="1"/>
  <c r="L7969" i="1"/>
  <c r="R7969" i="1" s="1"/>
  <c r="O7968" i="1"/>
  <c r="N7972" i="1"/>
  <c r="Q7971" i="1"/>
  <c r="T7969" i="1" l="1"/>
  <c r="V7969" i="1" s="1"/>
  <c r="L7970" i="1"/>
  <c r="T7970" i="1" s="1"/>
  <c r="M7969" i="1"/>
  <c r="O7969" i="1"/>
  <c r="Q7972" i="1"/>
  <c r="N7973" i="1"/>
  <c r="O7970" i="1" l="1"/>
  <c r="M7970" i="1"/>
  <c r="R7970" i="1"/>
  <c r="V7970" i="1" s="1"/>
  <c r="L7971" i="1"/>
  <c r="T7971" i="1" s="1"/>
  <c r="N7974" i="1"/>
  <c r="Q7973" i="1"/>
  <c r="M7971" i="1" l="1"/>
  <c r="O7971" i="1"/>
  <c r="L7972" i="1"/>
  <c r="T7972" i="1" s="1"/>
  <c r="R7971" i="1"/>
  <c r="V7971" i="1" s="1"/>
  <c r="Q7974" i="1"/>
  <c r="L7973" i="1" l="1"/>
  <c r="T7973" i="1" s="1"/>
  <c r="M7972" i="1"/>
  <c r="O7972" i="1"/>
  <c r="R7972" i="1"/>
  <c r="V7972" i="1" s="1"/>
  <c r="Q7975" i="1"/>
  <c r="M7973" i="1" l="1"/>
  <c r="O7973" i="1"/>
  <c r="R7973" i="1"/>
  <c r="V7973" i="1" s="1"/>
  <c r="L7974" i="1"/>
  <c r="R7974" i="1" s="1"/>
  <c r="Q7976" i="1"/>
  <c r="M7974" i="1" l="1"/>
  <c r="O7974" i="1"/>
  <c r="T7974" i="1"/>
  <c r="V7974" i="1" s="1"/>
  <c r="L7975" i="1"/>
  <c r="U7975" i="1" s="1"/>
  <c r="Q7977" i="1"/>
  <c r="L7976" i="1" l="1"/>
  <c r="U7976" i="1" s="1"/>
  <c r="R7975" i="1"/>
  <c r="M7975" i="1"/>
  <c r="O7975" i="1"/>
  <c r="N7975" i="1"/>
  <c r="T7975" i="1"/>
  <c r="Q7978" i="1"/>
  <c r="O7976" i="1" l="1"/>
  <c r="N7976" i="1"/>
  <c r="T7976" i="1"/>
  <c r="R7976" i="1"/>
  <c r="V7975" i="1"/>
  <c r="M7976" i="1"/>
  <c r="L7977" i="1"/>
  <c r="U7977" i="1" s="1"/>
  <c r="Q7979" i="1"/>
  <c r="V7976" i="1" l="1"/>
  <c r="M7977" i="1"/>
  <c r="L7978" i="1"/>
  <c r="U7978" i="1" s="1"/>
  <c r="O7977" i="1"/>
  <c r="N7977" i="1"/>
  <c r="R7977" i="1"/>
  <c r="T7977" i="1"/>
  <c r="Q7980" i="1"/>
  <c r="V7977" i="1" l="1"/>
  <c r="O7978" i="1"/>
  <c r="M7978" i="1"/>
  <c r="R7978" i="1"/>
  <c r="N7978" i="1"/>
  <c r="T7978" i="1"/>
  <c r="L7979" i="1"/>
  <c r="T7979" i="1" s="1"/>
  <c r="N7979" i="1"/>
  <c r="Q7981" i="1"/>
  <c r="V7978" i="1" l="1"/>
  <c r="M7979" i="1"/>
  <c r="O7979" i="1"/>
  <c r="R7979" i="1"/>
  <c r="V7979" i="1" s="1"/>
  <c r="L7980" i="1"/>
  <c r="T7980" i="1" s="1"/>
  <c r="N7980" i="1"/>
  <c r="Q7982" i="1"/>
  <c r="M7980" i="1" l="1"/>
  <c r="L7981" i="1"/>
  <c r="T7981" i="1" s="1"/>
  <c r="O7980" i="1"/>
  <c r="R7980" i="1"/>
  <c r="V7980" i="1" s="1"/>
  <c r="N7981" i="1"/>
  <c r="Q7983" i="1"/>
  <c r="O7981" i="1" l="1"/>
  <c r="M7981" i="1"/>
  <c r="R7981" i="1"/>
  <c r="V7981" i="1" s="1"/>
  <c r="L7982" i="1"/>
  <c r="T7982" i="1" s="1"/>
  <c r="N7982" i="1"/>
  <c r="N7983" i="1" s="1"/>
  <c r="N7984" i="1" s="1"/>
  <c r="Q7984" i="1"/>
  <c r="O7982" i="1" l="1"/>
  <c r="M7982" i="1"/>
  <c r="L7983" i="1"/>
  <c r="T7983" i="1" s="1"/>
  <c r="R7982" i="1"/>
  <c r="V7982" i="1" s="1"/>
  <c r="N7985" i="1"/>
  <c r="N7986" i="1" s="1"/>
  <c r="Q7985" i="1"/>
  <c r="M7983" i="1" l="1"/>
  <c r="O7983" i="1"/>
  <c r="R7983" i="1"/>
  <c r="V7983" i="1" s="1"/>
  <c r="L7984" i="1"/>
  <c r="T7984" i="1" s="1"/>
  <c r="Q7986" i="1"/>
  <c r="N7987" i="1"/>
  <c r="O7984" i="1" l="1"/>
  <c r="M7984" i="1"/>
  <c r="R7984" i="1"/>
  <c r="V7984" i="1" s="1"/>
  <c r="L7985" i="1"/>
  <c r="O7985" i="1" s="1"/>
  <c r="N7988" i="1"/>
  <c r="Q7987" i="1"/>
  <c r="M7985" i="1" l="1"/>
  <c r="R7985" i="1"/>
  <c r="T7985" i="1"/>
  <c r="L7986" i="1"/>
  <c r="T7986" i="1" s="1"/>
  <c r="Q7988" i="1"/>
  <c r="N7989" i="1"/>
  <c r="L7987" i="1" l="1"/>
  <c r="T7987" i="1" s="1"/>
  <c r="M7986" i="1"/>
  <c r="O7986" i="1"/>
  <c r="R7986" i="1"/>
  <c r="V7985" i="1"/>
  <c r="N7990" i="1"/>
  <c r="Q7989" i="1"/>
  <c r="M7987" i="1" l="1"/>
  <c r="O7987" i="1"/>
  <c r="R7987" i="1"/>
  <c r="L7988" i="1"/>
  <c r="T7988" i="1" s="1"/>
  <c r="V7986" i="1"/>
  <c r="V7987" i="1" s="1"/>
  <c r="Q7990" i="1"/>
  <c r="N7991" i="1"/>
  <c r="M7988" i="1" l="1"/>
  <c r="L7989" i="1"/>
  <c r="T7989" i="1" s="1"/>
  <c r="O7988" i="1"/>
  <c r="R7988" i="1"/>
  <c r="V7988" i="1" s="1"/>
  <c r="N7992" i="1"/>
  <c r="Q7991" i="1"/>
  <c r="M7989" i="1" l="1"/>
  <c r="L7990" i="1"/>
  <c r="T7990" i="1" s="1"/>
  <c r="O7989" i="1"/>
  <c r="R7989" i="1"/>
  <c r="V7989" i="1" s="1"/>
  <c r="Q7992" i="1"/>
  <c r="N7993" i="1"/>
  <c r="O7990" i="1" l="1"/>
  <c r="M7990" i="1"/>
  <c r="R7990" i="1"/>
  <c r="V7990" i="1" s="1"/>
  <c r="L7991" i="1"/>
  <c r="T7991" i="1" s="1"/>
  <c r="N7994" i="1"/>
  <c r="Q7993" i="1"/>
  <c r="M7991" i="1" l="1"/>
  <c r="O7991" i="1"/>
  <c r="R7991" i="1"/>
  <c r="V7991" i="1" s="1"/>
  <c r="L7992" i="1"/>
  <c r="O7992" i="1" s="1"/>
  <c r="N7995" i="1"/>
  <c r="Q7994" i="1"/>
  <c r="L7993" i="1" l="1"/>
  <c r="T7993" i="1" s="1"/>
  <c r="M7992" i="1"/>
  <c r="R7992" i="1"/>
  <c r="T7992" i="1"/>
  <c r="Q7995" i="1"/>
  <c r="N7996" i="1"/>
  <c r="M7993" i="1" l="1"/>
  <c r="O7993" i="1"/>
  <c r="R7993" i="1"/>
  <c r="V7992" i="1"/>
  <c r="V7993" i="1" s="1"/>
  <c r="L7994" i="1"/>
  <c r="M7994" i="1" s="1"/>
  <c r="N7997" i="1"/>
  <c r="Q7996" i="1"/>
  <c r="L7995" i="1" l="1"/>
  <c r="T7995" i="1" s="1"/>
  <c r="O7994" i="1"/>
  <c r="R7994" i="1"/>
  <c r="T7994" i="1"/>
  <c r="Q7997" i="1"/>
  <c r="N7998" i="1"/>
  <c r="M7995" i="1" l="1"/>
  <c r="O7995" i="1"/>
  <c r="R7995" i="1"/>
  <c r="V7994" i="1"/>
  <c r="L7996" i="1"/>
  <c r="T7996" i="1" s="1"/>
  <c r="Q7998" i="1"/>
  <c r="V7995" i="1" l="1"/>
  <c r="L7997" i="1"/>
  <c r="T7997" i="1" s="1"/>
  <c r="O7996" i="1"/>
  <c r="R7996" i="1"/>
  <c r="M7996" i="1"/>
  <c r="Q7999" i="1"/>
  <c r="V7996" i="1" l="1"/>
  <c r="O7997" i="1"/>
  <c r="M7997" i="1"/>
  <c r="R7997" i="1"/>
  <c r="L7998" i="1"/>
  <c r="T7998" i="1" s="1"/>
  <c r="Q8000" i="1"/>
  <c r="V7997" i="1" l="1"/>
  <c r="M7998" i="1"/>
  <c r="L7999" i="1"/>
  <c r="U7999" i="1" s="1"/>
  <c r="R7998" i="1"/>
  <c r="V7998" i="1" s="1"/>
  <c r="O7998" i="1"/>
  <c r="Q8001" i="1"/>
  <c r="M7999" i="1" l="1"/>
  <c r="O7999" i="1"/>
  <c r="T7999" i="1"/>
  <c r="R7999" i="1"/>
  <c r="N7999" i="1"/>
  <c r="L8000" i="1"/>
  <c r="U8000" i="1" s="1"/>
  <c r="Q8002" i="1"/>
  <c r="V7999" i="1" l="1"/>
  <c r="M8000" i="1"/>
  <c r="O8000" i="1"/>
  <c r="N8000" i="1"/>
  <c r="R8000" i="1"/>
  <c r="T8000" i="1"/>
  <c r="L8001" i="1"/>
  <c r="U8001" i="1" s="1"/>
  <c r="Q8003" i="1"/>
  <c r="V8000" i="1" l="1"/>
  <c r="M8001" i="1"/>
  <c r="L8002" i="1"/>
  <c r="U8002" i="1" s="1"/>
  <c r="O8001" i="1"/>
  <c r="N8001" i="1"/>
  <c r="R8001" i="1"/>
  <c r="T8001" i="1"/>
  <c r="Q8004" i="1"/>
  <c r="N8002" i="1" l="1"/>
  <c r="N8003" i="1" s="1"/>
  <c r="M8002" i="1"/>
  <c r="O8002" i="1"/>
  <c r="R8002" i="1"/>
  <c r="T8002" i="1"/>
  <c r="V8001" i="1"/>
  <c r="L8003" i="1"/>
  <c r="T8003" i="1" s="1"/>
  <c r="Q8005" i="1"/>
  <c r="V8002" i="1" l="1"/>
  <c r="M8003" i="1"/>
  <c r="R8003" i="1"/>
  <c r="O8003" i="1"/>
  <c r="L8004" i="1"/>
  <c r="T8004" i="1" s="1"/>
  <c r="N8004" i="1"/>
  <c r="Q8006" i="1"/>
  <c r="V8003" i="1" l="1"/>
  <c r="L8005" i="1"/>
  <c r="T8005" i="1" s="1"/>
  <c r="M8004" i="1"/>
  <c r="O8004" i="1"/>
  <c r="R8004" i="1"/>
  <c r="V8004" i="1" s="1"/>
  <c r="N8005" i="1"/>
  <c r="Q8007" i="1"/>
  <c r="M8005" i="1" l="1"/>
  <c r="O8005" i="1"/>
  <c r="R8005" i="1"/>
  <c r="V8005" i="1" s="1"/>
  <c r="L8006" i="1"/>
  <c r="T8006" i="1" s="1"/>
  <c r="N8006" i="1"/>
  <c r="N8007" i="1" s="1"/>
  <c r="N8008" i="1" s="1"/>
  <c r="Q8008" i="1"/>
  <c r="M8006" i="1" l="1"/>
  <c r="L8007" i="1"/>
  <c r="T8007" i="1" s="1"/>
  <c r="O8006" i="1"/>
  <c r="R8006" i="1"/>
  <c r="V8006" i="1" s="1"/>
  <c r="N8009" i="1"/>
  <c r="N8010" i="1" s="1"/>
  <c r="Q8009" i="1"/>
  <c r="M8007" i="1" l="1"/>
  <c r="O8007" i="1"/>
  <c r="R8007" i="1"/>
  <c r="V8007" i="1" s="1"/>
  <c r="L8008" i="1"/>
  <c r="O8008" i="1" s="1"/>
  <c r="N8011" i="1"/>
  <c r="Q8010" i="1"/>
  <c r="M8008" i="1" l="1"/>
  <c r="R8008" i="1"/>
  <c r="T8008" i="1"/>
  <c r="L8009" i="1"/>
  <c r="T8009" i="1" s="1"/>
  <c r="Q8011" i="1"/>
  <c r="N8012" i="1"/>
  <c r="M8009" i="1" l="1"/>
  <c r="O8009" i="1"/>
  <c r="R8009" i="1"/>
  <c r="V8008" i="1"/>
  <c r="L8010" i="1"/>
  <c r="R8010" i="1" s="1"/>
  <c r="N8013" i="1"/>
  <c r="Q8012" i="1"/>
  <c r="O8010" i="1" l="1"/>
  <c r="V8009" i="1"/>
  <c r="M8010" i="1"/>
  <c r="T8010" i="1"/>
  <c r="L8011" i="1"/>
  <c r="T8011" i="1" s="1"/>
  <c r="Q8013" i="1"/>
  <c r="N8014" i="1"/>
  <c r="V8010" i="1" l="1"/>
  <c r="M8011" i="1"/>
  <c r="R8011" i="1"/>
  <c r="L8012" i="1"/>
  <c r="T8012" i="1" s="1"/>
  <c r="O8011" i="1"/>
  <c r="N8015" i="1"/>
  <c r="Q8014" i="1"/>
  <c r="V8011" i="1" l="1"/>
  <c r="M8012" i="1"/>
  <c r="O8012" i="1"/>
  <c r="R8012" i="1"/>
  <c r="L8013" i="1"/>
  <c r="O8013" i="1" s="1"/>
  <c r="Q8015" i="1"/>
  <c r="N8016" i="1"/>
  <c r="V8012" i="1" l="1"/>
  <c r="M8013" i="1"/>
  <c r="R8013" i="1"/>
  <c r="T8013" i="1"/>
  <c r="L8014" i="1"/>
  <c r="T8014" i="1" s="1"/>
  <c r="N8017" i="1"/>
  <c r="Q8016" i="1"/>
  <c r="M8014" i="1" l="1"/>
  <c r="L8015" i="1"/>
  <c r="T8015" i="1" s="1"/>
  <c r="O8014" i="1"/>
  <c r="R8014" i="1"/>
  <c r="V8013" i="1"/>
  <c r="Q8017" i="1"/>
  <c r="N8018" i="1"/>
  <c r="R8015" i="1" l="1"/>
  <c r="L8016" i="1"/>
  <c r="T8016" i="1" s="1"/>
  <c r="M8015" i="1"/>
  <c r="O8015" i="1"/>
  <c r="V8014" i="1"/>
  <c r="N8019" i="1"/>
  <c r="Q8018" i="1"/>
  <c r="L8017" i="1" l="1"/>
  <c r="T8017" i="1" s="1"/>
  <c r="R8016" i="1"/>
  <c r="M8016" i="1"/>
  <c r="O8016" i="1"/>
  <c r="V8015" i="1"/>
  <c r="Q8019" i="1"/>
  <c r="N8020" i="1"/>
  <c r="O8017" i="1" l="1"/>
  <c r="M8017" i="1"/>
  <c r="R8017" i="1"/>
  <c r="L8018" i="1"/>
  <c r="T8018" i="1" s="1"/>
  <c r="V8016" i="1"/>
  <c r="V8017" i="1" s="1"/>
  <c r="N8021" i="1"/>
  <c r="Q8020" i="1"/>
  <c r="M8018" i="1" l="1"/>
  <c r="O8018" i="1"/>
  <c r="L8019" i="1"/>
  <c r="T8019" i="1" s="1"/>
  <c r="R8018" i="1"/>
  <c r="V8018" i="1" s="1"/>
  <c r="Q8021" i="1"/>
  <c r="N8022" i="1"/>
  <c r="M8019" i="1" l="1"/>
  <c r="O8019" i="1"/>
  <c r="R8019" i="1"/>
  <c r="V8019" i="1" s="1"/>
  <c r="L8020" i="1"/>
  <c r="T8020" i="1" s="1"/>
  <c r="Q8022" i="1"/>
  <c r="M8020" i="1" l="1"/>
  <c r="L8021" i="1"/>
  <c r="T8021" i="1" s="1"/>
  <c r="O8020" i="1"/>
  <c r="R8020" i="1"/>
  <c r="V8020" i="1" s="1"/>
  <c r="Q8023" i="1"/>
  <c r="M8021" i="1" l="1"/>
  <c r="O8021" i="1"/>
  <c r="L8022" i="1"/>
  <c r="R8022" i="1" s="1"/>
  <c r="R8021" i="1"/>
  <c r="V8021" i="1" s="1"/>
  <c r="Q8024" i="1"/>
  <c r="T8022" i="1" l="1"/>
  <c r="V8022" i="1" s="1"/>
  <c r="L8023" i="1"/>
  <c r="U8023" i="1" s="1"/>
  <c r="M8022" i="1"/>
  <c r="O8022" i="1"/>
  <c r="Q8025" i="1"/>
  <c r="O8023" i="1" l="1"/>
  <c r="M8023" i="1"/>
  <c r="T8023" i="1"/>
  <c r="N8023" i="1"/>
  <c r="R8023" i="1"/>
  <c r="L8024" i="1"/>
  <c r="U8024" i="1" s="1"/>
  <c r="Q8026" i="1"/>
  <c r="V8023" i="1" l="1"/>
  <c r="M8024" i="1"/>
  <c r="N8024" i="1"/>
  <c r="L8025" i="1"/>
  <c r="U8025" i="1" s="1"/>
  <c r="O8024" i="1"/>
  <c r="R8024" i="1"/>
  <c r="T8024" i="1"/>
  <c r="Q8027" i="1"/>
  <c r="V8024" i="1" l="1"/>
  <c r="O8025" i="1"/>
  <c r="M8025" i="1"/>
  <c r="N8025" i="1"/>
  <c r="R8025" i="1"/>
  <c r="L8026" i="1"/>
  <c r="U8026" i="1" s="1"/>
  <c r="T8025" i="1"/>
  <c r="Q8028" i="1"/>
  <c r="V8025" i="1" l="1"/>
  <c r="O8026" i="1"/>
  <c r="M8026" i="1"/>
  <c r="N8026" i="1"/>
  <c r="N8027" i="1" s="1"/>
  <c r="L8027" i="1"/>
  <c r="T8027" i="1" s="1"/>
  <c r="R8026" i="1"/>
  <c r="T8026" i="1"/>
  <c r="Q8029" i="1"/>
  <c r="M8027" i="1" l="1"/>
  <c r="O8027" i="1"/>
  <c r="V8026" i="1"/>
  <c r="R8027" i="1"/>
  <c r="L8028" i="1"/>
  <c r="T8028" i="1" s="1"/>
  <c r="N8028" i="1"/>
  <c r="Q8030" i="1"/>
  <c r="V8027" i="1" l="1"/>
  <c r="M8028" i="1"/>
  <c r="O8028" i="1"/>
  <c r="R8028" i="1"/>
  <c r="L8029" i="1"/>
  <c r="T8029" i="1" s="1"/>
  <c r="N8029" i="1"/>
  <c r="Q8031" i="1"/>
  <c r="V8028" i="1" l="1"/>
  <c r="M8029" i="1"/>
  <c r="L8030" i="1"/>
  <c r="T8030" i="1" s="1"/>
  <c r="O8029" i="1"/>
  <c r="R8029" i="1"/>
  <c r="N8030" i="1"/>
  <c r="N8031" i="1" s="1"/>
  <c r="N8032" i="1" s="1"/>
  <c r="Q8032" i="1"/>
  <c r="V8029" i="1" l="1"/>
  <c r="L8031" i="1"/>
  <c r="T8031" i="1" s="1"/>
  <c r="R8030" i="1"/>
  <c r="M8030" i="1"/>
  <c r="O8030" i="1"/>
  <c r="N8033" i="1"/>
  <c r="N8034" i="1" s="1"/>
  <c r="Q8033" i="1"/>
  <c r="M8031" i="1" l="1"/>
  <c r="O8031" i="1"/>
  <c r="V8030" i="1"/>
  <c r="R8031" i="1"/>
  <c r="L8032" i="1"/>
  <c r="T8032" i="1" s="1"/>
  <c r="N8035" i="1"/>
  <c r="Q8034" i="1"/>
  <c r="V8031" i="1" l="1"/>
  <c r="L8033" i="1"/>
  <c r="T8033" i="1" s="1"/>
  <c r="O8032" i="1"/>
  <c r="R8032" i="1"/>
  <c r="V8032" i="1" s="1"/>
  <c r="M8032" i="1"/>
  <c r="Q8035" i="1"/>
  <c r="N8036" i="1"/>
  <c r="M8033" i="1" l="1"/>
  <c r="R8033" i="1"/>
  <c r="V8033" i="1" s="1"/>
  <c r="O8033" i="1"/>
  <c r="L8034" i="1"/>
  <c r="T8034" i="1" s="1"/>
  <c r="N8037" i="1"/>
  <c r="Q8036" i="1"/>
  <c r="M8034" i="1" l="1"/>
  <c r="L8035" i="1"/>
  <c r="T8035" i="1" s="1"/>
  <c r="O8034" i="1"/>
  <c r="R8034" i="1"/>
  <c r="V8034" i="1" s="1"/>
  <c r="Q8037" i="1"/>
  <c r="N8038" i="1"/>
  <c r="M8035" i="1" l="1"/>
  <c r="O8035" i="1"/>
  <c r="R8035" i="1"/>
  <c r="V8035" i="1" s="1"/>
  <c r="L8036" i="1"/>
  <c r="T8036" i="1" s="1"/>
  <c r="N8039" i="1"/>
  <c r="Q8038" i="1"/>
  <c r="M8036" i="1" l="1"/>
  <c r="R8036" i="1"/>
  <c r="V8036" i="1" s="1"/>
  <c r="L8037" i="1"/>
  <c r="O8037" i="1" s="1"/>
  <c r="O8036" i="1"/>
  <c r="Q8039" i="1"/>
  <c r="N8040" i="1"/>
  <c r="L8038" i="1" l="1"/>
  <c r="T8038" i="1" s="1"/>
  <c r="M8037" i="1"/>
  <c r="R8037" i="1"/>
  <c r="T8037" i="1"/>
  <c r="N8041" i="1"/>
  <c r="Q8040" i="1"/>
  <c r="M8038" i="1" l="1"/>
  <c r="O8038" i="1"/>
  <c r="R8038" i="1"/>
  <c r="V8037" i="1"/>
  <c r="L8039" i="1"/>
  <c r="T8039" i="1" s="1"/>
  <c r="Q8041" i="1"/>
  <c r="N8042" i="1"/>
  <c r="V8038" i="1" l="1"/>
  <c r="M8039" i="1"/>
  <c r="O8039" i="1"/>
  <c r="R8039" i="1"/>
  <c r="V8039" i="1" s="1"/>
  <c r="L8040" i="1"/>
  <c r="O8040" i="1" s="1"/>
  <c r="N8043" i="1"/>
  <c r="Q8042" i="1"/>
  <c r="L8041" i="1" l="1"/>
  <c r="T8041" i="1" s="1"/>
  <c r="M8040" i="1"/>
  <c r="R8040" i="1"/>
  <c r="T8040" i="1"/>
  <c r="Q8043" i="1"/>
  <c r="N8044" i="1"/>
  <c r="M8041" i="1" l="1"/>
  <c r="O8041" i="1"/>
  <c r="R8041" i="1"/>
  <c r="V8040" i="1"/>
  <c r="V8041" i="1" s="1"/>
  <c r="L8042" i="1"/>
  <c r="M8042" i="1" s="1"/>
  <c r="N8045" i="1"/>
  <c r="Q8044" i="1"/>
  <c r="R8042" i="1" l="1"/>
  <c r="T8042" i="1"/>
  <c r="L8043" i="1"/>
  <c r="T8043" i="1" s="1"/>
  <c r="O8042" i="1"/>
  <c r="Q8045" i="1"/>
  <c r="N8046" i="1"/>
  <c r="L8044" i="1" l="1"/>
  <c r="T8044" i="1" s="1"/>
  <c r="M8043" i="1"/>
  <c r="O8043" i="1"/>
  <c r="R8043" i="1"/>
  <c r="V8042" i="1"/>
  <c r="Q8046" i="1"/>
  <c r="M8044" i="1" l="1"/>
  <c r="O8044" i="1"/>
  <c r="R8044" i="1"/>
  <c r="L8045" i="1"/>
  <c r="T8045" i="1" s="1"/>
  <c r="V8043" i="1"/>
  <c r="Q8047" i="1"/>
  <c r="V8044" i="1" l="1"/>
  <c r="M8045" i="1"/>
  <c r="O8045" i="1"/>
  <c r="R8045" i="1"/>
  <c r="L8046" i="1"/>
  <c r="R8046" i="1" s="1"/>
  <c r="Q8048" i="1"/>
  <c r="V8045" i="1" l="1"/>
  <c r="L8047" i="1"/>
  <c r="U8047" i="1" s="1"/>
  <c r="M8046" i="1"/>
  <c r="T8046" i="1"/>
  <c r="V8046" i="1" s="1"/>
  <c r="O8046" i="1"/>
  <c r="Q8049" i="1"/>
  <c r="M8047" i="1" l="1"/>
  <c r="O8047" i="1"/>
  <c r="N8047" i="1"/>
  <c r="T8047" i="1"/>
  <c r="R8047" i="1"/>
  <c r="L8048" i="1"/>
  <c r="U8048" i="1" s="1"/>
  <c r="Q8050" i="1"/>
  <c r="V8047" i="1" l="1"/>
  <c r="O8048" i="1"/>
  <c r="L8049" i="1"/>
  <c r="U8049" i="1" s="1"/>
  <c r="N8048" i="1"/>
  <c r="T8048" i="1"/>
  <c r="M8048" i="1"/>
  <c r="R8048" i="1"/>
  <c r="Q8051" i="1"/>
  <c r="M8049" i="1" l="1"/>
  <c r="O8049" i="1"/>
  <c r="N8049" i="1"/>
  <c r="V8048" i="1"/>
  <c r="L8050" i="1"/>
  <c r="U8050" i="1" s="1"/>
  <c r="R8049" i="1"/>
  <c r="T8049" i="1"/>
  <c r="Q8052" i="1"/>
  <c r="V8049" i="1" l="1"/>
  <c r="M8050" i="1"/>
  <c r="O8050" i="1"/>
  <c r="L8051" i="1"/>
  <c r="T8051" i="1" s="1"/>
  <c r="N8050" i="1"/>
  <c r="N8051" i="1" s="1"/>
  <c r="R8050" i="1"/>
  <c r="T8050" i="1"/>
  <c r="Q8053" i="1"/>
  <c r="V8050" i="1" l="1"/>
  <c r="M8051" i="1"/>
  <c r="O8051" i="1"/>
  <c r="R8051" i="1"/>
  <c r="V8051" i="1" s="1"/>
  <c r="L8052" i="1"/>
  <c r="T8052" i="1" s="1"/>
  <c r="N8052" i="1"/>
  <c r="Q8054" i="1"/>
  <c r="M8052" i="1" l="1"/>
  <c r="O8052" i="1"/>
  <c r="L8053" i="1"/>
  <c r="T8053" i="1" s="1"/>
  <c r="R8052" i="1"/>
  <c r="V8052" i="1" s="1"/>
  <c r="N8053" i="1"/>
  <c r="Q8055" i="1"/>
  <c r="M8053" i="1" l="1"/>
  <c r="R8053" i="1"/>
  <c r="V8053" i="1" s="1"/>
  <c r="O8053" i="1"/>
  <c r="L8054" i="1"/>
  <c r="T8054" i="1" s="1"/>
  <c r="N8054" i="1"/>
  <c r="N8055" i="1" s="1"/>
  <c r="N8056" i="1" s="1"/>
  <c r="Q8056" i="1"/>
  <c r="M8054" i="1" l="1"/>
  <c r="O8054" i="1"/>
  <c r="L8055" i="1"/>
  <c r="T8055" i="1" s="1"/>
  <c r="R8054" i="1"/>
  <c r="V8054" i="1" s="1"/>
  <c r="N8057" i="1"/>
  <c r="N8058" i="1" s="1"/>
  <c r="Q8057" i="1"/>
  <c r="O8055" i="1" l="1"/>
  <c r="M8055" i="1"/>
  <c r="R8055" i="1"/>
  <c r="V8055" i="1" s="1"/>
  <c r="L8056" i="1"/>
  <c r="T8056" i="1" s="1"/>
  <c r="Q8058" i="1"/>
  <c r="N8059" i="1"/>
  <c r="M8056" i="1" l="1"/>
  <c r="O8056" i="1"/>
  <c r="L8057" i="1"/>
  <c r="T8057" i="1" s="1"/>
  <c r="R8056" i="1"/>
  <c r="V8056" i="1" s="1"/>
  <c r="N8060" i="1"/>
  <c r="Q8059" i="1"/>
  <c r="O8057" i="1" l="1"/>
  <c r="M8057" i="1"/>
  <c r="R8057" i="1"/>
  <c r="V8057" i="1" s="1"/>
  <c r="L8058" i="1"/>
  <c r="T8058" i="1" s="1"/>
  <c r="Q8060" i="1"/>
  <c r="N8061" i="1"/>
  <c r="O8058" i="1" l="1"/>
  <c r="M8058" i="1"/>
  <c r="R8058" i="1"/>
  <c r="V8058" i="1" s="1"/>
  <c r="L8059" i="1"/>
  <c r="T8059" i="1" s="1"/>
  <c r="N8062" i="1"/>
  <c r="Q8061" i="1"/>
  <c r="L8060" i="1" l="1"/>
  <c r="T8060" i="1" s="1"/>
  <c r="M8059" i="1"/>
  <c r="O8059" i="1"/>
  <c r="R8059" i="1"/>
  <c r="V8059" i="1" s="1"/>
  <c r="Q8062" i="1"/>
  <c r="N8063" i="1"/>
  <c r="O8060" i="1" l="1"/>
  <c r="M8060" i="1"/>
  <c r="R8060" i="1"/>
  <c r="V8060" i="1" s="1"/>
  <c r="L8061" i="1"/>
  <c r="O8061" i="1" s="1"/>
  <c r="N8064" i="1"/>
  <c r="Q8063" i="1"/>
  <c r="R8061" i="1" l="1"/>
  <c r="T8061" i="1"/>
  <c r="L8062" i="1"/>
  <c r="T8062" i="1" s="1"/>
  <c r="M8061" i="1"/>
  <c r="Q8064" i="1"/>
  <c r="N8065" i="1"/>
  <c r="M8062" i="1" l="1"/>
  <c r="L8063" i="1"/>
  <c r="T8063" i="1" s="1"/>
  <c r="O8062" i="1"/>
  <c r="R8062" i="1"/>
  <c r="V8061" i="1"/>
  <c r="N8066" i="1"/>
  <c r="Q8065" i="1"/>
  <c r="M8063" i="1" l="1"/>
  <c r="O8063" i="1"/>
  <c r="R8063" i="1"/>
  <c r="V8062" i="1"/>
  <c r="V8063" i="1" s="1"/>
  <c r="L8064" i="1"/>
  <c r="T8064" i="1" s="1"/>
  <c r="Q8066" i="1"/>
  <c r="N8067" i="1"/>
  <c r="L8065" i="1" l="1"/>
  <c r="T8065" i="1" s="1"/>
  <c r="M8064" i="1"/>
  <c r="O8064" i="1"/>
  <c r="R8064" i="1"/>
  <c r="V8064" i="1" s="1"/>
  <c r="N8068" i="1"/>
  <c r="Q8067" i="1"/>
  <c r="M8065" i="1" l="1"/>
  <c r="O8065" i="1"/>
  <c r="R8065" i="1"/>
  <c r="V8065" i="1" s="1"/>
  <c r="L8066" i="1"/>
  <c r="T8066" i="1" s="1"/>
  <c r="Q8068" i="1"/>
  <c r="N8069" i="1"/>
  <c r="M8066" i="1" l="1"/>
  <c r="L8067" i="1"/>
  <c r="T8067" i="1" s="1"/>
  <c r="R8066" i="1"/>
  <c r="V8066" i="1" s="1"/>
  <c r="O8066" i="1"/>
  <c r="Q8069" i="1"/>
  <c r="N8070" i="1"/>
  <c r="O8067" i="1" l="1"/>
  <c r="M8067" i="1"/>
  <c r="R8067" i="1"/>
  <c r="V8067" i="1" s="1"/>
  <c r="L8068" i="1"/>
  <c r="T8068" i="1" s="1"/>
  <c r="Q8070" i="1"/>
  <c r="M8068" i="1" l="1"/>
  <c r="R8068" i="1"/>
  <c r="V8068" i="1" s="1"/>
  <c r="L8069" i="1"/>
  <c r="R8069" i="1" s="1"/>
  <c r="O8068" i="1"/>
  <c r="Q8071" i="1"/>
  <c r="O8069" i="1" l="1"/>
  <c r="L8070" i="1"/>
  <c r="T8070" i="1" s="1"/>
  <c r="T8069" i="1"/>
  <c r="V8069" i="1" s="1"/>
  <c r="M8069" i="1"/>
  <c r="Q8072" i="1"/>
  <c r="M8070" i="1" l="1"/>
  <c r="O8070" i="1"/>
  <c r="R8070" i="1"/>
  <c r="V8070" i="1" s="1"/>
  <c r="L8071" i="1"/>
  <c r="U8071" i="1" s="1"/>
  <c r="Q8073" i="1"/>
  <c r="O8071" i="1" l="1"/>
  <c r="M8071" i="1"/>
  <c r="L8072" i="1"/>
  <c r="U8072" i="1" s="1"/>
  <c r="N8071" i="1"/>
  <c r="R8071" i="1"/>
  <c r="T8071" i="1"/>
  <c r="Q8074" i="1"/>
  <c r="V8071" i="1" l="1"/>
  <c r="O8072" i="1"/>
  <c r="M8072" i="1"/>
  <c r="N8072" i="1"/>
  <c r="R8072" i="1"/>
  <c r="T8072" i="1"/>
  <c r="L8073" i="1"/>
  <c r="U8073" i="1" s="1"/>
  <c r="Q8075" i="1"/>
  <c r="V8072" i="1" l="1"/>
  <c r="O8073" i="1"/>
  <c r="M8073" i="1"/>
  <c r="N8073" i="1"/>
  <c r="L8074" i="1"/>
  <c r="U8074" i="1" s="1"/>
  <c r="R8073" i="1"/>
  <c r="T8073" i="1"/>
  <c r="Q8076" i="1"/>
  <c r="V8073" i="1" l="1"/>
  <c r="O8074" i="1"/>
  <c r="M8074" i="1"/>
  <c r="N8074" i="1"/>
  <c r="N8075" i="1" s="1"/>
  <c r="R8074" i="1"/>
  <c r="T8074" i="1"/>
  <c r="L8075" i="1"/>
  <c r="T8075" i="1" s="1"/>
  <c r="Q8077" i="1"/>
  <c r="V8074" i="1" l="1"/>
  <c r="M8075" i="1"/>
  <c r="O8075" i="1"/>
  <c r="L8076" i="1"/>
  <c r="T8076" i="1" s="1"/>
  <c r="R8075" i="1"/>
  <c r="N8076" i="1"/>
  <c r="Q8078" i="1"/>
  <c r="V8075" i="1" l="1"/>
  <c r="M8076" i="1"/>
  <c r="R8076" i="1"/>
  <c r="O8076" i="1"/>
  <c r="L8077" i="1"/>
  <c r="T8077" i="1" s="1"/>
  <c r="N8077" i="1"/>
  <c r="Q8079" i="1"/>
  <c r="V8076" i="1" l="1"/>
  <c r="O8077" i="1"/>
  <c r="M8077" i="1"/>
  <c r="L8078" i="1"/>
  <c r="T8078" i="1" s="1"/>
  <c r="R8077" i="1"/>
  <c r="V8077" i="1" s="1"/>
  <c r="N8078" i="1"/>
  <c r="N8079" i="1" s="1"/>
  <c r="N8080" i="1" s="1"/>
  <c r="Q8080" i="1"/>
  <c r="O8078" i="1" l="1"/>
  <c r="M8078" i="1"/>
  <c r="R8078" i="1"/>
  <c r="V8078" i="1" s="1"/>
  <c r="L8079" i="1"/>
  <c r="T8079" i="1" s="1"/>
  <c r="N8081" i="1"/>
  <c r="N8082" i="1" s="1"/>
  <c r="Q8081" i="1"/>
  <c r="M8079" i="1" l="1"/>
  <c r="L8080" i="1"/>
  <c r="R8080" i="1" s="1"/>
  <c r="O8079" i="1"/>
  <c r="R8079" i="1"/>
  <c r="V8079" i="1" s="1"/>
  <c r="N8083" i="1"/>
  <c r="Q8082" i="1"/>
  <c r="L8081" i="1" l="1"/>
  <c r="T8081" i="1" s="1"/>
  <c r="T8080" i="1"/>
  <c r="V8080" i="1" s="1"/>
  <c r="M8080" i="1"/>
  <c r="O8080" i="1"/>
  <c r="Q8083" i="1"/>
  <c r="N8084" i="1"/>
  <c r="M8081" i="1" l="1"/>
  <c r="O8081" i="1"/>
  <c r="L8082" i="1"/>
  <c r="T8082" i="1" s="1"/>
  <c r="R8081" i="1"/>
  <c r="V8081" i="1" s="1"/>
  <c r="N8085" i="1"/>
  <c r="Q8084" i="1"/>
  <c r="M8082" i="1" l="1"/>
  <c r="L8083" i="1"/>
  <c r="T8083" i="1" s="1"/>
  <c r="O8082" i="1"/>
  <c r="R8082" i="1"/>
  <c r="V8082" i="1" s="1"/>
  <c r="Q8085" i="1"/>
  <c r="N8086" i="1"/>
  <c r="M8083" i="1" l="1"/>
  <c r="L8084" i="1"/>
  <c r="T8084" i="1" s="1"/>
  <c r="O8083" i="1"/>
  <c r="R8083" i="1"/>
  <c r="V8083" i="1" s="1"/>
  <c r="N8087" i="1"/>
  <c r="Q8086" i="1"/>
  <c r="M8084" i="1" l="1"/>
  <c r="L8085" i="1"/>
  <c r="T8085" i="1" s="1"/>
  <c r="O8084" i="1"/>
  <c r="R8084" i="1"/>
  <c r="V8084" i="1" s="1"/>
  <c r="N8088" i="1"/>
  <c r="Q8087" i="1"/>
  <c r="M8085" i="1" l="1"/>
  <c r="O8085" i="1"/>
  <c r="L8086" i="1"/>
  <c r="T8086" i="1" s="1"/>
  <c r="R8085" i="1"/>
  <c r="V8085" i="1" s="1"/>
  <c r="Q8088" i="1"/>
  <c r="N8089" i="1"/>
  <c r="M8086" i="1" l="1"/>
  <c r="O8086" i="1"/>
  <c r="L8087" i="1"/>
  <c r="T8087" i="1" s="1"/>
  <c r="R8086" i="1"/>
  <c r="V8086" i="1" s="1"/>
  <c r="N8090" i="1"/>
  <c r="Q8089" i="1"/>
  <c r="M8087" i="1" l="1"/>
  <c r="O8087" i="1"/>
  <c r="L8088" i="1"/>
  <c r="T8088" i="1" s="1"/>
  <c r="R8087" i="1"/>
  <c r="V8087" i="1" s="1"/>
  <c r="Q8090" i="1"/>
  <c r="N8091" i="1"/>
  <c r="M8088" i="1" l="1"/>
  <c r="O8088" i="1"/>
  <c r="R8088" i="1"/>
  <c r="V8088" i="1" s="1"/>
  <c r="L8089" i="1"/>
  <c r="T8089" i="1" s="1"/>
  <c r="N8092" i="1"/>
  <c r="Q8091" i="1"/>
  <c r="M8089" i="1" l="1"/>
  <c r="O8089" i="1"/>
  <c r="R8089" i="1"/>
  <c r="V8089" i="1" s="1"/>
  <c r="L8090" i="1"/>
  <c r="T8090" i="1" s="1"/>
  <c r="Q8092" i="1"/>
  <c r="N8093" i="1"/>
  <c r="L8091" i="1" l="1"/>
  <c r="T8091" i="1" s="1"/>
  <c r="M8090" i="1"/>
  <c r="O8090" i="1"/>
  <c r="R8090" i="1"/>
  <c r="V8090" i="1" s="1"/>
  <c r="N8094" i="1"/>
  <c r="Q8093" i="1"/>
  <c r="M8091" i="1" l="1"/>
  <c r="O8091" i="1"/>
  <c r="R8091" i="1"/>
  <c r="V8091" i="1" s="1"/>
  <c r="L8092" i="1"/>
  <c r="T8092" i="1" s="1"/>
  <c r="Q8094" i="1"/>
  <c r="M8092" i="1" l="1"/>
  <c r="O8092" i="1"/>
  <c r="R8092" i="1"/>
  <c r="V8092" i="1" s="1"/>
  <c r="L8093" i="1"/>
  <c r="T8093" i="1" s="1"/>
  <c r="Q8095" i="1"/>
  <c r="M8093" i="1" l="1"/>
  <c r="L8094" i="1"/>
  <c r="T8094" i="1" s="1"/>
  <c r="O8093" i="1"/>
  <c r="R8093" i="1"/>
  <c r="V8093" i="1" s="1"/>
  <c r="Q8096" i="1"/>
  <c r="M8094" i="1" l="1"/>
  <c r="O8094" i="1"/>
  <c r="L8095" i="1"/>
  <c r="U8095" i="1" s="1"/>
  <c r="R8094" i="1"/>
  <c r="V8094" i="1" s="1"/>
  <c r="Q8097" i="1"/>
  <c r="M8095" i="1" l="1"/>
  <c r="O8095" i="1"/>
  <c r="N8095" i="1"/>
  <c r="R8095" i="1"/>
  <c r="T8095" i="1"/>
  <c r="L8096" i="1"/>
  <c r="U8096" i="1" s="1"/>
  <c r="Q8098" i="1"/>
  <c r="V8095" i="1" l="1"/>
  <c r="R8096" i="1"/>
  <c r="N8096" i="1"/>
  <c r="T8096" i="1"/>
  <c r="M8096" i="1"/>
  <c r="L8097" i="1"/>
  <c r="U8097" i="1" s="1"/>
  <c r="O8096" i="1"/>
  <c r="Q8099" i="1"/>
  <c r="V8096" i="1" l="1"/>
  <c r="O8097" i="1"/>
  <c r="R8097" i="1"/>
  <c r="M8097" i="1"/>
  <c r="L8098" i="1"/>
  <c r="U8098" i="1" s="1"/>
  <c r="N8097" i="1"/>
  <c r="T8097" i="1"/>
  <c r="Q8100" i="1"/>
  <c r="V8097" i="1" l="1"/>
  <c r="M8098" i="1"/>
  <c r="O8098" i="1"/>
  <c r="N8098" i="1"/>
  <c r="R8098" i="1"/>
  <c r="T8098" i="1"/>
  <c r="L8099" i="1"/>
  <c r="T8099" i="1" s="1"/>
  <c r="N8099" i="1"/>
  <c r="Q8101" i="1"/>
  <c r="V8098" i="1" l="1"/>
  <c r="R8099" i="1"/>
  <c r="L8100" i="1"/>
  <c r="T8100" i="1" s="1"/>
  <c r="O8099" i="1"/>
  <c r="M8099" i="1"/>
  <c r="V8099" i="1"/>
  <c r="N8100" i="1"/>
  <c r="Q8102" i="1"/>
  <c r="M8100" i="1" l="1"/>
  <c r="O8100" i="1"/>
  <c r="R8100" i="1"/>
  <c r="V8100" i="1" s="1"/>
  <c r="L8101" i="1"/>
  <c r="T8101" i="1" s="1"/>
  <c r="N8101" i="1"/>
  <c r="Q8103" i="1"/>
  <c r="M8101" i="1" l="1"/>
  <c r="O8101" i="1"/>
  <c r="L8102" i="1"/>
  <c r="T8102" i="1" s="1"/>
  <c r="R8101" i="1"/>
  <c r="V8101" i="1" s="1"/>
  <c r="N8102" i="1"/>
  <c r="N8103" i="1" s="1"/>
  <c r="N8104" i="1" s="1"/>
  <c r="Q8104" i="1"/>
  <c r="M8102" i="1" l="1"/>
  <c r="O8102" i="1"/>
  <c r="R8102" i="1"/>
  <c r="V8102" i="1" s="1"/>
  <c r="L8103" i="1"/>
  <c r="T8103" i="1" s="1"/>
  <c r="N8105" i="1"/>
  <c r="Q8105" i="1"/>
  <c r="N8106" i="1"/>
  <c r="L8104" i="1" l="1"/>
  <c r="T8104" i="1" s="1"/>
  <c r="M8103" i="1"/>
  <c r="O8103" i="1"/>
  <c r="R8103" i="1"/>
  <c r="V8103" i="1" s="1"/>
  <c r="N8107" i="1"/>
  <c r="Q8106" i="1"/>
  <c r="M8104" i="1" l="1"/>
  <c r="O8104" i="1"/>
  <c r="R8104" i="1"/>
  <c r="V8104" i="1" s="1"/>
  <c r="L8105" i="1"/>
  <c r="T8105" i="1" s="1"/>
  <c r="Q8107" i="1"/>
  <c r="N8108" i="1"/>
  <c r="L8106" i="1" l="1"/>
  <c r="T8106" i="1" s="1"/>
  <c r="M8105" i="1"/>
  <c r="O8105" i="1"/>
  <c r="R8105" i="1"/>
  <c r="V8105" i="1" s="1"/>
  <c r="N8109" i="1"/>
  <c r="Q8108" i="1"/>
  <c r="O8106" i="1" l="1"/>
  <c r="M8106" i="1"/>
  <c r="R8106" i="1"/>
  <c r="V8106" i="1" s="1"/>
  <c r="L8107" i="1"/>
  <c r="T8107" i="1" s="1"/>
  <c r="Q8109" i="1"/>
  <c r="N8110" i="1"/>
  <c r="L8108" i="1" l="1"/>
  <c r="T8108" i="1" s="1"/>
  <c r="O8107" i="1"/>
  <c r="M8107" i="1"/>
  <c r="R8107" i="1"/>
  <c r="V8107" i="1" s="1"/>
  <c r="N8111" i="1"/>
  <c r="Q8110" i="1"/>
  <c r="M8108" i="1" l="1"/>
  <c r="O8108" i="1"/>
  <c r="L8109" i="1"/>
  <c r="T8109" i="1" s="1"/>
  <c r="R8108" i="1"/>
  <c r="V8108" i="1" s="1"/>
  <c r="Q8111" i="1"/>
  <c r="N8112" i="1"/>
  <c r="M8109" i="1" l="1"/>
  <c r="O8109" i="1"/>
  <c r="R8109" i="1"/>
  <c r="V8109" i="1" s="1"/>
  <c r="L8110" i="1"/>
  <c r="T8110" i="1" s="1"/>
  <c r="N8113" i="1"/>
  <c r="Q8112" i="1"/>
  <c r="M8110" i="1" l="1"/>
  <c r="L8111" i="1"/>
  <c r="T8111" i="1" s="1"/>
  <c r="O8110" i="1"/>
  <c r="R8110" i="1"/>
  <c r="V8110" i="1" s="1"/>
  <c r="Q8113" i="1"/>
  <c r="N8114" i="1"/>
  <c r="L8112" i="1" l="1"/>
  <c r="T8112" i="1" s="1"/>
  <c r="M8111" i="1"/>
  <c r="O8111" i="1"/>
  <c r="R8111" i="1"/>
  <c r="V8111" i="1" s="1"/>
  <c r="N8115" i="1"/>
  <c r="Q8114" i="1"/>
  <c r="M8112" i="1" l="1"/>
  <c r="L8113" i="1"/>
  <c r="T8113" i="1" s="1"/>
  <c r="O8112" i="1"/>
  <c r="R8112" i="1"/>
  <c r="V8112" i="1" s="1"/>
  <c r="Q8115" i="1"/>
  <c r="N8116" i="1"/>
  <c r="M8113" i="1" l="1"/>
  <c r="L8114" i="1"/>
  <c r="T8114" i="1" s="1"/>
  <c r="O8113" i="1"/>
  <c r="R8113" i="1"/>
  <c r="V8113" i="1" s="1"/>
  <c r="N8117" i="1"/>
  <c r="Q8116" i="1"/>
  <c r="O8114" i="1" l="1"/>
  <c r="R8114" i="1"/>
  <c r="V8114" i="1" s="1"/>
  <c r="M8114" i="1"/>
  <c r="L8115" i="1"/>
  <c r="R8115" i="1" s="1"/>
  <c r="Q8117" i="1"/>
  <c r="N8118" i="1"/>
  <c r="L8116" i="1" l="1"/>
  <c r="T8116" i="1" s="1"/>
  <c r="M8115" i="1"/>
  <c r="O8115" i="1"/>
  <c r="T8115" i="1"/>
  <c r="V8115" i="1" s="1"/>
  <c r="Q8118" i="1"/>
  <c r="M8116" i="1" l="1"/>
  <c r="O8116" i="1"/>
  <c r="R8116" i="1"/>
  <c r="V8116" i="1" s="1"/>
  <c r="L8117" i="1"/>
  <c r="R8117" i="1" s="1"/>
  <c r="Q8119" i="1"/>
  <c r="T8117" i="1" l="1"/>
  <c r="V8117" i="1" s="1"/>
  <c r="L8118" i="1"/>
  <c r="T8118" i="1" s="1"/>
  <c r="M8117" i="1"/>
  <c r="O8117" i="1"/>
  <c r="Q8120" i="1"/>
  <c r="O8118" i="1" l="1"/>
  <c r="M8118" i="1"/>
  <c r="R8118" i="1"/>
  <c r="V8118" i="1" s="1"/>
  <c r="L8119" i="1"/>
  <c r="U8119" i="1" s="1"/>
  <c r="Q8121" i="1"/>
  <c r="O8119" i="1" l="1"/>
  <c r="M8119" i="1"/>
  <c r="N8119" i="1"/>
  <c r="R8119" i="1"/>
  <c r="T8119" i="1"/>
  <c r="L8120" i="1"/>
  <c r="U8120" i="1" s="1"/>
  <c r="Q8122" i="1"/>
  <c r="V8119" i="1" l="1"/>
  <c r="M8120" i="1"/>
  <c r="O8120" i="1"/>
  <c r="L8121" i="1"/>
  <c r="M8121" i="1" s="1"/>
  <c r="N8120" i="1"/>
  <c r="R8120" i="1"/>
  <c r="T8120" i="1"/>
  <c r="Q8123" i="1"/>
  <c r="V8120" i="1" l="1"/>
  <c r="L8122" i="1"/>
  <c r="U8122" i="1" s="1"/>
  <c r="N8121" i="1"/>
  <c r="R8121" i="1"/>
  <c r="T8121" i="1"/>
  <c r="U8121" i="1"/>
  <c r="O8121" i="1"/>
  <c r="Q8124" i="1"/>
  <c r="O8122" i="1" l="1"/>
  <c r="R8122" i="1"/>
  <c r="T8122" i="1"/>
  <c r="N8122" i="1"/>
  <c r="N8123" i="1" s="1"/>
  <c r="V8121" i="1"/>
  <c r="M8122" i="1"/>
  <c r="L8123" i="1"/>
  <c r="T8123" i="1" s="1"/>
  <c r="Q8125" i="1"/>
  <c r="V8122" i="1" l="1"/>
  <c r="O8123" i="1"/>
  <c r="L8124" i="1"/>
  <c r="T8124" i="1" s="1"/>
  <c r="M8123" i="1"/>
  <c r="R8123" i="1"/>
  <c r="V8123" i="1" s="1"/>
  <c r="N8124" i="1"/>
  <c r="Q8126" i="1"/>
  <c r="O8124" i="1" l="1"/>
  <c r="M8124" i="1"/>
  <c r="R8124" i="1"/>
  <c r="V8124" i="1" s="1"/>
  <c r="L8125" i="1"/>
  <c r="T8125" i="1" s="1"/>
  <c r="N8125" i="1"/>
  <c r="Q8127" i="1"/>
  <c r="L8126" i="1" l="1"/>
  <c r="T8126" i="1" s="1"/>
  <c r="O8125" i="1"/>
  <c r="M8125" i="1"/>
  <c r="R8125" i="1"/>
  <c r="V8125" i="1" s="1"/>
  <c r="N8126" i="1"/>
  <c r="N8127" i="1" s="1"/>
  <c r="N8128" i="1" s="1"/>
  <c r="Q8128" i="1"/>
  <c r="M8126" i="1" l="1"/>
  <c r="O8126" i="1"/>
  <c r="R8126" i="1"/>
  <c r="V8126" i="1" s="1"/>
  <c r="L8127" i="1"/>
  <c r="T8127" i="1" s="1"/>
  <c r="N8129" i="1"/>
  <c r="N8130" i="1" s="1"/>
  <c r="Q8129" i="1"/>
  <c r="O8127" i="1" l="1"/>
  <c r="M8127" i="1"/>
  <c r="L8128" i="1"/>
  <c r="T8128" i="1" s="1"/>
  <c r="R8127" i="1"/>
  <c r="V8127" i="1" s="1"/>
  <c r="Q8130" i="1"/>
  <c r="N8131" i="1"/>
  <c r="M8128" i="1" l="1"/>
  <c r="O8128" i="1"/>
  <c r="R8128" i="1"/>
  <c r="V8128" i="1" s="1"/>
  <c r="L8129" i="1"/>
  <c r="T8129" i="1" s="1"/>
  <c r="N8132" i="1"/>
  <c r="Q8131" i="1"/>
  <c r="O8129" i="1" l="1"/>
  <c r="M8129" i="1"/>
  <c r="R8129" i="1"/>
  <c r="V8129" i="1" s="1"/>
  <c r="L8130" i="1"/>
  <c r="M8130" i="1" s="1"/>
  <c r="Q8132" i="1"/>
  <c r="N8133" i="1"/>
  <c r="L8131" i="1" l="1"/>
  <c r="T8131" i="1" s="1"/>
  <c r="R8130" i="1"/>
  <c r="T8130" i="1"/>
  <c r="O8130" i="1"/>
  <c r="N8134" i="1"/>
  <c r="Q8133" i="1"/>
  <c r="M8131" i="1" l="1"/>
  <c r="R8131" i="1"/>
  <c r="O8131" i="1"/>
  <c r="L8132" i="1"/>
  <c r="T8132" i="1" s="1"/>
  <c r="V8130" i="1"/>
  <c r="V8131" i="1" s="1"/>
  <c r="Q8134" i="1"/>
  <c r="N8135" i="1"/>
  <c r="M8132" i="1" l="1"/>
  <c r="O8132" i="1"/>
  <c r="L8133" i="1"/>
  <c r="T8133" i="1" s="1"/>
  <c r="R8132" i="1"/>
  <c r="V8132" i="1" s="1"/>
  <c r="N8136" i="1"/>
  <c r="Q8135" i="1"/>
  <c r="M8133" i="1" l="1"/>
  <c r="O8133" i="1"/>
  <c r="R8133" i="1"/>
  <c r="V8133" i="1" s="1"/>
  <c r="L8134" i="1"/>
  <c r="T8134" i="1" s="1"/>
  <c r="Q8136" i="1"/>
  <c r="N8137" i="1"/>
  <c r="M8134" i="1" l="1"/>
  <c r="O8134" i="1"/>
  <c r="R8134" i="1"/>
  <c r="V8134" i="1" s="1"/>
  <c r="L8135" i="1"/>
  <c r="M8135" i="1" s="1"/>
  <c r="N8138" i="1"/>
  <c r="Q8137" i="1"/>
  <c r="L8136" i="1" l="1"/>
  <c r="T8136" i="1" s="1"/>
  <c r="O8135" i="1"/>
  <c r="T8135" i="1"/>
  <c r="R8135" i="1"/>
  <c r="Q8138" i="1"/>
  <c r="N8139" i="1"/>
  <c r="M8136" i="1" l="1"/>
  <c r="O8136" i="1"/>
  <c r="R8136" i="1"/>
  <c r="L8137" i="1"/>
  <c r="T8137" i="1" s="1"/>
  <c r="V8135" i="1"/>
  <c r="N8140" i="1"/>
  <c r="Q8139" i="1"/>
  <c r="V8136" i="1" l="1"/>
  <c r="M8137" i="1"/>
  <c r="L8138" i="1"/>
  <c r="T8138" i="1" s="1"/>
  <c r="O8137" i="1"/>
  <c r="R8137" i="1"/>
  <c r="V8137" i="1" s="1"/>
  <c r="Q8140" i="1"/>
  <c r="N8141" i="1"/>
  <c r="O8138" i="1" l="1"/>
  <c r="M8138" i="1"/>
  <c r="L8139" i="1"/>
  <c r="T8139" i="1" s="1"/>
  <c r="R8138" i="1"/>
  <c r="V8138" i="1" s="1"/>
  <c r="N8142" i="1"/>
  <c r="Q8141" i="1"/>
  <c r="L8140" i="1" l="1"/>
  <c r="T8140" i="1" s="1"/>
  <c r="O8139" i="1"/>
  <c r="R8139" i="1"/>
  <c r="V8139" i="1" s="1"/>
  <c r="M8139" i="1"/>
  <c r="Q8142" i="1"/>
  <c r="R8140" i="1" l="1"/>
  <c r="M8140" i="1"/>
  <c r="O8140" i="1"/>
  <c r="L8141" i="1"/>
  <c r="T8141" i="1" s="1"/>
  <c r="V8140" i="1"/>
  <c r="Q8143" i="1"/>
  <c r="M8141" i="1" l="1"/>
  <c r="O8141" i="1"/>
  <c r="R8141" i="1"/>
  <c r="V8141" i="1" s="1"/>
  <c r="L8142" i="1"/>
  <c r="T8142" i="1" s="1"/>
  <c r="Q8144" i="1"/>
  <c r="M8142" i="1" l="1"/>
  <c r="O8142" i="1"/>
  <c r="R8142" i="1"/>
  <c r="V8142" i="1" s="1"/>
  <c r="L8143" i="1"/>
  <c r="U8143" i="1" s="1"/>
  <c r="Q8145" i="1"/>
  <c r="O8143" i="1" l="1"/>
  <c r="T8143" i="1"/>
  <c r="L8144" i="1"/>
  <c r="U8144" i="1" s="1"/>
  <c r="M8143" i="1"/>
  <c r="N8143" i="1"/>
  <c r="R8143" i="1"/>
  <c r="Q8146" i="1"/>
  <c r="V8143" i="1" l="1"/>
  <c r="O8144" i="1"/>
  <c r="N8144" i="1"/>
  <c r="M8144" i="1"/>
  <c r="T8144" i="1"/>
  <c r="R8144" i="1"/>
  <c r="L8145" i="1"/>
  <c r="U8145" i="1" s="1"/>
  <c r="Q8147" i="1"/>
  <c r="V8144" i="1" l="1"/>
  <c r="M8145" i="1"/>
  <c r="O8145" i="1"/>
  <c r="N8145" i="1"/>
  <c r="L8146" i="1"/>
  <c r="U8146" i="1" s="1"/>
  <c r="R8145" i="1"/>
  <c r="T8145" i="1"/>
  <c r="Q8148" i="1"/>
  <c r="V8145" i="1" l="1"/>
  <c r="O8146" i="1"/>
  <c r="M8146" i="1"/>
  <c r="N8146" i="1"/>
  <c r="L8147" i="1"/>
  <c r="T8147" i="1" s="1"/>
  <c r="R8146" i="1"/>
  <c r="T8146" i="1"/>
  <c r="N8147" i="1"/>
  <c r="Q8149" i="1"/>
  <c r="V8146" i="1" l="1"/>
  <c r="O8147" i="1"/>
  <c r="R8147" i="1"/>
  <c r="M8147" i="1"/>
  <c r="L8148" i="1"/>
  <c r="T8148" i="1" s="1"/>
  <c r="N8148" i="1"/>
  <c r="Q8150" i="1"/>
  <c r="V8147" i="1" l="1"/>
  <c r="O8148" i="1"/>
  <c r="M8148" i="1"/>
  <c r="R8148" i="1"/>
  <c r="V8148" i="1" s="1"/>
  <c r="L8149" i="1"/>
  <c r="M8149" i="1" s="1"/>
  <c r="N8149" i="1"/>
  <c r="Q8151" i="1"/>
  <c r="O8149" i="1" l="1"/>
  <c r="R8149" i="1"/>
  <c r="T8149" i="1"/>
  <c r="L8150" i="1"/>
  <c r="T8150" i="1" s="1"/>
  <c r="N8150" i="1"/>
  <c r="N8151" i="1" s="1"/>
  <c r="N8152" i="1" s="1"/>
  <c r="Q8152" i="1"/>
  <c r="M8150" i="1" l="1"/>
  <c r="L8151" i="1"/>
  <c r="T8151" i="1" s="1"/>
  <c r="O8150" i="1"/>
  <c r="R8150" i="1"/>
  <c r="V8149" i="1"/>
  <c r="N8153" i="1"/>
  <c r="N8154" i="1" s="1"/>
  <c r="Q8153" i="1"/>
  <c r="O8151" i="1" l="1"/>
  <c r="M8151" i="1"/>
  <c r="R8151" i="1"/>
  <c r="V8150" i="1"/>
  <c r="L8152" i="1"/>
  <c r="T8152" i="1" s="1"/>
  <c r="N8155" i="1"/>
  <c r="Q8154" i="1"/>
  <c r="L8153" i="1" l="1"/>
  <c r="T8153" i="1" s="1"/>
  <c r="V8151" i="1"/>
  <c r="M8152" i="1"/>
  <c r="O8152" i="1"/>
  <c r="R8152" i="1"/>
  <c r="Q8155" i="1"/>
  <c r="N8156" i="1"/>
  <c r="M8153" i="1" l="1"/>
  <c r="L8154" i="1"/>
  <c r="T8154" i="1" s="1"/>
  <c r="V8152" i="1"/>
  <c r="O8153" i="1"/>
  <c r="R8153" i="1"/>
  <c r="N8157" i="1"/>
  <c r="Q8156" i="1"/>
  <c r="O8154" i="1" l="1"/>
  <c r="L8155" i="1"/>
  <c r="T8155" i="1" s="1"/>
  <c r="V8153" i="1"/>
  <c r="M8154" i="1"/>
  <c r="R8154" i="1"/>
  <c r="Q8157" i="1"/>
  <c r="N8158" i="1"/>
  <c r="O8155" i="1" l="1"/>
  <c r="L8156" i="1"/>
  <c r="M8156" i="1" s="1"/>
  <c r="M8155" i="1"/>
  <c r="R8155" i="1"/>
  <c r="V8154" i="1"/>
  <c r="N8159" i="1"/>
  <c r="Q8158" i="1"/>
  <c r="L8157" i="1" l="1"/>
  <c r="T8157" i="1" s="1"/>
  <c r="R8156" i="1"/>
  <c r="O8156" i="1"/>
  <c r="T8156" i="1"/>
  <c r="V8155" i="1"/>
  <c r="Q8159" i="1"/>
  <c r="N8160" i="1"/>
  <c r="M8157" i="1" l="1"/>
  <c r="O8157" i="1"/>
  <c r="R8157" i="1"/>
  <c r="L8158" i="1"/>
  <c r="R8158" i="1" s="1"/>
  <c r="V8156" i="1"/>
  <c r="N8161" i="1"/>
  <c r="Q8160" i="1"/>
  <c r="V8157" i="1" l="1"/>
  <c r="M8158" i="1"/>
  <c r="T8158" i="1"/>
  <c r="L8159" i="1"/>
  <c r="T8159" i="1" s="1"/>
  <c r="O8158" i="1"/>
  <c r="Q8161" i="1"/>
  <c r="N8162" i="1"/>
  <c r="V8158" i="1" l="1"/>
  <c r="O8159" i="1"/>
  <c r="L8160" i="1"/>
  <c r="T8160" i="1" s="1"/>
  <c r="M8159" i="1"/>
  <c r="R8159" i="1"/>
  <c r="V8159" i="1" s="1"/>
  <c r="N8163" i="1"/>
  <c r="Q8162" i="1"/>
  <c r="M8160" i="1" l="1"/>
  <c r="L8161" i="1"/>
  <c r="T8161" i="1" s="1"/>
  <c r="R8160" i="1"/>
  <c r="V8160" i="1" s="1"/>
  <c r="O8160" i="1"/>
  <c r="Q8163" i="1"/>
  <c r="N8164" i="1"/>
  <c r="M8161" i="1" l="1"/>
  <c r="R8161" i="1"/>
  <c r="O8161" i="1"/>
  <c r="L8162" i="1"/>
  <c r="T8162" i="1" s="1"/>
  <c r="V8161" i="1"/>
  <c r="N8165" i="1"/>
  <c r="Q8164" i="1"/>
  <c r="M8162" i="1" l="1"/>
  <c r="R8162" i="1"/>
  <c r="V8162" i="1" s="1"/>
  <c r="L8163" i="1"/>
  <c r="R8163" i="1" s="1"/>
  <c r="O8162" i="1"/>
  <c r="Q8165" i="1"/>
  <c r="N8166" i="1"/>
  <c r="L8164" i="1" l="1"/>
  <c r="T8164" i="1" s="1"/>
  <c r="M8163" i="1"/>
  <c r="T8163" i="1"/>
  <c r="V8163" i="1" s="1"/>
  <c r="O8163" i="1"/>
  <c r="Q8166" i="1"/>
  <c r="O8164" i="1" l="1"/>
  <c r="M8164" i="1"/>
  <c r="R8164" i="1"/>
  <c r="V8164" i="1" s="1"/>
  <c r="L8165" i="1"/>
  <c r="T8165" i="1" s="1"/>
  <c r="Q8167" i="1"/>
  <c r="O8165" i="1" l="1"/>
  <c r="M8165" i="1"/>
  <c r="R8165" i="1"/>
  <c r="V8165" i="1" s="1"/>
  <c r="L8166" i="1"/>
  <c r="O8166" i="1" s="1"/>
  <c r="Q8168" i="1"/>
  <c r="L8167" i="1" l="1"/>
  <c r="U8167" i="1" s="1"/>
  <c r="R8166" i="1"/>
  <c r="T8166" i="1"/>
  <c r="M8166" i="1"/>
  <c r="Q8169" i="1"/>
  <c r="O8167" i="1" l="1"/>
  <c r="M8167" i="1"/>
  <c r="N8167" i="1"/>
  <c r="R8167" i="1"/>
  <c r="T8167" i="1"/>
  <c r="L8168" i="1"/>
  <c r="U8168" i="1" s="1"/>
  <c r="V8166" i="1"/>
  <c r="Q8170" i="1"/>
  <c r="V8167" i="1" l="1"/>
  <c r="M8168" i="1"/>
  <c r="O8168" i="1"/>
  <c r="N8168" i="1"/>
  <c r="L8169" i="1"/>
  <c r="U8169" i="1" s="1"/>
  <c r="R8168" i="1"/>
  <c r="T8168" i="1"/>
  <c r="Q8171" i="1"/>
  <c r="V8168" i="1" l="1"/>
  <c r="O8169" i="1"/>
  <c r="M8169" i="1"/>
  <c r="N8169" i="1"/>
  <c r="R8169" i="1"/>
  <c r="L8170" i="1"/>
  <c r="U8170" i="1" s="1"/>
  <c r="T8169" i="1"/>
  <c r="V8169" i="1" s="1"/>
  <c r="Q8172" i="1"/>
  <c r="M8170" i="1" l="1"/>
  <c r="O8170" i="1"/>
  <c r="N8170" i="1"/>
  <c r="R8170" i="1"/>
  <c r="L8171" i="1"/>
  <c r="T8171" i="1" s="1"/>
  <c r="T8170" i="1"/>
  <c r="V8170" i="1" s="1"/>
  <c r="N8171" i="1"/>
  <c r="Q8173" i="1"/>
  <c r="O8171" i="1" l="1"/>
  <c r="R8171" i="1"/>
  <c r="L8172" i="1"/>
  <c r="T8172" i="1" s="1"/>
  <c r="M8171" i="1"/>
  <c r="V8171" i="1"/>
  <c r="N8172" i="1"/>
  <c r="Q8174" i="1"/>
  <c r="O8172" i="1" l="1"/>
  <c r="M8172" i="1"/>
  <c r="R8172" i="1"/>
  <c r="V8172" i="1" s="1"/>
  <c r="L8173" i="1"/>
  <c r="T8173" i="1" s="1"/>
  <c r="N8173" i="1"/>
  <c r="Q8175" i="1"/>
  <c r="O8173" i="1" l="1"/>
  <c r="M8173" i="1"/>
  <c r="L8174" i="1"/>
  <c r="T8174" i="1" s="1"/>
  <c r="R8173" i="1"/>
  <c r="V8173" i="1" s="1"/>
  <c r="N8174" i="1"/>
  <c r="N8175" i="1" s="1"/>
  <c r="N8176" i="1" s="1"/>
  <c r="Q8176" i="1"/>
  <c r="O8174" i="1" l="1"/>
  <c r="M8174" i="1"/>
  <c r="R8174" i="1"/>
  <c r="V8174" i="1" s="1"/>
  <c r="L8175" i="1"/>
  <c r="T8175" i="1" s="1"/>
  <c r="N8177" i="1"/>
  <c r="Q8177" i="1"/>
  <c r="N8178" i="1"/>
  <c r="O8175" i="1" l="1"/>
  <c r="L8176" i="1"/>
  <c r="T8176" i="1" s="1"/>
  <c r="M8175" i="1"/>
  <c r="R8175" i="1"/>
  <c r="V8175" i="1" s="1"/>
  <c r="Q8178" i="1"/>
  <c r="N8179" i="1"/>
  <c r="M8176" i="1" l="1"/>
  <c r="O8176" i="1"/>
  <c r="R8176" i="1"/>
  <c r="V8176" i="1" s="1"/>
  <c r="L8177" i="1"/>
  <c r="O8177" i="1" s="1"/>
  <c r="N8180" i="1"/>
  <c r="Q8179" i="1"/>
  <c r="L8178" i="1" l="1"/>
  <c r="T8178" i="1" s="1"/>
  <c r="M8177" i="1"/>
  <c r="R8177" i="1"/>
  <c r="T8177" i="1"/>
  <c r="Q8180" i="1"/>
  <c r="N8181" i="1"/>
  <c r="O8178" i="1" l="1"/>
  <c r="M8178" i="1"/>
  <c r="R8178" i="1"/>
  <c r="V8177" i="1"/>
  <c r="V8178" i="1" s="1"/>
  <c r="L8179" i="1"/>
  <c r="T8179" i="1" s="1"/>
  <c r="N8182" i="1"/>
  <c r="Q8181" i="1"/>
  <c r="M8179" i="1" l="1"/>
  <c r="O8179" i="1"/>
  <c r="R8179" i="1"/>
  <c r="V8179" i="1" s="1"/>
  <c r="L8180" i="1"/>
  <c r="O8180" i="1" s="1"/>
  <c r="Q8182" i="1"/>
  <c r="N8183" i="1"/>
  <c r="M8180" i="1" l="1"/>
  <c r="R8180" i="1"/>
  <c r="T8180" i="1"/>
  <c r="L8181" i="1"/>
  <c r="T8181" i="1" s="1"/>
  <c r="N8184" i="1"/>
  <c r="Q8183" i="1"/>
  <c r="M8181" i="1" l="1"/>
  <c r="L8182" i="1"/>
  <c r="O8182" i="1" s="1"/>
  <c r="O8181" i="1"/>
  <c r="R8181" i="1"/>
  <c r="V8180" i="1"/>
  <c r="Q8184" i="1"/>
  <c r="N8185" i="1"/>
  <c r="M8182" i="1" l="1"/>
  <c r="L8183" i="1"/>
  <c r="T8183" i="1" s="1"/>
  <c r="R8182" i="1"/>
  <c r="T8182" i="1"/>
  <c r="V8181" i="1"/>
  <c r="N8186" i="1"/>
  <c r="Q8185" i="1"/>
  <c r="M8183" i="1" l="1"/>
  <c r="R8183" i="1"/>
  <c r="L8184" i="1"/>
  <c r="T8184" i="1" s="1"/>
  <c r="O8183" i="1"/>
  <c r="V8182" i="1"/>
  <c r="Q8186" i="1"/>
  <c r="N8187" i="1"/>
  <c r="L8185" i="1" l="1"/>
  <c r="T8185" i="1" s="1"/>
  <c r="M8184" i="1"/>
  <c r="O8184" i="1"/>
  <c r="R8184" i="1"/>
  <c r="V8183" i="1"/>
  <c r="Q8187" i="1"/>
  <c r="N8188" i="1"/>
  <c r="O8185" i="1" l="1"/>
  <c r="R8185" i="1"/>
  <c r="M8185" i="1"/>
  <c r="V8184" i="1"/>
  <c r="V8185" i="1" s="1"/>
  <c r="L8186" i="1"/>
  <c r="T8186" i="1" s="1"/>
  <c r="Q8188" i="1"/>
  <c r="N8189" i="1"/>
  <c r="M8186" i="1" l="1"/>
  <c r="R8186" i="1"/>
  <c r="V8186" i="1" s="1"/>
  <c r="O8186" i="1"/>
  <c r="L8187" i="1"/>
  <c r="O8187" i="1" s="1"/>
  <c r="N8190" i="1"/>
  <c r="Q8189" i="1"/>
  <c r="M8187" i="1" l="1"/>
  <c r="R8187" i="1"/>
  <c r="T8187" i="1"/>
  <c r="L8188" i="1"/>
  <c r="M8188" i="1" s="1"/>
  <c r="Q8190" i="1"/>
  <c r="O8188" i="1" l="1"/>
  <c r="R8188" i="1"/>
  <c r="T8188" i="1"/>
  <c r="V8187" i="1"/>
  <c r="L8189" i="1"/>
  <c r="M8189" i="1" s="1"/>
  <c r="Q8191" i="1"/>
  <c r="L8190" i="1" l="1"/>
  <c r="T8190" i="1" s="1"/>
  <c r="O8189" i="1"/>
  <c r="R8189" i="1"/>
  <c r="T8189" i="1"/>
  <c r="V8188" i="1"/>
  <c r="Q8192" i="1"/>
  <c r="M8190" i="1" l="1"/>
  <c r="O8190" i="1"/>
  <c r="R8190" i="1"/>
  <c r="V8189" i="1"/>
  <c r="L8191" i="1"/>
  <c r="T8191" i="1" s="1"/>
  <c r="Q8193" i="1"/>
  <c r="V8190" i="1" l="1"/>
  <c r="M8191" i="1"/>
  <c r="O8191" i="1"/>
  <c r="U8191" i="1"/>
  <c r="L8192" i="1"/>
  <c r="U8192" i="1" s="1"/>
  <c r="N8191" i="1"/>
  <c r="R8191" i="1"/>
  <c r="Q8194" i="1"/>
  <c r="V8191" i="1" l="1"/>
  <c r="L8193" i="1"/>
  <c r="U8193" i="1" s="1"/>
  <c r="R8192" i="1"/>
  <c r="N8192" i="1"/>
  <c r="O8192" i="1"/>
  <c r="M8192" i="1"/>
  <c r="T8192" i="1"/>
  <c r="Q8195" i="1"/>
  <c r="R8193" i="1" l="1"/>
  <c r="V8192" i="1"/>
  <c r="T8193" i="1"/>
  <c r="N8193" i="1"/>
  <c r="M8193" i="1"/>
  <c r="O8193" i="1"/>
  <c r="L8194" i="1"/>
  <c r="U8194" i="1" s="1"/>
  <c r="Q8196" i="1"/>
  <c r="V8193" i="1" l="1"/>
  <c r="M8194" i="1"/>
  <c r="O8194" i="1"/>
  <c r="N8194" i="1"/>
  <c r="L8195" i="1"/>
  <c r="T8195" i="1" s="1"/>
  <c r="R8194" i="1"/>
  <c r="T8194" i="1"/>
  <c r="N8195" i="1"/>
  <c r="Q8197" i="1"/>
  <c r="V8194" i="1" l="1"/>
  <c r="M8195" i="1"/>
  <c r="O8195" i="1"/>
  <c r="R8195" i="1"/>
  <c r="L8196" i="1"/>
  <c r="T8196" i="1" s="1"/>
  <c r="N8196" i="1"/>
  <c r="Q8198" i="1"/>
  <c r="V8195" i="1" l="1"/>
  <c r="M8196" i="1"/>
  <c r="R8196" i="1"/>
  <c r="V8196" i="1" s="1"/>
  <c r="L8197" i="1"/>
  <c r="T8197" i="1" s="1"/>
  <c r="O8196" i="1"/>
  <c r="N8197" i="1"/>
  <c r="Q8199" i="1"/>
  <c r="M8197" i="1" l="1"/>
  <c r="L8198" i="1"/>
  <c r="T8198" i="1" s="1"/>
  <c r="O8197" i="1"/>
  <c r="R8197" i="1"/>
  <c r="V8197" i="1" s="1"/>
  <c r="N8198" i="1"/>
  <c r="N8199" i="1" s="1"/>
  <c r="N8200" i="1" s="1"/>
  <c r="Q8200" i="1"/>
  <c r="M8198" i="1" l="1"/>
  <c r="R8198" i="1"/>
  <c r="V8198" i="1" s="1"/>
  <c r="O8198" i="1"/>
  <c r="L8199" i="1"/>
  <c r="T8199" i="1" s="1"/>
  <c r="N8201" i="1"/>
  <c r="N8202" i="1" s="1"/>
  <c r="Q8201" i="1"/>
  <c r="M8199" i="1" l="1"/>
  <c r="O8199" i="1"/>
  <c r="R8199" i="1"/>
  <c r="V8199" i="1" s="1"/>
  <c r="L8200" i="1"/>
  <c r="T8200" i="1" s="1"/>
  <c r="Q8202" i="1"/>
  <c r="N8203" i="1"/>
  <c r="M8200" i="1" l="1"/>
  <c r="O8200" i="1"/>
  <c r="R8200" i="1"/>
  <c r="V8200" i="1" s="1"/>
  <c r="L8201" i="1"/>
  <c r="T8201" i="1" s="1"/>
  <c r="N8204" i="1"/>
  <c r="Q8203" i="1"/>
  <c r="M8201" i="1" l="1"/>
  <c r="O8201" i="1"/>
  <c r="R8201" i="1"/>
  <c r="V8201" i="1" s="1"/>
  <c r="L8202" i="1"/>
  <c r="T8202" i="1" s="1"/>
  <c r="Q8204" i="1"/>
  <c r="N8205" i="1"/>
  <c r="L8203" i="1" l="1"/>
  <c r="T8203" i="1" s="1"/>
  <c r="O8202" i="1"/>
  <c r="M8202" i="1"/>
  <c r="R8202" i="1"/>
  <c r="V8202" i="1" s="1"/>
  <c r="N8206" i="1"/>
  <c r="Q8205" i="1"/>
  <c r="M8203" i="1" l="1"/>
  <c r="O8203" i="1"/>
  <c r="L8204" i="1"/>
  <c r="T8204" i="1" s="1"/>
  <c r="R8203" i="1"/>
  <c r="V8203" i="1" s="1"/>
  <c r="Q8206" i="1"/>
  <c r="N8207" i="1"/>
  <c r="O8204" i="1" l="1"/>
  <c r="M8204" i="1"/>
  <c r="R8204" i="1"/>
  <c r="V8204" i="1" s="1"/>
  <c r="L8205" i="1"/>
  <c r="T8205" i="1" s="1"/>
  <c r="N8208" i="1"/>
  <c r="Q8207" i="1"/>
  <c r="L8206" i="1" l="1"/>
  <c r="T8206" i="1" s="1"/>
  <c r="M8205" i="1"/>
  <c r="O8205" i="1"/>
  <c r="R8205" i="1"/>
  <c r="V8205" i="1" s="1"/>
  <c r="Q8208" i="1"/>
  <c r="N8209" i="1"/>
  <c r="O8206" i="1" l="1"/>
  <c r="M8206" i="1"/>
  <c r="R8206" i="1"/>
  <c r="V8206" i="1" s="1"/>
  <c r="L8207" i="1"/>
  <c r="R8207" i="1" s="1"/>
  <c r="N8210" i="1"/>
  <c r="Q8209" i="1"/>
  <c r="L8208" i="1" l="1"/>
  <c r="T8208" i="1" s="1"/>
  <c r="T8207" i="1"/>
  <c r="V8207" i="1" s="1"/>
  <c r="M8207" i="1"/>
  <c r="O8207" i="1"/>
  <c r="Q8210" i="1"/>
  <c r="N8211" i="1"/>
  <c r="O8208" i="1" l="1"/>
  <c r="M8208" i="1"/>
  <c r="R8208" i="1"/>
  <c r="V8208" i="1" s="1"/>
  <c r="L8209" i="1"/>
  <c r="T8209" i="1" s="1"/>
  <c r="N8212" i="1"/>
  <c r="Q8211" i="1"/>
  <c r="M8209" i="1" l="1"/>
  <c r="L8210" i="1"/>
  <c r="T8210" i="1" s="1"/>
  <c r="O8209" i="1"/>
  <c r="R8209" i="1"/>
  <c r="V8209" i="1" s="1"/>
  <c r="Q8212" i="1"/>
  <c r="N8213" i="1"/>
  <c r="O8210" i="1" l="1"/>
  <c r="M8210" i="1"/>
  <c r="L8211" i="1"/>
  <c r="T8211" i="1" s="1"/>
  <c r="R8210" i="1"/>
  <c r="V8210" i="1" s="1"/>
  <c r="N8214" i="1"/>
  <c r="Q8213" i="1"/>
  <c r="M8211" i="1" l="1"/>
  <c r="L8212" i="1"/>
  <c r="T8212" i="1" s="1"/>
  <c r="O8211" i="1"/>
  <c r="R8211" i="1"/>
  <c r="V8211" i="1" s="1"/>
  <c r="Q8214" i="1"/>
  <c r="M8212" i="1" l="1"/>
  <c r="R8212" i="1"/>
  <c r="V8212" i="1" s="1"/>
  <c r="O8212" i="1"/>
  <c r="L8213" i="1"/>
  <c r="T8213" i="1" s="1"/>
  <c r="Q8215" i="1"/>
  <c r="M8213" i="1" l="1"/>
  <c r="O8213" i="1"/>
  <c r="R8213" i="1"/>
  <c r="V8213" i="1" s="1"/>
  <c r="L8214" i="1"/>
  <c r="T8214" i="1" s="1"/>
  <c r="Q8216" i="1"/>
  <c r="L8215" i="1" l="1"/>
  <c r="U8215" i="1" s="1"/>
  <c r="O8214" i="1"/>
  <c r="M8214" i="1"/>
  <c r="R8214" i="1"/>
  <c r="V8214" i="1" s="1"/>
  <c r="Q8217" i="1"/>
  <c r="M8215" i="1" l="1"/>
  <c r="O8215" i="1"/>
  <c r="N8215" i="1"/>
  <c r="R8215" i="1"/>
  <c r="T8215" i="1"/>
  <c r="L8216" i="1"/>
  <c r="U8216" i="1" s="1"/>
  <c r="Q8218" i="1"/>
  <c r="V8215" i="1" l="1"/>
  <c r="O8216" i="1"/>
  <c r="M8216" i="1"/>
  <c r="N8216" i="1"/>
  <c r="L8217" i="1"/>
  <c r="U8217" i="1" s="1"/>
  <c r="R8216" i="1"/>
  <c r="T8216" i="1"/>
  <c r="Q8219" i="1"/>
  <c r="V8216" i="1" l="1"/>
  <c r="M8217" i="1"/>
  <c r="O8217" i="1"/>
  <c r="N8217" i="1"/>
  <c r="L8218" i="1"/>
  <c r="U8218" i="1" s="1"/>
  <c r="R8217" i="1"/>
  <c r="T8217" i="1"/>
  <c r="Q8220" i="1"/>
  <c r="V8217" i="1" l="1"/>
  <c r="M8218" i="1"/>
  <c r="O8218" i="1"/>
  <c r="N8218" i="1"/>
  <c r="R8218" i="1"/>
  <c r="T8218" i="1"/>
  <c r="L8219" i="1"/>
  <c r="T8219" i="1" s="1"/>
  <c r="N8219" i="1"/>
  <c r="Q8221" i="1"/>
  <c r="V8218" i="1" l="1"/>
  <c r="M8219" i="1"/>
  <c r="R8219" i="1"/>
  <c r="O8219" i="1"/>
  <c r="L8220" i="1"/>
  <c r="T8220" i="1" s="1"/>
  <c r="N8220" i="1"/>
  <c r="Q8222" i="1"/>
  <c r="V8219" i="1" l="1"/>
  <c r="O8220" i="1"/>
  <c r="L8221" i="1"/>
  <c r="T8221" i="1" s="1"/>
  <c r="M8220" i="1"/>
  <c r="R8220" i="1"/>
  <c r="N8221" i="1"/>
  <c r="Q8223" i="1"/>
  <c r="V8220" i="1" l="1"/>
  <c r="M8221" i="1"/>
  <c r="O8221" i="1"/>
  <c r="R8221" i="1"/>
  <c r="L8222" i="1"/>
  <c r="T8222" i="1" s="1"/>
  <c r="N8222" i="1"/>
  <c r="N8223" i="1" s="1"/>
  <c r="N8224" i="1" s="1"/>
  <c r="Q8224" i="1"/>
  <c r="V8221" i="1" l="1"/>
  <c r="O8222" i="1"/>
  <c r="R8222" i="1"/>
  <c r="V8222" i="1" s="1"/>
  <c r="M8222" i="1"/>
  <c r="L8223" i="1"/>
  <c r="T8223" i="1" s="1"/>
  <c r="N8225" i="1"/>
  <c r="N8226" i="1" s="1"/>
  <c r="Q8225" i="1"/>
  <c r="O8223" i="1" l="1"/>
  <c r="R8223" i="1"/>
  <c r="V8223" i="1" s="1"/>
  <c r="M8223" i="1"/>
  <c r="L8224" i="1"/>
  <c r="T8224" i="1" s="1"/>
  <c r="Q8226" i="1"/>
  <c r="N8227" i="1"/>
  <c r="O8224" i="1" l="1"/>
  <c r="L8225" i="1"/>
  <c r="T8225" i="1" s="1"/>
  <c r="M8224" i="1"/>
  <c r="R8224" i="1"/>
  <c r="V8224" i="1" s="1"/>
  <c r="N8228" i="1"/>
  <c r="Q8227" i="1"/>
  <c r="L8226" i="1" l="1"/>
  <c r="T8226" i="1" s="1"/>
  <c r="M8225" i="1"/>
  <c r="O8225" i="1"/>
  <c r="R8225" i="1"/>
  <c r="V8225" i="1" s="1"/>
  <c r="Q8228" i="1"/>
  <c r="N8229" i="1"/>
  <c r="O8226" i="1" l="1"/>
  <c r="M8226" i="1"/>
  <c r="R8226" i="1"/>
  <c r="V8226" i="1" s="1"/>
  <c r="L8227" i="1"/>
  <c r="T8227" i="1" s="1"/>
  <c r="N8230" i="1"/>
  <c r="Q8229" i="1"/>
  <c r="O8227" i="1" l="1"/>
  <c r="M8227" i="1"/>
  <c r="R8227" i="1"/>
  <c r="V8227" i="1" s="1"/>
  <c r="L8228" i="1"/>
  <c r="O8228" i="1" s="1"/>
  <c r="Q8230" i="1"/>
  <c r="N8231" i="1"/>
  <c r="L8229" i="1" l="1"/>
  <c r="T8229" i="1" s="1"/>
  <c r="M8228" i="1"/>
  <c r="R8228" i="1"/>
  <c r="T8228" i="1"/>
  <c r="N8232" i="1"/>
  <c r="Q8231" i="1"/>
  <c r="M8229" i="1" l="1"/>
  <c r="R8229" i="1"/>
  <c r="O8229" i="1"/>
  <c r="V8228" i="1"/>
  <c r="V8229" i="1" s="1"/>
  <c r="L8230" i="1"/>
  <c r="M8230" i="1" s="1"/>
  <c r="Q8232" i="1"/>
  <c r="N8233" i="1"/>
  <c r="L8231" i="1" l="1"/>
  <c r="T8231" i="1" s="1"/>
  <c r="O8230" i="1"/>
  <c r="R8230" i="1"/>
  <c r="T8230" i="1"/>
  <c r="N8234" i="1"/>
  <c r="Q8233" i="1"/>
  <c r="O8231" i="1" l="1"/>
  <c r="M8231" i="1"/>
  <c r="R8231" i="1"/>
  <c r="L8232" i="1"/>
  <c r="T8232" i="1" s="1"/>
  <c r="V8230" i="1"/>
  <c r="V8231" i="1" s="1"/>
  <c r="Q8234" i="1"/>
  <c r="N8235" i="1"/>
  <c r="M8232" i="1" l="1"/>
  <c r="O8232" i="1"/>
  <c r="L8233" i="1"/>
  <c r="T8233" i="1" s="1"/>
  <c r="R8232" i="1"/>
  <c r="V8232" i="1" s="1"/>
  <c r="N8236" i="1"/>
  <c r="Q8235" i="1"/>
  <c r="O8233" i="1" l="1"/>
  <c r="M8233" i="1"/>
  <c r="R8233" i="1"/>
  <c r="V8233" i="1" s="1"/>
  <c r="L8234" i="1"/>
  <c r="M8234" i="1" s="1"/>
  <c r="Q8236" i="1"/>
  <c r="N8237" i="1"/>
  <c r="L8235" i="1" l="1"/>
  <c r="T8235" i="1" s="1"/>
  <c r="O8234" i="1"/>
  <c r="R8234" i="1"/>
  <c r="T8234" i="1"/>
  <c r="N8238" i="1"/>
  <c r="Q8237" i="1"/>
  <c r="M8235" i="1" l="1"/>
  <c r="O8235" i="1"/>
  <c r="R8235" i="1"/>
  <c r="V8234" i="1"/>
  <c r="L8236" i="1"/>
  <c r="R8236" i="1" s="1"/>
  <c r="Q8238" i="1"/>
  <c r="V8235" i="1" l="1"/>
  <c r="L8237" i="1"/>
  <c r="T8237" i="1" s="1"/>
  <c r="M8236" i="1"/>
  <c r="O8236" i="1"/>
  <c r="T8236" i="1"/>
  <c r="V8236" i="1" s="1"/>
  <c r="Q8239" i="1"/>
  <c r="M8237" i="1" l="1"/>
  <c r="O8237" i="1"/>
  <c r="R8237" i="1"/>
  <c r="V8237" i="1" s="1"/>
  <c r="L8238" i="1"/>
  <c r="T8238" i="1" s="1"/>
  <c r="Q8240" i="1"/>
  <c r="O8238" i="1" l="1"/>
  <c r="M8238" i="1"/>
  <c r="R8238" i="1"/>
  <c r="V8238" i="1" s="1"/>
  <c r="L8239" i="1"/>
  <c r="U8239" i="1" s="1"/>
  <c r="Q8241" i="1"/>
  <c r="M8239" i="1" l="1"/>
  <c r="N8239" i="1"/>
  <c r="T8239" i="1"/>
  <c r="L8240" i="1"/>
  <c r="U8240" i="1" s="1"/>
  <c r="O8239" i="1"/>
  <c r="R8239" i="1"/>
  <c r="Q8242" i="1"/>
  <c r="V8239" i="1" l="1"/>
  <c r="N8240" i="1"/>
  <c r="O8240" i="1"/>
  <c r="M8240" i="1"/>
  <c r="R8240" i="1"/>
  <c r="T8240" i="1"/>
  <c r="L8241" i="1"/>
  <c r="U8241" i="1" s="1"/>
  <c r="Q8243" i="1"/>
  <c r="V8240" i="1" l="1"/>
  <c r="M8241" i="1"/>
  <c r="L8242" i="1"/>
  <c r="U8242" i="1" s="1"/>
  <c r="O8241" i="1"/>
  <c r="N8241" i="1"/>
  <c r="R8241" i="1"/>
  <c r="T8241" i="1"/>
  <c r="Q8244" i="1"/>
  <c r="V8241" i="1" l="1"/>
  <c r="M8242" i="1"/>
  <c r="O8242" i="1"/>
  <c r="N8242" i="1"/>
  <c r="N8243" i="1" s="1"/>
  <c r="R8242" i="1"/>
  <c r="T8242" i="1"/>
  <c r="L8243" i="1"/>
  <c r="T8243" i="1" s="1"/>
  <c r="Q8245" i="1"/>
  <c r="V8242" i="1" l="1"/>
  <c r="O8243" i="1"/>
  <c r="R8243" i="1"/>
  <c r="M8243" i="1"/>
  <c r="L8244" i="1"/>
  <c r="T8244" i="1" s="1"/>
  <c r="N8244" i="1"/>
  <c r="Q8246" i="1"/>
  <c r="V8243" i="1" l="1"/>
  <c r="O8244" i="1"/>
  <c r="M8244" i="1"/>
  <c r="R8244" i="1"/>
  <c r="L8245" i="1"/>
  <c r="T8245" i="1" s="1"/>
  <c r="N8245" i="1"/>
  <c r="Q8247" i="1"/>
  <c r="V8244" i="1" l="1"/>
  <c r="M8245" i="1"/>
  <c r="O8245" i="1"/>
  <c r="L8246" i="1"/>
  <c r="T8246" i="1" s="1"/>
  <c r="R8245" i="1"/>
  <c r="V8245" i="1" s="1"/>
  <c r="N8246" i="1"/>
  <c r="N8247" i="1" s="1"/>
  <c r="N8248" i="1" s="1"/>
  <c r="Q8248" i="1"/>
  <c r="O8246" i="1" l="1"/>
  <c r="M8246" i="1"/>
  <c r="R8246" i="1"/>
  <c r="V8246" i="1" s="1"/>
  <c r="L8247" i="1"/>
  <c r="O8247" i="1" s="1"/>
  <c r="N8249" i="1"/>
  <c r="N8250" i="1" s="1"/>
  <c r="Q8249" i="1"/>
  <c r="M8247" i="1" l="1"/>
  <c r="R8247" i="1"/>
  <c r="T8247" i="1"/>
  <c r="L8248" i="1"/>
  <c r="T8248" i="1" s="1"/>
  <c r="N8251" i="1"/>
  <c r="Q8250" i="1"/>
  <c r="L8249" i="1" l="1"/>
  <c r="T8249" i="1" s="1"/>
  <c r="O8248" i="1"/>
  <c r="M8248" i="1"/>
  <c r="R8248" i="1"/>
  <c r="V8247" i="1"/>
  <c r="Q8251" i="1"/>
  <c r="N8252" i="1"/>
  <c r="M8249" i="1" l="1"/>
  <c r="L8250" i="1"/>
  <c r="T8250" i="1" s="1"/>
  <c r="O8249" i="1"/>
  <c r="R8249" i="1"/>
  <c r="V8248" i="1"/>
  <c r="N8253" i="1"/>
  <c r="Q8252" i="1"/>
  <c r="L8251" i="1" l="1"/>
  <c r="T8251" i="1" s="1"/>
  <c r="O8250" i="1"/>
  <c r="M8250" i="1"/>
  <c r="R8250" i="1"/>
  <c r="V8249" i="1"/>
  <c r="Q8253" i="1"/>
  <c r="N8254" i="1"/>
  <c r="O8251" i="1" l="1"/>
  <c r="R8251" i="1"/>
  <c r="M8251" i="1"/>
  <c r="L8252" i="1"/>
  <c r="T8252" i="1" s="1"/>
  <c r="V8250" i="1"/>
  <c r="V8251" i="1" s="1"/>
  <c r="N8255" i="1"/>
  <c r="Q8254" i="1"/>
  <c r="M8252" i="1" l="1"/>
  <c r="O8252" i="1"/>
  <c r="L8253" i="1"/>
  <c r="T8253" i="1" s="1"/>
  <c r="R8252" i="1"/>
  <c r="V8252" i="1" s="1"/>
  <c r="Q8255" i="1"/>
  <c r="N8256" i="1"/>
  <c r="L8254" i="1" l="1"/>
  <c r="T8254" i="1" s="1"/>
  <c r="M8253" i="1"/>
  <c r="O8253" i="1"/>
  <c r="R8253" i="1"/>
  <c r="V8253" i="1" s="1"/>
  <c r="N8257" i="1"/>
  <c r="Q8256" i="1"/>
  <c r="M8254" i="1" l="1"/>
  <c r="L8255" i="1"/>
  <c r="T8255" i="1" s="1"/>
  <c r="O8254" i="1"/>
  <c r="R8254" i="1"/>
  <c r="V8254" i="1" s="1"/>
  <c r="Q8257" i="1"/>
  <c r="N8258" i="1"/>
  <c r="O8255" i="1" l="1"/>
  <c r="M8255" i="1"/>
  <c r="L8256" i="1"/>
  <c r="T8256" i="1" s="1"/>
  <c r="R8255" i="1"/>
  <c r="V8255" i="1" s="1"/>
  <c r="N8259" i="1"/>
  <c r="Q8258" i="1"/>
  <c r="M8256" i="1" l="1"/>
  <c r="L8257" i="1"/>
  <c r="T8257" i="1" s="1"/>
  <c r="O8256" i="1"/>
  <c r="R8256" i="1"/>
  <c r="V8256" i="1" s="1"/>
  <c r="Q8259" i="1"/>
  <c r="N8260" i="1"/>
  <c r="M8257" i="1" l="1"/>
  <c r="L8258" i="1"/>
  <c r="T8258" i="1" s="1"/>
  <c r="O8257" i="1"/>
  <c r="R8257" i="1"/>
  <c r="V8257" i="1" s="1"/>
  <c r="N8261" i="1"/>
  <c r="Q8260" i="1"/>
  <c r="M8258" i="1" l="1"/>
  <c r="L8259" i="1"/>
  <c r="T8259" i="1" s="1"/>
  <c r="O8258" i="1"/>
  <c r="R8258" i="1"/>
  <c r="V8258" i="1" s="1"/>
  <c r="Q8261" i="1"/>
  <c r="N8262" i="1"/>
  <c r="L8260" i="1" l="1"/>
  <c r="T8260" i="1" s="1"/>
  <c r="M8259" i="1"/>
  <c r="O8259" i="1"/>
  <c r="R8259" i="1"/>
  <c r="V8259" i="1" s="1"/>
  <c r="Q8262" i="1"/>
  <c r="M8260" i="1" l="1"/>
  <c r="O8260" i="1"/>
  <c r="L8261" i="1"/>
  <c r="T8261" i="1" s="1"/>
  <c r="R8260" i="1"/>
  <c r="V8260" i="1" s="1"/>
  <c r="Q8263" i="1"/>
  <c r="M8261" i="1" l="1"/>
  <c r="O8261" i="1"/>
  <c r="R8261" i="1"/>
  <c r="V8261" i="1" s="1"/>
  <c r="L8262" i="1"/>
  <c r="T8262" i="1" s="1"/>
  <c r="Q8264" i="1"/>
  <c r="L8263" i="1" l="1"/>
  <c r="U8263" i="1" s="1"/>
  <c r="M8262" i="1"/>
  <c r="O8262" i="1"/>
  <c r="R8262" i="1"/>
  <c r="V8262" i="1" s="1"/>
  <c r="Q8265" i="1"/>
  <c r="M8263" i="1" l="1"/>
  <c r="O8263" i="1"/>
  <c r="N8263" i="1"/>
  <c r="R8263" i="1"/>
  <c r="T8263" i="1"/>
  <c r="V8263" i="1" s="1"/>
  <c r="L8264" i="1"/>
  <c r="U8264" i="1" s="1"/>
  <c r="Q8266" i="1"/>
  <c r="M8264" i="1" l="1"/>
  <c r="L8265" i="1"/>
  <c r="U8265" i="1" s="1"/>
  <c r="O8264" i="1"/>
  <c r="R8264" i="1"/>
  <c r="N8264" i="1"/>
  <c r="T8264" i="1"/>
  <c r="Q8267" i="1"/>
  <c r="V8264" i="1" l="1"/>
  <c r="M8265" i="1"/>
  <c r="O8265" i="1"/>
  <c r="N8265" i="1"/>
  <c r="R8265" i="1"/>
  <c r="T8265" i="1"/>
  <c r="L8266" i="1"/>
  <c r="U8266" i="1" s="1"/>
  <c r="Q8268" i="1"/>
  <c r="V8265" i="1" l="1"/>
  <c r="O8266" i="1"/>
  <c r="N8266" i="1"/>
  <c r="R8266" i="1"/>
  <c r="T8266" i="1"/>
  <c r="L8267" i="1"/>
  <c r="R8267" i="1" s="1"/>
  <c r="M8266" i="1"/>
  <c r="N8267" i="1"/>
  <c r="Q8269" i="1"/>
  <c r="V8266" i="1" l="1"/>
  <c r="L8268" i="1"/>
  <c r="T8268" i="1" s="1"/>
  <c r="M8267" i="1"/>
  <c r="T8267" i="1"/>
  <c r="O8267" i="1"/>
  <c r="N8268" i="1"/>
  <c r="Q8270" i="1"/>
  <c r="O8268" i="1" l="1"/>
  <c r="R8268" i="1"/>
  <c r="V8267" i="1"/>
  <c r="M8268" i="1"/>
  <c r="L8269" i="1"/>
  <c r="T8269" i="1" s="1"/>
  <c r="N8269" i="1"/>
  <c r="Q8271" i="1"/>
  <c r="V8268" i="1" l="1"/>
  <c r="L8270" i="1"/>
  <c r="T8270" i="1" s="1"/>
  <c r="R8269" i="1"/>
  <c r="M8269" i="1"/>
  <c r="O8269" i="1"/>
  <c r="N8270" i="1"/>
  <c r="N8271" i="1" s="1"/>
  <c r="N8272" i="1" s="1"/>
  <c r="Q8272" i="1"/>
  <c r="V8269" i="1" l="1"/>
  <c r="M8270" i="1"/>
  <c r="O8270" i="1"/>
  <c r="R8270" i="1"/>
  <c r="L8271" i="1"/>
  <c r="R8271" i="1" s="1"/>
  <c r="N8273" i="1"/>
  <c r="N8274" i="1" s="1"/>
  <c r="Q8273" i="1"/>
  <c r="V8270" i="1" l="1"/>
  <c r="L8272" i="1"/>
  <c r="T8272" i="1" s="1"/>
  <c r="T8271" i="1"/>
  <c r="M8271" i="1"/>
  <c r="O8271" i="1"/>
  <c r="N8275" i="1"/>
  <c r="Q8274" i="1"/>
  <c r="V8271" i="1" l="1"/>
  <c r="L8273" i="1"/>
  <c r="T8273" i="1" s="1"/>
  <c r="M8272" i="1"/>
  <c r="O8272" i="1"/>
  <c r="R8272" i="1"/>
  <c r="V8272" i="1" s="1"/>
  <c r="Q8275" i="1"/>
  <c r="N8276" i="1"/>
  <c r="M8273" i="1" l="1"/>
  <c r="O8273" i="1"/>
  <c r="L8274" i="1"/>
  <c r="T8274" i="1" s="1"/>
  <c r="R8273" i="1"/>
  <c r="V8273" i="1" s="1"/>
  <c r="N8277" i="1"/>
  <c r="Q8276" i="1"/>
  <c r="M8274" i="1" l="1"/>
  <c r="O8274" i="1"/>
  <c r="R8274" i="1"/>
  <c r="V8274" i="1" s="1"/>
  <c r="L8275" i="1"/>
  <c r="R8275" i="1" s="1"/>
  <c r="Q8277" i="1"/>
  <c r="N8278" i="1"/>
  <c r="M8275" i="1" l="1"/>
  <c r="O8275" i="1"/>
  <c r="T8275" i="1"/>
  <c r="V8275" i="1" s="1"/>
  <c r="L8276" i="1"/>
  <c r="R8276" i="1" s="1"/>
  <c r="N8279" i="1"/>
  <c r="Q8278" i="1"/>
  <c r="M8276" i="1" l="1"/>
  <c r="T8276" i="1"/>
  <c r="V8276" i="1" s="1"/>
  <c r="L8277" i="1"/>
  <c r="R8277" i="1" s="1"/>
  <c r="O8276" i="1"/>
  <c r="Q8279" i="1"/>
  <c r="N8280" i="1"/>
  <c r="O8277" i="1" l="1"/>
  <c r="L8278" i="1"/>
  <c r="T8278" i="1" s="1"/>
  <c r="T8277" i="1"/>
  <c r="V8277" i="1" s="1"/>
  <c r="M8277" i="1"/>
  <c r="N8281" i="1"/>
  <c r="Q8280" i="1"/>
  <c r="M8278" i="1" l="1"/>
  <c r="R8278" i="1"/>
  <c r="V8278" i="1" s="1"/>
  <c r="O8278" i="1"/>
  <c r="L8279" i="1"/>
  <c r="R8279" i="1" s="1"/>
  <c r="Q8281" i="1"/>
  <c r="N8282" i="1"/>
  <c r="L8280" i="1" l="1"/>
  <c r="T8280" i="1" s="1"/>
  <c r="T8279" i="1"/>
  <c r="V8279" i="1" s="1"/>
  <c r="M8279" i="1"/>
  <c r="O8279" i="1"/>
  <c r="O8280" i="1"/>
  <c r="N8283" i="1"/>
  <c r="Q8282" i="1"/>
  <c r="M8280" i="1"/>
  <c r="R8280" i="1" l="1"/>
  <c r="V8280" i="1" s="1"/>
  <c r="L8281" i="1"/>
  <c r="O8281" i="1" s="1"/>
  <c r="Q8283" i="1"/>
  <c r="N8284" i="1"/>
  <c r="L8282" i="1" l="1"/>
  <c r="T8282" i="1" s="1"/>
  <c r="R8281" i="1"/>
  <c r="T8281" i="1"/>
  <c r="M8281" i="1"/>
  <c r="N8285" i="1"/>
  <c r="Q8284" i="1"/>
  <c r="O8282" i="1" l="1"/>
  <c r="M8282" i="1"/>
  <c r="R8282" i="1"/>
  <c r="L8283" i="1"/>
  <c r="T8283" i="1" s="1"/>
  <c r="V8281" i="1"/>
  <c r="V8282" i="1" s="1"/>
  <c r="Q8285" i="1"/>
  <c r="N8286" i="1"/>
  <c r="M8283" i="1" l="1"/>
  <c r="O8283" i="1"/>
  <c r="L8284" i="1"/>
  <c r="T8284" i="1" s="1"/>
  <c r="R8283" i="1"/>
  <c r="V8283" i="1" s="1"/>
  <c r="Q8286" i="1"/>
  <c r="L8285" i="1" l="1"/>
  <c r="T8285" i="1" s="1"/>
  <c r="M8284" i="1"/>
  <c r="O8284" i="1"/>
  <c r="R8284" i="1"/>
  <c r="V8284" i="1" s="1"/>
  <c r="Q8287" i="1"/>
  <c r="M8285" i="1" l="1"/>
  <c r="O8285" i="1"/>
  <c r="R8285" i="1"/>
  <c r="V8285" i="1" s="1"/>
  <c r="L8286" i="1"/>
  <c r="T8286" i="1" s="1"/>
  <c r="Q8288" i="1"/>
  <c r="L8287" i="1" l="1"/>
  <c r="U8287" i="1" s="1"/>
  <c r="M8286" i="1"/>
  <c r="O8286" i="1"/>
  <c r="R8286" i="1"/>
  <c r="V8286" i="1" s="1"/>
  <c r="Q8289" i="1"/>
  <c r="O8287" i="1" l="1"/>
  <c r="N8287" i="1"/>
  <c r="R8287" i="1"/>
  <c r="T8287" i="1"/>
  <c r="M8287" i="1"/>
  <c r="L8288" i="1"/>
  <c r="U8288" i="1" s="1"/>
  <c r="Q8290" i="1"/>
  <c r="V8287" i="1" l="1"/>
  <c r="M8288" i="1"/>
  <c r="O8288" i="1"/>
  <c r="N8288" i="1"/>
  <c r="L8289" i="1"/>
  <c r="U8289" i="1" s="1"/>
  <c r="R8288" i="1"/>
  <c r="T8288" i="1"/>
  <c r="Q8291" i="1"/>
  <c r="V8288" i="1" l="1"/>
  <c r="M8289" i="1"/>
  <c r="O8289" i="1"/>
  <c r="N8289" i="1"/>
  <c r="R8289" i="1"/>
  <c r="L8290" i="1"/>
  <c r="U8290" i="1" s="1"/>
  <c r="T8289" i="1"/>
  <c r="Q8292" i="1"/>
  <c r="V8289" i="1" l="1"/>
  <c r="M8290" i="1"/>
  <c r="O8290" i="1"/>
  <c r="N8290" i="1"/>
  <c r="N8291" i="1" s="1"/>
  <c r="L8291" i="1"/>
  <c r="T8291" i="1" s="1"/>
  <c r="R8290" i="1"/>
  <c r="T8290" i="1"/>
  <c r="Q8293" i="1"/>
  <c r="V8290" i="1" l="1"/>
  <c r="M8291" i="1"/>
  <c r="O8291" i="1"/>
  <c r="R8291" i="1"/>
  <c r="L8292" i="1"/>
  <c r="T8292" i="1" s="1"/>
  <c r="N8292" i="1"/>
  <c r="Q8294" i="1"/>
  <c r="V8291" i="1" l="1"/>
  <c r="M8292" i="1"/>
  <c r="L8293" i="1"/>
  <c r="T8293" i="1" s="1"/>
  <c r="O8292" i="1"/>
  <c r="R8292" i="1"/>
  <c r="N8293" i="1"/>
  <c r="Q8295" i="1"/>
  <c r="V8292" i="1" l="1"/>
  <c r="O8293" i="1"/>
  <c r="M8293" i="1"/>
  <c r="R8293" i="1"/>
  <c r="L8294" i="1"/>
  <c r="T8294" i="1" s="1"/>
  <c r="N8294" i="1"/>
  <c r="N8295" i="1" s="1"/>
  <c r="N8296" i="1" s="1"/>
  <c r="Q8296" i="1"/>
  <c r="V8293" i="1" l="1"/>
  <c r="M8294" i="1"/>
  <c r="O8294" i="1"/>
  <c r="L8295" i="1"/>
  <c r="T8295" i="1" s="1"/>
  <c r="R8294" i="1"/>
  <c r="V8294" i="1" s="1"/>
  <c r="N8297" i="1"/>
  <c r="N8298" i="1" s="1"/>
  <c r="Q8297" i="1"/>
  <c r="M8295" i="1" l="1"/>
  <c r="O8295" i="1"/>
  <c r="R8295" i="1"/>
  <c r="V8295" i="1" s="1"/>
  <c r="L8296" i="1"/>
  <c r="O8296" i="1" s="1"/>
  <c r="N8299" i="1"/>
  <c r="Q8298" i="1"/>
  <c r="M8296" i="1" l="1"/>
  <c r="L8297" i="1"/>
  <c r="T8297" i="1" s="1"/>
  <c r="R8296" i="1"/>
  <c r="T8296" i="1"/>
  <c r="Q8299" i="1"/>
  <c r="N8300" i="1"/>
  <c r="L8298" i="1" l="1"/>
  <c r="T8298" i="1" s="1"/>
  <c r="M8297" i="1"/>
  <c r="O8297" i="1"/>
  <c r="R8297" i="1"/>
  <c r="V8296" i="1"/>
  <c r="N8301" i="1"/>
  <c r="Q8300" i="1"/>
  <c r="M8298" i="1" l="1"/>
  <c r="R8298" i="1"/>
  <c r="O8298" i="1"/>
  <c r="V8297" i="1"/>
  <c r="V8298" i="1" s="1"/>
  <c r="L8299" i="1"/>
  <c r="T8299" i="1" s="1"/>
  <c r="N8302" i="1"/>
  <c r="Q8301" i="1"/>
  <c r="M8299" i="1" l="1"/>
  <c r="L8300" i="1"/>
  <c r="R8300" i="1" s="1"/>
  <c r="O8299" i="1"/>
  <c r="R8299" i="1"/>
  <c r="V8299" i="1" s="1"/>
  <c r="Q8302" i="1"/>
  <c r="N8303" i="1"/>
  <c r="L8301" i="1" l="1"/>
  <c r="T8301" i="1" s="1"/>
  <c r="O8300" i="1"/>
  <c r="T8300" i="1"/>
  <c r="V8300" i="1" s="1"/>
  <c r="M8300" i="1"/>
  <c r="N8304" i="1"/>
  <c r="Q8303" i="1"/>
  <c r="M8301" i="1"/>
  <c r="O8301" i="1" l="1"/>
  <c r="R8301" i="1"/>
  <c r="V8301" i="1" s="1"/>
  <c r="L8302" i="1"/>
  <c r="T8302" i="1" s="1"/>
  <c r="Q8304" i="1"/>
  <c r="N8305" i="1"/>
  <c r="O8302" i="1" l="1"/>
  <c r="M8302" i="1"/>
  <c r="R8302" i="1"/>
  <c r="V8302" i="1" s="1"/>
  <c r="L8303" i="1"/>
  <c r="O8303" i="1" s="1"/>
  <c r="N8306" i="1"/>
  <c r="Q8305" i="1"/>
  <c r="L8304" i="1" l="1"/>
  <c r="T8304" i="1" s="1"/>
  <c r="R8303" i="1"/>
  <c r="T8303" i="1"/>
  <c r="M8303" i="1"/>
  <c r="Q8306" i="1"/>
  <c r="N8307" i="1"/>
  <c r="O8304" i="1" l="1"/>
  <c r="M8304" i="1"/>
  <c r="R8304" i="1"/>
  <c r="L8305" i="1"/>
  <c r="T8305" i="1" s="1"/>
  <c r="V8303" i="1"/>
  <c r="V8304" i="1" s="1"/>
  <c r="N8308" i="1"/>
  <c r="Q8307" i="1"/>
  <c r="M8305" i="1" l="1"/>
  <c r="L8306" i="1"/>
  <c r="T8306" i="1" s="1"/>
  <c r="O8305" i="1"/>
  <c r="R8305" i="1"/>
  <c r="V8305" i="1" s="1"/>
  <c r="Q8308" i="1"/>
  <c r="N8309" i="1"/>
  <c r="L8307" i="1" l="1"/>
  <c r="T8307" i="1" s="1"/>
  <c r="R8306" i="1"/>
  <c r="V8306" i="1" s="1"/>
  <c r="O8306" i="1"/>
  <c r="M8306" i="1"/>
  <c r="N8310" i="1"/>
  <c r="Q8309" i="1"/>
  <c r="M8307" i="1" l="1"/>
  <c r="O8307" i="1"/>
  <c r="R8307" i="1"/>
  <c r="V8307" i="1" s="1"/>
  <c r="L8308" i="1"/>
  <c r="O8308" i="1" s="1"/>
  <c r="Q8310" i="1"/>
  <c r="L8309" i="1" l="1"/>
  <c r="T8309" i="1" s="1"/>
  <c r="M8308" i="1"/>
  <c r="R8308" i="1"/>
  <c r="T8308" i="1"/>
  <c r="Q8311" i="1"/>
  <c r="M8309" i="1" l="1"/>
  <c r="O8309" i="1"/>
  <c r="R8309" i="1"/>
  <c r="V8308" i="1"/>
  <c r="V8309" i="1" s="1"/>
  <c r="L8310" i="1"/>
  <c r="R8310" i="1" s="1"/>
  <c r="Q8312" i="1"/>
  <c r="L8311" i="1" l="1"/>
  <c r="U8311" i="1" s="1"/>
  <c r="M8310" i="1"/>
  <c r="T8310" i="1"/>
  <c r="V8310" i="1" s="1"/>
  <c r="O8310" i="1"/>
  <c r="Q8313" i="1"/>
  <c r="O8311" i="1" l="1"/>
  <c r="M8311" i="1"/>
  <c r="T8311" i="1"/>
  <c r="R8311" i="1"/>
  <c r="N8311" i="1"/>
  <c r="L8312" i="1"/>
  <c r="U8312" i="1" s="1"/>
  <c r="Q8314" i="1"/>
  <c r="V8311" i="1" l="1"/>
  <c r="L8313" i="1"/>
  <c r="U8313" i="1" s="1"/>
  <c r="O8312" i="1"/>
  <c r="N8312" i="1"/>
  <c r="R8312" i="1"/>
  <c r="T8312" i="1"/>
  <c r="M8312" i="1"/>
  <c r="Q8315" i="1"/>
  <c r="R8313" i="1" l="1"/>
  <c r="V8312" i="1"/>
  <c r="T8313" i="1"/>
  <c r="N8313" i="1"/>
  <c r="M8313" i="1"/>
  <c r="O8313" i="1"/>
  <c r="L8314" i="1"/>
  <c r="U8314" i="1" s="1"/>
  <c r="Q8316" i="1"/>
  <c r="V8313" i="1" l="1"/>
  <c r="M8314" i="1"/>
  <c r="L8315" i="1"/>
  <c r="T8315" i="1" s="1"/>
  <c r="O8314" i="1"/>
  <c r="N8314" i="1"/>
  <c r="R8314" i="1"/>
  <c r="T8314" i="1"/>
  <c r="N8315" i="1"/>
  <c r="Q8317" i="1"/>
  <c r="V8314" i="1" l="1"/>
  <c r="O8315" i="1"/>
  <c r="R8315" i="1"/>
  <c r="M8315" i="1"/>
  <c r="L8316" i="1"/>
  <c r="T8316" i="1" s="1"/>
  <c r="N8316" i="1"/>
  <c r="Q8318" i="1"/>
  <c r="V8315" i="1" l="1"/>
  <c r="O8316" i="1"/>
  <c r="L8317" i="1"/>
  <c r="T8317" i="1" s="1"/>
  <c r="M8316" i="1"/>
  <c r="R8316" i="1"/>
  <c r="N8317" i="1"/>
  <c r="Q8319" i="1"/>
  <c r="V8316" i="1" l="1"/>
  <c r="M8317" i="1"/>
  <c r="O8317" i="1"/>
  <c r="R8317" i="1"/>
  <c r="L8318" i="1"/>
  <c r="T8318" i="1" s="1"/>
  <c r="N8318" i="1"/>
  <c r="N8319" i="1" s="1"/>
  <c r="N8320" i="1" s="1"/>
  <c r="Q8320" i="1"/>
  <c r="V8317" i="1" l="1"/>
  <c r="M8318" i="1"/>
  <c r="O8318" i="1"/>
  <c r="R8318" i="1"/>
  <c r="L8319" i="1"/>
  <c r="T8319" i="1" s="1"/>
  <c r="N8321" i="1"/>
  <c r="N8322" i="1" s="1"/>
  <c r="Q8321" i="1"/>
  <c r="V8318" i="1" l="1"/>
  <c r="O8319" i="1"/>
  <c r="R8319" i="1"/>
  <c r="M8319" i="1"/>
  <c r="L8320" i="1"/>
  <c r="R8320" i="1" s="1"/>
  <c r="N8323" i="1"/>
  <c r="Q8322" i="1"/>
  <c r="V8319" i="1" l="1"/>
  <c r="L8321" i="1"/>
  <c r="T8321" i="1" s="1"/>
  <c r="M8320" i="1"/>
  <c r="O8320" i="1"/>
  <c r="T8320" i="1"/>
  <c r="V8320" i="1" s="1"/>
  <c r="Q8323" i="1"/>
  <c r="N8324" i="1"/>
  <c r="M8321" i="1" l="1"/>
  <c r="O8321" i="1"/>
  <c r="L8322" i="1"/>
  <c r="T8322" i="1" s="1"/>
  <c r="R8321" i="1"/>
  <c r="V8321" i="1" s="1"/>
  <c r="N8325" i="1"/>
  <c r="Q8324" i="1"/>
  <c r="M8322" i="1" l="1"/>
  <c r="O8322" i="1"/>
  <c r="L8323" i="1"/>
  <c r="T8323" i="1" s="1"/>
  <c r="R8322" i="1"/>
  <c r="V8322" i="1" s="1"/>
  <c r="Q8325" i="1"/>
  <c r="N8326" i="1"/>
  <c r="M8323" i="1" l="1"/>
  <c r="L8324" i="1"/>
  <c r="T8324" i="1" s="1"/>
  <c r="O8323" i="1"/>
  <c r="R8323" i="1"/>
  <c r="V8323" i="1" s="1"/>
  <c r="N8327" i="1"/>
  <c r="Q8326" i="1"/>
  <c r="M8324" i="1" l="1"/>
  <c r="L8325" i="1"/>
  <c r="T8325" i="1" s="1"/>
  <c r="O8324" i="1"/>
  <c r="R8324" i="1"/>
  <c r="V8324" i="1" s="1"/>
  <c r="Q8327" i="1"/>
  <c r="N8328" i="1"/>
  <c r="M8325" i="1" l="1"/>
  <c r="L8326" i="1"/>
  <c r="T8326" i="1" s="1"/>
  <c r="O8325" i="1"/>
  <c r="R8325" i="1"/>
  <c r="V8325" i="1" s="1"/>
  <c r="N8329" i="1"/>
  <c r="Q8328" i="1"/>
  <c r="L8327" i="1" l="1"/>
  <c r="T8327" i="1" s="1"/>
  <c r="M8326" i="1"/>
  <c r="O8326" i="1"/>
  <c r="R8326" i="1"/>
  <c r="V8326" i="1" s="1"/>
  <c r="Q8329" i="1"/>
  <c r="N8330" i="1"/>
  <c r="O8327" i="1" l="1"/>
  <c r="M8327" i="1"/>
  <c r="R8327" i="1"/>
  <c r="V8327" i="1" s="1"/>
  <c r="L8328" i="1"/>
  <c r="T8328" i="1" s="1"/>
  <c r="N8331" i="1"/>
  <c r="Q8330" i="1"/>
  <c r="M8328" i="1" l="1"/>
  <c r="L8329" i="1"/>
  <c r="T8329" i="1" s="1"/>
  <c r="O8328" i="1"/>
  <c r="R8328" i="1"/>
  <c r="V8328" i="1" s="1"/>
  <c r="Q8331" i="1"/>
  <c r="N8332" i="1"/>
  <c r="M8329" i="1" l="1"/>
  <c r="L8330" i="1"/>
  <c r="T8330" i="1" s="1"/>
  <c r="O8329" i="1"/>
  <c r="R8329" i="1"/>
  <c r="V8329" i="1" s="1"/>
  <c r="N8333" i="1"/>
  <c r="Q8332" i="1"/>
  <c r="O8330" i="1" l="1"/>
  <c r="M8330" i="1"/>
  <c r="R8330" i="1"/>
  <c r="V8330" i="1" s="1"/>
  <c r="L8331" i="1"/>
  <c r="T8331" i="1" s="1"/>
  <c r="Q8333" i="1"/>
  <c r="N8334" i="1"/>
  <c r="L8332" i="1" l="1"/>
  <c r="T8332" i="1" s="1"/>
  <c r="M8331" i="1"/>
  <c r="O8331" i="1"/>
  <c r="R8331" i="1"/>
  <c r="V8331" i="1" s="1"/>
  <c r="Q8334" i="1"/>
  <c r="M8332" i="1" l="1"/>
  <c r="O8332" i="1"/>
  <c r="R8332" i="1"/>
  <c r="V8332" i="1" s="1"/>
  <c r="L8333" i="1"/>
  <c r="T8333" i="1" s="1"/>
  <c r="Q8335" i="1"/>
  <c r="M8333" i="1" l="1"/>
  <c r="L8334" i="1"/>
  <c r="T8334" i="1" s="1"/>
  <c r="O8333" i="1"/>
  <c r="R8333" i="1"/>
  <c r="V8333" i="1" s="1"/>
  <c r="Q8336" i="1"/>
  <c r="M8334" i="1" l="1"/>
  <c r="L8335" i="1"/>
  <c r="U8335" i="1" s="1"/>
  <c r="O8334" i="1"/>
  <c r="R8334" i="1"/>
  <c r="V8334" i="1" s="1"/>
  <c r="Q8337" i="1"/>
  <c r="M8335" i="1" l="1"/>
  <c r="O8335" i="1"/>
  <c r="N8335" i="1"/>
  <c r="T8335" i="1"/>
  <c r="R8335" i="1"/>
  <c r="L8336" i="1"/>
  <c r="U8336" i="1" s="1"/>
  <c r="Q8338" i="1"/>
  <c r="V8335" i="1" l="1"/>
  <c r="M8336" i="1"/>
  <c r="N8336" i="1"/>
  <c r="T8336" i="1"/>
  <c r="L8337" i="1"/>
  <c r="U8337" i="1" s="1"/>
  <c r="O8336" i="1"/>
  <c r="R8336" i="1"/>
  <c r="Q8339" i="1"/>
  <c r="V8336" i="1" l="1"/>
  <c r="L8338" i="1"/>
  <c r="U8338" i="1" s="1"/>
  <c r="M8337" i="1"/>
  <c r="O8337" i="1"/>
  <c r="T8337" i="1"/>
  <c r="N8337" i="1"/>
  <c r="R8337" i="1"/>
  <c r="Q8340" i="1"/>
  <c r="N8338" i="1" l="1"/>
  <c r="T8338" i="1"/>
  <c r="M8338" i="1"/>
  <c r="O8338" i="1"/>
  <c r="R8338" i="1"/>
  <c r="V8337" i="1"/>
  <c r="L8339" i="1"/>
  <c r="T8339" i="1" s="1"/>
  <c r="N8339" i="1"/>
  <c r="Q8341" i="1"/>
  <c r="V8338" i="1" l="1"/>
  <c r="R8339" i="1"/>
  <c r="M8339" i="1"/>
  <c r="O8339" i="1"/>
  <c r="L8340" i="1"/>
  <c r="T8340" i="1" s="1"/>
  <c r="N8340" i="1"/>
  <c r="Q8342" i="1"/>
  <c r="V8339" i="1" l="1"/>
  <c r="M8340" i="1"/>
  <c r="R8340" i="1"/>
  <c r="O8340" i="1"/>
  <c r="L8341" i="1"/>
  <c r="T8341" i="1" s="1"/>
  <c r="N8341" i="1"/>
  <c r="Q8343" i="1"/>
  <c r="V8340" i="1" l="1"/>
  <c r="M8341" i="1"/>
  <c r="L8342" i="1"/>
  <c r="T8342" i="1" s="1"/>
  <c r="O8341" i="1"/>
  <c r="R8341" i="1"/>
  <c r="V8341" i="1" s="1"/>
  <c r="N8342" i="1"/>
  <c r="N8343" i="1" s="1"/>
  <c r="N8344" i="1" s="1"/>
  <c r="Q8344" i="1"/>
  <c r="L8343" i="1" l="1"/>
  <c r="T8343" i="1" s="1"/>
  <c r="M8342" i="1"/>
  <c r="O8342" i="1"/>
  <c r="R8342" i="1"/>
  <c r="V8342" i="1" s="1"/>
  <c r="N8345" i="1"/>
  <c r="N8346" i="1" s="1"/>
  <c r="Q8345" i="1"/>
  <c r="M8343" i="1" l="1"/>
  <c r="O8343" i="1"/>
  <c r="R8343" i="1"/>
  <c r="V8343" i="1" s="1"/>
  <c r="L8344" i="1"/>
  <c r="T8344" i="1" s="1"/>
  <c r="N8347" i="1"/>
  <c r="Q8346" i="1"/>
  <c r="M8344" i="1" l="1"/>
  <c r="R8344" i="1"/>
  <c r="V8344" i="1" s="1"/>
  <c r="L8345" i="1"/>
  <c r="T8345" i="1" s="1"/>
  <c r="O8344" i="1"/>
  <c r="Q8347" i="1"/>
  <c r="N8348" i="1"/>
  <c r="L8346" i="1" l="1"/>
  <c r="T8346" i="1" s="1"/>
  <c r="O8345" i="1"/>
  <c r="M8345" i="1"/>
  <c r="R8345" i="1"/>
  <c r="V8345" i="1" s="1"/>
  <c r="N8349" i="1"/>
  <c r="Q8348" i="1"/>
  <c r="L8347" i="1" l="1"/>
  <c r="T8347" i="1" s="1"/>
  <c r="M8346" i="1"/>
  <c r="R8346" i="1"/>
  <c r="V8346" i="1" s="1"/>
  <c r="O8346" i="1"/>
  <c r="Q8349" i="1"/>
  <c r="N8350" i="1"/>
  <c r="O8347" i="1" l="1"/>
  <c r="M8347" i="1"/>
  <c r="R8347" i="1"/>
  <c r="V8347" i="1" s="1"/>
  <c r="L8348" i="1"/>
  <c r="T8348" i="1" s="1"/>
  <c r="N8351" i="1"/>
  <c r="Q8350" i="1"/>
  <c r="L8349" i="1" l="1"/>
  <c r="T8349" i="1" s="1"/>
  <c r="R8348" i="1"/>
  <c r="V8348" i="1" s="1"/>
  <c r="M8348" i="1"/>
  <c r="O8348" i="1"/>
  <c r="Q8351" i="1"/>
  <c r="N8352" i="1"/>
  <c r="O8349" i="1" l="1"/>
  <c r="M8349" i="1"/>
  <c r="R8349" i="1"/>
  <c r="V8349" i="1" s="1"/>
  <c r="L8350" i="1"/>
  <c r="O8350" i="1" s="1"/>
  <c r="N8353" i="1"/>
  <c r="Q8352" i="1"/>
  <c r="M8350" i="1" l="1"/>
  <c r="R8350" i="1"/>
  <c r="T8350" i="1"/>
  <c r="L8351" i="1"/>
  <c r="T8351" i="1" s="1"/>
  <c r="Q8353" i="1"/>
  <c r="N8354" i="1"/>
  <c r="L8352" i="1" l="1"/>
  <c r="T8352" i="1" s="1"/>
  <c r="V8350" i="1"/>
  <c r="M8351" i="1"/>
  <c r="O8351" i="1"/>
  <c r="R8351" i="1"/>
  <c r="N8355" i="1"/>
  <c r="Q8354" i="1"/>
  <c r="M8352" i="1" l="1"/>
  <c r="O8352" i="1"/>
  <c r="R8352" i="1"/>
  <c r="V8351" i="1"/>
  <c r="L8353" i="1"/>
  <c r="T8353" i="1" s="1"/>
  <c r="Q8355" i="1"/>
  <c r="N8356" i="1"/>
  <c r="V8352" i="1" l="1"/>
  <c r="L8354" i="1"/>
  <c r="T8354" i="1" s="1"/>
  <c r="M8353" i="1"/>
  <c r="R8353" i="1"/>
  <c r="V8353" i="1" s="1"/>
  <c r="O8353" i="1"/>
  <c r="N8357" i="1"/>
  <c r="Q8356" i="1"/>
  <c r="M8354" i="1" l="1"/>
  <c r="O8354" i="1"/>
  <c r="L8355" i="1"/>
  <c r="T8355" i="1" s="1"/>
  <c r="R8354" i="1"/>
  <c r="V8354" i="1" s="1"/>
  <c r="N8358" i="1"/>
  <c r="Q8357" i="1"/>
  <c r="M8355" i="1" l="1"/>
  <c r="O8355" i="1"/>
  <c r="R8355" i="1"/>
  <c r="V8355" i="1" s="1"/>
  <c r="L8356" i="1"/>
  <c r="T8356" i="1" s="1"/>
  <c r="Q8358" i="1"/>
  <c r="L8357" i="1" l="1"/>
  <c r="T8357" i="1" s="1"/>
  <c r="O8356" i="1"/>
  <c r="R8356" i="1"/>
  <c r="V8356" i="1" s="1"/>
  <c r="M8356" i="1"/>
  <c r="Q8359" i="1"/>
  <c r="O8357" i="1" l="1"/>
  <c r="M8357" i="1"/>
  <c r="R8357" i="1"/>
  <c r="V8357" i="1" s="1"/>
  <c r="L8358" i="1"/>
  <c r="T8358" i="1" s="1"/>
  <c r="Q8360" i="1"/>
  <c r="O8358" i="1" l="1"/>
  <c r="M8358" i="1"/>
  <c r="L8359" i="1"/>
  <c r="U8359" i="1" s="1"/>
  <c r="R8358" i="1"/>
  <c r="V8358" i="1" s="1"/>
  <c r="Q8361" i="1"/>
  <c r="M8359" i="1" l="1"/>
  <c r="L8360" i="1"/>
  <c r="U8360" i="1" s="1"/>
  <c r="O8359" i="1"/>
  <c r="N8359" i="1"/>
  <c r="R8359" i="1"/>
  <c r="T8359" i="1"/>
  <c r="Q8362" i="1"/>
  <c r="V8359" i="1" l="1"/>
  <c r="R8360" i="1"/>
  <c r="M8360" i="1"/>
  <c r="T8360" i="1"/>
  <c r="V8360" i="1" s="1"/>
  <c r="O8360" i="1"/>
  <c r="N8360" i="1"/>
  <c r="L8361" i="1"/>
  <c r="U8361" i="1" s="1"/>
  <c r="Q8363" i="1"/>
  <c r="O8361" i="1" l="1"/>
  <c r="M8361" i="1"/>
  <c r="L8362" i="1"/>
  <c r="U8362" i="1" s="1"/>
  <c r="T8361" i="1"/>
  <c r="N8361" i="1"/>
  <c r="R8361" i="1"/>
  <c r="Q8364" i="1"/>
  <c r="V8361" i="1" l="1"/>
  <c r="R8362" i="1"/>
  <c r="T8362" i="1"/>
  <c r="O8362" i="1"/>
  <c r="M8362" i="1"/>
  <c r="N8362" i="1"/>
  <c r="N8363" i="1" s="1"/>
  <c r="L8363" i="1"/>
  <c r="T8363" i="1" s="1"/>
  <c r="Q8365" i="1"/>
  <c r="V8362" i="1" l="1"/>
  <c r="R8363" i="1"/>
  <c r="O8363" i="1"/>
  <c r="M8363" i="1"/>
  <c r="L8364" i="1"/>
  <c r="T8364" i="1" s="1"/>
  <c r="N8364" i="1"/>
  <c r="Q8366" i="1"/>
  <c r="V8363" i="1" l="1"/>
  <c r="M8364" i="1"/>
  <c r="L8365" i="1"/>
  <c r="T8365" i="1" s="1"/>
  <c r="O8364" i="1"/>
  <c r="R8364" i="1"/>
  <c r="V8364" i="1" s="1"/>
  <c r="N8365" i="1"/>
  <c r="Q8367" i="1"/>
  <c r="O8365" i="1" l="1"/>
  <c r="R8365" i="1"/>
  <c r="V8365" i="1" s="1"/>
  <c r="M8365" i="1"/>
  <c r="L8366" i="1"/>
  <c r="T8366" i="1" s="1"/>
  <c r="N8366" i="1"/>
  <c r="N8367" i="1" s="1"/>
  <c r="N8368" i="1" s="1"/>
  <c r="Q8368" i="1"/>
  <c r="M8366" i="1" l="1"/>
  <c r="O8366" i="1"/>
  <c r="L8367" i="1"/>
  <c r="T8367" i="1" s="1"/>
  <c r="R8366" i="1"/>
  <c r="V8366" i="1" s="1"/>
  <c r="N8369" i="1"/>
  <c r="N8370" i="1" s="1"/>
  <c r="Q8369" i="1"/>
  <c r="O8367" i="1" l="1"/>
  <c r="M8367" i="1"/>
  <c r="R8367" i="1"/>
  <c r="V8367" i="1" s="1"/>
  <c r="L8368" i="1"/>
  <c r="T8368" i="1" s="1"/>
  <c r="Q8370" i="1"/>
  <c r="N8371" i="1"/>
  <c r="M8368" i="1" l="1"/>
  <c r="L8369" i="1"/>
  <c r="T8369" i="1" s="1"/>
  <c r="O8368" i="1"/>
  <c r="R8368" i="1"/>
  <c r="V8368" i="1" s="1"/>
  <c r="N8372" i="1"/>
  <c r="Q8371" i="1"/>
  <c r="M8369" i="1" l="1"/>
  <c r="L8370" i="1"/>
  <c r="T8370" i="1" s="1"/>
  <c r="O8369" i="1"/>
  <c r="R8369" i="1"/>
  <c r="V8369" i="1" s="1"/>
  <c r="Q8372" i="1"/>
  <c r="N8373" i="1"/>
  <c r="L8371" i="1" l="1"/>
  <c r="T8371" i="1" s="1"/>
  <c r="M8370" i="1"/>
  <c r="O8370" i="1"/>
  <c r="R8370" i="1"/>
  <c r="V8370" i="1" s="1"/>
  <c r="N8374" i="1"/>
  <c r="Q8373" i="1"/>
  <c r="O8371" i="1" l="1"/>
  <c r="M8371" i="1"/>
  <c r="R8371" i="1"/>
  <c r="V8371" i="1" s="1"/>
  <c r="L8372" i="1"/>
  <c r="T8372" i="1" s="1"/>
  <c r="Q8374" i="1"/>
  <c r="N8375" i="1"/>
  <c r="M8372" i="1" l="1"/>
  <c r="O8372" i="1"/>
  <c r="R8372" i="1"/>
  <c r="V8372" i="1" s="1"/>
  <c r="L8373" i="1"/>
  <c r="M8373" i="1" s="1"/>
  <c r="N8376" i="1"/>
  <c r="Q8375" i="1"/>
  <c r="L8374" i="1" l="1"/>
  <c r="T8374" i="1" s="1"/>
  <c r="O8373" i="1"/>
  <c r="R8373" i="1"/>
  <c r="T8373" i="1"/>
  <c r="Q8376" i="1"/>
  <c r="N8377" i="1"/>
  <c r="M8374" i="1" l="1"/>
  <c r="O8374" i="1"/>
  <c r="L8375" i="1"/>
  <c r="T8375" i="1" s="1"/>
  <c r="R8374" i="1"/>
  <c r="V8373" i="1"/>
  <c r="N8378" i="1"/>
  <c r="Q8377" i="1"/>
  <c r="M8375" i="1" l="1"/>
  <c r="O8375" i="1"/>
  <c r="L8376" i="1"/>
  <c r="T8376" i="1" s="1"/>
  <c r="R8375" i="1"/>
  <c r="V8374" i="1"/>
  <c r="Q8378" i="1"/>
  <c r="N8379" i="1"/>
  <c r="L8377" i="1" l="1"/>
  <c r="T8377" i="1" s="1"/>
  <c r="M8376" i="1"/>
  <c r="O8376" i="1"/>
  <c r="R8376" i="1"/>
  <c r="V8375" i="1"/>
  <c r="N8380" i="1"/>
  <c r="Q8379" i="1"/>
  <c r="O8377" i="1" l="1"/>
  <c r="R8377" i="1"/>
  <c r="M8377" i="1"/>
  <c r="L8378" i="1"/>
  <c r="T8378" i="1" s="1"/>
  <c r="V8376" i="1"/>
  <c r="V8377" i="1" s="1"/>
  <c r="Q8380" i="1"/>
  <c r="N8381" i="1"/>
  <c r="O8378" i="1" l="1"/>
  <c r="L8379" i="1"/>
  <c r="T8379" i="1" s="1"/>
  <c r="R8378" i="1"/>
  <c r="V8378" i="1" s="1"/>
  <c r="M8378" i="1"/>
  <c r="N8382" i="1"/>
  <c r="Q8381" i="1"/>
  <c r="O8379" i="1" l="1"/>
  <c r="R8379" i="1"/>
  <c r="V8379" i="1" s="1"/>
  <c r="M8379" i="1"/>
  <c r="L8380" i="1"/>
  <c r="R8380" i="1" s="1"/>
  <c r="Q8382" i="1"/>
  <c r="O8380" i="1" l="1"/>
  <c r="T8380" i="1"/>
  <c r="V8380" i="1" s="1"/>
  <c r="L8381" i="1"/>
  <c r="T8381" i="1" s="1"/>
  <c r="M8380" i="1"/>
  <c r="Q8383" i="1"/>
  <c r="L8382" i="1" l="1"/>
  <c r="T8382" i="1" s="1"/>
  <c r="M8381" i="1"/>
  <c r="O8381" i="1"/>
  <c r="R8381" i="1"/>
  <c r="V8381" i="1" s="1"/>
  <c r="Q8384" i="1"/>
  <c r="M8382" i="1" l="1"/>
  <c r="O8382" i="1"/>
  <c r="R8382" i="1"/>
  <c r="V8382" i="1" s="1"/>
  <c r="L8383" i="1"/>
  <c r="U8383" i="1" s="1"/>
  <c r="Q8385" i="1"/>
  <c r="O8383" i="1" l="1"/>
  <c r="M8383" i="1"/>
  <c r="N8383" i="1"/>
  <c r="R8383" i="1"/>
  <c r="T8383" i="1"/>
  <c r="L8384" i="1"/>
  <c r="U8384" i="1" s="1"/>
  <c r="Q8386" i="1"/>
  <c r="V8383" i="1" l="1"/>
  <c r="N8384" i="1"/>
  <c r="L8385" i="1"/>
  <c r="U8385" i="1" s="1"/>
  <c r="M8384" i="1"/>
  <c r="T8384" i="1"/>
  <c r="O8384" i="1"/>
  <c r="R8384" i="1"/>
  <c r="Q8387" i="1"/>
  <c r="M8385" i="1" l="1"/>
  <c r="O8385" i="1"/>
  <c r="N8385" i="1"/>
  <c r="T8385" i="1"/>
  <c r="R8385" i="1"/>
  <c r="V8384" i="1"/>
  <c r="L8386" i="1"/>
  <c r="U8386" i="1" s="1"/>
  <c r="Q8388" i="1"/>
  <c r="V8385" i="1" l="1"/>
  <c r="M8386" i="1"/>
  <c r="N8386" i="1"/>
  <c r="O8386" i="1"/>
  <c r="R8386" i="1"/>
  <c r="T8386" i="1"/>
  <c r="L8387" i="1"/>
  <c r="R8387" i="1" s="1"/>
  <c r="N8387" i="1"/>
  <c r="Q8389" i="1"/>
  <c r="V8386" i="1" l="1"/>
  <c r="O8387" i="1"/>
  <c r="L8388" i="1"/>
  <c r="T8388" i="1" s="1"/>
  <c r="M8387" i="1"/>
  <c r="T8387" i="1"/>
  <c r="V8387" i="1" s="1"/>
  <c r="N8388" i="1"/>
  <c r="Q8390" i="1"/>
  <c r="L8389" i="1" l="1"/>
  <c r="T8389" i="1" s="1"/>
  <c r="M8388" i="1"/>
  <c r="O8388" i="1"/>
  <c r="R8388" i="1"/>
  <c r="V8388" i="1" s="1"/>
  <c r="N8389" i="1"/>
  <c r="Q8391" i="1"/>
  <c r="O8389" i="1" l="1"/>
  <c r="M8389" i="1"/>
  <c r="R8389" i="1"/>
  <c r="V8389" i="1" s="1"/>
  <c r="L8390" i="1"/>
  <c r="T8390" i="1" s="1"/>
  <c r="N8390" i="1"/>
  <c r="N8391" i="1" s="1"/>
  <c r="N8392" i="1" s="1"/>
  <c r="Q8392" i="1"/>
  <c r="M8390" i="1" l="1"/>
  <c r="L8391" i="1"/>
  <c r="T8391" i="1" s="1"/>
  <c r="O8390" i="1"/>
  <c r="R8390" i="1"/>
  <c r="V8390" i="1" s="1"/>
  <c r="N8393" i="1"/>
  <c r="N8394" i="1" s="1"/>
  <c r="Q8393" i="1"/>
  <c r="M8391" i="1" l="1"/>
  <c r="O8391" i="1"/>
  <c r="R8391" i="1"/>
  <c r="V8391" i="1" s="1"/>
  <c r="L8392" i="1"/>
  <c r="T8392" i="1" s="1"/>
  <c r="Q8394" i="1"/>
  <c r="N8395" i="1"/>
  <c r="O8392" i="1" l="1"/>
  <c r="M8392" i="1"/>
  <c r="R8392" i="1"/>
  <c r="V8392" i="1" s="1"/>
  <c r="L8393" i="1"/>
  <c r="M8393" i="1" s="1"/>
  <c r="N8396" i="1"/>
  <c r="Q8395" i="1"/>
  <c r="L8394" i="1" l="1"/>
  <c r="T8394" i="1" s="1"/>
  <c r="O8393" i="1"/>
  <c r="R8393" i="1"/>
  <c r="T8393" i="1"/>
  <c r="Q8396" i="1"/>
  <c r="N8397" i="1"/>
  <c r="O8394" i="1" l="1"/>
  <c r="V8393" i="1"/>
  <c r="M8394" i="1"/>
  <c r="L8395" i="1"/>
  <c r="R8395" i="1" s="1"/>
  <c r="R8394" i="1"/>
  <c r="N8398" i="1"/>
  <c r="Q8397" i="1"/>
  <c r="V8394" i="1" l="1"/>
  <c r="T8395" i="1"/>
  <c r="L8396" i="1"/>
  <c r="T8396" i="1" s="1"/>
  <c r="M8395" i="1"/>
  <c r="O8395" i="1"/>
  <c r="Q8398" i="1"/>
  <c r="N8399" i="1"/>
  <c r="V8395" i="1" l="1"/>
  <c r="L8397" i="1"/>
  <c r="T8397" i="1" s="1"/>
  <c r="M8396" i="1"/>
  <c r="O8396" i="1"/>
  <c r="R8396" i="1"/>
  <c r="V8396" i="1" s="1"/>
  <c r="N8400" i="1"/>
  <c r="Q8399" i="1"/>
  <c r="O8397" i="1" l="1"/>
  <c r="M8397" i="1"/>
  <c r="R8397" i="1"/>
  <c r="V8397" i="1" s="1"/>
  <c r="L8398" i="1"/>
  <c r="T8398" i="1" s="1"/>
  <c r="Q8400" i="1"/>
  <c r="N8401" i="1"/>
  <c r="M8398" i="1" l="1"/>
  <c r="O8398" i="1"/>
  <c r="R8398" i="1"/>
  <c r="V8398" i="1" s="1"/>
  <c r="L8399" i="1"/>
  <c r="T8399" i="1" s="1"/>
  <c r="Q8401" i="1"/>
  <c r="N8402" i="1"/>
  <c r="O8399" i="1" l="1"/>
  <c r="L8400" i="1"/>
  <c r="T8400" i="1" s="1"/>
  <c r="M8399" i="1"/>
  <c r="R8399" i="1"/>
  <c r="V8399" i="1" s="1"/>
  <c r="N8403" i="1"/>
  <c r="Q8402" i="1"/>
  <c r="R8400" i="1" l="1"/>
  <c r="V8400" i="1" s="1"/>
  <c r="L8401" i="1"/>
  <c r="T8401" i="1" s="1"/>
  <c r="M8400" i="1"/>
  <c r="O8400" i="1"/>
  <c r="Q8403" i="1"/>
  <c r="N8404" i="1"/>
  <c r="O8401" i="1" l="1"/>
  <c r="M8401" i="1"/>
  <c r="R8401" i="1"/>
  <c r="V8401" i="1" s="1"/>
  <c r="L8402" i="1"/>
  <c r="T8402" i="1" s="1"/>
  <c r="N8405" i="1"/>
  <c r="Q8404" i="1"/>
  <c r="M8402" i="1" l="1"/>
  <c r="L8403" i="1"/>
  <c r="T8403" i="1" s="1"/>
  <c r="O8402" i="1"/>
  <c r="R8402" i="1"/>
  <c r="V8402" i="1" s="1"/>
  <c r="Q8405" i="1"/>
  <c r="N8406" i="1"/>
  <c r="L8404" i="1" l="1"/>
  <c r="T8404" i="1" s="1"/>
  <c r="R8403" i="1"/>
  <c r="V8403" i="1" s="1"/>
  <c r="O8403" i="1"/>
  <c r="M8403" i="1"/>
  <c r="Q8406" i="1"/>
  <c r="M8404" i="1" l="1"/>
  <c r="R8404" i="1"/>
  <c r="V8404" i="1" s="1"/>
  <c r="O8404" i="1"/>
  <c r="L8405" i="1"/>
  <c r="R8405" i="1" s="1"/>
  <c r="Q8407" i="1"/>
  <c r="O8405" i="1" l="1"/>
  <c r="T8405" i="1"/>
  <c r="V8405" i="1" s="1"/>
  <c r="L8406" i="1"/>
  <c r="R8406" i="1" s="1"/>
  <c r="M8405" i="1"/>
  <c r="Q8408" i="1"/>
  <c r="M8406" i="1" l="1"/>
  <c r="O8406" i="1"/>
  <c r="T8406" i="1"/>
  <c r="V8406" i="1" s="1"/>
  <c r="L8407" i="1"/>
  <c r="T8407" i="1" s="1"/>
  <c r="Q8409" i="1"/>
  <c r="L8408" i="1" l="1"/>
  <c r="U8408" i="1" s="1"/>
  <c r="N8407" i="1"/>
  <c r="M8407" i="1"/>
  <c r="U8407" i="1"/>
  <c r="O8407" i="1"/>
  <c r="R8407" i="1"/>
  <c r="Q8410" i="1"/>
  <c r="V8407" i="1" l="1"/>
  <c r="N8408" i="1"/>
  <c r="R8408" i="1"/>
  <c r="T8408" i="1"/>
  <c r="M8408" i="1"/>
  <c r="O8408" i="1"/>
  <c r="L8409" i="1"/>
  <c r="U8409" i="1" s="1"/>
  <c r="Q8411" i="1"/>
  <c r="V8408" i="1" l="1"/>
  <c r="M8409" i="1"/>
  <c r="O8409" i="1"/>
  <c r="N8409" i="1"/>
  <c r="L8410" i="1"/>
  <c r="U8410" i="1" s="1"/>
  <c r="R8409" i="1"/>
  <c r="T8409" i="1"/>
  <c r="Q8412" i="1"/>
  <c r="V8409" i="1" l="1"/>
  <c r="O8410" i="1"/>
  <c r="M8410" i="1"/>
  <c r="N8410" i="1"/>
  <c r="N8411" i="1" s="1"/>
  <c r="R8410" i="1"/>
  <c r="T8410" i="1"/>
  <c r="L8411" i="1"/>
  <c r="T8411" i="1" s="1"/>
  <c r="Q8413" i="1"/>
  <c r="V8410" i="1" l="1"/>
  <c r="M8411" i="1"/>
  <c r="O8411" i="1"/>
  <c r="R8411" i="1"/>
  <c r="V8411" i="1" s="1"/>
  <c r="L8412" i="1"/>
  <c r="T8412" i="1" s="1"/>
  <c r="N8412" i="1"/>
  <c r="Q8414" i="1"/>
  <c r="O8412" i="1" l="1"/>
  <c r="M8412" i="1"/>
  <c r="R8412" i="1"/>
  <c r="V8412" i="1" s="1"/>
  <c r="L8413" i="1"/>
  <c r="T8413" i="1" s="1"/>
  <c r="N8413" i="1"/>
  <c r="Q8415" i="1"/>
  <c r="L8414" i="1" l="1"/>
  <c r="T8414" i="1" s="1"/>
  <c r="M8413" i="1"/>
  <c r="O8413" i="1"/>
  <c r="R8413" i="1"/>
  <c r="V8413" i="1" s="1"/>
  <c r="N8414" i="1"/>
  <c r="N8415" i="1" s="1"/>
  <c r="N8416" i="1" s="1"/>
  <c r="Q8416" i="1"/>
  <c r="M8414" i="1" l="1"/>
  <c r="O8414" i="1"/>
  <c r="R8414" i="1"/>
  <c r="V8414" i="1" s="1"/>
  <c r="L8415" i="1"/>
  <c r="T8415" i="1" s="1"/>
  <c r="N8417" i="1"/>
  <c r="Q8417" i="1"/>
  <c r="N8418" i="1"/>
  <c r="M8415" i="1" l="1"/>
  <c r="O8415" i="1"/>
  <c r="R8415" i="1"/>
  <c r="V8415" i="1" s="1"/>
  <c r="L8416" i="1"/>
  <c r="T8416" i="1" s="1"/>
  <c r="N8419" i="1"/>
  <c r="Q8418" i="1"/>
  <c r="M8416" i="1" l="1"/>
  <c r="O8416" i="1"/>
  <c r="R8416" i="1"/>
  <c r="V8416" i="1" s="1"/>
  <c r="L8417" i="1"/>
  <c r="T8417" i="1" s="1"/>
  <c r="Q8419" i="1"/>
  <c r="N8420" i="1"/>
  <c r="L8418" i="1" l="1"/>
  <c r="T8418" i="1" s="1"/>
  <c r="M8417" i="1"/>
  <c r="O8417" i="1"/>
  <c r="R8417" i="1"/>
  <c r="V8417" i="1" s="1"/>
  <c r="N8421" i="1"/>
  <c r="Q8420" i="1"/>
  <c r="M8418" i="1" l="1"/>
  <c r="L8419" i="1"/>
  <c r="T8419" i="1" s="1"/>
  <c r="O8418" i="1"/>
  <c r="R8418" i="1"/>
  <c r="V8418" i="1" s="1"/>
  <c r="Q8421" i="1"/>
  <c r="N8422" i="1"/>
  <c r="M8419" i="1" l="1"/>
  <c r="L8420" i="1"/>
  <c r="T8420" i="1" s="1"/>
  <c r="O8419" i="1"/>
  <c r="R8419" i="1"/>
  <c r="V8419" i="1" s="1"/>
  <c r="N8423" i="1"/>
  <c r="Q8422" i="1"/>
  <c r="M8420" i="1" l="1"/>
  <c r="O8420" i="1"/>
  <c r="R8420" i="1"/>
  <c r="V8420" i="1" s="1"/>
  <c r="L8421" i="1"/>
  <c r="T8421" i="1" s="1"/>
  <c r="Q8423" i="1"/>
  <c r="N8424" i="1"/>
  <c r="M8421" i="1" l="1"/>
  <c r="R8421" i="1"/>
  <c r="V8421" i="1" s="1"/>
  <c r="L8422" i="1"/>
  <c r="R8422" i="1" s="1"/>
  <c r="O8421" i="1"/>
  <c r="N8425" i="1"/>
  <c r="Q8424" i="1"/>
  <c r="M8422" i="1" l="1"/>
  <c r="T8422" i="1"/>
  <c r="V8422" i="1" s="1"/>
  <c r="L8423" i="1"/>
  <c r="T8423" i="1" s="1"/>
  <c r="O8422" i="1"/>
  <c r="Q8425" i="1"/>
  <c r="N8426" i="1"/>
  <c r="L8424" i="1" l="1"/>
  <c r="T8424" i="1" s="1"/>
  <c r="M8423" i="1"/>
  <c r="O8423" i="1"/>
  <c r="R8423" i="1"/>
  <c r="V8423" i="1" s="1"/>
  <c r="N8427" i="1"/>
  <c r="Q8426" i="1"/>
  <c r="O8424" i="1" l="1"/>
  <c r="R8424" i="1"/>
  <c r="V8424" i="1" s="1"/>
  <c r="M8424" i="1"/>
  <c r="L8425" i="1"/>
  <c r="T8425" i="1" s="1"/>
  <c r="Q8427" i="1"/>
  <c r="N8428" i="1"/>
  <c r="M8425" i="1" l="1"/>
  <c r="O8425" i="1"/>
  <c r="R8425" i="1"/>
  <c r="V8425" i="1" s="1"/>
  <c r="L8426" i="1"/>
  <c r="M8426" i="1" s="1"/>
  <c r="N8429" i="1"/>
  <c r="Q8428" i="1"/>
  <c r="L8427" i="1" l="1"/>
  <c r="T8427" i="1" s="1"/>
  <c r="R8426" i="1"/>
  <c r="T8426" i="1"/>
  <c r="O8426" i="1"/>
  <c r="Q8429" i="1"/>
  <c r="N8430" i="1"/>
  <c r="O8427" i="1" l="1"/>
  <c r="M8427" i="1"/>
  <c r="R8427" i="1"/>
  <c r="V8426" i="1"/>
  <c r="L8428" i="1"/>
  <c r="T8428" i="1" s="1"/>
  <c r="Q8430" i="1"/>
  <c r="V8427" i="1" l="1"/>
  <c r="L8429" i="1"/>
  <c r="T8429" i="1" s="1"/>
  <c r="R8428" i="1"/>
  <c r="V8428" i="1" s="1"/>
  <c r="M8428" i="1"/>
  <c r="O8428" i="1"/>
  <c r="Q8431" i="1"/>
  <c r="M8429" i="1" l="1"/>
  <c r="O8429" i="1"/>
  <c r="R8429" i="1"/>
  <c r="V8429" i="1" s="1"/>
  <c r="L8430" i="1"/>
  <c r="T8430" i="1" s="1"/>
  <c r="Q8432" i="1"/>
  <c r="M8430" i="1" l="1"/>
  <c r="O8430" i="1"/>
  <c r="L8431" i="1"/>
  <c r="U8431" i="1" s="1"/>
  <c r="R8430" i="1"/>
  <c r="V8430" i="1" s="1"/>
  <c r="Q8433" i="1"/>
  <c r="O8431" i="1" l="1"/>
  <c r="M8431" i="1"/>
  <c r="N8431" i="1"/>
  <c r="L8432" i="1"/>
  <c r="U8432" i="1" s="1"/>
  <c r="R8431" i="1"/>
  <c r="T8431" i="1"/>
  <c r="Q8434" i="1"/>
  <c r="V8431" i="1" l="1"/>
  <c r="M8432" i="1"/>
  <c r="O8432" i="1"/>
  <c r="N8432" i="1"/>
  <c r="L8433" i="1"/>
  <c r="U8433" i="1" s="1"/>
  <c r="R8432" i="1"/>
  <c r="T8432" i="1"/>
  <c r="Q8435" i="1"/>
  <c r="V8432" i="1" l="1"/>
  <c r="O8433" i="1"/>
  <c r="M8433" i="1"/>
  <c r="N8433" i="1"/>
  <c r="R8433" i="1"/>
  <c r="T8433" i="1"/>
  <c r="L8434" i="1"/>
  <c r="U8434" i="1" s="1"/>
  <c r="Q8436" i="1"/>
  <c r="V8433" i="1" l="1"/>
  <c r="M8434" i="1"/>
  <c r="L8435" i="1"/>
  <c r="T8435" i="1" s="1"/>
  <c r="O8434" i="1"/>
  <c r="R8434" i="1"/>
  <c r="T8434" i="1"/>
  <c r="N8434" i="1"/>
  <c r="N8435" i="1" s="1"/>
  <c r="Q8437" i="1"/>
  <c r="M8435" i="1" l="1"/>
  <c r="O8435" i="1"/>
  <c r="V8434" i="1"/>
  <c r="R8435" i="1"/>
  <c r="L8436" i="1"/>
  <c r="T8436" i="1" s="1"/>
  <c r="N8436" i="1"/>
  <c r="Q8438" i="1"/>
  <c r="V8435" i="1" l="1"/>
  <c r="O8436" i="1"/>
  <c r="M8436" i="1"/>
  <c r="R8436" i="1"/>
  <c r="L8437" i="1"/>
  <c r="R8437" i="1" s="1"/>
  <c r="N8437" i="1"/>
  <c r="Q8439" i="1"/>
  <c r="V8436" i="1" l="1"/>
  <c r="L8438" i="1"/>
  <c r="T8438" i="1" s="1"/>
  <c r="O8437" i="1"/>
  <c r="T8437" i="1"/>
  <c r="V8437" i="1" s="1"/>
  <c r="M8437" i="1"/>
  <c r="N8438" i="1"/>
  <c r="N8439" i="1" s="1"/>
  <c r="N8440" i="1" s="1"/>
  <c r="Q8440" i="1"/>
  <c r="M8438" i="1" l="1"/>
  <c r="O8438" i="1"/>
  <c r="R8438" i="1"/>
  <c r="V8438" i="1" s="1"/>
  <c r="L8439" i="1"/>
  <c r="T8439" i="1" s="1"/>
  <c r="N8441" i="1"/>
  <c r="N8442" i="1" s="1"/>
  <c r="Q8441" i="1"/>
  <c r="M8439" i="1" l="1"/>
  <c r="O8439" i="1"/>
  <c r="L8440" i="1"/>
  <c r="T8440" i="1" s="1"/>
  <c r="R8439" i="1"/>
  <c r="V8439" i="1" s="1"/>
  <c r="N8443" i="1"/>
  <c r="Q8442" i="1"/>
  <c r="O8440" i="1" l="1"/>
  <c r="M8440" i="1"/>
  <c r="R8440" i="1"/>
  <c r="V8440" i="1" s="1"/>
  <c r="L8441" i="1"/>
  <c r="O8441" i="1" s="1"/>
  <c r="Q8443" i="1"/>
  <c r="N8444" i="1"/>
  <c r="M8441" i="1" l="1"/>
  <c r="R8441" i="1"/>
  <c r="T8441" i="1"/>
  <c r="L8442" i="1"/>
  <c r="R8442" i="1" s="1"/>
  <c r="N8445" i="1"/>
  <c r="Q8444" i="1"/>
  <c r="O8442" i="1" l="1"/>
  <c r="M8442" i="1"/>
  <c r="T8442" i="1"/>
  <c r="L8443" i="1"/>
  <c r="T8443" i="1" s="1"/>
  <c r="V8441" i="1"/>
  <c r="Q8445" i="1"/>
  <c r="N8446" i="1"/>
  <c r="V8442" i="1" l="1"/>
  <c r="L8444" i="1"/>
  <c r="T8444" i="1" s="1"/>
  <c r="R8443" i="1"/>
  <c r="M8443" i="1"/>
  <c r="O8443" i="1"/>
  <c r="N8447" i="1"/>
  <c r="Q8446" i="1"/>
  <c r="V8443" i="1" l="1"/>
  <c r="M8444" i="1"/>
  <c r="O8444" i="1"/>
  <c r="R8444" i="1"/>
  <c r="L8445" i="1"/>
  <c r="O8445" i="1" s="1"/>
  <c r="Q8447" i="1"/>
  <c r="N8448" i="1"/>
  <c r="V8444" i="1" l="1"/>
  <c r="L8446" i="1"/>
  <c r="T8446" i="1" s="1"/>
  <c r="R8445" i="1"/>
  <c r="T8445" i="1"/>
  <c r="M8445" i="1"/>
  <c r="N8449" i="1"/>
  <c r="Q8448" i="1"/>
  <c r="M8446" i="1" l="1"/>
  <c r="O8446" i="1"/>
  <c r="R8446" i="1"/>
  <c r="L8447" i="1"/>
  <c r="T8447" i="1" s="1"/>
  <c r="V8445" i="1"/>
  <c r="V8446" i="1" s="1"/>
  <c r="Q8449" i="1"/>
  <c r="N8450" i="1"/>
  <c r="O8447" i="1" l="1"/>
  <c r="L8448" i="1"/>
  <c r="T8448" i="1" s="1"/>
  <c r="M8447" i="1"/>
  <c r="R8447" i="1"/>
  <c r="V8447" i="1" s="1"/>
  <c r="N8451" i="1"/>
  <c r="Q8450" i="1"/>
  <c r="M8448" i="1" l="1"/>
  <c r="L8449" i="1"/>
  <c r="T8449" i="1" s="1"/>
  <c r="O8448" i="1"/>
  <c r="R8448" i="1"/>
  <c r="V8448" i="1" s="1"/>
  <c r="Q8451" i="1"/>
  <c r="N8452" i="1"/>
  <c r="M8449" i="1" l="1"/>
  <c r="L8450" i="1"/>
  <c r="T8450" i="1" s="1"/>
  <c r="O8449" i="1"/>
  <c r="R8449" i="1"/>
  <c r="V8449" i="1" s="1"/>
  <c r="N8453" i="1"/>
  <c r="Q8452" i="1"/>
  <c r="M8450" i="1" l="1"/>
  <c r="O8450" i="1"/>
  <c r="R8450" i="1"/>
  <c r="V8450" i="1" s="1"/>
  <c r="L8451" i="1"/>
  <c r="T8451" i="1" s="1"/>
  <c r="Q8453" i="1"/>
  <c r="N8454" i="1"/>
  <c r="M8451" i="1" l="1"/>
  <c r="O8451" i="1"/>
  <c r="R8451" i="1"/>
  <c r="V8451" i="1" s="1"/>
  <c r="L8452" i="1"/>
  <c r="T8452" i="1" s="1"/>
  <c r="Q8454" i="1"/>
  <c r="L8453" i="1" l="1"/>
  <c r="T8453" i="1" s="1"/>
  <c r="O8452" i="1"/>
  <c r="M8452" i="1"/>
  <c r="R8452" i="1"/>
  <c r="V8452" i="1" s="1"/>
  <c r="Q8455" i="1"/>
  <c r="M8453" i="1" l="1"/>
  <c r="O8453" i="1"/>
  <c r="R8453" i="1"/>
  <c r="V8453" i="1" s="1"/>
  <c r="L8454" i="1"/>
  <c r="O8454" i="1" s="1"/>
  <c r="Q8456" i="1"/>
  <c r="M8454" i="1" l="1"/>
  <c r="R8454" i="1"/>
  <c r="T8454" i="1"/>
  <c r="L8455" i="1"/>
  <c r="T8455" i="1" s="1"/>
  <c r="Q8457" i="1"/>
  <c r="O8455" i="1" l="1"/>
  <c r="L8456" i="1"/>
  <c r="U8456" i="1" s="1"/>
  <c r="M8455" i="1"/>
  <c r="U8455" i="1"/>
  <c r="V8454" i="1"/>
  <c r="N8455" i="1"/>
  <c r="R8455" i="1"/>
  <c r="Q8458" i="1"/>
  <c r="O8456" i="1" l="1"/>
  <c r="M8456" i="1"/>
  <c r="N8456" i="1"/>
  <c r="T8456" i="1"/>
  <c r="R8456" i="1"/>
  <c r="V8455" i="1"/>
  <c r="L8457" i="1"/>
  <c r="U8457" i="1" s="1"/>
  <c r="Q8459" i="1"/>
  <c r="V8456" i="1" l="1"/>
  <c r="M8457" i="1"/>
  <c r="N8457" i="1"/>
  <c r="R8457" i="1"/>
  <c r="T8457" i="1"/>
  <c r="L8458" i="1"/>
  <c r="R8458" i="1" s="1"/>
  <c r="O8457" i="1"/>
  <c r="Q8460" i="1"/>
  <c r="V8457" i="1" l="1"/>
  <c r="N8458" i="1"/>
  <c r="O8458" i="1"/>
  <c r="T8458" i="1"/>
  <c r="U8458" i="1"/>
  <c r="L8459" i="1"/>
  <c r="R8459" i="1" s="1"/>
  <c r="M8458" i="1"/>
  <c r="N8459" i="1"/>
  <c r="Q8461" i="1"/>
  <c r="V8458" i="1" l="1"/>
  <c r="M8459" i="1"/>
  <c r="T8459" i="1"/>
  <c r="V8459" i="1" s="1"/>
  <c r="L8460" i="1"/>
  <c r="M8460" i="1" s="1"/>
  <c r="O8459" i="1"/>
  <c r="N8460" i="1"/>
  <c r="Q8462" i="1"/>
  <c r="L8461" i="1" l="1"/>
  <c r="T8461" i="1" s="1"/>
  <c r="R8460" i="1"/>
  <c r="T8460" i="1"/>
  <c r="O8460" i="1"/>
  <c r="N8461" i="1"/>
  <c r="Q8463" i="1"/>
  <c r="R8461" i="1" l="1"/>
  <c r="M8461" i="1"/>
  <c r="O8461" i="1"/>
  <c r="L8462" i="1"/>
  <c r="T8462" i="1" s="1"/>
  <c r="V8460" i="1"/>
  <c r="V8461" i="1" s="1"/>
  <c r="N8462" i="1"/>
  <c r="N8463" i="1" s="1"/>
  <c r="N8464" i="1" s="1"/>
  <c r="Q8464" i="1"/>
  <c r="O8462" i="1" l="1"/>
  <c r="M8462" i="1"/>
  <c r="R8462" i="1"/>
  <c r="V8462" i="1" s="1"/>
  <c r="L8463" i="1"/>
  <c r="T8463" i="1" s="1"/>
  <c r="N8465" i="1"/>
  <c r="N8466" i="1" s="1"/>
  <c r="Q8465" i="1"/>
  <c r="M8463" i="1" l="1"/>
  <c r="O8463" i="1"/>
  <c r="R8463" i="1"/>
  <c r="V8463" i="1" s="1"/>
  <c r="L8464" i="1"/>
  <c r="T8464" i="1" s="1"/>
  <c r="Q8466" i="1"/>
  <c r="N8467" i="1"/>
  <c r="O8464" i="1" l="1"/>
  <c r="M8464" i="1"/>
  <c r="R8464" i="1"/>
  <c r="V8464" i="1" s="1"/>
  <c r="L8465" i="1"/>
  <c r="T8465" i="1" s="1"/>
  <c r="N8468" i="1"/>
  <c r="Q8467" i="1"/>
  <c r="M8465" i="1" l="1"/>
  <c r="O8465" i="1"/>
  <c r="R8465" i="1"/>
  <c r="V8465" i="1" s="1"/>
  <c r="L8466" i="1"/>
  <c r="T8466" i="1" s="1"/>
  <c r="Q8468" i="1"/>
  <c r="N8469" i="1"/>
  <c r="L8467" i="1" l="1"/>
  <c r="T8467" i="1" s="1"/>
  <c r="M8466" i="1"/>
  <c r="O8466" i="1"/>
  <c r="R8466" i="1"/>
  <c r="V8466" i="1" s="1"/>
  <c r="N8470" i="1"/>
  <c r="Q8469" i="1"/>
  <c r="M8467" i="1" l="1"/>
  <c r="O8467" i="1"/>
  <c r="L8468" i="1"/>
  <c r="T8468" i="1" s="1"/>
  <c r="R8467" i="1"/>
  <c r="V8467" i="1" s="1"/>
  <c r="Q8470" i="1"/>
  <c r="N8471" i="1"/>
  <c r="M8468" i="1" l="1"/>
  <c r="O8468" i="1"/>
  <c r="R8468" i="1"/>
  <c r="V8468" i="1" s="1"/>
  <c r="L8469" i="1"/>
  <c r="O8469" i="1" s="1"/>
  <c r="N8472" i="1"/>
  <c r="Q8471" i="1"/>
  <c r="L8470" i="1" l="1"/>
  <c r="T8470" i="1" s="1"/>
  <c r="M8469" i="1"/>
  <c r="R8469" i="1"/>
  <c r="T8469" i="1"/>
  <c r="Q8472" i="1"/>
  <c r="N8473" i="1"/>
  <c r="M8470" i="1" l="1"/>
  <c r="O8470" i="1"/>
  <c r="R8470" i="1"/>
  <c r="L8471" i="1"/>
  <c r="T8471" i="1" s="1"/>
  <c r="V8469" i="1"/>
  <c r="V8470" i="1" s="1"/>
  <c r="N8474" i="1"/>
  <c r="Q8473" i="1"/>
  <c r="M8471" i="1" l="1"/>
  <c r="L8472" i="1"/>
  <c r="T8472" i="1" s="1"/>
  <c r="O8471" i="1"/>
  <c r="R8471" i="1"/>
  <c r="V8471" i="1" s="1"/>
  <c r="Q8474" i="1"/>
  <c r="N8475" i="1"/>
  <c r="M8472" i="1" l="1"/>
  <c r="O8472" i="1"/>
  <c r="R8472" i="1"/>
  <c r="V8472" i="1" s="1"/>
  <c r="L8473" i="1"/>
  <c r="T8473" i="1" s="1"/>
  <c r="N8476" i="1"/>
  <c r="Q8475" i="1"/>
  <c r="M8473" i="1" l="1"/>
  <c r="L8474" i="1"/>
  <c r="T8474" i="1" s="1"/>
  <c r="R8473" i="1"/>
  <c r="V8473" i="1" s="1"/>
  <c r="O8473" i="1"/>
  <c r="Q8476" i="1"/>
  <c r="N8477" i="1"/>
  <c r="M8474" i="1" l="1"/>
  <c r="O8474" i="1"/>
  <c r="R8474" i="1"/>
  <c r="V8474" i="1" s="1"/>
  <c r="L8475" i="1"/>
  <c r="O8475" i="1" s="1"/>
  <c r="N8478" i="1"/>
  <c r="Q8477" i="1"/>
  <c r="M8475" i="1" l="1"/>
  <c r="R8475" i="1"/>
  <c r="T8475" i="1"/>
  <c r="L8476" i="1"/>
  <c r="T8476" i="1" s="1"/>
  <c r="Q8478" i="1"/>
  <c r="L8477" i="1" l="1"/>
  <c r="T8477" i="1" s="1"/>
  <c r="V8475" i="1"/>
  <c r="M8476" i="1"/>
  <c r="O8476" i="1"/>
  <c r="R8476" i="1"/>
  <c r="V8476" i="1" s="1"/>
  <c r="Q8479" i="1"/>
  <c r="M8477" i="1" l="1"/>
  <c r="O8477" i="1"/>
  <c r="R8477" i="1"/>
  <c r="V8477" i="1" s="1"/>
  <c r="L8478" i="1"/>
  <c r="R8478" i="1" s="1"/>
  <c r="Q8480" i="1"/>
  <c r="L8479" i="1" l="1"/>
  <c r="U8479" i="1" s="1"/>
  <c r="M8478" i="1"/>
  <c r="O8478" i="1"/>
  <c r="T8478" i="1"/>
  <c r="V8478" i="1" s="1"/>
  <c r="Q8481" i="1"/>
  <c r="N8479" i="1" l="1"/>
  <c r="O8479" i="1"/>
  <c r="R8479" i="1"/>
  <c r="T8479" i="1"/>
  <c r="V8479" i="1" s="1"/>
  <c r="M8479" i="1"/>
  <c r="L8480" i="1"/>
  <c r="U8480" i="1" s="1"/>
  <c r="Q8482" i="1"/>
  <c r="M8480" i="1" l="1"/>
  <c r="N8480" i="1"/>
  <c r="O8480" i="1"/>
  <c r="L8481" i="1"/>
  <c r="U8481" i="1" s="1"/>
  <c r="R8480" i="1"/>
  <c r="T8480" i="1"/>
  <c r="Q8483" i="1"/>
  <c r="V8480" i="1" l="1"/>
  <c r="N8481" i="1"/>
  <c r="M8481" i="1"/>
  <c r="O8481" i="1"/>
  <c r="L8482" i="1"/>
  <c r="U8482" i="1" s="1"/>
  <c r="R8481" i="1"/>
  <c r="T8481" i="1"/>
  <c r="Q8484" i="1"/>
  <c r="V8481" i="1" l="1"/>
  <c r="O8482" i="1"/>
  <c r="M8482" i="1"/>
  <c r="L8483" i="1"/>
  <c r="T8483" i="1" s="1"/>
  <c r="N8482" i="1"/>
  <c r="N8483" i="1" s="1"/>
  <c r="R8482" i="1"/>
  <c r="T8482" i="1"/>
  <c r="Q8485" i="1"/>
  <c r="V8482" i="1" l="1"/>
  <c r="M8483" i="1"/>
  <c r="R8483" i="1"/>
  <c r="V8483" i="1" s="1"/>
  <c r="O8483" i="1"/>
  <c r="L8484" i="1"/>
  <c r="T8484" i="1" s="1"/>
  <c r="N8484" i="1"/>
  <c r="Q8486" i="1"/>
  <c r="O8484" i="1" l="1"/>
  <c r="M8484" i="1"/>
  <c r="L8485" i="1"/>
  <c r="T8485" i="1" s="1"/>
  <c r="R8484" i="1"/>
  <c r="V8484" i="1" s="1"/>
  <c r="N8485" i="1"/>
  <c r="Q8487" i="1"/>
  <c r="M8485" i="1" l="1"/>
  <c r="O8485" i="1"/>
  <c r="R8485" i="1"/>
  <c r="V8485" i="1" s="1"/>
  <c r="L8486" i="1"/>
  <c r="T8486" i="1" s="1"/>
  <c r="N8486" i="1"/>
  <c r="N8487" i="1" s="1"/>
  <c r="N8488" i="1" s="1"/>
  <c r="Q8488" i="1"/>
  <c r="O8486" i="1" l="1"/>
  <c r="M8486" i="1"/>
  <c r="L8487" i="1"/>
  <c r="T8487" i="1" s="1"/>
  <c r="R8486" i="1"/>
  <c r="V8486" i="1" s="1"/>
  <c r="N8489" i="1"/>
  <c r="Q8489" i="1"/>
  <c r="N8490" i="1"/>
  <c r="O8487" i="1" l="1"/>
  <c r="M8487" i="1"/>
  <c r="R8487" i="1"/>
  <c r="V8487" i="1" s="1"/>
  <c r="L8488" i="1"/>
  <c r="T8488" i="1" s="1"/>
  <c r="N8491" i="1"/>
  <c r="Q8490" i="1"/>
  <c r="M8488" i="1" l="1"/>
  <c r="O8488" i="1"/>
  <c r="R8488" i="1"/>
  <c r="V8488" i="1" s="1"/>
  <c r="L8489" i="1"/>
  <c r="R8489" i="1" s="1"/>
  <c r="Q8491" i="1"/>
  <c r="N8492" i="1"/>
  <c r="L8490" i="1" l="1"/>
  <c r="T8490" i="1" s="1"/>
  <c r="T8489" i="1"/>
  <c r="V8489" i="1" s="1"/>
  <c r="O8489" i="1"/>
  <c r="M8489" i="1"/>
  <c r="N8493" i="1"/>
  <c r="Q8492" i="1"/>
  <c r="M8490" i="1" l="1"/>
  <c r="O8490" i="1"/>
  <c r="R8490" i="1"/>
  <c r="V8490" i="1" s="1"/>
  <c r="L8491" i="1"/>
  <c r="T8491" i="1" s="1"/>
  <c r="Q8493" i="1"/>
  <c r="N8494" i="1"/>
  <c r="O8491" i="1" l="1"/>
  <c r="L8492" i="1"/>
  <c r="T8492" i="1" s="1"/>
  <c r="M8491" i="1"/>
  <c r="R8491" i="1"/>
  <c r="V8491" i="1" s="1"/>
  <c r="N8495" i="1"/>
  <c r="Q8494" i="1"/>
  <c r="M8492" i="1" l="1"/>
  <c r="O8492" i="1"/>
  <c r="R8492" i="1"/>
  <c r="V8492" i="1" s="1"/>
  <c r="L8493" i="1"/>
  <c r="T8493" i="1" s="1"/>
  <c r="Q8495" i="1"/>
  <c r="N8496" i="1"/>
  <c r="O8493" i="1" l="1"/>
  <c r="M8493" i="1"/>
  <c r="R8493" i="1"/>
  <c r="V8493" i="1" s="1"/>
  <c r="L8494" i="1"/>
  <c r="T8494" i="1" s="1"/>
  <c r="N8497" i="1"/>
  <c r="Q8496" i="1"/>
  <c r="M8494" i="1" l="1"/>
  <c r="O8494" i="1"/>
  <c r="L8495" i="1"/>
  <c r="T8495" i="1" s="1"/>
  <c r="R8494" i="1"/>
  <c r="V8494" i="1" s="1"/>
  <c r="Q8497" i="1"/>
  <c r="N8498" i="1"/>
  <c r="O8495" i="1" l="1"/>
  <c r="L8496" i="1"/>
  <c r="T8496" i="1" s="1"/>
  <c r="M8495" i="1"/>
  <c r="R8495" i="1"/>
  <c r="V8495" i="1" s="1"/>
  <c r="N8499" i="1"/>
  <c r="Q8498" i="1"/>
  <c r="M8496" i="1" l="1"/>
  <c r="L8497" i="1"/>
  <c r="R8497" i="1" s="1"/>
  <c r="O8496" i="1"/>
  <c r="R8496" i="1"/>
  <c r="V8496" i="1" s="1"/>
  <c r="Q8499" i="1"/>
  <c r="N8500" i="1"/>
  <c r="L8498" i="1" l="1"/>
  <c r="R8498" i="1" s="1"/>
  <c r="O8497" i="1"/>
  <c r="T8497" i="1"/>
  <c r="V8497" i="1" s="1"/>
  <c r="M8497" i="1"/>
  <c r="N8501" i="1"/>
  <c r="Q8500" i="1"/>
  <c r="O8498" i="1" l="1"/>
  <c r="M8498" i="1"/>
  <c r="L8499" i="1"/>
  <c r="T8499" i="1" s="1"/>
  <c r="T8498" i="1"/>
  <c r="V8498" i="1" s="1"/>
  <c r="Q8501" i="1"/>
  <c r="N8502" i="1"/>
  <c r="O8499" i="1" l="1"/>
  <c r="L8500" i="1"/>
  <c r="T8500" i="1" s="1"/>
  <c r="R8499" i="1"/>
  <c r="V8499" i="1" s="1"/>
  <c r="M8499" i="1"/>
  <c r="Q8502" i="1"/>
  <c r="M8500" i="1" l="1"/>
  <c r="O8500" i="1"/>
  <c r="R8500" i="1"/>
  <c r="V8500" i="1" s="1"/>
  <c r="L8501" i="1"/>
  <c r="T8501" i="1" s="1"/>
  <c r="Q8503" i="1"/>
  <c r="O8501" i="1" l="1"/>
  <c r="L8502" i="1"/>
  <c r="T8502" i="1" s="1"/>
  <c r="M8501" i="1"/>
  <c r="R8501" i="1"/>
  <c r="V8501" i="1" s="1"/>
  <c r="Q8504" i="1"/>
  <c r="M8502" i="1" l="1"/>
  <c r="L8503" i="1"/>
  <c r="U8503" i="1" s="1"/>
  <c r="O8502" i="1"/>
  <c r="R8502" i="1"/>
  <c r="V8502" i="1" s="1"/>
  <c r="Q8505" i="1"/>
  <c r="O8503" i="1" l="1"/>
  <c r="M8503" i="1"/>
  <c r="N8503" i="1"/>
  <c r="L8504" i="1"/>
  <c r="U8504" i="1" s="1"/>
  <c r="R8503" i="1"/>
  <c r="T8503" i="1"/>
  <c r="Q8506" i="1"/>
  <c r="V8503" i="1" l="1"/>
  <c r="M8504" i="1"/>
  <c r="O8504" i="1"/>
  <c r="N8504" i="1"/>
  <c r="L8505" i="1"/>
  <c r="U8505" i="1" s="1"/>
  <c r="R8504" i="1"/>
  <c r="T8504" i="1"/>
  <c r="Q8507" i="1"/>
  <c r="V8504" i="1" l="1"/>
  <c r="O8505" i="1"/>
  <c r="M8505" i="1"/>
  <c r="N8505" i="1"/>
  <c r="R8505" i="1"/>
  <c r="L8506" i="1"/>
  <c r="U8506" i="1" s="1"/>
  <c r="T8505" i="1"/>
  <c r="Q8508" i="1"/>
  <c r="V8505" i="1" l="1"/>
  <c r="O8506" i="1"/>
  <c r="M8506" i="1"/>
  <c r="N8506" i="1"/>
  <c r="L8507" i="1"/>
  <c r="T8507" i="1" s="1"/>
  <c r="R8506" i="1"/>
  <c r="T8506" i="1"/>
  <c r="N8507" i="1"/>
  <c r="Q8509" i="1"/>
  <c r="V8506" i="1" l="1"/>
  <c r="O8507" i="1"/>
  <c r="M8507" i="1"/>
  <c r="R8507" i="1"/>
  <c r="L8508" i="1"/>
  <c r="T8508" i="1" s="1"/>
  <c r="N8508" i="1"/>
  <c r="Q8510" i="1"/>
  <c r="V8507" i="1" l="1"/>
  <c r="O8508" i="1"/>
  <c r="M8508" i="1"/>
  <c r="R8508" i="1"/>
  <c r="V8508" i="1" s="1"/>
  <c r="L8509" i="1"/>
  <c r="R8509" i="1" s="1"/>
  <c r="N8509" i="1"/>
  <c r="Q8511" i="1"/>
  <c r="T8509" i="1" l="1"/>
  <c r="V8509" i="1" s="1"/>
  <c r="L8510" i="1"/>
  <c r="T8510" i="1" s="1"/>
  <c r="O8509" i="1"/>
  <c r="M8509" i="1"/>
  <c r="N8510" i="1"/>
  <c r="N8511" i="1" s="1"/>
  <c r="N8512" i="1" s="1"/>
  <c r="Q8512" i="1"/>
  <c r="O8510" i="1" l="1"/>
  <c r="M8510" i="1"/>
  <c r="L8511" i="1"/>
  <c r="T8511" i="1" s="1"/>
  <c r="R8510" i="1"/>
  <c r="V8510" i="1" s="1"/>
  <c r="N8513" i="1"/>
  <c r="Q8513" i="1"/>
  <c r="N8514" i="1"/>
  <c r="O8511" i="1" l="1"/>
  <c r="M8511" i="1"/>
  <c r="R8511" i="1"/>
  <c r="V8511" i="1" s="1"/>
  <c r="L8512" i="1"/>
  <c r="R8512" i="1" s="1"/>
  <c r="N8515" i="1"/>
  <c r="Q8514" i="1"/>
  <c r="M8512" i="1" l="1"/>
  <c r="O8512" i="1"/>
  <c r="T8512" i="1"/>
  <c r="V8512" i="1" s="1"/>
  <c r="L8513" i="1"/>
  <c r="T8513" i="1" s="1"/>
  <c r="Q8515" i="1"/>
  <c r="N8516" i="1"/>
  <c r="L8514" i="1" l="1"/>
  <c r="T8514" i="1" s="1"/>
  <c r="O8513" i="1"/>
  <c r="M8513" i="1"/>
  <c r="R8513" i="1"/>
  <c r="V8513" i="1" s="1"/>
  <c r="N8517" i="1"/>
  <c r="Q8516" i="1"/>
  <c r="M8514" i="1" l="1"/>
  <c r="O8514" i="1"/>
  <c r="R8514" i="1"/>
  <c r="V8514" i="1" s="1"/>
  <c r="L8515" i="1"/>
  <c r="T8515" i="1" s="1"/>
  <c r="Q8517" i="1"/>
  <c r="N8518" i="1"/>
  <c r="M8515" i="1" l="1"/>
  <c r="O8515" i="1"/>
  <c r="R8515" i="1"/>
  <c r="V8515" i="1" s="1"/>
  <c r="L8516" i="1"/>
  <c r="R8516" i="1" s="1"/>
  <c r="N8519" i="1"/>
  <c r="Q8518" i="1"/>
  <c r="M8516" i="1" l="1"/>
  <c r="O8516" i="1"/>
  <c r="T8516" i="1"/>
  <c r="V8516" i="1" s="1"/>
  <c r="L8517" i="1"/>
  <c r="T8517" i="1" s="1"/>
  <c r="Q8519" i="1"/>
  <c r="N8520" i="1"/>
  <c r="O8517" i="1" l="1"/>
  <c r="L8518" i="1"/>
  <c r="T8518" i="1" s="1"/>
  <c r="M8517" i="1"/>
  <c r="R8517" i="1"/>
  <c r="V8517" i="1" s="1"/>
  <c r="N8521" i="1"/>
  <c r="Q8520" i="1"/>
  <c r="M8518" i="1" l="1"/>
  <c r="O8518" i="1"/>
  <c r="R8518" i="1"/>
  <c r="V8518" i="1" s="1"/>
  <c r="L8519" i="1"/>
  <c r="T8519" i="1" s="1"/>
  <c r="Q8521" i="1"/>
  <c r="N8522" i="1"/>
  <c r="M8519" i="1" l="1"/>
  <c r="O8519" i="1"/>
  <c r="R8519" i="1"/>
  <c r="V8519" i="1" s="1"/>
  <c r="L8520" i="1"/>
  <c r="R8520" i="1" s="1"/>
  <c r="N8523" i="1"/>
  <c r="Q8522" i="1"/>
  <c r="M8520" i="1" l="1"/>
  <c r="O8520" i="1"/>
  <c r="T8520" i="1"/>
  <c r="V8520" i="1" s="1"/>
  <c r="L8521" i="1"/>
  <c r="T8521" i="1" s="1"/>
  <c r="Q8523" i="1"/>
  <c r="N8524" i="1"/>
  <c r="L8522" i="1" l="1"/>
  <c r="T8522" i="1" s="1"/>
  <c r="O8521" i="1"/>
  <c r="M8521" i="1"/>
  <c r="R8521" i="1"/>
  <c r="V8521" i="1" s="1"/>
  <c r="N8525" i="1"/>
  <c r="Q8524" i="1"/>
  <c r="O8522" i="1" l="1"/>
  <c r="L8523" i="1"/>
  <c r="T8523" i="1" s="1"/>
  <c r="M8522" i="1"/>
  <c r="R8522" i="1"/>
  <c r="V8522" i="1" s="1"/>
  <c r="Q8525" i="1"/>
  <c r="N8526" i="1"/>
  <c r="M8523" i="1" l="1"/>
  <c r="L8524" i="1"/>
  <c r="T8524" i="1" s="1"/>
  <c r="O8523" i="1"/>
  <c r="R8523" i="1"/>
  <c r="V8523" i="1" s="1"/>
  <c r="Q8526" i="1"/>
  <c r="O8524" i="1" l="1"/>
  <c r="M8524" i="1"/>
  <c r="R8524" i="1"/>
  <c r="V8524" i="1" s="1"/>
  <c r="L8525" i="1"/>
  <c r="T8525" i="1" s="1"/>
  <c r="Q8527" i="1"/>
  <c r="L8526" i="1" l="1"/>
  <c r="T8526" i="1" s="1"/>
  <c r="M8525" i="1"/>
  <c r="O8525" i="1"/>
  <c r="R8525" i="1"/>
  <c r="V8525" i="1" s="1"/>
  <c r="Q8528" i="1"/>
  <c r="M8526" i="1" l="1"/>
  <c r="O8526" i="1"/>
  <c r="L8527" i="1"/>
  <c r="U8527" i="1" s="1"/>
  <c r="R8526" i="1"/>
  <c r="V8526" i="1" s="1"/>
  <c r="Q8529" i="1"/>
  <c r="M8527" i="1" l="1"/>
  <c r="O8527" i="1"/>
  <c r="N8527" i="1"/>
  <c r="R8527" i="1"/>
  <c r="T8527" i="1"/>
  <c r="L8528" i="1"/>
  <c r="U8528" i="1" s="1"/>
  <c r="Q8530" i="1"/>
  <c r="V8527" i="1" l="1"/>
  <c r="N8528" i="1"/>
  <c r="O8528" i="1"/>
  <c r="L8529" i="1"/>
  <c r="U8529" i="1" s="1"/>
  <c r="M8528" i="1"/>
  <c r="R8528" i="1"/>
  <c r="T8528" i="1"/>
  <c r="Q8531" i="1"/>
  <c r="V8528" i="1" l="1"/>
  <c r="M8529" i="1"/>
  <c r="O8529" i="1"/>
  <c r="R8529" i="1"/>
  <c r="L8530" i="1"/>
  <c r="U8530" i="1" s="1"/>
  <c r="N8529" i="1"/>
  <c r="T8529" i="1"/>
  <c r="V8529" i="1" s="1"/>
  <c r="Q8532" i="1"/>
  <c r="O8530" i="1" l="1"/>
  <c r="R8530" i="1"/>
  <c r="N8530" i="1"/>
  <c r="T8530" i="1"/>
  <c r="V8530" i="1" s="1"/>
  <c r="L8531" i="1"/>
  <c r="O8531" i="1" s="1"/>
  <c r="M8530" i="1"/>
  <c r="N8531" i="1"/>
  <c r="Q8533" i="1"/>
  <c r="M8531" i="1" l="1"/>
  <c r="R8531" i="1"/>
  <c r="T8531" i="1"/>
  <c r="L8532" i="1"/>
  <c r="O8532" i="1" s="1"/>
  <c r="N8532" i="1"/>
  <c r="Q8534" i="1"/>
  <c r="M8532" i="1" l="1"/>
  <c r="R8532" i="1"/>
  <c r="T8532" i="1"/>
  <c r="V8531" i="1"/>
  <c r="L8533" i="1"/>
  <c r="T8533" i="1" s="1"/>
  <c r="N8533" i="1"/>
  <c r="Q8535" i="1"/>
  <c r="M8533" i="1" l="1"/>
  <c r="L8534" i="1"/>
  <c r="T8534" i="1" s="1"/>
  <c r="O8533" i="1"/>
  <c r="R8533" i="1"/>
  <c r="V8532" i="1"/>
  <c r="N8534" i="1"/>
  <c r="N8535" i="1" s="1"/>
  <c r="N8536" i="1" s="1"/>
  <c r="Q8536" i="1"/>
  <c r="L8535" i="1" l="1"/>
  <c r="T8535" i="1" s="1"/>
  <c r="O8534" i="1"/>
  <c r="M8534" i="1"/>
  <c r="R8534" i="1"/>
  <c r="V8533" i="1"/>
  <c r="N8537" i="1"/>
  <c r="O8535" i="1"/>
  <c r="Q8537" i="1"/>
  <c r="R8535" i="1" l="1"/>
  <c r="M8535" i="1"/>
  <c r="L8536" i="1"/>
  <c r="T8536" i="1" s="1"/>
  <c r="V8534" i="1"/>
  <c r="N8538" i="1"/>
  <c r="Q8538" i="1"/>
  <c r="V8535" i="1" l="1"/>
  <c r="M8536" i="1"/>
  <c r="O8536" i="1"/>
  <c r="R8536" i="1"/>
  <c r="L8537" i="1"/>
  <c r="O8537" i="1" s="1"/>
  <c r="N8539" i="1"/>
  <c r="N8540" i="1" s="1"/>
  <c r="Q8539" i="1"/>
  <c r="V8536" i="1" l="1"/>
  <c r="R8537" i="1"/>
  <c r="T8537" i="1"/>
  <c r="L8538" i="1"/>
  <c r="T8538" i="1" s="1"/>
  <c r="M8537" i="1"/>
  <c r="N8541" i="1"/>
  <c r="Q8540" i="1"/>
  <c r="L8539" i="1" l="1"/>
  <c r="T8539" i="1" s="1"/>
  <c r="O8538" i="1"/>
  <c r="M8538" i="1"/>
  <c r="R8538" i="1"/>
  <c r="V8537" i="1"/>
  <c r="Q8541" i="1"/>
  <c r="N8542" i="1"/>
  <c r="M8539" i="1" l="1"/>
  <c r="R8539" i="1"/>
  <c r="O8539" i="1"/>
  <c r="L8540" i="1"/>
  <c r="T8540" i="1" s="1"/>
  <c r="V8538" i="1"/>
  <c r="N8543" i="1"/>
  <c r="Q8542" i="1"/>
  <c r="V8539" i="1" l="1"/>
  <c r="M8540" i="1"/>
  <c r="O8540" i="1"/>
  <c r="R8540" i="1"/>
  <c r="L8541" i="1"/>
  <c r="T8541" i="1" s="1"/>
  <c r="Q8543" i="1"/>
  <c r="N8544" i="1"/>
  <c r="V8540" i="1" l="1"/>
  <c r="M8541" i="1"/>
  <c r="O8541" i="1"/>
  <c r="R8541" i="1"/>
  <c r="V8541" i="1" s="1"/>
  <c r="L8542" i="1"/>
  <c r="O8542" i="1" s="1"/>
  <c r="N8545" i="1"/>
  <c r="Q8544" i="1"/>
  <c r="R8542" i="1" l="1"/>
  <c r="T8542" i="1"/>
  <c r="L8543" i="1"/>
  <c r="O8543" i="1" s="1"/>
  <c r="M8542" i="1"/>
  <c r="Q8545" i="1"/>
  <c r="N8546" i="1"/>
  <c r="M8543" i="1" l="1"/>
  <c r="R8543" i="1"/>
  <c r="T8543" i="1"/>
  <c r="L8544" i="1"/>
  <c r="T8544" i="1" s="1"/>
  <c r="V8542" i="1"/>
  <c r="N8547" i="1"/>
  <c r="Q8546" i="1"/>
  <c r="L8545" i="1" l="1"/>
  <c r="T8545" i="1" s="1"/>
  <c r="M8544" i="1"/>
  <c r="O8544" i="1"/>
  <c r="R8544" i="1"/>
  <c r="V8543" i="1"/>
  <c r="Q8547" i="1"/>
  <c r="N8548" i="1"/>
  <c r="O8545" i="1" l="1"/>
  <c r="M8545" i="1"/>
  <c r="R8545" i="1"/>
  <c r="L8546" i="1"/>
  <c r="T8546" i="1" s="1"/>
  <c r="V8544" i="1"/>
  <c r="V8545" i="1" s="1"/>
  <c r="N8549" i="1"/>
  <c r="Q8548" i="1"/>
  <c r="M8546" i="1" l="1"/>
  <c r="O8546" i="1"/>
  <c r="R8546" i="1"/>
  <c r="V8546" i="1" s="1"/>
  <c r="L8547" i="1"/>
  <c r="O8547" i="1" s="1"/>
  <c r="Q8549" i="1"/>
  <c r="N8550" i="1"/>
  <c r="L8548" i="1" l="1"/>
  <c r="T8548" i="1" s="1"/>
  <c r="M8547" i="1"/>
  <c r="R8547" i="1"/>
  <c r="T8547" i="1"/>
  <c r="Q8550" i="1"/>
  <c r="V8547" i="1" l="1"/>
  <c r="R8548" i="1"/>
  <c r="L8549" i="1"/>
  <c r="R8549" i="1" s="1"/>
  <c r="M8548" i="1"/>
  <c r="O8548" i="1"/>
  <c r="Q8551" i="1"/>
  <c r="V8548" i="1" l="1"/>
  <c r="O8549" i="1"/>
  <c r="T8549" i="1"/>
  <c r="L8550" i="1"/>
  <c r="O8550" i="1" s="1"/>
  <c r="M8549" i="1"/>
  <c r="Q8552" i="1"/>
  <c r="V8549" i="1" l="1"/>
  <c r="L8551" i="1"/>
  <c r="U8551" i="1" s="1"/>
  <c r="M8550" i="1"/>
  <c r="R8550" i="1"/>
  <c r="T8550" i="1"/>
  <c r="Q8553" i="1"/>
  <c r="O8551" i="1" l="1"/>
  <c r="M8551" i="1"/>
  <c r="N8551" i="1"/>
  <c r="R8551" i="1"/>
  <c r="T8551" i="1"/>
  <c r="V8550" i="1"/>
  <c r="L8552" i="1"/>
  <c r="U8552" i="1" s="1"/>
  <c r="Q8554" i="1"/>
  <c r="V8551" i="1" l="1"/>
  <c r="M8552" i="1"/>
  <c r="O8552" i="1"/>
  <c r="N8552" i="1"/>
  <c r="R8552" i="1"/>
  <c r="L8553" i="1"/>
  <c r="U8553" i="1" s="1"/>
  <c r="T8552" i="1"/>
  <c r="Q8555" i="1"/>
  <c r="V8552" i="1" l="1"/>
  <c r="M8553" i="1"/>
  <c r="O8553" i="1"/>
  <c r="N8553" i="1"/>
  <c r="L8554" i="1"/>
  <c r="U8554" i="1" s="1"/>
  <c r="R8553" i="1"/>
  <c r="T8553" i="1"/>
  <c r="Q8556" i="1"/>
  <c r="V8553" i="1" l="1"/>
  <c r="O8554" i="1"/>
  <c r="M8554" i="1"/>
  <c r="N8554" i="1"/>
  <c r="N8555" i="1" s="1"/>
  <c r="R8554" i="1"/>
  <c r="T8554" i="1"/>
  <c r="L8555" i="1"/>
  <c r="T8555" i="1" s="1"/>
  <c r="Q8557" i="1"/>
  <c r="V8554" i="1" l="1"/>
  <c r="L8556" i="1"/>
  <c r="T8556" i="1" s="1"/>
  <c r="M8555" i="1"/>
  <c r="O8555" i="1"/>
  <c r="R8555" i="1"/>
  <c r="V8555" i="1" s="1"/>
  <c r="N8556" i="1"/>
  <c r="Q8558" i="1"/>
  <c r="O8556" i="1" l="1"/>
  <c r="M8556" i="1"/>
  <c r="R8556" i="1"/>
  <c r="V8556" i="1" s="1"/>
  <c r="L8557" i="1"/>
  <c r="T8557" i="1" s="1"/>
  <c r="N8557" i="1"/>
  <c r="Q8559" i="1"/>
  <c r="O8557" i="1" l="1"/>
  <c r="M8557" i="1"/>
  <c r="R8557" i="1"/>
  <c r="V8557" i="1" s="1"/>
  <c r="L8558" i="1"/>
  <c r="T8558" i="1" s="1"/>
  <c r="N8558" i="1"/>
  <c r="N8559" i="1" s="1"/>
  <c r="N8560" i="1" s="1"/>
  <c r="Q8560" i="1"/>
  <c r="M8558" i="1" l="1"/>
  <c r="O8558" i="1"/>
  <c r="R8558" i="1"/>
  <c r="V8558" i="1" s="1"/>
  <c r="L8559" i="1"/>
  <c r="T8559" i="1" s="1"/>
  <c r="N8561" i="1"/>
  <c r="N8562" i="1" s="1"/>
  <c r="Q8561" i="1"/>
  <c r="O8559" i="1" l="1"/>
  <c r="L8560" i="1"/>
  <c r="T8560" i="1" s="1"/>
  <c r="M8559" i="1"/>
  <c r="R8559" i="1"/>
  <c r="V8559" i="1" s="1"/>
  <c r="Q8562" i="1"/>
  <c r="N8563" i="1"/>
  <c r="L8561" i="1" l="1"/>
  <c r="T8561" i="1" s="1"/>
  <c r="M8560" i="1"/>
  <c r="O8560" i="1"/>
  <c r="R8560" i="1"/>
  <c r="V8560" i="1" s="1"/>
  <c r="N8564" i="1"/>
  <c r="Q8563" i="1"/>
  <c r="O8561" i="1" l="1"/>
  <c r="R8561" i="1"/>
  <c r="V8561" i="1" s="1"/>
  <c r="M8561" i="1"/>
  <c r="L8562" i="1"/>
  <c r="R8562" i="1" s="1"/>
  <c r="Q8564" i="1"/>
  <c r="N8565" i="1"/>
  <c r="M8562" i="1" l="1"/>
  <c r="T8562" i="1"/>
  <c r="V8562" i="1" s="1"/>
  <c r="L8563" i="1"/>
  <c r="T8563" i="1" s="1"/>
  <c r="O8562" i="1"/>
  <c r="N8566" i="1"/>
  <c r="Q8565" i="1"/>
  <c r="M8563" i="1" l="1"/>
  <c r="L8564" i="1"/>
  <c r="T8564" i="1" s="1"/>
  <c r="O8563" i="1"/>
  <c r="R8563" i="1"/>
  <c r="V8563" i="1" s="1"/>
  <c r="Q8566" i="1"/>
  <c r="N8567" i="1"/>
  <c r="M8564" i="1" l="1"/>
  <c r="O8564" i="1"/>
  <c r="L8565" i="1"/>
  <c r="T8565" i="1" s="1"/>
  <c r="R8564" i="1"/>
  <c r="V8564" i="1" s="1"/>
  <c r="N8568" i="1"/>
  <c r="Q8567" i="1"/>
  <c r="M8565" i="1" l="1"/>
  <c r="O8565" i="1"/>
  <c r="R8565" i="1"/>
  <c r="V8565" i="1" s="1"/>
  <c r="L8566" i="1"/>
  <c r="T8566" i="1" s="1"/>
  <c r="Q8568" i="1"/>
  <c r="N8569" i="1"/>
  <c r="L8567" i="1" l="1"/>
  <c r="T8567" i="1" s="1"/>
  <c r="M8566" i="1"/>
  <c r="O8566" i="1"/>
  <c r="R8566" i="1"/>
  <c r="V8566" i="1" s="1"/>
  <c r="N8570" i="1"/>
  <c r="Q8569" i="1"/>
  <c r="O8567" i="1" l="1"/>
  <c r="M8567" i="1"/>
  <c r="R8567" i="1"/>
  <c r="V8567" i="1" s="1"/>
  <c r="L8568" i="1"/>
  <c r="T8568" i="1" s="1"/>
  <c r="N8571" i="1"/>
  <c r="Q8570" i="1"/>
  <c r="M8568" i="1" l="1"/>
  <c r="L8569" i="1"/>
  <c r="T8569" i="1" s="1"/>
  <c r="O8568" i="1"/>
  <c r="R8568" i="1"/>
  <c r="V8568" i="1" s="1"/>
  <c r="Q8571" i="1"/>
  <c r="N8572" i="1"/>
  <c r="M8569" i="1" l="1"/>
  <c r="R8569" i="1"/>
  <c r="V8569" i="1" s="1"/>
  <c r="O8569" i="1"/>
  <c r="L8570" i="1"/>
  <c r="T8570" i="1" s="1"/>
  <c r="N8573" i="1"/>
  <c r="Q8572" i="1"/>
  <c r="O8570" i="1" l="1"/>
  <c r="L8571" i="1"/>
  <c r="T8571" i="1" s="1"/>
  <c r="M8570" i="1"/>
  <c r="R8570" i="1"/>
  <c r="V8570" i="1" s="1"/>
  <c r="Q8573" i="1"/>
  <c r="N8574" i="1"/>
  <c r="O8571" i="1" l="1"/>
  <c r="L8572" i="1"/>
  <c r="T8572" i="1" s="1"/>
  <c r="M8571" i="1"/>
  <c r="R8571" i="1"/>
  <c r="V8571" i="1" s="1"/>
  <c r="Q8574" i="1"/>
  <c r="M8572" i="1" l="1"/>
  <c r="O8572" i="1"/>
  <c r="R8572" i="1"/>
  <c r="V8572" i="1" s="1"/>
  <c r="L8573" i="1"/>
  <c r="M8573" i="1" s="1"/>
  <c r="Q8575" i="1"/>
  <c r="L8574" i="1" l="1"/>
  <c r="T8574" i="1" s="1"/>
  <c r="R8573" i="1"/>
  <c r="T8573" i="1"/>
  <c r="O8573" i="1"/>
  <c r="Q8576" i="1"/>
  <c r="M8574" i="1" l="1"/>
  <c r="O8574" i="1"/>
  <c r="R8574" i="1"/>
  <c r="L8575" i="1"/>
  <c r="U8575" i="1" s="1"/>
  <c r="V8573" i="1"/>
  <c r="V8574" i="1" s="1"/>
  <c r="Q8577" i="1"/>
  <c r="O8575" i="1" l="1"/>
  <c r="M8575" i="1"/>
  <c r="N8575" i="1"/>
  <c r="L8576" i="1"/>
  <c r="U8576" i="1" s="1"/>
  <c r="R8575" i="1"/>
  <c r="T8575" i="1"/>
  <c r="Q8578" i="1"/>
  <c r="V8575" i="1" l="1"/>
  <c r="M8576" i="1"/>
  <c r="O8576" i="1"/>
  <c r="N8576" i="1"/>
  <c r="R8576" i="1"/>
  <c r="L8577" i="1"/>
  <c r="U8577" i="1" s="1"/>
  <c r="T8576" i="1"/>
  <c r="Q8579" i="1"/>
  <c r="V8576" i="1" l="1"/>
  <c r="L8578" i="1"/>
  <c r="U8578" i="1" s="1"/>
  <c r="M8577" i="1"/>
  <c r="R8577" i="1"/>
  <c r="T8577" i="1"/>
  <c r="O8577" i="1"/>
  <c r="N8577" i="1"/>
  <c r="Q8580" i="1"/>
  <c r="V8577" i="1" l="1"/>
  <c r="N8578" i="1"/>
  <c r="R8578" i="1"/>
  <c r="T8578" i="1"/>
  <c r="O8578" i="1"/>
  <c r="M8578" i="1"/>
  <c r="L8579" i="1"/>
  <c r="T8579" i="1" s="1"/>
  <c r="N8579" i="1"/>
  <c r="Q8581" i="1"/>
  <c r="V8578" i="1" l="1"/>
  <c r="O8579" i="1"/>
  <c r="L8580" i="1"/>
  <c r="T8580" i="1" s="1"/>
  <c r="M8579" i="1"/>
  <c r="R8579" i="1"/>
  <c r="N8580" i="1"/>
  <c r="Q8582" i="1"/>
  <c r="V8579" i="1" l="1"/>
  <c r="M8580" i="1"/>
  <c r="O8580" i="1"/>
  <c r="R8580" i="1"/>
  <c r="V8580" i="1" s="1"/>
  <c r="L8581" i="1"/>
  <c r="T8581" i="1" s="1"/>
  <c r="N8581" i="1"/>
  <c r="Q8583" i="1"/>
  <c r="O8581" i="1" l="1"/>
  <c r="M8581" i="1"/>
  <c r="L8582" i="1"/>
  <c r="T8582" i="1" s="1"/>
  <c r="R8581" i="1"/>
  <c r="V8581" i="1" s="1"/>
  <c r="N8582" i="1"/>
  <c r="N8583" i="1" s="1"/>
  <c r="N8584" i="1" s="1"/>
  <c r="Q8584" i="1"/>
  <c r="M8582" i="1" l="1"/>
  <c r="R8582" i="1"/>
  <c r="V8582" i="1" s="1"/>
  <c r="O8582" i="1"/>
  <c r="L8583" i="1"/>
  <c r="T8583" i="1" s="1"/>
  <c r="N8585" i="1"/>
  <c r="N8586" i="1" s="1"/>
  <c r="Q8585" i="1"/>
  <c r="M8583" i="1" l="1"/>
  <c r="O8583" i="1"/>
  <c r="R8583" i="1"/>
  <c r="V8583" i="1" s="1"/>
  <c r="L8584" i="1"/>
  <c r="T8584" i="1" s="1"/>
  <c r="Q8586" i="1"/>
  <c r="N8587" i="1"/>
  <c r="M8584" i="1" l="1"/>
  <c r="O8584" i="1"/>
  <c r="L8585" i="1"/>
  <c r="T8585" i="1" s="1"/>
  <c r="R8584" i="1"/>
  <c r="V8584" i="1" s="1"/>
  <c r="N8588" i="1"/>
  <c r="Q8587" i="1"/>
  <c r="L8586" i="1" l="1"/>
  <c r="T8586" i="1" s="1"/>
  <c r="M8585" i="1"/>
  <c r="O8585" i="1"/>
  <c r="R8585" i="1"/>
  <c r="V8585" i="1" s="1"/>
  <c r="Q8588" i="1"/>
  <c r="N8589" i="1"/>
  <c r="O8586" i="1" l="1"/>
  <c r="M8586" i="1"/>
  <c r="R8586" i="1"/>
  <c r="V8586" i="1" s="1"/>
  <c r="L8587" i="1"/>
  <c r="O8587" i="1" s="1"/>
  <c r="N8590" i="1"/>
  <c r="Q8589" i="1"/>
  <c r="M8587" i="1" l="1"/>
  <c r="R8587" i="1"/>
  <c r="T8587" i="1"/>
  <c r="L8588" i="1"/>
  <c r="T8588" i="1" s="1"/>
  <c r="Q8590" i="1"/>
  <c r="N8591" i="1"/>
  <c r="L8589" i="1" l="1"/>
  <c r="T8589" i="1" s="1"/>
  <c r="M8588" i="1"/>
  <c r="O8588" i="1"/>
  <c r="R8588" i="1"/>
  <c r="V8587" i="1"/>
  <c r="N8592" i="1"/>
  <c r="Q8591" i="1"/>
  <c r="M8589" i="1" l="1"/>
  <c r="R8589" i="1"/>
  <c r="O8589" i="1"/>
  <c r="L8590" i="1"/>
  <c r="T8590" i="1" s="1"/>
  <c r="V8588" i="1"/>
  <c r="Q8592" i="1"/>
  <c r="N8593" i="1"/>
  <c r="V8589" i="1" l="1"/>
  <c r="M8590" i="1"/>
  <c r="O8590" i="1"/>
  <c r="R8590" i="1"/>
  <c r="V8590" i="1" s="1"/>
  <c r="L8591" i="1"/>
  <c r="O8591" i="1" s="1"/>
  <c r="N8594" i="1"/>
  <c r="Q8593" i="1"/>
  <c r="L8592" i="1" l="1"/>
  <c r="T8592" i="1" s="1"/>
  <c r="R8591" i="1"/>
  <c r="T8591" i="1"/>
  <c r="M8591" i="1"/>
  <c r="N8595" i="1"/>
  <c r="Q8594" i="1"/>
  <c r="O8592" i="1" l="1"/>
  <c r="M8592" i="1"/>
  <c r="R8592" i="1"/>
  <c r="L8593" i="1"/>
  <c r="R8593" i="1" s="1"/>
  <c r="V8591" i="1"/>
  <c r="Q8595" i="1"/>
  <c r="N8596" i="1"/>
  <c r="M8593" i="1" l="1"/>
  <c r="L8594" i="1"/>
  <c r="T8594" i="1" s="1"/>
  <c r="T8593" i="1"/>
  <c r="O8593" i="1"/>
  <c r="V8592" i="1"/>
  <c r="N8597" i="1"/>
  <c r="Q8596" i="1"/>
  <c r="O8594" i="1" l="1"/>
  <c r="M8594" i="1"/>
  <c r="V8593" i="1"/>
  <c r="R8594" i="1"/>
  <c r="L8595" i="1"/>
  <c r="T8595" i="1" s="1"/>
  <c r="Q8597" i="1"/>
  <c r="N8598" i="1"/>
  <c r="V8594" i="1" l="1"/>
  <c r="M8595" i="1"/>
  <c r="O8595" i="1"/>
  <c r="R8595" i="1"/>
  <c r="V8595" i="1" s="1"/>
  <c r="L8596" i="1"/>
  <c r="O8596" i="1" s="1"/>
  <c r="Q8598" i="1"/>
  <c r="L8597" i="1" l="1"/>
  <c r="T8597" i="1" s="1"/>
  <c r="R8596" i="1"/>
  <c r="T8596" i="1"/>
  <c r="M8596" i="1"/>
  <c r="Q8599" i="1"/>
  <c r="M8597" i="1" l="1"/>
  <c r="O8597" i="1"/>
  <c r="R8597" i="1"/>
  <c r="L8598" i="1"/>
  <c r="T8598" i="1" s="1"/>
  <c r="V8596" i="1"/>
  <c r="V8597" i="1" s="1"/>
  <c r="Q8600" i="1"/>
  <c r="M8598" i="1" l="1"/>
  <c r="O8598" i="1"/>
  <c r="R8598" i="1"/>
  <c r="V8598" i="1" s="1"/>
  <c r="L8599" i="1"/>
  <c r="R8599" i="1" s="1"/>
  <c r="Q8601" i="1"/>
  <c r="O8599" i="1" l="1"/>
  <c r="L8600" i="1"/>
  <c r="T8600" i="1" s="1"/>
  <c r="N8599" i="1"/>
  <c r="T8599" i="1"/>
  <c r="U8599" i="1"/>
  <c r="M8599" i="1"/>
  <c r="Q8602" i="1"/>
  <c r="M8600" i="1" l="1"/>
  <c r="O8600" i="1"/>
  <c r="R8600" i="1"/>
  <c r="N8600" i="1"/>
  <c r="V8599" i="1"/>
  <c r="L8601" i="1"/>
  <c r="U8601" i="1" s="1"/>
  <c r="U8600" i="1"/>
  <c r="Q8603" i="1"/>
  <c r="V8600" i="1" l="1"/>
  <c r="M8601" i="1"/>
  <c r="O8601" i="1"/>
  <c r="L8602" i="1"/>
  <c r="U8602" i="1" s="1"/>
  <c r="N8601" i="1"/>
  <c r="R8601" i="1"/>
  <c r="T8601" i="1"/>
  <c r="Q8604" i="1"/>
  <c r="V8601" i="1" l="1"/>
  <c r="O8602" i="1"/>
  <c r="L8603" i="1"/>
  <c r="T8603" i="1" s="1"/>
  <c r="T8602" i="1"/>
  <c r="M8602" i="1"/>
  <c r="R8602" i="1"/>
  <c r="N8602" i="1"/>
  <c r="N8603" i="1" s="1"/>
  <c r="Q8605" i="1"/>
  <c r="M8603" i="1" l="1"/>
  <c r="R8603" i="1"/>
  <c r="O8603" i="1"/>
  <c r="V8602" i="1"/>
  <c r="L8604" i="1"/>
  <c r="T8604" i="1" s="1"/>
  <c r="N8604" i="1"/>
  <c r="Q8606" i="1"/>
  <c r="V8603" i="1" l="1"/>
  <c r="M8604" i="1"/>
  <c r="O8604" i="1"/>
  <c r="R8604" i="1"/>
  <c r="L8605" i="1"/>
  <c r="T8605" i="1" s="1"/>
  <c r="N8605" i="1"/>
  <c r="Q8607" i="1"/>
  <c r="V8604" i="1" l="1"/>
  <c r="O8605" i="1"/>
  <c r="L8606" i="1"/>
  <c r="T8606" i="1" s="1"/>
  <c r="R8605" i="1"/>
  <c r="V8605" i="1" s="1"/>
  <c r="M8605" i="1"/>
  <c r="N8606" i="1"/>
  <c r="N8607" i="1" s="1"/>
  <c r="N8608" i="1" s="1"/>
  <c r="Q8608" i="1"/>
  <c r="M8606" i="1" l="1"/>
  <c r="L8607" i="1"/>
  <c r="T8607" i="1" s="1"/>
  <c r="O8606" i="1"/>
  <c r="R8606" i="1"/>
  <c r="V8606" i="1" s="1"/>
  <c r="N8609" i="1"/>
  <c r="N8610" i="1" s="1"/>
  <c r="Q8609" i="1"/>
  <c r="O8607" i="1" l="1"/>
  <c r="L8608" i="1"/>
  <c r="T8608" i="1" s="1"/>
  <c r="M8607" i="1"/>
  <c r="R8607" i="1"/>
  <c r="V8607" i="1" s="1"/>
  <c r="N8611" i="1"/>
  <c r="Q8610" i="1"/>
  <c r="M8608" i="1" l="1"/>
  <c r="O8608" i="1"/>
  <c r="L8609" i="1"/>
  <c r="T8609" i="1" s="1"/>
  <c r="R8608" i="1"/>
  <c r="V8608" i="1" s="1"/>
  <c r="Q8611" i="1"/>
  <c r="N8612" i="1"/>
  <c r="O8609" i="1" l="1"/>
  <c r="L8610" i="1"/>
  <c r="T8610" i="1" s="1"/>
  <c r="M8609" i="1"/>
  <c r="R8609" i="1"/>
  <c r="V8609" i="1" s="1"/>
  <c r="N8613" i="1"/>
  <c r="Q8612" i="1"/>
  <c r="M8610" i="1" l="1"/>
  <c r="O8610" i="1"/>
  <c r="L8611" i="1"/>
  <c r="T8611" i="1" s="1"/>
  <c r="R8610" i="1"/>
  <c r="V8610" i="1" s="1"/>
  <c r="Q8613" i="1"/>
  <c r="N8614" i="1"/>
  <c r="O8611" i="1" l="1"/>
  <c r="M8611" i="1"/>
  <c r="R8611" i="1"/>
  <c r="V8611" i="1" s="1"/>
  <c r="L8612" i="1"/>
  <c r="T8612" i="1" s="1"/>
  <c r="N8615" i="1"/>
  <c r="Q8614" i="1"/>
  <c r="L8613" i="1" l="1"/>
  <c r="T8613" i="1" s="1"/>
  <c r="M8612" i="1"/>
  <c r="O8612" i="1"/>
  <c r="R8612" i="1"/>
  <c r="V8612" i="1" s="1"/>
  <c r="Q8615" i="1"/>
  <c r="N8616" i="1"/>
  <c r="M8613" i="1" l="1"/>
  <c r="O8613" i="1"/>
  <c r="L8614" i="1"/>
  <c r="T8614" i="1" s="1"/>
  <c r="R8613" i="1"/>
  <c r="V8613" i="1" s="1"/>
  <c r="N8617" i="1"/>
  <c r="Q8616" i="1"/>
  <c r="M8614" i="1" l="1"/>
  <c r="O8614" i="1"/>
  <c r="L8615" i="1"/>
  <c r="T8615" i="1" s="1"/>
  <c r="R8614" i="1"/>
  <c r="V8614" i="1" s="1"/>
  <c r="Q8617" i="1"/>
  <c r="N8618" i="1"/>
  <c r="M8615" i="1" l="1"/>
  <c r="O8615" i="1"/>
  <c r="R8615" i="1"/>
  <c r="V8615" i="1" s="1"/>
  <c r="L8616" i="1"/>
  <c r="M8616" i="1" s="1"/>
  <c r="N8619" i="1"/>
  <c r="Q8618" i="1"/>
  <c r="O8616" i="1" l="1"/>
  <c r="R8616" i="1"/>
  <c r="T8616" i="1"/>
  <c r="L8617" i="1"/>
  <c r="T8617" i="1" s="1"/>
  <c r="Q8619" i="1"/>
  <c r="N8620" i="1"/>
  <c r="L8618" i="1" l="1"/>
  <c r="T8618" i="1" s="1"/>
  <c r="M8617" i="1"/>
  <c r="O8617" i="1"/>
  <c r="R8617" i="1"/>
  <c r="V8616" i="1"/>
  <c r="N8621" i="1"/>
  <c r="Q8620" i="1"/>
  <c r="O8618" i="1" l="1"/>
  <c r="M8618" i="1"/>
  <c r="R8618" i="1"/>
  <c r="L8619" i="1"/>
  <c r="T8619" i="1" s="1"/>
  <c r="V8617" i="1"/>
  <c r="V8618" i="1" s="1"/>
  <c r="Q8621" i="1"/>
  <c r="N8622" i="1"/>
  <c r="M8619" i="1" l="1"/>
  <c r="L8620" i="1"/>
  <c r="T8620" i="1" s="1"/>
  <c r="O8619" i="1"/>
  <c r="R8619" i="1"/>
  <c r="V8619" i="1" s="1"/>
  <c r="Q8622" i="1"/>
  <c r="M8620" i="1" l="1"/>
  <c r="L8621" i="1"/>
  <c r="T8621" i="1" s="1"/>
  <c r="O8620" i="1"/>
  <c r="R8620" i="1"/>
  <c r="V8620" i="1" s="1"/>
  <c r="Q8623" i="1"/>
  <c r="M8621" i="1" l="1"/>
  <c r="O8621" i="1"/>
  <c r="L8622" i="1"/>
  <c r="T8622" i="1" s="1"/>
  <c r="R8621" i="1"/>
  <c r="V8621" i="1" s="1"/>
  <c r="Q8624" i="1"/>
  <c r="M8622" i="1" l="1"/>
  <c r="O8622" i="1"/>
  <c r="R8622" i="1"/>
  <c r="V8622" i="1" s="1"/>
  <c r="L8623" i="1"/>
  <c r="N8623" i="1" s="1"/>
  <c r="Q8625" i="1"/>
  <c r="M8623" i="1" l="1"/>
  <c r="L8624" i="1"/>
  <c r="N8624" i="1" s="1"/>
  <c r="T8623" i="1"/>
  <c r="O8623" i="1"/>
  <c r="R8623" i="1"/>
  <c r="U8623" i="1"/>
  <c r="Q8626" i="1"/>
  <c r="M8624" i="1" l="1"/>
  <c r="V8623" i="1"/>
  <c r="L8625" i="1"/>
  <c r="U8625" i="1" s="1"/>
  <c r="R8624" i="1"/>
  <c r="O8624" i="1"/>
  <c r="T8624" i="1"/>
  <c r="U8624" i="1"/>
  <c r="Q8627" i="1"/>
  <c r="O8625" i="1" l="1"/>
  <c r="M8625" i="1"/>
  <c r="N8625" i="1"/>
  <c r="R8625" i="1"/>
  <c r="T8625" i="1"/>
  <c r="V8624" i="1"/>
  <c r="L8626" i="1"/>
  <c r="U8626" i="1" s="1"/>
  <c r="Q8628" i="1"/>
  <c r="V8625" i="1" l="1"/>
  <c r="O8626" i="1"/>
  <c r="M8626" i="1"/>
  <c r="N8626" i="1"/>
  <c r="L8627" i="1"/>
  <c r="T8627" i="1" s="1"/>
  <c r="R8626" i="1"/>
  <c r="T8626" i="1"/>
  <c r="N8627" i="1"/>
  <c r="Q8629" i="1"/>
  <c r="V8626" i="1" l="1"/>
  <c r="M8627" i="1"/>
  <c r="O8627" i="1"/>
  <c r="R8627" i="1"/>
  <c r="L8628" i="1"/>
  <c r="T8628" i="1" s="1"/>
  <c r="N8628" i="1"/>
  <c r="Q8630" i="1"/>
  <c r="V8627" i="1" l="1"/>
  <c r="M8628" i="1"/>
  <c r="O8628" i="1"/>
  <c r="R8628" i="1"/>
  <c r="V8628" i="1" s="1"/>
  <c r="L8629" i="1"/>
  <c r="T8629" i="1" s="1"/>
  <c r="N8629" i="1"/>
  <c r="Q8631" i="1"/>
  <c r="M8629" i="1" l="1"/>
  <c r="O8629" i="1"/>
  <c r="L8630" i="1"/>
  <c r="T8630" i="1" s="1"/>
  <c r="R8629" i="1"/>
  <c r="V8629" i="1" s="1"/>
  <c r="N8630" i="1"/>
  <c r="N8631" i="1" s="1"/>
  <c r="N8632" i="1" s="1"/>
  <c r="Q8632" i="1"/>
  <c r="M8630" i="1" l="1"/>
  <c r="R8630" i="1"/>
  <c r="V8630" i="1" s="1"/>
  <c r="O8630" i="1"/>
  <c r="L8631" i="1"/>
  <c r="T8631" i="1" s="1"/>
  <c r="N8633" i="1"/>
  <c r="Q8633" i="1"/>
  <c r="M8631" i="1" l="1"/>
  <c r="R8631" i="1"/>
  <c r="V8631" i="1" s="1"/>
  <c r="L8632" i="1"/>
  <c r="R8632" i="1" s="1"/>
  <c r="O8631" i="1"/>
  <c r="N8634" i="1"/>
  <c r="Q8634" i="1"/>
  <c r="M8632" i="1" l="1"/>
  <c r="T8632" i="1"/>
  <c r="V8632" i="1" s="1"/>
  <c r="L8633" i="1"/>
  <c r="R8633" i="1" s="1"/>
  <c r="O8632" i="1"/>
  <c r="N8635" i="1"/>
  <c r="Q8635" i="1"/>
  <c r="M8633" i="1" l="1"/>
  <c r="L8634" i="1"/>
  <c r="T8634" i="1" s="1"/>
  <c r="T8633" i="1"/>
  <c r="V8633" i="1" s="1"/>
  <c r="O8633" i="1"/>
  <c r="N8636" i="1"/>
  <c r="Q8636" i="1"/>
  <c r="O8634" i="1" l="1"/>
  <c r="M8634" i="1"/>
  <c r="L8635" i="1"/>
  <c r="R8635" i="1" s="1"/>
  <c r="R8634" i="1"/>
  <c r="V8634" i="1" s="1"/>
  <c r="N8637" i="1"/>
  <c r="Q8637" i="1"/>
  <c r="M8635" i="1" l="1"/>
  <c r="O8635" i="1"/>
  <c r="T8635" i="1"/>
  <c r="V8635" i="1" s="1"/>
  <c r="L8636" i="1"/>
  <c r="T8636" i="1" s="1"/>
  <c r="N8638" i="1"/>
  <c r="Q8638" i="1"/>
  <c r="L8637" i="1" l="1"/>
  <c r="T8637" i="1" s="1"/>
  <c r="M8636" i="1"/>
  <c r="O8636" i="1"/>
  <c r="R8636" i="1"/>
  <c r="V8636" i="1" s="1"/>
  <c r="N8639" i="1"/>
  <c r="Q8639" i="1"/>
  <c r="M8637" i="1" l="1"/>
  <c r="O8637" i="1"/>
  <c r="R8637" i="1"/>
  <c r="V8637" i="1" s="1"/>
  <c r="L8638" i="1"/>
  <c r="T8638" i="1" s="1"/>
  <c r="N8640" i="1"/>
  <c r="Q8640" i="1"/>
  <c r="M8638" i="1" l="1"/>
  <c r="O8638" i="1"/>
  <c r="R8638" i="1"/>
  <c r="V8638" i="1" s="1"/>
  <c r="L8639" i="1"/>
  <c r="T8639" i="1" s="1"/>
  <c r="N8641" i="1"/>
  <c r="Q8641" i="1"/>
  <c r="O8639" i="1" l="1"/>
  <c r="M8639" i="1"/>
  <c r="R8639" i="1"/>
  <c r="V8639" i="1" s="1"/>
  <c r="L8640" i="1"/>
  <c r="O8640" i="1" s="1"/>
  <c r="N8642" i="1"/>
  <c r="Q8642" i="1"/>
  <c r="M8640" i="1" l="1"/>
  <c r="R8640" i="1"/>
  <c r="T8640" i="1"/>
  <c r="L8641" i="1"/>
  <c r="R8641" i="1" s="1"/>
  <c r="N8643" i="1"/>
  <c r="Q8643" i="1"/>
  <c r="T8641" i="1" l="1"/>
  <c r="L8642" i="1"/>
  <c r="T8642" i="1" s="1"/>
  <c r="O8641" i="1"/>
  <c r="M8641" i="1"/>
  <c r="V8640" i="1"/>
  <c r="V8641" i="1" s="1"/>
  <c r="N8644" i="1"/>
  <c r="Q8644" i="1"/>
  <c r="M8642" i="1" l="1"/>
  <c r="R8642" i="1"/>
  <c r="V8642" i="1" s="1"/>
  <c r="O8642" i="1"/>
  <c r="L8643" i="1"/>
  <c r="R8643" i="1" s="1"/>
  <c r="N8645" i="1"/>
  <c r="Q8645" i="1"/>
  <c r="M8643" i="1" l="1"/>
  <c r="O8643" i="1"/>
  <c r="T8643" i="1"/>
  <c r="V8643" i="1" s="1"/>
  <c r="L8644" i="1"/>
  <c r="T8644" i="1" s="1"/>
  <c r="N8646" i="1"/>
  <c r="Q8646" i="1"/>
  <c r="M8644" i="1" l="1"/>
  <c r="O8644" i="1"/>
  <c r="L8645" i="1"/>
  <c r="T8645" i="1" s="1"/>
  <c r="R8644" i="1"/>
  <c r="V8644" i="1" s="1"/>
  <c r="Q8647" i="1"/>
  <c r="M8645" i="1" l="1"/>
  <c r="O8645" i="1"/>
  <c r="R8645" i="1"/>
  <c r="V8645" i="1" s="1"/>
  <c r="L8646" i="1"/>
  <c r="T8646" i="1" s="1"/>
  <c r="Q8648" i="1"/>
  <c r="L8647" i="1" l="1"/>
  <c r="U8647" i="1" s="1"/>
  <c r="M8646" i="1"/>
  <c r="O8646" i="1"/>
  <c r="R8646" i="1"/>
  <c r="V8646" i="1" s="1"/>
  <c r="Q8649" i="1"/>
  <c r="N8647" i="1" l="1"/>
  <c r="R8647" i="1"/>
  <c r="T8647" i="1"/>
  <c r="V8647" i="1" s="1"/>
  <c r="O8647" i="1"/>
  <c r="M8647" i="1"/>
  <c r="L8648" i="1"/>
  <c r="U8648" i="1" s="1"/>
  <c r="Q8650" i="1"/>
  <c r="L8649" i="1" l="1"/>
  <c r="U8649" i="1" s="1"/>
  <c r="M8648" i="1"/>
  <c r="O8648" i="1"/>
  <c r="N8648" i="1"/>
  <c r="R8648" i="1"/>
  <c r="T8648" i="1"/>
  <c r="Q8651" i="1"/>
  <c r="M8649" i="1" l="1"/>
  <c r="T8649" i="1"/>
  <c r="R8649" i="1"/>
  <c r="N8649" i="1"/>
  <c r="O8649" i="1"/>
  <c r="V8648" i="1"/>
  <c r="V8649" i="1" s="1"/>
  <c r="L8650" i="1"/>
  <c r="U8650" i="1" s="1"/>
  <c r="Q8652" i="1"/>
  <c r="O8650" i="1" l="1"/>
  <c r="N8650" i="1"/>
  <c r="L8651" i="1"/>
  <c r="T8651" i="1" s="1"/>
  <c r="R8650" i="1"/>
  <c r="T8650" i="1"/>
  <c r="M8650" i="1"/>
  <c r="N8651" i="1"/>
  <c r="Q8653" i="1"/>
  <c r="V8650" i="1" l="1"/>
  <c r="O8651" i="1"/>
  <c r="M8651" i="1"/>
  <c r="R8651" i="1"/>
  <c r="L8652" i="1"/>
  <c r="T8652" i="1" s="1"/>
  <c r="N8652" i="1"/>
  <c r="Q8654" i="1"/>
  <c r="V8651" i="1" l="1"/>
  <c r="M8652" i="1"/>
  <c r="R8652" i="1"/>
  <c r="V8652" i="1" s="1"/>
  <c r="O8652" i="1"/>
  <c r="L8653" i="1"/>
  <c r="T8653" i="1" s="1"/>
  <c r="N8653" i="1"/>
  <c r="Q8655" i="1"/>
  <c r="M8653" i="1" l="1"/>
  <c r="R8653" i="1"/>
  <c r="V8653" i="1" s="1"/>
  <c r="O8653" i="1"/>
  <c r="L8654" i="1"/>
  <c r="T8654" i="1" s="1"/>
  <c r="N8654" i="1"/>
  <c r="N8655" i="1" s="1"/>
  <c r="N8656" i="1" s="1"/>
  <c r="Q8656" i="1"/>
  <c r="M8654" i="1" l="1"/>
  <c r="R8654" i="1"/>
  <c r="V8654" i="1" s="1"/>
  <c r="O8654" i="1"/>
  <c r="L8655" i="1"/>
  <c r="O8655" i="1" s="1"/>
  <c r="N8657" i="1"/>
  <c r="N8658" i="1" s="1"/>
  <c r="Q8657" i="1"/>
  <c r="L8656" i="1" l="1"/>
  <c r="T8656" i="1" s="1"/>
  <c r="M8655" i="1"/>
  <c r="R8655" i="1"/>
  <c r="T8655" i="1"/>
  <c r="Q8658" i="1"/>
  <c r="N8659" i="1"/>
  <c r="M8656" i="1" l="1"/>
  <c r="O8656" i="1"/>
  <c r="R8656" i="1"/>
  <c r="L8657" i="1"/>
  <c r="T8657" i="1" s="1"/>
  <c r="V8655" i="1"/>
  <c r="V8656" i="1" s="1"/>
  <c r="N8660" i="1"/>
  <c r="Q8659" i="1"/>
  <c r="M8657" i="1" l="1"/>
  <c r="R8657" i="1"/>
  <c r="V8657" i="1" s="1"/>
  <c r="O8657" i="1"/>
  <c r="L8658" i="1"/>
  <c r="T8658" i="1" s="1"/>
  <c r="Q8660" i="1"/>
  <c r="N8661" i="1"/>
  <c r="M8658" i="1" l="1"/>
  <c r="L8659" i="1"/>
  <c r="T8659" i="1" s="1"/>
  <c r="O8658" i="1"/>
  <c r="R8658" i="1"/>
  <c r="V8658" i="1" s="1"/>
  <c r="N8662" i="1"/>
  <c r="Q8661" i="1"/>
  <c r="M8659" i="1" l="1"/>
  <c r="L8660" i="1"/>
  <c r="T8660" i="1" s="1"/>
  <c r="O8659" i="1"/>
  <c r="R8659" i="1"/>
  <c r="V8659" i="1" s="1"/>
  <c r="Q8662" i="1"/>
  <c r="N8663" i="1"/>
  <c r="M8660" i="1" l="1"/>
  <c r="L8661" i="1"/>
  <c r="T8661" i="1" s="1"/>
  <c r="O8660" i="1"/>
  <c r="R8660" i="1"/>
  <c r="V8660" i="1" s="1"/>
  <c r="N8664" i="1"/>
  <c r="Q8663" i="1"/>
  <c r="M8661" i="1" l="1"/>
  <c r="O8661" i="1"/>
  <c r="L8662" i="1"/>
  <c r="T8662" i="1" s="1"/>
  <c r="R8661" i="1"/>
  <c r="V8661" i="1" s="1"/>
  <c r="N8665" i="1"/>
  <c r="Q8664" i="1"/>
  <c r="M8662" i="1" l="1"/>
  <c r="L8663" i="1"/>
  <c r="T8663" i="1" s="1"/>
  <c r="O8662" i="1"/>
  <c r="R8662" i="1"/>
  <c r="V8662" i="1" s="1"/>
  <c r="Q8665" i="1"/>
  <c r="N8666" i="1"/>
  <c r="L8664" i="1" l="1"/>
  <c r="T8664" i="1" s="1"/>
  <c r="R8663" i="1"/>
  <c r="V8663" i="1" s="1"/>
  <c r="O8663" i="1"/>
  <c r="M8663" i="1"/>
  <c r="N8667" i="1"/>
  <c r="Q8666" i="1"/>
  <c r="M8664" i="1" l="1"/>
  <c r="O8664" i="1"/>
  <c r="L8665" i="1"/>
  <c r="T8665" i="1" s="1"/>
  <c r="R8664" i="1"/>
  <c r="V8664" i="1" s="1"/>
  <c r="Q8667" i="1"/>
  <c r="N8668" i="1"/>
  <c r="L8666" i="1" l="1"/>
  <c r="T8666" i="1" s="1"/>
  <c r="O8665" i="1"/>
  <c r="M8665" i="1"/>
  <c r="R8665" i="1"/>
  <c r="V8665" i="1" s="1"/>
  <c r="N8669" i="1"/>
  <c r="Q8668" i="1"/>
  <c r="O8666" i="1" l="1"/>
  <c r="M8666" i="1"/>
  <c r="R8666" i="1"/>
  <c r="V8666" i="1" s="1"/>
  <c r="L8667" i="1"/>
  <c r="T8667" i="1" s="1"/>
  <c r="N8670" i="1"/>
  <c r="Q8669" i="1"/>
  <c r="O8667" i="1" l="1"/>
  <c r="M8667" i="1"/>
  <c r="R8667" i="1"/>
  <c r="V8667" i="1" s="1"/>
  <c r="L8668" i="1"/>
  <c r="T8668" i="1" s="1"/>
  <c r="Q8670" i="1"/>
  <c r="L8669" i="1" l="1"/>
  <c r="T8669" i="1" s="1"/>
  <c r="M8668" i="1"/>
  <c r="O8668" i="1"/>
  <c r="R8668" i="1"/>
  <c r="V8668" i="1" s="1"/>
  <c r="Q8671" i="1"/>
  <c r="M8669" i="1" l="1"/>
  <c r="O8669" i="1"/>
  <c r="R8669" i="1"/>
  <c r="V8669" i="1" s="1"/>
  <c r="L8670" i="1"/>
  <c r="R8670" i="1" s="1"/>
  <c r="Q8672" i="1"/>
  <c r="L8671" i="1" l="1"/>
  <c r="U8671" i="1" s="1"/>
  <c r="T8670" i="1"/>
  <c r="V8670" i="1" s="1"/>
  <c r="M8670" i="1"/>
  <c r="O8670" i="1"/>
  <c r="Q8673" i="1"/>
  <c r="M8671" i="1" l="1"/>
  <c r="O8671" i="1"/>
  <c r="N8671" i="1"/>
  <c r="R8671" i="1"/>
  <c r="T8671" i="1"/>
  <c r="L8672" i="1"/>
  <c r="U8672" i="1" s="1"/>
  <c r="Q8674" i="1"/>
  <c r="V8671" i="1" l="1"/>
  <c r="M8672" i="1"/>
  <c r="L8673" i="1"/>
  <c r="T8673" i="1" s="1"/>
  <c r="N8672" i="1"/>
  <c r="R8672" i="1"/>
  <c r="T8672" i="1"/>
  <c r="O8672" i="1"/>
  <c r="Q8675" i="1"/>
  <c r="V8672" i="1" l="1"/>
  <c r="N8673" i="1"/>
  <c r="M8673" i="1"/>
  <c r="R8673" i="1"/>
  <c r="U8673" i="1"/>
  <c r="L8674" i="1"/>
  <c r="U8674" i="1" s="1"/>
  <c r="O8673" i="1"/>
  <c r="Q8676" i="1"/>
  <c r="V8673" i="1" l="1"/>
  <c r="O8674" i="1"/>
  <c r="M8674" i="1"/>
  <c r="N8674" i="1"/>
  <c r="R8674" i="1"/>
  <c r="T8674" i="1"/>
  <c r="L8675" i="1"/>
  <c r="T8675" i="1" s="1"/>
  <c r="N8675" i="1"/>
  <c r="Q8677" i="1"/>
  <c r="V8674" i="1" l="1"/>
  <c r="M8675" i="1"/>
  <c r="O8675" i="1"/>
  <c r="R8675" i="1"/>
  <c r="L8676" i="1"/>
  <c r="T8676" i="1" s="1"/>
  <c r="N8676" i="1"/>
  <c r="Q8678" i="1"/>
  <c r="V8675" i="1" l="1"/>
  <c r="O8676" i="1"/>
  <c r="M8676" i="1"/>
  <c r="L8677" i="1"/>
  <c r="T8677" i="1" s="1"/>
  <c r="R8676" i="1"/>
  <c r="N8677" i="1"/>
  <c r="Q8679" i="1"/>
  <c r="V8676" i="1" l="1"/>
  <c r="O8677" i="1"/>
  <c r="M8677" i="1"/>
  <c r="L8678" i="1"/>
  <c r="T8678" i="1" s="1"/>
  <c r="R8677" i="1"/>
  <c r="N8678" i="1"/>
  <c r="N8679" i="1" s="1"/>
  <c r="N8680" i="1" s="1"/>
  <c r="Q8680" i="1"/>
  <c r="V8677" i="1" l="1"/>
  <c r="O8678" i="1"/>
  <c r="M8678" i="1"/>
  <c r="R8678" i="1"/>
  <c r="L8679" i="1"/>
  <c r="R8679" i="1" s="1"/>
  <c r="N8681" i="1"/>
  <c r="N8682" i="1" s="1"/>
  <c r="Q8681" i="1"/>
  <c r="V8678" i="1" l="1"/>
  <c r="T8679" i="1"/>
  <c r="L8680" i="1"/>
  <c r="T8680" i="1" s="1"/>
  <c r="M8679" i="1"/>
  <c r="O8679" i="1"/>
  <c r="N8683" i="1"/>
  <c r="Q8682" i="1"/>
  <c r="V8679" i="1" l="1"/>
  <c r="M8680" i="1"/>
  <c r="R8680" i="1"/>
  <c r="L8681" i="1"/>
  <c r="R8681" i="1" s="1"/>
  <c r="O8680" i="1"/>
  <c r="Q8683" i="1"/>
  <c r="N8684" i="1"/>
  <c r="V8680" i="1" l="1"/>
  <c r="M8681" i="1"/>
  <c r="T8681" i="1"/>
  <c r="L8682" i="1"/>
  <c r="T8682" i="1" s="1"/>
  <c r="O8681" i="1"/>
  <c r="N8685" i="1"/>
  <c r="Q8684" i="1"/>
  <c r="V8681" i="1" l="1"/>
  <c r="O8682" i="1"/>
  <c r="M8682" i="1"/>
  <c r="R8682" i="1"/>
  <c r="V8682" i="1" s="1"/>
  <c r="L8683" i="1"/>
  <c r="T8683" i="1" s="1"/>
  <c r="Q8685" i="1"/>
  <c r="N8686" i="1"/>
  <c r="M8683" i="1" l="1"/>
  <c r="L8684" i="1"/>
  <c r="T8684" i="1" s="1"/>
  <c r="O8683" i="1"/>
  <c r="R8683" i="1"/>
  <c r="V8683" i="1" s="1"/>
  <c r="N8687" i="1"/>
  <c r="Q8686" i="1"/>
  <c r="M8684" i="1" l="1"/>
  <c r="R8684" i="1"/>
  <c r="V8684" i="1" s="1"/>
  <c r="O8684" i="1"/>
  <c r="L8685" i="1"/>
  <c r="R8685" i="1" s="1"/>
  <c r="Q8687" i="1"/>
  <c r="N8688" i="1"/>
  <c r="M8685" i="1" l="1"/>
  <c r="L8686" i="1"/>
  <c r="T8686" i="1" s="1"/>
  <c r="T8685" i="1"/>
  <c r="V8685" i="1" s="1"/>
  <c r="O8685" i="1"/>
  <c r="N8689" i="1"/>
  <c r="Q8688" i="1"/>
  <c r="M8686" i="1" l="1"/>
  <c r="O8686" i="1"/>
  <c r="R8686" i="1"/>
  <c r="V8686" i="1" s="1"/>
  <c r="L8687" i="1"/>
  <c r="R8687" i="1" s="1"/>
  <c r="Q8689" i="1"/>
  <c r="N8690" i="1"/>
  <c r="M8687" i="1" l="1"/>
  <c r="O8687" i="1"/>
  <c r="T8687" i="1"/>
  <c r="V8687" i="1" s="1"/>
  <c r="L8688" i="1"/>
  <c r="T8688" i="1" s="1"/>
  <c r="N8691" i="1"/>
  <c r="Q8690" i="1"/>
  <c r="L8689" i="1" l="1"/>
  <c r="T8689" i="1" s="1"/>
  <c r="M8688" i="1"/>
  <c r="O8688" i="1"/>
  <c r="R8688" i="1"/>
  <c r="V8688" i="1" s="1"/>
  <c r="Q8691" i="1"/>
  <c r="N8692" i="1"/>
  <c r="M8689" i="1" l="1"/>
  <c r="L8690" i="1"/>
  <c r="T8690" i="1" s="1"/>
  <c r="O8689" i="1"/>
  <c r="R8689" i="1"/>
  <c r="V8689" i="1" s="1"/>
  <c r="N8693" i="1"/>
  <c r="Q8692" i="1"/>
  <c r="M8690" i="1" l="1"/>
  <c r="O8690" i="1"/>
  <c r="R8690" i="1"/>
  <c r="V8690" i="1" s="1"/>
  <c r="L8691" i="1"/>
  <c r="T8691" i="1" s="1"/>
  <c r="Q8693" i="1"/>
  <c r="N8694" i="1"/>
  <c r="M8691" i="1" l="1"/>
  <c r="O8691" i="1"/>
  <c r="L8692" i="1"/>
  <c r="T8692" i="1" s="1"/>
  <c r="R8691" i="1"/>
  <c r="V8691" i="1" s="1"/>
  <c r="Q8694" i="1"/>
  <c r="M8692" i="1" l="1"/>
  <c r="L8693" i="1"/>
  <c r="T8693" i="1" s="1"/>
  <c r="O8692" i="1"/>
  <c r="R8692" i="1"/>
  <c r="V8692" i="1" s="1"/>
  <c r="Q8695" i="1"/>
  <c r="O8693" i="1" l="1"/>
  <c r="L8694" i="1"/>
  <c r="T8694" i="1" s="1"/>
  <c r="M8693" i="1"/>
  <c r="R8693" i="1"/>
  <c r="V8693" i="1" s="1"/>
  <c r="Q8696" i="1"/>
  <c r="M8694" i="1" l="1"/>
  <c r="O8694" i="1"/>
  <c r="L8695" i="1"/>
  <c r="U8695" i="1" s="1"/>
  <c r="R8694" i="1"/>
  <c r="V8694" i="1" s="1"/>
  <c r="Q8697" i="1"/>
  <c r="O8695" i="1" l="1"/>
  <c r="M8695" i="1"/>
  <c r="N8695" i="1"/>
  <c r="R8695" i="1"/>
  <c r="T8695" i="1"/>
  <c r="L8696" i="1"/>
  <c r="T8696" i="1" s="1"/>
  <c r="Q8698" i="1"/>
  <c r="V8695" i="1" l="1"/>
  <c r="M8696" i="1"/>
  <c r="N8696" i="1"/>
  <c r="R8696" i="1"/>
  <c r="U8696" i="1"/>
  <c r="L8697" i="1"/>
  <c r="U8697" i="1" s="1"/>
  <c r="O8696" i="1"/>
  <c r="Q8699" i="1"/>
  <c r="V8696" i="1" l="1"/>
  <c r="N8697" i="1"/>
  <c r="T8697" i="1"/>
  <c r="L8698" i="1"/>
  <c r="U8698" i="1" s="1"/>
  <c r="M8697" i="1"/>
  <c r="O8697" i="1"/>
  <c r="R8697" i="1"/>
  <c r="Q8700" i="1"/>
  <c r="V8697" i="1" l="1"/>
  <c r="N8698" i="1"/>
  <c r="T8698" i="1"/>
  <c r="R8698" i="1"/>
  <c r="M8698" i="1"/>
  <c r="O8698" i="1"/>
  <c r="L8699" i="1"/>
  <c r="T8699" i="1" s="1"/>
  <c r="N8699" i="1"/>
  <c r="Q8701" i="1"/>
  <c r="V8698" i="1" l="1"/>
  <c r="L8700" i="1"/>
  <c r="T8700" i="1" s="1"/>
  <c r="O8699" i="1"/>
  <c r="M8699" i="1"/>
  <c r="R8699" i="1"/>
  <c r="N8700" i="1"/>
  <c r="Q8702" i="1"/>
  <c r="V8699" i="1" l="1"/>
  <c r="O8700" i="1"/>
  <c r="M8700" i="1"/>
  <c r="R8700" i="1"/>
  <c r="V8700" i="1" s="1"/>
  <c r="L8701" i="1"/>
  <c r="T8701" i="1" s="1"/>
  <c r="N8701" i="1"/>
  <c r="Q8703" i="1"/>
  <c r="O8701" i="1" l="1"/>
  <c r="M8701" i="1"/>
  <c r="R8701" i="1"/>
  <c r="V8701" i="1" s="1"/>
  <c r="L8702" i="1"/>
  <c r="T8702" i="1" s="1"/>
  <c r="N8702" i="1"/>
  <c r="N8703" i="1" s="1"/>
  <c r="N8704" i="1" s="1"/>
  <c r="Q8704" i="1"/>
  <c r="L8703" i="1" l="1"/>
  <c r="T8703" i="1" s="1"/>
  <c r="M8702" i="1"/>
  <c r="O8702" i="1"/>
  <c r="R8702" i="1"/>
  <c r="V8702" i="1" s="1"/>
  <c r="N8705" i="1"/>
  <c r="N8706" i="1" s="1"/>
  <c r="Q8705" i="1"/>
  <c r="O8703" i="1" l="1"/>
  <c r="M8703" i="1"/>
  <c r="R8703" i="1"/>
  <c r="V8703" i="1" s="1"/>
  <c r="L8704" i="1"/>
  <c r="T8704" i="1" s="1"/>
  <c r="N8707" i="1"/>
  <c r="Q8706" i="1"/>
  <c r="M8704" i="1" l="1"/>
  <c r="O8704" i="1"/>
  <c r="R8704" i="1"/>
  <c r="V8704" i="1" s="1"/>
  <c r="L8705" i="1"/>
  <c r="M8705" i="1" s="1"/>
  <c r="Q8707" i="1"/>
  <c r="N8708" i="1"/>
  <c r="L8706" i="1" l="1"/>
  <c r="T8706" i="1" s="1"/>
  <c r="O8705" i="1"/>
  <c r="R8705" i="1"/>
  <c r="T8705" i="1"/>
  <c r="N8709" i="1"/>
  <c r="Q8708" i="1"/>
  <c r="M8706" i="1" l="1"/>
  <c r="O8706" i="1"/>
  <c r="R8706" i="1"/>
  <c r="L8707" i="1"/>
  <c r="T8707" i="1" s="1"/>
  <c r="V8705" i="1"/>
  <c r="V8706" i="1" s="1"/>
  <c r="Q8709" i="1"/>
  <c r="N8710" i="1"/>
  <c r="O8707" i="1" l="1"/>
  <c r="M8707" i="1"/>
  <c r="R8707" i="1"/>
  <c r="V8707" i="1" s="1"/>
  <c r="L8708" i="1"/>
  <c r="T8708" i="1" s="1"/>
  <c r="N8711" i="1"/>
  <c r="Q8710" i="1"/>
  <c r="M8708" i="1" l="1"/>
  <c r="L8709" i="1"/>
  <c r="R8709" i="1" s="1"/>
  <c r="O8708" i="1"/>
  <c r="R8708" i="1"/>
  <c r="V8708" i="1" s="1"/>
  <c r="Q8711" i="1"/>
  <c r="N8712" i="1"/>
  <c r="L8710" i="1" l="1"/>
  <c r="T8710" i="1" s="1"/>
  <c r="O8709" i="1"/>
  <c r="T8709" i="1"/>
  <c r="V8709" i="1" s="1"/>
  <c r="M8709" i="1"/>
  <c r="N8713" i="1"/>
  <c r="Q8712" i="1"/>
  <c r="O8710" i="1" l="1"/>
  <c r="M8710" i="1"/>
  <c r="L8711" i="1"/>
  <c r="T8711" i="1" s="1"/>
  <c r="R8710" i="1"/>
  <c r="V8710" i="1" s="1"/>
  <c r="Q8713" i="1"/>
  <c r="N8714" i="1"/>
  <c r="O8711" i="1" l="1"/>
  <c r="M8711" i="1"/>
  <c r="L8712" i="1"/>
  <c r="T8712" i="1" s="1"/>
  <c r="R8711" i="1"/>
  <c r="V8711" i="1" s="1"/>
  <c r="N8715" i="1"/>
  <c r="Q8714" i="1"/>
  <c r="M8712" i="1" l="1"/>
  <c r="O8712" i="1"/>
  <c r="R8712" i="1"/>
  <c r="V8712" i="1" s="1"/>
  <c r="L8713" i="1"/>
  <c r="T8713" i="1" s="1"/>
  <c r="Q8715" i="1"/>
  <c r="N8716" i="1"/>
  <c r="O8713" i="1" l="1"/>
  <c r="M8713" i="1"/>
  <c r="R8713" i="1"/>
  <c r="V8713" i="1" s="1"/>
  <c r="L8714" i="1"/>
  <c r="M8714" i="1" s="1"/>
  <c r="N8717" i="1"/>
  <c r="Q8716" i="1"/>
  <c r="O8714" i="1" l="1"/>
  <c r="R8714" i="1"/>
  <c r="T8714" i="1"/>
  <c r="L8715" i="1"/>
  <c r="T8715" i="1" s="1"/>
  <c r="Q8717" i="1"/>
  <c r="N8718" i="1"/>
  <c r="V8714" i="1" l="1"/>
  <c r="L8716" i="1"/>
  <c r="T8716" i="1" s="1"/>
  <c r="M8715" i="1"/>
  <c r="O8715" i="1"/>
  <c r="R8715" i="1"/>
  <c r="Q8718" i="1"/>
  <c r="V8715" i="1" l="1"/>
  <c r="M8716" i="1"/>
  <c r="O8716" i="1"/>
  <c r="R8716" i="1"/>
  <c r="L8717" i="1"/>
  <c r="T8717" i="1" s="1"/>
  <c r="Q8719" i="1"/>
  <c r="V8716" i="1" l="1"/>
  <c r="O8717" i="1"/>
  <c r="M8717" i="1"/>
  <c r="R8717" i="1"/>
  <c r="L8718" i="1"/>
  <c r="O8718" i="1" s="1"/>
  <c r="Q8720" i="1"/>
  <c r="V8717" i="1" l="1"/>
  <c r="M8718" i="1"/>
  <c r="L8719" i="1"/>
  <c r="U8719" i="1" s="1"/>
  <c r="R8718" i="1"/>
  <c r="T8718" i="1"/>
  <c r="Q8721" i="1"/>
  <c r="O8719" i="1" l="1"/>
  <c r="M8719" i="1"/>
  <c r="N8719" i="1"/>
  <c r="V8718" i="1"/>
  <c r="R8719" i="1"/>
  <c r="T8719" i="1"/>
  <c r="L8720" i="1"/>
  <c r="U8720" i="1" s="1"/>
  <c r="Q8722" i="1"/>
  <c r="V8719" i="1" l="1"/>
  <c r="N8720" i="1"/>
  <c r="R8720" i="1"/>
  <c r="T8720" i="1"/>
  <c r="L8721" i="1"/>
  <c r="M8720" i="1"/>
  <c r="O8720" i="1"/>
  <c r="Q8723" i="1"/>
  <c r="N8721" i="1" l="1"/>
  <c r="V8720" i="1"/>
  <c r="L8722" i="1"/>
  <c r="U8722" i="1" s="1"/>
  <c r="M8721" i="1"/>
  <c r="O8721" i="1"/>
  <c r="R8721" i="1"/>
  <c r="T8721" i="1"/>
  <c r="U8721" i="1"/>
  <c r="Q8724" i="1"/>
  <c r="M8722" i="1" l="1"/>
  <c r="T8722" i="1"/>
  <c r="N8722" i="1"/>
  <c r="N8723" i="1" s="1"/>
  <c r="R8722" i="1"/>
  <c r="O8722" i="1"/>
  <c r="V8721" i="1"/>
  <c r="L8723" i="1"/>
  <c r="T8723" i="1" s="1"/>
  <c r="Q8725" i="1"/>
  <c r="V8722" i="1" l="1"/>
  <c r="O8723" i="1"/>
  <c r="M8723" i="1"/>
  <c r="R8723" i="1"/>
  <c r="V8723" i="1" s="1"/>
  <c r="L8724" i="1"/>
  <c r="T8724" i="1" s="1"/>
  <c r="N8724" i="1"/>
  <c r="Q8726" i="1"/>
  <c r="M8724" i="1" l="1"/>
  <c r="O8724" i="1"/>
  <c r="R8724" i="1"/>
  <c r="V8724" i="1" s="1"/>
  <c r="L8725" i="1"/>
  <c r="T8725" i="1" s="1"/>
  <c r="N8725" i="1"/>
  <c r="Q8727" i="1"/>
  <c r="M8725" i="1" l="1"/>
  <c r="O8725" i="1"/>
  <c r="R8725" i="1"/>
  <c r="V8725" i="1" s="1"/>
  <c r="L8726" i="1"/>
  <c r="T8726" i="1" s="1"/>
  <c r="N8726" i="1"/>
  <c r="N8727" i="1" s="1"/>
  <c r="N8728" i="1" s="1"/>
  <c r="Q8728" i="1"/>
  <c r="M8726" i="1" l="1"/>
  <c r="R8726" i="1"/>
  <c r="V8726" i="1" s="1"/>
  <c r="O8726" i="1"/>
  <c r="L8727" i="1"/>
  <c r="T8727" i="1" s="1"/>
  <c r="N8729" i="1"/>
  <c r="N8730" i="1" s="1"/>
  <c r="Q8729" i="1"/>
  <c r="M8727" i="1" l="1"/>
  <c r="R8727" i="1"/>
  <c r="V8727" i="1" s="1"/>
  <c r="L8728" i="1"/>
  <c r="R8728" i="1" s="1"/>
  <c r="O8727" i="1"/>
  <c r="Q8730" i="1"/>
  <c r="N8731" i="1"/>
  <c r="L8729" i="1" l="1"/>
  <c r="T8729" i="1" s="1"/>
  <c r="T8728" i="1"/>
  <c r="V8728" i="1" s="1"/>
  <c r="M8728" i="1"/>
  <c r="O8728" i="1"/>
  <c r="N8732" i="1"/>
  <c r="Q8731" i="1"/>
  <c r="O8729" i="1" l="1"/>
  <c r="R8729" i="1"/>
  <c r="V8729" i="1" s="1"/>
  <c r="M8729" i="1"/>
  <c r="L8730" i="1"/>
  <c r="T8730" i="1" s="1"/>
  <c r="Q8732" i="1"/>
  <c r="N8733" i="1"/>
  <c r="O8730" i="1" l="1"/>
  <c r="M8730" i="1"/>
  <c r="L8731" i="1"/>
  <c r="T8731" i="1" s="1"/>
  <c r="R8730" i="1"/>
  <c r="V8730" i="1" s="1"/>
  <c r="N8734" i="1"/>
  <c r="Q8733" i="1"/>
  <c r="M8731" i="1" l="1"/>
  <c r="O8731" i="1"/>
  <c r="R8731" i="1"/>
  <c r="V8731" i="1" s="1"/>
  <c r="L8732" i="1"/>
  <c r="T8732" i="1" s="1"/>
  <c r="Q8734" i="1"/>
  <c r="N8735" i="1"/>
  <c r="L8733" i="1" l="1"/>
  <c r="T8733" i="1" s="1"/>
  <c r="M8732" i="1"/>
  <c r="O8732" i="1"/>
  <c r="R8732" i="1"/>
  <c r="V8732" i="1" s="1"/>
  <c r="N8736" i="1"/>
  <c r="Q8735" i="1"/>
  <c r="R8733" i="1" l="1"/>
  <c r="V8733" i="1" s="1"/>
  <c r="O8733" i="1"/>
  <c r="M8733" i="1"/>
  <c r="L8734" i="1"/>
  <c r="T8734" i="1" s="1"/>
  <c r="Q8736" i="1"/>
  <c r="N8737" i="1"/>
  <c r="M8734" i="1" l="1"/>
  <c r="O8734" i="1"/>
  <c r="R8734" i="1"/>
  <c r="V8734" i="1" s="1"/>
  <c r="L8735" i="1"/>
  <c r="R8735" i="1" s="1"/>
  <c r="N8738" i="1"/>
  <c r="Q8737" i="1"/>
  <c r="L8736" i="1" l="1"/>
  <c r="T8736" i="1" s="1"/>
  <c r="O8735" i="1"/>
  <c r="T8735" i="1"/>
  <c r="V8735" i="1" s="1"/>
  <c r="M8735" i="1"/>
  <c r="Q8738" i="1"/>
  <c r="N8739" i="1"/>
  <c r="L8737" i="1" l="1"/>
  <c r="T8737" i="1" s="1"/>
  <c r="M8736" i="1"/>
  <c r="O8736" i="1"/>
  <c r="R8736" i="1"/>
  <c r="V8736" i="1" s="1"/>
  <c r="N8740" i="1"/>
  <c r="Q8739" i="1"/>
  <c r="M8737" i="1" l="1"/>
  <c r="O8737" i="1"/>
  <c r="R8737" i="1"/>
  <c r="V8737" i="1" s="1"/>
  <c r="L8738" i="1"/>
  <c r="R8738" i="1" s="1"/>
  <c r="Q8740" i="1"/>
  <c r="N8741" i="1"/>
  <c r="M8738" i="1" l="1"/>
  <c r="O8738" i="1"/>
  <c r="T8738" i="1"/>
  <c r="V8738" i="1" s="1"/>
  <c r="L8739" i="1"/>
  <c r="T8739" i="1" s="1"/>
  <c r="N8742" i="1"/>
  <c r="Q8741" i="1"/>
  <c r="L8740" i="1" l="1"/>
  <c r="T8740" i="1" s="1"/>
  <c r="M8739" i="1"/>
  <c r="O8739" i="1"/>
  <c r="R8739" i="1"/>
  <c r="V8739" i="1" s="1"/>
  <c r="Q8742" i="1"/>
  <c r="M8740" i="1" l="1"/>
  <c r="O8740" i="1"/>
  <c r="R8740" i="1"/>
  <c r="V8740" i="1" s="1"/>
  <c r="L8741" i="1"/>
  <c r="T8741" i="1" s="1"/>
  <c r="Q8743" i="1"/>
  <c r="L8742" i="1" l="1"/>
  <c r="T8742" i="1" s="1"/>
  <c r="M8741" i="1"/>
  <c r="O8741" i="1"/>
  <c r="R8741" i="1"/>
  <c r="V8741" i="1" s="1"/>
  <c r="Q8744" i="1"/>
  <c r="M8742" i="1" l="1"/>
  <c r="O8742" i="1"/>
  <c r="R8742" i="1"/>
  <c r="V8742" i="1" s="1"/>
  <c r="L8743" i="1"/>
  <c r="U8743" i="1" s="1"/>
  <c r="Q8745" i="1"/>
  <c r="M8743" i="1" l="1"/>
  <c r="O8743" i="1"/>
  <c r="N8743" i="1"/>
  <c r="L8744" i="1"/>
  <c r="U8744" i="1" s="1"/>
  <c r="R8743" i="1"/>
  <c r="T8743" i="1"/>
  <c r="Q8746" i="1"/>
  <c r="V8743" i="1" l="1"/>
  <c r="O8744" i="1"/>
  <c r="M8744" i="1"/>
  <c r="N8744" i="1"/>
  <c r="L8745" i="1"/>
  <c r="U8745" i="1" s="1"/>
  <c r="R8744" i="1"/>
  <c r="T8744" i="1"/>
  <c r="Q8747" i="1"/>
  <c r="V8744" i="1" l="1"/>
  <c r="O8745" i="1"/>
  <c r="L8746" i="1"/>
  <c r="U8746" i="1" s="1"/>
  <c r="M8745" i="1"/>
  <c r="R8745" i="1"/>
  <c r="T8745" i="1"/>
  <c r="N8745" i="1"/>
  <c r="Q8748" i="1"/>
  <c r="O8746" i="1" l="1"/>
  <c r="M8746" i="1"/>
  <c r="V8745" i="1"/>
  <c r="R8746" i="1"/>
  <c r="T8746" i="1"/>
  <c r="N8746" i="1"/>
  <c r="N8747" i="1" s="1"/>
  <c r="L8747" i="1"/>
  <c r="T8747" i="1" s="1"/>
  <c r="Q8749" i="1"/>
  <c r="V8746" i="1" l="1"/>
  <c r="O8747" i="1"/>
  <c r="M8747" i="1"/>
  <c r="R8747" i="1"/>
  <c r="L8748" i="1"/>
  <c r="T8748" i="1" s="1"/>
  <c r="N8748" i="1"/>
  <c r="Q8750" i="1"/>
  <c r="V8747" i="1" l="1"/>
  <c r="M8748" i="1"/>
  <c r="O8748" i="1"/>
  <c r="L8749" i="1"/>
  <c r="T8749" i="1" s="1"/>
  <c r="R8748" i="1"/>
  <c r="V8748" i="1" s="1"/>
  <c r="N8749" i="1"/>
  <c r="Q8751" i="1"/>
  <c r="M8749" i="1" l="1"/>
  <c r="O8749" i="1"/>
  <c r="R8749" i="1"/>
  <c r="V8749" i="1" s="1"/>
  <c r="L8750" i="1"/>
  <c r="T8750" i="1" s="1"/>
  <c r="N8750" i="1"/>
  <c r="N8751" i="1" s="1"/>
  <c r="N8752" i="1" s="1"/>
  <c r="Q8752" i="1"/>
  <c r="M8750" i="1" l="1"/>
  <c r="R8750" i="1"/>
  <c r="V8750" i="1" s="1"/>
  <c r="O8750" i="1"/>
  <c r="L8751" i="1"/>
  <c r="T8751" i="1" s="1"/>
  <c r="N8753" i="1"/>
  <c r="N8754" i="1" s="1"/>
  <c r="Q8753" i="1"/>
  <c r="M8751" i="1" l="1"/>
  <c r="O8751" i="1"/>
  <c r="R8751" i="1"/>
  <c r="V8751" i="1" s="1"/>
  <c r="L8752" i="1"/>
  <c r="R8752" i="1" s="1"/>
  <c r="N8755" i="1"/>
  <c r="Q8754" i="1"/>
  <c r="M8752" i="1" l="1"/>
  <c r="L8753" i="1"/>
  <c r="T8753" i="1" s="1"/>
  <c r="O8752" i="1"/>
  <c r="T8752" i="1"/>
  <c r="V8752" i="1" s="1"/>
  <c r="Q8755" i="1"/>
  <c r="N8756" i="1"/>
  <c r="M8753" i="1" l="1"/>
  <c r="R8753" i="1"/>
  <c r="V8753" i="1" s="1"/>
  <c r="L8754" i="1"/>
  <c r="T8754" i="1" s="1"/>
  <c r="O8753" i="1"/>
  <c r="N8757" i="1"/>
  <c r="Q8756" i="1"/>
  <c r="L8755" i="1" l="1"/>
  <c r="T8755" i="1" s="1"/>
  <c r="M8754" i="1"/>
  <c r="O8754" i="1"/>
  <c r="R8754" i="1"/>
  <c r="V8754" i="1" s="1"/>
  <c r="Q8757" i="1"/>
  <c r="N8758" i="1"/>
  <c r="M8755" i="1" l="1"/>
  <c r="O8755" i="1"/>
  <c r="R8755" i="1"/>
  <c r="V8755" i="1" s="1"/>
  <c r="L8756" i="1"/>
  <c r="T8756" i="1" s="1"/>
  <c r="N8759" i="1"/>
  <c r="Q8758" i="1"/>
  <c r="O8756" i="1" l="1"/>
  <c r="M8756" i="1"/>
  <c r="R8756" i="1"/>
  <c r="V8756" i="1" s="1"/>
  <c r="L8757" i="1"/>
  <c r="T8757" i="1" s="1"/>
  <c r="Q8759" i="1"/>
  <c r="N8760" i="1"/>
  <c r="M8757" i="1" l="1"/>
  <c r="R8757" i="1"/>
  <c r="V8757" i="1" s="1"/>
  <c r="O8757" i="1"/>
  <c r="L8758" i="1"/>
  <c r="T8758" i="1" s="1"/>
  <c r="N8761" i="1"/>
  <c r="Q8760" i="1"/>
  <c r="M8758" i="1" l="1"/>
  <c r="O8758" i="1"/>
  <c r="R8758" i="1"/>
  <c r="V8758" i="1" s="1"/>
  <c r="L8759" i="1"/>
  <c r="R8759" i="1" s="1"/>
  <c r="Q8761" i="1"/>
  <c r="N8762" i="1"/>
  <c r="T8759" i="1" l="1"/>
  <c r="V8759" i="1" s="1"/>
  <c r="L8760" i="1"/>
  <c r="O8760" i="1" s="1"/>
  <c r="M8759" i="1"/>
  <c r="O8759" i="1"/>
  <c r="N8763" i="1"/>
  <c r="Q8762" i="1"/>
  <c r="M8760" i="1" l="1"/>
  <c r="R8760" i="1"/>
  <c r="L8761" i="1"/>
  <c r="O8761" i="1" s="1"/>
  <c r="T8760" i="1"/>
  <c r="Q8763" i="1"/>
  <c r="N8764" i="1"/>
  <c r="M8761" i="1" l="1"/>
  <c r="R8761" i="1"/>
  <c r="T8761" i="1"/>
  <c r="L8762" i="1"/>
  <c r="R8762" i="1" s="1"/>
  <c r="V8760" i="1"/>
  <c r="N8765" i="1"/>
  <c r="Q8764" i="1"/>
  <c r="M8762" i="1" l="1"/>
  <c r="T8762" i="1"/>
  <c r="O8762" i="1"/>
  <c r="V8761" i="1"/>
  <c r="L8763" i="1"/>
  <c r="M8763" i="1" s="1"/>
  <c r="Q8765" i="1"/>
  <c r="N8766" i="1"/>
  <c r="V8762" i="1" l="1"/>
  <c r="O8763" i="1"/>
  <c r="R8763" i="1"/>
  <c r="T8763" i="1"/>
  <c r="L8764" i="1"/>
  <c r="T8764" i="1" s="1"/>
  <c r="Q8766" i="1"/>
  <c r="V8763" i="1" l="1"/>
  <c r="M8764" i="1"/>
  <c r="O8764" i="1"/>
  <c r="L8765" i="1"/>
  <c r="T8765" i="1" s="1"/>
  <c r="R8764" i="1"/>
  <c r="Q8767" i="1"/>
  <c r="V8764" i="1" l="1"/>
  <c r="M8765" i="1"/>
  <c r="O8765" i="1"/>
  <c r="R8765" i="1"/>
  <c r="L8766" i="1"/>
  <c r="T8766" i="1" s="1"/>
  <c r="Q8768" i="1"/>
  <c r="V8765" i="1" l="1"/>
  <c r="M8766" i="1"/>
  <c r="O8766" i="1"/>
  <c r="R8766" i="1"/>
  <c r="L8767" i="1"/>
  <c r="U8767" i="1" s="1"/>
  <c r="Q8769" i="1"/>
  <c r="V8766" i="1" l="1"/>
  <c r="O8767" i="1"/>
  <c r="L8768" i="1"/>
  <c r="T8768" i="1" s="1"/>
  <c r="N8767" i="1"/>
  <c r="R8767" i="1"/>
  <c r="T8767" i="1"/>
  <c r="M8767" i="1"/>
  <c r="Q8770" i="1"/>
  <c r="V8767" i="1" l="1"/>
  <c r="O8768" i="1"/>
  <c r="R8768" i="1"/>
  <c r="M8768" i="1"/>
  <c r="U8768" i="1"/>
  <c r="L8769" i="1"/>
  <c r="U8769" i="1" s="1"/>
  <c r="N8768" i="1"/>
  <c r="V8768" i="1"/>
  <c r="Q8771" i="1"/>
  <c r="M8769" i="1" l="1"/>
  <c r="O8769" i="1"/>
  <c r="L8770" i="1"/>
  <c r="U8770" i="1" s="1"/>
  <c r="N8769" i="1"/>
  <c r="R8769" i="1"/>
  <c r="T8769" i="1"/>
  <c r="Q8772" i="1"/>
  <c r="V8769" i="1" l="1"/>
  <c r="N8770" i="1"/>
  <c r="N8771" i="1" s="1"/>
  <c r="L8771" i="1"/>
  <c r="T8771" i="1" s="1"/>
  <c r="O8770" i="1"/>
  <c r="R8770" i="1"/>
  <c r="M8770" i="1"/>
  <c r="T8770" i="1"/>
  <c r="Q8773" i="1"/>
  <c r="V8770" i="1" l="1"/>
  <c r="O8771" i="1"/>
  <c r="M8771" i="1"/>
  <c r="R8771" i="1"/>
  <c r="V8771" i="1" s="1"/>
  <c r="L8772" i="1"/>
  <c r="T8772" i="1" s="1"/>
  <c r="N8772" i="1"/>
  <c r="Q8774" i="1"/>
  <c r="M8772" i="1" l="1"/>
  <c r="O8772" i="1"/>
  <c r="R8772" i="1"/>
  <c r="V8772" i="1" s="1"/>
  <c r="L8773" i="1"/>
  <c r="T8773" i="1" s="1"/>
  <c r="N8773" i="1"/>
  <c r="Q8775" i="1"/>
  <c r="M8773" i="1" l="1"/>
  <c r="O8773" i="1"/>
  <c r="R8773" i="1"/>
  <c r="V8773" i="1" s="1"/>
  <c r="L8774" i="1"/>
  <c r="T8774" i="1" s="1"/>
  <c r="N8774" i="1"/>
  <c r="N8775" i="1" s="1"/>
  <c r="N8776" i="1" s="1"/>
  <c r="Q8776" i="1"/>
  <c r="O8774" i="1" l="1"/>
  <c r="M8774" i="1"/>
  <c r="L8775" i="1"/>
  <c r="T8775" i="1" s="1"/>
  <c r="R8774" i="1"/>
  <c r="V8774" i="1" s="1"/>
  <c r="N8777" i="1"/>
  <c r="N8778" i="1" s="1"/>
  <c r="Q8777" i="1"/>
  <c r="M8775" i="1" l="1"/>
  <c r="O8775" i="1"/>
  <c r="R8775" i="1"/>
  <c r="V8775" i="1" s="1"/>
  <c r="L8776" i="1"/>
  <c r="T8776" i="1" s="1"/>
  <c r="Q8778" i="1"/>
  <c r="N8779" i="1"/>
  <c r="L8777" i="1" l="1"/>
  <c r="T8777" i="1" s="1"/>
  <c r="O8776" i="1"/>
  <c r="R8776" i="1"/>
  <c r="V8776" i="1" s="1"/>
  <c r="M8776" i="1"/>
  <c r="N8780" i="1"/>
  <c r="Q8779" i="1"/>
  <c r="M8777" i="1" l="1"/>
  <c r="O8777" i="1"/>
  <c r="R8777" i="1"/>
  <c r="V8777" i="1" s="1"/>
  <c r="L8778" i="1"/>
  <c r="M8778" i="1" s="1"/>
  <c r="Q8780" i="1"/>
  <c r="N8781" i="1"/>
  <c r="O8778" i="1" l="1"/>
  <c r="R8778" i="1"/>
  <c r="T8778" i="1"/>
  <c r="L8779" i="1"/>
  <c r="R8779" i="1" s="1"/>
  <c r="N8782" i="1"/>
  <c r="Q8781" i="1"/>
  <c r="L8780" i="1" l="1"/>
  <c r="T8780" i="1" s="1"/>
  <c r="T8779" i="1"/>
  <c r="M8779" i="1"/>
  <c r="O8779" i="1"/>
  <c r="V8778" i="1"/>
  <c r="O8780" i="1"/>
  <c r="Q8782" i="1"/>
  <c r="M8780" i="1"/>
  <c r="N8783" i="1"/>
  <c r="R8780" i="1" l="1"/>
  <c r="V8779" i="1"/>
  <c r="L8781" i="1"/>
  <c r="T8781" i="1" s="1"/>
  <c r="N8784" i="1"/>
  <c r="Q8783" i="1"/>
  <c r="V8780" i="1" l="1"/>
  <c r="L8782" i="1"/>
  <c r="T8782" i="1" s="1"/>
  <c r="O8781" i="1"/>
  <c r="R8781" i="1"/>
  <c r="M8781" i="1"/>
  <c r="Q8784" i="1"/>
  <c r="N8785" i="1"/>
  <c r="V8781" i="1" l="1"/>
  <c r="M8782" i="1"/>
  <c r="O8782" i="1"/>
  <c r="R8782" i="1"/>
  <c r="V8782" i="1" s="1"/>
  <c r="L8783" i="1"/>
  <c r="T8783" i="1" s="1"/>
  <c r="N8786" i="1"/>
  <c r="Q8785" i="1"/>
  <c r="M8783" i="1" l="1"/>
  <c r="O8783" i="1"/>
  <c r="L8784" i="1"/>
  <c r="T8784" i="1" s="1"/>
  <c r="R8783" i="1"/>
  <c r="V8783" i="1" s="1"/>
  <c r="Q8786" i="1"/>
  <c r="N8787" i="1"/>
  <c r="M8784" i="1" l="1"/>
  <c r="O8784" i="1"/>
  <c r="R8784" i="1"/>
  <c r="V8784" i="1" s="1"/>
  <c r="L8785" i="1"/>
  <c r="T8785" i="1" s="1"/>
  <c r="N8788" i="1"/>
  <c r="Q8787" i="1"/>
  <c r="L8786" i="1" l="1"/>
  <c r="T8786" i="1" s="1"/>
  <c r="M8785" i="1"/>
  <c r="O8785" i="1"/>
  <c r="R8785" i="1"/>
  <c r="V8785" i="1" s="1"/>
  <c r="N8789" i="1"/>
  <c r="Q8788" i="1"/>
  <c r="M8786" i="1" l="1"/>
  <c r="O8786" i="1"/>
  <c r="R8786" i="1"/>
  <c r="V8786" i="1" s="1"/>
  <c r="L8787" i="1"/>
  <c r="T8787" i="1" s="1"/>
  <c r="Q8789" i="1"/>
  <c r="N8790" i="1"/>
  <c r="M8787" i="1" l="1"/>
  <c r="L8788" i="1"/>
  <c r="T8788" i="1" s="1"/>
  <c r="O8787" i="1"/>
  <c r="R8787" i="1"/>
  <c r="V8787" i="1" s="1"/>
  <c r="Q8790" i="1"/>
  <c r="M8788" i="1" l="1"/>
  <c r="O8788" i="1"/>
  <c r="R8788" i="1"/>
  <c r="V8788" i="1" s="1"/>
  <c r="L8789" i="1"/>
  <c r="T8789" i="1" s="1"/>
  <c r="Q8791" i="1"/>
  <c r="L8790" i="1" l="1"/>
  <c r="T8790" i="1" s="1"/>
  <c r="R8789" i="1"/>
  <c r="V8789" i="1" s="1"/>
  <c r="M8789" i="1"/>
  <c r="O8789" i="1"/>
  <c r="Q8792" i="1"/>
  <c r="M8790" i="1" l="1"/>
  <c r="O8790" i="1"/>
  <c r="R8790" i="1"/>
  <c r="V8790" i="1" s="1"/>
  <c r="L8791" i="1"/>
  <c r="U8791" i="1" s="1"/>
  <c r="Q8793" i="1"/>
  <c r="M8791" i="1" l="1"/>
  <c r="L8792" i="1"/>
  <c r="U8792" i="1" s="1"/>
  <c r="N8791" i="1"/>
  <c r="T8791" i="1"/>
  <c r="O8791" i="1"/>
  <c r="R8791" i="1"/>
  <c r="Q8794" i="1"/>
  <c r="M8792" i="1" l="1"/>
  <c r="O8792" i="1"/>
  <c r="N8792" i="1"/>
  <c r="R8792" i="1"/>
  <c r="T8792" i="1"/>
  <c r="V8791" i="1"/>
  <c r="L8793" i="1"/>
  <c r="U8793" i="1" s="1"/>
  <c r="Q8795" i="1"/>
  <c r="V8792" i="1" l="1"/>
  <c r="R8793" i="1"/>
  <c r="L8794" i="1"/>
  <c r="U8794" i="1" s="1"/>
  <c r="O8793" i="1"/>
  <c r="M8793" i="1"/>
  <c r="N8793" i="1"/>
  <c r="T8793" i="1"/>
  <c r="Q8796" i="1"/>
  <c r="M8794" i="1" l="1"/>
  <c r="V8793" i="1"/>
  <c r="O8794" i="1"/>
  <c r="R8794" i="1"/>
  <c r="T8794" i="1"/>
  <c r="N8794" i="1"/>
  <c r="N8795" i="1" s="1"/>
  <c r="L8795" i="1"/>
  <c r="T8795" i="1" s="1"/>
  <c r="Q8797" i="1"/>
  <c r="V8794" i="1" l="1"/>
  <c r="L8796" i="1"/>
  <c r="T8796" i="1" s="1"/>
  <c r="M8795" i="1"/>
  <c r="O8795" i="1"/>
  <c r="R8795" i="1"/>
  <c r="V8795" i="1" s="1"/>
  <c r="N8796" i="1"/>
  <c r="Q8798" i="1"/>
  <c r="O8796" i="1" l="1"/>
  <c r="R8796" i="1"/>
  <c r="V8796" i="1" s="1"/>
  <c r="M8796" i="1"/>
  <c r="L8797" i="1"/>
  <c r="T8797" i="1" s="1"/>
  <c r="N8797" i="1"/>
  <c r="Q8799" i="1"/>
  <c r="M8797" i="1" l="1"/>
  <c r="O8797" i="1"/>
  <c r="R8797" i="1"/>
  <c r="V8797" i="1" s="1"/>
  <c r="L8798" i="1"/>
  <c r="T8798" i="1" s="1"/>
  <c r="N8798" i="1"/>
  <c r="N8799" i="1" s="1"/>
  <c r="N8800" i="1" s="1"/>
  <c r="Q8800" i="1"/>
  <c r="M8798" i="1" l="1"/>
  <c r="O8798" i="1"/>
  <c r="R8798" i="1"/>
  <c r="V8798" i="1" s="1"/>
  <c r="L8799" i="1"/>
  <c r="T8799" i="1" s="1"/>
  <c r="N8801" i="1"/>
  <c r="N8802" i="1" s="1"/>
  <c r="Q8801" i="1"/>
  <c r="R8799" i="1" l="1"/>
  <c r="V8799" i="1" s="1"/>
  <c r="O8799" i="1"/>
  <c r="M8799" i="1"/>
  <c r="L8800" i="1"/>
  <c r="T8800" i="1" s="1"/>
  <c r="N8803" i="1"/>
  <c r="Q8802" i="1"/>
  <c r="M8800" i="1" l="1"/>
  <c r="L8801" i="1"/>
  <c r="T8801" i="1" s="1"/>
  <c r="R8800" i="1"/>
  <c r="V8800" i="1" s="1"/>
  <c r="O8800" i="1"/>
  <c r="Q8803" i="1"/>
  <c r="N8804" i="1"/>
  <c r="O8801" i="1" l="1"/>
  <c r="M8801" i="1"/>
  <c r="R8801" i="1"/>
  <c r="V8801" i="1" s="1"/>
  <c r="L8802" i="1"/>
  <c r="T8802" i="1" s="1"/>
  <c r="N8805" i="1"/>
  <c r="Q8804" i="1"/>
  <c r="M8802" i="1" l="1"/>
  <c r="L8803" i="1"/>
  <c r="R8803" i="1" s="1"/>
  <c r="O8802" i="1"/>
  <c r="R8802" i="1"/>
  <c r="V8802" i="1" s="1"/>
  <c r="N8806" i="1"/>
  <c r="Q8805" i="1"/>
  <c r="O8803" i="1" l="1"/>
  <c r="L8804" i="1"/>
  <c r="T8804" i="1" s="1"/>
  <c r="T8803" i="1"/>
  <c r="V8803" i="1" s="1"/>
  <c r="M8803" i="1"/>
  <c r="Q8806" i="1"/>
  <c r="N8807" i="1"/>
  <c r="O8804" i="1" l="1"/>
  <c r="M8804" i="1"/>
  <c r="R8804" i="1"/>
  <c r="V8804" i="1" s="1"/>
  <c r="L8805" i="1"/>
  <c r="M8805" i="1" s="1"/>
  <c r="N8808" i="1"/>
  <c r="Q8807" i="1"/>
  <c r="R8805" i="1" l="1"/>
  <c r="T8805" i="1"/>
  <c r="L8806" i="1"/>
  <c r="T8806" i="1" s="1"/>
  <c r="O8805" i="1"/>
  <c r="Q8808" i="1"/>
  <c r="N8809" i="1"/>
  <c r="M8806" i="1" l="1"/>
  <c r="L8807" i="1"/>
  <c r="T8807" i="1" s="1"/>
  <c r="O8806" i="1"/>
  <c r="R8806" i="1"/>
  <c r="V8805" i="1"/>
  <c r="N8810" i="1"/>
  <c r="Q8809" i="1"/>
  <c r="M8807" i="1" l="1"/>
  <c r="O8807" i="1"/>
  <c r="R8807" i="1"/>
  <c r="L8808" i="1"/>
  <c r="T8808" i="1" s="1"/>
  <c r="V8806" i="1"/>
  <c r="Q8810" i="1"/>
  <c r="N8811" i="1"/>
  <c r="M8808" i="1" l="1"/>
  <c r="O8808" i="1"/>
  <c r="L8809" i="1"/>
  <c r="T8809" i="1" s="1"/>
  <c r="R8808" i="1"/>
  <c r="V8807" i="1"/>
  <c r="N8812" i="1"/>
  <c r="Q8811" i="1"/>
  <c r="M8809" i="1" l="1"/>
  <c r="O8809" i="1"/>
  <c r="R8809" i="1"/>
  <c r="L8810" i="1"/>
  <c r="T8810" i="1" s="1"/>
  <c r="V8808" i="1"/>
  <c r="V8809" i="1" s="1"/>
  <c r="Q8812" i="1"/>
  <c r="N8813" i="1"/>
  <c r="L8811" i="1" l="1"/>
  <c r="T8811" i="1" s="1"/>
  <c r="O8810" i="1"/>
  <c r="M8810" i="1"/>
  <c r="R8810" i="1"/>
  <c r="V8810" i="1" s="1"/>
  <c r="N8814" i="1"/>
  <c r="Q8813" i="1"/>
  <c r="M8811" i="1" l="1"/>
  <c r="O8811" i="1"/>
  <c r="R8811" i="1"/>
  <c r="V8811" i="1" s="1"/>
  <c r="L8812" i="1"/>
  <c r="T8812" i="1" s="1"/>
  <c r="Q8814" i="1"/>
  <c r="L8813" i="1" l="1"/>
  <c r="T8813" i="1" s="1"/>
  <c r="M8812" i="1"/>
  <c r="O8812" i="1"/>
  <c r="R8812" i="1"/>
  <c r="V8812" i="1" s="1"/>
  <c r="Q8815" i="1"/>
  <c r="M8813" i="1" l="1"/>
  <c r="O8813" i="1"/>
  <c r="R8813" i="1"/>
  <c r="V8813" i="1" s="1"/>
  <c r="L8814" i="1"/>
  <c r="O8814" i="1" s="1"/>
  <c r="Q8816" i="1"/>
  <c r="M8814" i="1" l="1"/>
  <c r="R8814" i="1"/>
  <c r="T8814" i="1"/>
  <c r="L8815" i="1"/>
  <c r="U8815" i="1" s="1"/>
  <c r="Q8817" i="1"/>
  <c r="V8814" i="1" l="1"/>
  <c r="L8816" i="1"/>
  <c r="U8816" i="1" s="1"/>
  <c r="N8815" i="1"/>
  <c r="T8815" i="1"/>
  <c r="M8815" i="1"/>
  <c r="O8815" i="1"/>
  <c r="R8815" i="1"/>
  <c r="Q8818" i="1"/>
  <c r="R8816" i="1" l="1"/>
  <c r="M8816" i="1"/>
  <c r="O8816" i="1"/>
  <c r="N8816" i="1"/>
  <c r="V8815" i="1"/>
  <c r="T8816" i="1"/>
  <c r="L8817" i="1"/>
  <c r="U8817" i="1" s="1"/>
  <c r="Q8819" i="1"/>
  <c r="V8816" i="1" l="1"/>
  <c r="N8817" i="1"/>
  <c r="O8817" i="1"/>
  <c r="R8817" i="1"/>
  <c r="T8817" i="1"/>
  <c r="L8818" i="1"/>
  <c r="T8818" i="1" s="1"/>
  <c r="M8817" i="1"/>
  <c r="Q8820" i="1"/>
  <c r="V8817" i="1" l="1"/>
  <c r="N8818" i="1"/>
  <c r="U8818" i="1"/>
  <c r="L8819" i="1"/>
  <c r="T8819" i="1" s="1"/>
  <c r="M8818" i="1"/>
  <c r="O8818" i="1"/>
  <c r="R8818" i="1"/>
  <c r="V8818" i="1" s="1"/>
  <c r="N8819" i="1"/>
  <c r="Q8821" i="1"/>
  <c r="M8819" i="1" l="1"/>
  <c r="O8819" i="1"/>
  <c r="L8820" i="1"/>
  <c r="T8820" i="1" s="1"/>
  <c r="R8819" i="1"/>
  <c r="V8819" i="1" s="1"/>
  <c r="N8820" i="1"/>
  <c r="Q8822" i="1"/>
  <c r="M8820" i="1" l="1"/>
  <c r="O8820" i="1"/>
  <c r="R8820" i="1"/>
  <c r="V8820" i="1" s="1"/>
  <c r="L8821" i="1"/>
  <c r="T8821" i="1" s="1"/>
  <c r="N8821" i="1"/>
  <c r="O8821" i="1" l="1"/>
  <c r="R8821" i="1"/>
  <c r="V8821" i="1" s="1"/>
  <c r="L8822" i="1"/>
  <c r="R8822" i="1" s="1"/>
  <c r="M8821" i="1"/>
  <c r="N8822" i="1"/>
  <c r="C52" i="1" s="1"/>
  <c r="O8822" i="1" l="1"/>
  <c r="M8822" i="1"/>
  <c r="T8822" i="1"/>
  <c r="V8822" i="1" s="1"/>
  <c r="G54" i="1" s="1"/>
  <c r="F19" i="1" l="1"/>
  <c r="F20" i="1"/>
  <c r="F21" i="1"/>
  <c r="F22" i="1"/>
  <c r="F23" i="1"/>
  <c r="F24" i="1"/>
  <c r="F25" i="1"/>
  <c r="F26" i="1"/>
  <c r="F27" i="1"/>
  <c r="F28" i="1"/>
  <c r="F29" i="1"/>
  <c r="E19" i="1"/>
  <c r="E20" i="1"/>
  <c r="E21" i="1"/>
  <c r="E22" i="1"/>
  <c r="E23" i="1"/>
  <c r="E24" i="1"/>
  <c r="E25" i="1"/>
  <c r="E26" i="1"/>
  <c r="E27" i="1"/>
  <c r="E28" i="1"/>
  <c r="E29" i="1"/>
  <c r="F18" i="1"/>
  <c r="E18" i="1"/>
  <c r="Z30" i="4" l="1"/>
  <c r="Y30" i="4"/>
  <c r="X30" i="4"/>
  <c r="W30" i="4"/>
  <c r="V30" i="4"/>
  <c r="U30" i="4"/>
  <c r="T30" i="4"/>
  <c r="T45" i="4" s="1"/>
  <c r="S30" i="4"/>
  <c r="S45" i="4" s="1"/>
  <c r="R30" i="4"/>
  <c r="Q30" i="4"/>
  <c r="P30" i="4"/>
  <c r="O30" i="4"/>
  <c r="N30" i="4"/>
  <c r="M30" i="4"/>
  <c r="L30" i="4"/>
  <c r="L45" i="4" s="1"/>
  <c r="K30" i="4"/>
  <c r="K45" i="4" s="1"/>
  <c r="J30" i="4"/>
  <c r="I30" i="4"/>
  <c r="H30" i="4"/>
  <c r="G30" i="4"/>
  <c r="F30" i="4"/>
  <c r="E30" i="4"/>
  <c r="D30" i="4"/>
  <c r="D45" i="4" s="1"/>
  <c r="C30" i="4"/>
  <c r="C45" i="4" s="1"/>
  <c r="Z29" i="4"/>
  <c r="Y29" i="4"/>
  <c r="X29" i="4"/>
  <c r="W29" i="4"/>
  <c r="V29" i="4"/>
  <c r="U29" i="4"/>
  <c r="T29" i="4"/>
  <c r="T44" i="4" s="1"/>
  <c r="S29" i="4"/>
  <c r="S44" i="4" s="1"/>
  <c r="R29" i="4"/>
  <c r="Q29" i="4"/>
  <c r="P29" i="4"/>
  <c r="O29" i="4"/>
  <c r="N29" i="4"/>
  <c r="M29" i="4"/>
  <c r="L29" i="4"/>
  <c r="L44" i="4" s="1"/>
  <c r="K29" i="4"/>
  <c r="K44" i="4" s="1"/>
  <c r="J29" i="4"/>
  <c r="I29" i="4"/>
  <c r="H29" i="4"/>
  <c r="G29" i="4"/>
  <c r="F29" i="4"/>
  <c r="E29" i="4"/>
  <c r="D29" i="4"/>
  <c r="D44" i="4" s="1"/>
  <c r="C29" i="4"/>
  <c r="C44" i="4" s="1"/>
  <c r="Z28" i="4"/>
  <c r="Y28" i="4"/>
  <c r="X28" i="4"/>
  <c r="W28" i="4"/>
  <c r="V28" i="4"/>
  <c r="U28" i="4"/>
  <c r="T28" i="4"/>
  <c r="S28" i="4"/>
  <c r="R28" i="4"/>
  <c r="Q28" i="4"/>
  <c r="P28" i="4"/>
  <c r="O28" i="4"/>
  <c r="N28" i="4"/>
  <c r="M28" i="4"/>
  <c r="L28" i="4"/>
  <c r="K28" i="4"/>
  <c r="J28" i="4"/>
  <c r="I28" i="4"/>
  <c r="H28" i="4"/>
  <c r="G28" i="4"/>
  <c r="F28" i="4"/>
  <c r="E28" i="4"/>
  <c r="D28" i="4"/>
  <c r="C28" i="4"/>
  <c r="Z27" i="4"/>
  <c r="Y27" i="4"/>
  <c r="X27" i="4"/>
  <c r="W27" i="4"/>
  <c r="V27" i="4"/>
  <c r="U27" i="4"/>
  <c r="T27" i="4"/>
  <c r="T42" i="4" s="1"/>
  <c r="S27" i="4"/>
  <c r="S42" i="4" s="1"/>
  <c r="R27" i="4"/>
  <c r="Q27" i="4"/>
  <c r="P27" i="4"/>
  <c r="O27" i="4"/>
  <c r="N27" i="4"/>
  <c r="M27" i="4"/>
  <c r="L27" i="4"/>
  <c r="L42" i="4" s="1"/>
  <c r="K27" i="4"/>
  <c r="K42" i="4" s="1"/>
  <c r="J27" i="4"/>
  <c r="I27" i="4"/>
  <c r="H27" i="4"/>
  <c r="G27" i="4"/>
  <c r="F27" i="4"/>
  <c r="E27" i="4"/>
  <c r="D27" i="4"/>
  <c r="D42" i="4" s="1"/>
  <c r="C27" i="4"/>
  <c r="C42" i="4" s="1"/>
  <c r="Z26" i="4"/>
  <c r="Y26" i="4"/>
  <c r="X26" i="4"/>
  <c r="W26" i="4"/>
  <c r="V26" i="4"/>
  <c r="U26" i="4"/>
  <c r="T26" i="4"/>
  <c r="T41" i="4" s="1"/>
  <c r="S26" i="4"/>
  <c r="S41" i="4" s="1"/>
  <c r="R26" i="4"/>
  <c r="Q26" i="4"/>
  <c r="P26" i="4"/>
  <c r="O26" i="4"/>
  <c r="N26" i="4"/>
  <c r="M26" i="4"/>
  <c r="L26" i="4"/>
  <c r="L41" i="4" s="1"/>
  <c r="K26" i="4"/>
  <c r="K41" i="4" s="1"/>
  <c r="J26" i="4"/>
  <c r="I26" i="4"/>
  <c r="H26" i="4"/>
  <c r="G26" i="4"/>
  <c r="F26" i="4"/>
  <c r="E26" i="4"/>
  <c r="D26" i="4"/>
  <c r="D41" i="4" s="1"/>
  <c r="C26" i="4"/>
  <c r="C41" i="4" s="1"/>
  <c r="Z25" i="4"/>
  <c r="Y25" i="4"/>
  <c r="X25" i="4"/>
  <c r="W25" i="4"/>
  <c r="V25" i="4"/>
  <c r="U25" i="4"/>
  <c r="T25" i="4"/>
  <c r="S25" i="4"/>
  <c r="R25" i="4"/>
  <c r="Q25" i="4"/>
  <c r="P25" i="4"/>
  <c r="O25" i="4"/>
  <c r="N25" i="4"/>
  <c r="M25" i="4"/>
  <c r="L25" i="4"/>
  <c r="K25" i="4"/>
  <c r="J25" i="4"/>
  <c r="I25" i="4"/>
  <c r="H25" i="4"/>
  <c r="G25" i="4"/>
  <c r="F25" i="4"/>
  <c r="E25" i="4"/>
  <c r="D25" i="4"/>
  <c r="C25" i="4"/>
  <c r="Z24" i="4"/>
  <c r="Y24" i="4"/>
  <c r="X24" i="4"/>
  <c r="W24" i="4"/>
  <c r="V24" i="4"/>
  <c r="U24" i="4"/>
  <c r="T24" i="4"/>
  <c r="T39" i="4" s="1"/>
  <c r="S24" i="4"/>
  <c r="S39" i="4" s="1"/>
  <c r="R24" i="4"/>
  <c r="Q24" i="4"/>
  <c r="P24" i="4"/>
  <c r="O24" i="4"/>
  <c r="N24" i="4"/>
  <c r="M24" i="4"/>
  <c r="L24" i="4"/>
  <c r="L39" i="4" s="1"/>
  <c r="K24" i="4"/>
  <c r="K39" i="4" s="1"/>
  <c r="J24" i="4"/>
  <c r="I24" i="4"/>
  <c r="H24" i="4"/>
  <c r="G24" i="4"/>
  <c r="F24" i="4"/>
  <c r="E24" i="4"/>
  <c r="D24" i="4"/>
  <c r="D39" i="4" s="1"/>
  <c r="C24" i="4"/>
  <c r="C39" i="4" s="1"/>
  <c r="Z23" i="4"/>
  <c r="Y23" i="4"/>
  <c r="X23" i="4"/>
  <c r="W23" i="4"/>
  <c r="V23" i="4"/>
  <c r="U23" i="4"/>
  <c r="T23" i="4"/>
  <c r="S23" i="4"/>
  <c r="S38" i="4" s="1"/>
  <c r="R23" i="4"/>
  <c r="Q23" i="4"/>
  <c r="P23" i="4"/>
  <c r="O23" i="4"/>
  <c r="N23" i="4"/>
  <c r="M23" i="4"/>
  <c r="L23" i="4"/>
  <c r="K23" i="4"/>
  <c r="K38" i="4" s="1"/>
  <c r="J23" i="4"/>
  <c r="I23" i="4"/>
  <c r="H23" i="4"/>
  <c r="G23" i="4"/>
  <c r="F23" i="4"/>
  <c r="E23" i="4"/>
  <c r="D23" i="4"/>
  <c r="C23" i="4"/>
  <c r="C38" i="4" s="1"/>
  <c r="Z22" i="4"/>
  <c r="Y22" i="4"/>
  <c r="X22" i="4"/>
  <c r="W22" i="4"/>
  <c r="V22" i="4"/>
  <c r="U22" i="4"/>
  <c r="T22" i="4"/>
  <c r="T37" i="4" s="1"/>
  <c r="S22" i="4"/>
  <c r="S37" i="4" s="1"/>
  <c r="R22" i="4"/>
  <c r="Q22" i="4"/>
  <c r="P22" i="4"/>
  <c r="O22" i="4"/>
  <c r="N22" i="4"/>
  <c r="M22" i="4"/>
  <c r="L22" i="4"/>
  <c r="L37" i="4" s="1"/>
  <c r="K22" i="4"/>
  <c r="K37" i="4" s="1"/>
  <c r="J22" i="4"/>
  <c r="I22" i="4"/>
  <c r="H22" i="4"/>
  <c r="G22" i="4"/>
  <c r="F22" i="4"/>
  <c r="E22" i="4"/>
  <c r="D22" i="4"/>
  <c r="D37" i="4" s="1"/>
  <c r="C22" i="4"/>
  <c r="C37" i="4" s="1"/>
  <c r="Z21" i="4"/>
  <c r="Y21" i="4"/>
  <c r="X21" i="4"/>
  <c r="W21" i="4"/>
  <c r="V21" i="4"/>
  <c r="U21" i="4"/>
  <c r="T21" i="4"/>
  <c r="T36" i="4" s="1"/>
  <c r="S21" i="4"/>
  <c r="S36" i="4" s="1"/>
  <c r="R21" i="4"/>
  <c r="Q21" i="4"/>
  <c r="P21" i="4"/>
  <c r="O21" i="4"/>
  <c r="N21" i="4"/>
  <c r="M21" i="4"/>
  <c r="L21" i="4"/>
  <c r="L36" i="4" s="1"/>
  <c r="K21" i="4"/>
  <c r="K36" i="4" s="1"/>
  <c r="J21" i="4"/>
  <c r="I21" i="4"/>
  <c r="H21" i="4"/>
  <c r="G21" i="4"/>
  <c r="F21" i="4"/>
  <c r="E21" i="4"/>
  <c r="D21" i="4"/>
  <c r="D36" i="4" s="1"/>
  <c r="C21" i="4"/>
  <c r="C36" i="4" s="1"/>
  <c r="Z20" i="4"/>
  <c r="Y20" i="4"/>
  <c r="X20" i="4"/>
  <c r="W20" i="4"/>
  <c r="V20" i="4"/>
  <c r="U20" i="4"/>
  <c r="T20" i="4"/>
  <c r="S20" i="4"/>
  <c r="R20" i="4"/>
  <c r="Q20" i="4"/>
  <c r="P20" i="4"/>
  <c r="O20" i="4"/>
  <c r="N20" i="4"/>
  <c r="M20" i="4"/>
  <c r="L20" i="4"/>
  <c r="K20" i="4"/>
  <c r="J20" i="4"/>
  <c r="I20" i="4"/>
  <c r="H20" i="4"/>
  <c r="G20" i="4"/>
  <c r="F20" i="4"/>
  <c r="E20" i="4"/>
  <c r="D20" i="4"/>
  <c r="C20" i="4"/>
  <c r="Z19" i="4"/>
  <c r="Y19" i="4"/>
  <c r="X19" i="4"/>
  <c r="W19" i="4"/>
  <c r="V19" i="4"/>
  <c r="U19" i="4"/>
  <c r="T19" i="4"/>
  <c r="T34" i="4" s="1"/>
  <c r="S19" i="4"/>
  <c r="S34" i="4" s="1"/>
  <c r="R19" i="4"/>
  <c r="Q19" i="4"/>
  <c r="P19" i="4"/>
  <c r="O19" i="4"/>
  <c r="N19" i="4"/>
  <c r="M19" i="4"/>
  <c r="L19" i="4"/>
  <c r="L34" i="4" s="1"/>
  <c r="K19" i="4"/>
  <c r="K34" i="4" s="1"/>
  <c r="J19" i="4"/>
  <c r="I19" i="4"/>
  <c r="H19" i="4"/>
  <c r="G19" i="4"/>
  <c r="F19" i="4"/>
  <c r="E19" i="4"/>
  <c r="D19" i="4"/>
  <c r="D34" i="4" s="1"/>
  <c r="C19" i="4"/>
  <c r="C34" i="4" s="1"/>
  <c r="N14" i="4"/>
  <c r="M14" i="4"/>
  <c r="H14" i="4"/>
  <c r="N13" i="4"/>
  <c r="M13" i="4"/>
  <c r="H13" i="4"/>
  <c r="N12" i="4"/>
  <c r="M12" i="4"/>
  <c r="H12" i="4"/>
  <c r="N11" i="4"/>
  <c r="M11" i="4"/>
  <c r="H11" i="4"/>
  <c r="N10" i="4"/>
  <c r="M10" i="4"/>
  <c r="H10" i="4"/>
  <c r="N9" i="4"/>
  <c r="M9" i="4"/>
  <c r="H9" i="4"/>
  <c r="N8" i="4"/>
  <c r="M8" i="4"/>
  <c r="H8" i="4"/>
  <c r="N7" i="4"/>
  <c r="M7" i="4"/>
  <c r="H7" i="4"/>
  <c r="N6" i="4"/>
  <c r="M6" i="4"/>
  <c r="H6" i="4"/>
  <c r="N5" i="4"/>
  <c r="M5" i="4"/>
  <c r="H5" i="4"/>
  <c r="N4" i="4"/>
  <c r="M4" i="4"/>
  <c r="H4" i="4"/>
  <c r="N3" i="4"/>
  <c r="M3" i="4"/>
  <c r="H3" i="4"/>
  <c r="L28" i="3"/>
  <c r="K28" i="3"/>
  <c r="F28" i="3"/>
  <c r="E28" i="3"/>
  <c r="L27" i="3"/>
  <c r="K27" i="3"/>
  <c r="F27" i="3"/>
  <c r="E27" i="3"/>
  <c r="L26" i="3"/>
  <c r="K26" i="3"/>
  <c r="F26" i="3"/>
  <c r="E26" i="3"/>
  <c r="L25" i="3"/>
  <c r="K25" i="3"/>
  <c r="F25" i="3"/>
  <c r="E25" i="3"/>
  <c r="L24" i="3"/>
  <c r="K24" i="3"/>
  <c r="F24" i="3"/>
  <c r="E24" i="3"/>
  <c r="L23" i="3"/>
  <c r="K23" i="3"/>
  <c r="F23" i="3"/>
  <c r="E23" i="3"/>
  <c r="L22" i="3"/>
  <c r="K22" i="3"/>
  <c r="F22" i="3"/>
  <c r="E22" i="3"/>
  <c r="L21" i="3"/>
  <c r="K21" i="3"/>
  <c r="F21" i="3"/>
  <c r="E21" i="3"/>
  <c r="L20" i="3"/>
  <c r="K20" i="3"/>
  <c r="F20" i="3"/>
  <c r="E20" i="3"/>
  <c r="L19" i="3"/>
  <c r="K19" i="3"/>
  <c r="F19" i="3"/>
  <c r="E19" i="3"/>
  <c r="L18" i="3"/>
  <c r="K18" i="3"/>
  <c r="F18" i="3"/>
  <c r="E18" i="3"/>
  <c r="L17" i="3"/>
  <c r="K17" i="3"/>
  <c r="F17" i="3"/>
  <c r="E17" i="3"/>
  <c r="L16" i="3"/>
  <c r="K16" i="3"/>
  <c r="T11" i="3" s="1"/>
  <c r="F16" i="3"/>
  <c r="E16" i="3"/>
  <c r="L15" i="3"/>
  <c r="K15" i="3"/>
  <c r="F15" i="3"/>
  <c r="E15" i="3"/>
  <c r="L14" i="3"/>
  <c r="K14" i="3"/>
  <c r="F14" i="3"/>
  <c r="E14" i="3"/>
  <c r="L13" i="3"/>
  <c r="K13" i="3"/>
  <c r="F13" i="3"/>
  <c r="E13" i="3"/>
  <c r="L12" i="3"/>
  <c r="K12" i="3"/>
  <c r="F12" i="3"/>
  <c r="E12" i="3"/>
  <c r="L11" i="3"/>
  <c r="K11" i="3"/>
  <c r="F11" i="3"/>
  <c r="E11" i="3"/>
  <c r="L10" i="3"/>
  <c r="K10" i="3"/>
  <c r="F10" i="3"/>
  <c r="E10" i="3"/>
  <c r="L9" i="3"/>
  <c r="K9" i="3"/>
  <c r="F9" i="3"/>
  <c r="E9" i="3"/>
  <c r="L8" i="3"/>
  <c r="K8" i="3"/>
  <c r="F8" i="3"/>
  <c r="E8" i="3"/>
  <c r="L7" i="3"/>
  <c r="K7" i="3"/>
  <c r="F7" i="3"/>
  <c r="E7" i="3"/>
  <c r="L6" i="3"/>
  <c r="K6" i="3"/>
  <c r="F6" i="3"/>
  <c r="E6" i="3"/>
  <c r="L5" i="3"/>
  <c r="K5" i="3"/>
  <c r="F5" i="3"/>
  <c r="E5" i="3"/>
  <c r="V41" i="4"/>
  <c r="K35" i="4" l="1"/>
  <c r="D43" i="4"/>
  <c r="E34" i="4"/>
  <c r="M34" i="4"/>
  <c r="U34" i="4"/>
  <c r="E35" i="4"/>
  <c r="M35" i="4"/>
  <c r="U35" i="4"/>
  <c r="E36" i="4"/>
  <c r="M36" i="4"/>
  <c r="U36" i="4"/>
  <c r="E37" i="4"/>
  <c r="M37" i="4"/>
  <c r="U37" i="4"/>
  <c r="E38" i="4"/>
  <c r="M38" i="4"/>
  <c r="U38" i="4"/>
  <c r="E39" i="4"/>
  <c r="M39" i="4"/>
  <c r="U39" i="4"/>
  <c r="E40" i="4"/>
  <c r="M40" i="4"/>
  <c r="U40" i="4"/>
  <c r="E41" i="4"/>
  <c r="M41" i="4"/>
  <c r="U41" i="4"/>
  <c r="E42" i="4"/>
  <c r="M42" i="4"/>
  <c r="U42" i="4"/>
  <c r="E43" i="4"/>
  <c r="M43" i="4"/>
  <c r="U43" i="4"/>
  <c r="E44" i="4"/>
  <c r="M44" i="4"/>
  <c r="U44" i="4"/>
  <c r="E45" i="4"/>
  <c r="M45" i="4"/>
  <c r="U45" i="4"/>
  <c r="C35" i="4"/>
  <c r="C43" i="4"/>
  <c r="S43" i="4"/>
  <c r="D38" i="4"/>
  <c r="L40" i="4"/>
  <c r="T43" i="4"/>
  <c r="F34" i="4"/>
  <c r="N34" i="4"/>
  <c r="V34" i="4"/>
  <c r="F35" i="4"/>
  <c r="N35" i="4"/>
  <c r="V35" i="4"/>
  <c r="F36" i="4"/>
  <c r="N36" i="4"/>
  <c r="V36" i="4"/>
  <c r="F37" i="4"/>
  <c r="N37" i="4"/>
  <c r="V37" i="4"/>
  <c r="F38" i="4"/>
  <c r="N38" i="4"/>
  <c r="V38" i="4"/>
  <c r="F39" i="4"/>
  <c r="N39" i="4"/>
  <c r="V39" i="4"/>
  <c r="F40" i="4"/>
  <c r="N40" i="4"/>
  <c r="V40" i="4"/>
  <c r="F41" i="4"/>
  <c r="N41" i="4"/>
  <c r="F42" i="4"/>
  <c r="N42" i="4"/>
  <c r="V42" i="4"/>
  <c r="F43" i="4"/>
  <c r="N43" i="4"/>
  <c r="V43" i="4"/>
  <c r="F44" i="4"/>
  <c r="N44" i="4"/>
  <c r="V44" i="4"/>
  <c r="F45" i="4"/>
  <c r="N45" i="4"/>
  <c r="V45" i="4"/>
  <c r="S35" i="4"/>
  <c r="K43" i="4"/>
  <c r="D35" i="4"/>
  <c r="T38" i="4"/>
  <c r="T40" i="4"/>
  <c r="G34" i="4"/>
  <c r="O34" i="4"/>
  <c r="W34" i="4"/>
  <c r="G35" i="4"/>
  <c r="O35" i="4"/>
  <c r="W35" i="4"/>
  <c r="G36" i="4"/>
  <c r="O36" i="4"/>
  <c r="W36" i="4"/>
  <c r="G37" i="4"/>
  <c r="O37" i="4"/>
  <c r="W37" i="4"/>
  <c r="G38" i="4"/>
  <c r="O38" i="4"/>
  <c r="W38" i="4"/>
  <c r="G39" i="4"/>
  <c r="O39" i="4"/>
  <c r="W39" i="4"/>
  <c r="G40" i="4"/>
  <c r="O40" i="4"/>
  <c r="W40" i="4"/>
  <c r="G41" i="4"/>
  <c r="O41" i="4"/>
  <c r="W41" i="4"/>
  <c r="G42" i="4"/>
  <c r="O42" i="4"/>
  <c r="W42" i="4"/>
  <c r="G43" i="4"/>
  <c r="O43" i="4"/>
  <c r="W43" i="4"/>
  <c r="G44" i="4"/>
  <c r="O44" i="4"/>
  <c r="W44" i="4"/>
  <c r="G45" i="4"/>
  <c r="O45" i="4"/>
  <c r="W45" i="4"/>
  <c r="K40" i="4"/>
  <c r="T35" i="4"/>
  <c r="H34" i="4"/>
  <c r="P34" i="4"/>
  <c r="X34" i="4"/>
  <c r="H35" i="4"/>
  <c r="P35" i="4"/>
  <c r="X35" i="4"/>
  <c r="H36" i="4"/>
  <c r="P36" i="4"/>
  <c r="X36" i="4"/>
  <c r="H37" i="4"/>
  <c r="P37" i="4"/>
  <c r="X37" i="4"/>
  <c r="H38" i="4"/>
  <c r="P38" i="4"/>
  <c r="X38" i="4"/>
  <c r="H39" i="4"/>
  <c r="P39" i="4"/>
  <c r="X39" i="4"/>
  <c r="H40" i="4"/>
  <c r="P40" i="4"/>
  <c r="X40" i="4"/>
  <c r="H41" i="4"/>
  <c r="P41" i="4"/>
  <c r="X41" i="4"/>
  <c r="H42" i="4"/>
  <c r="P42" i="4"/>
  <c r="X42" i="4"/>
  <c r="H43" i="4"/>
  <c r="P43" i="4"/>
  <c r="X43" i="4"/>
  <c r="H44" i="4"/>
  <c r="P44" i="4"/>
  <c r="X44" i="4"/>
  <c r="H45" i="4"/>
  <c r="P45" i="4"/>
  <c r="X45" i="4"/>
  <c r="S40" i="4"/>
  <c r="L43" i="4"/>
  <c r="I34" i="4"/>
  <c r="Q34" i="4"/>
  <c r="Y34" i="4"/>
  <c r="I35" i="4"/>
  <c r="Q35" i="4"/>
  <c r="Y35" i="4"/>
  <c r="I36" i="4"/>
  <c r="Q36" i="4"/>
  <c r="Y36" i="4"/>
  <c r="I37" i="4"/>
  <c r="Q37" i="4"/>
  <c r="Y37" i="4"/>
  <c r="I38" i="4"/>
  <c r="Q38" i="4"/>
  <c r="Y38" i="4"/>
  <c r="I39" i="4"/>
  <c r="Q39" i="4"/>
  <c r="Y39" i="4"/>
  <c r="I40" i="4"/>
  <c r="Q40" i="4"/>
  <c r="Y40" i="4"/>
  <c r="I41" i="4"/>
  <c r="Q41" i="4"/>
  <c r="Y41" i="4"/>
  <c r="I42" i="4"/>
  <c r="Q42" i="4"/>
  <c r="Y42" i="4"/>
  <c r="I43" i="4"/>
  <c r="Q43" i="4"/>
  <c r="Y43" i="4"/>
  <c r="I44" i="4"/>
  <c r="Q44" i="4"/>
  <c r="Y44" i="4"/>
  <c r="I45" i="4"/>
  <c r="Q45" i="4"/>
  <c r="Y45" i="4"/>
  <c r="C40" i="4"/>
  <c r="L35" i="4"/>
  <c r="L38" i="4"/>
  <c r="D40" i="4"/>
  <c r="J34" i="4"/>
  <c r="R34" i="4"/>
  <c r="Z34" i="4"/>
  <c r="J35" i="4"/>
  <c r="R35" i="4"/>
  <c r="Z35" i="4"/>
  <c r="J36" i="4"/>
  <c r="R36" i="4"/>
  <c r="Z36" i="4"/>
  <c r="J37" i="4"/>
  <c r="R37" i="4"/>
  <c r="Z37" i="4"/>
  <c r="J38" i="4"/>
  <c r="R38" i="4"/>
  <c r="Z38" i="4"/>
  <c r="J39" i="4"/>
  <c r="R39" i="4"/>
  <c r="Z39" i="4"/>
  <c r="J40" i="4"/>
  <c r="R40" i="4"/>
  <c r="Z40" i="4"/>
  <c r="J41" i="4"/>
  <c r="R41" i="4"/>
  <c r="Z41" i="4"/>
  <c r="J42" i="4"/>
  <c r="R42" i="4"/>
  <c r="Z42" i="4"/>
  <c r="J43" i="4"/>
  <c r="R43" i="4"/>
  <c r="Z43" i="4"/>
  <c r="J44" i="4"/>
  <c r="R44" i="4"/>
  <c r="Z44" i="4"/>
  <c r="J45" i="4"/>
  <c r="R45" i="4"/>
  <c r="Z45" i="4"/>
  <c r="AD43" i="4" a="1"/>
  <c r="AE43" i="4" a="1"/>
  <c r="AE45" i="4" a="1"/>
  <c r="AD45" i="4" a="1"/>
  <c r="AD34" i="4" a="1"/>
  <c r="AE34" i="4" a="1"/>
  <c r="AE42" i="4" a="1"/>
  <c r="AD42" i="4" a="1"/>
  <c r="AE37" i="4" a="1"/>
  <c r="AD37" i="4" a="1"/>
  <c r="AD36" i="4" a="1"/>
  <c r="AE36" i="4" a="1"/>
  <c r="AE38" i="4" a="1"/>
  <c r="AD38" i="4" a="1"/>
  <c r="AD39" i="4" a="1"/>
  <c r="AE39" i="4" a="1"/>
  <c r="AD41" i="4" a="1"/>
  <c r="AE41" i="4" a="1"/>
  <c r="AD40" i="4" a="1"/>
  <c r="AE40" i="4" a="1"/>
  <c r="AD44" i="4" a="1"/>
  <c r="AE44" i="4" a="1"/>
  <c r="AD35" i="4" a="1"/>
  <c r="AE35" i="4" a="1"/>
  <c r="AC42" i="4" l="1"/>
  <c r="AC44" i="4"/>
  <c r="AC41" i="4"/>
  <c r="AC40" i="4"/>
  <c r="AC39" i="4"/>
  <c r="AC43" i="4"/>
  <c r="AC35" i="4"/>
  <c r="AC36" i="4"/>
  <c r="AC38" i="4"/>
  <c r="AC45" i="4"/>
  <c r="AC37" i="4"/>
  <c r="AC34" i="4"/>
  <c r="AE35" i="4"/>
  <c r="AD35" i="4"/>
  <c r="AE44" i="4"/>
  <c r="AD44" i="4"/>
  <c r="AE40" i="4"/>
  <c r="AD40" i="4"/>
  <c r="AE41" i="4"/>
  <c r="AD41" i="4"/>
  <c r="AE39" i="4"/>
  <c r="AD39" i="4"/>
  <c r="AD38" i="4"/>
  <c r="AE38" i="4"/>
  <c r="AE36" i="4"/>
  <c r="AD36" i="4"/>
  <c r="AD37" i="4"/>
  <c r="AE37" i="4"/>
  <c r="AD42" i="4"/>
  <c r="AE42" i="4"/>
  <c r="AE34" i="4"/>
  <c r="AD34" i="4"/>
  <c r="AD45" i="4"/>
  <c r="AE45" i="4"/>
  <c r="AE43" i="4"/>
  <c r="AD43" i="4"/>
  <c r="C51" i="1" l="1"/>
  <c r="C54" i="1" l="1"/>
  <c r="B2" i="9" s="1"/>
  <c r="D2" i="9" s="1"/>
  <c r="C57" i="1"/>
  <c r="C59" i="1" s="1"/>
  <c r="G2" i="9" s="1"/>
  <c r="J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tc={5129EB89-4C82-4626-8351-54D36ECC17C7}</author>
    <author>tc={177B6872-5527-41E0-ADA1-CF876EBA9DC1}</author>
    <author>tc={C0E3219C-5DEE-4964-B641-14BA1B60875F}</author>
    <author>tc={F026071D-2149-463C-BE8F-AB0DAF92F51C}</author>
    <author>tc={C1617EC1-2246-4C76-A81D-C8384D09AADB}</author>
    <author>tc={1A77804C-2091-4A6C-86BE-8B00CD8512E2}</author>
    <author>tc={054B9A3A-9A53-4C7E-B461-1672C5C2386D}</author>
    <author>tc={450B77CC-6967-4973-97B0-12DE9621F39C}</author>
    <author>tc={2090C063-FBE6-4AE4-BFF8-26D36C970BC0}</author>
    <author>tc={175B6BFA-90D1-4E91-90A6-F3C602CC7D28}</author>
    <author>tc={0EBCEDE3-BFE9-4A4C-A44A-76EE4B872495}</author>
    <author>tc={39358203-5733-4580-8E08-AE8FCC1C6356}</author>
    <author>tc={58838486-5CD3-4D36-A193-84ED1414B7A7}</author>
    <author>tc={39F7B344-1AA6-443C-A218-925335F5A771}</author>
    <author>tc={450128B7-A51A-466B-8684-9890F5298A53}</author>
    <author>tc={49E3AB33-D592-4A8C-970C-8B4BC2B96325}</author>
    <author>tc={B825FFA3-BCA9-43E2-B614-ABACF44560E9}</author>
    <author>tc={CC6A15E5-A796-462F-9906-BBDD2D34FD19}</author>
  </authors>
  <commentList>
    <comment ref="G51" authorId="0" shapeId="0" xr:uid="{5129EB89-4C82-4626-8351-54D36ECC17C7}">
      <text>
        <t xml:space="preserve">[Threaded comment]
Your version of Excel allows you to read this threaded comment; however, any edits to it will get removed if the file is opened in a newer version of Excel. Learn more: https://go.microsoft.com/fwlink/?linkid=870924
Comment:
    Decision Variable
</t>
      </text>
    </comment>
    <comment ref="B62" authorId="1" shapeId="0" xr:uid="{177B6872-5527-41E0-ADA1-CF876EBA9DC1}">
      <text>
        <t>[Threaded comment]
Your version of Excel allows you to read this threaded comment; however, any edits to it will get removed if the file is opened in a newer version of Excel. Learn more: https://go.microsoft.com/fwlink/?linkid=870924
Comment:
    Generating Years for the model</t>
      </text>
    </comment>
    <comment ref="C62" authorId="2" shapeId="0" xr:uid="{C0E3219C-5DEE-4964-B641-14BA1B60875F}">
      <text>
        <t>[Threaded comment]
Your version of Excel allows you to read this threaded comment; however, any edits to it will get removed if the file is opened in a newer version of Excel. Learn more: https://go.microsoft.com/fwlink/?linkid=870924
Comment:
    Generating Months for the model</t>
      </text>
    </comment>
    <comment ref="D62" authorId="3" shapeId="0" xr:uid="{F026071D-2149-463C-BE8F-AB0DAF92F51C}">
      <text>
        <t>[Threaded comment]
Your version of Excel allows you to read this threaded comment; however, any edits to it will get removed if the file is opened in a newer version of Excel. Learn more: https://go.microsoft.com/fwlink/?linkid=870924
Comment:
    Generating Days within a month for the model</t>
      </text>
    </comment>
    <comment ref="F62" authorId="4" shapeId="0" xr:uid="{C1617EC1-2246-4C76-A81D-C8384D09AADB}">
      <text>
        <t>[Threaded comment]
Your version of Excel allows you to read this threaded comment; however, any edits to it will get removed if the file is opened in a newer version of Excel. Learn more: https://go.microsoft.com/fwlink/?linkid=870924
Comment:
    Day of the week to determine if it's a weekend or weekday</t>
      </text>
    </comment>
    <comment ref="G62" authorId="5" shapeId="0" xr:uid="{1A77804C-2091-4A6C-86BE-8B00CD8512E2}">
      <text>
        <t>[Threaded comment]
Your version of Excel allows you to read this threaded comment; however, any edits to it will get removed if the file is opened in a newer version of Excel. Learn more: https://go.microsoft.com/fwlink/?linkid=870924
Comment:
    Hours within a day for the model</t>
      </text>
    </comment>
    <comment ref="H62" authorId="6" shapeId="0" xr:uid="{054B9A3A-9A53-4C7E-B461-1672C5C2386D}">
      <text>
        <t>[Threaded comment]
Your version of Excel allows you to read this threaded comment; however, any edits to it will get removed if the file is opened in a newer version of Excel. Learn more: https://go.microsoft.com/fwlink/?linkid=870924
Comment:
    Classifying the time to determine cost</t>
      </text>
    </comment>
    <comment ref="I62" authorId="7" shapeId="0" xr:uid="{450B77CC-6967-4973-97B0-12DE9621F39C}">
      <text>
        <t>[Threaded comment]
Your version of Excel allows you to read this threaded comment; however, any edits to it will get removed if the file is opened in a newer version of Excel. Learn more: https://go.microsoft.com/fwlink/?linkid=870924
Comment:
    Classifying the weather for cost</t>
      </text>
    </comment>
    <comment ref="K62" authorId="8" shapeId="0" xr:uid="{2090C063-FBE6-4AE4-BFF8-26D36C970BC0}">
      <text>
        <t>[Threaded comment]
Your version of Excel allows you to read this threaded comment; however, any edits to it will get removed if the file is opened in a newer version of Excel. Learn more: https://go.microsoft.com/fwlink/?linkid=870924
Comment:
    Determining whether it is a Holiday(Weekend) or not.</t>
      </text>
    </comment>
    <comment ref="L62" authorId="9" shapeId="0" xr:uid="{175B6BFA-90D1-4E91-90A6-F3C602CC7D28}">
      <text>
        <t>[Threaded comment]
Your version of Excel allows you to read this threaded comment; however, any edits to it will get removed if the file is opened in a newer version of Excel. Learn more: https://go.microsoft.com/fwlink/?linkid=870924
Comment:
    Demand Generated for the given specifications.
Reply:
    For the demand, we check if a the day is a weekday or weekend and check for the hour's mean and standard deviation clustered above in the table using V-LOOKUP and generate the exact value.</t>
      </text>
    </comment>
    <comment ref="M62" authorId="10" shapeId="0" xr:uid="{0EBCEDE3-BFE9-4A4C-A44A-76EE4B872495}">
      <text>
        <t xml:space="preserve">[Threaded comment]
Your version of Excel allows you to read this threaded comment; however, any edits to it will get removed if the file is opened in a newer version of Excel. Learn more: https://go.microsoft.com/fwlink/?linkid=870924
Comment:
    Cost for Plan 1 for each hour
Reply:
    We check if the month has winter or summer weather and charge accordingly.
</t>
      </text>
    </comment>
    <comment ref="N62" authorId="11" shapeId="0" xr:uid="{39358203-5733-4580-8E08-AE8FCC1C6356}">
      <text>
        <t>[Threaded comment]
Your version of Excel allows you to read this threaded comment; however, any edits to it will get removed if the file is opened in a newer version of Excel. Learn more: https://go.microsoft.com/fwlink/?linkid=870924
Comment:
    Demand Cost accumulated if it is On-Peak for Plan 1
Reply:
    We check if the hour is "On-Peak" or not and charge accordingly.</t>
      </text>
    </comment>
    <comment ref="O62" authorId="12" shapeId="0" xr:uid="{58838486-5CD3-4D36-A193-84ED1414B7A7}">
      <text>
        <t>[Threaded comment]
Your version of Excel allows you to read this threaded comment; however, any edits to it will get removed if the file is opened in a newer version of Excel. Learn more: https://go.microsoft.com/fwlink/?linkid=870924
Comment:
    Charge cost for Plan 2
Reply:
    Similar functionality to Part 1 Charge cost</t>
      </text>
    </comment>
    <comment ref="Q62" authorId="13" shapeId="0" xr:uid="{39F7B344-1AA6-443C-A218-925335F5A771}">
      <text>
        <t>[Threaded comment]
Your version of Excel allows you to read this threaded comment; however, any edits to it will get removed if the file is opened in a newer version of Excel. Learn more: https://go.microsoft.com/fwlink/?linkid=870924
Comment:
    Generated production of solar panel energy based on the parameters we obtained.</t>
      </text>
    </comment>
    <comment ref="R62" authorId="14" shapeId="0" xr:uid="{450128B7-A51A-466B-8684-9890F5298A53}">
      <text>
        <t>[Threaded comment]
Your version of Excel allows you to read this threaded comment; however, any edits to it will get removed if the file is opened in a newer version of Excel. Learn more: https://go.microsoft.com/fwlink/?linkid=870924
Comment:
    Storing Credits accrued for each hour based on the credit/kwhr parameter given by APS.
Reply:
    Check if a credit is accrued or not based on the difference between production and demand.</t>
      </text>
    </comment>
    <comment ref="T62" authorId="15" shapeId="0" xr:uid="{49E3AB33-D592-4A8C-970C-8B4BC2B96325}">
      <text>
        <t>[Threaded comment]
Your version of Excel allows you to read this threaded comment; however, any edits to it will get removed if the file is opened in a newer version of Excel. Learn more: https://go.microsoft.com/fwlink/?linkid=870924
Comment:
    Charge accrued by Plan 1. We use plan 1 in the solar panel production model since it costs lesser than Plan 2.
Reply:
    Charge obtained based on the difference between demand and production.</t>
      </text>
    </comment>
    <comment ref="U62" authorId="16" shapeId="0" xr:uid="{B825FFA3-BCA9-43E2-B614-ABACF44560E9}">
      <text>
        <t>[Threaded comment]
Your version of Excel allows you to read this threaded comment; however, any edits to it will get removed if the file is opened in a newer version of Excel. Learn more: https://go.microsoft.com/fwlink/?linkid=870924
Comment:
    Calculating the demand costs for plan 1
Reply:
    Similar to previous demand cost, we check if it is "On-Peak" or not and charge accordingly</t>
      </text>
    </comment>
    <comment ref="V62" authorId="17" shapeId="0" xr:uid="{CC6A15E5-A796-462F-9906-BBDD2D34FD19}">
      <text>
        <t>[Threaded comment]
Your version of Excel allows you to read this threaded comment; however, any edits to it will get removed if the file is opened in a newer version of Excel. Learn more: https://go.microsoft.com/fwlink/?linkid=870924
Comment:
    Accumulating the total cost for each hour, based on whether credit or charge accrues. 
Reply:
    Net cost is calculated by accumulating each hour's production, demand, credit and charge accrued.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<sst xmlns="http://schemas.openxmlformats.org/spreadsheetml/2006/main" count="35323" uniqueCount="484">
  <si>
    <t>Min</t>
  </si>
  <si>
    <t>Most likely</t>
  </si>
  <si>
    <t>Max</t>
  </si>
  <si>
    <t>distribution % of sunlight each month</t>
  </si>
  <si>
    <t>Start time</t>
  </si>
  <si>
    <t>End Time</t>
  </si>
  <si>
    <t>Start Hour</t>
  </si>
  <si>
    <t>End Hour</t>
  </si>
  <si>
    <t>Jan</t>
  </si>
  <si>
    <t>Feb</t>
  </si>
  <si>
    <t>Mar</t>
  </si>
  <si>
    <t>Apr</t>
  </si>
  <si>
    <t>May</t>
  </si>
  <si>
    <t>Jun</t>
  </si>
  <si>
    <t>Jul</t>
  </si>
  <si>
    <t>Aug</t>
  </si>
  <si>
    <t>Sep</t>
  </si>
  <si>
    <t>Oct</t>
  </si>
  <si>
    <t>Nov</t>
  </si>
  <si>
    <t>Dec</t>
  </si>
  <si>
    <t>Solar Panel Capacity Parameter</t>
  </si>
  <si>
    <t>Hour</t>
  </si>
  <si>
    <t>Production</t>
  </si>
  <si>
    <t>Month</t>
  </si>
  <si>
    <t>Total production in a day</t>
  </si>
  <si>
    <t>Mean</t>
  </si>
  <si>
    <t>Std Dev</t>
  </si>
  <si>
    <t>Weekday</t>
  </si>
  <si>
    <t>Weekend</t>
  </si>
  <si>
    <t>Time</t>
  </si>
  <si>
    <t>Average of Demand(kWh)</t>
  </si>
  <si>
    <t>Cluster</t>
  </si>
  <si>
    <t>Cluster Mean</t>
  </si>
  <si>
    <t>Cluster Std Dev.</t>
  </si>
  <si>
    <t>Production Model factors</t>
  </si>
  <si>
    <t>Demand Model factors</t>
  </si>
  <si>
    <t>Total production in a day per panel</t>
  </si>
  <si>
    <t>Holidays</t>
  </si>
  <si>
    <t>New Year Day</t>
  </si>
  <si>
    <t>Martin Luther King Jr. Day</t>
  </si>
  <si>
    <t>President Day</t>
  </si>
  <si>
    <t>Cesar Chavez Day</t>
  </si>
  <si>
    <t>Memorial Day</t>
  </si>
  <si>
    <t>Independence Day</t>
  </si>
  <si>
    <t>Labor Day</t>
  </si>
  <si>
    <t>Columbus Day</t>
  </si>
  <si>
    <t>Veterans Day</t>
  </si>
  <si>
    <t>Thanksgiving Day</t>
  </si>
  <si>
    <t>Christmas Day</t>
  </si>
  <si>
    <t>New Year's Eve</t>
  </si>
  <si>
    <t>Day</t>
  </si>
  <si>
    <t>Date</t>
  </si>
  <si>
    <t>Cost factors</t>
  </si>
  <si>
    <t>Summer</t>
  </si>
  <si>
    <t>Winter</t>
  </si>
  <si>
    <t>RateSchedule-DC</t>
  </si>
  <si>
    <t>RateSchedule</t>
  </si>
  <si>
    <t>demand_1</t>
  </si>
  <si>
    <t>demand_2</t>
  </si>
  <si>
    <t>Basic Service Charge/day</t>
  </si>
  <si>
    <t>On-Peak Energy Charge/kWh</t>
  </si>
  <si>
    <t>Off-Peak Energy Charge/kWh</t>
  </si>
  <si>
    <t>Super Off-Peak Energy Charge/kWh</t>
  </si>
  <si>
    <t>On-Peak Demand Charge/kW</t>
  </si>
  <si>
    <t>Model</t>
  </si>
  <si>
    <t>Year</t>
  </si>
  <si>
    <t>Weekday number</t>
  </si>
  <si>
    <t>Hours</t>
  </si>
  <si>
    <t>Demand</t>
  </si>
  <si>
    <t>Off-Peak</t>
  </si>
  <si>
    <t>Super-Off Peak</t>
  </si>
  <si>
    <t>On-Peak</t>
  </si>
  <si>
    <t>On-Peak?</t>
  </si>
  <si>
    <t>Holiday?</t>
  </si>
  <si>
    <t>Day #</t>
  </si>
  <si>
    <t>Type</t>
  </si>
  <si>
    <t>Plan 1 Cost</t>
  </si>
  <si>
    <t>Weather</t>
  </si>
  <si>
    <t>Climate</t>
  </si>
  <si>
    <t>Plan 1 Summer</t>
  </si>
  <si>
    <t>Plan 2 Summer</t>
  </si>
  <si>
    <t>Plan 1 Winter</t>
  </si>
  <si>
    <t>Charge</t>
  </si>
  <si>
    <t>Charge Cost</t>
  </si>
  <si>
    <t>Plan 2 Cost</t>
  </si>
  <si>
    <t>Plan 2 Winter</t>
  </si>
  <si>
    <t>Plan 1 Costs</t>
  </si>
  <si>
    <t>Charge Costs</t>
  </si>
  <si>
    <t>Demand Charges</t>
  </si>
  <si>
    <t>Total Charges</t>
  </si>
  <si>
    <t>Random</t>
  </si>
  <si>
    <t>Demand Cost</t>
  </si>
  <si>
    <t>Plan 2 Costs</t>
  </si>
  <si>
    <t>Solar Panel production</t>
  </si>
  <si>
    <t>Basic Service charge</t>
  </si>
  <si>
    <t>Solar Panel Production</t>
  </si>
  <si>
    <t>Federal Holidays 2015-2022</t>
  </si>
  <si>
    <t>Number of solar panels</t>
  </si>
  <si>
    <t>Credit</t>
  </si>
  <si>
    <t>Credit cost</t>
  </si>
  <si>
    <t>1/1/2023</t>
  </si>
  <si>
    <t>1/2/2023</t>
  </si>
  <si>
    <t>1/3/2023</t>
  </si>
  <si>
    <t>1/4/2023</t>
  </si>
  <si>
    <t>1/5/2023</t>
  </si>
  <si>
    <t>1/6/2023</t>
  </si>
  <si>
    <t>1/7/2023</t>
  </si>
  <si>
    <t>1/8/2023</t>
  </si>
  <si>
    <t>1/9/2023</t>
  </si>
  <si>
    <t>1/10/2023</t>
  </si>
  <si>
    <t>1/11/2023</t>
  </si>
  <si>
    <t>1/12/2023</t>
  </si>
  <si>
    <t>1/13/2023</t>
  </si>
  <si>
    <t>1/14/2023</t>
  </si>
  <si>
    <t>1/15/2023</t>
  </si>
  <si>
    <t>1/16/2023</t>
  </si>
  <si>
    <t>1/17/2023</t>
  </si>
  <si>
    <t>1/18/2023</t>
  </si>
  <si>
    <t>1/19/2023</t>
  </si>
  <si>
    <t>1/20/2023</t>
  </si>
  <si>
    <t>1/21/2023</t>
  </si>
  <si>
    <t>1/22/2023</t>
  </si>
  <si>
    <t>1/23/2023</t>
  </si>
  <si>
    <t>1/24/2023</t>
  </si>
  <si>
    <t>1/25/2023</t>
  </si>
  <si>
    <t>1/26/2023</t>
  </si>
  <si>
    <t>1/27/2023</t>
  </si>
  <si>
    <t>1/28/2023</t>
  </si>
  <si>
    <t>1/29/2023</t>
  </si>
  <si>
    <t>1/30/2023</t>
  </si>
  <si>
    <t>1/31/2023</t>
  </si>
  <si>
    <t>2/1/2023</t>
  </si>
  <si>
    <t>2/2/2023</t>
  </si>
  <si>
    <t>2/3/2023</t>
  </si>
  <si>
    <t>2/4/2023</t>
  </si>
  <si>
    <t>2/5/2023</t>
  </si>
  <si>
    <t>2/6/2023</t>
  </si>
  <si>
    <t>2/7/2023</t>
  </si>
  <si>
    <t>2/8/2023</t>
  </si>
  <si>
    <t>2/9/2023</t>
  </si>
  <si>
    <t>2/10/2023</t>
  </si>
  <si>
    <t>2/11/2023</t>
  </si>
  <si>
    <t>2/12/2023</t>
  </si>
  <si>
    <t>2/13/2023</t>
  </si>
  <si>
    <t>2/14/2023</t>
  </si>
  <si>
    <t>2/15/2023</t>
  </si>
  <si>
    <t>2/16/2023</t>
  </si>
  <si>
    <t>2/17/2023</t>
  </si>
  <si>
    <t>2/18/2023</t>
  </si>
  <si>
    <t>2/19/2023</t>
  </si>
  <si>
    <t>2/20/2023</t>
  </si>
  <si>
    <t>2/21/2023</t>
  </si>
  <si>
    <t>2/22/2023</t>
  </si>
  <si>
    <t>2/23/2023</t>
  </si>
  <si>
    <t>2/24/2023</t>
  </si>
  <si>
    <t>2/25/2023</t>
  </si>
  <si>
    <t>2/26/2023</t>
  </si>
  <si>
    <t>2/27/2023</t>
  </si>
  <si>
    <t>2/28/2023</t>
  </si>
  <si>
    <t>3/1/2023</t>
  </si>
  <si>
    <t>3/2/2023</t>
  </si>
  <si>
    <t>3/3/2023</t>
  </si>
  <si>
    <t>3/4/2023</t>
  </si>
  <si>
    <t>3/5/2023</t>
  </si>
  <si>
    <t>3/6/2023</t>
  </si>
  <si>
    <t>3/7/2023</t>
  </si>
  <si>
    <t>3/8/2023</t>
  </si>
  <si>
    <t>3/9/2023</t>
  </si>
  <si>
    <t>3/10/2023</t>
  </si>
  <si>
    <t>3/11/2023</t>
  </si>
  <si>
    <t>3/12/2023</t>
  </si>
  <si>
    <t>3/13/2023</t>
  </si>
  <si>
    <t>3/14/2023</t>
  </si>
  <si>
    <t>3/15/2023</t>
  </si>
  <si>
    <t>3/16/2023</t>
  </si>
  <si>
    <t>3/17/2023</t>
  </si>
  <si>
    <t>3/18/2023</t>
  </si>
  <si>
    <t>3/19/2023</t>
  </si>
  <si>
    <t>3/20/2023</t>
  </si>
  <si>
    <t>3/21/2023</t>
  </si>
  <si>
    <t>3/22/2023</t>
  </si>
  <si>
    <t>3/23/2023</t>
  </si>
  <si>
    <t>3/24/2023</t>
  </si>
  <si>
    <t>3/25/2023</t>
  </si>
  <si>
    <t>3/26/2023</t>
  </si>
  <si>
    <t>3/27/2023</t>
  </si>
  <si>
    <t>3/28/2023</t>
  </si>
  <si>
    <t>3/29/2023</t>
  </si>
  <si>
    <t>3/30/2023</t>
  </si>
  <si>
    <t>3/31/2023</t>
  </si>
  <si>
    <t>4/1/2023</t>
  </si>
  <si>
    <t>4/2/2023</t>
  </si>
  <si>
    <t>4/3/2023</t>
  </si>
  <si>
    <t>4/4/2023</t>
  </si>
  <si>
    <t>4/5/2023</t>
  </si>
  <si>
    <t>4/6/2023</t>
  </si>
  <si>
    <t>4/7/2023</t>
  </si>
  <si>
    <t>4/8/2023</t>
  </si>
  <si>
    <t>4/9/2023</t>
  </si>
  <si>
    <t>4/10/2023</t>
  </si>
  <si>
    <t>4/11/2023</t>
  </si>
  <si>
    <t>4/12/2023</t>
  </si>
  <si>
    <t>4/13/2023</t>
  </si>
  <si>
    <t>4/14/2023</t>
  </si>
  <si>
    <t>4/15/2023</t>
  </si>
  <si>
    <t>4/16/2023</t>
  </si>
  <si>
    <t>4/17/2023</t>
  </si>
  <si>
    <t>4/18/2023</t>
  </si>
  <si>
    <t>4/19/2023</t>
  </si>
  <si>
    <t>4/20/2023</t>
  </si>
  <si>
    <t>4/21/2023</t>
  </si>
  <si>
    <t>4/22/2023</t>
  </si>
  <si>
    <t>4/23/2023</t>
  </si>
  <si>
    <t>4/24/2023</t>
  </si>
  <si>
    <t>4/25/2023</t>
  </si>
  <si>
    <t>4/26/2023</t>
  </si>
  <si>
    <t>4/27/2023</t>
  </si>
  <si>
    <t>4/28/2023</t>
  </si>
  <si>
    <t>4/29/2023</t>
  </si>
  <si>
    <t>4/30/2023</t>
  </si>
  <si>
    <t>5/1/2023</t>
  </si>
  <si>
    <t>5/2/2023</t>
  </si>
  <si>
    <t>5/3/2023</t>
  </si>
  <si>
    <t>5/4/2023</t>
  </si>
  <si>
    <t>5/5/2023</t>
  </si>
  <si>
    <t>5/6/2023</t>
  </si>
  <si>
    <t>5/7/2023</t>
  </si>
  <si>
    <t>5/8/2023</t>
  </si>
  <si>
    <t>5/9/2023</t>
  </si>
  <si>
    <t>5/10/2023</t>
  </si>
  <si>
    <t>5/11/2023</t>
  </si>
  <si>
    <t>5/12/2023</t>
  </si>
  <si>
    <t>5/13/2023</t>
  </si>
  <si>
    <t>5/14/2023</t>
  </si>
  <si>
    <t>5/15/2023</t>
  </si>
  <si>
    <t>5/16/2023</t>
  </si>
  <si>
    <t>5/17/2023</t>
  </si>
  <si>
    <t>5/18/2023</t>
  </si>
  <si>
    <t>5/19/2023</t>
  </si>
  <si>
    <t>5/20/2023</t>
  </si>
  <si>
    <t>5/21/2023</t>
  </si>
  <si>
    <t>5/22/2023</t>
  </si>
  <si>
    <t>5/23/2023</t>
  </si>
  <si>
    <t>5/24/2023</t>
  </si>
  <si>
    <t>5/25/2023</t>
  </si>
  <si>
    <t>5/26/2023</t>
  </si>
  <si>
    <t>5/27/2023</t>
  </si>
  <si>
    <t>5/28/2023</t>
  </si>
  <si>
    <t>5/29/2023</t>
  </si>
  <si>
    <t>5/30/2023</t>
  </si>
  <si>
    <t>5/31/2023</t>
  </si>
  <si>
    <t>6/1/2023</t>
  </si>
  <si>
    <t>6/2/2023</t>
  </si>
  <si>
    <t>6/3/2023</t>
  </si>
  <si>
    <t>6/4/2023</t>
  </si>
  <si>
    <t>6/5/2023</t>
  </si>
  <si>
    <t>6/6/2023</t>
  </si>
  <si>
    <t>6/7/2023</t>
  </si>
  <si>
    <t>6/8/2023</t>
  </si>
  <si>
    <t>6/9/2023</t>
  </si>
  <si>
    <t>6/10/2023</t>
  </si>
  <si>
    <t>6/11/2023</t>
  </si>
  <si>
    <t>6/12/2023</t>
  </si>
  <si>
    <t>6/13/2023</t>
  </si>
  <si>
    <t>6/14/2023</t>
  </si>
  <si>
    <t>6/15/2023</t>
  </si>
  <si>
    <t>6/16/2023</t>
  </si>
  <si>
    <t>6/17/2023</t>
  </si>
  <si>
    <t>6/18/2023</t>
  </si>
  <si>
    <t>6/19/2023</t>
  </si>
  <si>
    <t>6/20/2023</t>
  </si>
  <si>
    <t>6/21/2023</t>
  </si>
  <si>
    <t>6/22/2023</t>
  </si>
  <si>
    <t>6/23/2023</t>
  </si>
  <si>
    <t>6/24/2023</t>
  </si>
  <si>
    <t>6/25/2023</t>
  </si>
  <si>
    <t>6/26/2023</t>
  </si>
  <si>
    <t>6/27/2023</t>
  </si>
  <si>
    <t>6/28/2023</t>
  </si>
  <si>
    <t>6/29/2023</t>
  </si>
  <si>
    <t>6/30/2023</t>
  </si>
  <si>
    <t>7/1/2023</t>
  </si>
  <si>
    <t>7/2/2023</t>
  </si>
  <si>
    <t>7/3/2023</t>
  </si>
  <si>
    <t>7/4/2023</t>
  </si>
  <si>
    <t>7/5/2023</t>
  </si>
  <si>
    <t>7/6/2023</t>
  </si>
  <si>
    <t>7/7/2023</t>
  </si>
  <si>
    <t>7/8/2023</t>
  </si>
  <si>
    <t>7/9/2023</t>
  </si>
  <si>
    <t>7/10/2023</t>
  </si>
  <si>
    <t>7/11/2023</t>
  </si>
  <si>
    <t>7/12/2023</t>
  </si>
  <si>
    <t>7/13/2023</t>
  </si>
  <si>
    <t>7/14/2023</t>
  </si>
  <si>
    <t>7/15/2023</t>
  </si>
  <si>
    <t>7/16/2023</t>
  </si>
  <si>
    <t>7/17/2023</t>
  </si>
  <si>
    <t>7/18/2023</t>
  </si>
  <si>
    <t>7/19/2023</t>
  </si>
  <si>
    <t>7/20/2023</t>
  </si>
  <si>
    <t>7/21/2023</t>
  </si>
  <si>
    <t>7/22/2023</t>
  </si>
  <si>
    <t>7/23/2023</t>
  </si>
  <si>
    <t>7/24/2023</t>
  </si>
  <si>
    <t>7/25/2023</t>
  </si>
  <si>
    <t>7/26/2023</t>
  </si>
  <si>
    <t>7/27/2023</t>
  </si>
  <si>
    <t>7/28/2023</t>
  </si>
  <si>
    <t>7/29/2023</t>
  </si>
  <si>
    <t>7/30/2023</t>
  </si>
  <si>
    <t>7/31/2023</t>
  </si>
  <si>
    <t>8/1/2023</t>
  </si>
  <si>
    <t>8/2/2023</t>
  </si>
  <si>
    <t>8/3/2023</t>
  </si>
  <si>
    <t>8/4/2023</t>
  </si>
  <si>
    <t>8/5/2023</t>
  </si>
  <si>
    <t>8/6/2023</t>
  </si>
  <si>
    <t>8/7/2023</t>
  </si>
  <si>
    <t>8/8/2023</t>
  </si>
  <si>
    <t>8/9/2023</t>
  </si>
  <si>
    <t>8/10/2023</t>
  </si>
  <si>
    <t>8/11/2023</t>
  </si>
  <si>
    <t>8/12/2023</t>
  </si>
  <si>
    <t>8/13/2023</t>
  </si>
  <si>
    <t>8/14/2023</t>
  </si>
  <si>
    <t>8/15/2023</t>
  </si>
  <si>
    <t>8/16/2023</t>
  </si>
  <si>
    <t>8/17/2023</t>
  </si>
  <si>
    <t>8/18/2023</t>
  </si>
  <si>
    <t>8/19/2023</t>
  </si>
  <si>
    <t>8/20/2023</t>
  </si>
  <si>
    <t>8/21/2023</t>
  </si>
  <si>
    <t>8/22/2023</t>
  </si>
  <si>
    <t>8/23/2023</t>
  </si>
  <si>
    <t>8/24/2023</t>
  </si>
  <si>
    <t>8/25/2023</t>
  </si>
  <si>
    <t>8/26/2023</t>
  </si>
  <si>
    <t>8/27/2023</t>
  </si>
  <si>
    <t>8/28/2023</t>
  </si>
  <si>
    <t>8/29/2023</t>
  </si>
  <si>
    <t>8/30/2023</t>
  </si>
  <si>
    <t>8/31/2023</t>
  </si>
  <si>
    <t>9/1/2023</t>
  </si>
  <si>
    <t>9/2/2023</t>
  </si>
  <si>
    <t>9/3/2023</t>
  </si>
  <si>
    <t>9/4/2023</t>
  </si>
  <si>
    <t>9/5/2023</t>
  </si>
  <si>
    <t>9/6/2023</t>
  </si>
  <si>
    <t>9/7/2023</t>
  </si>
  <si>
    <t>9/8/2023</t>
  </si>
  <si>
    <t>9/9/2023</t>
  </si>
  <si>
    <t>9/10/2023</t>
  </si>
  <si>
    <t>9/11/2023</t>
  </si>
  <si>
    <t>9/12/2023</t>
  </si>
  <si>
    <t>9/13/2023</t>
  </si>
  <si>
    <t>9/14/2023</t>
  </si>
  <si>
    <t>9/15/2023</t>
  </si>
  <si>
    <t>9/16/2023</t>
  </si>
  <si>
    <t>9/17/2023</t>
  </si>
  <si>
    <t>9/18/2023</t>
  </si>
  <si>
    <t>9/19/2023</t>
  </si>
  <si>
    <t>9/20/2023</t>
  </si>
  <si>
    <t>9/21/2023</t>
  </si>
  <si>
    <t>9/22/2023</t>
  </si>
  <si>
    <t>9/23/2023</t>
  </si>
  <si>
    <t>9/24/2023</t>
  </si>
  <si>
    <t>9/25/2023</t>
  </si>
  <si>
    <t>9/26/2023</t>
  </si>
  <si>
    <t>9/27/2023</t>
  </si>
  <si>
    <t>9/28/2023</t>
  </si>
  <si>
    <t>9/29/2023</t>
  </si>
  <si>
    <t>9/30/2023</t>
  </si>
  <si>
    <t>10/1/2023</t>
  </si>
  <si>
    <t>10/2/2023</t>
  </si>
  <si>
    <t>10/3/2023</t>
  </si>
  <si>
    <t>10/4/2023</t>
  </si>
  <si>
    <t>10/5/2023</t>
  </si>
  <si>
    <t>10/6/2023</t>
  </si>
  <si>
    <t>10/7/2023</t>
  </si>
  <si>
    <t>10/8/2023</t>
  </si>
  <si>
    <t>10/9/2023</t>
  </si>
  <si>
    <t>10/10/2023</t>
  </si>
  <si>
    <t>10/11/2023</t>
  </si>
  <si>
    <t>10/12/2023</t>
  </si>
  <si>
    <t>10/13/2023</t>
  </si>
  <si>
    <t>10/14/2023</t>
  </si>
  <si>
    <t>10/15/2023</t>
  </si>
  <si>
    <t>10/16/2023</t>
  </si>
  <si>
    <t>10/17/2023</t>
  </si>
  <si>
    <t>10/18/2023</t>
  </si>
  <si>
    <t>10/19/2023</t>
  </si>
  <si>
    <t>10/20/2023</t>
  </si>
  <si>
    <t>10/21/2023</t>
  </si>
  <si>
    <t>10/22/2023</t>
  </si>
  <si>
    <t>10/23/2023</t>
  </si>
  <si>
    <t>10/24/2023</t>
  </si>
  <si>
    <t>10/25/2023</t>
  </si>
  <si>
    <t>10/26/2023</t>
  </si>
  <si>
    <t>10/27/2023</t>
  </si>
  <si>
    <t>10/28/2023</t>
  </si>
  <si>
    <t>10/29/2023</t>
  </si>
  <si>
    <t>10/30/2023</t>
  </si>
  <si>
    <t>10/31/2023</t>
  </si>
  <si>
    <t>11/1/2023</t>
  </si>
  <si>
    <t>11/2/2023</t>
  </si>
  <si>
    <t>11/3/2023</t>
  </si>
  <si>
    <t>11/4/2023</t>
  </si>
  <si>
    <t>11/5/2023</t>
  </si>
  <si>
    <t>11/6/2023</t>
  </si>
  <si>
    <t>11/7/2023</t>
  </si>
  <si>
    <t>11/8/2023</t>
  </si>
  <si>
    <t>11/9/2023</t>
  </si>
  <si>
    <t>11/10/2023</t>
  </si>
  <si>
    <t>11/11/2023</t>
  </si>
  <si>
    <t>11/12/2023</t>
  </si>
  <si>
    <t>11/13/2023</t>
  </si>
  <si>
    <t>11/14/2023</t>
  </si>
  <si>
    <t>11/15/2023</t>
  </si>
  <si>
    <t>11/16/2023</t>
  </si>
  <si>
    <t>11/17/2023</t>
  </si>
  <si>
    <t>11/18/2023</t>
  </si>
  <si>
    <t>11/19/2023</t>
  </si>
  <si>
    <t>11/20/2023</t>
  </si>
  <si>
    <t>11/21/2023</t>
  </si>
  <si>
    <t>11/22/2023</t>
  </si>
  <si>
    <t>11/23/2023</t>
  </si>
  <si>
    <t>11/24/2023</t>
  </si>
  <si>
    <t>11/25/2023</t>
  </si>
  <si>
    <t>11/26/2023</t>
  </si>
  <si>
    <t>11/27/2023</t>
  </si>
  <si>
    <t>11/28/2023</t>
  </si>
  <si>
    <t>11/29/2023</t>
  </si>
  <si>
    <t>11/30/2023</t>
  </si>
  <si>
    <t>12/1/2023</t>
  </si>
  <si>
    <t>12/2/2023</t>
  </si>
  <si>
    <t>12/3/2023</t>
  </si>
  <si>
    <t>12/4/2023</t>
  </si>
  <si>
    <t>12/5/2023</t>
  </si>
  <si>
    <t>12/6/2023</t>
  </si>
  <si>
    <t>12/7/2023</t>
  </si>
  <si>
    <t>12/8/2023</t>
  </si>
  <si>
    <t>12/9/2023</t>
  </si>
  <si>
    <t>12/10/2023</t>
  </si>
  <si>
    <t>12/11/2023</t>
  </si>
  <si>
    <t>12/12/2023</t>
  </si>
  <si>
    <t>12/13/2023</t>
  </si>
  <si>
    <t>12/14/2023</t>
  </si>
  <si>
    <t>12/15/2023</t>
  </si>
  <si>
    <t>12/16/2023</t>
  </si>
  <si>
    <t>12/17/2023</t>
  </si>
  <si>
    <t>12/18/2023</t>
  </si>
  <si>
    <t>12/19/2023</t>
  </si>
  <si>
    <t>12/20/2023</t>
  </si>
  <si>
    <t>12/21/2023</t>
  </si>
  <si>
    <t>12/22/2023</t>
  </si>
  <si>
    <t>12/23/2023</t>
  </si>
  <si>
    <t>12/24/2023</t>
  </si>
  <si>
    <t>12/25/2023</t>
  </si>
  <si>
    <t>12/26/2023</t>
  </si>
  <si>
    <t>12/27/2023</t>
  </si>
  <si>
    <t>12/28/2023</t>
  </si>
  <si>
    <t>12/29/2023</t>
  </si>
  <si>
    <t>12/30/2023</t>
  </si>
  <si>
    <t>12/31/2023</t>
  </si>
  <si>
    <t>Net Cost</t>
  </si>
  <si>
    <t>Plan 1 is better</t>
  </si>
  <si>
    <t>Net cost with solar panels</t>
  </si>
  <si>
    <t>Cost</t>
  </si>
  <si>
    <t>Plan 1 Cost Average</t>
  </si>
  <si>
    <t>Demand Factor</t>
  </si>
  <si>
    <t>Year-Month</t>
  </si>
  <si>
    <t>Average Demand</t>
  </si>
  <si>
    <t>Average Demand Estimate</t>
  </si>
  <si>
    <t>Weekend/Weekday</t>
  </si>
  <si>
    <t>Demand Estimation</t>
  </si>
  <si>
    <t>#</t>
  </si>
  <si>
    <t>Plan 2 Cost Average</t>
  </si>
  <si>
    <t>Simulation Number</t>
  </si>
  <si>
    <t>Solar Panels</t>
  </si>
  <si>
    <t>Number of Solar Panels</t>
  </si>
  <si>
    <t>Average Cost</t>
  </si>
  <si>
    <t>Outputs</t>
  </si>
  <si>
    <t>Inputs: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</si>
</sst>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quot;$&quot;#,##0"/>
    <numFmt numFmtId="167" formatCode="&quot;$&quot;#,##0.00000"/>
  </numFmts>
  <fonts count="6" x14ac:knownFonts="1">
    <font>
      <sz val="11"/>
      <color theme="1"/>
      <name val="Calibri"/>
      <family val="2"/>
      <scheme val="minor"/>
    </font>
    <font>
      <sz val="11"/>
      <color rgb="FF000000"/>
      <name val="Calibri"/>
      <family val="2"/>
    </font>
    <font>
      <sz val="11"/>
      <color theme="1"/>
      <name val="Arial"/>
      <family val="2"/>
    </font>
    <font>
      <b/>
      <sz val="11"/>
      <color theme="1"/>
      <name val="Arial"/>
      <family val="2"/>
    </font>
    <font>
      <b/>
      <sz val="11"/>
      <color theme="9" tint="-0.499984740745262"/>
      <name val="Arial"/>
      <family val="2"/>
    </font>
    <font>
      <b/>
      <sz val="10"/>
      <color rgb="FF000000"/>
      <name val="Arial"/>
      <family val="2"/>
    </font>
  </fonts>
  <fills count="3">
    <fill>
      <patternFill patternType="none"/>
    </fill>
    <fill>
      <patternFill patternType="gray125"/>
    </fill>
    <fill>
      <patternFill patternType="solid">
        <fgColor theme="2"/>
        <bgColor indexed="64"/>
      </patternFill>
    </fill>
  </fills>
  <borders count="55">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bottom/>
      <diagonal/>
    </border>
    <border>
      <left style="medium">
        <color indexed="64"/>
      </left>
      <right style="thin">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52">
    <xf numFmtId="0" fontId="0" fillId="0" borderId="0" xfId="0"/>
    <xf numFmtId="14" fontId="0" fillId="0" borderId="0" xfId="0" applyNumberFormat="1"/>
    <xf numFmtId="0" fontId="2" fillId="0" borderId="0" xfId="0" applyFont="1"/>
    <xf numFmtId="0" fontId="2" fillId="0" borderId="18" xfId="0" applyFont="1" applyBorder="1"/>
    <xf numFmtId="0" fontId="2" fillId="0" borderId="2" xfId="0" applyFont="1" applyBorder="1"/>
    <xf numFmtId="0" fontId="2" fillId="0" borderId="20" xfId="0" applyFont="1" applyBorder="1"/>
    <xf numFmtId="0" fontId="2" fillId="0" borderId="21" xfId="0" applyFont="1" applyBorder="1"/>
    <xf numFmtId="0" fontId="3" fillId="0" borderId="23" xfId="0" applyFont="1" applyBorder="1" applyAlignment="1">
      <alignment horizontal="center" vertical="center"/>
    </xf>
    <xf numFmtId="2" fontId="3" fillId="0" borderId="9" xfId="0" applyNumberFormat="1" applyFont="1" applyBorder="1" applyAlignment="1">
      <alignment horizontal="center" vertical="center"/>
    </xf>
    <xf numFmtId="0" fontId="3" fillId="0" borderId="9" xfId="0" applyFont="1" applyBorder="1" applyAlignment="1">
      <alignment horizontal="center" vertical="center"/>
    </xf>
    <xf numFmtId="0" fontId="3" fillId="0" borderId="24" xfId="0" applyFont="1" applyBorder="1" applyAlignment="1">
      <alignment horizontal="center" vertical="center"/>
    </xf>
    <xf numFmtId="0" fontId="2" fillId="0" borderId="18" xfId="0" applyFont="1" applyBorder="1" applyAlignment="1">
      <alignment horizontal="center" vertical="center"/>
    </xf>
    <xf numFmtId="2" fontId="2" fillId="0" borderId="2" xfId="0" applyNumberFormat="1" applyFont="1" applyBorder="1" applyAlignment="1">
      <alignment horizontal="center" vertical="center"/>
    </xf>
    <xf numFmtId="0" fontId="2" fillId="0" borderId="2" xfId="0" applyFont="1" applyBorder="1" applyAlignment="1">
      <alignment horizontal="center" vertical="center"/>
    </xf>
    <xf numFmtId="2" fontId="2" fillId="0" borderId="19" xfId="0" applyNumberFormat="1" applyFont="1" applyBorder="1" applyAlignment="1">
      <alignment horizontal="center" vertical="center"/>
    </xf>
    <xf numFmtId="0" fontId="2" fillId="0" borderId="20" xfId="0" applyFont="1" applyBorder="1" applyAlignment="1">
      <alignment horizontal="center" vertical="center"/>
    </xf>
    <xf numFmtId="2" fontId="2" fillId="0" borderId="21" xfId="0" applyNumberFormat="1" applyFont="1" applyBorder="1" applyAlignment="1">
      <alignment horizontal="center" vertical="center"/>
    </xf>
    <xf numFmtId="0" fontId="2" fillId="0" borderId="21" xfId="0" applyFont="1" applyBorder="1" applyAlignment="1">
      <alignment horizontal="center" vertical="center"/>
    </xf>
    <xf numFmtId="2" fontId="2" fillId="0" borderId="22" xfId="0" applyNumberFormat="1" applyFont="1" applyBorder="1" applyAlignment="1">
      <alignment horizontal="center" vertical="center"/>
    </xf>
    <xf numFmtId="0" fontId="2" fillId="0" borderId="19" xfId="0" applyFont="1" applyBorder="1"/>
    <xf numFmtId="2" fontId="2" fillId="0" borderId="21" xfId="0" applyNumberFormat="1" applyFont="1" applyBorder="1" applyAlignment="1">
      <alignment horizontal="center"/>
    </xf>
    <xf numFmtId="0" fontId="2" fillId="0" borderId="21" xfId="0" applyFont="1" applyBorder="1" applyAlignment="1">
      <alignment horizontal="center"/>
    </xf>
    <xf numFmtId="2" fontId="2" fillId="0" borderId="22" xfId="0" applyNumberFormat="1" applyFont="1" applyBorder="1" applyAlignment="1">
      <alignment horizontal="center"/>
    </xf>
    <xf numFmtId="0" fontId="3" fillId="0" borderId="18" xfId="0" applyFont="1" applyBorder="1" applyAlignment="1">
      <alignment horizontal="center" vertical="center"/>
    </xf>
    <xf numFmtId="0" fontId="3" fillId="0" borderId="2" xfId="0" applyFont="1" applyBorder="1" applyAlignment="1">
      <alignment horizontal="center" vertical="center"/>
    </xf>
    <xf numFmtId="0" fontId="3" fillId="0" borderId="19" xfId="0" applyFont="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164" fontId="2" fillId="0" borderId="2" xfId="0" applyNumberFormat="1" applyFont="1" applyBorder="1" applyAlignment="1">
      <alignment horizontal="center" vertical="center"/>
    </xf>
    <xf numFmtId="0" fontId="4" fillId="0" borderId="20" xfId="0" applyFont="1" applyBorder="1" applyAlignment="1">
      <alignment horizontal="center" vertical="center"/>
    </xf>
    <xf numFmtId="2" fontId="4" fillId="0" borderId="21" xfId="0" applyNumberFormat="1" applyFont="1" applyBorder="1" applyAlignment="1">
      <alignment horizontal="center" vertical="center"/>
    </xf>
    <xf numFmtId="164" fontId="2" fillId="0" borderId="21" xfId="0" applyNumberFormat="1" applyFont="1" applyBorder="1" applyAlignment="1">
      <alignment horizontal="center" vertical="center"/>
    </xf>
    <xf numFmtId="0" fontId="3" fillId="0" borderId="16" xfId="0" applyFont="1" applyBorder="1" applyAlignment="1">
      <alignment horizontal="center" vertical="center"/>
    </xf>
    <xf numFmtId="0" fontId="3" fillId="0" borderId="17" xfId="0" applyFont="1" applyBorder="1" applyAlignment="1">
      <alignment horizontal="center" vertical="center"/>
    </xf>
    <xf numFmtId="0" fontId="2" fillId="0" borderId="0" xfId="0" applyFont="1" applyAlignment="1">
      <alignment horizontal="center" vertical="center"/>
    </xf>
    <xf numFmtId="0" fontId="2" fillId="0" borderId="15" xfId="0" applyFont="1" applyBorder="1"/>
    <xf numFmtId="0" fontId="2" fillId="0" borderId="16" xfId="0" applyFont="1" applyBorder="1"/>
    <xf numFmtId="0" fontId="2" fillId="0" borderId="17" xfId="0" applyFont="1" applyBorder="1"/>
    <xf numFmtId="0" fontId="2" fillId="0" borderId="22" xfId="0" applyFont="1" applyBorder="1"/>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14" fontId="2" fillId="0" borderId="20" xfId="0" applyNumberFormat="1" applyFont="1" applyBorder="1" applyAlignment="1">
      <alignment horizontal="center"/>
    </xf>
    <xf numFmtId="18" fontId="2" fillId="0" borderId="21" xfId="0" applyNumberFormat="1" applyFont="1" applyBorder="1" applyAlignment="1">
      <alignment horizontal="center"/>
    </xf>
    <xf numFmtId="0" fontId="3" fillId="2" borderId="28" xfId="0" applyFont="1" applyFill="1" applyBorder="1" applyAlignment="1">
      <alignment horizontal="center" vertical="center"/>
    </xf>
    <xf numFmtId="0" fontId="3" fillId="2" borderId="30" xfId="0" applyFont="1" applyFill="1" applyBorder="1" applyAlignment="1">
      <alignment horizontal="center" vertical="center"/>
    </xf>
    <xf numFmtId="0" fontId="3" fillId="2" borderId="15" xfId="0" applyFont="1" applyFill="1" applyBorder="1"/>
    <xf numFmtId="0" fontId="3" fillId="2" borderId="16" xfId="0" applyFont="1" applyFill="1" applyBorder="1"/>
    <xf numFmtId="0" fontId="3" fillId="2" borderId="17" xfId="0" applyFont="1" applyFill="1" applyBorder="1"/>
    <xf numFmtId="19" fontId="2" fillId="0" borderId="2" xfId="0" applyNumberFormat="1" applyFont="1" applyBorder="1" applyAlignment="1">
      <alignment horizontal="center" vertical="center"/>
    </xf>
    <xf numFmtId="0" fontId="2" fillId="0" borderId="19" xfId="0" applyFont="1" applyBorder="1" applyAlignment="1">
      <alignment horizontal="center" vertical="center"/>
    </xf>
    <xf numFmtId="19" fontId="2" fillId="0" borderId="21" xfId="0" applyNumberFormat="1" applyFont="1" applyBorder="1" applyAlignment="1">
      <alignment horizontal="center" vertical="center"/>
    </xf>
    <xf numFmtId="0" fontId="2" fillId="0" borderId="22" xfId="0" applyFont="1" applyBorder="1" applyAlignment="1">
      <alignment horizontal="center" vertical="center"/>
    </xf>
    <xf numFmtId="0" fontId="3" fillId="0" borderId="31" xfId="0" applyFont="1" applyBorder="1"/>
    <xf numFmtId="0" fontId="2" fillId="0" borderId="32" xfId="0" applyFont="1" applyBorder="1"/>
    <xf numFmtId="0" fontId="3" fillId="2" borderId="18" xfId="0" applyFont="1" applyFill="1" applyBorder="1" applyAlignment="1">
      <alignment horizontal="center" vertical="center"/>
    </xf>
    <xf numFmtId="0" fontId="3" fillId="2" borderId="20" xfId="0" applyFont="1" applyFill="1" applyBorder="1" applyAlignment="1">
      <alignment horizontal="center" vertical="center"/>
    </xf>
    <xf numFmtId="0" fontId="3" fillId="0" borderId="33" xfId="0" applyFont="1" applyBorder="1" applyAlignment="1">
      <alignment horizontal="center" vertical="center"/>
    </xf>
    <xf numFmtId="2" fontId="2" fillId="0" borderId="4" xfId="0" applyNumberFormat="1" applyFont="1" applyBorder="1" applyAlignment="1">
      <alignment horizontal="center" vertical="center"/>
    </xf>
    <xf numFmtId="2" fontId="2" fillId="0" borderId="34" xfId="0" applyNumberFormat="1" applyFont="1" applyBorder="1" applyAlignment="1">
      <alignment horizontal="center" vertical="center"/>
    </xf>
    <xf numFmtId="0" fontId="1" fillId="0" borderId="0" xfId="0" applyFont="1" applyAlignment="1">
      <alignment horizontal="center" vertical="center"/>
    </xf>
    <xf numFmtId="14" fontId="1" fillId="0" borderId="0" xfId="0" applyNumberFormat="1" applyFont="1" applyAlignment="1">
      <alignment horizontal="center" vertical="center"/>
    </xf>
    <xf numFmtId="0" fontId="3" fillId="0" borderId="0" xfId="0" applyFont="1" applyAlignment="1">
      <alignment horizontal="center" vertical="center"/>
    </xf>
    <xf numFmtId="0" fontId="3" fillId="0" borderId="28" xfId="0" applyFont="1" applyBorder="1" applyAlignment="1">
      <alignment horizontal="center" vertical="center"/>
    </xf>
    <xf numFmtId="0" fontId="2" fillId="0" borderId="29" xfId="0" applyFont="1" applyBorder="1" applyAlignment="1">
      <alignment horizontal="center" vertical="center"/>
    </xf>
    <xf numFmtId="0" fontId="3" fillId="0" borderId="29" xfId="0" applyFont="1" applyBorder="1" applyAlignment="1">
      <alignment horizontal="center" vertical="center"/>
    </xf>
    <xf numFmtId="0" fontId="2" fillId="0" borderId="30"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9" xfId="0" applyFont="1" applyBorder="1" applyAlignment="1">
      <alignment horizontal="center" vertical="center"/>
    </xf>
    <xf numFmtId="0" fontId="5" fillId="0" borderId="18" xfId="0" applyFont="1" applyBorder="1" applyAlignment="1">
      <alignment horizontal="center" vertical="center"/>
    </xf>
    <xf numFmtId="0" fontId="2" fillId="0" borderId="23" xfId="0" applyFont="1" applyBorder="1" applyAlignment="1">
      <alignment horizontal="center" vertical="center"/>
    </xf>
    <xf numFmtId="2" fontId="2" fillId="0" borderId="7" xfId="0" applyNumberFormat="1" applyFont="1" applyBorder="1" applyAlignment="1">
      <alignment horizontal="center" vertical="center"/>
    </xf>
    <xf numFmtId="0" fontId="2" fillId="0" borderId="7" xfId="0" applyFont="1" applyBorder="1" applyAlignment="1">
      <alignment horizontal="center" vertical="center"/>
    </xf>
    <xf numFmtId="0" fontId="2" fillId="0" borderId="9"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2" fontId="2" fillId="0" borderId="0" xfId="0" applyNumberFormat="1" applyFont="1" applyAlignment="1">
      <alignment horizontal="center" vertical="center"/>
    </xf>
    <xf numFmtId="0" fontId="2" fillId="0" borderId="6" xfId="0" applyFont="1" applyBorder="1" applyAlignment="1">
      <alignment horizontal="center" vertical="center"/>
    </xf>
    <xf numFmtId="2" fontId="2" fillId="0" borderId="39" xfId="0" applyNumberFormat="1" applyFont="1" applyBorder="1" applyAlignment="1">
      <alignment horizontal="center" vertical="center"/>
    </xf>
    <xf numFmtId="0" fontId="5" fillId="0" borderId="20" xfId="0" applyFont="1" applyBorder="1" applyAlignment="1">
      <alignment horizontal="center" vertical="center"/>
    </xf>
    <xf numFmtId="0" fontId="2" fillId="0" borderId="46" xfId="0" applyFont="1" applyBorder="1" applyAlignment="1">
      <alignment horizontal="center" vertical="center"/>
    </xf>
    <xf numFmtId="14" fontId="2" fillId="0" borderId="2" xfId="0" applyNumberFormat="1" applyFont="1" applyBorder="1" applyAlignment="1">
      <alignment horizontal="center" vertical="center"/>
    </xf>
    <xf numFmtId="0" fontId="2" fillId="0" borderId="40" xfId="0" applyFont="1" applyBorder="1" applyAlignment="1">
      <alignment horizontal="center" vertical="center"/>
    </xf>
    <xf numFmtId="2" fontId="2" fillId="0" borderId="41" xfId="0" applyNumberFormat="1"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2" fontId="2" fillId="0" borderId="43" xfId="0" applyNumberFormat="1" applyFont="1" applyBorder="1" applyAlignment="1">
      <alignment horizontal="center" vertical="center"/>
    </xf>
    <xf numFmtId="0" fontId="3" fillId="0" borderId="20" xfId="0" applyFont="1" applyBorder="1" applyAlignment="1">
      <alignment horizontal="center" vertical="center"/>
    </xf>
    <xf numFmtId="14" fontId="2" fillId="0" borderId="21" xfId="0" applyNumberFormat="1" applyFont="1" applyBorder="1" applyAlignment="1">
      <alignment horizontal="center" vertical="center"/>
    </xf>
    <xf numFmtId="0" fontId="3" fillId="0" borderId="46" xfId="0" applyFont="1" applyBorder="1" applyAlignment="1">
      <alignment horizontal="left"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0" borderId="10" xfId="0" applyFont="1" applyBorder="1" applyAlignment="1">
      <alignment horizontal="center" vertical="center"/>
    </xf>
    <xf numFmtId="0" fontId="2" fillId="0" borderId="1" xfId="0" applyFont="1" applyBorder="1" applyAlignment="1">
      <alignment horizontal="center" vertical="center"/>
    </xf>
    <xf numFmtId="0" fontId="3" fillId="2" borderId="2" xfId="0" applyFont="1" applyFill="1" applyBorder="1" applyAlignment="1">
      <alignment horizontal="center" vertical="center"/>
    </xf>
    <xf numFmtId="0" fontId="3" fillId="2" borderId="19" xfId="0" applyFont="1" applyFill="1" applyBorder="1" applyAlignment="1">
      <alignment horizontal="center" vertical="center"/>
    </xf>
    <xf numFmtId="0" fontId="2" fillId="0" borderId="12" xfId="0" applyFont="1" applyBorder="1" applyAlignment="1">
      <alignment horizontal="center" vertical="center"/>
    </xf>
    <xf numFmtId="0" fontId="2" fillId="0" borderId="5" xfId="0" applyFont="1" applyBorder="1" applyAlignment="1">
      <alignment horizontal="center" vertical="center"/>
    </xf>
    <xf numFmtId="0" fontId="5" fillId="0" borderId="12" xfId="0" applyFont="1" applyBorder="1" applyAlignment="1">
      <alignment horizontal="center" vertical="center"/>
    </xf>
    <xf numFmtId="165" fontId="2" fillId="0" borderId="2" xfId="0" applyNumberFormat="1" applyFont="1" applyBorder="1" applyAlignment="1">
      <alignment horizontal="center" vertical="center"/>
    </xf>
    <xf numFmtId="165" fontId="2" fillId="0" borderId="19" xfId="0" applyNumberFormat="1" applyFont="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14" xfId="0" applyFont="1" applyBorder="1" applyAlignment="1">
      <alignment horizontal="center" vertical="center"/>
    </xf>
    <xf numFmtId="0" fontId="5" fillId="0" borderId="13"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5" fillId="0" borderId="6" xfId="0" applyFont="1" applyBorder="1" applyAlignment="1">
      <alignment horizontal="center" vertical="center"/>
    </xf>
    <xf numFmtId="19" fontId="2" fillId="0" borderId="0" xfId="0" applyNumberFormat="1" applyFont="1" applyAlignment="1">
      <alignment horizontal="center" vertical="center"/>
    </xf>
    <xf numFmtId="0" fontId="2" fillId="0" borderId="53" xfId="0" applyFont="1" applyBorder="1" applyAlignment="1">
      <alignment horizontal="center" vertical="center"/>
    </xf>
    <xf numFmtId="165" fontId="2" fillId="0" borderId="14" xfId="0" applyNumberFormat="1" applyFont="1" applyBorder="1" applyAlignment="1">
      <alignment horizontal="center" vertical="center"/>
    </xf>
    <xf numFmtId="165" fontId="2" fillId="0" borderId="54" xfId="0" applyNumberFormat="1" applyFont="1" applyBorder="1" applyAlignment="1">
      <alignment horizontal="center" vertical="center"/>
    </xf>
    <xf numFmtId="0" fontId="3" fillId="0" borderId="28" xfId="0" applyFont="1" applyBorder="1" applyAlignment="1">
      <alignment horizontal="left" vertical="top"/>
    </xf>
    <xf numFmtId="0" fontId="3" fillId="2" borderId="44" xfId="0" applyFont="1" applyFill="1" applyBorder="1" applyAlignment="1">
      <alignment horizontal="center" vertical="center"/>
    </xf>
    <xf numFmtId="0" fontId="3" fillId="2" borderId="45" xfId="0" applyFont="1" applyFill="1" applyBorder="1" applyAlignment="1">
      <alignment horizontal="center" vertical="center"/>
    </xf>
    <xf numFmtId="0" fontId="2" fillId="0" borderId="28" xfId="0" applyFont="1" applyBorder="1" applyAlignment="1">
      <alignment horizontal="center" vertical="center"/>
    </xf>
    <xf numFmtId="0" fontId="2" fillId="0" borderId="48" xfId="0" applyFont="1" applyBorder="1" applyAlignment="1">
      <alignment horizontal="center" vertical="center"/>
    </xf>
    <xf numFmtId="166" fontId="2" fillId="0" borderId="39" xfId="0" applyNumberFormat="1" applyFont="1" applyBorder="1" applyAlignment="1">
      <alignment horizontal="center" vertical="center"/>
    </xf>
    <xf numFmtId="0" fontId="2" fillId="0" borderId="47" xfId="0" applyFont="1" applyBorder="1" applyAlignment="1">
      <alignment horizontal="center" vertical="center"/>
    </xf>
    <xf numFmtId="0" fontId="2" fillId="0" borderId="49" xfId="0" applyFont="1" applyBorder="1" applyAlignment="1">
      <alignment horizontal="center" vertical="center"/>
    </xf>
    <xf numFmtId="167" fontId="2" fillId="0" borderId="43" xfId="0" applyNumberFormat="1" applyFont="1" applyBorder="1" applyAlignment="1">
      <alignment horizontal="center" vertical="center"/>
    </xf>
    <xf numFmtId="166" fontId="2" fillId="0" borderId="43" xfId="0" applyNumberFormat="1" applyFont="1" applyBorder="1" applyAlignment="1">
      <alignment horizontal="center" vertical="center"/>
    </xf>
    <xf numFmtId="0" fontId="2" fillId="0" borderId="31" xfId="0" applyFont="1" applyBorder="1" applyAlignment="1">
      <alignment horizontal="center" vertical="center"/>
    </xf>
    <xf numFmtId="0" fontId="2" fillId="0" borderId="50" xfId="0" applyFont="1" applyBorder="1" applyAlignment="1">
      <alignment horizontal="center" vertical="center"/>
    </xf>
    <xf numFmtId="167" fontId="2" fillId="0" borderId="32" xfId="0" applyNumberFormat="1"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5" fillId="0" borderId="9" xfId="0" applyFont="1" applyBorder="1" applyAlignment="1">
      <alignment horizontal="center" vertical="center"/>
    </xf>
    <xf numFmtId="19" fontId="2" fillId="0" borderId="7" xfId="0" applyNumberFormat="1" applyFont="1" applyBorder="1" applyAlignment="1">
      <alignment horizontal="center" vertical="center"/>
    </xf>
    <xf numFmtId="0" fontId="2" fillId="0" borderId="43" xfId="0" applyFont="1" applyBorder="1" applyAlignment="1">
      <alignment horizontal="center" vertical="center"/>
    </xf>
    <xf numFmtId="14" fontId="2" fillId="0" borderId="0" xfId="0" applyNumberFormat="1" applyFont="1" applyAlignment="1">
      <alignment horizontal="center" vertical="center"/>
    </xf>
    <xf numFmtId="167" fontId="2" fillId="0" borderId="0" xfId="0" applyNumberFormat="1" applyFont="1" applyAlignment="1">
      <alignment horizontal="center" vertical="center"/>
    </xf>
    <xf numFmtId="0" fontId="2" fillId="0" borderId="15" xfId="0" applyFont="1" applyBorder="1" applyAlignment="1">
      <alignment horizontal="center" vertical="center"/>
    </xf>
    <xf numFmtId="0" fontId="2" fillId="0" borderId="17"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2" fillId="0" borderId="16" xfId="0" applyFont="1" applyBorder="1" applyAlignment="1">
      <alignment horizontal="center" vertical="center"/>
    </xf>
    <xf numFmtId="14" fontId="2" fillId="0" borderId="0" xfId="0" applyNumberFormat="1" applyFont="1"/>
    <xf numFmtId="14" fontId="2" fillId="0" borderId="2" xfId="0" applyNumberFormat="1" applyFont="1" applyBorder="1"/>
    <xf numFmtId="0" fontId="3" fillId="0" borderId="2" xfId="0" applyFont="1" applyBorder="1"/>
    <xf numFmtId="0" fontId="3" fillId="0" borderId="0" xfId="0" applyFont="1"/>
    <xf numFmtId="0" fontId="3" fillId="2" borderId="25" xfId="0" applyFont="1" applyFill="1" applyBorder="1" applyAlignment="1">
      <alignment horizontal="center" vertical="center"/>
    </xf>
    <xf numFmtId="0" fontId="3" fillId="2" borderId="26"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28"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3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Arial" panose="020B0604020202020204" pitchFamily="34" charset="0"/>
                <a:ea typeface="+mn-ea"/>
                <a:cs typeface="+mn-cs"/>
              </a:defRPr>
            </a:pPr>
            <a:r>
              <a:rPr lang="en-US" b="1"/>
              <a:t>Average Cost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Arial" panose="020B0604020202020204" pitchFamily="34" charset="0"/>
              <a:ea typeface="+mn-ea"/>
              <a:cs typeface="+mn-cs"/>
            </a:defRPr>
          </a:pPr>
          <a:endParaRPr lang="en-US"/>
        </a:p>
      </c:txPr>
    </c:title>
    <c:autoTitleDeleted val="0"/>
    <c:plotArea>
      <c:layout/>
      <c:barChart>
        <c:barDir val="col"/>
        <c:grouping val="clustered"/>
        <c:varyColors val="0"/>
        <c:ser>
          <c:idx val="0"/>
          <c:order val="0"/>
          <c:tx>
            <c:strRef>
              <c:f>'Cost Simulation'!$M$3</c:f>
              <c:strCache>
                <c:ptCount val="1"/>
                <c:pt idx="0">
                  <c:v>Average Cost</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tx1"/>
              </a:solidFill>
              <a:round/>
            </a:ln>
            <a:effectLst/>
          </c:spPr>
          <c:invertIfNegative val="0"/>
          <c:cat>
            <c:numRef>
              <c:f>'Cost Simulation'!$N$2:$S$2</c:f>
              <c:numCache>
                <c:formatCode>General</c:formatCode>
                <c:ptCount val="6"/>
                <c:pt idx="0">
                  <c:v>10</c:v>
                </c:pt>
                <c:pt idx="1">
                  <c:v>20</c:v>
                </c:pt>
                <c:pt idx="2">
                  <c:v>30</c:v>
                </c:pt>
                <c:pt idx="3">
                  <c:v>40</c:v>
                </c:pt>
                <c:pt idx="4">
                  <c:v>50</c:v>
                </c:pt>
                <c:pt idx="5">
                  <c:v>60</c:v>
                </c:pt>
              </c:numCache>
            </c:numRef>
          </c:cat>
          <c:val>
            <c:numRef>
              <c:f>'Cost Simulation'!$N$3:$S$3</c:f>
              <c:numCache>
                <c:formatCode>General</c:formatCode>
                <c:ptCount val="6"/>
                <c:pt idx="0">
                  <c:v>1936.5420972621184</c:v>
                </c:pt>
                <c:pt idx="1">
                  <c:v>983.99654021563083</c:v>
                </c:pt>
                <c:pt idx="2">
                  <c:v>-152.30623269189809</c:v>
                </c:pt>
                <c:pt idx="3">
                  <c:v>-1333.7053059289624</c:v>
                </c:pt>
                <c:pt idx="4">
                  <c:v>-2527.0607917446359</c:v>
                </c:pt>
                <c:pt idx="5">
                  <c:v>-3727.928343281661</c:v>
                </c:pt>
              </c:numCache>
            </c:numRef>
          </c:val>
          <c:extLst>
            <c:ext xmlns:c16="http://schemas.microsoft.com/office/drawing/2014/chart" uri="{C3380CC4-5D6E-409C-BE32-E72D297353CC}">
              <c16:uniqueId val="{00000000-935F-4EBF-A488-2A0D00576EBD}"/>
            </c:ext>
          </c:extLst>
        </c:ser>
        <c:dLbls>
          <c:showLegendKey val="0"/>
          <c:showVal val="0"/>
          <c:showCatName val="0"/>
          <c:showSerName val="0"/>
          <c:showPercent val="0"/>
          <c:showBubbleSize val="0"/>
        </c:dLbls>
        <c:gapWidth val="100"/>
        <c:overlap val="-24"/>
        <c:axId val="276107999"/>
        <c:axId val="276100095"/>
      </c:barChart>
      <c:catAx>
        <c:axId val="27610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mn-cs"/>
              </a:defRPr>
            </a:pPr>
            <a:endParaRPr lang="en-US"/>
          </a:p>
        </c:txPr>
        <c:crossAx val="276100095"/>
        <c:crosses val="autoZero"/>
        <c:auto val="1"/>
        <c:lblAlgn val="ctr"/>
        <c:lblOffset val="100"/>
        <c:noMultiLvlLbl val="0"/>
      </c:catAx>
      <c:valAx>
        <c:axId val="276100095"/>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mn-cs"/>
              </a:defRPr>
            </a:pPr>
            <a:endParaRPr lang="en-US"/>
          </a:p>
        </c:txPr>
        <c:crossAx val="276107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ysClr val="windowText" lastClr="000000"/>
          </a:solidFill>
          <a:latin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panose="020B0604020202020204" pitchFamily="34" charset="0"/>
                <a:ea typeface="+mn-ea"/>
                <a:cs typeface="+mn-cs"/>
              </a:defRPr>
            </a:pPr>
            <a:r>
              <a:rPr lang="en-US" b="1"/>
              <a:t>Average Demand</a:t>
            </a:r>
          </a:p>
        </c:rich>
      </c:tx>
      <c:layout>
        <c:manualLayout>
          <c:xMode val="edge"/>
          <c:yMode val="edge"/>
          <c:x val="0.39767866920650591"/>
          <c:y val="2.14592274678111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Arial" panose="020B0604020202020204" pitchFamily="34" charset="0"/>
              <a:ea typeface="+mn-ea"/>
              <a:cs typeface="+mn-cs"/>
            </a:defRPr>
          </a:pPr>
          <a:endParaRPr lang="en-US"/>
        </a:p>
      </c:txPr>
    </c:title>
    <c:autoTitleDeleted val="0"/>
    <c:plotArea>
      <c:layout/>
      <c:lineChart>
        <c:grouping val="standard"/>
        <c:varyColors val="0"/>
        <c:ser>
          <c:idx val="0"/>
          <c:order val="0"/>
          <c:tx>
            <c:strRef>
              <c:f>'Demand Factor'!$E$2</c:f>
              <c:strCache>
                <c:ptCount val="1"/>
                <c:pt idx="0">
                  <c:v>Average of Demand(kWh)</c:v>
                </c:pt>
              </c:strCache>
            </c:strRef>
          </c:tx>
          <c:spPr>
            <a:ln w="28575" cap="rnd">
              <a:solidFill>
                <a:srgbClr val="FFC000"/>
              </a:solidFill>
              <a:round/>
            </a:ln>
            <a:effectLst/>
          </c:spPr>
          <c:marker>
            <c:symbol val="none"/>
          </c:marker>
          <c:cat>
            <c:strRef>
              <c:f>'Demand Factor'!$D$3:$D$88</c:f>
              <c:strCache>
                <c:ptCount val="86"/>
                <c:pt idx="0">
                  <c:v>2015-9</c:v>
                </c:pt>
                <c:pt idx="1">
                  <c:v>2015-10</c:v>
                </c:pt>
                <c:pt idx="2">
                  <c:v>2015-11</c:v>
                </c:pt>
                <c:pt idx="3">
                  <c:v>2015-12</c:v>
                </c:pt>
                <c:pt idx="4">
                  <c:v>2016-1</c:v>
                </c:pt>
                <c:pt idx="5">
                  <c:v>2016-2</c:v>
                </c:pt>
                <c:pt idx="6">
                  <c:v>2016-3</c:v>
                </c:pt>
                <c:pt idx="7">
                  <c:v>2016-4</c:v>
                </c:pt>
                <c:pt idx="8">
                  <c:v>2016-5</c:v>
                </c:pt>
                <c:pt idx="9">
                  <c:v>2016-6</c:v>
                </c:pt>
                <c:pt idx="10">
                  <c:v>2016-7</c:v>
                </c:pt>
                <c:pt idx="11">
                  <c:v>2016-8</c:v>
                </c:pt>
                <c:pt idx="12">
                  <c:v>2016-9</c:v>
                </c:pt>
                <c:pt idx="13">
                  <c:v>2016-10</c:v>
                </c:pt>
                <c:pt idx="14">
                  <c:v>2016-11</c:v>
                </c:pt>
                <c:pt idx="15">
                  <c:v>2016-12</c:v>
                </c:pt>
                <c:pt idx="16">
                  <c:v>2017-1</c:v>
                </c:pt>
                <c:pt idx="17">
                  <c:v>2017-2</c:v>
                </c:pt>
                <c:pt idx="18">
                  <c:v>2017-3</c:v>
                </c:pt>
                <c:pt idx="19">
                  <c:v>2017-4</c:v>
                </c:pt>
                <c:pt idx="20">
                  <c:v>2017-5</c:v>
                </c:pt>
                <c:pt idx="21">
                  <c:v>2017-6</c:v>
                </c:pt>
                <c:pt idx="22">
                  <c:v>2017-7</c:v>
                </c:pt>
                <c:pt idx="23">
                  <c:v>2017-8</c:v>
                </c:pt>
                <c:pt idx="24">
                  <c:v>2017-9</c:v>
                </c:pt>
                <c:pt idx="25">
                  <c:v>2017-10</c:v>
                </c:pt>
                <c:pt idx="26">
                  <c:v>2017-11</c:v>
                </c:pt>
                <c:pt idx="27">
                  <c:v>2017-12</c:v>
                </c:pt>
                <c:pt idx="28">
                  <c:v>2018-1</c:v>
                </c:pt>
                <c:pt idx="29">
                  <c:v>2018-2</c:v>
                </c:pt>
                <c:pt idx="30">
                  <c:v>2018-3</c:v>
                </c:pt>
                <c:pt idx="31">
                  <c:v>2018-4</c:v>
                </c:pt>
                <c:pt idx="32">
                  <c:v>2018-5</c:v>
                </c:pt>
                <c:pt idx="33">
                  <c:v>2018-6</c:v>
                </c:pt>
                <c:pt idx="34">
                  <c:v>2018-7</c:v>
                </c:pt>
                <c:pt idx="35">
                  <c:v>2018-8</c:v>
                </c:pt>
                <c:pt idx="36">
                  <c:v>2018-9</c:v>
                </c:pt>
                <c:pt idx="37">
                  <c:v>2018-10</c:v>
                </c:pt>
                <c:pt idx="38">
                  <c:v>2018-11</c:v>
                </c:pt>
                <c:pt idx="39">
                  <c:v>2018-12</c:v>
                </c:pt>
                <c:pt idx="40">
                  <c:v>2019-1</c:v>
                </c:pt>
                <c:pt idx="41">
                  <c:v>2019-2</c:v>
                </c:pt>
                <c:pt idx="42">
                  <c:v>2019-3</c:v>
                </c:pt>
                <c:pt idx="43">
                  <c:v>2019-4</c:v>
                </c:pt>
                <c:pt idx="44">
                  <c:v>2019-5</c:v>
                </c:pt>
                <c:pt idx="45">
                  <c:v>2019-6</c:v>
                </c:pt>
                <c:pt idx="46">
                  <c:v>2019-7</c:v>
                </c:pt>
                <c:pt idx="47">
                  <c:v>2019-8</c:v>
                </c:pt>
                <c:pt idx="48">
                  <c:v>2019-9</c:v>
                </c:pt>
                <c:pt idx="49">
                  <c:v>2019-10</c:v>
                </c:pt>
                <c:pt idx="50">
                  <c:v>2019-11</c:v>
                </c:pt>
                <c:pt idx="51">
                  <c:v>2019-12</c:v>
                </c:pt>
                <c:pt idx="52">
                  <c:v>2020-1</c:v>
                </c:pt>
                <c:pt idx="53">
                  <c:v>2020-2</c:v>
                </c:pt>
                <c:pt idx="54">
                  <c:v>2020-3</c:v>
                </c:pt>
                <c:pt idx="55">
                  <c:v>2020-4</c:v>
                </c:pt>
                <c:pt idx="56">
                  <c:v>2020-5</c:v>
                </c:pt>
                <c:pt idx="57">
                  <c:v>2020-6</c:v>
                </c:pt>
                <c:pt idx="58">
                  <c:v>2020-7</c:v>
                </c:pt>
                <c:pt idx="59">
                  <c:v>2020-8</c:v>
                </c:pt>
                <c:pt idx="60">
                  <c:v>2020-9</c:v>
                </c:pt>
                <c:pt idx="61">
                  <c:v>2020-10</c:v>
                </c:pt>
                <c:pt idx="62">
                  <c:v>2020-11</c:v>
                </c:pt>
                <c:pt idx="63">
                  <c:v>2020-12</c:v>
                </c:pt>
                <c:pt idx="64">
                  <c:v>2021-1</c:v>
                </c:pt>
                <c:pt idx="65">
                  <c:v>2021-2</c:v>
                </c:pt>
                <c:pt idx="66">
                  <c:v>2021-3</c:v>
                </c:pt>
                <c:pt idx="67">
                  <c:v>2021-4</c:v>
                </c:pt>
                <c:pt idx="68">
                  <c:v>2021-5</c:v>
                </c:pt>
                <c:pt idx="69">
                  <c:v>2021-6</c:v>
                </c:pt>
                <c:pt idx="70">
                  <c:v>2021-7</c:v>
                </c:pt>
                <c:pt idx="71">
                  <c:v>2021-8</c:v>
                </c:pt>
                <c:pt idx="72">
                  <c:v>2021-9</c:v>
                </c:pt>
                <c:pt idx="73">
                  <c:v>2021-10</c:v>
                </c:pt>
                <c:pt idx="74">
                  <c:v>2021-11</c:v>
                </c:pt>
                <c:pt idx="75">
                  <c:v>2021-12</c:v>
                </c:pt>
                <c:pt idx="76">
                  <c:v>2022-1</c:v>
                </c:pt>
                <c:pt idx="77">
                  <c:v>2022-2</c:v>
                </c:pt>
                <c:pt idx="78">
                  <c:v>2022-3</c:v>
                </c:pt>
                <c:pt idx="79">
                  <c:v>2022-4</c:v>
                </c:pt>
                <c:pt idx="80">
                  <c:v>2022-5</c:v>
                </c:pt>
                <c:pt idx="81">
                  <c:v>2022-6</c:v>
                </c:pt>
                <c:pt idx="82">
                  <c:v>2022-7</c:v>
                </c:pt>
                <c:pt idx="83">
                  <c:v>2022-8</c:v>
                </c:pt>
                <c:pt idx="84">
                  <c:v>2022-9</c:v>
                </c:pt>
                <c:pt idx="85">
                  <c:v>2022-10</c:v>
                </c:pt>
              </c:strCache>
            </c:strRef>
          </c:cat>
          <c:val>
            <c:numRef>
              <c:f>'Demand Factor'!$E$3:$E$88</c:f>
              <c:numCache>
                <c:formatCode>0.000</c:formatCode>
                <c:ptCount val="86"/>
                <c:pt idx="0">
                  <c:v>2.1447023809523822</c:v>
                </c:pt>
                <c:pt idx="1">
                  <c:v>1.4121639784946247</c:v>
                </c:pt>
                <c:pt idx="2">
                  <c:v>1.2937083333333317</c:v>
                </c:pt>
                <c:pt idx="3">
                  <c:v>4.2081048387096773</c:v>
                </c:pt>
                <c:pt idx="4">
                  <c:v>3.9013844086021501</c:v>
                </c:pt>
                <c:pt idx="5">
                  <c:v>1.7930459770114959</c:v>
                </c:pt>
                <c:pt idx="6">
                  <c:v>1.1486424731182789</c:v>
                </c:pt>
                <c:pt idx="7">
                  <c:v>1.3213194444444443</c:v>
                </c:pt>
                <c:pt idx="8">
                  <c:v>1.5623066485753048</c:v>
                </c:pt>
                <c:pt idx="9">
                  <c:v>2.962430555555557</c:v>
                </c:pt>
                <c:pt idx="10">
                  <c:v>4.4860349462365603</c:v>
                </c:pt>
                <c:pt idx="11">
                  <c:v>4.509422043010753</c:v>
                </c:pt>
                <c:pt idx="12">
                  <c:v>2.7375555555555526</c:v>
                </c:pt>
                <c:pt idx="13">
                  <c:v>2.3148387096774186</c:v>
                </c:pt>
                <c:pt idx="14">
                  <c:v>1.1599999999999999</c:v>
                </c:pt>
                <c:pt idx="15">
                  <c:v>1.5887634408602145</c:v>
                </c:pt>
                <c:pt idx="16">
                  <c:v>1.4323655913978515</c:v>
                </c:pt>
                <c:pt idx="17">
                  <c:v>1.1346875000000007</c:v>
                </c:pt>
                <c:pt idx="18">
                  <c:v>1.2780376344086009</c:v>
                </c:pt>
                <c:pt idx="19">
                  <c:v>1.6857083333333334</c:v>
                </c:pt>
                <c:pt idx="20">
                  <c:v>1.9167338709677411</c:v>
                </c:pt>
                <c:pt idx="21">
                  <c:v>3.7196242774566475</c:v>
                </c:pt>
                <c:pt idx="22">
                  <c:v>2.9563586956521761</c:v>
                </c:pt>
                <c:pt idx="23">
                  <c:v>3.8552602739726098</c:v>
                </c:pt>
                <c:pt idx="24">
                  <c:v>3.0622361111111172</c:v>
                </c:pt>
                <c:pt idx="25">
                  <c:v>2.1226344086021545</c:v>
                </c:pt>
                <c:pt idx="26">
                  <c:v>1.2179722222222216</c:v>
                </c:pt>
                <c:pt idx="27">
                  <c:v>1.1354973118279541</c:v>
                </c:pt>
                <c:pt idx="28">
                  <c:v>1.2581854838709698</c:v>
                </c:pt>
                <c:pt idx="29">
                  <c:v>1.2543303571428557</c:v>
                </c:pt>
                <c:pt idx="30">
                  <c:v>1.1213978494623655</c:v>
                </c:pt>
                <c:pt idx="31">
                  <c:v>1.6854166666666663</c:v>
                </c:pt>
                <c:pt idx="32">
                  <c:v>2.8937365591397843</c:v>
                </c:pt>
                <c:pt idx="33">
                  <c:v>3.6506805555555593</c:v>
                </c:pt>
                <c:pt idx="34">
                  <c:v>3.4327822580645146</c:v>
                </c:pt>
                <c:pt idx="35">
                  <c:v>4.7132526881720453</c:v>
                </c:pt>
                <c:pt idx="36">
                  <c:v>4.3441805555555568</c:v>
                </c:pt>
                <c:pt idx="37">
                  <c:v>1.612056451612903</c:v>
                </c:pt>
                <c:pt idx="38">
                  <c:v>1.0448194444444423</c:v>
                </c:pt>
                <c:pt idx="39">
                  <c:v>0.93829301075268756</c:v>
                </c:pt>
                <c:pt idx="40">
                  <c:v>1.2988281250000009</c:v>
                </c:pt>
                <c:pt idx="41">
                  <c:v>1.2187782738095256</c:v>
                </c:pt>
                <c:pt idx="42">
                  <c:v>0.85932795698924813</c:v>
                </c:pt>
                <c:pt idx="43">
                  <c:v>1.6089236111111089</c:v>
                </c:pt>
                <c:pt idx="44">
                  <c:v>1.5911841397849442</c:v>
                </c:pt>
                <c:pt idx="45">
                  <c:v>3.5658611111111069</c:v>
                </c:pt>
                <c:pt idx="46">
                  <c:v>4.0304865591397903</c:v>
                </c:pt>
                <c:pt idx="47">
                  <c:v>4.2923655913978509</c:v>
                </c:pt>
                <c:pt idx="48">
                  <c:v>3.4198194444444501</c:v>
                </c:pt>
                <c:pt idx="49">
                  <c:v>1.7505028735632138</c:v>
                </c:pt>
                <c:pt idx="50">
                  <c:v>1.1601339285714294</c:v>
                </c:pt>
                <c:pt idx="51">
                  <c:v>1.5328024193548402</c:v>
                </c:pt>
                <c:pt idx="52">
                  <c:v>1.4064650537634407</c:v>
                </c:pt>
                <c:pt idx="53">
                  <c:v>1.0226241134751783</c:v>
                </c:pt>
                <c:pt idx="54">
                  <c:v>1.0120932539682539</c:v>
                </c:pt>
                <c:pt idx="55">
                  <c:v>1.1553422619047609</c:v>
                </c:pt>
                <c:pt idx="56">
                  <c:v>3.6670000000000029</c:v>
                </c:pt>
                <c:pt idx="57">
                  <c:v>4.7484543010752667</c:v>
                </c:pt>
                <c:pt idx="58">
                  <c:v>6.1151936011904819</c:v>
                </c:pt>
                <c:pt idx="59">
                  <c:v>6.2413440860215035</c:v>
                </c:pt>
                <c:pt idx="60">
                  <c:v>4.3718333333333357</c:v>
                </c:pt>
                <c:pt idx="61">
                  <c:v>2.6721236559139814</c:v>
                </c:pt>
                <c:pt idx="62">
                  <c:v>1.3515833333333331</c:v>
                </c:pt>
                <c:pt idx="63">
                  <c:v>1.0788037634408605</c:v>
                </c:pt>
                <c:pt idx="64">
                  <c:v>1.3052529761904763</c:v>
                </c:pt>
                <c:pt idx="65">
                  <c:v>1.2299851190476199</c:v>
                </c:pt>
                <c:pt idx="66">
                  <c:v>1.0562501388888887</c:v>
                </c:pt>
                <c:pt idx="67">
                  <c:v>1.5412083333333322</c:v>
                </c:pt>
                <c:pt idx="68">
                  <c:v>2.1829166666666668</c:v>
                </c:pt>
                <c:pt idx="69">
                  <c:v>4.1630509408602148</c:v>
                </c:pt>
                <c:pt idx="70">
                  <c:v>4.4547844827586252</c:v>
                </c:pt>
                <c:pt idx="71">
                  <c:v>4.3895026881720458</c:v>
                </c:pt>
                <c:pt idx="72">
                  <c:v>3.8454305555555512</c:v>
                </c:pt>
                <c:pt idx="73">
                  <c:v>1.7405107526881682</c:v>
                </c:pt>
                <c:pt idx="74">
                  <c:v>1.1282638888888863</c:v>
                </c:pt>
                <c:pt idx="75">
                  <c:v>1.4098521505376349</c:v>
                </c:pt>
                <c:pt idx="76">
                  <c:v>1.4077956989247307</c:v>
                </c:pt>
                <c:pt idx="77">
                  <c:v>1.2137797619047606</c:v>
                </c:pt>
                <c:pt idx="78">
                  <c:v>0.97166666666666646</c:v>
                </c:pt>
                <c:pt idx="79">
                  <c:v>2.0533888888888892</c:v>
                </c:pt>
                <c:pt idx="80">
                  <c:v>3.0804301075268814</c:v>
                </c:pt>
                <c:pt idx="81">
                  <c:v>4.4790416666666726</c:v>
                </c:pt>
                <c:pt idx="82">
                  <c:v>4.7380107526881678</c:v>
                </c:pt>
                <c:pt idx="83">
                  <c:v>4.2968145161290359</c:v>
                </c:pt>
                <c:pt idx="84">
                  <c:v>4.2556666666666683</c:v>
                </c:pt>
                <c:pt idx="85">
                  <c:v>3.3722656249999994</c:v>
                </c:pt>
              </c:numCache>
            </c:numRef>
          </c:val>
          <c:smooth val="0"/>
          <c:extLst>
            <c:ext xmlns:c16="http://schemas.microsoft.com/office/drawing/2014/chart" uri="{C3380CC4-5D6E-409C-BE32-E72D297353CC}">
              <c16:uniqueId val="{00000000-1EC5-419B-9F08-80A214356D17}"/>
            </c:ext>
          </c:extLst>
        </c:ser>
        <c:dLbls>
          <c:showLegendKey val="0"/>
          <c:showVal val="0"/>
          <c:showCatName val="0"/>
          <c:showSerName val="0"/>
          <c:showPercent val="0"/>
          <c:showBubbleSize val="0"/>
        </c:dLbls>
        <c:smooth val="0"/>
        <c:axId val="1826826432"/>
        <c:axId val="1826837248"/>
      </c:lineChart>
      <c:catAx>
        <c:axId val="1826826432"/>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mn-cs"/>
              </a:defRPr>
            </a:pPr>
            <a:endParaRPr lang="en-US"/>
          </a:p>
        </c:txPr>
        <c:crossAx val="1826837248"/>
        <c:crosses val="autoZero"/>
        <c:auto val="1"/>
        <c:lblAlgn val="ctr"/>
        <c:lblOffset val="100"/>
        <c:noMultiLvlLbl val="0"/>
      </c:catAx>
      <c:valAx>
        <c:axId val="1826837248"/>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mn-cs"/>
                  </a:defRPr>
                </a:pPr>
                <a:r>
                  <a:rPr lang="en-IN"/>
                  <a:t>Average Demand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mn-cs"/>
              </a:defRPr>
            </a:pPr>
            <a:endParaRPr lang="en-US"/>
          </a:p>
        </c:txPr>
        <c:crossAx val="182682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ysClr val="windowText" lastClr="000000"/>
          </a:solidFill>
          <a:latin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527050</xdr:colOff>
      <xdr:row>2</xdr:row>
      <xdr:rowOff>50800</xdr:rowOff>
    </xdr:from>
    <xdr:to>
      <xdr:col>13</xdr:col>
      <xdr:colOff>508000</xdr:colOff>
      <xdr:row>24</xdr:row>
      <xdr:rowOff>44450</xdr:rowOff>
    </xdr:to>
    <xdr:sp macro="" textlink="">
      <xdr:nvSpPr>
        <xdr:cNvPr id="2" name="TextBox 1">
          <a:extLst>
            <a:ext uri="{FF2B5EF4-FFF2-40B4-BE49-F238E27FC236}">
              <a16:creationId xmlns:a16="http://schemas.microsoft.com/office/drawing/2014/main" id="{19E6A488-516E-A55B-B0AA-18A6005EA506}"/>
            </a:ext>
          </a:extLst>
        </xdr:cNvPr>
        <xdr:cNvSpPr txBox="1"/>
      </xdr:nvSpPr>
      <xdr:spPr>
        <a:xfrm>
          <a:off x="527050" y="419100"/>
          <a:ext cx="7905750" cy="404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1">
              <a:solidFill>
                <a:sysClr val="windowText" lastClr="000000"/>
              </a:solidFill>
              <a:latin typeface="Arial" panose="020B0604020202020204" pitchFamily="34" charset="0"/>
              <a:cs typeface="Arial" panose="020B0604020202020204" pitchFamily="34" charset="0"/>
            </a:rPr>
            <a:t>Executive Summary:</a:t>
          </a:r>
        </a:p>
        <a:p>
          <a:endParaRPr lang="en-IN" sz="1100" b="1" i="1">
            <a:solidFill>
              <a:sysClr val="windowText" lastClr="000000"/>
            </a:solidFill>
            <a:latin typeface="Arial" panose="020B0604020202020204" pitchFamily="34" charset="0"/>
            <a:cs typeface="Arial" panose="020B0604020202020204" pitchFamily="34" charset="0"/>
          </a:endParaRPr>
        </a:p>
        <a:p>
          <a:r>
            <a:rPr lang="en-IN" sz="1100">
              <a:solidFill>
                <a:sysClr val="windowText" lastClr="000000"/>
              </a:solidFill>
              <a:latin typeface="Arial" panose="020B0604020202020204" pitchFamily="34" charset="0"/>
              <a:cs typeface="Arial" panose="020B0604020202020204" pitchFamily="34" charset="0"/>
            </a:rPr>
            <a:t>Our team has developed a simulation model to analyze solar power generation and electricity costs. The model consists of three main components: a demand model, a production model,</a:t>
          </a:r>
          <a:r>
            <a:rPr lang="en-IN" sz="1100" baseline="0">
              <a:solidFill>
                <a:sysClr val="windowText" lastClr="000000"/>
              </a:solidFill>
              <a:latin typeface="Arial" panose="020B0604020202020204" pitchFamily="34" charset="0"/>
              <a:cs typeface="Arial" panose="020B0604020202020204" pitchFamily="34" charset="0"/>
            </a:rPr>
            <a:t> and</a:t>
          </a:r>
          <a:r>
            <a:rPr lang="en-IN" sz="1100">
              <a:solidFill>
                <a:sysClr val="windowText" lastClr="000000"/>
              </a:solidFill>
              <a:latin typeface="Arial" panose="020B0604020202020204" pitchFamily="34" charset="0"/>
              <a:cs typeface="Arial" panose="020B0604020202020204" pitchFamily="34" charset="0"/>
            </a:rPr>
            <a:t> a cost model. The model was developed using data collected over a span of 8 years, and it provides valuable insights into the factors that influence the cost.</a:t>
          </a:r>
        </a:p>
        <a:p>
          <a:endParaRPr lang="en-IN" sz="1100">
            <a:solidFill>
              <a:sysClr val="windowText" lastClr="000000"/>
            </a:solidFill>
            <a:latin typeface="Arial" panose="020B0604020202020204" pitchFamily="34" charset="0"/>
            <a:cs typeface="Arial" panose="020B0604020202020204" pitchFamily="34" charset="0"/>
          </a:endParaRPr>
        </a:p>
        <a:p>
          <a:r>
            <a:rPr lang="en-IN" sz="1100">
              <a:solidFill>
                <a:sysClr val="windowText" lastClr="000000"/>
              </a:solidFill>
              <a:latin typeface="Arial" panose="020B0604020202020204" pitchFamily="34" charset="0"/>
              <a:cs typeface="Arial" panose="020B0604020202020204" pitchFamily="34" charset="0"/>
            </a:rPr>
            <a:t>The demand model specifies the probability distribution of kWh demand for each hour of</a:t>
          </a:r>
          <a:r>
            <a:rPr lang="en-IN" sz="1100" baseline="0">
              <a:solidFill>
                <a:sysClr val="windowText" lastClr="000000"/>
              </a:solidFill>
              <a:latin typeface="Arial" panose="020B0604020202020204" pitchFamily="34" charset="0"/>
              <a:cs typeface="Arial" panose="020B0604020202020204" pitchFamily="34" charset="0"/>
            </a:rPr>
            <a:t> a month in a year</a:t>
          </a:r>
          <a:r>
            <a:rPr lang="en-IN" sz="1100">
              <a:solidFill>
                <a:sysClr val="windowText" lastClr="000000"/>
              </a:solidFill>
              <a:latin typeface="Arial" panose="020B0604020202020204" pitchFamily="34" charset="0"/>
              <a:cs typeface="Arial" panose="020B0604020202020204" pitchFamily="34" charset="0"/>
            </a:rPr>
            <a:t>. For the demand model, we performed a two-level hierarchical clustering using month clusters within a year and hour clusters within a day. To estimate the demand factor for a month, we took the predicted average 24-hour demand in a month and converted it into a percentage of "average" for a month. We identified up to three clusters within a 24-hour weekend/holiday period and up to three clusters within a 24-hour weekday period. Each cluster has its own probability distribution of demand in an hour. We identified characteristics of kWh demand, such as mean and standard deviation.</a:t>
          </a:r>
        </a:p>
        <a:p>
          <a:endParaRPr lang="en-IN" sz="1100">
            <a:solidFill>
              <a:sysClr val="windowText" lastClr="000000"/>
            </a:solidFill>
            <a:latin typeface="Arial" panose="020B0604020202020204" pitchFamily="34" charset="0"/>
            <a:cs typeface="Arial" panose="020B0604020202020204" pitchFamily="34" charset="0"/>
          </a:endParaRPr>
        </a:p>
        <a:p>
          <a:r>
            <a:rPr lang="en-IN" sz="1100">
              <a:solidFill>
                <a:sysClr val="windowText" lastClr="000000"/>
              </a:solidFill>
              <a:latin typeface="Arial" panose="020B0604020202020204" pitchFamily="34" charset="0"/>
              <a:cs typeface="Arial" panose="020B0604020202020204" pitchFamily="34" charset="0"/>
            </a:rPr>
            <a:t>The production model specifies the probability distribution of solar panel kWh production for each hour of</a:t>
          </a:r>
          <a:r>
            <a:rPr lang="en-IN" sz="1100" baseline="0">
              <a:solidFill>
                <a:sysClr val="windowText" lastClr="000000"/>
              </a:solidFill>
              <a:latin typeface="Arial" panose="020B0604020202020204" pitchFamily="34" charset="0"/>
              <a:cs typeface="Arial" panose="020B0604020202020204" pitchFamily="34" charset="0"/>
            </a:rPr>
            <a:t> a month in a year</a:t>
          </a:r>
          <a:r>
            <a:rPr lang="en-IN" sz="1100">
              <a:solidFill>
                <a:sysClr val="windowText" lastClr="000000"/>
              </a:solidFill>
              <a:latin typeface="Arial" panose="020B0604020202020204" pitchFamily="34" charset="0"/>
              <a:cs typeface="Arial" panose="020B0604020202020204" pitchFamily="34" charset="0"/>
            </a:rPr>
            <a:t>. It is a function of the sunrise time, sunset time, distribution of cloud cover and solar panel capacity parameter. We have considered these key factors while understanding the production distribution. </a:t>
          </a:r>
        </a:p>
        <a:p>
          <a:endParaRPr lang="en-IN" sz="1100">
            <a:solidFill>
              <a:sysClr val="windowText" lastClr="000000"/>
            </a:solidFill>
            <a:latin typeface="Arial" panose="020B0604020202020204" pitchFamily="34" charset="0"/>
            <a:cs typeface="Arial" panose="020B0604020202020204" pitchFamily="34" charset="0"/>
          </a:endParaRPr>
        </a:p>
        <a:p>
          <a:r>
            <a:rPr lang="en-IN" sz="1100">
              <a:solidFill>
                <a:sysClr val="windowText" lastClr="000000"/>
              </a:solidFill>
              <a:latin typeface="Arial" panose="020B0604020202020204" pitchFamily="34" charset="0"/>
              <a:cs typeface="Arial" panose="020B0604020202020204" pitchFamily="34" charset="0"/>
            </a:rPr>
            <a:t>We also developed a cost model that maps kWh demand, number of solar panels, kWh solar production, and electricity rate structure into the cost. We used this model to estimate the probability distribution of annual electricity cost under different scenarios. The model accommodates a multi-rate structure that arises in practice. Based on these factors we calculate the demand costs for both plans and choose the best one. </a:t>
          </a:r>
        </a:p>
        <a:p>
          <a:endParaRPr lang="en-IN" sz="1100">
            <a:solidFill>
              <a:sysClr val="windowText" lastClr="000000"/>
            </a:solidFill>
            <a:latin typeface="Arial" panose="020B0604020202020204" pitchFamily="34" charset="0"/>
            <a:cs typeface="Arial" panose="020B0604020202020204" pitchFamily="34" charset="0"/>
          </a:endParaRPr>
        </a:p>
        <a:p>
          <a:r>
            <a:rPr lang="en-IN" sz="1100">
              <a:solidFill>
                <a:sysClr val="windowText" lastClr="000000"/>
              </a:solidFill>
              <a:latin typeface="Arial" panose="020B0604020202020204" pitchFamily="34" charset="0"/>
              <a:cs typeface="Arial" panose="020B0604020202020204" pitchFamily="34" charset="0"/>
            </a:rPr>
            <a:t>Our analysis revealed that increasing the number of solar panels reduces electricity costs. However, the cost</a:t>
          </a:r>
          <a:r>
            <a:rPr lang="en-IN" sz="1100" baseline="0">
              <a:solidFill>
                <a:sysClr val="windowText" lastClr="000000"/>
              </a:solidFill>
              <a:latin typeface="Arial" panose="020B0604020202020204" pitchFamily="34" charset="0"/>
              <a:cs typeface="Arial" panose="020B0604020202020204" pitchFamily="34" charset="0"/>
            </a:rPr>
            <a:t> becomes 0</a:t>
          </a:r>
          <a:r>
            <a:rPr lang="en-IN" sz="1100">
              <a:solidFill>
                <a:sysClr val="windowText" lastClr="000000"/>
              </a:solidFill>
              <a:latin typeface="Arial" panose="020B0604020202020204" pitchFamily="34" charset="0"/>
              <a:cs typeface="Arial" panose="020B0604020202020204" pitchFamily="34" charset="0"/>
            </a:rPr>
            <a:t> when the number of solar panels becomes greater than 28.</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13</xdr:col>
      <xdr:colOff>590550</xdr:colOff>
      <xdr:row>30</xdr:row>
      <xdr:rowOff>0</xdr:rowOff>
    </xdr:to>
    <xdr:sp macro="" textlink="">
      <xdr:nvSpPr>
        <xdr:cNvPr id="2" name="TextBox 1">
          <a:extLst>
            <a:ext uri="{FF2B5EF4-FFF2-40B4-BE49-F238E27FC236}">
              <a16:creationId xmlns:a16="http://schemas.microsoft.com/office/drawing/2014/main" id="{2D2BAB05-82D6-4373-861E-477FC78742E2}"/>
            </a:ext>
          </a:extLst>
        </xdr:cNvPr>
        <xdr:cNvSpPr txBox="1"/>
      </xdr:nvSpPr>
      <xdr:spPr>
        <a:xfrm>
          <a:off x="609600" y="368300"/>
          <a:ext cx="790575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1">
              <a:solidFill>
                <a:sysClr val="windowText" lastClr="000000"/>
              </a:solidFill>
              <a:latin typeface="Arial" panose="020B0604020202020204" pitchFamily="34" charset="0"/>
              <a:cs typeface="Arial" panose="020B0604020202020204" pitchFamily="34" charset="0"/>
            </a:rPr>
            <a:t>Insights:</a:t>
          </a:r>
        </a:p>
        <a:p>
          <a:endParaRPr lang="en-IN" sz="1100" b="1" i="1">
            <a:solidFill>
              <a:sysClr val="windowText" lastClr="000000"/>
            </a:solidFill>
            <a:latin typeface="Arial" panose="020B0604020202020204" pitchFamily="34" charset="0"/>
            <a:cs typeface="Arial" panose="020B0604020202020204" pitchFamily="34" charset="0"/>
          </a:endParaRPr>
        </a:p>
        <a:p>
          <a:r>
            <a:rPr lang="en-IN" sz="1100" b="0" i="0">
              <a:solidFill>
                <a:sysClr val="windowText" lastClr="000000"/>
              </a:solidFill>
              <a:latin typeface="Arial" panose="020B0604020202020204" pitchFamily="34" charset="0"/>
              <a:cs typeface="Arial" panose="020B0604020202020204" pitchFamily="34" charset="0"/>
            </a:rPr>
            <a:t>1)</a:t>
          </a:r>
          <a:r>
            <a:rPr lang="en-IN" sz="1100" b="0" i="0" baseline="0">
              <a:solidFill>
                <a:sysClr val="windowText" lastClr="000000"/>
              </a:solidFill>
              <a:latin typeface="Arial" panose="020B0604020202020204" pitchFamily="34" charset="0"/>
              <a:cs typeface="Arial" panose="020B0604020202020204" pitchFamily="34" charset="0"/>
            </a:rPr>
            <a:t> Plan A which uses RateSchedule Demand Charge is better than the normal RateSchedule because it has a lower average associated with it ($2,365 for Plan A vs $3,165 for Plan B)</a:t>
          </a:r>
        </a:p>
        <a:p>
          <a:endParaRPr lang="en-IN" sz="1100" b="0" i="0" baseline="0">
            <a:solidFill>
              <a:sysClr val="windowText" lastClr="000000"/>
            </a:solidFill>
            <a:latin typeface="Arial" panose="020B0604020202020204" pitchFamily="34" charset="0"/>
            <a:cs typeface="Arial" panose="020B0604020202020204" pitchFamily="34" charset="0"/>
          </a:endParaRPr>
        </a:p>
        <a:p>
          <a:r>
            <a:rPr lang="en-IN" sz="1100" b="0" i="0" baseline="0">
              <a:solidFill>
                <a:sysClr val="windowText" lastClr="000000"/>
              </a:solidFill>
              <a:latin typeface="Arial" panose="020B0604020202020204" pitchFamily="34" charset="0"/>
              <a:cs typeface="Arial" panose="020B0604020202020204" pitchFamily="34" charset="0"/>
            </a:rPr>
            <a:t>2) Introducing the solar panels reduces the cost by significant amount which depends on the number of solar panels used</a:t>
          </a:r>
        </a:p>
        <a:p>
          <a:endParaRPr lang="en-IN" sz="1100" b="0" i="0" baseline="0">
            <a:solidFill>
              <a:sysClr val="windowText" lastClr="000000"/>
            </a:solidFill>
            <a:latin typeface="Arial" panose="020B0604020202020204" pitchFamily="34" charset="0"/>
            <a:cs typeface="Arial" panose="020B0604020202020204" pitchFamily="34" charset="0"/>
          </a:endParaRPr>
        </a:p>
        <a:p>
          <a:r>
            <a:rPr lang="en-IN" sz="1100" b="0" i="0" baseline="0">
              <a:solidFill>
                <a:sysClr val="windowText" lastClr="000000"/>
              </a:solidFill>
              <a:latin typeface="Arial" panose="020B0604020202020204" pitchFamily="34" charset="0"/>
              <a:cs typeface="Arial" panose="020B0604020202020204" pitchFamily="34" charset="0"/>
            </a:rPr>
            <a:t>3) Beyond 30 solar panels, our credit rate is greater than the charge rate which means our optimal number of solar panels will be around 29</a:t>
          </a:r>
        </a:p>
        <a:p>
          <a:endParaRPr lang="en-IN" sz="1100" b="0" i="0" baseline="0">
            <a:solidFill>
              <a:sysClr val="windowText" lastClr="000000"/>
            </a:solidFill>
            <a:latin typeface="Arial" panose="020B0604020202020204" pitchFamily="34" charset="0"/>
            <a:cs typeface="Arial" panose="020B0604020202020204" pitchFamily="34" charset="0"/>
          </a:endParaRPr>
        </a:p>
        <a:p>
          <a:r>
            <a:rPr lang="en-IN" sz="1100" b="0" i="0" baseline="0">
              <a:solidFill>
                <a:sysClr val="windowText" lastClr="000000"/>
              </a:solidFill>
              <a:latin typeface="Arial" panose="020B0604020202020204" pitchFamily="34" charset="0"/>
              <a:cs typeface="Arial" panose="020B0604020202020204" pitchFamily="34" charset="0"/>
            </a:rPr>
            <a:t>4) As the number of solar panel increases, the average cost decreases - negative cost indicates more credit rate than charge rate</a:t>
          </a:r>
          <a:endParaRPr lang="en-IN" sz="1100" b="0" i="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xdr:col>
      <xdr:colOff>476250</xdr:colOff>
      <xdr:row>14</xdr:row>
      <xdr:rowOff>6350</xdr:rowOff>
    </xdr:from>
    <xdr:to>
      <xdr:col>10</xdr:col>
      <xdr:colOff>44450</xdr:colOff>
      <xdr:row>25</xdr:row>
      <xdr:rowOff>69850</xdr:rowOff>
    </xdr:to>
    <xdr:graphicFrame macro="">
      <xdr:nvGraphicFramePr>
        <xdr:cNvPr id="3" name="Chart 2">
          <a:extLst>
            <a:ext uri="{FF2B5EF4-FFF2-40B4-BE49-F238E27FC236}">
              <a16:creationId xmlns:a16="http://schemas.microsoft.com/office/drawing/2014/main" id="{E0D71E68-5AAC-4D07-9EFE-88DEEC947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472440</xdr:colOff>
      <xdr:row>28</xdr:row>
      <xdr:rowOff>182880</xdr:rowOff>
    </xdr:from>
    <xdr:to>
      <xdr:col>13</xdr:col>
      <xdr:colOff>845820</xdr:colOff>
      <xdr:row>30</xdr:row>
      <xdr:rowOff>91440</xdr:rowOff>
    </xdr:to>
    <xdr:sp macro="" textlink="">
      <xdr:nvSpPr>
        <xdr:cNvPr id="2" name="TextBox 1">
          <a:extLst>
            <a:ext uri="{FF2B5EF4-FFF2-40B4-BE49-F238E27FC236}">
              <a16:creationId xmlns:a16="http://schemas.microsoft.com/office/drawing/2014/main" id="{0F627BC7-D15D-FFD7-8C36-A73228294FC3}"/>
            </a:ext>
          </a:extLst>
        </xdr:cNvPr>
        <xdr:cNvSpPr txBox="1"/>
      </xdr:nvSpPr>
      <xdr:spPr>
        <a:xfrm>
          <a:off x="11605260" y="5341620"/>
          <a:ext cx="470916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We use the below 4 tables for</a:t>
          </a:r>
          <a:r>
            <a:rPr lang="en-IN" sz="1100" baseline="0"/>
            <a:t> V-LOOKUP functionality in the cost model.</a:t>
          </a:r>
          <a:endParaRPr lang="en-IN" sz="1100"/>
        </a:p>
      </xdr:txBody>
    </xdr:sp>
    <xdr:clientData/>
  </xdr:twoCellAnchor>
  <xdr:twoCellAnchor>
    <xdr:from>
      <xdr:col>18</xdr:col>
      <xdr:colOff>251460</xdr:colOff>
      <xdr:row>29</xdr:row>
      <xdr:rowOff>83820</xdr:rowOff>
    </xdr:from>
    <xdr:to>
      <xdr:col>20</xdr:col>
      <xdr:colOff>396240</xdr:colOff>
      <xdr:row>35</xdr:row>
      <xdr:rowOff>53340</xdr:rowOff>
    </xdr:to>
    <xdr:sp macro="" textlink="">
      <xdr:nvSpPr>
        <xdr:cNvPr id="3" name="TextBox 2">
          <a:extLst>
            <a:ext uri="{FF2B5EF4-FFF2-40B4-BE49-F238E27FC236}">
              <a16:creationId xmlns:a16="http://schemas.microsoft.com/office/drawing/2014/main" id="{0487AB55-1E4B-9962-6ACF-22ADF1BD7D16}"/>
            </a:ext>
          </a:extLst>
        </xdr:cNvPr>
        <xdr:cNvSpPr txBox="1"/>
      </xdr:nvSpPr>
      <xdr:spPr>
        <a:xfrm>
          <a:off x="20581620" y="5433060"/>
          <a:ext cx="1920240" cy="1074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Below</a:t>
          </a:r>
          <a:r>
            <a:rPr lang="en-IN" sz="1100" baseline="0"/>
            <a:t> table is used for classifying whether a month is winter or summer, and to get demand factor for V-LOOKUP functionality</a:t>
          </a:r>
        </a:p>
        <a:p>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69850</xdr:colOff>
      <xdr:row>16</xdr:row>
      <xdr:rowOff>146050</xdr:rowOff>
    </xdr:from>
    <xdr:to>
      <xdr:col>16</xdr:col>
      <xdr:colOff>584200</xdr:colOff>
      <xdr:row>32</xdr:row>
      <xdr:rowOff>158750</xdr:rowOff>
    </xdr:to>
    <xdr:graphicFrame macro="">
      <xdr:nvGraphicFramePr>
        <xdr:cNvPr id="2" name="Chart 1">
          <a:extLst>
            <a:ext uri="{FF2B5EF4-FFF2-40B4-BE49-F238E27FC236}">
              <a16:creationId xmlns:a16="http://schemas.microsoft.com/office/drawing/2014/main" id="{ECEDA39E-D0A6-4DBD-BF03-9D2F3E863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584200</xdr:colOff>
      <xdr:row>15</xdr:row>
      <xdr:rowOff>133350</xdr:rowOff>
    </xdr:from>
    <xdr:to>
      <xdr:col>19</xdr:col>
      <xdr:colOff>1670050</xdr:colOff>
      <xdr:row>39</xdr:row>
      <xdr:rowOff>57150</xdr:rowOff>
    </xdr:to>
    <xdr:sp macro="" textlink="">
      <xdr:nvSpPr>
        <xdr:cNvPr id="2" name="TextBox 1">
          <a:extLst>
            <a:ext uri="{FF2B5EF4-FFF2-40B4-BE49-F238E27FC236}">
              <a16:creationId xmlns:a16="http://schemas.microsoft.com/office/drawing/2014/main" id="{176B369F-0E67-118D-5934-843804BB9E73}"/>
            </a:ext>
          </a:extLst>
        </xdr:cNvPr>
        <xdr:cNvSpPr txBox="1"/>
      </xdr:nvSpPr>
      <xdr:spPr>
        <a:xfrm>
          <a:off x="10725150" y="2641600"/>
          <a:ext cx="5994400" cy="419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1">
              <a:latin typeface="Arial" panose="020B0604020202020204" pitchFamily="34" charset="0"/>
              <a:cs typeface="Arial" panose="020B0604020202020204" pitchFamily="34" charset="0"/>
            </a:rPr>
            <a:t>Clustering, Demand, Demand Factor:</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1) The average demand was calculated for each hour of the day</a:t>
          </a:r>
        </a:p>
        <a:p>
          <a:endParaRPr lang="en-IN" sz="1100">
            <a:latin typeface="Arial" panose="020B0604020202020204" pitchFamily="34" charset="0"/>
            <a:cs typeface="Arial" panose="020B0604020202020204" pitchFamily="34" charset="0"/>
          </a:endParaRPr>
        </a:p>
        <a:p>
          <a:r>
            <a:rPr lang="en-IN" sz="1100">
              <a:solidFill>
                <a:schemeClr val="dk1"/>
              </a:solidFill>
              <a:effectLst/>
              <a:latin typeface="Arial" panose="020B0604020202020204" pitchFamily="34" charset="0"/>
              <a:ea typeface="+mn-ea"/>
              <a:cs typeface="Arial" panose="020B0604020202020204" pitchFamily="34" charset="0"/>
            </a:rPr>
            <a:t>2) </a:t>
          </a:r>
          <a:r>
            <a:rPr lang="en-IN" sz="1100">
              <a:latin typeface="Arial" panose="020B0604020202020204" pitchFamily="34" charset="0"/>
              <a:cs typeface="Arial" panose="020B0604020202020204" pitchFamily="34" charset="0"/>
            </a:rPr>
            <a:t>Clustering was performed based on heuristics and time of day, where the range of demand for each hour was taken into consideration. Three clusters were identified for each hour based on the demand range, and the clusters were assigned accordingly</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3) The cluster means were calculated for each hour, which showed that the mean demand also increased as the day progressed</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4) This process has been implemented for Weekday and Weekend hours</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5) For each month in the dataset, the average daily demand was calculated</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6) The monthly demand factor was then determined by dividing the average daily demand by the total of the average daily demands for all 12 months</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7) This approach was selected in order to eliminate the impact of monthly variance in the demand data and to find any underlying patterns or trends in demand that might influence the accuracy of the predictive models</a:t>
          </a:r>
        </a:p>
        <a:p>
          <a:endParaRPr lang="en-IN" sz="1100">
            <a:latin typeface="Arial" panose="020B0604020202020204" pitchFamily="34" charset="0"/>
            <a:cs typeface="Arial" panose="020B0604020202020204" pitchFamily="34" charset="0"/>
          </a:endParaRPr>
        </a:p>
        <a:p>
          <a:r>
            <a:rPr lang="en-IN" sz="1100">
              <a:latin typeface="Arial" panose="020B0604020202020204" pitchFamily="34" charset="0"/>
              <a:cs typeface="Arial" panose="020B0604020202020204" pitchFamily="34" charset="0"/>
            </a:rPr>
            <a:t>8) The historical demand data was then deseasonalized by multiplying the demand for each hour of a month by the appropriate monthly demand factor.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297180</xdr:colOff>
      <xdr:row>0</xdr:row>
      <xdr:rowOff>91440</xdr:rowOff>
    </xdr:from>
    <xdr:to>
      <xdr:col>29</xdr:col>
      <xdr:colOff>335280</xdr:colOff>
      <xdr:row>16</xdr:row>
      <xdr:rowOff>83820</xdr:rowOff>
    </xdr:to>
    <xdr:sp macro="" textlink="">
      <xdr:nvSpPr>
        <xdr:cNvPr id="2" name="TextBox 1">
          <a:extLst>
            <a:ext uri="{FF2B5EF4-FFF2-40B4-BE49-F238E27FC236}">
              <a16:creationId xmlns:a16="http://schemas.microsoft.com/office/drawing/2014/main" id="{C82595B1-47A6-5025-E641-E080BE8054B9}"/>
            </a:ext>
          </a:extLst>
        </xdr:cNvPr>
        <xdr:cNvSpPr txBox="1"/>
      </xdr:nvSpPr>
      <xdr:spPr>
        <a:xfrm>
          <a:off x="10568940" y="91440"/>
          <a:ext cx="6461760" cy="2827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panose="020B0604020202020204" pitchFamily="34" charset="0"/>
              <a:cs typeface="Arial" panose="020B0604020202020204" pitchFamily="34" charset="0"/>
            </a:rPr>
            <a:t>Support for our choice</a:t>
          </a:r>
          <a:r>
            <a:rPr lang="en-IN" sz="1100" baseline="0">
              <a:latin typeface="Arial" panose="020B0604020202020204" pitchFamily="34" charset="0"/>
              <a:cs typeface="Arial" panose="020B0604020202020204" pitchFamily="34" charset="0"/>
            </a:rPr>
            <a:t> of parameters and distribution types for your production model:</a:t>
          </a:r>
        </a:p>
        <a:p>
          <a:endParaRPr lang="en-IN" sz="1100" baseline="0">
            <a:latin typeface="Arial" panose="020B0604020202020204" pitchFamily="34" charset="0"/>
            <a:cs typeface="Arial" panose="020B0604020202020204" pitchFamily="34" charset="0"/>
          </a:endParaRPr>
        </a:p>
        <a:p>
          <a:r>
            <a:rPr lang="en-IN" sz="1100" baseline="0">
              <a:latin typeface="Arial" panose="020B0604020202020204" pitchFamily="34" charset="0"/>
              <a:cs typeface="Arial" panose="020B0604020202020204" pitchFamily="34" charset="0"/>
            </a:rPr>
            <a:t>We have chosen to use a triangular distribution to calculate the % of cloud cover for each hour of the day, and then calculated the mean and standard deviation for production of energy from solar panels for each month.</a:t>
          </a:r>
        </a:p>
        <a:p>
          <a:endParaRPr lang="en-IN" sz="1100" baseline="0">
            <a:latin typeface="Arial" panose="020B0604020202020204" pitchFamily="34" charset="0"/>
            <a:cs typeface="Arial" panose="020B0604020202020204" pitchFamily="34" charset="0"/>
          </a:endParaRPr>
        </a:p>
        <a:p>
          <a:r>
            <a:rPr lang="en-IN" sz="1100" baseline="0">
              <a:latin typeface="Arial" panose="020B0604020202020204" pitchFamily="34" charset="0"/>
              <a:cs typeface="Arial" panose="020B0604020202020204" pitchFamily="34" charset="0"/>
            </a:rPr>
            <a:t>We have used a different approach to the one that was suggested (which was to use a mean and standard deviation for every hour only, without considering the month factor, since we observed that certain months had more and certain months had less cloud cover).</a:t>
          </a:r>
        </a:p>
        <a:p>
          <a:endParaRPr lang="en-IN" sz="1100" baseline="0">
            <a:latin typeface="Arial" panose="020B0604020202020204" pitchFamily="34" charset="0"/>
            <a:cs typeface="Arial" panose="020B0604020202020204" pitchFamily="34" charset="0"/>
          </a:endParaRPr>
        </a:p>
        <a:p>
          <a:r>
            <a:rPr lang="en-IN" sz="1100" baseline="0">
              <a:latin typeface="Arial" panose="020B0604020202020204" pitchFamily="34" charset="0"/>
              <a:cs typeface="Arial" panose="020B0604020202020204" pitchFamily="34" charset="0"/>
            </a:rPr>
            <a:t>We chose to go with a triangular distribution since there will not always be 100% clear skies or 100% cloud cover, there will always be a certain % of cloud cover at any given time. For this reason, we went with the min, most likely and max approach to generate random variables between 0%, most likely value for cloud cover for that month derived from the chart in the given data, and 100%.</a:t>
          </a:r>
        </a:p>
        <a:p>
          <a:endParaRPr lang="en-IN" sz="1100" baseline="0">
            <a:latin typeface="Arial" panose="020B0604020202020204" pitchFamily="34" charset="0"/>
            <a:cs typeface="Arial" panose="020B0604020202020204" pitchFamily="34" charset="0"/>
          </a:endParaRPr>
        </a:p>
        <a:p>
          <a:r>
            <a:rPr lang="en-IN" sz="1100" baseline="0">
              <a:latin typeface="Arial" panose="020B0604020202020204" pitchFamily="34" charset="0"/>
              <a:cs typeface="Arial" panose="020B0604020202020204" pitchFamily="34" charset="0"/>
            </a:rPr>
            <a:t>Our end result is that we obtained a production value with mean and standard deviations for every month which will be used in the cost model.</a:t>
          </a:r>
        </a:p>
        <a:p>
          <a:endParaRPr lang="en-IN" sz="1100" baseline="0">
            <a:latin typeface="Arial" panose="020B0604020202020204" pitchFamily="34" charset="0"/>
            <a:cs typeface="Arial" panose="020B0604020202020204" pitchFamily="34" charset="0"/>
          </a:endParaRPr>
        </a:p>
        <a:p>
          <a:endParaRPr lang="en-IN" sz="1100">
            <a:latin typeface="Arial" panose="020B0604020202020204" pitchFamily="34" charset="0"/>
            <a:cs typeface="Arial" panose="020B0604020202020204" pitchFamily="34" charset="0"/>
          </a:endParaRPr>
        </a:p>
      </xdr:txBody>
    </xdr:sp>
    <xdr:clientData/>
  </xdr:twoCellAnchor>
  <xdr:twoCellAnchor>
    <xdr:from>
      <xdr:col>2</xdr:col>
      <xdr:colOff>15240</xdr:colOff>
      <xdr:row>45</xdr:row>
      <xdr:rowOff>160020</xdr:rowOff>
    </xdr:from>
    <xdr:to>
      <xdr:col>9</xdr:col>
      <xdr:colOff>22860</xdr:colOff>
      <xdr:row>51</xdr:row>
      <xdr:rowOff>60960</xdr:rowOff>
    </xdr:to>
    <xdr:sp macro="" textlink="">
      <xdr:nvSpPr>
        <xdr:cNvPr id="3" name="TextBox 2">
          <a:extLst>
            <a:ext uri="{FF2B5EF4-FFF2-40B4-BE49-F238E27FC236}">
              <a16:creationId xmlns:a16="http://schemas.microsoft.com/office/drawing/2014/main" id="{6637C509-0B9E-AD67-7EAD-9A4141B27435}"/>
            </a:ext>
          </a:extLst>
        </xdr:cNvPr>
        <xdr:cNvSpPr txBox="1"/>
      </xdr:nvSpPr>
      <xdr:spPr>
        <a:xfrm>
          <a:off x="2583180" y="8115300"/>
          <a:ext cx="438150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panose="020B0604020202020204" pitchFamily="34" charset="0"/>
              <a:cs typeface="Arial" panose="020B0604020202020204" pitchFamily="34" charset="0"/>
            </a:rPr>
            <a:t>In the above model,</a:t>
          </a:r>
          <a:r>
            <a:rPr lang="en-IN" sz="1100" baseline="0">
              <a:latin typeface="Arial" panose="020B0604020202020204" pitchFamily="34" charset="0"/>
              <a:cs typeface="Arial" panose="020B0604020202020204" pitchFamily="34" charset="0"/>
            </a:rPr>
            <a:t> we have incorporated average times when sun rises and sets for each month to determine production. Angle of sun was incorporated for the first hour when sun rises and last hour when sun sets, and it was assumed that production is halved in these 2 hours.</a:t>
          </a:r>
          <a:endParaRPr lang="en-IN" sz="1100">
            <a:latin typeface="Arial" panose="020B0604020202020204" pitchFamily="34" charset="0"/>
            <a:cs typeface="Arial" panose="020B0604020202020204" pitchFamily="34" charset="0"/>
          </a:endParaRPr>
        </a:p>
      </xdr:txBody>
    </xdr:sp>
    <xdr:clientData/>
  </xdr:twoCellAnchor>
  <xdr:twoCellAnchor>
    <xdr:from>
      <xdr:col>27</xdr:col>
      <xdr:colOff>114300</xdr:colOff>
      <xdr:row>46</xdr:row>
      <xdr:rowOff>7620</xdr:rowOff>
    </xdr:from>
    <xdr:to>
      <xdr:col>29</xdr:col>
      <xdr:colOff>342900</xdr:colOff>
      <xdr:row>52</xdr:row>
      <xdr:rowOff>83820</xdr:rowOff>
    </xdr:to>
    <xdr:sp macro="" textlink="">
      <xdr:nvSpPr>
        <xdr:cNvPr id="4" name="TextBox 3">
          <a:extLst>
            <a:ext uri="{FF2B5EF4-FFF2-40B4-BE49-F238E27FC236}">
              <a16:creationId xmlns:a16="http://schemas.microsoft.com/office/drawing/2014/main" id="{CBF13FAA-0D9F-183F-EE24-83A0B6FEDCCE}"/>
            </a:ext>
          </a:extLst>
        </xdr:cNvPr>
        <xdr:cNvSpPr txBox="1"/>
      </xdr:nvSpPr>
      <xdr:spPr>
        <a:xfrm>
          <a:off x="14828520" y="8138160"/>
          <a:ext cx="2209800" cy="1127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panose="020B0604020202020204" pitchFamily="34" charset="0"/>
              <a:cs typeface="Arial" panose="020B0604020202020204" pitchFamily="34" charset="0"/>
            </a:rPr>
            <a:t>We used</a:t>
          </a:r>
          <a:r>
            <a:rPr lang="en-IN" sz="1100" baseline="0">
              <a:latin typeface="Arial" panose="020B0604020202020204" pitchFamily="34" charset="0"/>
              <a:cs typeface="Arial" panose="020B0604020202020204" pitchFamily="34" charset="0"/>
            </a:rPr>
            <a:t> @Risk to simulate the production in each day of a month with 10000 simulations to get accurate mean and standard deviation values of production for each month.</a:t>
          </a:r>
          <a:endParaRPr lang="en-IN" sz="1100">
            <a:latin typeface="Arial" panose="020B0604020202020204" pitchFamily="34" charset="0"/>
            <a:cs typeface="Arial" panose="020B060402020202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nevarten Senthilnathan (Student)" id="{F52CEC2C-2692-4566-A59B-212C24A7B5D0}" userId="S::asenth18@sundevils.asu.edu::e2fbd51a-0634-4897-80f1-c25ef323b48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51" dT="2023-03-01T08:23:47.96" personId="{F52CEC2C-2692-4566-A59B-212C24A7B5D0}" id="{5129EB89-4C82-4626-8351-54D36ECC17C7}">
    <text xml:space="preserve">Decision Variable
</text>
  </threadedComment>
  <threadedComment ref="B62" dT="2023-03-01T08:40:04.90" personId="{F52CEC2C-2692-4566-A59B-212C24A7B5D0}" id="{177B6872-5527-41E0-ADA1-CF876EBA9DC1}">
    <text>Generating Years for the model</text>
  </threadedComment>
  <threadedComment ref="C62" dT="2023-03-01T08:40:14.65" personId="{F52CEC2C-2692-4566-A59B-212C24A7B5D0}" id="{C0E3219C-5DEE-4964-B641-14BA1B60875F}">
    <text>Generating Months for the model</text>
  </threadedComment>
  <threadedComment ref="D62" dT="2023-03-01T08:40:30.11" personId="{F52CEC2C-2692-4566-A59B-212C24A7B5D0}" id="{F026071D-2149-463C-BE8F-AB0DAF92F51C}">
    <text>Generating Days within a month for the model</text>
  </threadedComment>
  <threadedComment ref="F62" dT="2023-03-01T08:41:27.69" personId="{F52CEC2C-2692-4566-A59B-212C24A7B5D0}" id="{C1617EC1-2246-4C76-A81D-C8384D09AADB}">
    <text>Day of the week to determine if it's a weekend or weekday</text>
  </threadedComment>
  <threadedComment ref="G62" dT="2023-03-01T08:41:37.49" personId="{F52CEC2C-2692-4566-A59B-212C24A7B5D0}" id="{1A77804C-2091-4A6C-86BE-8B00CD8512E2}">
    <text>Hours within a day for the model</text>
  </threadedComment>
  <threadedComment ref="H62" dT="2023-03-01T08:42:12.57" personId="{F52CEC2C-2692-4566-A59B-212C24A7B5D0}" id="{054B9A3A-9A53-4C7E-B461-1672C5C2386D}">
    <text>Classifying the time to determine cost</text>
  </threadedComment>
  <threadedComment ref="I62" dT="2023-03-01T08:42:25.64" personId="{F52CEC2C-2692-4566-A59B-212C24A7B5D0}" id="{450B77CC-6967-4973-97B0-12DE9621F39C}">
    <text>Classifying the weather for cost</text>
  </threadedComment>
  <threadedComment ref="K62" dT="2023-03-01T08:42:49.38" personId="{F52CEC2C-2692-4566-A59B-212C24A7B5D0}" id="{2090C063-FBE6-4AE4-BFF8-26D36C970BC0}">
    <text>Determining whether it is a Holiday(Weekend) or not.</text>
  </threadedComment>
  <threadedComment ref="L62" dT="2023-03-01T08:43:05.92" personId="{F52CEC2C-2692-4566-A59B-212C24A7B5D0}" id="{175B6BFA-90D1-4E91-90A6-F3C602CC7D28}">
    <text xml:space="preserve">Demand Generated for the given specifications.
</text>
  </threadedComment>
  <threadedComment ref="L62" dT="2023-03-01T08:53:37.19" personId="{F52CEC2C-2692-4566-A59B-212C24A7B5D0}" id="{A067F364-541E-42A3-A08F-1685F0B00353}" parentId="{175B6BFA-90D1-4E91-90A6-F3C602CC7D28}">
    <text>For the demand, we check if a the day is a weekday or weekend and check for the hour's mean and standard deviation clustered above in the table using V-LOOKUP and generate the exact value.</text>
  </threadedComment>
  <threadedComment ref="M62" dT="2023-03-01T08:43:16.12" personId="{F52CEC2C-2692-4566-A59B-212C24A7B5D0}" id="{0EBCEDE3-BFE9-4A4C-A44A-76EE4B872495}">
    <text>Cost for Plan 1 for each hour</text>
  </threadedComment>
  <threadedComment ref="M62" dT="2023-03-01T08:54:11.72" personId="{F52CEC2C-2692-4566-A59B-212C24A7B5D0}" id="{A4F8450E-5362-426B-9F1A-F6A40CE9A602}" parentId="{0EBCEDE3-BFE9-4A4C-A44A-76EE4B872495}">
    <text xml:space="preserve">We check if the month has winter or summer weather and charge accordingly.
</text>
  </threadedComment>
  <threadedComment ref="N62" dT="2023-03-01T08:43:40.76" personId="{F52CEC2C-2692-4566-A59B-212C24A7B5D0}" id="{39358203-5733-4580-8E08-AE8FCC1C6356}">
    <text>Demand Cost accumulated if it is On-Peak for Plan 1</text>
  </threadedComment>
  <threadedComment ref="N62" dT="2023-03-01T08:54:38.46" personId="{F52CEC2C-2692-4566-A59B-212C24A7B5D0}" id="{D97E9344-51B3-4F32-B641-60083F068278}" parentId="{39358203-5733-4580-8E08-AE8FCC1C6356}">
    <text>We check if the hour is "On-Peak" or not and charge accordingly.</text>
  </threadedComment>
  <threadedComment ref="O62" dT="2023-03-01T08:43:49.25" personId="{F52CEC2C-2692-4566-A59B-212C24A7B5D0}" id="{58838486-5CD3-4D36-A193-84ED1414B7A7}">
    <text xml:space="preserve">Charge cost for Plan 2
</text>
  </threadedComment>
  <threadedComment ref="O62" dT="2023-03-01T08:54:53.99" personId="{F52CEC2C-2692-4566-A59B-212C24A7B5D0}" id="{A7970E4B-4EE0-420B-B988-B1192451785A}" parentId="{58838486-5CD3-4D36-A193-84ED1414B7A7}">
    <text>Similar functionality to Part 1 Charge cost</text>
  </threadedComment>
  <threadedComment ref="Q62" dT="2023-03-01T08:44:47.11" personId="{F52CEC2C-2692-4566-A59B-212C24A7B5D0}" id="{39F7B344-1AA6-443C-A218-925335F5A771}">
    <text>Generated production of solar panel energy based on the parameters we obtained.</text>
  </threadedComment>
  <threadedComment ref="R62" dT="2023-03-01T08:45:19.12" personId="{F52CEC2C-2692-4566-A59B-212C24A7B5D0}" id="{450128B7-A51A-466B-8684-9890F5298A53}">
    <text>Storing Credits accrued for each hour based on the credit/kwhr parameter given by APS.</text>
  </threadedComment>
  <threadedComment ref="R62" dT="2023-03-01T08:55:24.29" personId="{F52CEC2C-2692-4566-A59B-212C24A7B5D0}" id="{2DA89980-1692-4A19-8ECF-B80B6F43D575}" parentId="{450128B7-A51A-466B-8684-9890F5298A53}">
    <text>Check if a credit is accrued or not based on the difference between production and demand.</text>
  </threadedComment>
  <threadedComment ref="T62" dT="2023-03-01T08:45:55.93" personId="{F52CEC2C-2692-4566-A59B-212C24A7B5D0}" id="{49E3AB33-D592-4A8C-970C-8B4BC2B96325}">
    <text>Charge accrued by Plan 1. We use plan 1 in the solar panel production model since it costs lesser than Plan 2.</text>
  </threadedComment>
  <threadedComment ref="T62" dT="2023-03-01T08:56:38.70" personId="{F52CEC2C-2692-4566-A59B-212C24A7B5D0}" id="{BD95A09E-821E-47C4-BE5E-CEBEF77CC6EB}" parentId="{49E3AB33-D592-4A8C-970C-8B4BC2B96325}">
    <text>Charge obtained based on the difference between demand and production.</text>
  </threadedComment>
  <threadedComment ref="U62" dT="2023-03-01T08:46:46.28" personId="{F52CEC2C-2692-4566-A59B-212C24A7B5D0}" id="{B825FFA3-BCA9-43E2-B614-ABACF44560E9}">
    <text>Calculating the demand costs for plan 1</text>
  </threadedComment>
  <threadedComment ref="U62" dT="2023-03-01T08:57:19.85" personId="{F52CEC2C-2692-4566-A59B-212C24A7B5D0}" id="{076FC704-0957-4AF5-BA15-9EB01FD71AAF}" parentId="{B825FFA3-BCA9-43E2-B614-ABACF44560E9}">
    <text>Similar to previous demand cost, we check if it is "On-Peak" or not and charge accordingly</text>
  </threadedComment>
  <threadedComment ref="V62" dT="2023-03-01T08:47:15.70" personId="{F52CEC2C-2692-4566-A59B-212C24A7B5D0}" id="{CC6A15E5-A796-462F-9906-BBDD2D34FD19}">
    <text xml:space="preserve">Accumulating the total cost for each hour, based on whether credit or charge accrues. </text>
  </threadedComment>
  <threadedComment ref="V62" dT="2023-03-01T08:58:09.87" personId="{F52CEC2C-2692-4566-A59B-212C24A7B5D0}" id="{E4C27FBF-0C63-4036-9C2B-ED4D60E999A1}" parentId="{CC6A15E5-A796-462F-9906-BBDD2D34FD19}">
    <text>Net cost is calculated by accumulating each hour's production, demand, credit and charge accrued.</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52BE3-FD8A-419D-8B21-A791F839F64D}">
  <dimension ref="A1"/>
  <sheetViews>
    <sheetView showGridLines="0" tabSelected="1" workbookViewId="0">
      <selection activeCell="S13" sqref="S13"/>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057BA-3855-4EF0-B01E-5E7A76809E4E}">
  <dimension ref="A1"/>
  <sheetViews>
    <sheetView showGridLines="0" workbookViewId="0"/>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4A292-59A4-434E-9DBD-2515894FB267}">
  <dimension ref="A1:V8990"/>
  <sheetViews>
    <sheetView showGridLines="0" topLeftCell="A43" workbookViewId="0">
      <selection activeCell="H49" sqref="H49"/>
    </sheetView>
  </sheetViews>
  <sheetFormatPr defaultColWidth="8.77734375" defaultRowHeight="13.8" x14ac:dyDescent="0.3"/>
  <cols>
    <col min="1" max="1" width="8.77734375" style="35"/>
    <col min="2" max="2" width="22.21875" style="35" bestFit="1" customWidth="1"/>
    <col min="3" max="3" width="30.77734375" style="35" bestFit="1" customWidth="1"/>
    <col min="4" max="4" width="30.5546875" style="35" bestFit="1" customWidth="1"/>
    <col min="5" max="5" width="22.33203125" style="35" bestFit="1" customWidth="1"/>
    <col min="6" max="6" width="15.77734375" style="35" bestFit="1" customWidth="1"/>
    <col min="7" max="7" width="12.6640625" style="35" bestFit="1" customWidth="1"/>
    <col min="8" max="8" width="20.109375" style="35" bestFit="1" customWidth="1"/>
    <col min="9" max="9" width="8.109375" style="35" bestFit="1" customWidth="1"/>
    <col min="10" max="10" width="8.5546875" style="35" bestFit="1" customWidth="1"/>
    <col min="11" max="11" width="22.6640625" style="35" bestFit="1" customWidth="1"/>
    <col min="12" max="12" width="12" style="35" bestFit="1" customWidth="1"/>
    <col min="13" max="13" width="11.88671875" style="35" bestFit="1" customWidth="1"/>
    <col min="14" max="14" width="14" style="35" bestFit="1" customWidth="1"/>
    <col min="15" max="15" width="11.77734375" style="35" bestFit="1" customWidth="1"/>
    <col min="16" max="16" width="8.77734375" style="35" bestFit="1" customWidth="1"/>
    <col min="17" max="17" width="22.6640625" style="35" bestFit="1" customWidth="1"/>
    <col min="18" max="18" width="13.6640625" style="35" bestFit="1" customWidth="1"/>
    <col min="19" max="19" width="11.88671875" style="35" bestFit="1" customWidth="1"/>
    <col min="20" max="20" width="14" style="35" customWidth="1"/>
    <col min="21" max="21" width="12" style="35" bestFit="1" customWidth="1"/>
    <col min="22" max="22" width="11.77734375" style="35" bestFit="1" customWidth="1"/>
    <col min="23" max="16384" width="8.77734375" style="35"/>
  </cols>
  <sheetData>
    <row r="1" spans="1:21" ht="14.4" thickBot="1" x14ac:dyDescent="0.35">
      <c r="A1" s="63" t="s">
        <v>483</v>
      </c>
    </row>
    <row r="2" spans="1:21" ht="14.4" thickBot="1" x14ac:dyDescent="0.35">
      <c r="B2" s="64" t="s">
        <v>34</v>
      </c>
      <c r="C2" s="65"/>
      <c r="D2" s="65"/>
      <c r="E2" s="65"/>
      <c r="F2" s="65"/>
      <c r="G2" s="65"/>
      <c r="H2" s="66" t="s">
        <v>35</v>
      </c>
      <c r="I2" s="65"/>
      <c r="J2" s="65"/>
      <c r="K2" s="65"/>
      <c r="L2" s="65"/>
      <c r="M2" s="65"/>
      <c r="N2" s="65"/>
      <c r="O2" s="65"/>
      <c r="P2" s="65"/>
      <c r="Q2" s="65"/>
      <c r="R2" s="65"/>
      <c r="S2" s="65"/>
      <c r="T2" s="65"/>
      <c r="U2" s="67"/>
    </row>
    <row r="3" spans="1:21" x14ac:dyDescent="0.3">
      <c r="B3" s="26" t="s">
        <v>476</v>
      </c>
      <c r="C3" s="27" t="s">
        <v>23</v>
      </c>
      <c r="D3" s="27" t="s">
        <v>36</v>
      </c>
      <c r="E3" s="27" t="s">
        <v>25</v>
      </c>
      <c r="F3" s="28" t="s">
        <v>26</v>
      </c>
      <c r="J3" s="68" t="s">
        <v>27</v>
      </c>
      <c r="K3" s="65"/>
      <c r="L3" s="65"/>
      <c r="M3" s="65"/>
      <c r="N3" s="65"/>
      <c r="O3" s="65"/>
      <c r="P3" s="69" t="s">
        <v>28</v>
      </c>
      <c r="Q3" s="65"/>
      <c r="R3" s="65"/>
      <c r="S3" s="65"/>
      <c r="T3" s="67"/>
      <c r="U3" s="70"/>
    </row>
    <row r="4" spans="1:21" x14ac:dyDescent="0.3">
      <c r="B4" s="71">
        <v>1</v>
      </c>
      <c r="C4" s="13" t="s">
        <v>8</v>
      </c>
      <c r="D4" s="12">
        <v>1.1749243240172136</v>
      </c>
      <c r="E4" s="12">
        <v>1.1213323277268008</v>
      </c>
      <c r="F4" s="14">
        <v>0.11035791357260362</v>
      </c>
      <c r="J4" s="72" t="s">
        <v>29</v>
      </c>
      <c r="K4" s="73" t="s">
        <v>30</v>
      </c>
      <c r="L4" s="74" t="s">
        <v>31</v>
      </c>
      <c r="M4" s="74" t="s">
        <v>32</v>
      </c>
      <c r="N4" s="74" t="s">
        <v>33</v>
      </c>
      <c r="O4" s="74"/>
      <c r="P4" s="75" t="s">
        <v>29</v>
      </c>
      <c r="Q4" s="74" t="s">
        <v>30</v>
      </c>
      <c r="R4" s="74" t="s">
        <v>31</v>
      </c>
      <c r="S4" s="74" t="s">
        <v>32</v>
      </c>
      <c r="T4" s="76" t="s">
        <v>33</v>
      </c>
      <c r="U4" s="70"/>
    </row>
    <row r="5" spans="1:21" x14ac:dyDescent="0.3">
      <c r="B5" s="71">
        <v>2</v>
      </c>
      <c r="C5" s="13" t="s">
        <v>9</v>
      </c>
      <c r="D5" s="12">
        <v>1.3433233470167942</v>
      </c>
      <c r="E5" s="12">
        <v>1.2102863290968862</v>
      </c>
      <c r="F5" s="14">
        <v>0.11219384133603159</v>
      </c>
      <c r="J5" s="77">
        <v>0</v>
      </c>
      <c r="K5" s="78">
        <v>2.2985643982002211</v>
      </c>
      <c r="L5" s="35">
        <v>3</v>
      </c>
      <c r="M5" s="78">
        <v>3.2097723951030663</v>
      </c>
      <c r="N5" s="78">
        <v>0.52798747645098876</v>
      </c>
      <c r="P5" s="79">
        <v>0</v>
      </c>
      <c r="Q5" s="78">
        <v>2.2585257352941168</v>
      </c>
      <c r="R5" s="35">
        <v>6</v>
      </c>
      <c r="S5" s="78">
        <v>3.1375197199792493</v>
      </c>
      <c r="T5" s="80">
        <v>0.43594785265648028</v>
      </c>
      <c r="U5" s="70"/>
    </row>
    <row r="6" spans="1:21" x14ac:dyDescent="0.3">
      <c r="B6" s="71">
        <v>3</v>
      </c>
      <c r="C6" s="13" t="s">
        <v>10</v>
      </c>
      <c r="D6" s="12">
        <v>1.3675408620201817</v>
      </c>
      <c r="E6" s="12">
        <v>1.3964494314493998</v>
      </c>
      <c r="F6" s="14">
        <v>0.12207781561451612</v>
      </c>
      <c r="J6" s="77">
        <v>1</v>
      </c>
      <c r="K6" s="78">
        <v>1.9693692913385821</v>
      </c>
      <c r="L6" s="35">
        <v>1</v>
      </c>
      <c r="M6" s="78">
        <v>1.7377074642455412</v>
      </c>
      <c r="N6" s="78">
        <v>0.12803401788069738</v>
      </c>
      <c r="P6" s="79">
        <v>1</v>
      </c>
      <c r="Q6" s="78">
        <v>1.9362769607843171</v>
      </c>
      <c r="R6" s="35">
        <v>4</v>
      </c>
      <c r="S6" s="78">
        <v>1.7142310924369768</v>
      </c>
      <c r="T6" s="80">
        <v>0.12499410906970021</v>
      </c>
      <c r="U6" s="70"/>
    </row>
    <row r="7" spans="1:21" x14ac:dyDescent="0.3">
      <c r="B7" s="71">
        <v>4</v>
      </c>
      <c r="C7" s="13" t="s">
        <v>11</v>
      </c>
      <c r="D7" s="12">
        <v>1.7332705849928804</v>
      </c>
      <c r="E7" s="12">
        <v>1.6619249364678639</v>
      </c>
      <c r="F7" s="14">
        <v>0.13927158019248248</v>
      </c>
      <c r="J7" s="77">
        <v>2</v>
      </c>
      <c r="K7" s="78">
        <v>1.8048557930258686</v>
      </c>
      <c r="L7" s="35">
        <v>1</v>
      </c>
      <c r="M7" s="78">
        <v>1.7377074642455412</v>
      </c>
      <c r="N7" s="78">
        <v>0.12803401788069738</v>
      </c>
      <c r="P7" s="79">
        <v>2</v>
      </c>
      <c r="Q7" s="78">
        <v>1.7865514705882373</v>
      </c>
      <c r="R7" s="35">
        <v>4</v>
      </c>
      <c r="S7" s="78">
        <v>1.7142310924369768</v>
      </c>
      <c r="T7" s="80">
        <v>0.12499410906970021</v>
      </c>
      <c r="U7" s="70"/>
    </row>
    <row r="8" spans="1:21" x14ac:dyDescent="0.3">
      <c r="B8" s="71">
        <v>5</v>
      </c>
      <c r="C8" s="13" t="s">
        <v>12</v>
      </c>
      <c r="D8" s="12">
        <v>1.6318532733646161</v>
      </c>
      <c r="E8" s="12">
        <v>1.6849304233823088</v>
      </c>
      <c r="F8" s="14">
        <v>0.1383394728804698</v>
      </c>
      <c r="J8" s="77">
        <v>3</v>
      </c>
      <c r="K8" s="78">
        <v>1.7151209786276724</v>
      </c>
      <c r="L8" s="35">
        <v>1</v>
      </c>
      <c r="M8" s="78">
        <v>1.7377074642455412</v>
      </c>
      <c r="N8" s="78">
        <v>0.12803401788069738</v>
      </c>
      <c r="P8" s="79">
        <v>3</v>
      </c>
      <c r="Q8" s="78">
        <v>1.6887095588235326</v>
      </c>
      <c r="R8" s="35">
        <v>4</v>
      </c>
      <c r="S8" s="78">
        <v>1.7142310924369768</v>
      </c>
      <c r="T8" s="80">
        <v>0.12499410906970021</v>
      </c>
      <c r="U8" s="70"/>
    </row>
    <row r="9" spans="1:21" x14ac:dyDescent="0.3">
      <c r="B9" s="71">
        <v>6</v>
      </c>
      <c r="C9" s="13" t="s">
        <v>13</v>
      </c>
      <c r="D9" s="12">
        <v>1.8733298064267334</v>
      </c>
      <c r="E9" s="12">
        <v>1.7852831629899171</v>
      </c>
      <c r="F9" s="14">
        <v>0.15217006054864105</v>
      </c>
      <c r="J9" s="77">
        <v>4</v>
      </c>
      <c r="K9" s="78">
        <v>1.6563614735658025</v>
      </c>
      <c r="L9" s="35">
        <v>1</v>
      </c>
      <c r="M9" s="78">
        <v>1.7377074642455412</v>
      </c>
      <c r="N9" s="78">
        <v>0.12803401788069738</v>
      </c>
      <c r="P9" s="79">
        <v>4</v>
      </c>
      <c r="Q9" s="78">
        <v>1.6243063725490223</v>
      </c>
      <c r="R9" s="35">
        <v>4</v>
      </c>
      <c r="S9" s="78">
        <v>1.7142310924369768</v>
      </c>
      <c r="T9" s="80">
        <v>0.12499410906970021</v>
      </c>
      <c r="U9" s="70"/>
    </row>
    <row r="10" spans="1:21" x14ac:dyDescent="0.3">
      <c r="B10" s="71">
        <v>7</v>
      </c>
      <c r="C10" s="13" t="s">
        <v>14</v>
      </c>
      <c r="D10" s="12">
        <v>1.7313844443854089</v>
      </c>
      <c r="E10" s="12">
        <v>1.6599906719549544</v>
      </c>
      <c r="F10" s="14">
        <v>0.13765789744476389</v>
      </c>
      <c r="J10" s="77">
        <v>5</v>
      </c>
      <c r="K10" s="78">
        <v>1.5995645669291385</v>
      </c>
      <c r="L10" s="35">
        <v>1</v>
      </c>
      <c r="M10" s="78">
        <v>1.7377074642455412</v>
      </c>
      <c r="N10" s="78">
        <v>0.12803401788069738</v>
      </c>
      <c r="P10" s="79">
        <v>5</v>
      </c>
      <c r="Q10" s="78">
        <v>1.59416911764706</v>
      </c>
      <c r="R10" s="35">
        <v>4</v>
      </c>
      <c r="S10" s="78">
        <v>1.7142310924369768</v>
      </c>
      <c r="T10" s="80">
        <v>0.12499410906970021</v>
      </c>
      <c r="U10" s="70"/>
    </row>
    <row r="11" spans="1:21" x14ac:dyDescent="0.3">
      <c r="B11" s="71">
        <v>8</v>
      </c>
      <c r="C11" s="13" t="s">
        <v>15</v>
      </c>
      <c r="D11" s="12">
        <v>1.5364171599338663</v>
      </c>
      <c r="E11" s="12">
        <v>1.5741076394800957</v>
      </c>
      <c r="F11" s="14">
        <v>0.13263441272428289</v>
      </c>
      <c r="J11" s="77">
        <v>6</v>
      </c>
      <c r="K11" s="78">
        <v>1.630727221597301</v>
      </c>
      <c r="L11" s="35">
        <v>1</v>
      </c>
      <c r="M11" s="78">
        <v>1.7377074642455412</v>
      </c>
      <c r="N11" s="78">
        <v>0.12803401788069738</v>
      </c>
      <c r="P11" s="79">
        <v>6</v>
      </c>
      <c r="Q11" s="78">
        <v>1.6001801470588244</v>
      </c>
      <c r="R11" s="35">
        <v>4</v>
      </c>
      <c r="S11" s="78">
        <v>1.7142310924369768</v>
      </c>
      <c r="T11" s="80">
        <v>0.12499410906970021</v>
      </c>
      <c r="U11" s="70"/>
    </row>
    <row r="12" spans="1:21" x14ac:dyDescent="0.3">
      <c r="B12" s="71">
        <v>9</v>
      </c>
      <c r="C12" s="13" t="s">
        <v>16</v>
      </c>
      <c r="D12" s="12">
        <v>1.6793578820669541</v>
      </c>
      <c r="E12" s="12">
        <v>1.5149395086444732</v>
      </c>
      <c r="F12" s="14">
        <v>0.1457851913119062</v>
      </c>
      <c r="J12" s="77">
        <v>7</v>
      </c>
      <c r="K12" s="78">
        <v>1.7879529246344226</v>
      </c>
      <c r="L12" s="35">
        <v>1</v>
      </c>
      <c r="M12" s="78">
        <v>1.7377074642455412</v>
      </c>
      <c r="N12" s="78">
        <v>0.12803401788069738</v>
      </c>
      <c r="P12" s="79">
        <v>7</v>
      </c>
      <c r="Q12" s="78">
        <v>1.7694240196078455</v>
      </c>
      <c r="R12" s="35">
        <v>4</v>
      </c>
      <c r="S12" s="78">
        <v>1.7142310924369768</v>
      </c>
      <c r="T12" s="80">
        <v>0.12499410906970021</v>
      </c>
      <c r="U12" s="70"/>
    </row>
    <row r="13" spans="1:21" x14ac:dyDescent="0.3">
      <c r="B13" s="71">
        <v>10</v>
      </c>
      <c r="C13" s="13" t="s">
        <v>17</v>
      </c>
      <c r="D13" s="12">
        <v>1.2676940624341979</v>
      </c>
      <c r="E13" s="12">
        <v>1.3191704917606428</v>
      </c>
      <c r="F13" s="14">
        <v>0.1212077950338363</v>
      </c>
      <c r="J13" s="77">
        <v>8</v>
      </c>
      <c r="K13" s="78">
        <v>1.8736401574803159</v>
      </c>
      <c r="L13" s="35">
        <v>2</v>
      </c>
      <c r="M13" s="78">
        <v>2.3076513756747237</v>
      </c>
      <c r="N13" s="78">
        <v>0.41716070962705809</v>
      </c>
      <c r="P13" s="79">
        <v>8</v>
      </c>
      <c r="Q13" s="78">
        <v>1.8802205882352947</v>
      </c>
      <c r="R13" s="35">
        <v>5</v>
      </c>
      <c r="S13" s="78">
        <v>2.4296635253351533</v>
      </c>
      <c r="T13" s="80">
        <v>0.41716070962705809</v>
      </c>
      <c r="U13" s="70"/>
    </row>
    <row r="14" spans="1:21" x14ac:dyDescent="0.3">
      <c r="B14" s="71">
        <v>11</v>
      </c>
      <c r="C14" s="13" t="s">
        <v>18</v>
      </c>
      <c r="D14" s="12">
        <v>1.1589831330663689</v>
      </c>
      <c r="E14" s="12">
        <v>1.159221890813807</v>
      </c>
      <c r="F14" s="14">
        <v>0.11215222809562349</v>
      </c>
      <c r="J14" s="77">
        <v>9</v>
      </c>
      <c r="K14" s="78">
        <v>1.8913829583801993</v>
      </c>
      <c r="L14" s="35">
        <v>2</v>
      </c>
      <c r="M14" s="78">
        <v>2.3076513756747237</v>
      </c>
      <c r="N14" s="78">
        <v>0.41716070962705809</v>
      </c>
      <c r="P14" s="79">
        <v>9</v>
      </c>
      <c r="Q14" s="78">
        <v>1.9527806372549028</v>
      </c>
      <c r="R14" s="35">
        <v>5</v>
      </c>
      <c r="S14" s="78">
        <v>2.4296635253351533</v>
      </c>
      <c r="T14" s="80">
        <v>0.41716070962705809</v>
      </c>
      <c r="U14" s="70"/>
    </row>
    <row r="15" spans="1:21" ht="14.4" thickBot="1" x14ac:dyDescent="0.35">
      <c r="B15" s="81">
        <v>12</v>
      </c>
      <c r="C15" s="17" t="s">
        <v>19</v>
      </c>
      <c r="D15" s="16">
        <v>1.0778506880108139</v>
      </c>
      <c r="E15" s="16">
        <v>1.1142133179825644</v>
      </c>
      <c r="F15" s="18">
        <v>0.11066089148808897</v>
      </c>
      <c r="J15" s="77">
        <v>10</v>
      </c>
      <c r="K15" s="78">
        <v>1.8979582114735674</v>
      </c>
      <c r="L15" s="35">
        <v>2</v>
      </c>
      <c r="M15" s="78">
        <v>2.3076513756747237</v>
      </c>
      <c r="N15" s="78">
        <v>0.41716070962705809</v>
      </c>
      <c r="P15" s="79">
        <v>10</v>
      </c>
      <c r="Q15" s="78">
        <v>1.9506078431372573</v>
      </c>
      <c r="R15" s="35">
        <v>5</v>
      </c>
      <c r="S15" s="78">
        <v>2.4296635253351533</v>
      </c>
      <c r="T15" s="80">
        <v>0.41716070962705809</v>
      </c>
      <c r="U15" s="70"/>
    </row>
    <row r="16" spans="1:21" ht="14.4" thickBot="1" x14ac:dyDescent="0.35">
      <c r="B16" s="82"/>
      <c r="J16" s="77">
        <v>11</v>
      </c>
      <c r="K16" s="78">
        <v>2.0349510686164205</v>
      </c>
      <c r="L16" s="35">
        <v>2</v>
      </c>
      <c r="M16" s="78">
        <v>2.3076513756747237</v>
      </c>
      <c r="N16" s="78">
        <v>0.41716070962705809</v>
      </c>
      <c r="P16" s="79">
        <v>11</v>
      </c>
      <c r="Q16" s="78">
        <v>2.1357426470588252</v>
      </c>
      <c r="R16" s="35">
        <v>5</v>
      </c>
      <c r="S16" s="78">
        <v>2.4296635253351533</v>
      </c>
      <c r="T16" s="80">
        <v>0.41716070962705809</v>
      </c>
      <c r="U16" s="70"/>
    </row>
    <row r="17" spans="2:21" x14ac:dyDescent="0.3">
      <c r="B17" s="82"/>
      <c r="C17" s="26" t="s">
        <v>37</v>
      </c>
      <c r="D17" s="27" t="s">
        <v>51</v>
      </c>
      <c r="E17" s="27" t="s">
        <v>23</v>
      </c>
      <c r="F17" s="28" t="s">
        <v>50</v>
      </c>
      <c r="J17" s="77">
        <v>12</v>
      </c>
      <c r="K17" s="78">
        <v>2.2360711473565833</v>
      </c>
      <c r="L17" s="35">
        <v>2</v>
      </c>
      <c r="M17" s="78">
        <v>2.3076513756747237</v>
      </c>
      <c r="N17" s="78">
        <v>0.41716070962705809</v>
      </c>
      <c r="P17" s="79">
        <v>12</v>
      </c>
      <c r="Q17" s="78">
        <v>2.3660257352941221</v>
      </c>
      <c r="R17" s="35">
        <v>5</v>
      </c>
      <c r="S17" s="78">
        <v>2.4296635253351533</v>
      </c>
      <c r="T17" s="80">
        <v>0.41716070962705809</v>
      </c>
      <c r="U17" s="70"/>
    </row>
    <row r="18" spans="2:21" x14ac:dyDescent="0.3">
      <c r="B18" s="82"/>
      <c r="C18" s="23" t="s">
        <v>38</v>
      </c>
      <c r="D18" s="83">
        <v>42005</v>
      </c>
      <c r="E18" s="13">
        <f>MONTH(D18)</f>
        <v>1</v>
      </c>
      <c r="F18" s="51">
        <f>DAY(D18)</f>
        <v>1</v>
      </c>
      <c r="J18" s="77">
        <v>13</v>
      </c>
      <c r="K18" s="78">
        <v>2.4415723847019111</v>
      </c>
      <c r="L18" s="35">
        <v>2</v>
      </c>
      <c r="M18" s="78">
        <v>2.3076513756747237</v>
      </c>
      <c r="N18" s="78">
        <v>0.41716070962705809</v>
      </c>
      <c r="P18" s="79">
        <v>13</v>
      </c>
      <c r="Q18" s="78">
        <v>2.5940183823529441</v>
      </c>
      <c r="R18" s="35">
        <v>5</v>
      </c>
      <c r="S18" s="78">
        <v>2.4296635253351533</v>
      </c>
      <c r="T18" s="80">
        <v>0.41716070962705809</v>
      </c>
      <c r="U18" s="70"/>
    </row>
    <row r="19" spans="2:21" x14ac:dyDescent="0.3">
      <c r="B19" s="82"/>
      <c r="C19" s="23" t="s">
        <v>39</v>
      </c>
      <c r="D19" s="83">
        <v>42023</v>
      </c>
      <c r="E19" s="13">
        <f t="shared" ref="E19:E29" si="0">MONTH(D19)</f>
        <v>1</v>
      </c>
      <c r="F19" s="51">
        <f t="shared" ref="F19:F29" si="1">DAY(D19)</f>
        <v>19</v>
      </c>
      <c r="J19" s="77">
        <v>14</v>
      </c>
      <c r="K19" s="78">
        <v>2.6606874648679026</v>
      </c>
      <c r="L19" s="35">
        <v>2</v>
      </c>
      <c r="M19" s="78">
        <v>2.3076513756747237</v>
      </c>
      <c r="N19" s="78">
        <v>0.41716070962705809</v>
      </c>
      <c r="P19" s="79">
        <v>14</v>
      </c>
      <c r="Q19" s="78">
        <v>2.8180784313725527</v>
      </c>
      <c r="R19" s="35">
        <v>5</v>
      </c>
      <c r="S19" s="78">
        <v>2.4296635253351533</v>
      </c>
      <c r="T19" s="80">
        <v>0.41716070962705809</v>
      </c>
      <c r="U19" s="70"/>
    </row>
    <row r="20" spans="2:21" x14ac:dyDescent="0.3">
      <c r="B20" s="82"/>
      <c r="C20" s="23" t="s">
        <v>40</v>
      </c>
      <c r="D20" s="83">
        <v>42051</v>
      </c>
      <c r="E20" s="13">
        <f t="shared" si="0"/>
        <v>2</v>
      </c>
      <c r="F20" s="51">
        <f t="shared" si="1"/>
        <v>16</v>
      </c>
      <c r="J20" s="77">
        <v>15</v>
      </c>
      <c r="K20" s="78">
        <v>2.775588701517703</v>
      </c>
      <c r="L20" s="35">
        <v>2</v>
      </c>
      <c r="M20" s="78">
        <v>2.3076513756747237</v>
      </c>
      <c r="N20" s="78">
        <v>0.41716070962705809</v>
      </c>
      <c r="P20" s="79">
        <v>15</v>
      </c>
      <c r="Q20" s="78">
        <v>2.9665674019607877</v>
      </c>
      <c r="R20" s="35">
        <v>5</v>
      </c>
      <c r="S20" s="78">
        <v>2.4296635253351533</v>
      </c>
      <c r="T20" s="80">
        <v>0.41716070962705809</v>
      </c>
      <c r="U20" s="70"/>
    </row>
    <row r="21" spans="2:21" x14ac:dyDescent="0.3">
      <c r="B21" s="82"/>
      <c r="C21" s="23" t="s">
        <v>41</v>
      </c>
      <c r="D21" s="83">
        <v>42094</v>
      </c>
      <c r="E21" s="13">
        <f t="shared" si="0"/>
        <v>3</v>
      </c>
      <c r="F21" s="51">
        <f t="shared" si="1"/>
        <v>31</v>
      </c>
      <c r="J21" s="77">
        <v>16</v>
      </c>
      <c r="K21" s="78">
        <v>2.9570102866779093</v>
      </c>
      <c r="L21" s="35">
        <v>2</v>
      </c>
      <c r="M21" s="78">
        <v>2.3076513756747237</v>
      </c>
      <c r="N21" s="78">
        <v>0.41716070962705809</v>
      </c>
      <c r="P21" s="79">
        <v>16</v>
      </c>
      <c r="Q21" s="78">
        <v>3.2029300613496936</v>
      </c>
      <c r="R21" s="35">
        <v>5</v>
      </c>
      <c r="S21" s="78">
        <v>2.4296635253351533</v>
      </c>
      <c r="T21" s="80">
        <v>0.41716070962705809</v>
      </c>
      <c r="U21" s="70"/>
    </row>
    <row r="22" spans="2:21" x14ac:dyDescent="0.3">
      <c r="B22" s="82"/>
      <c r="C22" s="23" t="s">
        <v>42</v>
      </c>
      <c r="D22" s="83">
        <v>42149</v>
      </c>
      <c r="E22" s="13">
        <f t="shared" si="0"/>
        <v>5</v>
      </c>
      <c r="F22" s="51">
        <f t="shared" si="1"/>
        <v>25</v>
      </c>
      <c r="J22" s="77">
        <v>17</v>
      </c>
      <c r="K22" s="78">
        <v>3.0801843082114702</v>
      </c>
      <c r="L22" s="35">
        <v>3</v>
      </c>
      <c r="M22" s="78">
        <v>3.2097723951030663</v>
      </c>
      <c r="N22" s="78">
        <v>0.52798747645098876</v>
      </c>
      <c r="P22" s="79">
        <v>17</v>
      </c>
      <c r="Q22" s="78">
        <v>3.2673607361963177</v>
      </c>
      <c r="R22" s="35">
        <v>6</v>
      </c>
      <c r="S22" s="78">
        <v>3.1375197199792493</v>
      </c>
      <c r="T22" s="80">
        <v>0.43594785265648028</v>
      </c>
      <c r="U22" s="70"/>
    </row>
    <row r="23" spans="2:21" x14ac:dyDescent="0.3">
      <c r="B23" s="82"/>
      <c r="C23" s="23" t="s">
        <v>43</v>
      </c>
      <c r="D23" s="83">
        <v>42189</v>
      </c>
      <c r="E23" s="13">
        <f t="shared" si="0"/>
        <v>7</v>
      </c>
      <c r="F23" s="51">
        <f t="shared" si="1"/>
        <v>4</v>
      </c>
      <c r="J23" s="77">
        <v>18</v>
      </c>
      <c r="K23" s="78">
        <v>3.2401825084364457</v>
      </c>
      <c r="L23" s="35">
        <v>3</v>
      </c>
      <c r="M23" s="78">
        <v>3.2097723951030663</v>
      </c>
      <c r="N23" s="78">
        <v>0.52798747645098876</v>
      </c>
      <c r="P23" s="79">
        <v>18</v>
      </c>
      <c r="Q23" s="78">
        <v>3.2108539877300584</v>
      </c>
      <c r="R23" s="35">
        <v>6</v>
      </c>
      <c r="S23" s="78">
        <v>3.1375197199792493</v>
      </c>
      <c r="T23" s="80">
        <v>0.43594785265648028</v>
      </c>
      <c r="U23" s="70"/>
    </row>
    <row r="24" spans="2:21" x14ac:dyDescent="0.3">
      <c r="B24" s="82"/>
      <c r="C24" s="23" t="s">
        <v>44</v>
      </c>
      <c r="D24" s="83">
        <v>42254</v>
      </c>
      <c r="E24" s="13">
        <f t="shared" si="0"/>
        <v>9</v>
      </c>
      <c r="F24" s="51">
        <f t="shared" si="1"/>
        <v>7</v>
      </c>
      <c r="J24" s="77">
        <v>19</v>
      </c>
      <c r="K24" s="78">
        <v>3.4250590883511638</v>
      </c>
      <c r="L24" s="35">
        <v>3</v>
      </c>
      <c r="M24" s="78">
        <v>3.2097723951030663</v>
      </c>
      <c r="N24" s="78">
        <v>0.52798747645098876</v>
      </c>
      <c r="P24" s="79">
        <v>19</v>
      </c>
      <c r="Q24" s="78">
        <v>3.2339754601226991</v>
      </c>
      <c r="R24" s="35">
        <v>6</v>
      </c>
      <c r="S24" s="78">
        <v>3.1375197199792493</v>
      </c>
      <c r="T24" s="80">
        <v>0.43594785265648028</v>
      </c>
      <c r="U24" s="70"/>
    </row>
    <row r="25" spans="2:21" x14ac:dyDescent="0.3">
      <c r="B25" s="82"/>
      <c r="C25" s="23" t="s">
        <v>45</v>
      </c>
      <c r="D25" s="83">
        <v>42289</v>
      </c>
      <c r="E25" s="13">
        <f t="shared" si="0"/>
        <v>10</v>
      </c>
      <c r="F25" s="51">
        <f t="shared" si="1"/>
        <v>12</v>
      </c>
      <c r="J25" s="77">
        <v>20</v>
      </c>
      <c r="K25" s="78">
        <v>3.8906614518851987</v>
      </c>
      <c r="L25" s="35">
        <v>3</v>
      </c>
      <c r="M25" s="78">
        <v>3.2097723951030663</v>
      </c>
      <c r="N25" s="78">
        <v>0.52798747645098876</v>
      </c>
      <c r="P25" s="79">
        <v>20</v>
      </c>
      <c r="Q25" s="78">
        <v>3.5582638036809864</v>
      </c>
      <c r="R25" s="35">
        <v>6</v>
      </c>
      <c r="S25" s="78">
        <v>3.1375197199792493</v>
      </c>
      <c r="T25" s="80">
        <v>0.43594785265648028</v>
      </c>
      <c r="U25" s="70"/>
    </row>
    <row r="26" spans="2:21" x14ac:dyDescent="0.3">
      <c r="B26" s="82"/>
      <c r="C26" s="23" t="s">
        <v>46</v>
      </c>
      <c r="D26" s="83">
        <v>42319</v>
      </c>
      <c r="E26" s="13">
        <f t="shared" si="0"/>
        <v>11</v>
      </c>
      <c r="F26" s="51">
        <f t="shared" si="1"/>
        <v>11</v>
      </c>
      <c r="J26" s="77">
        <v>21</v>
      </c>
      <c r="K26" s="78">
        <v>3.7785684862127278</v>
      </c>
      <c r="L26" s="35">
        <v>3</v>
      </c>
      <c r="M26" s="78">
        <v>3.2097723951030663</v>
      </c>
      <c r="N26" s="78">
        <v>0.52798747645098876</v>
      </c>
      <c r="P26" s="79">
        <v>21</v>
      </c>
      <c r="Q26" s="78">
        <v>3.5622285889570571</v>
      </c>
      <c r="R26" s="35">
        <v>6</v>
      </c>
      <c r="S26" s="78">
        <v>3.1375197199792493</v>
      </c>
      <c r="T26" s="80">
        <v>0.43594785265648028</v>
      </c>
      <c r="U26" s="70"/>
    </row>
    <row r="27" spans="2:21" x14ac:dyDescent="0.3">
      <c r="B27" s="82"/>
      <c r="C27" s="23" t="s">
        <v>47</v>
      </c>
      <c r="D27" s="83">
        <v>42334</v>
      </c>
      <c r="E27" s="13">
        <f t="shared" si="0"/>
        <v>11</v>
      </c>
      <c r="F27" s="51">
        <f t="shared" si="1"/>
        <v>26</v>
      </c>
      <c r="J27" s="77">
        <v>22</v>
      </c>
      <c r="K27" s="78">
        <v>3.2710675295441822</v>
      </c>
      <c r="L27" s="35">
        <v>3</v>
      </c>
      <c r="M27" s="78">
        <v>3.2097723951030663</v>
      </c>
      <c r="N27" s="78">
        <v>0.52798747645098876</v>
      </c>
      <c r="P27" s="79">
        <v>22</v>
      </c>
      <c r="Q27" s="78">
        <v>3.2627166871165629</v>
      </c>
      <c r="R27" s="35">
        <v>6</v>
      </c>
      <c r="S27" s="78">
        <v>3.1375197199792493</v>
      </c>
      <c r="T27" s="80">
        <v>0.43594785265648028</v>
      </c>
      <c r="U27" s="70"/>
    </row>
    <row r="28" spans="2:21" ht="14.4" thickBot="1" x14ac:dyDescent="0.35">
      <c r="B28" s="82"/>
      <c r="C28" s="23" t="s">
        <v>48</v>
      </c>
      <c r="D28" s="83">
        <v>42363</v>
      </c>
      <c r="E28" s="13">
        <f t="shared" si="0"/>
        <v>12</v>
      </c>
      <c r="F28" s="51">
        <f t="shared" si="1"/>
        <v>25</v>
      </c>
      <c r="J28" s="84">
        <v>23</v>
      </c>
      <c r="K28" s="85">
        <v>2.6938913899831229</v>
      </c>
      <c r="L28" s="86">
        <v>3</v>
      </c>
      <c r="M28" s="85">
        <v>3.2097723951030663</v>
      </c>
      <c r="N28" s="85">
        <v>0.52798747645098876</v>
      </c>
      <c r="O28" s="86"/>
      <c r="P28" s="87">
        <v>23</v>
      </c>
      <c r="Q28" s="85">
        <v>2.746232760736194</v>
      </c>
      <c r="R28" s="86">
        <v>6</v>
      </c>
      <c r="S28" s="85">
        <v>3.1375197199792493</v>
      </c>
      <c r="T28" s="88">
        <v>0.43594785265648028</v>
      </c>
      <c r="U28" s="70"/>
    </row>
    <row r="29" spans="2:21" ht="14.4" thickBot="1" x14ac:dyDescent="0.35">
      <c r="B29" s="82"/>
      <c r="C29" s="89" t="s">
        <v>49</v>
      </c>
      <c r="D29" s="90">
        <v>42369</v>
      </c>
      <c r="E29" s="17">
        <f t="shared" si="0"/>
        <v>12</v>
      </c>
      <c r="F29" s="53">
        <f t="shared" si="1"/>
        <v>31</v>
      </c>
      <c r="U29" s="70"/>
    </row>
    <row r="30" spans="2:21" x14ac:dyDescent="0.3">
      <c r="B30" s="82"/>
      <c r="U30" s="70"/>
    </row>
    <row r="31" spans="2:21" ht="14.4" thickBot="1" x14ac:dyDescent="0.35">
      <c r="B31" s="91" t="s">
        <v>52</v>
      </c>
      <c r="P31" s="35" t="s">
        <v>23</v>
      </c>
      <c r="Q31" s="35" t="s">
        <v>78</v>
      </c>
      <c r="R31" s="35" t="s">
        <v>470</v>
      </c>
      <c r="U31" s="70"/>
    </row>
    <row r="32" spans="2:21" x14ac:dyDescent="0.3">
      <c r="B32" s="82"/>
      <c r="C32" s="26"/>
      <c r="D32" s="27" t="s">
        <v>55</v>
      </c>
      <c r="E32" s="27"/>
      <c r="F32" s="28" t="s">
        <v>56</v>
      </c>
      <c r="J32" s="92" t="s">
        <v>67</v>
      </c>
      <c r="K32" s="93" t="s">
        <v>68</v>
      </c>
      <c r="M32" s="92" t="s">
        <v>74</v>
      </c>
      <c r="N32" s="93" t="s">
        <v>75</v>
      </c>
      <c r="P32" s="94">
        <v>1</v>
      </c>
      <c r="Q32" s="95" t="s">
        <v>54</v>
      </c>
      <c r="R32" s="93">
        <v>0.70087078912485257</v>
      </c>
      <c r="U32" s="70"/>
    </row>
    <row r="33" spans="2:21" x14ac:dyDescent="0.3">
      <c r="B33" s="82"/>
      <c r="C33" s="56"/>
      <c r="D33" s="96" t="s">
        <v>57</v>
      </c>
      <c r="E33" s="96"/>
      <c r="F33" s="97" t="s">
        <v>58</v>
      </c>
      <c r="J33" s="98">
        <v>0</v>
      </c>
      <c r="K33" s="99" t="s">
        <v>69</v>
      </c>
      <c r="M33" s="98">
        <v>0</v>
      </c>
      <c r="N33" s="99" t="s">
        <v>28</v>
      </c>
      <c r="P33" s="100">
        <v>2</v>
      </c>
      <c r="Q33" s="35" t="s">
        <v>54</v>
      </c>
      <c r="R33" s="99">
        <v>0.50855589319857764</v>
      </c>
      <c r="U33" s="70"/>
    </row>
    <row r="34" spans="2:21" x14ac:dyDescent="0.3">
      <c r="B34" s="82"/>
      <c r="C34" s="11" t="s">
        <v>59</v>
      </c>
      <c r="D34" s="101">
        <v>0.4</v>
      </c>
      <c r="E34" s="101"/>
      <c r="F34" s="102">
        <v>0.4</v>
      </c>
      <c r="J34" s="98">
        <v>10</v>
      </c>
      <c r="K34" s="99" t="s">
        <v>70</v>
      </c>
      <c r="M34" s="98">
        <v>2</v>
      </c>
      <c r="N34" s="99" t="s">
        <v>27</v>
      </c>
      <c r="P34" s="100">
        <v>3</v>
      </c>
      <c r="Q34" s="35" t="s">
        <v>54</v>
      </c>
      <c r="R34" s="99">
        <v>0.43263343936447135</v>
      </c>
      <c r="U34" s="70"/>
    </row>
    <row r="35" spans="2:21" x14ac:dyDescent="0.3">
      <c r="B35" s="82"/>
      <c r="C35" s="11"/>
      <c r="D35" s="101"/>
      <c r="E35" s="101"/>
      <c r="F35" s="102"/>
      <c r="J35" s="98">
        <v>16</v>
      </c>
      <c r="K35" s="99" t="s">
        <v>71</v>
      </c>
      <c r="M35" s="103">
        <v>7</v>
      </c>
      <c r="N35" s="104" t="s">
        <v>28</v>
      </c>
      <c r="P35" s="100">
        <v>4</v>
      </c>
      <c r="Q35" s="35" t="s">
        <v>54</v>
      </c>
      <c r="R35" s="99">
        <v>0.64514770195519722</v>
      </c>
      <c r="U35" s="70"/>
    </row>
    <row r="36" spans="2:21" x14ac:dyDescent="0.3">
      <c r="B36" s="82"/>
      <c r="C36" s="11" t="s">
        <v>53</v>
      </c>
      <c r="D36" s="101"/>
      <c r="E36" s="101"/>
      <c r="F36" s="102"/>
      <c r="J36" s="103">
        <v>20</v>
      </c>
      <c r="K36" s="104" t="s">
        <v>69</v>
      </c>
      <c r="P36" s="100">
        <v>5</v>
      </c>
      <c r="Q36" s="35" t="s">
        <v>53</v>
      </c>
      <c r="R36" s="99">
        <v>0.98181115433259714</v>
      </c>
      <c r="U36" s="70"/>
    </row>
    <row r="37" spans="2:21" x14ac:dyDescent="0.3">
      <c r="B37" s="82"/>
      <c r="C37" s="11" t="s">
        <v>60</v>
      </c>
      <c r="D37" s="101">
        <v>0.12414</v>
      </c>
      <c r="E37" s="101"/>
      <c r="F37" s="102">
        <v>0.29780000000000001</v>
      </c>
      <c r="P37" s="100">
        <v>6</v>
      </c>
      <c r="Q37" s="35" t="s">
        <v>53</v>
      </c>
      <c r="R37" s="99">
        <v>1.5915324396325192</v>
      </c>
      <c r="U37" s="70"/>
    </row>
    <row r="38" spans="2:21" x14ac:dyDescent="0.3">
      <c r="B38" s="82"/>
      <c r="C38" s="11" t="s">
        <v>61</v>
      </c>
      <c r="D38" s="101">
        <v>5.2760000000000001E-2</v>
      </c>
      <c r="E38" s="101"/>
      <c r="F38" s="102">
        <v>0.10789</v>
      </c>
      <c r="P38" s="100">
        <v>7</v>
      </c>
      <c r="Q38" s="35" t="s">
        <v>53</v>
      </c>
      <c r="R38" s="99">
        <v>1.7492075432694643</v>
      </c>
      <c r="U38" s="70"/>
    </row>
    <row r="39" spans="2:21" x14ac:dyDescent="0.3">
      <c r="B39" s="82"/>
      <c r="C39" s="11"/>
      <c r="D39" s="101"/>
      <c r="E39" s="101"/>
      <c r="F39" s="102"/>
      <c r="J39" s="105" t="s">
        <v>67</v>
      </c>
      <c r="K39" s="95" t="s">
        <v>79</v>
      </c>
      <c r="L39" s="93" t="s">
        <v>81</v>
      </c>
      <c r="P39" s="100">
        <v>8</v>
      </c>
      <c r="Q39" s="35" t="s">
        <v>53</v>
      </c>
      <c r="R39" s="99">
        <v>1.881458064981524</v>
      </c>
      <c r="U39" s="70"/>
    </row>
    <row r="40" spans="2:21" x14ac:dyDescent="0.3">
      <c r="B40" s="82"/>
      <c r="C40" s="11"/>
      <c r="D40" s="101"/>
      <c r="E40" s="101"/>
      <c r="F40" s="102"/>
      <c r="J40" s="79">
        <v>0</v>
      </c>
      <c r="K40" s="35">
        <f>D38</f>
        <v>5.2760000000000001E-2</v>
      </c>
      <c r="L40" s="99">
        <f>D43</f>
        <v>5.2670000000000002E-2</v>
      </c>
      <c r="P40" s="100">
        <v>9</v>
      </c>
      <c r="Q40" s="35" t="s">
        <v>53</v>
      </c>
      <c r="R40" s="99">
        <v>1.4953431201408196</v>
      </c>
      <c r="U40" s="70"/>
    </row>
    <row r="41" spans="2:21" x14ac:dyDescent="0.3">
      <c r="B41" s="82"/>
      <c r="C41" s="11" t="s">
        <v>54</v>
      </c>
      <c r="D41" s="101"/>
      <c r="E41" s="101"/>
      <c r="F41" s="102"/>
      <c r="J41" s="79">
        <v>10</v>
      </c>
      <c r="K41" s="35">
        <f>D38</f>
        <v>5.2760000000000001E-2</v>
      </c>
      <c r="L41" s="99">
        <f>D44</f>
        <v>3.1660000000000001E-2</v>
      </c>
      <c r="P41" s="100">
        <v>10</v>
      </c>
      <c r="Q41" s="35" t="s">
        <v>53</v>
      </c>
      <c r="R41" s="99">
        <v>0.83428313160905632</v>
      </c>
      <c r="U41" s="70"/>
    </row>
    <row r="42" spans="2:21" x14ac:dyDescent="0.3">
      <c r="B42" s="82"/>
      <c r="C42" s="11" t="s">
        <v>60</v>
      </c>
      <c r="D42" s="101">
        <v>8.7110000000000007E-2</v>
      </c>
      <c r="E42" s="101"/>
      <c r="F42" s="102">
        <v>0.28184999999999999</v>
      </c>
      <c r="J42" s="79">
        <v>16</v>
      </c>
      <c r="K42" s="35">
        <f>D37</f>
        <v>0.12414</v>
      </c>
      <c r="L42" s="99">
        <f>D42</f>
        <v>8.7110000000000007E-2</v>
      </c>
      <c r="P42" s="100">
        <v>11</v>
      </c>
      <c r="Q42" s="35" t="s">
        <v>54</v>
      </c>
      <c r="R42" s="99">
        <v>0.48671035338106466</v>
      </c>
      <c r="U42" s="70"/>
    </row>
    <row r="43" spans="2:21" x14ac:dyDescent="0.3">
      <c r="B43" s="82"/>
      <c r="C43" s="11" t="s">
        <v>61</v>
      </c>
      <c r="D43" s="101">
        <v>5.2670000000000002E-2</v>
      </c>
      <c r="E43" s="101"/>
      <c r="F43" s="102">
        <v>0.1079</v>
      </c>
      <c r="J43" s="75">
        <v>20</v>
      </c>
      <c r="K43" s="74">
        <f>D38</f>
        <v>5.2760000000000001E-2</v>
      </c>
      <c r="L43" s="104">
        <f>D43</f>
        <v>5.2670000000000002E-2</v>
      </c>
      <c r="P43" s="106">
        <v>12</v>
      </c>
      <c r="Q43" s="74" t="s">
        <v>54</v>
      </c>
      <c r="R43" s="104">
        <v>0.69244636900985734</v>
      </c>
      <c r="U43" s="70"/>
    </row>
    <row r="44" spans="2:21" x14ac:dyDescent="0.3">
      <c r="B44" s="82"/>
      <c r="C44" s="11" t="s">
        <v>62</v>
      </c>
      <c r="D44" s="101">
        <v>3.1660000000000001E-2</v>
      </c>
      <c r="E44" s="101"/>
      <c r="F44" s="102">
        <v>3.1660000000000001E-2</v>
      </c>
      <c r="U44" s="70"/>
    </row>
    <row r="45" spans="2:21" x14ac:dyDescent="0.3">
      <c r="B45" s="82"/>
      <c r="C45" s="11"/>
      <c r="D45" s="101"/>
      <c r="E45" s="101"/>
      <c r="F45" s="102"/>
      <c r="J45" s="105" t="s">
        <v>67</v>
      </c>
      <c r="K45" s="95" t="s">
        <v>80</v>
      </c>
      <c r="L45" s="93" t="s">
        <v>85</v>
      </c>
      <c r="O45" s="13"/>
      <c r="P45" s="107"/>
      <c r="Q45" s="107" t="s">
        <v>4</v>
      </c>
      <c r="R45" s="107" t="s">
        <v>5</v>
      </c>
      <c r="S45" s="107" t="s">
        <v>6</v>
      </c>
      <c r="T45" s="108" t="s">
        <v>7</v>
      </c>
      <c r="U45" s="70"/>
    </row>
    <row r="46" spans="2:21" x14ac:dyDescent="0.3">
      <c r="B46" s="82"/>
      <c r="C46" s="11" t="s">
        <v>63</v>
      </c>
      <c r="D46" s="101"/>
      <c r="E46" s="101"/>
      <c r="F46" s="102"/>
      <c r="J46" s="79">
        <v>0</v>
      </c>
      <c r="K46" s="35">
        <f>F38</f>
        <v>0.10789</v>
      </c>
      <c r="L46" s="99">
        <f>F43</f>
        <v>0.1079</v>
      </c>
      <c r="O46" s="109">
        <v>1</v>
      </c>
      <c r="P46" s="35" t="s">
        <v>8</v>
      </c>
      <c r="Q46" s="110">
        <v>0.31276060334528083</v>
      </c>
      <c r="R46" s="110">
        <v>0.74004517622461163</v>
      </c>
      <c r="S46" s="35">
        <f>HOUR(Q46)</f>
        <v>7</v>
      </c>
      <c r="T46" s="99">
        <f>HOUR(R46)</f>
        <v>17</v>
      </c>
      <c r="U46" s="70"/>
    </row>
    <row r="47" spans="2:21" x14ac:dyDescent="0.3">
      <c r="B47" s="82"/>
      <c r="C47" s="11" t="s">
        <v>53</v>
      </c>
      <c r="D47" s="101">
        <v>16.875</v>
      </c>
      <c r="E47" s="101"/>
      <c r="F47" s="102">
        <v>0</v>
      </c>
      <c r="J47" s="79">
        <v>10</v>
      </c>
      <c r="K47" s="35">
        <f>F38</f>
        <v>0.10789</v>
      </c>
      <c r="L47" s="99">
        <f>F44</f>
        <v>3.1660000000000001E-2</v>
      </c>
      <c r="O47" s="109">
        <v>2</v>
      </c>
      <c r="P47" s="35" t="s">
        <v>9</v>
      </c>
      <c r="Q47" s="110">
        <v>0.29907242063492062</v>
      </c>
      <c r="R47" s="110">
        <v>0.75921296296296303</v>
      </c>
      <c r="S47" s="35">
        <f t="shared" ref="S47:T57" si="2">HOUR(Q47)</f>
        <v>7</v>
      </c>
      <c r="T47" s="99">
        <f t="shared" si="2"/>
        <v>18</v>
      </c>
      <c r="U47" s="70"/>
    </row>
    <row r="48" spans="2:21" ht="14.4" thickBot="1" x14ac:dyDescent="0.35">
      <c r="B48" s="82"/>
      <c r="C48" s="111" t="s">
        <v>54</v>
      </c>
      <c r="D48" s="112">
        <v>11.845000000000001</v>
      </c>
      <c r="E48" s="112"/>
      <c r="F48" s="113">
        <v>0</v>
      </c>
      <c r="J48" s="79">
        <v>16</v>
      </c>
      <c r="K48" s="35">
        <f>F37</f>
        <v>0.29780000000000001</v>
      </c>
      <c r="L48" s="99">
        <f>F42</f>
        <v>0.28184999999999999</v>
      </c>
      <c r="O48" s="109">
        <v>3</v>
      </c>
      <c r="P48" s="35" t="s">
        <v>10</v>
      </c>
      <c r="Q48" s="110">
        <v>0.27450492831541218</v>
      </c>
      <c r="R48" s="110">
        <v>0.776084229390681</v>
      </c>
      <c r="S48" s="35">
        <f t="shared" si="2"/>
        <v>6</v>
      </c>
      <c r="T48" s="99">
        <f t="shared" si="2"/>
        <v>18</v>
      </c>
      <c r="U48" s="70"/>
    </row>
    <row r="49" spans="2:22" ht="14.4" thickBot="1" x14ac:dyDescent="0.35">
      <c r="B49" s="114" t="s">
        <v>482</v>
      </c>
      <c r="C49" s="65"/>
      <c r="D49" s="65"/>
      <c r="E49" s="65"/>
      <c r="F49" s="65"/>
      <c r="G49" s="67"/>
      <c r="J49" s="75">
        <v>20</v>
      </c>
      <c r="K49" s="74">
        <f>F38</f>
        <v>0.10789</v>
      </c>
      <c r="L49" s="104">
        <f>F43</f>
        <v>0.1079</v>
      </c>
      <c r="O49" s="109">
        <v>4</v>
      </c>
      <c r="P49" s="35" t="s">
        <v>11</v>
      </c>
      <c r="Q49" s="110">
        <v>0.24722800925925922</v>
      </c>
      <c r="R49" s="110">
        <v>0.79185185185185192</v>
      </c>
      <c r="S49" s="35">
        <f t="shared" si="2"/>
        <v>5</v>
      </c>
      <c r="T49" s="99">
        <f t="shared" si="2"/>
        <v>19</v>
      </c>
      <c r="U49" s="70"/>
    </row>
    <row r="50" spans="2:22" x14ac:dyDescent="0.3">
      <c r="B50" s="115" t="s">
        <v>86</v>
      </c>
      <c r="C50" s="116" t="s">
        <v>90</v>
      </c>
      <c r="E50" s="117" t="s">
        <v>95</v>
      </c>
      <c r="F50" s="118"/>
      <c r="G50" s="67">
        <v>0.2</v>
      </c>
      <c r="O50" s="109">
        <v>5</v>
      </c>
      <c r="P50" s="35" t="s">
        <v>12</v>
      </c>
      <c r="Q50" s="110">
        <v>0.22723379629629631</v>
      </c>
      <c r="R50" s="110">
        <v>0.80757168458781381</v>
      </c>
      <c r="S50" s="35">
        <f t="shared" si="2"/>
        <v>5</v>
      </c>
      <c r="T50" s="99">
        <f t="shared" si="2"/>
        <v>19</v>
      </c>
      <c r="U50" s="70"/>
    </row>
    <row r="51" spans="2:22" x14ac:dyDescent="0.3">
      <c r="B51" s="82" t="s">
        <v>87</v>
      </c>
      <c r="C51" s="119">
        <f ca="1">SUM(M63:M8831)</f>
        <v>1372.8285857618362</v>
      </c>
      <c r="E51" s="82" t="s">
        <v>97</v>
      </c>
      <c r="F51" s="99"/>
      <c r="G51" s="70">
        <v>28</v>
      </c>
      <c r="O51" s="109">
        <v>6</v>
      </c>
      <c r="P51" s="35" t="s">
        <v>13</v>
      </c>
      <c r="Q51" s="110">
        <v>0.22157253086419754</v>
      </c>
      <c r="R51" s="110">
        <v>0.819005401234568</v>
      </c>
      <c r="S51" s="35">
        <f t="shared" si="2"/>
        <v>5</v>
      </c>
      <c r="T51" s="99">
        <f t="shared" si="2"/>
        <v>19</v>
      </c>
      <c r="U51" s="70"/>
    </row>
    <row r="52" spans="2:22" ht="14.4" thickBot="1" x14ac:dyDescent="0.35">
      <c r="B52" s="82" t="s">
        <v>88</v>
      </c>
      <c r="C52" s="119">
        <f ca="1">N8822</f>
        <v>1123.0218050698938</v>
      </c>
      <c r="E52" s="120" t="s">
        <v>99</v>
      </c>
      <c r="F52" s="121"/>
      <c r="G52" s="122">
        <v>8.4650000000000003E-2</v>
      </c>
      <c r="O52" s="109">
        <v>7</v>
      </c>
      <c r="P52" s="35" t="s">
        <v>14</v>
      </c>
      <c r="Q52" s="110">
        <v>0.23005451015531658</v>
      </c>
      <c r="R52" s="110">
        <v>0.81736521804062112</v>
      </c>
      <c r="S52" s="35">
        <f t="shared" si="2"/>
        <v>5</v>
      </c>
      <c r="T52" s="99">
        <f t="shared" si="2"/>
        <v>19</v>
      </c>
      <c r="U52" s="70"/>
    </row>
    <row r="53" spans="2:22" ht="14.4" thickBot="1" x14ac:dyDescent="0.35">
      <c r="B53" s="82" t="s">
        <v>94</v>
      </c>
      <c r="C53" s="119">
        <f>D34*365</f>
        <v>146</v>
      </c>
      <c r="G53" s="70"/>
      <c r="O53" s="109">
        <v>8</v>
      </c>
      <c r="P53" s="35" t="s">
        <v>15</v>
      </c>
      <c r="Q53" s="110">
        <v>0.24463896356033449</v>
      </c>
      <c r="R53" s="110">
        <v>0.79975358422939036</v>
      </c>
      <c r="S53" s="35">
        <f t="shared" si="2"/>
        <v>5</v>
      </c>
      <c r="T53" s="99">
        <f t="shared" si="2"/>
        <v>19</v>
      </c>
      <c r="U53" s="70"/>
    </row>
    <row r="54" spans="2:22" ht="14.4" thickBot="1" x14ac:dyDescent="0.35">
      <c r="B54" s="120" t="s">
        <v>89</v>
      </c>
      <c r="C54" s="123">
        <f ca="1">SUM(C51:C53)</f>
        <v>2641.8503908317298</v>
      </c>
      <c r="E54" s="124" t="s">
        <v>467</v>
      </c>
      <c r="F54" s="125"/>
      <c r="G54" s="126">
        <f ca="1">V8822</f>
        <v>74.751339825315782</v>
      </c>
      <c r="O54" s="109">
        <v>9</v>
      </c>
      <c r="P54" s="35" t="s">
        <v>16</v>
      </c>
      <c r="Q54" s="110">
        <v>0.25899035493827161</v>
      </c>
      <c r="R54" s="110">
        <v>0.77274768518518522</v>
      </c>
      <c r="S54" s="35">
        <f t="shared" si="2"/>
        <v>6</v>
      </c>
      <c r="T54" s="99">
        <f t="shared" si="2"/>
        <v>18</v>
      </c>
      <c r="U54" s="70"/>
    </row>
    <row r="55" spans="2:22" ht="14.4" thickBot="1" x14ac:dyDescent="0.35">
      <c r="B55" s="82"/>
      <c r="G55" s="70"/>
      <c r="O55" s="109">
        <v>10</v>
      </c>
      <c r="P55" s="35" t="s">
        <v>17</v>
      </c>
      <c r="Q55" s="110">
        <v>0.2742712066905616</v>
      </c>
      <c r="R55" s="110">
        <v>0.74514336917562718</v>
      </c>
      <c r="S55" s="35">
        <f t="shared" si="2"/>
        <v>6</v>
      </c>
      <c r="T55" s="99">
        <f t="shared" si="2"/>
        <v>17</v>
      </c>
      <c r="U55" s="70"/>
    </row>
    <row r="56" spans="2:22" x14ac:dyDescent="0.3">
      <c r="B56" s="127" t="s">
        <v>92</v>
      </c>
      <c r="C56" s="128" t="s">
        <v>90</v>
      </c>
      <c r="G56" s="70"/>
      <c r="O56" s="109">
        <v>11</v>
      </c>
      <c r="P56" s="35" t="s">
        <v>18</v>
      </c>
      <c r="Q56" s="110">
        <v>0.29259837962962965</v>
      </c>
      <c r="R56" s="110">
        <v>0.72646527777777792</v>
      </c>
      <c r="S56" s="35">
        <f t="shared" si="2"/>
        <v>7</v>
      </c>
      <c r="T56" s="99">
        <f t="shared" si="2"/>
        <v>17</v>
      </c>
      <c r="U56" s="70"/>
    </row>
    <row r="57" spans="2:22" x14ac:dyDescent="0.3">
      <c r="B57" s="82" t="s">
        <v>87</v>
      </c>
      <c r="C57" s="119">
        <f ca="1">SUM(O63:O8990)</f>
        <v>3023.997740684601</v>
      </c>
      <c r="G57" s="70"/>
      <c r="O57" s="129">
        <v>12</v>
      </c>
      <c r="P57" s="74" t="s">
        <v>19</v>
      </c>
      <c r="Q57" s="130">
        <v>0.30928539426523294</v>
      </c>
      <c r="R57" s="130">
        <v>0.72495445041815998</v>
      </c>
      <c r="S57" s="74">
        <f t="shared" si="2"/>
        <v>7</v>
      </c>
      <c r="T57" s="104">
        <f t="shared" si="2"/>
        <v>17</v>
      </c>
      <c r="U57" s="70"/>
    </row>
    <row r="58" spans="2:22" x14ac:dyDescent="0.3">
      <c r="B58" s="82" t="s">
        <v>94</v>
      </c>
      <c r="C58" s="119">
        <f>F34*365</f>
        <v>146</v>
      </c>
      <c r="G58" s="70"/>
      <c r="U58" s="70"/>
    </row>
    <row r="59" spans="2:22" ht="14.4" thickBot="1" x14ac:dyDescent="0.35">
      <c r="B59" s="120" t="s">
        <v>89</v>
      </c>
      <c r="C59" s="123">
        <f ca="1">SUM(C57:C58)</f>
        <v>3169.997740684601</v>
      </c>
      <c r="D59" s="86"/>
      <c r="E59" s="86"/>
      <c r="F59" s="86"/>
      <c r="G59" s="131"/>
      <c r="H59" s="86"/>
      <c r="I59" s="86"/>
      <c r="J59" s="86"/>
      <c r="K59" s="86"/>
      <c r="L59" s="86"/>
      <c r="M59" s="86"/>
      <c r="N59" s="86"/>
      <c r="O59" s="86"/>
      <c r="P59" s="86"/>
      <c r="Q59" s="86"/>
      <c r="R59" s="86"/>
      <c r="S59" s="86"/>
      <c r="T59" s="86"/>
      <c r="U59" s="131"/>
    </row>
    <row r="61" spans="2:22" x14ac:dyDescent="0.3">
      <c r="B61" s="96" t="s">
        <v>64</v>
      </c>
      <c r="C61" s="96"/>
      <c r="D61" s="96"/>
      <c r="E61" s="96"/>
      <c r="F61" s="96"/>
      <c r="G61" s="96"/>
      <c r="H61" s="96"/>
      <c r="I61" s="96"/>
      <c r="J61" s="96"/>
      <c r="K61" s="96"/>
      <c r="L61" s="96"/>
      <c r="M61" s="96" t="s">
        <v>76</v>
      </c>
      <c r="N61" s="96"/>
      <c r="O61" s="96" t="s">
        <v>84</v>
      </c>
      <c r="Q61" s="96"/>
      <c r="R61" s="96"/>
      <c r="S61" s="96"/>
      <c r="T61" s="96" t="s">
        <v>466</v>
      </c>
      <c r="U61" s="96"/>
      <c r="V61" s="96"/>
    </row>
    <row r="62" spans="2:22" x14ac:dyDescent="0.3">
      <c r="B62" s="13" t="s">
        <v>65</v>
      </c>
      <c r="C62" s="13" t="s">
        <v>23</v>
      </c>
      <c r="D62" s="13" t="s">
        <v>50</v>
      </c>
      <c r="E62" s="13" t="s">
        <v>51</v>
      </c>
      <c r="F62" s="13" t="s">
        <v>66</v>
      </c>
      <c r="G62" s="13" t="s">
        <v>21</v>
      </c>
      <c r="H62" s="13" t="s">
        <v>72</v>
      </c>
      <c r="I62" s="13" t="s">
        <v>77</v>
      </c>
      <c r="J62" s="13"/>
      <c r="K62" s="13" t="s">
        <v>73</v>
      </c>
      <c r="L62" s="13" t="s">
        <v>68</v>
      </c>
      <c r="M62" s="13" t="s">
        <v>83</v>
      </c>
      <c r="N62" s="13" t="s">
        <v>91</v>
      </c>
      <c r="O62" s="13" t="s">
        <v>83</v>
      </c>
      <c r="Q62" s="96" t="s">
        <v>93</v>
      </c>
      <c r="R62" s="96" t="s">
        <v>98</v>
      </c>
      <c r="S62" s="96"/>
      <c r="T62" s="96" t="s">
        <v>82</v>
      </c>
      <c r="U62" s="96" t="s">
        <v>91</v>
      </c>
      <c r="V62" s="96" t="s">
        <v>465</v>
      </c>
    </row>
    <row r="63" spans="2:22" x14ac:dyDescent="0.3">
      <c r="B63" s="13">
        <v>2023</v>
      </c>
      <c r="C63" s="13">
        <v>1</v>
      </c>
      <c r="D63" s="13">
        <v>1</v>
      </c>
      <c r="E63" s="83" t="s">
        <v>100</v>
      </c>
      <c r="F63" s="13">
        <v>1</v>
      </c>
      <c r="G63" s="13">
        <v>0</v>
      </c>
      <c r="H63" s="13" t="s">
        <v>69</v>
      </c>
      <c r="I63" s="13" t="s">
        <v>54</v>
      </c>
      <c r="J63" s="13"/>
      <c r="K63" s="13" t="s">
        <v>28</v>
      </c>
      <c r="L63" s="12">
        <f ca="1">IF(K63="Weekday",_xlfn.NORM.INV(RAND(),VLOOKUP(G63,$J$5:$N$28,4),VLOOKUP(G63,$J$5:$N$28,5)),_xlfn.NORM.INV(RAND(),VLOOKUP(G63,$P$5:$T$28,4),VLOOKUP(G63,$P$5:$T$28,5)))*VLOOKUP(C63,$P$32:$R$43,3)</f>
        <v>2.6232969336210901</v>
      </c>
      <c r="M63" s="101">
        <f ca="1">IF(I63="Winter",VLOOKUP(G63,$J$40:$L$43,3),VLOOKUP(G63,$J$40:$L$43,2))*L63</f>
        <v>0.1381690494938228</v>
      </c>
      <c r="N63" s="101">
        <v>0</v>
      </c>
      <c r="O63" s="101">
        <f ca="1">IF(I63="Winter",VLOOKUP(G63,$J$46:$L$49,3),VLOOKUP(G63,$J$46:$L$49,2))*L63</f>
        <v>0.28305373913771559</v>
      </c>
      <c r="Q63" s="12">
        <f ca="1">MIN(MAX(AND(IF(G63&gt;=VLOOKUP(C63,$O$46:$T$57,5),1,0),IF(G63&lt;=VLOOKUP(C63,$O$46:$T$57,6),1,0))*$G$50*_xlfn.NORM.INV(RAND(),VLOOKUP(C63,$B$4:$F$15,4),VLOOKUP(C63,$B$4:$F$15,4)),0),0.2)*$G$51</f>
        <v>0</v>
      </c>
      <c r="R63" s="101">
        <f ca="1">MAX(Q63-L63,0)*$G$52</f>
        <v>0</v>
      </c>
      <c r="S63" s="13"/>
      <c r="T63" s="101">
        <f ca="1">MAX(L63-Q63,0)*IF(I63="Winter",VLOOKUP(G63,$J$40:$L$43,3),VLOOKUP(G63,$J$40:$L$43,2))</f>
        <v>0.1381690494938228</v>
      </c>
      <c r="U63" s="101">
        <f>IF(H63="On-Peak",IF(I63="Winter",((L63*$D$48)/60),((L63*$D$47)/60)),0)</f>
        <v>0</v>
      </c>
      <c r="V63" s="101">
        <f>MAX(U63-S63,0)-MAX(S63-U63,0)</f>
        <v>0</v>
      </c>
    </row>
    <row r="64" spans="2:22" x14ac:dyDescent="0.3">
      <c r="B64" s="13">
        <v>2023</v>
      </c>
      <c r="C64" s="13">
        <v>1</v>
      </c>
      <c r="D64" s="13">
        <v>1</v>
      </c>
      <c r="E64" s="83" t="s">
        <v>100</v>
      </c>
      <c r="F64" s="13">
        <v>1</v>
      </c>
      <c r="G64" s="13">
        <v>1</v>
      </c>
      <c r="H64" s="13" t="s">
        <v>69</v>
      </c>
      <c r="I64" s="13" t="s">
        <v>54</v>
      </c>
      <c r="J64" s="13"/>
      <c r="K64" s="13" t="s">
        <v>28</v>
      </c>
      <c r="L64" s="12">
        <f t="shared" ref="L64:L127" ca="1" si="3">IF(K64="Weekday",_xlfn.NORM.INV(RAND(),VLOOKUP(G64,$J$5:$N$28,4),VLOOKUP(G64,$J$5:$N$28,5)),_xlfn.NORM.INV(RAND(),VLOOKUP(G64,$P$5:$T$28,4),VLOOKUP(G64,$P$5:$T$28,5)))*VLOOKUP(C64,$P$32:$R$43,3)</f>
        <v>1.2792209185921357</v>
      </c>
      <c r="M64" s="101">
        <f t="shared" ref="M64:M127" ca="1" si="4">IF(I64="Winter",VLOOKUP(G64,$J$40:$L$43,3),VLOOKUP(G64,$J$40:$L$43,2))*L64</f>
        <v>6.7376565782247794E-2</v>
      </c>
      <c r="N64" s="101">
        <f>IF(H64="On-Peak",N63+L64,N63)</f>
        <v>0</v>
      </c>
      <c r="O64" s="101">
        <f t="shared" ref="O64:O127" ca="1" si="5">IF(I64="Winter",VLOOKUP(G64,$J$46:$L$49,3),VLOOKUP(G64,$J$46:$L$49,2))*L64</f>
        <v>0.13802793711609143</v>
      </c>
      <c r="Q64" s="12">
        <f t="shared" ref="Q64:Q127" ca="1" si="6">MIN(MAX(AND(IF(G64&gt;=VLOOKUP(C64,$O$46:$T$57,5),1,0),IF(G64&lt;=VLOOKUP(C64,$O$46:$T$57,6),1,0))*$G$50*_xlfn.NORM.INV(RAND(),VLOOKUP(C64,$B$4:$F$15,4),VLOOKUP(C64,$B$4:$F$15,4)),0),0.2)*$G$51</f>
        <v>0</v>
      </c>
      <c r="R64" s="101">
        <f t="shared" ref="R64:R127" ca="1" si="7">MAX(Q64-L64,0)*$G$52</f>
        <v>0</v>
      </c>
      <c r="S64" s="13"/>
      <c r="T64" s="101">
        <f t="shared" ref="T64:T127" ca="1" si="8">MAX(L64-Q64,0)*IF(I64="Winter",VLOOKUP(G64,$J$40:$L$43,3),VLOOKUP(G64,$J$40:$L$43,2))</f>
        <v>6.7376565782247794E-2</v>
      </c>
      <c r="U64" s="101">
        <f>IF(H64="On-Peak",IF(I64="Winter",((L64*$D$48)/60),((L64*$D$47)/60)),0)</f>
        <v>0</v>
      </c>
      <c r="V64" s="101">
        <f ca="1">V63+MAX(T64-R64,0)-MAX(R64-T64,0)+MAX(U64-R64,0)-MAX(R64-U64,0)</f>
        <v>6.7376565782247794E-2</v>
      </c>
    </row>
    <row r="65" spans="2:22" x14ac:dyDescent="0.3">
      <c r="B65" s="13">
        <v>2023</v>
      </c>
      <c r="C65" s="13">
        <v>1</v>
      </c>
      <c r="D65" s="13">
        <v>1</v>
      </c>
      <c r="E65" s="83" t="s">
        <v>100</v>
      </c>
      <c r="F65" s="13">
        <v>1</v>
      </c>
      <c r="G65" s="13">
        <v>2</v>
      </c>
      <c r="H65" s="13" t="s">
        <v>69</v>
      </c>
      <c r="I65" s="13" t="s">
        <v>54</v>
      </c>
      <c r="J65" s="13"/>
      <c r="K65" s="13" t="s">
        <v>28</v>
      </c>
      <c r="L65" s="12">
        <f t="shared" ca="1" si="3"/>
        <v>0.97693335287336536</v>
      </c>
      <c r="M65" s="101">
        <f t="shared" ca="1" si="4"/>
        <v>5.1455079695840157E-2</v>
      </c>
      <c r="N65" s="101">
        <f t="shared" ref="N65:N78" si="9">IF(H65="On-Peak",N64+L65,N64)</f>
        <v>0</v>
      </c>
      <c r="O65" s="101">
        <f t="shared" ca="1" si="5"/>
        <v>0.10541110877503612</v>
      </c>
      <c r="Q65" s="12">
        <f t="shared" ca="1" si="6"/>
        <v>0</v>
      </c>
      <c r="R65" s="101">
        <f t="shared" ca="1" si="7"/>
        <v>0</v>
      </c>
      <c r="S65" s="13"/>
      <c r="T65" s="101">
        <f t="shared" ca="1" si="8"/>
        <v>5.1455079695840157E-2</v>
      </c>
      <c r="U65" s="101">
        <f t="shared" ref="U65:U128" si="10">IF(H65="On-Peak",IF(I65="Winter",((L65*$D$48)/60),((L65*$D$47)/60)),0)</f>
        <v>0</v>
      </c>
      <c r="V65" s="101">
        <f t="shared" ref="V65:V128" ca="1" si="11">V64+MAX(T65-R65,0)-MAX(R65-T65,0)+MAX(U65-R65,0)-MAX(R65-U65,0)</f>
        <v>0.11883164547808794</v>
      </c>
    </row>
    <row r="66" spans="2:22" x14ac:dyDescent="0.3">
      <c r="B66" s="13">
        <v>2023</v>
      </c>
      <c r="C66" s="13">
        <v>1</v>
      </c>
      <c r="D66" s="13">
        <v>1</v>
      </c>
      <c r="E66" s="83" t="s">
        <v>100</v>
      </c>
      <c r="F66" s="13">
        <v>1</v>
      </c>
      <c r="G66" s="13">
        <v>3</v>
      </c>
      <c r="H66" s="13" t="s">
        <v>69</v>
      </c>
      <c r="I66" s="13" t="s">
        <v>54</v>
      </c>
      <c r="J66" s="13"/>
      <c r="K66" s="13" t="s">
        <v>28</v>
      </c>
      <c r="L66" s="12">
        <f t="shared" ca="1" si="3"/>
        <v>1.0862574845441648</v>
      </c>
      <c r="M66" s="101">
        <f t="shared" ca="1" si="4"/>
        <v>5.7213181710941162E-2</v>
      </c>
      <c r="N66" s="101">
        <f t="shared" si="9"/>
        <v>0</v>
      </c>
      <c r="O66" s="101">
        <f t="shared" ca="1" si="5"/>
        <v>0.11720718258231538</v>
      </c>
      <c r="Q66" s="12">
        <f t="shared" ca="1" si="6"/>
        <v>0</v>
      </c>
      <c r="R66" s="101">
        <f t="shared" ca="1" si="7"/>
        <v>0</v>
      </c>
      <c r="S66" s="13"/>
      <c r="T66" s="101">
        <f t="shared" ca="1" si="8"/>
        <v>5.7213181710941162E-2</v>
      </c>
      <c r="U66" s="101">
        <f t="shared" si="10"/>
        <v>0</v>
      </c>
      <c r="V66" s="101">
        <f t="shared" ca="1" si="11"/>
        <v>0.17604482718902911</v>
      </c>
    </row>
    <row r="67" spans="2:22" x14ac:dyDescent="0.3">
      <c r="B67" s="13">
        <v>2023</v>
      </c>
      <c r="C67" s="13">
        <v>1</v>
      </c>
      <c r="D67" s="13">
        <v>1</v>
      </c>
      <c r="E67" s="83" t="s">
        <v>100</v>
      </c>
      <c r="F67" s="13">
        <v>1</v>
      </c>
      <c r="G67" s="13">
        <v>4</v>
      </c>
      <c r="H67" s="13" t="s">
        <v>69</v>
      </c>
      <c r="I67" s="13" t="s">
        <v>54</v>
      </c>
      <c r="J67" s="13"/>
      <c r="K67" s="13" t="s">
        <v>28</v>
      </c>
      <c r="L67" s="12">
        <f t="shared" ca="1" si="3"/>
        <v>1.2933719232338245</v>
      </c>
      <c r="M67" s="101">
        <f t="shared" ca="1" si="4"/>
        <v>6.8121899196725538E-2</v>
      </c>
      <c r="N67" s="101">
        <f t="shared" si="9"/>
        <v>0</v>
      </c>
      <c r="O67" s="101">
        <f t="shared" ca="1" si="5"/>
        <v>0.13955483051692966</v>
      </c>
      <c r="Q67" s="12">
        <f t="shared" ca="1" si="6"/>
        <v>0</v>
      </c>
      <c r="R67" s="101">
        <f t="shared" ca="1" si="7"/>
        <v>0</v>
      </c>
      <c r="S67" s="13"/>
      <c r="T67" s="101">
        <f t="shared" ca="1" si="8"/>
        <v>6.8121899196725538E-2</v>
      </c>
      <c r="U67" s="101">
        <f t="shared" si="10"/>
        <v>0</v>
      </c>
      <c r="V67" s="101">
        <f t="shared" ca="1" si="11"/>
        <v>0.24416672638575465</v>
      </c>
    </row>
    <row r="68" spans="2:22" x14ac:dyDescent="0.3">
      <c r="B68" s="13">
        <v>2023</v>
      </c>
      <c r="C68" s="13">
        <v>1</v>
      </c>
      <c r="D68" s="13">
        <v>1</v>
      </c>
      <c r="E68" s="83" t="s">
        <v>100</v>
      </c>
      <c r="F68" s="13">
        <v>1</v>
      </c>
      <c r="G68" s="13">
        <v>5</v>
      </c>
      <c r="H68" s="13" t="s">
        <v>69</v>
      </c>
      <c r="I68" s="13" t="s">
        <v>54</v>
      </c>
      <c r="J68" s="13"/>
      <c r="K68" s="13" t="s">
        <v>28</v>
      </c>
      <c r="L68" s="12">
        <f t="shared" ca="1" si="3"/>
        <v>0.98498419588041042</v>
      </c>
      <c r="M68" s="101">
        <f t="shared" ca="1" si="4"/>
        <v>5.187911759702122E-2</v>
      </c>
      <c r="N68" s="101">
        <f t="shared" si="9"/>
        <v>0</v>
      </c>
      <c r="O68" s="101">
        <f t="shared" ca="1" si="5"/>
        <v>0.10627979473549629</v>
      </c>
      <c r="Q68" s="12">
        <f t="shared" ca="1" si="6"/>
        <v>0</v>
      </c>
      <c r="R68" s="101">
        <f t="shared" ca="1" si="7"/>
        <v>0</v>
      </c>
      <c r="S68" s="13"/>
      <c r="T68" s="101">
        <f t="shared" ca="1" si="8"/>
        <v>5.187911759702122E-2</v>
      </c>
      <c r="U68" s="101">
        <f t="shared" si="10"/>
        <v>0</v>
      </c>
      <c r="V68" s="101">
        <f t="shared" ca="1" si="11"/>
        <v>0.29604584398277589</v>
      </c>
    </row>
    <row r="69" spans="2:22" x14ac:dyDescent="0.3">
      <c r="B69" s="13">
        <v>2023</v>
      </c>
      <c r="C69" s="13">
        <v>1</v>
      </c>
      <c r="D69" s="13">
        <v>1</v>
      </c>
      <c r="E69" s="83" t="s">
        <v>100</v>
      </c>
      <c r="F69" s="13">
        <v>1</v>
      </c>
      <c r="G69" s="13">
        <v>6</v>
      </c>
      <c r="H69" s="13" t="s">
        <v>69</v>
      </c>
      <c r="I69" s="13" t="s">
        <v>54</v>
      </c>
      <c r="J69" s="13"/>
      <c r="K69" s="13" t="s">
        <v>28</v>
      </c>
      <c r="L69" s="12">
        <f t="shared" ca="1" si="3"/>
        <v>1.3588367732218432</v>
      </c>
      <c r="M69" s="101">
        <f t="shared" ca="1" si="4"/>
        <v>7.1569932845594486E-2</v>
      </c>
      <c r="N69" s="101">
        <f t="shared" si="9"/>
        <v>0</v>
      </c>
      <c r="O69" s="101">
        <f t="shared" ca="1" si="5"/>
        <v>0.14661848783063688</v>
      </c>
      <c r="Q69" s="12">
        <f t="shared" ca="1" si="6"/>
        <v>0</v>
      </c>
      <c r="R69" s="101">
        <f t="shared" ca="1" si="7"/>
        <v>0</v>
      </c>
      <c r="S69" s="13"/>
      <c r="T69" s="101">
        <f t="shared" ca="1" si="8"/>
        <v>7.1569932845594486E-2</v>
      </c>
      <c r="U69" s="101">
        <f t="shared" si="10"/>
        <v>0</v>
      </c>
      <c r="V69" s="101">
        <f t="shared" ca="1" si="11"/>
        <v>0.36761577682837038</v>
      </c>
    </row>
    <row r="70" spans="2:22" x14ac:dyDescent="0.3">
      <c r="B70" s="13">
        <v>2023</v>
      </c>
      <c r="C70" s="13">
        <v>1</v>
      </c>
      <c r="D70" s="13">
        <v>1</v>
      </c>
      <c r="E70" s="83" t="s">
        <v>100</v>
      </c>
      <c r="F70" s="13">
        <v>1</v>
      </c>
      <c r="G70" s="13">
        <v>7</v>
      </c>
      <c r="H70" s="13" t="s">
        <v>69</v>
      </c>
      <c r="I70" s="13" t="s">
        <v>54</v>
      </c>
      <c r="J70" s="13"/>
      <c r="K70" s="13" t="s">
        <v>28</v>
      </c>
      <c r="L70" s="12">
        <f t="shared" ca="1" si="3"/>
        <v>1.2942135109714299</v>
      </c>
      <c r="M70" s="101">
        <f t="shared" ca="1" si="4"/>
        <v>6.8166225622865215E-2</v>
      </c>
      <c r="N70" s="101">
        <f t="shared" si="9"/>
        <v>0</v>
      </c>
      <c r="O70" s="101">
        <f t="shared" ca="1" si="5"/>
        <v>0.13964563783381728</v>
      </c>
      <c r="Q70" s="12">
        <f t="shared" ca="1" si="6"/>
        <v>5.6000000000000005</v>
      </c>
      <c r="R70" s="101">
        <f t="shared" ca="1" si="7"/>
        <v>0.36448482629626855</v>
      </c>
      <c r="S70" s="13"/>
      <c r="T70" s="101">
        <f t="shared" ca="1" si="8"/>
        <v>0</v>
      </c>
      <c r="U70" s="101">
        <f t="shared" si="10"/>
        <v>0</v>
      </c>
      <c r="V70" s="101">
        <f t="shared" ca="1" si="11"/>
        <v>-0.36135387576416672</v>
      </c>
    </row>
    <row r="71" spans="2:22" x14ac:dyDescent="0.3">
      <c r="B71" s="13">
        <v>2023</v>
      </c>
      <c r="C71" s="13">
        <v>1</v>
      </c>
      <c r="D71" s="13">
        <v>1</v>
      </c>
      <c r="E71" s="83" t="s">
        <v>100</v>
      </c>
      <c r="F71" s="13">
        <v>1</v>
      </c>
      <c r="G71" s="13">
        <v>8</v>
      </c>
      <c r="H71" s="13" t="s">
        <v>69</v>
      </c>
      <c r="I71" s="13" t="s">
        <v>54</v>
      </c>
      <c r="J71" s="13"/>
      <c r="K71" s="13" t="s">
        <v>28</v>
      </c>
      <c r="L71" s="12">
        <f t="shared" ca="1" si="3"/>
        <v>1.676106958486357</v>
      </c>
      <c r="M71" s="101">
        <f t="shared" ca="1" si="4"/>
        <v>8.8280553503476425E-2</v>
      </c>
      <c r="N71" s="101">
        <f t="shared" si="9"/>
        <v>0</v>
      </c>
      <c r="O71" s="101">
        <f t="shared" ca="1" si="5"/>
        <v>0.18085194082067793</v>
      </c>
      <c r="Q71" s="12">
        <f t="shared" ca="1" si="6"/>
        <v>5.6000000000000005</v>
      </c>
      <c r="R71" s="101">
        <f t="shared" ca="1" si="7"/>
        <v>0.33215754596412994</v>
      </c>
      <c r="S71" s="13"/>
      <c r="T71" s="101">
        <f t="shared" ca="1" si="8"/>
        <v>0</v>
      </c>
      <c r="U71" s="101">
        <f t="shared" si="10"/>
        <v>0</v>
      </c>
      <c r="V71" s="101">
        <f t="shared" ca="1" si="11"/>
        <v>-1.0256689676924267</v>
      </c>
    </row>
    <row r="72" spans="2:22" x14ac:dyDescent="0.3">
      <c r="B72" s="13">
        <v>2023</v>
      </c>
      <c r="C72" s="13">
        <v>1</v>
      </c>
      <c r="D72" s="13">
        <v>1</v>
      </c>
      <c r="E72" s="83" t="s">
        <v>100</v>
      </c>
      <c r="F72" s="13">
        <v>1</v>
      </c>
      <c r="G72" s="13">
        <v>9</v>
      </c>
      <c r="H72" s="13" t="s">
        <v>69</v>
      </c>
      <c r="I72" s="13" t="s">
        <v>54</v>
      </c>
      <c r="J72" s="13"/>
      <c r="K72" s="13" t="s">
        <v>28</v>
      </c>
      <c r="L72" s="12">
        <f t="shared" ca="1" si="3"/>
        <v>1.7220007047869939</v>
      </c>
      <c r="M72" s="101">
        <f t="shared" ca="1" si="4"/>
        <v>9.0697777121130974E-2</v>
      </c>
      <c r="N72" s="101">
        <f t="shared" si="9"/>
        <v>0</v>
      </c>
      <c r="O72" s="101">
        <f t="shared" ca="1" si="5"/>
        <v>0.18580387604651663</v>
      </c>
      <c r="Q72" s="12">
        <f t="shared" ca="1" si="6"/>
        <v>0</v>
      </c>
      <c r="R72" s="101">
        <f t="shared" ca="1" si="7"/>
        <v>0</v>
      </c>
      <c r="S72" s="13"/>
      <c r="T72" s="101">
        <f t="shared" ca="1" si="8"/>
        <v>9.0697777121130974E-2</v>
      </c>
      <c r="U72" s="101">
        <f t="shared" si="10"/>
        <v>0</v>
      </c>
      <c r="V72" s="101">
        <f t="shared" ca="1" si="11"/>
        <v>-0.93497119057129563</v>
      </c>
    </row>
    <row r="73" spans="2:22" x14ac:dyDescent="0.3">
      <c r="B73" s="13">
        <v>2023</v>
      </c>
      <c r="C73" s="13">
        <v>1</v>
      </c>
      <c r="D73" s="13">
        <v>1</v>
      </c>
      <c r="E73" s="83" t="s">
        <v>100</v>
      </c>
      <c r="F73" s="13">
        <v>1</v>
      </c>
      <c r="G73" s="13">
        <v>10</v>
      </c>
      <c r="H73" s="13" t="s">
        <v>70</v>
      </c>
      <c r="I73" s="13" t="s">
        <v>54</v>
      </c>
      <c r="J73" s="13"/>
      <c r="K73" s="13" t="s">
        <v>28</v>
      </c>
      <c r="L73" s="12">
        <f t="shared" ca="1" si="3"/>
        <v>1.2211965904549877</v>
      </c>
      <c r="M73" s="101">
        <f t="shared" ca="1" si="4"/>
        <v>3.8663084053804912E-2</v>
      </c>
      <c r="N73" s="101">
        <f t="shared" si="9"/>
        <v>0</v>
      </c>
      <c r="O73" s="101">
        <f t="shared" ca="1" si="5"/>
        <v>3.8663084053804912E-2</v>
      </c>
      <c r="Q73" s="12">
        <f t="shared" ca="1" si="6"/>
        <v>5.6000000000000005</v>
      </c>
      <c r="R73" s="101">
        <f t="shared" ca="1" si="7"/>
        <v>0.37066570861798531</v>
      </c>
      <c r="S73" s="13"/>
      <c r="T73" s="101">
        <f t="shared" ca="1" si="8"/>
        <v>0</v>
      </c>
      <c r="U73" s="101">
        <f t="shared" si="10"/>
        <v>0</v>
      </c>
      <c r="V73" s="101">
        <f t="shared" ca="1" si="11"/>
        <v>-1.6763026078072665</v>
      </c>
    </row>
    <row r="74" spans="2:22" x14ac:dyDescent="0.3">
      <c r="B74" s="13">
        <v>2023</v>
      </c>
      <c r="C74" s="13">
        <v>1</v>
      </c>
      <c r="D74" s="13">
        <v>1</v>
      </c>
      <c r="E74" s="83" t="s">
        <v>100</v>
      </c>
      <c r="F74" s="13">
        <v>1</v>
      </c>
      <c r="G74" s="13">
        <v>11</v>
      </c>
      <c r="H74" s="13" t="s">
        <v>70</v>
      </c>
      <c r="I74" s="13" t="s">
        <v>54</v>
      </c>
      <c r="J74" s="13"/>
      <c r="K74" s="13" t="s">
        <v>28</v>
      </c>
      <c r="L74" s="12">
        <f t="shared" ca="1" si="3"/>
        <v>1.4732913018087852</v>
      </c>
      <c r="M74" s="101">
        <f t="shared" ca="1" si="4"/>
        <v>4.6644402615266138E-2</v>
      </c>
      <c r="N74" s="101">
        <f t="shared" si="9"/>
        <v>0</v>
      </c>
      <c r="O74" s="101">
        <f t="shared" ca="1" si="5"/>
        <v>4.6644402615266138E-2</v>
      </c>
      <c r="Q74" s="12">
        <f t="shared" ca="1" si="6"/>
        <v>3.9935206753488872</v>
      </c>
      <c r="R74" s="101">
        <f t="shared" ca="1" si="7"/>
        <v>0.21333741647016966</v>
      </c>
      <c r="S74" s="13"/>
      <c r="T74" s="101">
        <f t="shared" ca="1" si="8"/>
        <v>0</v>
      </c>
      <c r="U74" s="101">
        <f t="shared" si="10"/>
        <v>0</v>
      </c>
      <c r="V74" s="101">
        <f t="shared" ca="1" si="11"/>
        <v>-2.1029774407476056</v>
      </c>
    </row>
    <row r="75" spans="2:22" x14ac:dyDescent="0.3">
      <c r="B75" s="13">
        <v>2023</v>
      </c>
      <c r="C75" s="13">
        <v>1</v>
      </c>
      <c r="D75" s="13">
        <v>1</v>
      </c>
      <c r="E75" s="83" t="s">
        <v>100</v>
      </c>
      <c r="F75" s="13">
        <v>1</v>
      </c>
      <c r="G75" s="13">
        <v>12</v>
      </c>
      <c r="H75" s="13" t="s">
        <v>70</v>
      </c>
      <c r="I75" s="13" t="s">
        <v>54</v>
      </c>
      <c r="J75" s="13"/>
      <c r="K75" s="13" t="s">
        <v>28</v>
      </c>
      <c r="L75" s="12">
        <f t="shared" ca="1" si="3"/>
        <v>1.2886288420387009</v>
      </c>
      <c r="M75" s="101">
        <f t="shared" ca="1" si="4"/>
        <v>4.0797989138945272E-2</v>
      </c>
      <c r="N75" s="101">
        <f t="shared" si="9"/>
        <v>0</v>
      </c>
      <c r="O75" s="101">
        <f t="shared" ca="1" si="5"/>
        <v>4.0797989138945272E-2</v>
      </c>
      <c r="Q75" s="12">
        <f t="shared" ca="1" si="6"/>
        <v>5.6000000000000005</v>
      </c>
      <c r="R75" s="101">
        <f t="shared" ca="1" si="7"/>
        <v>0.36495756852142403</v>
      </c>
      <c r="S75" s="13"/>
      <c r="T75" s="101">
        <f t="shared" ca="1" si="8"/>
        <v>0</v>
      </c>
      <c r="U75" s="101">
        <f t="shared" si="10"/>
        <v>0</v>
      </c>
      <c r="V75" s="101">
        <f t="shared" ca="1" si="11"/>
        <v>-2.8328925777904539</v>
      </c>
    </row>
    <row r="76" spans="2:22" x14ac:dyDescent="0.3">
      <c r="B76" s="13">
        <v>2023</v>
      </c>
      <c r="C76" s="13">
        <v>1</v>
      </c>
      <c r="D76" s="13">
        <v>1</v>
      </c>
      <c r="E76" s="83" t="s">
        <v>100</v>
      </c>
      <c r="F76" s="13">
        <v>1</v>
      </c>
      <c r="G76" s="13">
        <v>13</v>
      </c>
      <c r="H76" s="13" t="s">
        <v>70</v>
      </c>
      <c r="I76" s="13" t="s">
        <v>54</v>
      </c>
      <c r="J76" s="13"/>
      <c r="K76" s="13" t="s">
        <v>28</v>
      </c>
      <c r="L76" s="12">
        <f t="shared" ca="1" si="3"/>
        <v>1.7438613854859926</v>
      </c>
      <c r="M76" s="101">
        <f t="shared" ca="1" si="4"/>
        <v>5.5210651464486525E-2</v>
      </c>
      <c r="N76" s="101">
        <f t="shared" si="9"/>
        <v>0</v>
      </c>
      <c r="O76" s="101">
        <f t="shared" ca="1" si="5"/>
        <v>5.5210651464486525E-2</v>
      </c>
      <c r="Q76" s="12">
        <f t="shared" ca="1" si="6"/>
        <v>2.7221000486996791</v>
      </c>
      <c r="R76" s="101">
        <f t="shared" ca="1" si="7"/>
        <v>8.2807902841038575E-2</v>
      </c>
      <c r="S76" s="13"/>
      <c r="T76" s="101">
        <f t="shared" ca="1" si="8"/>
        <v>0</v>
      </c>
      <c r="U76" s="101">
        <f t="shared" si="10"/>
        <v>0</v>
      </c>
      <c r="V76" s="101">
        <f t="shared" ca="1" si="11"/>
        <v>-2.9985083834725312</v>
      </c>
    </row>
    <row r="77" spans="2:22" x14ac:dyDescent="0.3">
      <c r="B77" s="13">
        <v>2023</v>
      </c>
      <c r="C77" s="13">
        <v>1</v>
      </c>
      <c r="D77" s="13">
        <v>1</v>
      </c>
      <c r="E77" s="83" t="s">
        <v>100</v>
      </c>
      <c r="F77" s="13">
        <v>1</v>
      </c>
      <c r="G77" s="13">
        <v>14</v>
      </c>
      <c r="H77" s="13" t="s">
        <v>70</v>
      </c>
      <c r="I77" s="13" t="s">
        <v>54</v>
      </c>
      <c r="J77" s="13"/>
      <c r="K77" s="13" t="s">
        <v>28</v>
      </c>
      <c r="L77" s="12">
        <f t="shared" ca="1" si="3"/>
        <v>1.8072617298197799</v>
      </c>
      <c r="M77" s="101">
        <f t="shared" ca="1" si="4"/>
        <v>5.7217906366094237E-2</v>
      </c>
      <c r="N77" s="101">
        <f t="shared" si="9"/>
        <v>0</v>
      </c>
      <c r="O77" s="101">
        <f t="shared" ca="1" si="5"/>
        <v>5.7217906366094237E-2</v>
      </c>
      <c r="Q77" s="12">
        <f t="shared" ca="1" si="6"/>
        <v>0.82951324073317645</v>
      </c>
      <c r="R77" s="101">
        <f t="shared" ca="1" si="7"/>
        <v>0</v>
      </c>
      <c r="S77" s="13"/>
      <c r="T77" s="101">
        <f t="shared" ca="1" si="8"/>
        <v>3.0955517164481867E-2</v>
      </c>
      <c r="U77" s="101">
        <f t="shared" si="10"/>
        <v>0</v>
      </c>
      <c r="V77" s="101">
        <f t="shared" ca="1" si="11"/>
        <v>-2.9675528663080493</v>
      </c>
    </row>
    <row r="78" spans="2:22" x14ac:dyDescent="0.3">
      <c r="B78" s="13">
        <v>2023</v>
      </c>
      <c r="C78" s="13">
        <v>1</v>
      </c>
      <c r="D78" s="13">
        <v>1</v>
      </c>
      <c r="E78" s="83" t="s">
        <v>100</v>
      </c>
      <c r="F78" s="13">
        <v>1</v>
      </c>
      <c r="G78" s="13">
        <v>15</v>
      </c>
      <c r="H78" s="13" t="s">
        <v>70</v>
      </c>
      <c r="I78" s="13" t="s">
        <v>54</v>
      </c>
      <c r="J78" s="13"/>
      <c r="K78" s="13" t="s">
        <v>28</v>
      </c>
      <c r="L78" s="12">
        <f t="shared" ca="1" si="3"/>
        <v>1.2547811277989869</v>
      </c>
      <c r="M78" s="101">
        <f t="shared" ca="1" si="4"/>
        <v>3.9726370506115924E-2</v>
      </c>
      <c r="N78" s="101">
        <f t="shared" si="9"/>
        <v>0</v>
      </c>
      <c r="O78" s="101">
        <f t="shared" ca="1" si="5"/>
        <v>3.9726370506115924E-2</v>
      </c>
      <c r="Q78" s="12">
        <f t="shared" ca="1" si="6"/>
        <v>5.6000000000000005</v>
      </c>
      <c r="R78" s="101">
        <f t="shared" ca="1" si="7"/>
        <v>0.3678227775318158</v>
      </c>
      <c r="S78" s="13"/>
      <c r="T78" s="101">
        <f t="shared" ca="1" si="8"/>
        <v>0</v>
      </c>
      <c r="U78" s="101">
        <f t="shared" si="10"/>
        <v>0</v>
      </c>
      <c r="V78" s="101">
        <f t="shared" ca="1" si="11"/>
        <v>-3.7031984213716806</v>
      </c>
    </row>
    <row r="79" spans="2:22" x14ac:dyDescent="0.3">
      <c r="B79" s="13">
        <v>2023</v>
      </c>
      <c r="C79" s="13">
        <v>1</v>
      </c>
      <c r="D79" s="13">
        <v>1</v>
      </c>
      <c r="E79" s="83" t="s">
        <v>100</v>
      </c>
      <c r="F79" s="13">
        <v>1</v>
      </c>
      <c r="G79" s="13">
        <v>16</v>
      </c>
      <c r="H79" s="13" t="s">
        <v>71</v>
      </c>
      <c r="I79" s="13" t="s">
        <v>54</v>
      </c>
      <c r="J79" s="13"/>
      <c r="K79" s="13" t="s">
        <v>28</v>
      </c>
      <c r="L79" s="12">
        <f t="shared" ca="1" si="3"/>
        <v>1.70869844382124</v>
      </c>
      <c r="M79" s="101">
        <f t="shared" ca="1" si="4"/>
        <v>0.14884472144126823</v>
      </c>
      <c r="N79" s="101">
        <f ca="1">IF(H79="On-Peak",IF(I79="Winter",((L79*$D$48)/60)+N78,((L79*$D$47)/60)+N78),N78)</f>
        <v>0.33732555111770979</v>
      </c>
      <c r="O79" s="101">
        <f t="shared" ca="1" si="5"/>
        <v>0.48159665639101651</v>
      </c>
      <c r="Q79" s="12">
        <f t="shared" ca="1" si="6"/>
        <v>2.954382175712813</v>
      </c>
      <c r="R79" s="101">
        <f t="shared" ca="1" si="7"/>
        <v>0.10544712790462166</v>
      </c>
      <c r="S79" s="13"/>
      <c r="T79" s="101">
        <f t="shared" ca="1" si="8"/>
        <v>0</v>
      </c>
      <c r="U79" s="101">
        <f t="shared" ca="1" si="10"/>
        <v>0.33732555111770979</v>
      </c>
      <c r="V79" s="101">
        <f t="shared" ca="1" si="11"/>
        <v>-3.5767671260632143</v>
      </c>
    </row>
    <row r="80" spans="2:22" x14ac:dyDescent="0.3">
      <c r="B80" s="13">
        <v>2023</v>
      </c>
      <c r="C80" s="13">
        <v>1</v>
      </c>
      <c r="D80" s="13">
        <v>1</v>
      </c>
      <c r="E80" s="83" t="s">
        <v>100</v>
      </c>
      <c r="F80" s="13">
        <v>1</v>
      </c>
      <c r="G80" s="13">
        <v>17</v>
      </c>
      <c r="H80" s="13" t="s">
        <v>71</v>
      </c>
      <c r="I80" s="13" t="s">
        <v>54</v>
      </c>
      <c r="J80" s="13"/>
      <c r="K80" s="13" t="s">
        <v>28</v>
      </c>
      <c r="L80" s="12">
        <f t="shared" ca="1" si="3"/>
        <v>2.151701838891527</v>
      </c>
      <c r="M80" s="101">
        <f t="shared" ca="1" si="4"/>
        <v>0.18743474718584094</v>
      </c>
      <c r="N80" s="101">
        <f t="shared" ref="N80:N143" ca="1" si="12">IF(H80="On-Peak",IF(I80="Winter",((L80*$D$48)/60)+N79,((L80*$D$47)/60)+N79),N79)</f>
        <v>0.76210735581221212</v>
      </c>
      <c r="O80" s="101">
        <f t="shared" ca="1" si="5"/>
        <v>0.60645716329157684</v>
      </c>
      <c r="Q80" s="12">
        <f t="shared" ca="1" si="6"/>
        <v>5.6000000000000005</v>
      </c>
      <c r="R80" s="101">
        <f t="shared" ca="1" si="7"/>
        <v>0.29189843933783227</v>
      </c>
      <c r="S80" s="13"/>
      <c r="T80" s="101">
        <f t="shared" ca="1" si="8"/>
        <v>0</v>
      </c>
      <c r="U80" s="101">
        <f t="shared" ca="1" si="10"/>
        <v>0.42478180469450233</v>
      </c>
      <c r="V80" s="101">
        <f t="shared" ca="1" si="11"/>
        <v>-3.7357822000443766</v>
      </c>
    </row>
    <row r="81" spans="2:22" x14ac:dyDescent="0.3">
      <c r="B81" s="13">
        <v>2023</v>
      </c>
      <c r="C81" s="13">
        <v>1</v>
      </c>
      <c r="D81" s="13">
        <v>1</v>
      </c>
      <c r="E81" s="83" t="s">
        <v>100</v>
      </c>
      <c r="F81" s="13">
        <v>1</v>
      </c>
      <c r="G81" s="13">
        <v>18</v>
      </c>
      <c r="H81" s="13" t="s">
        <v>71</v>
      </c>
      <c r="I81" s="13" t="s">
        <v>54</v>
      </c>
      <c r="J81" s="13"/>
      <c r="K81" s="13" t="s">
        <v>28</v>
      </c>
      <c r="L81" s="12">
        <f t="shared" ca="1" si="3"/>
        <v>2.0327338140638598</v>
      </c>
      <c r="M81" s="101">
        <f t="shared" ca="1" si="4"/>
        <v>0.17707144254310284</v>
      </c>
      <c r="N81" s="101">
        <f t="shared" ca="1" si="12"/>
        <v>1.1634028896053192</v>
      </c>
      <c r="O81" s="101">
        <f t="shared" ca="1" si="5"/>
        <v>0.57292602549389882</v>
      </c>
      <c r="Q81" s="12">
        <f t="shared" ca="1" si="6"/>
        <v>0</v>
      </c>
      <c r="R81" s="101">
        <f t="shared" ca="1" si="7"/>
        <v>0</v>
      </c>
      <c r="S81" s="13"/>
      <c r="T81" s="101">
        <f t="shared" ca="1" si="8"/>
        <v>0.17707144254310284</v>
      </c>
      <c r="U81" s="101">
        <f t="shared" ca="1" si="10"/>
        <v>0.40129553379310701</v>
      </c>
      <c r="V81" s="101">
        <f t="shared" ca="1" si="11"/>
        <v>-3.157415223708167</v>
      </c>
    </row>
    <row r="82" spans="2:22" x14ac:dyDescent="0.3">
      <c r="B82" s="13">
        <v>2023</v>
      </c>
      <c r="C82" s="13">
        <v>1</v>
      </c>
      <c r="D82" s="13">
        <v>1</v>
      </c>
      <c r="E82" s="83" t="s">
        <v>100</v>
      </c>
      <c r="F82" s="13">
        <v>1</v>
      </c>
      <c r="G82" s="13">
        <v>19</v>
      </c>
      <c r="H82" s="13" t="s">
        <v>71</v>
      </c>
      <c r="I82" s="13" t="s">
        <v>54</v>
      </c>
      <c r="J82" s="13"/>
      <c r="K82" s="13" t="s">
        <v>28</v>
      </c>
      <c r="L82" s="12">
        <f t="shared" ca="1" si="3"/>
        <v>2.6525543193799916</v>
      </c>
      <c r="M82" s="101">
        <f t="shared" ca="1" si="4"/>
        <v>0.2310640067611911</v>
      </c>
      <c r="N82" s="101">
        <f t="shared" ca="1" si="12"/>
        <v>1.687061321489586</v>
      </c>
      <c r="O82" s="101">
        <f t="shared" ca="1" si="5"/>
        <v>0.74762243491725067</v>
      </c>
      <c r="Q82" s="12">
        <f t="shared" ca="1" si="6"/>
        <v>0</v>
      </c>
      <c r="R82" s="101">
        <f t="shared" ca="1" si="7"/>
        <v>0</v>
      </c>
      <c r="S82" s="13"/>
      <c r="T82" s="101">
        <f t="shared" ca="1" si="8"/>
        <v>0.2310640067611911</v>
      </c>
      <c r="U82" s="101">
        <f t="shared" ca="1" si="10"/>
        <v>0.52365843188426675</v>
      </c>
      <c r="V82" s="101">
        <f t="shared" ca="1" si="11"/>
        <v>-2.4026927850627091</v>
      </c>
    </row>
    <row r="83" spans="2:22" x14ac:dyDescent="0.3">
      <c r="B83" s="13">
        <v>2023</v>
      </c>
      <c r="C83" s="13">
        <v>1</v>
      </c>
      <c r="D83" s="13">
        <v>1</v>
      </c>
      <c r="E83" s="83" t="s">
        <v>100</v>
      </c>
      <c r="F83" s="13">
        <v>1</v>
      </c>
      <c r="G83" s="13">
        <v>20</v>
      </c>
      <c r="H83" s="13" t="s">
        <v>69</v>
      </c>
      <c r="I83" s="13" t="s">
        <v>54</v>
      </c>
      <c r="J83" s="13"/>
      <c r="K83" s="13" t="s">
        <v>28</v>
      </c>
      <c r="L83" s="12">
        <f t="shared" ca="1" si="3"/>
        <v>1.9253896486829472</v>
      </c>
      <c r="M83" s="101">
        <f t="shared" ca="1" si="4"/>
        <v>0.10141027279613082</v>
      </c>
      <c r="N83" s="101">
        <f t="shared" ca="1" si="12"/>
        <v>1.687061321489586</v>
      </c>
      <c r="O83" s="101">
        <f t="shared" ca="1" si="5"/>
        <v>0.20774954309288998</v>
      </c>
      <c r="Q83" s="12">
        <f t="shared" ca="1" si="6"/>
        <v>0</v>
      </c>
      <c r="R83" s="101">
        <f t="shared" ca="1" si="7"/>
        <v>0</v>
      </c>
      <c r="S83" s="13"/>
      <c r="T83" s="101">
        <f t="shared" ca="1" si="8"/>
        <v>0.10141027279613082</v>
      </c>
      <c r="U83" s="101">
        <f t="shared" si="10"/>
        <v>0</v>
      </c>
      <c r="V83" s="101">
        <f t="shared" ca="1" si="11"/>
        <v>-2.3012825122665781</v>
      </c>
    </row>
    <row r="84" spans="2:22" x14ac:dyDescent="0.3">
      <c r="B84" s="13">
        <v>2023</v>
      </c>
      <c r="C84" s="13">
        <v>1</v>
      </c>
      <c r="D84" s="13">
        <v>1</v>
      </c>
      <c r="E84" s="83" t="s">
        <v>100</v>
      </c>
      <c r="F84" s="13">
        <v>1</v>
      </c>
      <c r="G84" s="13">
        <v>21</v>
      </c>
      <c r="H84" s="13" t="s">
        <v>69</v>
      </c>
      <c r="I84" s="13" t="s">
        <v>54</v>
      </c>
      <c r="J84" s="13"/>
      <c r="K84" s="13" t="s">
        <v>28</v>
      </c>
      <c r="L84" s="12">
        <f t="shared" ca="1" si="3"/>
        <v>2.0666875067351813</v>
      </c>
      <c r="M84" s="101">
        <f t="shared" ca="1" si="4"/>
        <v>0.10885243097974201</v>
      </c>
      <c r="N84" s="101">
        <f t="shared" ca="1" si="12"/>
        <v>1.687061321489586</v>
      </c>
      <c r="O84" s="101">
        <f t="shared" ca="1" si="5"/>
        <v>0.22299558197672606</v>
      </c>
      <c r="Q84" s="12">
        <f t="shared" ca="1" si="6"/>
        <v>0</v>
      </c>
      <c r="R84" s="101">
        <f t="shared" ca="1" si="7"/>
        <v>0</v>
      </c>
      <c r="S84" s="13"/>
      <c r="T84" s="101">
        <f t="shared" ca="1" si="8"/>
        <v>0.10885243097974201</v>
      </c>
      <c r="U84" s="101">
        <f t="shared" si="10"/>
        <v>0</v>
      </c>
      <c r="V84" s="101">
        <f t="shared" ca="1" si="11"/>
        <v>-2.1924300812868363</v>
      </c>
    </row>
    <row r="85" spans="2:22" x14ac:dyDescent="0.3">
      <c r="B85" s="13">
        <v>2023</v>
      </c>
      <c r="C85" s="13">
        <v>1</v>
      </c>
      <c r="D85" s="13">
        <v>1</v>
      </c>
      <c r="E85" s="83" t="s">
        <v>100</v>
      </c>
      <c r="F85" s="13">
        <v>1</v>
      </c>
      <c r="G85" s="13">
        <v>22</v>
      </c>
      <c r="H85" s="13" t="s">
        <v>69</v>
      </c>
      <c r="I85" s="13" t="s">
        <v>54</v>
      </c>
      <c r="J85" s="13"/>
      <c r="K85" s="13" t="s">
        <v>28</v>
      </c>
      <c r="L85" s="12">
        <f t="shared" ca="1" si="3"/>
        <v>1.9070295893723215</v>
      </c>
      <c r="M85" s="101">
        <f t="shared" ca="1" si="4"/>
        <v>0.10044324847224018</v>
      </c>
      <c r="N85" s="101">
        <f t="shared" ca="1" si="12"/>
        <v>1.687061321489586</v>
      </c>
      <c r="O85" s="101">
        <f t="shared" ca="1" si="5"/>
        <v>0.20576849269327349</v>
      </c>
      <c r="Q85" s="12">
        <f t="shared" ca="1" si="6"/>
        <v>0</v>
      </c>
      <c r="R85" s="101">
        <f t="shared" ca="1" si="7"/>
        <v>0</v>
      </c>
      <c r="S85" s="13"/>
      <c r="T85" s="101">
        <f t="shared" ca="1" si="8"/>
        <v>0.10044324847224018</v>
      </c>
      <c r="U85" s="101">
        <f t="shared" si="10"/>
        <v>0</v>
      </c>
      <c r="V85" s="101">
        <f t="shared" ca="1" si="11"/>
        <v>-2.0919868328145963</v>
      </c>
    </row>
    <row r="86" spans="2:22" x14ac:dyDescent="0.3">
      <c r="B86" s="13">
        <v>2023</v>
      </c>
      <c r="C86" s="13">
        <v>1</v>
      </c>
      <c r="D86" s="13">
        <v>1</v>
      </c>
      <c r="E86" s="83" t="s">
        <v>100</v>
      </c>
      <c r="F86" s="13">
        <v>1</v>
      </c>
      <c r="G86" s="13">
        <v>23</v>
      </c>
      <c r="H86" s="13" t="s">
        <v>69</v>
      </c>
      <c r="I86" s="13" t="s">
        <v>54</v>
      </c>
      <c r="J86" s="13"/>
      <c r="K86" s="13" t="s">
        <v>28</v>
      </c>
      <c r="L86" s="12">
        <f t="shared" ca="1" si="3"/>
        <v>2.5368686270202341</v>
      </c>
      <c r="M86" s="101">
        <f t="shared" ca="1" si="4"/>
        <v>0.13361687058515573</v>
      </c>
      <c r="N86" s="101">
        <f t="shared" ca="1" si="12"/>
        <v>1.687061321489586</v>
      </c>
      <c r="O86" s="101">
        <f t="shared" ca="1" si="5"/>
        <v>0.27372812485548326</v>
      </c>
      <c r="Q86" s="12">
        <f t="shared" ca="1" si="6"/>
        <v>0</v>
      </c>
      <c r="R86" s="101">
        <f t="shared" ca="1" si="7"/>
        <v>0</v>
      </c>
      <c r="S86" s="13"/>
      <c r="T86" s="101">
        <f t="shared" ca="1" si="8"/>
        <v>0.13361687058515573</v>
      </c>
      <c r="U86" s="101">
        <f t="shared" si="10"/>
        <v>0</v>
      </c>
      <c r="V86" s="101">
        <f t="shared" ca="1" si="11"/>
        <v>-1.9583699622294406</v>
      </c>
    </row>
    <row r="87" spans="2:22" x14ac:dyDescent="0.3">
      <c r="B87" s="13">
        <v>2023</v>
      </c>
      <c r="C87" s="13">
        <v>1</v>
      </c>
      <c r="D87" s="13">
        <v>2</v>
      </c>
      <c r="E87" s="83" t="s">
        <v>101</v>
      </c>
      <c r="F87" s="13">
        <v>2</v>
      </c>
      <c r="G87" s="13">
        <v>0</v>
      </c>
      <c r="H87" s="13" t="s">
        <v>69</v>
      </c>
      <c r="I87" s="13" t="s">
        <v>54</v>
      </c>
      <c r="J87" s="13"/>
      <c r="K87" s="13" t="s">
        <v>28</v>
      </c>
      <c r="L87" s="12">
        <f t="shared" ca="1" si="3"/>
        <v>2.1367836927327972</v>
      </c>
      <c r="M87" s="101">
        <f t="shared" ca="1" si="4"/>
        <v>0.11254439709623644</v>
      </c>
      <c r="N87" s="101">
        <f t="shared" ca="1" si="12"/>
        <v>1.687061321489586</v>
      </c>
      <c r="O87" s="101">
        <f t="shared" ca="1" si="5"/>
        <v>0.23055896044586882</v>
      </c>
      <c r="Q87" s="12">
        <f t="shared" ca="1" si="6"/>
        <v>0</v>
      </c>
      <c r="R87" s="101">
        <f t="shared" ca="1" si="7"/>
        <v>0</v>
      </c>
      <c r="S87" s="13"/>
      <c r="T87" s="101">
        <f t="shared" ca="1" si="8"/>
        <v>0.11254439709623644</v>
      </c>
      <c r="U87" s="101">
        <f t="shared" si="10"/>
        <v>0</v>
      </c>
      <c r="V87" s="101">
        <f t="shared" ca="1" si="11"/>
        <v>-1.8458255651332041</v>
      </c>
    </row>
    <row r="88" spans="2:22" x14ac:dyDescent="0.3">
      <c r="B88" s="13">
        <v>2023</v>
      </c>
      <c r="C88" s="13">
        <v>1</v>
      </c>
      <c r="D88" s="13">
        <v>2</v>
      </c>
      <c r="E88" s="83" t="s">
        <v>101</v>
      </c>
      <c r="F88" s="13">
        <v>2</v>
      </c>
      <c r="G88" s="13">
        <v>1</v>
      </c>
      <c r="H88" s="13" t="s">
        <v>69</v>
      </c>
      <c r="I88" s="13" t="s">
        <v>54</v>
      </c>
      <c r="J88" s="13"/>
      <c r="K88" s="13" t="s">
        <v>28</v>
      </c>
      <c r="L88" s="12">
        <f t="shared" ca="1" si="3"/>
        <v>1.2010107947380519</v>
      </c>
      <c r="M88" s="101">
        <f t="shared" ca="1" si="4"/>
        <v>6.3257238558853193E-2</v>
      </c>
      <c r="N88" s="101">
        <f t="shared" ca="1" si="12"/>
        <v>1.687061321489586</v>
      </c>
      <c r="O88" s="101">
        <f t="shared" ca="1" si="5"/>
        <v>0.12958906475223581</v>
      </c>
      <c r="Q88" s="12">
        <f t="shared" ca="1" si="6"/>
        <v>0</v>
      </c>
      <c r="R88" s="101">
        <f t="shared" ca="1" si="7"/>
        <v>0</v>
      </c>
      <c r="S88" s="13"/>
      <c r="T88" s="101">
        <f t="shared" ca="1" si="8"/>
        <v>6.3257238558853193E-2</v>
      </c>
      <c r="U88" s="101">
        <f t="shared" si="10"/>
        <v>0</v>
      </c>
      <c r="V88" s="101">
        <f t="shared" ca="1" si="11"/>
        <v>-1.7825683265743508</v>
      </c>
    </row>
    <row r="89" spans="2:22" x14ac:dyDescent="0.3">
      <c r="B89" s="13">
        <v>2023</v>
      </c>
      <c r="C89" s="13">
        <v>1</v>
      </c>
      <c r="D89" s="13">
        <v>2</v>
      </c>
      <c r="E89" s="83" t="s">
        <v>101</v>
      </c>
      <c r="F89" s="13">
        <v>2</v>
      </c>
      <c r="G89" s="13">
        <v>2</v>
      </c>
      <c r="H89" s="13" t="s">
        <v>69</v>
      </c>
      <c r="I89" s="13" t="s">
        <v>54</v>
      </c>
      <c r="J89" s="13"/>
      <c r="K89" s="13" t="s">
        <v>28</v>
      </c>
      <c r="L89" s="12">
        <f t="shared" ca="1" si="3"/>
        <v>1.3164183864674179</v>
      </c>
      <c r="M89" s="101">
        <f t="shared" ca="1" si="4"/>
        <v>6.9335756415238911E-2</v>
      </c>
      <c r="N89" s="101">
        <f t="shared" ca="1" si="12"/>
        <v>1.687061321489586</v>
      </c>
      <c r="O89" s="101">
        <f t="shared" ca="1" si="5"/>
        <v>0.14204154389983439</v>
      </c>
      <c r="Q89" s="12">
        <f t="shared" ca="1" si="6"/>
        <v>0</v>
      </c>
      <c r="R89" s="101">
        <f t="shared" ca="1" si="7"/>
        <v>0</v>
      </c>
      <c r="S89" s="13"/>
      <c r="T89" s="101">
        <f t="shared" ca="1" si="8"/>
        <v>6.9335756415238911E-2</v>
      </c>
      <c r="U89" s="101">
        <f t="shared" si="10"/>
        <v>0</v>
      </c>
      <c r="V89" s="101">
        <f t="shared" ca="1" si="11"/>
        <v>-1.713232570159112</v>
      </c>
    </row>
    <row r="90" spans="2:22" x14ac:dyDescent="0.3">
      <c r="B90" s="13">
        <v>2023</v>
      </c>
      <c r="C90" s="13">
        <v>1</v>
      </c>
      <c r="D90" s="13">
        <v>2</v>
      </c>
      <c r="E90" s="83" t="s">
        <v>101</v>
      </c>
      <c r="F90" s="13">
        <v>2</v>
      </c>
      <c r="G90" s="13">
        <v>3</v>
      </c>
      <c r="H90" s="13" t="s">
        <v>69</v>
      </c>
      <c r="I90" s="13" t="s">
        <v>54</v>
      </c>
      <c r="J90" s="13"/>
      <c r="K90" s="13" t="s">
        <v>28</v>
      </c>
      <c r="L90" s="12">
        <f t="shared" ca="1" si="3"/>
        <v>1.3160559990697462</v>
      </c>
      <c r="M90" s="101">
        <f t="shared" ca="1" si="4"/>
        <v>6.9316669471003539E-2</v>
      </c>
      <c r="N90" s="101">
        <f t="shared" ca="1" si="12"/>
        <v>1.687061321489586</v>
      </c>
      <c r="O90" s="101">
        <f t="shared" ca="1" si="5"/>
        <v>0.14200244229962561</v>
      </c>
      <c r="Q90" s="12">
        <f t="shared" ca="1" si="6"/>
        <v>0</v>
      </c>
      <c r="R90" s="101">
        <f t="shared" ca="1" si="7"/>
        <v>0</v>
      </c>
      <c r="S90" s="13"/>
      <c r="T90" s="101">
        <f t="shared" ca="1" si="8"/>
        <v>6.9316669471003539E-2</v>
      </c>
      <c r="U90" s="101">
        <f t="shared" si="10"/>
        <v>0</v>
      </c>
      <c r="V90" s="101">
        <f t="shared" ca="1" si="11"/>
        <v>-1.6439159006881086</v>
      </c>
    </row>
    <row r="91" spans="2:22" x14ac:dyDescent="0.3">
      <c r="B91" s="13">
        <v>2023</v>
      </c>
      <c r="C91" s="13">
        <v>1</v>
      </c>
      <c r="D91" s="13">
        <v>2</v>
      </c>
      <c r="E91" s="83" t="s">
        <v>101</v>
      </c>
      <c r="F91" s="13">
        <v>2</v>
      </c>
      <c r="G91" s="13">
        <v>4</v>
      </c>
      <c r="H91" s="13" t="s">
        <v>69</v>
      </c>
      <c r="I91" s="13" t="s">
        <v>54</v>
      </c>
      <c r="J91" s="13"/>
      <c r="K91" s="13" t="s">
        <v>28</v>
      </c>
      <c r="L91" s="12">
        <f t="shared" ca="1" si="3"/>
        <v>1.1808197381106018</v>
      </c>
      <c r="M91" s="101">
        <f t="shared" ca="1" si="4"/>
        <v>6.2193775606285397E-2</v>
      </c>
      <c r="N91" s="101">
        <f t="shared" ca="1" si="12"/>
        <v>1.687061321489586</v>
      </c>
      <c r="O91" s="101">
        <f t="shared" ca="1" si="5"/>
        <v>0.12741044974213392</v>
      </c>
      <c r="Q91" s="12">
        <f t="shared" ca="1" si="6"/>
        <v>0</v>
      </c>
      <c r="R91" s="101">
        <f t="shared" ca="1" si="7"/>
        <v>0</v>
      </c>
      <c r="S91" s="13"/>
      <c r="T91" s="101">
        <f t="shared" ca="1" si="8"/>
        <v>6.2193775606285397E-2</v>
      </c>
      <c r="U91" s="101">
        <f t="shared" si="10"/>
        <v>0</v>
      </c>
      <c r="V91" s="101">
        <f t="shared" ca="1" si="11"/>
        <v>-1.5817221250818232</v>
      </c>
    </row>
    <row r="92" spans="2:22" x14ac:dyDescent="0.3">
      <c r="B92" s="13">
        <v>2023</v>
      </c>
      <c r="C92" s="13">
        <v>1</v>
      </c>
      <c r="D92" s="13">
        <v>2</v>
      </c>
      <c r="E92" s="83" t="s">
        <v>101</v>
      </c>
      <c r="F92" s="13">
        <v>2</v>
      </c>
      <c r="G92" s="13">
        <v>5</v>
      </c>
      <c r="H92" s="13" t="s">
        <v>69</v>
      </c>
      <c r="I92" s="13" t="s">
        <v>54</v>
      </c>
      <c r="J92" s="13"/>
      <c r="K92" s="13" t="s">
        <v>28</v>
      </c>
      <c r="L92" s="12">
        <f t="shared" ca="1" si="3"/>
        <v>1.3152620818006893</v>
      </c>
      <c r="M92" s="101">
        <f t="shared" ca="1" si="4"/>
        <v>6.92748538484423E-2</v>
      </c>
      <c r="N92" s="101">
        <f t="shared" ca="1" si="12"/>
        <v>1.687061321489586</v>
      </c>
      <c r="O92" s="101">
        <f t="shared" ca="1" si="5"/>
        <v>0.14191677862629437</v>
      </c>
      <c r="Q92" s="12">
        <f t="shared" ca="1" si="6"/>
        <v>0</v>
      </c>
      <c r="R92" s="101">
        <f t="shared" ca="1" si="7"/>
        <v>0</v>
      </c>
      <c r="S92" s="13"/>
      <c r="T92" s="101">
        <f t="shared" ca="1" si="8"/>
        <v>6.92748538484423E-2</v>
      </c>
      <c r="U92" s="101">
        <f t="shared" si="10"/>
        <v>0</v>
      </c>
      <c r="V92" s="101">
        <f t="shared" ca="1" si="11"/>
        <v>-1.512447271233381</v>
      </c>
    </row>
    <row r="93" spans="2:22" x14ac:dyDescent="0.3">
      <c r="B93" s="13">
        <v>2023</v>
      </c>
      <c r="C93" s="13">
        <v>1</v>
      </c>
      <c r="D93" s="13">
        <v>2</v>
      </c>
      <c r="E93" s="83" t="s">
        <v>101</v>
      </c>
      <c r="F93" s="13">
        <v>2</v>
      </c>
      <c r="G93" s="13">
        <v>6</v>
      </c>
      <c r="H93" s="13" t="s">
        <v>69</v>
      </c>
      <c r="I93" s="13" t="s">
        <v>54</v>
      </c>
      <c r="J93" s="13"/>
      <c r="K93" s="13" t="s">
        <v>28</v>
      </c>
      <c r="L93" s="12">
        <f t="shared" ca="1" si="3"/>
        <v>1.3212619022164882</v>
      </c>
      <c r="M93" s="101">
        <f t="shared" ca="1" si="4"/>
        <v>6.9590864389742435E-2</v>
      </c>
      <c r="N93" s="101">
        <f t="shared" ca="1" si="12"/>
        <v>1.687061321489586</v>
      </c>
      <c r="O93" s="101">
        <f t="shared" ca="1" si="5"/>
        <v>0.14256415924915908</v>
      </c>
      <c r="Q93" s="12">
        <f t="shared" ca="1" si="6"/>
        <v>0</v>
      </c>
      <c r="R93" s="101">
        <f t="shared" ca="1" si="7"/>
        <v>0</v>
      </c>
      <c r="S93" s="13"/>
      <c r="T93" s="101">
        <f t="shared" ca="1" si="8"/>
        <v>6.9590864389742435E-2</v>
      </c>
      <c r="U93" s="101">
        <f t="shared" si="10"/>
        <v>0</v>
      </c>
      <c r="V93" s="101">
        <f t="shared" ca="1" si="11"/>
        <v>-1.4428564068436385</v>
      </c>
    </row>
    <row r="94" spans="2:22" x14ac:dyDescent="0.3">
      <c r="B94" s="13">
        <v>2023</v>
      </c>
      <c r="C94" s="13">
        <v>1</v>
      </c>
      <c r="D94" s="13">
        <v>2</v>
      </c>
      <c r="E94" s="83" t="s">
        <v>101</v>
      </c>
      <c r="F94" s="13">
        <v>2</v>
      </c>
      <c r="G94" s="13">
        <v>7</v>
      </c>
      <c r="H94" s="13" t="s">
        <v>69</v>
      </c>
      <c r="I94" s="13" t="s">
        <v>54</v>
      </c>
      <c r="J94" s="13"/>
      <c r="K94" s="13" t="s">
        <v>28</v>
      </c>
      <c r="L94" s="12">
        <f t="shared" ca="1" si="3"/>
        <v>1.1140055570769538</v>
      </c>
      <c r="M94" s="101">
        <f t="shared" ca="1" si="4"/>
        <v>5.8674672691243157E-2</v>
      </c>
      <c r="N94" s="101">
        <f t="shared" ca="1" si="12"/>
        <v>1.687061321489586</v>
      </c>
      <c r="O94" s="101">
        <f t="shared" ca="1" si="5"/>
        <v>0.12020119960860332</v>
      </c>
      <c r="Q94" s="12">
        <f t="shared" ca="1" si="6"/>
        <v>2.5838461635826726</v>
      </c>
      <c r="R94" s="101">
        <f t="shared" ca="1" si="7"/>
        <v>0.1244220073407091</v>
      </c>
      <c r="S94" s="13"/>
      <c r="T94" s="101">
        <f t="shared" ca="1" si="8"/>
        <v>0</v>
      </c>
      <c r="U94" s="101">
        <f t="shared" si="10"/>
        <v>0</v>
      </c>
      <c r="V94" s="101">
        <f t="shared" ca="1" si="11"/>
        <v>-1.6917004215250568</v>
      </c>
    </row>
    <row r="95" spans="2:22" x14ac:dyDescent="0.3">
      <c r="B95" s="13">
        <v>2023</v>
      </c>
      <c r="C95" s="13">
        <v>1</v>
      </c>
      <c r="D95" s="13">
        <v>2</v>
      </c>
      <c r="E95" s="83" t="s">
        <v>101</v>
      </c>
      <c r="F95" s="13">
        <v>2</v>
      </c>
      <c r="G95" s="13">
        <v>8</v>
      </c>
      <c r="H95" s="13" t="s">
        <v>69</v>
      </c>
      <c r="I95" s="13" t="s">
        <v>54</v>
      </c>
      <c r="J95" s="13"/>
      <c r="K95" s="13" t="s">
        <v>28</v>
      </c>
      <c r="L95" s="12">
        <f t="shared" ca="1" si="3"/>
        <v>1.979174130703464</v>
      </c>
      <c r="M95" s="101">
        <f t="shared" ca="1" si="4"/>
        <v>0.10424310146415146</v>
      </c>
      <c r="N95" s="101">
        <f t="shared" ca="1" si="12"/>
        <v>1.687061321489586</v>
      </c>
      <c r="O95" s="101">
        <f t="shared" ca="1" si="5"/>
        <v>0.21355288870290376</v>
      </c>
      <c r="Q95" s="12">
        <f t="shared" ca="1" si="6"/>
        <v>0</v>
      </c>
      <c r="R95" s="101">
        <f t="shared" ca="1" si="7"/>
        <v>0</v>
      </c>
      <c r="S95" s="13"/>
      <c r="T95" s="101">
        <f t="shared" ca="1" si="8"/>
        <v>0.10424310146415146</v>
      </c>
      <c r="U95" s="101">
        <f t="shared" si="10"/>
        <v>0</v>
      </c>
      <c r="V95" s="101">
        <f t="shared" ca="1" si="11"/>
        <v>-1.5874573200609055</v>
      </c>
    </row>
    <row r="96" spans="2:22" x14ac:dyDescent="0.3">
      <c r="B96" s="13">
        <v>2023</v>
      </c>
      <c r="C96" s="13">
        <v>1</v>
      </c>
      <c r="D96" s="13">
        <v>2</v>
      </c>
      <c r="E96" s="83" t="s">
        <v>101</v>
      </c>
      <c r="F96" s="13">
        <v>2</v>
      </c>
      <c r="G96" s="13">
        <v>9</v>
      </c>
      <c r="H96" s="13" t="s">
        <v>69</v>
      </c>
      <c r="I96" s="13" t="s">
        <v>54</v>
      </c>
      <c r="J96" s="13"/>
      <c r="K96" s="13" t="s">
        <v>28</v>
      </c>
      <c r="L96" s="12">
        <f t="shared" ca="1" si="3"/>
        <v>1.5388404962771725</v>
      </c>
      <c r="M96" s="101">
        <f t="shared" ca="1" si="4"/>
        <v>8.1050728938918681E-2</v>
      </c>
      <c r="N96" s="101">
        <f t="shared" ca="1" si="12"/>
        <v>1.687061321489586</v>
      </c>
      <c r="O96" s="101">
        <f t="shared" ca="1" si="5"/>
        <v>0.1660408895483069</v>
      </c>
      <c r="Q96" s="12">
        <f t="shared" ca="1" si="6"/>
        <v>5.6000000000000005</v>
      </c>
      <c r="R96" s="101">
        <f t="shared" ca="1" si="7"/>
        <v>0.34377715199013736</v>
      </c>
      <c r="S96" s="13"/>
      <c r="T96" s="101">
        <f t="shared" ca="1" si="8"/>
        <v>0</v>
      </c>
      <c r="U96" s="101">
        <f t="shared" si="10"/>
        <v>0</v>
      </c>
      <c r="V96" s="101">
        <f t="shared" ca="1" si="11"/>
        <v>-2.2750116240411802</v>
      </c>
    </row>
    <row r="97" spans="2:22" x14ac:dyDescent="0.3">
      <c r="B97" s="13">
        <v>2023</v>
      </c>
      <c r="C97" s="13">
        <v>1</v>
      </c>
      <c r="D97" s="13">
        <v>2</v>
      </c>
      <c r="E97" s="83" t="s">
        <v>101</v>
      </c>
      <c r="F97" s="13">
        <v>2</v>
      </c>
      <c r="G97" s="13">
        <v>10</v>
      </c>
      <c r="H97" s="13" t="s">
        <v>70</v>
      </c>
      <c r="I97" s="13" t="s">
        <v>54</v>
      </c>
      <c r="J97" s="13"/>
      <c r="K97" s="13" t="s">
        <v>28</v>
      </c>
      <c r="L97" s="12">
        <f t="shared" ca="1" si="3"/>
        <v>1.9793159960800772</v>
      </c>
      <c r="M97" s="101">
        <f t="shared" ca="1" si="4"/>
        <v>6.2665144435895243E-2</v>
      </c>
      <c r="N97" s="101">
        <f t="shared" ca="1" si="12"/>
        <v>1.687061321489586</v>
      </c>
      <c r="O97" s="101">
        <f t="shared" ca="1" si="5"/>
        <v>6.2665144435895243E-2</v>
      </c>
      <c r="Q97" s="12">
        <f t="shared" ca="1" si="6"/>
        <v>5.6000000000000005</v>
      </c>
      <c r="R97" s="101">
        <f t="shared" ca="1" si="7"/>
        <v>0.30649090093182152</v>
      </c>
      <c r="S97" s="13"/>
      <c r="T97" s="101">
        <f t="shared" ca="1" si="8"/>
        <v>0</v>
      </c>
      <c r="U97" s="101">
        <f t="shared" si="10"/>
        <v>0</v>
      </c>
      <c r="V97" s="101">
        <f t="shared" ca="1" si="11"/>
        <v>-2.8879934259048232</v>
      </c>
    </row>
    <row r="98" spans="2:22" x14ac:dyDescent="0.3">
      <c r="B98" s="13">
        <v>2023</v>
      </c>
      <c r="C98" s="13">
        <v>1</v>
      </c>
      <c r="D98" s="13">
        <v>2</v>
      </c>
      <c r="E98" s="83" t="s">
        <v>101</v>
      </c>
      <c r="F98" s="13">
        <v>2</v>
      </c>
      <c r="G98" s="13">
        <v>11</v>
      </c>
      <c r="H98" s="13" t="s">
        <v>70</v>
      </c>
      <c r="I98" s="13" t="s">
        <v>54</v>
      </c>
      <c r="J98" s="13"/>
      <c r="K98" s="13" t="s">
        <v>28</v>
      </c>
      <c r="L98" s="12">
        <f t="shared" ca="1" si="3"/>
        <v>1.7653357329164059</v>
      </c>
      <c r="M98" s="101">
        <f t="shared" ca="1" si="4"/>
        <v>5.5890529304133414E-2</v>
      </c>
      <c r="N98" s="101">
        <f t="shared" ca="1" si="12"/>
        <v>1.687061321489586</v>
      </c>
      <c r="O98" s="101">
        <f t="shared" ca="1" si="5"/>
        <v>5.5890529304133414E-2</v>
      </c>
      <c r="Q98" s="12">
        <f t="shared" ca="1" si="6"/>
        <v>5.6000000000000005</v>
      </c>
      <c r="R98" s="101">
        <f t="shared" ca="1" si="7"/>
        <v>0.32460433020862628</v>
      </c>
      <c r="S98" s="13"/>
      <c r="T98" s="101">
        <f t="shared" ca="1" si="8"/>
        <v>0</v>
      </c>
      <c r="U98" s="101">
        <f t="shared" si="10"/>
        <v>0</v>
      </c>
      <c r="V98" s="101">
        <f t="shared" ca="1" si="11"/>
        <v>-3.5372020863220754</v>
      </c>
    </row>
    <row r="99" spans="2:22" x14ac:dyDescent="0.3">
      <c r="B99" s="13">
        <v>2023</v>
      </c>
      <c r="C99" s="13">
        <v>1</v>
      </c>
      <c r="D99" s="13">
        <v>2</v>
      </c>
      <c r="E99" s="83" t="s">
        <v>101</v>
      </c>
      <c r="F99" s="13">
        <v>2</v>
      </c>
      <c r="G99" s="13">
        <v>12</v>
      </c>
      <c r="H99" s="13" t="s">
        <v>70</v>
      </c>
      <c r="I99" s="13" t="s">
        <v>54</v>
      </c>
      <c r="J99" s="13"/>
      <c r="K99" s="13" t="s">
        <v>28</v>
      </c>
      <c r="L99" s="12">
        <f t="shared" ca="1" si="3"/>
        <v>1.5793329138208383</v>
      </c>
      <c r="M99" s="101">
        <f t="shared" ca="1" si="4"/>
        <v>5.0001680051567743E-2</v>
      </c>
      <c r="N99" s="101">
        <f t="shared" ca="1" si="12"/>
        <v>1.687061321489586</v>
      </c>
      <c r="O99" s="101">
        <f t="shared" ca="1" si="5"/>
        <v>5.0001680051567743E-2</v>
      </c>
      <c r="Q99" s="12">
        <f t="shared" ca="1" si="6"/>
        <v>5.6000000000000005</v>
      </c>
      <c r="R99" s="101">
        <f t="shared" ca="1" si="7"/>
        <v>0.34034946884506606</v>
      </c>
      <c r="S99" s="13"/>
      <c r="T99" s="101">
        <f t="shared" ca="1" si="8"/>
        <v>0</v>
      </c>
      <c r="U99" s="101">
        <f t="shared" si="10"/>
        <v>0</v>
      </c>
      <c r="V99" s="101">
        <f t="shared" ca="1" si="11"/>
        <v>-4.2179010240122077</v>
      </c>
    </row>
    <row r="100" spans="2:22" x14ac:dyDescent="0.3">
      <c r="B100" s="13">
        <v>2023</v>
      </c>
      <c r="C100" s="13">
        <v>1</v>
      </c>
      <c r="D100" s="13">
        <v>2</v>
      </c>
      <c r="E100" s="83" t="s">
        <v>101</v>
      </c>
      <c r="F100" s="13">
        <v>2</v>
      </c>
      <c r="G100" s="13">
        <v>13</v>
      </c>
      <c r="H100" s="13" t="s">
        <v>70</v>
      </c>
      <c r="I100" s="13" t="s">
        <v>54</v>
      </c>
      <c r="J100" s="13"/>
      <c r="K100" s="13" t="s">
        <v>28</v>
      </c>
      <c r="L100" s="12">
        <f t="shared" ca="1" si="3"/>
        <v>1.2702506728695468</v>
      </c>
      <c r="M100" s="101">
        <f t="shared" ca="1" si="4"/>
        <v>4.0216136303049856E-2</v>
      </c>
      <c r="N100" s="101">
        <f t="shared" ca="1" si="12"/>
        <v>1.687061321489586</v>
      </c>
      <c r="O100" s="101">
        <f t="shared" ca="1" si="5"/>
        <v>4.0216136303049856E-2</v>
      </c>
      <c r="Q100" s="12">
        <f t="shared" ca="1" si="6"/>
        <v>5.6000000000000005</v>
      </c>
      <c r="R100" s="101">
        <f t="shared" ca="1" si="7"/>
        <v>0.36651328054159293</v>
      </c>
      <c r="S100" s="13"/>
      <c r="T100" s="101">
        <f t="shared" ca="1" si="8"/>
        <v>0</v>
      </c>
      <c r="U100" s="101">
        <f t="shared" si="10"/>
        <v>0</v>
      </c>
      <c r="V100" s="101">
        <f t="shared" ca="1" si="11"/>
        <v>-4.9509275850953935</v>
      </c>
    </row>
    <row r="101" spans="2:22" x14ac:dyDescent="0.3">
      <c r="B101" s="13">
        <v>2023</v>
      </c>
      <c r="C101" s="13">
        <v>1</v>
      </c>
      <c r="D101" s="13">
        <v>2</v>
      </c>
      <c r="E101" s="83" t="s">
        <v>101</v>
      </c>
      <c r="F101" s="13">
        <v>2</v>
      </c>
      <c r="G101" s="13">
        <v>14</v>
      </c>
      <c r="H101" s="13" t="s">
        <v>70</v>
      </c>
      <c r="I101" s="13" t="s">
        <v>54</v>
      </c>
      <c r="J101" s="13"/>
      <c r="K101" s="13" t="s">
        <v>28</v>
      </c>
      <c r="L101" s="12">
        <f t="shared" ca="1" si="3"/>
        <v>1.7183287002387526</v>
      </c>
      <c r="M101" s="101">
        <f t="shared" ca="1" si="4"/>
        <v>5.4402286649558908E-2</v>
      </c>
      <c r="N101" s="101">
        <f t="shared" ca="1" si="12"/>
        <v>1.687061321489586</v>
      </c>
      <c r="O101" s="101">
        <f t="shared" ca="1" si="5"/>
        <v>5.4402286649558908E-2</v>
      </c>
      <c r="Q101" s="12">
        <f t="shared" ca="1" si="6"/>
        <v>5.6000000000000005</v>
      </c>
      <c r="R101" s="101">
        <f t="shared" ca="1" si="7"/>
        <v>0.32858347552478961</v>
      </c>
      <c r="S101" s="13"/>
      <c r="T101" s="101">
        <f t="shared" ca="1" si="8"/>
        <v>0</v>
      </c>
      <c r="U101" s="101">
        <f t="shared" si="10"/>
        <v>0</v>
      </c>
      <c r="V101" s="101">
        <f t="shared" ca="1" si="11"/>
        <v>-5.6080945361449723</v>
      </c>
    </row>
    <row r="102" spans="2:22" x14ac:dyDescent="0.3">
      <c r="B102" s="13">
        <v>2023</v>
      </c>
      <c r="C102" s="13">
        <v>1</v>
      </c>
      <c r="D102" s="13">
        <v>2</v>
      </c>
      <c r="E102" s="83" t="s">
        <v>101</v>
      </c>
      <c r="F102" s="13">
        <v>2</v>
      </c>
      <c r="G102" s="13">
        <v>15</v>
      </c>
      <c r="H102" s="13" t="s">
        <v>70</v>
      </c>
      <c r="I102" s="13" t="s">
        <v>54</v>
      </c>
      <c r="J102" s="13"/>
      <c r="K102" s="13" t="s">
        <v>28</v>
      </c>
      <c r="L102" s="12">
        <f t="shared" ca="1" si="3"/>
        <v>1.4417336056771939</v>
      </c>
      <c r="M102" s="101">
        <f t="shared" ca="1" si="4"/>
        <v>4.564528595573996E-2</v>
      </c>
      <c r="N102" s="101">
        <f t="shared" ca="1" si="12"/>
        <v>1.687061321489586</v>
      </c>
      <c r="O102" s="101">
        <f t="shared" ca="1" si="5"/>
        <v>4.564528595573996E-2</v>
      </c>
      <c r="Q102" s="12">
        <f t="shared" ca="1" si="6"/>
        <v>5.6000000000000005</v>
      </c>
      <c r="R102" s="101">
        <f t="shared" ca="1" si="7"/>
        <v>0.35199725027942558</v>
      </c>
      <c r="S102" s="13"/>
      <c r="T102" s="101">
        <f t="shared" ca="1" si="8"/>
        <v>0</v>
      </c>
      <c r="U102" s="101">
        <f t="shared" si="10"/>
        <v>0</v>
      </c>
      <c r="V102" s="101">
        <f t="shared" ca="1" si="11"/>
        <v>-6.3120890367038234</v>
      </c>
    </row>
    <row r="103" spans="2:22" x14ac:dyDescent="0.3">
      <c r="B103" s="13">
        <v>2023</v>
      </c>
      <c r="C103" s="13">
        <v>1</v>
      </c>
      <c r="D103" s="13">
        <v>2</v>
      </c>
      <c r="E103" s="83" t="s">
        <v>101</v>
      </c>
      <c r="F103" s="13">
        <v>2</v>
      </c>
      <c r="G103" s="13">
        <v>16</v>
      </c>
      <c r="H103" s="13" t="s">
        <v>71</v>
      </c>
      <c r="I103" s="13" t="s">
        <v>54</v>
      </c>
      <c r="J103" s="13"/>
      <c r="K103" s="13" t="s">
        <v>28</v>
      </c>
      <c r="L103" s="12">
        <f t="shared" ca="1" si="3"/>
        <v>2.0199328446876699</v>
      </c>
      <c r="M103" s="101">
        <f t="shared" ca="1" si="4"/>
        <v>0.17595635010074293</v>
      </c>
      <c r="N103" s="101">
        <f t="shared" ca="1" si="12"/>
        <v>2.0858297305783435</v>
      </c>
      <c r="O103" s="101">
        <f t="shared" ca="1" si="5"/>
        <v>0.56931807227521969</v>
      </c>
      <c r="Q103" s="12">
        <f t="shared" ca="1" si="6"/>
        <v>4.8682645895196277</v>
      </c>
      <c r="R103" s="101">
        <f t="shared" ca="1" si="7"/>
        <v>0.24111128220002523</v>
      </c>
      <c r="S103" s="13"/>
      <c r="T103" s="101">
        <f t="shared" ca="1" si="8"/>
        <v>0</v>
      </c>
      <c r="U103" s="101">
        <f t="shared" ca="1" si="10"/>
        <v>0.39876840908875749</v>
      </c>
      <c r="V103" s="101">
        <f t="shared" ca="1" si="11"/>
        <v>-6.3955431920151167</v>
      </c>
    </row>
    <row r="104" spans="2:22" x14ac:dyDescent="0.3">
      <c r="B104" s="13">
        <v>2023</v>
      </c>
      <c r="C104" s="13">
        <v>1</v>
      </c>
      <c r="D104" s="13">
        <v>2</v>
      </c>
      <c r="E104" s="83" t="s">
        <v>101</v>
      </c>
      <c r="F104" s="13">
        <v>2</v>
      </c>
      <c r="G104" s="13">
        <v>17</v>
      </c>
      <c r="H104" s="13" t="s">
        <v>71</v>
      </c>
      <c r="I104" s="13" t="s">
        <v>54</v>
      </c>
      <c r="J104" s="13"/>
      <c r="K104" s="13" t="s">
        <v>28</v>
      </c>
      <c r="L104" s="12">
        <f t="shared" ca="1" si="3"/>
        <v>2.4421010739123066</v>
      </c>
      <c r="M104" s="101">
        <f t="shared" ca="1" si="4"/>
        <v>0.21273142454850105</v>
      </c>
      <c r="N104" s="101">
        <f t="shared" ca="1" si="12"/>
        <v>2.5679411842531983</v>
      </c>
      <c r="O104" s="101">
        <f t="shared" ca="1" si="5"/>
        <v>0.68830618768218355</v>
      </c>
      <c r="Q104" s="12">
        <f t="shared" ca="1" si="6"/>
        <v>5.6000000000000005</v>
      </c>
      <c r="R104" s="101">
        <f t="shared" ca="1" si="7"/>
        <v>0.26731614409332333</v>
      </c>
      <c r="S104" s="13"/>
      <c r="T104" s="101">
        <f t="shared" ca="1" si="8"/>
        <v>0</v>
      </c>
      <c r="U104" s="101">
        <f t="shared" ca="1" si="10"/>
        <v>0.48211145367485458</v>
      </c>
      <c r="V104" s="101">
        <f t="shared" ca="1" si="11"/>
        <v>-6.4480640265269082</v>
      </c>
    </row>
    <row r="105" spans="2:22" x14ac:dyDescent="0.3">
      <c r="B105" s="13">
        <v>2023</v>
      </c>
      <c r="C105" s="13">
        <v>1</v>
      </c>
      <c r="D105" s="13">
        <v>2</v>
      </c>
      <c r="E105" s="83" t="s">
        <v>101</v>
      </c>
      <c r="F105" s="13">
        <v>2</v>
      </c>
      <c r="G105" s="13">
        <v>18</v>
      </c>
      <c r="H105" s="13" t="s">
        <v>71</v>
      </c>
      <c r="I105" s="13" t="s">
        <v>54</v>
      </c>
      <c r="J105" s="13"/>
      <c r="K105" s="13" t="s">
        <v>28</v>
      </c>
      <c r="L105" s="12">
        <f t="shared" ca="1" si="3"/>
        <v>2.0081908380392917</v>
      </c>
      <c r="M105" s="101">
        <f t="shared" ca="1" si="4"/>
        <v>0.1749335039016027</v>
      </c>
      <c r="N105" s="101">
        <f t="shared" ca="1" si="12"/>
        <v>2.9643915255294551</v>
      </c>
      <c r="O105" s="101">
        <f t="shared" ca="1" si="5"/>
        <v>0.5660085877013743</v>
      </c>
      <c r="Q105" s="12">
        <f t="shared" ca="1" si="6"/>
        <v>0</v>
      </c>
      <c r="R105" s="101">
        <f t="shared" ca="1" si="7"/>
        <v>0</v>
      </c>
      <c r="S105" s="13"/>
      <c r="T105" s="101">
        <f t="shared" ca="1" si="8"/>
        <v>0.1749335039016027</v>
      </c>
      <c r="U105" s="101">
        <f t="shared" ca="1" si="10"/>
        <v>0.39645034127625683</v>
      </c>
      <c r="V105" s="101">
        <f t="shared" ca="1" si="11"/>
        <v>-5.876680181349049</v>
      </c>
    </row>
    <row r="106" spans="2:22" x14ac:dyDescent="0.3">
      <c r="B106" s="13">
        <v>2023</v>
      </c>
      <c r="C106" s="13">
        <v>1</v>
      </c>
      <c r="D106" s="13">
        <v>2</v>
      </c>
      <c r="E106" s="83" t="s">
        <v>101</v>
      </c>
      <c r="F106" s="13">
        <v>2</v>
      </c>
      <c r="G106" s="13">
        <v>19</v>
      </c>
      <c r="H106" s="13" t="s">
        <v>71</v>
      </c>
      <c r="I106" s="13" t="s">
        <v>54</v>
      </c>
      <c r="J106" s="13"/>
      <c r="K106" s="13" t="s">
        <v>28</v>
      </c>
      <c r="L106" s="12">
        <f t="shared" ca="1" si="3"/>
        <v>2.3510998051390883</v>
      </c>
      <c r="M106" s="101">
        <f t="shared" ca="1" si="4"/>
        <v>0.20480430402566599</v>
      </c>
      <c r="N106" s="101">
        <f t="shared" ca="1" si="12"/>
        <v>3.4285378120606635</v>
      </c>
      <c r="O106" s="101">
        <f t="shared" ca="1" si="5"/>
        <v>0.66265748007845204</v>
      </c>
      <c r="Q106" s="12">
        <f t="shared" ca="1" si="6"/>
        <v>0</v>
      </c>
      <c r="R106" s="101">
        <f t="shared" ca="1" si="7"/>
        <v>0</v>
      </c>
      <c r="S106" s="13"/>
      <c r="T106" s="101">
        <f t="shared" ca="1" si="8"/>
        <v>0.20480430402566599</v>
      </c>
      <c r="U106" s="101">
        <f t="shared" ca="1" si="10"/>
        <v>0.46414628653120837</v>
      </c>
      <c r="V106" s="101">
        <f t="shared" ca="1" si="11"/>
        <v>-5.2077295907921748</v>
      </c>
    </row>
    <row r="107" spans="2:22" x14ac:dyDescent="0.3">
      <c r="B107" s="13">
        <v>2023</v>
      </c>
      <c r="C107" s="13">
        <v>1</v>
      </c>
      <c r="D107" s="13">
        <v>2</v>
      </c>
      <c r="E107" s="83" t="s">
        <v>101</v>
      </c>
      <c r="F107" s="13">
        <v>2</v>
      </c>
      <c r="G107" s="13">
        <v>20</v>
      </c>
      <c r="H107" s="13" t="s">
        <v>69</v>
      </c>
      <c r="I107" s="13" t="s">
        <v>54</v>
      </c>
      <c r="J107" s="13"/>
      <c r="K107" s="13" t="s">
        <v>28</v>
      </c>
      <c r="L107" s="12">
        <f t="shared" ca="1" si="3"/>
        <v>2.5413167122786158</v>
      </c>
      <c r="M107" s="101">
        <f t="shared" ca="1" si="4"/>
        <v>0.1338511512357147</v>
      </c>
      <c r="N107" s="101">
        <f t="shared" ca="1" si="12"/>
        <v>3.4285378120606635</v>
      </c>
      <c r="O107" s="101">
        <f t="shared" ca="1" si="5"/>
        <v>0.27420807325486263</v>
      </c>
      <c r="Q107" s="12">
        <f t="shared" ca="1" si="6"/>
        <v>0</v>
      </c>
      <c r="R107" s="101">
        <f t="shared" ca="1" si="7"/>
        <v>0</v>
      </c>
      <c r="S107" s="13"/>
      <c r="T107" s="101">
        <f t="shared" ca="1" si="8"/>
        <v>0.1338511512357147</v>
      </c>
      <c r="U107" s="101">
        <f t="shared" si="10"/>
        <v>0</v>
      </c>
      <c r="V107" s="101">
        <f t="shared" ca="1" si="11"/>
        <v>-5.0738784395564602</v>
      </c>
    </row>
    <row r="108" spans="2:22" x14ac:dyDescent="0.3">
      <c r="B108" s="13">
        <v>2023</v>
      </c>
      <c r="C108" s="13">
        <v>1</v>
      </c>
      <c r="D108" s="13">
        <v>2</v>
      </c>
      <c r="E108" s="83" t="s">
        <v>101</v>
      </c>
      <c r="F108" s="13">
        <v>2</v>
      </c>
      <c r="G108" s="13">
        <v>21</v>
      </c>
      <c r="H108" s="13" t="s">
        <v>69</v>
      </c>
      <c r="I108" s="13" t="s">
        <v>54</v>
      </c>
      <c r="J108" s="13"/>
      <c r="K108" s="13" t="s">
        <v>28</v>
      </c>
      <c r="L108" s="12">
        <f t="shared" ca="1" si="3"/>
        <v>2.4710852025811243</v>
      </c>
      <c r="M108" s="101">
        <f t="shared" ca="1" si="4"/>
        <v>0.13015205761994783</v>
      </c>
      <c r="N108" s="101">
        <f t="shared" ca="1" si="12"/>
        <v>3.4285378120606635</v>
      </c>
      <c r="O108" s="101">
        <f t="shared" ca="1" si="5"/>
        <v>0.2666300933585033</v>
      </c>
      <c r="Q108" s="12">
        <f t="shared" ca="1" si="6"/>
        <v>0</v>
      </c>
      <c r="R108" s="101">
        <f t="shared" ca="1" si="7"/>
        <v>0</v>
      </c>
      <c r="S108" s="13"/>
      <c r="T108" s="101">
        <f t="shared" ca="1" si="8"/>
        <v>0.13015205761994783</v>
      </c>
      <c r="U108" s="101">
        <f t="shared" si="10"/>
        <v>0</v>
      </c>
      <c r="V108" s="101">
        <f t="shared" ca="1" si="11"/>
        <v>-4.9437263819365125</v>
      </c>
    </row>
    <row r="109" spans="2:22" x14ac:dyDescent="0.3">
      <c r="B109" s="13">
        <v>2023</v>
      </c>
      <c r="C109" s="13">
        <v>1</v>
      </c>
      <c r="D109" s="13">
        <v>2</v>
      </c>
      <c r="E109" s="83" t="s">
        <v>101</v>
      </c>
      <c r="F109" s="13">
        <v>2</v>
      </c>
      <c r="G109" s="13">
        <v>22</v>
      </c>
      <c r="H109" s="13" t="s">
        <v>69</v>
      </c>
      <c r="I109" s="13" t="s">
        <v>54</v>
      </c>
      <c r="J109" s="13"/>
      <c r="K109" s="13" t="s">
        <v>28</v>
      </c>
      <c r="L109" s="12">
        <f t="shared" ca="1" si="3"/>
        <v>1.9351602841843734</v>
      </c>
      <c r="M109" s="101">
        <f t="shared" ca="1" si="4"/>
        <v>0.10192489216799094</v>
      </c>
      <c r="N109" s="101">
        <f t="shared" ca="1" si="12"/>
        <v>3.4285378120606635</v>
      </c>
      <c r="O109" s="101">
        <f t="shared" ca="1" si="5"/>
        <v>0.20880379466349389</v>
      </c>
      <c r="Q109" s="12">
        <f t="shared" ca="1" si="6"/>
        <v>0</v>
      </c>
      <c r="R109" s="101">
        <f t="shared" ca="1" si="7"/>
        <v>0</v>
      </c>
      <c r="S109" s="13"/>
      <c r="T109" s="101">
        <f t="shared" ca="1" si="8"/>
        <v>0.10192489216799094</v>
      </c>
      <c r="U109" s="101">
        <f t="shared" si="10"/>
        <v>0</v>
      </c>
      <c r="V109" s="101">
        <f t="shared" ca="1" si="11"/>
        <v>-4.8418014897685211</v>
      </c>
    </row>
    <row r="110" spans="2:22" x14ac:dyDescent="0.3">
      <c r="B110" s="13">
        <v>2023</v>
      </c>
      <c r="C110" s="13">
        <v>1</v>
      </c>
      <c r="D110" s="13">
        <v>2</v>
      </c>
      <c r="E110" s="83" t="s">
        <v>101</v>
      </c>
      <c r="F110" s="13">
        <v>2</v>
      </c>
      <c r="G110" s="13">
        <v>23</v>
      </c>
      <c r="H110" s="13" t="s">
        <v>69</v>
      </c>
      <c r="I110" s="13" t="s">
        <v>54</v>
      </c>
      <c r="J110" s="13"/>
      <c r="K110" s="13" t="s">
        <v>28</v>
      </c>
      <c r="L110" s="12">
        <f t="shared" ca="1" si="3"/>
        <v>2.4959275351879717</v>
      </c>
      <c r="M110" s="101">
        <f t="shared" ca="1" si="4"/>
        <v>0.13146050327835049</v>
      </c>
      <c r="N110" s="101">
        <f t="shared" ca="1" si="12"/>
        <v>3.4285378120606635</v>
      </c>
      <c r="O110" s="101">
        <f t="shared" ca="1" si="5"/>
        <v>0.26931058104678213</v>
      </c>
      <c r="Q110" s="12">
        <f t="shared" ca="1" si="6"/>
        <v>0</v>
      </c>
      <c r="R110" s="101">
        <f t="shared" ca="1" si="7"/>
        <v>0</v>
      </c>
      <c r="S110" s="13"/>
      <c r="T110" s="101">
        <f t="shared" ca="1" si="8"/>
        <v>0.13146050327835049</v>
      </c>
      <c r="U110" s="101">
        <f t="shared" si="10"/>
        <v>0</v>
      </c>
      <c r="V110" s="101">
        <f t="shared" ca="1" si="11"/>
        <v>-4.7103409864901709</v>
      </c>
    </row>
    <row r="111" spans="2:22" x14ac:dyDescent="0.3">
      <c r="B111" s="13">
        <v>2023</v>
      </c>
      <c r="C111" s="13">
        <v>1</v>
      </c>
      <c r="D111" s="13">
        <v>3</v>
      </c>
      <c r="E111" s="83" t="s">
        <v>102</v>
      </c>
      <c r="F111" s="13">
        <v>3</v>
      </c>
      <c r="G111" s="13">
        <v>0</v>
      </c>
      <c r="H111" s="13" t="s">
        <v>69</v>
      </c>
      <c r="I111" s="13" t="s">
        <v>54</v>
      </c>
      <c r="J111" s="13"/>
      <c r="K111" s="13" t="s">
        <v>27</v>
      </c>
      <c r="L111" s="12">
        <f t="shared" ca="1" si="3"/>
        <v>1.4082514386171907</v>
      </c>
      <c r="M111" s="101">
        <f t="shared" ca="1" si="4"/>
        <v>7.4172603271967438E-2</v>
      </c>
      <c r="N111" s="101">
        <f t="shared" ca="1" si="12"/>
        <v>3.4285378120606635</v>
      </c>
      <c r="O111" s="101">
        <f t="shared" ca="1" si="5"/>
        <v>0.15195033022679488</v>
      </c>
      <c r="Q111" s="12">
        <f t="shared" ca="1" si="6"/>
        <v>0</v>
      </c>
      <c r="R111" s="101">
        <f t="shared" ca="1" si="7"/>
        <v>0</v>
      </c>
      <c r="S111" s="13"/>
      <c r="T111" s="101">
        <f t="shared" ca="1" si="8"/>
        <v>7.4172603271967438E-2</v>
      </c>
      <c r="U111" s="101">
        <f t="shared" si="10"/>
        <v>0</v>
      </c>
      <c r="V111" s="101">
        <f t="shared" ca="1" si="11"/>
        <v>-4.6361683832182035</v>
      </c>
    </row>
    <row r="112" spans="2:22" x14ac:dyDescent="0.3">
      <c r="B112" s="13">
        <v>2023</v>
      </c>
      <c r="C112" s="13">
        <v>1</v>
      </c>
      <c r="D112" s="13">
        <v>3</v>
      </c>
      <c r="E112" s="83" t="s">
        <v>102</v>
      </c>
      <c r="F112" s="13">
        <v>3</v>
      </c>
      <c r="G112" s="13">
        <v>1</v>
      </c>
      <c r="H112" s="13" t="s">
        <v>69</v>
      </c>
      <c r="I112" s="13" t="s">
        <v>54</v>
      </c>
      <c r="J112" s="13"/>
      <c r="K112" s="13" t="s">
        <v>27</v>
      </c>
      <c r="L112" s="12">
        <f t="shared" ca="1" si="3"/>
        <v>1.2236765140374013</v>
      </c>
      <c r="M112" s="101">
        <f t="shared" ca="1" si="4"/>
        <v>6.4451041994349922E-2</v>
      </c>
      <c r="N112" s="101">
        <f t="shared" ca="1" si="12"/>
        <v>3.4285378120606635</v>
      </c>
      <c r="O112" s="101">
        <f t="shared" ca="1" si="5"/>
        <v>0.13203469586463559</v>
      </c>
      <c r="Q112" s="12">
        <f t="shared" ca="1" si="6"/>
        <v>0</v>
      </c>
      <c r="R112" s="101">
        <f t="shared" ca="1" si="7"/>
        <v>0</v>
      </c>
      <c r="S112" s="13"/>
      <c r="T112" s="101">
        <f t="shared" ca="1" si="8"/>
        <v>6.4451041994349922E-2</v>
      </c>
      <c r="U112" s="101">
        <f t="shared" si="10"/>
        <v>0</v>
      </c>
      <c r="V112" s="101">
        <f t="shared" ca="1" si="11"/>
        <v>-4.5717173412238532</v>
      </c>
    </row>
    <row r="113" spans="2:22" x14ac:dyDescent="0.3">
      <c r="B113" s="13">
        <v>2023</v>
      </c>
      <c r="C113" s="13">
        <v>1</v>
      </c>
      <c r="D113" s="13">
        <v>3</v>
      </c>
      <c r="E113" s="83" t="s">
        <v>102</v>
      </c>
      <c r="F113" s="13">
        <v>3</v>
      </c>
      <c r="G113" s="13">
        <v>2</v>
      </c>
      <c r="H113" s="13" t="s">
        <v>69</v>
      </c>
      <c r="I113" s="13" t="s">
        <v>54</v>
      </c>
      <c r="J113" s="13"/>
      <c r="K113" s="13" t="s">
        <v>27</v>
      </c>
      <c r="L113" s="12">
        <f t="shared" ca="1" si="3"/>
        <v>1.1372237313761944</v>
      </c>
      <c r="M113" s="101">
        <f t="shared" ca="1" si="4"/>
        <v>5.989757393158416E-2</v>
      </c>
      <c r="N113" s="101">
        <f t="shared" ca="1" si="12"/>
        <v>3.4285378120606635</v>
      </c>
      <c r="O113" s="101">
        <f t="shared" ca="1" si="5"/>
        <v>0.12270644061549137</v>
      </c>
      <c r="Q113" s="12">
        <f t="shared" ca="1" si="6"/>
        <v>0</v>
      </c>
      <c r="R113" s="101">
        <f t="shared" ca="1" si="7"/>
        <v>0</v>
      </c>
      <c r="S113" s="13"/>
      <c r="T113" s="101">
        <f t="shared" ca="1" si="8"/>
        <v>5.989757393158416E-2</v>
      </c>
      <c r="U113" s="101">
        <f t="shared" si="10"/>
        <v>0</v>
      </c>
      <c r="V113" s="101">
        <f t="shared" ca="1" si="11"/>
        <v>-4.5118197672922689</v>
      </c>
    </row>
    <row r="114" spans="2:22" x14ac:dyDescent="0.3">
      <c r="B114" s="13">
        <v>2023</v>
      </c>
      <c r="C114" s="13">
        <v>1</v>
      </c>
      <c r="D114" s="13">
        <v>3</v>
      </c>
      <c r="E114" s="83" t="s">
        <v>102</v>
      </c>
      <c r="F114" s="13">
        <v>3</v>
      </c>
      <c r="G114" s="13">
        <v>3</v>
      </c>
      <c r="H114" s="13" t="s">
        <v>69</v>
      </c>
      <c r="I114" s="13" t="s">
        <v>54</v>
      </c>
      <c r="J114" s="13"/>
      <c r="K114" s="13" t="s">
        <v>27</v>
      </c>
      <c r="L114" s="12">
        <f t="shared" ca="1" si="3"/>
        <v>1.2560655869810902</v>
      </c>
      <c r="M114" s="101">
        <f t="shared" ca="1" si="4"/>
        <v>6.6156974466294025E-2</v>
      </c>
      <c r="N114" s="101">
        <f t="shared" ca="1" si="12"/>
        <v>3.4285378120606635</v>
      </c>
      <c r="O114" s="101">
        <f t="shared" ca="1" si="5"/>
        <v>0.13552947683525962</v>
      </c>
      <c r="Q114" s="12">
        <f t="shared" ca="1" si="6"/>
        <v>0</v>
      </c>
      <c r="R114" s="101">
        <f t="shared" ca="1" si="7"/>
        <v>0</v>
      </c>
      <c r="S114" s="13"/>
      <c r="T114" s="101">
        <f t="shared" ca="1" si="8"/>
        <v>6.6156974466294025E-2</v>
      </c>
      <c r="U114" s="101">
        <f t="shared" si="10"/>
        <v>0</v>
      </c>
      <c r="V114" s="101">
        <f t="shared" ca="1" si="11"/>
        <v>-4.4456627928259751</v>
      </c>
    </row>
    <row r="115" spans="2:22" x14ac:dyDescent="0.3">
      <c r="B115" s="13">
        <v>2023</v>
      </c>
      <c r="C115" s="13">
        <v>1</v>
      </c>
      <c r="D115" s="13">
        <v>3</v>
      </c>
      <c r="E115" s="83" t="s">
        <v>102</v>
      </c>
      <c r="F115" s="13">
        <v>3</v>
      </c>
      <c r="G115" s="13">
        <v>4</v>
      </c>
      <c r="H115" s="13" t="s">
        <v>69</v>
      </c>
      <c r="I115" s="13" t="s">
        <v>54</v>
      </c>
      <c r="J115" s="13"/>
      <c r="K115" s="13" t="s">
        <v>27</v>
      </c>
      <c r="L115" s="12">
        <f t="shared" ca="1" si="3"/>
        <v>1.2241721795774581</v>
      </c>
      <c r="M115" s="101">
        <f t="shared" ca="1" si="4"/>
        <v>6.4477148698344713E-2</v>
      </c>
      <c r="N115" s="101">
        <f t="shared" ca="1" si="12"/>
        <v>3.4285378120606635</v>
      </c>
      <c r="O115" s="101">
        <f t="shared" ca="1" si="5"/>
        <v>0.13208817817640772</v>
      </c>
      <c r="Q115" s="12">
        <f t="shared" ca="1" si="6"/>
        <v>0</v>
      </c>
      <c r="R115" s="101">
        <f t="shared" ca="1" si="7"/>
        <v>0</v>
      </c>
      <c r="S115" s="13"/>
      <c r="T115" s="101">
        <f t="shared" ca="1" si="8"/>
        <v>6.4477148698344713E-2</v>
      </c>
      <c r="U115" s="101">
        <f t="shared" si="10"/>
        <v>0</v>
      </c>
      <c r="V115" s="101">
        <f t="shared" ca="1" si="11"/>
        <v>-4.3811856441276307</v>
      </c>
    </row>
    <row r="116" spans="2:22" x14ac:dyDescent="0.3">
      <c r="B116" s="13">
        <v>2023</v>
      </c>
      <c r="C116" s="13">
        <v>1</v>
      </c>
      <c r="D116" s="13">
        <v>3</v>
      </c>
      <c r="E116" s="83" t="s">
        <v>102</v>
      </c>
      <c r="F116" s="13">
        <v>3</v>
      </c>
      <c r="G116" s="13">
        <v>5</v>
      </c>
      <c r="H116" s="13" t="s">
        <v>69</v>
      </c>
      <c r="I116" s="13" t="s">
        <v>54</v>
      </c>
      <c r="J116" s="13"/>
      <c r="K116" s="13" t="s">
        <v>27</v>
      </c>
      <c r="L116" s="12">
        <f t="shared" ca="1" si="3"/>
        <v>1.3107736618803456</v>
      </c>
      <c r="M116" s="101">
        <f t="shared" ca="1" si="4"/>
        <v>6.9038448771237812E-2</v>
      </c>
      <c r="N116" s="101">
        <f t="shared" ca="1" si="12"/>
        <v>3.4285378120606635</v>
      </c>
      <c r="O116" s="101">
        <f t="shared" ca="1" si="5"/>
        <v>0.14143247811688928</v>
      </c>
      <c r="Q116" s="12">
        <f t="shared" ca="1" si="6"/>
        <v>0</v>
      </c>
      <c r="R116" s="101">
        <f t="shared" ca="1" si="7"/>
        <v>0</v>
      </c>
      <c r="S116" s="13"/>
      <c r="T116" s="101">
        <f t="shared" ca="1" si="8"/>
        <v>6.9038448771237812E-2</v>
      </c>
      <c r="U116" s="101">
        <f t="shared" si="10"/>
        <v>0</v>
      </c>
      <c r="V116" s="101">
        <f t="shared" ca="1" si="11"/>
        <v>-4.3121471953563928</v>
      </c>
    </row>
    <row r="117" spans="2:22" x14ac:dyDescent="0.3">
      <c r="B117" s="13">
        <v>2023</v>
      </c>
      <c r="C117" s="13">
        <v>1</v>
      </c>
      <c r="D117" s="13">
        <v>3</v>
      </c>
      <c r="E117" s="83" t="s">
        <v>102</v>
      </c>
      <c r="F117" s="13">
        <v>3</v>
      </c>
      <c r="G117" s="13">
        <v>6</v>
      </c>
      <c r="H117" s="13" t="s">
        <v>69</v>
      </c>
      <c r="I117" s="13" t="s">
        <v>54</v>
      </c>
      <c r="J117" s="13"/>
      <c r="K117" s="13" t="s">
        <v>27</v>
      </c>
      <c r="L117" s="12">
        <f t="shared" ca="1" si="3"/>
        <v>1.2421036223294828</v>
      </c>
      <c r="M117" s="101">
        <f t="shared" ca="1" si="4"/>
        <v>6.5421597788093866E-2</v>
      </c>
      <c r="N117" s="101">
        <f t="shared" ca="1" si="12"/>
        <v>3.4285378120606635</v>
      </c>
      <c r="O117" s="101">
        <f t="shared" ca="1" si="5"/>
        <v>0.13402298084935119</v>
      </c>
      <c r="Q117" s="12">
        <f t="shared" ca="1" si="6"/>
        <v>0</v>
      </c>
      <c r="R117" s="101">
        <f t="shared" ca="1" si="7"/>
        <v>0</v>
      </c>
      <c r="S117" s="13"/>
      <c r="T117" s="101">
        <f t="shared" ca="1" si="8"/>
        <v>6.5421597788093866E-2</v>
      </c>
      <c r="U117" s="101">
        <f t="shared" si="10"/>
        <v>0</v>
      </c>
      <c r="V117" s="101">
        <f t="shared" ca="1" si="11"/>
        <v>-4.2467255975682985</v>
      </c>
    </row>
    <row r="118" spans="2:22" x14ac:dyDescent="0.3">
      <c r="B118" s="13">
        <v>2023</v>
      </c>
      <c r="C118" s="13">
        <v>1</v>
      </c>
      <c r="D118" s="13">
        <v>3</v>
      </c>
      <c r="E118" s="83" t="s">
        <v>102</v>
      </c>
      <c r="F118" s="13">
        <v>3</v>
      </c>
      <c r="G118" s="13">
        <v>7</v>
      </c>
      <c r="H118" s="13" t="s">
        <v>69</v>
      </c>
      <c r="I118" s="13" t="s">
        <v>54</v>
      </c>
      <c r="J118" s="13"/>
      <c r="K118" s="13" t="s">
        <v>27</v>
      </c>
      <c r="L118" s="12">
        <f t="shared" ca="1" si="3"/>
        <v>1.223604550951052</v>
      </c>
      <c r="M118" s="101">
        <f t="shared" ca="1" si="4"/>
        <v>6.4447251698591917E-2</v>
      </c>
      <c r="N118" s="101">
        <f t="shared" ca="1" si="12"/>
        <v>3.4285378120606635</v>
      </c>
      <c r="O118" s="101">
        <f t="shared" ca="1" si="5"/>
        <v>0.13202693104761851</v>
      </c>
      <c r="Q118" s="12">
        <f t="shared" ca="1" si="6"/>
        <v>2.1924228879127829</v>
      </c>
      <c r="R118" s="101">
        <f t="shared" ca="1" si="7"/>
        <v>8.2010472223810527E-2</v>
      </c>
      <c r="S118" s="13"/>
      <c r="T118" s="101">
        <f t="shared" ca="1" si="8"/>
        <v>0</v>
      </c>
      <c r="U118" s="101">
        <f t="shared" si="10"/>
        <v>0</v>
      </c>
      <c r="V118" s="101">
        <f t="shared" ca="1" si="11"/>
        <v>-4.4107465420159198</v>
      </c>
    </row>
    <row r="119" spans="2:22" x14ac:dyDescent="0.3">
      <c r="B119" s="13">
        <v>2023</v>
      </c>
      <c r="C119" s="13">
        <v>1</v>
      </c>
      <c r="D119" s="13">
        <v>3</v>
      </c>
      <c r="E119" s="83" t="s">
        <v>102</v>
      </c>
      <c r="F119" s="13">
        <v>3</v>
      </c>
      <c r="G119" s="13">
        <v>8</v>
      </c>
      <c r="H119" s="13" t="s">
        <v>69</v>
      </c>
      <c r="I119" s="13" t="s">
        <v>54</v>
      </c>
      <c r="J119" s="13"/>
      <c r="K119" s="13" t="s">
        <v>27</v>
      </c>
      <c r="L119" s="12">
        <f t="shared" ca="1" si="3"/>
        <v>1.9308694150563663</v>
      </c>
      <c r="M119" s="101">
        <f t="shared" ca="1" si="4"/>
        <v>0.10169889209101882</v>
      </c>
      <c r="N119" s="101">
        <f t="shared" ca="1" si="12"/>
        <v>3.4285378120606635</v>
      </c>
      <c r="O119" s="101">
        <f t="shared" ca="1" si="5"/>
        <v>0.20834080988458192</v>
      </c>
      <c r="Q119" s="12">
        <f t="shared" ca="1" si="6"/>
        <v>5.6000000000000005</v>
      </c>
      <c r="R119" s="101">
        <f t="shared" ca="1" si="7"/>
        <v>0.31059190401547865</v>
      </c>
      <c r="S119" s="13"/>
      <c r="T119" s="101">
        <f t="shared" ca="1" si="8"/>
        <v>0</v>
      </c>
      <c r="U119" s="101">
        <f t="shared" si="10"/>
        <v>0</v>
      </c>
      <c r="V119" s="101">
        <f t="shared" ca="1" si="11"/>
        <v>-5.0319303500468777</v>
      </c>
    </row>
    <row r="120" spans="2:22" x14ac:dyDescent="0.3">
      <c r="B120" s="13">
        <v>2023</v>
      </c>
      <c r="C120" s="13">
        <v>1</v>
      </c>
      <c r="D120" s="13">
        <v>3</v>
      </c>
      <c r="E120" s="83" t="s">
        <v>102</v>
      </c>
      <c r="F120" s="13">
        <v>3</v>
      </c>
      <c r="G120" s="13">
        <v>9</v>
      </c>
      <c r="H120" s="13" t="s">
        <v>69</v>
      </c>
      <c r="I120" s="13" t="s">
        <v>54</v>
      </c>
      <c r="J120" s="13"/>
      <c r="K120" s="13" t="s">
        <v>27</v>
      </c>
      <c r="L120" s="12">
        <f t="shared" ca="1" si="3"/>
        <v>1.5934749001813493</v>
      </c>
      <c r="M120" s="101">
        <f t="shared" ca="1" si="4"/>
        <v>8.3928322992551666E-2</v>
      </c>
      <c r="N120" s="101">
        <f t="shared" ca="1" si="12"/>
        <v>3.4285378120606635</v>
      </c>
      <c r="O120" s="101">
        <f t="shared" ca="1" si="5"/>
        <v>0.17193594172956758</v>
      </c>
      <c r="Q120" s="12">
        <f t="shared" ca="1" si="6"/>
        <v>2.5523681955176851</v>
      </c>
      <c r="R120" s="101">
        <f t="shared" ca="1" si="7"/>
        <v>8.1170317450220825E-2</v>
      </c>
      <c r="S120" s="13"/>
      <c r="T120" s="101">
        <f t="shared" ca="1" si="8"/>
        <v>0</v>
      </c>
      <c r="U120" s="101">
        <f t="shared" si="10"/>
        <v>0</v>
      </c>
      <c r="V120" s="101">
        <f t="shared" ca="1" si="11"/>
        <v>-5.1942709849473196</v>
      </c>
    </row>
    <row r="121" spans="2:22" x14ac:dyDescent="0.3">
      <c r="B121" s="13">
        <v>2023</v>
      </c>
      <c r="C121" s="13">
        <v>1</v>
      </c>
      <c r="D121" s="13">
        <v>3</v>
      </c>
      <c r="E121" s="83" t="s">
        <v>102</v>
      </c>
      <c r="F121" s="13">
        <v>3</v>
      </c>
      <c r="G121" s="13">
        <v>10</v>
      </c>
      <c r="H121" s="13" t="s">
        <v>70</v>
      </c>
      <c r="I121" s="13" t="s">
        <v>54</v>
      </c>
      <c r="J121" s="13"/>
      <c r="K121" s="13" t="s">
        <v>27</v>
      </c>
      <c r="L121" s="12">
        <f t="shared" ca="1" si="3"/>
        <v>1.4083201693907035</v>
      </c>
      <c r="M121" s="101">
        <f t="shared" ca="1" si="4"/>
        <v>4.4587416562909675E-2</v>
      </c>
      <c r="N121" s="101">
        <f t="shared" ca="1" si="12"/>
        <v>3.4285378120606635</v>
      </c>
      <c r="O121" s="101">
        <f t="shared" ca="1" si="5"/>
        <v>4.4587416562909675E-2</v>
      </c>
      <c r="Q121" s="12">
        <f t="shared" ca="1" si="6"/>
        <v>0</v>
      </c>
      <c r="R121" s="101">
        <f t="shared" ca="1" si="7"/>
        <v>0</v>
      </c>
      <c r="S121" s="13"/>
      <c r="T121" s="101">
        <f t="shared" ca="1" si="8"/>
        <v>4.4587416562909675E-2</v>
      </c>
      <c r="U121" s="101">
        <f t="shared" si="10"/>
        <v>0</v>
      </c>
      <c r="V121" s="101">
        <f t="shared" ca="1" si="11"/>
        <v>-5.1496835683844102</v>
      </c>
    </row>
    <row r="122" spans="2:22" x14ac:dyDescent="0.3">
      <c r="B122" s="13">
        <v>2023</v>
      </c>
      <c r="C122" s="13">
        <v>1</v>
      </c>
      <c r="D122" s="13">
        <v>3</v>
      </c>
      <c r="E122" s="83" t="s">
        <v>102</v>
      </c>
      <c r="F122" s="13">
        <v>3</v>
      </c>
      <c r="G122" s="13">
        <v>11</v>
      </c>
      <c r="H122" s="13" t="s">
        <v>70</v>
      </c>
      <c r="I122" s="13" t="s">
        <v>54</v>
      </c>
      <c r="J122" s="13"/>
      <c r="K122" s="13" t="s">
        <v>27</v>
      </c>
      <c r="L122" s="12">
        <f t="shared" ca="1" si="3"/>
        <v>1.8989631090166417</v>
      </c>
      <c r="M122" s="101">
        <f t="shared" ca="1" si="4"/>
        <v>6.0121172031466878E-2</v>
      </c>
      <c r="N122" s="101">
        <f t="shared" ca="1" si="12"/>
        <v>3.4285378120606635</v>
      </c>
      <c r="O122" s="101">
        <f t="shared" ca="1" si="5"/>
        <v>6.0121172031466878E-2</v>
      </c>
      <c r="Q122" s="12">
        <f t="shared" ca="1" si="6"/>
        <v>3.2436844590714</v>
      </c>
      <c r="R122" s="101">
        <f t="shared" ca="1" si="7"/>
        <v>0.1138306622821353</v>
      </c>
      <c r="S122" s="13"/>
      <c r="T122" s="101">
        <f t="shared" ca="1" si="8"/>
        <v>0</v>
      </c>
      <c r="U122" s="101">
        <f t="shared" si="10"/>
        <v>0</v>
      </c>
      <c r="V122" s="101">
        <f t="shared" ca="1" si="11"/>
        <v>-5.3773448929486802</v>
      </c>
    </row>
    <row r="123" spans="2:22" x14ac:dyDescent="0.3">
      <c r="B123" s="13">
        <v>2023</v>
      </c>
      <c r="C123" s="13">
        <v>1</v>
      </c>
      <c r="D123" s="13">
        <v>3</v>
      </c>
      <c r="E123" s="83" t="s">
        <v>102</v>
      </c>
      <c r="F123" s="13">
        <v>3</v>
      </c>
      <c r="G123" s="13">
        <v>12</v>
      </c>
      <c r="H123" s="13" t="s">
        <v>70</v>
      </c>
      <c r="I123" s="13" t="s">
        <v>54</v>
      </c>
      <c r="J123" s="13"/>
      <c r="K123" s="13" t="s">
        <v>27</v>
      </c>
      <c r="L123" s="12">
        <f t="shared" ca="1" si="3"/>
        <v>1.5662071495320709</v>
      </c>
      <c r="M123" s="101">
        <f t="shared" ca="1" si="4"/>
        <v>4.9586118354185367E-2</v>
      </c>
      <c r="N123" s="101">
        <f t="shared" ca="1" si="12"/>
        <v>3.4285378120606635</v>
      </c>
      <c r="O123" s="101">
        <f t="shared" ca="1" si="5"/>
        <v>4.9586118354185367E-2</v>
      </c>
      <c r="Q123" s="12">
        <f t="shared" ca="1" si="6"/>
        <v>5.6000000000000005</v>
      </c>
      <c r="R123" s="101">
        <f t="shared" ca="1" si="7"/>
        <v>0.34146056479211029</v>
      </c>
      <c r="S123" s="13"/>
      <c r="T123" s="101">
        <f t="shared" ca="1" si="8"/>
        <v>0</v>
      </c>
      <c r="U123" s="101">
        <f t="shared" si="10"/>
        <v>0</v>
      </c>
      <c r="V123" s="101">
        <f t="shared" ca="1" si="11"/>
        <v>-6.0602660225329013</v>
      </c>
    </row>
    <row r="124" spans="2:22" x14ac:dyDescent="0.3">
      <c r="B124" s="13">
        <v>2023</v>
      </c>
      <c r="C124" s="13">
        <v>1</v>
      </c>
      <c r="D124" s="13">
        <v>3</v>
      </c>
      <c r="E124" s="83" t="s">
        <v>102</v>
      </c>
      <c r="F124" s="13">
        <v>3</v>
      </c>
      <c r="G124" s="13">
        <v>13</v>
      </c>
      <c r="H124" s="13" t="s">
        <v>70</v>
      </c>
      <c r="I124" s="13" t="s">
        <v>54</v>
      </c>
      <c r="J124" s="13"/>
      <c r="K124" s="13" t="s">
        <v>27</v>
      </c>
      <c r="L124" s="12">
        <f t="shared" ca="1" si="3"/>
        <v>1.2485787440265574</v>
      </c>
      <c r="M124" s="101">
        <f t="shared" ca="1" si="4"/>
        <v>3.9530003035880806E-2</v>
      </c>
      <c r="N124" s="101">
        <f t="shared" ca="1" si="12"/>
        <v>3.4285378120606635</v>
      </c>
      <c r="O124" s="101">
        <f t="shared" ca="1" si="5"/>
        <v>3.9530003035880806E-2</v>
      </c>
      <c r="Q124" s="12">
        <f t="shared" ca="1" si="6"/>
        <v>5.6000000000000005</v>
      </c>
      <c r="R124" s="101">
        <f t="shared" ca="1" si="7"/>
        <v>0.36834780931815203</v>
      </c>
      <c r="S124" s="13"/>
      <c r="T124" s="101">
        <f t="shared" ca="1" si="8"/>
        <v>0</v>
      </c>
      <c r="U124" s="101">
        <f t="shared" si="10"/>
        <v>0</v>
      </c>
      <c r="V124" s="101">
        <f t="shared" ca="1" si="11"/>
        <v>-6.7969616411692053</v>
      </c>
    </row>
    <row r="125" spans="2:22" x14ac:dyDescent="0.3">
      <c r="B125" s="13">
        <v>2023</v>
      </c>
      <c r="C125" s="13">
        <v>1</v>
      </c>
      <c r="D125" s="13">
        <v>3</v>
      </c>
      <c r="E125" s="83" t="s">
        <v>102</v>
      </c>
      <c r="F125" s="13">
        <v>3</v>
      </c>
      <c r="G125" s="13">
        <v>14</v>
      </c>
      <c r="H125" s="13" t="s">
        <v>70</v>
      </c>
      <c r="I125" s="13" t="s">
        <v>54</v>
      </c>
      <c r="J125" s="13"/>
      <c r="K125" s="13" t="s">
        <v>27</v>
      </c>
      <c r="L125" s="12">
        <f t="shared" ca="1" si="3"/>
        <v>2.1694104333283275</v>
      </c>
      <c r="M125" s="101">
        <f t="shared" ca="1" si="4"/>
        <v>6.8683534319174844E-2</v>
      </c>
      <c r="N125" s="101">
        <f t="shared" ca="1" si="12"/>
        <v>3.4285378120606635</v>
      </c>
      <c r="O125" s="101">
        <f t="shared" ca="1" si="5"/>
        <v>6.8683534319174844E-2</v>
      </c>
      <c r="Q125" s="12">
        <f t="shared" ca="1" si="6"/>
        <v>5.6000000000000005</v>
      </c>
      <c r="R125" s="101">
        <f t="shared" ca="1" si="7"/>
        <v>0.29039940681875714</v>
      </c>
      <c r="S125" s="13"/>
      <c r="T125" s="101">
        <f t="shared" ca="1" si="8"/>
        <v>0</v>
      </c>
      <c r="U125" s="101">
        <f t="shared" si="10"/>
        <v>0</v>
      </c>
      <c r="V125" s="101">
        <f t="shared" ca="1" si="11"/>
        <v>-7.3777604548067197</v>
      </c>
    </row>
    <row r="126" spans="2:22" x14ac:dyDescent="0.3">
      <c r="B126" s="13">
        <v>2023</v>
      </c>
      <c r="C126" s="13">
        <v>1</v>
      </c>
      <c r="D126" s="13">
        <v>3</v>
      </c>
      <c r="E126" s="83" t="s">
        <v>102</v>
      </c>
      <c r="F126" s="13">
        <v>3</v>
      </c>
      <c r="G126" s="13">
        <v>15</v>
      </c>
      <c r="H126" s="13" t="s">
        <v>70</v>
      </c>
      <c r="I126" s="13" t="s">
        <v>54</v>
      </c>
      <c r="J126" s="13"/>
      <c r="K126" s="13" t="s">
        <v>27</v>
      </c>
      <c r="L126" s="12">
        <f t="shared" ca="1" si="3"/>
        <v>2.0184099826582123</v>
      </c>
      <c r="M126" s="101">
        <f t="shared" ca="1" si="4"/>
        <v>6.3902860050959007E-2</v>
      </c>
      <c r="N126" s="101">
        <f t="shared" ca="1" si="12"/>
        <v>3.4285378120606635</v>
      </c>
      <c r="O126" s="101">
        <f t="shared" ca="1" si="5"/>
        <v>6.3902860050959007E-2</v>
      </c>
      <c r="Q126" s="12">
        <f t="shared" ca="1" si="6"/>
        <v>5.6000000000000005</v>
      </c>
      <c r="R126" s="101">
        <f t="shared" ca="1" si="7"/>
        <v>0.30318159496798242</v>
      </c>
      <c r="S126" s="13"/>
      <c r="T126" s="101">
        <f t="shared" ca="1" si="8"/>
        <v>0</v>
      </c>
      <c r="U126" s="101">
        <f t="shared" si="10"/>
        <v>0</v>
      </c>
      <c r="V126" s="101">
        <f t="shared" ca="1" si="11"/>
        <v>-7.9841236447426853</v>
      </c>
    </row>
    <row r="127" spans="2:22" x14ac:dyDescent="0.3">
      <c r="B127" s="13">
        <v>2023</v>
      </c>
      <c r="C127" s="13">
        <v>1</v>
      </c>
      <c r="D127" s="13">
        <v>3</v>
      </c>
      <c r="E127" s="83" t="s">
        <v>102</v>
      </c>
      <c r="F127" s="13">
        <v>3</v>
      </c>
      <c r="G127" s="13">
        <v>16</v>
      </c>
      <c r="H127" s="13" t="s">
        <v>71</v>
      </c>
      <c r="I127" s="13" t="s">
        <v>54</v>
      </c>
      <c r="J127" s="13"/>
      <c r="K127" s="13" t="s">
        <v>27</v>
      </c>
      <c r="L127" s="12">
        <f t="shared" ca="1" si="3"/>
        <v>1.6925737794057993</v>
      </c>
      <c r="M127" s="101">
        <f t="shared" ca="1" si="4"/>
        <v>0.1474401019240392</v>
      </c>
      <c r="N127" s="101">
        <f t="shared" ca="1" si="12"/>
        <v>3.7626800856783582</v>
      </c>
      <c r="O127" s="101">
        <f t="shared" ca="1" si="5"/>
        <v>0.47705191972552452</v>
      </c>
      <c r="Q127" s="12">
        <f t="shared" ca="1" si="6"/>
        <v>5.6000000000000005</v>
      </c>
      <c r="R127" s="101">
        <f t="shared" ca="1" si="7"/>
        <v>0.33076362957329913</v>
      </c>
      <c r="S127" s="13"/>
      <c r="T127" s="101">
        <f t="shared" ca="1" si="8"/>
        <v>0</v>
      </c>
      <c r="U127" s="101">
        <f t="shared" ca="1" si="10"/>
        <v>0.33414227361769488</v>
      </c>
      <c r="V127" s="101">
        <f t="shared" ca="1" si="11"/>
        <v>-8.3115086302715877</v>
      </c>
    </row>
    <row r="128" spans="2:22" x14ac:dyDescent="0.3">
      <c r="B128" s="13">
        <v>2023</v>
      </c>
      <c r="C128" s="13">
        <v>1</v>
      </c>
      <c r="D128" s="13">
        <v>3</v>
      </c>
      <c r="E128" s="83" t="s">
        <v>102</v>
      </c>
      <c r="F128" s="13">
        <v>3</v>
      </c>
      <c r="G128" s="13">
        <v>17</v>
      </c>
      <c r="H128" s="13" t="s">
        <v>71</v>
      </c>
      <c r="I128" s="13" t="s">
        <v>54</v>
      </c>
      <c r="J128" s="13"/>
      <c r="K128" s="13" t="s">
        <v>27</v>
      </c>
      <c r="L128" s="12">
        <f t="shared" ref="L128:L191" ca="1" si="13">IF(K128="Weekday",_xlfn.NORM.INV(RAND(),VLOOKUP(G128,$J$5:$N$28,4),VLOOKUP(G128,$J$5:$N$28,5)),_xlfn.NORM.INV(RAND(),VLOOKUP(G128,$P$5:$T$28,4),VLOOKUP(G128,$P$5:$T$28,5)))*VLOOKUP(C128,$P$32:$R$43,3)</f>
        <v>1.6286704096119151</v>
      </c>
      <c r="M128" s="101">
        <f t="shared" ref="M128:M191" ca="1" si="14">IF(I128="Winter",VLOOKUP(G128,$J$40:$L$43,3),VLOOKUP(G128,$J$40:$L$43,2))*L128</f>
        <v>0.14187347938129394</v>
      </c>
      <c r="N128" s="101">
        <f t="shared" ca="1" si="12"/>
        <v>4.0842067690425772</v>
      </c>
      <c r="O128" s="101">
        <f t="shared" ref="O128:O191" ca="1" si="15">IF(I128="Winter",VLOOKUP(G128,$J$46:$L$49,3),VLOOKUP(G128,$J$46:$L$49,2))*L128</f>
        <v>0.45904075494911828</v>
      </c>
      <c r="Q128" s="12">
        <f t="shared" ref="Q128:Q191" ca="1" si="16">MIN(MAX(AND(IF(G128&gt;=VLOOKUP(C128,$O$46:$T$57,5),1,0),IF(G128&lt;=VLOOKUP(C128,$O$46:$T$57,6),1,0))*$G$50*_xlfn.NORM.INV(RAND(),VLOOKUP(C128,$B$4:$F$15,4),VLOOKUP(C128,$B$4:$F$15,4)),0),0.2)*$G$51</f>
        <v>3.6897470635382046</v>
      </c>
      <c r="R128" s="101">
        <f t="shared" ref="R128:R191" ca="1" si="17">MAX(Q128-L128,0)*$G$52</f>
        <v>0.17447013875486042</v>
      </c>
      <c r="S128" s="13"/>
      <c r="T128" s="101">
        <f t="shared" ref="T128:T191" ca="1" si="18">MAX(L128-Q128,0)*IF(I128="Winter",VLOOKUP(G128,$J$40:$L$43,3),VLOOKUP(G128,$J$40:$L$43,2))</f>
        <v>0</v>
      </c>
      <c r="U128" s="101">
        <f t="shared" ca="1" si="10"/>
        <v>0.32152668336421891</v>
      </c>
      <c r="V128" s="101">
        <f t="shared" ca="1" si="11"/>
        <v>-8.3389222244170913</v>
      </c>
    </row>
    <row r="129" spans="2:22" x14ac:dyDescent="0.3">
      <c r="B129" s="13">
        <v>2023</v>
      </c>
      <c r="C129" s="13">
        <v>1</v>
      </c>
      <c r="D129" s="13">
        <v>3</v>
      </c>
      <c r="E129" s="83" t="s">
        <v>102</v>
      </c>
      <c r="F129" s="13">
        <v>3</v>
      </c>
      <c r="G129" s="13">
        <v>18</v>
      </c>
      <c r="H129" s="13" t="s">
        <v>71</v>
      </c>
      <c r="I129" s="13" t="s">
        <v>54</v>
      </c>
      <c r="J129" s="13"/>
      <c r="K129" s="13" t="s">
        <v>27</v>
      </c>
      <c r="L129" s="12">
        <f t="shared" ca="1" si="13"/>
        <v>2.1668472644989092</v>
      </c>
      <c r="M129" s="101">
        <f t="shared" ca="1" si="14"/>
        <v>0.1887540652105</v>
      </c>
      <c r="N129" s="101">
        <f t="shared" ca="1" si="12"/>
        <v>4.5119785331757365</v>
      </c>
      <c r="O129" s="101">
        <f t="shared" ca="1" si="15"/>
        <v>0.61072590149901751</v>
      </c>
      <c r="Q129" s="12">
        <f t="shared" ca="1" si="16"/>
        <v>0</v>
      </c>
      <c r="R129" s="101">
        <f t="shared" ca="1" si="17"/>
        <v>0</v>
      </c>
      <c r="S129" s="13"/>
      <c r="T129" s="101">
        <f t="shared" ca="1" si="18"/>
        <v>0.1887540652105</v>
      </c>
      <c r="U129" s="101">
        <f t="shared" ref="U129:U192" ca="1" si="19">IF(H129="On-Peak",IF(I129="Winter",((L129*$D$48)/60),((L129*$D$47)/60)),0)</f>
        <v>0.42777176413315965</v>
      </c>
      <c r="V129" s="101">
        <f t="shared" ref="V129:V192" ca="1" si="20">V128+MAX(T129-R129,0)-MAX(R129-T129,0)+MAX(U129-R129,0)-MAX(R129-U129,0)</f>
        <v>-7.7223963950734325</v>
      </c>
    </row>
    <row r="130" spans="2:22" x14ac:dyDescent="0.3">
      <c r="B130" s="13">
        <v>2023</v>
      </c>
      <c r="C130" s="13">
        <v>1</v>
      </c>
      <c r="D130" s="13">
        <v>3</v>
      </c>
      <c r="E130" s="83" t="s">
        <v>102</v>
      </c>
      <c r="F130" s="13">
        <v>3</v>
      </c>
      <c r="G130" s="13">
        <v>19</v>
      </c>
      <c r="H130" s="13" t="s">
        <v>71</v>
      </c>
      <c r="I130" s="13" t="s">
        <v>54</v>
      </c>
      <c r="J130" s="13"/>
      <c r="K130" s="13" t="s">
        <v>27</v>
      </c>
      <c r="L130" s="12">
        <f t="shared" ca="1" si="13"/>
        <v>1.9693389057924553</v>
      </c>
      <c r="M130" s="101">
        <f t="shared" ca="1" si="14"/>
        <v>0.17154911208358078</v>
      </c>
      <c r="N130" s="101">
        <f t="shared" ca="1" si="12"/>
        <v>4.9007588554942636</v>
      </c>
      <c r="O130" s="101">
        <f t="shared" ca="1" si="15"/>
        <v>0.55505817059760354</v>
      </c>
      <c r="Q130" s="12">
        <f t="shared" ca="1" si="16"/>
        <v>0</v>
      </c>
      <c r="R130" s="101">
        <f t="shared" ca="1" si="17"/>
        <v>0</v>
      </c>
      <c r="S130" s="13"/>
      <c r="T130" s="101">
        <f t="shared" ca="1" si="18"/>
        <v>0.17154911208358078</v>
      </c>
      <c r="U130" s="101">
        <f t="shared" ca="1" si="19"/>
        <v>0.38878032231852722</v>
      </c>
      <c r="V130" s="101">
        <f t="shared" ca="1" si="20"/>
        <v>-7.162066960671325</v>
      </c>
    </row>
    <row r="131" spans="2:22" x14ac:dyDescent="0.3">
      <c r="B131" s="13">
        <v>2023</v>
      </c>
      <c r="C131" s="13">
        <v>1</v>
      </c>
      <c r="D131" s="13">
        <v>3</v>
      </c>
      <c r="E131" s="83" t="s">
        <v>102</v>
      </c>
      <c r="F131" s="13">
        <v>3</v>
      </c>
      <c r="G131" s="13">
        <v>20</v>
      </c>
      <c r="H131" s="13" t="s">
        <v>69</v>
      </c>
      <c r="I131" s="13" t="s">
        <v>54</v>
      </c>
      <c r="J131" s="13"/>
      <c r="K131" s="13" t="s">
        <v>27</v>
      </c>
      <c r="L131" s="12">
        <f t="shared" ca="1" si="13"/>
        <v>2.5406641213857628</v>
      </c>
      <c r="M131" s="101">
        <f t="shared" ca="1" si="14"/>
        <v>0.13381677927338814</v>
      </c>
      <c r="N131" s="101">
        <f t="shared" ca="1" si="12"/>
        <v>4.9007588554942636</v>
      </c>
      <c r="O131" s="101">
        <f t="shared" ca="1" si="15"/>
        <v>0.27413765869752382</v>
      </c>
      <c r="Q131" s="12">
        <f t="shared" ca="1" si="16"/>
        <v>0</v>
      </c>
      <c r="R131" s="101">
        <f t="shared" ca="1" si="17"/>
        <v>0</v>
      </c>
      <c r="S131" s="13"/>
      <c r="T131" s="101">
        <f t="shared" ca="1" si="18"/>
        <v>0.13381677927338814</v>
      </c>
      <c r="U131" s="101">
        <f t="shared" si="19"/>
        <v>0</v>
      </c>
      <c r="V131" s="101">
        <f t="shared" ca="1" si="20"/>
        <v>-7.0282501813979366</v>
      </c>
    </row>
    <row r="132" spans="2:22" x14ac:dyDescent="0.3">
      <c r="B132" s="13">
        <v>2023</v>
      </c>
      <c r="C132" s="13">
        <v>1</v>
      </c>
      <c r="D132" s="13">
        <v>3</v>
      </c>
      <c r="E132" s="83" t="s">
        <v>102</v>
      </c>
      <c r="F132" s="13">
        <v>3</v>
      </c>
      <c r="G132" s="13">
        <v>21</v>
      </c>
      <c r="H132" s="13" t="s">
        <v>69</v>
      </c>
      <c r="I132" s="13" t="s">
        <v>54</v>
      </c>
      <c r="J132" s="13"/>
      <c r="K132" s="13" t="s">
        <v>27</v>
      </c>
      <c r="L132" s="12">
        <f t="shared" ca="1" si="13"/>
        <v>2.4222163134876569</v>
      </c>
      <c r="M132" s="101">
        <f t="shared" ca="1" si="14"/>
        <v>0.12757813323139489</v>
      </c>
      <c r="N132" s="101">
        <f t="shared" ca="1" si="12"/>
        <v>4.9007588554942636</v>
      </c>
      <c r="O132" s="101">
        <f t="shared" ca="1" si="15"/>
        <v>0.26135714022531814</v>
      </c>
      <c r="Q132" s="12">
        <f t="shared" ca="1" si="16"/>
        <v>0</v>
      </c>
      <c r="R132" s="101">
        <f t="shared" ca="1" si="17"/>
        <v>0</v>
      </c>
      <c r="S132" s="13"/>
      <c r="T132" s="101">
        <f t="shared" ca="1" si="18"/>
        <v>0.12757813323139489</v>
      </c>
      <c r="U132" s="101">
        <f t="shared" si="19"/>
        <v>0</v>
      </c>
      <c r="V132" s="101">
        <f t="shared" ca="1" si="20"/>
        <v>-6.900672048166542</v>
      </c>
    </row>
    <row r="133" spans="2:22" x14ac:dyDescent="0.3">
      <c r="B133" s="13">
        <v>2023</v>
      </c>
      <c r="C133" s="13">
        <v>1</v>
      </c>
      <c r="D133" s="13">
        <v>3</v>
      </c>
      <c r="E133" s="83" t="s">
        <v>102</v>
      </c>
      <c r="F133" s="13">
        <v>3</v>
      </c>
      <c r="G133" s="13">
        <v>22</v>
      </c>
      <c r="H133" s="13" t="s">
        <v>69</v>
      </c>
      <c r="I133" s="13" t="s">
        <v>54</v>
      </c>
      <c r="J133" s="13"/>
      <c r="K133" s="13" t="s">
        <v>27</v>
      </c>
      <c r="L133" s="12">
        <f t="shared" ca="1" si="13"/>
        <v>1.8844301270673172</v>
      </c>
      <c r="M133" s="101">
        <f t="shared" ca="1" si="14"/>
        <v>9.9252934792635597E-2</v>
      </c>
      <c r="N133" s="101">
        <f t="shared" ca="1" si="12"/>
        <v>4.9007588554942636</v>
      </c>
      <c r="O133" s="101">
        <f t="shared" ca="1" si="15"/>
        <v>0.2033300107105635</v>
      </c>
      <c r="Q133" s="12">
        <f t="shared" ca="1" si="16"/>
        <v>0</v>
      </c>
      <c r="R133" s="101">
        <f t="shared" ca="1" si="17"/>
        <v>0</v>
      </c>
      <c r="S133" s="13"/>
      <c r="T133" s="101">
        <f t="shared" ca="1" si="18"/>
        <v>9.9252934792635597E-2</v>
      </c>
      <c r="U133" s="101">
        <f t="shared" si="19"/>
        <v>0</v>
      </c>
      <c r="V133" s="101">
        <f t="shared" ca="1" si="20"/>
        <v>-6.8014191133739068</v>
      </c>
    </row>
    <row r="134" spans="2:22" x14ac:dyDescent="0.3">
      <c r="B134" s="13">
        <v>2023</v>
      </c>
      <c r="C134" s="13">
        <v>1</v>
      </c>
      <c r="D134" s="13">
        <v>3</v>
      </c>
      <c r="E134" s="83" t="s">
        <v>102</v>
      </c>
      <c r="F134" s="13">
        <v>3</v>
      </c>
      <c r="G134" s="13">
        <v>23</v>
      </c>
      <c r="H134" s="13" t="s">
        <v>69</v>
      </c>
      <c r="I134" s="13" t="s">
        <v>54</v>
      </c>
      <c r="J134" s="13"/>
      <c r="K134" s="13" t="s">
        <v>27</v>
      </c>
      <c r="L134" s="12">
        <f t="shared" ca="1" si="13"/>
        <v>1.8988414299183267</v>
      </c>
      <c r="M134" s="101">
        <f t="shared" ca="1" si="14"/>
        <v>0.10001197811379828</v>
      </c>
      <c r="N134" s="101">
        <f t="shared" ca="1" si="12"/>
        <v>4.9007588554942636</v>
      </c>
      <c r="O134" s="101">
        <f t="shared" ca="1" si="15"/>
        <v>0.20488499028818744</v>
      </c>
      <c r="Q134" s="12">
        <f t="shared" ca="1" si="16"/>
        <v>0</v>
      </c>
      <c r="R134" s="101">
        <f t="shared" ca="1" si="17"/>
        <v>0</v>
      </c>
      <c r="S134" s="13"/>
      <c r="T134" s="101">
        <f t="shared" ca="1" si="18"/>
        <v>0.10001197811379828</v>
      </c>
      <c r="U134" s="101">
        <f t="shared" si="19"/>
        <v>0</v>
      </c>
      <c r="V134" s="101">
        <f t="shared" ca="1" si="20"/>
        <v>-6.7014071352601086</v>
      </c>
    </row>
    <row r="135" spans="2:22" x14ac:dyDescent="0.3">
      <c r="B135" s="13">
        <v>2023</v>
      </c>
      <c r="C135" s="13">
        <v>1</v>
      </c>
      <c r="D135" s="13">
        <v>4</v>
      </c>
      <c r="E135" s="83" t="s">
        <v>103</v>
      </c>
      <c r="F135" s="13">
        <v>4</v>
      </c>
      <c r="G135" s="13">
        <v>0</v>
      </c>
      <c r="H135" s="13" t="s">
        <v>69</v>
      </c>
      <c r="I135" s="13" t="s">
        <v>54</v>
      </c>
      <c r="J135" s="13"/>
      <c r="K135" s="13" t="s">
        <v>27</v>
      </c>
      <c r="L135" s="12">
        <f t="shared" ca="1" si="13"/>
        <v>2.7909693816192065</v>
      </c>
      <c r="M135" s="101">
        <f t="shared" ca="1" si="14"/>
        <v>0.14700035732988362</v>
      </c>
      <c r="N135" s="101">
        <f t="shared" ca="1" si="12"/>
        <v>4.9007588554942636</v>
      </c>
      <c r="O135" s="101">
        <f t="shared" ca="1" si="15"/>
        <v>0.30114559627671239</v>
      </c>
      <c r="Q135" s="12">
        <f t="shared" ca="1" si="16"/>
        <v>0</v>
      </c>
      <c r="R135" s="101">
        <f t="shared" ca="1" si="17"/>
        <v>0</v>
      </c>
      <c r="S135" s="13"/>
      <c r="T135" s="101">
        <f t="shared" ca="1" si="18"/>
        <v>0.14700035732988362</v>
      </c>
      <c r="U135" s="101">
        <f t="shared" si="19"/>
        <v>0</v>
      </c>
      <c r="V135" s="101">
        <f t="shared" ca="1" si="20"/>
        <v>-6.5544067779302253</v>
      </c>
    </row>
    <row r="136" spans="2:22" x14ac:dyDescent="0.3">
      <c r="B136" s="13">
        <v>2023</v>
      </c>
      <c r="C136" s="13">
        <v>1</v>
      </c>
      <c r="D136" s="13">
        <v>4</v>
      </c>
      <c r="E136" s="83" t="s">
        <v>103</v>
      </c>
      <c r="F136" s="13">
        <v>4</v>
      </c>
      <c r="G136" s="13">
        <v>1</v>
      </c>
      <c r="H136" s="13" t="s">
        <v>69</v>
      </c>
      <c r="I136" s="13" t="s">
        <v>54</v>
      </c>
      <c r="J136" s="13"/>
      <c r="K136" s="13" t="s">
        <v>27</v>
      </c>
      <c r="L136" s="12">
        <f t="shared" ca="1" si="13"/>
        <v>1.2992804150886652</v>
      </c>
      <c r="M136" s="101">
        <f t="shared" ca="1" si="14"/>
        <v>6.8433099462719998E-2</v>
      </c>
      <c r="N136" s="101">
        <f t="shared" ca="1" si="12"/>
        <v>4.9007588554942636</v>
      </c>
      <c r="O136" s="101">
        <f t="shared" ca="1" si="15"/>
        <v>0.14019235678806696</v>
      </c>
      <c r="Q136" s="12">
        <f t="shared" ca="1" si="16"/>
        <v>0</v>
      </c>
      <c r="R136" s="101">
        <f t="shared" ca="1" si="17"/>
        <v>0</v>
      </c>
      <c r="S136" s="13"/>
      <c r="T136" s="101">
        <f t="shared" ca="1" si="18"/>
        <v>6.8433099462719998E-2</v>
      </c>
      <c r="U136" s="101">
        <f t="shared" si="19"/>
        <v>0</v>
      </c>
      <c r="V136" s="101">
        <f t="shared" ca="1" si="20"/>
        <v>-6.4859736784675057</v>
      </c>
    </row>
    <row r="137" spans="2:22" x14ac:dyDescent="0.3">
      <c r="B137" s="13">
        <v>2023</v>
      </c>
      <c r="C137" s="13">
        <v>1</v>
      </c>
      <c r="D137" s="13">
        <v>4</v>
      </c>
      <c r="E137" s="83" t="s">
        <v>103</v>
      </c>
      <c r="F137" s="13">
        <v>4</v>
      </c>
      <c r="G137" s="13">
        <v>2</v>
      </c>
      <c r="H137" s="13" t="s">
        <v>69</v>
      </c>
      <c r="I137" s="13" t="s">
        <v>54</v>
      </c>
      <c r="J137" s="13"/>
      <c r="K137" s="13" t="s">
        <v>27</v>
      </c>
      <c r="L137" s="12">
        <f t="shared" ca="1" si="13"/>
        <v>1.1744509242506378</v>
      </c>
      <c r="M137" s="101">
        <f t="shared" ca="1" si="14"/>
        <v>6.1858330180281092E-2</v>
      </c>
      <c r="N137" s="101">
        <f t="shared" ca="1" si="12"/>
        <v>4.9007588554942636</v>
      </c>
      <c r="O137" s="101">
        <f t="shared" ca="1" si="15"/>
        <v>0.12672325472664381</v>
      </c>
      <c r="Q137" s="12">
        <f t="shared" ca="1" si="16"/>
        <v>0</v>
      </c>
      <c r="R137" s="101">
        <f t="shared" ca="1" si="17"/>
        <v>0</v>
      </c>
      <c r="S137" s="13"/>
      <c r="T137" s="101">
        <f t="shared" ca="1" si="18"/>
        <v>6.1858330180281092E-2</v>
      </c>
      <c r="U137" s="101">
        <f t="shared" si="19"/>
        <v>0</v>
      </c>
      <c r="V137" s="101">
        <f t="shared" ca="1" si="20"/>
        <v>-6.4241153482872244</v>
      </c>
    </row>
    <row r="138" spans="2:22" x14ac:dyDescent="0.3">
      <c r="B138" s="13">
        <v>2023</v>
      </c>
      <c r="C138" s="13">
        <v>1</v>
      </c>
      <c r="D138" s="13">
        <v>4</v>
      </c>
      <c r="E138" s="83" t="s">
        <v>103</v>
      </c>
      <c r="F138" s="13">
        <v>4</v>
      </c>
      <c r="G138" s="13">
        <v>3</v>
      </c>
      <c r="H138" s="13" t="s">
        <v>69</v>
      </c>
      <c r="I138" s="13" t="s">
        <v>54</v>
      </c>
      <c r="J138" s="13"/>
      <c r="K138" s="13" t="s">
        <v>27</v>
      </c>
      <c r="L138" s="12">
        <f t="shared" ca="1" si="13"/>
        <v>1.1244328581580445</v>
      </c>
      <c r="M138" s="101">
        <f t="shared" ca="1" si="14"/>
        <v>5.9223878639184206E-2</v>
      </c>
      <c r="N138" s="101">
        <f t="shared" ca="1" si="12"/>
        <v>4.9007588554942636</v>
      </c>
      <c r="O138" s="101">
        <f t="shared" ca="1" si="15"/>
        <v>0.12132630539525299</v>
      </c>
      <c r="Q138" s="12">
        <f t="shared" ca="1" si="16"/>
        <v>0</v>
      </c>
      <c r="R138" s="101">
        <f t="shared" ca="1" si="17"/>
        <v>0</v>
      </c>
      <c r="S138" s="13"/>
      <c r="T138" s="101">
        <f t="shared" ca="1" si="18"/>
        <v>5.9223878639184206E-2</v>
      </c>
      <c r="U138" s="101">
        <f t="shared" si="19"/>
        <v>0</v>
      </c>
      <c r="V138" s="101">
        <f t="shared" ca="1" si="20"/>
        <v>-6.3648914696480405</v>
      </c>
    </row>
    <row r="139" spans="2:22" x14ac:dyDescent="0.3">
      <c r="B139" s="13">
        <v>2023</v>
      </c>
      <c r="C139" s="13">
        <v>1</v>
      </c>
      <c r="D139" s="13">
        <v>4</v>
      </c>
      <c r="E139" s="83" t="s">
        <v>103</v>
      </c>
      <c r="F139" s="13">
        <v>4</v>
      </c>
      <c r="G139" s="13">
        <v>4</v>
      </c>
      <c r="H139" s="13" t="s">
        <v>69</v>
      </c>
      <c r="I139" s="13" t="s">
        <v>54</v>
      </c>
      <c r="J139" s="13"/>
      <c r="K139" s="13" t="s">
        <v>27</v>
      </c>
      <c r="L139" s="12">
        <f t="shared" ca="1" si="13"/>
        <v>1.2385552148424459</v>
      </c>
      <c r="M139" s="101">
        <f t="shared" ca="1" si="14"/>
        <v>6.5234703165751626E-2</v>
      </c>
      <c r="N139" s="101">
        <f t="shared" ca="1" si="12"/>
        <v>4.9007588554942636</v>
      </c>
      <c r="O139" s="101">
        <f t="shared" ca="1" si="15"/>
        <v>0.13364010768149992</v>
      </c>
      <c r="Q139" s="12">
        <f t="shared" ca="1" si="16"/>
        <v>0</v>
      </c>
      <c r="R139" s="101">
        <f t="shared" ca="1" si="17"/>
        <v>0</v>
      </c>
      <c r="S139" s="13"/>
      <c r="T139" s="101">
        <f t="shared" ca="1" si="18"/>
        <v>6.5234703165751626E-2</v>
      </c>
      <c r="U139" s="101">
        <f t="shared" si="19"/>
        <v>0</v>
      </c>
      <c r="V139" s="101">
        <f t="shared" ca="1" si="20"/>
        <v>-6.2996567664822889</v>
      </c>
    </row>
    <row r="140" spans="2:22" x14ac:dyDescent="0.3">
      <c r="B140" s="13">
        <v>2023</v>
      </c>
      <c r="C140" s="13">
        <v>1</v>
      </c>
      <c r="D140" s="13">
        <v>4</v>
      </c>
      <c r="E140" s="83" t="s">
        <v>103</v>
      </c>
      <c r="F140" s="13">
        <v>4</v>
      </c>
      <c r="G140" s="13">
        <v>5</v>
      </c>
      <c r="H140" s="13" t="s">
        <v>69</v>
      </c>
      <c r="I140" s="13" t="s">
        <v>54</v>
      </c>
      <c r="J140" s="13"/>
      <c r="K140" s="13" t="s">
        <v>27</v>
      </c>
      <c r="L140" s="12">
        <f t="shared" ca="1" si="13"/>
        <v>1.3162278682093214</v>
      </c>
      <c r="M140" s="101">
        <f t="shared" ca="1" si="14"/>
        <v>6.9325721818584957E-2</v>
      </c>
      <c r="N140" s="101">
        <f t="shared" ca="1" si="12"/>
        <v>4.9007588554942636</v>
      </c>
      <c r="O140" s="101">
        <f t="shared" ca="1" si="15"/>
        <v>0.14202098697978577</v>
      </c>
      <c r="Q140" s="12">
        <f t="shared" ca="1" si="16"/>
        <v>0</v>
      </c>
      <c r="R140" s="101">
        <f t="shared" ca="1" si="17"/>
        <v>0</v>
      </c>
      <c r="S140" s="13"/>
      <c r="T140" s="101">
        <f t="shared" ca="1" si="18"/>
        <v>6.9325721818584957E-2</v>
      </c>
      <c r="U140" s="101">
        <f t="shared" si="19"/>
        <v>0</v>
      </c>
      <c r="V140" s="101">
        <f t="shared" ca="1" si="20"/>
        <v>-6.2303310446637044</v>
      </c>
    </row>
    <row r="141" spans="2:22" x14ac:dyDescent="0.3">
      <c r="B141" s="13">
        <v>2023</v>
      </c>
      <c r="C141" s="13">
        <v>1</v>
      </c>
      <c r="D141" s="13">
        <v>4</v>
      </c>
      <c r="E141" s="83" t="s">
        <v>103</v>
      </c>
      <c r="F141" s="13">
        <v>4</v>
      </c>
      <c r="G141" s="13">
        <v>6</v>
      </c>
      <c r="H141" s="13" t="s">
        <v>69</v>
      </c>
      <c r="I141" s="13" t="s">
        <v>54</v>
      </c>
      <c r="J141" s="13"/>
      <c r="K141" s="13" t="s">
        <v>27</v>
      </c>
      <c r="L141" s="12">
        <f t="shared" ca="1" si="13"/>
        <v>1.2149554598161938</v>
      </c>
      <c r="M141" s="101">
        <f t="shared" ca="1" si="14"/>
        <v>6.3991704068518923E-2</v>
      </c>
      <c r="N141" s="101">
        <f t="shared" ca="1" si="12"/>
        <v>4.9007588554942636</v>
      </c>
      <c r="O141" s="101">
        <f t="shared" ca="1" si="15"/>
        <v>0.1310936941141673</v>
      </c>
      <c r="Q141" s="12">
        <f t="shared" ca="1" si="16"/>
        <v>0</v>
      </c>
      <c r="R141" s="101">
        <f t="shared" ca="1" si="17"/>
        <v>0</v>
      </c>
      <c r="S141" s="13"/>
      <c r="T141" s="101">
        <f t="shared" ca="1" si="18"/>
        <v>6.3991704068518923E-2</v>
      </c>
      <c r="U141" s="101">
        <f t="shared" si="19"/>
        <v>0</v>
      </c>
      <c r="V141" s="101">
        <f t="shared" ca="1" si="20"/>
        <v>-6.1663393405951856</v>
      </c>
    </row>
    <row r="142" spans="2:22" x14ac:dyDescent="0.3">
      <c r="B142" s="13">
        <v>2023</v>
      </c>
      <c r="C142" s="13">
        <v>1</v>
      </c>
      <c r="D142" s="13">
        <v>4</v>
      </c>
      <c r="E142" s="83" t="s">
        <v>103</v>
      </c>
      <c r="F142" s="13">
        <v>4</v>
      </c>
      <c r="G142" s="13">
        <v>7</v>
      </c>
      <c r="H142" s="13" t="s">
        <v>69</v>
      </c>
      <c r="I142" s="13" t="s">
        <v>54</v>
      </c>
      <c r="J142" s="13"/>
      <c r="K142" s="13" t="s">
        <v>27</v>
      </c>
      <c r="L142" s="12">
        <f t="shared" ca="1" si="13"/>
        <v>1.2279188353265116</v>
      </c>
      <c r="M142" s="101">
        <f t="shared" ca="1" si="14"/>
        <v>6.4674485056647371E-2</v>
      </c>
      <c r="N142" s="101">
        <f t="shared" ca="1" si="12"/>
        <v>4.9007588554942636</v>
      </c>
      <c r="O142" s="101">
        <f t="shared" ca="1" si="15"/>
        <v>0.1324924423317306</v>
      </c>
      <c r="Q142" s="12">
        <f t="shared" ca="1" si="16"/>
        <v>5.6000000000000005</v>
      </c>
      <c r="R142" s="101">
        <f t="shared" ca="1" si="17"/>
        <v>0.37009667058961082</v>
      </c>
      <c r="S142" s="13"/>
      <c r="T142" s="101">
        <f t="shared" ca="1" si="18"/>
        <v>0</v>
      </c>
      <c r="U142" s="101">
        <f t="shared" si="19"/>
        <v>0</v>
      </c>
      <c r="V142" s="101">
        <f t="shared" ca="1" si="20"/>
        <v>-6.906532681774407</v>
      </c>
    </row>
    <row r="143" spans="2:22" x14ac:dyDescent="0.3">
      <c r="B143" s="13">
        <v>2023</v>
      </c>
      <c r="C143" s="13">
        <v>1</v>
      </c>
      <c r="D143" s="13">
        <v>4</v>
      </c>
      <c r="E143" s="83" t="s">
        <v>103</v>
      </c>
      <c r="F143" s="13">
        <v>4</v>
      </c>
      <c r="G143" s="13">
        <v>8</v>
      </c>
      <c r="H143" s="13" t="s">
        <v>69</v>
      </c>
      <c r="I143" s="13" t="s">
        <v>54</v>
      </c>
      <c r="J143" s="13"/>
      <c r="K143" s="13" t="s">
        <v>27</v>
      </c>
      <c r="L143" s="12">
        <f t="shared" ca="1" si="13"/>
        <v>2.2174277260724673</v>
      </c>
      <c r="M143" s="101">
        <f t="shared" ca="1" si="14"/>
        <v>0.11679191833223686</v>
      </c>
      <c r="N143" s="101">
        <f t="shared" ca="1" si="12"/>
        <v>4.9007588554942636</v>
      </c>
      <c r="O143" s="101">
        <f t="shared" ca="1" si="15"/>
        <v>0.23926045164321921</v>
      </c>
      <c r="Q143" s="12">
        <f t="shared" ca="1" si="16"/>
        <v>3.4818834096670108</v>
      </c>
      <c r="R143" s="101">
        <f t="shared" ca="1" si="17"/>
        <v>0.10703617361627811</v>
      </c>
      <c r="S143" s="13"/>
      <c r="T143" s="101">
        <f t="shared" ca="1" si="18"/>
        <v>0</v>
      </c>
      <c r="U143" s="101">
        <f t="shared" si="19"/>
        <v>0</v>
      </c>
      <c r="V143" s="101">
        <f t="shared" ca="1" si="20"/>
        <v>-7.1206050290069625</v>
      </c>
    </row>
    <row r="144" spans="2:22" x14ac:dyDescent="0.3">
      <c r="B144" s="13">
        <v>2023</v>
      </c>
      <c r="C144" s="13">
        <v>1</v>
      </c>
      <c r="D144" s="13">
        <v>4</v>
      </c>
      <c r="E144" s="83" t="s">
        <v>103</v>
      </c>
      <c r="F144" s="13">
        <v>4</v>
      </c>
      <c r="G144" s="13">
        <v>9</v>
      </c>
      <c r="H144" s="13" t="s">
        <v>69</v>
      </c>
      <c r="I144" s="13" t="s">
        <v>54</v>
      </c>
      <c r="J144" s="13"/>
      <c r="K144" s="13" t="s">
        <v>27</v>
      </c>
      <c r="L144" s="12">
        <f t="shared" ca="1" si="13"/>
        <v>1.8774827737500399</v>
      </c>
      <c r="M144" s="101">
        <f t="shared" ca="1" si="14"/>
        <v>9.8887017693414611E-2</v>
      </c>
      <c r="N144" s="101">
        <f t="shared" ref="N144:N207" ca="1" si="21">IF(H144="On-Peak",IF(I144="Winter",((L144*$D$48)/60)+N143,((L144*$D$47)/60)+N143),N143)</f>
        <v>4.9007588554942636</v>
      </c>
      <c r="O144" s="101">
        <f t="shared" ca="1" si="15"/>
        <v>0.20258039128762931</v>
      </c>
      <c r="Q144" s="12">
        <f t="shared" ca="1" si="16"/>
        <v>0</v>
      </c>
      <c r="R144" s="101">
        <f t="shared" ca="1" si="17"/>
        <v>0</v>
      </c>
      <c r="S144" s="13"/>
      <c r="T144" s="101">
        <f t="shared" ca="1" si="18"/>
        <v>9.8887017693414611E-2</v>
      </c>
      <c r="U144" s="101">
        <f t="shared" si="19"/>
        <v>0</v>
      </c>
      <c r="V144" s="101">
        <f t="shared" ca="1" si="20"/>
        <v>-7.0217180113135482</v>
      </c>
    </row>
    <row r="145" spans="2:22" x14ac:dyDescent="0.3">
      <c r="B145" s="13">
        <v>2023</v>
      </c>
      <c r="C145" s="13">
        <v>1</v>
      </c>
      <c r="D145" s="13">
        <v>4</v>
      </c>
      <c r="E145" s="83" t="s">
        <v>103</v>
      </c>
      <c r="F145" s="13">
        <v>4</v>
      </c>
      <c r="G145" s="13">
        <v>10</v>
      </c>
      <c r="H145" s="13" t="s">
        <v>70</v>
      </c>
      <c r="I145" s="13" t="s">
        <v>54</v>
      </c>
      <c r="J145" s="13"/>
      <c r="K145" s="13" t="s">
        <v>27</v>
      </c>
      <c r="L145" s="12">
        <f t="shared" ca="1" si="13"/>
        <v>1.8799924243272639</v>
      </c>
      <c r="M145" s="101">
        <f t="shared" ca="1" si="14"/>
        <v>5.9520560154201173E-2</v>
      </c>
      <c r="N145" s="101">
        <f t="shared" ca="1" si="21"/>
        <v>4.9007588554942636</v>
      </c>
      <c r="O145" s="101">
        <f t="shared" ca="1" si="15"/>
        <v>5.9520560154201173E-2</v>
      </c>
      <c r="Q145" s="12">
        <f t="shared" ca="1" si="16"/>
        <v>5.6000000000000005</v>
      </c>
      <c r="R145" s="101">
        <f t="shared" ca="1" si="17"/>
        <v>0.31489864128069717</v>
      </c>
      <c r="S145" s="13"/>
      <c r="T145" s="101">
        <f t="shared" ca="1" si="18"/>
        <v>0</v>
      </c>
      <c r="U145" s="101">
        <f t="shared" si="19"/>
        <v>0</v>
      </c>
      <c r="V145" s="101">
        <f t="shared" ca="1" si="20"/>
        <v>-7.6515152938749429</v>
      </c>
    </row>
    <row r="146" spans="2:22" x14ac:dyDescent="0.3">
      <c r="B146" s="13">
        <v>2023</v>
      </c>
      <c r="C146" s="13">
        <v>1</v>
      </c>
      <c r="D146" s="13">
        <v>4</v>
      </c>
      <c r="E146" s="83" t="s">
        <v>103</v>
      </c>
      <c r="F146" s="13">
        <v>4</v>
      </c>
      <c r="G146" s="13">
        <v>11</v>
      </c>
      <c r="H146" s="13" t="s">
        <v>70</v>
      </c>
      <c r="I146" s="13" t="s">
        <v>54</v>
      </c>
      <c r="J146" s="13"/>
      <c r="K146" s="13" t="s">
        <v>27</v>
      </c>
      <c r="L146" s="12">
        <f t="shared" ca="1" si="13"/>
        <v>1.401134402413023</v>
      </c>
      <c r="M146" s="101">
        <f t="shared" ca="1" si="14"/>
        <v>4.4359915180396309E-2</v>
      </c>
      <c r="N146" s="101">
        <f t="shared" ca="1" si="21"/>
        <v>4.9007588554942636</v>
      </c>
      <c r="O146" s="101">
        <f t="shared" ca="1" si="15"/>
        <v>4.4359915180396309E-2</v>
      </c>
      <c r="Q146" s="12">
        <f t="shared" ca="1" si="16"/>
        <v>5.6000000000000005</v>
      </c>
      <c r="R146" s="101">
        <f t="shared" ca="1" si="17"/>
        <v>0.35543397283573769</v>
      </c>
      <c r="S146" s="13"/>
      <c r="T146" s="101">
        <f t="shared" ca="1" si="18"/>
        <v>0</v>
      </c>
      <c r="U146" s="101">
        <f t="shared" si="19"/>
        <v>0</v>
      </c>
      <c r="V146" s="101">
        <f t="shared" ca="1" si="20"/>
        <v>-8.3623832395464177</v>
      </c>
    </row>
    <row r="147" spans="2:22" x14ac:dyDescent="0.3">
      <c r="B147" s="13">
        <v>2023</v>
      </c>
      <c r="C147" s="13">
        <v>1</v>
      </c>
      <c r="D147" s="13">
        <v>4</v>
      </c>
      <c r="E147" s="83" t="s">
        <v>103</v>
      </c>
      <c r="F147" s="13">
        <v>4</v>
      </c>
      <c r="G147" s="13">
        <v>12</v>
      </c>
      <c r="H147" s="13" t="s">
        <v>70</v>
      </c>
      <c r="I147" s="13" t="s">
        <v>54</v>
      </c>
      <c r="J147" s="13"/>
      <c r="K147" s="13" t="s">
        <v>27</v>
      </c>
      <c r="L147" s="12">
        <f t="shared" ca="1" si="13"/>
        <v>1.2200430930661792</v>
      </c>
      <c r="M147" s="101">
        <f t="shared" ca="1" si="14"/>
        <v>3.8626564326475231E-2</v>
      </c>
      <c r="N147" s="101">
        <f t="shared" ca="1" si="21"/>
        <v>4.9007588554942636</v>
      </c>
      <c r="O147" s="101">
        <f t="shared" ca="1" si="15"/>
        <v>3.8626564326475231E-2</v>
      </c>
      <c r="Q147" s="12">
        <f t="shared" ca="1" si="16"/>
        <v>5.6000000000000005</v>
      </c>
      <c r="R147" s="101">
        <f t="shared" ca="1" si="17"/>
        <v>0.370763352171948</v>
      </c>
      <c r="S147" s="13"/>
      <c r="T147" s="101">
        <f t="shared" ca="1" si="18"/>
        <v>0</v>
      </c>
      <c r="U147" s="101">
        <f t="shared" si="19"/>
        <v>0</v>
      </c>
      <c r="V147" s="101">
        <f t="shared" ca="1" si="20"/>
        <v>-9.103909943890315</v>
      </c>
    </row>
    <row r="148" spans="2:22" x14ac:dyDescent="0.3">
      <c r="B148" s="13">
        <v>2023</v>
      </c>
      <c r="C148" s="13">
        <v>1</v>
      </c>
      <c r="D148" s="13">
        <v>4</v>
      </c>
      <c r="E148" s="83" t="s">
        <v>103</v>
      </c>
      <c r="F148" s="13">
        <v>4</v>
      </c>
      <c r="G148" s="13">
        <v>13</v>
      </c>
      <c r="H148" s="13" t="s">
        <v>70</v>
      </c>
      <c r="I148" s="13" t="s">
        <v>54</v>
      </c>
      <c r="J148" s="13"/>
      <c r="K148" s="13" t="s">
        <v>27</v>
      </c>
      <c r="L148" s="12">
        <f t="shared" ca="1" si="13"/>
        <v>1.3320531691305322</v>
      </c>
      <c r="M148" s="101">
        <f t="shared" ca="1" si="14"/>
        <v>4.2172803334672652E-2</v>
      </c>
      <c r="N148" s="101">
        <f t="shared" ca="1" si="21"/>
        <v>4.9007588554942636</v>
      </c>
      <c r="O148" s="101">
        <f t="shared" ca="1" si="15"/>
        <v>4.2172803334672652E-2</v>
      </c>
      <c r="Q148" s="12">
        <f t="shared" ca="1" si="16"/>
        <v>4.2558769631830007</v>
      </c>
      <c r="R148" s="101">
        <f t="shared" ca="1" si="17"/>
        <v>0.24750168416654147</v>
      </c>
      <c r="S148" s="13"/>
      <c r="T148" s="101">
        <f t="shared" ca="1" si="18"/>
        <v>0</v>
      </c>
      <c r="U148" s="101">
        <f t="shared" si="19"/>
        <v>0</v>
      </c>
      <c r="V148" s="101">
        <f t="shared" ca="1" si="20"/>
        <v>-9.5989133122233987</v>
      </c>
    </row>
    <row r="149" spans="2:22" x14ac:dyDescent="0.3">
      <c r="B149" s="13">
        <v>2023</v>
      </c>
      <c r="C149" s="13">
        <v>1</v>
      </c>
      <c r="D149" s="13">
        <v>4</v>
      </c>
      <c r="E149" s="83" t="s">
        <v>103</v>
      </c>
      <c r="F149" s="13">
        <v>4</v>
      </c>
      <c r="G149" s="13">
        <v>14</v>
      </c>
      <c r="H149" s="13" t="s">
        <v>70</v>
      </c>
      <c r="I149" s="13" t="s">
        <v>54</v>
      </c>
      <c r="J149" s="13"/>
      <c r="K149" s="13" t="s">
        <v>27</v>
      </c>
      <c r="L149" s="12">
        <f t="shared" ca="1" si="13"/>
        <v>1.5967584029397335</v>
      </c>
      <c r="M149" s="101">
        <f t="shared" ca="1" si="14"/>
        <v>5.0553371037071963E-2</v>
      </c>
      <c r="N149" s="101">
        <f t="shared" ca="1" si="21"/>
        <v>4.9007588554942636</v>
      </c>
      <c r="O149" s="101">
        <f t="shared" ca="1" si="15"/>
        <v>5.0553371037071963E-2</v>
      </c>
      <c r="Q149" s="12">
        <f t="shared" ca="1" si="16"/>
        <v>5.6000000000000005</v>
      </c>
      <c r="R149" s="101">
        <f t="shared" ca="1" si="17"/>
        <v>0.33887440119115164</v>
      </c>
      <c r="S149" s="13"/>
      <c r="T149" s="101">
        <f t="shared" ca="1" si="18"/>
        <v>0</v>
      </c>
      <c r="U149" s="101">
        <f t="shared" si="19"/>
        <v>0</v>
      </c>
      <c r="V149" s="101">
        <f t="shared" ca="1" si="20"/>
        <v>-10.276662114605703</v>
      </c>
    </row>
    <row r="150" spans="2:22" x14ac:dyDescent="0.3">
      <c r="B150" s="13">
        <v>2023</v>
      </c>
      <c r="C150" s="13">
        <v>1</v>
      </c>
      <c r="D150" s="13">
        <v>4</v>
      </c>
      <c r="E150" s="83" t="s">
        <v>103</v>
      </c>
      <c r="F150" s="13">
        <v>4</v>
      </c>
      <c r="G150" s="13">
        <v>15</v>
      </c>
      <c r="H150" s="13" t="s">
        <v>70</v>
      </c>
      <c r="I150" s="13" t="s">
        <v>54</v>
      </c>
      <c r="J150" s="13"/>
      <c r="K150" s="13" t="s">
        <v>27</v>
      </c>
      <c r="L150" s="12">
        <f t="shared" ca="1" si="13"/>
        <v>2.0857700027303641</v>
      </c>
      <c r="M150" s="101">
        <f t="shared" ca="1" si="14"/>
        <v>6.6035478286443322E-2</v>
      </c>
      <c r="N150" s="101">
        <f t="shared" ca="1" si="21"/>
        <v>4.9007588554942636</v>
      </c>
      <c r="O150" s="101">
        <f t="shared" ca="1" si="15"/>
        <v>6.6035478286443322E-2</v>
      </c>
      <c r="Q150" s="12">
        <f t="shared" ca="1" si="16"/>
        <v>5.6000000000000005</v>
      </c>
      <c r="R150" s="101">
        <f t="shared" ca="1" si="17"/>
        <v>0.29747956926887476</v>
      </c>
      <c r="S150" s="13"/>
      <c r="T150" s="101">
        <f t="shared" ca="1" si="18"/>
        <v>0</v>
      </c>
      <c r="U150" s="101">
        <f t="shared" si="19"/>
        <v>0</v>
      </c>
      <c r="V150" s="101">
        <f t="shared" ca="1" si="20"/>
        <v>-10.871621253143452</v>
      </c>
    </row>
    <row r="151" spans="2:22" x14ac:dyDescent="0.3">
      <c r="B151" s="13">
        <v>2023</v>
      </c>
      <c r="C151" s="13">
        <v>1</v>
      </c>
      <c r="D151" s="13">
        <v>4</v>
      </c>
      <c r="E151" s="83" t="s">
        <v>103</v>
      </c>
      <c r="F151" s="13">
        <v>4</v>
      </c>
      <c r="G151" s="13">
        <v>16</v>
      </c>
      <c r="H151" s="13" t="s">
        <v>71</v>
      </c>
      <c r="I151" s="13" t="s">
        <v>54</v>
      </c>
      <c r="J151" s="13"/>
      <c r="K151" s="13" t="s">
        <v>27</v>
      </c>
      <c r="L151" s="12">
        <f t="shared" ca="1" si="13"/>
        <v>1.4381151490145936</v>
      </c>
      <c r="M151" s="101">
        <f t="shared" ca="1" si="14"/>
        <v>0.12527421063066127</v>
      </c>
      <c r="N151" s="101">
        <f t="shared" ca="1" si="21"/>
        <v>5.1846667544955611</v>
      </c>
      <c r="O151" s="101">
        <f t="shared" ca="1" si="15"/>
        <v>0.40533275474976321</v>
      </c>
      <c r="Q151" s="12">
        <f t="shared" ca="1" si="16"/>
        <v>5.6000000000000005</v>
      </c>
      <c r="R151" s="101">
        <f t="shared" ca="1" si="17"/>
        <v>0.35230355263591473</v>
      </c>
      <c r="S151" s="13"/>
      <c r="T151" s="101">
        <f t="shared" ca="1" si="18"/>
        <v>0</v>
      </c>
      <c r="U151" s="101">
        <f t="shared" ca="1" si="19"/>
        <v>0.2839078990012977</v>
      </c>
      <c r="V151" s="101">
        <f t="shared" ca="1" si="20"/>
        <v>-11.292320459413984</v>
      </c>
    </row>
    <row r="152" spans="2:22" x14ac:dyDescent="0.3">
      <c r="B152" s="13">
        <v>2023</v>
      </c>
      <c r="C152" s="13">
        <v>1</v>
      </c>
      <c r="D152" s="13">
        <v>4</v>
      </c>
      <c r="E152" s="83" t="s">
        <v>103</v>
      </c>
      <c r="F152" s="13">
        <v>4</v>
      </c>
      <c r="G152" s="13">
        <v>17</v>
      </c>
      <c r="H152" s="13" t="s">
        <v>71</v>
      </c>
      <c r="I152" s="13" t="s">
        <v>54</v>
      </c>
      <c r="J152" s="13"/>
      <c r="K152" s="13" t="s">
        <v>27</v>
      </c>
      <c r="L152" s="12">
        <f t="shared" ca="1" si="13"/>
        <v>2.1585304756453003</v>
      </c>
      <c r="M152" s="101">
        <f t="shared" ca="1" si="14"/>
        <v>0.18802958973346212</v>
      </c>
      <c r="N152" s="101">
        <f t="shared" ca="1" si="21"/>
        <v>5.6107966458958707</v>
      </c>
      <c r="O152" s="101">
        <f t="shared" ca="1" si="15"/>
        <v>0.6083818145606279</v>
      </c>
      <c r="Q152" s="12">
        <f t="shared" ca="1" si="16"/>
        <v>1.3291499924038392</v>
      </c>
      <c r="R152" s="101">
        <f t="shared" ca="1" si="17"/>
        <v>0</v>
      </c>
      <c r="S152" s="13"/>
      <c r="T152" s="101">
        <f t="shared" ca="1" si="18"/>
        <v>7.2247333895163676E-2</v>
      </c>
      <c r="U152" s="101">
        <f t="shared" ca="1" si="19"/>
        <v>0.42612989140030971</v>
      </c>
      <c r="V152" s="101">
        <f t="shared" ca="1" si="20"/>
        <v>-10.793943234118512</v>
      </c>
    </row>
    <row r="153" spans="2:22" x14ac:dyDescent="0.3">
      <c r="B153" s="13">
        <v>2023</v>
      </c>
      <c r="C153" s="13">
        <v>1</v>
      </c>
      <c r="D153" s="13">
        <v>4</v>
      </c>
      <c r="E153" s="83" t="s">
        <v>103</v>
      </c>
      <c r="F153" s="13">
        <v>4</v>
      </c>
      <c r="G153" s="13">
        <v>18</v>
      </c>
      <c r="H153" s="13" t="s">
        <v>71</v>
      </c>
      <c r="I153" s="13" t="s">
        <v>54</v>
      </c>
      <c r="J153" s="13"/>
      <c r="K153" s="13" t="s">
        <v>27</v>
      </c>
      <c r="L153" s="12">
        <f t="shared" ca="1" si="13"/>
        <v>2.0605149927494311</v>
      </c>
      <c r="M153" s="101">
        <f t="shared" ca="1" si="14"/>
        <v>0.17949146101840296</v>
      </c>
      <c r="N153" s="101">
        <f t="shared" ca="1" si="21"/>
        <v>6.0175766473811541</v>
      </c>
      <c r="O153" s="101">
        <f t="shared" ca="1" si="15"/>
        <v>0.58075615070642717</v>
      </c>
      <c r="Q153" s="12">
        <f t="shared" ca="1" si="16"/>
        <v>0</v>
      </c>
      <c r="R153" s="101">
        <f t="shared" ca="1" si="17"/>
        <v>0</v>
      </c>
      <c r="S153" s="13"/>
      <c r="T153" s="101">
        <f t="shared" ca="1" si="18"/>
        <v>0.17949146101840296</v>
      </c>
      <c r="U153" s="101">
        <f t="shared" ca="1" si="19"/>
        <v>0.40678000148528354</v>
      </c>
      <c r="V153" s="101">
        <f t="shared" ca="1" si="20"/>
        <v>-10.207671771614825</v>
      </c>
    </row>
    <row r="154" spans="2:22" x14ac:dyDescent="0.3">
      <c r="B154" s="13">
        <v>2023</v>
      </c>
      <c r="C154" s="13">
        <v>1</v>
      </c>
      <c r="D154" s="13">
        <v>4</v>
      </c>
      <c r="E154" s="83" t="s">
        <v>103</v>
      </c>
      <c r="F154" s="13">
        <v>4</v>
      </c>
      <c r="G154" s="13">
        <v>19</v>
      </c>
      <c r="H154" s="13" t="s">
        <v>71</v>
      </c>
      <c r="I154" s="13" t="s">
        <v>54</v>
      </c>
      <c r="J154" s="13"/>
      <c r="K154" s="13" t="s">
        <v>27</v>
      </c>
      <c r="L154" s="12">
        <f t="shared" ca="1" si="13"/>
        <v>3.0667023044467019</v>
      </c>
      <c r="M154" s="101">
        <f t="shared" ca="1" si="14"/>
        <v>0.26714043774035223</v>
      </c>
      <c r="N154" s="101">
        <f t="shared" ca="1" si="21"/>
        <v>6.6229947939840068</v>
      </c>
      <c r="O154" s="101">
        <f t="shared" ca="1" si="15"/>
        <v>0.86435004450830288</v>
      </c>
      <c r="Q154" s="12">
        <f t="shared" ca="1" si="16"/>
        <v>0</v>
      </c>
      <c r="R154" s="101">
        <f t="shared" ca="1" si="17"/>
        <v>0</v>
      </c>
      <c r="S154" s="13"/>
      <c r="T154" s="101">
        <f t="shared" ca="1" si="18"/>
        <v>0.26714043774035223</v>
      </c>
      <c r="U154" s="101">
        <f t="shared" ca="1" si="19"/>
        <v>0.60541814660285309</v>
      </c>
      <c r="V154" s="101">
        <f t="shared" ca="1" si="20"/>
        <v>-9.3351131872716202</v>
      </c>
    </row>
    <row r="155" spans="2:22" x14ac:dyDescent="0.3">
      <c r="B155" s="13">
        <v>2023</v>
      </c>
      <c r="C155" s="13">
        <v>1</v>
      </c>
      <c r="D155" s="13">
        <v>4</v>
      </c>
      <c r="E155" s="83" t="s">
        <v>103</v>
      </c>
      <c r="F155" s="13">
        <v>4</v>
      </c>
      <c r="G155" s="13">
        <v>20</v>
      </c>
      <c r="H155" s="13" t="s">
        <v>69</v>
      </c>
      <c r="I155" s="13" t="s">
        <v>54</v>
      </c>
      <c r="J155" s="13"/>
      <c r="K155" s="13" t="s">
        <v>27</v>
      </c>
      <c r="L155" s="12">
        <f t="shared" ca="1" si="13"/>
        <v>2.5246945589669045</v>
      </c>
      <c r="M155" s="101">
        <f t="shared" ca="1" si="14"/>
        <v>0.13297566242078687</v>
      </c>
      <c r="N155" s="101">
        <f t="shared" ca="1" si="21"/>
        <v>6.6229947939840068</v>
      </c>
      <c r="O155" s="101">
        <f t="shared" ca="1" si="15"/>
        <v>0.27241454291252898</v>
      </c>
      <c r="Q155" s="12">
        <f t="shared" ca="1" si="16"/>
        <v>0</v>
      </c>
      <c r="R155" s="101">
        <f t="shared" ca="1" si="17"/>
        <v>0</v>
      </c>
      <c r="S155" s="13"/>
      <c r="T155" s="101">
        <f t="shared" ca="1" si="18"/>
        <v>0.13297566242078687</v>
      </c>
      <c r="U155" s="101">
        <f t="shared" si="19"/>
        <v>0</v>
      </c>
      <c r="V155" s="101">
        <f t="shared" ca="1" si="20"/>
        <v>-9.2021375248508335</v>
      </c>
    </row>
    <row r="156" spans="2:22" x14ac:dyDescent="0.3">
      <c r="B156" s="13">
        <v>2023</v>
      </c>
      <c r="C156" s="13">
        <v>1</v>
      </c>
      <c r="D156" s="13">
        <v>4</v>
      </c>
      <c r="E156" s="83" t="s">
        <v>103</v>
      </c>
      <c r="F156" s="13">
        <v>4</v>
      </c>
      <c r="G156" s="13">
        <v>21</v>
      </c>
      <c r="H156" s="13" t="s">
        <v>69</v>
      </c>
      <c r="I156" s="13" t="s">
        <v>54</v>
      </c>
      <c r="J156" s="13"/>
      <c r="K156" s="13" t="s">
        <v>27</v>
      </c>
      <c r="L156" s="12">
        <f t="shared" ca="1" si="13"/>
        <v>1.724121286483258</v>
      </c>
      <c r="M156" s="101">
        <f t="shared" ca="1" si="14"/>
        <v>9.0809468159073203E-2</v>
      </c>
      <c r="N156" s="101">
        <f t="shared" ca="1" si="21"/>
        <v>6.6229947939840068</v>
      </c>
      <c r="O156" s="101">
        <f t="shared" ca="1" si="15"/>
        <v>0.18603268681154353</v>
      </c>
      <c r="Q156" s="12">
        <f t="shared" ca="1" si="16"/>
        <v>0</v>
      </c>
      <c r="R156" s="101">
        <f t="shared" ca="1" si="17"/>
        <v>0</v>
      </c>
      <c r="S156" s="13"/>
      <c r="T156" s="101">
        <f t="shared" ca="1" si="18"/>
        <v>9.0809468159073203E-2</v>
      </c>
      <c r="U156" s="101">
        <f t="shared" si="19"/>
        <v>0</v>
      </c>
      <c r="V156" s="101">
        <f t="shared" ca="1" si="20"/>
        <v>-9.1113280566917609</v>
      </c>
    </row>
    <row r="157" spans="2:22" x14ac:dyDescent="0.3">
      <c r="B157" s="13">
        <v>2023</v>
      </c>
      <c r="C157" s="13">
        <v>1</v>
      </c>
      <c r="D157" s="13">
        <v>4</v>
      </c>
      <c r="E157" s="83" t="s">
        <v>103</v>
      </c>
      <c r="F157" s="13">
        <v>4</v>
      </c>
      <c r="G157" s="13">
        <v>22</v>
      </c>
      <c r="H157" s="13" t="s">
        <v>69</v>
      </c>
      <c r="I157" s="13" t="s">
        <v>54</v>
      </c>
      <c r="J157" s="13"/>
      <c r="K157" s="13" t="s">
        <v>27</v>
      </c>
      <c r="L157" s="12">
        <f t="shared" ca="1" si="13"/>
        <v>2.5948383710270129</v>
      </c>
      <c r="M157" s="101">
        <f t="shared" ca="1" si="14"/>
        <v>0.13667013700199276</v>
      </c>
      <c r="N157" s="101">
        <f t="shared" ca="1" si="21"/>
        <v>6.6229947939840068</v>
      </c>
      <c r="O157" s="101">
        <f t="shared" ca="1" si="15"/>
        <v>0.2799830602338147</v>
      </c>
      <c r="Q157" s="12">
        <f t="shared" ca="1" si="16"/>
        <v>0</v>
      </c>
      <c r="R157" s="101">
        <f t="shared" ca="1" si="17"/>
        <v>0</v>
      </c>
      <c r="S157" s="13"/>
      <c r="T157" s="101">
        <f t="shared" ca="1" si="18"/>
        <v>0.13667013700199276</v>
      </c>
      <c r="U157" s="101">
        <f t="shared" si="19"/>
        <v>0</v>
      </c>
      <c r="V157" s="101">
        <f t="shared" ca="1" si="20"/>
        <v>-8.9746579196897684</v>
      </c>
    </row>
    <row r="158" spans="2:22" x14ac:dyDescent="0.3">
      <c r="B158" s="13">
        <v>2023</v>
      </c>
      <c r="C158" s="13">
        <v>1</v>
      </c>
      <c r="D158" s="13">
        <v>4</v>
      </c>
      <c r="E158" s="83" t="s">
        <v>103</v>
      </c>
      <c r="F158" s="13">
        <v>4</v>
      </c>
      <c r="G158" s="13">
        <v>23</v>
      </c>
      <c r="H158" s="13" t="s">
        <v>69</v>
      </c>
      <c r="I158" s="13" t="s">
        <v>54</v>
      </c>
      <c r="J158" s="13"/>
      <c r="K158" s="13" t="s">
        <v>27</v>
      </c>
      <c r="L158" s="12">
        <f t="shared" ca="1" si="13"/>
        <v>1.7621046980533708</v>
      </c>
      <c r="M158" s="101">
        <f t="shared" ca="1" si="14"/>
        <v>9.2810054446471044E-2</v>
      </c>
      <c r="N158" s="101">
        <f t="shared" ca="1" si="21"/>
        <v>6.6229947939840068</v>
      </c>
      <c r="O158" s="101">
        <f t="shared" ca="1" si="15"/>
        <v>0.19013109691995869</v>
      </c>
      <c r="Q158" s="12">
        <f t="shared" ca="1" si="16"/>
        <v>0</v>
      </c>
      <c r="R158" s="101">
        <f t="shared" ca="1" si="17"/>
        <v>0</v>
      </c>
      <c r="S158" s="13"/>
      <c r="T158" s="101">
        <f t="shared" ca="1" si="18"/>
        <v>9.2810054446471044E-2</v>
      </c>
      <c r="U158" s="101">
        <f t="shared" si="19"/>
        <v>0</v>
      </c>
      <c r="V158" s="101">
        <f t="shared" ca="1" si="20"/>
        <v>-8.8818478652432979</v>
      </c>
    </row>
    <row r="159" spans="2:22" x14ac:dyDescent="0.3">
      <c r="B159" s="13">
        <v>2023</v>
      </c>
      <c r="C159" s="13">
        <v>1</v>
      </c>
      <c r="D159" s="13">
        <v>5</v>
      </c>
      <c r="E159" s="83" t="s">
        <v>104</v>
      </c>
      <c r="F159" s="13">
        <v>5</v>
      </c>
      <c r="G159" s="13">
        <v>0</v>
      </c>
      <c r="H159" s="13" t="s">
        <v>69</v>
      </c>
      <c r="I159" s="13" t="s">
        <v>54</v>
      </c>
      <c r="J159" s="13"/>
      <c r="K159" s="13" t="s">
        <v>27</v>
      </c>
      <c r="L159" s="12">
        <f t="shared" ca="1" si="13"/>
        <v>2.3708068578889403</v>
      </c>
      <c r="M159" s="101">
        <f t="shared" ca="1" si="14"/>
        <v>0.12487039720501049</v>
      </c>
      <c r="N159" s="101">
        <f t="shared" ca="1" si="21"/>
        <v>6.6229947939840068</v>
      </c>
      <c r="O159" s="101">
        <f t="shared" ca="1" si="15"/>
        <v>0.25581005996621664</v>
      </c>
      <c r="Q159" s="12">
        <f t="shared" ca="1" si="16"/>
        <v>0</v>
      </c>
      <c r="R159" s="101">
        <f t="shared" ca="1" si="17"/>
        <v>0</v>
      </c>
      <c r="S159" s="13"/>
      <c r="T159" s="101">
        <f t="shared" ca="1" si="18"/>
        <v>0.12487039720501049</v>
      </c>
      <c r="U159" s="101">
        <f t="shared" si="19"/>
        <v>0</v>
      </c>
      <c r="V159" s="101">
        <f t="shared" ca="1" si="20"/>
        <v>-8.7569774680382881</v>
      </c>
    </row>
    <row r="160" spans="2:22" x14ac:dyDescent="0.3">
      <c r="B160" s="13">
        <v>2023</v>
      </c>
      <c r="C160" s="13">
        <v>1</v>
      </c>
      <c r="D160" s="13">
        <v>5</v>
      </c>
      <c r="E160" s="83" t="s">
        <v>104</v>
      </c>
      <c r="F160" s="13">
        <v>5</v>
      </c>
      <c r="G160" s="13">
        <v>1</v>
      </c>
      <c r="H160" s="13" t="s">
        <v>69</v>
      </c>
      <c r="I160" s="13" t="s">
        <v>54</v>
      </c>
      <c r="J160" s="13"/>
      <c r="K160" s="13" t="s">
        <v>27</v>
      </c>
      <c r="L160" s="12">
        <f t="shared" ca="1" si="13"/>
        <v>1.0361475001723077</v>
      </c>
      <c r="M160" s="101">
        <f t="shared" ca="1" si="14"/>
        <v>5.4573888834075449E-2</v>
      </c>
      <c r="N160" s="101">
        <f t="shared" ca="1" si="21"/>
        <v>6.6229947939840068</v>
      </c>
      <c r="O160" s="101">
        <f t="shared" ca="1" si="15"/>
        <v>0.11180031526859199</v>
      </c>
      <c r="Q160" s="12">
        <f t="shared" ca="1" si="16"/>
        <v>0</v>
      </c>
      <c r="R160" s="101">
        <f t="shared" ca="1" si="17"/>
        <v>0</v>
      </c>
      <c r="S160" s="13"/>
      <c r="T160" s="101">
        <f t="shared" ca="1" si="18"/>
        <v>5.4573888834075449E-2</v>
      </c>
      <c r="U160" s="101">
        <f t="shared" si="19"/>
        <v>0</v>
      </c>
      <c r="V160" s="101">
        <f t="shared" ca="1" si="20"/>
        <v>-8.702403579204212</v>
      </c>
    </row>
    <row r="161" spans="2:22" x14ac:dyDescent="0.3">
      <c r="B161" s="13">
        <v>2023</v>
      </c>
      <c r="C161" s="13">
        <v>1</v>
      </c>
      <c r="D161" s="13">
        <v>5</v>
      </c>
      <c r="E161" s="83" t="s">
        <v>104</v>
      </c>
      <c r="F161" s="13">
        <v>5</v>
      </c>
      <c r="G161" s="13">
        <v>2</v>
      </c>
      <c r="H161" s="13" t="s">
        <v>69</v>
      </c>
      <c r="I161" s="13" t="s">
        <v>54</v>
      </c>
      <c r="J161" s="13"/>
      <c r="K161" s="13" t="s">
        <v>27</v>
      </c>
      <c r="L161" s="12">
        <f t="shared" ca="1" si="13"/>
        <v>1.3003729851733334</v>
      </c>
      <c r="M161" s="101">
        <f t="shared" ca="1" si="14"/>
        <v>6.8490645129079472E-2</v>
      </c>
      <c r="N161" s="101">
        <f t="shared" ca="1" si="21"/>
        <v>6.6229947939840068</v>
      </c>
      <c r="O161" s="101">
        <f t="shared" ca="1" si="15"/>
        <v>0.14031024510020268</v>
      </c>
      <c r="Q161" s="12">
        <f t="shared" ca="1" si="16"/>
        <v>0</v>
      </c>
      <c r="R161" s="101">
        <f t="shared" ca="1" si="17"/>
        <v>0</v>
      </c>
      <c r="S161" s="13"/>
      <c r="T161" s="101">
        <f t="shared" ca="1" si="18"/>
        <v>6.8490645129079472E-2</v>
      </c>
      <c r="U161" s="101">
        <f t="shared" si="19"/>
        <v>0</v>
      </c>
      <c r="V161" s="101">
        <f t="shared" ca="1" si="20"/>
        <v>-8.6339129340751324</v>
      </c>
    </row>
    <row r="162" spans="2:22" x14ac:dyDescent="0.3">
      <c r="B162" s="13">
        <v>2023</v>
      </c>
      <c r="C162" s="13">
        <v>1</v>
      </c>
      <c r="D162" s="13">
        <v>5</v>
      </c>
      <c r="E162" s="83" t="s">
        <v>104</v>
      </c>
      <c r="F162" s="13">
        <v>5</v>
      </c>
      <c r="G162" s="13">
        <v>3</v>
      </c>
      <c r="H162" s="13" t="s">
        <v>69</v>
      </c>
      <c r="I162" s="13" t="s">
        <v>54</v>
      </c>
      <c r="J162" s="13"/>
      <c r="K162" s="13" t="s">
        <v>27</v>
      </c>
      <c r="L162" s="12">
        <f t="shared" ca="1" si="13"/>
        <v>1.2590526525870773</v>
      </c>
      <c r="M162" s="101">
        <f t="shared" ca="1" si="14"/>
        <v>6.6314303211761363E-2</v>
      </c>
      <c r="N162" s="101">
        <f t="shared" ca="1" si="21"/>
        <v>6.6229947939840068</v>
      </c>
      <c r="O162" s="101">
        <f t="shared" ca="1" si="15"/>
        <v>0.13585178121414565</v>
      </c>
      <c r="Q162" s="12">
        <f t="shared" ca="1" si="16"/>
        <v>0</v>
      </c>
      <c r="R162" s="101">
        <f t="shared" ca="1" si="17"/>
        <v>0</v>
      </c>
      <c r="S162" s="13"/>
      <c r="T162" s="101">
        <f t="shared" ca="1" si="18"/>
        <v>6.6314303211761363E-2</v>
      </c>
      <c r="U162" s="101">
        <f t="shared" si="19"/>
        <v>0</v>
      </c>
      <c r="V162" s="101">
        <f t="shared" ca="1" si="20"/>
        <v>-8.5675986308633707</v>
      </c>
    </row>
    <row r="163" spans="2:22" x14ac:dyDescent="0.3">
      <c r="B163" s="13">
        <v>2023</v>
      </c>
      <c r="C163" s="13">
        <v>1</v>
      </c>
      <c r="D163" s="13">
        <v>5</v>
      </c>
      <c r="E163" s="83" t="s">
        <v>104</v>
      </c>
      <c r="F163" s="13">
        <v>5</v>
      </c>
      <c r="G163" s="13">
        <v>4</v>
      </c>
      <c r="H163" s="13" t="s">
        <v>69</v>
      </c>
      <c r="I163" s="13" t="s">
        <v>54</v>
      </c>
      <c r="J163" s="13"/>
      <c r="K163" s="13" t="s">
        <v>27</v>
      </c>
      <c r="L163" s="12">
        <f t="shared" ca="1" si="13"/>
        <v>1.1908274678802615</v>
      </c>
      <c r="M163" s="101">
        <f t="shared" ca="1" si="14"/>
        <v>6.272088273325338E-2</v>
      </c>
      <c r="N163" s="101">
        <f t="shared" ca="1" si="21"/>
        <v>6.6229947939840068</v>
      </c>
      <c r="O163" s="101">
        <f t="shared" ca="1" si="15"/>
        <v>0.12849028378428021</v>
      </c>
      <c r="Q163" s="12">
        <f t="shared" ca="1" si="16"/>
        <v>0</v>
      </c>
      <c r="R163" s="101">
        <f t="shared" ca="1" si="17"/>
        <v>0</v>
      </c>
      <c r="S163" s="13"/>
      <c r="T163" s="101">
        <f t="shared" ca="1" si="18"/>
        <v>6.272088273325338E-2</v>
      </c>
      <c r="U163" s="101">
        <f t="shared" si="19"/>
        <v>0</v>
      </c>
      <c r="V163" s="101">
        <f t="shared" ca="1" si="20"/>
        <v>-8.5048777481301165</v>
      </c>
    </row>
    <row r="164" spans="2:22" x14ac:dyDescent="0.3">
      <c r="B164" s="13">
        <v>2023</v>
      </c>
      <c r="C164" s="13">
        <v>1</v>
      </c>
      <c r="D164" s="13">
        <v>5</v>
      </c>
      <c r="E164" s="83" t="s">
        <v>104</v>
      </c>
      <c r="F164" s="13">
        <v>5</v>
      </c>
      <c r="G164" s="13">
        <v>5</v>
      </c>
      <c r="H164" s="13" t="s">
        <v>69</v>
      </c>
      <c r="I164" s="13" t="s">
        <v>54</v>
      </c>
      <c r="J164" s="13"/>
      <c r="K164" s="13" t="s">
        <v>27</v>
      </c>
      <c r="L164" s="12">
        <f t="shared" ca="1" si="13"/>
        <v>1.2750585671063055</v>
      </c>
      <c r="M164" s="101">
        <f t="shared" ca="1" si="14"/>
        <v>6.7157334729489107E-2</v>
      </c>
      <c r="N164" s="101">
        <f t="shared" ca="1" si="21"/>
        <v>6.6229947939840068</v>
      </c>
      <c r="O164" s="101">
        <f t="shared" ca="1" si="15"/>
        <v>0.13757881939077035</v>
      </c>
      <c r="Q164" s="12">
        <f t="shared" ca="1" si="16"/>
        <v>0</v>
      </c>
      <c r="R164" s="101">
        <f t="shared" ca="1" si="17"/>
        <v>0</v>
      </c>
      <c r="S164" s="13"/>
      <c r="T164" s="101">
        <f t="shared" ca="1" si="18"/>
        <v>6.7157334729489107E-2</v>
      </c>
      <c r="U164" s="101">
        <f t="shared" si="19"/>
        <v>0</v>
      </c>
      <c r="V164" s="101">
        <f t="shared" ca="1" si="20"/>
        <v>-8.4377204134006281</v>
      </c>
    </row>
    <row r="165" spans="2:22" x14ac:dyDescent="0.3">
      <c r="B165" s="13">
        <v>2023</v>
      </c>
      <c r="C165" s="13">
        <v>1</v>
      </c>
      <c r="D165" s="13">
        <v>5</v>
      </c>
      <c r="E165" s="83" t="s">
        <v>104</v>
      </c>
      <c r="F165" s="13">
        <v>5</v>
      </c>
      <c r="G165" s="13">
        <v>6</v>
      </c>
      <c r="H165" s="13" t="s">
        <v>69</v>
      </c>
      <c r="I165" s="13" t="s">
        <v>54</v>
      </c>
      <c r="J165" s="13"/>
      <c r="K165" s="13" t="s">
        <v>27</v>
      </c>
      <c r="L165" s="12">
        <f t="shared" ca="1" si="13"/>
        <v>1.3535817235140166</v>
      </c>
      <c r="M165" s="101">
        <f t="shared" ca="1" si="14"/>
        <v>7.1293149377483253E-2</v>
      </c>
      <c r="N165" s="101">
        <f t="shared" ca="1" si="21"/>
        <v>6.6229947939840068</v>
      </c>
      <c r="O165" s="101">
        <f t="shared" ca="1" si="15"/>
        <v>0.1460514679671624</v>
      </c>
      <c r="Q165" s="12">
        <f t="shared" ca="1" si="16"/>
        <v>0</v>
      </c>
      <c r="R165" s="101">
        <f t="shared" ca="1" si="17"/>
        <v>0</v>
      </c>
      <c r="S165" s="13"/>
      <c r="T165" s="101">
        <f t="shared" ca="1" si="18"/>
        <v>7.1293149377483253E-2</v>
      </c>
      <c r="U165" s="101">
        <f t="shared" si="19"/>
        <v>0</v>
      </c>
      <c r="V165" s="101">
        <f t="shared" ca="1" si="20"/>
        <v>-8.3664272640231445</v>
      </c>
    </row>
    <row r="166" spans="2:22" x14ac:dyDescent="0.3">
      <c r="B166" s="13">
        <v>2023</v>
      </c>
      <c r="C166" s="13">
        <v>1</v>
      </c>
      <c r="D166" s="13">
        <v>5</v>
      </c>
      <c r="E166" s="83" t="s">
        <v>104</v>
      </c>
      <c r="F166" s="13">
        <v>5</v>
      </c>
      <c r="G166" s="13">
        <v>7</v>
      </c>
      <c r="H166" s="13" t="s">
        <v>69</v>
      </c>
      <c r="I166" s="13" t="s">
        <v>54</v>
      </c>
      <c r="J166" s="13"/>
      <c r="K166" s="13" t="s">
        <v>27</v>
      </c>
      <c r="L166" s="12">
        <f t="shared" ca="1" si="13"/>
        <v>1.2616109859514713</v>
      </c>
      <c r="M166" s="101">
        <f t="shared" ca="1" si="14"/>
        <v>6.6449050630063997E-2</v>
      </c>
      <c r="N166" s="101">
        <f t="shared" ca="1" si="21"/>
        <v>6.6229947939840068</v>
      </c>
      <c r="O166" s="101">
        <f t="shared" ca="1" si="15"/>
        <v>0.13612782538416374</v>
      </c>
      <c r="Q166" s="12">
        <f t="shared" ca="1" si="16"/>
        <v>2.179832148220032</v>
      </c>
      <c r="R166" s="101">
        <f t="shared" ca="1" si="17"/>
        <v>7.7727421386033668E-2</v>
      </c>
      <c r="S166" s="13"/>
      <c r="T166" s="101">
        <f t="shared" ca="1" si="18"/>
        <v>0</v>
      </c>
      <c r="U166" s="101">
        <f t="shared" si="19"/>
        <v>0</v>
      </c>
      <c r="V166" s="101">
        <f t="shared" ca="1" si="20"/>
        <v>-8.5218821067952106</v>
      </c>
    </row>
    <row r="167" spans="2:22" x14ac:dyDescent="0.3">
      <c r="B167" s="13">
        <v>2023</v>
      </c>
      <c r="C167" s="13">
        <v>1</v>
      </c>
      <c r="D167" s="13">
        <v>5</v>
      </c>
      <c r="E167" s="83" t="s">
        <v>104</v>
      </c>
      <c r="F167" s="13">
        <v>5</v>
      </c>
      <c r="G167" s="13">
        <v>8</v>
      </c>
      <c r="H167" s="13" t="s">
        <v>69</v>
      </c>
      <c r="I167" s="13" t="s">
        <v>54</v>
      </c>
      <c r="J167" s="13"/>
      <c r="K167" s="13" t="s">
        <v>27</v>
      </c>
      <c r="L167" s="12">
        <f t="shared" ca="1" si="13"/>
        <v>1.2007175381470767</v>
      </c>
      <c r="M167" s="101">
        <f t="shared" ca="1" si="14"/>
        <v>6.3241792734206534E-2</v>
      </c>
      <c r="N167" s="101">
        <f t="shared" ca="1" si="21"/>
        <v>6.6229947939840068</v>
      </c>
      <c r="O167" s="101">
        <f t="shared" ca="1" si="15"/>
        <v>0.12955742236606957</v>
      </c>
      <c r="Q167" s="12">
        <f t="shared" ca="1" si="16"/>
        <v>1.7191579097965086</v>
      </c>
      <c r="R167" s="101">
        <f t="shared" ca="1" si="17"/>
        <v>4.388597746012441E-2</v>
      </c>
      <c r="S167" s="13"/>
      <c r="T167" s="101">
        <f t="shared" ca="1" si="18"/>
        <v>0</v>
      </c>
      <c r="U167" s="101">
        <f t="shared" si="19"/>
        <v>0</v>
      </c>
      <c r="V167" s="101">
        <f t="shared" ca="1" si="20"/>
        <v>-8.6096540617154602</v>
      </c>
    </row>
    <row r="168" spans="2:22" x14ac:dyDescent="0.3">
      <c r="B168" s="13">
        <v>2023</v>
      </c>
      <c r="C168" s="13">
        <v>1</v>
      </c>
      <c r="D168" s="13">
        <v>5</v>
      </c>
      <c r="E168" s="83" t="s">
        <v>104</v>
      </c>
      <c r="F168" s="13">
        <v>5</v>
      </c>
      <c r="G168" s="13">
        <v>9</v>
      </c>
      <c r="H168" s="13" t="s">
        <v>69</v>
      </c>
      <c r="I168" s="13" t="s">
        <v>54</v>
      </c>
      <c r="J168" s="13"/>
      <c r="K168" s="13" t="s">
        <v>27</v>
      </c>
      <c r="L168" s="12">
        <f t="shared" ca="1" si="13"/>
        <v>1.8897422752002042</v>
      </c>
      <c r="M168" s="101">
        <f t="shared" ca="1" si="14"/>
        <v>9.9532725634794761E-2</v>
      </c>
      <c r="N168" s="101">
        <f t="shared" ca="1" si="21"/>
        <v>6.6229947939840068</v>
      </c>
      <c r="O168" s="101">
        <f t="shared" ca="1" si="15"/>
        <v>0.20390319149410202</v>
      </c>
      <c r="Q168" s="12">
        <f t="shared" ca="1" si="16"/>
        <v>5.4040951237216142</v>
      </c>
      <c r="R168" s="101">
        <f t="shared" ca="1" si="17"/>
        <v>0.2974899686273374</v>
      </c>
      <c r="S168" s="13"/>
      <c r="T168" s="101">
        <f t="shared" ca="1" si="18"/>
        <v>0</v>
      </c>
      <c r="U168" s="101">
        <f t="shared" si="19"/>
        <v>0</v>
      </c>
      <c r="V168" s="101">
        <f t="shared" ca="1" si="20"/>
        <v>-9.2046339989701345</v>
      </c>
    </row>
    <row r="169" spans="2:22" x14ac:dyDescent="0.3">
      <c r="B169" s="13">
        <v>2023</v>
      </c>
      <c r="C169" s="13">
        <v>1</v>
      </c>
      <c r="D169" s="13">
        <v>5</v>
      </c>
      <c r="E169" s="83" t="s">
        <v>104</v>
      </c>
      <c r="F169" s="13">
        <v>5</v>
      </c>
      <c r="G169" s="13">
        <v>10</v>
      </c>
      <c r="H169" s="13" t="s">
        <v>70</v>
      </c>
      <c r="I169" s="13" t="s">
        <v>54</v>
      </c>
      <c r="J169" s="13"/>
      <c r="K169" s="13" t="s">
        <v>27</v>
      </c>
      <c r="L169" s="12">
        <f t="shared" ca="1" si="13"/>
        <v>1.4857778014349909</v>
      </c>
      <c r="M169" s="101">
        <f t="shared" ca="1" si="14"/>
        <v>4.7039725193431817E-2</v>
      </c>
      <c r="N169" s="101">
        <f t="shared" ca="1" si="21"/>
        <v>6.6229947939840068</v>
      </c>
      <c r="O169" s="101">
        <f t="shared" ca="1" si="15"/>
        <v>4.7039725193431817E-2</v>
      </c>
      <c r="Q169" s="12">
        <f t="shared" ca="1" si="16"/>
        <v>4.7725600870501736</v>
      </c>
      <c r="R169" s="101">
        <f t="shared" ca="1" si="17"/>
        <v>0.2782261204773252</v>
      </c>
      <c r="S169" s="13"/>
      <c r="T169" s="101">
        <f t="shared" ca="1" si="18"/>
        <v>0</v>
      </c>
      <c r="U169" s="101">
        <f t="shared" si="19"/>
        <v>0</v>
      </c>
      <c r="V169" s="101">
        <f t="shared" ca="1" si="20"/>
        <v>-9.7610862399247864</v>
      </c>
    </row>
    <row r="170" spans="2:22" x14ac:dyDescent="0.3">
      <c r="B170" s="13">
        <v>2023</v>
      </c>
      <c r="C170" s="13">
        <v>1</v>
      </c>
      <c r="D170" s="13">
        <v>5</v>
      </c>
      <c r="E170" s="83" t="s">
        <v>104</v>
      </c>
      <c r="F170" s="13">
        <v>5</v>
      </c>
      <c r="G170" s="13">
        <v>11</v>
      </c>
      <c r="H170" s="13" t="s">
        <v>70</v>
      </c>
      <c r="I170" s="13" t="s">
        <v>54</v>
      </c>
      <c r="J170" s="13"/>
      <c r="K170" s="13" t="s">
        <v>27</v>
      </c>
      <c r="L170" s="12">
        <f t="shared" ca="1" si="13"/>
        <v>2.1121522085081255</v>
      </c>
      <c r="M170" s="101">
        <f t="shared" ca="1" si="14"/>
        <v>6.6870738921367259E-2</v>
      </c>
      <c r="N170" s="101">
        <f t="shared" ca="1" si="21"/>
        <v>6.6229947939840068</v>
      </c>
      <c r="O170" s="101">
        <f t="shared" ca="1" si="15"/>
        <v>6.6870738921367259E-2</v>
      </c>
      <c r="Q170" s="12">
        <f t="shared" ca="1" si="16"/>
        <v>5.6000000000000005</v>
      </c>
      <c r="R170" s="101">
        <f t="shared" ca="1" si="17"/>
        <v>0.29524631554978725</v>
      </c>
      <c r="S170" s="13"/>
      <c r="T170" s="101">
        <f t="shared" ca="1" si="18"/>
        <v>0</v>
      </c>
      <c r="U170" s="101">
        <f t="shared" si="19"/>
        <v>0</v>
      </c>
      <c r="V170" s="101">
        <f t="shared" ca="1" si="20"/>
        <v>-10.351578871024362</v>
      </c>
    </row>
    <row r="171" spans="2:22" x14ac:dyDescent="0.3">
      <c r="B171" s="13">
        <v>2023</v>
      </c>
      <c r="C171" s="13">
        <v>1</v>
      </c>
      <c r="D171" s="13">
        <v>5</v>
      </c>
      <c r="E171" s="83" t="s">
        <v>104</v>
      </c>
      <c r="F171" s="13">
        <v>5</v>
      </c>
      <c r="G171" s="13">
        <v>12</v>
      </c>
      <c r="H171" s="13" t="s">
        <v>70</v>
      </c>
      <c r="I171" s="13" t="s">
        <v>54</v>
      </c>
      <c r="J171" s="13"/>
      <c r="K171" s="13" t="s">
        <v>27</v>
      </c>
      <c r="L171" s="12">
        <f t="shared" ca="1" si="13"/>
        <v>1.3911105954813723</v>
      </c>
      <c r="M171" s="101">
        <f t="shared" ca="1" si="14"/>
        <v>4.4042561452940249E-2</v>
      </c>
      <c r="N171" s="101">
        <f t="shared" ca="1" si="21"/>
        <v>6.6229947939840068</v>
      </c>
      <c r="O171" s="101">
        <f t="shared" ca="1" si="15"/>
        <v>4.4042561452940249E-2</v>
      </c>
      <c r="Q171" s="12">
        <f t="shared" ca="1" si="16"/>
        <v>5.6000000000000005</v>
      </c>
      <c r="R171" s="101">
        <f t="shared" ca="1" si="17"/>
        <v>0.3562824880925019</v>
      </c>
      <c r="S171" s="13"/>
      <c r="T171" s="101">
        <f t="shared" ca="1" si="18"/>
        <v>0</v>
      </c>
      <c r="U171" s="101">
        <f t="shared" si="19"/>
        <v>0</v>
      </c>
      <c r="V171" s="101">
        <f t="shared" ca="1" si="20"/>
        <v>-11.064143847209365</v>
      </c>
    </row>
    <row r="172" spans="2:22" x14ac:dyDescent="0.3">
      <c r="B172" s="13">
        <v>2023</v>
      </c>
      <c r="C172" s="13">
        <v>1</v>
      </c>
      <c r="D172" s="13">
        <v>5</v>
      </c>
      <c r="E172" s="83" t="s">
        <v>104</v>
      </c>
      <c r="F172" s="13">
        <v>5</v>
      </c>
      <c r="G172" s="13">
        <v>13</v>
      </c>
      <c r="H172" s="13" t="s">
        <v>70</v>
      </c>
      <c r="I172" s="13" t="s">
        <v>54</v>
      </c>
      <c r="J172" s="13"/>
      <c r="K172" s="13" t="s">
        <v>27</v>
      </c>
      <c r="L172" s="12">
        <f t="shared" ca="1" si="13"/>
        <v>1.5574216675282728</v>
      </c>
      <c r="M172" s="101">
        <f t="shared" ca="1" si="14"/>
        <v>4.9307969993945121E-2</v>
      </c>
      <c r="N172" s="101">
        <f t="shared" ca="1" si="21"/>
        <v>6.6229947939840068</v>
      </c>
      <c r="O172" s="101">
        <f t="shared" ca="1" si="15"/>
        <v>4.9307969993945121E-2</v>
      </c>
      <c r="Q172" s="12">
        <f t="shared" ca="1" si="16"/>
        <v>0</v>
      </c>
      <c r="R172" s="101">
        <f t="shared" ca="1" si="17"/>
        <v>0</v>
      </c>
      <c r="S172" s="13"/>
      <c r="T172" s="101">
        <f t="shared" ca="1" si="18"/>
        <v>4.9307969993945121E-2</v>
      </c>
      <c r="U172" s="101">
        <f t="shared" si="19"/>
        <v>0</v>
      </c>
      <c r="V172" s="101">
        <f t="shared" ca="1" si="20"/>
        <v>-11.01483587721542</v>
      </c>
    </row>
    <row r="173" spans="2:22" x14ac:dyDescent="0.3">
      <c r="B173" s="13">
        <v>2023</v>
      </c>
      <c r="C173" s="13">
        <v>1</v>
      </c>
      <c r="D173" s="13">
        <v>5</v>
      </c>
      <c r="E173" s="83" t="s">
        <v>104</v>
      </c>
      <c r="F173" s="13">
        <v>5</v>
      </c>
      <c r="G173" s="13">
        <v>14</v>
      </c>
      <c r="H173" s="13" t="s">
        <v>70</v>
      </c>
      <c r="I173" s="13" t="s">
        <v>54</v>
      </c>
      <c r="J173" s="13"/>
      <c r="K173" s="13" t="s">
        <v>27</v>
      </c>
      <c r="L173" s="12">
        <f t="shared" ca="1" si="13"/>
        <v>1.6688531625128424</v>
      </c>
      <c r="M173" s="101">
        <f t="shared" ca="1" si="14"/>
        <v>5.2835891125156589E-2</v>
      </c>
      <c r="N173" s="101">
        <f t="shared" ca="1" si="21"/>
        <v>6.6229947939840068</v>
      </c>
      <c r="O173" s="101">
        <f t="shared" ca="1" si="15"/>
        <v>5.2835891125156589E-2</v>
      </c>
      <c r="Q173" s="12">
        <f t="shared" ca="1" si="16"/>
        <v>3.3925564010281941</v>
      </c>
      <c r="R173" s="101">
        <f t="shared" ca="1" si="17"/>
        <v>0.14591147914032451</v>
      </c>
      <c r="S173" s="13"/>
      <c r="T173" s="101">
        <f t="shared" ca="1" si="18"/>
        <v>0</v>
      </c>
      <c r="U173" s="101">
        <f t="shared" si="19"/>
        <v>0</v>
      </c>
      <c r="V173" s="101">
        <f t="shared" ca="1" si="20"/>
        <v>-11.306658835496068</v>
      </c>
    </row>
    <row r="174" spans="2:22" x14ac:dyDescent="0.3">
      <c r="B174" s="13">
        <v>2023</v>
      </c>
      <c r="C174" s="13">
        <v>1</v>
      </c>
      <c r="D174" s="13">
        <v>5</v>
      </c>
      <c r="E174" s="83" t="s">
        <v>104</v>
      </c>
      <c r="F174" s="13">
        <v>5</v>
      </c>
      <c r="G174" s="13">
        <v>15</v>
      </c>
      <c r="H174" s="13" t="s">
        <v>70</v>
      </c>
      <c r="I174" s="13" t="s">
        <v>54</v>
      </c>
      <c r="J174" s="13"/>
      <c r="K174" s="13" t="s">
        <v>27</v>
      </c>
      <c r="L174" s="12">
        <f t="shared" ca="1" si="13"/>
        <v>1.3491706260925396</v>
      </c>
      <c r="M174" s="101">
        <f t="shared" ca="1" si="14"/>
        <v>4.2714742022089802E-2</v>
      </c>
      <c r="N174" s="101">
        <f t="shared" ca="1" si="21"/>
        <v>6.6229947939840068</v>
      </c>
      <c r="O174" s="101">
        <f t="shared" ca="1" si="15"/>
        <v>4.2714742022089802E-2</v>
      </c>
      <c r="Q174" s="12">
        <f t="shared" ca="1" si="16"/>
        <v>3.6878146680084165</v>
      </c>
      <c r="R174" s="101">
        <f t="shared" ca="1" si="17"/>
        <v>0.197966218148179</v>
      </c>
      <c r="S174" s="13"/>
      <c r="T174" s="101">
        <f t="shared" ca="1" si="18"/>
        <v>0</v>
      </c>
      <c r="U174" s="101">
        <f t="shared" si="19"/>
        <v>0</v>
      </c>
      <c r="V174" s="101">
        <f t="shared" ca="1" si="20"/>
        <v>-11.702591271792427</v>
      </c>
    </row>
    <row r="175" spans="2:22" x14ac:dyDescent="0.3">
      <c r="B175" s="13">
        <v>2023</v>
      </c>
      <c r="C175" s="13">
        <v>1</v>
      </c>
      <c r="D175" s="13">
        <v>5</v>
      </c>
      <c r="E175" s="83" t="s">
        <v>104</v>
      </c>
      <c r="F175" s="13">
        <v>5</v>
      </c>
      <c r="G175" s="13">
        <v>16</v>
      </c>
      <c r="H175" s="13" t="s">
        <v>71</v>
      </c>
      <c r="I175" s="13" t="s">
        <v>54</v>
      </c>
      <c r="J175" s="13"/>
      <c r="K175" s="13" t="s">
        <v>27</v>
      </c>
      <c r="L175" s="12">
        <f t="shared" ca="1" si="13"/>
        <v>1.8746978241582886</v>
      </c>
      <c r="M175" s="101">
        <f t="shared" ca="1" si="14"/>
        <v>0.16330492746242853</v>
      </c>
      <c r="N175" s="101">
        <f t="shared" ca="1" si="21"/>
        <v>6.9930913894365894</v>
      </c>
      <c r="O175" s="101">
        <f t="shared" ca="1" si="15"/>
        <v>0.52838358173901356</v>
      </c>
      <c r="Q175" s="12">
        <f t="shared" ca="1" si="16"/>
        <v>4.7760241648371728</v>
      </c>
      <c r="R175" s="101">
        <f t="shared" ca="1" si="17"/>
        <v>0.24559727473846757</v>
      </c>
      <c r="S175" s="13"/>
      <c r="T175" s="101">
        <f t="shared" ca="1" si="18"/>
        <v>0</v>
      </c>
      <c r="U175" s="101">
        <f t="shared" ca="1" si="19"/>
        <v>0.37009659545258217</v>
      </c>
      <c r="V175" s="101">
        <f t="shared" ca="1" si="20"/>
        <v>-11.823689225816779</v>
      </c>
    </row>
    <row r="176" spans="2:22" x14ac:dyDescent="0.3">
      <c r="B176" s="13">
        <v>2023</v>
      </c>
      <c r="C176" s="13">
        <v>1</v>
      </c>
      <c r="D176" s="13">
        <v>5</v>
      </c>
      <c r="E176" s="83" t="s">
        <v>104</v>
      </c>
      <c r="F176" s="13">
        <v>5</v>
      </c>
      <c r="G176" s="13">
        <v>17</v>
      </c>
      <c r="H176" s="13" t="s">
        <v>71</v>
      </c>
      <c r="I176" s="13" t="s">
        <v>54</v>
      </c>
      <c r="J176" s="13"/>
      <c r="K176" s="13" t="s">
        <v>27</v>
      </c>
      <c r="L176" s="12">
        <f t="shared" ca="1" si="13"/>
        <v>2.7367723298558815</v>
      </c>
      <c r="M176" s="101">
        <f t="shared" ca="1" si="14"/>
        <v>0.23840023765374585</v>
      </c>
      <c r="N176" s="101">
        <f t="shared" ca="1" si="21"/>
        <v>7.5333758602223044</v>
      </c>
      <c r="O176" s="101">
        <f t="shared" ca="1" si="15"/>
        <v>0.77135928116988017</v>
      </c>
      <c r="Q176" s="12">
        <f t="shared" ca="1" si="16"/>
        <v>4.4448744090955952</v>
      </c>
      <c r="R176" s="101">
        <f t="shared" ca="1" si="17"/>
        <v>0.14459084100764177</v>
      </c>
      <c r="S176" s="13"/>
      <c r="T176" s="101">
        <f t="shared" ca="1" si="18"/>
        <v>0</v>
      </c>
      <c r="U176" s="101">
        <f t="shared" ca="1" si="19"/>
        <v>0.54028447078571529</v>
      </c>
      <c r="V176" s="101">
        <f t="shared" ca="1" si="20"/>
        <v>-11.572586437046347</v>
      </c>
    </row>
    <row r="177" spans="2:22" x14ac:dyDescent="0.3">
      <c r="B177" s="13">
        <v>2023</v>
      </c>
      <c r="C177" s="13">
        <v>1</v>
      </c>
      <c r="D177" s="13">
        <v>5</v>
      </c>
      <c r="E177" s="83" t="s">
        <v>104</v>
      </c>
      <c r="F177" s="13">
        <v>5</v>
      </c>
      <c r="G177" s="13">
        <v>18</v>
      </c>
      <c r="H177" s="13" t="s">
        <v>71</v>
      </c>
      <c r="I177" s="13" t="s">
        <v>54</v>
      </c>
      <c r="J177" s="13"/>
      <c r="K177" s="13" t="s">
        <v>27</v>
      </c>
      <c r="L177" s="12">
        <f t="shared" ca="1" si="13"/>
        <v>1.3888095414665267</v>
      </c>
      <c r="M177" s="101">
        <f t="shared" ca="1" si="14"/>
        <v>0.12097919915714915</v>
      </c>
      <c r="N177" s="101">
        <f t="shared" ca="1" si="21"/>
        <v>7.8075500105334878</v>
      </c>
      <c r="O177" s="101">
        <f t="shared" ca="1" si="15"/>
        <v>0.39143596926234053</v>
      </c>
      <c r="Q177" s="12">
        <f t="shared" ca="1" si="16"/>
        <v>0</v>
      </c>
      <c r="R177" s="101">
        <f t="shared" ca="1" si="17"/>
        <v>0</v>
      </c>
      <c r="S177" s="13"/>
      <c r="T177" s="101">
        <f t="shared" ca="1" si="18"/>
        <v>0.12097919915714915</v>
      </c>
      <c r="U177" s="101">
        <f t="shared" ca="1" si="19"/>
        <v>0.27417415031118347</v>
      </c>
      <c r="V177" s="101">
        <f t="shared" ca="1" si="20"/>
        <v>-11.177433087578013</v>
      </c>
    </row>
    <row r="178" spans="2:22" x14ac:dyDescent="0.3">
      <c r="B178" s="13">
        <v>2023</v>
      </c>
      <c r="C178" s="13">
        <v>1</v>
      </c>
      <c r="D178" s="13">
        <v>5</v>
      </c>
      <c r="E178" s="83" t="s">
        <v>104</v>
      </c>
      <c r="F178" s="13">
        <v>5</v>
      </c>
      <c r="G178" s="13">
        <v>19</v>
      </c>
      <c r="H178" s="13" t="s">
        <v>71</v>
      </c>
      <c r="I178" s="13" t="s">
        <v>54</v>
      </c>
      <c r="J178" s="13"/>
      <c r="K178" s="13" t="s">
        <v>27</v>
      </c>
      <c r="L178" s="12">
        <f t="shared" ca="1" si="13"/>
        <v>2.5621150533080259</v>
      </c>
      <c r="M178" s="101">
        <f t="shared" ca="1" si="14"/>
        <v>0.22318584229366215</v>
      </c>
      <c r="N178" s="101">
        <f t="shared" ca="1" si="21"/>
        <v>8.3133542239740468</v>
      </c>
      <c r="O178" s="101">
        <f t="shared" ca="1" si="15"/>
        <v>0.72213212777486713</v>
      </c>
      <c r="Q178" s="12">
        <f t="shared" ca="1" si="16"/>
        <v>0</v>
      </c>
      <c r="R178" s="101">
        <f t="shared" ca="1" si="17"/>
        <v>0</v>
      </c>
      <c r="S178" s="13"/>
      <c r="T178" s="101">
        <f t="shared" ca="1" si="18"/>
        <v>0.22318584229366215</v>
      </c>
      <c r="U178" s="101">
        <f t="shared" ca="1" si="19"/>
        <v>0.50580421344055948</v>
      </c>
      <c r="V178" s="101">
        <f t="shared" ca="1" si="20"/>
        <v>-10.448443031843793</v>
      </c>
    </row>
    <row r="179" spans="2:22" x14ac:dyDescent="0.3">
      <c r="B179" s="13">
        <v>2023</v>
      </c>
      <c r="C179" s="13">
        <v>1</v>
      </c>
      <c r="D179" s="13">
        <v>5</v>
      </c>
      <c r="E179" s="83" t="s">
        <v>104</v>
      </c>
      <c r="F179" s="13">
        <v>5</v>
      </c>
      <c r="G179" s="13">
        <v>20</v>
      </c>
      <c r="H179" s="13" t="s">
        <v>69</v>
      </c>
      <c r="I179" s="13" t="s">
        <v>54</v>
      </c>
      <c r="J179" s="13"/>
      <c r="K179" s="13" t="s">
        <v>27</v>
      </c>
      <c r="L179" s="12">
        <f t="shared" ca="1" si="13"/>
        <v>2.300593213088467</v>
      </c>
      <c r="M179" s="101">
        <f t="shared" ca="1" si="14"/>
        <v>0.12117224453336956</v>
      </c>
      <c r="N179" s="101">
        <f t="shared" ca="1" si="21"/>
        <v>8.3133542239740468</v>
      </c>
      <c r="O179" s="101">
        <f t="shared" ca="1" si="15"/>
        <v>0.24823400769224557</v>
      </c>
      <c r="Q179" s="12">
        <f t="shared" ca="1" si="16"/>
        <v>0</v>
      </c>
      <c r="R179" s="101">
        <f t="shared" ca="1" si="17"/>
        <v>0</v>
      </c>
      <c r="S179" s="13"/>
      <c r="T179" s="101">
        <f t="shared" ca="1" si="18"/>
        <v>0.12117224453336956</v>
      </c>
      <c r="U179" s="101">
        <f t="shared" si="19"/>
        <v>0</v>
      </c>
      <c r="V179" s="101">
        <f t="shared" ca="1" si="20"/>
        <v>-10.327270787310423</v>
      </c>
    </row>
    <row r="180" spans="2:22" x14ac:dyDescent="0.3">
      <c r="B180" s="13">
        <v>2023</v>
      </c>
      <c r="C180" s="13">
        <v>1</v>
      </c>
      <c r="D180" s="13">
        <v>5</v>
      </c>
      <c r="E180" s="83" t="s">
        <v>104</v>
      </c>
      <c r="F180" s="13">
        <v>5</v>
      </c>
      <c r="G180" s="13">
        <v>21</v>
      </c>
      <c r="H180" s="13" t="s">
        <v>69</v>
      </c>
      <c r="I180" s="13" t="s">
        <v>54</v>
      </c>
      <c r="J180" s="13"/>
      <c r="K180" s="13" t="s">
        <v>27</v>
      </c>
      <c r="L180" s="12">
        <f t="shared" ca="1" si="13"/>
        <v>2.4810260417540384</v>
      </c>
      <c r="M180" s="101">
        <f t="shared" ca="1" si="14"/>
        <v>0.13067564161918521</v>
      </c>
      <c r="N180" s="101">
        <f t="shared" ca="1" si="21"/>
        <v>8.3133542239740468</v>
      </c>
      <c r="O180" s="101">
        <f t="shared" ca="1" si="15"/>
        <v>0.26770270990526074</v>
      </c>
      <c r="Q180" s="12">
        <f t="shared" ca="1" si="16"/>
        <v>0</v>
      </c>
      <c r="R180" s="101">
        <f t="shared" ca="1" si="17"/>
        <v>0</v>
      </c>
      <c r="S180" s="13"/>
      <c r="T180" s="101">
        <f t="shared" ca="1" si="18"/>
        <v>0.13067564161918521</v>
      </c>
      <c r="U180" s="101">
        <f t="shared" si="19"/>
        <v>0</v>
      </c>
      <c r="V180" s="101">
        <f t="shared" ca="1" si="20"/>
        <v>-10.196595145691239</v>
      </c>
    </row>
    <row r="181" spans="2:22" x14ac:dyDescent="0.3">
      <c r="B181" s="13">
        <v>2023</v>
      </c>
      <c r="C181" s="13">
        <v>1</v>
      </c>
      <c r="D181" s="13">
        <v>5</v>
      </c>
      <c r="E181" s="83" t="s">
        <v>104</v>
      </c>
      <c r="F181" s="13">
        <v>5</v>
      </c>
      <c r="G181" s="13">
        <v>22</v>
      </c>
      <c r="H181" s="13" t="s">
        <v>69</v>
      </c>
      <c r="I181" s="13" t="s">
        <v>54</v>
      </c>
      <c r="J181" s="13"/>
      <c r="K181" s="13" t="s">
        <v>27</v>
      </c>
      <c r="L181" s="12">
        <f t="shared" ca="1" si="13"/>
        <v>2.5266469502373821</v>
      </c>
      <c r="M181" s="101">
        <f t="shared" ca="1" si="14"/>
        <v>0.13307849486900292</v>
      </c>
      <c r="N181" s="101">
        <f t="shared" ca="1" si="21"/>
        <v>8.3133542239740468</v>
      </c>
      <c r="O181" s="101">
        <f t="shared" ca="1" si="15"/>
        <v>0.27262520593061351</v>
      </c>
      <c r="Q181" s="12">
        <f t="shared" ca="1" si="16"/>
        <v>0</v>
      </c>
      <c r="R181" s="101">
        <f t="shared" ca="1" si="17"/>
        <v>0</v>
      </c>
      <c r="S181" s="13"/>
      <c r="T181" s="101">
        <f t="shared" ca="1" si="18"/>
        <v>0.13307849486900292</v>
      </c>
      <c r="U181" s="101">
        <f t="shared" si="19"/>
        <v>0</v>
      </c>
      <c r="V181" s="101">
        <f t="shared" ca="1" si="20"/>
        <v>-10.063516650822237</v>
      </c>
    </row>
    <row r="182" spans="2:22" x14ac:dyDescent="0.3">
      <c r="B182" s="13">
        <v>2023</v>
      </c>
      <c r="C182" s="13">
        <v>1</v>
      </c>
      <c r="D182" s="13">
        <v>5</v>
      </c>
      <c r="E182" s="83" t="s">
        <v>104</v>
      </c>
      <c r="F182" s="13">
        <v>5</v>
      </c>
      <c r="G182" s="13">
        <v>23</v>
      </c>
      <c r="H182" s="13" t="s">
        <v>69</v>
      </c>
      <c r="I182" s="13" t="s">
        <v>54</v>
      </c>
      <c r="J182" s="13"/>
      <c r="K182" s="13" t="s">
        <v>27</v>
      </c>
      <c r="L182" s="12">
        <f t="shared" ca="1" si="13"/>
        <v>2.3450182609981445</v>
      </c>
      <c r="M182" s="101">
        <f t="shared" ca="1" si="14"/>
        <v>0.12351211180677227</v>
      </c>
      <c r="N182" s="101">
        <f t="shared" ca="1" si="21"/>
        <v>8.3133542239740468</v>
      </c>
      <c r="O182" s="101">
        <f t="shared" ca="1" si="15"/>
        <v>0.25302747036169976</v>
      </c>
      <c r="Q182" s="12">
        <f t="shared" ca="1" si="16"/>
        <v>0</v>
      </c>
      <c r="R182" s="101">
        <f t="shared" ca="1" si="17"/>
        <v>0</v>
      </c>
      <c r="S182" s="13"/>
      <c r="T182" s="101">
        <f t="shared" ca="1" si="18"/>
        <v>0.12351211180677227</v>
      </c>
      <c r="U182" s="101">
        <f t="shared" si="19"/>
        <v>0</v>
      </c>
      <c r="V182" s="101">
        <f t="shared" ca="1" si="20"/>
        <v>-9.9400045390154652</v>
      </c>
    </row>
    <row r="183" spans="2:22" x14ac:dyDescent="0.3">
      <c r="B183" s="13">
        <v>2023</v>
      </c>
      <c r="C183" s="13">
        <v>1</v>
      </c>
      <c r="D183" s="13">
        <v>6</v>
      </c>
      <c r="E183" s="83" t="s">
        <v>105</v>
      </c>
      <c r="F183" s="13">
        <v>6</v>
      </c>
      <c r="G183" s="13">
        <v>0</v>
      </c>
      <c r="H183" s="13" t="s">
        <v>69</v>
      </c>
      <c r="I183" s="13" t="s">
        <v>54</v>
      </c>
      <c r="J183" s="13"/>
      <c r="K183" s="13" t="s">
        <v>28</v>
      </c>
      <c r="L183" s="12">
        <f t="shared" ca="1" si="13"/>
        <v>1.6595380270503837</v>
      </c>
      <c r="M183" s="101">
        <f t="shared" ca="1" si="14"/>
        <v>8.7407867884743709E-2</v>
      </c>
      <c r="N183" s="101">
        <f t="shared" ca="1" si="21"/>
        <v>8.3133542239740468</v>
      </c>
      <c r="O183" s="101">
        <f t="shared" ca="1" si="15"/>
        <v>0.17906415311873639</v>
      </c>
      <c r="Q183" s="12">
        <f t="shared" ca="1" si="16"/>
        <v>0</v>
      </c>
      <c r="R183" s="101">
        <f t="shared" ca="1" si="17"/>
        <v>0</v>
      </c>
      <c r="S183" s="13"/>
      <c r="T183" s="101">
        <f t="shared" ca="1" si="18"/>
        <v>8.7407867884743709E-2</v>
      </c>
      <c r="U183" s="101">
        <f t="shared" si="19"/>
        <v>0</v>
      </c>
      <c r="V183" s="101">
        <f t="shared" ca="1" si="20"/>
        <v>-9.8525966711307209</v>
      </c>
    </row>
    <row r="184" spans="2:22" x14ac:dyDescent="0.3">
      <c r="B184" s="13">
        <v>2023</v>
      </c>
      <c r="C184" s="13">
        <v>1</v>
      </c>
      <c r="D184" s="13">
        <v>6</v>
      </c>
      <c r="E184" s="83" t="s">
        <v>105</v>
      </c>
      <c r="F184" s="13">
        <v>6</v>
      </c>
      <c r="G184" s="13">
        <v>1</v>
      </c>
      <c r="H184" s="13" t="s">
        <v>69</v>
      </c>
      <c r="I184" s="13" t="s">
        <v>54</v>
      </c>
      <c r="J184" s="13"/>
      <c r="K184" s="13" t="s">
        <v>28</v>
      </c>
      <c r="L184" s="12">
        <f t="shared" ca="1" si="13"/>
        <v>1.1513540598331389</v>
      </c>
      <c r="M184" s="101">
        <f t="shared" ca="1" si="14"/>
        <v>6.0641818331411426E-2</v>
      </c>
      <c r="N184" s="101">
        <f t="shared" ca="1" si="21"/>
        <v>8.3133542239740468</v>
      </c>
      <c r="O184" s="101">
        <f t="shared" ca="1" si="15"/>
        <v>0.12423110305599568</v>
      </c>
      <c r="Q184" s="12">
        <f t="shared" ca="1" si="16"/>
        <v>0</v>
      </c>
      <c r="R184" s="101">
        <f t="shared" ca="1" si="17"/>
        <v>0</v>
      </c>
      <c r="S184" s="13"/>
      <c r="T184" s="101">
        <f t="shared" ca="1" si="18"/>
        <v>6.0641818331411426E-2</v>
      </c>
      <c r="U184" s="101">
        <f t="shared" si="19"/>
        <v>0</v>
      </c>
      <c r="V184" s="101">
        <f t="shared" ca="1" si="20"/>
        <v>-9.791954852799309</v>
      </c>
    </row>
    <row r="185" spans="2:22" x14ac:dyDescent="0.3">
      <c r="B185" s="13">
        <v>2023</v>
      </c>
      <c r="C185" s="13">
        <v>1</v>
      </c>
      <c r="D185" s="13">
        <v>6</v>
      </c>
      <c r="E185" s="83" t="s">
        <v>105</v>
      </c>
      <c r="F185" s="13">
        <v>6</v>
      </c>
      <c r="G185" s="13">
        <v>2</v>
      </c>
      <c r="H185" s="13" t="s">
        <v>69</v>
      </c>
      <c r="I185" s="13" t="s">
        <v>54</v>
      </c>
      <c r="J185" s="13"/>
      <c r="K185" s="13" t="s">
        <v>28</v>
      </c>
      <c r="L185" s="12">
        <f t="shared" ca="1" si="13"/>
        <v>1.3538030807215884</v>
      </c>
      <c r="M185" s="101">
        <f t="shared" ca="1" si="14"/>
        <v>7.1304808261606067E-2</v>
      </c>
      <c r="N185" s="101">
        <f t="shared" ca="1" si="21"/>
        <v>8.3133542239740468</v>
      </c>
      <c r="O185" s="101">
        <f t="shared" ca="1" si="15"/>
        <v>0.14607535240985939</v>
      </c>
      <c r="Q185" s="12">
        <f t="shared" ca="1" si="16"/>
        <v>0</v>
      </c>
      <c r="R185" s="101">
        <f t="shared" ca="1" si="17"/>
        <v>0</v>
      </c>
      <c r="S185" s="13"/>
      <c r="T185" s="101">
        <f t="shared" ca="1" si="18"/>
        <v>7.1304808261606067E-2</v>
      </c>
      <c r="U185" s="101">
        <f t="shared" si="19"/>
        <v>0</v>
      </c>
      <c r="V185" s="101">
        <f t="shared" ca="1" si="20"/>
        <v>-9.7206500445377024</v>
      </c>
    </row>
    <row r="186" spans="2:22" x14ac:dyDescent="0.3">
      <c r="B186" s="13">
        <v>2023</v>
      </c>
      <c r="C186" s="13">
        <v>1</v>
      </c>
      <c r="D186" s="13">
        <v>6</v>
      </c>
      <c r="E186" s="83" t="s">
        <v>105</v>
      </c>
      <c r="F186" s="13">
        <v>6</v>
      </c>
      <c r="G186" s="13">
        <v>3</v>
      </c>
      <c r="H186" s="13" t="s">
        <v>69</v>
      </c>
      <c r="I186" s="13" t="s">
        <v>54</v>
      </c>
      <c r="J186" s="13"/>
      <c r="K186" s="13" t="s">
        <v>28</v>
      </c>
      <c r="L186" s="12">
        <f t="shared" ca="1" si="13"/>
        <v>1.1846672549341266</v>
      </c>
      <c r="M186" s="101">
        <f t="shared" ca="1" si="14"/>
        <v>6.2396424317380447E-2</v>
      </c>
      <c r="N186" s="101">
        <f t="shared" ca="1" si="21"/>
        <v>8.3133542239740468</v>
      </c>
      <c r="O186" s="101">
        <f t="shared" ca="1" si="15"/>
        <v>0.12782559680739225</v>
      </c>
      <c r="Q186" s="12">
        <f t="shared" ca="1" si="16"/>
        <v>0</v>
      </c>
      <c r="R186" s="101">
        <f t="shared" ca="1" si="17"/>
        <v>0</v>
      </c>
      <c r="S186" s="13"/>
      <c r="T186" s="101">
        <f t="shared" ca="1" si="18"/>
        <v>6.2396424317380447E-2</v>
      </c>
      <c r="U186" s="101">
        <f t="shared" si="19"/>
        <v>0</v>
      </c>
      <c r="V186" s="101">
        <f t="shared" ca="1" si="20"/>
        <v>-9.6582536202203215</v>
      </c>
    </row>
    <row r="187" spans="2:22" x14ac:dyDescent="0.3">
      <c r="B187" s="13">
        <v>2023</v>
      </c>
      <c r="C187" s="13">
        <v>1</v>
      </c>
      <c r="D187" s="13">
        <v>6</v>
      </c>
      <c r="E187" s="83" t="s">
        <v>105</v>
      </c>
      <c r="F187" s="13">
        <v>6</v>
      </c>
      <c r="G187" s="13">
        <v>4</v>
      </c>
      <c r="H187" s="13" t="s">
        <v>69</v>
      </c>
      <c r="I187" s="13" t="s">
        <v>54</v>
      </c>
      <c r="J187" s="13"/>
      <c r="K187" s="13" t="s">
        <v>28</v>
      </c>
      <c r="L187" s="12">
        <f t="shared" ca="1" si="13"/>
        <v>1.3144293757549408</v>
      </c>
      <c r="M187" s="101">
        <f t="shared" ca="1" si="14"/>
        <v>6.9230995221012739E-2</v>
      </c>
      <c r="N187" s="101">
        <f t="shared" ca="1" si="21"/>
        <v>8.3133542239740468</v>
      </c>
      <c r="O187" s="101">
        <f t="shared" ca="1" si="15"/>
        <v>0.1418269296439581</v>
      </c>
      <c r="Q187" s="12">
        <f t="shared" ca="1" si="16"/>
        <v>0</v>
      </c>
      <c r="R187" s="101">
        <f t="shared" ca="1" si="17"/>
        <v>0</v>
      </c>
      <c r="S187" s="13"/>
      <c r="T187" s="101">
        <f t="shared" ca="1" si="18"/>
        <v>6.9230995221012739E-2</v>
      </c>
      <c r="U187" s="101">
        <f t="shared" si="19"/>
        <v>0</v>
      </c>
      <c r="V187" s="101">
        <f t="shared" ca="1" si="20"/>
        <v>-9.5890226249993091</v>
      </c>
    </row>
    <row r="188" spans="2:22" x14ac:dyDescent="0.3">
      <c r="B188" s="13">
        <v>2023</v>
      </c>
      <c r="C188" s="13">
        <v>1</v>
      </c>
      <c r="D188" s="13">
        <v>6</v>
      </c>
      <c r="E188" s="83" t="s">
        <v>105</v>
      </c>
      <c r="F188" s="13">
        <v>6</v>
      </c>
      <c r="G188" s="13">
        <v>5</v>
      </c>
      <c r="H188" s="13" t="s">
        <v>69</v>
      </c>
      <c r="I188" s="13" t="s">
        <v>54</v>
      </c>
      <c r="J188" s="13"/>
      <c r="K188" s="13" t="s">
        <v>28</v>
      </c>
      <c r="L188" s="12">
        <f t="shared" ca="1" si="13"/>
        <v>1.089773120924532</v>
      </c>
      <c r="M188" s="101">
        <f t="shared" ca="1" si="14"/>
        <v>5.7398350279095102E-2</v>
      </c>
      <c r="N188" s="101">
        <f t="shared" ca="1" si="21"/>
        <v>8.3133542239740468</v>
      </c>
      <c r="O188" s="101">
        <f t="shared" ca="1" si="15"/>
        <v>0.11758651974775701</v>
      </c>
      <c r="Q188" s="12">
        <f t="shared" ca="1" si="16"/>
        <v>0</v>
      </c>
      <c r="R188" s="101">
        <f t="shared" ca="1" si="17"/>
        <v>0</v>
      </c>
      <c r="S188" s="13"/>
      <c r="T188" s="101">
        <f t="shared" ca="1" si="18"/>
        <v>5.7398350279095102E-2</v>
      </c>
      <c r="U188" s="101">
        <f t="shared" si="19"/>
        <v>0</v>
      </c>
      <c r="V188" s="101">
        <f t="shared" ca="1" si="20"/>
        <v>-9.5316242747202136</v>
      </c>
    </row>
    <row r="189" spans="2:22" x14ac:dyDescent="0.3">
      <c r="B189" s="13">
        <v>2023</v>
      </c>
      <c r="C189" s="13">
        <v>1</v>
      </c>
      <c r="D189" s="13">
        <v>6</v>
      </c>
      <c r="E189" s="83" t="s">
        <v>105</v>
      </c>
      <c r="F189" s="13">
        <v>6</v>
      </c>
      <c r="G189" s="13">
        <v>6</v>
      </c>
      <c r="H189" s="13" t="s">
        <v>69</v>
      </c>
      <c r="I189" s="13" t="s">
        <v>54</v>
      </c>
      <c r="J189" s="13"/>
      <c r="K189" s="13" t="s">
        <v>28</v>
      </c>
      <c r="L189" s="12">
        <f t="shared" ca="1" si="13"/>
        <v>1.1946377873837954</v>
      </c>
      <c r="M189" s="101">
        <f t="shared" ca="1" si="14"/>
        <v>6.2921572261504508E-2</v>
      </c>
      <c r="N189" s="101">
        <f t="shared" ca="1" si="21"/>
        <v>8.3133542239740468</v>
      </c>
      <c r="O189" s="101">
        <f t="shared" ca="1" si="15"/>
        <v>0.12890141725871151</v>
      </c>
      <c r="Q189" s="12">
        <f t="shared" ca="1" si="16"/>
        <v>0</v>
      </c>
      <c r="R189" s="101">
        <f t="shared" ca="1" si="17"/>
        <v>0</v>
      </c>
      <c r="S189" s="13"/>
      <c r="T189" s="101">
        <f t="shared" ca="1" si="18"/>
        <v>6.2921572261504508E-2</v>
      </c>
      <c r="U189" s="101">
        <f t="shared" si="19"/>
        <v>0</v>
      </c>
      <c r="V189" s="101">
        <f t="shared" ca="1" si="20"/>
        <v>-9.4687027024587085</v>
      </c>
    </row>
    <row r="190" spans="2:22" x14ac:dyDescent="0.3">
      <c r="B190" s="13">
        <v>2023</v>
      </c>
      <c r="C190" s="13">
        <v>1</v>
      </c>
      <c r="D190" s="13">
        <v>6</v>
      </c>
      <c r="E190" s="83" t="s">
        <v>105</v>
      </c>
      <c r="F190" s="13">
        <v>6</v>
      </c>
      <c r="G190" s="13">
        <v>7</v>
      </c>
      <c r="H190" s="13" t="s">
        <v>69</v>
      </c>
      <c r="I190" s="13" t="s">
        <v>54</v>
      </c>
      <c r="J190" s="13"/>
      <c r="K190" s="13" t="s">
        <v>28</v>
      </c>
      <c r="L190" s="12">
        <f t="shared" ca="1" si="13"/>
        <v>1.1750638441624419</v>
      </c>
      <c r="M190" s="101">
        <f t="shared" ca="1" si="14"/>
        <v>6.189061267203582E-2</v>
      </c>
      <c r="N190" s="101">
        <f t="shared" ca="1" si="21"/>
        <v>8.3133542239740468</v>
      </c>
      <c r="O190" s="101">
        <f t="shared" ca="1" si="15"/>
        <v>0.12678938878512747</v>
      </c>
      <c r="Q190" s="12">
        <f t="shared" ca="1" si="16"/>
        <v>5.6000000000000005</v>
      </c>
      <c r="R190" s="101">
        <f t="shared" ca="1" si="17"/>
        <v>0.37457084559164933</v>
      </c>
      <c r="S190" s="13"/>
      <c r="T190" s="101">
        <f t="shared" ca="1" si="18"/>
        <v>0</v>
      </c>
      <c r="U190" s="101">
        <f t="shared" si="19"/>
        <v>0</v>
      </c>
      <c r="V190" s="101">
        <f t="shared" ca="1" si="20"/>
        <v>-10.217844393642006</v>
      </c>
    </row>
    <row r="191" spans="2:22" x14ac:dyDescent="0.3">
      <c r="B191" s="13">
        <v>2023</v>
      </c>
      <c r="C191" s="13">
        <v>1</v>
      </c>
      <c r="D191" s="13">
        <v>6</v>
      </c>
      <c r="E191" s="83" t="s">
        <v>105</v>
      </c>
      <c r="F191" s="13">
        <v>6</v>
      </c>
      <c r="G191" s="13">
        <v>8</v>
      </c>
      <c r="H191" s="13" t="s">
        <v>69</v>
      </c>
      <c r="I191" s="13" t="s">
        <v>54</v>
      </c>
      <c r="J191" s="13"/>
      <c r="K191" s="13" t="s">
        <v>28</v>
      </c>
      <c r="L191" s="12">
        <f t="shared" ca="1" si="13"/>
        <v>2.3390698378630699</v>
      </c>
      <c r="M191" s="101">
        <f t="shared" ca="1" si="14"/>
        <v>0.12319880836024789</v>
      </c>
      <c r="N191" s="101">
        <f t="shared" ca="1" si="21"/>
        <v>8.3133542239740468</v>
      </c>
      <c r="O191" s="101">
        <f t="shared" ca="1" si="15"/>
        <v>0.25238563550542525</v>
      </c>
      <c r="Q191" s="12">
        <f t="shared" ca="1" si="16"/>
        <v>5.6000000000000005</v>
      </c>
      <c r="R191" s="101">
        <f t="shared" ca="1" si="17"/>
        <v>0.27603773822489119</v>
      </c>
      <c r="S191" s="13"/>
      <c r="T191" s="101">
        <f t="shared" ca="1" si="18"/>
        <v>0</v>
      </c>
      <c r="U191" s="101">
        <f t="shared" si="19"/>
        <v>0</v>
      </c>
      <c r="V191" s="101">
        <f t="shared" ca="1" si="20"/>
        <v>-10.769919870091789</v>
      </c>
    </row>
    <row r="192" spans="2:22" x14ac:dyDescent="0.3">
      <c r="B192" s="13">
        <v>2023</v>
      </c>
      <c r="C192" s="13">
        <v>1</v>
      </c>
      <c r="D192" s="13">
        <v>6</v>
      </c>
      <c r="E192" s="83" t="s">
        <v>105</v>
      </c>
      <c r="F192" s="13">
        <v>6</v>
      </c>
      <c r="G192" s="13">
        <v>9</v>
      </c>
      <c r="H192" s="13" t="s">
        <v>69</v>
      </c>
      <c r="I192" s="13" t="s">
        <v>54</v>
      </c>
      <c r="J192" s="13"/>
      <c r="K192" s="13" t="s">
        <v>28</v>
      </c>
      <c r="L192" s="12">
        <f t="shared" ref="L192:L255" ca="1" si="22">IF(K192="Weekday",_xlfn.NORM.INV(RAND(),VLOOKUP(G192,$J$5:$N$28,4),VLOOKUP(G192,$J$5:$N$28,5)),_xlfn.NORM.INV(RAND(),VLOOKUP(G192,$P$5:$T$28,4),VLOOKUP(G192,$P$5:$T$28,5)))*VLOOKUP(C192,$P$32:$R$43,3)</f>
        <v>1.8430267381945196</v>
      </c>
      <c r="M192" s="101">
        <f t="shared" ref="M192:M255" ca="1" si="23">IF(I192="Winter",VLOOKUP(G192,$J$40:$L$43,3),VLOOKUP(G192,$J$40:$L$43,2))*L192</f>
        <v>9.7072218300705351E-2</v>
      </c>
      <c r="N192" s="101">
        <f t="shared" ca="1" si="21"/>
        <v>8.3133542239740468</v>
      </c>
      <c r="O192" s="101">
        <f t="shared" ref="O192:O255" ca="1" si="24">IF(I192="Winter",VLOOKUP(G192,$J$46:$L$49,3),VLOOKUP(G192,$J$46:$L$49,2))*L192</f>
        <v>0.19886258505118865</v>
      </c>
      <c r="Q192" s="12">
        <f t="shared" ref="Q192:Q255" ca="1" si="25">MIN(MAX(AND(IF(G192&gt;=VLOOKUP(C192,$O$46:$T$57,5),1,0),IF(G192&lt;=VLOOKUP(C192,$O$46:$T$57,6),1,0))*$G$50*_xlfn.NORM.INV(RAND(),VLOOKUP(C192,$B$4:$F$15,4),VLOOKUP(C192,$B$4:$F$15,4)),0),0.2)*$G$51</f>
        <v>5.0656107259681242</v>
      </c>
      <c r="R192" s="101">
        <f t="shared" ref="R192:R255" ca="1" si="26">MAX(Q192-L192,0)*$G$52</f>
        <v>0.27279173456503564</v>
      </c>
      <c r="S192" s="13"/>
      <c r="T192" s="101">
        <f t="shared" ref="T192:T255" ca="1" si="27">MAX(L192-Q192,0)*IF(I192="Winter",VLOOKUP(G192,$J$40:$L$43,3),VLOOKUP(G192,$J$40:$L$43,2))</f>
        <v>0</v>
      </c>
      <c r="U192" s="101">
        <f t="shared" si="19"/>
        <v>0</v>
      </c>
      <c r="V192" s="101">
        <f t="shared" ca="1" si="20"/>
        <v>-11.315503339221861</v>
      </c>
    </row>
    <row r="193" spans="2:22" x14ac:dyDescent="0.3">
      <c r="B193" s="13">
        <v>2023</v>
      </c>
      <c r="C193" s="13">
        <v>1</v>
      </c>
      <c r="D193" s="13">
        <v>6</v>
      </c>
      <c r="E193" s="83" t="s">
        <v>105</v>
      </c>
      <c r="F193" s="13">
        <v>6</v>
      </c>
      <c r="G193" s="13">
        <v>10</v>
      </c>
      <c r="H193" s="13" t="s">
        <v>70</v>
      </c>
      <c r="I193" s="13" t="s">
        <v>54</v>
      </c>
      <c r="J193" s="13"/>
      <c r="K193" s="13" t="s">
        <v>28</v>
      </c>
      <c r="L193" s="12">
        <f t="shared" ca="1" si="22"/>
        <v>2.3292163044262875</v>
      </c>
      <c r="M193" s="101">
        <f t="shared" ca="1" si="23"/>
        <v>7.3742988198136267E-2</v>
      </c>
      <c r="N193" s="101">
        <f t="shared" ca="1" si="21"/>
        <v>8.3133542239740468</v>
      </c>
      <c r="O193" s="101">
        <f t="shared" ca="1" si="24"/>
        <v>7.3742988198136267E-2</v>
      </c>
      <c r="Q193" s="12">
        <f t="shared" ca="1" si="25"/>
        <v>0</v>
      </c>
      <c r="R193" s="101">
        <f t="shared" ca="1" si="26"/>
        <v>0</v>
      </c>
      <c r="S193" s="13"/>
      <c r="T193" s="101">
        <f t="shared" ca="1" si="27"/>
        <v>7.3742988198136267E-2</v>
      </c>
      <c r="U193" s="101">
        <f t="shared" ref="U193:U256" si="28">IF(H193="On-Peak",IF(I193="Winter",((L193*$D$48)/60),((L193*$D$47)/60)),0)</f>
        <v>0</v>
      </c>
      <c r="V193" s="101">
        <f t="shared" ref="V193:V256" ca="1" si="29">V192+MAX(T193-R193,0)-MAX(R193-T193,0)+MAX(U193-R193,0)-MAX(R193-U193,0)</f>
        <v>-11.241760351023725</v>
      </c>
    </row>
    <row r="194" spans="2:22" x14ac:dyDescent="0.3">
      <c r="B194" s="13">
        <v>2023</v>
      </c>
      <c r="C194" s="13">
        <v>1</v>
      </c>
      <c r="D194" s="13">
        <v>6</v>
      </c>
      <c r="E194" s="83" t="s">
        <v>105</v>
      </c>
      <c r="F194" s="13">
        <v>6</v>
      </c>
      <c r="G194" s="13">
        <v>11</v>
      </c>
      <c r="H194" s="13" t="s">
        <v>70</v>
      </c>
      <c r="I194" s="13" t="s">
        <v>54</v>
      </c>
      <c r="J194" s="13"/>
      <c r="K194" s="13" t="s">
        <v>28</v>
      </c>
      <c r="L194" s="12">
        <f t="shared" ca="1" si="22"/>
        <v>1.8441502760556194</v>
      </c>
      <c r="M194" s="101">
        <f t="shared" ca="1" si="23"/>
        <v>5.8385797739920912E-2</v>
      </c>
      <c r="N194" s="101">
        <f t="shared" ca="1" si="21"/>
        <v>8.3133542239740468</v>
      </c>
      <c r="O194" s="101">
        <f t="shared" ca="1" si="24"/>
        <v>5.8385797739920912E-2</v>
      </c>
      <c r="Q194" s="12">
        <f t="shared" ca="1" si="25"/>
        <v>3.0265885128239716</v>
      </c>
      <c r="R194" s="101">
        <f t="shared" ca="1" si="26"/>
        <v>0.10009339674244101</v>
      </c>
      <c r="S194" s="13"/>
      <c r="T194" s="101">
        <f t="shared" ca="1" si="27"/>
        <v>0</v>
      </c>
      <c r="U194" s="101">
        <f t="shared" si="28"/>
        <v>0</v>
      </c>
      <c r="V194" s="101">
        <f t="shared" ca="1" si="29"/>
        <v>-11.441947144508607</v>
      </c>
    </row>
    <row r="195" spans="2:22" x14ac:dyDescent="0.3">
      <c r="B195" s="13">
        <v>2023</v>
      </c>
      <c r="C195" s="13">
        <v>1</v>
      </c>
      <c r="D195" s="13">
        <v>6</v>
      </c>
      <c r="E195" s="83" t="s">
        <v>105</v>
      </c>
      <c r="F195" s="13">
        <v>6</v>
      </c>
      <c r="G195" s="13">
        <v>12</v>
      </c>
      <c r="H195" s="13" t="s">
        <v>70</v>
      </c>
      <c r="I195" s="13" t="s">
        <v>54</v>
      </c>
      <c r="J195" s="13"/>
      <c r="K195" s="13" t="s">
        <v>28</v>
      </c>
      <c r="L195" s="12">
        <f t="shared" ca="1" si="22"/>
        <v>2.164245985159146</v>
      </c>
      <c r="M195" s="101">
        <f t="shared" ca="1" si="23"/>
        <v>6.8520027890138557E-2</v>
      </c>
      <c r="N195" s="101">
        <f t="shared" ca="1" si="21"/>
        <v>8.3133542239740468</v>
      </c>
      <c r="O195" s="101">
        <f t="shared" ca="1" si="24"/>
        <v>6.8520027890138557E-2</v>
      </c>
      <c r="Q195" s="12">
        <f t="shared" ca="1" si="25"/>
        <v>5.6000000000000005</v>
      </c>
      <c r="R195" s="101">
        <f t="shared" ca="1" si="26"/>
        <v>0.29083657735627833</v>
      </c>
      <c r="S195" s="13"/>
      <c r="T195" s="101">
        <f t="shared" ca="1" si="27"/>
        <v>0</v>
      </c>
      <c r="U195" s="101">
        <f t="shared" si="28"/>
        <v>0</v>
      </c>
      <c r="V195" s="101">
        <f t="shared" ca="1" si="29"/>
        <v>-12.023620299221164</v>
      </c>
    </row>
    <row r="196" spans="2:22" x14ac:dyDescent="0.3">
      <c r="B196" s="13">
        <v>2023</v>
      </c>
      <c r="C196" s="13">
        <v>1</v>
      </c>
      <c r="D196" s="13">
        <v>6</v>
      </c>
      <c r="E196" s="83" t="s">
        <v>105</v>
      </c>
      <c r="F196" s="13">
        <v>6</v>
      </c>
      <c r="G196" s="13">
        <v>13</v>
      </c>
      <c r="H196" s="13" t="s">
        <v>70</v>
      </c>
      <c r="I196" s="13" t="s">
        <v>54</v>
      </c>
      <c r="J196" s="13"/>
      <c r="K196" s="13" t="s">
        <v>28</v>
      </c>
      <c r="L196" s="12">
        <f t="shared" ca="1" si="22"/>
        <v>1.7621362060372847</v>
      </c>
      <c r="M196" s="101">
        <f t="shared" ca="1" si="23"/>
        <v>5.5789232283140436E-2</v>
      </c>
      <c r="N196" s="101">
        <f t="shared" ca="1" si="21"/>
        <v>8.3133542239740468</v>
      </c>
      <c r="O196" s="101">
        <f t="shared" ca="1" si="24"/>
        <v>5.5789232283140436E-2</v>
      </c>
      <c r="Q196" s="12">
        <f t="shared" ca="1" si="25"/>
        <v>0</v>
      </c>
      <c r="R196" s="101">
        <f t="shared" ca="1" si="26"/>
        <v>0</v>
      </c>
      <c r="S196" s="13"/>
      <c r="T196" s="101">
        <f t="shared" ca="1" si="27"/>
        <v>5.5789232283140436E-2</v>
      </c>
      <c r="U196" s="101">
        <f t="shared" si="28"/>
        <v>0</v>
      </c>
      <c r="V196" s="101">
        <f t="shared" ca="1" si="29"/>
        <v>-11.967831066938023</v>
      </c>
    </row>
    <row r="197" spans="2:22" x14ac:dyDescent="0.3">
      <c r="B197" s="13">
        <v>2023</v>
      </c>
      <c r="C197" s="13">
        <v>1</v>
      </c>
      <c r="D197" s="13">
        <v>6</v>
      </c>
      <c r="E197" s="83" t="s">
        <v>105</v>
      </c>
      <c r="F197" s="13">
        <v>6</v>
      </c>
      <c r="G197" s="13">
        <v>14</v>
      </c>
      <c r="H197" s="13" t="s">
        <v>70</v>
      </c>
      <c r="I197" s="13" t="s">
        <v>54</v>
      </c>
      <c r="J197" s="13"/>
      <c r="K197" s="13" t="s">
        <v>28</v>
      </c>
      <c r="L197" s="12">
        <f t="shared" ca="1" si="22"/>
        <v>1.7902955750229868</v>
      </c>
      <c r="M197" s="101">
        <f t="shared" ca="1" si="23"/>
        <v>5.6680757905227759E-2</v>
      </c>
      <c r="N197" s="101">
        <f t="shared" ca="1" si="21"/>
        <v>8.3133542239740468</v>
      </c>
      <c r="O197" s="101">
        <f t="shared" ca="1" si="24"/>
        <v>5.6680757905227759E-2</v>
      </c>
      <c r="Q197" s="12">
        <f t="shared" ca="1" si="25"/>
        <v>5.6000000000000005</v>
      </c>
      <c r="R197" s="101">
        <f t="shared" ca="1" si="26"/>
        <v>0.32249147957430419</v>
      </c>
      <c r="S197" s="13"/>
      <c r="T197" s="101">
        <f t="shared" ca="1" si="27"/>
        <v>0</v>
      </c>
      <c r="U197" s="101">
        <f t="shared" si="28"/>
        <v>0</v>
      </c>
      <c r="V197" s="101">
        <f t="shared" ca="1" si="29"/>
        <v>-12.612814026086633</v>
      </c>
    </row>
    <row r="198" spans="2:22" x14ac:dyDescent="0.3">
      <c r="B198" s="13">
        <v>2023</v>
      </c>
      <c r="C198" s="13">
        <v>1</v>
      </c>
      <c r="D198" s="13">
        <v>6</v>
      </c>
      <c r="E198" s="83" t="s">
        <v>105</v>
      </c>
      <c r="F198" s="13">
        <v>6</v>
      </c>
      <c r="G198" s="13">
        <v>15</v>
      </c>
      <c r="H198" s="13" t="s">
        <v>70</v>
      </c>
      <c r="I198" s="13" t="s">
        <v>54</v>
      </c>
      <c r="J198" s="13"/>
      <c r="K198" s="13" t="s">
        <v>28</v>
      </c>
      <c r="L198" s="12">
        <f t="shared" ca="1" si="22"/>
        <v>1.1848923054339939</v>
      </c>
      <c r="M198" s="101">
        <f t="shared" ca="1" si="23"/>
        <v>3.7513690390040245E-2</v>
      </c>
      <c r="N198" s="101">
        <f t="shared" ca="1" si="21"/>
        <v>8.3133542239740468</v>
      </c>
      <c r="O198" s="101">
        <f t="shared" ca="1" si="24"/>
        <v>3.7513690390040245E-2</v>
      </c>
      <c r="Q198" s="12">
        <f t="shared" ca="1" si="25"/>
        <v>5.5580827755607656</v>
      </c>
      <c r="R198" s="101">
        <f t="shared" ca="1" si="26"/>
        <v>0.37019057329623123</v>
      </c>
      <c r="S198" s="13"/>
      <c r="T198" s="101">
        <f t="shared" ca="1" si="27"/>
        <v>0</v>
      </c>
      <c r="U198" s="101">
        <f t="shared" si="28"/>
        <v>0</v>
      </c>
      <c r="V198" s="101">
        <f t="shared" ca="1" si="29"/>
        <v>-13.353195172679095</v>
      </c>
    </row>
    <row r="199" spans="2:22" x14ac:dyDescent="0.3">
      <c r="B199" s="13">
        <v>2023</v>
      </c>
      <c r="C199" s="13">
        <v>1</v>
      </c>
      <c r="D199" s="13">
        <v>6</v>
      </c>
      <c r="E199" s="83" t="s">
        <v>105</v>
      </c>
      <c r="F199" s="13">
        <v>6</v>
      </c>
      <c r="G199" s="13">
        <v>16</v>
      </c>
      <c r="H199" s="13" t="s">
        <v>71</v>
      </c>
      <c r="I199" s="13" t="s">
        <v>54</v>
      </c>
      <c r="J199" s="13"/>
      <c r="K199" s="13" t="s">
        <v>28</v>
      </c>
      <c r="L199" s="12">
        <f t="shared" ca="1" si="22"/>
        <v>2.1564522653559073</v>
      </c>
      <c r="M199" s="101">
        <f t="shared" ca="1" si="23"/>
        <v>0.18784855683515309</v>
      </c>
      <c r="N199" s="101">
        <f t="shared" ca="1" si="21"/>
        <v>8.7390738420263929</v>
      </c>
      <c r="O199" s="101">
        <f t="shared" ca="1" si="24"/>
        <v>0.60779607099056243</v>
      </c>
      <c r="Q199" s="12">
        <f t="shared" ca="1" si="25"/>
        <v>5.6000000000000005</v>
      </c>
      <c r="R199" s="101">
        <f t="shared" ca="1" si="26"/>
        <v>0.29149631573762252</v>
      </c>
      <c r="S199" s="13"/>
      <c r="T199" s="101">
        <f t="shared" ca="1" si="27"/>
        <v>0</v>
      </c>
      <c r="U199" s="101">
        <f t="shared" ca="1" si="28"/>
        <v>0.42571961805234537</v>
      </c>
      <c r="V199" s="101">
        <f t="shared" ca="1" si="29"/>
        <v>-13.510468186101996</v>
      </c>
    </row>
    <row r="200" spans="2:22" x14ac:dyDescent="0.3">
      <c r="B200" s="13">
        <v>2023</v>
      </c>
      <c r="C200" s="13">
        <v>1</v>
      </c>
      <c r="D200" s="13">
        <v>6</v>
      </c>
      <c r="E200" s="83" t="s">
        <v>105</v>
      </c>
      <c r="F200" s="13">
        <v>6</v>
      </c>
      <c r="G200" s="13">
        <v>17</v>
      </c>
      <c r="H200" s="13" t="s">
        <v>71</v>
      </c>
      <c r="I200" s="13" t="s">
        <v>54</v>
      </c>
      <c r="J200" s="13"/>
      <c r="K200" s="13" t="s">
        <v>28</v>
      </c>
      <c r="L200" s="12">
        <f t="shared" ca="1" si="22"/>
        <v>1.9761135993731536</v>
      </c>
      <c r="M200" s="101">
        <f t="shared" ca="1" si="23"/>
        <v>0.17213925564139543</v>
      </c>
      <c r="N200" s="101">
        <f t="shared" ca="1" si="21"/>
        <v>9.1291916017693104</v>
      </c>
      <c r="O200" s="101">
        <f t="shared" ca="1" si="24"/>
        <v>0.55696761798332328</v>
      </c>
      <c r="Q200" s="12">
        <f t="shared" ca="1" si="25"/>
        <v>5.1220353996318337</v>
      </c>
      <c r="R200" s="101">
        <f t="shared" ca="1" si="26"/>
        <v>0.26630228039189729</v>
      </c>
      <c r="S200" s="13"/>
      <c r="T200" s="101">
        <f t="shared" ca="1" si="27"/>
        <v>0</v>
      </c>
      <c r="U200" s="101">
        <f t="shared" ca="1" si="28"/>
        <v>0.39011775974291674</v>
      </c>
      <c r="V200" s="101">
        <f t="shared" ca="1" si="29"/>
        <v>-13.652954987142873</v>
      </c>
    </row>
    <row r="201" spans="2:22" x14ac:dyDescent="0.3">
      <c r="B201" s="13">
        <v>2023</v>
      </c>
      <c r="C201" s="13">
        <v>1</v>
      </c>
      <c r="D201" s="13">
        <v>6</v>
      </c>
      <c r="E201" s="83" t="s">
        <v>105</v>
      </c>
      <c r="F201" s="13">
        <v>6</v>
      </c>
      <c r="G201" s="13">
        <v>18</v>
      </c>
      <c r="H201" s="13" t="s">
        <v>71</v>
      </c>
      <c r="I201" s="13" t="s">
        <v>54</v>
      </c>
      <c r="J201" s="13"/>
      <c r="K201" s="13" t="s">
        <v>28</v>
      </c>
      <c r="L201" s="12">
        <f t="shared" ca="1" si="22"/>
        <v>2.0262027619486926</v>
      </c>
      <c r="M201" s="101">
        <f t="shared" ca="1" si="23"/>
        <v>0.17650252259335064</v>
      </c>
      <c r="N201" s="101">
        <f t="shared" ca="1" si="21"/>
        <v>9.5291977970240147</v>
      </c>
      <c r="O201" s="101">
        <f t="shared" ca="1" si="24"/>
        <v>0.571085248455239</v>
      </c>
      <c r="Q201" s="12">
        <f t="shared" ca="1" si="25"/>
        <v>0</v>
      </c>
      <c r="R201" s="101">
        <f t="shared" ca="1" si="26"/>
        <v>0</v>
      </c>
      <c r="S201" s="13"/>
      <c r="T201" s="101">
        <f t="shared" ca="1" si="27"/>
        <v>0.17650252259335064</v>
      </c>
      <c r="U201" s="101">
        <f t="shared" ca="1" si="28"/>
        <v>0.40000619525470443</v>
      </c>
      <c r="V201" s="101">
        <f t="shared" ca="1" si="29"/>
        <v>-13.076446269294818</v>
      </c>
    </row>
    <row r="202" spans="2:22" x14ac:dyDescent="0.3">
      <c r="B202" s="13">
        <v>2023</v>
      </c>
      <c r="C202" s="13">
        <v>1</v>
      </c>
      <c r="D202" s="13">
        <v>6</v>
      </c>
      <c r="E202" s="83" t="s">
        <v>105</v>
      </c>
      <c r="F202" s="13">
        <v>6</v>
      </c>
      <c r="G202" s="13">
        <v>19</v>
      </c>
      <c r="H202" s="13" t="s">
        <v>71</v>
      </c>
      <c r="I202" s="13" t="s">
        <v>54</v>
      </c>
      <c r="J202" s="13"/>
      <c r="K202" s="13" t="s">
        <v>28</v>
      </c>
      <c r="L202" s="12">
        <f t="shared" ca="1" si="22"/>
        <v>2.1546276287354411</v>
      </c>
      <c r="M202" s="101">
        <f t="shared" ca="1" si="23"/>
        <v>0.18768961273914428</v>
      </c>
      <c r="N202" s="101">
        <f t="shared" ca="1" si="21"/>
        <v>9.9545572013968702</v>
      </c>
      <c r="O202" s="101">
        <f t="shared" ca="1" si="24"/>
        <v>0.60728179715908404</v>
      </c>
      <c r="Q202" s="12">
        <f t="shared" ca="1" si="25"/>
        <v>0</v>
      </c>
      <c r="R202" s="101">
        <f t="shared" ca="1" si="26"/>
        <v>0</v>
      </c>
      <c r="S202" s="13"/>
      <c r="T202" s="101">
        <f t="shared" ca="1" si="27"/>
        <v>0.18768961273914428</v>
      </c>
      <c r="U202" s="101">
        <f t="shared" ca="1" si="28"/>
        <v>0.42535940437285508</v>
      </c>
      <c r="V202" s="101">
        <f t="shared" ca="1" si="29"/>
        <v>-12.463397252182819</v>
      </c>
    </row>
    <row r="203" spans="2:22" x14ac:dyDescent="0.3">
      <c r="B203" s="13">
        <v>2023</v>
      </c>
      <c r="C203" s="13">
        <v>1</v>
      </c>
      <c r="D203" s="13">
        <v>6</v>
      </c>
      <c r="E203" s="83" t="s">
        <v>105</v>
      </c>
      <c r="F203" s="13">
        <v>6</v>
      </c>
      <c r="G203" s="13">
        <v>20</v>
      </c>
      <c r="H203" s="13" t="s">
        <v>69</v>
      </c>
      <c r="I203" s="13" t="s">
        <v>54</v>
      </c>
      <c r="J203" s="13"/>
      <c r="K203" s="13" t="s">
        <v>28</v>
      </c>
      <c r="L203" s="12">
        <f t="shared" ca="1" si="22"/>
        <v>2.7815344186749855</v>
      </c>
      <c r="M203" s="101">
        <f t="shared" ca="1" si="23"/>
        <v>0.1465034178316115</v>
      </c>
      <c r="N203" s="101">
        <f t="shared" ca="1" si="21"/>
        <v>9.9545572013968702</v>
      </c>
      <c r="O203" s="101">
        <f t="shared" ca="1" si="24"/>
        <v>0.30012756377503091</v>
      </c>
      <c r="Q203" s="12">
        <f t="shared" ca="1" si="25"/>
        <v>0</v>
      </c>
      <c r="R203" s="101">
        <f t="shared" ca="1" si="26"/>
        <v>0</v>
      </c>
      <c r="S203" s="13"/>
      <c r="T203" s="101">
        <f t="shared" ca="1" si="27"/>
        <v>0.1465034178316115</v>
      </c>
      <c r="U203" s="101">
        <f t="shared" si="28"/>
        <v>0</v>
      </c>
      <c r="V203" s="101">
        <f t="shared" ca="1" si="29"/>
        <v>-12.316893834351207</v>
      </c>
    </row>
    <row r="204" spans="2:22" x14ac:dyDescent="0.3">
      <c r="B204" s="13">
        <v>2023</v>
      </c>
      <c r="C204" s="13">
        <v>1</v>
      </c>
      <c r="D204" s="13">
        <v>6</v>
      </c>
      <c r="E204" s="83" t="s">
        <v>105</v>
      </c>
      <c r="F204" s="13">
        <v>6</v>
      </c>
      <c r="G204" s="13">
        <v>21</v>
      </c>
      <c r="H204" s="13" t="s">
        <v>69</v>
      </c>
      <c r="I204" s="13" t="s">
        <v>54</v>
      </c>
      <c r="J204" s="13"/>
      <c r="K204" s="13" t="s">
        <v>28</v>
      </c>
      <c r="L204" s="12">
        <f t="shared" ca="1" si="22"/>
        <v>2.3317379878017404</v>
      </c>
      <c r="M204" s="101">
        <f t="shared" ca="1" si="23"/>
        <v>0.12281263981751767</v>
      </c>
      <c r="N204" s="101">
        <f t="shared" ca="1" si="21"/>
        <v>9.9545572013968702</v>
      </c>
      <c r="O204" s="101">
        <f t="shared" ca="1" si="24"/>
        <v>0.25159452888380779</v>
      </c>
      <c r="Q204" s="12">
        <f t="shared" ca="1" si="25"/>
        <v>0</v>
      </c>
      <c r="R204" s="101">
        <f t="shared" ca="1" si="26"/>
        <v>0</v>
      </c>
      <c r="S204" s="13"/>
      <c r="T204" s="101">
        <f t="shared" ca="1" si="27"/>
        <v>0.12281263981751767</v>
      </c>
      <c r="U204" s="101">
        <f t="shared" si="28"/>
        <v>0</v>
      </c>
      <c r="V204" s="101">
        <f t="shared" ca="1" si="29"/>
        <v>-12.194081194533689</v>
      </c>
    </row>
    <row r="205" spans="2:22" x14ac:dyDescent="0.3">
      <c r="B205" s="13">
        <v>2023</v>
      </c>
      <c r="C205" s="13">
        <v>1</v>
      </c>
      <c r="D205" s="13">
        <v>6</v>
      </c>
      <c r="E205" s="83" t="s">
        <v>105</v>
      </c>
      <c r="F205" s="13">
        <v>6</v>
      </c>
      <c r="G205" s="13">
        <v>22</v>
      </c>
      <c r="H205" s="13" t="s">
        <v>69</v>
      </c>
      <c r="I205" s="13" t="s">
        <v>54</v>
      </c>
      <c r="J205" s="13"/>
      <c r="K205" s="13" t="s">
        <v>28</v>
      </c>
      <c r="L205" s="12">
        <f t="shared" ca="1" si="22"/>
        <v>2.3206058581876472</v>
      </c>
      <c r="M205" s="101">
        <f t="shared" ca="1" si="23"/>
        <v>0.12222631055074339</v>
      </c>
      <c r="N205" s="101">
        <f t="shared" ca="1" si="21"/>
        <v>9.9545572013968702</v>
      </c>
      <c r="O205" s="101">
        <f t="shared" ca="1" si="24"/>
        <v>0.25039337209844714</v>
      </c>
      <c r="Q205" s="12">
        <f t="shared" ca="1" si="25"/>
        <v>0</v>
      </c>
      <c r="R205" s="101">
        <f t="shared" ca="1" si="26"/>
        <v>0</v>
      </c>
      <c r="S205" s="13"/>
      <c r="T205" s="101">
        <f t="shared" ca="1" si="27"/>
        <v>0.12222631055074339</v>
      </c>
      <c r="U205" s="101">
        <f t="shared" si="28"/>
        <v>0</v>
      </c>
      <c r="V205" s="101">
        <f t="shared" ca="1" si="29"/>
        <v>-12.071854883982946</v>
      </c>
    </row>
    <row r="206" spans="2:22" x14ac:dyDescent="0.3">
      <c r="B206" s="13">
        <v>2023</v>
      </c>
      <c r="C206" s="13">
        <v>1</v>
      </c>
      <c r="D206" s="13">
        <v>6</v>
      </c>
      <c r="E206" s="83" t="s">
        <v>105</v>
      </c>
      <c r="F206" s="13">
        <v>6</v>
      </c>
      <c r="G206" s="13">
        <v>23</v>
      </c>
      <c r="H206" s="13" t="s">
        <v>69</v>
      </c>
      <c r="I206" s="13" t="s">
        <v>54</v>
      </c>
      <c r="J206" s="13"/>
      <c r="K206" s="13" t="s">
        <v>28</v>
      </c>
      <c r="L206" s="12">
        <f t="shared" ca="1" si="22"/>
        <v>2.2216172886685737</v>
      </c>
      <c r="M206" s="101">
        <f t="shared" ca="1" si="23"/>
        <v>0.11701258259417378</v>
      </c>
      <c r="N206" s="101">
        <f t="shared" ca="1" si="21"/>
        <v>9.9545572013968702</v>
      </c>
      <c r="O206" s="101">
        <f t="shared" ca="1" si="24"/>
        <v>0.2397125054473391</v>
      </c>
      <c r="Q206" s="12">
        <f t="shared" ca="1" si="25"/>
        <v>0</v>
      </c>
      <c r="R206" s="101">
        <f t="shared" ca="1" si="26"/>
        <v>0</v>
      </c>
      <c r="S206" s="13"/>
      <c r="T206" s="101">
        <f t="shared" ca="1" si="27"/>
        <v>0.11701258259417378</v>
      </c>
      <c r="U206" s="101">
        <f t="shared" si="28"/>
        <v>0</v>
      </c>
      <c r="V206" s="101">
        <f t="shared" ca="1" si="29"/>
        <v>-11.954842301388771</v>
      </c>
    </row>
    <row r="207" spans="2:22" x14ac:dyDescent="0.3">
      <c r="B207" s="13">
        <v>2023</v>
      </c>
      <c r="C207" s="13">
        <v>1</v>
      </c>
      <c r="D207" s="13">
        <v>7</v>
      </c>
      <c r="E207" s="83" t="s">
        <v>106</v>
      </c>
      <c r="F207" s="13">
        <v>7</v>
      </c>
      <c r="G207" s="13">
        <v>0</v>
      </c>
      <c r="H207" s="13" t="s">
        <v>69</v>
      </c>
      <c r="I207" s="13" t="s">
        <v>54</v>
      </c>
      <c r="J207" s="13"/>
      <c r="K207" s="13" t="s">
        <v>28</v>
      </c>
      <c r="L207" s="12">
        <f t="shared" ca="1" si="22"/>
        <v>2.522445193627449</v>
      </c>
      <c r="M207" s="101">
        <f t="shared" ca="1" si="23"/>
        <v>0.13285718834835775</v>
      </c>
      <c r="N207" s="101">
        <f t="shared" ca="1" si="21"/>
        <v>9.9545572013968702</v>
      </c>
      <c r="O207" s="101">
        <f t="shared" ca="1" si="24"/>
        <v>0.27217183639240172</v>
      </c>
      <c r="Q207" s="12">
        <f t="shared" ca="1" si="25"/>
        <v>0</v>
      </c>
      <c r="R207" s="101">
        <f t="shared" ca="1" si="26"/>
        <v>0</v>
      </c>
      <c r="S207" s="13"/>
      <c r="T207" s="101">
        <f t="shared" ca="1" si="27"/>
        <v>0.13285718834835775</v>
      </c>
      <c r="U207" s="101">
        <f t="shared" si="28"/>
        <v>0</v>
      </c>
      <c r="V207" s="101">
        <f t="shared" ca="1" si="29"/>
        <v>-11.821985113040414</v>
      </c>
    </row>
    <row r="208" spans="2:22" x14ac:dyDescent="0.3">
      <c r="B208" s="13">
        <v>2023</v>
      </c>
      <c r="C208" s="13">
        <v>1</v>
      </c>
      <c r="D208" s="13">
        <v>7</v>
      </c>
      <c r="E208" s="83" t="s">
        <v>106</v>
      </c>
      <c r="F208" s="13">
        <v>7</v>
      </c>
      <c r="G208" s="13">
        <v>1</v>
      </c>
      <c r="H208" s="13" t="s">
        <v>69</v>
      </c>
      <c r="I208" s="13" t="s">
        <v>54</v>
      </c>
      <c r="J208" s="13"/>
      <c r="K208" s="13" t="s">
        <v>28</v>
      </c>
      <c r="L208" s="12">
        <f t="shared" ca="1" si="22"/>
        <v>1.1252974378438403</v>
      </c>
      <c r="M208" s="101">
        <f t="shared" ca="1" si="23"/>
        <v>5.926941605123507E-2</v>
      </c>
      <c r="N208" s="101">
        <f t="shared" ref="N208:N271" ca="1" si="30">IF(H208="On-Peak",IF(I208="Winter",((L208*$D$48)/60)+N207,((L208*$D$47)/60)+N207),N207)</f>
        <v>9.9545572013968702</v>
      </c>
      <c r="O208" s="101">
        <f t="shared" ca="1" si="24"/>
        <v>0.12141959354335036</v>
      </c>
      <c r="Q208" s="12">
        <f t="shared" ca="1" si="25"/>
        <v>0</v>
      </c>
      <c r="R208" s="101">
        <f t="shared" ca="1" si="26"/>
        <v>0</v>
      </c>
      <c r="S208" s="13"/>
      <c r="T208" s="101">
        <f t="shared" ca="1" si="27"/>
        <v>5.926941605123507E-2</v>
      </c>
      <c r="U208" s="101">
        <f t="shared" si="28"/>
        <v>0</v>
      </c>
      <c r="V208" s="101">
        <f t="shared" ca="1" si="29"/>
        <v>-11.762715696989179</v>
      </c>
    </row>
    <row r="209" spans="2:22" x14ac:dyDescent="0.3">
      <c r="B209" s="13">
        <v>2023</v>
      </c>
      <c r="C209" s="13">
        <v>1</v>
      </c>
      <c r="D209" s="13">
        <v>7</v>
      </c>
      <c r="E209" s="83" t="s">
        <v>106</v>
      </c>
      <c r="F209" s="13">
        <v>7</v>
      </c>
      <c r="G209" s="13">
        <v>2</v>
      </c>
      <c r="H209" s="13" t="s">
        <v>69</v>
      </c>
      <c r="I209" s="13" t="s">
        <v>54</v>
      </c>
      <c r="J209" s="13"/>
      <c r="K209" s="13" t="s">
        <v>28</v>
      </c>
      <c r="L209" s="12">
        <f t="shared" ca="1" si="22"/>
        <v>1.298049103532505</v>
      </c>
      <c r="M209" s="101">
        <f t="shared" ca="1" si="23"/>
        <v>6.8368246283057044E-2</v>
      </c>
      <c r="N209" s="101">
        <f t="shared" ca="1" si="30"/>
        <v>9.9545572013968702</v>
      </c>
      <c r="O209" s="101">
        <f t="shared" ca="1" si="24"/>
        <v>0.1400594982711573</v>
      </c>
      <c r="Q209" s="12">
        <f t="shared" ca="1" si="25"/>
        <v>0</v>
      </c>
      <c r="R209" s="101">
        <f t="shared" ca="1" si="26"/>
        <v>0</v>
      </c>
      <c r="S209" s="13"/>
      <c r="T209" s="101">
        <f t="shared" ca="1" si="27"/>
        <v>6.8368246283057044E-2</v>
      </c>
      <c r="U209" s="101">
        <f t="shared" si="28"/>
        <v>0</v>
      </c>
      <c r="V209" s="101">
        <f t="shared" ca="1" si="29"/>
        <v>-11.694347450706122</v>
      </c>
    </row>
    <row r="210" spans="2:22" x14ac:dyDescent="0.3">
      <c r="B210" s="13">
        <v>2023</v>
      </c>
      <c r="C210" s="13">
        <v>1</v>
      </c>
      <c r="D210" s="13">
        <v>7</v>
      </c>
      <c r="E210" s="83" t="s">
        <v>106</v>
      </c>
      <c r="F210" s="13">
        <v>7</v>
      </c>
      <c r="G210" s="13">
        <v>3</v>
      </c>
      <c r="H210" s="13" t="s">
        <v>69</v>
      </c>
      <c r="I210" s="13" t="s">
        <v>54</v>
      </c>
      <c r="J210" s="13"/>
      <c r="K210" s="13" t="s">
        <v>28</v>
      </c>
      <c r="L210" s="12">
        <f t="shared" ca="1" si="22"/>
        <v>1.0868853680924346</v>
      </c>
      <c r="M210" s="101">
        <f t="shared" ca="1" si="23"/>
        <v>5.7246252337428534E-2</v>
      </c>
      <c r="N210" s="101">
        <f t="shared" ca="1" si="30"/>
        <v>9.9545572013968702</v>
      </c>
      <c r="O210" s="101">
        <f t="shared" ca="1" si="24"/>
        <v>0.11727493121717369</v>
      </c>
      <c r="Q210" s="12">
        <f t="shared" ca="1" si="25"/>
        <v>0</v>
      </c>
      <c r="R210" s="101">
        <f t="shared" ca="1" si="26"/>
        <v>0</v>
      </c>
      <c r="S210" s="13"/>
      <c r="T210" s="101">
        <f t="shared" ca="1" si="27"/>
        <v>5.7246252337428534E-2</v>
      </c>
      <c r="U210" s="101">
        <f t="shared" si="28"/>
        <v>0</v>
      </c>
      <c r="V210" s="101">
        <f t="shared" ca="1" si="29"/>
        <v>-11.637101198368693</v>
      </c>
    </row>
    <row r="211" spans="2:22" x14ac:dyDescent="0.3">
      <c r="B211" s="13">
        <v>2023</v>
      </c>
      <c r="C211" s="13">
        <v>1</v>
      </c>
      <c r="D211" s="13">
        <v>7</v>
      </c>
      <c r="E211" s="83" t="s">
        <v>106</v>
      </c>
      <c r="F211" s="13">
        <v>7</v>
      </c>
      <c r="G211" s="13">
        <v>4</v>
      </c>
      <c r="H211" s="13" t="s">
        <v>69</v>
      </c>
      <c r="I211" s="13" t="s">
        <v>54</v>
      </c>
      <c r="J211" s="13"/>
      <c r="K211" s="13" t="s">
        <v>28</v>
      </c>
      <c r="L211" s="12">
        <f t="shared" ca="1" si="22"/>
        <v>1.283837361925448</v>
      </c>
      <c r="M211" s="101">
        <f t="shared" ca="1" si="23"/>
        <v>6.7619713852613339E-2</v>
      </c>
      <c r="N211" s="101">
        <f t="shared" ca="1" si="30"/>
        <v>9.9545572013968702</v>
      </c>
      <c r="O211" s="101">
        <f t="shared" ca="1" si="24"/>
        <v>0.13852605135175583</v>
      </c>
      <c r="Q211" s="12">
        <f t="shared" ca="1" si="25"/>
        <v>0</v>
      </c>
      <c r="R211" s="101">
        <f t="shared" ca="1" si="26"/>
        <v>0</v>
      </c>
      <c r="S211" s="13"/>
      <c r="T211" s="101">
        <f t="shared" ca="1" si="27"/>
        <v>6.7619713852613339E-2</v>
      </c>
      <c r="U211" s="101">
        <f t="shared" si="28"/>
        <v>0</v>
      </c>
      <c r="V211" s="101">
        <f t="shared" ca="1" si="29"/>
        <v>-11.56948148451608</v>
      </c>
    </row>
    <row r="212" spans="2:22" x14ac:dyDescent="0.3">
      <c r="B212" s="13">
        <v>2023</v>
      </c>
      <c r="C212" s="13">
        <v>1</v>
      </c>
      <c r="D212" s="13">
        <v>7</v>
      </c>
      <c r="E212" s="83" t="s">
        <v>106</v>
      </c>
      <c r="F212" s="13">
        <v>7</v>
      </c>
      <c r="G212" s="13">
        <v>5</v>
      </c>
      <c r="H212" s="13" t="s">
        <v>69</v>
      </c>
      <c r="I212" s="13" t="s">
        <v>54</v>
      </c>
      <c r="J212" s="13"/>
      <c r="K212" s="13" t="s">
        <v>28</v>
      </c>
      <c r="L212" s="12">
        <f t="shared" ca="1" si="22"/>
        <v>1.1683663258153323</v>
      </c>
      <c r="M212" s="101">
        <f t="shared" ca="1" si="23"/>
        <v>6.1537854380693556E-2</v>
      </c>
      <c r="N212" s="101">
        <f t="shared" ca="1" si="30"/>
        <v>9.9545572013968702</v>
      </c>
      <c r="O212" s="101">
        <f t="shared" ca="1" si="24"/>
        <v>0.12606672655547435</v>
      </c>
      <c r="Q212" s="12">
        <f t="shared" ca="1" si="25"/>
        <v>0</v>
      </c>
      <c r="R212" s="101">
        <f t="shared" ca="1" si="26"/>
        <v>0</v>
      </c>
      <c r="S212" s="13"/>
      <c r="T212" s="101">
        <f t="shared" ca="1" si="27"/>
        <v>6.1537854380693556E-2</v>
      </c>
      <c r="U212" s="101">
        <f t="shared" si="28"/>
        <v>0</v>
      </c>
      <c r="V212" s="101">
        <f t="shared" ca="1" si="29"/>
        <v>-11.507943630135387</v>
      </c>
    </row>
    <row r="213" spans="2:22" x14ac:dyDescent="0.3">
      <c r="B213" s="13">
        <v>2023</v>
      </c>
      <c r="C213" s="13">
        <v>1</v>
      </c>
      <c r="D213" s="13">
        <v>7</v>
      </c>
      <c r="E213" s="83" t="s">
        <v>106</v>
      </c>
      <c r="F213" s="13">
        <v>7</v>
      </c>
      <c r="G213" s="13">
        <v>6</v>
      </c>
      <c r="H213" s="13" t="s">
        <v>69</v>
      </c>
      <c r="I213" s="13" t="s">
        <v>54</v>
      </c>
      <c r="J213" s="13"/>
      <c r="K213" s="13" t="s">
        <v>28</v>
      </c>
      <c r="L213" s="12">
        <f t="shared" ca="1" si="22"/>
        <v>1.0867619118855083</v>
      </c>
      <c r="M213" s="101">
        <f t="shared" ca="1" si="23"/>
        <v>5.7239749899009727E-2</v>
      </c>
      <c r="N213" s="101">
        <f t="shared" ca="1" si="30"/>
        <v>9.9545572013968702</v>
      </c>
      <c r="O213" s="101">
        <f t="shared" ca="1" si="24"/>
        <v>0.11726161029244635</v>
      </c>
      <c r="Q213" s="12">
        <f t="shared" ca="1" si="25"/>
        <v>0</v>
      </c>
      <c r="R213" s="101">
        <f t="shared" ca="1" si="26"/>
        <v>0</v>
      </c>
      <c r="S213" s="13"/>
      <c r="T213" s="101">
        <f t="shared" ca="1" si="27"/>
        <v>5.7239749899009727E-2</v>
      </c>
      <c r="U213" s="101">
        <f t="shared" si="28"/>
        <v>0</v>
      </c>
      <c r="V213" s="101">
        <f t="shared" ca="1" si="29"/>
        <v>-11.450703880236377</v>
      </c>
    </row>
    <row r="214" spans="2:22" x14ac:dyDescent="0.3">
      <c r="B214" s="13">
        <v>2023</v>
      </c>
      <c r="C214" s="13">
        <v>1</v>
      </c>
      <c r="D214" s="13">
        <v>7</v>
      </c>
      <c r="E214" s="83" t="s">
        <v>106</v>
      </c>
      <c r="F214" s="13">
        <v>7</v>
      </c>
      <c r="G214" s="13">
        <v>7</v>
      </c>
      <c r="H214" s="13" t="s">
        <v>69</v>
      </c>
      <c r="I214" s="13" t="s">
        <v>54</v>
      </c>
      <c r="J214" s="13"/>
      <c r="K214" s="13" t="s">
        <v>28</v>
      </c>
      <c r="L214" s="12">
        <f t="shared" ca="1" si="22"/>
        <v>1.3100309816838962</v>
      </c>
      <c r="M214" s="101">
        <f t="shared" ca="1" si="23"/>
        <v>6.8999331805290817E-2</v>
      </c>
      <c r="N214" s="101">
        <f t="shared" ca="1" si="30"/>
        <v>9.9545572013968702</v>
      </c>
      <c r="O214" s="101">
        <f t="shared" ca="1" si="24"/>
        <v>0.14135234292369239</v>
      </c>
      <c r="Q214" s="12">
        <f t="shared" ca="1" si="25"/>
        <v>5.6000000000000005</v>
      </c>
      <c r="R214" s="101">
        <f t="shared" ca="1" si="26"/>
        <v>0.36314587740045823</v>
      </c>
      <c r="S214" s="13"/>
      <c r="T214" s="101">
        <f t="shared" ca="1" si="27"/>
        <v>0</v>
      </c>
      <c r="U214" s="101">
        <f t="shared" si="28"/>
        <v>0</v>
      </c>
      <c r="V214" s="101">
        <f t="shared" ca="1" si="29"/>
        <v>-12.176995635037292</v>
      </c>
    </row>
    <row r="215" spans="2:22" x14ac:dyDescent="0.3">
      <c r="B215" s="13">
        <v>2023</v>
      </c>
      <c r="C215" s="13">
        <v>1</v>
      </c>
      <c r="D215" s="13">
        <v>7</v>
      </c>
      <c r="E215" s="83" t="s">
        <v>106</v>
      </c>
      <c r="F215" s="13">
        <v>7</v>
      </c>
      <c r="G215" s="13">
        <v>8</v>
      </c>
      <c r="H215" s="13" t="s">
        <v>69</v>
      </c>
      <c r="I215" s="13" t="s">
        <v>54</v>
      </c>
      <c r="J215" s="13"/>
      <c r="K215" s="13" t="s">
        <v>28</v>
      </c>
      <c r="L215" s="12">
        <f t="shared" ca="1" si="22"/>
        <v>1.7777584522128702</v>
      </c>
      <c r="M215" s="101">
        <f t="shared" ca="1" si="23"/>
        <v>9.3634537678051882E-2</v>
      </c>
      <c r="N215" s="101">
        <f t="shared" ca="1" si="30"/>
        <v>9.9545572013968702</v>
      </c>
      <c r="O215" s="101">
        <f t="shared" ca="1" si="24"/>
        <v>0.19182013699376868</v>
      </c>
      <c r="Q215" s="12">
        <f t="shared" ca="1" si="25"/>
        <v>0</v>
      </c>
      <c r="R215" s="101">
        <f t="shared" ca="1" si="26"/>
        <v>0</v>
      </c>
      <c r="S215" s="13"/>
      <c r="T215" s="101">
        <f t="shared" ca="1" si="27"/>
        <v>9.3634537678051882E-2</v>
      </c>
      <c r="U215" s="101">
        <f t="shared" si="28"/>
        <v>0</v>
      </c>
      <c r="V215" s="101">
        <f t="shared" ca="1" si="29"/>
        <v>-12.083361097359241</v>
      </c>
    </row>
    <row r="216" spans="2:22" x14ac:dyDescent="0.3">
      <c r="B216" s="13">
        <v>2023</v>
      </c>
      <c r="C216" s="13">
        <v>1</v>
      </c>
      <c r="D216" s="13">
        <v>7</v>
      </c>
      <c r="E216" s="83" t="s">
        <v>106</v>
      </c>
      <c r="F216" s="13">
        <v>7</v>
      </c>
      <c r="G216" s="13">
        <v>9</v>
      </c>
      <c r="H216" s="13" t="s">
        <v>69</v>
      </c>
      <c r="I216" s="13" t="s">
        <v>54</v>
      </c>
      <c r="J216" s="13"/>
      <c r="K216" s="13" t="s">
        <v>28</v>
      </c>
      <c r="L216" s="12">
        <f t="shared" ca="1" si="22"/>
        <v>1.7357247776990283</v>
      </c>
      <c r="M216" s="101">
        <f t="shared" ca="1" si="23"/>
        <v>9.1420624041407827E-2</v>
      </c>
      <c r="N216" s="101">
        <f t="shared" ca="1" si="30"/>
        <v>9.9545572013968702</v>
      </c>
      <c r="O216" s="101">
        <f t="shared" ca="1" si="24"/>
        <v>0.18728470351372514</v>
      </c>
      <c r="Q216" s="12">
        <f t="shared" ca="1" si="25"/>
        <v>3.3306454296289134</v>
      </c>
      <c r="R216" s="101">
        <f t="shared" ca="1" si="26"/>
        <v>0.13501003318586477</v>
      </c>
      <c r="S216" s="13"/>
      <c r="T216" s="101">
        <f t="shared" ca="1" si="27"/>
        <v>0</v>
      </c>
      <c r="U216" s="101">
        <f t="shared" si="28"/>
        <v>0</v>
      </c>
      <c r="V216" s="101">
        <f t="shared" ca="1" si="29"/>
        <v>-12.353381163730969</v>
      </c>
    </row>
    <row r="217" spans="2:22" x14ac:dyDescent="0.3">
      <c r="B217" s="13">
        <v>2023</v>
      </c>
      <c r="C217" s="13">
        <v>1</v>
      </c>
      <c r="D217" s="13">
        <v>7</v>
      </c>
      <c r="E217" s="83" t="s">
        <v>106</v>
      </c>
      <c r="F217" s="13">
        <v>7</v>
      </c>
      <c r="G217" s="13">
        <v>10</v>
      </c>
      <c r="H217" s="13" t="s">
        <v>70</v>
      </c>
      <c r="I217" s="13" t="s">
        <v>54</v>
      </c>
      <c r="J217" s="13"/>
      <c r="K217" s="13" t="s">
        <v>28</v>
      </c>
      <c r="L217" s="12">
        <f t="shared" ca="1" si="22"/>
        <v>2.0366830682787191</v>
      </c>
      <c r="M217" s="101">
        <f t="shared" ca="1" si="23"/>
        <v>6.4481385941704245E-2</v>
      </c>
      <c r="N217" s="101">
        <f t="shared" ca="1" si="30"/>
        <v>9.9545572013968702</v>
      </c>
      <c r="O217" s="101">
        <f t="shared" ca="1" si="24"/>
        <v>6.4481385941704245E-2</v>
      </c>
      <c r="Q217" s="12">
        <f t="shared" ca="1" si="25"/>
        <v>5.6000000000000005</v>
      </c>
      <c r="R217" s="101">
        <f t="shared" ca="1" si="26"/>
        <v>0.30163477827020646</v>
      </c>
      <c r="S217" s="13"/>
      <c r="T217" s="101">
        <f t="shared" ca="1" si="27"/>
        <v>0</v>
      </c>
      <c r="U217" s="101">
        <f t="shared" si="28"/>
        <v>0</v>
      </c>
      <c r="V217" s="101">
        <f t="shared" ca="1" si="29"/>
        <v>-12.95665072027138</v>
      </c>
    </row>
    <row r="218" spans="2:22" x14ac:dyDescent="0.3">
      <c r="B218" s="13">
        <v>2023</v>
      </c>
      <c r="C218" s="13">
        <v>1</v>
      </c>
      <c r="D218" s="13">
        <v>7</v>
      </c>
      <c r="E218" s="83" t="s">
        <v>106</v>
      </c>
      <c r="F218" s="13">
        <v>7</v>
      </c>
      <c r="G218" s="13">
        <v>11</v>
      </c>
      <c r="H218" s="13" t="s">
        <v>70</v>
      </c>
      <c r="I218" s="13" t="s">
        <v>54</v>
      </c>
      <c r="J218" s="13"/>
      <c r="K218" s="13" t="s">
        <v>28</v>
      </c>
      <c r="L218" s="12">
        <f t="shared" ca="1" si="22"/>
        <v>1.7174604071459734</v>
      </c>
      <c r="M218" s="101">
        <f t="shared" ca="1" si="23"/>
        <v>5.4374796490241517E-2</v>
      </c>
      <c r="N218" s="101">
        <f t="shared" ca="1" si="30"/>
        <v>9.9545572013968702</v>
      </c>
      <c r="O218" s="101">
        <f t="shared" ca="1" si="24"/>
        <v>5.4374796490241517E-2</v>
      </c>
      <c r="Q218" s="12">
        <f t="shared" ca="1" si="25"/>
        <v>5.6000000000000005</v>
      </c>
      <c r="R218" s="101">
        <f t="shared" ca="1" si="26"/>
        <v>0.3286569765350934</v>
      </c>
      <c r="S218" s="13"/>
      <c r="T218" s="101">
        <f t="shared" ca="1" si="27"/>
        <v>0</v>
      </c>
      <c r="U218" s="101">
        <f t="shared" si="28"/>
        <v>0</v>
      </c>
      <c r="V218" s="101">
        <f t="shared" ca="1" si="29"/>
        <v>-13.613964673341567</v>
      </c>
    </row>
    <row r="219" spans="2:22" x14ac:dyDescent="0.3">
      <c r="B219" s="13">
        <v>2023</v>
      </c>
      <c r="C219" s="13">
        <v>1</v>
      </c>
      <c r="D219" s="13">
        <v>7</v>
      </c>
      <c r="E219" s="83" t="s">
        <v>106</v>
      </c>
      <c r="F219" s="13">
        <v>7</v>
      </c>
      <c r="G219" s="13">
        <v>12</v>
      </c>
      <c r="H219" s="13" t="s">
        <v>70</v>
      </c>
      <c r="I219" s="13" t="s">
        <v>54</v>
      </c>
      <c r="J219" s="13"/>
      <c r="K219" s="13" t="s">
        <v>28</v>
      </c>
      <c r="L219" s="12">
        <f t="shared" ca="1" si="22"/>
        <v>1.4291384917762955</v>
      </c>
      <c r="M219" s="101">
        <f t="shared" ca="1" si="23"/>
        <v>4.5246524649637514E-2</v>
      </c>
      <c r="N219" s="101">
        <f t="shared" ca="1" si="30"/>
        <v>9.9545572013968702</v>
      </c>
      <c r="O219" s="101">
        <f t="shared" ca="1" si="24"/>
        <v>4.5246524649637514E-2</v>
      </c>
      <c r="Q219" s="12">
        <f t="shared" ca="1" si="25"/>
        <v>5.6000000000000005</v>
      </c>
      <c r="R219" s="101">
        <f t="shared" ca="1" si="26"/>
        <v>0.35306342667113666</v>
      </c>
      <c r="S219" s="13"/>
      <c r="T219" s="101">
        <f t="shared" ca="1" si="27"/>
        <v>0</v>
      </c>
      <c r="U219" s="101">
        <f t="shared" si="28"/>
        <v>0</v>
      </c>
      <c r="V219" s="101">
        <f t="shared" ca="1" si="29"/>
        <v>-14.320091526683839</v>
      </c>
    </row>
    <row r="220" spans="2:22" x14ac:dyDescent="0.3">
      <c r="B220" s="13">
        <v>2023</v>
      </c>
      <c r="C220" s="13">
        <v>1</v>
      </c>
      <c r="D220" s="13">
        <v>7</v>
      </c>
      <c r="E220" s="83" t="s">
        <v>106</v>
      </c>
      <c r="F220" s="13">
        <v>7</v>
      </c>
      <c r="G220" s="13">
        <v>13</v>
      </c>
      <c r="H220" s="13" t="s">
        <v>70</v>
      </c>
      <c r="I220" s="13" t="s">
        <v>54</v>
      </c>
      <c r="J220" s="13"/>
      <c r="K220" s="13" t="s">
        <v>28</v>
      </c>
      <c r="L220" s="12">
        <f t="shared" ca="1" si="22"/>
        <v>1.372323524289023</v>
      </c>
      <c r="M220" s="101">
        <f t="shared" ca="1" si="23"/>
        <v>4.344776277899047E-2</v>
      </c>
      <c r="N220" s="101">
        <f t="shared" ca="1" si="30"/>
        <v>9.9545572013968702</v>
      </c>
      <c r="O220" s="101">
        <f t="shared" ca="1" si="24"/>
        <v>4.344776277899047E-2</v>
      </c>
      <c r="Q220" s="12">
        <f t="shared" ca="1" si="25"/>
        <v>5.6000000000000005</v>
      </c>
      <c r="R220" s="101">
        <f t="shared" ca="1" si="26"/>
        <v>0.3578728136689342</v>
      </c>
      <c r="S220" s="13"/>
      <c r="T220" s="101">
        <f t="shared" ca="1" si="27"/>
        <v>0</v>
      </c>
      <c r="U220" s="101">
        <f t="shared" si="28"/>
        <v>0</v>
      </c>
      <c r="V220" s="101">
        <f t="shared" ca="1" si="29"/>
        <v>-15.035837154021706</v>
      </c>
    </row>
    <row r="221" spans="2:22" x14ac:dyDescent="0.3">
      <c r="B221" s="13">
        <v>2023</v>
      </c>
      <c r="C221" s="13">
        <v>1</v>
      </c>
      <c r="D221" s="13">
        <v>7</v>
      </c>
      <c r="E221" s="83" t="s">
        <v>106</v>
      </c>
      <c r="F221" s="13">
        <v>7</v>
      </c>
      <c r="G221" s="13">
        <v>14</v>
      </c>
      <c r="H221" s="13" t="s">
        <v>70</v>
      </c>
      <c r="I221" s="13" t="s">
        <v>54</v>
      </c>
      <c r="J221" s="13"/>
      <c r="K221" s="13" t="s">
        <v>28</v>
      </c>
      <c r="L221" s="12">
        <f t="shared" ca="1" si="22"/>
        <v>2.1377384574886964</v>
      </c>
      <c r="M221" s="101">
        <f t="shared" ca="1" si="23"/>
        <v>6.7680799564092134E-2</v>
      </c>
      <c r="N221" s="101">
        <f t="shared" ca="1" si="30"/>
        <v>9.9545572013968702</v>
      </c>
      <c r="O221" s="101">
        <f t="shared" ca="1" si="24"/>
        <v>6.7680799564092134E-2</v>
      </c>
      <c r="Q221" s="12">
        <f t="shared" ca="1" si="25"/>
        <v>5.6000000000000005</v>
      </c>
      <c r="R221" s="101">
        <f t="shared" ca="1" si="26"/>
        <v>0.29308043957358193</v>
      </c>
      <c r="S221" s="13"/>
      <c r="T221" s="101">
        <f t="shared" ca="1" si="27"/>
        <v>0</v>
      </c>
      <c r="U221" s="101">
        <f t="shared" si="28"/>
        <v>0</v>
      </c>
      <c r="V221" s="101">
        <f t="shared" ca="1" si="29"/>
        <v>-15.621998033168872</v>
      </c>
    </row>
    <row r="222" spans="2:22" x14ac:dyDescent="0.3">
      <c r="B222" s="13">
        <v>2023</v>
      </c>
      <c r="C222" s="13">
        <v>1</v>
      </c>
      <c r="D222" s="13">
        <v>7</v>
      </c>
      <c r="E222" s="83" t="s">
        <v>106</v>
      </c>
      <c r="F222" s="13">
        <v>7</v>
      </c>
      <c r="G222" s="13">
        <v>15</v>
      </c>
      <c r="H222" s="13" t="s">
        <v>70</v>
      </c>
      <c r="I222" s="13" t="s">
        <v>54</v>
      </c>
      <c r="J222" s="13"/>
      <c r="K222" s="13" t="s">
        <v>28</v>
      </c>
      <c r="L222" s="12">
        <f t="shared" ca="1" si="22"/>
        <v>1.7300205858824449</v>
      </c>
      <c r="M222" s="101">
        <f t="shared" ca="1" si="23"/>
        <v>5.4772451749038206E-2</v>
      </c>
      <c r="N222" s="101">
        <f t="shared" ca="1" si="30"/>
        <v>9.9545572013968702</v>
      </c>
      <c r="O222" s="101">
        <f t="shared" ca="1" si="24"/>
        <v>5.4772451749038206E-2</v>
      </c>
      <c r="Q222" s="12">
        <f t="shared" ca="1" si="25"/>
        <v>0</v>
      </c>
      <c r="R222" s="101">
        <f t="shared" ca="1" si="26"/>
        <v>0</v>
      </c>
      <c r="S222" s="13"/>
      <c r="T222" s="101">
        <f t="shared" ca="1" si="27"/>
        <v>5.4772451749038206E-2</v>
      </c>
      <c r="U222" s="101">
        <f t="shared" si="28"/>
        <v>0</v>
      </c>
      <c r="V222" s="101">
        <f t="shared" ca="1" si="29"/>
        <v>-15.567225581419834</v>
      </c>
    </row>
    <row r="223" spans="2:22" x14ac:dyDescent="0.3">
      <c r="B223" s="13">
        <v>2023</v>
      </c>
      <c r="C223" s="13">
        <v>1</v>
      </c>
      <c r="D223" s="13">
        <v>7</v>
      </c>
      <c r="E223" s="83" t="s">
        <v>106</v>
      </c>
      <c r="F223" s="13">
        <v>7</v>
      </c>
      <c r="G223" s="13">
        <v>16</v>
      </c>
      <c r="H223" s="13" t="s">
        <v>71</v>
      </c>
      <c r="I223" s="13" t="s">
        <v>54</v>
      </c>
      <c r="J223" s="13"/>
      <c r="K223" s="13" t="s">
        <v>28</v>
      </c>
      <c r="L223" s="12">
        <f t="shared" ca="1" si="22"/>
        <v>1.3482071251452274</v>
      </c>
      <c r="M223" s="101">
        <f t="shared" ca="1" si="23"/>
        <v>0.11744232267140077</v>
      </c>
      <c r="N223" s="101">
        <f t="shared" ca="1" si="30"/>
        <v>10.22071575801929</v>
      </c>
      <c r="O223" s="101">
        <f t="shared" ca="1" si="24"/>
        <v>0.37999217822218234</v>
      </c>
      <c r="Q223" s="12">
        <f t="shared" ca="1" si="25"/>
        <v>2.5662738937159775</v>
      </c>
      <c r="R223" s="101">
        <f t="shared" ca="1" si="26"/>
        <v>0.103109351959514</v>
      </c>
      <c r="S223" s="13"/>
      <c r="T223" s="101">
        <f t="shared" ca="1" si="27"/>
        <v>0</v>
      </c>
      <c r="U223" s="101">
        <f t="shared" ca="1" si="28"/>
        <v>0.26615855662242033</v>
      </c>
      <c r="V223" s="101">
        <f t="shared" ca="1" si="29"/>
        <v>-15.507285728716441</v>
      </c>
    </row>
    <row r="224" spans="2:22" x14ac:dyDescent="0.3">
      <c r="B224" s="13">
        <v>2023</v>
      </c>
      <c r="C224" s="13">
        <v>1</v>
      </c>
      <c r="D224" s="13">
        <v>7</v>
      </c>
      <c r="E224" s="83" t="s">
        <v>106</v>
      </c>
      <c r="F224" s="13">
        <v>7</v>
      </c>
      <c r="G224" s="13">
        <v>17</v>
      </c>
      <c r="H224" s="13" t="s">
        <v>71</v>
      </c>
      <c r="I224" s="13" t="s">
        <v>54</v>
      </c>
      <c r="J224" s="13"/>
      <c r="K224" s="13" t="s">
        <v>28</v>
      </c>
      <c r="L224" s="12">
        <f t="shared" ca="1" si="22"/>
        <v>2.2206416994137772</v>
      </c>
      <c r="M224" s="101">
        <f t="shared" ca="1" si="23"/>
        <v>0.19344009843593415</v>
      </c>
      <c r="N224" s="101">
        <f t="shared" ca="1" si="30"/>
        <v>10.659107440178561</v>
      </c>
      <c r="O224" s="101">
        <f t="shared" ca="1" si="24"/>
        <v>0.62588786297977306</v>
      </c>
      <c r="Q224" s="12">
        <f t="shared" ca="1" si="25"/>
        <v>5.6000000000000005</v>
      </c>
      <c r="R224" s="101">
        <f t="shared" ca="1" si="26"/>
        <v>0.28606268014462383</v>
      </c>
      <c r="S224" s="13"/>
      <c r="T224" s="101">
        <f t="shared" ca="1" si="27"/>
        <v>0</v>
      </c>
      <c r="U224" s="101">
        <f t="shared" ca="1" si="28"/>
        <v>0.43839168215926988</v>
      </c>
      <c r="V224" s="101">
        <f t="shared" ca="1" si="29"/>
        <v>-15.64101940684642</v>
      </c>
    </row>
    <row r="225" spans="2:22" x14ac:dyDescent="0.3">
      <c r="B225" s="13">
        <v>2023</v>
      </c>
      <c r="C225" s="13">
        <v>1</v>
      </c>
      <c r="D225" s="13">
        <v>7</v>
      </c>
      <c r="E225" s="83" t="s">
        <v>106</v>
      </c>
      <c r="F225" s="13">
        <v>7</v>
      </c>
      <c r="G225" s="13">
        <v>18</v>
      </c>
      <c r="H225" s="13" t="s">
        <v>71</v>
      </c>
      <c r="I225" s="13" t="s">
        <v>54</v>
      </c>
      <c r="J225" s="13"/>
      <c r="K225" s="13" t="s">
        <v>28</v>
      </c>
      <c r="L225" s="12">
        <f t="shared" ca="1" si="22"/>
        <v>1.6965053370727765</v>
      </c>
      <c r="M225" s="101">
        <f t="shared" ca="1" si="23"/>
        <v>0.14778257991240956</v>
      </c>
      <c r="N225" s="101">
        <f t="shared" ca="1" si="30"/>
        <v>10.994025868805679</v>
      </c>
      <c r="O225" s="101">
        <f t="shared" ca="1" si="24"/>
        <v>0.47816002925396206</v>
      </c>
      <c r="Q225" s="12">
        <f t="shared" ca="1" si="25"/>
        <v>0</v>
      </c>
      <c r="R225" s="101">
        <f t="shared" ca="1" si="26"/>
        <v>0</v>
      </c>
      <c r="S225" s="13"/>
      <c r="T225" s="101">
        <f t="shared" ca="1" si="27"/>
        <v>0.14778257991240956</v>
      </c>
      <c r="U225" s="101">
        <f t="shared" ca="1" si="28"/>
        <v>0.33491842862711729</v>
      </c>
      <c r="V225" s="101">
        <f t="shared" ca="1" si="29"/>
        <v>-15.158318398306893</v>
      </c>
    </row>
    <row r="226" spans="2:22" x14ac:dyDescent="0.3">
      <c r="B226" s="13">
        <v>2023</v>
      </c>
      <c r="C226" s="13">
        <v>1</v>
      </c>
      <c r="D226" s="13">
        <v>7</v>
      </c>
      <c r="E226" s="83" t="s">
        <v>106</v>
      </c>
      <c r="F226" s="13">
        <v>7</v>
      </c>
      <c r="G226" s="13">
        <v>19</v>
      </c>
      <c r="H226" s="13" t="s">
        <v>71</v>
      </c>
      <c r="I226" s="13" t="s">
        <v>54</v>
      </c>
      <c r="J226" s="13"/>
      <c r="K226" s="13" t="s">
        <v>28</v>
      </c>
      <c r="L226" s="12">
        <f t="shared" ca="1" si="22"/>
        <v>2.4408196392192543</v>
      </c>
      <c r="M226" s="101">
        <f t="shared" ca="1" si="23"/>
        <v>0.21261979877238926</v>
      </c>
      <c r="N226" s="101">
        <f t="shared" ca="1" si="30"/>
        <v>11.47588434591488</v>
      </c>
      <c r="O226" s="101">
        <f t="shared" ca="1" si="24"/>
        <v>0.68794501531394681</v>
      </c>
      <c r="Q226" s="12">
        <f t="shared" ca="1" si="25"/>
        <v>0</v>
      </c>
      <c r="R226" s="101">
        <f t="shared" ca="1" si="26"/>
        <v>0</v>
      </c>
      <c r="S226" s="13"/>
      <c r="T226" s="101">
        <f t="shared" ca="1" si="27"/>
        <v>0.21261979877238926</v>
      </c>
      <c r="U226" s="101">
        <f t="shared" ca="1" si="28"/>
        <v>0.4818584771092011</v>
      </c>
      <c r="V226" s="101">
        <f t="shared" ca="1" si="29"/>
        <v>-14.463840122425303</v>
      </c>
    </row>
    <row r="227" spans="2:22" x14ac:dyDescent="0.3">
      <c r="B227" s="13">
        <v>2023</v>
      </c>
      <c r="C227" s="13">
        <v>1</v>
      </c>
      <c r="D227" s="13">
        <v>7</v>
      </c>
      <c r="E227" s="83" t="s">
        <v>106</v>
      </c>
      <c r="F227" s="13">
        <v>7</v>
      </c>
      <c r="G227" s="13">
        <v>20</v>
      </c>
      <c r="H227" s="13" t="s">
        <v>69</v>
      </c>
      <c r="I227" s="13" t="s">
        <v>54</v>
      </c>
      <c r="J227" s="13"/>
      <c r="K227" s="13" t="s">
        <v>28</v>
      </c>
      <c r="L227" s="12">
        <f t="shared" ca="1" si="22"/>
        <v>2.0527145418066328</v>
      </c>
      <c r="M227" s="101">
        <f t="shared" ca="1" si="23"/>
        <v>0.10811647491695535</v>
      </c>
      <c r="N227" s="101">
        <f t="shared" ca="1" si="30"/>
        <v>11.47588434591488</v>
      </c>
      <c r="O227" s="101">
        <f t="shared" ca="1" si="24"/>
        <v>0.22148789906093566</v>
      </c>
      <c r="Q227" s="12">
        <f t="shared" ca="1" si="25"/>
        <v>0</v>
      </c>
      <c r="R227" s="101">
        <f t="shared" ca="1" si="26"/>
        <v>0</v>
      </c>
      <c r="S227" s="13"/>
      <c r="T227" s="101">
        <f t="shared" ca="1" si="27"/>
        <v>0.10811647491695535</v>
      </c>
      <c r="U227" s="101">
        <f t="shared" si="28"/>
        <v>0</v>
      </c>
      <c r="V227" s="101">
        <f t="shared" ca="1" si="29"/>
        <v>-14.355723647508349</v>
      </c>
    </row>
    <row r="228" spans="2:22" x14ac:dyDescent="0.3">
      <c r="B228" s="13">
        <v>2023</v>
      </c>
      <c r="C228" s="13">
        <v>1</v>
      </c>
      <c r="D228" s="13">
        <v>7</v>
      </c>
      <c r="E228" s="83" t="s">
        <v>106</v>
      </c>
      <c r="F228" s="13">
        <v>7</v>
      </c>
      <c r="G228" s="13">
        <v>21</v>
      </c>
      <c r="H228" s="13" t="s">
        <v>69</v>
      </c>
      <c r="I228" s="13" t="s">
        <v>54</v>
      </c>
      <c r="J228" s="13"/>
      <c r="K228" s="13" t="s">
        <v>28</v>
      </c>
      <c r="L228" s="12">
        <f t="shared" ca="1" si="22"/>
        <v>2.5153907369609736</v>
      </c>
      <c r="M228" s="101">
        <f t="shared" ca="1" si="23"/>
        <v>0.13248563011573447</v>
      </c>
      <c r="N228" s="101">
        <f t="shared" ca="1" si="30"/>
        <v>11.47588434591488</v>
      </c>
      <c r="O228" s="101">
        <f t="shared" ca="1" si="24"/>
        <v>0.27141066051808904</v>
      </c>
      <c r="Q228" s="12">
        <f t="shared" ca="1" si="25"/>
        <v>0</v>
      </c>
      <c r="R228" s="101">
        <f t="shared" ca="1" si="26"/>
        <v>0</v>
      </c>
      <c r="S228" s="13"/>
      <c r="T228" s="101">
        <f t="shared" ca="1" si="27"/>
        <v>0.13248563011573447</v>
      </c>
      <c r="U228" s="101">
        <f t="shared" si="28"/>
        <v>0</v>
      </c>
      <c r="V228" s="101">
        <f t="shared" ca="1" si="29"/>
        <v>-14.223238017392614</v>
      </c>
    </row>
    <row r="229" spans="2:22" x14ac:dyDescent="0.3">
      <c r="B229" s="13">
        <v>2023</v>
      </c>
      <c r="C229" s="13">
        <v>1</v>
      </c>
      <c r="D229" s="13">
        <v>7</v>
      </c>
      <c r="E229" s="83" t="s">
        <v>106</v>
      </c>
      <c r="F229" s="13">
        <v>7</v>
      </c>
      <c r="G229" s="13">
        <v>22</v>
      </c>
      <c r="H229" s="13" t="s">
        <v>69</v>
      </c>
      <c r="I229" s="13" t="s">
        <v>54</v>
      </c>
      <c r="J229" s="13"/>
      <c r="K229" s="13" t="s">
        <v>28</v>
      </c>
      <c r="L229" s="12">
        <f t="shared" ca="1" si="22"/>
        <v>1.9146427946863305</v>
      </c>
      <c r="M229" s="101">
        <f t="shared" ca="1" si="23"/>
        <v>0.10084423599612903</v>
      </c>
      <c r="N229" s="101">
        <f t="shared" ca="1" si="30"/>
        <v>11.47588434591488</v>
      </c>
      <c r="O229" s="101">
        <f t="shared" ca="1" si="24"/>
        <v>0.20658995754665505</v>
      </c>
      <c r="Q229" s="12">
        <f t="shared" ca="1" si="25"/>
        <v>0</v>
      </c>
      <c r="R229" s="101">
        <f t="shared" ca="1" si="26"/>
        <v>0</v>
      </c>
      <c r="S229" s="13"/>
      <c r="T229" s="101">
        <f t="shared" ca="1" si="27"/>
        <v>0.10084423599612903</v>
      </c>
      <c r="U229" s="101">
        <f t="shared" si="28"/>
        <v>0</v>
      </c>
      <c r="V229" s="101">
        <f t="shared" ca="1" si="29"/>
        <v>-14.122393781396484</v>
      </c>
    </row>
    <row r="230" spans="2:22" x14ac:dyDescent="0.3">
      <c r="B230" s="13">
        <v>2023</v>
      </c>
      <c r="C230" s="13">
        <v>1</v>
      </c>
      <c r="D230" s="13">
        <v>7</v>
      </c>
      <c r="E230" s="83" t="s">
        <v>106</v>
      </c>
      <c r="F230" s="13">
        <v>7</v>
      </c>
      <c r="G230" s="13">
        <v>23</v>
      </c>
      <c r="H230" s="13" t="s">
        <v>69</v>
      </c>
      <c r="I230" s="13" t="s">
        <v>54</v>
      </c>
      <c r="J230" s="13"/>
      <c r="K230" s="13" t="s">
        <v>28</v>
      </c>
      <c r="L230" s="12">
        <f t="shared" ca="1" si="22"/>
        <v>2.4186283910433333</v>
      </c>
      <c r="M230" s="101">
        <f t="shared" ca="1" si="23"/>
        <v>0.12738915735625236</v>
      </c>
      <c r="N230" s="101">
        <f t="shared" ca="1" si="30"/>
        <v>11.47588434591488</v>
      </c>
      <c r="O230" s="101">
        <f t="shared" ca="1" si="24"/>
        <v>0.26097000339357562</v>
      </c>
      <c r="Q230" s="12">
        <f t="shared" ca="1" si="25"/>
        <v>0</v>
      </c>
      <c r="R230" s="101">
        <f t="shared" ca="1" si="26"/>
        <v>0</v>
      </c>
      <c r="S230" s="13"/>
      <c r="T230" s="101">
        <f t="shared" ca="1" si="27"/>
        <v>0.12738915735625236</v>
      </c>
      <c r="U230" s="101">
        <f t="shared" si="28"/>
        <v>0</v>
      </c>
      <c r="V230" s="101">
        <f t="shared" ca="1" si="29"/>
        <v>-13.995004624040233</v>
      </c>
    </row>
    <row r="231" spans="2:22" x14ac:dyDescent="0.3">
      <c r="B231" s="13">
        <v>2023</v>
      </c>
      <c r="C231" s="13">
        <v>1</v>
      </c>
      <c r="D231" s="13">
        <v>8</v>
      </c>
      <c r="E231" s="83" t="s">
        <v>107</v>
      </c>
      <c r="F231" s="13">
        <v>1</v>
      </c>
      <c r="G231" s="13">
        <v>0</v>
      </c>
      <c r="H231" s="13" t="s">
        <v>69</v>
      </c>
      <c r="I231" s="13" t="s">
        <v>54</v>
      </c>
      <c r="J231" s="13"/>
      <c r="K231" s="13" t="s">
        <v>28</v>
      </c>
      <c r="L231" s="12">
        <f t="shared" ca="1" si="22"/>
        <v>2.5557035248081235</v>
      </c>
      <c r="M231" s="101">
        <f t="shared" ca="1" si="23"/>
        <v>0.13460890465164388</v>
      </c>
      <c r="N231" s="101">
        <f t="shared" ca="1" si="30"/>
        <v>11.47588434591488</v>
      </c>
      <c r="O231" s="101">
        <f t="shared" ca="1" si="24"/>
        <v>0.27576041032679649</v>
      </c>
      <c r="Q231" s="12">
        <f t="shared" ca="1" si="25"/>
        <v>0</v>
      </c>
      <c r="R231" s="101">
        <f t="shared" ca="1" si="26"/>
        <v>0</v>
      </c>
      <c r="S231" s="13"/>
      <c r="T231" s="101">
        <f t="shared" ca="1" si="27"/>
        <v>0.13460890465164388</v>
      </c>
      <c r="U231" s="101">
        <f t="shared" si="28"/>
        <v>0</v>
      </c>
      <c r="V231" s="101">
        <f t="shared" ca="1" si="29"/>
        <v>-13.860395719388588</v>
      </c>
    </row>
    <row r="232" spans="2:22" x14ac:dyDescent="0.3">
      <c r="B232" s="13">
        <v>2023</v>
      </c>
      <c r="C232" s="13">
        <v>1</v>
      </c>
      <c r="D232" s="13">
        <v>8</v>
      </c>
      <c r="E232" s="83" t="s">
        <v>107</v>
      </c>
      <c r="F232" s="13">
        <v>1</v>
      </c>
      <c r="G232" s="13">
        <v>1</v>
      </c>
      <c r="H232" s="13" t="s">
        <v>69</v>
      </c>
      <c r="I232" s="13" t="s">
        <v>54</v>
      </c>
      <c r="J232" s="13"/>
      <c r="K232" s="13" t="s">
        <v>28</v>
      </c>
      <c r="L232" s="12">
        <f t="shared" ca="1" si="22"/>
        <v>0.93772999969304438</v>
      </c>
      <c r="M232" s="101">
        <f t="shared" ca="1" si="23"/>
        <v>4.9390239083832652E-2</v>
      </c>
      <c r="N232" s="101">
        <f t="shared" ca="1" si="30"/>
        <v>11.47588434591488</v>
      </c>
      <c r="O232" s="101">
        <f t="shared" ca="1" si="24"/>
        <v>0.10118106696687948</v>
      </c>
      <c r="Q232" s="12">
        <f t="shared" ca="1" si="25"/>
        <v>0</v>
      </c>
      <c r="R232" s="101">
        <f t="shared" ca="1" si="26"/>
        <v>0</v>
      </c>
      <c r="S232" s="13"/>
      <c r="T232" s="101">
        <f t="shared" ca="1" si="27"/>
        <v>4.9390239083832652E-2</v>
      </c>
      <c r="U232" s="101">
        <f t="shared" si="28"/>
        <v>0</v>
      </c>
      <c r="V232" s="101">
        <f t="shared" ca="1" si="29"/>
        <v>-13.811005480304756</v>
      </c>
    </row>
    <row r="233" spans="2:22" x14ac:dyDescent="0.3">
      <c r="B233" s="13">
        <v>2023</v>
      </c>
      <c r="C233" s="13">
        <v>1</v>
      </c>
      <c r="D233" s="13">
        <v>8</v>
      </c>
      <c r="E233" s="83" t="s">
        <v>107</v>
      </c>
      <c r="F233" s="13">
        <v>1</v>
      </c>
      <c r="G233" s="13">
        <v>2</v>
      </c>
      <c r="H233" s="13" t="s">
        <v>69</v>
      </c>
      <c r="I233" s="13" t="s">
        <v>54</v>
      </c>
      <c r="J233" s="13"/>
      <c r="K233" s="13" t="s">
        <v>28</v>
      </c>
      <c r="L233" s="12">
        <f t="shared" ca="1" si="22"/>
        <v>1.1423343847160974</v>
      </c>
      <c r="M233" s="101">
        <f t="shared" ca="1" si="23"/>
        <v>6.0166752042996853E-2</v>
      </c>
      <c r="N233" s="101">
        <f t="shared" ca="1" si="30"/>
        <v>11.47588434591488</v>
      </c>
      <c r="O233" s="101">
        <f t="shared" ca="1" si="24"/>
        <v>0.1232578801108669</v>
      </c>
      <c r="Q233" s="12">
        <f t="shared" ca="1" si="25"/>
        <v>0</v>
      </c>
      <c r="R233" s="101">
        <f t="shared" ca="1" si="26"/>
        <v>0</v>
      </c>
      <c r="S233" s="13"/>
      <c r="T233" s="101">
        <f t="shared" ca="1" si="27"/>
        <v>6.0166752042996853E-2</v>
      </c>
      <c r="U233" s="101">
        <f t="shared" si="28"/>
        <v>0</v>
      </c>
      <c r="V233" s="101">
        <f t="shared" ca="1" si="29"/>
        <v>-13.750838728261758</v>
      </c>
    </row>
    <row r="234" spans="2:22" x14ac:dyDescent="0.3">
      <c r="B234" s="13">
        <v>2023</v>
      </c>
      <c r="C234" s="13">
        <v>1</v>
      </c>
      <c r="D234" s="13">
        <v>8</v>
      </c>
      <c r="E234" s="83" t="s">
        <v>107</v>
      </c>
      <c r="F234" s="13">
        <v>1</v>
      </c>
      <c r="G234" s="13">
        <v>3</v>
      </c>
      <c r="H234" s="13" t="s">
        <v>69</v>
      </c>
      <c r="I234" s="13" t="s">
        <v>54</v>
      </c>
      <c r="J234" s="13"/>
      <c r="K234" s="13" t="s">
        <v>28</v>
      </c>
      <c r="L234" s="12">
        <f t="shared" ca="1" si="22"/>
        <v>1.2276106770644015</v>
      </c>
      <c r="M234" s="101">
        <f t="shared" ca="1" si="23"/>
        <v>6.4658254360982034E-2</v>
      </c>
      <c r="N234" s="101">
        <f t="shared" ca="1" si="30"/>
        <v>11.47588434591488</v>
      </c>
      <c r="O234" s="101">
        <f t="shared" ca="1" si="24"/>
        <v>0.13245919205524892</v>
      </c>
      <c r="Q234" s="12">
        <f t="shared" ca="1" si="25"/>
        <v>0</v>
      </c>
      <c r="R234" s="101">
        <f t="shared" ca="1" si="26"/>
        <v>0</v>
      </c>
      <c r="S234" s="13"/>
      <c r="T234" s="101">
        <f t="shared" ca="1" si="27"/>
        <v>6.4658254360982034E-2</v>
      </c>
      <c r="U234" s="101">
        <f t="shared" si="28"/>
        <v>0</v>
      </c>
      <c r="V234" s="101">
        <f t="shared" ca="1" si="29"/>
        <v>-13.686180473900777</v>
      </c>
    </row>
    <row r="235" spans="2:22" x14ac:dyDescent="0.3">
      <c r="B235" s="13">
        <v>2023</v>
      </c>
      <c r="C235" s="13">
        <v>1</v>
      </c>
      <c r="D235" s="13">
        <v>8</v>
      </c>
      <c r="E235" s="83" t="s">
        <v>107</v>
      </c>
      <c r="F235" s="13">
        <v>1</v>
      </c>
      <c r="G235" s="13">
        <v>4</v>
      </c>
      <c r="H235" s="13" t="s">
        <v>69</v>
      </c>
      <c r="I235" s="13" t="s">
        <v>54</v>
      </c>
      <c r="J235" s="13"/>
      <c r="K235" s="13" t="s">
        <v>28</v>
      </c>
      <c r="L235" s="12">
        <f t="shared" ca="1" si="22"/>
        <v>1.3138183810014177</v>
      </c>
      <c r="M235" s="101">
        <f t="shared" ca="1" si="23"/>
        <v>6.9198814127344674E-2</v>
      </c>
      <c r="N235" s="101">
        <f t="shared" ca="1" si="30"/>
        <v>11.47588434591488</v>
      </c>
      <c r="O235" s="101">
        <f t="shared" ca="1" si="24"/>
        <v>0.14176100331005295</v>
      </c>
      <c r="Q235" s="12">
        <f t="shared" ca="1" si="25"/>
        <v>0</v>
      </c>
      <c r="R235" s="101">
        <f t="shared" ca="1" si="26"/>
        <v>0</v>
      </c>
      <c r="S235" s="13"/>
      <c r="T235" s="101">
        <f t="shared" ca="1" si="27"/>
        <v>6.9198814127344674E-2</v>
      </c>
      <c r="U235" s="101">
        <f t="shared" si="28"/>
        <v>0</v>
      </c>
      <c r="V235" s="101">
        <f t="shared" ca="1" si="29"/>
        <v>-13.616981659773431</v>
      </c>
    </row>
    <row r="236" spans="2:22" x14ac:dyDescent="0.3">
      <c r="B236" s="13">
        <v>2023</v>
      </c>
      <c r="C236" s="13">
        <v>1</v>
      </c>
      <c r="D236" s="13">
        <v>8</v>
      </c>
      <c r="E236" s="83" t="s">
        <v>107</v>
      </c>
      <c r="F236" s="13">
        <v>1</v>
      </c>
      <c r="G236" s="13">
        <v>5</v>
      </c>
      <c r="H236" s="13" t="s">
        <v>69</v>
      </c>
      <c r="I236" s="13" t="s">
        <v>54</v>
      </c>
      <c r="J236" s="13"/>
      <c r="K236" s="13" t="s">
        <v>28</v>
      </c>
      <c r="L236" s="12">
        <f t="shared" ca="1" si="22"/>
        <v>1.3515718140904542</v>
      </c>
      <c r="M236" s="101">
        <f t="shared" ca="1" si="23"/>
        <v>7.1187287448144232E-2</v>
      </c>
      <c r="N236" s="101">
        <f t="shared" ca="1" si="30"/>
        <v>11.47588434591488</v>
      </c>
      <c r="O236" s="101">
        <f t="shared" ca="1" si="24"/>
        <v>0.14583459874036001</v>
      </c>
      <c r="Q236" s="12">
        <f t="shared" ca="1" si="25"/>
        <v>0</v>
      </c>
      <c r="R236" s="101">
        <f t="shared" ca="1" si="26"/>
        <v>0</v>
      </c>
      <c r="S236" s="13"/>
      <c r="T236" s="101">
        <f t="shared" ca="1" si="27"/>
        <v>7.1187287448144232E-2</v>
      </c>
      <c r="U236" s="101">
        <f t="shared" si="28"/>
        <v>0</v>
      </c>
      <c r="V236" s="101">
        <f t="shared" ca="1" si="29"/>
        <v>-13.545794372325288</v>
      </c>
    </row>
    <row r="237" spans="2:22" x14ac:dyDescent="0.3">
      <c r="B237" s="13">
        <v>2023</v>
      </c>
      <c r="C237" s="13">
        <v>1</v>
      </c>
      <c r="D237" s="13">
        <v>8</v>
      </c>
      <c r="E237" s="83" t="s">
        <v>107</v>
      </c>
      <c r="F237" s="13">
        <v>1</v>
      </c>
      <c r="G237" s="13">
        <v>6</v>
      </c>
      <c r="H237" s="13" t="s">
        <v>69</v>
      </c>
      <c r="I237" s="13" t="s">
        <v>54</v>
      </c>
      <c r="J237" s="13"/>
      <c r="K237" s="13" t="s">
        <v>28</v>
      </c>
      <c r="L237" s="12">
        <f t="shared" ca="1" si="22"/>
        <v>1.1867101370301998</v>
      </c>
      <c r="M237" s="101">
        <f t="shared" ca="1" si="23"/>
        <v>6.2504022917380622E-2</v>
      </c>
      <c r="N237" s="101">
        <f t="shared" ca="1" si="30"/>
        <v>11.47588434591488</v>
      </c>
      <c r="O237" s="101">
        <f t="shared" ca="1" si="24"/>
        <v>0.12804602378555854</v>
      </c>
      <c r="Q237" s="12">
        <f t="shared" ca="1" si="25"/>
        <v>0</v>
      </c>
      <c r="R237" s="101">
        <f t="shared" ca="1" si="26"/>
        <v>0</v>
      </c>
      <c r="S237" s="13"/>
      <c r="T237" s="101">
        <f t="shared" ca="1" si="27"/>
        <v>6.2504022917380622E-2</v>
      </c>
      <c r="U237" s="101">
        <f t="shared" si="28"/>
        <v>0</v>
      </c>
      <c r="V237" s="101">
        <f t="shared" ca="1" si="29"/>
        <v>-13.483290349407907</v>
      </c>
    </row>
    <row r="238" spans="2:22" x14ac:dyDescent="0.3">
      <c r="B238" s="13">
        <v>2023</v>
      </c>
      <c r="C238" s="13">
        <v>1</v>
      </c>
      <c r="D238" s="13">
        <v>8</v>
      </c>
      <c r="E238" s="83" t="s">
        <v>107</v>
      </c>
      <c r="F238" s="13">
        <v>1</v>
      </c>
      <c r="G238" s="13">
        <v>7</v>
      </c>
      <c r="H238" s="13" t="s">
        <v>69</v>
      </c>
      <c r="I238" s="13" t="s">
        <v>54</v>
      </c>
      <c r="J238" s="13"/>
      <c r="K238" s="13" t="s">
        <v>28</v>
      </c>
      <c r="L238" s="12">
        <f t="shared" ca="1" si="22"/>
        <v>1.1175717374219112</v>
      </c>
      <c r="M238" s="101">
        <f t="shared" ca="1" si="23"/>
        <v>5.8862503410012063E-2</v>
      </c>
      <c r="N238" s="101">
        <f t="shared" ca="1" si="30"/>
        <v>11.47588434591488</v>
      </c>
      <c r="O238" s="101">
        <f t="shared" ca="1" si="24"/>
        <v>0.12058599046782421</v>
      </c>
      <c r="Q238" s="12">
        <f t="shared" ca="1" si="25"/>
        <v>3.4296174208086962</v>
      </c>
      <c r="R238" s="101">
        <f t="shared" ca="1" si="26"/>
        <v>0.19571466709869134</v>
      </c>
      <c r="S238" s="13"/>
      <c r="T238" s="101">
        <f t="shared" ca="1" si="27"/>
        <v>0</v>
      </c>
      <c r="U238" s="101">
        <f t="shared" si="28"/>
        <v>0</v>
      </c>
      <c r="V238" s="101">
        <f t="shared" ca="1" si="29"/>
        <v>-13.87471968360529</v>
      </c>
    </row>
    <row r="239" spans="2:22" x14ac:dyDescent="0.3">
      <c r="B239" s="13">
        <v>2023</v>
      </c>
      <c r="C239" s="13">
        <v>1</v>
      </c>
      <c r="D239" s="13">
        <v>8</v>
      </c>
      <c r="E239" s="83" t="s">
        <v>107</v>
      </c>
      <c r="F239" s="13">
        <v>1</v>
      </c>
      <c r="G239" s="13">
        <v>8</v>
      </c>
      <c r="H239" s="13" t="s">
        <v>69</v>
      </c>
      <c r="I239" s="13" t="s">
        <v>54</v>
      </c>
      <c r="J239" s="13"/>
      <c r="K239" s="13" t="s">
        <v>28</v>
      </c>
      <c r="L239" s="12">
        <f t="shared" ca="1" si="22"/>
        <v>1.6195923265535499</v>
      </c>
      <c r="M239" s="101">
        <f t="shared" ca="1" si="23"/>
        <v>8.530392783957548E-2</v>
      </c>
      <c r="N239" s="101">
        <f t="shared" ca="1" si="30"/>
        <v>11.47588434591488</v>
      </c>
      <c r="O239" s="101">
        <f t="shared" ca="1" si="24"/>
        <v>0.17475401203512803</v>
      </c>
      <c r="Q239" s="12">
        <f t="shared" ca="1" si="25"/>
        <v>1.2402121191478601</v>
      </c>
      <c r="R239" s="101">
        <f t="shared" ca="1" si="26"/>
        <v>0</v>
      </c>
      <c r="S239" s="13"/>
      <c r="T239" s="101">
        <f t="shared" ca="1" si="27"/>
        <v>1.9981955524057682E-2</v>
      </c>
      <c r="U239" s="101">
        <f t="shared" si="28"/>
        <v>0</v>
      </c>
      <c r="V239" s="101">
        <f t="shared" ca="1" si="29"/>
        <v>-13.854737728081233</v>
      </c>
    </row>
    <row r="240" spans="2:22" x14ac:dyDescent="0.3">
      <c r="B240" s="13">
        <v>2023</v>
      </c>
      <c r="C240" s="13">
        <v>1</v>
      </c>
      <c r="D240" s="13">
        <v>8</v>
      </c>
      <c r="E240" s="83" t="s">
        <v>107</v>
      </c>
      <c r="F240" s="13">
        <v>1</v>
      </c>
      <c r="G240" s="13">
        <v>9</v>
      </c>
      <c r="H240" s="13" t="s">
        <v>69</v>
      </c>
      <c r="I240" s="13" t="s">
        <v>54</v>
      </c>
      <c r="J240" s="13"/>
      <c r="K240" s="13" t="s">
        <v>28</v>
      </c>
      <c r="L240" s="12">
        <f t="shared" ca="1" si="22"/>
        <v>2.0278781177994913</v>
      </c>
      <c r="M240" s="101">
        <f t="shared" ca="1" si="23"/>
        <v>0.10680834046449922</v>
      </c>
      <c r="N240" s="101">
        <f t="shared" ca="1" si="30"/>
        <v>11.47588434591488</v>
      </c>
      <c r="O240" s="101">
        <f t="shared" ca="1" si="24"/>
        <v>0.2188080489105651</v>
      </c>
      <c r="Q240" s="12">
        <f t="shared" ca="1" si="25"/>
        <v>5.6000000000000005</v>
      </c>
      <c r="R240" s="101">
        <f t="shared" ca="1" si="26"/>
        <v>0.30238011732827313</v>
      </c>
      <c r="S240" s="13"/>
      <c r="T240" s="101">
        <f t="shared" ca="1" si="27"/>
        <v>0</v>
      </c>
      <c r="U240" s="101">
        <f t="shared" si="28"/>
        <v>0</v>
      </c>
      <c r="V240" s="101">
        <f t="shared" ca="1" si="29"/>
        <v>-14.459497962737778</v>
      </c>
    </row>
    <row r="241" spans="2:22" x14ac:dyDescent="0.3">
      <c r="B241" s="13">
        <v>2023</v>
      </c>
      <c r="C241" s="13">
        <v>1</v>
      </c>
      <c r="D241" s="13">
        <v>8</v>
      </c>
      <c r="E241" s="83" t="s">
        <v>107</v>
      </c>
      <c r="F241" s="13">
        <v>1</v>
      </c>
      <c r="G241" s="13">
        <v>10</v>
      </c>
      <c r="H241" s="13" t="s">
        <v>70</v>
      </c>
      <c r="I241" s="13" t="s">
        <v>54</v>
      </c>
      <c r="J241" s="13"/>
      <c r="K241" s="13" t="s">
        <v>28</v>
      </c>
      <c r="L241" s="12">
        <f t="shared" ca="1" si="22"/>
        <v>1.6167057033197869</v>
      </c>
      <c r="M241" s="101">
        <f t="shared" ca="1" si="23"/>
        <v>5.1184902567104458E-2</v>
      </c>
      <c r="N241" s="101">
        <f t="shared" ca="1" si="30"/>
        <v>11.47588434591488</v>
      </c>
      <c r="O241" s="101">
        <f t="shared" ca="1" si="24"/>
        <v>5.1184902567104458E-2</v>
      </c>
      <c r="Q241" s="12">
        <f t="shared" ca="1" si="25"/>
        <v>5.6000000000000005</v>
      </c>
      <c r="R241" s="101">
        <f t="shared" ca="1" si="26"/>
        <v>0.33718586221398011</v>
      </c>
      <c r="S241" s="13"/>
      <c r="T241" s="101">
        <f t="shared" ca="1" si="27"/>
        <v>0</v>
      </c>
      <c r="U241" s="101">
        <f t="shared" si="28"/>
        <v>0</v>
      </c>
      <c r="V241" s="101">
        <f t="shared" ca="1" si="29"/>
        <v>-15.133869687165738</v>
      </c>
    </row>
    <row r="242" spans="2:22" x14ac:dyDescent="0.3">
      <c r="B242" s="13">
        <v>2023</v>
      </c>
      <c r="C242" s="13">
        <v>1</v>
      </c>
      <c r="D242" s="13">
        <v>8</v>
      </c>
      <c r="E242" s="83" t="s">
        <v>107</v>
      </c>
      <c r="F242" s="13">
        <v>1</v>
      </c>
      <c r="G242" s="13">
        <v>11</v>
      </c>
      <c r="H242" s="13" t="s">
        <v>70</v>
      </c>
      <c r="I242" s="13" t="s">
        <v>54</v>
      </c>
      <c r="J242" s="13"/>
      <c r="K242" s="13" t="s">
        <v>28</v>
      </c>
      <c r="L242" s="12">
        <f t="shared" ca="1" si="22"/>
        <v>1.7872475060478581</v>
      </c>
      <c r="M242" s="101">
        <f t="shared" ca="1" si="23"/>
        <v>5.6584256041475191E-2</v>
      </c>
      <c r="N242" s="101">
        <f t="shared" ca="1" si="30"/>
        <v>11.47588434591488</v>
      </c>
      <c r="O242" s="101">
        <f t="shared" ca="1" si="24"/>
        <v>5.6584256041475191E-2</v>
      </c>
      <c r="Q242" s="12">
        <f t="shared" ca="1" si="25"/>
        <v>3.5876946722045746</v>
      </c>
      <c r="R242" s="101">
        <f t="shared" ca="1" si="26"/>
        <v>0.15240785261516607</v>
      </c>
      <c r="S242" s="13"/>
      <c r="T242" s="101">
        <f t="shared" ca="1" si="27"/>
        <v>0</v>
      </c>
      <c r="U242" s="101">
        <f t="shared" si="28"/>
        <v>0</v>
      </c>
      <c r="V242" s="101">
        <f t="shared" ca="1" si="29"/>
        <v>-15.438685392396071</v>
      </c>
    </row>
    <row r="243" spans="2:22" x14ac:dyDescent="0.3">
      <c r="B243" s="13">
        <v>2023</v>
      </c>
      <c r="C243" s="13">
        <v>1</v>
      </c>
      <c r="D243" s="13">
        <v>8</v>
      </c>
      <c r="E243" s="83" t="s">
        <v>107</v>
      </c>
      <c r="F243" s="13">
        <v>1</v>
      </c>
      <c r="G243" s="13">
        <v>12</v>
      </c>
      <c r="H243" s="13" t="s">
        <v>70</v>
      </c>
      <c r="I243" s="13" t="s">
        <v>54</v>
      </c>
      <c r="J243" s="13"/>
      <c r="K243" s="13" t="s">
        <v>28</v>
      </c>
      <c r="L243" s="12">
        <f t="shared" ca="1" si="22"/>
        <v>1.446606461289198</v>
      </c>
      <c r="M243" s="101">
        <f t="shared" ca="1" si="23"/>
        <v>4.579956056441601E-2</v>
      </c>
      <c r="N243" s="101">
        <f t="shared" ca="1" si="30"/>
        <v>11.47588434591488</v>
      </c>
      <c r="O243" s="101">
        <f t="shared" ca="1" si="24"/>
        <v>4.579956056441601E-2</v>
      </c>
      <c r="Q243" s="12">
        <f t="shared" ca="1" si="25"/>
        <v>0.22061476835473215</v>
      </c>
      <c r="R243" s="101">
        <f t="shared" ca="1" si="26"/>
        <v>0</v>
      </c>
      <c r="S243" s="13"/>
      <c r="T243" s="101">
        <f t="shared" ca="1" si="27"/>
        <v>3.881489699830519E-2</v>
      </c>
      <c r="U243" s="101">
        <f t="shared" si="28"/>
        <v>0</v>
      </c>
      <c r="V243" s="101">
        <f t="shared" ca="1" si="29"/>
        <v>-15.399870495397765</v>
      </c>
    </row>
    <row r="244" spans="2:22" x14ac:dyDescent="0.3">
      <c r="B244" s="13">
        <v>2023</v>
      </c>
      <c r="C244" s="13">
        <v>1</v>
      </c>
      <c r="D244" s="13">
        <v>8</v>
      </c>
      <c r="E244" s="83" t="s">
        <v>107</v>
      </c>
      <c r="F244" s="13">
        <v>1</v>
      </c>
      <c r="G244" s="13">
        <v>13</v>
      </c>
      <c r="H244" s="13" t="s">
        <v>70</v>
      </c>
      <c r="I244" s="13" t="s">
        <v>54</v>
      </c>
      <c r="J244" s="13"/>
      <c r="K244" s="13" t="s">
        <v>28</v>
      </c>
      <c r="L244" s="12">
        <f t="shared" ca="1" si="22"/>
        <v>1.8642445010129007</v>
      </c>
      <c r="M244" s="101">
        <f t="shared" ca="1" si="23"/>
        <v>5.9021980902068436E-2</v>
      </c>
      <c r="N244" s="101">
        <f t="shared" ca="1" si="30"/>
        <v>11.47588434591488</v>
      </c>
      <c r="O244" s="101">
        <f t="shared" ca="1" si="24"/>
        <v>5.9021980902068436E-2</v>
      </c>
      <c r="Q244" s="12">
        <f t="shared" ca="1" si="25"/>
        <v>4.8189013591234371</v>
      </c>
      <c r="R244" s="101">
        <f t="shared" ca="1" si="26"/>
        <v>0.25011170303905689</v>
      </c>
      <c r="S244" s="13"/>
      <c r="T244" s="101">
        <f t="shared" ca="1" si="27"/>
        <v>0</v>
      </c>
      <c r="U244" s="101">
        <f t="shared" si="28"/>
        <v>0</v>
      </c>
      <c r="V244" s="101">
        <f t="shared" ca="1" si="29"/>
        <v>-15.900093901475879</v>
      </c>
    </row>
    <row r="245" spans="2:22" x14ac:dyDescent="0.3">
      <c r="B245" s="13">
        <v>2023</v>
      </c>
      <c r="C245" s="13">
        <v>1</v>
      </c>
      <c r="D245" s="13">
        <v>8</v>
      </c>
      <c r="E245" s="83" t="s">
        <v>107</v>
      </c>
      <c r="F245" s="13">
        <v>1</v>
      </c>
      <c r="G245" s="13">
        <v>14</v>
      </c>
      <c r="H245" s="13" t="s">
        <v>70</v>
      </c>
      <c r="I245" s="13" t="s">
        <v>54</v>
      </c>
      <c r="J245" s="13"/>
      <c r="K245" s="13" t="s">
        <v>28</v>
      </c>
      <c r="L245" s="12">
        <f t="shared" ca="1" si="22"/>
        <v>1.8029992971150091</v>
      </c>
      <c r="M245" s="101">
        <f t="shared" ca="1" si="23"/>
        <v>5.7082957746661188E-2</v>
      </c>
      <c r="N245" s="101">
        <f t="shared" ca="1" si="30"/>
        <v>11.47588434591488</v>
      </c>
      <c r="O245" s="101">
        <f t="shared" ca="1" si="24"/>
        <v>5.7082957746661188E-2</v>
      </c>
      <c r="Q245" s="12">
        <f t="shared" ca="1" si="25"/>
        <v>5.6000000000000005</v>
      </c>
      <c r="R245" s="101">
        <f t="shared" ca="1" si="26"/>
        <v>0.32141610949921456</v>
      </c>
      <c r="S245" s="13"/>
      <c r="T245" s="101">
        <f t="shared" ca="1" si="27"/>
        <v>0</v>
      </c>
      <c r="U245" s="101">
        <f t="shared" si="28"/>
        <v>0</v>
      </c>
      <c r="V245" s="101">
        <f t="shared" ca="1" si="29"/>
        <v>-16.542926120474309</v>
      </c>
    </row>
    <row r="246" spans="2:22" x14ac:dyDescent="0.3">
      <c r="B246" s="13">
        <v>2023</v>
      </c>
      <c r="C246" s="13">
        <v>1</v>
      </c>
      <c r="D246" s="13">
        <v>8</v>
      </c>
      <c r="E246" s="83" t="s">
        <v>107</v>
      </c>
      <c r="F246" s="13">
        <v>1</v>
      </c>
      <c r="G246" s="13">
        <v>15</v>
      </c>
      <c r="H246" s="13" t="s">
        <v>70</v>
      </c>
      <c r="I246" s="13" t="s">
        <v>54</v>
      </c>
      <c r="J246" s="13"/>
      <c r="K246" s="13" t="s">
        <v>28</v>
      </c>
      <c r="L246" s="12">
        <f t="shared" ca="1" si="22"/>
        <v>1.2322390969220167</v>
      </c>
      <c r="M246" s="101">
        <f t="shared" ca="1" si="23"/>
        <v>3.9012689808551049E-2</v>
      </c>
      <c r="N246" s="101">
        <f t="shared" ca="1" si="30"/>
        <v>11.47588434591488</v>
      </c>
      <c r="O246" s="101">
        <f t="shared" ca="1" si="24"/>
        <v>3.9012689808551049E-2</v>
      </c>
      <c r="Q246" s="12">
        <f t="shared" ca="1" si="25"/>
        <v>5.6000000000000005</v>
      </c>
      <c r="R246" s="101">
        <f t="shared" ca="1" si="26"/>
        <v>0.36973096044555132</v>
      </c>
      <c r="S246" s="13"/>
      <c r="T246" s="101">
        <f t="shared" ca="1" si="27"/>
        <v>0</v>
      </c>
      <c r="U246" s="101">
        <f t="shared" si="28"/>
        <v>0</v>
      </c>
      <c r="V246" s="101">
        <f t="shared" ca="1" si="29"/>
        <v>-17.282388041365412</v>
      </c>
    </row>
    <row r="247" spans="2:22" x14ac:dyDescent="0.3">
      <c r="B247" s="13">
        <v>2023</v>
      </c>
      <c r="C247" s="13">
        <v>1</v>
      </c>
      <c r="D247" s="13">
        <v>8</v>
      </c>
      <c r="E247" s="83" t="s">
        <v>107</v>
      </c>
      <c r="F247" s="13">
        <v>1</v>
      </c>
      <c r="G247" s="13">
        <v>16</v>
      </c>
      <c r="H247" s="13" t="s">
        <v>71</v>
      </c>
      <c r="I247" s="13" t="s">
        <v>54</v>
      </c>
      <c r="J247" s="13"/>
      <c r="K247" s="13" t="s">
        <v>28</v>
      </c>
      <c r="L247" s="12">
        <f t="shared" ca="1" si="22"/>
        <v>1.1740737833940267</v>
      </c>
      <c r="M247" s="101">
        <f t="shared" ca="1" si="23"/>
        <v>0.10227356727145367</v>
      </c>
      <c r="N247" s="101">
        <f t="shared" ca="1" si="30"/>
        <v>11.707666078653251</v>
      </c>
      <c r="O247" s="101">
        <f t="shared" ca="1" si="24"/>
        <v>0.33091269584960642</v>
      </c>
      <c r="Q247" s="12">
        <f t="shared" ca="1" si="25"/>
        <v>5.6000000000000005</v>
      </c>
      <c r="R247" s="101">
        <f t="shared" ca="1" si="26"/>
        <v>0.37465465423569566</v>
      </c>
      <c r="S247" s="13"/>
      <c r="T247" s="101">
        <f t="shared" ca="1" si="27"/>
        <v>0</v>
      </c>
      <c r="U247" s="101">
        <f t="shared" ca="1" si="28"/>
        <v>0.23178173273837077</v>
      </c>
      <c r="V247" s="101">
        <f t="shared" ca="1" si="29"/>
        <v>-17.799915617098431</v>
      </c>
    </row>
    <row r="248" spans="2:22" x14ac:dyDescent="0.3">
      <c r="B248" s="13">
        <v>2023</v>
      </c>
      <c r="C248" s="13">
        <v>1</v>
      </c>
      <c r="D248" s="13">
        <v>8</v>
      </c>
      <c r="E248" s="83" t="s">
        <v>107</v>
      </c>
      <c r="F248" s="13">
        <v>1</v>
      </c>
      <c r="G248" s="13">
        <v>17</v>
      </c>
      <c r="H248" s="13" t="s">
        <v>71</v>
      </c>
      <c r="I248" s="13" t="s">
        <v>54</v>
      </c>
      <c r="J248" s="13"/>
      <c r="K248" s="13" t="s">
        <v>28</v>
      </c>
      <c r="L248" s="12">
        <f t="shared" ca="1" si="22"/>
        <v>1.8027015598790279</v>
      </c>
      <c r="M248" s="101">
        <f t="shared" ca="1" si="23"/>
        <v>0.15703333288106214</v>
      </c>
      <c r="N248" s="101">
        <f t="shared" ca="1" si="30"/>
        <v>12.063549411599368</v>
      </c>
      <c r="O248" s="101">
        <f t="shared" ca="1" si="24"/>
        <v>0.50809143465190398</v>
      </c>
      <c r="Q248" s="12">
        <f t="shared" ca="1" si="25"/>
        <v>5.6000000000000005</v>
      </c>
      <c r="R248" s="101">
        <f t="shared" ca="1" si="26"/>
        <v>0.32144131295624034</v>
      </c>
      <c r="S248" s="13"/>
      <c r="T248" s="101">
        <f t="shared" ca="1" si="27"/>
        <v>0</v>
      </c>
      <c r="U248" s="101">
        <f t="shared" ca="1" si="28"/>
        <v>0.35588333294611812</v>
      </c>
      <c r="V248" s="101">
        <f t="shared" ca="1" si="29"/>
        <v>-18.086914910064792</v>
      </c>
    </row>
    <row r="249" spans="2:22" x14ac:dyDescent="0.3">
      <c r="B249" s="13">
        <v>2023</v>
      </c>
      <c r="C249" s="13">
        <v>1</v>
      </c>
      <c r="D249" s="13">
        <v>8</v>
      </c>
      <c r="E249" s="83" t="s">
        <v>107</v>
      </c>
      <c r="F249" s="13">
        <v>1</v>
      </c>
      <c r="G249" s="13">
        <v>18</v>
      </c>
      <c r="H249" s="13" t="s">
        <v>71</v>
      </c>
      <c r="I249" s="13" t="s">
        <v>54</v>
      </c>
      <c r="J249" s="13"/>
      <c r="K249" s="13" t="s">
        <v>28</v>
      </c>
      <c r="L249" s="12">
        <f t="shared" ca="1" si="22"/>
        <v>2.1195375917029691</v>
      </c>
      <c r="M249" s="101">
        <f t="shared" ca="1" si="23"/>
        <v>0.18463291961324566</v>
      </c>
      <c r="N249" s="101">
        <f t="shared" ca="1" si="30"/>
        <v>12.481981457828063</v>
      </c>
      <c r="O249" s="101">
        <f t="shared" ca="1" si="24"/>
        <v>0.59739167022148176</v>
      </c>
      <c r="Q249" s="12">
        <f t="shared" ca="1" si="25"/>
        <v>0</v>
      </c>
      <c r="R249" s="101">
        <f t="shared" ca="1" si="26"/>
        <v>0</v>
      </c>
      <c r="S249" s="13"/>
      <c r="T249" s="101">
        <f t="shared" ca="1" si="27"/>
        <v>0.18463291961324566</v>
      </c>
      <c r="U249" s="101">
        <f t="shared" ca="1" si="28"/>
        <v>0.41843204622869451</v>
      </c>
      <c r="V249" s="101">
        <f t="shared" ca="1" si="29"/>
        <v>-17.48384994422285</v>
      </c>
    </row>
    <row r="250" spans="2:22" x14ac:dyDescent="0.3">
      <c r="B250" s="13">
        <v>2023</v>
      </c>
      <c r="C250" s="13">
        <v>1</v>
      </c>
      <c r="D250" s="13">
        <v>8</v>
      </c>
      <c r="E250" s="83" t="s">
        <v>107</v>
      </c>
      <c r="F250" s="13">
        <v>1</v>
      </c>
      <c r="G250" s="13">
        <v>19</v>
      </c>
      <c r="H250" s="13" t="s">
        <v>71</v>
      </c>
      <c r="I250" s="13" t="s">
        <v>54</v>
      </c>
      <c r="J250" s="13"/>
      <c r="K250" s="13" t="s">
        <v>28</v>
      </c>
      <c r="L250" s="12">
        <f t="shared" ca="1" si="22"/>
        <v>2.240430295744734</v>
      </c>
      <c r="M250" s="101">
        <f t="shared" ca="1" si="23"/>
        <v>0.1951638830623238</v>
      </c>
      <c r="N250" s="101">
        <f t="shared" ca="1" si="30"/>
        <v>12.924279738713002</v>
      </c>
      <c r="O250" s="101">
        <f t="shared" ca="1" si="24"/>
        <v>0.63146527885565329</v>
      </c>
      <c r="Q250" s="12">
        <f t="shared" ca="1" si="25"/>
        <v>0</v>
      </c>
      <c r="R250" s="101">
        <f t="shared" ca="1" si="26"/>
        <v>0</v>
      </c>
      <c r="S250" s="13"/>
      <c r="T250" s="101">
        <f t="shared" ca="1" si="27"/>
        <v>0.1951638830623238</v>
      </c>
      <c r="U250" s="101">
        <f t="shared" ca="1" si="28"/>
        <v>0.44229828088493955</v>
      </c>
      <c r="V250" s="101">
        <f t="shared" ca="1" si="29"/>
        <v>-16.846387780275585</v>
      </c>
    </row>
    <row r="251" spans="2:22" x14ac:dyDescent="0.3">
      <c r="B251" s="13">
        <v>2023</v>
      </c>
      <c r="C251" s="13">
        <v>1</v>
      </c>
      <c r="D251" s="13">
        <v>8</v>
      </c>
      <c r="E251" s="83" t="s">
        <v>107</v>
      </c>
      <c r="F251" s="13">
        <v>1</v>
      </c>
      <c r="G251" s="13">
        <v>20</v>
      </c>
      <c r="H251" s="13" t="s">
        <v>69</v>
      </c>
      <c r="I251" s="13" t="s">
        <v>54</v>
      </c>
      <c r="J251" s="13"/>
      <c r="K251" s="13" t="s">
        <v>28</v>
      </c>
      <c r="L251" s="12">
        <f t="shared" ca="1" si="22"/>
        <v>2.5037851846515666</v>
      </c>
      <c r="M251" s="101">
        <f t="shared" ca="1" si="23"/>
        <v>0.13187436567559802</v>
      </c>
      <c r="N251" s="101">
        <f t="shared" ca="1" si="30"/>
        <v>12.924279738713002</v>
      </c>
      <c r="O251" s="101">
        <f t="shared" ca="1" si="24"/>
        <v>0.270158421423904</v>
      </c>
      <c r="Q251" s="12">
        <f t="shared" ca="1" si="25"/>
        <v>0</v>
      </c>
      <c r="R251" s="101">
        <f t="shared" ca="1" si="26"/>
        <v>0</v>
      </c>
      <c r="S251" s="13"/>
      <c r="T251" s="101">
        <f t="shared" ca="1" si="27"/>
        <v>0.13187436567559802</v>
      </c>
      <c r="U251" s="101">
        <f t="shared" si="28"/>
        <v>0</v>
      </c>
      <c r="V251" s="101">
        <f t="shared" ca="1" si="29"/>
        <v>-16.714513414599988</v>
      </c>
    </row>
    <row r="252" spans="2:22" x14ac:dyDescent="0.3">
      <c r="B252" s="13">
        <v>2023</v>
      </c>
      <c r="C252" s="13">
        <v>1</v>
      </c>
      <c r="D252" s="13">
        <v>8</v>
      </c>
      <c r="E252" s="83" t="s">
        <v>107</v>
      </c>
      <c r="F252" s="13">
        <v>1</v>
      </c>
      <c r="G252" s="13">
        <v>21</v>
      </c>
      <c r="H252" s="13" t="s">
        <v>69</v>
      </c>
      <c r="I252" s="13" t="s">
        <v>54</v>
      </c>
      <c r="J252" s="13"/>
      <c r="K252" s="13" t="s">
        <v>28</v>
      </c>
      <c r="L252" s="12">
        <f t="shared" ca="1" si="22"/>
        <v>2.117299557522021</v>
      </c>
      <c r="M252" s="101">
        <f t="shared" ca="1" si="23"/>
        <v>0.11151816769468485</v>
      </c>
      <c r="N252" s="101">
        <f t="shared" ca="1" si="30"/>
        <v>12.924279738713002</v>
      </c>
      <c r="O252" s="101">
        <f t="shared" ca="1" si="24"/>
        <v>0.22845662225662605</v>
      </c>
      <c r="Q252" s="12">
        <f t="shared" ca="1" si="25"/>
        <v>0</v>
      </c>
      <c r="R252" s="101">
        <f t="shared" ca="1" si="26"/>
        <v>0</v>
      </c>
      <c r="S252" s="13"/>
      <c r="T252" s="101">
        <f t="shared" ca="1" si="27"/>
        <v>0.11151816769468485</v>
      </c>
      <c r="U252" s="101">
        <f t="shared" si="28"/>
        <v>0</v>
      </c>
      <c r="V252" s="101">
        <f t="shared" ca="1" si="29"/>
        <v>-16.602995246905305</v>
      </c>
    </row>
    <row r="253" spans="2:22" x14ac:dyDescent="0.3">
      <c r="B253" s="13">
        <v>2023</v>
      </c>
      <c r="C253" s="13">
        <v>1</v>
      </c>
      <c r="D253" s="13">
        <v>8</v>
      </c>
      <c r="E253" s="83" t="s">
        <v>107</v>
      </c>
      <c r="F253" s="13">
        <v>1</v>
      </c>
      <c r="G253" s="13">
        <v>22</v>
      </c>
      <c r="H253" s="13" t="s">
        <v>69</v>
      </c>
      <c r="I253" s="13" t="s">
        <v>54</v>
      </c>
      <c r="J253" s="13"/>
      <c r="K253" s="13" t="s">
        <v>28</v>
      </c>
      <c r="L253" s="12">
        <f t="shared" ca="1" si="22"/>
        <v>2.1863797789258514</v>
      </c>
      <c r="M253" s="101">
        <f t="shared" ca="1" si="23"/>
        <v>0.11515662295602459</v>
      </c>
      <c r="N253" s="101">
        <f t="shared" ca="1" si="30"/>
        <v>12.924279738713002</v>
      </c>
      <c r="O253" s="101">
        <f t="shared" ca="1" si="24"/>
        <v>0.23591037814609936</v>
      </c>
      <c r="Q253" s="12">
        <f t="shared" ca="1" si="25"/>
        <v>0</v>
      </c>
      <c r="R253" s="101">
        <f t="shared" ca="1" si="26"/>
        <v>0</v>
      </c>
      <c r="S253" s="13"/>
      <c r="T253" s="101">
        <f t="shared" ca="1" si="27"/>
        <v>0.11515662295602459</v>
      </c>
      <c r="U253" s="101">
        <f t="shared" si="28"/>
        <v>0</v>
      </c>
      <c r="V253" s="101">
        <f t="shared" ca="1" si="29"/>
        <v>-16.48783862394928</v>
      </c>
    </row>
    <row r="254" spans="2:22" x14ac:dyDescent="0.3">
      <c r="B254" s="13">
        <v>2023</v>
      </c>
      <c r="C254" s="13">
        <v>1</v>
      </c>
      <c r="D254" s="13">
        <v>8</v>
      </c>
      <c r="E254" s="83" t="s">
        <v>107</v>
      </c>
      <c r="F254" s="13">
        <v>1</v>
      </c>
      <c r="G254" s="13">
        <v>23</v>
      </c>
      <c r="H254" s="13" t="s">
        <v>69</v>
      </c>
      <c r="I254" s="13" t="s">
        <v>54</v>
      </c>
      <c r="J254" s="13"/>
      <c r="K254" s="13" t="s">
        <v>28</v>
      </c>
      <c r="L254" s="12">
        <f t="shared" ca="1" si="22"/>
        <v>1.804080503710487</v>
      </c>
      <c r="M254" s="101">
        <f t="shared" ca="1" si="23"/>
        <v>9.5020920130431355E-2</v>
      </c>
      <c r="N254" s="101">
        <f t="shared" ca="1" si="30"/>
        <v>12.924279738713002</v>
      </c>
      <c r="O254" s="101">
        <f t="shared" ca="1" si="24"/>
        <v>0.19466028635036153</v>
      </c>
      <c r="Q254" s="12">
        <f t="shared" ca="1" si="25"/>
        <v>0</v>
      </c>
      <c r="R254" s="101">
        <f t="shared" ca="1" si="26"/>
        <v>0</v>
      </c>
      <c r="S254" s="13"/>
      <c r="T254" s="101">
        <f t="shared" ca="1" si="27"/>
        <v>9.5020920130431355E-2</v>
      </c>
      <c r="U254" s="101">
        <f t="shared" si="28"/>
        <v>0</v>
      </c>
      <c r="V254" s="101">
        <f t="shared" ca="1" si="29"/>
        <v>-16.392817703818849</v>
      </c>
    </row>
    <row r="255" spans="2:22" x14ac:dyDescent="0.3">
      <c r="B255" s="13">
        <v>2023</v>
      </c>
      <c r="C255" s="13">
        <v>1</v>
      </c>
      <c r="D255" s="13">
        <v>9</v>
      </c>
      <c r="E255" s="83" t="s">
        <v>108</v>
      </c>
      <c r="F255" s="13">
        <v>2</v>
      </c>
      <c r="G255" s="13">
        <v>0</v>
      </c>
      <c r="H255" s="13" t="s">
        <v>69</v>
      </c>
      <c r="I255" s="13" t="s">
        <v>54</v>
      </c>
      <c r="J255" s="13"/>
      <c r="K255" s="13" t="s">
        <v>27</v>
      </c>
      <c r="L255" s="12">
        <f t="shared" ca="1" si="22"/>
        <v>2.0360895301757909</v>
      </c>
      <c r="M255" s="101">
        <f t="shared" ca="1" si="23"/>
        <v>0.10724083555435891</v>
      </c>
      <c r="N255" s="101">
        <f t="shared" ca="1" si="30"/>
        <v>12.924279738713002</v>
      </c>
      <c r="O255" s="101">
        <f t="shared" ca="1" si="24"/>
        <v>0.21969406030596783</v>
      </c>
      <c r="Q255" s="12">
        <f t="shared" ca="1" si="25"/>
        <v>0</v>
      </c>
      <c r="R255" s="101">
        <f t="shared" ca="1" si="26"/>
        <v>0</v>
      </c>
      <c r="S255" s="13"/>
      <c r="T255" s="101">
        <f t="shared" ca="1" si="27"/>
        <v>0.10724083555435891</v>
      </c>
      <c r="U255" s="101">
        <f t="shared" si="28"/>
        <v>0</v>
      </c>
      <c r="V255" s="101">
        <f t="shared" ca="1" si="29"/>
        <v>-16.285576868264492</v>
      </c>
    </row>
    <row r="256" spans="2:22" x14ac:dyDescent="0.3">
      <c r="B256" s="13">
        <v>2023</v>
      </c>
      <c r="C256" s="13">
        <v>1</v>
      </c>
      <c r="D256" s="13">
        <v>9</v>
      </c>
      <c r="E256" s="83" t="s">
        <v>108</v>
      </c>
      <c r="F256" s="13">
        <v>2</v>
      </c>
      <c r="G256" s="13">
        <v>1</v>
      </c>
      <c r="H256" s="13" t="s">
        <v>69</v>
      </c>
      <c r="I256" s="13" t="s">
        <v>54</v>
      </c>
      <c r="J256" s="13"/>
      <c r="K256" s="13" t="s">
        <v>27</v>
      </c>
      <c r="L256" s="12">
        <f t="shared" ref="L256:L319" ca="1" si="31">IF(K256="Weekday",_xlfn.NORM.INV(RAND(),VLOOKUP(G256,$J$5:$N$28,4),VLOOKUP(G256,$J$5:$N$28,5)),_xlfn.NORM.INV(RAND(),VLOOKUP(G256,$P$5:$T$28,4),VLOOKUP(G256,$P$5:$T$28,5)))*VLOOKUP(C256,$P$32:$R$43,3)</f>
        <v>1.2162118750229771</v>
      </c>
      <c r="M256" s="101">
        <f t="shared" ref="M256:M319" ca="1" si="32">IF(I256="Winter",VLOOKUP(G256,$J$40:$L$43,3),VLOOKUP(G256,$J$40:$L$43,2))*L256</f>
        <v>6.4057879457460207E-2</v>
      </c>
      <c r="N256" s="101">
        <f t="shared" ca="1" si="30"/>
        <v>12.924279738713002</v>
      </c>
      <c r="O256" s="101">
        <f t="shared" ref="O256:O319" ca="1" si="33">IF(I256="Winter",VLOOKUP(G256,$J$46:$L$49,3),VLOOKUP(G256,$J$46:$L$49,2))*L256</f>
        <v>0.13122926131497922</v>
      </c>
      <c r="Q256" s="12">
        <f t="shared" ref="Q256:Q319" ca="1" si="34">MIN(MAX(AND(IF(G256&gt;=VLOOKUP(C256,$O$46:$T$57,5),1,0),IF(G256&lt;=VLOOKUP(C256,$O$46:$T$57,6),1,0))*$G$50*_xlfn.NORM.INV(RAND(),VLOOKUP(C256,$B$4:$F$15,4),VLOOKUP(C256,$B$4:$F$15,4)),0),0.2)*$G$51</f>
        <v>0</v>
      </c>
      <c r="R256" s="101">
        <f t="shared" ref="R256:R319" ca="1" si="35">MAX(Q256-L256,0)*$G$52</f>
        <v>0</v>
      </c>
      <c r="S256" s="13"/>
      <c r="T256" s="101">
        <f t="shared" ref="T256:T319" ca="1" si="36">MAX(L256-Q256,0)*IF(I256="Winter",VLOOKUP(G256,$J$40:$L$43,3),VLOOKUP(G256,$J$40:$L$43,2))</f>
        <v>6.4057879457460207E-2</v>
      </c>
      <c r="U256" s="101">
        <f t="shared" si="28"/>
        <v>0</v>
      </c>
      <c r="V256" s="101">
        <f t="shared" ca="1" si="29"/>
        <v>-16.221518988807031</v>
      </c>
    </row>
    <row r="257" spans="2:22" x14ac:dyDescent="0.3">
      <c r="B257" s="13">
        <v>2023</v>
      </c>
      <c r="C257" s="13">
        <v>1</v>
      </c>
      <c r="D257" s="13">
        <v>9</v>
      </c>
      <c r="E257" s="83" t="s">
        <v>108</v>
      </c>
      <c r="F257" s="13">
        <v>2</v>
      </c>
      <c r="G257" s="13">
        <v>2</v>
      </c>
      <c r="H257" s="13" t="s">
        <v>69</v>
      </c>
      <c r="I257" s="13" t="s">
        <v>54</v>
      </c>
      <c r="J257" s="13"/>
      <c r="K257" s="13" t="s">
        <v>27</v>
      </c>
      <c r="L257" s="12">
        <f t="shared" ca="1" si="31"/>
        <v>1.12155725221066</v>
      </c>
      <c r="M257" s="101">
        <f t="shared" ca="1" si="32"/>
        <v>5.9072420473935468E-2</v>
      </c>
      <c r="N257" s="101">
        <f t="shared" ca="1" si="30"/>
        <v>12.924279738713002</v>
      </c>
      <c r="O257" s="101">
        <f t="shared" ca="1" si="33"/>
        <v>0.12101602751353022</v>
      </c>
      <c r="Q257" s="12">
        <f t="shared" ca="1" si="34"/>
        <v>0</v>
      </c>
      <c r="R257" s="101">
        <f t="shared" ca="1" si="35"/>
        <v>0</v>
      </c>
      <c r="S257" s="13"/>
      <c r="T257" s="101">
        <f t="shared" ca="1" si="36"/>
        <v>5.9072420473935468E-2</v>
      </c>
      <c r="U257" s="101">
        <f t="shared" ref="U257:U320" si="37">IF(H257="On-Peak",IF(I257="Winter",((L257*$D$48)/60),((L257*$D$47)/60)),0)</f>
        <v>0</v>
      </c>
      <c r="V257" s="101">
        <f t="shared" ref="V257:V320" ca="1" si="38">V256+MAX(T257-R257,0)-MAX(R257-T257,0)+MAX(U257-R257,0)-MAX(R257-U257,0)</f>
        <v>-16.162446568333095</v>
      </c>
    </row>
    <row r="258" spans="2:22" x14ac:dyDescent="0.3">
      <c r="B258" s="13">
        <v>2023</v>
      </c>
      <c r="C258" s="13">
        <v>1</v>
      </c>
      <c r="D258" s="13">
        <v>9</v>
      </c>
      <c r="E258" s="83" t="s">
        <v>108</v>
      </c>
      <c r="F258" s="13">
        <v>2</v>
      </c>
      <c r="G258" s="13">
        <v>3</v>
      </c>
      <c r="H258" s="13" t="s">
        <v>69</v>
      </c>
      <c r="I258" s="13" t="s">
        <v>54</v>
      </c>
      <c r="J258" s="13"/>
      <c r="K258" s="13" t="s">
        <v>27</v>
      </c>
      <c r="L258" s="12">
        <f t="shared" ca="1" si="31"/>
        <v>1.2208803848699576</v>
      </c>
      <c r="M258" s="101">
        <f t="shared" ca="1" si="32"/>
        <v>6.4303769871100674E-2</v>
      </c>
      <c r="N258" s="101">
        <f t="shared" ca="1" si="30"/>
        <v>12.924279738713002</v>
      </c>
      <c r="O258" s="101">
        <f t="shared" ca="1" si="33"/>
        <v>0.13173299352746842</v>
      </c>
      <c r="Q258" s="12">
        <f t="shared" ca="1" si="34"/>
        <v>0</v>
      </c>
      <c r="R258" s="101">
        <f t="shared" ca="1" si="35"/>
        <v>0</v>
      </c>
      <c r="S258" s="13"/>
      <c r="T258" s="101">
        <f t="shared" ca="1" si="36"/>
        <v>6.4303769871100674E-2</v>
      </c>
      <c r="U258" s="101">
        <f t="shared" si="37"/>
        <v>0</v>
      </c>
      <c r="V258" s="101">
        <f t="shared" ca="1" si="38"/>
        <v>-16.098142798461996</v>
      </c>
    </row>
    <row r="259" spans="2:22" x14ac:dyDescent="0.3">
      <c r="B259" s="13">
        <v>2023</v>
      </c>
      <c r="C259" s="13">
        <v>1</v>
      </c>
      <c r="D259" s="13">
        <v>9</v>
      </c>
      <c r="E259" s="83" t="s">
        <v>108</v>
      </c>
      <c r="F259" s="13">
        <v>2</v>
      </c>
      <c r="G259" s="13">
        <v>4</v>
      </c>
      <c r="H259" s="13" t="s">
        <v>69</v>
      </c>
      <c r="I259" s="13" t="s">
        <v>54</v>
      </c>
      <c r="J259" s="13"/>
      <c r="K259" s="13" t="s">
        <v>27</v>
      </c>
      <c r="L259" s="12">
        <f t="shared" ca="1" si="31"/>
        <v>1.0805762260477718</v>
      </c>
      <c r="M259" s="101">
        <f t="shared" ca="1" si="32"/>
        <v>5.6913949825936144E-2</v>
      </c>
      <c r="N259" s="101">
        <f t="shared" ca="1" si="30"/>
        <v>12.924279738713002</v>
      </c>
      <c r="O259" s="101">
        <f t="shared" ca="1" si="33"/>
        <v>0.11659417479055458</v>
      </c>
      <c r="Q259" s="12">
        <f t="shared" ca="1" si="34"/>
        <v>0</v>
      </c>
      <c r="R259" s="101">
        <f t="shared" ca="1" si="35"/>
        <v>0</v>
      </c>
      <c r="S259" s="13"/>
      <c r="T259" s="101">
        <f t="shared" ca="1" si="36"/>
        <v>5.6913949825936144E-2</v>
      </c>
      <c r="U259" s="101">
        <f t="shared" si="37"/>
        <v>0</v>
      </c>
      <c r="V259" s="101">
        <f t="shared" ca="1" si="38"/>
        <v>-16.041228848636059</v>
      </c>
    </row>
    <row r="260" spans="2:22" x14ac:dyDescent="0.3">
      <c r="B260" s="13">
        <v>2023</v>
      </c>
      <c r="C260" s="13">
        <v>1</v>
      </c>
      <c r="D260" s="13">
        <v>9</v>
      </c>
      <c r="E260" s="83" t="s">
        <v>108</v>
      </c>
      <c r="F260" s="13">
        <v>2</v>
      </c>
      <c r="G260" s="13">
        <v>5</v>
      </c>
      <c r="H260" s="13" t="s">
        <v>69</v>
      </c>
      <c r="I260" s="13" t="s">
        <v>54</v>
      </c>
      <c r="J260" s="13"/>
      <c r="K260" s="13" t="s">
        <v>27</v>
      </c>
      <c r="L260" s="12">
        <f t="shared" ca="1" si="31"/>
        <v>1.2256597851620312</v>
      </c>
      <c r="M260" s="101">
        <f t="shared" ca="1" si="32"/>
        <v>6.4555500884484182E-2</v>
      </c>
      <c r="N260" s="101">
        <f t="shared" ca="1" si="30"/>
        <v>12.924279738713002</v>
      </c>
      <c r="O260" s="101">
        <f t="shared" ca="1" si="33"/>
        <v>0.13224869081898316</v>
      </c>
      <c r="Q260" s="12">
        <f t="shared" ca="1" si="34"/>
        <v>0</v>
      </c>
      <c r="R260" s="101">
        <f t="shared" ca="1" si="35"/>
        <v>0</v>
      </c>
      <c r="S260" s="13"/>
      <c r="T260" s="101">
        <f t="shared" ca="1" si="36"/>
        <v>6.4555500884484182E-2</v>
      </c>
      <c r="U260" s="101">
        <f t="shared" si="37"/>
        <v>0</v>
      </c>
      <c r="V260" s="101">
        <f t="shared" ca="1" si="38"/>
        <v>-15.976673347751575</v>
      </c>
    </row>
    <row r="261" spans="2:22" x14ac:dyDescent="0.3">
      <c r="B261" s="13">
        <v>2023</v>
      </c>
      <c r="C261" s="13">
        <v>1</v>
      </c>
      <c r="D261" s="13">
        <v>9</v>
      </c>
      <c r="E261" s="83" t="s">
        <v>108</v>
      </c>
      <c r="F261" s="13">
        <v>2</v>
      </c>
      <c r="G261" s="13">
        <v>6</v>
      </c>
      <c r="H261" s="13" t="s">
        <v>69</v>
      </c>
      <c r="I261" s="13" t="s">
        <v>54</v>
      </c>
      <c r="J261" s="13"/>
      <c r="K261" s="13" t="s">
        <v>27</v>
      </c>
      <c r="L261" s="12">
        <f t="shared" ca="1" si="31"/>
        <v>1.1437133125221841</v>
      </c>
      <c r="M261" s="101">
        <f t="shared" ca="1" si="32"/>
        <v>6.0239380170543436E-2</v>
      </c>
      <c r="N261" s="101">
        <f t="shared" ca="1" si="30"/>
        <v>12.924279738713002</v>
      </c>
      <c r="O261" s="101">
        <f t="shared" ca="1" si="33"/>
        <v>0.12340666642114366</v>
      </c>
      <c r="Q261" s="12">
        <f t="shared" ca="1" si="34"/>
        <v>0</v>
      </c>
      <c r="R261" s="101">
        <f t="shared" ca="1" si="35"/>
        <v>0</v>
      </c>
      <c r="S261" s="13"/>
      <c r="T261" s="101">
        <f t="shared" ca="1" si="36"/>
        <v>6.0239380170543436E-2</v>
      </c>
      <c r="U261" s="101">
        <f t="shared" si="37"/>
        <v>0</v>
      </c>
      <c r="V261" s="101">
        <f t="shared" ca="1" si="38"/>
        <v>-15.916433967581032</v>
      </c>
    </row>
    <row r="262" spans="2:22" x14ac:dyDescent="0.3">
      <c r="B262" s="13">
        <v>2023</v>
      </c>
      <c r="C262" s="13">
        <v>1</v>
      </c>
      <c r="D262" s="13">
        <v>9</v>
      </c>
      <c r="E262" s="83" t="s">
        <v>108</v>
      </c>
      <c r="F262" s="13">
        <v>2</v>
      </c>
      <c r="G262" s="13">
        <v>7</v>
      </c>
      <c r="H262" s="13" t="s">
        <v>69</v>
      </c>
      <c r="I262" s="13" t="s">
        <v>54</v>
      </c>
      <c r="J262" s="13"/>
      <c r="K262" s="13" t="s">
        <v>27</v>
      </c>
      <c r="L262" s="12">
        <f t="shared" ca="1" si="31"/>
        <v>1.3815674811840932</v>
      </c>
      <c r="M262" s="101">
        <f t="shared" ca="1" si="32"/>
        <v>7.2767159233966192E-2</v>
      </c>
      <c r="N262" s="101">
        <f t="shared" ca="1" si="30"/>
        <v>12.924279738713002</v>
      </c>
      <c r="O262" s="101">
        <f t="shared" ca="1" si="33"/>
        <v>0.14907113121976365</v>
      </c>
      <c r="Q262" s="12">
        <f t="shared" ca="1" si="34"/>
        <v>2.1280236983812442</v>
      </c>
      <c r="R262" s="101">
        <f t="shared" ca="1" si="35"/>
        <v>6.3187518785738833E-2</v>
      </c>
      <c r="S262" s="13"/>
      <c r="T262" s="101">
        <f t="shared" ca="1" si="36"/>
        <v>0</v>
      </c>
      <c r="U262" s="101">
        <f t="shared" si="37"/>
        <v>0</v>
      </c>
      <c r="V262" s="101">
        <f t="shared" ca="1" si="38"/>
        <v>-16.04280900515251</v>
      </c>
    </row>
    <row r="263" spans="2:22" x14ac:dyDescent="0.3">
      <c r="B263" s="13">
        <v>2023</v>
      </c>
      <c r="C263" s="13">
        <v>1</v>
      </c>
      <c r="D263" s="13">
        <v>9</v>
      </c>
      <c r="E263" s="83" t="s">
        <v>108</v>
      </c>
      <c r="F263" s="13">
        <v>2</v>
      </c>
      <c r="G263" s="13">
        <v>8</v>
      </c>
      <c r="H263" s="13" t="s">
        <v>69</v>
      </c>
      <c r="I263" s="13" t="s">
        <v>54</v>
      </c>
      <c r="J263" s="13"/>
      <c r="K263" s="13" t="s">
        <v>27</v>
      </c>
      <c r="L263" s="12">
        <f t="shared" ca="1" si="31"/>
        <v>1.7324287514613488</v>
      </c>
      <c r="M263" s="101">
        <f t="shared" ca="1" si="32"/>
        <v>9.1247022339469241E-2</v>
      </c>
      <c r="N263" s="101">
        <f t="shared" ca="1" si="30"/>
        <v>12.924279738713002</v>
      </c>
      <c r="O263" s="101">
        <f t="shared" ca="1" si="33"/>
        <v>0.18692906228267953</v>
      </c>
      <c r="Q263" s="12">
        <f t="shared" ca="1" si="34"/>
        <v>5.6000000000000005</v>
      </c>
      <c r="R263" s="101">
        <f t="shared" ca="1" si="35"/>
        <v>0.32738990618879688</v>
      </c>
      <c r="S263" s="13"/>
      <c r="T263" s="101">
        <f t="shared" ca="1" si="36"/>
        <v>0</v>
      </c>
      <c r="U263" s="101">
        <f t="shared" si="37"/>
        <v>0</v>
      </c>
      <c r="V263" s="101">
        <f t="shared" ca="1" si="38"/>
        <v>-16.6975888175301</v>
      </c>
    </row>
    <row r="264" spans="2:22" x14ac:dyDescent="0.3">
      <c r="B264" s="13">
        <v>2023</v>
      </c>
      <c r="C264" s="13">
        <v>1</v>
      </c>
      <c r="D264" s="13">
        <v>9</v>
      </c>
      <c r="E264" s="83" t="s">
        <v>108</v>
      </c>
      <c r="F264" s="13">
        <v>2</v>
      </c>
      <c r="G264" s="13">
        <v>9</v>
      </c>
      <c r="H264" s="13" t="s">
        <v>69</v>
      </c>
      <c r="I264" s="13" t="s">
        <v>54</v>
      </c>
      <c r="J264" s="13"/>
      <c r="K264" s="13" t="s">
        <v>27</v>
      </c>
      <c r="L264" s="12">
        <f t="shared" ca="1" si="31"/>
        <v>0.98481909142769963</v>
      </c>
      <c r="M264" s="101">
        <f t="shared" ca="1" si="32"/>
        <v>5.1870421545496939E-2</v>
      </c>
      <c r="N264" s="101">
        <f t="shared" ca="1" si="30"/>
        <v>12.924279738713002</v>
      </c>
      <c r="O264" s="101">
        <f t="shared" ca="1" si="33"/>
        <v>0.10626197996504878</v>
      </c>
      <c r="Q264" s="12">
        <f t="shared" ca="1" si="34"/>
        <v>5.6000000000000005</v>
      </c>
      <c r="R264" s="101">
        <f t="shared" ca="1" si="35"/>
        <v>0.39067506391064527</v>
      </c>
      <c r="S264" s="13"/>
      <c r="T264" s="101">
        <f t="shared" ca="1" si="36"/>
        <v>0</v>
      </c>
      <c r="U264" s="101">
        <f t="shared" si="37"/>
        <v>0</v>
      </c>
      <c r="V264" s="101">
        <f t="shared" ca="1" si="38"/>
        <v>-17.478938945351391</v>
      </c>
    </row>
    <row r="265" spans="2:22" x14ac:dyDescent="0.3">
      <c r="B265" s="13">
        <v>2023</v>
      </c>
      <c r="C265" s="13">
        <v>1</v>
      </c>
      <c r="D265" s="13">
        <v>9</v>
      </c>
      <c r="E265" s="83" t="s">
        <v>108</v>
      </c>
      <c r="F265" s="13">
        <v>2</v>
      </c>
      <c r="G265" s="13">
        <v>10</v>
      </c>
      <c r="H265" s="13" t="s">
        <v>70</v>
      </c>
      <c r="I265" s="13" t="s">
        <v>54</v>
      </c>
      <c r="J265" s="13"/>
      <c r="K265" s="13" t="s">
        <v>27</v>
      </c>
      <c r="L265" s="12">
        <f t="shared" ca="1" si="31"/>
        <v>1.5990186275511162</v>
      </c>
      <c r="M265" s="101">
        <f t="shared" ca="1" si="32"/>
        <v>5.0624929748268342E-2</v>
      </c>
      <c r="N265" s="101">
        <f t="shared" ca="1" si="30"/>
        <v>12.924279738713002</v>
      </c>
      <c r="O265" s="101">
        <f t="shared" ca="1" si="33"/>
        <v>5.0624929748268342E-2</v>
      </c>
      <c r="Q265" s="12">
        <f t="shared" ca="1" si="34"/>
        <v>5.6000000000000005</v>
      </c>
      <c r="R265" s="101">
        <f t="shared" ca="1" si="35"/>
        <v>0.33868307317779811</v>
      </c>
      <c r="S265" s="13"/>
      <c r="T265" s="101">
        <f t="shared" ca="1" si="36"/>
        <v>0</v>
      </c>
      <c r="U265" s="101">
        <f t="shared" si="37"/>
        <v>0</v>
      </c>
      <c r="V265" s="101">
        <f t="shared" ca="1" si="38"/>
        <v>-18.156305091706987</v>
      </c>
    </row>
    <row r="266" spans="2:22" x14ac:dyDescent="0.3">
      <c r="B266" s="13">
        <v>2023</v>
      </c>
      <c r="C266" s="13">
        <v>1</v>
      </c>
      <c r="D266" s="13">
        <v>9</v>
      </c>
      <c r="E266" s="83" t="s">
        <v>108</v>
      </c>
      <c r="F266" s="13">
        <v>2</v>
      </c>
      <c r="G266" s="13">
        <v>11</v>
      </c>
      <c r="H266" s="13" t="s">
        <v>70</v>
      </c>
      <c r="I266" s="13" t="s">
        <v>54</v>
      </c>
      <c r="J266" s="13"/>
      <c r="K266" s="13" t="s">
        <v>27</v>
      </c>
      <c r="L266" s="12">
        <f t="shared" ca="1" si="31"/>
        <v>0.97743232764428323</v>
      </c>
      <c r="M266" s="101">
        <f t="shared" ca="1" si="32"/>
        <v>3.0945507493218009E-2</v>
      </c>
      <c r="N266" s="101">
        <f t="shared" ca="1" si="30"/>
        <v>12.924279738713002</v>
      </c>
      <c r="O266" s="101">
        <f t="shared" ca="1" si="33"/>
        <v>3.0945507493218009E-2</v>
      </c>
      <c r="Q266" s="12">
        <f t="shared" ca="1" si="34"/>
        <v>5.6000000000000005</v>
      </c>
      <c r="R266" s="101">
        <f t="shared" ca="1" si="35"/>
        <v>0.39130035346491143</v>
      </c>
      <c r="S266" s="13"/>
      <c r="T266" s="101">
        <f t="shared" ca="1" si="36"/>
        <v>0</v>
      </c>
      <c r="U266" s="101">
        <f t="shared" si="37"/>
        <v>0</v>
      </c>
      <c r="V266" s="101">
        <f t="shared" ca="1" si="38"/>
        <v>-18.938905798636807</v>
      </c>
    </row>
    <row r="267" spans="2:22" x14ac:dyDescent="0.3">
      <c r="B267" s="13">
        <v>2023</v>
      </c>
      <c r="C267" s="13">
        <v>1</v>
      </c>
      <c r="D267" s="13">
        <v>9</v>
      </c>
      <c r="E267" s="83" t="s">
        <v>108</v>
      </c>
      <c r="F267" s="13">
        <v>2</v>
      </c>
      <c r="G267" s="13">
        <v>12</v>
      </c>
      <c r="H267" s="13" t="s">
        <v>70</v>
      </c>
      <c r="I267" s="13" t="s">
        <v>54</v>
      </c>
      <c r="J267" s="13"/>
      <c r="K267" s="13" t="s">
        <v>27</v>
      </c>
      <c r="L267" s="12">
        <f t="shared" ca="1" si="31"/>
        <v>0.83350656945961621</v>
      </c>
      <c r="M267" s="101">
        <f t="shared" ca="1" si="32"/>
        <v>2.638881798909145E-2</v>
      </c>
      <c r="N267" s="101">
        <f t="shared" ca="1" si="30"/>
        <v>12.924279738713002</v>
      </c>
      <c r="O267" s="101">
        <f t="shared" ca="1" si="33"/>
        <v>2.638881798909145E-2</v>
      </c>
      <c r="Q267" s="12">
        <f t="shared" ca="1" si="34"/>
        <v>5.6000000000000005</v>
      </c>
      <c r="R267" s="101">
        <f t="shared" ca="1" si="35"/>
        <v>0.40348366889524356</v>
      </c>
      <c r="S267" s="13"/>
      <c r="T267" s="101">
        <f t="shared" ca="1" si="36"/>
        <v>0</v>
      </c>
      <c r="U267" s="101">
        <f t="shared" si="37"/>
        <v>0</v>
      </c>
      <c r="V267" s="101">
        <f t="shared" ca="1" si="38"/>
        <v>-19.745873136427296</v>
      </c>
    </row>
    <row r="268" spans="2:22" x14ac:dyDescent="0.3">
      <c r="B268" s="13">
        <v>2023</v>
      </c>
      <c r="C268" s="13">
        <v>1</v>
      </c>
      <c r="D268" s="13">
        <v>9</v>
      </c>
      <c r="E268" s="83" t="s">
        <v>108</v>
      </c>
      <c r="F268" s="13">
        <v>2</v>
      </c>
      <c r="G268" s="13">
        <v>13</v>
      </c>
      <c r="H268" s="13" t="s">
        <v>70</v>
      </c>
      <c r="I268" s="13" t="s">
        <v>54</v>
      </c>
      <c r="J268" s="13"/>
      <c r="K268" s="13" t="s">
        <v>27</v>
      </c>
      <c r="L268" s="12">
        <f t="shared" ca="1" si="31"/>
        <v>1.4082766642453977</v>
      </c>
      <c r="M268" s="101">
        <f t="shared" ca="1" si="32"/>
        <v>4.4586039190009294E-2</v>
      </c>
      <c r="N268" s="101">
        <f t="shared" ca="1" si="30"/>
        <v>12.924279738713002</v>
      </c>
      <c r="O268" s="101">
        <f t="shared" ca="1" si="33"/>
        <v>4.4586039190009294E-2</v>
      </c>
      <c r="Q268" s="12">
        <f t="shared" ca="1" si="34"/>
        <v>5.6000000000000005</v>
      </c>
      <c r="R268" s="101">
        <f t="shared" ca="1" si="35"/>
        <v>0.35482938037162709</v>
      </c>
      <c r="S268" s="13"/>
      <c r="T268" s="101">
        <f t="shared" ca="1" si="36"/>
        <v>0</v>
      </c>
      <c r="U268" s="101">
        <f t="shared" si="37"/>
        <v>0</v>
      </c>
      <c r="V268" s="101">
        <f t="shared" ca="1" si="38"/>
        <v>-20.455531897170548</v>
      </c>
    </row>
    <row r="269" spans="2:22" x14ac:dyDescent="0.3">
      <c r="B269" s="13">
        <v>2023</v>
      </c>
      <c r="C269" s="13">
        <v>1</v>
      </c>
      <c r="D269" s="13">
        <v>9</v>
      </c>
      <c r="E269" s="83" t="s">
        <v>108</v>
      </c>
      <c r="F269" s="13">
        <v>2</v>
      </c>
      <c r="G269" s="13">
        <v>14</v>
      </c>
      <c r="H269" s="13" t="s">
        <v>70</v>
      </c>
      <c r="I269" s="13" t="s">
        <v>54</v>
      </c>
      <c r="J269" s="13"/>
      <c r="K269" s="13" t="s">
        <v>27</v>
      </c>
      <c r="L269" s="12">
        <f t="shared" ca="1" si="31"/>
        <v>1.8057812294157896</v>
      </c>
      <c r="M269" s="101">
        <f t="shared" ca="1" si="32"/>
        <v>5.7171033723303899E-2</v>
      </c>
      <c r="N269" s="101">
        <f t="shared" ca="1" si="30"/>
        <v>12.924279738713002</v>
      </c>
      <c r="O269" s="101">
        <f t="shared" ca="1" si="33"/>
        <v>5.7171033723303899E-2</v>
      </c>
      <c r="Q269" s="12">
        <f t="shared" ca="1" si="34"/>
        <v>5.6000000000000005</v>
      </c>
      <c r="R269" s="101">
        <f t="shared" ca="1" si="35"/>
        <v>0.32118061892995348</v>
      </c>
      <c r="S269" s="13"/>
      <c r="T269" s="101">
        <f t="shared" ca="1" si="36"/>
        <v>0</v>
      </c>
      <c r="U269" s="101">
        <f t="shared" si="37"/>
        <v>0</v>
      </c>
      <c r="V269" s="101">
        <f t="shared" ca="1" si="38"/>
        <v>-21.097893135030457</v>
      </c>
    </row>
    <row r="270" spans="2:22" x14ac:dyDescent="0.3">
      <c r="B270" s="13">
        <v>2023</v>
      </c>
      <c r="C270" s="13">
        <v>1</v>
      </c>
      <c r="D270" s="13">
        <v>9</v>
      </c>
      <c r="E270" s="83" t="s">
        <v>108</v>
      </c>
      <c r="F270" s="13">
        <v>2</v>
      </c>
      <c r="G270" s="13">
        <v>15</v>
      </c>
      <c r="H270" s="13" t="s">
        <v>70</v>
      </c>
      <c r="I270" s="13" t="s">
        <v>54</v>
      </c>
      <c r="J270" s="13"/>
      <c r="K270" s="13" t="s">
        <v>27</v>
      </c>
      <c r="L270" s="12">
        <f t="shared" ca="1" si="31"/>
        <v>1.8776224559104413</v>
      </c>
      <c r="M270" s="101">
        <f t="shared" ca="1" si="32"/>
        <v>5.944552695412457E-2</v>
      </c>
      <c r="N270" s="101">
        <f t="shared" ca="1" si="30"/>
        <v>12.924279738713002</v>
      </c>
      <c r="O270" s="101">
        <f t="shared" ca="1" si="33"/>
        <v>5.944552695412457E-2</v>
      </c>
      <c r="Q270" s="12">
        <f t="shared" ca="1" si="34"/>
        <v>2.3919144168782256</v>
      </c>
      <c r="R270" s="101">
        <f t="shared" ca="1" si="35"/>
        <v>4.353481449592294E-2</v>
      </c>
      <c r="S270" s="13"/>
      <c r="T270" s="101">
        <f t="shared" ca="1" si="36"/>
        <v>0</v>
      </c>
      <c r="U270" s="101">
        <f t="shared" si="37"/>
        <v>0</v>
      </c>
      <c r="V270" s="101">
        <f t="shared" ca="1" si="38"/>
        <v>-21.184962764022305</v>
      </c>
    </row>
    <row r="271" spans="2:22" x14ac:dyDescent="0.3">
      <c r="B271" s="13">
        <v>2023</v>
      </c>
      <c r="C271" s="13">
        <v>1</v>
      </c>
      <c r="D271" s="13">
        <v>9</v>
      </c>
      <c r="E271" s="83" t="s">
        <v>108</v>
      </c>
      <c r="F271" s="13">
        <v>2</v>
      </c>
      <c r="G271" s="13">
        <v>16</v>
      </c>
      <c r="H271" s="13" t="s">
        <v>71</v>
      </c>
      <c r="I271" s="13" t="s">
        <v>54</v>
      </c>
      <c r="J271" s="13"/>
      <c r="K271" s="13" t="s">
        <v>27</v>
      </c>
      <c r="L271" s="12">
        <f t="shared" ca="1" si="31"/>
        <v>2.1347483604928805</v>
      </c>
      <c r="M271" s="101">
        <f t="shared" ca="1" si="32"/>
        <v>0.18595792968253483</v>
      </c>
      <c r="N271" s="101">
        <f t="shared" ca="1" si="30"/>
        <v>13.345714644213638</v>
      </c>
      <c r="O271" s="101">
        <f t="shared" ca="1" si="33"/>
        <v>0.60167882540491835</v>
      </c>
      <c r="Q271" s="12">
        <f t="shared" ca="1" si="34"/>
        <v>5.6000000000000005</v>
      </c>
      <c r="R271" s="101">
        <f t="shared" ca="1" si="35"/>
        <v>0.29333355128427774</v>
      </c>
      <c r="S271" s="13"/>
      <c r="T271" s="101">
        <f t="shared" ca="1" si="36"/>
        <v>0</v>
      </c>
      <c r="U271" s="101">
        <f t="shared" ca="1" si="37"/>
        <v>0.42143490550063617</v>
      </c>
      <c r="V271" s="101">
        <f t="shared" ca="1" si="38"/>
        <v>-21.350194961090224</v>
      </c>
    </row>
    <row r="272" spans="2:22" x14ac:dyDescent="0.3">
      <c r="B272" s="13">
        <v>2023</v>
      </c>
      <c r="C272" s="13">
        <v>1</v>
      </c>
      <c r="D272" s="13">
        <v>9</v>
      </c>
      <c r="E272" s="83" t="s">
        <v>108</v>
      </c>
      <c r="F272" s="13">
        <v>2</v>
      </c>
      <c r="G272" s="13">
        <v>17</v>
      </c>
      <c r="H272" s="13" t="s">
        <v>71</v>
      </c>
      <c r="I272" s="13" t="s">
        <v>54</v>
      </c>
      <c r="J272" s="13"/>
      <c r="K272" s="13" t="s">
        <v>27</v>
      </c>
      <c r="L272" s="12">
        <f t="shared" ca="1" si="31"/>
        <v>2.2564934290659506</v>
      </c>
      <c r="M272" s="101">
        <f t="shared" ca="1" si="32"/>
        <v>0.19656314260593497</v>
      </c>
      <c r="N272" s="101">
        <f t="shared" ref="N272:N335" ca="1" si="39">IF(H272="On-Peak",IF(I272="Winter",((L272*$D$48)/60)+N271,((L272*$D$47)/60)+N271),N271)</f>
        <v>13.791184055335075</v>
      </c>
      <c r="O272" s="101">
        <f t="shared" ca="1" si="33"/>
        <v>0.63599267298223816</v>
      </c>
      <c r="Q272" s="12">
        <f t="shared" ca="1" si="34"/>
        <v>5.6000000000000005</v>
      </c>
      <c r="R272" s="101">
        <f t="shared" ca="1" si="35"/>
        <v>0.28302783122956732</v>
      </c>
      <c r="S272" s="13"/>
      <c r="T272" s="101">
        <f t="shared" ca="1" si="36"/>
        <v>0</v>
      </c>
      <c r="U272" s="101">
        <f t="shared" ca="1" si="37"/>
        <v>0.44546941112143645</v>
      </c>
      <c r="V272" s="101">
        <f t="shared" ca="1" si="38"/>
        <v>-21.470781212427923</v>
      </c>
    </row>
    <row r="273" spans="2:22" x14ac:dyDescent="0.3">
      <c r="B273" s="13">
        <v>2023</v>
      </c>
      <c r="C273" s="13">
        <v>1</v>
      </c>
      <c r="D273" s="13">
        <v>9</v>
      </c>
      <c r="E273" s="83" t="s">
        <v>108</v>
      </c>
      <c r="F273" s="13">
        <v>2</v>
      </c>
      <c r="G273" s="13">
        <v>18</v>
      </c>
      <c r="H273" s="13" t="s">
        <v>71</v>
      </c>
      <c r="I273" s="13" t="s">
        <v>54</v>
      </c>
      <c r="J273" s="13"/>
      <c r="K273" s="13" t="s">
        <v>27</v>
      </c>
      <c r="L273" s="12">
        <f t="shared" ca="1" si="31"/>
        <v>2.1289990260016722</v>
      </c>
      <c r="M273" s="101">
        <f t="shared" ca="1" si="32"/>
        <v>0.18545710515500569</v>
      </c>
      <c r="N273" s="101">
        <f t="shared" ca="1" si="39"/>
        <v>14.211483946384904</v>
      </c>
      <c r="O273" s="101">
        <f t="shared" ca="1" si="33"/>
        <v>0.60005837547857133</v>
      </c>
      <c r="Q273" s="12">
        <f t="shared" ca="1" si="34"/>
        <v>0</v>
      </c>
      <c r="R273" s="101">
        <f t="shared" ca="1" si="35"/>
        <v>0</v>
      </c>
      <c r="S273" s="13"/>
      <c r="T273" s="101">
        <f t="shared" ca="1" si="36"/>
        <v>0.18545710515500569</v>
      </c>
      <c r="U273" s="101">
        <f t="shared" ca="1" si="37"/>
        <v>0.42029989104983018</v>
      </c>
      <c r="V273" s="101">
        <f t="shared" ca="1" si="38"/>
        <v>-20.865024216223087</v>
      </c>
    </row>
    <row r="274" spans="2:22" x14ac:dyDescent="0.3">
      <c r="B274" s="13">
        <v>2023</v>
      </c>
      <c r="C274" s="13">
        <v>1</v>
      </c>
      <c r="D274" s="13">
        <v>9</v>
      </c>
      <c r="E274" s="83" t="s">
        <v>108</v>
      </c>
      <c r="F274" s="13">
        <v>2</v>
      </c>
      <c r="G274" s="13">
        <v>19</v>
      </c>
      <c r="H274" s="13" t="s">
        <v>71</v>
      </c>
      <c r="I274" s="13" t="s">
        <v>54</v>
      </c>
      <c r="J274" s="13"/>
      <c r="K274" s="13" t="s">
        <v>27</v>
      </c>
      <c r="L274" s="12">
        <f t="shared" ca="1" si="31"/>
        <v>2.2487370475097292</v>
      </c>
      <c r="M274" s="101">
        <f t="shared" ca="1" si="32"/>
        <v>0.19588748420857252</v>
      </c>
      <c r="N274" s="101">
        <f t="shared" ca="1" si="39"/>
        <v>14.655422118514117</v>
      </c>
      <c r="O274" s="101">
        <f t="shared" ca="1" si="33"/>
        <v>0.63380653684061716</v>
      </c>
      <c r="Q274" s="12">
        <f t="shared" ca="1" si="34"/>
        <v>0</v>
      </c>
      <c r="R274" s="101">
        <f t="shared" ca="1" si="35"/>
        <v>0</v>
      </c>
      <c r="S274" s="13"/>
      <c r="T274" s="101">
        <f t="shared" ca="1" si="36"/>
        <v>0.19588748420857252</v>
      </c>
      <c r="U274" s="101">
        <f t="shared" ca="1" si="37"/>
        <v>0.44393817212921238</v>
      </c>
      <c r="V274" s="101">
        <f t="shared" ca="1" si="38"/>
        <v>-20.225198559885303</v>
      </c>
    </row>
    <row r="275" spans="2:22" x14ac:dyDescent="0.3">
      <c r="B275" s="13">
        <v>2023</v>
      </c>
      <c r="C275" s="13">
        <v>1</v>
      </c>
      <c r="D275" s="13">
        <v>9</v>
      </c>
      <c r="E275" s="83" t="s">
        <v>108</v>
      </c>
      <c r="F275" s="13">
        <v>2</v>
      </c>
      <c r="G275" s="13">
        <v>20</v>
      </c>
      <c r="H275" s="13" t="s">
        <v>69</v>
      </c>
      <c r="I275" s="13" t="s">
        <v>54</v>
      </c>
      <c r="J275" s="13"/>
      <c r="K275" s="13" t="s">
        <v>27</v>
      </c>
      <c r="L275" s="12">
        <f t="shared" ca="1" si="31"/>
        <v>2.1634500574154916</v>
      </c>
      <c r="M275" s="101">
        <f t="shared" ca="1" si="32"/>
        <v>0.11394891452407395</v>
      </c>
      <c r="N275" s="101">
        <f t="shared" ca="1" si="39"/>
        <v>14.655422118514117</v>
      </c>
      <c r="O275" s="101">
        <f t="shared" ca="1" si="33"/>
        <v>0.23343626119513153</v>
      </c>
      <c r="Q275" s="12">
        <f t="shared" ca="1" si="34"/>
        <v>0</v>
      </c>
      <c r="R275" s="101">
        <f t="shared" ca="1" si="35"/>
        <v>0</v>
      </c>
      <c r="S275" s="13"/>
      <c r="T275" s="101">
        <f t="shared" ca="1" si="36"/>
        <v>0.11394891452407395</v>
      </c>
      <c r="U275" s="101">
        <f t="shared" si="37"/>
        <v>0</v>
      </c>
      <c r="V275" s="101">
        <f t="shared" ca="1" si="38"/>
        <v>-20.11124964536123</v>
      </c>
    </row>
    <row r="276" spans="2:22" x14ac:dyDescent="0.3">
      <c r="B276" s="13">
        <v>2023</v>
      </c>
      <c r="C276" s="13">
        <v>1</v>
      </c>
      <c r="D276" s="13">
        <v>9</v>
      </c>
      <c r="E276" s="83" t="s">
        <v>108</v>
      </c>
      <c r="F276" s="13">
        <v>2</v>
      </c>
      <c r="G276" s="13">
        <v>21</v>
      </c>
      <c r="H276" s="13" t="s">
        <v>69</v>
      </c>
      <c r="I276" s="13" t="s">
        <v>54</v>
      </c>
      <c r="J276" s="13"/>
      <c r="K276" s="13" t="s">
        <v>27</v>
      </c>
      <c r="L276" s="12">
        <f t="shared" ca="1" si="31"/>
        <v>2.1597388057411684</v>
      </c>
      <c r="M276" s="101">
        <f t="shared" ca="1" si="32"/>
        <v>0.11375344289838735</v>
      </c>
      <c r="N276" s="101">
        <f t="shared" ca="1" si="39"/>
        <v>14.655422118514117</v>
      </c>
      <c r="O276" s="101">
        <f t="shared" ca="1" si="33"/>
        <v>0.23303581713947205</v>
      </c>
      <c r="Q276" s="12">
        <f t="shared" ca="1" si="34"/>
        <v>0</v>
      </c>
      <c r="R276" s="101">
        <f t="shared" ca="1" si="35"/>
        <v>0</v>
      </c>
      <c r="S276" s="13"/>
      <c r="T276" s="101">
        <f t="shared" ca="1" si="36"/>
        <v>0.11375344289838735</v>
      </c>
      <c r="U276" s="101">
        <f t="shared" si="37"/>
        <v>0</v>
      </c>
      <c r="V276" s="101">
        <f t="shared" ca="1" si="38"/>
        <v>-19.997496202462841</v>
      </c>
    </row>
    <row r="277" spans="2:22" x14ac:dyDescent="0.3">
      <c r="B277" s="13">
        <v>2023</v>
      </c>
      <c r="C277" s="13">
        <v>1</v>
      </c>
      <c r="D277" s="13">
        <v>9</v>
      </c>
      <c r="E277" s="83" t="s">
        <v>108</v>
      </c>
      <c r="F277" s="13">
        <v>2</v>
      </c>
      <c r="G277" s="13">
        <v>22</v>
      </c>
      <c r="H277" s="13" t="s">
        <v>69</v>
      </c>
      <c r="I277" s="13" t="s">
        <v>54</v>
      </c>
      <c r="J277" s="13"/>
      <c r="K277" s="13" t="s">
        <v>27</v>
      </c>
      <c r="L277" s="12">
        <f t="shared" ca="1" si="31"/>
        <v>2.0326773486902292</v>
      </c>
      <c r="M277" s="101">
        <f t="shared" ca="1" si="32"/>
        <v>0.10706111595551437</v>
      </c>
      <c r="N277" s="101">
        <f t="shared" ca="1" si="39"/>
        <v>14.655422118514117</v>
      </c>
      <c r="O277" s="101">
        <f t="shared" ca="1" si="33"/>
        <v>0.21932588592367572</v>
      </c>
      <c r="Q277" s="12">
        <f t="shared" ca="1" si="34"/>
        <v>0</v>
      </c>
      <c r="R277" s="101">
        <f t="shared" ca="1" si="35"/>
        <v>0</v>
      </c>
      <c r="S277" s="13"/>
      <c r="T277" s="101">
        <f t="shared" ca="1" si="36"/>
        <v>0.10706111595551437</v>
      </c>
      <c r="U277" s="101">
        <f t="shared" si="37"/>
        <v>0</v>
      </c>
      <c r="V277" s="101">
        <f t="shared" ca="1" si="38"/>
        <v>-19.890435086507328</v>
      </c>
    </row>
    <row r="278" spans="2:22" x14ac:dyDescent="0.3">
      <c r="B278" s="13">
        <v>2023</v>
      </c>
      <c r="C278" s="13">
        <v>1</v>
      </c>
      <c r="D278" s="13">
        <v>9</v>
      </c>
      <c r="E278" s="83" t="s">
        <v>108</v>
      </c>
      <c r="F278" s="13">
        <v>2</v>
      </c>
      <c r="G278" s="13">
        <v>23</v>
      </c>
      <c r="H278" s="13" t="s">
        <v>69</v>
      </c>
      <c r="I278" s="13" t="s">
        <v>54</v>
      </c>
      <c r="J278" s="13"/>
      <c r="K278" s="13" t="s">
        <v>27</v>
      </c>
      <c r="L278" s="12">
        <f t="shared" ca="1" si="31"/>
        <v>2.7053054346546204</v>
      </c>
      <c r="M278" s="101">
        <f t="shared" ca="1" si="32"/>
        <v>0.14248843724325885</v>
      </c>
      <c r="N278" s="101">
        <f t="shared" ca="1" si="39"/>
        <v>14.655422118514117</v>
      </c>
      <c r="O278" s="101">
        <f t="shared" ca="1" si="33"/>
        <v>0.29190245639923351</v>
      </c>
      <c r="Q278" s="12">
        <f t="shared" ca="1" si="34"/>
        <v>0</v>
      </c>
      <c r="R278" s="101">
        <f t="shared" ca="1" si="35"/>
        <v>0</v>
      </c>
      <c r="S278" s="13"/>
      <c r="T278" s="101">
        <f t="shared" ca="1" si="36"/>
        <v>0.14248843724325885</v>
      </c>
      <c r="U278" s="101">
        <f t="shared" si="37"/>
        <v>0</v>
      </c>
      <c r="V278" s="101">
        <f t="shared" ca="1" si="38"/>
        <v>-19.747946649264069</v>
      </c>
    </row>
    <row r="279" spans="2:22" x14ac:dyDescent="0.3">
      <c r="B279" s="13">
        <v>2023</v>
      </c>
      <c r="C279" s="13">
        <v>1</v>
      </c>
      <c r="D279" s="13">
        <v>10</v>
      </c>
      <c r="E279" s="83" t="s">
        <v>109</v>
      </c>
      <c r="F279" s="13">
        <v>3</v>
      </c>
      <c r="G279" s="13">
        <v>0</v>
      </c>
      <c r="H279" s="13" t="s">
        <v>69</v>
      </c>
      <c r="I279" s="13" t="s">
        <v>54</v>
      </c>
      <c r="J279" s="13"/>
      <c r="K279" s="13" t="s">
        <v>27</v>
      </c>
      <c r="L279" s="12">
        <f t="shared" ca="1" si="31"/>
        <v>1.5293016876746879</v>
      </c>
      <c r="M279" s="101">
        <f t="shared" ca="1" si="32"/>
        <v>8.0548319889825817E-2</v>
      </c>
      <c r="N279" s="101">
        <f t="shared" ca="1" si="39"/>
        <v>14.655422118514117</v>
      </c>
      <c r="O279" s="101">
        <f t="shared" ca="1" si="33"/>
        <v>0.16501165210009883</v>
      </c>
      <c r="Q279" s="12">
        <f t="shared" ca="1" si="34"/>
        <v>0</v>
      </c>
      <c r="R279" s="101">
        <f t="shared" ca="1" si="35"/>
        <v>0</v>
      </c>
      <c r="S279" s="13"/>
      <c r="T279" s="101">
        <f t="shared" ca="1" si="36"/>
        <v>8.0548319889825817E-2</v>
      </c>
      <c r="U279" s="101">
        <f t="shared" si="37"/>
        <v>0</v>
      </c>
      <c r="V279" s="101">
        <f t="shared" ca="1" si="38"/>
        <v>-19.667398329374244</v>
      </c>
    </row>
    <row r="280" spans="2:22" x14ac:dyDescent="0.3">
      <c r="B280" s="13">
        <v>2023</v>
      </c>
      <c r="C280" s="13">
        <v>1</v>
      </c>
      <c r="D280" s="13">
        <v>10</v>
      </c>
      <c r="E280" s="83" t="s">
        <v>109</v>
      </c>
      <c r="F280" s="13">
        <v>3</v>
      </c>
      <c r="G280" s="13">
        <v>1</v>
      </c>
      <c r="H280" s="13" t="s">
        <v>69</v>
      </c>
      <c r="I280" s="13" t="s">
        <v>54</v>
      </c>
      <c r="J280" s="13"/>
      <c r="K280" s="13" t="s">
        <v>27</v>
      </c>
      <c r="L280" s="12">
        <f t="shared" ca="1" si="31"/>
        <v>1.0811552107080127</v>
      </c>
      <c r="M280" s="101">
        <f t="shared" ca="1" si="32"/>
        <v>5.694444494799103E-2</v>
      </c>
      <c r="N280" s="101">
        <f t="shared" ca="1" si="39"/>
        <v>14.655422118514117</v>
      </c>
      <c r="O280" s="101">
        <f t="shared" ca="1" si="33"/>
        <v>0.11665664723539457</v>
      </c>
      <c r="Q280" s="12">
        <f t="shared" ca="1" si="34"/>
        <v>0</v>
      </c>
      <c r="R280" s="101">
        <f t="shared" ca="1" si="35"/>
        <v>0</v>
      </c>
      <c r="S280" s="13"/>
      <c r="T280" s="101">
        <f t="shared" ca="1" si="36"/>
        <v>5.694444494799103E-2</v>
      </c>
      <c r="U280" s="101">
        <f t="shared" si="37"/>
        <v>0</v>
      </c>
      <c r="V280" s="101">
        <f t="shared" ca="1" si="38"/>
        <v>-19.610453884426253</v>
      </c>
    </row>
    <row r="281" spans="2:22" x14ac:dyDescent="0.3">
      <c r="B281" s="13">
        <v>2023</v>
      </c>
      <c r="C281" s="13">
        <v>1</v>
      </c>
      <c r="D281" s="13">
        <v>10</v>
      </c>
      <c r="E281" s="83" t="s">
        <v>109</v>
      </c>
      <c r="F281" s="13">
        <v>3</v>
      </c>
      <c r="G281" s="13">
        <v>2</v>
      </c>
      <c r="H281" s="13" t="s">
        <v>69</v>
      </c>
      <c r="I281" s="13" t="s">
        <v>54</v>
      </c>
      <c r="J281" s="13"/>
      <c r="K281" s="13" t="s">
        <v>27</v>
      </c>
      <c r="L281" s="12">
        <f t="shared" ca="1" si="31"/>
        <v>1.1280603636680058</v>
      </c>
      <c r="M281" s="101">
        <f t="shared" ca="1" si="32"/>
        <v>5.9414939354393868E-2</v>
      </c>
      <c r="N281" s="101">
        <f t="shared" ca="1" si="39"/>
        <v>14.655422118514117</v>
      </c>
      <c r="O281" s="101">
        <f t="shared" ca="1" si="33"/>
        <v>0.12171771323977781</v>
      </c>
      <c r="Q281" s="12">
        <f t="shared" ca="1" si="34"/>
        <v>0</v>
      </c>
      <c r="R281" s="101">
        <f t="shared" ca="1" si="35"/>
        <v>0</v>
      </c>
      <c r="S281" s="13"/>
      <c r="T281" s="101">
        <f t="shared" ca="1" si="36"/>
        <v>5.9414939354393868E-2</v>
      </c>
      <c r="U281" s="101">
        <f t="shared" si="37"/>
        <v>0</v>
      </c>
      <c r="V281" s="101">
        <f t="shared" ca="1" si="38"/>
        <v>-19.551038945071859</v>
      </c>
    </row>
    <row r="282" spans="2:22" x14ac:dyDescent="0.3">
      <c r="B282" s="13">
        <v>2023</v>
      </c>
      <c r="C282" s="13">
        <v>1</v>
      </c>
      <c r="D282" s="13">
        <v>10</v>
      </c>
      <c r="E282" s="83" t="s">
        <v>109</v>
      </c>
      <c r="F282" s="13">
        <v>3</v>
      </c>
      <c r="G282" s="13">
        <v>3</v>
      </c>
      <c r="H282" s="13" t="s">
        <v>69</v>
      </c>
      <c r="I282" s="13" t="s">
        <v>54</v>
      </c>
      <c r="J282" s="13"/>
      <c r="K282" s="13" t="s">
        <v>27</v>
      </c>
      <c r="L282" s="12">
        <f t="shared" ca="1" si="31"/>
        <v>1.2052548073287317</v>
      </c>
      <c r="M282" s="101">
        <f t="shared" ca="1" si="32"/>
        <v>6.3480770702004294E-2</v>
      </c>
      <c r="N282" s="101">
        <f t="shared" ca="1" si="39"/>
        <v>14.655422118514117</v>
      </c>
      <c r="O282" s="101">
        <f t="shared" ca="1" si="33"/>
        <v>0.13004699371077014</v>
      </c>
      <c r="Q282" s="12">
        <f t="shared" ca="1" si="34"/>
        <v>0</v>
      </c>
      <c r="R282" s="101">
        <f t="shared" ca="1" si="35"/>
        <v>0</v>
      </c>
      <c r="S282" s="13"/>
      <c r="T282" s="101">
        <f t="shared" ca="1" si="36"/>
        <v>6.3480770702004294E-2</v>
      </c>
      <c r="U282" s="101">
        <f t="shared" si="37"/>
        <v>0</v>
      </c>
      <c r="V282" s="101">
        <f t="shared" ca="1" si="38"/>
        <v>-19.487558174369855</v>
      </c>
    </row>
    <row r="283" spans="2:22" x14ac:dyDescent="0.3">
      <c r="B283" s="13">
        <v>2023</v>
      </c>
      <c r="C283" s="13">
        <v>1</v>
      </c>
      <c r="D283" s="13">
        <v>10</v>
      </c>
      <c r="E283" s="83" t="s">
        <v>109</v>
      </c>
      <c r="F283" s="13">
        <v>3</v>
      </c>
      <c r="G283" s="13">
        <v>4</v>
      </c>
      <c r="H283" s="13" t="s">
        <v>69</v>
      </c>
      <c r="I283" s="13" t="s">
        <v>54</v>
      </c>
      <c r="J283" s="13"/>
      <c r="K283" s="13" t="s">
        <v>27</v>
      </c>
      <c r="L283" s="12">
        <f t="shared" ca="1" si="31"/>
        <v>1.2191446333058495</v>
      </c>
      <c r="M283" s="101">
        <f t="shared" ca="1" si="32"/>
        <v>6.4212347836219097E-2</v>
      </c>
      <c r="N283" s="101">
        <f t="shared" ca="1" si="39"/>
        <v>14.655422118514117</v>
      </c>
      <c r="O283" s="101">
        <f t="shared" ca="1" si="33"/>
        <v>0.13154570593370116</v>
      </c>
      <c r="Q283" s="12">
        <f t="shared" ca="1" si="34"/>
        <v>0</v>
      </c>
      <c r="R283" s="101">
        <f t="shared" ca="1" si="35"/>
        <v>0</v>
      </c>
      <c r="S283" s="13"/>
      <c r="T283" s="101">
        <f t="shared" ca="1" si="36"/>
        <v>6.4212347836219097E-2</v>
      </c>
      <c r="U283" s="101">
        <f t="shared" si="37"/>
        <v>0</v>
      </c>
      <c r="V283" s="101">
        <f t="shared" ca="1" si="38"/>
        <v>-19.423345826533637</v>
      </c>
    </row>
    <row r="284" spans="2:22" x14ac:dyDescent="0.3">
      <c r="B284" s="13">
        <v>2023</v>
      </c>
      <c r="C284" s="13">
        <v>1</v>
      </c>
      <c r="D284" s="13">
        <v>10</v>
      </c>
      <c r="E284" s="83" t="s">
        <v>109</v>
      </c>
      <c r="F284" s="13">
        <v>3</v>
      </c>
      <c r="G284" s="13">
        <v>5</v>
      </c>
      <c r="H284" s="13" t="s">
        <v>69</v>
      </c>
      <c r="I284" s="13" t="s">
        <v>54</v>
      </c>
      <c r="J284" s="13"/>
      <c r="K284" s="13" t="s">
        <v>27</v>
      </c>
      <c r="L284" s="12">
        <f t="shared" ca="1" si="31"/>
        <v>1.3200069522706086</v>
      </c>
      <c r="M284" s="101">
        <f t="shared" ca="1" si="32"/>
        <v>6.9524766176092961E-2</v>
      </c>
      <c r="N284" s="101">
        <f t="shared" ca="1" si="39"/>
        <v>14.655422118514117</v>
      </c>
      <c r="O284" s="101">
        <f t="shared" ca="1" si="33"/>
        <v>0.14242875014999867</v>
      </c>
      <c r="Q284" s="12">
        <f t="shared" ca="1" si="34"/>
        <v>0</v>
      </c>
      <c r="R284" s="101">
        <f t="shared" ca="1" si="35"/>
        <v>0</v>
      </c>
      <c r="S284" s="13"/>
      <c r="T284" s="101">
        <f t="shared" ca="1" si="36"/>
        <v>6.9524766176092961E-2</v>
      </c>
      <c r="U284" s="101">
        <f t="shared" si="37"/>
        <v>0</v>
      </c>
      <c r="V284" s="101">
        <f t="shared" ca="1" si="38"/>
        <v>-19.353821060357543</v>
      </c>
    </row>
    <row r="285" spans="2:22" x14ac:dyDescent="0.3">
      <c r="B285" s="13">
        <v>2023</v>
      </c>
      <c r="C285" s="13">
        <v>1</v>
      </c>
      <c r="D285" s="13">
        <v>10</v>
      </c>
      <c r="E285" s="83" t="s">
        <v>109</v>
      </c>
      <c r="F285" s="13">
        <v>3</v>
      </c>
      <c r="G285" s="13">
        <v>6</v>
      </c>
      <c r="H285" s="13" t="s">
        <v>69</v>
      </c>
      <c r="I285" s="13" t="s">
        <v>54</v>
      </c>
      <c r="J285" s="13"/>
      <c r="K285" s="13" t="s">
        <v>27</v>
      </c>
      <c r="L285" s="12">
        <f t="shared" ca="1" si="31"/>
        <v>1.1156076621248867</v>
      </c>
      <c r="M285" s="101">
        <f t="shared" ca="1" si="32"/>
        <v>5.8759055564117785E-2</v>
      </c>
      <c r="N285" s="101">
        <f t="shared" ca="1" si="39"/>
        <v>14.655422118514117</v>
      </c>
      <c r="O285" s="101">
        <f t="shared" ca="1" si="33"/>
        <v>0.12037406674327528</v>
      </c>
      <c r="Q285" s="12">
        <f t="shared" ca="1" si="34"/>
        <v>0</v>
      </c>
      <c r="R285" s="101">
        <f t="shared" ca="1" si="35"/>
        <v>0</v>
      </c>
      <c r="S285" s="13"/>
      <c r="T285" s="101">
        <f t="shared" ca="1" si="36"/>
        <v>5.8759055564117785E-2</v>
      </c>
      <c r="U285" s="101">
        <f t="shared" si="37"/>
        <v>0</v>
      </c>
      <c r="V285" s="101">
        <f t="shared" ca="1" si="38"/>
        <v>-19.295062004793426</v>
      </c>
    </row>
    <row r="286" spans="2:22" x14ac:dyDescent="0.3">
      <c r="B286" s="13">
        <v>2023</v>
      </c>
      <c r="C286" s="13">
        <v>1</v>
      </c>
      <c r="D286" s="13">
        <v>10</v>
      </c>
      <c r="E286" s="83" t="s">
        <v>109</v>
      </c>
      <c r="F286" s="13">
        <v>3</v>
      </c>
      <c r="G286" s="13">
        <v>7</v>
      </c>
      <c r="H286" s="13" t="s">
        <v>69</v>
      </c>
      <c r="I286" s="13" t="s">
        <v>54</v>
      </c>
      <c r="J286" s="13"/>
      <c r="K286" s="13" t="s">
        <v>27</v>
      </c>
      <c r="L286" s="12">
        <f t="shared" ca="1" si="31"/>
        <v>1.2113154288108725</v>
      </c>
      <c r="M286" s="101">
        <f t="shared" ca="1" si="32"/>
        <v>6.3799983635468654E-2</v>
      </c>
      <c r="N286" s="101">
        <f t="shared" ca="1" si="39"/>
        <v>14.655422118514117</v>
      </c>
      <c r="O286" s="101">
        <f t="shared" ca="1" si="33"/>
        <v>0.13070093476869313</v>
      </c>
      <c r="Q286" s="12">
        <f t="shared" ca="1" si="34"/>
        <v>5.6000000000000005</v>
      </c>
      <c r="R286" s="101">
        <f t="shared" ca="1" si="35"/>
        <v>0.37150214895115968</v>
      </c>
      <c r="S286" s="13"/>
      <c r="T286" s="101">
        <f t="shared" ca="1" si="36"/>
        <v>0</v>
      </c>
      <c r="U286" s="101">
        <f t="shared" si="37"/>
        <v>0</v>
      </c>
      <c r="V286" s="101">
        <f t="shared" ca="1" si="38"/>
        <v>-20.038066302695743</v>
      </c>
    </row>
    <row r="287" spans="2:22" x14ac:dyDescent="0.3">
      <c r="B287" s="13">
        <v>2023</v>
      </c>
      <c r="C287" s="13">
        <v>1</v>
      </c>
      <c r="D287" s="13">
        <v>10</v>
      </c>
      <c r="E287" s="83" t="s">
        <v>109</v>
      </c>
      <c r="F287" s="13">
        <v>3</v>
      </c>
      <c r="G287" s="13">
        <v>8</v>
      </c>
      <c r="H287" s="13" t="s">
        <v>69</v>
      </c>
      <c r="I287" s="13" t="s">
        <v>54</v>
      </c>
      <c r="J287" s="13"/>
      <c r="K287" s="13" t="s">
        <v>27</v>
      </c>
      <c r="L287" s="12">
        <f t="shared" ca="1" si="31"/>
        <v>1.4776923245540623</v>
      </c>
      <c r="M287" s="101">
        <f t="shared" ca="1" si="32"/>
        <v>7.7830054734262466E-2</v>
      </c>
      <c r="N287" s="101">
        <f t="shared" ca="1" si="39"/>
        <v>14.655422118514117</v>
      </c>
      <c r="O287" s="101">
        <f t="shared" ca="1" si="33"/>
        <v>0.15944300181938331</v>
      </c>
      <c r="Q287" s="12">
        <f t="shared" ca="1" si="34"/>
        <v>0</v>
      </c>
      <c r="R287" s="101">
        <f t="shared" ca="1" si="35"/>
        <v>0</v>
      </c>
      <c r="S287" s="13"/>
      <c r="T287" s="101">
        <f t="shared" ca="1" si="36"/>
        <v>7.7830054734262466E-2</v>
      </c>
      <c r="U287" s="101">
        <f t="shared" si="37"/>
        <v>0</v>
      </c>
      <c r="V287" s="101">
        <f t="shared" ca="1" si="38"/>
        <v>-19.960236247961479</v>
      </c>
    </row>
    <row r="288" spans="2:22" x14ac:dyDescent="0.3">
      <c r="B288" s="13">
        <v>2023</v>
      </c>
      <c r="C288" s="13">
        <v>1</v>
      </c>
      <c r="D288" s="13">
        <v>10</v>
      </c>
      <c r="E288" s="83" t="s">
        <v>109</v>
      </c>
      <c r="F288" s="13">
        <v>3</v>
      </c>
      <c r="G288" s="13">
        <v>9</v>
      </c>
      <c r="H288" s="13" t="s">
        <v>69</v>
      </c>
      <c r="I288" s="13" t="s">
        <v>54</v>
      </c>
      <c r="J288" s="13"/>
      <c r="K288" s="13" t="s">
        <v>27</v>
      </c>
      <c r="L288" s="12">
        <f t="shared" ca="1" si="31"/>
        <v>1.6203751397222141</v>
      </c>
      <c r="M288" s="101">
        <f t="shared" ca="1" si="32"/>
        <v>8.5345158609169025E-2</v>
      </c>
      <c r="N288" s="101">
        <f t="shared" ca="1" si="39"/>
        <v>14.655422118514117</v>
      </c>
      <c r="O288" s="101">
        <f t="shared" ca="1" si="33"/>
        <v>0.17483847757602691</v>
      </c>
      <c r="Q288" s="12">
        <f t="shared" ca="1" si="34"/>
        <v>5.6000000000000005</v>
      </c>
      <c r="R288" s="101">
        <f t="shared" ca="1" si="35"/>
        <v>0.3368752444225146</v>
      </c>
      <c r="S288" s="13"/>
      <c r="T288" s="101">
        <f t="shared" ca="1" si="36"/>
        <v>0</v>
      </c>
      <c r="U288" s="101">
        <f t="shared" si="37"/>
        <v>0</v>
      </c>
      <c r="V288" s="101">
        <f t="shared" ca="1" si="38"/>
        <v>-20.633986736806509</v>
      </c>
    </row>
    <row r="289" spans="2:22" x14ac:dyDescent="0.3">
      <c r="B289" s="13">
        <v>2023</v>
      </c>
      <c r="C289" s="13">
        <v>1</v>
      </c>
      <c r="D289" s="13">
        <v>10</v>
      </c>
      <c r="E289" s="83" t="s">
        <v>109</v>
      </c>
      <c r="F289" s="13">
        <v>3</v>
      </c>
      <c r="G289" s="13">
        <v>10</v>
      </c>
      <c r="H289" s="13" t="s">
        <v>70</v>
      </c>
      <c r="I289" s="13" t="s">
        <v>54</v>
      </c>
      <c r="J289" s="13"/>
      <c r="K289" s="13" t="s">
        <v>27</v>
      </c>
      <c r="L289" s="12">
        <f t="shared" ca="1" si="31"/>
        <v>2.218552430054308</v>
      </c>
      <c r="M289" s="101">
        <f t="shared" ca="1" si="32"/>
        <v>7.0239369935519394E-2</v>
      </c>
      <c r="N289" s="101">
        <f t="shared" ca="1" si="39"/>
        <v>14.655422118514117</v>
      </c>
      <c r="O289" s="101">
        <f t="shared" ca="1" si="33"/>
        <v>7.0239369935519394E-2</v>
      </c>
      <c r="Q289" s="12">
        <f t="shared" ca="1" si="34"/>
        <v>5.6000000000000005</v>
      </c>
      <c r="R289" s="101">
        <f t="shared" ca="1" si="35"/>
        <v>0.28623953679590286</v>
      </c>
      <c r="S289" s="13"/>
      <c r="T289" s="101">
        <f t="shared" ca="1" si="36"/>
        <v>0</v>
      </c>
      <c r="U289" s="101">
        <f t="shared" si="37"/>
        <v>0</v>
      </c>
      <c r="V289" s="101">
        <f t="shared" ca="1" si="38"/>
        <v>-21.206465810398317</v>
      </c>
    </row>
    <row r="290" spans="2:22" x14ac:dyDescent="0.3">
      <c r="B290" s="13">
        <v>2023</v>
      </c>
      <c r="C290" s="13">
        <v>1</v>
      </c>
      <c r="D290" s="13">
        <v>10</v>
      </c>
      <c r="E290" s="83" t="s">
        <v>109</v>
      </c>
      <c r="F290" s="13">
        <v>3</v>
      </c>
      <c r="G290" s="13">
        <v>11</v>
      </c>
      <c r="H290" s="13" t="s">
        <v>70</v>
      </c>
      <c r="I290" s="13" t="s">
        <v>54</v>
      </c>
      <c r="J290" s="13"/>
      <c r="K290" s="13" t="s">
        <v>27</v>
      </c>
      <c r="L290" s="12">
        <f t="shared" ca="1" si="31"/>
        <v>1.6168061947068728</v>
      </c>
      <c r="M290" s="101">
        <f t="shared" ca="1" si="32"/>
        <v>5.1188084124419594E-2</v>
      </c>
      <c r="N290" s="101">
        <f t="shared" ca="1" si="39"/>
        <v>14.655422118514117</v>
      </c>
      <c r="O290" s="101">
        <f t="shared" ca="1" si="33"/>
        <v>5.1188084124419594E-2</v>
      </c>
      <c r="Q290" s="12">
        <f t="shared" ca="1" si="34"/>
        <v>5.6000000000000005</v>
      </c>
      <c r="R290" s="101">
        <f t="shared" ca="1" si="35"/>
        <v>0.33717735561806328</v>
      </c>
      <c r="S290" s="13"/>
      <c r="T290" s="101">
        <f t="shared" ca="1" si="36"/>
        <v>0</v>
      </c>
      <c r="U290" s="101">
        <f t="shared" si="37"/>
        <v>0</v>
      </c>
      <c r="V290" s="101">
        <f t="shared" ca="1" si="38"/>
        <v>-21.880820521634444</v>
      </c>
    </row>
    <row r="291" spans="2:22" x14ac:dyDescent="0.3">
      <c r="B291" s="13">
        <v>2023</v>
      </c>
      <c r="C291" s="13">
        <v>1</v>
      </c>
      <c r="D291" s="13">
        <v>10</v>
      </c>
      <c r="E291" s="83" t="s">
        <v>109</v>
      </c>
      <c r="F291" s="13">
        <v>3</v>
      </c>
      <c r="G291" s="13">
        <v>12</v>
      </c>
      <c r="H291" s="13" t="s">
        <v>70</v>
      </c>
      <c r="I291" s="13" t="s">
        <v>54</v>
      </c>
      <c r="J291" s="13"/>
      <c r="K291" s="13" t="s">
        <v>27</v>
      </c>
      <c r="L291" s="12">
        <f t="shared" ca="1" si="31"/>
        <v>1.3495298191622453</v>
      </c>
      <c r="M291" s="101">
        <f t="shared" ca="1" si="32"/>
        <v>4.2726114074676691E-2</v>
      </c>
      <c r="N291" s="101">
        <f t="shared" ca="1" si="39"/>
        <v>14.655422118514117</v>
      </c>
      <c r="O291" s="101">
        <f t="shared" ca="1" si="33"/>
        <v>4.2726114074676691E-2</v>
      </c>
      <c r="Q291" s="12">
        <f t="shared" ca="1" si="34"/>
        <v>0</v>
      </c>
      <c r="R291" s="101">
        <f t="shared" ca="1" si="35"/>
        <v>0</v>
      </c>
      <c r="S291" s="13"/>
      <c r="T291" s="101">
        <f t="shared" ca="1" si="36"/>
        <v>4.2726114074676691E-2</v>
      </c>
      <c r="U291" s="101">
        <f t="shared" si="37"/>
        <v>0</v>
      </c>
      <c r="V291" s="101">
        <f t="shared" ca="1" si="38"/>
        <v>-21.838094407559769</v>
      </c>
    </row>
    <row r="292" spans="2:22" x14ac:dyDescent="0.3">
      <c r="B292" s="13">
        <v>2023</v>
      </c>
      <c r="C292" s="13">
        <v>1</v>
      </c>
      <c r="D292" s="13">
        <v>10</v>
      </c>
      <c r="E292" s="83" t="s">
        <v>109</v>
      </c>
      <c r="F292" s="13">
        <v>3</v>
      </c>
      <c r="G292" s="13">
        <v>13</v>
      </c>
      <c r="H292" s="13" t="s">
        <v>70</v>
      </c>
      <c r="I292" s="13" t="s">
        <v>54</v>
      </c>
      <c r="J292" s="13"/>
      <c r="K292" s="13" t="s">
        <v>27</v>
      </c>
      <c r="L292" s="12">
        <f t="shared" ca="1" si="31"/>
        <v>1.3564461549127245</v>
      </c>
      <c r="M292" s="101">
        <f t="shared" ca="1" si="32"/>
        <v>4.2945085264536859E-2</v>
      </c>
      <c r="N292" s="101">
        <f t="shared" ca="1" si="39"/>
        <v>14.655422118514117</v>
      </c>
      <c r="O292" s="101">
        <f t="shared" ca="1" si="33"/>
        <v>4.2945085264536859E-2</v>
      </c>
      <c r="Q292" s="12">
        <f t="shared" ca="1" si="34"/>
        <v>2.9399854310169897</v>
      </c>
      <c r="R292" s="101">
        <f t="shared" ca="1" si="35"/>
        <v>0.13404659972222605</v>
      </c>
      <c r="S292" s="13"/>
      <c r="T292" s="101">
        <f t="shared" ca="1" si="36"/>
        <v>0</v>
      </c>
      <c r="U292" s="101">
        <f t="shared" si="37"/>
        <v>0</v>
      </c>
      <c r="V292" s="101">
        <f t="shared" ca="1" si="38"/>
        <v>-22.10618760700422</v>
      </c>
    </row>
    <row r="293" spans="2:22" x14ac:dyDescent="0.3">
      <c r="B293" s="13">
        <v>2023</v>
      </c>
      <c r="C293" s="13">
        <v>1</v>
      </c>
      <c r="D293" s="13">
        <v>10</v>
      </c>
      <c r="E293" s="83" t="s">
        <v>109</v>
      </c>
      <c r="F293" s="13">
        <v>3</v>
      </c>
      <c r="G293" s="13">
        <v>14</v>
      </c>
      <c r="H293" s="13" t="s">
        <v>70</v>
      </c>
      <c r="I293" s="13" t="s">
        <v>54</v>
      </c>
      <c r="J293" s="13"/>
      <c r="K293" s="13" t="s">
        <v>27</v>
      </c>
      <c r="L293" s="12">
        <f t="shared" ca="1" si="31"/>
        <v>1.071070423215752</v>
      </c>
      <c r="M293" s="101">
        <f t="shared" ca="1" si="32"/>
        <v>3.3910089599010707E-2</v>
      </c>
      <c r="N293" s="101">
        <f t="shared" ca="1" si="39"/>
        <v>14.655422118514117</v>
      </c>
      <c r="O293" s="101">
        <f t="shared" ca="1" si="33"/>
        <v>3.3910089599010707E-2</v>
      </c>
      <c r="Q293" s="12">
        <f t="shared" ca="1" si="34"/>
        <v>5.6000000000000005</v>
      </c>
      <c r="R293" s="101">
        <f t="shared" ca="1" si="35"/>
        <v>0.38337388867478667</v>
      </c>
      <c r="S293" s="13"/>
      <c r="T293" s="101">
        <f t="shared" ca="1" si="36"/>
        <v>0</v>
      </c>
      <c r="U293" s="101">
        <f t="shared" si="37"/>
        <v>0</v>
      </c>
      <c r="V293" s="101">
        <f t="shared" ca="1" si="38"/>
        <v>-22.872935384353791</v>
      </c>
    </row>
    <row r="294" spans="2:22" x14ac:dyDescent="0.3">
      <c r="B294" s="13">
        <v>2023</v>
      </c>
      <c r="C294" s="13">
        <v>1</v>
      </c>
      <c r="D294" s="13">
        <v>10</v>
      </c>
      <c r="E294" s="83" t="s">
        <v>109</v>
      </c>
      <c r="F294" s="13">
        <v>3</v>
      </c>
      <c r="G294" s="13">
        <v>15</v>
      </c>
      <c r="H294" s="13" t="s">
        <v>70</v>
      </c>
      <c r="I294" s="13" t="s">
        <v>54</v>
      </c>
      <c r="J294" s="13"/>
      <c r="K294" s="13" t="s">
        <v>27</v>
      </c>
      <c r="L294" s="12">
        <f t="shared" ca="1" si="31"/>
        <v>2.0575571187096742</v>
      </c>
      <c r="M294" s="101">
        <f t="shared" ca="1" si="32"/>
        <v>6.5142258378348292E-2</v>
      </c>
      <c r="N294" s="101">
        <f t="shared" ca="1" si="39"/>
        <v>14.655422118514117</v>
      </c>
      <c r="O294" s="101">
        <f t="shared" ca="1" si="33"/>
        <v>6.5142258378348292E-2</v>
      </c>
      <c r="Q294" s="12">
        <f t="shared" ca="1" si="34"/>
        <v>4.863317536132894</v>
      </c>
      <c r="R294" s="101">
        <f t="shared" ca="1" si="35"/>
        <v>0.23750761933487557</v>
      </c>
      <c r="S294" s="13"/>
      <c r="T294" s="101">
        <f t="shared" ca="1" si="36"/>
        <v>0</v>
      </c>
      <c r="U294" s="101">
        <f t="shared" si="37"/>
        <v>0</v>
      </c>
      <c r="V294" s="101">
        <f t="shared" ca="1" si="38"/>
        <v>-23.347950623023539</v>
      </c>
    </row>
    <row r="295" spans="2:22" x14ac:dyDescent="0.3">
      <c r="B295" s="13">
        <v>2023</v>
      </c>
      <c r="C295" s="13">
        <v>1</v>
      </c>
      <c r="D295" s="13">
        <v>10</v>
      </c>
      <c r="E295" s="83" t="s">
        <v>109</v>
      </c>
      <c r="F295" s="13">
        <v>3</v>
      </c>
      <c r="G295" s="13">
        <v>16</v>
      </c>
      <c r="H295" s="13" t="s">
        <v>71</v>
      </c>
      <c r="I295" s="13" t="s">
        <v>54</v>
      </c>
      <c r="J295" s="13"/>
      <c r="K295" s="13" t="s">
        <v>27</v>
      </c>
      <c r="L295" s="12">
        <f t="shared" ca="1" si="31"/>
        <v>1.2447853687699333</v>
      </c>
      <c r="M295" s="101">
        <f t="shared" ca="1" si="32"/>
        <v>0.1084332534735489</v>
      </c>
      <c r="N295" s="101">
        <f t="shared" ca="1" si="39"/>
        <v>14.901163496732115</v>
      </c>
      <c r="O295" s="101">
        <f t="shared" ca="1" si="33"/>
        <v>0.35084275618780569</v>
      </c>
      <c r="Q295" s="12">
        <f t="shared" ca="1" si="34"/>
        <v>3.115344278413855</v>
      </c>
      <c r="R295" s="101">
        <f t="shared" ca="1" si="35"/>
        <v>0.15834281170135797</v>
      </c>
      <c r="S295" s="13"/>
      <c r="T295" s="101">
        <f t="shared" ca="1" si="36"/>
        <v>0</v>
      </c>
      <c r="U295" s="101">
        <f t="shared" ca="1" si="37"/>
        <v>0.24574137821799766</v>
      </c>
      <c r="V295" s="101">
        <f t="shared" ca="1" si="38"/>
        <v>-23.418894868208259</v>
      </c>
    </row>
    <row r="296" spans="2:22" x14ac:dyDescent="0.3">
      <c r="B296" s="13">
        <v>2023</v>
      </c>
      <c r="C296" s="13">
        <v>1</v>
      </c>
      <c r="D296" s="13">
        <v>10</v>
      </c>
      <c r="E296" s="83" t="s">
        <v>109</v>
      </c>
      <c r="F296" s="13">
        <v>3</v>
      </c>
      <c r="G296" s="13">
        <v>17</v>
      </c>
      <c r="H296" s="13" t="s">
        <v>71</v>
      </c>
      <c r="I296" s="13" t="s">
        <v>54</v>
      </c>
      <c r="J296" s="13"/>
      <c r="K296" s="13" t="s">
        <v>27</v>
      </c>
      <c r="L296" s="12">
        <f t="shared" ca="1" si="31"/>
        <v>2.3429551666562354</v>
      </c>
      <c r="M296" s="101">
        <f t="shared" ca="1" si="32"/>
        <v>0.20409482456742467</v>
      </c>
      <c r="N296" s="101">
        <f t="shared" ca="1" si="39"/>
        <v>15.363701895882834</v>
      </c>
      <c r="O296" s="101">
        <f t="shared" ca="1" si="33"/>
        <v>0.66036191372205988</v>
      </c>
      <c r="Q296" s="12">
        <f t="shared" ca="1" si="34"/>
        <v>5.6000000000000005</v>
      </c>
      <c r="R296" s="101">
        <f t="shared" ca="1" si="35"/>
        <v>0.27570884514254973</v>
      </c>
      <c r="S296" s="13"/>
      <c r="T296" s="101">
        <f t="shared" ca="1" si="36"/>
        <v>0</v>
      </c>
      <c r="U296" s="101">
        <f t="shared" ca="1" si="37"/>
        <v>0.46253839915071848</v>
      </c>
      <c r="V296" s="101">
        <f t="shared" ca="1" si="38"/>
        <v>-23.507774159342638</v>
      </c>
    </row>
    <row r="297" spans="2:22" x14ac:dyDescent="0.3">
      <c r="B297" s="13">
        <v>2023</v>
      </c>
      <c r="C297" s="13">
        <v>1</v>
      </c>
      <c r="D297" s="13">
        <v>10</v>
      </c>
      <c r="E297" s="83" t="s">
        <v>109</v>
      </c>
      <c r="F297" s="13">
        <v>3</v>
      </c>
      <c r="G297" s="13">
        <v>18</v>
      </c>
      <c r="H297" s="13" t="s">
        <v>71</v>
      </c>
      <c r="I297" s="13" t="s">
        <v>54</v>
      </c>
      <c r="J297" s="13"/>
      <c r="K297" s="13" t="s">
        <v>27</v>
      </c>
      <c r="L297" s="12">
        <f t="shared" ca="1" si="31"/>
        <v>1.5253156738751066</v>
      </c>
      <c r="M297" s="101">
        <f t="shared" ca="1" si="32"/>
        <v>0.13287024835126054</v>
      </c>
      <c r="N297" s="101">
        <f t="shared" ca="1" si="39"/>
        <v>15.664824631833678</v>
      </c>
      <c r="O297" s="101">
        <f t="shared" ca="1" si="33"/>
        <v>0.42991022268169876</v>
      </c>
      <c r="Q297" s="12">
        <f t="shared" ca="1" si="34"/>
        <v>0</v>
      </c>
      <c r="R297" s="101">
        <f t="shared" ca="1" si="35"/>
        <v>0</v>
      </c>
      <c r="S297" s="13"/>
      <c r="T297" s="101">
        <f t="shared" ca="1" si="36"/>
        <v>0.13287024835126054</v>
      </c>
      <c r="U297" s="101">
        <f t="shared" ca="1" si="37"/>
        <v>0.30112273595084393</v>
      </c>
      <c r="V297" s="101">
        <f t="shared" ca="1" si="38"/>
        <v>-23.073781175040533</v>
      </c>
    </row>
    <row r="298" spans="2:22" x14ac:dyDescent="0.3">
      <c r="B298" s="13">
        <v>2023</v>
      </c>
      <c r="C298" s="13">
        <v>1</v>
      </c>
      <c r="D298" s="13">
        <v>10</v>
      </c>
      <c r="E298" s="83" t="s">
        <v>109</v>
      </c>
      <c r="F298" s="13">
        <v>3</v>
      </c>
      <c r="G298" s="13">
        <v>19</v>
      </c>
      <c r="H298" s="13" t="s">
        <v>71</v>
      </c>
      <c r="I298" s="13" t="s">
        <v>54</v>
      </c>
      <c r="J298" s="13"/>
      <c r="K298" s="13" t="s">
        <v>27</v>
      </c>
      <c r="L298" s="12">
        <f t="shared" ca="1" si="31"/>
        <v>2.2470729321171929</v>
      </c>
      <c r="M298" s="101">
        <f t="shared" ca="1" si="32"/>
        <v>0.19574252311672868</v>
      </c>
      <c r="N298" s="101">
        <f t="shared" ca="1" si="39"/>
        <v>16.108434279849149</v>
      </c>
      <c r="O298" s="101">
        <f t="shared" ca="1" si="33"/>
        <v>0.63333750591723081</v>
      </c>
      <c r="Q298" s="12">
        <f t="shared" ca="1" si="34"/>
        <v>0</v>
      </c>
      <c r="R298" s="101">
        <f t="shared" ca="1" si="35"/>
        <v>0</v>
      </c>
      <c r="S298" s="13"/>
      <c r="T298" s="101">
        <f t="shared" ca="1" si="36"/>
        <v>0.19574252311672868</v>
      </c>
      <c r="U298" s="101">
        <f t="shared" ca="1" si="37"/>
        <v>0.4436096480154692</v>
      </c>
      <c r="V298" s="101">
        <f t="shared" ca="1" si="38"/>
        <v>-22.434429003908335</v>
      </c>
    </row>
    <row r="299" spans="2:22" x14ac:dyDescent="0.3">
      <c r="B299" s="13">
        <v>2023</v>
      </c>
      <c r="C299" s="13">
        <v>1</v>
      </c>
      <c r="D299" s="13">
        <v>10</v>
      </c>
      <c r="E299" s="83" t="s">
        <v>109</v>
      </c>
      <c r="F299" s="13">
        <v>3</v>
      </c>
      <c r="G299" s="13">
        <v>20</v>
      </c>
      <c r="H299" s="13" t="s">
        <v>69</v>
      </c>
      <c r="I299" s="13" t="s">
        <v>54</v>
      </c>
      <c r="J299" s="13"/>
      <c r="K299" s="13" t="s">
        <v>27</v>
      </c>
      <c r="L299" s="12">
        <f t="shared" ca="1" si="31"/>
        <v>2.024007224746923</v>
      </c>
      <c r="M299" s="101">
        <f t="shared" ca="1" si="32"/>
        <v>0.10660446052742044</v>
      </c>
      <c r="N299" s="101">
        <f t="shared" ca="1" si="39"/>
        <v>16.108434279849149</v>
      </c>
      <c r="O299" s="101">
        <f t="shared" ca="1" si="33"/>
        <v>0.21839037955019297</v>
      </c>
      <c r="Q299" s="12">
        <f t="shared" ca="1" si="34"/>
        <v>0</v>
      </c>
      <c r="R299" s="101">
        <f t="shared" ca="1" si="35"/>
        <v>0</v>
      </c>
      <c r="S299" s="13"/>
      <c r="T299" s="101">
        <f t="shared" ca="1" si="36"/>
        <v>0.10660446052742044</v>
      </c>
      <c r="U299" s="101">
        <f t="shared" si="37"/>
        <v>0</v>
      </c>
      <c r="V299" s="101">
        <f t="shared" ca="1" si="38"/>
        <v>-22.327824543380913</v>
      </c>
    </row>
    <row r="300" spans="2:22" x14ac:dyDescent="0.3">
      <c r="B300" s="13">
        <v>2023</v>
      </c>
      <c r="C300" s="13">
        <v>1</v>
      </c>
      <c r="D300" s="13">
        <v>10</v>
      </c>
      <c r="E300" s="83" t="s">
        <v>109</v>
      </c>
      <c r="F300" s="13">
        <v>3</v>
      </c>
      <c r="G300" s="13">
        <v>21</v>
      </c>
      <c r="H300" s="13" t="s">
        <v>69</v>
      </c>
      <c r="I300" s="13" t="s">
        <v>54</v>
      </c>
      <c r="J300" s="13"/>
      <c r="K300" s="13" t="s">
        <v>27</v>
      </c>
      <c r="L300" s="12">
        <f t="shared" ca="1" si="31"/>
        <v>2.7663801212759305</v>
      </c>
      <c r="M300" s="101">
        <f t="shared" ca="1" si="32"/>
        <v>0.14570524098760326</v>
      </c>
      <c r="N300" s="101">
        <f t="shared" ca="1" si="39"/>
        <v>16.108434279849149</v>
      </c>
      <c r="O300" s="101">
        <f t="shared" ca="1" si="33"/>
        <v>0.29849241508567287</v>
      </c>
      <c r="Q300" s="12">
        <f t="shared" ca="1" si="34"/>
        <v>0</v>
      </c>
      <c r="R300" s="101">
        <f t="shared" ca="1" si="35"/>
        <v>0</v>
      </c>
      <c r="S300" s="13"/>
      <c r="T300" s="101">
        <f t="shared" ca="1" si="36"/>
        <v>0.14570524098760326</v>
      </c>
      <c r="U300" s="101">
        <f t="shared" si="37"/>
        <v>0</v>
      </c>
      <c r="V300" s="101">
        <f t="shared" ca="1" si="38"/>
        <v>-22.182119302393311</v>
      </c>
    </row>
    <row r="301" spans="2:22" x14ac:dyDescent="0.3">
      <c r="B301" s="13">
        <v>2023</v>
      </c>
      <c r="C301" s="13">
        <v>1</v>
      </c>
      <c r="D301" s="13">
        <v>10</v>
      </c>
      <c r="E301" s="83" t="s">
        <v>109</v>
      </c>
      <c r="F301" s="13">
        <v>3</v>
      </c>
      <c r="G301" s="13">
        <v>22</v>
      </c>
      <c r="H301" s="13" t="s">
        <v>69</v>
      </c>
      <c r="I301" s="13" t="s">
        <v>54</v>
      </c>
      <c r="J301" s="13"/>
      <c r="K301" s="13" t="s">
        <v>27</v>
      </c>
      <c r="L301" s="12">
        <f t="shared" ca="1" si="31"/>
        <v>2.0698509004692003</v>
      </c>
      <c r="M301" s="101">
        <f t="shared" ca="1" si="32"/>
        <v>0.10901904692771278</v>
      </c>
      <c r="N301" s="101">
        <f t="shared" ca="1" si="39"/>
        <v>16.108434279849149</v>
      </c>
      <c r="O301" s="101">
        <f t="shared" ca="1" si="33"/>
        <v>0.2233369121606267</v>
      </c>
      <c r="Q301" s="12">
        <f t="shared" ca="1" si="34"/>
        <v>0</v>
      </c>
      <c r="R301" s="101">
        <f t="shared" ca="1" si="35"/>
        <v>0</v>
      </c>
      <c r="S301" s="13"/>
      <c r="T301" s="101">
        <f t="shared" ca="1" si="36"/>
        <v>0.10901904692771278</v>
      </c>
      <c r="U301" s="101">
        <f t="shared" si="37"/>
        <v>0</v>
      </c>
      <c r="V301" s="101">
        <f t="shared" ca="1" si="38"/>
        <v>-22.073100255465597</v>
      </c>
    </row>
    <row r="302" spans="2:22" x14ac:dyDescent="0.3">
      <c r="B302" s="13">
        <v>2023</v>
      </c>
      <c r="C302" s="13">
        <v>1</v>
      </c>
      <c r="D302" s="13">
        <v>10</v>
      </c>
      <c r="E302" s="83" t="s">
        <v>109</v>
      </c>
      <c r="F302" s="13">
        <v>3</v>
      </c>
      <c r="G302" s="13">
        <v>23</v>
      </c>
      <c r="H302" s="13" t="s">
        <v>69</v>
      </c>
      <c r="I302" s="13" t="s">
        <v>54</v>
      </c>
      <c r="J302" s="13"/>
      <c r="K302" s="13" t="s">
        <v>27</v>
      </c>
      <c r="L302" s="12">
        <f t="shared" ca="1" si="31"/>
        <v>2.2765280987289298</v>
      </c>
      <c r="M302" s="101">
        <f t="shared" ca="1" si="32"/>
        <v>0.11990473496005273</v>
      </c>
      <c r="N302" s="101">
        <f t="shared" ca="1" si="39"/>
        <v>16.108434279849149</v>
      </c>
      <c r="O302" s="101">
        <f t="shared" ca="1" si="33"/>
        <v>0.24563738185285153</v>
      </c>
      <c r="Q302" s="12">
        <f t="shared" ca="1" si="34"/>
        <v>0</v>
      </c>
      <c r="R302" s="101">
        <f t="shared" ca="1" si="35"/>
        <v>0</v>
      </c>
      <c r="S302" s="13"/>
      <c r="T302" s="101">
        <f t="shared" ca="1" si="36"/>
        <v>0.11990473496005273</v>
      </c>
      <c r="U302" s="101">
        <f t="shared" si="37"/>
        <v>0</v>
      </c>
      <c r="V302" s="101">
        <f t="shared" ca="1" si="38"/>
        <v>-21.953195520505545</v>
      </c>
    </row>
    <row r="303" spans="2:22" x14ac:dyDescent="0.3">
      <c r="B303" s="13">
        <v>2023</v>
      </c>
      <c r="C303" s="13">
        <v>1</v>
      </c>
      <c r="D303" s="13">
        <v>11</v>
      </c>
      <c r="E303" s="83" t="s">
        <v>110</v>
      </c>
      <c r="F303" s="13">
        <v>4</v>
      </c>
      <c r="G303" s="13">
        <v>0</v>
      </c>
      <c r="H303" s="13" t="s">
        <v>69</v>
      </c>
      <c r="I303" s="13" t="s">
        <v>54</v>
      </c>
      <c r="J303" s="13"/>
      <c r="K303" s="13" t="s">
        <v>27</v>
      </c>
      <c r="L303" s="12">
        <f t="shared" ca="1" si="31"/>
        <v>2.5888210580670794</v>
      </c>
      <c r="M303" s="101">
        <f t="shared" ca="1" si="32"/>
        <v>0.13635320512839308</v>
      </c>
      <c r="N303" s="101">
        <f t="shared" ca="1" si="39"/>
        <v>16.108434279849149</v>
      </c>
      <c r="O303" s="101">
        <f t="shared" ca="1" si="33"/>
        <v>0.27933379216543786</v>
      </c>
      <c r="Q303" s="12">
        <f t="shared" ca="1" si="34"/>
        <v>0</v>
      </c>
      <c r="R303" s="101">
        <f t="shared" ca="1" si="35"/>
        <v>0</v>
      </c>
      <c r="S303" s="13"/>
      <c r="T303" s="101">
        <f t="shared" ca="1" si="36"/>
        <v>0.13635320512839308</v>
      </c>
      <c r="U303" s="101">
        <f t="shared" si="37"/>
        <v>0</v>
      </c>
      <c r="V303" s="101">
        <f t="shared" ca="1" si="38"/>
        <v>-21.816842315377151</v>
      </c>
    </row>
    <row r="304" spans="2:22" x14ac:dyDescent="0.3">
      <c r="B304" s="13">
        <v>2023</v>
      </c>
      <c r="C304" s="13">
        <v>1</v>
      </c>
      <c r="D304" s="13">
        <v>11</v>
      </c>
      <c r="E304" s="83" t="s">
        <v>110</v>
      </c>
      <c r="F304" s="13">
        <v>4</v>
      </c>
      <c r="G304" s="13">
        <v>1</v>
      </c>
      <c r="H304" s="13" t="s">
        <v>69</v>
      </c>
      <c r="I304" s="13" t="s">
        <v>54</v>
      </c>
      <c r="J304" s="13"/>
      <c r="K304" s="13" t="s">
        <v>27</v>
      </c>
      <c r="L304" s="12">
        <f t="shared" ca="1" si="31"/>
        <v>1.2582160276068526</v>
      </c>
      <c r="M304" s="101">
        <f t="shared" ca="1" si="32"/>
        <v>6.6270238174052934E-2</v>
      </c>
      <c r="N304" s="101">
        <f t="shared" ca="1" si="39"/>
        <v>16.108434279849149</v>
      </c>
      <c r="O304" s="101">
        <f t="shared" ca="1" si="33"/>
        <v>0.1357615093787794</v>
      </c>
      <c r="Q304" s="12">
        <f t="shared" ca="1" si="34"/>
        <v>0</v>
      </c>
      <c r="R304" s="101">
        <f t="shared" ca="1" si="35"/>
        <v>0</v>
      </c>
      <c r="S304" s="13"/>
      <c r="T304" s="101">
        <f t="shared" ca="1" si="36"/>
        <v>6.6270238174052934E-2</v>
      </c>
      <c r="U304" s="101">
        <f t="shared" si="37"/>
        <v>0</v>
      </c>
      <c r="V304" s="101">
        <f t="shared" ca="1" si="38"/>
        <v>-21.750572077203099</v>
      </c>
    </row>
    <row r="305" spans="2:22" x14ac:dyDescent="0.3">
      <c r="B305" s="13">
        <v>2023</v>
      </c>
      <c r="C305" s="13">
        <v>1</v>
      </c>
      <c r="D305" s="13">
        <v>11</v>
      </c>
      <c r="E305" s="83" t="s">
        <v>110</v>
      </c>
      <c r="F305" s="13">
        <v>4</v>
      </c>
      <c r="G305" s="13">
        <v>2</v>
      </c>
      <c r="H305" s="13" t="s">
        <v>69</v>
      </c>
      <c r="I305" s="13" t="s">
        <v>54</v>
      </c>
      <c r="J305" s="13"/>
      <c r="K305" s="13" t="s">
        <v>27</v>
      </c>
      <c r="L305" s="12">
        <f t="shared" ca="1" si="31"/>
        <v>1.2365567064556466</v>
      </c>
      <c r="M305" s="101">
        <f t="shared" ca="1" si="32"/>
        <v>6.5129441729018911E-2</v>
      </c>
      <c r="N305" s="101">
        <f t="shared" ca="1" si="39"/>
        <v>16.108434279849149</v>
      </c>
      <c r="O305" s="101">
        <f t="shared" ca="1" si="33"/>
        <v>0.13342446862656426</v>
      </c>
      <c r="Q305" s="12">
        <f t="shared" ca="1" si="34"/>
        <v>0</v>
      </c>
      <c r="R305" s="101">
        <f t="shared" ca="1" si="35"/>
        <v>0</v>
      </c>
      <c r="S305" s="13"/>
      <c r="T305" s="101">
        <f t="shared" ca="1" si="36"/>
        <v>6.5129441729018911E-2</v>
      </c>
      <c r="U305" s="101">
        <f t="shared" si="37"/>
        <v>0</v>
      </c>
      <c r="V305" s="101">
        <f t="shared" ca="1" si="38"/>
        <v>-21.685442635474079</v>
      </c>
    </row>
    <row r="306" spans="2:22" x14ac:dyDescent="0.3">
      <c r="B306" s="13">
        <v>2023</v>
      </c>
      <c r="C306" s="13">
        <v>1</v>
      </c>
      <c r="D306" s="13">
        <v>11</v>
      </c>
      <c r="E306" s="83" t="s">
        <v>110</v>
      </c>
      <c r="F306" s="13">
        <v>4</v>
      </c>
      <c r="G306" s="13">
        <v>3</v>
      </c>
      <c r="H306" s="13" t="s">
        <v>69</v>
      </c>
      <c r="I306" s="13" t="s">
        <v>54</v>
      </c>
      <c r="J306" s="13"/>
      <c r="K306" s="13" t="s">
        <v>27</v>
      </c>
      <c r="L306" s="12">
        <f t="shared" ca="1" si="31"/>
        <v>1.198586069348561</v>
      </c>
      <c r="M306" s="101">
        <f t="shared" ca="1" si="32"/>
        <v>6.3129528272588706E-2</v>
      </c>
      <c r="N306" s="101">
        <f t="shared" ca="1" si="39"/>
        <v>16.108434279849149</v>
      </c>
      <c r="O306" s="101">
        <f t="shared" ca="1" si="33"/>
        <v>0.12932743688270973</v>
      </c>
      <c r="Q306" s="12">
        <f t="shared" ca="1" si="34"/>
        <v>0</v>
      </c>
      <c r="R306" s="101">
        <f t="shared" ca="1" si="35"/>
        <v>0</v>
      </c>
      <c r="S306" s="13"/>
      <c r="T306" s="101">
        <f t="shared" ca="1" si="36"/>
        <v>6.3129528272588706E-2</v>
      </c>
      <c r="U306" s="101">
        <f t="shared" si="37"/>
        <v>0</v>
      </c>
      <c r="V306" s="101">
        <f t="shared" ca="1" si="38"/>
        <v>-21.622313107201489</v>
      </c>
    </row>
    <row r="307" spans="2:22" x14ac:dyDescent="0.3">
      <c r="B307" s="13">
        <v>2023</v>
      </c>
      <c r="C307" s="13">
        <v>1</v>
      </c>
      <c r="D307" s="13">
        <v>11</v>
      </c>
      <c r="E307" s="83" t="s">
        <v>110</v>
      </c>
      <c r="F307" s="13">
        <v>4</v>
      </c>
      <c r="G307" s="13">
        <v>4</v>
      </c>
      <c r="H307" s="13" t="s">
        <v>69</v>
      </c>
      <c r="I307" s="13" t="s">
        <v>54</v>
      </c>
      <c r="J307" s="13"/>
      <c r="K307" s="13" t="s">
        <v>27</v>
      </c>
      <c r="L307" s="12">
        <f t="shared" ca="1" si="31"/>
        <v>1.1896276335914482</v>
      </c>
      <c r="M307" s="101">
        <f t="shared" ca="1" si="32"/>
        <v>6.2657687461261574E-2</v>
      </c>
      <c r="N307" s="101">
        <f t="shared" ca="1" si="39"/>
        <v>16.108434279849149</v>
      </c>
      <c r="O307" s="101">
        <f t="shared" ca="1" si="33"/>
        <v>0.12836082166451726</v>
      </c>
      <c r="Q307" s="12">
        <f t="shared" ca="1" si="34"/>
        <v>0</v>
      </c>
      <c r="R307" s="101">
        <f t="shared" ca="1" si="35"/>
        <v>0</v>
      </c>
      <c r="S307" s="13"/>
      <c r="T307" s="101">
        <f t="shared" ca="1" si="36"/>
        <v>6.2657687461261574E-2</v>
      </c>
      <c r="U307" s="101">
        <f t="shared" si="37"/>
        <v>0</v>
      </c>
      <c r="V307" s="101">
        <f t="shared" ca="1" si="38"/>
        <v>-21.559655419740228</v>
      </c>
    </row>
    <row r="308" spans="2:22" x14ac:dyDescent="0.3">
      <c r="B308" s="13">
        <v>2023</v>
      </c>
      <c r="C308" s="13">
        <v>1</v>
      </c>
      <c r="D308" s="13">
        <v>11</v>
      </c>
      <c r="E308" s="83" t="s">
        <v>110</v>
      </c>
      <c r="F308" s="13">
        <v>4</v>
      </c>
      <c r="G308" s="13">
        <v>5</v>
      </c>
      <c r="H308" s="13" t="s">
        <v>69</v>
      </c>
      <c r="I308" s="13" t="s">
        <v>54</v>
      </c>
      <c r="J308" s="13"/>
      <c r="K308" s="13" t="s">
        <v>27</v>
      </c>
      <c r="L308" s="12">
        <f t="shared" ca="1" si="31"/>
        <v>1.1364789705857041</v>
      </c>
      <c r="M308" s="101">
        <f t="shared" ca="1" si="32"/>
        <v>5.9858347380749036E-2</v>
      </c>
      <c r="N308" s="101">
        <f t="shared" ca="1" si="39"/>
        <v>16.108434279849149</v>
      </c>
      <c r="O308" s="101">
        <f t="shared" ca="1" si="33"/>
        <v>0.12262608092619746</v>
      </c>
      <c r="Q308" s="12">
        <f t="shared" ca="1" si="34"/>
        <v>0</v>
      </c>
      <c r="R308" s="101">
        <f t="shared" ca="1" si="35"/>
        <v>0</v>
      </c>
      <c r="S308" s="13"/>
      <c r="T308" s="101">
        <f t="shared" ca="1" si="36"/>
        <v>5.9858347380749036E-2</v>
      </c>
      <c r="U308" s="101">
        <f t="shared" si="37"/>
        <v>0</v>
      </c>
      <c r="V308" s="101">
        <f t="shared" ca="1" si="38"/>
        <v>-21.499797072359478</v>
      </c>
    </row>
    <row r="309" spans="2:22" x14ac:dyDescent="0.3">
      <c r="B309" s="13">
        <v>2023</v>
      </c>
      <c r="C309" s="13">
        <v>1</v>
      </c>
      <c r="D309" s="13">
        <v>11</v>
      </c>
      <c r="E309" s="83" t="s">
        <v>110</v>
      </c>
      <c r="F309" s="13">
        <v>4</v>
      </c>
      <c r="G309" s="13">
        <v>6</v>
      </c>
      <c r="H309" s="13" t="s">
        <v>69</v>
      </c>
      <c r="I309" s="13" t="s">
        <v>54</v>
      </c>
      <c r="J309" s="13"/>
      <c r="K309" s="13" t="s">
        <v>27</v>
      </c>
      <c r="L309" s="12">
        <f t="shared" ca="1" si="31"/>
        <v>1.2529378008441643</v>
      </c>
      <c r="M309" s="101">
        <f t="shared" ca="1" si="32"/>
        <v>6.5992233970462139E-2</v>
      </c>
      <c r="N309" s="101">
        <f t="shared" ca="1" si="39"/>
        <v>16.108434279849149</v>
      </c>
      <c r="O309" s="101">
        <f t="shared" ca="1" si="33"/>
        <v>0.13519198871108531</v>
      </c>
      <c r="Q309" s="12">
        <f t="shared" ca="1" si="34"/>
        <v>0</v>
      </c>
      <c r="R309" s="101">
        <f t="shared" ca="1" si="35"/>
        <v>0</v>
      </c>
      <c r="S309" s="13"/>
      <c r="T309" s="101">
        <f t="shared" ca="1" si="36"/>
        <v>6.5992233970462139E-2</v>
      </c>
      <c r="U309" s="101">
        <f t="shared" si="37"/>
        <v>0</v>
      </c>
      <c r="V309" s="101">
        <f t="shared" ca="1" si="38"/>
        <v>-21.433804838389015</v>
      </c>
    </row>
    <row r="310" spans="2:22" x14ac:dyDescent="0.3">
      <c r="B310" s="13">
        <v>2023</v>
      </c>
      <c r="C310" s="13">
        <v>1</v>
      </c>
      <c r="D310" s="13">
        <v>11</v>
      </c>
      <c r="E310" s="83" t="s">
        <v>110</v>
      </c>
      <c r="F310" s="13">
        <v>4</v>
      </c>
      <c r="G310" s="13">
        <v>7</v>
      </c>
      <c r="H310" s="13" t="s">
        <v>69</v>
      </c>
      <c r="I310" s="13" t="s">
        <v>54</v>
      </c>
      <c r="J310" s="13"/>
      <c r="K310" s="13" t="s">
        <v>27</v>
      </c>
      <c r="L310" s="12">
        <f t="shared" ca="1" si="31"/>
        <v>1.2050538517652329</v>
      </c>
      <c r="M310" s="101">
        <f t="shared" ca="1" si="32"/>
        <v>6.3470186372474827E-2</v>
      </c>
      <c r="N310" s="101">
        <f t="shared" ca="1" si="39"/>
        <v>16.108434279849149</v>
      </c>
      <c r="O310" s="101">
        <f t="shared" ca="1" si="33"/>
        <v>0.13002531060546862</v>
      </c>
      <c r="Q310" s="12">
        <f t="shared" ca="1" si="34"/>
        <v>1.0081822596507743</v>
      </c>
      <c r="R310" s="101">
        <f t="shared" ca="1" si="35"/>
        <v>0</v>
      </c>
      <c r="S310" s="13"/>
      <c r="T310" s="101">
        <f t="shared" ca="1" si="36"/>
        <v>1.0369226756668534E-2</v>
      </c>
      <c r="U310" s="101">
        <f t="shared" si="37"/>
        <v>0</v>
      </c>
      <c r="V310" s="101">
        <f t="shared" ca="1" si="38"/>
        <v>-21.423435611632346</v>
      </c>
    </row>
    <row r="311" spans="2:22" x14ac:dyDescent="0.3">
      <c r="B311" s="13">
        <v>2023</v>
      </c>
      <c r="C311" s="13">
        <v>1</v>
      </c>
      <c r="D311" s="13">
        <v>11</v>
      </c>
      <c r="E311" s="83" t="s">
        <v>110</v>
      </c>
      <c r="F311" s="13">
        <v>4</v>
      </c>
      <c r="G311" s="13">
        <v>8</v>
      </c>
      <c r="H311" s="13" t="s">
        <v>69</v>
      </c>
      <c r="I311" s="13" t="s">
        <v>54</v>
      </c>
      <c r="J311" s="13"/>
      <c r="K311" s="13" t="s">
        <v>27</v>
      </c>
      <c r="L311" s="12">
        <f t="shared" ca="1" si="31"/>
        <v>1.9536173862205362</v>
      </c>
      <c r="M311" s="101">
        <f t="shared" ca="1" si="32"/>
        <v>0.10289702773223565</v>
      </c>
      <c r="N311" s="101">
        <f t="shared" ca="1" si="39"/>
        <v>16.108434279849149</v>
      </c>
      <c r="O311" s="101">
        <f t="shared" ca="1" si="33"/>
        <v>0.21079531597319584</v>
      </c>
      <c r="Q311" s="12">
        <f t="shared" ca="1" si="34"/>
        <v>5.6000000000000005</v>
      </c>
      <c r="R311" s="101">
        <f t="shared" ca="1" si="35"/>
        <v>0.30866628825643166</v>
      </c>
      <c r="S311" s="13"/>
      <c r="T311" s="101">
        <f t="shared" ca="1" si="36"/>
        <v>0</v>
      </c>
      <c r="U311" s="101">
        <f t="shared" si="37"/>
        <v>0</v>
      </c>
      <c r="V311" s="101">
        <f t="shared" ca="1" si="38"/>
        <v>-22.040768188145211</v>
      </c>
    </row>
    <row r="312" spans="2:22" x14ac:dyDescent="0.3">
      <c r="B312" s="13">
        <v>2023</v>
      </c>
      <c r="C312" s="13">
        <v>1</v>
      </c>
      <c r="D312" s="13">
        <v>11</v>
      </c>
      <c r="E312" s="83" t="s">
        <v>110</v>
      </c>
      <c r="F312" s="13">
        <v>4</v>
      </c>
      <c r="G312" s="13">
        <v>9</v>
      </c>
      <c r="H312" s="13" t="s">
        <v>69</v>
      </c>
      <c r="I312" s="13" t="s">
        <v>54</v>
      </c>
      <c r="J312" s="13"/>
      <c r="K312" s="13" t="s">
        <v>27</v>
      </c>
      <c r="L312" s="12">
        <f t="shared" ca="1" si="31"/>
        <v>1.545453592096383</v>
      </c>
      <c r="M312" s="101">
        <f t="shared" ca="1" si="32"/>
        <v>8.139904069571649E-2</v>
      </c>
      <c r="N312" s="101">
        <f t="shared" ca="1" si="39"/>
        <v>16.108434279849149</v>
      </c>
      <c r="O312" s="101">
        <f t="shared" ca="1" si="33"/>
        <v>0.16675444258719971</v>
      </c>
      <c r="Q312" s="12">
        <f t="shared" ca="1" si="34"/>
        <v>5.6000000000000005</v>
      </c>
      <c r="R312" s="101">
        <f t="shared" ca="1" si="35"/>
        <v>0.34321735342904125</v>
      </c>
      <c r="S312" s="13"/>
      <c r="T312" s="101">
        <f t="shared" ca="1" si="36"/>
        <v>0</v>
      </c>
      <c r="U312" s="101">
        <f t="shared" si="37"/>
        <v>0</v>
      </c>
      <c r="V312" s="101">
        <f t="shared" ca="1" si="38"/>
        <v>-22.727202895003291</v>
      </c>
    </row>
    <row r="313" spans="2:22" x14ac:dyDescent="0.3">
      <c r="B313" s="13">
        <v>2023</v>
      </c>
      <c r="C313" s="13">
        <v>1</v>
      </c>
      <c r="D313" s="13">
        <v>11</v>
      </c>
      <c r="E313" s="83" t="s">
        <v>110</v>
      </c>
      <c r="F313" s="13">
        <v>4</v>
      </c>
      <c r="G313" s="13">
        <v>10</v>
      </c>
      <c r="H313" s="13" t="s">
        <v>70</v>
      </c>
      <c r="I313" s="13" t="s">
        <v>54</v>
      </c>
      <c r="J313" s="13"/>
      <c r="K313" s="13" t="s">
        <v>27</v>
      </c>
      <c r="L313" s="12">
        <f t="shared" ca="1" si="31"/>
        <v>2.3542359784077234</v>
      </c>
      <c r="M313" s="101">
        <f t="shared" ca="1" si="32"/>
        <v>7.4535111076388522E-2</v>
      </c>
      <c r="N313" s="101">
        <f t="shared" ca="1" si="39"/>
        <v>16.108434279849149</v>
      </c>
      <c r="O313" s="101">
        <f t="shared" ca="1" si="33"/>
        <v>7.4535111076388522E-2</v>
      </c>
      <c r="Q313" s="12">
        <f t="shared" ca="1" si="34"/>
        <v>5.6000000000000005</v>
      </c>
      <c r="R313" s="101">
        <f t="shared" ca="1" si="35"/>
        <v>0.27475392442778629</v>
      </c>
      <c r="S313" s="13"/>
      <c r="T313" s="101">
        <f t="shared" ca="1" si="36"/>
        <v>0</v>
      </c>
      <c r="U313" s="101">
        <f t="shared" si="37"/>
        <v>0</v>
      </c>
      <c r="V313" s="101">
        <f t="shared" ca="1" si="38"/>
        <v>-23.27671074385886</v>
      </c>
    </row>
    <row r="314" spans="2:22" x14ac:dyDescent="0.3">
      <c r="B314" s="13">
        <v>2023</v>
      </c>
      <c r="C314" s="13">
        <v>1</v>
      </c>
      <c r="D314" s="13">
        <v>11</v>
      </c>
      <c r="E314" s="83" t="s">
        <v>110</v>
      </c>
      <c r="F314" s="13">
        <v>4</v>
      </c>
      <c r="G314" s="13">
        <v>11</v>
      </c>
      <c r="H314" s="13" t="s">
        <v>70</v>
      </c>
      <c r="I314" s="13" t="s">
        <v>54</v>
      </c>
      <c r="J314" s="13"/>
      <c r="K314" s="13" t="s">
        <v>27</v>
      </c>
      <c r="L314" s="12">
        <f t="shared" ca="1" si="31"/>
        <v>1.6574392637004918</v>
      </c>
      <c r="M314" s="101">
        <f t="shared" ca="1" si="32"/>
        <v>5.2474527088757571E-2</v>
      </c>
      <c r="N314" s="101">
        <f t="shared" ca="1" si="39"/>
        <v>16.108434279849149</v>
      </c>
      <c r="O314" s="101">
        <f t="shared" ca="1" si="33"/>
        <v>5.2474527088757571E-2</v>
      </c>
      <c r="Q314" s="12">
        <f t="shared" ca="1" si="34"/>
        <v>1.7767412031187964</v>
      </c>
      <c r="R314" s="101">
        <f t="shared" ca="1" si="35"/>
        <v>1.0098909171759483E-2</v>
      </c>
      <c r="S314" s="13"/>
      <c r="T314" s="101">
        <f t="shared" ca="1" si="36"/>
        <v>0</v>
      </c>
      <c r="U314" s="101">
        <f t="shared" si="37"/>
        <v>0</v>
      </c>
      <c r="V314" s="101">
        <f t="shared" ca="1" si="38"/>
        <v>-23.296908562202379</v>
      </c>
    </row>
    <row r="315" spans="2:22" x14ac:dyDescent="0.3">
      <c r="B315" s="13">
        <v>2023</v>
      </c>
      <c r="C315" s="13">
        <v>1</v>
      </c>
      <c r="D315" s="13">
        <v>11</v>
      </c>
      <c r="E315" s="83" t="s">
        <v>110</v>
      </c>
      <c r="F315" s="13">
        <v>4</v>
      </c>
      <c r="G315" s="13">
        <v>12</v>
      </c>
      <c r="H315" s="13" t="s">
        <v>70</v>
      </c>
      <c r="I315" s="13" t="s">
        <v>54</v>
      </c>
      <c r="J315" s="13"/>
      <c r="K315" s="13" t="s">
        <v>27</v>
      </c>
      <c r="L315" s="12">
        <f t="shared" ca="1" si="31"/>
        <v>1.3749244328564179</v>
      </c>
      <c r="M315" s="101">
        <f t="shared" ca="1" si="32"/>
        <v>4.3530107544234191E-2</v>
      </c>
      <c r="N315" s="101">
        <f t="shared" ca="1" si="39"/>
        <v>16.108434279849149</v>
      </c>
      <c r="O315" s="101">
        <f t="shared" ca="1" si="33"/>
        <v>4.3530107544234191E-2</v>
      </c>
      <c r="Q315" s="12">
        <f t="shared" ca="1" si="34"/>
        <v>0.30626161155077763</v>
      </c>
      <c r="R315" s="101">
        <f t="shared" ca="1" si="35"/>
        <v>0</v>
      </c>
      <c r="S315" s="13"/>
      <c r="T315" s="101">
        <f t="shared" ca="1" si="36"/>
        <v>3.3833864922536566E-2</v>
      </c>
      <c r="U315" s="101">
        <f t="shared" si="37"/>
        <v>0</v>
      </c>
      <c r="V315" s="101">
        <f t="shared" ca="1" si="38"/>
        <v>-23.263074697279844</v>
      </c>
    </row>
    <row r="316" spans="2:22" x14ac:dyDescent="0.3">
      <c r="B316" s="13">
        <v>2023</v>
      </c>
      <c r="C316" s="13">
        <v>1</v>
      </c>
      <c r="D316" s="13">
        <v>11</v>
      </c>
      <c r="E316" s="83" t="s">
        <v>110</v>
      </c>
      <c r="F316" s="13">
        <v>4</v>
      </c>
      <c r="G316" s="13">
        <v>13</v>
      </c>
      <c r="H316" s="13" t="s">
        <v>70</v>
      </c>
      <c r="I316" s="13" t="s">
        <v>54</v>
      </c>
      <c r="J316" s="13"/>
      <c r="K316" s="13" t="s">
        <v>27</v>
      </c>
      <c r="L316" s="12">
        <f t="shared" ca="1" si="31"/>
        <v>1.9021559081522865</v>
      </c>
      <c r="M316" s="101">
        <f t="shared" ca="1" si="32"/>
        <v>6.0222256052101394E-2</v>
      </c>
      <c r="N316" s="101">
        <f t="shared" ca="1" si="39"/>
        <v>16.108434279849149</v>
      </c>
      <c r="O316" s="101">
        <f t="shared" ca="1" si="33"/>
        <v>6.0222256052101394E-2</v>
      </c>
      <c r="Q316" s="12">
        <f t="shared" ca="1" si="34"/>
        <v>0</v>
      </c>
      <c r="R316" s="101">
        <f t="shared" ca="1" si="35"/>
        <v>0</v>
      </c>
      <c r="S316" s="13"/>
      <c r="T316" s="101">
        <f t="shared" ca="1" si="36"/>
        <v>6.0222256052101394E-2</v>
      </c>
      <c r="U316" s="101">
        <f t="shared" si="37"/>
        <v>0</v>
      </c>
      <c r="V316" s="101">
        <f t="shared" ca="1" si="38"/>
        <v>-23.202852441227744</v>
      </c>
    </row>
    <row r="317" spans="2:22" x14ac:dyDescent="0.3">
      <c r="B317" s="13">
        <v>2023</v>
      </c>
      <c r="C317" s="13">
        <v>1</v>
      </c>
      <c r="D317" s="13">
        <v>11</v>
      </c>
      <c r="E317" s="83" t="s">
        <v>110</v>
      </c>
      <c r="F317" s="13">
        <v>4</v>
      </c>
      <c r="G317" s="13">
        <v>14</v>
      </c>
      <c r="H317" s="13" t="s">
        <v>70</v>
      </c>
      <c r="I317" s="13" t="s">
        <v>54</v>
      </c>
      <c r="J317" s="13"/>
      <c r="K317" s="13" t="s">
        <v>27</v>
      </c>
      <c r="L317" s="12">
        <f t="shared" ca="1" si="31"/>
        <v>1.3881419899811682</v>
      </c>
      <c r="M317" s="101">
        <f t="shared" ca="1" si="32"/>
        <v>4.3948575402803787E-2</v>
      </c>
      <c r="N317" s="101">
        <f t="shared" ca="1" si="39"/>
        <v>16.108434279849149</v>
      </c>
      <c r="O317" s="101">
        <f t="shared" ca="1" si="33"/>
        <v>4.3948575402803787E-2</v>
      </c>
      <c r="Q317" s="12">
        <f t="shared" ca="1" si="34"/>
        <v>5.6000000000000005</v>
      </c>
      <c r="R317" s="101">
        <f t="shared" ca="1" si="35"/>
        <v>0.35653378054809415</v>
      </c>
      <c r="S317" s="13"/>
      <c r="T317" s="101">
        <f t="shared" ca="1" si="36"/>
        <v>0</v>
      </c>
      <c r="U317" s="101">
        <f t="shared" si="37"/>
        <v>0</v>
      </c>
      <c r="V317" s="101">
        <f t="shared" ca="1" si="38"/>
        <v>-23.915920002323933</v>
      </c>
    </row>
    <row r="318" spans="2:22" x14ac:dyDescent="0.3">
      <c r="B318" s="13">
        <v>2023</v>
      </c>
      <c r="C318" s="13">
        <v>1</v>
      </c>
      <c r="D318" s="13">
        <v>11</v>
      </c>
      <c r="E318" s="83" t="s">
        <v>110</v>
      </c>
      <c r="F318" s="13">
        <v>4</v>
      </c>
      <c r="G318" s="13">
        <v>15</v>
      </c>
      <c r="H318" s="13" t="s">
        <v>70</v>
      </c>
      <c r="I318" s="13" t="s">
        <v>54</v>
      </c>
      <c r="J318" s="13"/>
      <c r="K318" s="13" t="s">
        <v>27</v>
      </c>
      <c r="L318" s="12">
        <f t="shared" ca="1" si="31"/>
        <v>1.8636199698821916</v>
      </c>
      <c r="M318" s="101">
        <f t="shared" ca="1" si="32"/>
        <v>5.9002208246470185E-2</v>
      </c>
      <c r="N318" s="101">
        <f t="shared" ca="1" si="39"/>
        <v>16.108434279849149</v>
      </c>
      <c r="O318" s="101">
        <f t="shared" ca="1" si="33"/>
        <v>5.9002208246470185E-2</v>
      </c>
      <c r="Q318" s="12">
        <f t="shared" ca="1" si="34"/>
        <v>5.6000000000000005</v>
      </c>
      <c r="R318" s="101">
        <f t="shared" ca="1" si="35"/>
        <v>0.31628456954947254</v>
      </c>
      <c r="S318" s="13"/>
      <c r="T318" s="101">
        <f t="shared" ca="1" si="36"/>
        <v>0</v>
      </c>
      <c r="U318" s="101">
        <f t="shared" si="37"/>
        <v>0</v>
      </c>
      <c r="V318" s="101">
        <f t="shared" ca="1" si="38"/>
        <v>-24.548489141422881</v>
      </c>
    </row>
    <row r="319" spans="2:22" x14ac:dyDescent="0.3">
      <c r="B319" s="13">
        <v>2023</v>
      </c>
      <c r="C319" s="13">
        <v>1</v>
      </c>
      <c r="D319" s="13">
        <v>11</v>
      </c>
      <c r="E319" s="83" t="s">
        <v>110</v>
      </c>
      <c r="F319" s="13">
        <v>4</v>
      </c>
      <c r="G319" s="13">
        <v>16</v>
      </c>
      <c r="H319" s="13" t="s">
        <v>71</v>
      </c>
      <c r="I319" s="13" t="s">
        <v>54</v>
      </c>
      <c r="J319" s="13"/>
      <c r="K319" s="13" t="s">
        <v>27</v>
      </c>
      <c r="L319" s="12">
        <f t="shared" ca="1" si="31"/>
        <v>1.1929118655614297</v>
      </c>
      <c r="M319" s="101">
        <f t="shared" ca="1" si="32"/>
        <v>0.10391455260905615</v>
      </c>
      <c r="N319" s="101">
        <f t="shared" ca="1" si="39"/>
        <v>16.3439349639754</v>
      </c>
      <c r="O319" s="101">
        <f t="shared" ca="1" si="33"/>
        <v>0.33622220930848895</v>
      </c>
      <c r="Q319" s="12">
        <f t="shared" ca="1" si="34"/>
        <v>0</v>
      </c>
      <c r="R319" s="101">
        <f t="shared" ca="1" si="35"/>
        <v>0</v>
      </c>
      <c r="S319" s="13"/>
      <c r="T319" s="101">
        <f t="shared" ca="1" si="36"/>
        <v>0.10391455260905615</v>
      </c>
      <c r="U319" s="101">
        <f t="shared" ca="1" si="37"/>
        <v>0.23550068412625225</v>
      </c>
      <c r="V319" s="101">
        <f t="shared" ca="1" si="38"/>
        <v>-24.209073904687575</v>
      </c>
    </row>
    <row r="320" spans="2:22" x14ac:dyDescent="0.3">
      <c r="B320" s="13">
        <v>2023</v>
      </c>
      <c r="C320" s="13">
        <v>1</v>
      </c>
      <c r="D320" s="13">
        <v>11</v>
      </c>
      <c r="E320" s="83" t="s">
        <v>110</v>
      </c>
      <c r="F320" s="13">
        <v>4</v>
      </c>
      <c r="G320" s="13">
        <v>17</v>
      </c>
      <c r="H320" s="13" t="s">
        <v>71</v>
      </c>
      <c r="I320" s="13" t="s">
        <v>54</v>
      </c>
      <c r="J320" s="13"/>
      <c r="K320" s="13" t="s">
        <v>27</v>
      </c>
      <c r="L320" s="12">
        <f t="shared" ref="L320:L383" ca="1" si="40">IF(K320="Weekday",_xlfn.NORM.INV(RAND(),VLOOKUP(G320,$J$5:$N$28,4),VLOOKUP(G320,$J$5:$N$28,5)),_xlfn.NORM.INV(RAND(),VLOOKUP(G320,$P$5:$T$28,4),VLOOKUP(G320,$P$5:$T$28,5)))*VLOOKUP(C320,$P$32:$R$43,3)</f>
        <v>2.4453798867364425</v>
      </c>
      <c r="M320" s="101">
        <f t="shared" ref="M320:M383" ca="1" si="41">IF(I320="Winter",VLOOKUP(G320,$J$40:$L$43,3),VLOOKUP(G320,$J$40:$L$43,2))*L320</f>
        <v>0.21301704193361151</v>
      </c>
      <c r="N320" s="101">
        <f t="shared" ca="1" si="39"/>
        <v>16.826693709948618</v>
      </c>
      <c r="O320" s="101">
        <f t="shared" ref="O320:O383" ca="1" si="42">IF(I320="Winter",VLOOKUP(G320,$J$46:$L$49,3),VLOOKUP(G320,$J$46:$L$49,2))*L320</f>
        <v>0.68923032107666626</v>
      </c>
      <c r="Q320" s="12">
        <f t="shared" ref="Q320:Q383" ca="1" si="43">MIN(MAX(AND(IF(G320&gt;=VLOOKUP(C320,$O$46:$T$57,5),1,0),IF(G320&lt;=VLOOKUP(C320,$O$46:$T$57,6),1,0))*$G$50*_xlfn.NORM.INV(RAND(),VLOOKUP(C320,$B$4:$F$15,4),VLOOKUP(C320,$B$4:$F$15,4)),0),0.2)*$G$51</f>
        <v>0</v>
      </c>
      <c r="R320" s="101">
        <f t="shared" ref="R320:R383" ca="1" si="44">MAX(Q320-L320,0)*$G$52</f>
        <v>0</v>
      </c>
      <c r="S320" s="13"/>
      <c r="T320" s="101">
        <f t="shared" ref="T320:T383" ca="1" si="45">MAX(L320-Q320,0)*IF(I320="Winter",VLOOKUP(G320,$J$40:$L$43,3),VLOOKUP(G320,$J$40:$L$43,2))</f>
        <v>0.21301704193361151</v>
      </c>
      <c r="U320" s="101">
        <f t="shared" ca="1" si="37"/>
        <v>0.48275874597321938</v>
      </c>
      <c r="V320" s="101">
        <f t="shared" ca="1" si="38"/>
        <v>-23.513298116780746</v>
      </c>
    </row>
    <row r="321" spans="2:22" x14ac:dyDescent="0.3">
      <c r="B321" s="13">
        <v>2023</v>
      </c>
      <c r="C321" s="13">
        <v>1</v>
      </c>
      <c r="D321" s="13">
        <v>11</v>
      </c>
      <c r="E321" s="83" t="s">
        <v>110</v>
      </c>
      <c r="F321" s="13">
        <v>4</v>
      </c>
      <c r="G321" s="13">
        <v>18</v>
      </c>
      <c r="H321" s="13" t="s">
        <v>71</v>
      </c>
      <c r="I321" s="13" t="s">
        <v>54</v>
      </c>
      <c r="J321" s="13"/>
      <c r="K321" s="13" t="s">
        <v>27</v>
      </c>
      <c r="L321" s="12">
        <f t="shared" ca="1" si="40"/>
        <v>2.3039543082092404</v>
      </c>
      <c r="M321" s="101">
        <f t="shared" ca="1" si="41"/>
        <v>0.20069745978810694</v>
      </c>
      <c r="N321" s="101">
        <f t="shared" ca="1" si="39"/>
        <v>17.281532689627593</v>
      </c>
      <c r="O321" s="101">
        <f t="shared" ca="1" si="42"/>
        <v>0.64936952176877438</v>
      </c>
      <c r="Q321" s="12">
        <f t="shared" ca="1" si="43"/>
        <v>0</v>
      </c>
      <c r="R321" s="101">
        <f t="shared" ca="1" si="44"/>
        <v>0</v>
      </c>
      <c r="S321" s="13"/>
      <c r="T321" s="101">
        <f t="shared" ca="1" si="45"/>
        <v>0.20069745978810694</v>
      </c>
      <c r="U321" s="101">
        <f t="shared" ref="U321:U384" ca="1" si="46">IF(H321="On-Peak",IF(I321="Winter",((L321*$D$48)/60),((L321*$D$47)/60)),0)</f>
        <v>0.45483897967897424</v>
      </c>
      <c r="V321" s="101">
        <f t="shared" ref="V321:V384" ca="1" si="47">V320+MAX(T321-R321,0)-MAX(R321-T321,0)+MAX(U321-R321,0)-MAX(R321-U321,0)</f>
        <v>-22.857761677313665</v>
      </c>
    </row>
    <row r="322" spans="2:22" x14ac:dyDescent="0.3">
      <c r="B322" s="13">
        <v>2023</v>
      </c>
      <c r="C322" s="13">
        <v>1</v>
      </c>
      <c r="D322" s="13">
        <v>11</v>
      </c>
      <c r="E322" s="83" t="s">
        <v>110</v>
      </c>
      <c r="F322" s="13">
        <v>4</v>
      </c>
      <c r="G322" s="13">
        <v>19</v>
      </c>
      <c r="H322" s="13" t="s">
        <v>71</v>
      </c>
      <c r="I322" s="13" t="s">
        <v>54</v>
      </c>
      <c r="J322" s="13"/>
      <c r="K322" s="13" t="s">
        <v>27</v>
      </c>
      <c r="L322" s="12">
        <f t="shared" ca="1" si="40"/>
        <v>1.4308242877668458</v>
      </c>
      <c r="M322" s="101">
        <f t="shared" ca="1" si="41"/>
        <v>0.12463910370736994</v>
      </c>
      <c r="N322" s="101">
        <f t="shared" ca="1" si="39"/>
        <v>17.56400125110423</v>
      </c>
      <c r="O322" s="101">
        <f t="shared" ca="1" si="42"/>
        <v>0.40327782550708546</v>
      </c>
      <c r="Q322" s="12">
        <f t="shared" ca="1" si="43"/>
        <v>0</v>
      </c>
      <c r="R322" s="101">
        <f t="shared" ca="1" si="44"/>
        <v>0</v>
      </c>
      <c r="S322" s="13"/>
      <c r="T322" s="101">
        <f t="shared" ca="1" si="45"/>
        <v>0.12463910370736994</v>
      </c>
      <c r="U322" s="101">
        <f t="shared" ca="1" si="46"/>
        <v>0.28246856147663818</v>
      </c>
      <c r="V322" s="101">
        <f t="shared" ca="1" si="47"/>
        <v>-22.450654012129657</v>
      </c>
    </row>
    <row r="323" spans="2:22" x14ac:dyDescent="0.3">
      <c r="B323" s="13">
        <v>2023</v>
      </c>
      <c r="C323" s="13">
        <v>1</v>
      </c>
      <c r="D323" s="13">
        <v>11</v>
      </c>
      <c r="E323" s="83" t="s">
        <v>110</v>
      </c>
      <c r="F323" s="13">
        <v>4</v>
      </c>
      <c r="G323" s="13">
        <v>20</v>
      </c>
      <c r="H323" s="13" t="s">
        <v>69</v>
      </c>
      <c r="I323" s="13" t="s">
        <v>54</v>
      </c>
      <c r="J323" s="13"/>
      <c r="K323" s="13" t="s">
        <v>27</v>
      </c>
      <c r="L323" s="12">
        <f t="shared" ca="1" si="40"/>
        <v>2.8731108786840887</v>
      </c>
      <c r="M323" s="101">
        <f t="shared" ca="1" si="41"/>
        <v>0.15132674998029094</v>
      </c>
      <c r="N323" s="101">
        <f t="shared" ca="1" si="39"/>
        <v>17.56400125110423</v>
      </c>
      <c r="O323" s="101">
        <f t="shared" ca="1" si="42"/>
        <v>0.31000866381001313</v>
      </c>
      <c r="Q323" s="12">
        <f t="shared" ca="1" si="43"/>
        <v>0</v>
      </c>
      <c r="R323" s="101">
        <f t="shared" ca="1" si="44"/>
        <v>0</v>
      </c>
      <c r="S323" s="13"/>
      <c r="T323" s="101">
        <f t="shared" ca="1" si="45"/>
        <v>0.15132674998029094</v>
      </c>
      <c r="U323" s="101">
        <f t="shared" si="46"/>
        <v>0</v>
      </c>
      <c r="V323" s="101">
        <f t="shared" ca="1" si="47"/>
        <v>-22.299327262149365</v>
      </c>
    </row>
    <row r="324" spans="2:22" x14ac:dyDescent="0.3">
      <c r="B324" s="13">
        <v>2023</v>
      </c>
      <c r="C324" s="13">
        <v>1</v>
      </c>
      <c r="D324" s="13">
        <v>11</v>
      </c>
      <c r="E324" s="83" t="s">
        <v>110</v>
      </c>
      <c r="F324" s="13">
        <v>4</v>
      </c>
      <c r="G324" s="13">
        <v>21</v>
      </c>
      <c r="H324" s="13" t="s">
        <v>69</v>
      </c>
      <c r="I324" s="13" t="s">
        <v>54</v>
      </c>
      <c r="J324" s="13"/>
      <c r="K324" s="13" t="s">
        <v>27</v>
      </c>
      <c r="L324" s="12">
        <f t="shared" ca="1" si="40"/>
        <v>1.9498800315411873</v>
      </c>
      <c r="M324" s="101">
        <f t="shared" ca="1" si="41"/>
        <v>0.10270018126127434</v>
      </c>
      <c r="N324" s="101">
        <f t="shared" ca="1" si="39"/>
        <v>17.56400125110423</v>
      </c>
      <c r="O324" s="101">
        <f t="shared" ca="1" si="42"/>
        <v>0.21039205540329409</v>
      </c>
      <c r="Q324" s="12">
        <f t="shared" ca="1" si="43"/>
        <v>0</v>
      </c>
      <c r="R324" s="101">
        <f t="shared" ca="1" si="44"/>
        <v>0</v>
      </c>
      <c r="S324" s="13"/>
      <c r="T324" s="101">
        <f t="shared" ca="1" si="45"/>
        <v>0.10270018126127434</v>
      </c>
      <c r="U324" s="101">
        <f t="shared" si="46"/>
        <v>0</v>
      </c>
      <c r="V324" s="101">
        <f t="shared" ca="1" si="47"/>
        <v>-22.196627080888092</v>
      </c>
    </row>
    <row r="325" spans="2:22" x14ac:dyDescent="0.3">
      <c r="B325" s="13">
        <v>2023</v>
      </c>
      <c r="C325" s="13">
        <v>1</v>
      </c>
      <c r="D325" s="13">
        <v>11</v>
      </c>
      <c r="E325" s="83" t="s">
        <v>110</v>
      </c>
      <c r="F325" s="13">
        <v>4</v>
      </c>
      <c r="G325" s="13">
        <v>22</v>
      </c>
      <c r="H325" s="13" t="s">
        <v>69</v>
      </c>
      <c r="I325" s="13" t="s">
        <v>54</v>
      </c>
      <c r="J325" s="13"/>
      <c r="K325" s="13" t="s">
        <v>27</v>
      </c>
      <c r="L325" s="12">
        <f t="shared" ca="1" si="40"/>
        <v>2.131019156684729</v>
      </c>
      <c r="M325" s="101">
        <f t="shared" ca="1" si="41"/>
        <v>0.11224077898258468</v>
      </c>
      <c r="N325" s="101">
        <f t="shared" ca="1" si="39"/>
        <v>17.56400125110423</v>
      </c>
      <c r="O325" s="101">
        <f t="shared" ca="1" si="42"/>
        <v>0.22993696700628224</v>
      </c>
      <c r="Q325" s="12">
        <f t="shared" ca="1" si="43"/>
        <v>0</v>
      </c>
      <c r="R325" s="101">
        <f t="shared" ca="1" si="44"/>
        <v>0</v>
      </c>
      <c r="S325" s="13"/>
      <c r="T325" s="101">
        <f t="shared" ca="1" si="45"/>
        <v>0.11224077898258468</v>
      </c>
      <c r="U325" s="101">
        <f t="shared" si="46"/>
        <v>0</v>
      </c>
      <c r="V325" s="101">
        <f t="shared" ca="1" si="47"/>
        <v>-22.084386301905507</v>
      </c>
    </row>
    <row r="326" spans="2:22" x14ac:dyDescent="0.3">
      <c r="B326" s="13">
        <v>2023</v>
      </c>
      <c r="C326" s="13">
        <v>1</v>
      </c>
      <c r="D326" s="13">
        <v>11</v>
      </c>
      <c r="E326" s="83" t="s">
        <v>110</v>
      </c>
      <c r="F326" s="13">
        <v>4</v>
      </c>
      <c r="G326" s="13">
        <v>23</v>
      </c>
      <c r="H326" s="13" t="s">
        <v>69</v>
      </c>
      <c r="I326" s="13" t="s">
        <v>54</v>
      </c>
      <c r="J326" s="13"/>
      <c r="K326" s="13" t="s">
        <v>27</v>
      </c>
      <c r="L326" s="12">
        <f t="shared" ca="1" si="40"/>
        <v>2.6506802554448154</v>
      </c>
      <c r="M326" s="101">
        <f t="shared" ca="1" si="41"/>
        <v>0.13961132905427842</v>
      </c>
      <c r="N326" s="101">
        <f t="shared" ca="1" si="39"/>
        <v>17.56400125110423</v>
      </c>
      <c r="O326" s="101">
        <f t="shared" ca="1" si="42"/>
        <v>0.28600839956249557</v>
      </c>
      <c r="Q326" s="12">
        <f t="shared" ca="1" si="43"/>
        <v>0</v>
      </c>
      <c r="R326" s="101">
        <f t="shared" ca="1" si="44"/>
        <v>0</v>
      </c>
      <c r="S326" s="13"/>
      <c r="T326" s="101">
        <f t="shared" ca="1" si="45"/>
        <v>0.13961132905427842</v>
      </c>
      <c r="U326" s="101">
        <f t="shared" si="46"/>
        <v>0</v>
      </c>
      <c r="V326" s="101">
        <f t="shared" ca="1" si="47"/>
        <v>-21.944774972851228</v>
      </c>
    </row>
    <row r="327" spans="2:22" x14ac:dyDescent="0.3">
      <c r="B327" s="13">
        <v>2023</v>
      </c>
      <c r="C327" s="13">
        <v>1</v>
      </c>
      <c r="D327" s="13">
        <v>12</v>
      </c>
      <c r="E327" s="83" t="s">
        <v>111</v>
      </c>
      <c r="F327" s="13">
        <v>5</v>
      </c>
      <c r="G327" s="13">
        <v>0</v>
      </c>
      <c r="H327" s="13" t="s">
        <v>69</v>
      </c>
      <c r="I327" s="13" t="s">
        <v>54</v>
      </c>
      <c r="J327" s="13"/>
      <c r="K327" s="13" t="s">
        <v>27</v>
      </c>
      <c r="L327" s="12">
        <f t="shared" ca="1" si="40"/>
        <v>2.3404791892709973</v>
      </c>
      <c r="M327" s="101">
        <f t="shared" ca="1" si="41"/>
        <v>0.12327303889890343</v>
      </c>
      <c r="N327" s="101">
        <f t="shared" ca="1" si="39"/>
        <v>17.56400125110423</v>
      </c>
      <c r="O327" s="101">
        <f t="shared" ca="1" si="42"/>
        <v>0.25253770452234059</v>
      </c>
      <c r="Q327" s="12">
        <f t="shared" ca="1" si="43"/>
        <v>0</v>
      </c>
      <c r="R327" s="101">
        <f t="shared" ca="1" si="44"/>
        <v>0</v>
      </c>
      <c r="S327" s="13"/>
      <c r="T327" s="101">
        <f t="shared" ca="1" si="45"/>
        <v>0.12327303889890343</v>
      </c>
      <c r="U327" s="101">
        <f t="shared" si="46"/>
        <v>0</v>
      </c>
      <c r="V327" s="101">
        <f t="shared" ca="1" si="47"/>
        <v>-21.821501933952323</v>
      </c>
    </row>
    <row r="328" spans="2:22" x14ac:dyDescent="0.3">
      <c r="B328" s="13">
        <v>2023</v>
      </c>
      <c r="C328" s="13">
        <v>1</v>
      </c>
      <c r="D328" s="13">
        <v>12</v>
      </c>
      <c r="E328" s="83" t="s">
        <v>111</v>
      </c>
      <c r="F328" s="13">
        <v>5</v>
      </c>
      <c r="G328" s="13">
        <v>1</v>
      </c>
      <c r="H328" s="13" t="s">
        <v>69</v>
      </c>
      <c r="I328" s="13" t="s">
        <v>54</v>
      </c>
      <c r="J328" s="13"/>
      <c r="K328" s="13" t="s">
        <v>27</v>
      </c>
      <c r="L328" s="12">
        <f t="shared" ca="1" si="40"/>
        <v>0.99870808945261047</v>
      </c>
      <c r="M328" s="101">
        <f t="shared" ca="1" si="41"/>
        <v>5.2601955071468996E-2</v>
      </c>
      <c r="N328" s="101">
        <f t="shared" ca="1" si="39"/>
        <v>17.56400125110423</v>
      </c>
      <c r="O328" s="101">
        <f t="shared" ca="1" si="42"/>
        <v>0.10776060285193667</v>
      </c>
      <c r="Q328" s="12">
        <f t="shared" ca="1" si="43"/>
        <v>0</v>
      </c>
      <c r="R328" s="101">
        <f t="shared" ca="1" si="44"/>
        <v>0</v>
      </c>
      <c r="S328" s="13"/>
      <c r="T328" s="101">
        <f t="shared" ca="1" si="45"/>
        <v>5.2601955071468996E-2</v>
      </c>
      <c r="U328" s="101">
        <f t="shared" si="46"/>
        <v>0</v>
      </c>
      <c r="V328" s="101">
        <f t="shared" ca="1" si="47"/>
        <v>-21.768899978880853</v>
      </c>
    </row>
    <row r="329" spans="2:22" x14ac:dyDescent="0.3">
      <c r="B329" s="13">
        <v>2023</v>
      </c>
      <c r="C329" s="13">
        <v>1</v>
      </c>
      <c r="D329" s="13">
        <v>12</v>
      </c>
      <c r="E329" s="83" t="s">
        <v>111</v>
      </c>
      <c r="F329" s="13">
        <v>5</v>
      </c>
      <c r="G329" s="13">
        <v>2</v>
      </c>
      <c r="H329" s="13" t="s">
        <v>69</v>
      </c>
      <c r="I329" s="13" t="s">
        <v>54</v>
      </c>
      <c r="J329" s="13"/>
      <c r="K329" s="13" t="s">
        <v>27</v>
      </c>
      <c r="L329" s="12">
        <f t="shared" ca="1" si="40"/>
        <v>1.1240385964114521</v>
      </c>
      <c r="M329" s="101">
        <f t="shared" ca="1" si="41"/>
        <v>5.9203112872991182E-2</v>
      </c>
      <c r="N329" s="101">
        <f t="shared" ca="1" si="39"/>
        <v>17.56400125110423</v>
      </c>
      <c r="O329" s="101">
        <f t="shared" ca="1" si="42"/>
        <v>0.12128376455279567</v>
      </c>
      <c r="Q329" s="12">
        <f t="shared" ca="1" si="43"/>
        <v>0</v>
      </c>
      <c r="R329" s="101">
        <f t="shared" ca="1" si="44"/>
        <v>0</v>
      </c>
      <c r="S329" s="13"/>
      <c r="T329" s="101">
        <f t="shared" ca="1" si="45"/>
        <v>5.9203112872991182E-2</v>
      </c>
      <c r="U329" s="101">
        <f t="shared" si="46"/>
        <v>0</v>
      </c>
      <c r="V329" s="101">
        <f t="shared" ca="1" si="47"/>
        <v>-21.70969686600786</v>
      </c>
    </row>
    <row r="330" spans="2:22" x14ac:dyDescent="0.3">
      <c r="B330" s="13">
        <v>2023</v>
      </c>
      <c r="C330" s="13">
        <v>1</v>
      </c>
      <c r="D330" s="13">
        <v>12</v>
      </c>
      <c r="E330" s="83" t="s">
        <v>111</v>
      </c>
      <c r="F330" s="13">
        <v>5</v>
      </c>
      <c r="G330" s="13">
        <v>3</v>
      </c>
      <c r="H330" s="13" t="s">
        <v>69</v>
      </c>
      <c r="I330" s="13" t="s">
        <v>54</v>
      </c>
      <c r="J330" s="13"/>
      <c r="K330" s="13" t="s">
        <v>27</v>
      </c>
      <c r="L330" s="12">
        <f t="shared" ca="1" si="40"/>
        <v>1.1952188724208039</v>
      </c>
      <c r="M330" s="101">
        <f t="shared" ca="1" si="41"/>
        <v>6.2952178010403745E-2</v>
      </c>
      <c r="N330" s="101">
        <f t="shared" ca="1" si="39"/>
        <v>17.56400125110423</v>
      </c>
      <c r="O330" s="101">
        <f t="shared" ca="1" si="42"/>
        <v>0.12896411633420474</v>
      </c>
      <c r="Q330" s="12">
        <f t="shared" ca="1" si="43"/>
        <v>0</v>
      </c>
      <c r="R330" s="101">
        <f t="shared" ca="1" si="44"/>
        <v>0</v>
      </c>
      <c r="S330" s="13"/>
      <c r="T330" s="101">
        <f t="shared" ca="1" si="45"/>
        <v>6.2952178010403745E-2</v>
      </c>
      <c r="U330" s="101">
        <f t="shared" si="46"/>
        <v>0</v>
      </c>
      <c r="V330" s="101">
        <f t="shared" ca="1" si="47"/>
        <v>-21.646744687997458</v>
      </c>
    </row>
    <row r="331" spans="2:22" x14ac:dyDescent="0.3">
      <c r="B331" s="13">
        <v>2023</v>
      </c>
      <c r="C331" s="13">
        <v>1</v>
      </c>
      <c r="D331" s="13">
        <v>12</v>
      </c>
      <c r="E331" s="83" t="s">
        <v>111</v>
      </c>
      <c r="F331" s="13">
        <v>5</v>
      </c>
      <c r="G331" s="13">
        <v>4</v>
      </c>
      <c r="H331" s="13" t="s">
        <v>69</v>
      </c>
      <c r="I331" s="13" t="s">
        <v>54</v>
      </c>
      <c r="J331" s="13"/>
      <c r="K331" s="13" t="s">
        <v>27</v>
      </c>
      <c r="L331" s="12">
        <f t="shared" ca="1" si="40"/>
        <v>1.3212841719703725</v>
      </c>
      <c r="M331" s="101">
        <f t="shared" ca="1" si="41"/>
        <v>6.9592037337679519E-2</v>
      </c>
      <c r="N331" s="101">
        <f t="shared" ca="1" si="39"/>
        <v>17.56400125110423</v>
      </c>
      <c r="O331" s="101">
        <f t="shared" ca="1" si="42"/>
        <v>0.14256656215560318</v>
      </c>
      <c r="Q331" s="12">
        <f t="shared" ca="1" si="43"/>
        <v>0</v>
      </c>
      <c r="R331" s="101">
        <f t="shared" ca="1" si="44"/>
        <v>0</v>
      </c>
      <c r="S331" s="13"/>
      <c r="T331" s="101">
        <f t="shared" ca="1" si="45"/>
        <v>6.9592037337679519E-2</v>
      </c>
      <c r="U331" s="101">
        <f t="shared" si="46"/>
        <v>0</v>
      </c>
      <c r="V331" s="101">
        <f t="shared" ca="1" si="47"/>
        <v>-21.57715265065978</v>
      </c>
    </row>
    <row r="332" spans="2:22" x14ac:dyDescent="0.3">
      <c r="B332" s="13">
        <v>2023</v>
      </c>
      <c r="C332" s="13">
        <v>1</v>
      </c>
      <c r="D332" s="13">
        <v>12</v>
      </c>
      <c r="E332" s="83" t="s">
        <v>111</v>
      </c>
      <c r="F332" s="13">
        <v>5</v>
      </c>
      <c r="G332" s="13">
        <v>5</v>
      </c>
      <c r="H332" s="13" t="s">
        <v>69</v>
      </c>
      <c r="I332" s="13" t="s">
        <v>54</v>
      </c>
      <c r="J332" s="13"/>
      <c r="K332" s="13" t="s">
        <v>27</v>
      </c>
      <c r="L332" s="12">
        <f t="shared" ca="1" si="40"/>
        <v>1.157805991729574</v>
      </c>
      <c r="M332" s="101">
        <f t="shared" ca="1" si="41"/>
        <v>6.0981641584396666E-2</v>
      </c>
      <c r="N332" s="101">
        <f t="shared" ca="1" si="39"/>
        <v>17.56400125110423</v>
      </c>
      <c r="O332" s="101">
        <f t="shared" ca="1" si="42"/>
        <v>0.12492726650762102</v>
      </c>
      <c r="Q332" s="12">
        <f t="shared" ca="1" si="43"/>
        <v>0</v>
      </c>
      <c r="R332" s="101">
        <f t="shared" ca="1" si="44"/>
        <v>0</v>
      </c>
      <c r="S332" s="13"/>
      <c r="T332" s="101">
        <f t="shared" ca="1" si="45"/>
        <v>6.0981641584396666E-2</v>
      </c>
      <c r="U332" s="101">
        <f t="shared" si="46"/>
        <v>0</v>
      </c>
      <c r="V332" s="101">
        <f t="shared" ca="1" si="47"/>
        <v>-21.516171009075382</v>
      </c>
    </row>
    <row r="333" spans="2:22" x14ac:dyDescent="0.3">
      <c r="B333" s="13">
        <v>2023</v>
      </c>
      <c r="C333" s="13">
        <v>1</v>
      </c>
      <c r="D333" s="13">
        <v>12</v>
      </c>
      <c r="E333" s="83" t="s">
        <v>111</v>
      </c>
      <c r="F333" s="13">
        <v>5</v>
      </c>
      <c r="G333" s="13">
        <v>6</v>
      </c>
      <c r="H333" s="13" t="s">
        <v>69</v>
      </c>
      <c r="I333" s="13" t="s">
        <v>54</v>
      </c>
      <c r="J333" s="13"/>
      <c r="K333" s="13" t="s">
        <v>27</v>
      </c>
      <c r="L333" s="12">
        <f t="shared" ca="1" si="40"/>
        <v>1.1486151956482351</v>
      </c>
      <c r="M333" s="101">
        <f t="shared" ca="1" si="41"/>
        <v>6.0497562354792547E-2</v>
      </c>
      <c r="N333" s="101">
        <f t="shared" ca="1" si="39"/>
        <v>17.56400125110423</v>
      </c>
      <c r="O333" s="101">
        <f t="shared" ca="1" si="42"/>
        <v>0.12393557961044456</v>
      </c>
      <c r="Q333" s="12">
        <f t="shared" ca="1" si="43"/>
        <v>0</v>
      </c>
      <c r="R333" s="101">
        <f t="shared" ca="1" si="44"/>
        <v>0</v>
      </c>
      <c r="S333" s="13"/>
      <c r="T333" s="101">
        <f t="shared" ca="1" si="45"/>
        <v>6.0497562354792547E-2</v>
      </c>
      <c r="U333" s="101">
        <f t="shared" si="46"/>
        <v>0</v>
      </c>
      <c r="V333" s="101">
        <f t="shared" ca="1" si="47"/>
        <v>-21.455673446720589</v>
      </c>
    </row>
    <row r="334" spans="2:22" x14ac:dyDescent="0.3">
      <c r="B334" s="13">
        <v>2023</v>
      </c>
      <c r="C334" s="13">
        <v>1</v>
      </c>
      <c r="D334" s="13">
        <v>12</v>
      </c>
      <c r="E334" s="83" t="s">
        <v>111</v>
      </c>
      <c r="F334" s="13">
        <v>5</v>
      </c>
      <c r="G334" s="13">
        <v>7</v>
      </c>
      <c r="H334" s="13" t="s">
        <v>69</v>
      </c>
      <c r="I334" s="13" t="s">
        <v>54</v>
      </c>
      <c r="J334" s="13"/>
      <c r="K334" s="13" t="s">
        <v>27</v>
      </c>
      <c r="L334" s="12">
        <f t="shared" ca="1" si="40"/>
        <v>1.2357329125289318</v>
      </c>
      <c r="M334" s="101">
        <f t="shared" ca="1" si="41"/>
        <v>6.5086052502898839E-2</v>
      </c>
      <c r="N334" s="101">
        <f t="shared" ca="1" si="39"/>
        <v>17.56400125110423</v>
      </c>
      <c r="O334" s="101">
        <f t="shared" ca="1" si="42"/>
        <v>0.13333558126187173</v>
      </c>
      <c r="Q334" s="12">
        <f t="shared" ca="1" si="43"/>
        <v>1.7453699152266344</v>
      </c>
      <c r="R334" s="101">
        <f t="shared" ca="1" si="44"/>
        <v>4.314077227836053E-2</v>
      </c>
      <c r="S334" s="13"/>
      <c r="T334" s="101">
        <f t="shared" ca="1" si="45"/>
        <v>0</v>
      </c>
      <c r="U334" s="101">
        <f t="shared" si="46"/>
        <v>0</v>
      </c>
      <c r="V334" s="101">
        <f t="shared" ca="1" si="47"/>
        <v>-21.541954991277308</v>
      </c>
    </row>
    <row r="335" spans="2:22" x14ac:dyDescent="0.3">
      <c r="B335" s="13">
        <v>2023</v>
      </c>
      <c r="C335" s="13">
        <v>1</v>
      </c>
      <c r="D335" s="13">
        <v>12</v>
      </c>
      <c r="E335" s="83" t="s">
        <v>111</v>
      </c>
      <c r="F335" s="13">
        <v>5</v>
      </c>
      <c r="G335" s="13">
        <v>8</v>
      </c>
      <c r="H335" s="13" t="s">
        <v>69</v>
      </c>
      <c r="I335" s="13" t="s">
        <v>54</v>
      </c>
      <c r="J335" s="13"/>
      <c r="K335" s="13" t="s">
        <v>27</v>
      </c>
      <c r="L335" s="12">
        <f t="shared" ca="1" si="40"/>
        <v>1.6182152196286752</v>
      </c>
      <c r="M335" s="101">
        <f t="shared" ca="1" si="41"/>
        <v>8.523139561784232E-2</v>
      </c>
      <c r="N335" s="101">
        <f t="shared" ca="1" si="39"/>
        <v>17.56400125110423</v>
      </c>
      <c r="O335" s="101">
        <f t="shared" ca="1" si="42"/>
        <v>0.17460542219793404</v>
      </c>
      <c r="Q335" s="12">
        <f t="shared" ca="1" si="43"/>
        <v>5.6000000000000005</v>
      </c>
      <c r="R335" s="101">
        <f t="shared" ca="1" si="44"/>
        <v>0.33705808165843271</v>
      </c>
      <c r="S335" s="13"/>
      <c r="T335" s="101">
        <f t="shared" ca="1" si="45"/>
        <v>0</v>
      </c>
      <c r="U335" s="101">
        <f t="shared" si="46"/>
        <v>0</v>
      </c>
      <c r="V335" s="101">
        <f t="shared" ca="1" si="47"/>
        <v>-22.216071154594175</v>
      </c>
    </row>
    <row r="336" spans="2:22" x14ac:dyDescent="0.3">
      <c r="B336" s="13">
        <v>2023</v>
      </c>
      <c r="C336" s="13">
        <v>1</v>
      </c>
      <c r="D336" s="13">
        <v>12</v>
      </c>
      <c r="E336" s="83" t="s">
        <v>111</v>
      </c>
      <c r="F336" s="13">
        <v>5</v>
      </c>
      <c r="G336" s="13">
        <v>9</v>
      </c>
      <c r="H336" s="13" t="s">
        <v>69</v>
      </c>
      <c r="I336" s="13" t="s">
        <v>54</v>
      </c>
      <c r="J336" s="13"/>
      <c r="K336" s="13" t="s">
        <v>27</v>
      </c>
      <c r="L336" s="12">
        <f t="shared" ca="1" si="40"/>
        <v>1.5192449380430013</v>
      </c>
      <c r="M336" s="101">
        <f t="shared" ca="1" si="41"/>
        <v>8.0018630886724881E-2</v>
      </c>
      <c r="N336" s="101">
        <f t="shared" ref="N336:N399" ca="1" si="48">IF(H336="On-Peak",IF(I336="Winter",((L336*$D$48)/60)+N335,((L336*$D$47)/60)+N335),N335)</f>
        <v>17.56400125110423</v>
      </c>
      <c r="O336" s="101">
        <f t="shared" ca="1" si="42"/>
        <v>0.16392652881483982</v>
      </c>
      <c r="Q336" s="12">
        <f t="shared" ca="1" si="43"/>
        <v>0</v>
      </c>
      <c r="R336" s="101">
        <f t="shared" ca="1" si="44"/>
        <v>0</v>
      </c>
      <c r="S336" s="13"/>
      <c r="T336" s="101">
        <f t="shared" ca="1" si="45"/>
        <v>8.0018630886724881E-2</v>
      </c>
      <c r="U336" s="101">
        <f t="shared" si="46"/>
        <v>0</v>
      </c>
      <c r="V336" s="101">
        <f t="shared" ca="1" si="47"/>
        <v>-22.136052523707452</v>
      </c>
    </row>
    <row r="337" spans="2:22" x14ac:dyDescent="0.3">
      <c r="B337" s="13">
        <v>2023</v>
      </c>
      <c r="C337" s="13">
        <v>1</v>
      </c>
      <c r="D337" s="13">
        <v>12</v>
      </c>
      <c r="E337" s="83" t="s">
        <v>111</v>
      </c>
      <c r="F337" s="13">
        <v>5</v>
      </c>
      <c r="G337" s="13">
        <v>10</v>
      </c>
      <c r="H337" s="13" t="s">
        <v>70</v>
      </c>
      <c r="I337" s="13" t="s">
        <v>54</v>
      </c>
      <c r="J337" s="13"/>
      <c r="K337" s="13" t="s">
        <v>27</v>
      </c>
      <c r="L337" s="12">
        <f t="shared" ca="1" si="40"/>
        <v>1.5702054772905456</v>
      </c>
      <c r="M337" s="101">
        <f t="shared" ca="1" si="41"/>
        <v>4.9712705411018673E-2</v>
      </c>
      <c r="N337" s="101">
        <f t="shared" ca="1" si="48"/>
        <v>17.56400125110423</v>
      </c>
      <c r="O337" s="101">
        <f t="shared" ca="1" si="42"/>
        <v>4.9712705411018673E-2</v>
      </c>
      <c r="Q337" s="12">
        <f t="shared" ca="1" si="43"/>
        <v>4.1995750393336628</v>
      </c>
      <c r="R337" s="101">
        <f t="shared" ca="1" si="44"/>
        <v>0.2225761334269499</v>
      </c>
      <c r="S337" s="13"/>
      <c r="T337" s="101">
        <f t="shared" ca="1" si="45"/>
        <v>0</v>
      </c>
      <c r="U337" s="101">
        <f t="shared" si="46"/>
        <v>0</v>
      </c>
      <c r="V337" s="101">
        <f t="shared" ca="1" si="47"/>
        <v>-22.581204790561355</v>
      </c>
    </row>
    <row r="338" spans="2:22" x14ac:dyDescent="0.3">
      <c r="B338" s="13">
        <v>2023</v>
      </c>
      <c r="C338" s="13">
        <v>1</v>
      </c>
      <c r="D338" s="13">
        <v>12</v>
      </c>
      <c r="E338" s="83" t="s">
        <v>111</v>
      </c>
      <c r="F338" s="13">
        <v>5</v>
      </c>
      <c r="G338" s="13">
        <v>11</v>
      </c>
      <c r="H338" s="13" t="s">
        <v>70</v>
      </c>
      <c r="I338" s="13" t="s">
        <v>54</v>
      </c>
      <c r="J338" s="13"/>
      <c r="K338" s="13" t="s">
        <v>27</v>
      </c>
      <c r="L338" s="12">
        <f t="shared" ca="1" si="40"/>
        <v>1.4949588383887873</v>
      </c>
      <c r="M338" s="101">
        <f t="shared" ca="1" si="41"/>
        <v>4.7330396823389007E-2</v>
      </c>
      <c r="N338" s="101">
        <f t="shared" ca="1" si="48"/>
        <v>17.56400125110423</v>
      </c>
      <c r="O338" s="101">
        <f t="shared" ca="1" si="42"/>
        <v>4.7330396823389007E-2</v>
      </c>
      <c r="Q338" s="12">
        <f t="shared" ca="1" si="43"/>
        <v>5.6000000000000005</v>
      </c>
      <c r="R338" s="101">
        <f t="shared" ca="1" si="44"/>
        <v>0.34749173433038921</v>
      </c>
      <c r="S338" s="13"/>
      <c r="T338" s="101">
        <f t="shared" ca="1" si="45"/>
        <v>0</v>
      </c>
      <c r="U338" s="101">
        <f t="shared" si="46"/>
        <v>0</v>
      </c>
      <c r="V338" s="101">
        <f t="shared" ca="1" si="47"/>
        <v>-23.276188259222135</v>
      </c>
    </row>
    <row r="339" spans="2:22" x14ac:dyDescent="0.3">
      <c r="B339" s="13">
        <v>2023</v>
      </c>
      <c r="C339" s="13">
        <v>1</v>
      </c>
      <c r="D339" s="13">
        <v>12</v>
      </c>
      <c r="E339" s="83" t="s">
        <v>111</v>
      </c>
      <c r="F339" s="13">
        <v>5</v>
      </c>
      <c r="G339" s="13">
        <v>12</v>
      </c>
      <c r="H339" s="13" t="s">
        <v>70</v>
      </c>
      <c r="I339" s="13" t="s">
        <v>54</v>
      </c>
      <c r="J339" s="13"/>
      <c r="K339" s="13" t="s">
        <v>27</v>
      </c>
      <c r="L339" s="12">
        <f t="shared" ca="1" si="40"/>
        <v>1.6001136240594425</v>
      </c>
      <c r="M339" s="101">
        <f t="shared" ca="1" si="41"/>
        <v>5.0659597337721948E-2</v>
      </c>
      <c r="N339" s="101">
        <f t="shared" ca="1" si="48"/>
        <v>17.56400125110423</v>
      </c>
      <c r="O339" s="101">
        <f t="shared" ca="1" si="42"/>
        <v>5.0659597337721948E-2</v>
      </c>
      <c r="Q339" s="12">
        <f t="shared" ca="1" si="43"/>
        <v>5.6000000000000005</v>
      </c>
      <c r="R339" s="101">
        <f t="shared" ca="1" si="44"/>
        <v>0.33859038172336825</v>
      </c>
      <c r="S339" s="13"/>
      <c r="T339" s="101">
        <f t="shared" ca="1" si="45"/>
        <v>0</v>
      </c>
      <c r="U339" s="101">
        <f t="shared" si="46"/>
        <v>0</v>
      </c>
      <c r="V339" s="101">
        <f t="shared" ca="1" si="47"/>
        <v>-23.95336902266887</v>
      </c>
    </row>
    <row r="340" spans="2:22" x14ac:dyDescent="0.3">
      <c r="B340" s="13">
        <v>2023</v>
      </c>
      <c r="C340" s="13">
        <v>1</v>
      </c>
      <c r="D340" s="13">
        <v>12</v>
      </c>
      <c r="E340" s="83" t="s">
        <v>111</v>
      </c>
      <c r="F340" s="13">
        <v>5</v>
      </c>
      <c r="G340" s="13">
        <v>13</v>
      </c>
      <c r="H340" s="13" t="s">
        <v>70</v>
      </c>
      <c r="I340" s="13" t="s">
        <v>54</v>
      </c>
      <c r="J340" s="13"/>
      <c r="K340" s="13" t="s">
        <v>27</v>
      </c>
      <c r="L340" s="12">
        <f t="shared" ca="1" si="40"/>
        <v>1.9287055495734633</v>
      </c>
      <c r="M340" s="101">
        <f t="shared" ca="1" si="41"/>
        <v>6.1062817699495849E-2</v>
      </c>
      <c r="N340" s="101">
        <f t="shared" ca="1" si="48"/>
        <v>17.56400125110423</v>
      </c>
      <c r="O340" s="101">
        <f t="shared" ca="1" si="42"/>
        <v>6.1062817699495849E-2</v>
      </c>
      <c r="Q340" s="12">
        <f t="shared" ca="1" si="43"/>
        <v>0</v>
      </c>
      <c r="R340" s="101">
        <f t="shared" ca="1" si="44"/>
        <v>0</v>
      </c>
      <c r="S340" s="13"/>
      <c r="T340" s="101">
        <f t="shared" ca="1" si="45"/>
        <v>6.1062817699495849E-2</v>
      </c>
      <c r="U340" s="101">
        <f t="shared" si="46"/>
        <v>0</v>
      </c>
      <c r="V340" s="101">
        <f t="shared" ca="1" si="47"/>
        <v>-23.892306204969373</v>
      </c>
    </row>
    <row r="341" spans="2:22" x14ac:dyDescent="0.3">
      <c r="B341" s="13">
        <v>2023</v>
      </c>
      <c r="C341" s="13">
        <v>1</v>
      </c>
      <c r="D341" s="13">
        <v>12</v>
      </c>
      <c r="E341" s="83" t="s">
        <v>111</v>
      </c>
      <c r="F341" s="13">
        <v>5</v>
      </c>
      <c r="G341" s="13">
        <v>14</v>
      </c>
      <c r="H341" s="13" t="s">
        <v>70</v>
      </c>
      <c r="I341" s="13" t="s">
        <v>54</v>
      </c>
      <c r="J341" s="13"/>
      <c r="K341" s="13" t="s">
        <v>27</v>
      </c>
      <c r="L341" s="12">
        <f t="shared" ca="1" si="40"/>
        <v>1.4300766919939487</v>
      </c>
      <c r="M341" s="101">
        <f t="shared" ca="1" si="41"/>
        <v>4.5276228068528414E-2</v>
      </c>
      <c r="N341" s="101">
        <f t="shared" ca="1" si="48"/>
        <v>17.56400125110423</v>
      </c>
      <c r="O341" s="101">
        <f t="shared" ca="1" si="42"/>
        <v>4.5276228068528414E-2</v>
      </c>
      <c r="Q341" s="12">
        <f t="shared" ca="1" si="43"/>
        <v>0.86739880441025974</v>
      </c>
      <c r="R341" s="101">
        <f t="shared" ca="1" si="44"/>
        <v>0</v>
      </c>
      <c r="S341" s="13"/>
      <c r="T341" s="101">
        <f t="shared" ca="1" si="45"/>
        <v>1.7814381920899593E-2</v>
      </c>
      <c r="U341" s="101">
        <f t="shared" si="46"/>
        <v>0</v>
      </c>
      <c r="V341" s="101">
        <f t="shared" ca="1" si="47"/>
        <v>-23.874491823048473</v>
      </c>
    </row>
    <row r="342" spans="2:22" x14ac:dyDescent="0.3">
      <c r="B342" s="13">
        <v>2023</v>
      </c>
      <c r="C342" s="13">
        <v>1</v>
      </c>
      <c r="D342" s="13">
        <v>12</v>
      </c>
      <c r="E342" s="83" t="s">
        <v>111</v>
      </c>
      <c r="F342" s="13">
        <v>5</v>
      </c>
      <c r="G342" s="13">
        <v>15</v>
      </c>
      <c r="H342" s="13" t="s">
        <v>70</v>
      </c>
      <c r="I342" s="13" t="s">
        <v>54</v>
      </c>
      <c r="J342" s="13"/>
      <c r="K342" s="13" t="s">
        <v>27</v>
      </c>
      <c r="L342" s="12">
        <f t="shared" ca="1" si="40"/>
        <v>1.4013561402227104</v>
      </c>
      <c r="M342" s="101">
        <f t="shared" ca="1" si="41"/>
        <v>4.436693539945101E-2</v>
      </c>
      <c r="N342" s="101">
        <f t="shared" ca="1" si="48"/>
        <v>17.56400125110423</v>
      </c>
      <c r="O342" s="101">
        <f t="shared" ca="1" si="42"/>
        <v>4.436693539945101E-2</v>
      </c>
      <c r="Q342" s="12">
        <f t="shared" ca="1" si="43"/>
        <v>3.6135980417575313</v>
      </c>
      <c r="R342" s="101">
        <f t="shared" ca="1" si="44"/>
        <v>0.18726627696492257</v>
      </c>
      <c r="S342" s="13"/>
      <c r="T342" s="101">
        <f t="shared" ca="1" si="45"/>
        <v>0</v>
      </c>
      <c r="U342" s="101">
        <f t="shared" si="46"/>
        <v>0</v>
      </c>
      <c r="V342" s="101">
        <f t="shared" ca="1" si="47"/>
        <v>-24.249024376978319</v>
      </c>
    </row>
    <row r="343" spans="2:22" x14ac:dyDescent="0.3">
      <c r="B343" s="13">
        <v>2023</v>
      </c>
      <c r="C343" s="13">
        <v>1</v>
      </c>
      <c r="D343" s="13">
        <v>12</v>
      </c>
      <c r="E343" s="83" t="s">
        <v>111</v>
      </c>
      <c r="F343" s="13">
        <v>5</v>
      </c>
      <c r="G343" s="13">
        <v>16</v>
      </c>
      <c r="H343" s="13" t="s">
        <v>71</v>
      </c>
      <c r="I343" s="13" t="s">
        <v>54</v>
      </c>
      <c r="J343" s="13"/>
      <c r="K343" s="13" t="s">
        <v>27</v>
      </c>
      <c r="L343" s="12">
        <f t="shared" ca="1" si="40"/>
        <v>1.3289009047727169</v>
      </c>
      <c r="M343" s="101">
        <f t="shared" ca="1" si="41"/>
        <v>0.11576055781475138</v>
      </c>
      <c r="N343" s="101">
        <f t="shared" ca="1" si="48"/>
        <v>17.826348438054776</v>
      </c>
      <c r="O343" s="101">
        <f t="shared" ca="1" si="42"/>
        <v>0.37455072001019024</v>
      </c>
      <c r="Q343" s="12">
        <f t="shared" ca="1" si="43"/>
        <v>4.4959585278152305</v>
      </c>
      <c r="R343" s="101">
        <f t="shared" ca="1" si="44"/>
        <v>0.26809142779054879</v>
      </c>
      <c r="S343" s="13"/>
      <c r="T343" s="101">
        <f t="shared" ca="1" si="45"/>
        <v>0</v>
      </c>
      <c r="U343" s="101">
        <f t="shared" ca="1" si="46"/>
        <v>0.26234718695054721</v>
      </c>
      <c r="V343" s="101">
        <f t="shared" ca="1" si="47"/>
        <v>-24.522860045608869</v>
      </c>
    </row>
    <row r="344" spans="2:22" x14ac:dyDescent="0.3">
      <c r="B344" s="13">
        <v>2023</v>
      </c>
      <c r="C344" s="13">
        <v>1</v>
      </c>
      <c r="D344" s="13">
        <v>12</v>
      </c>
      <c r="E344" s="83" t="s">
        <v>111</v>
      </c>
      <c r="F344" s="13">
        <v>5</v>
      </c>
      <c r="G344" s="13">
        <v>17</v>
      </c>
      <c r="H344" s="13" t="s">
        <v>71</v>
      </c>
      <c r="I344" s="13" t="s">
        <v>54</v>
      </c>
      <c r="J344" s="13"/>
      <c r="K344" s="13" t="s">
        <v>27</v>
      </c>
      <c r="L344" s="12">
        <f t="shared" ca="1" si="40"/>
        <v>2.6511634015703311</v>
      </c>
      <c r="M344" s="101">
        <f t="shared" ca="1" si="41"/>
        <v>0.23094284391079156</v>
      </c>
      <c r="N344" s="101">
        <f t="shared" ca="1" si="48"/>
        <v>18.349732279581453</v>
      </c>
      <c r="O344" s="101">
        <f t="shared" ca="1" si="42"/>
        <v>0.74723040473259783</v>
      </c>
      <c r="Q344" s="12">
        <f t="shared" ca="1" si="43"/>
        <v>3.751934549179146</v>
      </c>
      <c r="R344" s="101">
        <f t="shared" ca="1" si="44"/>
        <v>9.3180277645086185E-2</v>
      </c>
      <c r="S344" s="13"/>
      <c r="T344" s="101">
        <f t="shared" ca="1" si="45"/>
        <v>0</v>
      </c>
      <c r="U344" s="101">
        <f t="shared" ca="1" si="46"/>
        <v>0.52338384152667627</v>
      </c>
      <c r="V344" s="101">
        <f t="shared" ca="1" si="47"/>
        <v>-24.185836759372364</v>
      </c>
    </row>
    <row r="345" spans="2:22" x14ac:dyDescent="0.3">
      <c r="B345" s="13">
        <v>2023</v>
      </c>
      <c r="C345" s="13">
        <v>1</v>
      </c>
      <c r="D345" s="13">
        <v>12</v>
      </c>
      <c r="E345" s="83" t="s">
        <v>111</v>
      </c>
      <c r="F345" s="13">
        <v>5</v>
      </c>
      <c r="G345" s="13">
        <v>18</v>
      </c>
      <c r="H345" s="13" t="s">
        <v>71</v>
      </c>
      <c r="I345" s="13" t="s">
        <v>54</v>
      </c>
      <c r="J345" s="13"/>
      <c r="K345" s="13" t="s">
        <v>27</v>
      </c>
      <c r="L345" s="12">
        <f t="shared" ca="1" si="40"/>
        <v>1.6577791979267869</v>
      </c>
      <c r="M345" s="101">
        <f t="shared" ca="1" si="41"/>
        <v>0.14440914593140242</v>
      </c>
      <c r="N345" s="101">
        <f t="shared" ca="1" si="48"/>
        <v>18.6770055229055</v>
      </c>
      <c r="O345" s="101">
        <f t="shared" ca="1" si="42"/>
        <v>0.46724506693566487</v>
      </c>
      <c r="Q345" s="12">
        <f t="shared" ca="1" si="43"/>
        <v>0</v>
      </c>
      <c r="R345" s="101">
        <f t="shared" ca="1" si="44"/>
        <v>0</v>
      </c>
      <c r="S345" s="13"/>
      <c r="T345" s="101">
        <f t="shared" ca="1" si="45"/>
        <v>0.14440914593140242</v>
      </c>
      <c r="U345" s="101">
        <f t="shared" ca="1" si="46"/>
        <v>0.3272732433240465</v>
      </c>
      <c r="V345" s="101">
        <f t="shared" ca="1" si="47"/>
        <v>-23.714154370116916</v>
      </c>
    </row>
    <row r="346" spans="2:22" x14ac:dyDescent="0.3">
      <c r="B346" s="13">
        <v>2023</v>
      </c>
      <c r="C346" s="13">
        <v>1</v>
      </c>
      <c r="D346" s="13">
        <v>12</v>
      </c>
      <c r="E346" s="83" t="s">
        <v>111</v>
      </c>
      <c r="F346" s="13">
        <v>5</v>
      </c>
      <c r="G346" s="13">
        <v>19</v>
      </c>
      <c r="H346" s="13" t="s">
        <v>71</v>
      </c>
      <c r="I346" s="13" t="s">
        <v>54</v>
      </c>
      <c r="J346" s="13"/>
      <c r="K346" s="13" t="s">
        <v>27</v>
      </c>
      <c r="L346" s="12">
        <f t="shared" ca="1" si="40"/>
        <v>2.4620199735311177</v>
      </c>
      <c r="M346" s="101">
        <f t="shared" ca="1" si="41"/>
        <v>0.21446655989429567</v>
      </c>
      <c r="N346" s="101">
        <f t="shared" ca="1" si="48"/>
        <v>19.163049299346767</v>
      </c>
      <c r="O346" s="101">
        <f t="shared" ca="1" si="42"/>
        <v>0.69392032953974547</v>
      </c>
      <c r="Q346" s="12">
        <f t="shared" ca="1" si="43"/>
        <v>0</v>
      </c>
      <c r="R346" s="101">
        <f t="shared" ca="1" si="44"/>
        <v>0</v>
      </c>
      <c r="S346" s="13"/>
      <c r="T346" s="101">
        <f t="shared" ca="1" si="45"/>
        <v>0.21446655989429567</v>
      </c>
      <c r="U346" s="101">
        <f t="shared" ca="1" si="46"/>
        <v>0.48604377644126817</v>
      </c>
      <c r="V346" s="101">
        <f t="shared" ca="1" si="47"/>
        <v>-23.013644033781354</v>
      </c>
    </row>
    <row r="347" spans="2:22" x14ac:dyDescent="0.3">
      <c r="B347" s="13">
        <v>2023</v>
      </c>
      <c r="C347" s="13">
        <v>1</v>
      </c>
      <c r="D347" s="13">
        <v>12</v>
      </c>
      <c r="E347" s="83" t="s">
        <v>111</v>
      </c>
      <c r="F347" s="13">
        <v>5</v>
      </c>
      <c r="G347" s="13">
        <v>20</v>
      </c>
      <c r="H347" s="13" t="s">
        <v>69</v>
      </c>
      <c r="I347" s="13" t="s">
        <v>54</v>
      </c>
      <c r="J347" s="13"/>
      <c r="K347" s="13" t="s">
        <v>27</v>
      </c>
      <c r="L347" s="12">
        <f t="shared" ca="1" si="40"/>
        <v>2.6335023244558147</v>
      </c>
      <c r="M347" s="101">
        <f t="shared" ca="1" si="41"/>
        <v>0.13870656742908777</v>
      </c>
      <c r="N347" s="101">
        <f t="shared" ca="1" si="48"/>
        <v>19.163049299346767</v>
      </c>
      <c r="O347" s="101">
        <f t="shared" ca="1" si="42"/>
        <v>0.28415490080878242</v>
      </c>
      <c r="Q347" s="12">
        <f t="shared" ca="1" si="43"/>
        <v>0</v>
      </c>
      <c r="R347" s="101">
        <f t="shared" ca="1" si="44"/>
        <v>0</v>
      </c>
      <c r="S347" s="13"/>
      <c r="T347" s="101">
        <f t="shared" ca="1" si="45"/>
        <v>0.13870656742908777</v>
      </c>
      <c r="U347" s="101">
        <f t="shared" si="46"/>
        <v>0</v>
      </c>
      <c r="V347" s="101">
        <f t="shared" ca="1" si="47"/>
        <v>-22.874937466352264</v>
      </c>
    </row>
    <row r="348" spans="2:22" x14ac:dyDescent="0.3">
      <c r="B348" s="13">
        <v>2023</v>
      </c>
      <c r="C348" s="13">
        <v>1</v>
      </c>
      <c r="D348" s="13">
        <v>12</v>
      </c>
      <c r="E348" s="83" t="s">
        <v>111</v>
      </c>
      <c r="F348" s="13">
        <v>5</v>
      </c>
      <c r="G348" s="13">
        <v>21</v>
      </c>
      <c r="H348" s="13" t="s">
        <v>69</v>
      </c>
      <c r="I348" s="13" t="s">
        <v>54</v>
      </c>
      <c r="J348" s="13"/>
      <c r="K348" s="13" t="s">
        <v>27</v>
      </c>
      <c r="L348" s="12">
        <f t="shared" ca="1" si="40"/>
        <v>3.01645510245742</v>
      </c>
      <c r="M348" s="101">
        <f t="shared" ca="1" si="41"/>
        <v>0.15887669024643231</v>
      </c>
      <c r="N348" s="101">
        <f t="shared" ca="1" si="48"/>
        <v>19.163049299346767</v>
      </c>
      <c r="O348" s="101">
        <f t="shared" ca="1" si="42"/>
        <v>0.32547550555515559</v>
      </c>
      <c r="Q348" s="12">
        <f t="shared" ca="1" si="43"/>
        <v>0</v>
      </c>
      <c r="R348" s="101">
        <f t="shared" ca="1" si="44"/>
        <v>0</v>
      </c>
      <c r="S348" s="13"/>
      <c r="T348" s="101">
        <f t="shared" ca="1" si="45"/>
        <v>0.15887669024643231</v>
      </c>
      <c r="U348" s="101">
        <f t="shared" si="46"/>
        <v>0</v>
      </c>
      <c r="V348" s="101">
        <f t="shared" ca="1" si="47"/>
        <v>-22.716060776105831</v>
      </c>
    </row>
    <row r="349" spans="2:22" x14ac:dyDescent="0.3">
      <c r="B349" s="13">
        <v>2023</v>
      </c>
      <c r="C349" s="13">
        <v>1</v>
      </c>
      <c r="D349" s="13">
        <v>12</v>
      </c>
      <c r="E349" s="83" t="s">
        <v>111</v>
      </c>
      <c r="F349" s="13">
        <v>5</v>
      </c>
      <c r="G349" s="13">
        <v>22</v>
      </c>
      <c r="H349" s="13" t="s">
        <v>69</v>
      </c>
      <c r="I349" s="13" t="s">
        <v>54</v>
      </c>
      <c r="J349" s="13"/>
      <c r="K349" s="13" t="s">
        <v>27</v>
      </c>
      <c r="L349" s="12">
        <f t="shared" ca="1" si="40"/>
        <v>2.8136174657705815</v>
      </c>
      <c r="M349" s="101">
        <f t="shared" ca="1" si="41"/>
        <v>0.14819323192213654</v>
      </c>
      <c r="N349" s="101">
        <f t="shared" ca="1" si="48"/>
        <v>19.163049299346767</v>
      </c>
      <c r="O349" s="101">
        <f t="shared" ca="1" si="42"/>
        <v>0.30358932455664572</v>
      </c>
      <c r="Q349" s="12">
        <f t="shared" ca="1" si="43"/>
        <v>0</v>
      </c>
      <c r="R349" s="101">
        <f t="shared" ca="1" si="44"/>
        <v>0</v>
      </c>
      <c r="S349" s="13"/>
      <c r="T349" s="101">
        <f t="shared" ca="1" si="45"/>
        <v>0.14819323192213654</v>
      </c>
      <c r="U349" s="101">
        <f t="shared" si="46"/>
        <v>0</v>
      </c>
      <c r="V349" s="101">
        <f t="shared" ca="1" si="47"/>
        <v>-22.567867544183695</v>
      </c>
    </row>
    <row r="350" spans="2:22" x14ac:dyDescent="0.3">
      <c r="B350" s="13">
        <v>2023</v>
      </c>
      <c r="C350" s="13">
        <v>1</v>
      </c>
      <c r="D350" s="13">
        <v>12</v>
      </c>
      <c r="E350" s="83" t="s">
        <v>111</v>
      </c>
      <c r="F350" s="13">
        <v>5</v>
      </c>
      <c r="G350" s="13">
        <v>23</v>
      </c>
      <c r="H350" s="13" t="s">
        <v>69</v>
      </c>
      <c r="I350" s="13" t="s">
        <v>54</v>
      </c>
      <c r="J350" s="13"/>
      <c r="K350" s="13" t="s">
        <v>27</v>
      </c>
      <c r="L350" s="12">
        <f t="shared" ca="1" si="40"/>
        <v>2.4448089052240096</v>
      </c>
      <c r="M350" s="101">
        <f t="shared" ca="1" si="41"/>
        <v>0.1287680850381486</v>
      </c>
      <c r="N350" s="101">
        <f t="shared" ca="1" si="48"/>
        <v>19.163049299346767</v>
      </c>
      <c r="O350" s="101">
        <f t="shared" ca="1" si="42"/>
        <v>0.26379488087367065</v>
      </c>
      <c r="Q350" s="12">
        <f t="shared" ca="1" si="43"/>
        <v>0</v>
      </c>
      <c r="R350" s="101">
        <f t="shared" ca="1" si="44"/>
        <v>0</v>
      </c>
      <c r="S350" s="13"/>
      <c r="T350" s="101">
        <f t="shared" ca="1" si="45"/>
        <v>0.1287680850381486</v>
      </c>
      <c r="U350" s="101">
        <f t="shared" si="46"/>
        <v>0</v>
      </c>
      <c r="V350" s="101">
        <f t="shared" ca="1" si="47"/>
        <v>-22.439099459145545</v>
      </c>
    </row>
    <row r="351" spans="2:22" x14ac:dyDescent="0.3">
      <c r="B351" s="13">
        <v>2023</v>
      </c>
      <c r="C351" s="13">
        <v>1</v>
      </c>
      <c r="D351" s="13">
        <v>13</v>
      </c>
      <c r="E351" s="83" t="s">
        <v>112</v>
      </c>
      <c r="F351" s="13">
        <v>6</v>
      </c>
      <c r="G351" s="13">
        <v>0</v>
      </c>
      <c r="H351" s="13" t="s">
        <v>69</v>
      </c>
      <c r="I351" s="13" t="s">
        <v>54</v>
      </c>
      <c r="J351" s="13"/>
      <c r="K351" s="13" t="s">
        <v>28</v>
      </c>
      <c r="L351" s="12">
        <f t="shared" ca="1" si="40"/>
        <v>2.3035188213211106</v>
      </c>
      <c r="M351" s="101">
        <f t="shared" ca="1" si="41"/>
        <v>0.1213263363189829</v>
      </c>
      <c r="N351" s="101">
        <f t="shared" ca="1" si="48"/>
        <v>19.163049299346767</v>
      </c>
      <c r="O351" s="101">
        <f t="shared" ca="1" si="42"/>
        <v>0.24854968082054782</v>
      </c>
      <c r="Q351" s="12">
        <f t="shared" ca="1" si="43"/>
        <v>0</v>
      </c>
      <c r="R351" s="101">
        <f t="shared" ca="1" si="44"/>
        <v>0</v>
      </c>
      <c r="S351" s="13"/>
      <c r="T351" s="101">
        <f t="shared" ca="1" si="45"/>
        <v>0.1213263363189829</v>
      </c>
      <c r="U351" s="101">
        <f t="shared" si="46"/>
        <v>0</v>
      </c>
      <c r="V351" s="101">
        <f t="shared" ca="1" si="47"/>
        <v>-22.317773122826562</v>
      </c>
    </row>
    <row r="352" spans="2:22" x14ac:dyDescent="0.3">
      <c r="B352" s="13">
        <v>2023</v>
      </c>
      <c r="C352" s="13">
        <v>1</v>
      </c>
      <c r="D352" s="13">
        <v>13</v>
      </c>
      <c r="E352" s="83" t="s">
        <v>112</v>
      </c>
      <c r="F352" s="13">
        <v>6</v>
      </c>
      <c r="G352" s="13">
        <v>1</v>
      </c>
      <c r="H352" s="13" t="s">
        <v>69</v>
      </c>
      <c r="I352" s="13" t="s">
        <v>54</v>
      </c>
      <c r="J352" s="13"/>
      <c r="K352" s="13" t="s">
        <v>28</v>
      </c>
      <c r="L352" s="12">
        <f t="shared" ca="1" si="40"/>
        <v>1.3460514760803404</v>
      </c>
      <c r="M352" s="101">
        <f t="shared" ca="1" si="41"/>
        <v>7.0896531245151523E-2</v>
      </c>
      <c r="N352" s="101">
        <f t="shared" ca="1" si="48"/>
        <v>19.163049299346767</v>
      </c>
      <c r="O352" s="101">
        <f t="shared" ca="1" si="42"/>
        <v>0.14523895426906872</v>
      </c>
      <c r="Q352" s="12">
        <f t="shared" ca="1" si="43"/>
        <v>0</v>
      </c>
      <c r="R352" s="101">
        <f t="shared" ca="1" si="44"/>
        <v>0</v>
      </c>
      <c r="S352" s="13"/>
      <c r="T352" s="101">
        <f t="shared" ca="1" si="45"/>
        <v>7.0896531245151523E-2</v>
      </c>
      <c r="U352" s="101">
        <f t="shared" si="46"/>
        <v>0</v>
      </c>
      <c r="V352" s="101">
        <f t="shared" ca="1" si="47"/>
        <v>-22.246876591581412</v>
      </c>
    </row>
    <row r="353" spans="2:22" x14ac:dyDescent="0.3">
      <c r="B353" s="13">
        <v>2023</v>
      </c>
      <c r="C353" s="13">
        <v>1</v>
      </c>
      <c r="D353" s="13">
        <v>13</v>
      </c>
      <c r="E353" s="83" t="s">
        <v>112</v>
      </c>
      <c r="F353" s="13">
        <v>6</v>
      </c>
      <c r="G353" s="13">
        <v>2</v>
      </c>
      <c r="H353" s="13" t="s">
        <v>69</v>
      </c>
      <c r="I353" s="13" t="s">
        <v>54</v>
      </c>
      <c r="J353" s="13"/>
      <c r="K353" s="13" t="s">
        <v>28</v>
      </c>
      <c r="L353" s="12">
        <f t="shared" ca="1" si="40"/>
        <v>1.2736335026760102</v>
      </c>
      <c r="M353" s="101">
        <f t="shared" ca="1" si="41"/>
        <v>6.7082276585945455E-2</v>
      </c>
      <c r="N353" s="101">
        <f t="shared" ca="1" si="48"/>
        <v>19.163049299346767</v>
      </c>
      <c r="O353" s="101">
        <f t="shared" ca="1" si="42"/>
        <v>0.13742505493874149</v>
      </c>
      <c r="Q353" s="12">
        <f t="shared" ca="1" si="43"/>
        <v>0</v>
      </c>
      <c r="R353" s="101">
        <f t="shared" ca="1" si="44"/>
        <v>0</v>
      </c>
      <c r="S353" s="13"/>
      <c r="T353" s="101">
        <f t="shared" ca="1" si="45"/>
        <v>6.7082276585945455E-2</v>
      </c>
      <c r="U353" s="101">
        <f t="shared" si="46"/>
        <v>0</v>
      </c>
      <c r="V353" s="101">
        <f t="shared" ca="1" si="47"/>
        <v>-22.179794314995465</v>
      </c>
    </row>
    <row r="354" spans="2:22" x14ac:dyDescent="0.3">
      <c r="B354" s="13">
        <v>2023</v>
      </c>
      <c r="C354" s="13">
        <v>1</v>
      </c>
      <c r="D354" s="13">
        <v>13</v>
      </c>
      <c r="E354" s="83" t="s">
        <v>112</v>
      </c>
      <c r="F354" s="13">
        <v>6</v>
      </c>
      <c r="G354" s="13">
        <v>3</v>
      </c>
      <c r="H354" s="13" t="s">
        <v>69</v>
      </c>
      <c r="I354" s="13" t="s">
        <v>54</v>
      </c>
      <c r="J354" s="13"/>
      <c r="K354" s="13" t="s">
        <v>28</v>
      </c>
      <c r="L354" s="12">
        <f t="shared" ca="1" si="40"/>
        <v>1.2866281322212652</v>
      </c>
      <c r="M354" s="101">
        <f t="shared" ca="1" si="41"/>
        <v>6.7766703724094032E-2</v>
      </c>
      <c r="N354" s="101">
        <f t="shared" ca="1" si="48"/>
        <v>19.163049299346767</v>
      </c>
      <c r="O354" s="101">
        <f t="shared" ca="1" si="42"/>
        <v>0.1388271754666745</v>
      </c>
      <c r="Q354" s="12">
        <f t="shared" ca="1" si="43"/>
        <v>0</v>
      </c>
      <c r="R354" s="101">
        <f t="shared" ca="1" si="44"/>
        <v>0</v>
      </c>
      <c r="S354" s="13"/>
      <c r="T354" s="101">
        <f t="shared" ca="1" si="45"/>
        <v>6.7766703724094032E-2</v>
      </c>
      <c r="U354" s="101">
        <f t="shared" si="46"/>
        <v>0</v>
      </c>
      <c r="V354" s="101">
        <f t="shared" ca="1" si="47"/>
        <v>-22.112027611271373</v>
      </c>
    </row>
    <row r="355" spans="2:22" x14ac:dyDescent="0.3">
      <c r="B355" s="13">
        <v>2023</v>
      </c>
      <c r="C355" s="13">
        <v>1</v>
      </c>
      <c r="D355" s="13">
        <v>13</v>
      </c>
      <c r="E355" s="83" t="s">
        <v>112</v>
      </c>
      <c r="F355" s="13">
        <v>6</v>
      </c>
      <c r="G355" s="13">
        <v>4</v>
      </c>
      <c r="H355" s="13" t="s">
        <v>69</v>
      </c>
      <c r="I355" s="13" t="s">
        <v>54</v>
      </c>
      <c r="J355" s="13"/>
      <c r="K355" s="13" t="s">
        <v>28</v>
      </c>
      <c r="L355" s="12">
        <f t="shared" ca="1" si="40"/>
        <v>1.2723039879949749</v>
      </c>
      <c r="M355" s="101">
        <f t="shared" ca="1" si="41"/>
        <v>6.7012251047695329E-2</v>
      </c>
      <c r="N355" s="101">
        <f t="shared" ca="1" si="48"/>
        <v>19.163049299346767</v>
      </c>
      <c r="O355" s="101">
        <f t="shared" ca="1" si="42"/>
        <v>0.13728160030465777</v>
      </c>
      <c r="Q355" s="12">
        <f t="shared" ca="1" si="43"/>
        <v>0</v>
      </c>
      <c r="R355" s="101">
        <f t="shared" ca="1" si="44"/>
        <v>0</v>
      </c>
      <c r="S355" s="13"/>
      <c r="T355" s="101">
        <f t="shared" ca="1" si="45"/>
        <v>6.7012251047695329E-2</v>
      </c>
      <c r="U355" s="101">
        <f t="shared" si="46"/>
        <v>0</v>
      </c>
      <c r="V355" s="101">
        <f t="shared" ca="1" si="47"/>
        <v>-22.045015360223676</v>
      </c>
    </row>
    <row r="356" spans="2:22" x14ac:dyDescent="0.3">
      <c r="B356" s="13">
        <v>2023</v>
      </c>
      <c r="C356" s="13">
        <v>1</v>
      </c>
      <c r="D356" s="13">
        <v>13</v>
      </c>
      <c r="E356" s="83" t="s">
        <v>112</v>
      </c>
      <c r="F356" s="13">
        <v>6</v>
      </c>
      <c r="G356" s="13">
        <v>5</v>
      </c>
      <c r="H356" s="13" t="s">
        <v>69</v>
      </c>
      <c r="I356" s="13" t="s">
        <v>54</v>
      </c>
      <c r="J356" s="13"/>
      <c r="K356" s="13" t="s">
        <v>28</v>
      </c>
      <c r="L356" s="12">
        <f t="shared" ca="1" si="40"/>
        <v>1.3280251046225755</v>
      </c>
      <c r="M356" s="101">
        <f t="shared" ca="1" si="41"/>
        <v>6.9947082260471055E-2</v>
      </c>
      <c r="N356" s="101">
        <f t="shared" ca="1" si="48"/>
        <v>19.163049299346767</v>
      </c>
      <c r="O356" s="101">
        <f t="shared" ca="1" si="42"/>
        <v>0.1432939087887759</v>
      </c>
      <c r="Q356" s="12">
        <f t="shared" ca="1" si="43"/>
        <v>0</v>
      </c>
      <c r="R356" s="101">
        <f t="shared" ca="1" si="44"/>
        <v>0</v>
      </c>
      <c r="S356" s="13"/>
      <c r="T356" s="101">
        <f t="shared" ca="1" si="45"/>
        <v>6.9947082260471055E-2</v>
      </c>
      <c r="U356" s="101">
        <f t="shared" si="46"/>
        <v>0</v>
      </c>
      <c r="V356" s="101">
        <f t="shared" ca="1" si="47"/>
        <v>-21.975068277963206</v>
      </c>
    </row>
    <row r="357" spans="2:22" x14ac:dyDescent="0.3">
      <c r="B357" s="13">
        <v>2023</v>
      </c>
      <c r="C357" s="13">
        <v>1</v>
      </c>
      <c r="D357" s="13">
        <v>13</v>
      </c>
      <c r="E357" s="83" t="s">
        <v>112</v>
      </c>
      <c r="F357" s="13">
        <v>6</v>
      </c>
      <c r="G357" s="13">
        <v>6</v>
      </c>
      <c r="H357" s="13" t="s">
        <v>69</v>
      </c>
      <c r="I357" s="13" t="s">
        <v>54</v>
      </c>
      <c r="J357" s="13"/>
      <c r="K357" s="13" t="s">
        <v>28</v>
      </c>
      <c r="L357" s="12">
        <f t="shared" ca="1" si="40"/>
        <v>0.95600731023116292</v>
      </c>
      <c r="M357" s="101">
        <f t="shared" ca="1" si="41"/>
        <v>5.0352905029875356E-2</v>
      </c>
      <c r="N357" s="101">
        <f t="shared" ca="1" si="48"/>
        <v>19.163049299346767</v>
      </c>
      <c r="O357" s="101">
        <f t="shared" ca="1" si="42"/>
        <v>0.10315318877394247</v>
      </c>
      <c r="Q357" s="12">
        <f t="shared" ca="1" si="43"/>
        <v>0</v>
      </c>
      <c r="R357" s="101">
        <f t="shared" ca="1" si="44"/>
        <v>0</v>
      </c>
      <c r="S357" s="13"/>
      <c r="T357" s="101">
        <f t="shared" ca="1" si="45"/>
        <v>5.0352905029875356E-2</v>
      </c>
      <c r="U357" s="101">
        <f t="shared" si="46"/>
        <v>0</v>
      </c>
      <c r="V357" s="101">
        <f t="shared" ca="1" si="47"/>
        <v>-21.924715372933331</v>
      </c>
    </row>
    <row r="358" spans="2:22" x14ac:dyDescent="0.3">
      <c r="B358" s="13">
        <v>2023</v>
      </c>
      <c r="C358" s="13">
        <v>1</v>
      </c>
      <c r="D358" s="13">
        <v>13</v>
      </c>
      <c r="E358" s="83" t="s">
        <v>112</v>
      </c>
      <c r="F358" s="13">
        <v>6</v>
      </c>
      <c r="G358" s="13">
        <v>7</v>
      </c>
      <c r="H358" s="13" t="s">
        <v>69</v>
      </c>
      <c r="I358" s="13" t="s">
        <v>54</v>
      </c>
      <c r="J358" s="13"/>
      <c r="K358" s="13" t="s">
        <v>28</v>
      </c>
      <c r="L358" s="12">
        <f t="shared" ca="1" si="40"/>
        <v>1.0603216522973387</v>
      </c>
      <c r="M358" s="101">
        <f t="shared" ca="1" si="41"/>
        <v>5.5847141426500831E-2</v>
      </c>
      <c r="N358" s="101">
        <f t="shared" ca="1" si="48"/>
        <v>19.163049299346767</v>
      </c>
      <c r="O358" s="101">
        <f t="shared" ca="1" si="42"/>
        <v>0.11440870628288284</v>
      </c>
      <c r="Q358" s="12">
        <f t="shared" ca="1" si="43"/>
        <v>2.3031278338337255</v>
      </c>
      <c r="R358" s="101">
        <f t="shared" ca="1" si="44"/>
        <v>0.10520354326705515</v>
      </c>
      <c r="S358" s="13"/>
      <c r="T358" s="101">
        <f t="shared" ca="1" si="45"/>
        <v>0</v>
      </c>
      <c r="U358" s="101">
        <f t="shared" si="46"/>
        <v>0</v>
      </c>
      <c r="V358" s="101">
        <f t="shared" ca="1" si="47"/>
        <v>-22.135122459467443</v>
      </c>
    </row>
    <row r="359" spans="2:22" x14ac:dyDescent="0.3">
      <c r="B359" s="13">
        <v>2023</v>
      </c>
      <c r="C359" s="13">
        <v>1</v>
      </c>
      <c r="D359" s="13">
        <v>13</v>
      </c>
      <c r="E359" s="83" t="s">
        <v>112</v>
      </c>
      <c r="F359" s="13">
        <v>6</v>
      </c>
      <c r="G359" s="13">
        <v>8</v>
      </c>
      <c r="H359" s="13" t="s">
        <v>69</v>
      </c>
      <c r="I359" s="13" t="s">
        <v>54</v>
      </c>
      <c r="J359" s="13"/>
      <c r="K359" s="13" t="s">
        <v>28</v>
      </c>
      <c r="L359" s="12">
        <f t="shared" ca="1" si="40"/>
        <v>1.5226572566929997</v>
      </c>
      <c r="M359" s="101">
        <f t="shared" ca="1" si="41"/>
        <v>8.019835771002029E-2</v>
      </c>
      <c r="N359" s="101">
        <f t="shared" ca="1" si="48"/>
        <v>19.163049299346767</v>
      </c>
      <c r="O359" s="101">
        <f t="shared" ca="1" si="42"/>
        <v>0.16429471799717466</v>
      </c>
      <c r="Q359" s="12">
        <f t="shared" ca="1" si="43"/>
        <v>3.6316364230184561</v>
      </c>
      <c r="R359" s="101">
        <f t="shared" ca="1" si="44"/>
        <v>0.17852508642944986</v>
      </c>
      <c r="S359" s="13"/>
      <c r="T359" s="101">
        <f t="shared" ca="1" si="45"/>
        <v>0</v>
      </c>
      <c r="U359" s="101">
        <f t="shared" si="46"/>
        <v>0</v>
      </c>
      <c r="V359" s="101">
        <f t="shared" ca="1" si="47"/>
        <v>-22.492172632326341</v>
      </c>
    </row>
    <row r="360" spans="2:22" x14ac:dyDescent="0.3">
      <c r="B360" s="13">
        <v>2023</v>
      </c>
      <c r="C360" s="13">
        <v>1</v>
      </c>
      <c r="D360" s="13">
        <v>13</v>
      </c>
      <c r="E360" s="83" t="s">
        <v>112</v>
      </c>
      <c r="F360" s="13">
        <v>6</v>
      </c>
      <c r="G360" s="13">
        <v>9</v>
      </c>
      <c r="H360" s="13" t="s">
        <v>69</v>
      </c>
      <c r="I360" s="13" t="s">
        <v>54</v>
      </c>
      <c r="J360" s="13"/>
      <c r="K360" s="13" t="s">
        <v>28</v>
      </c>
      <c r="L360" s="12">
        <f t="shared" ca="1" si="40"/>
        <v>1.2979862584632222</v>
      </c>
      <c r="M360" s="101">
        <f t="shared" ca="1" si="41"/>
        <v>6.8364936233257914E-2</v>
      </c>
      <c r="N360" s="101">
        <f t="shared" ca="1" si="48"/>
        <v>19.163049299346767</v>
      </c>
      <c r="O360" s="101">
        <f t="shared" ca="1" si="42"/>
        <v>0.14005271728818167</v>
      </c>
      <c r="Q360" s="12">
        <f t="shared" ca="1" si="43"/>
        <v>5.6000000000000005</v>
      </c>
      <c r="R360" s="101">
        <f t="shared" ca="1" si="44"/>
        <v>0.36416546322108828</v>
      </c>
      <c r="S360" s="13"/>
      <c r="T360" s="101">
        <f t="shared" ca="1" si="45"/>
        <v>0</v>
      </c>
      <c r="U360" s="101">
        <f t="shared" si="46"/>
        <v>0</v>
      </c>
      <c r="V360" s="101">
        <f t="shared" ca="1" si="47"/>
        <v>-23.220503558768517</v>
      </c>
    </row>
    <row r="361" spans="2:22" x14ac:dyDescent="0.3">
      <c r="B361" s="13">
        <v>2023</v>
      </c>
      <c r="C361" s="13">
        <v>1</v>
      </c>
      <c r="D361" s="13">
        <v>13</v>
      </c>
      <c r="E361" s="83" t="s">
        <v>112</v>
      </c>
      <c r="F361" s="13">
        <v>6</v>
      </c>
      <c r="G361" s="13">
        <v>10</v>
      </c>
      <c r="H361" s="13" t="s">
        <v>70</v>
      </c>
      <c r="I361" s="13" t="s">
        <v>54</v>
      </c>
      <c r="J361" s="13"/>
      <c r="K361" s="13" t="s">
        <v>28</v>
      </c>
      <c r="L361" s="12">
        <f t="shared" ca="1" si="40"/>
        <v>1.343467688837124</v>
      </c>
      <c r="M361" s="101">
        <f t="shared" ca="1" si="41"/>
        <v>4.2534187028583345E-2</v>
      </c>
      <c r="N361" s="101">
        <f t="shared" ca="1" si="48"/>
        <v>19.163049299346767</v>
      </c>
      <c r="O361" s="101">
        <f t="shared" ca="1" si="42"/>
        <v>4.2534187028583345E-2</v>
      </c>
      <c r="Q361" s="12">
        <f t="shared" ca="1" si="43"/>
        <v>5.6000000000000005</v>
      </c>
      <c r="R361" s="101">
        <f t="shared" ca="1" si="44"/>
        <v>0.36031546013993754</v>
      </c>
      <c r="S361" s="13"/>
      <c r="T361" s="101">
        <f t="shared" ca="1" si="45"/>
        <v>0</v>
      </c>
      <c r="U361" s="101">
        <f t="shared" si="46"/>
        <v>0</v>
      </c>
      <c r="V361" s="101">
        <f t="shared" ca="1" si="47"/>
        <v>-23.94113447904839</v>
      </c>
    </row>
    <row r="362" spans="2:22" x14ac:dyDescent="0.3">
      <c r="B362" s="13">
        <v>2023</v>
      </c>
      <c r="C362" s="13">
        <v>1</v>
      </c>
      <c r="D362" s="13">
        <v>13</v>
      </c>
      <c r="E362" s="83" t="s">
        <v>112</v>
      </c>
      <c r="F362" s="13">
        <v>6</v>
      </c>
      <c r="G362" s="13">
        <v>11</v>
      </c>
      <c r="H362" s="13" t="s">
        <v>70</v>
      </c>
      <c r="I362" s="13" t="s">
        <v>54</v>
      </c>
      <c r="J362" s="13"/>
      <c r="K362" s="13" t="s">
        <v>28</v>
      </c>
      <c r="L362" s="12">
        <f t="shared" ca="1" si="40"/>
        <v>2.2470181848993476</v>
      </c>
      <c r="M362" s="101">
        <f t="shared" ca="1" si="41"/>
        <v>7.1140595733913348E-2</v>
      </c>
      <c r="N362" s="101">
        <f t="shared" ca="1" si="48"/>
        <v>19.163049299346767</v>
      </c>
      <c r="O362" s="101">
        <f t="shared" ca="1" si="42"/>
        <v>7.1140595733913348E-2</v>
      </c>
      <c r="Q362" s="12">
        <f t="shared" ca="1" si="43"/>
        <v>4.1465528777635798</v>
      </c>
      <c r="R362" s="101">
        <f t="shared" ca="1" si="44"/>
        <v>0.16079561175095727</v>
      </c>
      <c r="S362" s="13"/>
      <c r="T362" s="101">
        <f t="shared" ca="1" si="45"/>
        <v>0</v>
      </c>
      <c r="U362" s="101">
        <f t="shared" si="46"/>
        <v>0</v>
      </c>
      <c r="V362" s="101">
        <f t="shared" ca="1" si="47"/>
        <v>-24.262725702550302</v>
      </c>
    </row>
    <row r="363" spans="2:22" x14ac:dyDescent="0.3">
      <c r="B363" s="13">
        <v>2023</v>
      </c>
      <c r="C363" s="13">
        <v>1</v>
      </c>
      <c r="D363" s="13">
        <v>13</v>
      </c>
      <c r="E363" s="83" t="s">
        <v>112</v>
      </c>
      <c r="F363" s="13">
        <v>6</v>
      </c>
      <c r="G363" s="13">
        <v>12</v>
      </c>
      <c r="H363" s="13" t="s">
        <v>70</v>
      </c>
      <c r="I363" s="13" t="s">
        <v>54</v>
      </c>
      <c r="J363" s="13"/>
      <c r="K363" s="13" t="s">
        <v>28</v>
      </c>
      <c r="L363" s="12">
        <f t="shared" ca="1" si="40"/>
        <v>1.6622371796088751</v>
      </c>
      <c r="M363" s="101">
        <f t="shared" ca="1" si="41"/>
        <v>5.2626429106416989E-2</v>
      </c>
      <c r="N363" s="101">
        <f t="shared" ca="1" si="48"/>
        <v>19.163049299346767</v>
      </c>
      <c r="O363" s="101">
        <f t="shared" ca="1" si="42"/>
        <v>5.2626429106416989E-2</v>
      </c>
      <c r="Q363" s="12">
        <f t="shared" ca="1" si="43"/>
        <v>1.8824874216107053</v>
      </c>
      <c r="R363" s="101">
        <f t="shared" ca="1" si="44"/>
        <v>1.8644182985454925E-2</v>
      </c>
      <c r="S363" s="13"/>
      <c r="T363" s="101">
        <f t="shared" ca="1" si="45"/>
        <v>0</v>
      </c>
      <c r="U363" s="101">
        <f t="shared" si="46"/>
        <v>0</v>
      </c>
      <c r="V363" s="101">
        <f t="shared" ca="1" si="47"/>
        <v>-24.300014068521211</v>
      </c>
    </row>
    <row r="364" spans="2:22" x14ac:dyDescent="0.3">
      <c r="B364" s="13">
        <v>2023</v>
      </c>
      <c r="C364" s="13">
        <v>1</v>
      </c>
      <c r="D364" s="13">
        <v>13</v>
      </c>
      <c r="E364" s="83" t="s">
        <v>112</v>
      </c>
      <c r="F364" s="13">
        <v>6</v>
      </c>
      <c r="G364" s="13">
        <v>13</v>
      </c>
      <c r="H364" s="13" t="s">
        <v>70</v>
      </c>
      <c r="I364" s="13" t="s">
        <v>54</v>
      </c>
      <c r="J364" s="13"/>
      <c r="K364" s="13" t="s">
        <v>28</v>
      </c>
      <c r="L364" s="12">
        <f t="shared" ca="1" si="40"/>
        <v>1.1974255635324054</v>
      </c>
      <c r="M364" s="101">
        <f t="shared" ca="1" si="41"/>
        <v>3.7910493341435952E-2</v>
      </c>
      <c r="N364" s="101">
        <f t="shared" ca="1" si="48"/>
        <v>19.163049299346767</v>
      </c>
      <c r="O364" s="101">
        <f t="shared" ca="1" si="42"/>
        <v>3.7910493341435952E-2</v>
      </c>
      <c r="Q364" s="12">
        <f t="shared" ca="1" si="43"/>
        <v>5.6000000000000005</v>
      </c>
      <c r="R364" s="101">
        <f t="shared" ca="1" si="44"/>
        <v>0.37267792604698191</v>
      </c>
      <c r="S364" s="13"/>
      <c r="T364" s="101">
        <f t="shared" ca="1" si="45"/>
        <v>0</v>
      </c>
      <c r="U364" s="101">
        <f t="shared" si="46"/>
        <v>0</v>
      </c>
      <c r="V364" s="101">
        <f t="shared" ca="1" si="47"/>
        <v>-25.045369920615176</v>
      </c>
    </row>
    <row r="365" spans="2:22" x14ac:dyDescent="0.3">
      <c r="B365" s="13">
        <v>2023</v>
      </c>
      <c r="C365" s="13">
        <v>1</v>
      </c>
      <c r="D365" s="13">
        <v>13</v>
      </c>
      <c r="E365" s="83" t="s">
        <v>112</v>
      </c>
      <c r="F365" s="13">
        <v>6</v>
      </c>
      <c r="G365" s="13">
        <v>14</v>
      </c>
      <c r="H365" s="13" t="s">
        <v>70</v>
      </c>
      <c r="I365" s="13" t="s">
        <v>54</v>
      </c>
      <c r="J365" s="13"/>
      <c r="K365" s="13" t="s">
        <v>28</v>
      </c>
      <c r="L365" s="12">
        <f t="shared" ca="1" si="40"/>
        <v>1.3439775309927349</v>
      </c>
      <c r="M365" s="101">
        <f t="shared" ca="1" si="41"/>
        <v>4.255032863122999E-2</v>
      </c>
      <c r="N365" s="101">
        <f t="shared" ca="1" si="48"/>
        <v>19.163049299346767</v>
      </c>
      <c r="O365" s="101">
        <f t="shared" ca="1" si="42"/>
        <v>4.255032863122999E-2</v>
      </c>
      <c r="Q365" s="12">
        <f t="shared" ca="1" si="43"/>
        <v>5.6000000000000005</v>
      </c>
      <c r="R365" s="101">
        <f t="shared" ca="1" si="44"/>
        <v>0.36027230200146504</v>
      </c>
      <c r="S365" s="13"/>
      <c r="T365" s="101">
        <f t="shared" ca="1" si="45"/>
        <v>0</v>
      </c>
      <c r="U365" s="101">
        <f t="shared" si="46"/>
        <v>0</v>
      </c>
      <c r="V365" s="101">
        <f t="shared" ca="1" si="47"/>
        <v>-25.765914524618108</v>
      </c>
    </row>
    <row r="366" spans="2:22" x14ac:dyDescent="0.3">
      <c r="B366" s="13">
        <v>2023</v>
      </c>
      <c r="C366" s="13">
        <v>1</v>
      </c>
      <c r="D366" s="13">
        <v>13</v>
      </c>
      <c r="E366" s="83" t="s">
        <v>112</v>
      </c>
      <c r="F366" s="13">
        <v>6</v>
      </c>
      <c r="G366" s="13">
        <v>15</v>
      </c>
      <c r="H366" s="13" t="s">
        <v>70</v>
      </c>
      <c r="I366" s="13" t="s">
        <v>54</v>
      </c>
      <c r="J366" s="13"/>
      <c r="K366" s="13" t="s">
        <v>28</v>
      </c>
      <c r="L366" s="12">
        <f t="shared" ca="1" si="40"/>
        <v>1.6637796644872134</v>
      </c>
      <c r="M366" s="101">
        <f t="shared" ca="1" si="41"/>
        <v>5.2675264177665174E-2</v>
      </c>
      <c r="N366" s="101">
        <f t="shared" ca="1" si="48"/>
        <v>19.163049299346767</v>
      </c>
      <c r="O366" s="101">
        <f t="shared" ca="1" si="42"/>
        <v>5.2675264177665174E-2</v>
      </c>
      <c r="Q366" s="12">
        <f t="shared" ca="1" si="43"/>
        <v>3.5069365112848949</v>
      </c>
      <c r="R366" s="101">
        <f t="shared" ca="1" si="44"/>
        <v>0.15602322708142374</v>
      </c>
      <c r="S366" s="13"/>
      <c r="T366" s="101">
        <f t="shared" ca="1" si="45"/>
        <v>0</v>
      </c>
      <c r="U366" s="101">
        <f t="shared" si="46"/>
        <v>0</v>
      </c>
      <c r="V366" s="101">
        <f t="shared" ca="1" si="47"/>
        <v>-26.077960978780954</v>
      </c>
    </row>
    <row r="367" spans="2:22" x14ac:dyDescent="0.3">
      <c r="B367" s="13">
        <v>2023</v>
      </c>
      <c r="C367" s="13">
        <v>1</v>
      </c>
      <c r="D367" s="13">
        <v>13</v>
      </c>
      <c r="E367" s="83" t="s">
        <v>112</v>
      </c>
      <c r="F367" s="13">
        <v>6</v>
      </c>
      <c r="G367" s="13">
        <v>16</v>
      </c>
      <c r="H367" s="13" t="s">
        <v>71</v>
      </c>
      <c r="I367" s="13" t="s">
        <v>54</v>
      </c>
      <c r="J367" s="13"/>
      <c r="K367" s="13" t="s">
        <v>28</v>
      </c>
      <c r="L367" s="12">
        <f t="shared" ca="1" si="40"/>
        <v>1.5324500936304035</v>
      </c>
      <c r="M367" s="101">
        <f t="shared" ca="1" si="41"/>
        <v>0.13349172765614445</v>
      </c>
      <c r="N367" s="101">
        <f t="shared" ca="1" si="48"/>
        <v>19.465580488664301</v>
      </c>
      <c r="O367" s="101">
        <f t="shared" ca="1" si="42"/>
        <v>0.4319210588897292</v>
      </c>
      <c r="Q367" s="12">
        <f t="shared" ca="1" si="43"/>
        <v>5.6000000000000005</v>
      </c>
      <c r="R367" s="101">
        <f t="shared" ca="1" si="44"/>
        <v>0.34431809957418635</v>
      </c>
      <c r="S367" s="13"/>
      <c r="T367" s="101">
        <f t="shared" ca="1" si="45"/>
        <v>0</v>
      </c>
      <c r="U367" s="101">
        <f t="shared" ca="1" si="46"/>
        <v>0.30253118931753548</v>
      </c>
      <c r="V367" s="101">
        <f t="shared" ca="1" si="47"/>
        <v>-26.464065988611789</v>
      </c>
    </row>
    <row r="368" spans="2:22" x14ac:dyDescent="0.3">
      <c r="B368" s="13">
        <v>2023</v>
      </c>
      <c r="C368" s="13">
        <v>1</v>
      </c>
      <c r="D368" s="13">
        <v>13</v>
      </c>
      <c r="E368" s="83" t="s">
        <v>112</v>
      </c>
      <c r="F368" s="13">
        <v>6</v>
      </c>
      <c r="G368" s="13">
        <v>17</v>
      </c>
      <c r="H368" s="13" t="s">
        <v>71</v>
      </c>
      <c r="I368" s="13" t="s">
        <v>54</v>
      </c>
      <c r="J368" s="13"/>
      <c r="K368" s="13" t="s">
        <v>28</v>
      </c>
      <c r="L368" s="12">
        <f t="shared" ca="1" si="40"/>
        <v>2.5283740122942677</v>
      </c>
      <c r="M368" s="101">
        <f t="shared" ca="1" si="41"/>
        <v>0.22024666021095368</v>
      </c>
      <c r="N368" s="101">
        <f t="shared" ca="1" si="48"/>
        <v>19.964723658258062</v>
      </c>
      <c r="O368" s="101">
        <f t="shared" ca="1" si="42"/>
        <v>0.71262221536513937</v>
      </c>
      <c r="Q368" s="12">
        <f t="shared" ca="1" si="43"/>
        <v>5.6000000000000005</v>
      </c>
      <c r="R368" s="101">
        <f t="shared" ca="1" si="44"/>
        <v>0.26001313985929031</v>
      </c>
      <c r="S368" s="13"/>
      <c r="T368" s="101">
        <f t="shared" ca="1" si="45"/>
        <v>0</v>
      </c>
      <c r="U368" s="101">
        <f t="shared" ca="1" si="46"/>
        <v>0.49914316959376009</v>
      </c>
      <c r="V368" s="101">
        <f t="shared" ca="1" si="47"/>
        <v>-26.48494909873661</v>
      </c>
    </row>
    <row r="369" spans="2:22" x14ac:dyDescent="0.3">
      <c r="B369" s="13">
        <v>2023</v>
      </c>
      <c r="C369" s="13">
        <v>1</v>
      </c>
      <c r="D369" s="13">
        <v>13</v>
      </c>
      <c r="E369" s="83" t="s">
        <v>112</v>
      </c>
      <c r="F369" s="13">
        <v>6</v>
      </c>
      <c r="G369" s="13">
        <v>18</v>
      </c>
      <c r="H369" s="13" t="s">
        <v>71</v>
      </c>
      <c r="I369" s="13" t="s">
        <v>54</v>
      </c>
      <c r="J369" s="13"/>
      <c r="K369" s="13" t="s">
        <v>28</v>
      </c>
      <c r="L369" s="12">
        <f t="shared" ca="1" si="40"/>
        <v>1.3205174053196123</v>
      </c>
      <c r="M369" s="101">
        <f t="shared" ca="1" si="41"/>
        <v>0.11503027117739144</v>
      </c>
      <c r="N369" s="101">
        <f t="shared" ca="1" si="48"/>
        <v>20.225415802691575</v>
      </c>
      <c r="O369" s="101">
        <f t="shared" ca="1" si="42"/>
        <v>0.3721878306893327</v>
      </c>
      <c r="Q369" s="12">
        <f t="shared" ca="1" si="43"/>
        <v>0</v>
      </c>
      <c r="R369" s="101">
        <f t="shared" ca="1" si="44"/>
        <v>0</v>
      </c>
      <c r="S369" s="13"/>
      <c r="T369" s="101">
        <f t="shared" ca="1" si="45"/>
        <v>0.11503027117739144</v>
      </c>
      <c r="U369" s="101">
        <f t="shared" ca="1" si="46"/>
        <v>0.26069214443351346</v>
      </c>
      <c r="V369" s="101">
        <f t="shared" ca="1" si="47"/>
        <v>-26.109226683125705</v>
      </c>
    </row>
    <row r="370" spans="2:22" x14ac:dyDescent="0.3">
      <c r="B370" s="13">
        <v>2023</v>
      </c>
      <c r="C370" s="13">
        <v>1</v>
      </c>
      <c r="D370" s="13">
        <v>13</v>
      </c>
      <c r="E370" s="83" t="s">
        <v>112</v>
      </c>
      <c r="F370" s="13">
        <v>6</v>
      </c>
      <c r="G370" s="13">
        <v>19</v>
      </c>
      <c r="H370" s="13" t="s">
        <v>71</v>
      </c>
      <c r="I370" s="13" t="s">
        <v>54</v>
      </c>
      <c r="J370" s="13"/>
      <c r="K370" s="13" t="s">
        <v>28</v>
      </c>
      <c r="L370" s="12">
        <f t="shared" ca="1" si="40"/>
        <v>2.4575835851997443</v>
      </c>
      <c r="M370" s="101">
        <f t="shared" ca="1" si="41"/>
        <v>0.21408010610674974</v>
      </c>
      <c r="N370" s="101">
        <f t="shared" ca="1" si="48"/>
        <v>20.710583762136427</v>
      </c>
      <c r="O370" s="101">
        <f t="shared" ca="1" si="42"/>
        <v>0.69266993348854788</v>
      </c>
      <c r="Q370" s="12">
        <f t="shared" ca="1" si="43"/>
        <v>0</v>
      </c>
      <c r="R370" s="101">
        <f t="shared" ca="1" si="44"/>
        <v>0</v>
      </c>
      <c r="S370" s="13"/>
      <c r="T370" s="101">
        <f t="shared" ca="1" si="45"/>
        <v>0.21408010610674974</v>
      </c>
      <c r="U370" s="101">
        <f t="shared" ca="1" si="46"/>
        <v>0.48516795944484953</v>
      </c>
      <c r="V370" s="101">
        <f t="shared" ca="1" si="47"/>
        <v>-25.409978617574104</v>
      </c>
    </row>
    <row r="371" spans="2:22" x14ac:dyDescent="0.3">
      <c r="B371" s="13">
        <v>2023</v>
      </c>
      <c r="C371" s="13">
        <v>1</v>
      </c>
      <c r="D371" s="13">
        <v>13</v>
      </c>
      <c r="E371" s="83" t="s">
        <v>112</v>
      </c>
      <c r="F371" s="13">
        <v>6</v>
      </c>
      <c r="G371" s="13">
        <v>20</v>
      </c>
      <c r="H371" s="13" t="s">
        <v>69</v>
      </c>
      <c r="I371" s="13" t="s">
        <v>54</v>
      </c>
      <c r="J371" s="13"/>
      <c r="K371" s="13" t="s">
        <v>28</v>
      </c>
      <c r="L371" s="12">
        <f t="shared" ca="1" si="40"/>
        <v>2.7661829349707703</v>
      </c>
      <c r="M371" s="101">
        <f t="shared" ca="1" si="41"/>
        <v>0.14569485518491049</v>
      </c>
      <c r="N371" s="101">
        <f t="shared" ca="1" si="48"/>
        <v>20.710583762136427</v>
      </c>
      <c r="O371" s="101">
        <f t="shared" ca="1" si="42"/>
        <v>0.29847113868334613</v>
      </c>
      <c r="Q371" s="12">
        <f t="shared" ca="1" si="43"/>
        <v>0</v>
      </c>
      <c r="R371" s="101">
        <f t="shared" ca="1" si="44"/>
        <v>0</v>
      </c>
      <c r="S371" s="13"/>
      <c r="T371" s="101">
        <f t="shared" ca="1" si="45"/>
        <v>0.14569485518491049</v>
      </c>
      <c r="U371" s="101">
        <f t="shared" si="46"/>
        <v>0</v>
      </c>
      <c r="V371" s="101">
        <f t="shared" ca="1" si="47"/>
        <v>-25.264283762389194</v>
      </c>
    </row>
    <row r="372" spans="2:22" x14ac:dyDescent="0.3">
      <c r="B372" s="13">
        <v>2023</v>
      </c>
      <c r="C372" s="13">
        <v>1</v>
      </c>
      <c r="D372" s="13">
        <v>13</v>
      </c>
      <c r="E372" s="83" t="s">
        <v>112</v>
      </c>
      <c r="F372" s="13">
        <v>6</v>
      </c>
      <c r="G372" s="13">
        <v>21</v>
      </c>
      <c r="H372" s="13" t="s">
        <v>69</v>
      </c>
      <c r="I372" s="13" t="s">
        <v>54</v>
      </c>
      <c r="J372" s="13"/>
      <c r="K372" s="13" t="s">
        <v>28</v>
      </c>
      <c r="L372" s="12">
        <f t="shared" ca="1" si="40"/>
        <v>2.8541159617930258</v>
      </c>
      <c r="M372" s="101">
        <f t="shared" ca="1" si="41"/>
        <v>0.15032628770763867</v>
      </c>
      <c r="N372" s="101">
        <f t="shared" ca="1" si="48"/>
        <v>20.710583762136427</v>
      </c>
      <c r="O372" s="101">
        <f t="shared" ca="1" si="42"/>
        <v>0.30795911227746747</v>
      </c>
      <c r="Q372" s="12">
        <f t="shared" ca="1" si="43"/>
        <v>0</v>
      </c>
      <c r="R372" s="101">
        <f t="shared" ca="1" si="44"/>
        <v>0</v>
      </c>
      <c r="S372" s="13"/>
      <c r="T372" s="101">
        <f t="shared" ca="1" si="45"/>
        <v>0.15032628770763867</v>
      </c>
      <c r="U372" s="101">
        <f t="shared" si="46"/>
        <v>0</v>
      </c>
      <c r="V372" s="101">
        <f t="shared" ca="1" si="47"/>
        <v>-25.113957474681555</v>
      </c>
    </row>
    <row r="373" spans="2:22" x14ac:dyDescent="0.3">
      <c r="B373" s="13">
        <v>2023</v>
      </c>
      <c r="C373" s="13">
        <v>1</v>
      </c>
      <c r="D373" s="13">
        <v>13</v>
      </c>
      <c r="E373" s="83" t="s">
        <v>112</v>
      </c>
      <c r="F373" s="13">
        <v>6</v>
      </c>
      <c r="G373" s="13">
        <v>22</v>
      </c>
      <c r="H373" s="13" t="s">
        <v>69</v>
      </c>
      <c r="I373" s="13" t="s">
        <v>54</v>
      </c>
      <c r="J373" s="13"/>
      <c r="K373" s="13" t="s">
        <v>28</v>
      </c>
      <c r="L373" s="12">
        <f t="shared" ca="1" si="40"/>
        <v>2.2599555472249286</v>
      </c>
      <c r="M373" s="101">
        <f t="shared" ca="1" si="41"/>
        <v>0.119031858672337</v>
      </c>
      <c r="N373" s="101">
        <f t="shared" ca="1" si="48"/>
        <v>20.710583762136427</v>
      </c>
      <c r="O373" s="101">
        <f t="shared" ca="1" si="42"/>
        <v>0.2438492035455698</v>
      </c>
      <c r="Q373" s="12">
        <f t="shared" ca="1" si="43"/>
        <v>0</v>
      </c>
      <c r="R373" s="101">
        <f t="shared" ca="1" si="44"/>
        <v>0</v>
      </c>
      <c r="S373" s="13"/>
      <c r="T373" s="101">
        <f t="shared" ca="1" si="45"/>
        <v>0.119031858672337</v>
      </c>
      <c r="U373" s="101">
        <f t="shared" si="46"/>
        <v>0</v>
      </c>
      <c r="V373" s="101">
        <f t="shared" ca="1" si="47"/>
        <v>-24.994925616009219</v>
      </c>
    </row>
    <row r="374" spans="2:22" x14ac:dyDescent="0.3">
      <c r="B374" s="13">
        <v>2023</v>
      </c>
      <c r="C374" s="13">
        <v>1</v>
      </c>
      <c r="D374" s="13">
        <v>13</v>
      </c>
      <c r="E374" s="83" t="s">
        <v>112</v>
      </c>
      <c r="F374" s="13">
        <v>6</v>
      </c>
      <c r="G374" s="13">
        <v>23</v>
      </c>
      <c r="H374" s="13" t="s">
        <v>69</v>
      </c>
      <c r="I374" s="13" t="s">
        <v>54</v>
      </c>
      <c r="J374" s="13"/>
      <c r="K374" s="13" t="s">
        <v>28</v>
      </c>
      <c r="L374" s="12">
        <f t="shared" ca="1" si="40"/>
        <v>2.4092288306974123</v>
      </c>
      <c r="M374" s="101">
        <f t="shared" ca="1" si="41"/>
        <v>0.12689408251283271</v>
      </c>
      <c r="N374" s="101">
        <f t="shared" ca="1" si="48"/>
        <v>20.710583762136427</v>
      </c>
      <c r="O374" s="101">
        <f t="shared" ca="1" si="42"/>
        <v>0.25995579083225079</v>
      </c>
      <c r="Q374" s="12">
        <f t="shared" ca="1" si="43"/>
        <v>0</v>
      </c>
      <c r="R374" s="101">
        <f t="shared" ca="1" si="44"/>
        <v>0</v>
      </c>
      <c r="S374" s="13"/>
      <c r="T374" s="101">
        <f t="shared" ca="1" si="45"/>
        <v>0.12689408251283271</v>
      </c>
      <c r="U374" s="101">
        <f t="shared" si="46"/>
        <v>0</v>
      </c>
      <c r="V374" s="101">
        <f t="shared" ca="1" si="47"/>
        <v>-24.868031533496385</v>
      </c>
    </row>
    <row r="375" spans="2:22" x14ac:dyDescent="0.3">
      <c r="B375" s="13">
        <v>2023</v>
      </c>
      <c r="C375" s="13">
        <v>1</v>
      </c>
      <c r="D375" s="13">
        <v>14</v>
      </c>
      <c r="E375" s="83" t="s">
        <v>113</v>
      </c>
      <c r="F375" s="13">
        <v>7</v>
      </c>
      <c r="G375" s="13">
        <v>0</v>
      </c>
      <c r="H375" s="13" t="s">
        <v>69</v>
      </c>
      <c r="I375" s="13" t="s">
        <v>54</v>
      </c>
      <c r="J375" s="13"/>
      <c r="K375" s="13" t="s">
        <v>28</v>
      </c>
      <c r="L375" s="12">
        <f t="shared" ca="1" si="40"/>
        <v>1.8690872305088155</v>
      </c>
      <c r="M375" s="101">
        <f t="shared" ca="1" si="41"/>
        <v>9.8444824430899316E-2</v>
      </c>
      <c r="N375" s="101">
        <f t="shared" ca="1" si="48"/>
        <v>20.710583762136427</v>
      </c>
      <c r="O375" s="101">
        <f t="shared" ca="1" si="42"/>
        <v>0.20167451217190119</v>
      </c>
      <c r="Q375" s="12">
        <f t="shared" ca="1" si="43"/>
        <v>0</v>
      </c>
      <c r="R375" s="101">
        <f t="shared" ca="1" si="44"/>
        <v>0</v>
      </c>
      <c r="S375" s="13"/>
      <c r="T375" s="101">
        <f t="shared" ca="1" si="45"/>
        <v>9.8444824430899316E-2</v>
      </c>
      <c r="U375" s="101">
        <f t="shared" si="46"/>
        <v>0</v>
      </c>
      <c r="V375" s="101">
        <f t="shared" ca="1" si="47"/>
        <v>-24.769586709065486</v>
      </c>
    </row>
    <row r="376" spans="2:22" x14ac:dyDescent="0.3">
      <c r="B376" s="13">
        <v>2023</v>
      </c>
      <c r="C376" s="13">
        <v>1</v>
      </c>
      <c r="D376" s="13">
        <v>14</v>
      </c>
      <c r="E376" s="83" t="s">
        <v>113</v>
      </c>
      <c r="F376" s="13">
        <v>7</v>
      </c>
      <c r="G376" s="13">
        <v>1</v>
      </c>
      <c r="H376" s="13" t="s">
        <v>69</v>
      </c>
      <c r="I376" s="13" t="s">
        <v>54</v>
      </c>
      <c r="J376" s="13"/>
      <c r="K376" s="13" t="s">
        <v>28</v>
      </c>
      <c r="L376" s="12">
        <f t="shared" ca="1" si="40"/>
        <v>1.0890552159696776</v>
      </c>
      <c r="M376" s="101">
        <f t="shared" ca="1" si="41"/>
        <v>5.7360538225122923E-2</v>
      </c>
      <c r="N376" s="101">
        <f t="shared" ca="1" si="48"/>
        <v>20.710583762136427</v>
      </c>
      <c r="O376" s="101">
        <f t="shared" ca="1" si="42"/>
        <v>0.1175090578031282</v>
      </c>
      <c r="Q376" s="12">
        <f t="shared" ca="1" si="43"/>
        <v>0</v>
      </c>
      <c r="R376" s="101">
        <f t="shared" ca="1" si="44"/>
        <v>0</v>
      </c>
      <c r="S376" s="13"/>
      <c r="T376" s="101">
        <f t="shared" ca="1" si="45"/>
        <v>5.7360538225122923E-2</v>
      </c>
      <c r="U376" s="101">
        <f t="shared" si="46"/>
        <v>0</v>
      </c>
      <c r="V376" s="101">
        <f t="shared" ca="1" si="47"/>
        <v>-24.712226170840363</v>
      </c>
    </row>
    <row r="377" spans="2:22" x14ac:dyDescent="0.3">
      <c r="B377" s="13">
        <v>2023</v>
      </c>
      <c r="C377" s="13">
        <v>1</v>
      </c>
      <c r="D377" s="13">
        <v>14</v>
      </c>
      <c r="E377" s="83" t="s">
        <v>113</v>
      </c>
      <c r="F377" s="13">
        <v>7</v>
      </c>
      <c r="G377" s="13">
        <v>2</v>
      </c>
      <c r="H377" s="13" t="s">
        <v>69</v>
      </c>
      <c r="I377" s="13" t="s">
        <v>54</v>
      </c>
      <c r="J377" s="13"/>
      <c r="K377" s="13" t="s">
        <v>28</v>
      </c>
      <c r="L377" s="12">
        <f t="shared" ca="1" si="40"/>
        <v>1.2060344967392884</v>
      </c>
      <c r="M377" s="101">
        <f t="shared" ca="1" si="41"/>
        <v>6.3521836943258317E-2</v>
      </c>
      <c r="N377" s="101">
        <f t="shared" ca="1" si="48"/>
        <v>20.710583762136427</v>
      </c>
      <c r="O377" s="101">
        <f t="shared" ca="1" si="42"/>
        <v>0.13013112219816922</v>
      </c>
      <c r="Q377" s="12">
        <f t="shared" ca="1" si="43"/>
        <v>0</v>
      </c>
      <c r="R377" s="101">
        <f t="shared" ca="1" si="44"/>
        <v>0</v>
      </c>
      <c r="S377" s="13"/>
      <c r="T377" s="101">
        <f t="shared" ca="1" si="45"/>
        <v>6.3521836943258317E-2</v>
      </c>
      <c r="U377" s="101">
        <f t="shared" si="46"/>
        <v>0</v>
      </c>
      <c r="V377" s="101">
        <f t="shared" ca="1" si="47"/>
        <v>-24.648704333897104</v>
      </c>
    </row>
    <row r="378" spans="2:22" x14ac:dyDescent="0.3">
      <c r="B378" s="13">
        <v>2023</v>
      </c>
      <c r="C378" s="13">
        <v>1</v>
      </c>
      <c r="D378" s="13">
        <v>14</v>
      </c>
      <c r="E378" s="83" t="s">
        <v>113</v>
      </c>
      <c r="F378" s="13">
        <v>7</v>
      </c>
      <c r="G378" s="13">
        <v>3</v>
      </c>
      <c r="H378" s="13" t="s">
        <v>69</v>
      </c>
      <c r="I378" s="13" t="s">
        <v>54</v>
      </c>
      <c r="J378" s="13"/>
      <c r="K378" s="13" t="s">
        <v>28</v>
      </c>
      <c r="L378" s="12">
        <f t="shared" ca="1" si="40"/>
        <v>1.2514100367929835</v>
      </c>
      <c r="M378" s="101">
        <f t="shared" ca="1" si="41"/>
        <v>6.5911766637886435E-2</v>
      </c>
      <c r="N378" s="101">
        <f t="shared" ca="1" si="48"/>
        <v>20.710583762136427</v>
      </c>
      <c r="O378" s="101">
        <f t="shared" ca="1" si="42"/>
        <v>0.1350271429699629</v>
      </c>
      <c r="Q378" s="12">
        <f t="shared" ca="1" si="43"/>
        <v>0</v>
      </c>
      <c r="R378" s="101">
        <f t="shared" ca="1" si="44"/>
        <v>0</v>
      </c>
      <c r="S378" s="13"/>
      <c r="T378" s="101">
        <f t="shared" ca="1" si="45"/>
        <v>6.5911766637886435E-2</v>
      </c>
      <c r="U378" s="101">
        <f t="shared" si="46"/>
        <v>0</v>
      </c>
      <c r="V378" s="101">
        <f t="shared" ca="1" si="47"/>
        <v>-24.582792567259219</v>
      </c>
    </row>
    <row r="379" spans="2:22" x14ac:dyDescent="0.3">
      <c r="B379" s="13">
        <v>2023</v>
      </c>
      <c r="C379" s="13">
        <v>1</v>
      </c>
      <c r="D379" s="13">
        <v>14</v>
      </c>
      <c r="E379" s="83" t="s">
        <v>113</v>
      </c>
      <c r="F379" s="13">
        <v>7</v>
      </c>
      <c r="G379" s="13">
        <v>4</v>
      </c>
      <c r="H379" s="13" t="s">
        <v>69</v>
      </c>
      <c r="I379" s="13" t="s">
        <v>54</v>
      </c>
      <c r="J379" s="13"/>
      <c r="K379" s="13" t="s">
        <v>28</v>
      </c>
      <c r="L379" s="12">
        <f t="shared" ca="1" si="40"/>
        <v>1.1264093174790584</v>
      </c>
      <c r="M379" s="101">
        <f t="shared" ca="1" si="41"/>
        <v>5.9327978751622004E-2</v>
      </c>
      <c r="N379" s="101">
        <f t="shared" ca="1" si="48"/>
        <v>20.710583762136427</v>
      </c>
      <c r="O379" s="101">
        <f t="shared" ca="1" si="42"/>
        <v>0.12153956535599039</v>
      </c>
      <c r="Q379" s="12">
        <f t="shared" ca="1" si="43"/>
        <v>0</v>
      </c>
      <c r="R379" s="101">
        <f t="shared" ca="1" si="44"/>
        <v>0</v>
      </c>
      <c r="S379" s="13"/>
      <c r="T379" s="101">
        <f t="shared" ca="1" si="45"/>
        <v>5.9327978751622004E-2</v>
      </c>
      <c r="U379" s="101">
        <f t="shared" si="46"/>
        <v>0</v>
      </c>
      <c r="V379" s="101">
        <f t="shared" ca="1" si="47"/>
        <v>-24.523464588507597</v>
      </c>
    </row>
    <row r="380" spans="2:22" x14ac:dyDescent="0.3">
      <c r="B380" s="13">
        <v>2023</v>
      </c>
      <c r="C380" s="13">
        <v>1</v>
      </c>
      <c r="D380" s="13">
        <v>14</v>
      </c>
      <c r="E380" s="83" t="s">
        <v>113</v>
      </c>
      <c r="F380" s="13">
        <v>7</v>
      </c>
      <c r="G380" s="13">
        <v>5</v>
      </c>
      <c r="H380" s="13" t="s">
        <v>69</v>
      </c>
      <c r="I380" s="13" t="s">
        <v>54</v>
      </c>
      <c r="J380" s="13"/>
      <c r="K380" s="13" t="s">
        <v>28</v>
      </c>
      <c r="L380" s="12">
        <f t="shared" ca="1" si="40"/>
        <v>1.3976602759931742</v>
      </c>
      <c r="M380" s="101">
        <f t="shared" ca="1" si="41"/>
        <v>7.3614766736560491E-2</v>
      </c>
      <c r="N380" s="101">
        <f t="shared" ca="1" si="48"/>
        <v>20.710583762136427</v>
      </c>
      <c r="O380" s="101">
        <f t="shared" ca="1" si="42"/>
        <v>0.15080754377966349</v>
      </c>
      <c r="Q380" s="12">
        <f t="shared" ca="1" si="43"/>
        <v>0</v>
      </c>
      <c r="R380" s="101">
        <f t="shared" ca="1" si="44"/>
        <v>0</v>
      </c>
      <c r="S380" s="13"/>
      <c r="T380" s="101">
        <f t="shared" ca="1" si="45"/>
        <v>7.3614766736560491E-2</v>
      </c>
      <c r="U380" s="101">
        <f t="shared" si="46"/>
        <v>0</v>
      </c>
      <c r="V380" s="101">
        <f t="shared" ca="1" si="47"/>
        <v>-24.449849821771036</v>
      </c>
    </row>
    <row r="381" spans="2:22" x14ac:dyDescent="0.3">
      <c r="B381" s="13">
        <v>2023</v>
      </c>
      <c r="C381" s="13">
        <v>1</v>
      </c>
      <c r="D381" s="13">
        <v>14</v>
      </c>
      <c r="E381" s="83" t="s">
        <v>113</v>
      </c>
      <c r="F381" s="13">
        <v>7</v>
      </c>
      <c r="G381" s="13">
        <v>6</v>
      </c>
      <c r="H381" s="13" t="s">
        <v>69</v>
      </c>
      <c r="I381" s="13" t="s">
        <v>54</v>
      </c>
      <c r="J381" s="13"/>
      <c r="K381" s="13" t="s">
        <v>28</v>
      </c>
      <c r="L381" s="12">
        <f t="shared" ca="1" si="40"/>
        <v>1.0351147460105488</v>
      </c>
      <c r="M381" s="101">
        <f t="shared" ca="1" si="41"/>
        <v>5.4519493672375602E-2</v>
      </c>
      <c r="N381" s="101">
        <f t="shared" ca="1" si="48"/>
        <v>20.710583762136427</v>
      </c>
      <c r="O381" s="101">
        <f t="shared" ca="1" si="42"/>
        <v>0.1116888810945382</v>
      </c>
      <c r="Q381" s="12">
        <f t="shared" ca="1" si="43"/>
        <v>0</v>
      </c>
      <c r="R381" s="101">
        <f t="shared" ca="1" si="44"/>
        <v>0</v>
      </c>
      <c r="S381" s="13"/>
      <c r="T381" s="101">
        <f t="shared" ca="1" si="45"/>
        <v>5.4519493672375602E-2</v>
      </c>
      <c r="U381" s="101">
        <f t="shared" si="46"/>
        <v>0</v>
      </c>
      <c r="V381" s="101">
        <f t="shared" ca="1" si="47"/>
        <v>-24.395330328098659</v>
      </c>
    </row>
    <row r="382" spans="2:22" x14ac:dyDescent="0.3">
      <c r="B382" s="13">
        <v>2023</v>
      </c>
      <c r="C382" s="13">
        <v>1</v>
      </c>
      <c r="D382" s="13">
        <v>14</v>
      </c>
      <c r="E382" s="83" t="s">
        <v>113</v>
      </c>
      <c r="F382" s="13">
        <v>7</v>
      </c>
      <c r="G382" s="13">
        <v>7</v>
      </c>
      <c r="H382" s="13" t="s">
        <v>69</v>
      </c>
      <c r="I382" s="13" t="s">
        <v>54</v>
      </c>
      <c r="J382" s="13"/>
      <c r="K382" s="13" t="s">
        <v>28</v>
      </c>
      <c r="L382" s="12">
        <f t="shared" ca="1" si="40"/>
        <v>1.317096091288622</v>
      </c>
      <c r="M382" s="101">
        <f t="shared" ca="1" si="41"/>
        <v>6.9371451128171724E-2</v>
      </c>
      <c r="N382" s="101">
        <f t="shared" ca="1" si="48"/>
        <v>20.710583762136427</v>
      </c>
      <c r="O382" s="101">
        <f t="shared" ca="1" si="42"/>
        <v>0.14211466825004232</v>
      </c>
      <c r="Q382" s="12">
        <f t="shared" ca="1" si="43"/>
        <v>5.6000000000000005</v>
      </c>
      <c r="R382" s="101">
        <f t="shared" ca="1" si="44"/>
        <v>0.36254781587241819</v>
      </c>
      <c r="S382" s="13"/>
      <c r="T382" s="101">
        <f t="shared" ca="1" si="45"/>
        <v>0</v>
      </c>
      <c r="U382" s="101">
        <f t="shared" si="46"/>
        <v>0</v>
      </c>
      <c r="V382" s="101">
        <f t="shared" ca="1" si="47"/>
        <v>-25.120425959843494</v>
      </c>
    </row>
    <row r="383" spans="2:22" x14ac:dyDescent="0.3">
      <c r="B383" s="13">
        <v>2023</v>
      </c>
      <c r="C383" s="13">
        <v>1</v>
      </c>
      <c r="D383" s="13">
        <v>14</v>
      </c>
      <c r="E383" s="83" t="s">
        <v>113</v>
      </c>
      <c r="F383" s="13">
        <v>7</v>
      </c>
      <c r="G383" s="13">
        <v>8</v>
      </c>
      <c r="H383" s="13" t="s">
        <v>69</v>
      </c>
      <c r="I383" s="13" t="s">
        <v>54</v>
      </c>
      <c r="J383" s="13"/>
      <c r="K383" s="13" t="s">
        <v>28</v>
      </c>
      <c r="L383" s="12">
        <f t="shared" ca="1" si="40"/>
        <v>1.8719241354117404</v>
      </c>
      <c r="M383" s="101">
        <f t="shared" ca="1" si="41"/>
        <v>9.8594244212136375E-2</v>
      </c>
      <c r="N383" s="101">
        <f t="shared" ca="1" si="48"/>
        <v>20.710583762136427</v>
      </c>
      <c r="O383" s="101">
        <f t="shared" ca="1" si="42"/>
        <v>0.20198061421092678</v>
      </c>
      <c r="Q383" s="12">
        <f t="shared" ca="1" si="43"/>
        <v>0</v>
      </c>
      <c r="R383" s="101">
        <f t="shared" ca="1" si="44"/>
        <v>0</v>
      </c>
      <c r="S383" s="13"/>
      <c r="T383" s="101">
        <f t="shared" ca="1" si="45"/>
        <v>9.8594244212136375E-2</v>
      </c>
      <c r="U383" s="101">
        <f t="shared" si="46"/>
        <v>0</v>
      </c>
      <c r="V383" s="101">
        <f t="shared" ca="1" si="47"/>
        <v>-25.021831715631357</v>
      </c>
    </row>
    <row r="384" spans="2:22" x14ac:dyDescent="0.3">
      <c r="B384" s="13">
        <v>2023</v>
      </c>
      <c r="C384" s="13">
        <v>1</v>
      </c>
      <c r="D384" s="13">
        <v>14</v>
      </c>
      <c r="E384" s="83" t="s">
        <v>113</v>
      </c>
      <c r="F384" s="13">
        <v>7</v>
      </c>
      <c r="G384" s="13">
        <v>9</v>
      </c>
      <c r="H384" s="13" t="s">
        <v>69</v>
      </c>
      <c r="I384" s="13" t="s">
        <v>54</v>
      </c>
      <c r="J384" s="13"/>
      <c r="K384" s="13" t="s">
        <v>28</v>
      </c>
      <c r="L384" s="12">
        <f t="shared" ref="L384:L447" ca="1" si="49">IF(K384="Weekday",_xlfn.NORM.INV(RAND(),VLOOKUP(G384,$J$5:$N$28,4),VLOOKUP(G384,$J$5:$N$28,5)),_xlfn.NORM.INV(RAND(),VLOOKUP(G384,$P$5:$T$28,4),VLOOKUP(G384,$P$5:$T$28,5)))*VLOOKUP(C384,$P$32:$R$43,3)</f>
        <v>1.814718500830778</v>
      </c>
      <c r="M384" s="101">
        <f t="shared" ref="M384:M447" ca="1" si="50">IF(I384="Winter",VLOOKUP(G384,$J$40:$L$43,3),VLOOKUP(G384,$J$40:$L$43,2))*L384</f>
        <v>9.5581223438757079E-2</v>
      </c>
      <c r="N384" s="101">
        <f t="shared" ca="1" si="48"/>
        <v>20.710583762136427</v>
      </c>
      <c r="O384" s="101">
        <f t="shared" ref="O384:O447" ca="1" si="51">IF(I384="Winter",VLOOKUP(G384,$J$46:$L$49,3),VLOOKUP(G384,$J$46:$L$49,2))*L384</f>
        <v>0.19580812623964094</v>
      </c>
      <c r="Q384" s="12">
        <f t="shared" ref="Q384:Q447" ca="1" si="52">MIN(MAX(AND(IF(G384&gt;=VLOOKUP(C384,$O$46:$T$57,5),1,0),IF(G384&lt;=VLOOKUP(C384,$O$46:$T$57,6),1,0))*$G$50*_xlfn.NORM.INV(RAND(),VLOOKUP(C384,$B$4:$F$15,4),VLOOKUP(C384,$B$4:$F$15,4)),0),0.2)*$G$51</f>
        <v>5.6000000000000005</v>
      </c>
      <c r="R384" s="101">
        <f t="shared" ref="R384:R447" ca="1" si="53">MAX(Q384-L384,0)*$G$52</f>
        <v>0.32042407890467473</v>
      </c>
      <c r="S384" s="13"/>
      <c r="T384" s="101">
        <f t="shared" ref="T384:T447" ca="1" si="54">MAX(L384-Q384,0)*IF(I384="Winter",VLOOKUP(G384,$J$40:$L$43,3),VLOOKUP(G384,$J$40:$L$43,2))</f>
        <v>0</v>
      </c>
      <c r="U384" s="101">
        <f t="shared" si="46"/>
        <v>0</v>
      </c>
      <c r="V384" s="101">
        <f t="shared" ca="1" si="47"/>
        <v>-25.662679873440709</v>
      </c>
    </row>
    <row r="385" spans="2:22" x14ac:dyDescent="0.3">
      <c r="B385" s="13">
        <v>2023</v>
      </c>
      <c r="C385" s="13">
        <v>1</v>
      </c>
      <c r="D385" s="13">
        <v>14</v>
      </c>
      <c r="E385" s="83" t="s">
        <v>113</v>
      </c>
      <c r="F385" s="13">
        <v>7</v>
      </c>
      <c r="G385" s="13">
        <v>10</v>
      </c>
      <c r="H385" s="13" t="s">
        <v>70</v>
      </c>
      <c r="I385" s="13" t="s">
        <v>54</v>
      </c>
      <c r="J385" s="13"/>
      <c r="K385" s="13" t="s">
        <v>28</v>
      </c>
      <c r="L385" s="12">
        <f t="shared" ca="1" si="49"/>
        <v>1.4421690997050922</v>
      </c>
      <c r="M385" s="101">
        <f t="shared" ca="1" si="50"/>
        <v>4.5659073696663222E-2</v>
      </c>
      <c r="N385" s="101">
        <f t="shared" ca="1" si="48"/>
        <v>20.710583762136427</v>
      </c>
      <c r="O385" s="101">
        <f t="shared" ca="1" si="51"/>
        <v>4.5659073696663222E-2</v>
      </c>
      <c r="Q385" s="12">
        <f t="shared" ca="1" si="52"/>
        <v>5.6000000000000005</v>
      </c>
      <c r="R385" s="101">
        <f t="shared" ca="1" si="53"/>
        <v>0.35196038570996402</v>
      </c>
      <c r="S385" s="13"/>
      <c r="T385" s="101">
        <f t="shared" ca="1" si="54"/>
        <v>0</v>
      </c>
      <c r="U385" s="101">
        <f t="shared" ref="U385:U448" si="55">IF(H385="On-Peak",IF(I385="Winter",((L385*$D$48)/60),((L385*$D$47)/60)),0)</f>
        <v>0</v>
      </c>
      <c r="V385" s="101">
        <f t="shared" ref="V385:V448" ca="1" si="56">V384+MAX(T385-R385,0)-MAX(R385-T385,0)+MAX(U385-R385,0)-MAX(R385-U385,0)</f>
        <v>-26.36660064486064</v>
      </c>
    </row>
    <row r="386" spans="2:22" x14ac:dyDescent="0.3">
      <c r="B386" s="13">
        <v>2023</v>
      </c>
      <c r="C386" s="13">
        <v>1</v>
      </c>
      <c r="D386" s="13">
        <v>14</v>
      </c>
      <c r="E386" s="83" t="s">
        <v>113</v>
      </c>
      <c r="F386" s="13">
        <v>7</v>
      </c>
      <c r="G386" s="13">
        <v>11</v>
      </c>
      <c r="H386" s="13" t="s">
        <v>70</v>
      </c>
      <c r="I386" s="13" t="s">
        <v>54</v>
      </c>
      <c r="J386" s="13"/>
      <c r="K386" s="13" t="s">
        <v>28</v>
      </c>
      <c r="L386" s="12">
        <f t="shared" ca="1" si="49"/>
        <v>2.1412972251028508</v>
      </c>
      <c r="M386" s="101">
        <f t="shared" ca="1" si="50"/>
        <v>6.7793470146756254E-2</v>
      </c>
      <c r="N386" s="101">
        <f t="shared" ca="1" si="48"/>
        <v>20.710583762136427</v>
      </c>
      <c r="O386" s="101">
        <f t="shared" ca="1" si="51"/>
        <v>6.7793470146756254E-2</v>
      </c>
      <c r="Q386" s="12">
        <f t="shared" ca="1" si="52"/>
        <v>4.5277915924515986</v>
      </c>
      <c r="R386" s="101">
        <f t="shared" ca="1" si="53"/>
        <v>0.20201674819607152</v>
      </c>
      <c r="S386" s="13"/>
      <c r="T386" s="101">
        <f t="shared" ca="1" si="54"/>
        <v>0</v>
      </c>
      <c r="U386" s="101">
        <f t="shared" si="55"/>
        <v>0</v>
      </c>
      <c r="V386" s="101">
        <f t="shared" ca="1" si="56"/>
        <v>-26.770634141252785</v>
      </c>
    </row>
    <row r="387" spans="2:22" x14ac:dyDescent="0.3">
      <c r="B387" s="13">
        <v>2023</v>
      </c>
      <c r="C387" s="13">
        <v>1</v>
      </c>
      <c r="D387" s="13">
        <v>14</v>
      </c>
      <c r="E387" s="83" t="s">
        <v>113</v>
      </c>
      <c r="F387" s="13">
        <v>7</v>
      </c>
      <c r="G387" s="13">
        <v>12</v>
      </c>
      <c r="H387" s="13" t="s">
        <v>70</v>
      </c>
      <c r="I387" s="13" t="s">
        <v>54</v>
      </c>
      <c r="J387" s="13"/>
      <c r="K387" s="13" t="s">
        <v>28</v>
      </c>
      <c r="L387" s="12">
        <f t="shared" ca="1" si="49"/>
        <v>1.3753514255381569</v>
      </c>
      <c r="M387" s="101">
        <f t="shared" ca="1" si="50"/>
        <v>4.3543626132538052E-2</v>
      </c>
      <c r="N387" s="101">
        <f t="shared" ca="1" si="48"/>
        <v>20.710583762136427</v>
      </c>
      <c r="O387" s="101">
        <f t="shared" ca="1" si="51"/>
        <v>4.3543626132538052E-2</v>
      </c>
      <c r="Q387" s="12">
        <f t="shared" ca="1" si="52"/>
        <v>5.6000000000000005</v>
      </c>
      <c r="R387" s="101">
        <f t="shared" ca="1" si="53"/>
        <v>0.3576165018281951</v>
      </c>
      <c r="S387" s="13"/>
      <c r="T387" s="101">
        <f t="shared" ca="1" si="54"/>
        <v>0</v>
      </c>
      <c r="U387" s="101">
        <f t="shared" si="55"/>
        <v>0</v>
      </c>
      <c r="V387" s="101">
        <f t="shared" ca="1" si="56"/>
        <v>-27.485867144909172</v>
      </c>
    </row>
    <row r="388" spans="2:22" x14ac:dyDescent="0.3">
      <c r="B388" s="13">
        <v>2023</v>
      </c>
      <c r="C388" s="13">
        <v>1</v>
      </c>
      <c r="D388" s="13">
        <v>14</v>
      </c>
      <c r="E388" s="83" t="s">
        <v>113</v>
      </c>
      <c r="F388" s="13">
        <v>7</v>
      </c>
      <c r="G388" s="13">
        <v>13</v>
      </c>
      <c r="H388" s="13" t="s">
        <v>70</v>
      </c>
      <c r="I388" s="13" t="s">
        <v>54</v>
      </c>
      <c r="J388" s="13"/>
      <c r="K388" s="13" t="s">
        <v>28</v>
      </c>
      <c r="L388" s="12">
        <f t="shared" ca="1" si="49"/>
        <v>2.0750945945141361</v>
      </c>
      <c r="M388" s="101">
        <f t="shared" ca="1" si="50"/>
        <v>6.5697494862317546E-2</v>
      </c>
      <c r="N388" s="101">
        <f t="shared" ca="1" si="48"/>
        <v>20.710583762136427</v>
      </c>
      <c r="O388" s="101">
        <f t="shared" ca="1" si="51"/>
        <v>6.5697494862317546E-2</v>
      </c>
      <c r="Q388" s="12">
        <f t="shared" ca="1" si="52"/>
        <v>5.6000000000000005</v>
      </c>
      <c r="R388" s="101">
        <f t="shared" ca="1" si="53"/>
        <v>0.29838324257437843</v>
      </c>
      <c r="S388" s="13"/>
      <c r="T388" s="101">
        <f t="shared" ca="1" si="54"/>
        <v>0</v>
      </c>
      <c r="U388" s="101">
        <f t="shared" si="55"/>
        <v>0</v>
      </c>
      <c r="V388" s="101">
        <f t="shared" ca="1" si="56"/>
        <v>-28.082633630057927</v>
      </c>
    </row>
    <row r="389" spans="2:22" x14ac:dyDescent="0.3">
      <c r="B389" s="13">
        <v>2023</v>
      </c>
      <c r="C389" s="13">
        <v>1</v>
      </c>
      <c r="D389" s="13">
        <v>14</v>
      </c>
      <c r="E389" s="83" t="s">
        <v>113</v>
      </c>
      <c r="F389" s="13">
        <v>7</v>
      </c>
      <c r="G389" s="13">
        <v>14</v>
      </c>
      <c r="H389" s="13" t="s">
        <v>70</v>
      </c>
      <c r="I389" s="13" t="s">
        <v>54</v>
      </c>
      <c r="J389" s="13"/>
      <c r="K389" s="13" t="s">
        <v>28</v>
      </c>
      <c r="L389" s="12">
        <f t="shared" ca="1" si="49"/>
        <v>1.7108735135230237</v>
      </c>
      <c r="M389" s="101">
        <f t="shared" ca="1" si="50"/>
        <v>5.4166255438138931E-2</v>
      </c>
      <c r="N389" s="101">
        <f t="shared" ca="1" si="48"/>
        <v>20.710583762136427</v>
      </c>
      <c r="O389" s="101">
        <f t="shared" ca="1" si="51"/>
        <v>5.4166255438138931E-2</v>
      </c>
      <c r="Q389" s="12">
        <f t="shared" ca="1" si="52"/>
        <v>5.6000000000000005</v>
      </c>
      <c r="R389" s="101">
        <f t="shared" ca="1" si="53"/>
        <v>0.32921455708027614</v>
      </c>
      <c r="S389" s="13"/>
      <c r="T389" s="101">
        <f t="shared" ca="1" si="54"/>
        <v>0</v>
      </c>
      <c r="U389" s="101">
        <f t="shared" si="55"/>
        <v>0</v>
      </c>
      <c r="V389" s="101">
        <f t="shared" ca="1" si="56"/>
        <v>-28.741062744218482</v>
      </c>
    </row>
    <row r="390" spans="2:22" x14ac:dyDescent="0.3">
      <c r="B390" s="13">
        <v>2023</v>
      </c>
      <c r="C390" s="13">
        <v>1</v>
      </c>
      <c r="D390" s="13">
        <v>14</v>
      </c>
      <c r="E390" s="83" t="s">
        <v>113</v>
      </c>
      <c r="F390" s="13">
        <v>7</v>
      </c>
      <c r="G390" s="13">
        <v>15</v>
      </c>
      <c r="H390" s="13" t="s">
        <v>70</v>
      </c>
      <c r="I390" s="13" t="s">
        <v>54</v>
      </c>
      <c r="J390" s="13"/>
      <c r="K390" s="13" t="s">
        <v>28</v>
      </c>
      <c r="L390" s="12">
        <f t="shared" ca="1" si="49"/>
        <v>1.8118143485738487</v>
      </c>
      <c r="M390" s="101">
        <f t="shared" ca="1" si="50"/>
        <v>5.7362042275848055E-2</v>
      </c>
      <c r="N390" s="101">
        <f t="shared" ca="1" si="48"/>
        <v>20.710583762136427</v>
      </c>
      <c r="O390" s="101">
        <f t="shared" ca="1" si="51"/>
        <v>5.7362042275848055E-2</v>
      </c>
      <c r="Q390" s="12">
        <f t="shared" ca="1" si="52"/>
        <v>5.6000000000000005</v>
      </c>
      <c r="R390" s="101">
        <f t="shared" ca="1" si="53"/>
        <v>0.32066991539322376</v>
      </c>
      <c r="S390" s="13"/>
      <c r="T390" s="101">
        <f t="shared" ca="1" si="54"/>
        <v>0</v>
      </c>
      <c r="U390" s="101">
        <f t="shared" si="55"/>
        <v>0</v>
      </c>
      <c r="V390" s="101">
        <f t="shared" ca="1" si="56"/>
        <v>-29.382402575004932</v>
      </c>
    </row>
    <row r="391" spans="2:22" x14ac:dyDescent="0.3">
      <c r="B391" s="13">
        <v>2023</v>
      </c>
      <c r="C391" s="13">
        <v>1</v>
      </c>
      <c r="D391" s="13">
        <v>14</v>
      </c>
      <c r="E391" s="83" t="s">
        <v>113</v>
      </c>
      <c r="F391" s="13">
        <v>7</v>
      </c>
      <c r="G391" s="13">
        <v>16</v>
      </c>
      <c r="H391" s="13" t="s">
        <v>71</v>
      </c>
      <c r="I391" s="13" t="s">
        <v>54</v>
      </c>
      <c r="J391" s="13"/>
      <c r="K391" s="13" t="s">
        <v>28</v>
      </c>
      <c r="L391" s="12">
        <f t="shared" ca="1" si="49"/>
        <v>1.6996164679520946</v>
      </c>
      <c r="M391" s="101">
        <f t="shared" ca="1" si="50"/>
        <v>0.14805359052330697</v>
      </c>
      <c r="N391" s="101">
        <f t="shared" ca="1" si="48"/>
        <v>21.046116379851302</v>
      </c>
      <c r="O391" s="101">
        <f t="shared" ca="1" si="51"/>
        <v>0.47903690149229788</v>
      </c>
      <c r="Q391" s="12">
        <f t="shared" ca="1" si="52"/>
        <v>5.6000000000000005</v>
      </c>
      <c r="R391" s="101">
        <f t="shared" ca="1" si="53"/>
        <v>0.33016746598785524</v>
      </c>
      <c r="S391" s="13"/>
      <c r="T391" s="101">
        <f t="shared" ca="1" si="54"/>
        <v>0</v>
      </c>
      <c r="U391" s="101">
        <f t="shared" ca="1" si="55"/>
        <v>0.33553261771487608</v>
      </c>
      <c r="V391" s="101">
        <f t="shared" ca="1" si="56"/>
        <v>-29.707204889265768</v>
      </c>
    </row>
    <row r="392" spans="2:22" x14ac:dyDescent="0.3">
      <c r="B392" s="13">
        <v>2023</v>
      </c>
      <c r="C392" s="13">
        <v>1</v>
      </c>
      <c r="D392" s="13">
        <v>14</v>
      </c>
      <c r="E392" s="83" t="s">
        <v>113</v>
      </c>
      <c r="F392" s="13">
        <v>7</v>
      </c>
      <c r="G392" s="13">
        <v>17</v>
      </c>
      <c r="H392" s="13" t="s">
        <v>71</v>
      </c>
      <c r="I392" s="13" t="s">
        <v>54</v>
      </c>
      <c r="J392" s="13"/>
      <c r="K392" s="13" t="s">
        <v>28</v>
      </c>
      <c r="L392" s="12">
        <f t="shared" ca="1" si="49"/>
        <v>2.0529791849454488</v>
      </c>
      <c r="M392" s="101">
        <f t="shared" ca="1" si="50"/>
        <v>0.17883501680059807</v>
      </c>
      <c r="N392" s="101">
        <f t="shared" ca="1" si="48"/>
        <v>21.451408687279283</v>
      </c>
      <c r="O392" s="101">
        <f t="shared" ca="1" si="51"/>
        <v>0.57863218327687471</v>
      </c>
      <c r="Q392" s="12">
        <f t="shared" ca="1" si="52"/>
        <v>5.6000000000000005</v>
      </c>
      <c r="R392" s="101">
        <f t="shared" ca="1" si="53"/>
        <v>0.30025531199436784</v>
      </c>
      <c r="S392" s="13"/>
      <c r="T392" s="101">
        <f t="shared" ca="1" si="54"/>
        <v>0</v>
      </c>
      <c r="U392" s="101">
        <f t="shared" ca="1" si="55"/>
        <v>0.40529230742798072</v>
      </c>
      <c r="V392" s="101">
        <f t="shared" ca="1" si="56"/>
        <v>-29.902423205826523</v>
      </c>
    </row>
    <row r="393" spans="2:22" x14ac:dyDescent="0.3">
      <c r="B393" s="13">
        <v>2023</v>
      </c>
      <c r="C393" s="13">
        <v>1</v>
      </c>
      <c r="D393" s="13">
        <v>14</v>
      </c>
      <c r="E393" s="83" t="s">
        <v>113</v>
      </c>
      <c r="F393" s="13">
        <v>7</v>
      </c>
      <c r="G393" s="13">
        <v>18</v>
      </c>
      <c r="H393" s="13" t="s">
        <v>71</v>
      </c>
      <c r="I393" s="13" t="s">
        <v>54</v>
      </c>
      <c r="J393" s="13"/>
      <c r="K393" s="13" t="s">
        <v>28</v>
      </c>
      <c r="L393" s="12">
        <f t="shared" ca="1" si="49"/>
        <v>2.6190028506945207</v>
      </c>
      <c r="M393" s="101">
        <f t="shared" ca="1" si="50"/>
        <v>0.22814133832399972</v>
      </c>
      <c r="N393" s="101">
        <f t="shared" ca="1" si="48"/>
        <v>21.968443500053894</v>
      </c>
      <c r="O393" s="101">
        <f t="shared" ca="1" si="51"/>
        <v>0.73816595346825065</v>
      </c>
      <c r="Q393" s="12">
        <f t="shared" ca="1" si="52"/>
        <v>0</v>
      </c>
      <c r="R393" s="101">
        <f t="shared" ca="1" si="53"/>
        <v>0</v>
      </c>
      <c r="S393" s="13"/>
      <c r="T393" s="101">
        <f t="shared" ca="1" si="54"/>
        <v>0.22814133832399972</v>
      </c>
      <c r="U393" s="101">
        <f t="shared" ca="1" si="55"/>
        <v>0.51703481277460994</v>
      </c>
      <c r="V393" s="101">
        <f t="shared" ca="1" si="56"/>
        <v>-29.157247054727911</v>
      </c>
    </row>
    <row r="394" spans="2:22" x14ac:dyDescent="0.3">
      <c r="B394" s="13">
        <v>2023</v>
      </c>
      <c r="C394" s="13">
        <v>1</v>
      </c>
      <c r="D394" s="13">
        <v>14</v>
      </c>
      <c r="E394" s="83" t="s">
        <v>113</v>
      </c>
      <c r="F394" s="13">
        <v>7</v>
      </c>
      <c r="G394" s="13">
        <v>19</v>
      </c>
      <c r="H394" s="13" t="s">
        <v>71</v>
      </c>
      <c r="I394" s="13" t="s">
        <v>54</v>
      </c>
      <c r="J394" s="13"/>
      <c r="K394" s="13" t="s">
        <v>28</v>
      </c>
      <c r="L394" s="12">
        <f t="shared" ca="1" si="49"/>
        <v>1.9649802260232254</v>
      </c>
      <c r="M394" s="101">
        <f t="shared" ca="1" si="50"/>
        <v>0.17116942748888317</v>
      </c>
      <c r="N394" s="101">
        <f t="shared" ca="1" si="48"/>
        <v>22.356363346341311</v>
      </c>
      <c r="O394" s="101">
        <f t="shared" ca="1" si="51"/>
        <v>0.55382967670464611</v>
      </c>
      <c r="Q394" s="12">
        <f t="shared" ca="1" si="52"/>
        <v>0</v>
      </c>
      <c r="R394" s="101">
        <f t="shared" ca="1" si="53"/>
        <v>0</v>
      </c>
      <c r="S394" s="13"/>
      <c r="T394" s="101">
        <f t="shared" ca="1" si="54"/>
        <v>0.17116942748888317</v>
      </c>
      <c r="U394" s="101">
        <f t="shared" ca="1" si="55"/>
        <v>0.38791984628741843</v>
      </c>
      <c r="V394" s="101">
        <f t="shared" ca="1" si="56"/>
        <v>-28.59815778095161</v>
      </c>
    </row>
    <row r="395" spans="2:22" x14ac:dyDescent="0.3">
      <c r="B395" s="13">
        <v>2023</v>
      </c>
      <c r="C395" s="13">
        <v>1</v>
      </c>
      <c r="D395" s="13">
        <v>14</v>
      </c>
      <c r="E395" s="83" t="s">
        <v>113</v>
      </c>
      <c r="F395" s="13">
        <v>7</v>
      </c>
      <c r="G395" s="13">
        <v>20</v>
      </c>
      <c r="H395" s="13" t="s">
        <v>69</v>
      </c>
      <c r="I395" s="13" t="s">
        <v>54</v>
      </c>
      <c r="J395" s="13"/>
      <c r="K395" s="13" t="s">
        <v>28</v>
      </c>
      <c r="L395" s="12">
        <f t="shared" ca="1" si="49"/>
        <v>1.9514209127406976</v>
      </c>
      <c r="M395" s="101">
        <f t="shared" ca="1" si="50"/>
        <v>0.10278133947405255</v>
      </c>
      <c r="N395" s="101">
        <f t="shared" ca="1" si="48"/>
        <v>22.356363346341311</v>
      </c>
      <c r="O395" s="101">
        <f t="shared" ca="1" si="51"/>
        <v>0.21055831648472126</v>
      </c>
      <c r="Q395" s="12">
        <f t="shared" ca="1" si="52"/>
        <v>0</v>
      </c>
      <c r="R395" s="101">
        <f t="shared" ca="1" si="53"/>
        <v>0</v>
      </c>
      <c r="S395" s="13"/>
      <c r="T395" s="101">
        <f t="shared" ca="1" si="54"/>
        <v>0.10278133947405255</v>
      </c>
      <c r="U395" s="101">
        <f t="shared" si="55"/>
        <v>0</v>
      </c>
      <c r="V395" s="101">
        <f t="shared" ca="1" si="56"/>
        <v>-28.495376441477557</v>
      </c>
    </row>
    <row r="396" spans="2:22" x14ac:dyDescent="0.3">
      <c r="B396" s="13">
        <v>2023</v>
      </c>
      <c r="C396" s="13">
        <v>1</v>
      </c>
      <c r="D396" s="13">
        <v>14</v>
      </c>
      <c r="E396" s="83" t="s">
        <v>113</v>
      </c>
      <c r="F396" s="13">
        <v>7</v>
      </c>
      <c r="G396" s="13">
        <v>21</v>
      </c>
      <c r="H396" s="13" t="s">
        <v>69</v>
      </c>
      <c r="I396" s="13" t="s">
        <v>54</v>
      </c>
      <c r="J396" s="13"/>
      <c r="K396" s="13" t="s">
        <v>28</v>
      </c>
      <c r="L396" s="12">
        <f t="shared" ca="1" si="49"/>
        <v>1.9105001049963708</v>
      </c>
      <c r="M396" s="101">
        <f t="shared" ca="1" si="50"/>
        <v>0.10062604053015885</v>
      </c>
      <c r="N396" s="101">
        <f t="shared" ca="1" si="48"/>
        <v>22.356363346341311</v>
      </c>
      <c r="O396" s="101">
        <f t="shared" ca="1" si="51"/>
        <v>0.20614296132910839</v>
      </c>
      <c r="Q396" s="12">
        <f t="shared" ca="1" si="52"/>
        <v>0</v>
      </c>
      <c r="R396" s="101">
        <f t="shared" ca="1" si="53"/>
        <v>0</v>
      </c>
      <c r="S396" s="13"/>
      <c r="T396" s="101">
        <f t="shared" ca="1" si="54"/>
        <v>0.10062604053015885</v>
      </c>
      <c r="U396" s="101">
        <f t="shared" si="55"/>
        <v>0</v>
      </c>
      <c r="V396" s="101">
        <f t="shared" ca="1" si="56"/>
        <v>-28.394750400947398</v>
      </c>
    </row>
    <row r="397" spans="2:22" x14ac:dyDescent="0.3">
      <c r="B397" s="13">
        <v>2023</v>
      </c>
      <c r="C397" s="13">
        <v>1</v>
      </c>
      <c r="D397" s="13">
        <v>14</v>
      </c>
      <c r="E397" s="83" t="s">
        <v>113</v>
      </c>
      <c r="F397" s="13">
        <v>7</v>
      </c>
      <c r="G397" s="13">
        <v>22</v>
      </c>
      <c r="H397" s="13" t="s">
        <v>69</v>
      </c>
      <c r="I397" s="13" t="s">
        <v>54</v>
      </c>
      <c r="J397" s="13"/>
      <c r="K397" s="13" t="s">
        <v>28</v>
      </c>
      <c r="L397" s="12">
        <f t="shared" ca="1" si="49"/>
        <v>2.2533641207433064</v>
      </c>
      <c r="M397" s="101">
        <f t="shared" ca="1" si="50"/>
        <v>0.11868468823954995</v>
      </c>
      <c r="N397" s="101">
        <f t="shared" ca="1" si="48"/>
        <v>22.356363346341311</v>
      </c>
      <c r="O397" s="101">
        <f t="shared" ca="1" si="51"/>
        <v>0.24313798862820274</v>
      </c>
      <c r="Q397" s="12">
        <f t="shared" ca="1" si="52"/>
        <v>0</v>
      </c>
      <c r="R397" s="101">
        <f t="shared" ca="1" si="53"/>
        <v>0</v>
      </c>
      <c r="S397" s="13"/>
      <c r="T397" s="101">
        <f t="shared" ca="1" si="54"/>
        <v>0.11868468823954995</v>
      </c>
      <c r="U397" s="101">
        <f t="shared" si="55"/>
        <v>0</v>
      </c>
      <c r="V397" s="101">
        <f t="shared" ca="1" si="56"/>
        <v>-28.276065712707847</v>
      </c>
    </row>
    <row r="398" spans="2:22" x14ac:dyDescent="0.3">
      <c r="B398" s="13">
        <v>2023</v>
      </c>
      <c r="C398" s="13">
        <v>1</v>
      </c>
      <c r="D398" s="13">
        <v>14</v>
      </c>
      <c r="E398" s="83" t="s">
        <v>113</v>
      </c>
      <c r="F398" s="13">
        <v>7</v>
      </c>
      <c r="G398" s="13">
        <v>23</v>
      </c>
      <c r="H398" s="13" t="s">
        <v>69</v>
      </c>
      <c r="I398" s="13" t="s">
        <v>54</v>
      </c>
      <c r="J398" s="13"/>
      <c r="K398" s="13" t="s">
        <v>28</v>
      </c>
      <c r="L398" s="12">
        <f t="shared" ca="1" si="49"/>
        <v>2.652163795767899</v>
      </c>
      <c r="M398" s="101">
        <f t="shared" ca="1" si="50"/>
        <v>0.13968946712309524</v>
      </c>
      <c r="N398" s="101">
        <f t="shared" ca="1" si="48"/>
        <v>22.356363346341311</v>
      </c>
      <c r="O398" s="101">
        <f t="shared" ca="1" si="51"/>
        <v>0.28616847356335628</v>
      </c>
      <c r="Q398" s="12">
        <f t="shared" ca="1" si="52"/>
        <v>0</v>
      </c>
      <c r="R398" s="101">
        <f t="shared" ca="1" si="53"/>
        <v>0</v>
      </c>
      <c r="S398" s="13"/>
      <c r="T398" s="101">
        <f t="shared" ca="1" si="54"/>
        <v>0.13968946712309524</v>
      </c>
      <c r="U398" s="101">
        <f t="shared" si="55"/>
        <v>0</v>
      </c>
      <c r="V398" s="101">
        <f t="shared" ca="1" si="56"/>
        <v>-28.136376245584753</v>
      </c>
    </row>
    <row r="399" spans="2:22" x14ac:dyDescent="0.3">
      <c r="B399" s="13">
        <v>2023</v>
      </c>
      <c r="C399" s="13">
        <v>1</v>
      </c>
      <c r="D399" s="13">
        <v>15</v>
      </c>
      <c r="E399" s="83" t="s">
        <v>114</v>
      </c>
      <c r="F399" s="13">
        <v>1</v>
      </c>
      <c r="G399" s="13">
        <v>0</v>
      </c>
      <c r="H399" s="13" t="s">
        <v>69</v>
      </c>
      <c r="I399" s="13" t="s">
        <v>54</v>
      </c>
      <c r="J399" s="13"/>
      <c r="K399" s="13" t="s">
        <v>28</v>
      </c>
      <c r="L399" s="12">
        <f t="shared" ca="1" si="49"/>
        <v>2.2995417765655839</v>
      </c>
      <c r="M399" s="101">
        <f t="shared" ca="1" si="50"/>
        <v>0.12111686537170931</v>
      </c>
      <c r="N399" s="101">
        <f t="shared" ca="1" si="48"/>
        <v>22.356363346341311</v>
      </c>
      <c r="O399" s="101">
        <f t="shared" ca="1" si="51"/>
        <v>0.24812055769142649</v>
      </c>
      <c r="Q399" s="12">
        <f t="shared" ca="1" si="52"/>
        <v>0</v>
      </c>
      <c r="R399" s="101">
        <f t="shared" ca="1" si="53"/>
        <v>0</v>
      </c>
      <c r="S399" s="13"/>
      <c r="T399" s="101">
        <f t="shared" ca="1" si="54"/>
        <v>0.12111686537170931</v>
      </c>
      <c r="U399" s="101">
        <f t="shared" si="55"/>
        <v>0</v>
      </c>
      <c r="V399" s="101">
        <f t="shared" ca="1" si="56"/>
        <v>-28.015259380213042</v>
      </c>
    </row>
    <row r="400" spans="2:22" x14ac:dyDescent="0.3">
      <c r="B400" s="13">
        <v>2023</v>
      </c>
      <c r="C400" s="13">
        <v>1</v>
      </c>
      <c r="D400" s="13">
        <v>15</v>
      </c>
      <c r="E400" s="83" t="s">
        <v>114</v>
      </c>
      <c r="F400" s="13">
        <v>1</v>
      </c>
      <c r="G400" s="13">
        <v>1</v>
      </c>
      <c r="H400" s="13" t="s">
        <v>69</v>
      </c>
      <c r="I400" s="13" t="s">
        <v>54</v>
      </c>
      <c r="J400" s="13"/>
      <c r="K400" s="13" t="s">
        <v>28</v>
      </c>
      <c r="L400" s="12">
        <f t="shared" ca="1" si="49"/>
        <v>1.1940830525534725</v>
      </c>
      <c r="M400" s="101">
        <f t="shared" ca="1" si="50"/>
        <v>6.28923543779914E-2</v>
      </c>
      <c r="N400" s="101">
        <f t="shared" ref="N400:N463" ca="1" si="57">IF(H400="On-Peak",IF(I400="Winter",((L400*$D$48)/60)+N399,((L400*$D$47)/60)+N399),N399)</f>
        <v>22.356363346341311</v>
      </c>
      <c r="O400" s="101">
        <f t="shared" ca="1" si="51"/>
        <v>0.12884156137051966</v>
      </c>
      <c r="Q400" s="12">
        <f t="shared" ca="1" si="52"/>
        <v>0</v>
      </c>
      <c r="R400" s="101">
        <f t="shared" ca="1" si="53"/>
        <v>0</v>
      </c>
      <c r="S400" s="13"/>
      <c r="T400" s="101">
        <f t="shared" ca="1" si="54"/>
        <v>6.28923543779914E-2</v>
      </c>
      <c r="U400" s="101">
        <f t="shared" si="55"/>
        <v>0</v>
      </c>
      <c r="V400" s="101">
        <f t="shared" ca="1" si="56"/>
        <v>-27.952367025835052</v>
      </c>
    </row>
    <row r="401" spans="2:22" x14ac:dyDescent="0.3">
      <c r="B401" s="13">
        <v>2023</v>
      </c>
      <c r="C401" s="13">
        <v>1</v>
      </c>
      <c r="D401" s="13">
        <v>15</v>
      </c>
      <c r="E401" s="83" t="s">
        <v>114</v>
      </c>
      <c r="F401" s="13">
        <v>1</v>
      </c>
      <c r="G401" s="13">
        <v>2</v>
      </c>
      <c r="H401" s="13" t="s">
        <v>69</v>
      </c>
      <c r="I401" s="13" t="s">
        <v>54</v>
      </c>
      <c r="J401" s="13"/>
      <c r="K401" s="13" t="s">
        <v>28</v>
      </c>
      <c r="L401" s="12">
        <f t="shared" ca="1" si="49"/>
        <v>1.2229361472276181</v>
      </c>
      <c r="M401" s="101">
        <f t="shared" ca="1" si="50"/>
        <v>6.4412046874478643E-2</v>
      </c>
      <c r="N401" s="101">
        <f t="shared" ca="1" si="57"/>
        <v>22.356363346341311</v>
      </c>
      <c r="O401" s="101">
        <f t="shared" ca="1" si="51"/>
        <v>0.13195481028585998</v>
      </c>
      <c r="Q401" s="12">
        <f t="shared" ca="1" si="52"/>
        <v>0</v>
      </c>
      <c r="R401" s="101">
        <f t="shared" ca="1" si="53"/>
        <v>0</v>
      </c>
      <c r="S401" s="13"/>
      <c r="T401" s="101">
        <f t="shared" ca="1" si="54"/>
        <v>6.4412046874478643E-2</v>
      </c>
      <c r="U401" s="101">
        <f t="shared" si="55"/>
        <v>0</v>
      </c>
      <c r="V401" s="101">
        <f t="shared" ca="1" si="56"/>
        <v>-27.887954978960572</v>
      </c>
    </row>
    <row r="402" spans="2:22" x14ac:dyDescent="0.3">
      <c r="B402" s="13">
        <v>2023</v>
      </c>
      <c r="C402" s="13">
        <v>1</v>
      </c>
      <c r="D402" s="13">
        <v>15</v>
      </c>
      <c r="E402" s="83" t="s">
        <v>114</v>
      </c>
      <c r="F402" s="13">
        <v>1</v>
      </c>
      <c r="G402" s="13">
        <v>3</v>
      </c>
      <c r="H402" s="13" t="s">
        <v>69</v>
      </c>
      <c r="I402" s="13" t="s">
        <v>54</v>
      </c>
      <c r="J402" s="13"/>
      <c r="K402" s="13" t="s">
        <v>28</v>
      </c>
      <c r="L402" s="12">
        <f t="shared" ca="1" si="49"/>
        <v>1.2312125624882537</v>
      </c>
      <c r="M402" s="101">
        <f t="shared" ca="1" si="50"/>
        <v>6.4847965666256321E-2</v>
      </c>
      <c r="N402" s="101">
        <f t="shared" ca="1" si="57"/>
        <v>22.356363346341311</v>
      </c>
      <c r="O402" s="101">
        <f t="shared" ca="1" si="51"/>
        <v>0.13284783549248258</v>
      </c>
      <c r="Q402" s="12">
        <f t="shared" ca="1" si="52"/>
        <v>0</v>
      </c>
      <c r="R402" s="101">
        <f t="shared" ca="1" si="53"/>
        <v>0</v>
      </c>
      <c r="S402" s="13"/>
      <c r="T402" s="101">
        <f t="shared" ca="1" si="54"/>
        <v>6.4847965666256321E-2</v>
      </c>
      <c r="U402" s="101">
        <f t="shared" si="55"/>
        <v>0</v>
      </c>
      <c r="V402" s="101">
        <f t="shared" ca="1" si="56"/>
        <v>-27.823107013294315</v>
      </c>
    </row>
    <row r="403" spans="2:22" x14ac:dyDescent="0.3">
      <c r="B403" s="13">
        <v>2023</v>
      </c>
      <c r="C403" s="13">
        <v>1</v>
      </c>
      <c r="D403" s="13">
        <v>15</v>
      </c>
      <c r="E403" s="83" t="s">
        <v>114</v>
      </c>
      <c r="F403" s="13">
        <v>1</v>
      </c>
      <c r="G403" s="13">
        <v>4</v>
      </c>
      <c r="H403" s="13" t="s">
        <v>69</v>
      </c>
      <c r="I403" s="13" t="s">
        <v>54</v>
      </c>
      <c r="J403" s="13"/>
      <c r="K403" s="13" t="s">
        <v>28</v>
      </c>
      <c r="L403" s="12">
        <f t="shared" ca="1" si="49"/>
        <v>1.1651528124128889</v>
      </c>
      <c r="M403" s="101">
        <f t="shared" ca="1" si="50"/>
        <v>6.1368598629786865E-2</v>
      </c>
      <c r="N403" s="101">
        <f t="shared" ca="1" si="57"/>
        <v>22.356363346341311</v>
      </c>
      <c r="O403" s="101">
        <f t="shared" ca="1" si="51"/>
        <v>0.1257199884593507</v>
      </c>
      <c r="Q403" s="12">
        <f t="shared" ca="1" si="52"/>
        <v>0</v>
      </c>
      <c r="R403" s="101">
        <f t="shared" ca="1" si="53"/>
        <v>0</v>
      </c>
      <c r="S403" s="13"/>
      <c r="T403" s="101">
        <f t="shared" ca="1" si="54"/>
        <v>6.1368598629786865E-2</v>
      </c>
      <c r="U403" s="101">
        <f t="shared" si="55"/>
        <v>0</v>
      </c>
      <c r="V403" s="101">
        <f t="shared" ca="1" si="56"/>
        <v>-27.761738414664528</v>
      </c>
    </row>
    <row r="404" spans="2:22" x14ac:dyDescent="0.3">
      <c r="B404" s="13">
        <v>2023</v>
      </c>
      <c r="C404" s="13">
        <v>1</v>
      </c>
      <c r="D404" s="13">
        <v>15</v>
      </c>
      <c r="E404" s="83" t="s">
        <v>114</v>
      </c>
      <c r="F404" s="13">
        <v>1</v>
      </c>
      <c r="G404" s="13">
        <v>5</v>
      </c>
      <c r="H404" s="13" t="s">
        <v>69</v>
      </c>
      <c r="I404" s="13" t="s">
        <v>54</v>
      </c>
      <c r="J404" s="13"/>
      <c r="K404" s="13" t="s">
        <v>28</v>
      </c>
      <c r="L404" s="12">
        <f t="shared" ca="1" si="49"/>
        <v>1.2251581724921186</v>
      </c>
      <c r="M404" s="101">
        <f t="shared" ca="1" si="50"/>
        <v>6.4529080945159883E-2</v>
      </c>
      <c r="N404" s="101">
        <f t="shared" ca="1" si="57"/>
        <v>22.356363346341311</v>
      </c>
      <c r="O404" s="101">
        <f t="shared" ca="1" si="51"/>
        <v>0.13219456681189959</v>
      </c>
      <c r="Q404" s="12">
        <f t="shared" ca="1" si="52"/>
        <v>0</v>
      </c>
      <c r="R404" s="101">
        <f t="shared" ca="1" si="53"/>
        <v>0</v>
      </c>
      <c r="S404" s="13"/>
      <c r="T404" s="101">
        <f t="shared" ca="1" si="54"/>
        <v>6.4529080945159883E-2</v>
      </c>
      <c r="U404" s="101">
        <f t="shared" si="55"/>
        <v>0</v>
      </c>
      <c r="V404" s="101">
        <f t="shared" ca="1" si="56"/>
        <v>-27.697209333719368</v>
      </c>
    </row>
    <row r="405" spans="2:22" x14ac:dyDescent="0.3">
      <c r="B405" s="13">
        <v>2023</v>
      </c>
      <c r="C405" s="13">
        <v>1</v>
      </c>
      <c r="D405" s="13">
        <v>15</v>
      </c>
      <c r="E405" s="83" t="s">
        <v>114</v>
      </c>
      <c r="F405" s="13">
        <v>1</v>
      </c>
      <c r="G405" s="13">
        <v>6</v>
      </c>
      <c r="H405" s="13" t="s">
        <v>69</v>
      </c>
      <c r="I405" s="13" t="s">
        <v>54</v>
      </c>
      <c r="J405" s="13"/>
      <c r="K405" s="13" t="s">
        <v>28</v>
      </c>
      <c r="L405" s="12">
        <f t="shared" ca="1" si="49"/>
        <v>1.1338651049443191</v>
      </c>
      <c r="M405" s="101">
        <f t="shared" ca="1" si="50"/>
        <v>5.9720675077417289E-2</v>
      </c>
      <c r="N405" s="101">
        <f t="shared" ca="1" si="57"/>
        <v>22.356363346341311</v>
      </c>
      <c r="O405" s="101">
        <f t="shared" ca="1" si="51"/>
        <v>0.12234404482349202</v>
      </c>
      <c r="Q405" s="12">
        <f t="shared" ca="1" si="52"/>
        <v>0</v>
      </c>
      <c r="R405" s="101">
        <f t="shared" ca="1" si="53"/>
        <v>0</v>
      </c>
      <c r="S405" s="13"/>
      <c r="T405" s="101">
        <f t="shared" ca="1" si="54"/>
        <v>5.9720675077417289E-2</v>
      </c>
      <c r="U405" s="101">
        <f t="shared" si="55"/>
        <v>0</v>
      </c>
      <c r="V405" s="101">
        <f t="shared" ca="1" si="56"/>
        <v>-27.637488658641949</v>
      </c>
    </row>
    <row r="406" spans="2:22" x14ac:dyDescent="0.3">
      <c r="B406" s="13">
        <v>2023</v>
      </c>
      <c r="C406" s="13">
        <v>1</v>
      </c>
      <c r="D406" s="13">
        <v>15</v>
      </c>
      <c r="E406" s="83" t="s">
        <v>114</v>
      </c>
      <c r="F406" s="13">
        <v>1</v>
      </c>
      <c r="G406" s="13">
        <v>7</v>
      </c>
      <c r="H406" s="13" t="s">
        <v>69</v>
      </c>
      <c r="I406" s="13" t="s">
        <v>54</v>
      </c>
      <c r="J406" s="13"/>
      <c r="K406" s="13" t="s">
        <v>28</v>
      </c>
      <c r="L406" s="12">
        <f t="shared" ca="1" si="49"/>
        <v>1.1468344355781446</v>
      </c>
      <c r="M406" s="101">
        <f t="shared" ca="1" si="50"/>
        <v>6.0403769721900875E-2</v>
      </c>
      <c r="N406" s="101">
        <f t="shared" ca="1" si="57"/>
        <v>22.356363346341311</v>
      </c>
      <c r="O406" s="101">
        <f t="shared" ca="1" si="51"/>
        <v>0.12374343559888179</v>
      </c>
      <c r="Q406" s="12">
        <f t="shared" ca="1" si="52"/>
        <v>5.6000000000000005</v>
      </c>
      <c r="R406" s="101">
        <f t="shared" ca="1" si="53"/>
        <v>0.37696046502831015</v>
      </c>
      <c r="S406" s="13"/>
      <c r="T406" s="101">
        <f t="shared" ca="1" si="54"/>
        <v>0</v>
      </c>
      <c r="U406" s="101">
        <f t="shared" si="55"/>
        <v>0</v>
      </c>
      <c r="V406" s="101">
        <f t="shared" ca="1" si="56"/>
        <v>-28.391409588698572</v>
      </c>
    </row>
    <row r="407" spans="2:22" x14ac:dyDescent="0.3">
      <c r="B407" s="13">
        <v>2023</v>
      </c>
      <c r="C407" s="13">
        <v>1</v>
      </c>
      <c r="D407" s="13">
        <v>15</v>
      </c>
      <c r="E407" s="83" t="s">
        <v>114</v>
      </c>
      <c r="F407" s="13">
        <v>1</v>
      </c>
      <c r="G407" s="13">
        <v>8</v>
      </c>
      <c r="H407" s="13" t="s">
        <v>69</v>
      </c>
      <c r="I407" s="13" t="s">
        <v>54</v>
      </c>
      <c r="J407" s="13"/>
      <c r="K407" s="13" t="s">
        <v>28</v>
      </c>
      <c r="L407" s="12">
        <f t="shared" ca="1" si="49"/>
        <v>1.6564037016314048</v>
      </c>
      <c r="M407" s="101">
        <f t="shared" ca="1" si="50"/>
        <v>8.7242782964926088E-2</v>
      </c>
      <c r="N407" s="101">
        <f t="shared" ca="1" si="57"/>
        <v>22.356363346341311</v>
      </c>
      <c r="O407" s="101">
        <f t="shared" ca="1" si="51"/>
        <v>0.17872595940602856</v>
      </c>
      <c r="Q407" s="12">
        <f t="shared" ca="1" si="52"/>
        <v>0</v>
      </c>
      <c r="R407" s="101">
        <f t="shared" ca="1" si="53"/>
        <v>0</v>
      </c>
      <c r="S407" s="13"/>
      <c r="T407" s="101">
        <f t="shared" ca="1" si="54"/>
        <v>8.7242782964926088E-2</v>
      </c>
      <c r="U407" s="101">
        <f t="shared" si="55"/>
        <v>0</v>
      </c>
      <c r="V407" s="101">
        <f t="shared" ca="1" si="56"/>
        <v>-28.304166805733647</v>
      </c>
    </row>
    <row r="408" spans="2:22" x14ac:dyDescent="0.3">
      <c r="B408" s="13">
        <v>2023</v>
      </c>
      <c r="C408" s="13">
        <v>1</v>
      </c>
      <c r="D408" s="13">
        <v>15</v>
      </c>
      <c r="E408" s="83" t="s">
        <v>114</v>
      </c>
      <c r="F408" s="13">
        <v>1</v>
      </c>
      <c r="G408" s="13">
        <v>9</v>
      </c>
      <c r="H408" s="13" t="s">
        <v>69</v>
      </c>
      <c r="I408" s="13" t="s">
        <v>54</v>
      </c>
      <c r="J408" s="13"/>
      <c r="K408" s="13" t="s">
        <v>28</v>
      </c>
      <c r="L408" s="12">
        <f t="shared" ca="1" si="49"/>
        <v>1.5703944661632507</v>
      </c>
      <c r="M408" s="101">
        <f t="shared" ca="1" si="50"/>
        <v>8.2712676532818413E-2</v>
      </c>
      <c r="N408" s="101">
        <f t="shared" ca="1" si="57"/>
        <v>22.356363346341311</v>
      </c>
      <c r="O408" s="101">
        <f t="shared" ca="1" si="51"/>
        <v>0.16944556289901475</v>
      </c>
      <c r="Q408" s="12">
        <f t="shared" ca="1" si="52"/>
        <v>5.6000000000000005</v>
      </c>
      <c r="R408" s="101">
        <f t="shared" ca="1" si="53"/>
        <v>0.34110610843928091</v>
      </c>
      <c r="S408" s="13"/>
      <c r="T408" s="101">
        <f t="shared" ca="1" si="54"/>
        <v>0</v>
      </c>
      <c r="U408" s="101">
        <f t="shared" si="55"/>
        <v>0</v>
      </c>
      <c r="V408" s="101">
        <f t="shared" ca="1" si="56"/>
        <v>-28.986379022612208</v>
      </c>
    </row>
    <row r="409" spans="2:22" x14ac:dyDescent="0.3">
      <c r="B409" s="13">
        <v>2023</v>
      </c>
      <c r="C409" s="13">
        <v>1</v>
      </c>
      <c r="D409" s="13">
        <v>15</v>
      </c>
      <c r="E409" s="83" t="s">
        <v>114</v>
      </c>
      <c r="F409" s="13">
        <v>1</v>
      </c>
      <c r="G409" s="13">
        <v>10</v>
      </c>
      <c r="H409" s="13" t="s">
        <v>70</v>
      </c>
      <c r="I409" s="13" t="s">
        <v>54</v>
      </c>
      <c r="J409" s="13"/>
      <c r="K409" s="13" t="s">
        <v>28</v>
      </c>
      <c r="L409" s="12">
        <f t="shared" ca="1" si="49"/>
        <v>1.9235306316933789</v>
      </c>
      <c r="M409" s="101">
        <f t="shared" ca="1" si="50"/>
        <v>6.0898979799412375E-2</v>
      </c>
      <c r="N409" s="101">
        <f t="shared" ca="1" si="57"/>
        <v>22.356363346341311</v>
      </c>
      <c r="O409" s="101">
        <f t="shared" ca="1" si="51"/>
        <v>6.0898979799412375E-2</v>
      </c>
      <c r="Q409" s="12">
        <f t="shared" ca="1" si="52"/>
        <v>5.6000000000000005</v>
      </c>
      <c r="R409" s="101">
        <f t="shared" ca="1" si="53"/>
        <v>0.31121313202715556</v>
      </c>
      <c r="S409" s="13"/>
      <c r="T409" s="101">
        <f t="shared" ca="1" si="54"/>
        <v>0</v>
      </c>
      <c r="U409" s="101">
        <f t="shared" si="55"/>
        <v>0</v>
      </c>
      <c r="V409" s="101">
        <f t="shared" ca="1" si="56"/>
        <v>-29.60880528666652</v>
      </c>
    </row>
    <row r="410" spans="2:22" x14ac:dyDescent="0.3">
      <c r="B410" s="13">
        <v>2023</v>
      </c>
      <c r="C410" s="13">
        <v>1</v>
      </c>
      <c r="D410" s="13">
        <v>15</v>
      </c>
      <c r="E410" s="83" t="s">
        <v>114</v>
      </c>
      <c r="F410" s="13">
        <v>1</v>
      </c>
      <c r="G410" s="13">
        <v>11</v>
      </c>
      <c r="H410" s="13" t="s">
        <v>70</v>
      </c>
      <c r="I410" s="13" t="s">
        <v>54</v>
      </c>
      <c r="J410" s="13"/>
      <c r="K410" s="13" t="s">
        <v>28</v>
      </c>
      <c r="L410" s="12">
        <f t="shared" ca="1" si="49"/>
        <v>1.5852282055438214</v>
      </c>
      <c r="M410" s="101">
        <f t="shared" ca="1" si="50"/>
        <v>5.0188324987517387E-2</v>
      </c>
      <c r="N410" s="101">
        <f t="shared" ca="1" si="57"/>
        <v>22.356363346341311</v>
      </c>
      <c r="O410" s="101">
        <f t="shared" ca="1" si="51"/>
        <v>5.0188324987517387E-2</v>
      </c>
      <c r="Q410" s="12">
        <f t="shared" ca="1" si="52"/>
        <v>5.6000000000000005</v>
      </c>
      <c r="R410" s="101">
        <f t="shared" ca="1" si="53"/>
        <v>0.33985043240071555</v>
      </c>
      <c r="S410" s="13"/>
      <c r="T410" s="101">
        <f t="shared" ca="1" si="54"/>
        <v>0</v>
      </c>
      <c r="U410" s="101">
        <f t="shared" si="55"/>
        <v>0</v>
      </c>
      <c r="V410" s="101">
        <f t="shared" ca="1" si="56"/>
        <v>-30.288506151467953</v>
      </c>
    </row>
    <row r="411" spans="2:22" x14ac:dyDescent="0.3">
      <c r="B411" s="13">
        <v>2023</v>
      </c>
      <c r="C411" s="13">
        <v>1</v>
      </c>
      <c r="D411" s="13">
        <v>15</v>
      </c>
      <c r="E411" s="83" t="s">
        <v>114</v>
      </c>
      <c r="F411" s="13">
        <v>1</v>
      </c>
      <c r="G411" s="13">
        <v>12</v>
      </c>
      <c r="H411" s="13" t="s">
        <v>70</v>
      </c>
      <c r="I411" s="13" t="s">
        <v>54</v>
      </c>
      <c r="J411" s="13"/>
      <c r="K411" s="13" t="s">
        <v>28</v>
      </c>
      <c r="L411" s="12">
        <f t="shared" ca="1" si="49"/>
        <v>1.8860298425891773</v>
      </c>
      <c r="M411" s="101">
        <f t="shared" ca="1" si="50"/>
        <v>5.9711704816373355E-2</v>
      </c>
      <c r="N411" s="101">
        <f t="shared" ca="1" si="57"/>
        <v>22.356363346341311</v>
      </c>
      <c r="O411" s="101">
        <f t="shared" ca="1" si="51"/>
        <v>5.9711704816373355E-2</v>
      </c>
      <c r="Q411" s="12">
        <f t="shared" ca="1" si="52"/>
        <v>1.8702508382209595</v>
      </c>
      <c r="R411" s="101">
        <f t="shared" ca="1" si="53"/>
        <v>0</v>
      </c>
      <c r="S411" s="13"/>
      <c r="T411" s="101">
        <f t="shared" ca="1" si="54"/>
        <v>4.9956327829777476E-4</v>
      </c>
      <c r="U411" s="101">
        <f t="shared" si="55"/>
        <v>0</v>
      </c>
      <c r="V411" s="101">
        <f t="shared" ca="1" si="56"/>
        <v>-30.288006588189656</v>
      </c>
    </row>
    <row r="412" spans="2:22" x14ac:dyDescent="0.3">
      <c r="B412" s="13">
        <v>2023</v>
      </c>
      <c r="C412" s="13">
        <v>1</v>
      </c>
      <c r="D412" s="13">
        <v>15</v>
      </c>
      <c r="E412" s="83" t="s">
        <v>114</v>
      </c>
      <c r="F412" s="13">
        <v>1</v>
      </c>
      <c r="G412" s="13">
        <v>13</v>
      </c>
      <c r="H412" s="13" t="s">
        <v>70</v>
      </c>
      <c r="I412" s="13" t="s">
        <v>54</v>
      </c>
      <c r="J412" s="13"/>
      <c r="K412" s="13" t="s">
        <v>28</v>
      </c>
      <c r="L412" s="12">
        <f t="shared" ca="1" si="49"/>
        <v>1.9812650103597853</v>
      </c>
      <c r="M412" s="101">
        <f t="shared" ca="1" si="50"/>
        <v>6.2726850227990807E-2</v>
      </c>
      <c r="N412" s="101">
        <f t="shared" ca="1" si="57"/>
        <v>22.356363346341311</v>
      </c>
      <c r="O412" s="101">
        <f t="shared" ca="1" si="51"/>
        <v>6.2726850227990807E-2</v>
      </c>
      <c r="Q412" s="12">
        <f t="shared" ca="1" si="52"/>
        <v>0</v>
      </c>
      <c r="R412" s="101">
        <f t="shared" ca="1" si="53"/>
        <v>0</v>
      </c>
      <c r="S412" s="13"/>
      <c r="T412" s="101">
        <f t="shared" ca="1" si="54"/>
        <v>6.2726850227990807E-2</v>
      </c>
      <c r="U412" s="101">
        <f t="shared" si="55"/>
        <v>0</v>
      </c>
      <c r="V412" s="101">
        <f t="shared" ca="1" si="56"/>
        <v>-30.225279737961664</v>
      </c>
    </row>
    <row r="413" spans="2:22" x14ac:dyDescent="0.3">
      <c r="B413" s="13">
        <v>2023</v>
      </c>
      <c r="C413" s="13">
        <v>1</v>
      </c>
      <c r="D413" s="13">
        <v>15</v>
      </c>
      <c r="E413" s="83" t="s">
        <v>114</v>
      </c>
      <c r="F413" s="13">
        <v>1</v>
      </c>
      <c r="G413" s="13">
        <v>14</v>
      </c>
      <c r="H413" s="13" t="s">
        <v>70</v>
      </c>
      <c r="I413" s="13" t="s">
        <v>54</v>
      </c>
      <c r="J413" s="13"/>
      <c r="K413" s="13" t="s">
        <v>28</v>
      </c>
      <c r="L413" s="12">
        <f t="shared" ca="1" si="49"/>
        <v>1.1993757141046426</v>
      </c>
      <c r="M413" s="101">
        <f t="shared" ca="1" si="50"/>
        <v>3.7972235108552986E-2</v>
      </c>
      <c r="N413" s="101">
        <f t="shared" ca="1" si="57"/>
        <v>22.356363346341311</v>
      </c>
      <c r="O413" s="101">
        <f t="shared" ca="1" si="51"/>
        <v>3.7972235108552986E-2</v>
      </c>
      <c r="Q413" s="12">
        <f t="shared" ca="1" si="52"/>
        <v>5.6000000000000005</v>
      </c>
      <c r="R413" s="101">
        <f t="shared" ca="1" si="53"/>
        <v>0.37251284580104205</v>
      </c>
      <c r="S413" s="13"/>
      <c r="T413" s="101">
        <f t="shared" ca="1" si="54"/>
        <v>0</v>
      </c>
      <c r="U413" s="101">
        <f t="shared" si="55"/>
        <v>0</v>
      </c>
      <c r="V413" s="101">
        <f t="shared" ca="1" si="56"/>
        <v>-30.970305429563744</v>
      </c>
    </row>
    <row r="414" spans="2:22" x14ac:dyDescent="0.3">
      <c r="B414" s="13">
        <v>2023</v>
      </c>
      <c r="C414" s="13">
        <v>1</v>
      </c>
      <c r="D414" s="13">
        <v>15</v>
      </c>
      <c r="E414" s="83" t="s">
        <v>114</v>
      </c>
      <c r="F414" s="13">
        <v>1</v>
      </c>
      <c r="G414" s="13">
        <v>15</v>
      </c>
      <c r="H414" s="13" t="s">
        <v>70</v>
      </c>
      <c r="I414" s="13" t="s">
        <v>54</v>
      </c>
      <c r="J414" s="13"/>
      <c r="K414" s="13" t="s">
        <v>28</v>
      </c>
      <c r="L414" s="12">
        <f t="shared" ca="1" si="49"/>
        <v>1.5632363314264914</v>
      </c>
      <c r="M414" s="101">
        <f t="shared" ca="1" si="50"/>
        <v>4.9492062252962717E-2</v>
      </c>
      <c r="N414" s="101">
        <f t="shared" ca="1" si="57"/>
        <v>22.356363346341311</v>
      </c>
      <c r="O414" s="101">
        <f t="shared" ca="1" si="51"/>
        <v>4.9492062252962717E-2</v>
      </c>
      <c r="Q414" s="12">
        <f t="shared" ca="1" si="52"/>
        <v>5.6000000000000005</v>
      </c>
      <c r="R414" s="101">
        <f t="shared" ca="1" si="53"/>
        <v>0.34171204454474757</v>
      </c>
      <c r="S414" s="13"/>
      <c r="T414" s="101">
        <f t="shared" ca="1" si="54"/>
        <v>0</v>
      </c>
      <c r="U414" s="101">
        <f t="shared" si="55"/>
        <v>0</v>
      </c>
      <c r="V414" s="101">
        <f t="shared" ca="1" si="56"/>
        <v>-31.653729518653236</v>
      </c>
    </row>
    <row r="415" spans="2:22" x14ac:dyDescent="0.3">
      <c r="B415" s="13">
        <v>2023</v>
      </c>
      <c r="C415" s="13">
        <v>1</v>
      </c>
      <c r="D415" s="13">
        <v>15</v>
      </c>
      <c r="E415" s="83" t="s">
        <v>114</v>
      </c>
      <c r="F415" s="13">
        <v>1</v>
      </c>
      <c r="G415" s="13">
        <v>16</v>
      </c>
      <c r="H415" s="13" t="s">
        <v>71</v>
      </c>
      <c r="I415" s="13" t="s">
        <v>54</v>
      </c>
      <c r="J415" s="13"/>
      <c r="K415" s="13" t="s">
        <v>28</v>
      </c>
      <c r="L415" s="12">
        <f t="shared" ca="1" si="49"/>
        <v>2.0888252153858677</v>
      </c>
      <c r="M415" s="101">
        <f t="shared" ca="1" si="50"/>
        <v>0.18195756451226294</v>
      </c>
      <c r="N415" s="101">
        <f t="shared" ca="1" si="57"/>
        <v>22.768732257612072</v>
      </c>
      <c r="O415" s="101">
        <f t="shared" ca="1" si="51"/>
        <v>0.58873538695650685</v>
      </c>
      <c r="Q415" s="12">
        <f t="shared" ca="1" si="52"/>
        <v>0.75524063179803169</v>
      </c>
      <c r="R415" s="101">
        <f t="shared" ca="1" si="53"/>
        <v>0</v>
      </c>
      <c r="S415" s="13"/>
      <c r="T415" s="101">
        <f t="shared" ca="1" si="54"/>
        <v>0.1161685530763364</v>
      </c>
      <c r="U415" s="101">
        <f t="shared" ca="1" si="55"/>
        <v>0.41236891127076009</v>
      </c>
      <c r="V415" s="101">
        <f t="shared" ca="1" si="56"/>
        <v>-31.12519205430614</v>
      </c>
    </row>
    <row r="416" spans="2:22" x14ac:dyDescent="0.3">
      <c r="B416" s="13">
        <v>2023</v>
      </c>
      <c r="C416" s="13">
        <v>1</v>
      </c>
      <c r="D416" s="13">
        <v>15</v>
      </c>
      <c r="E416" s="83" t="s">
        <v>114</v>
      </c>
      <c r="F416" s="13">
        <v>1</v>
      </c>
      <c r="G416" s="13">
        <v>17</v>
      </c>
      <c r="H416" s="13" t="s">
        <v>71</v>
      </c>
      <c r="I416" s="13" t="s">
        <v>54</v>
      </c>
      <c r="J416" s="13"/>
      <c r="K416" s="13" t="s">
        <v>28</v>
      </c>
      <c r="L416" s="12">
        <f t="shared" ca="1" si="49"/>
        <v>2.596760593053355</v>
      </c>
      <c r="M416" s="101">
        <f t="shared" ca="1" si="50"/>
        <v>0.22620381526087777</v>
      </c>
      <c r="N416" s="101">
        <f t="shared" ca="1" si="57"/>
        <v>23.281376078024021</v>
      </c>
      <c r="O416" s="101">
        <f t="shared" ca="1" si="51"/>
        <v>0.73189697315208813</v>
      </c>
      <c r="Q416" s="12">
        <f t="shared" ca="1" si="52"/>
        <v>0</v>
      </c>
      <c r="R416" s="101">
        <f t="shared" ca="1" si="53"/>
        <v>0</v>
      </c>
      <c r="S416" s="13"/>
      <c r="T416" s="101">
        <f t="shared" ca="1" si="54"/>
        <v>0.22620381526087777</v>
      </c>
      <c r="U416" s="101">
        <f t="shared" ca="1" si="55"/>
        <v>0.51264382041194989</v>
      </c>
      <c r="V416" s="101">
        <f t="shared" ca="1" si="56"/>
        <v>-30.386344418633314</v>
      </c>
    </row>
    <row r="417" spans="2:22" x14ac:dyDescent="0.3">
      <c r="B417" s="13">
        <v>2023</v>
      </c>
      <c r="C417" s="13">
        <v>1</v>
      </c>
      <c r="D417" s="13">
        <v>15</v>
      </c>
      <c r="E417" s="83" t="s">
        <v>114</v>
      </c>
      <c r="F417" s="13">
        <v>1</v>
      </c>
      <c r="G417" s="13">
        <v>18</v>
      </c>
      <c r="H417" s="13" t="s">
        <v>71</v>
      </c>
      <c r="I417" s="13" t="s">
        <v>54</v>
      </c>
      <c r="J417" s="13"/>
      <c r="K417" s="13" t="s">
        <v>28</v>
      </c>
      <c r="L417" s="12">
        <f t="shared" ca="1" si="49"/>
        <v>2.1603787611869985</v>
      </c>
      <c r="M417" s="101">
        <f t="shared" ca="1" si="50"/>
        <v>0.18819059388699946</v>
      </c>
      <c r="N417" s="101">
        <f t="shared" ca="1" si="57"/>
        <v>23.707870851795022</v>
      </c>
      <c r="O417" s="101">
        <f t="shared" ca="1" si="51"/>
        <v>0.60890275384055548</v>
      </c>
      <c r="Q417" s="12">
        <f t="shared" ca="1" si="52"/>
        <v>0</v>
      </c>
      <c r="R417" s="101">
        <f t="shared" ca="1" si="53"/>
        <v>0</v>
      </c>
      <c r="S417" s="13"/>
      <c r="T417" s="101">
        <f t="shared" ca="1" si="54"/>
        <v>0.18819059388699946</v>
      </c>
      <c r="U417" s="101">
        <f t="shared" ca="1" si="55"/>
        <v>0.42649477377099998</v>
      </c>
      <c r="V417" s="101">
        <f t="shared" ca="1" si="56"/>
        <v>-29.771659050975313</v>
      </c>
    </row>
    <row r="418" spans="2:22" x14ac:dyDescent="0.3">
      <c r="B418" s="13">
        <v>2023</v>
      </c>
      <c r="C418" s="13">
        <v>1</v>
      </c>
      <c r="D418" s="13">
        <v>15</v>
      </c>
      <c r="E418" s="83" t="s">
        <v>114</v>
      </c>
      <c r="F418" s="13">
        <v>1</v>
      </c>
      <c r="G418" s="13">
        <v>19</v>
      </c>
      <c r="H418" s="13" t="s">
        <v>71</v>
      </c>
      <c r="I418" s="13" t="s">
        <v>54</v>
      </c>
      <c r="J418" s="13"/>
      <c r="K418" s="13" t="s">
        <v>28</v>
      </c>
      <c r="L418" s="12">
        <f t="shared" ca="1" si="49"/>
        <v>2.3245601621108665</v>
      </c>
      <c r="M418" s="101">
        <f t="shared" ca="1" si="50"/>
        <v>0.2024924357214776</v>
      </c>
      <c r="N418" s="101">
        <f t="shared" ca="1" si="57"/>
        <v>24.166777770465075</v>
      </c>
      <c r="O418" s="101">
        <f t="shared" ca="1" si="51"/>
        <v>0.65517728169094769</v>
      </c>
      <c r="Q418" s="12">
        <f t="shared" ca="1" si="52"/>
        <v>0</v>
      </c>
      <c r="R418" s="101">
        <f t="shared" ca="1" si="53"/>
        <v>0</v>
      </c>
      <c r="S418" s="13"/>
      <c r="T418" s="101">
        <f t="shared" ca="1" si="54"/>
        <v>0.2024924357214776</v>
      </c>
      <c r="U418" s="101">
        <f t="shared" ca="1" si="55"/>
        <v>0.45890691867005357</v>
      </c>
      <c r="V418" s="101">
        <f t="shared" ca="1" si="56"/>
        <v>-29.110259696583782</v>
      </c>
    </row>
    <row r="419" spans="2:22" x14ac:dyDescent="0.3">
      <c r="B419" s="13">
        <v>2023</v>
      </c>
      <c r="C419" s="13">
        <v>1</v>
      </c>
      <c r="D419" s="13">
        <v>15</v>
      </c>
      <c r="E419" s="83" t="s">
        <v>114</v>
      </c>
      <c r="F419" s="13">
        <v>1</v>
      </c>
      <c r="G419" s="13">
        <v>20</v>
      </c>
      <c r="H419" s="13" t="s">
        <v>69</v>
      </c>
      <c r="I419" s="13" t="s">
        <v>54</v>
      </c>
      <c r="J419" s="13"/>
      <c r="K419" s="13" t="s">
        <v>28</v>
      </c>
      <c r="L419" s="12">
        <f t="shared" ca="1" si="49"/>
        <v>2.4876611297220572</v>
      </c>
      <c r="M419" s="101">
        <f t="shared" ca="1" si="50"/>
        <v>0.13102511170246076</v>
      </c>
      <c r="N419" s="101">
        <f t="shared" ca="1" si="57"/>
        <v>24.166777770465075</v>
      </c>
      <c r="O419" s="101">
        <f t="shared" ca="1" si="51"/>
        <v>0.26841863589700998</v>
      </c>
      <c r="Q419" s="12">
        <f t="shared" ca="1" si="52"/>
        <v>0</v>
      </c>
      <c r="R419" s="101">
        <f t="shared" ca="1" si="53"/>
        <v>0</v>
      </c>
      <c r="S419" s="13"/>
      <c r="T419" s="101">
        <f t="shared" ca="1" si="54"/>
        <v>0.13102511170246076</v>
      </c>
      <c r="U419" s="101">
        <f t="shared" si="55"/>
        <v>0</v>
      </c>
      <c r="V419" s="101">
        <f t="shared" ca="1" si="56"/>
        <v>-28.979234584881322</v>
      </c>
    </row>
    <row r="420" spans="2:22" x14ac:dyDescent="0.3">
      <c r="B420" s="13">
        <v>2023</v>
      </c>
      <c r="C420" s="13">
        <v>1</v>
      </c>
      <c r="D420" s="13">
        <v>15</v>
      </c>
      <c r="E420" s="83" t="s">
        <v>114</v>
      </c>
      <c r="F420" s="13">
        <v>1</v>
      </c>
      <c r="G420" s="13">
        <v>21</v>
      </c>
      <c r="H420" s="13" t="s">
        <v>69</v>
      </c>
      <c r="I420" s="13" t="s">
        <v>54</v>
      </c>
      <c r="J420" s="13"/>
      <c r="K420" s="13" t="s">
        <v>28</v>
      </c>
      <c r="L420" s="12">
        <f t="shared" ca="1" si="49"/>
        <v>2.3042874817809054</v>
      </c>
      <c r="M420" s="101">
        <f t="shared" ca="1" si="50"/>
        <v>0.12136682166540029</v>
      </c>
      <c r="N420" s="101">
        <f t="shared" ca="1" si="57"/>
        <v>24.166777770465075</v>
      </c>
      <c r="O420" s="101">
        <f t="shared" ca="1" si="51"/>
        <v>0.24863261928415967</v>
      </c>
      <c r="Q420" s="12">
        <f t="shared" ca="1" si="52"/>
        <v>0</v>
      </c>
      <c r="R420" s="101">
        <f t="shared" ca="1" si="53"/>
        <v>0</v>
      </c>
      <c r="S420" s="13"/>
      <c r="T420" s="101">
        <f t="shared" ca="1" si="54"/>
        <v>0.12136682166540029</v>
      </c>
      <c r="U420" s="101">
        <f t="shared" si="55"/>
        <v>0</v>
      </c>
      <c r="V420" s="101">
        <f t="shared" ca="1" si="56"/>
        <v>-28.857867763215921</v>
      </c>
    </row>
    <row r="421" spans="2:22" x14ac:dyDescent="0.3">
      <c r="B421" s="13">
        <v>2023</v>
      </c>
      <c r="C421" s="13">
        <v>1</v>
      </c>
      <c r="D421" s="13">
        <v>15</v>
      </c>
      <c r="E421" s="83" t="s">
        <v>114</v>
      </c>
      <c r="F421" s="13">
        <v>1</v>
      </c>
      <c r="G421" s="13">
        <v>22</v>
      </c>
      <c r="H421" s="13" t="s">
        <v>69</v>
      </c>
      <c r="I421" s="13" t="s">
        <v>54</v>
      </c>
      <c r="J421" s="13"/>
      <c r="K421" s="13" t="s">
        <v>28</v>
      </c>
      <c r="L421" s="12">
        <f t="shared" ca="1" si="49"/>
        <v>2.8301028358126796</v>
      </c>
      <c r="M421" s="101">
        <f t="shared" ca="1" si="50"/>
        <v>0.14906151636225384</v>
      </c>
      <c r="N421" s="101">
        <f t="shared" ca="1" si="57"/>
        <v>24.166777770465075</v>
      </c>
      <c r="O421" s="101">
        <f t="shared" ca="1" si="51"/>
        <v>0.30536809598418813</v>
      </c>
      <c r="Q421" s="12">
        <f t="shared" ca="1" si="52"/>
        <v>0</v>
      </c>
      <c r="R421" s="101">
        <f t="shared" ca="1" si="53"/>
        <v>0</v>
      </c>
      <c r="S421" s="13"/>
      <c r="T421" s="101">
        <f t="shared" ca="1" si="54"/>
        <v>0.14906151636225384</v>
      </c>
      <c r="U421" s="101">
        <f t="shared" si="55"/>
        <v>0</v>
      </c>
      <c r="V421" s="101">
        <f t="shared" ca="1" si="56"/>
        <v>-28.708806246853669</v>
      </c>
    </row>
    <row r="422" spans="2:22" x14ac:dyDescent="0.3">
      <c r="B422" s="13">
        <v>2023</v>
      </c>
      <c r="C422" s="13">
        <v>1</v>
      </c>
      <c r="D422" s="13">
        <v>15</v>
      </c>
      <c r="E422" s="83" t="s">
        <v>114</v>
      </c>
      <c r="F422" s="13">
        <v>1</v>
      </c>
      <c r="G422" s="13">
        <v>23</v>
      </c>
      <c r="H422" s="13" t="s">
        <v>69</v>
      </c>
      <c r="I422" s="13" t="s">
        <v>54</v>
      </c>
      <c r="J422" s="13"/>
      <c r="K422" s="13" t="s">
        <v>28</v>
      </c>
      <c r="L422" s="12">
        <f t="shared" ca="1" si="49"/>
        <v>2.1939932129649407</v>
      </c>
      <c r="M422" s="101">
        <f t="shared" ca="1" si="50"/>
        <v>0.11555762252686343</v>
      </c>
      <c r="N422" s="101">
        <f t="shared" ca="1" si="57"/>
        <v>24.166777770465075</v>
      </c>
      <c r="O422" s="101">
        <f t="shared" ca="1" si="51"/>
        <v>0.23673186767891707</v>
      </c>
      <c r="Q422" s="12">
        <f t="shared" ca="1" si="52"/>
        <v>0</v>
      </c>
      <c r="R422" s="101">
        <f t="shared" ca="1" si="53"/>
        <v>0</v>
      </c>
      <c r="S422" s="13"/>
      <c r="T422" s="101">
        <f t="shared" ca="1" si="54"/>
        <v>0.11555762252686343</v>
      </c>
      <c r="U422" s="101">
        <f t="shared" si="55"/>
        <v>0</v>
      </c>
      <c r="V422" s="101">
        <f t="shared" ca="1" si="56"/>
        <v>-28.593248624326804</v>
      </c>
    </row>
    <row r="423" spans="2:22" x14ac:dyDescent="0.3">
      <c r="B423" s="13">
        <v>2023</v>
      </c>
      <c r="C423" s="13">
        <v>1</v>
      </c>
      <c r="D423" s="13">
        <v>16</v>
      </c>
      <c r="E423" s="83" t="s">
        <v>115</v>
      </c>
      <c r="F423" s="13">
        <v>2</v>
      </c>
      <c r="G423" s="13">
        <v>0</v>
      </c>
      <c r="H423" s="13" t="s">
        <v>69</v>
      </c>
      <c r="I423" s="13" t="s">
        <v>54</v>
      </c>
      <c r="J423" s="13"/>
      <c r="K423" s="13" t="s">
        <v>28</v>
      </c>
      <c r="L423" s="12">
        <f t="shared" ca="1" si="49"/>
        <v>2.1072531874856244</v>
      </c>
      <c r="M423" s="101">
        <f t="shared" ca="1" si="50"/>
        <v>0.11098902538486784</v>
      </c>
      <c r="N423" s="101">
        <f t="shared" ca="1" si="57"/>
        <v>24.166777770465075</v>
      </c>
      <c r="O423" s="101">
        <f t="shared" ca="1" si="51"/>
        <v>0.22737261892969887</v>
      </c>
      <c r="Q423" s="12">
        <f t="shared" ca="1" si="52"/>
        <v>0</v>
      </c>
      <c r="R423" s="101">
        <f t="shared" ca="1" si="53"/>
        <v>0</v>
      </c>
      <c r="S423" s="13"/>
      <c r="T423" s="101">
        <f t="shared" ca="1" si="54"/>
        <v>0.11098902538486784</v>
      </c>
      <c r="U423" s="101">
        <f t="shared" si="55"/>
        <v>0</v>
      </c>
      <c r="V423" s="101">
        <f t="shared" ca="1" si="56"/>
        <v>-28.482259598941937</v>
      </c>
    </row>
    <row r="424" spans="2:22" x14ac:dyDescent="0.3">
      <c r="B424" s="13">
        <v>2023</v>
      </c>
      <c r="C424" s="13">
        <v>1</v>
      </c>
      <c r="D424" s="13">
        <v>16</v>
      </c>
      <c r="E424" s="83" t="s">
        <v>115</v>
      </c>
      <c r="F424" s="13">
        <v>2</v>
      </c>
      <c r="G424" s="13">
        <v>1</v>
      </c>
      <c r="H424" s="13" t="s">
        <v>69</v>
      </c>
      <c r="I424" s="13" t="s">
        <v>54</v>
      </c>
      <c r="J424" s="13"/>
      <c r="K424" s="13" t="s">
        <v>28</v>
      </c>
      <c r="L424" s="12">
        <f t="shared" ca="1" si="49"/>
        <v>1.2087768607824361</v>
      </c>
      <c r="M424" s="101">
        <f t="shared" ca="1" si="50"/>
        <v>6.3666277257410905E-2</v>
      </c>
      <c r="N424" s="101">
        <f t="shared" ca="1" si="57"/>
        <v>24.166777770465075</v>
      </c>
      <c r="O424" s="101">
        <f t="shared" ca="1" si="51"/>
        <v>0.13042702327842484</v>
      </c>
      <c r="Q424" s="12">
        <f t="shared" ca="1" si="52"/>
        <v>0</v>
      </c>
      <c r="R424" s="101">
        <f t="shared" ca="1" si="53"/>
        <v>0</v>
      </c>
      <c r="S424" s="13"/>
      <c r="T424" s="101">
        <f t="shared" ca="1" si="54"/>
        <v>6.3666277257410905E-2</v>
      </c>
      <c r="U424" s="101">
        <f t="shared" si="55"/>
        <v>0</v>
      </c>
      <c r="V424" s="101">
        <f t="shared" ca="1" si="56"/>
        <v>-28.418593321684526</v>
      </c>
    </row>
    <row r="425" spans="2:22" x14ac:dyDescent="0.3">
      <c r="B425" s="13">
        <v>2023</v>
      </c>
      <c r="C425" s="13">
        <v>1</v>
      </c>
      <c r="D425" s="13">
        <v>16</v>
      </c>
      <c r="E425" s="83" t="s">
        <v>115</v>
      </c>
      <c r="F425" s="13">
        <v>2</v>
      </c>
      <c r="G425" s="13">
        <v>2</v>
      </c>
      <c r="H425" s="13" t="s">
        <v>69</v>
      </c>
      <c r="I425" s="13" t="s">
        <v>54</v>
      </c>
      <c r="J425" s="13"/>
      <c r="K425" s="13" t="s">
        <v>28</v>
      </c>
      <c r="L425" s="12">
        <f t="shared" ca="1" si="49"/>
        <v>1.2694236914154693</v>
      </c>
      <c r="M425" s="101">
        <f t="shared" ca="1" si="50"/>
        <v>6.6860545826852774E-2</v>
      </c>
      <c r="N425" s="101">
        <f t="shared" ca="1" si="57"/>
        <v>24.166777770465075</v>
      </c>
      <c r="O425" s="101">
        <f t="shared" ca="1" si="51"/>
        <v>0.13697081630372912</v>
      </c>
      <c r="Q425" s="12">
        <f t="shared" ca="1" si="52"/>
        <v>0</v>
      </c>
      <c r="R425" s="101">
        <f t="shared" ca="1" si="53"/>
        <v>0</v>
      </c>
      <c r="S425" s="13"/>
      <c r="T425" s="101">
        <f t="shared" ca="1" si="54"/>
        <v>6.6860545826852774E-2</v>
      </c>
      <c r="U425" s="101">
        <f t="shared" si="55"/>
        <v>0</v>
      </c>
      <c r="V425" s="101">
        <f t="shared" ca="1" si="56"/>
        <v>-28.351732775857673</v>
      </c>
    </row>
    <row r="426" spans="2:22" x14ac:dyDescent="0.3">
      <c r="B426" s="13">
        <v>2023</v>
      </c>
      <c r="C426" s="13">
        <v>1</v>
      </c>
      <c r="D426" s="13">
        <v>16</v>
      </c>
      <c r="E426" s="83" t="s">
        <v>115</v>
      </c>
      <c r="F426" s="13">
        <v>2</v>
      </c>
      <c r="G426" s="13">
        <v>3</v>
      </c>
      <c r="H426" s="13" t="s">
        <v>69</v>
      </c>
      <c r="I426" s="13" t="s">
        <v>54</v>
      </c>
      <c r="J426" s="13"/>
      <c r="K426" s="13" t="s">
        <v>28</v>
      </c>
      <c r="L426" s="12">
        <f t="shared" ca="1" si="49"/>
        <v>1.338360691238452</v>
      </c>
      <c r="M426" s="101">
        <f t="shared" ca="1" si="50"/>
        <v>7.049145760752927E-2</v>
      </c>
      <c r="N426" s="101">
        <f t="shared" ca="1" si="57"/>
        <v>24.166777770465075</v>
      </c>
      <c r="O426" s="101">
        <f t="shared" ca="1" si="51"/>
        <v>0.14440911858462896</v>
      </c>
      <c r="Q426" s="12">
        <f t="shared" ca="1" si="52"/>
        <v>0</v>
      </c>
      <c r="R426" s="101">
        <f t="shared" ca="1" si="53"/>
        <v>0</v>
      </c>
      <c r="S426" s="13"/>
      <c r="T426" s="101">
        <f t="shared" ca="1" si="54"/>
        <v>7.049145760752927E-2</v>
      </c>
      <c r="U426" s="101">
        <f t="shared" si="55"/>
        <v>0</v>
      </c>
      <c r="V426" s="101">
        <f t="shared" ca="1" si="56"/>
        <v>-28.281241318250146</v>
      </c>
    </row>
    <row r="427" spans="2:22" x14ac:dyDescent="0.3">
      <c r="B427" s="13">
        <v>2023</v>
      </c>
      <c r="C427" s="13">
        <v>1</v>
      </c>
      <c r="D427" s="13">
        <v>16</v>
      </c>
      <c r="E427" s="83" t="s">
        <v>115</v>
      </c>
      <c r="F427" s="13">
        <v>2</v>
      </c>
      <c r="G427" s="13">
        <v>4</v>
      </c>
      <c r="H427" s="13" t="s">
        <v>69</v>
      </c>
      <c r="I427" s="13" t="s">
        <v>54</v>
      </c>
      <c r="J427" s="13"/>
      <c r="K427" s="13" t="s">
        <v>28</v>
      </c>
      <c r="L427" s="12">
        <f t="shared" ca="1" si="49"/>
        <v>1.1606369198014457</v>
      </c>
      <c r="M427" s="101">
        <f t="shared" ca="1" si="50"/>
        <v>6.1130746565942147E-2</v>
      </c>
      <c r="N427" s="101">
        <f t="shared" ca="1" si="57"/>
        <v>24.166777770465075</v>
      </c>
      <c r="O427" s="101">
        <f t="shared" ca="1" si="51"/>
        <v>0.12523272364657598</v>
      </c>
      <c r="Q427" s="12">
        <f t="shared" ca="1" si="52"/>
        <v>0</v>
      </c>
      <c r="R427" s="101">
        <f t="shared" ca="1" si="53"/>
        <v>0</v>
      </c>
      <c r="S427" s="13"/>
      <c r="T427" s="101">
        <f t="shared" ca="1" si="54"/>
        <v>6.1130746565942147E-2</v>
      </c>
      <c r="U427" s="101">
        <f t="shared" si="55"/>
        <v>0</v>
      </c>
      <c r="V427" s="101">
        <f t="shared" ca="1" si="56"/>
        <v>-28.220110571684202</v>
      </c>
    </row>
    <row r="428" spans="2:22" x14ac:dyDescent="0.3">
      <c r="B428" s="13">
        <v>2023</v>
      </c>
      <c r="C428" s="13">
        <v>1</v>
      </c>
      <c r="D428" s="13">
        <v>16</v>
      </c>
      <c r="E428" s="83" t="s">
        <v>115</v>
      </c>
      <c r="F428" s="13">
        <v>2</v>
      </c>
      <c r="G428" s="13">
        <v>5</v>
      </c>
      <c r="H428" s="13" t="s">
        <v>69</v>
      </c>
      <c r="I428" s="13" t="s">
        <v>54</v>
      </c>
      <c r="J428" s="13"/>
      <c r="K428" s="13" t="s">
        <v>28</v>
      </c>
      <c r="L428" s="12">
        <f t="shared" ca="1" si="49"/>
        <v>1.4070896235901176</v>
      </c>
      <c r="M428" s="101">
        <f t="shared" ca="1" si="50"/>
        <v>7.411141047449149E-2</v>
      </c>
      <c r="N428" s="101">
        <f t="shared" ca="1" si="57"/>
        <v>24.166777770465075</v>
      </c>
      <c r="O428" s="101">
        <f t="shared" ca="1" si="51"/>
        <v>0.15182497038537368</v>
      </c>
      <c r="Q428" s="12">
        <f t="shared" ca="1" si="52"/>
        <v>0</v>
      </c>
      <c r="R428" s="101">
        <f t="shared" ca="1" si="53"/>
        <v>0</v>
      </c>
      <c r="S428" s="13"/>
      <c r="T428" s="101">
        <f t="shared" ca="1" si="54"/>
        <v>7.411141047449149E-2</v>
      </c>
      <c r="U428" s="101">
        <f t="shared" si="55"/>
        <v>0</v>
      </c>
      <c r="V428" s="101">
        <f t="shared" ca="1" si="56"/>
        <v>-28.145999161209712</v>
      </c>
    </row>
    <row r="429" spans="2:22" x14ac:dyDescent="0.3">
      <c r="B429" s="13">
        <v>2023</v>
      </c>
      <c r="C429" s="13">
        <v>1</v>
      </c>
      <c r="D429" s="13">
        <v>16</v>
      </c>
      <c r="E429" s="83" t="s">
        <v>115</v>
      </c>
      <c r="F429" s="13">
        <v>2</v>
      </c>
      <c r="G429" s="13">
        <v>6</v>
      </c>
      <c r="H429" s="13" t="s">
        <v>69</v>
      </c>
      <c r="I429" s="13" t="s">
        <v>54</v>
      </c>
      <c r="J429" s="13"/>
      <c r="K429" s="13" t="s">
        <v>28</v>
      </c>
      <c r="L429" s="12">
        <f t="shared" ca="1" si="49"/>
        <v>1.0509845991267683</v>
      </c>
      <c r="M429" s="101">
        <f t="shared" ca="1" si="50"/>
        <v>5.5355358836006889E-2</v>
      </c>
      <c r="N429" s="101">
        <f t="shared" ca="1" si="57"/>
        <v>24.166777770465075</v>
      </c>
      <c r="O429" s="101">
        <f t="shared" ca="1" si="51"/>
        <v>0.1134012382457783</v>
      </c>
      <c r="Q429" s="12">
        <f t="shared" ca="1" si="52"/>
        <v>0</v>
      </c>
      <c r="R429" s="101">
        <f t="shared" ca="1" si="53"/>
        <v>0</v>
      </c>
      <c r="S429" s="13"/>
      <c r="T429" s="101">
        <f t="shared" ca="1" si="54"/>
        <v>5.5355358836006889E-2</v>
      </c>
      <c r="U429" s="101">
        <f t="shared" si="55"/>
        <v>0</v>
      </c>
      <c r="V429" s="101">
        <f t="shared" ca="1" si="56"/>
        <v>-28.090643802373705</v>
      </c>
    </row>
    <row r="430" spans="2:22" x14ac:dyDescent="0.3">
      <c r="B430" s="13">
        <v>2023</v>
      </c>
      <c r="C430" s="13">
        <v>1</v>
      </c>
      <c r="D430" s="13">
        <v>16</v>
      </c>
      <c r="E430" s="83" t="s">
        <v>115</v>
      </c>
      <c r="F430" s="13">
        <v>2</v>
      </c>
      <c r="G430" s="13">
        <v>7</v>
      </c>
      <c r="H430" s="13" t="s">
        <v>69</v>
      </c>
      <c r="I430" s="13" t="s">
        <v>54</v>
      </c>
      <c r="J430" s="13"/>
      <c r="K430" s="13" t="s">
        <v>28</v>
      </c>
      <c r="L430" s="12">
        <f t="shared" ca="1" si="49"/>
        <v>1.1713197624417164</v>
      </c>
      <c r="M430" s="101">
        <f t="shared" ca="1" si="50"/>
        <v>6.1693411887805208E-2</v>
      </c>
      <c r="N430" s="101">
        <f t="shared" ca="1" si="57"/>
        <v>24.166777770465075</v>
      </c>
      <c r="O430" s="101">
        <f t="shared" ca="1" si="51"/>
        <v>0.12638540236746121</v>
      </c>
      <c r="Q430" s="12">
        <f t="shared" ca="1" si="52"/>
        <v>0</v>
      </c>
      <c r="R430" s="101">
        <f t="shared" ca="1" si="53"/>
        <v>0</v>
      </c>
      <c r="S430" s="13"/>
      <c r="T430" s="101">
        <f t="shared" ca="1" si="54"/>
        <v>6.1693411887805208E-2</v>
      </c>
      <c r="U430" s="101">
        <f t="shared" si="55"/>
        <v>0</v>
      </c>
      <c r="V430" s="101">
        <f t="shared" ca="1" si="56"/>
        <v>-28.0289503904859</v>
      </c>
    </row>
    <row r="431" spans="2:22" x14ac:dyDescent="0.3">
      <c r="B431" s="13">
        <v>2023</v>
      </c>
      <c r="C431" s="13">
        <v>1</v>
      </c>
      <c r="D431" s="13">
        <v>16</v>
      </c>
      <c r="E431" s="83" t="s">
        <v>115</v>
      </c>
      <c r="F431" s="13">
        <v>2</v>
      </c>
      <c r="G431" s="13">
        <v>8</v>
      </c>
      <c r="H431" s="13" t="s">
        <v>69</v>
      </c>
      <c r="I431" s="13" t="s">
        <v>54</v>
      </c>
      <c r="J431" s="13"/>
      <c r="K431" s="13" t="s">
        <v>28</v>
      </c>
      <c r="L431" s="12">
        <f t="shared" ca="1" si="49"/>
        <v>2.0371643305225797</v>
      </c>
      <c r="M431" s="101">
        <f t="shared" ca="1" si="50"/>
        <v>0.10729744528862428</v>
      </c>
      <c r="N431" s="101">
        <f t="shared" ca="1" si="57"/>
        <v>24.166777770465075</v>
      </c>
      <c r="O431" s="101">
        <f t="shared" ca="1" si="51"/>
        <v>0.21981003126338636</v>
      </c>
      <c r="Q431" s="12">
        <f t="shared" ca="1" si="52"/>
        <v>1.740553127264683</v>
      </c>
      <c r="R431" s="101">
        <f t="shared" ca="1" si="53"/>
        <v>0</v>
      </c>
      <c r="S431" s="13"/>
      <c r="T431" s="101">
        <f t="shared" ca="1" si="54"/>
        <v>1.5622512075593419E-2</v>
      </c>
      <c r="U431" s="101">
        <f t="shared" si="55"/>
        <v>0</v>
      </c>
      <c r="V431" s="101">
        <f t="shared" ca="1" si="56"/>
        <v>-28.013327878410305</v>
      </c>
    </row>
    <row r="432" spans="2:22" x14ac:dyDescent="0.3">
      <c r="B432" s="13">
        <v>2023</v>
      </c>
      <c r="C432" s="13">
        <v>1</v>
      </c>
      <c r="D432" s="13">
        <v>16</v>
      </c>
      <c r="E432" s="83" t="s">
        <v>115</v>
      </c>
      <c r="F432" s="13">
        <v>2</v>
      </c>
      <c r="G432" s="13">
        <v>9</v>
      </c>
      <c r="H432" s="13" t="s">
        <v>69</v>
      </c>
      <c r="I432" s="13" t="s">
        <v>54</v>
      </c>
      <c r="J432" s="13"/>
      <c r="K432" s="13" t="s">
        <v>28</v>
      </c>
      <c r="L432" s="12">
        <f t="shared" ca="1" si="49"/>
        <v>1.2424712945296068</v>
      </c>
      <c r="M432" s="101">
        <f t="shared" ca="1" si="50"/>
        <v>6.5440963082874393E-2</v>
      </c>
      <c r="N432" s="101">
        <f t="shared" ca="1" si="57"/>
        <v>24.166777770465075</v>
      </c>
      <c r="O432" s="101">
        <f t="shared" ca="1" si="51"/>
        <v>0.13406265267974457</v>
      </c>
      <c r="Q432" s="12">
        <f t="shared" ca="1" si="52"/>
        <v>0</v>
      </c>
      <c r="R432" s="101">
        <f t="shared" ca="1" si="53"/>
        <v>0</v>
      </c>
      <c r="S432" s="13"/>
      <c r="T432" s="101">
        <f t="shared" ca="1" si="54"/>
        <v>6.5440963082874393E-2</v>
      </c>
      <c r="U432" s="101">
        <f t="shared" si="55"/>
        <v>0</v>
      </c>
      <c r="V432" s="101">
        <f t="shared" ca="1" si="56"/>
        <v>-27.94788691532743</v>
      </c>
    </row>
    <row r="433" spans="2:22" x14ac:dyDescent="0.3">
      <c r="B433" s="13">
        <v>2023</v>
      </c>
      <c r="C433" s="13">
        <v>1</v>
      </c>
      <c r="D433" s="13">
        <v>16</v>
      </c>
      <c r="E433" s="83" t="s">
        <v>115</v>
      </c>
      <c r="F433" s="13">
        <v>2</v>
      </c>
      <c r="G433" s="13">
        <v>10</v>
      </c>
      <c r="H433" s="13" t="s">
        <v>70</v>
      </c>
      <c r="I433" s="13" t="s">
        <v>54</v>
      </c>
      <c r="J433" s="13"/>
      <c r="K433" s="13" t="s">
        <v>28</v>
      </c>
      <c r="L433" s="12">
        <f t="shared" ca="1" si="49"/>
        <v>1.6721483163765687</v>
      </c>
      <c r="M433" s="101">
        <f t="shared" ca="1" si="50"/>
        <v>5.2940215696482162E-2</v>
      </c>
      <c r="N433" s="101">
        <f t="shared" ca="1" si="57"/>
        <v>24.166777770465075</v>
      </c>
      <c r="O433" s="101">
        <f t="shared" ca="1" si="51"/>
        <v>5.2940215696482162E-2</v>
      </c>
      <c r="Q433" s="12">
        <f t="shared" ca="1" si="52"/>
        <v>3.7674994469981957</v>
      </c>
      <c r="R433" s="101">
        <f t="shared" ca="1" si="53"/>
        <v>0.17737147320712077</v>
      </c>
      <c r="S433" s="13"/>
      <c r="T433" s="101">
        <f t="shared" ca="1" si="54"/>
        <v>0</v>
      </c>
      <c r="U433" s="101">
        <f t="shared" si="55"/>
        <v>0</v>
      </c>
      <c r="V433" s="101">
        <f t="shared" ca="1" si="56"/>
        <v>-28.302629861741671</v>
      </c>
    </row>
    <row r="434" spans="2:22" x14ac:dyDescent="0.3">
      <c r="B434" s="13">
        <v>2023</v>
      </c>
      <c r="C434" s="13">
        <v>1</v>
      </c>
      <c r="D434" s="13">
        <v>16</v>
      </c>
      <c r="E434" s="83" t="s">
        <v>115</v>
      </c>
      <c r="F434" s="13">
        <v>2</v>
      </c>
      <c r="G434" s="13">
        <v>11</v>
      </c>
      <c r="H434" s="13" t="s">
        <v>70</v>
      </c>
      <c r="I434" s="13" t="s">
        <v>54</v>
      </c>
      <c r="J434" s="13"/>
      <c r="K434" s="13" t="s">
        <v>28</v>
      </c>
      <c r="L434" s="12">
        <f t="shared" ca="1" si="49"/>
        <v>0.92322972631810718</v>
      </c>
      <c r="M434" s="101">
        <f t="shared" ca="1" si="50"/>
        <v>2.9229453135231273E-2</v>
      </c>
      <c r="N434" s="101">
        <f t="shared" ca="1" si="57"/>
        <v>24.166777770465075</v>
      </c>
      <c r="O434" s="101">
        <f t="shared" ca="1" si="51"/>
        <v>2.9229453135231273E-2</v>
      </c>
      <c r="Q434" s="12">
        <f t="shared" ca="1" si="52"/>
        <v>2.1267119605477696</v>
      </c>
      <c r="R434" s="101">
        <f t="shared" ca="1" si="53"/>
        <v>0.10187477112754094</v>
      </c>
      <c r="S434" s="13"/>
      <c r="T434" s="101">
        <f t="shared" ca="1" si="54"/>
        <v>0</v>
      </c>
      <c r="U434" s="101">
        <f t="shared" si="55"/>
        <v>0</v>
      </c>
      <c r="V434" s="101">
        <f t="shared" ca="1" si="56"/>
        <v>-28.506379403996753</v>
      </c>
    </row>
    <row r="435" spans="2:22" x14ac:dyDescent="0.3">
      <c r="B435" s="13">
        <v>2023</v>
      </c>
      <c r="C435" s="13">
        <v>1</v>
      </c>
      <c r="D435" s="13">
        <v>16</v>
      </c>
      <c r="E435" s="83" t="s">
        <v>115</v>
      </c>
      <c r="F435" s="13">
        <v>2</v>
      </c>
      <c r="G435" s="13">
        <v>12</v>
      </c>
      <c r="H435" s="13" t="s">
        <v>70</v>
      </c>
      <c r="I435" s="13" t="s">
        <v>54</v>
      </c>
      <c r="J435" s="13"/>
      <c r="K435" s="13" t="s">
        <v>28</v>
      </c>
      <c r="L435" s="12">
        <f t="shared" ca="1" si="49"/>
        <v>1.2220595726237586</v>
      </c>
      <c r="M435" s="101">
        <f t="shared" ca="1" si="50"/>
        <v>3.8690406069268199E-2</v>
      </c>
      <c r="N435" s="101">
        <f t="shared" ca="1" si="57"/>
        <v>24.166777770465075</v>
      </c>
      <c r="O435" s="101">
        <f t="shared" ca="1" si="51"/>
        <v>3.8690406069268199E-2</v>
      </c>
      <c r="Q435" s="12">
        <f t="shared" ca="1" si="52"/>
        <v>1.8276576557277522</v>
      </c>
      <c r="R435" s="101">
        <f t="shared" ca="1" si="53"/>
        <v>5.1263877734753056E-2</v>
      </c>
      <c r="S435" s="13"/>
      <c r="T435" s="101">
        <f t="shared" ca="1" si="54"/>
        <v>0</v>
      </c>
      <c r="U435" s="101">
        <f t="shared" si="55"/>
        <v>0</v>
      </c>
      <c r="V435" s="101">
        <f t="shared" ca="1" si="56"/>
        <v>-28.608907159466263</v>
      </c>
    </row>
    <row r="436" spans="2:22" x14ac:dyDescent="0.3">
      <c r="B436" s="13">
        <v>2023</v>
      </c>
      <c r="C436" s="13">
        <v>1</v>
      </c>
      <c r="D436" s="13">
        <v>16</v>
      </c>
      <c r="E436" s="83" t="s">
        <v>115</v>
      </c>
      <c r="F436" s="13">
        <v>2</v>
      </c>
      <c r="G436" s="13">
        <v>13</v>
      </c>
      <c r="H436" s="13" t="s">
        <v>70</v>
      </c>
      <c r="I436" s="13" t="s">
        <v>54</v>
      </c>
      <c r="J436" s="13"/>
      <c r="K436" s="13" t="s">
        <v>28</v>
      </c>
      <c r="L436" s="12">
        <f t="shared" ca="1" si="49"/>
        <v>0.93233091745211993</v>
      </c>
      <c r="M436" s="101">
        <f t="shared" ca="1" si="50"/>
        <v>2.9517596846534117E-2</v>
      </c>
      <c r="N436" s="101">
        <f t="shared" ca="1" si="57"/>
        <v>24.166777770465075</v>
      </c>
      <c r="O436" s="101">
        <f t="shared" ca="1" si="51"/>
        <v>2.9517596846534117E-2</v>
      </c>
      <c r="Q436" s="12">
        <f t="shared" ca="1" si="52"/>
        <v>3.81038411250909</v>
      </c>
      <c r="R436" s="101">
        <f t="shared" ca="1" si="53"/>
        <v>0.24362720296157253</v>
      </c>
      <c r="S436" s="13"/>
      <c r="T436" s="101">
        <f t="shared" ca="1" si="54"/>
        <v>0</v>
      </c>
      <c r="U436" s="101">
        <f t="shared" si="55"/>
        <v>0</v>
      </c>
      <c r="V436" s="101">
        <f t="shared" ca="1" si="56"/>
        <v>-29.096161565389409</v>
      </c>
    </row>
    <row r="437" spans="2:22" x14ac:dyDescent="0.3">
      <c r="B437" s="13">
        <v>2023</v>
      </c>
      <c r="C437" s="13">
        <v>1</v>
      </c>
      <c r="D437" s="13">
        <v>16</v>
      </c>
      <c r="E437" s="83" t="s">
        <v>115</v>
      </c>
      <c r="F437" s="13">
        <v>2</v>
      </c>
      <c r="G437" s="13">
        <v>14</v>
      </c>
      <c r="H437" s="13" t="s">
        <v>70</v>
      </c>
      <c r="I437" s="13" t="s">
        <v>54</v>
      </c>
      <c r="J437" s="13"/>
      <c r="K437" s="13" t="s">
        <v>28</v>
      </c>
      <c r="L437" s="12">
        <f t="shared" ca="1" si="49"/>
        <v>1.5056669160280713</v>
      </c>
      <c r="M437" s="101">
        <f t="shared" ca="1" si="50"/>
        <v>4.7669414561448742E-2</v>
      </c>
      <c r="N437" s="101">
        <f t="shared" ca="1" si="57"/>
        <v>24.166777770465075</v>
      </c>
      <c r="O437" s="101">
        <f t="shared" ca="1" si="51"/>
        <v>4.7669414561448742E-2</v>
      </c>
      <c r="Q437" s="12">
        <f t="shared" ca="1" si="52"/>
        <v>5.6000000000000005</v>
      </c>
      <c r="R437" s="101">
        <f t="shared" ca="1" si="53"/>
        <v>0.34658529555822376</v>
      </c>
      <c r="S437" s="13"/>
      <c r="T437" s="101">
        <f t="shared" ca="1" si="54"/>
        <v>0</v>
      </c>
      <c r="U437" s="101">
        <f t="shared" si="55"/>
        <v>0</v>
      </c>
      <c r="V437" s="101">
        <f t="shared" ca="1" si="56"/>
        <v>-29.789332156505857</v>
      </c>
    </row>
    <row r="438" spans="2:22" x14ac:dyDescent="0.3">
      <c r="B438" s="13">
        <v>2023</v>
      </c>
      <c r="C438" s="13">
        <v>1</v>
      </c>
      <c r="D438" s="13">
        <v>16</v>
      </c>
      <c r="E438" s="83" t="s">
        <v>115</v>
      </c>
      <c r="F438" s="13">
        <v>2</v>
      </c>
      <c r="G438" s="13">
        <v>15</v>
      </c>
      <c r="H438" s="13" t="s">
        <v>70</v>
      </c>
      <c r="I438" s="13" t="s">
        <v>54</v>
      </c>
      <c r="J438" s="13"/>
      <c r="K438" s="13" t="s">
        <v>28</v>
      </c>
      <c r="L438" s="12">
        <f t="shared" ca="1" si="49"/>
        <v>2.5665166290232455</v>
      </c>
      <c r="M438" s="101">
        <f t="shared" ca="1" si="50"/>
        <v>8.1255916474875955E-2</v>
      </c>
      <c r="N438" s="101">
        <f t="shared" ca="1" si="57"/>
        <v>24.166777770465075</v>
      </c>
      <c r="O438" s="101">
        <f t="shared" ca="1" si="51"/>
        <v>8.1255916474875955E-2</v>
      </c>
      <c r="Q438" s="12">
        <f t="shared" ca="1" si="52"/>
        <v>5.6000000000000005</v>
      </c>
      <c r="R438" s="101">
        <f t="shared" ca="1" si="53"/>
        <v>0.25678436735318233</v>
      </c>
      <c r="S438" s="13"/>
      <c r="T438" s="101">
        <f t="shared" ca="1" si="54"/>
        <v>0</v>
      </c>
      <c r="U438" s="101">
        <f t="shared" si="55"/>
        <v>0</v>
      </c>
      <c r="V438" s="101">
        <f t="shared" ca="1" si="56"/>
        <v>-30.302900891212225</v>
      </c>
    </row>
    <row r="439" spans="2:22" x14ac:dyDescent="0.3">
      <c r="B439" s="13">
        <v>2023</v>
      </c>
      <c r="C439" s="13">
        <v>1</v>
      </c>
      <c r="D439" s="13">
        <v>16</v>
      </c>
      <c r="E439" s="83" t="s">
        <v>115</v>
      </c>
      <c r="F439" s="13">
        <v>2</v>
      </c>
      <c r="G439" s="13">
        <v>16</v>
      </c>
      <c r="H439" s="13" t="s">
        <v>71</v>
      </c>
      <c r="I439" s="13" t="s">
        <v>54</v>
      </c>
      <c r="J439" s="13"/>
      <c r="K439" s="13" t="s">
        <v>28</v>
      </c>
      <c r="L439" s="12">
        <f t="shared" ca="1" si="49"/>
        <v>2.3753900903538896</v>
      </c>
      <c r="M439" s="101">
        <f t="shared" ca="1" si="50"/>
        <v>0.20692023077072733</v>
      </c>
      <c r="N439" s="101">
        <f t="shared" ca="1" si="57"/>
        <v>24.63571936413577</v>
      </c>
      <c r="O439" s="101">
        <f t="shared" ca="1" si="51"/>
        <v>0.66950369696624379</v>
      </c>
      <c r="Q439" s="12">
        <f t="shared" ca="1" si="52"/>
        <v>5.6000000000000005</v>
      </c>
      <c r="R439" s="101">
        <f t="shared" ca="1" si="53"/>
        <v>0.27296322885154328</v>
      </c>
      <c r="S439" s="13"/>
      <c r="T439" s="101">
        <f t="shared" ca="1" si="54"/>
        <v>0</v>
      </c>
      <c r="U439" s="101">
        <f t="shared" ca="1" si="55"/>
        <v>0.46894159367069704</v>
      </c>
      <c r="V439" s="101">
        <f t="shared" ca="1" si="56"/>
        <v>-30.379885755244615</v>
      </c>
    </row>
    <row r="440" spans="2:22" x14ac:dyDescent="0.3">
      <c r="B440" s="13">
        <v>2023</v>
      </c>
      <c r="C440" s="13">
        <v>1</v>
      </c>
      <c r="D440" s="13">
        <v>16</v>
      </c>
      <c r="E440" s="83" t="s">
        <v>115</v>
      </c>
      <c r="F440" s="13">
        <v>2</v>
      </c>
      <c r="G440" s="13">
        <v>17</v>
      </c>
      <c r="H440" s="13" t="s">
        <v>71</v>
      </c>
      <c r="I440" s="13" t="s">
        <v>54</v>
      </c>
      <c r="J440" s="13"/>
      <c r="K440" s="13" t="s">
        <v>28</v>
      </c>
      <c r="L440" s="12">
        <f t="shared" ca="1" si="49"/>
        <v>1.8889768230117894</v>
      </c>
      <c r="M440" s="101">
        <f t="shared" ca="1" si="50"/>
        <v>0.164548771052557</v>
      </c>
      <c r="N440" s="101">
        <f t="shared" ca="1" si="57"/>
        <v>25.008634871945347</v>
      </c>
      <c r="O440" s="101">
        <f t="shared" ca="1" si="51"/>
        <v>0.53240811756587281</v>
      </c>
      <c r="Q440" s="12">
        <f t="shared" ca="1" si="52"/>
        <v>5.6000000000000005</v>
      </c>
      <c r="R440" s="101">
        <f t="shared" ca="1" si="53"/>
        <v>0.3141381119320521</v>
      </c>
      <c r="S440" s="13"/>
      <c r="T440" s="101">
        <f t="shared" ca="1" si="54"/>
        <v>0</v>
      </c>
      <c r="U440" s="101">
        <f t="shared" ca="1" si="55"/>
        <v>0.37291550780957744</v>
      </c>
      <c r="V440" s="101">
        <f t="shared" ca="1" si="56"/>
        <v>-30.635246471299144</v>
      </c>
    </row>
    <row r="441" spans="2:22" x14ac:dyDescent="0.3">
      <c r="B441" s="13">
        <v>2023</v>
      </c>
      <c r="C441" s="13">
        <v>1</v>
      </c>
      <c r="D441" s="13">
        <v>16</v>
      </c>
      <c r="E441" s="83" t="s">
        <v>115</v>
      </c>
      <c r="F441" s="13">
        <v>2</v>
      </c>
      <c r="G441" s="13">
        <v>18</v>
      </c>
      <c r="H441" s="13" t="s">
        <v>71</v>
      </c>
      <c r="I441" s="13" t="s">
        <v>54</v>
      </c>
      <c r="J441" s="13"/>
      <c r="K441" s="13" t="s">
        <v>28</v>
      </c>
      <c r="L441" s="12">
        <f t="shared" ca="1" si="49"/>
        <v>2.1685617286104759</v>
      </c>
      <c r="M441" s="101">
        <f t="shared" ca="1" si="50"/>
        <v>0.18890341217925857</v>
      </c>
      <c r="N441" s="101">
        <f t="shared" ca="1" si="57"/>
        <v>25.436745099868531</v>
      </c>
      <c r="O441" s="101">
        <f t="shared" ca="1" si="51"/>
        <v>0.61120912320886256</v>
      </c>
      <c r="Q441" s="12">
        <f t="shared" ca="1" si="52"/>
        <v>0</v>
      </c>
      <c r="R441" s="101">
        <f t="shared" ca="1" si="53"/>
        <v>0</v>
      </c>
      <c r="S441" s="13"/>
      <c r="T441" s="101">
        <f t="shared" ca="1" si="54"/>
        <v>0.18890341217925857</v>
      </c>
      <c r="U441" s="101">
        <f t="shared" ca="1" si="55"/>
        <v>0.42811022792318482</v>
      </c>
      <c r="V441" s="101">
        <f t="shared" ca="1" si="56"/>
        <v>-30.018232831196702</v>
      </c>
    </row>
    <row r="442" spans="2:22" x14ac:dyDescent="0.3">
      <c r="B442" s="13">
        <v>2023</v>
      </c>
      <c r="C442" s="13">
        <v>1</v>
      </c>
      <c r="D442" s="13">
        <v>16</v>
      </c>
      <c r="E442" s="83" t="s">
        <v>115</v>
      </c>
      <c r="F442" s="13">
        <v>2</v>
      </c>
      <c r="G442" s="13">
        <v>19</v>
      </c>
      <c r="H442" s="13" t="s">
        <v>71</v>
      </c>
      <c r="I442" s="13" t="s">
        <v>54</v>
      </c>
      <c r="J442" s="13"/>
      <c r="K442" s="13" t="s">
        <v>28</v>
      </c>
      <c r="L442" s="12">
        <f t="shared" ca="1" si="49"/>
        <v>2.8457341251189554</v>
      </c>
      <c r="M442" s="101">
        <f t="shared" ca="1" si="50"/>
        <v>0.24789189963911223</v>
      </c>
      <c r="N442" s="101">
        <f t="shared" ca="1" si="57"/>
        <v>25.9985404450691</v>
      </c>
      <c r="O442" s="101">
        <f t="shared" ca="1" si="51"/>
        <v>0.80207016316477753</v>
      </c>
      <c r="Q442" s="12">
        <f t="shared" ca="1" si="52"/>
        <v>0</v>
      </c>
      <c r="R442" s="101">
        <f t="shared" ca="1" si="53"/>
        <v>0</v>
      </c>
      <c r="S442" s="13"/>
      <c r="T442" s="101">
        <f t="shared" ca="1" si="54"/>
        <v>0.24789189963911223</v>
      </c>
      <c r="U442" s="101">
        <f t="shared" ca="1" si="55"/>
        <v>0.56179534520056718</v>
      </c>
      <c r="V442" s="101">
        <f t="shared" ca="1" si="56"/>
        <v>-29.208545586357022</v>
      </c>
    </row>
    <row r="443" spans="2:22" x14ac:dyDescent="0.3">
      <c r="B443" s="13">
        <v>2023</v>
      </c>
      <c r="C443" s="13">
        <v>1</v>
      </c>
      <c r="D443" s="13">
        <v>16</v>
      </c>
      <c r="E443" s="83" t="s">
        <v>115</v>
      </c>
      <c r="F443" s="13">
        <v>2</v>
      </c>
      <c r="G443" s="13">
        <v>20</v>
      </c>
      <c r="H443" s="13" t="s">
        <v>69</v>
      </c>
      <c r="I443" s="13" t="s">
        <v>54</v>
      </c>
      <c r="J443" s="13"/>
      <c r="K443" s="13" t="s">
        <v>28</v>
      </c>
      <c r="L443" s="12">
        <f t="shared" ca="1" si="49"/>
        <v>2.476660432015851</v>
      </c>
      <c r="M443" s="101">
        <f t="shared" ca="1" si="50"/>
        <v>0.13044570495427488</v>
      </c>
      <c r="N443" s="101">
        <f t="shared" ca="1" si="57"/>
        <v>25.9985404450691</v>
      </c>
      <c r="O443" s="101">
        <f t="shared" ca="1" si="51"/>
        <v>0.26723166061451031</v>
      </c>
      <c r="Q443" s="12">
        <f t="shared" ca="1" si="52"/>
        <v>0</v>
      </c>
      <c r="R443" s="101">
        <f t="shared" ca="1" si="53"/>
        <v>0</v>
      </c>
      <c r="S443" s="13"/>
      <c r="T443" s="101">
        <f t="shared" ca="1" si="54"/>
        <v>0.13044570495427488</v>
      </c>
      <c r="U443" s="101">
        <f t="shared" si="55"/>
        <v>0</v>
      </c>
      <c r="V443" s="101">
        <f t="shared" ca="1" si="56"/>
        <v>-29.078099881402746</v>
      </c>
    </row>
    <row r="444" spans="2:22" x14ac:dyDescent="0.3">
      <c r="B444" s="13">
        <v>2023</v>
      </c>
      <c r="C444" s="13">
        <v>1</v>
      </c>
      <c r="D444" s="13">
        <v>16</v>
      </c>
      <c r="E444" s="83" t="s">
        <v>115</v>
      </c>
      <c r="F444" s="13">
        <v>2</v>
      </c>
      <c r="G444" s="13">
        <v>21</v>
      </c>
      <c r="H444" s="13" t="s">
        <v>69</v>
      </c>
      <c r="I444" s="13" t="s">
        <v>54</v>
      </c>
      <c r="J444" s="13"/>
      <c r="K444" s="13" t="s">
        <v>28</v>
      </c>
      <c r="L444" s="12">
        <f t="shared" ca="1" si="49"/>
        <v>2.4438817048114139</v>
      </c>
      <c r="M444" s="101">
        <f t="shared" ca="1" si="50"/>
        <v>0.12871924939241716</v>
      </c>
      <c r="N444" s="101">
        <f t="shared" ca="1" si="57"/>
        <v>25.9985404450691</v>
      </c>
      <c r="O444" s="101">
        <f t="shared" ca="1" si="51"/>
        <v>0.26369483594915155</v>
      </c>
      <c r="Q444" s="12">
        <f t="shared" ca="1" si="52"/>
        <v>0</v>
      </c>
      <c r="R444" s="101">
        <f t="shared" ca="1" si="53"/>
        <v>0</v>
      </c>
      <c r="S444" s="13"/>
      <c r="T444" s="101">
        <f t="shared" ca="1" si="54"/>
        <v>0.12871924939241716</v>
      </c>
      <c r="U444" s="101">
        <f t="shared" si="55"/>
        <v>0</v>
      </c>
      <c r="V444" s="101">
        <f t="shared" ca="1" si="56"/>
        <v>-28.949380632010328</v>
      </c>
    </row>
    <row r="445" spans="2:22" x14ac:dyDescent="0.3">
      <c r="B445" s="13">
        <v>2023</v>
      </c>
      <c r="C445" s="13">
        <v>1</v>
      </c>
      <c r="D445" s="13">
        <v>16</v>
      </c>
      <c r="E445" s="83" t="s">
        <v>115</v>
      </c>
      <c r="F445" s="13">
        <v>2</v>
      </c>
      <c r="G445" s="13">
        <v>22</v>
      </c>
      <c r="H445" s="13" t="s">
        <v>69</v>
      </c>
      <c r="I445" s="13" t="s">
        <v>54</v>
      </c>
      <c r="J445" s="13"/>
      <c r="K445" s="13" t="s">
        <v>28</v>
      </c>
      <c r="L445" s="12">
        <f t="shared" ca="1" si="49"/>
        <v>2.0791735072994819</v>
      </c>
      <c r="M445" s="101">
        <f t="shared" ca="1" si="50"/>
        <v>0.10951006862946372</v>
      </c>
      <c r="N445" s="101">
        <f t="shared" ca="1" si="57"/>
        <v>25.9985404450691</v>
      </c>
      <c r="O445" s="101">
        <f t="shared" ca="1" si="51"/>
        <v>0.22434282143761408</v>
      </c>
      <c r="Q445" s="12">
        <f t="shared" ca="1" si="52"/>
        <v>0</v>
      </c>
      <c r="R445" s="101">
        <f t="shared" ca="1" si="53"/>
        <v>0</v>
      </c>
      <c r="S445" s="13"/>
      <c r="T445" s="101">
        <f t="shared" ca="1" si="54"/>
        <v>0.10951006862946372</v>
      </c>
      <c r="U445" s="101">
        <f t="shared" si="55"/>
        <v>0</v>
      </c>
      <c r="V445" s="101">
        <f t="shared" ca="1" si="56"/>
        <v>-28.839870563380863</v>
      </c>
    </row>
    <row r="446" spans="2:22" x14ac:dyDescent="0.3">
      <c r="B446" s="13">
        <v>2023</v>
      </c>
      <c r="C446" s="13">
        <v>1</v>
      </c>
      <c r="D446" s="13">
        <v>16</v>
      </c>
      <c r="E446" s="83" t="s">
        <v>115</v>
      </c>
      <c r="F446" s="13">
        <v>2</v>
      </c>
      <c r="G446" s="13">
        <v>23</v>
      </c>
      <c r="H446" s="13" t="s">
        <v>69</v>
      </c>
      <c r="I446" s="13" t="s">
        <v>54</v>
      </c>
      <c r="J446" s="13"/>
      <c r="K446" s="13" t="s">
        <v>28</v>
      </c>
      <c r="L446" s="12">
        <f t="shared" ca="1" si="49"/>
        <v>2.1300213330156192</v>
      </c>
      <c r="M446" s="101">
        <f t="shared" ca="1" si="50"/>
        <v>0.11218822360993266</v>
      </c>
      <c r="N446" s="101">
        <f t="shared" ca="1" si="57"/>
        <v>25.9985404450691</v>
      </c>
      <c r="O446" s="101">
        <f t="shared" ca="1" si="51"/>
        <v>0.22982930183238531</v>
      </c>
      <c r="Q446" s="12">
        <f t="shared" ca="1" si="52"/>
        <v>0</v>
      </c>
      <c r="R446" s="101">
        <f t="shared" ca="1" si="53"/>
        <v>0</v>
      </c>
      <c r="S446" s="13"/>
      <c r="T446" s="101">
        <f t="shared" ca="1" si="54"/>
        <v>0.11218822360993266</v>
      </c>
      <c r="U446" s="101">
        <f t="shared" si="55"/>
        <v>0</v>
      </c>
      <c r="V446" s="101">
        <f t="shared" ca="1" si="56"/>
        <v>-28.727682339770929</v>
      </c>
    </row>
    <row r="447" spans="2:22" x14ac:dyDescent="0.3">
      <c r="B447" s="13">
        <v>2023</v>
      </c>
      <c r="C447" s="13">
        <v>1</v>
      </c>
      <c r="D447" s="13">
        <v>17</v>
      </c>
      <c r="E447" s="83" t="s">
        <v>116</v>
      </c>
      <c r="F447" s="13">
        <v>3</v>
      </c>
      <c r="G447" s="13">
        <v>0</v>
      </c>
      <c r="H447" s="13" t="s">
        <v>69</v>
      </c>
      <c r="I447" s="13" t="s">
        <v>54</v>
      </c>
      <c r="J447" s="13"/>
      <c r="K447" s="13" t="s">
        <v>27</v>
      </c>
      <c r="L447" s="12">
        <f t="shared" ca="1" si="49"/>
        <v>2.3446312286052988</v>
      </c>
      <c r="M447" s="101">
        <f t="shared" ca="1" si="50"/>
        <v>0.12349172681064109</v>
      </c>
      <c r="N447" s="101">
        <f t="shared" ca="1" si="57"/>
        <v>25.9985404450691</v>
      </c>
      <c r="O447" s="101">
        <f t="shared" ca="1" si="51"/>
        <v>0.25298570956651173</v>
      </c>
      <c r="Q447" s="12">
        <f t="shared" ca="1" si="52"/>
        <v>0</v>
      </c>
      <c r="R447" s="101">
        <f t="shared" ca="1" si="53"/>
        <v>0</v>
      </c>
      <c r="S447" s="13"/>
      <c r="T447" s="101">
        <f t="shared" ca="1" si="54"/>
        <v>0.12349172681064109</v>
      </c>
      <c r="U447" s="101">
        <f t="shared" si="55"/>
        <v>0</v>
      </c>
      <c r="V447" s="101">
        <f t="shared" ca="1" si="56"/>
        <v>-28.604190612960288</v>
      </c>
    </row>
    <row r="448" spans="2:22" x14ac:dyDescent="0.3">
      <c r="B448" s="13">
        <v>2023</v>
      </c>
      <c r="C448" s="13">
        <v>1</v>
      </c>
      <c r="D448" s="13">
        <v>17</v>
      </c>
      <c r="E448" s="83" t="s">
        <v>116</v>
      </c>
      <c r="F448" s="13">
        <v>3</v>
      </c>
      <c r="G448" s="13">
        <v>1</v>
      </c>
      <c r="H448" s="13" t="s">
        <v>69</v>
      </c>
      <c r="I448" s="13" t="s">
        <v>54</v>
      </c>
      <c r="J448" s="13"/>
      <c r="K448" s="13" t="s">
        <v>27</v>
      </c>
      <c r="L448" s="12">
        <f t="shared" ref="L448:L511" ca="1" si="58">IF(K448="Weekday",_xlfn.NORM.INV(RAND(),VLOOKUP(G448,$J$5:$N$28,4),VLOOKUP(G448,$J$5:$N$28,5)),_xlfn.NORM.INV(RAND(),VLOOKUP(G448,$P$5:$T$28,4),VLOOKUP(G448,$P$5:$T$28,5)))*VLOOKUP(C448,$P$32:$R$43,3)</f>
        <v>1.3255204646863481</v>
      </c>
      <c r="M448" s="101">
        <f t="shared" ref="M448:M511" ca="1" si="59">IF(I448="Winter",VLOOKUP(G448,$J$40:$L$43,3),VLOOKUP(G448,$J$40:$L$43,2))*L448</f>
        <v>6.9815162875029951E-2</v>
      </c>
      <c r="N448" s="101">
        <f t="shared" ca="1" si="57"/>
        <v>25.9985404450691</v>
      </c>
      <c r="O448" s="101">
        <f t="shared" ref="O448:O511" ca="1" si="60">IF(I448="Winter",VLOOKUP(G448,$J$46:$L$49,3),VLOOKUP(G448,$J$46:$L$49,2))*L448</f>
        <v>0.14302365813965695</v>
      </c>
      <c r="Q448" s="12">
        <f t="shared" ref="Q448:Q511" ca="1" si="61">MIN(MAX(AND(IF(G448&gt;=VLOOKUP(C448,$O$46:$T$57,5),1,0),IF(G448&lt;=VLOOKUP(C448,$O$46:$T$57,6),1,0))*$G$50*_xlfn.NORM.INV(RAND(),VLOOKUP(C448,$B$4:$F$15,4),VLOOKUP(C448,$B$4:$F$15,4)),0),0.2)*$G$51</f>
        <v>0</v>
      </c>
      <c r="R448" s="101">
        <f t="shared" ref="R448:R511" ca="1" si="62">MAX(Q448-L448,0)*$G$52</f>
        <v>0</v>
      </c>
      <c r="S448" s="13"/>
      <c r="T448" s="101">
        <f t="shared" ref="T448:T511" ca="1" si="63">MAX(L448-Q448,0)*IF(I448="Winter",VLOOKUP(G448,$J$40:$L$43,3),VLOOKUP(G448,$J$40:$L$43,2))</f>
        <v>6.9815162875029951E-2</v>
      </c>
      <c r="U448" s="101">
        <f t="shared" si="55"/>
        <v>0</v>
      </c>
      <c r="V448" s="101">
        <f t="shared" ca="1" si="56"/>
        <v>-28.534375450085257</v>
      </c>
    </row>
    <row r="449" spans="2:22" x14ac:dyDescent="0.3">
      <c r="B449" s="13">
        <v>2023</v>
      </c>
      <c r="C449" s="13">
        <v>1</v>
      </c>
      <c r="D449" s="13">
        <v>17</v>
      </c>
      <c r="E449" s="83" t="s">
        <v>116</v>
      </c>
      <c r="F449" s="13">
        <v>3</v>
      </c>
      <c r="G449" s="13">
        <v>2</v>
      </c>
      <c r="H449" s="13" t="s">
        <v>69</v>
      </c>
      <c r="I449" s="13" t="s">
        <v>54</v>
      </c>
      <c r="J449" s="13"/>
      <c r="K449" s="13" t="s">
        <v>27</v>
      </c>
      <c r="L449" s="12">
        <f t="shared" ca="1" si="58"/>
        <v>1.0905452239613667</v>
      </c>
      <c r="M449" s="101">
        <f t="shared" ca="1" si="59"/>
        <v>5.7439016946045182E-2</v>
      </c>
      <c r="N449" s="101">
        <f t="shared" ca="1" si="57"/>
        <v>25.9985404450691</v>
      </c>
      <c r="O449" s="101">
        <f t="shared" ca="1" si="60"/>
        <v>0.11766982966543146</v>
      </c>
      <c r="Q449" s="12">
        <f t="shared" ca="1" si="61"/>
        <v>0</v>
      </c>
      <c r="R449" s="101">
        <f t="shared" ca="1" si="62"/>
        <v>0</v>
      </c>
      <c r="S449" s="13"/>
      <c r="T449" s="101">
        <f t="shared" ca="1" si="63"/>
        <v>5.7439016946045182E-2</v>
      </c>
      <c r="U449" s="101">
        <f t="shared" ref="U449:U512" si="64">IF(H449="On-Peak",IF(I449="Winter",((L449*$D$48)/60),((L449*$D$47)/60)),0)</f>
        <v>0</v>
      </c>
      <c r="V449" s="101">
        <f t="shared" ref="V449:V512" ca="1" si="65">V448+MAX(T449-R449,0)-MAX(R449-T449,0)+MAX(U449-R449,0)-MAX(R449-U449,0)</f>
        <v>-28.476936433139212</v>
      </c>
    </row>
    <row r="450" spans="2:22" x14ac:dyDescent="0.3">
      <c r="B450" s="13">
        <v>2023</v>
      </c>
      <c r="C450" s="13">
        <v>1</v>
      </c>
      <c r="D450" s="13">
        <v>17</v>
      </c>
      <c r="E450" s="83" t="s">
        <v>116</v>
      </c>
      <c r="F450" s="13">
        <v>3</v>
      </c>
      <c r="G450" s="13">
        <v>3</v>
      </c>
      <c r="H450" s="13" t="s">
        <v>69</v>
      </c>
      <c r="I450" s="13" t="s">
        <v>54</v>
      </c>
      <c r="J450" s="13"/>
      <c r="K450" s="13" t="s">
        <v>27</v>
      </c>
      <c r="L450" s="12">
        <f t="shared" ca="1" si="58"/>
        <v>1.1803127117896071</v>
      </c>
      <c r="M450" s="101">
        <f t="shared" ca="1" si="59"/>
        <v>6.2167070529958603E-2</v>
      </c>
      <c r="N450" s="101">
        <f t="shared" ca="1" si="57"/>
        <v>25.9985404450691</v>
      </c>
      <c r="O450" s="101">
        <f t="shared" ca="1" si="60"/>
        <v>0.12735574160209859</v>
      </c>
      <c r="Q450" s="12">
        <f t="shared" ca="1" si="61"/>
        <v>0</v>
      </c>
      <c r="R450" s="101">
        <f t="shared" ca="1" si="62"/>
        <v>0</v>
      </c>
      <c r="S450" s="13"/>
      <c r="T450" s="101">
        <f t="shared" ca="1" si="63"/>
        <v>6.2167070529958603E-2</v>
      </c>
      <c r="U450" s="101">
        <f t="shared" si="64"/>
        <v>0</v>
      </c>
      <c r="V450" s="101">
        <f t="shared" ca="1" si="65"/>
        <v>-28.414769362609253</v>
      </c>
    </row>
    <row r="451" spans="2:22" x14ac:dyDescent="0.3">
      <c r="B451" s="13">
        <v>2023</v>
      </c>
      <c r="C451" s="13">
        <v>1</v>
      </c>
      <c r="D451" s="13">
        <v>17</v>
      </c>
      <c r="E451" s="83" t="s">
        <v>116</v>
      </c>
      <c r="F451" s="13">
        <v>3</v>
      </c>
      <c r="G451" s="13">
        <v>4</v>
      </c>
      <c r="H451" s="13" t="s">
        <v>69</v>
      </c>
      <c r="I451" s="13" t="s">
        <v>54</v>
      </c>
      <c r="J451" s="13"/>
      <c r="K451" s="13" t="s">
        <v>27</v>
      </c>
      <c r="L451" s="12">
        <f t="shared" ca="1" si="58"/>
        <v>1.1489303654849243</v>
      </c>
      <c r="M451" s="101">
        <f t="shared" ca="1" si="59"/>
        <v>6.0514162350090966E-2</v>
      </c>
      <c r="N451" s="101">
        <f t="shared" ca="1" si="57"/>
        <v>25.9985404450691</v>
      </c>
      <c r="O451" s="101">
        <f t="shared" ca="1" si="60"/>
        <v>0.12396958643582333</v>
      </c>
      <c r="Q451" s="12">
        <f t="shared" ca="1" si="61"/>
        <v>0</v>
      </c>
      <c r="R451" s="101">
        <f t="shared" ca="1" si="62"/>
        <v>0</v>
      </c>
      <c r="S451" s="13"/>
      <c r="T451" s="101">
        <f t="shared" ca="1" si="63"/>
        <v>6.0514162350090966E-2</v>
      </c>
      <c r="U451" s="101">
        <f t="shared" si="64"/>
        <v>0</v>
      </c>
      <c r="V451" s="101">
        <f t="shared" ca="1" si="65"/>
        <v>-28.354255200259161</v>
      </c>
    </row>
    <row r="452" spans="2:22" x14ac:dyDescent="0.3">
      <c r="B452" s="13">
        <v>2023</v>
      </c>
      <c r="C452" s="13">
        <v>1</v>
      </c>
      <c r="D452" s="13">
        <v>17</v>
      </c>
      <c r="E452" s="83" t="s">
        <v>116</v>
      </c>
      <c r="F452" s="13">
        <v>3</v>
      </c>
      <c r="G452" s="13">
        <v>5</v>
      </c>
      <c r="H452" s="13" t="s">
        <v>69</v>
      </c>
      <c r="I452" s="13" t="s">
        <v>54</v>
      </c>
      <c r="J452" s="13"/>
      <c r="K452" s="13" t="s">
        <v>27</v>
      </c>
      <c r="L452" s="12">
        <f t="shared" ca="1" si="58"/>
        <v>1.1864059959105819</v>
      </c>
      <c r="M452" s="101">
        <f t="shared" ca="1" si="59"/>
        <v>6.2488003804610351E-2</v>
      </c>
      <c r="N452" s="101">
        <f t="shared" ca="1" si="57"/>
        <v>25.9985404450691</v>
      </c>
      <c r="O452" s="101">
        <f t="shared" ca="1" si="60"/>
        <v>0.12801320695875179</v>
      </c>
      <c r="Q452" s="12">
        <f t="shared" ca="1" si="61"/>
        <v>0</v>
      </c>
      <c r="R452" s="101">
        <f t="shared" ca="1" si="62"/>
        <v>0</v>
      </c>
      <c r="S452" s="13"/>
      <c r="T452" s="101">
        <f t="shared" ca="1" si="63"/>
        <v>6.2488003804610351E-2</v>
      </c>
      <c r="U452" s="101">
        <f t="shared" si="64"/>
        <v>0</v>
      </c>
      <c r="V452" s="101">
        <f t="shared" ca="1" si="65"/>
        <v>-28.291767196454551</v>
      </c>
    </row>
    <row r="453" spans="2:22" x14ac:dyDescent="0.3">
      <c r="B453" s="13">
        <v>2023</v>
      </c>
      <c r="C453" s="13">
        <v>1</v>
      </c>
      <c r="D453" s="13">
        <v>17</v>
      </c>
      <c r="E453" s="83" t="s">
        <v>116</v>
      </c>
      <c r="F453" s="13">
        <v>3</v>
      </c>
      <c r="G453" s="13">
        <v>6</v>
      </c>
      <c r="H453" s="13" t="s">
        <v>69</v>
      </c>
      <c r="I453" s="13" t="s">
        <v>54</v>
      </c>
      <c r="J453" s="13"/>
      <c r="K453" s="13" t="s">
        <v>27</v>
      </c>
      <c r="L453" s="12">
        <f t="shared" ca="1" si="58"/>
        <v>1.255096678895425</v>
      </c>
      <c r="M453" s="101">
        <f t="shared" ca="1" si="59"/>
        <v>6.6105942077422042E-2</v>
      </c>
      <c r="N453" s="101">
        <f t="shared" ca="1" si="57"/>
        <v>25.9985404450691</v>
      </c>
      <c r="O453" s="101">
        <f t="shared" ca="1" si="60"/>
        <v>0.13542493165281635</v>
      </c>
      <c r="Q453" s="12">
        <f t="shared" ca="1" si="61"/>
        <v>0</v>
      </c>
      <c r="R453" s="101">
        <f t="shared" ca="1" si="62"/>
        <v>0</v>
      </c>
      <c r="S453" s="13"/>
      <c r="T453" s="101">
        <f t="shared" ca="1" si="63"/>
        <v>6.6105942077422042E-2</v>
      </c>
      <c r="U453" s="101">
        <f t="shared" si="64"/>
        <v>0</v>
      </c>
      <c r="V453" s="101">
        <f t="shared" ca="1" si="65"/>
        <v>-28.22566125437713</v>
      </c>
    </row>
    <row r="454" spans="2:22" x14ac:dyDescent="0.3">
      <c r="B454" s="13">
        <v>2023</v>
      </c>
      <c r="C454" s="13">
        <v>1</v>
      </c>
      <c r="D454" s="13">
        <v>17</v>
      </c>
      <c r="E454" s="83" t="s">
        <v>116</v>
      </c>
      <c r="F454" s="13">
        <v>3</v>
      </c>
      <c r="G454" s="13">
        <v>7</v>
      </c>
      <c r="H454" s="13" t="s">
        <v>69</v>
      </c>
      <c r="I454" s="13" t="s">
        <v>54</v>
      </c>
      <c r="J454" s="13"/>
      <c r="K454" s="13" t="s">
        <v>27</v>
      </c>
      <c r="L454" s="12">
        <f t="shared" ca="1" si="58"/>
        <v>1.0792447690993503</v>
      </c>
      <c r="M454" s="101">
        <f t="shared" ca="1" si="59"/>
        <v>5.684382198846278E-2</v>
      </c>
      <c r="N454" s="101">
        <f t="shared" ca="1" si="57"/>
        <v>25.9985404450691</v>
      </c>
      <c r="O454" s="101">
        <f t="shared" ca="1" si="60"/>
        <v>0.1164505105858199</v>
      </c>
      <c r="Q454" s="12">
        <f t="shared" ca="1" si="61"/>
        <v>3.8297804211682163E-2</v>
      </c>
      <c r="R454" s="101">
        <f t="shared" ca="1" si="62"/>
        <v>0</v>
      </c>
      <c r="S454" s="13"/>
      <c r="T454" s="101">
        <f t="shared" ca="1" si="63"/>
        <v>5.4826676640633482E-2</v>
      </c>
      <c r="U454" s="101">
        <f t="shared" si="64"/>
        <v>0</v>
      </c>
      <c r="V454" s="101">
        <f t="shared" ca="1" si="65"/>
        <v>-28.170834577736496</v>
      </c>
    </row>
    <row r="455" spans="2:22" x14ac:dyDescent="0.3">
      <c r="B455" s="13">
        <v>2023</v>
      </c>
      <c r="C455" s="13">
        <v>1</v>
      </c>
      <c r="D455" s="13">
        <v>17</v>
      </c>
      <c r="E455" s="83" t="s">
        <v>116</v>
      </c>
      <c r="F455" s="13">
        <v>3</v>
      </c>
      <c r="G455" s="13">
        <v>8</v>
      </c>
      <c r="H455" s="13" t="s">
        <v>69</v>
      </c>
      <c r="I455" s="13" t="s">
        <v>54</v>
      </c>
      <c r="J455" s="13"/>
      <c r="K455" s="13" t="s">
        <v>27</v>
      </c>
      <c r="L455" s="12">
        <f t="shared" ca="1" si="58"/>
        <v>2.1839801946045667</v>
      </c>
      <c r="M455" s="101">
        <f t="shared" ca="1" si="59"/>
        <v>0.11503023684982253</v>
      </c>
      <c r="N455" s="101">
        <f t="shared" ca="1" si="57"/>
        <v>25.9985404450691</v>
      </c>
      <c r="O455" s="101">
        <f t="shared" ca="1" si="60"/>
        <v>0.23565146299783274</v>
      </c>
      <c r="Q455" s="12">
        <f t="shared" ca="1" si="61"/>
        <v>3.6341598072997128</v>
      </c>
      <c r="R455" s="101">
        <f t="shared" ca="1" si="62"/>
        <v>0.12275770421464412</v>
      </c>
      <c r="S455" s="13"/>
      <c r="T455" s="101">
        <f t="shared" ca="1" si="63"/>
        <v>0</v>
      </c>
      <c r="U455" s="101">
        <f t="shared" si="64"/>
        <v>0</v>
      </c>
      <c r="V455" s="101">
        <f t="shared" ca="1" si="65"/>
        <v>-28.416349986165788</v>
      </c>
    </row>
    <row r="456" spans="2:22" x14ac:dyDescent="0.3">
      <c r="B456" s="13">
        <v>2023</v>
      </c>
      <c r="C456" s="13">
        <v>1</v>
      </c>
      <c r="D456" s="13">
        <v>17</v>
      </c>
      <c r="E456" s="83" t="s">
        <v>116</v>
      </c>
      <c r="F456" s="13">
        <v>3</v>
      </c>
      <c r="G456" s="13">
        <v>9</v>
      </c>
      <c r="H456" s="13" t="s">
        <v>69</v>
      </c>
      <c r="I456" s="13" t="s">
        <v>54</v>
      </c>
      <c r="J456" s="13"/>
      <c r="K456" s="13" t="s">
        <v>27</v>
      </c>
      <c r="L456" s="12">
        <f t="shared" ca="1" si="58"/>
        <v>1.1866070087415506</v>
      </c>
      <c r="M456" s="101">
        <f t="shared" ca="1" si="59"/>
        <v>6.2498591150417469E-2</v>
      </c>
      <c r="N456" s="101">
        <f t="shared" ca="1" si="57"/>
        <v>25.9985404450691</v>
      </c>
      <c r="O456" s="101">
        <f t="shared" ca="1" si="60"/>
        <v>0.12803489624321329</v>
      </c>
      <c r="Q456" s="12">
        <f t="shared" ca="1" si="61"/>
        <v>3.2016175321466669</v>
      </c>
      <c r="R456" s="101">
        <f t="shared" ca="1" si="62"/>
        <v>0.1705706408062431</v>
      </c>
      <c r="S456" s="13"/>
      <c r="T456" s="101">
        <f t="shared" ca="1" si="63"/>
        <v>0</v>
      </c>
      <c r="U456" s="101">
        <f t="shared" si="64"/>
        <v>0</v>
      </c>
      <c r="V456" s="101">
        <f t="shared" ca="1" si="65"/>
        <v>-28.757491267778274</v>
      </c>
    </row>
    <row r="457" spans="2:22" x14ac:dyDescent="0.3">
      <c r="B457" s="13">
        <v>2023</v>
      </c>
      <c r="C457" s="13">
        <v>1</v>
      </c>
      <c r="D457" s="13">
        <v>17</v>
      </c>
      <c r="E457" s="83" t="s">
        <v>116</v>
      </c>
      <c r="F457" s="13">
        <v>3</v>
      </c>
      <c r="G457" s="13">
        <v>10</v>
      </c>
      <c r="H457" s="13" t="s">
        <v>70</v>
      </c>
      <c r="I457" s="13" t="s">
        <v>54</v>
      </c>
      <c r="J457" s="13"/>
      <c r="K457" s="13" t="s">
        <v>27</v>
      </c>
      <c r="L457" s="12">
        <f t="shared" ca="1" si="58"/>
        <v>1.0168537936004773</v>
      </c>
      <c r="M457" s="101">
        <f t="shared" ca="1" si="59"/>
        <v>3.2193591105391113E-2</v>
      </c>
      <c r="N457" s="101">
        <f t="shared" ca="1" si="57"/>
        <v>25.9985404450691</v>
      </c>
      <c r="O457" s="101">
        <f t="shared" ca="1" si="60"/>
        <v>3.2193591105391113E-2</v>
      </c>
      <c r="Q457" s="12">
        <f t="shared" ca="1" si="61"/>
        <v>5.6000000000000005</v>
      </c>
      <c r="R457" s="101">
        <f t="shared" ca="1" si="62"/>
        <v>0.38796332637171965</v>
      </c>
      <c r="S457" s="13"/>
      <c r="T457" s="101">
        <f t="shared" ca="1" si="63"/>
        <v>0</v>
      </c>
      <c r="U457" s="101">
        <f t="shared" si="64"/>
        <v>0</v>
      </c>
      <c r="V457" s="101">
        <f t="shared" ca="1" si="65"/>
        <v>-29.53341792052171</v>
      </c>
    </row>
    <row r="458" spans="2:22" x14ac:dyDescent="0.3">
      <c r="B458" s="13">
        <v>2023</v>
      </c>
      <c r="C458" s="13">
        <v>1</v>
      </c>
      <c r="D458" s="13">
        <v>17</v>
      </c>
      <c r="E458" s="83" t="s">
        <v>116</v>
      </c>
      <c r="F458" s="13">
        <v>3</v>
      </c>
      <c r="G458" s="13">
        <v>11</v>
      </c>
      <c r="H458" s="13" t="s">
        <v>70</v>
      </c>
      <c r="I458" s="13" t="s">
        <v>54</v>
      </c>
      <c r="J458" s="13"/>
      <c r="K458" s="13" t="s">
        <v>27</v>
      </c>
      <c r="L458" s="12">
        <f t="shared" ca="1" si="58"/>
        <v>1.626799468424033</v>
      </c>
      <c r="M458" s="101">
        <f t="shared" ca="1" si="59"/>
        <v>5.1504471170304884E-2</v>
      </c>
      <c r="N458" s="101">
        <f t="shared" ca="1" si="57"/>
        <v>25.9985404450691</v>
      </c>
      <c r="O458" s="101">
        <f t="shared" ca="1" si="60"/>
        <v>5.1504471170304884E-2</v>
      </c>
      <c r="Q458" s="12">
        <f t="shared" ca="1" si="61"/>
        <v>0</v>
      </c>
      <c r="R458" s="101">
        <f t="shared" ca="1" si="62"/>
        <v>0</v>
      </c>
      <c r="S458" s="13"/>
      <c r="T458" s="101">
        <f t="shared" ca="1" si="63"/>
        <v>5.1504471170304884E-2</v>
      </c>
      <c r="U458" s="101">
        <f t="shared" si="64"/>
        <v>0</v>
      </c>
      <c r="V458" s="101">
        <f t="shared" ca="1" si="65"/>
        <v>-29.481913449351406</v>
      </c>
    </row>
    <row r="459" spans="2:22" x14ac:dyDescent="0.3">
      <c r="B459" s="13">
        <v>2023</v>
      </c>
      <c r="C459" s="13">
        <v>1</v>
      </c>
      <c r="D459" s="13">
        <v>17</v>
      </c>
      <c r="E459" s="83" t="s">
        <v>116</v>
      </c>
      <c r="F459" s="13">
        <v>3</v>
      </c>
      <c r="G459" s="13">
        <v>12</v>
      </c>
      <c r="H459" s="13" t="s">
        <v>70</v>
      </c>
      <c r="I459" s="13" t="s">
        <v>54</v>
      </c>
      <c r="J459" s="13"/>
      <c r="K459" s="13" t="s">
        <v>27</v>
      </c>
      <c r="L459" s="12">
        <f t="shared" ca="1" si="58"/>
        <v>2.0922816116410261</v>
      </c>
      <c r="M459" s="101">
        <f t="shared" ca="1" si="59"/>
        <v>6.624163582455489E-2</v>
      </c>
      <c r="N459" s="101">
        <f t="shared" ca="1" si="57"/>
        <v>25.9985404450691</v>
      </c>
      <c r="O459" s="101">
        <f t="shared" ca="1" si="60"/>
        <v>6.624163582455489E-2</v>
      </c>
      <c r="Q459" s="12">
        <f t="shared" ca="1" si="61"/>
        <v>5.6000000000000005</v>
      </c>
      <c r="R459" s="101">
        <f t="shared" ca="1" si="62"/>
        <v>0.29692836157458719</v>
      </c>
      <c r="S459" s="13"/>
      <c r="T459" s="101">
        <f t="shared" ca="1" si="63"/>
        <v>0</v>
      </c>
      <c r="U459" s="101">
        <f t="shared" si="64"/>
        <v>0</v>
      </c>
      <c r="V459" s="101">
        <f t="shared" ca="1" si="65"/>
        <v>-30.075770172500579</v>
      </c>
    </row>
    <row r="460" spans="2:22" x14ac:dyDescent="0.3">
      <c r="B460" s="13">
        <v>2023</v>
      </c>
      <c r="C460" s="13">
        <v>1</v>
      </c>
      <c r="D460" s="13">
        <v>17</v>
      </c>
      <c r="E460" s="83" t="s">
        <v>116</v>
      </c>
      <c r="F460" s="13">
        <v>3</v>
      </c>
      <c r="G460" s="13">
        <v>13</v>
      </c>
      <c r="H460" s="13" t="s">
        <v>70</v>
      </c>
      <c r="I460" s="13" t="s">
        <v>54</v>
      </c>
      <c r="J460" s="13"/>
      <c r="K460" s="13" t="s">
        <v>27</v>
      </c>
      <c r="L460" s="12">
        <f t="shared" ca="1" si="58"/>
        <v>0.98906017948601077</v>
      </c>
      <c r="M460" s="101">
        <f t="shared" ca="1" si="59"/>
        <v>3.13136452825271E-2</v>
      </c>
      <c r="N460" s="101">
        <f t="shared" ca="1" si="57"/>
        <v>25.9985404450691</v>
      </c>
      <c r="O460" s="101">
        <f t="shared" ca="1" si="60"/>
        <v>3.13136452825271E-2</v>
      </c>
      <c r="Q460" s="12">
        <f t="shared" ca="1" si="61"/>
        <v>5.6000000000000005</v>
      </c>
      <c r="R460" s="101">
        <f t="shared" ca="1" si="62"/>
        <v>0.39031605580650919</v>
      </c>
      <c r="S460" s="13"/>
      <c r="T460" s="101">
        <f t="shared" ca="1" si="63"/>
        <v>0</v>
      </c>
      <c r="U460" s="101">
        <f t="shared" si="64"/>
        <v>0</v>
      </c>
      <c r="V460" s="101">
        <f t="shared" ca="1" si="65"/>
        <v>-30.856402284113596</v>
      </c>
    </row>
    <row r="461" spans="2:22" x14ac:dyDescent="0.3">
      <c r="B461" s="13">
        <v>2023</v>
      </c>
      <c r="C461" s="13">
        <v>1</v>
      </c>
      <c r="D461" s="13">
        <v>17</v>
      </c>
      <c r="E461" s="83" t="s">
        <v>116</v>
      </c>
      <c r="F461" s="13">
        <v>3</v>
      </c>
      <c r="G461" s="13">
        <v>14</v>
      </c>
      <c r="H461" s="13" t="s">
        <v>70</v>
      </c>
      <c r="I461" s="13" t="s">
        <v>54</v>
      </c>
      <c r="J461" s="13"/>
      <c r="K461" s="13" t="s">
        <v>27</v>
      </c>
      <c r="L461" s="12">
        <f t="shared" ca="1" si="58"/>
        <v>1.6365837218763768</v>
      </c>
      <c r="M461" s="101">
        <f t="shared" ca="1" si="59"/>
        <v>5.1814240634606087E-2</v>
      </c>
      <c r="N461" s="101">
        <f t="shared" ca="1" si="57"/>
        <v>25.9985404450691</v>
      </c>
      <c r="O461" s="101">
        <f t="shared" ca="1" si="60"/>
        <v>5.1814240634606087E-2</v>
      </c>
      <c r="Q461" s="12">
        <f t="shared" ca="1" si="61"/>
        <v>5.6000000000000005</v>
      </c>
      <c r="R461" s="101">
        <f t="shared" ca="1" si="62"/>
        <v>0.33550318794316475</v>
      </c>
      <c r="S461" s="13"/>
      <c r="T461" s="101">
        <f t="shared" ca="1" si="63"/>
        <v>0</v>
      </c>
      <c r="U461" s="101">
        <f t="shared" si="64"/>
        <v>0</v>
      </c>
      <c r="V461" s="101">
        <f t="shared" ca="1" si="65"/>
        <v>-31.527408659999924</v>
      </c>
    </row>
    <row r="462" spans="2:22" x14ac:dyDescent="0.3">
      <c r="B462" s="13">
        <v>2023</v>
      </c>
      <c r="C462" s="13">
        <v>1</v>
      </c>
      <c r="D462" s="13">
        <v>17</v>
      </c>
      <c r="E462" s="83" t="s">
        <v>116</v>
      </c>
      <c r="F462" s="13">
        <v>3</v>
      </c>
      <c r="G462" s="13">
        <v>15</v>
      </c>
      <c r="H462" s="13" t="s">
        <v>70</v>
      </c>
      <c r="I462" s="13" t="s">
        <v>54</v>
      </c>
      <c r="J462" s="13"/>
      <c r="K462" s="13" t="s">
        <v>27</v>
      </c>
      <c r="L462" s="12">
        <f t="shared" ca="1" si="58"/>
        <v>1.5278519544222142</v>
      </c>
      <c r="M462" s="101">
        <f t="shared" ca="1" si="59"/>
        <v>4.8371792877007304E-2</v>
      </c>
      <c r="N462" s="101">
        <f t="shared" ca="1" si="57"/>
        <v>25.9985404450691</v>
      </c>
      <c r="O462" s="101">
        <f t="shared" ca="1" si="60"/>
        <v>4.8371792877007304E-2</v>
      </c>
      <c r="Q462" s="12">
        <f t="shared" ca="1" si="61"/>
        <v>5.6000000000000005</v>
      </c>
      <c r="R462" s="101">
        <f t="shared" ca="1" si="62"/>
        <v>0.34470733205815962</v>
      </c>
      <c r="S462" s="13"/>
      <c r="T462" s="101">
        <f t="shared" ca="1" si="63"/>
        <v>0</v>
      </c>
      <c r="U462" s="101">
        <f t="shared" si="64"/>
        <v>0</v>
      </c>
      <c r="V462" s="101">
        <f t="shared" ca="1" si="65"/>
        <v>-32.216823324116241</v>
      </c>
    </row>
    <row r="463" spans="2:22" x14ac:dyDescent="0.3">
      <c r="B463" s="13">
        <v>2023</v>
      </c>
      <c r="C463" s="13">
        <v>1</v>
      </c>
      <c r="D463" s="13">
        <v>17</v>
      </c>
      <c r="E463" s="83" t="s">
        <v>116</v>
      </c>
      <c r="F463" s="13">
        <v>3</v>
      </c>
      <c r="G463" s="13">
        <v>16</v>
      </c>
      <c r="H463" s="13" t="s">
        <v>71</v>
      </c>
      <c r="I463" s="13" t="s">
        <v>54</v>
      </c>
      <c r="J463" s="13"/>
      <c r="K463" s="13" t="s">
        <v>27</v>
      </c>
      <c r="L463" s="12">
        <f t="shared" ca="1" si="58"/>
        <v>1.17197231627187</v>
      </c>
      <c r="M463" s="101">
        <f t="shared" ca="1" si="59"/>
        <v>0.10209050847044261</v>
      </c>
      <c r="N463" s="101">
        <f t="shared" ca="1" si="57"/>
        <v>26.229907313173104</v>
      </c>
      <c r="O463" s="101">
        <f t="shared" ca="1" si="60"/>
        <v>0.33032039734122653</v>
      </c>
      <c r="Q463" s="12">
        <f t="shared" ca="1" si="61"/>
        <v>0.67666661871290024</v>
      </c>
      <c r="R463" s="101">
        <f t="shared" ca="1" si="62"/>
        <v>0</v>
      </c>
      <c r="S463" s="13"/>
      <c r="T463" s="101">
        <f t="shared" ca="1" si="63"/>
        <v>4.314607931436186E-2</v>
      </c>
      <c r="U463" s="101">
        <f t="shared" ca="1" si="64"/>
        <v>0.23136686810400503</v>
      </c>
      <c r="V463" s="101">
        <f t="shared" ca="1" si="65"/>
        <v>-31.942310376697876</v>
      </c>
    </row>
    <row r="464" spans="2:22" x14ac:dyDescent="0.3">
      <c r="B464" s="13">
        <v>2023</v>
      </c>
      <c r="C464" s="13">
        <v>1</v>
      </c>
      <c r="D464" s="13">
        <v>17</v>
      </c>
      <c r="E464" s="83" t="s">
        <v>116</v>
      </c>
      <c r="F464" s="13">
        <v>3</v>
      </c>
      <c r="G464" s="13">
        <v>17</v>
      </c>
      <c r="H464" s="13" t="s">
        <v>71</v>
      </c>
      <c r="I464" s="13" t="s">
        <v>54</v>
      </c>
      <c r="J464" s="13"/>
      <c r="K464" s="13" t="s">
        <v>27</v>
      </c>
      <c r="L464" s="12">
        <f t="shared" ca="1" si="58"/>
        <v>2.336809010051152</v>
      </c>
      <c r="M464" s="101">
        <f t="shared" ca="1" si="59"/>
        <v>0.20355943286555586</v>
      </c>
      <c r="N464" s="101">
        <f t="shared" ref="N464:N527" ca="1" si="66">IF(H464="On-Peak",IF(I464="Winter",((L464*$D$48)/60)+N463,((L464*$D$47)/60)+N463),N463)</f>
        <v>26.691232358574037</v>
      </c>
      <c r="O464" s="101">
        <f t="shared" ca="1" si="60"/>
        <v>0.65862961948291721</v>
      </c>
      <c r="Q464" s="12">
        <f t="shared" ca="1" si="61"/>
        <v>3.5189513448210588</v>
      </c>
      <c r="R464" s="101">
        <f t="shared" ca="1" si="62"/>
        <v>0.1000683486382726</v>
      </c>
      <c r="S464" s="13"/>
      <c r="T464" s="101">
        <f t="shared" ca="1" si="63"/>
        <v>0</v>
      </c>
      <c r="U464" s="101">
        <f t="shared" ca="1" si="64"/>
        <v>0.46132504540093161</v>
      </c>
      <c r="V464" s="101">
        <f t="shared" ca="1" si="65"/>
        <v>-31.68112202857349</v>
      </c>
    </row>
    <row r="465" spans="2:22" x14ac:dyDescent="0.3">
      <c r="B465" s="13">
        <v>2023</v>
      </c>
      <c r="C465" s="13">
        <v>1</v>
      </c>
      <c r="D465" s="13">
        <v>17</v>
      </c>
      <c r="E465" s="83" t="s">
        <v>116</v>
      </c>
      <c r="F465" s="13">
        <v>3</v>
      </c>
      <c r="G465" s="13">
        <v>18</v>
      </c>
      <c r="H465" s="13" t="s">
        <v>71</v>
      </c>
      <c r="I465" s="13" t="s">
        <v>54</v>
      </c>
      <c r="J465" s="13"/>
      <c r="K465" s="13" t="s">
        <v>27</v>
      </c>
      <c r="L465" s="12">
        <f t="shared" ca="1" si="58"/>
        <v>1.7106121944710455</v>
      </c>
      <c r="M465" s="101">
        <f t="shared" ca="1" si="59"/>
        <v>0.14901142826037278</v>
      </c>
      <c r="N465" s="101">
        <f t="shared" ca="1" si="66"/>
        <v>27.028935715965861</v>
      </c>
      <c r="O465" s="101">
        <f t="shared" ca="1" si="60"/>
        <v>0.48213604701166418</v>
      </c>
      <c r="Q465" s="12">
        <f t="shared" ca="1" si="61"/>
        <v>0</v>
      </c>
      <c r="R465" s="101">
        <f t="shared" ca="1" si="62"/>
        <v>0</v>
      </c>
      <c r="S465" s="13"/>
      <c r="T465" s="101">
        <f t="shared" ca="1" si="63"/>
        <v>0.14901142826037278</v>
      </c>
      <c r="U465" s="101">
        <f t="shared" ca="1" si="64"/>
        <v>0.33770335739182561</v>
      </c>
      <c r="V465" s="101">
        <f t="shared" ca="1" si="65"/>
        <v>-31.194407242921294</v>
      </c>
    </row>
    <row r="466" spans="2:22" x14ac:dyDescent="0.3">
      <c r="B466" s="13">
        <v>2023</v>
      </c>
      <c r="C466" s="13">
        <v>1</v>
      </c>
      <c r="D466" s="13">
        <v>17</v>
      </c>
      <c r="E466" s="83" t="s">
        <v>116</v>
      </c>
      <c r="F466" s="13">
        <v>3</v>
      </c>
      <c r="G466" s="13">
        <v>19</v>
      </c>
      <c r="H466" s="13" t="s">
        <v>71</v>
      </c>
      <c r="I466" s="13" t="s">
        <v>54</v>
      </c>
      <c r="J466" s="13"/>
      <c r="K466" s="13" t="s">
        <v>27</v>
      </c>
      <c r="L466" s="12">
        <f t="shared" ca="1" si="58"/>
        <v>1.7109661739688835</v>
      </c>
      <c r="M466" s="101">
        <f t="shared" ca="1" si="59"/>
        <v>0.14904226341442944</v>
      </c>
      <c r="N466" s="101">
        <f t="shared" ca="1" si="66"/>
        <v>27.366708954810218</v>
      </c>
      <c r="O466" s="101">
        <f t="shared" ca="1" si="60"/>
        <v>0.48223581613312982</v>
      </c>
      <c r="Q466" s="12">
        <f t="shared" ca="1" si="61"/>
        <v>0</v>
      </c>
      <c r="R466" s="101">
        <f t="shared" ca="1" si="62"/>
        <v>0</v>
      </c>
      <c r="S466" s="13"/>
      <c r="T466" s="101">
        <f t="shared" ca="1" si="63"/>
        <v>0.14904226341442944</v>
      </c>
      <c r="U466" s="101">
        <f t="shared" ca="1" si="64"/>
        <v>0.33777323884435712</v>
      </c>
      <c r="V466" s="101">
        <f t="shared" ca="1" si="65"/>
        <v>-30.707591740662508</v>
      </c>
    </row>
    <row r="467" spans="2:22" x14ac:dyDescent="0.3">
      <c r="B467" s="13">
        <v>2023</v>
      </c>
      <c r="C467" s="13">
        <v>1</v>
      </c>
      <c r="D467" s="13">
        <v>17</v>
      </c>
      <c r="E467" s="83" t="s">
        <v>116</v>
      </c>
      <c r="F467" s="13">
        <v>3</v>
      </c>
      <c r="G467" s="13">
        <v>20</v>
      </c>
      <c r="H467" s="13" t="s">
        <v>69</v>
      </c>
      <c r="I467" s="13" t="s">
        <v>54</v>
      </c>
      <c r="J467" s="13"/>
      <c r="K467" s="13" t="s">
        <v>27</v>
      </c>
      <c r="L467" s="12">
        <f t="shared" ca="1" si="58"/>
        <v>2.5068956495872641</v>
      </c>
      <c r="M467" s="101">
        <f t="shared" ca="1" si="59"/>
        <v>0.1320381938637612</v>
      </c>
      <c r="N467" s="101">
        <f t="shared" ca="1" si="66"/>
        <v>27.366708954810218</v>
      </c>
      <c r="O467" s="101">
        <f t="shared" ca="1" si="60"/>
        <v>0.27049404059046578</v>
      </c>
      <c r="Q467" s="12">
        <f t="shared" ca="1" si="61"/>
        <v>0</v>
      </c>
      <c r="R467" s="101">
        <f t="shared" ca="1" si="62"/>
        <v>0</v>
      </c>
      <c r="S467" s="13"/>
      <c r="T467" s="101">
        <f t="shared" ca="1" si="63"/>
        <v>0.1320381938637612</v>
      </c>
      <c r="U467" s="101">
        <f t="shared" si="64"/>
        <v>0</v>
      </c>
      <c r="V467" s="101">
        <f t="shared" ca="1" si="65"/>
        <v>-30.575553546798748</v>
      </c>
    </row>
    <row r="468" spans="2:22" x14ac:dyDescent="0.3">
      <c r="B468" s="13">
        <v>2023</v>
      </c>
      <c r="C468" s="13">
        <v>1</v>
      </c>
      <c r="D468" s="13">
        <v>17</v>
      </c>
      <c r="E468" s="83" t="s">
        <v>116</v>
      </c>
      <c r="F468" s="13">
        <v>3</v>
      </c>
      <c r="G468" s="13">
        <v>21</v>
      </c>
      <c r="H468" s="13" t="s">
        <v>69</v>
      </c>
      <c r="I468" s="13" t="s">
        <v>54</v>
      </c>
      <c r="J468" s="13"/>
      <c r="K468" s="13" t="s">
        <v>27</v>
      </c>
      <c r="L468" s="12">
        <f t="shared" ca="1" si="58"/>
        <v>2.3445015532549576</v>
      </c>
      <c r="M468" s="101">
        <f t="shared" ca="1" si="59"/>
        <v>0.12348489680993861</v>
      </c>
      <c r="N468" s="101">
        <f t="shared" ca="1" si="66"/>
        <v>27.366708954810218</v>
      </c>
      <c r="O468" s="101">
        <f t="shared" ca="1" si="60"/>
        <v>0.2529717175962099</v>
      </c>
      <c r="Q468" s="12">
        <f t="shared" ca="1" si="61"/>
        <v>0</v>
      </c>
      <c r="R468" s="101">
        <f t="shared" ca="1" si="62"/>
        <v>0</v>
      </c>
      <c r="S468" s="13"/>
      <c r="T468" s="101">
        <f t="shared" ca="1" si="63"/>
        <v>0.12348489680993861</v>
      </c>
      <c r="U468" s="101">
        <f t="shared" si="64"/>
        <v>0</v>
      </c>
      <c r="V468" s="101">
        <f t="shared" ca="1" si="65"/>
        <v>-30.45206864998881</v>
      </c>
    </row>
    <row r="469" spans="2:22" x14ac:dyDescent="0.3">
      <c r="B469" s="13">
        <v>2023</v>
      </c>
      <c r="C469" s="13">
        <v>1</v>
      </c>
      <c r="D469" s="13">
        <v>17</v>
      </c>
      <c r="E469" s="83" t="s">
        <v>116</v>
      </c>
      <c r="F469" s="13">
        <v>3</v>
      </c>
      <c r="G469" s="13">
        <v>22</v>
      </c>
      <c r="H469" s="13" t="s">
        <v>69</v>
      </c>
      <c r="I469" s="13" t="s">
        <v>54</v>
      </c>
      <c r="J469" s="13"/>
      <c r="K469" s="13" t="s">
        <v>27</v>
      </c>
      <c r="L469" s="12">
        <f t="shared" ca="1" si="58"/>
        <v>1.7797030402477745</v>
      </c>
      <c r="M469" s="101">
        <f t="shared" ca="1" si="59"/>
        <v>9.3736959129850278E-2</v>
      </c>
      <c r="N469" s="101">
        <f t="shared" ca="1" si="66"/>
        <v>27.366708954810218</v>
      </c>
      <c r="O469" s="101">
        <f t="shared" ca="1" si="60"/>
        <v>0.19202995804273487</v>
      </c>
      <c r="Q469" s="12">
        <f t="shared" ca="1" si="61"/>
        <v>0</v>
      </c>
      <c r="R469" s="101">
        <f t="shared" ca="1" si="62"/>
        <v>0</v>
      </c>
      <c r="S469" s="13"/>
      <c r="T469" s="101">
        <f t="shared" ca="1" si="63"/>
        <v>9.3736959129850278E-2</v>
      </c>
      <c r="U469" s="101">
        <f t="shared" si="64"/>
        <v>0</v>
      </c>
      <c r="V469" s="101">
        <f t="shared" ca="1" si="65"/>
        <v>-30.358331690858961</v>
      </c>
    </row>
    <row r="470" spans="2:22" x14ac:dyDescent="0.3">
      <c r="B470" s="13">
        <v>2023</v>
      </c>
      <c r="C470" s="13">
        <v>1</v>
      </c>
      <c r="D470" s="13">
        <v>17</v>
      </c>
      <c r="E470" s="83" t="s">
        <v>116</v>
      </c>
      <c r="F470" s="13">
        <v>3</v>
      </c>
      <c r="G470" s="13">
        <v>23</v>
      </c>
      <c r="H470" s="13" t="s">
        <v>69</v>
      </c>
      <c r="I470" s="13" t="s">
        <v>54</v>
      </c>
      <c r="J470" s="13"/>
      <c r="K470" s="13" t="s">
        <v>27</v>
      </c>
      <c r="L470" s="12">
        <f t="shared" ca="1" si="58"/>
        <v>2.2733314677824206</v>
      </c>
      <c r="M470" s="101">
        <f t="shared" ca="1" si="59"/>
        <v>0.11973636840810009</v>
      </c>
      <c r="N470" s="101">
        <f t="shared" ca="1" si="66"/>
        <v>27.366708954810218</v>
      </c>
      <c r="O470" s="101">
        <f t="shared" ca="1" si="60"/>
        <v>0.24529246537372318</v>
      </c>
      <c r="Q470" s="12">
        <f t="shared" ca="1" si="61"/>
        <v>0</v>
      </c>
      <c r="R470" s="101">
        <f t="shared" ca="1" si="62"/>
        <v>0</v>
      </c>
      <c r="S470" s="13"/>
      <c r="T470" s="101">
        <f t="shared" ca="1" si="63"/>
        <v>0.11973636840810009</v>
      </c>
      <c r="U470" s="101">
        <f t="shared" si="64"/>
        <v>0</v>
      </c>
      <c r="V470" s="101">
        <f t="shared" ca="1" si="65"/>
        <v>-30.238595322450863</v>
      </c>
    </row>
    <row r="471" spans="2:22" x14ac:dyDescent="0.3">
      <c r="B471" s="13">
        <v>2023</v>
      </c>
      <c r="C471" s="13">
        <v>1</v>
      </c>
      <c r="D471" s="13">
        <v>18</v>
      </c>
      <c r="E471" s="83" t="s">
        <v>117</v>
      </c>
      <c r="F471" s="13">
        <v>4</v>
      </c>
      <c r="G471" s="13">
        <v>0</v>
      </c>
      <c r="H471" s="13" t="s">
        <v>69</v>
      </c>
      <c r="I471" s="13" t="s">
        <v>54</v>
      </c>
      <c r="J471" s="13"/>
      <c r="K471" s="13" t="s">
        <v>27</v>
      </c>
      <c r="L471" s="12">
        <f t="shared" ca="1" si="58"/>
        <v>2.8609605443601929</v>
      </c>
      <c r="M471" s="101">
        <f t="shared" ca="1" si="59"/>
        <v>0.15068679187145137</v>
      </c>
      <c r="N471" s="101">
        <f t="shared" ca="1" si="66"/>
        <v>27.366708954810218</v>
      </c>
      <c r="O471" s="101">
        <f t="shared" ca="1" si="60"/>
        <v>0.30869764273646477</v>
      </c>
      <c r="Q471" s="12">
        <f t="shared" ca="1" si="61"/>
        <v>0</v>
      </c>
      <c r="R471" s="101">
        <f t="shared" ca="1" si="62"/>
        <v>0</v>
      </c>
      <c r="S471" s="13"/>
      <c r="T471" s="101">
        <f t="shared" ca="1" si="63"/>
        <v>0.15068679187145137</v>
      </c>
      <c r="U471" s="101">
        <f t="shared" si="64"/>
        <v>0</v>
      </c>
      <c r="V471" s="101">
        <f t="shared" ca="1" si="65"/>
        <v>-30.087908530579412</v>
      </c>
    </row>
    <row r="472" spans="2:22" x14ac:dyDescent="0.3">
      <c r="B472" s="13">
        <v>2023</v>
      </c>
      <c r="C472" s="13">
        <v>1</v>
      </c>
      <c r="D472" s="13">
        <v>18</v>
      </c>
      <c r="E472" s="83" t="s">
        <v>117</v>
      </c>
      <c r="F472" s="13">
        <v>4</v>
      </c>
      <c r="G472" s="13">
        <v>1</v>
      </c>
      <c r="H472" s="13" t="s">
        <v>69</v>
      </c>
      <c r="I472" s="13" t="s">
        <v>54</v>
      </c>
      <c r="J472" s="13"/>
      <c r="K472" s="13" t="s">
        <v>27</v>
      </c>
      <c r="L472" s="12">
        <f t="shared" ca="1" si="58"/>
        <v>1.1931773120795877</v>
      </c>
      <c r="M472" s="101">
        <f t="shared" ca="1" si="59"/>
        <v>6.2844649027231886E-2</v>
      </c>
      <c r="N472" s="101">
        <f t="shared" ca="1" si="66"/>
        <v>27.366708954810218</v>
      </c>
      <c r="O472" s="101">
        <f t="shared" ca="1" si="60"/>
        <v>0.12874383197338751</v>
      </c>
      <c r="Q472" s="12">
        <f t="shared" ca="1" si="61"/>
        <v>0</v>
      </c>
      <c r="R472" s="101">
        <f t="shared" ca="1" si="62"/>
        <v>0</v>
      </c>
      <c r="S472" s="13"/>
      <c r="T472" s="101">
        <f t="shared" ca="1" si="63"/>
        <v>6.2844649027231886E-2</v>
      </c>
      <c r="U472" s="101">
        <f t="shared" si="64"/>
        <v>0</v>
      </c>
      <c r="V472" s="101">
        <f t="shared" ca="1" si="65"/>
        <v>-30.025063881552182</v>
      </c>
    </row>
    <row r="473" spans="2:22" x14ac:dyDescent="0.3">
      <c r="B473" s="13">
        <v>2023</v>
      </c>
      <c r="C473" s="13">
        <v>1</v>
      </c>
      <c r="D473" s="13">
        <v>18</v>
      </c>
      <c r="E473" s="83" t="s">
        <v>117</v>
      </c>
      <c r="F473" s="13">
        <v>4</v>
      </c>
      <c r="G473" s="13">
        <v>2</v>
      </c>
      <c r="H473" s="13" t="s">
        <v>69</v>
      </c>
      <c r="I473" s="13" t="s">
        <v>54</v>
      </c>
      <c r="J473" s="13"/>
      <c r="K473" s="13" t="s">
        <v>27</v>
      </c>
      <c r="L473" s="12">
        <f t="shared" ca="1" si="58"/>
        <v>1.1240672269240948</v>
      </c>
      <c r="M473" s="101">
        <f t="shared" ca="1" si="59"/>
        <v>5.9204620842092076E-2</v>
      </c>
      <c r="N473" s="101">
        <f t="shared" ca="1" si="66"/>
        <v>27.366708954810218</v>
      </c>
      <c r="O473" s="101">
        <f t="shared" ca="1" si="60"/>
        <v>0.12128685378510982</v>
      </c>
      <c r="Q473" s="12">
        <f t="shared" ca="1" si="61"/>
        <v>0</v>
      </c>
      <c r="R473" s="101">
        <f t="shared" ca="1" si="62"/>
        <v>0</v>
      </c>
      <c r="S473" s="13"/>
      <c r="T473" s="101">
        <f t="shared" ca="1" si="63"/>
        <v>5.9204620842092076E-2</v>
      </c>
      <c r="U473" s="101">
        <f t="shared" si="64"/>
        <v>0</v>
      </c>
      <c r="V473" s="101">
        <f t="shared" ca="1" si="65"/>
        <v>-29.96585926071009</v>
      </c>
    </row>
    <row r="474" spans="2:22" x14ac:dyDescent="0.3">
      <c r="B474" s="13">
        <v>2023</v>
      </c>
      <c r="C474" s="13">
        <v>1</v>
      </c>
      <c r="D474" s="13">
        <v>18</v>
      </c>
      <c r="E474" s="83" t="s">
        <v>117</v>
      </c>
      <c r="F474" s="13">
        <v>4</v>
      </c>
      <c r="G474" s="13">
        <v>3</v>
      </c>
      <c r="H474" s="13" t="s">
        <v>69</v>
      </c>
      <c r="I474" s="13" t="s">
        <v>54</v>
      </c>
      <c r="J474" s="13"/>
      <c r="K474" s="13" t="s">
        <v>27</v>
      </c>
      <c r="L474" s="12">
        <f t="shared" ca="1" si="58"/>
        <v>1.1404545915326154</v>
      </c>
      <c r="M474" s="101">
        <f t="shared" ca="1" si="59"/>
        <v>6.0067743336022855E-2</v>
      </c>
      <c r="N474" s="101">
        <f t="shared" ca="1" si="66"/>
        <v>27.366708954810218</v>
      </c>
      <c r="O474" s="101">
        <f t="shared" ca="1" si="60"/>
        <v>0.1230550504263692</v>
      </c>
      <c r="Q474" s="12">
        <f t="shared" ca="1" si="61"/>
        <v>0</v>
      </c>
      <c r="R474" s="101">
        <f t="shared" ca="1" si="62"/>
        <v>0</v>
      </c>
      <c r="S474" s="13"/>
      <c r="T474" s="101">
        <f t="shared" ca="1" si="63"/>
        <v>6.0067743336022855E-2</v>
      </c>
      <c r="U474" s="101">
        <f t="shared" si="64"/>
        <v>0</v>
      </c>
      <c r="V474" s="101">
        <f t="shared" ca="1" si="65"/>
        <v>-29.905791517374066</v>
      </c>
    </row>
    <row r="475" spans="2:22" x14ac:dyDescent="0.3">
      <c r="B475" s="13">
        <v>2023</v>
      </c>
      <c r="C475" s="13">
        <v>1</v>
      </c>
      <c r="D475" s="13">
        <v>18</v>
      </c>
      <c r="E475" s="83" t="s">
        <v>117</v>
      </c>
      <c r="F475" s="13">
        <v>4</v>
      </c>
      <c r="G475" s="13">
        <v>4</v>
      </c>
      <c r="H475" s="13" t="s">
        <v>69</v>
      </c>
      <c r="I475" s="13" t="s">
        <v>54</v>
      </c>
      <c r="J475" s="13"/>
      <c r="K475" s="13" t="s">
        <v>27</v>
      </c>
      <c r="L475" s="12">
        <f t="shared" ca="1" si="58"/>
        <v>1.3490011886630109</v>
      </c>
      <c r="M475" s="101">
        <f t="shared" ca="1" si="59"/>
        <v>7.1051892606880787E-2</v>
      </c>
      <c r="N475" s="101">
        <f t="shared" ca="1" si="66"/>
        <v>27.366708954810218</v>
      </c>
      <c r="O475" s="101">
        <f t="shared" ca="1" si="60"/>
        <v>0.14555722825673886</v>
      </c>
      <c r="Q475" s="12">
        <f t="shared" ca="1" si="61"/>
        <v>0</v>
      </c>
      <c r="R475" s="101">
        <f t="shared" ca="1" si="62"/>
        <v>0</v>
      </c>
      <c r="S475" s="13"/>
      <c r="T475" s="101">
        <f t="shared" ca="1" si="63"/>
        <v>7.1051892606880787E-2</v>
      </c>
      <c r="U475" s="101">
        <f t="shared" si="64"/>
        <v>0</v>
      </c>
      <c r="V475" s="101">
        <f t="shared" ca="1" si="65"/>
        <v>-29.834739624767185</v>
      </c>
    </row>
    <row r="476" spans="2:22" x14ac:dyDescent="0.3">
      <c r="B476" s="13">
        <v>2023</v>
      </c>
      <c r="C476" s="13">
        <v>1</v>
      </c>
      <c r="D476" s="13">
        <v>18</v>
      </c>
      <c r="E476" s="83" t="s">
        <v>117</v>
      </c>
      <c r="F476" s="13">
        <v>4</v>
      </c>
      <c r="G476" s="13">
        <v>5</v>
      </c>
      <c r="H476" s="13" t="s">
        <v>69</v>
      </c>
      <c r="I476" s="13" t="s">
        <v>54</v>
      </c>
      <c r="J476" s="13"/>
      <c r="K476" s="13" t="s">
        <v>27</v>
      </c>
      <c r="L476" s="12">
        <f t="shared" ca="1" si="58"/>
        <v>1.109955436571062</v>
      </c>
      <c r="M476" s="101">
        <f t="shared" ca="1" si="59"/>
        <v>5.8461352844197838E-2</v>
      </c>
      <c r="N476" s="101">
        <f t="shared" ca="1" si="66"/>
        <v>27.366708954810218</v>
      </c>
      <c r="O476" s="101">
        <f t="shared" ca="1" si="60"/>
        <v>0.11976419160601759</v>
      </c>
      <c r="Q476" s="12">
        <f t="shared" ca="1" si="61"/>
        <v>0</v>
      </c>
      <c r="R476" s="101">
        <f t="shared" ca="1" si="62"/>
        <v>0</v>
      </c>
      <c r="S476" s="13"/>
      <c r="T476" s="101">
        <f t="shared" ca="1" si="63"/>
        <v>5.8461352844197838E-2</v>
      </c>
      <c r="U476" s="101">
        <f t="shared" si="64"/>
        <v>0</v>
      </c>
      <c r="V476" s="101">
        <f t="shared" ca="1" si="65"/>
        <v>-29.776278271922987</v>
      </c>
    </row>
    <row r="477" spans="2:22" x14ac:dyDescent="0.3">
      <c r="B477" s="13">
        <v>2023</v>
      </c>
      <c r="C477" s="13">
        <v>1</v>
      </c>
      <c r="D477" s="13">
        <v>18</v>
      </c>
      <c r="E477" s="83" t="s">
        <v>117</v>
      </c>
      <c r="F477" s="13">
        <v>4</v>
      </c>
      <c r="G477" s="13">
        <v>6</v>
      </c>
      <c r="H477" s="13" t="s">
        <v>69</v>
      </c>
      <c r="I477" s="13" t="s">
        <v>54</v>
      </c>
      <c r="J477" s="13"/>
      <c r="K477" s="13" t="s">
        <v>27</v>
      </c>
      <c r="L477" s="12">
        <f t="shared" ca="1" si="58"/>
        <v>1.1631440371840964</v>
      </c>
      <c r="M477" s="101">
        <f t="shared" ca="1" si="59"/>
        <v>6.126279643848636E-2</v>
      </c>
      <c r="N477" s="101">
        <f t="shared" ca="1" si="66"/>
        <v>27.366708954810218</v>
      </c>
      <c r="O477" s="101">
        <f t="shared" ca="1" si="60"/>
        <v>0.125503241612164</v>
      </c>
      <c r="Q477" s="12">
        <f t="shared" ca="1" si="61"/>
        <v>0</v>
      </c>
      <c r="R477" s="101">
        <f t="shared" ca="1" si="62"/>
        <v>0</v>
      </c>
      <c r="S477" s="13"/>
      <c r="T477" s="101">
        <f t="shared" ca="1" si="63"/>
        <v>6.126279643848636E-2</v>
      </c>
      <c r="U477" s="101">
        <f t="shared" si="64"/>
        <v>0</v>
      </c>
      <c r="V477" s="101">
        <f t="shared" ca="1" si="65"/>
        <v>-29.715015475484499</v>
      </c>
    </row>
    <row r="478" spans="2:22" x14ac:dyDescent="0.3">
      <c r="B478" s="13">
        <v>2023</v>
      </c>
      <c r="C478" s="13">
        <v>1</v>
      </c>
      <c r="D478" s="13">
        <v>18</v>
      </c>
      <c r="E478" s="83" t="s">
        <v>117</v>
      </c>
      <c r="F478" s="13">
        <v>4</v>
      </c>
      <c r="G478" s="13">
        <v>7</v>
      </c>
      <c r="H478" s="13" t="s">
        <v>69</v>
      </c>
      <c r="I478" s="13" t="s">
        <v>54</v>
      </c>
      <c r="J478" s="13"/>
      <c r="K478" s="13" t="s">
        <v>27</v>
      </c>
      <c r="L478" s="12">
        <f t="shared" ca="1" si="58"/>
        <v>1.2776901984959721</v>
      </c>
      <c r="M478" s="101">
        <f t="shared" ca="1" si="59"/>
        <v>6.7295942754782859E-2</v>
      </c>
      <c r="N478" s="101">
        <f t="shared" ca="1" si="66"/>
        <v>27.366708954810218</v>
      </c>
      <c r="O478" s="101">
        <f t="shared" ca="1" si="60"/>
        <v>0.13786277241771538</v>
      </c>
      <c r="Q478" s="12">
        <f t="shared" ca="1" si="61"/>
        <v>0</v>
      </c>
      <c r="R478" s="101">
        <f t="shared" ca="1" si="62"/>
        <v>0</v>
      </c>
      <c r="S478" s="13"/>
      <c r="T478" s="101">
        <f t="shared" ca="1" si="63"/>
        <v>6.7295942754782859E-2</v>
      </c>
      <c r="U478" s="101">
        <f t="shared" si="64"/>
        <v>0</v>
      </c>
      <c r="V478" s="101">
        <f t="shared" ca="1" si="65"/>
        <v>-29.647719532729717</v>
      </c>
    </row>
    <row r="479" spans="2:22" x14ac:dyDescent="0.3">
      <c r="B479" s="13">
        <v>2023</v>
      </c>
      <c r="C479" s="13">
        <v>1</v>
      </c>
      <c r="D479" s="13">
        <v>18</v>
      </c>
      <c r="E479" s="83" t="s">
        <v>117</v>
      </c>
      <c r="F479" s="13">
        <v>4</v>
      </c>
      <c r="G479" s="13">
        <v>8</v>
      </c>
      <c r="H479" s="13" t="s">
        <v>69</v>
      </c>
      <c r="I479" s="13" t="s">
        <v>54</v>
      </c>
      <c r="J479" s="13"/>
      <c r="K479" s="13" t="s">
        <v>27</v>
      </c>
      <c r="L479" s="12">
        <f t="shared" ca="1" si="58"/>
        <v>1.4540869990629417</v>
      </c>
      <c r="M479" s="101">
        <f t="shared" ca="1" si="59"/>
        <v>7.6586762240645145E-2</v>
      </c>
      <c r="N479" s="101">
        <f t="shared" ca="1" si="66"/>
        <v>27.366708954810218</v>
      </c>
      <c r="O479" s="101">
        <f t="shared" ca="1" si="60"/>
        <v>0.15689598719889139</v>
      </c>
      <c r="Q479" s="12">
        <f t="shared" ca="1" si="61"/>
        <v>5.6000000000000005</v>
      </c>
      <c r="R479" s="101">
        <f t="shared" ca="1" si="62"/>
        <v>0.35095153552932201</v>
      </c>
      <c r="S479" s="13"/>
      <c r="T479" s="101">
        <f t="shared" ca="1" si="63"/>
        <v>0</v>
      </c>
      <c r="U479" s="101">
        <f t="shared" si="64"/>
        <v>0</v>
      </c>
      <c r="V479" s="101">
        <f t="shared" ca="1" si="65"/>
        <v>-30.349622603788362</v>
      </c>
    </row>
    <row r="480" spans="2:22" x14ac:dyDescent="0.3">
      <c r="B480" s="13">
        <v>2023</v>
      </c>
      <c r="C480" s="13">
        <v>1</v>
      </c>
      <c r="D480" s="13">
        <v>18</v>
      </c>
      <c r="E480" s="83" t="s">
        <v>117</v>
      </c>
      <c r="F480" s="13">
        <v>4</v>
      </c>
      <c r="G480" s="13">
        <v>9</v>
      </c>
      <c r="H480" s="13" t="s">
        <v>69</v>
      </c>
      <c r="I480" s="13" t="s">
        <v>54</v>
      </c>
      <c r="J480" s="13"/>
      <c r="K480" s="13" t="s">
        <v>27</v>
      </c>
      <c r="L480" s="12">
        <f t="shared" ca="1" si="58"/>
        <v>1.2003072781379582</v>
      </c>
      <c r="M480" s="101">
        <f t="shared" ca="1" si="59"/>
        <v>6.3220184339526267E-2</v>
      </c>
      <c r="N480" s="101">
        <f t="shared" ca="1" si="66"/>
        <v>27.366708954810218</v>
      </c>
      <c r="O480" s="101">
        <f t="shared" ca="1" si="60"/>
        <v>0.12951315531108568</v>
      </c>
      <c r="Q480" s="12">
        <f t="shared" ca="1" si="61"/>
        <v>5.6000000000000005</v>
      </c>
      <c r="R480" s="101">
        <f t="shared" ca="1" si="62"/>
        <v>0.37243398890562185</v>
      </c>
      <c r="S480" s="13"/>
      <c r="T480" s="101">
        <f t="shared" ca="1" si="63"/>
        <v>0</v>
      </c>
      <c r="U480" s="101">
        <f t="shared" si="64"/>
        <v>0</v>
      </c>
      <c r="V480" s="101">
        <f t="shared" ca="1" si="65"/>
        <v>-31.094490581599608</v>
      </c>
    </row>
    <row r="481" spans="2:22" x14ac:dyDescent="0.3">
      <c r="B481" s="13">
        <v>2023</v>
      </c>
      <c r="C481" s="13">
        <v>1</v>
      </c>
      <c r="D481" s="13">
        <v>18</v>
      </c>
      <c r="E481" s="83" t="s">
        <v>117</v>
      </c>
      <c r="F481" s="13">
        <v>4</v>
      </c>
      <c r="G481" s="13">
        <v>10</v>
      </c>
      <c r="H481" s="13" t="s">
        <v>70</v>
      </c>
      <c r="I481" s="13" t="s">
        <v>54</v>
      </c>
      <c r="J481" s="13"/>
      <c r="K481" s="13" t="s">
        <v>27</v>
      </c>
      <c r="L481" s="12">
        <f t="shared" ca="1" si="58"/>
        <v>1.6333755630678104</v>
      </c>
      <c r="M481" s="101">
        <f t="shared" ca="1" si="59"/>
        <v>5.1712670326726877E-2</v>
      </c>
      <c r="N481" s="101">
        <f t="shared" ca="1" si="66"/>
        <v>27.366708954810218</v>
      </c>
      <c r="O481" s="101">
        <f t="shared" ca="1" si="60"/>
        <v>5.1712670326726877E-2</v>
      </c>
      <c r="Q481" s="12">
        <f t="shared" ca="1" si="61"/>
        <v>5.6000000000000005</v>
      </c>
      <c r="R481" s="101">
        <f t="shared" ca="1" si="62"/>
        <v>0.33577475858630995</v>
      </c>
      <c r="S481" s="13"/>
      <c r="T481" s="101">
        <f t="shared" ca="1" si="63"/>
        <v>0</v>
      </c>
      <c r="U481" s="101">
        <f t="shared" si="64"/>
        <v>0</v>
      </c>
      <c r="V481" s="101">
        <f t="shared" ca="1" si="65"/>
        <v>-31.76604009877223</v>
      </c>
    </row>
    <row r="482" spans="2:22" x14ac:dyDescent="0.3">
      <c r="B482" s="13">
        <v>2023</v>
      </c>
      <c r="C482" s="13">
        <v>1</v>
      </c>
      <c r="D482" s="13">
        <v>18</v>
      </c>
      <c r="E482" s="83" t="s">
        <v>117</v>
      </c>
      <c r="F482" s="13">
        <v>4</v>
      </c>
      <c r="G482" s="13">
        <v>11</v>
      </c>
      <c r="H482" s="13" t="s">
        <v>70</v>
      </c>
      <c r="I482" s="13" t="s">
        <v>54</v>
      </c>
      <c r="J482" s="13"/>
      <c r="K482" s="13" t="s">
        <v>27</v>
      </c>
      <c r="L482" s="12">
        <f t="shared" ca="1" si="58"/>
        <v>2.1746602641010573</v>
      </c>
      <c r="M482" s="101">
        <f t="shared" ca="1" si="59"/>
        <v>6.8849743961439475E-2</v>
      </c>
      <c r="N482" s="101">
        <f t="shared" ca="1" si="66"/>
        <v>27.366708954810218</v>
      </c>
      <c r="O482" s="101">
        <f t="shared" ca="1" si="60"/>
        <v>6.8849743961439475E-2</v>
      </c>
      <c r="Q482" s="12">
        <f t="shared" ca="1" si="61"/>
        <v>5.6000000000000005</v>
      </c>
      <c r="R482" s="101">
        <f t="shared" ca="1" si="62"/>
        <v>0.28995500864384555</v>
      </c>
      <c r="S482" s="13"/>
      <c r="T482" s="101">
        <f t="shared" ca="1" si="63"/>
        <v>0</v>
      </c>
      <c r="U482" s="101">
        <f t="shared" si="64"/>
        <v>0</v>
      </c>
      <c r="V482" s="101">
        <f t="shared" ca="1" si="65"/>
        <v>-32.345950116059917</v>
      </c>
    </row>
    <row r="483" spans="2:22" x14ac:dyDescent="0.3">
      <c r="B483" s="13">
        <v>2023</v>
      </c>
      <c r="C483" s="13">
        <v>1</v>
      </c>
      <c r="D483" s="13">
        <v>18</v>
      </c>
      <c r="E483" s="83" t="s">
        <v>117</v>
      </c>
      <c r="F483" s="13">
        <v>4</v>
      </c>
      <c r="G483" s="13">
        <v>12</v>
      </c>
      <c r="H483" s="13" t="s">
        <v>70</v>
      </c>
      <c r="I483" s="13" t="s">
        <v>54</v>
      </c>
      <c r="J483" s="13"/>
      <c r="K483" s="13" t="s">
        <v>27</v>
      </c>
      <c r="L483" s="12">
        <f t="shared" ca="1" si="58"/>
        <v>1.6895849384043387</v>
      </c>
      <c r="M483" s="101">
        <f t="shared" ca="1" si="59"/>
        <v>5.3492259149881365E-2</v>
      </c>
      <c r="N483" s="101">
        <f t="shared" ca="1" si="66"/>
        <v>27.366708954810218</v>
      </c>
      <c r="O483" s="101">
        <f t="shared" ca="1" si="60"/>
        <v>5.3492259149881365E-2</v>
      </c>
      <c r="Q483" s="12">
        <f t="shared" ca="1" si="61"/>
        <v>5.1085012589585004</v>
      </c>
      <c r="R483" s="101">
        <f t="shared" ca="1" si="62"/>
        <v>0.28941126653490978</v>
      </c>
      <c r="S483" s="13"/>
      <c r="T483" s="101">
        <f t="shared" ca="1" si="63"/>
        <v>0</v>
      </c>
      <c r="U483" s="101">
        <f t="shared" si="64"/>
        <v>0</v>
      </c>
      <c r="V483" s="101">
        <f t="shared" ca="1" si="65"/>
        <v>-32.924772649129743</v>
      </c>
    </row>
    <row r="484" spans="2:22" x14ac:dyDescent="0.3">
      <c r="B484" s="13">
        <v>2023</v>
      </c>
      <c r="C484" s="13">
        <v>1</v>
      </c>
      <c r="D484" s="13">
        <v>18</v>
      </c>
      <c r="E484" s="83" t="s">
        <v>117</v>
      </c>
      <c r="F484" s="13">
        <v>4</v>
      </c>
      <c r="G484" s="13">
        <v>13</v>
      </c>
      <c r="H484" s="13" t="s">
        <v>70</v>
      </c>
      <c r="I484" s="13" t="s">
        <v>54</v>
      </c>
      <c r="J484" s="13"/>
      <c r="K484" s="13" t="s">
        <v>27</v>
      </c>
      <c r="L484" s="12">
        <f t="shared" ca="1" si="58"/>
        <v>1.7090601417798283</v>
      </c>
      <c r="M484" s="101">
        <f t="shared" ca="1" si="59"/>
        <v>5.4108844088749365E-2</v>
      </c>
      <c r="N484" s="101">
        <f t="shared" ca="1" si="66"/>
        <v>27.366708954810218</v>
      </c>
      <c r="O484" s="101">
        <f t="shared" ca="1" si="60"/>
        <v>5.4108844088749365E-2</v>
      </c>
      <c r="Q484" s="12">
        <f t="shared" ca="1" si="61"/>
        <v>2.3867171339119886</v>
      </c>
      <c r="R484" s="101">
        <f t="shared" ca="1" si="62"/>
        <v>5.7363664383987364E-2</v>
      </c>
      <c r="S484" s="13"/>
      <c r="T484" s="101">
        <f t="shared" ca="1" si="63"/>
        <v>0</v>
      </c>
      <c r="U484" s="101">
        <f t="shared" si="64"/>
        <v>0</v>
      </c>
      <c r="V484" s="101">
        <f t="shared" ca="1" si="65"/>
        <v>-33.039499977897712</v>
      </c>
    </row>
    <row r="485" spans="2:22" x14ac:dyDescent="0.3">
      <c r="B485" s="13">
        <v>2023</v>
      </c>
      <c r="C485" s="13">
        <v>1</v>
      </c>
      <c r="D485" s="13">
        <v>18</v>
      </c>
      <c r="E485" s="83" t="s">
        <v>117</v>
      </c>
      <c r="F485" s="13">
        <v>4</v>
      </c>
      <c r="G485" s="13">
        <v>14</v>
      </c>
      <c r="H485" s="13" t="s">
        <v>70</v>
      </c>
      <c r="I485" s="13" t="s">
        <v>54</v>
      </c>
      <c r="J485" s="13"/>
      <c r="K485" s="13" t="s">
        <v>27</v>
      </c>
      <c r="L485" s="12">
        <f t="shared" ca="1" si="58"/>
        <v>2.1016778970161196</v>
      </c>
      <c r="M485" s="101">
        <f t="shared" ca="1" si="59"/>
        <v>6.6539122219530344E-2</v>
      </c>
      <c r="N485" s="101">
        <f t="shared" ca="1" si="66"/>
        <v>27.366708954810218</v>
      </c>
      <c r="O485" s="101">
        <f t="shared" ca="1" si="60"/>
        <v>6.6539122219530344E-2</v>
      </c>
      <c r="Q485" s="12">
        <f t="shared" ca="1" si="61"/>
        <v>5.6000000000000005</v>
      </c>
      <c r="R485" s="101">
        <f t="shared" ca="1" si="62"/>
        <v>0.29613296601758554</v>
      </c>
      <c r="S485" s="13"/>
      <c r="T485" s="101">
        <f t="shared" ca="1" si="63"/>
        <v>0</v>
      </c>
      <c r="U485" s="101">
        <f t="shared" si="64"/>
        <v>0</v>
      </c>
      <c r="V485" s="101">
        <f t="shared" ca="1" si="65"/>
        <v>-33.631765909932888</v>
      </c>
    </row>
    <row r="486" spans="2:22" x14ac:dyDescent="0.3">
      <c r="B486" s="13">
        <v>2023</v>
      </c>
      <c r="C486" s="13">
        <v>1</v>
      </c>
      <c r="D486" s="13">
        <v>18</v>
      </c>
      <c r="E486" s="83" t="s">
        <v>117</v>
      </c>
      <c r="F486" s="13">
        <v>4</v>
      </c>
      <c r="G486" s="13">
        <v>15</v>
      </c>
      <c r="H486" s="13" t="s">
        <v>70</v>
      </c>
      <c r="I486" s="13" t="s">
        <v>54</v>
      </c>
      <c r="J486" s="13"/>
      <c r="K486" s="13" t="s">
        <v>27</v>
      </c>
      <c r="L486" s="12">
        <f t="shared" ca="1" si="58"/>
        <v>1.6979651630457919</v>
      </c>
      <c r="M486" s="101">
        <f t="shared" ca="1" si="59"/>
        <v>5.3757577062029771E-2</v>
      </c>
      <c r="N486" s="101">
        <f t="shared" ca="1" si="66"/>
        <v>27.366708954810218</v>
      </c>
      <c r="O486" s="101">
        <f t="shared" ca="1" si="60"/>
        <v>5.3757577062029771E-2</v>
      </c>
      <c r="Q486" s="12">
        <f t="shared" ca="1" si="61"/>
        <v>5.6000000000000005</v>
      </c>
      <c r="R486" s="101">
        <f t="shared" ca="1" si="62"/>
        <v>0.33030724894817376</v>
      </c>
      <c r="S486" s="13"/>
      <c r="T486" s="101">
        <f t="shared" ca="1" si="63"/>
        <v>0</v>
      </c>
      <c r="U486" s="101">
        <f t="shared" si="64"/>
        <v>0</v>
      </c>
      <c r="V486" s="101">
        <f t="shared" ca="1" si="65"/>
        <v>-34.292380407829235</v>
      </c>
    </row>
    <row r="487" spans="2:22" x14ac:dyDescent="0.3">
      <c r="B487" s="13">
        <v>2023</v>
      </c>
      <c r="C487" s="13">
        <v>1</v>
      </c>
      <c r="D487" s="13">
        <v>18</v>
      </c>
      <c r="E487" s="83" t="s">
        <v>117</v>
      </c>
      <c r="F487" s="13">
        <v>4</v>
      </c>
      <c r="G487" s="13">
        <v>16</v>
      </c>
      <c r="H487" s="13" t="s">
        <v>71</v>
      </c>
      <c r="I487" s="13" t="s">
        <v>54</v>
      </c>
      <c r="J487" s="13"/>
      <c r="K487" s="13" t="s">
        <v>27</v>
      </c>
      <c r="L487" s="12">
        <f t="shared" ca="1" si="58"/>
        <v>1.6496477928757411</v>
      </c>
      <c r="M487" s="101">
        <f t="shared" ca="1" si="59"/>
        <v>0.14370081923740582</v>
      </c>
      <c r="N487" s="101">
        <f t="shared" ca="1" si="66"/>
        <v>27.692376923253772</v>
      </c>
      <c r="O487" s="101">
        <f t="shared" ca="1" si="60"/>
        <v>0.46495323042202763</v>
      </c>
      <c r="Q487" s="12">
        <f t="shared" ca="1" si="61"/>
        <v>5.6000000000000005</v>
      </c>
      <c r="R487" s="101">
        <f t="shared" ca="1" si="62"/>
        <v>0.33439731433306857</v>
      </c>
      <c r="S487" s="13"/>
      <c r="T487" s="101">
        <f t="shared" ca="1" si="63"/>
        <v>0</v>
      </c>
      <c r="U487" s="101">
        <f t="shared" ca="1" si="64"/>
        <v>0.32566796844355256</v>
      </c>
      <c r="V487" s="101">
        <f t="shared" ca="1" si="65"/>
        <v>-34.635507068051815</v>
      </c>
    </row>
    <row r="488" spans="2:22" x14ac:dyDescent="0.3">
      <c r="B488" s="13">
        <v>2023</v>
      </c>
      <c r="C488" s="13">
        <v>1</v>
      </c>
      <c r="D488" s="13">
        <v>18</v>
      </c>
      <c r="E488" s="83" t="s">
        <v>117</v>
      </c>
      <c r="F488" s="13">
        <v>4</v>
      </c>
      <c r="G488" s="13">
        <v>17</v>
      </c>
      <c r="H488" s="13" t="s">
        <v>71</v>
      </c>
      <c r="I488" s="13" t="s">
        <v>54</v>
      </c>
      <c r="J488" s="13"/>
      <c r="K488" s="13" t="s">
        <v>27</v>
      </c>
      <c r="L488" s="12">
        <f t="shared" ca="1" si="58"/>
        <v>2.4986560262700772</v>
      </c>
      <c r="M488" s="101">
        <f t="shared" ca="1" si="59"/>
        <v>0.21765792644838644</v>
      </c>
      <c r="N488" s="101">
        <f t="shared" ca="1" si="66"/>
        <v>28.185653267106588</v>
      </c>
      <c r="O488" s="101">
        <f t="shared" ca="1" si="60"/>
        <v>0.7042462010042212</v>
      </c>
      <c r="Q488" s="12">
        <f t="shared" ca="1" si="61"/>
        <v>5.6000000000000005</v>
      </c>
      <c r="R488" s="101">
        <f t="shared" ca="1" si="62"/>
        <v>0.26252876737623804</v>
      </c>
      <c r="S488" s="13"/>
      <c r="T488" s="101">
        <f t="shared" ca="1" si="63"/>
        <v>0</v>
      </c>
      <c r="U488" s="101">
        <f t="shared" ca="1" si="64"/>
        <v>0.49327634385281777</v>
      </c>
      <c r="V488" s="101">
        <f t="shared" ca="1" si="65"/>
        <v>-34.667288258951473</v>
      </c>
    </row>
    <row r="489" spans="2:22" x14ac:dyDescent="0.3">
      <c r="B489" s="13">
        <v>2023</v>
      </c>
      <c r="C489" s="13">
        <v>1</v>
      </c>
      <c r="D489" s="13">
        <v>18</v>
      </c>
      <c r="E489" s="83" t="s">
        <v>117</v>
      </c>
      <c r="F489" s="13">
        <v>4</v>
      </c>
      <c r="G489" s="13">
        <v>18</v>
      </c>
      <c r="H489" s="13" t="s">
        <v>71</v>
      </c>
      <c r="I489" s="13" t="s">
        <v>54</v>
      </c>
      <c r="J489" s="13"/>
      <c r="K489" s="13" t="s">
        <v>27</v>
      </c>
      <c r="L489" s="12">
        <f t="shared" ca="1" si="58"/>
        <v>2.3426676273641069</v>
      </c>
      <c r="M489" s="101">
        <f t="shared" ca="1" si="59"/>
        <v>0.20406977701968737</v>
      </c>
      <c r="N489" s="101">
        <f t="shared" ca="1" si="66"/>
        <v>28.648134901208717</v>
      </c>
      <c r="O489" s="101">
        <f t="shared" ca="1" si="60"/>
        <v>0.66028087077257347</v>
      </c>
      <c r="Q489" s="12">
        <f t="shared" ca="1" si="61"/>
        <v>0</v>
      </c>
      <c r="R489" s="101">
        <f t="shared" ca="1" si="62"/>
        <v>0</v>
      </c>
      <c r="S489" s="13"/>
      <c r="T489" s="101">
        <f t="shared" ca="1" si="63"/>
        <v>0.20406977701968737</v>
      </c>
      <c r="U489" s="101">
        <f t="shared" ca="1" si="64"/>
        <v>0.46248163410213083</v>
      </c>
      <c r="V489" s="101">
        <f t="shared" ca="1" si="65"/>
        <v>-34.00073684782965</v>
      </c>
    </row>
    <row r="490" spans="2:22" x14ac:dyDescent="0.3">
      <c r="B490" s="13">
        <v>2023</v>
      </c>
      <c r="C490" s="13">
        <v>1</v>
      </c>
      <c r="D490" s="13">
        <v>18</v>
      </c>
      <c r="E490" s="83" t="s">
        <v>117</v>
      </c>
      <c r="F490" s="13">
        <v>4</v>
      </c>
      <c r="G490" s="13">
        <v>19</v>
      </c>
      <c r="H490" s="13" t="s">
        <v>71</v>
      </c>
      <c r="I490" s="13" t="s">
        <v>54</v>
      </c>
      <c r="J490" s="13"/>
      <c r="K490" s="13" t="s">
        <v>27</v>
      </c>
      <c r="L490" s="12">
        <f t="shared" ca="1" si="58"/>
        <v>2.0500097330894413</v>
      </c>
      <c r="M490" s="101">
        <f t="shared" ca="1" si="59"/>
        <v>0.17857634784942125</v>
      </c>
      <c r="N490" s="101">
        <f t="shared" ca="1" si="66"/>
        <v>29.052840989349459</v>
      </c>
      <c r="O490" s="101">
        <f t="shared" ca="1" si="60"/>
        <v>0.57779524327125897</v>
      </c>
      <c r="Q490" s="12">
        <f t="shared" ca="1" si="61"/>
        <v>0</v>
      </c>
      <c r="R490" s="101">
        <f t="shared" ca="1" si="62"/>
        <v>0</v>
      </c>
      <c r="S490" s="13"/>
      <c r="T490" s="101">
        <f t="shared" ca="1" si="63"/>
        <v>0.17857634784942125</v>
      </c>
      <c r="U490" s="101">
        <f t="shared" ca="1" si="64"/>
        <v>0.40470608814074061</v>
      </c>
      <c r="V490" s="101">
        <f t="shared" ca="1" si="65"/>
        <v>-33.417454411839486</v>
      </c>
    </row>
    <row r="491" spans="2:22" x14ac:dyDescent="0.3">
      <c r="B491" s="13">
        <v>2023</v>
      </c>
      <c r="C491" s="13">
        <v>1</v>
      </c>
      <c r="D491" s="13">
        <v>18</v>
      </c>
      <c r="E491" s="83" t="s">
        <v>117</v>
      </c>
      <c r="F491" s="13">
        <v>4</v>
      </c>
      <c r="G491" s="13">
        <v>20</v>
      </c>
      <c r="H491" s="13" t="s">
        <v>69</v>
      </c>
      <c r="I491" s="13" t="s">
        <v>54</v>
      </c>
      <c r="J491" s="13"/>
      <c r="K491" s="13" t="s">
        <v>27</v>
      </c>
      <c r="L491" s="12">
        <f t="shared" ca="1" si="58"/>
        <v>2.1523916663881071</v>
      </c>
      <c r="M491" s="101">
        <f t="shared" ca="1" si="59"/>
        <v>0.1133664690686616</v>
      </c>
      <c r="N491" s="101">
        <f t="shared" ca="1" si="66"/>
        <v>29.052840989349459</v>
      </c>
      <c r="O491" s="101">
        <f t="shared" ca="1" si="60"/>
        <v>0.23224306080327675</v>
      </c>
      <c r="Q491" s="12">
        <f t="shared" ca="1" si="61"/>
        <v>0</v>
      </c>
      <c r="R491" s="101">
        <f t="shared" ca="1" si="62"/>
        <v>0</v>
      </c>
      <c r="S491" s="13"/>
      <c r="T491" s="101">
        <f t="shared" ca="1" si="63"/>
        <v>0.1133664690686616</v>
      </c>
      <c r="U491" s="101">
        <f t="shared" si="64"/>
        <v>0</v>
      </c>
      <c r="V491" s="101">
        <f t="shared" ca="1" si="65"/>
        <v>-33.304087942770828</v>
      </c>
    </row>
    <row r="492" spans="2:22" x14ac:dyDescent="0.3">
      <c r="B492" s="13">
        <v>2023</v>
      </c>
      <c r="C492" s="13">
        <v>1</v>
      </c>
      <c r="D492" s="13">
        <v>18</v>
      </c>
      <c r="E492" s="83" t="s">
        <v>117</v>
      </c>
      <c r="F492" s="13">
        <v>4</v>
      </c>
      <c r="G492" s="13">
        <v>21</v>
      </c>
      <c r="H492" s="13" t="s">
        <v>69</v>
      </c>
      <c r="I492" s="13" t="s">
        <v>54</v>
      </c>
      <c r="J492" s="13"/>
      <c r="K492" s="13" t="s">
        <v>27</v>
      </c>
      <c r="L492" s="12">
        <f t="shared" ca="1" si="58"/>
        <v>2.2799105786819784</v>
      </c>
      <c r="M492" s="101">
        <f t="shared" ca="1" si="59"/>
        <v>0.12008289017917981</v>
      </c>
      <c r="N492" s="101">
        <f t="shared" ca="1" si="66"/>
        <v>29.052840989349459</v>
      </c>
      <c r="O492" s="101">
        <f t="shared" ca="1" si="60"/>
        <v>0.24600235143978547</v>
      </c>
      <c r="Q492" s="12">
        <f t="shared" ca="1" si="61"/>
        <v>0</v>
      </c>
      <c r="R492" s="101">
        <f t="shared" ca="1" si="62"/>
        <v>0</v>
      </c>
      <c r="S492" s="13"/>
      <c r="T492" s="101">
        <f t="shared" ca="1" si="63"/>
        <v>0.12008289017917981</v>
      </c>
      <c r="U492" s="101">
        <f t="shared" si="64"/>
        <v>0</v>
      </c>
      <c r="V492" s="101">
        <f t="shared" ca="1" si="65"/>
        <v>-33.184005052591651</v>
      </c>
    </row>
    <row r="493" spans="2:22" x14ac:dyDescent="0.3">
      <c r="B493" s="13">
        <v>2023</v>
      </c>
      <c r="C493" s="13">
        <v>1</v>
      </c>
      <c r="D493" s="13">
        <v>18</v>
      </c>
      <c r="E493" s="83" t="s">
        <v>117</v>
      </c>
      <c r="F493" s="13">
        <v>4</v>
      </c>
      <c r="G493" s="13">
        <v>22</v>
      </c>
      <c r="H493" s="13" t="s">
        <v>69</v>
      </c>
      <c r="I493" s="13" t="s">
        <v>54</v>
      </c>
      <c r="J493" s="13"/>
      <c r="K493" s="13" t="s">
        <v>27</v>
      </c>
      <c r="L493" s="12">
        <f t="shared" ca="1" si="58"/>
        <v>2.3905952608793837</v>
      </c>
      <c r="M493" s="101">
        <f t="shared" ca="1" si="59"/>
        <v>0.12591265239051713</v>
      </c>
      <c r="N493" s="101">
        <f t="shared" ca="1" si="66"/>
        <v>29.052840989349459</v>
      </c>
      <c r="O493" s="101">
        <f t="shared" ca="1" si="60"/>
        <v>0.25794522864888547</v>
      </c>
      <c r="Q493" s="12">
        <f t="shared" ca="1" si="61"/>
        <v>0</v>
      </c>
      <c r="R493" s="101">
        <f t="shared" ca="1" si="62"/>
        <v>0</v>
      </c>
      <c r="S493" s="13"/>
      <c r="T493" s="101">
        <f t="shared" ca="1" si="63"/>
        <v>0.12591265239051713</v>
      </c>
      <c r="U493" s="101">
        <f t="shared" si="64"/>
        <v>0</v>
      </c>
      <c r="V493" s="101">
        <f t="shared" ca="1" si="65"/>
        <v>-33.058092400201133</v>
      </c>
    </row>
    <row r="494" spans="2:22" x14ac:dyDescent="0.3">
      <c r="B494" s="13">
        <v>2023</v>
      </c>
      <c r="C494" s="13">
        <v>1</v>
      </c>
      <c r="D494" s="13">
        <v>18</v>
      </c>
      <c r="E494" s="83" t="s">
        <v>117</v>
      </c>
      <c r="F494" s="13">
        <v>4</v>
      </c>
      <c r="G494" s="13">
        <v>23</v>
      </c>
      <c r="H494" s="13" t="s">
        <v>69</v>
      </c>
      <c r="I494" s="13" t="s">
        <v>54</v>
      </c>
      <c r="J494" s="13"/>
      <c r="K494" s="13" t="s">
        <v>27</v>
      </c>
      <c r="L494" s="12">
        <f t="shared" ca="1" si="58"/>
        <v>2.037041347369096</v>
      </c>
      <c r="M494" s="101">
        <f t="shared" ca="1" si="59"/>
        <v>0.10729096776593029</v>
      </c>
      <c r="N494" s="101">
        <f t="shared" ca="1" si="66"/>
        <v>29.052840989349459</v>
      </c>
      <c r="O494" s="101">
        <f t="shared" ca="1" si="60"/>
        <v>0.21979676138112544</v>
      </c>
      <c r="Q494" s="12">
        <f t="shared" ca="1" si="61"/>
        <v>0</v>
      </c>
      <c r="R494" s="101">
        <f t="shared" ca="1" si="62"/>
        <v>0</v>
      </c>
      <c r="S494" s="13"/>
      <c r="T494" s="101">
        <f t="shared" ca="1" si="63"/>
        <v>0.10729096776593029</v>
      </c>
      <c r="U494" s="101">
        <f t="shared" si="64"/>
        <v>0</v>
      </c>
      <c r="V494" s="101">
        <f t="shared" ca="1" si="65"/>
        <v>-32.950801432435206</v>
      </c>
    </row>
    <row r="495" spans="2:22" x14ac:dyDescent="0.3">
      <c r="B495" s="13">
        <v>2023</v>
      </c>
      <c r="C495" s="13">
        <v>1</v>
      </c>
      <c r="D495" s="13">
        <v>19</v>
      </c>
      <c r="E495" s="83" t="s">
        <v>118</v>
      </c>
      <c r="F495" s="13">
        <v>5</v>
      </c>
      <c r="G495" s="13">
        <v>0</v>
      </c>
      <c r="H495" s="13" t="s">
        <v>69</v>
      </c>
      <c r="I495" s="13" t="s">
        <v>54</v>
      </c>
      <c r="J495" s="13"/>
      <c r="K495" s="13" t="s">
        <v>27</v>
      </c>
      <c r="L495" s="12">
        <f t="shared" ca="1" si="58"/>
        <v>2.2733509099787592</v>
      </c>
      <c r="M495" s="101">
        <f t="shared" ca="1" si="59"/>
        <v>0.11973739242858125</v>
      </c>
      <c r="N495" s="101">
        <f t="shared" ca="1" si="66"/>
        <v>29.052840989349459</v>
      </c>
      <c r="O495" s="101">
        <f t="shared" ca="1" si="60"/>
        <v>0.24529456318670811</v>
      </c>
      <c r="Q495" s="12">
        <f t="shared" ca="1" si="61"/>
        <v>0</v>
      </c>
      <c r="R495" s="101">
        <f t="shared" ca="1" si="62"/>
        <v>0</v>
      </c>
      <c r="S495" s="13"/>
      <c r="T495" s="101">
        <f t="shared" ca="1" si="63"/>
        <v>0.11973739242858125</v>
      </c>
      <c r="U495" s="101">
        <f t="shared" si="64"/>
        <v>0</v>
      </c>
      <c r="V495" s="101">
        <f t="shared" ca="1" si="65"/>
        <v>-32.831064040006623</v>
      </c>
    </row>
    <row r="496" spans="2:22" x14ac:dyDescent="0.3">
      <c r="B496" s="13">
        <v>2023</v>
      </c>
      <c r="C496" s="13">
        <v>1</v>
      </c>
      <c r="D496" s="13">
        <v>19</v>
      </c>
      <c r="E496" s="83" t="s">
        <v>118</v>
      </c>
      <c r="F496" s="13">
        <v>5</v>
      </c>
      <c r="G496" s="13">
        <v>1</v>
      </c>
      <c r="H496" s="13" t="s">
        <v>69</v>
      </c>
      <c r="I496" s="13" t="s">
        <v>54</v>
      </c>
      <c r="J496" s="13"/>
      <c r="K496" s="13" t="s">
        <v>27</v>
      </c>
      <c r="L496" s="12">
        <f t="shared" ca="1" si="58"/>
        <v>1.1417608463350788</v>
      </c>
      <c r="M496" s="101">
        <f t="shared" ca="1" si="59"/>
        <v>6.0136543776468598E-2</v>
      </c>
      <c r="N496" s="101">
        <f t="shared" ca="1" si="66"/>
        <v>29.052840989349459</v>
      </c>
      <c r="O496" s="101">
        <f t="shared" ca="1" si="60"/>
        <v>0.123195995319555</v>
      </c>
      <c r="Q496" s="12">
        <f t="shared" ca="1" si="61"/>
        <v>0</v>
      </c>
      <c r="R496" s="101">
        <f t="shared" ca="1" si="62"/>
        <v>0</v>
      </c>
      <c r="S496" s="13"/>
      <c r="T496" s="101">
        <f t="shared" ca="1" si="63"/>
        <v>6.0136543776468598E-2</v>
      </c>
      <c r="U496" s="101">
        <f t="shared" si="64"/>
        <v>0</v>
      </c>
      <c r="V496" s="101">
        <f t="shared" ca="1" si="65"/>
        <v>-32.770927496230158</v>
      </c>
    </row>
    <row r="497" spans="2:22" x14ac:dyDescent="0.3">
      <c r="B497" s="13">
        <v>2023</v>
      </c>
      <c r="C497" s="13">
        <v>1</v>
      </c>
      <c r="D497" s="13">
        <v>19</v>
      </c>
      <c r="E497" s="83" t="s">
        <v>118</v>
      </c>
      <c r="F497" s="13">
        <v>5</v>
      </c>
      <c r="G497" s="13">
        <v>2</v>
      </c>
      <c r="H497" s="13" t="s">
        <v>69</v>
      </c>
      <c r="I497" s="13" t="s">
        <v>54</v>
      </c>
      <c r="J497" s="13"/>
      <c r="K497" s="13" t="s">
        <v>27</v>
      </c>
      <c r="L497" s="12">
        <f t="shared" ca="1" si="58"/>
        <v>1.2349260200493379</v>
      </c>
      <c r="M497" s="101">
        <f t="shared" ca="1" si="59"/>
        <v>6.5043553475998633E-2</v>
      </c>
      <c r="N497" s="101">
        <f t="shared" ca="1" si="66"/>
        <v>29.052840989349459</v>
      </c>
      <c r="O497" s="101">
        <f t="shared" ca="1" si="60"/>
        <v>0.13324851756332357</v>
      </c>
      <c r="Q497" s="12">
        <f t="shared" ca="1" si="61"/>
        <v>0</v>
      </c>
      <c r="R497" s="101">
        <f t="shared" ca="1" si="62"/>
        <v>0</v>
      </c>
      <c r="S497" s="13"/>
      <c r="T497" s="101">
        <f t="shared" ca="1" si="63"/>
        <v>6.5043553475998633E-2</v>
      </c>
      <c r="U497" s="101">
        <f t="shared" si="64"/>
        <v>0</v>
      </c>
      <c r="V497" s="101">
        <f t="shared" ca="1" si="65"/>
        <v>-32.705883942754156</v>
      </c>
    </row>
    <row r="498" spans="2:22" x14ac:dyDescent="0.3">
      <c r="B498" s="13">
        <v>2023</v>
      </c>
      <c r="C498" s="13">
        <v>1</v>
      </c>
      <c r="D498" s="13">
        <v>19</v>
      </c>
      <c r="E498" s="83" t="s">
        <v>118</v>
      </c>
      <c r="F498" s="13">
        <v>5</v>
      </c>
      <c r="G498" s="13">
        <v>3</v>
      </c>
      <c r="H498" s="13" t="s">
        <v>69</v>
      </c>
      <c r="I498" s="13" t="s">
        <v>54</v>
      </c>
      <c r="J498" s="13"/>
      <c r="K498" s="13" t="s">
        <v>27</v>
      </c>
      <c r="L498" s="12">
        <f t="shared" ca="1" si="58"/>
        <v>1.4389916629931729</v>
      </c>
      <c r="M498" s="101">
        <f t="shared" ca="1" si="59"/>
        <v>7.5791690889850424E-2</v>
      </c>
      <c r="N498" s="101">
        <f t="shared" ca="1" si="66"/>
        <v>29.052840989349459</v>
      </c>
      <c r="O498" s="101">
        <f t="shared" ca="1" si="60"/>
        <v>0.15526720043696335</v>
      </c>
      <c r="Q498" s="12">
        <f t="shared" ca="1" si="61"/>
        <v>0</v>
      </c>
      <c r="R498" s="101">
        <f t="shared" ca="1" si="62"/>
        <v>0</v>
      </c>
      <c r="S498" s="13"/>
      <c r="T498" s="101">
        <f t="shared" ca="1" si="63"/>
        <v>7.5791690889850424E-2</v>
      </c>
      <c r="U498" s="101">
        <f t="shared" si="64"/>
        <v>0</v>
      </c>
      <c r="V498" s="101">
        <f t="shared" ca="1" si="65"/>
        <v>-32.630092251864305</v>
      </c>
    </row>
    <row r="499" spans="2:22" x14ac:dyDescent="0.3">
      <c r="B499" s="13">
        <v>2023</v>
      </c>
      <c r="C499" s="13">
        <v>1</v>
      </c>
      <c r="D499" s="13">
        <v>19</v>
      </c>
      <c r="E499" s="83" t="s">
        <v>118</v>
      </c>
      <c r="F499" s="13">
        <v>5</v>
      </c>
      <c r="G499" s="13">
        <v>4</v>
      </c>
      <c r="H499" s="13" t="s">
        <v>69</v>
      </c>
      <c r="I499" s="13" t="s">
        <v>54</v>
      </c>
      <c r="J499" s="13"/>
      <c r="K499" s="13" t="s">
        <v>27</v>
      </c>
      <c r="L499" s="12">
        <f t="shared" ca="1" si="58"/>
        <v>1.197298422216565</v>
      </c>
      <c r="M499" s="101">
        <f t="shared" ca="1" si="59"/>
        <v>6.3061707898146482E-2</v>
      </c>
      <c r="N499" s="101">
        <f t="shared" ca="1" si="66"/>
        <v>29.052840989349459</v>
      </c>
      <c r="O499" s="101">
        <f t="shared" ca="1" si="60"/>
        <v>0.12918849975716737</v>
      </c>
      <c r="Q499" s="12">
        <f t="shared" ca="1" si="61"/>
        <v>0</v>
      </c>
      <c r="R499" s="101">
        <f t="shared" ca="1" si="62"/>
        <v>0</v>
      </c>
      <c r="S499" s="13"/>
      <c r="T499" s="101">
        <f t="shared" ca="1" si="63"/>
        <v>6.3061707898146482E-2</v>
      </c>
      <c r="U499" s="101">
        <f t="shared" si="64"/>
        <v>0</v>
      </c>
      <c r="V499" s="101">
        <f t="shared" ca="1" si="65"/>
        <v>-32.567030543966162</v>
      </c>
    </row>
    <row r="500" spans="2:22" x14ac:dyDescent="0.3">
      <c r="B500" s="13">
        <v>2023</v>
      </c>
      <c r="C500" s="13">
        <v>1</v>
      </c>
      <c r="D500" s="13">
        <v>19</v>
      </c>
      <c r="E500" s="83" t="s">
        <v>118</v>
      </c>
      <c r="F500" s="13">
        <v>5</v>
      </c>
      <c r="G500" s="13">
        <v>5</v>
      </c>
      <c r="H500" s="13" t="s">
        <v>69</v>
      </c>
      <c r="I500" s="13" t="s">
        <v>54</v>
      </c>
      <c r="J500" s="13"/>
      <c r="K500" s="13" t="s">
        <v>27</v>
      </c>
      <c r="L500" s="12">
        <f t="shared" ca="1" si="58"/>
        <v>1.2649797982064479</v>
      </c>
      <c r="M500" s="101">
        <f t="shared" ca="1" si="59"/>
        <v>6.6626485971533617E-2</v>
      </c>
      <c r="N500" s="101">
        <f t="shared" ca="1" si="66"/>
        <v>29.052840989349459</v>
      </c>
      <c r="O500" s="101">
        <f t="shared" ca="1" si="60"/>
        <v>0.13649132022647573</v>
      </c>
      <c r="Q500" s="12">
        <f t="shared" ca="1" si="61"/>
        <v>0</v>
      </c>
      <c r="R500" s="101">
        <f t="shared" ca="1" si="62"/>
        <v>0</v>
      </c>
      <c r="S500" s="13"/>
      <c r="T500" s="101">
        <f t="shared" ca="1" si="63"/>
        <v>6.6626485971533617E-2</v>
      </c>
      <c r="U500" s="101">
        <f t="shared" si="64"/>
        <v>0</v>
      </c>
      <c r="V500" s="101">
        <f t="shared" ca="1" si="65"/>
        <v>-32.500404057994629</v>
      </c>
    </row>
    <row r="501" spans="2:22" x14ac:dyDescent="0.3">
      <c r="B501" s="13">
        <v>2023</v>
      </c>
      <c r="C501" s="13">
        <v>1</v>
      </c>
      <c r="D501" s="13">
        <v>19</v>
      </c>
      <c r="E501" s="83" t="s">
        <v>118</v>
      </c>
      <c r="F501" s="13">
        <v>5</v>
      </c>
      <c r="G501" s="13">
        <v>6</v>
      </c>
      <c r="H501" s="13" t="s">
        <v>69</v>
      </c>
      <c r="I501" s="13" t="s">
        <v>54</v>
      </c>
      <c r="J501" s="13"/>
      <c r="K501" s="13" t="s">
        <v>27</v>
      </c>
      <c r="L501" s="12">
        <f t="shared" ca="1" si="58"/>
        <v>1.1541623439776034</v>
      </c>
      <c r="M501" s="101">
        <f t="shared" ca="1" si="59"/>
        <v>6.0789730657300374E-2</v>
      </c>
      <c r="N501" s="101">
        <f t="shared" ca="1" si="66"/>
        <v>29.052840989349459</v>
      </c>
      <c r="O501" s="101">
        <f t="shared" ca="1" si="60"/>
        <v>0.1245341169151834</v>
      </c>
      <c r="Q501" s="12">
        <f t="shared" ca="1" si="61"/>
        <v>0</v>
      </c>
      <c r="R501" s="101">
        <f t="shared" ca="1" si="62"/>
        <v>0</v>
      </c>
      <c r="S501" s="13"/>
      <c r="T501" s="101">
        <f t="shared" ca="1" si="63"/>
        <v>6.0789730657300374E-2</v>
      </c>
      <c r="U501" s="101">
        <f t="shared" si="64"/>
        <v>0</v>
      </c>
      <c r="V501" s="101">
        <f t="shared" ca="1" si="65"/>
        <v>-32.439614327337331</v>
      </c>
    </row>
    <row r="502" spans="2:22" x14ac:dyDescent="0.3">
      <c r="B502" s="13">
        <v>2023</v>
      </c>
      <c r="C502" s="13">
        <v>1</v>
      </c>
      <c r="D502" s="13">
        <v>19</v>
      </c>
      <c r="E502" s="83" t="s">
        <v>118</v>
      </c>
      <c r="F502" s="13">
        <v>5</v>
      </c>
      <c r="G502" s="13">
        <v>7</v>
      </c>
      <c r="H502" s="13" t="s">
        <v>69</v>
      </c>
      <c r="I502" s="13" t="s">
        <v>54</v>
      </c>
      <c r="J502" s="13"/>
      <c r="K502" s="13" t="s">
        <v>27</v>
      </c>
      <c r="L502" s="12">
        <f t="shared" ca="1" si="58"/>
        <v>1.3330304059223521</v>
      </c>
      <c r="M502" s="101">
        <f t="shared" ca="1" si="59"/>
        <v>7.0210711479930285E-2</v>
      </c>
      <c r="N502" s="101">
        <f t="shared" ca="1" si="66"/>
        <v>29.052840989349459</v>
      </c>
      <c r="O502" s="101">
        <f t="shared" ca="1" si="60"/>
        <v>0.14383398079902179</v>
      </c>
      <c r="Q502" s="12">
        <f t="shared" ca="1" si="61"/>
        <v>5.6000000000000005</v>
      </c>
      <c r="R502" s="101">
        <f t="shared" ca="1" si="62"/>
        <v>0.36119897613867297</v>
      </c>
      <c r="S502" s="13"/>
      <c r="T502" s="101">
        <f t="shared" ca="1" si="63"/>
        <v>0</v>
      </c>
      <c r="U502" s="101">
        <f t="shared" si="64"/>
        <v>0</v>
      </c>
      <c r="V502" s="101">
        <f t="shared" ca="1" si="65"/>
        <v>-33.162012279614679</v>
      </c>
    </row>
    <row r="503" spans="2:22" x14ac:dyDescent="0.3">
      <c r="B503" s="13">
        <v>2023</v>
      </c>
      <c r="C503" s="13">
        <v>1</v>
      </c>
      <c r="D503" s="13">
        <v>19</v>
      </c>
      <c r="E503" s="83" t="s">
        <v>118</v>
      </c>
      <c r="F503" s="13">
        <v>5</v>
      </c>
      <c r="G503" s="13">
        <v>8</v>
      </c>
      <c r="H503" s="13" t="s">
        <v>69</v>
      </c>
      <c r="I503" s="13" t="s">
        <v>54</v>
      </c>
      <c r="J503" s="13"/>
      <c r="K503" s="13" t="s">
        <v>27</v>
      </c>
      <c r="L503" s="12">
        <f t="shared" ca="1" si="58"/>
        <v>1.6753403667901376</v>
      </c>
      <c r="M503" s="101">
        <f t="shared" ca="1" si="59"/>
        <v>8.8240177118836555E-2</v>
      </c>
      <c r="N503" s="101">
        <f t="shared" ca="1" si="66"/>
        <v>29.052840989349459</v>
      </c>
      <c r="O503" s="101">
        <f t="shared" ca="1" si="60"/>
        <v>0.18076922557665584</v>
      </c>
      <c r="Q503" s="12">
        <f t="shared" ca="1" si="61"/>
        <v>2.580784460552906</v>
      </c>
      <c r="R503" s="101">
        <f t="shared" ca="1" si="62"/>
        <v>7.6645842537018338E-2</v>
      </c>
      <c r="S503" s="13"/>
      <c r="T503" s="101">
        <f t="shared" ca="1" si="63"/>
        <v>0</v>
      </c>
      <c r="U503" s="101">
        <f t="shared" si="64"/>
        <v>0</v>
      </c>
      <c r="V503" s="101">
        <f t="shared" ca="1" si="65"/>
        <v>-33.315303964688717</v>
      </c>
    </row>
    <row r="504" spans="2:22" x14ac:dyDescent="0.3">
      <c r="B504" s="13">
        <v>2023</v>
      </c>
      <c r="C504" s="13">
        <v>1</v>
      </c>
      <c r="D504" s="13">
        <v>19</v>
      </c>
      <c r="E504" s="83" t="s">
        <v>118</v>
      </c>
      <c r="F504" s="13">
        <v>5</v>
      </c>
      <c r="G504" s="13">
        <v>9</v>
      </c>
      <c r="H504" s="13" t="s">
        <v>69</v>
      </c>
      <c r="I504" s="13" t="s">
        <v>54</v>
      </c>
      <c r="J504" s="13"/>
      <c r="K504" s="13" t="s">
        <v>27</v>
      </c>
      <c r="L504" s="12">
        <f t="shared" ca="1" si="58"/>
        <v>1.5135564906190924</v>
      </c>
      <c r="M504" s="101">
        <f t="shared" ca="1" si="59"/>
        <v>7.9719020360907597E-2</v>
      </c>
      <c r="N504" s="101">
        <f t="shared" ca="1" si="66"/>
        <v>29.052840989349459</v>
      </c>
      <c r="O504" s="101">
        <f t="shared" ca="1" si="60"/>
        <v>0.16331274533780005</v>
      </c>
      <c r="Q504" s="12">
        <f t="shared" ca="1" si="61"/>
        <v>5.6000000000000005</v>
      </c>
      <c r="R504" s="101">
        <f t="shared" ca="1" si="62"/>
        <v>0.34591744306909389</v>
      </c>
      <c r="S504" s="13"/>
      <c r="T504" s="101">
        <f t="shared" ca="1" si="63"/>
        <v>0</v>
      </c>
      <c r="U504" s="101">
        <f t="shared" si="64"/>
        <v>0</v>
      </c>
      <c r="V504" s="101">
        <f t="shared" ca="1" si="65"/>
        <v>-34.007138850826898</v>
      </c>
    </row>
    <row r="505" spans="2:22" x14ac:dyDescent="0.3">
      <c r="B505" s="13">
        <v>2023</v>
      </c>
      <c r="C505" s="13">
        <v>1</v>
      </c>
      <c r="D505" s="13">
        <v>19</v>
      </c>
      <c r="E505" s="83" t="s">
        <v>118</v>
      </c>
      <c r="F505" s="13">
        <v>5</v>
      </c>
      <c r="G505" s="13">
        <v>10</v>
      </c>
      <c r="H505" s="13" t="s">
        <v>70</v>
      </c>
      <c r="I505" s="13" t="s">
        <v>54</v>
      </c>
      <c r="J505" s="13"/>
      <c r="K505" s="13" t="s">
        <v>27</v>
      </c>
      <c r="L505" s="12">
        <f t="shared" ca="1" si="58"/>
        <v>1.8188554595162614</v>
      </c>
      <c r="M505" s="101">
        <f t="shared" ca="1" si="59"/>
        <v>5.7584963848284834E-2</v>
      </c>
      <c r="N505" s="101">
        <f t="shared" ca="1" si="66"/>
        <v>29.052840989349459</v>
      </c>
      <c r="O505" s="101">
        <f t="shared" ca="1" si="60"/>
        <v>5.7584963848284834E-2</v>
      </c>
      <c r="Q505" s="12">
        <f t="shared" ca="1" si="61"/>
        <v>0</v>
      </c>
      <c r="R505" s="101">
        <f t="shared" ca="1" si="62"/>
        <v>0</v>
      </c>
      <c r="S505" s="13"/>
      <c r="T505" s="101">
        <f t="shared" ca="1" si="63"/>
        <v>5.7584963848284834E-2</v>
      </c>
      <c r="U505" s="101">
        <f t="shared" si="64"/>
        <v>0</v>
      </c>
      <c r="V505" s="101">
        <f t="shared" ca="1" si="65"/>
        <v>-33.949553886978613</v>
      </c>
    </row>
    <row r="506" spans="2:22" x14ac:dyDescent="0.3">
      <c r="B506" s="13">
        <v>2023</v>
      </c>
      <c r="C506" s="13">
        <v>1</v>
      </c>
      <c r="D506" s="13">
        <v>19</v>
      </c>
      <c r="E506" s="83" t="s">
        <v>118</v>
      </c>
      <c r="F506" s="13">
        <v>5</v>
      </c>
      <c r="G506" s="13">
        <v>11</v>
      </c>
      <c r="H506" s="13" t="s">
        <v>70</v>
      </c>
      <c r="I506" s="13" t="s">
        <v>54</v>
      </c>
      <c r="J506" s="13"/>
      <c r="K506" s="13" t="s">
        <v>27</v>
      </c>
      <c r="L506" s="12">
        <f t="shared" ca="1" si="58"/>
        <v>1.3786866112388789</v>
      </c>
      <c r="M506" s="101">
        <f t="shared" ca="1" si="59"/>
        <v>4.3649218111822909E-2</v>
      </c>
      <c r="N506" s="101">
        <f t="shared" ca="1" si="66"/>
        <v>29.052840989349459</v>
      </c>
      <c r="O506" s="101">
        <f t="shared" ca="1" si="60"/>
        <v>4.3649218111822909E-2</v>
      </c>
      <c r="Q506" s="12">
        <f t="shared" ca="1" si="61"/>
        <v>5.6000000000000005</v>
      </c>
      <c r="R506" s="101">
        <f t="shared" ca="1" si="62"/>
        <v>0.35733417835862896</v>
      </c>
      <c r="S506" s="13"/>
      <c r="T506" s="101">
        <f t="shared" ca="1" si="63"/>
        <v>0</v>
      </c>
      <c r="U506" s="101">
        <f t="shared" si="64"/>
        <v>0</v>
      </c>
      <c r="V506" s="101">
        <f t="shared" ca="1" si="65"/>
        <v>-34.664222243695868</v>
      </c>
    </row>
    <row r="507" spans="2:22" x14ac:dyDescent="0.3">
      <c r="B507" s="13">
        <v>2023</v>
      </c>
      <c r="C507" s="13">
        <v>1</v>
      </c>
      <c r="D507" s="13">
        <v>19</v>
      </c>
      <c r="E507" s="83" t="s">
        <v>118</v>
      </c>
      <c r="F507" s="13">
        <v>5</v>
      </c>
      <c r="G507" s="13">
        <v>12</v>
      </c>
      <c r="H507" s="13" t="s">
        <v>70</v>
      </c>
      <c r="I507" s="13" t="s">
        <v>54</v>
      </c>
      <c r="J507" s="13"/>
      <c r="K507" s="13" t="s">
        <v>27</v>
      </c>
      <c r="L507" s="12">
        <f t="shared" ca="1" si="58"/>
        <v>1.0762789810298081</v>
      </c>
      <c r="M507" s="101">
        <f t="shared" ca="1" si="59"/>
        <v>3.4074992539403728E-2</v>
      </c>
      <c r="N507" s="101">
        <f t="shared" ca="1" si="66"/>
        <v>29.052840989349459</v>
      </c>
      <c r="O507" s="101">
        <f t="shared" ca="1" si="60"/>
        <v>3.4074992539403728E-2</v>
      </c>
      <c r="Q507" s="12">
        <f t="shared" ca="1" si="61"/>
        <v>2.9426765713454879</v>
      </c>
      <c r="R507" s="101">
        <f t="shared" ca="1" si="62"/>
        <v>0.1579905560202223</v>
      </c>
      <c r="S507" s="13"/>
      <c r="T507" s="101">
        <f t="shared" ca="1" si="63"/>
        <v>0</v>
      </c>
      <c r="U507" s="101">
        <f t="shared" si="64"/>
        <v>0</v>
      </c>
      <c r="V507" s="101">
        <f t="shared" ca="1" si="65"/>
        <v>-34.980203355736315</v>
      </c>
    </row>
    <row r="508" spans="2:22" x14ac:dyDescent="0.3">
      <c r="B508" s="13">
        <v>2023</v>
      </c>
      <c r="C508" s="13">
        <v>1</v>
      </c>
      <c r="D508" s="13">
        <v>19</v>
      </c>
      <c r="E508" s="83" t="s">
        <v>118</v>
      </c>
      <c r="F508" s="13">
        <v>5</v>
      </c>
      <c r="G508" s="13">
        <v>13</v>
      </c>
      <c r="H508" s="13" t="s">
        <v>70</v>
      </c>
      <c r="I508" s="13" t="s">
        <v>54</v>
      </c>
      <c r="J508" s="13"/>
      <c r="K508" s="13" t="s">
        <v>27</v>
      </c>
      <c r="L508" s="12">
        <f t="shared" ca="1" si="58"/>
        <v>1.6762379329337911</v>
      </c>
      <c r="M508" s="101">
        <f t="shared" ca="1" si="59"/>
        <v>5.3069692956683824E-2</v>
      </c>
      <c r="N508" s="101">
        <f t="shared" ca="1" si="66"/>
        <v>29.052840989349459</v>
      </c>
      <c r="O508" s="101">
        <f t="shared" ca="1" si="60"/>
        <v>5.3069692956683824E-2</v>
      </c>
      <c r="Q508" s="12">
        <f t="shared" ca="1" si="61"/>
        <v>4.9828147027839975</v>
      </c>
      <c r="R508" s="101">
        <f t="shared" ca="1" si="62"/>
        <v>0.27990172356782</v>
      </c>
      <c r="S508" s="13"/>
      <c r="T508" s="101">
        <f t="shared" ca="1" si="63"/>
        <v>0</v>
      </c>
      <c r="U508" s="101">
        <f t="shared" si="64"/>
        <v>0</v>
      </c>
      <c r="V508" s="101">
        <f t="shared" ca="1" si="65"/>
        <v>-35.54000680287195</v>
      </c>
    </row>
    <row r="509" spans="2:22" x14ac:dyDescent="0.3">
      <c r="B509" s="13">
        <v>2023</v>
      </c>
      <c r="C509" s="13">
        <v>1</v>
      </c>
      <c r="D509" s="13">
        <v>19</v>
      </c>
      <c r="E509" s="83" t="s">
        <v>118</v>
      </c>
      <c r="F509" s="13">
        <v>5</v>
      </c>
      <c r="G509" s="13">
        <v>14</v>
      </c>
      <c r="H509" s="13" t="s">
        <v>70</v>
      </c>
      <c r="I509" s="13" t="s">
        <v>54</v>
      </c>
      <c r="J509" s="13"/>
      <c r="K509" s="13" t="s">
        <v>27</v>
      </c>
      <c r="L509" s="12">
        <f t="shared" ca="1" si="58"/>
        <v>1.7786166301465376</v>
      </c>
      <c r="M509" s="101">
        <f t="shared" ca="1" si="59"/>
        <v>5.6311002510439384E-2</v>
      </c>
      <c r="N509" s="101">
        <f t="shared" ca="1" si="66"/>
        <v>29.052840989349459</v>
      </c>
      <c r="O509" s="101">
        <f t="shared" ca="1" si="60"/>
        <v>5.6311002510439384E-2</v>
      </c>
      <c r="Q509" s="12">
        <f t="shared" ca="1" si="61"/>
        <v>0</v>
      </c>
      <c r="R509" s="101">
        <f t="shared" ca="1" si="62"/>
        <v>0</v>
      </c>
      <c r="S509" s="13"/>
      <c r="T509" s="101">
        <f t="shared" ca="1" si="63"/>
        <v>5.6311002510439384E-2</v>
      </c>
      <c r="U509" s="101">
        <f t="shared" si="64"/>
        <v>0</v>
      </c>
      <c r="V509" s="101">
        <f t="shared" ca="1" si="65"/>
        <v>-35.483695800361509</v>
      </c>
    </row>
    <row r="510" spans="2:22" x14ac:dyDescent="0.3">
      <c r="B510" s="13">
        <v>2023</v>
      </c>
      <c r="C510" s="13">
        <v>1</v>
      </c>
      <c r="D510" s="13">
        <v>19</v>
      </c>
      <c r="E510" s="83" t="s">
        <v>118</v>
      </c>
      <c r="F510" s="13">
        <v>5</v>
      </c>
      <c r="G510" s="13">
        <v>15</v>
      </c>
      <c r="H510" s="13" t="s">
        <v>70</v>
      </c>
      <c r="I510" s="13" t="s">
        <v>54</v>
      </c>
      <c r="J510" s="13"/>
      <c r="K510" s="13" t="s">
        <v>27</v>
      </c>
      <c r="L510" s="12">
        <f t="shared" ca="1" si="58"/>
        <v>1.4889505347546363</v>
      </c>
      <c r="M510" s="101">
        <f t="shared" ca="1" si="59"/>
        <v>4.7140173930331784E-2</v>
      </c>
      <c r="N510" s="101">
        <f t="shared" ca="1" si="66"/>
        <v>29.052840989349459</v>
      </c>
      <c r="O510" s="101">
        <f t="shared" ca="1" si="60"/>
        <v>4.7140173930331784E-2</v>
      </c>
      <c r="Q510" s="12">
        <f t="shared" ca="1" si="61"/>
        <v>5.6000000000000005</v>
      </c>
      <c r="R510" s="101">
        <f t="shared" ca="1" si="62"/>
        <v>0.3480003372330201</v>
      </c>
      <c r="S510" s="13"/>
      <c r="T510" s="101">
        <f t="shared" ca="1" si="63"/>
        <v>0</v>
      </c>
      <c r="U510" s="101">
        <f t="shared" si="64"/>
        <v>0</v>
      </c>
      <c r="V510" s="101">
        <f t="shared" ca="1" si="65"/>
        <v>-36.179696474827544</v>
      </c>
    </row>
    <row r="511" spans="2:22" x14ac:dyDescent="0.3">
      <c r="B511" s="13">
        <v>2023</v>
      </c>
      <c r="C511" s="13">
        <v>1</v>
      </c>
      <c r="D511" s="13">
        <v>19</v>
      </c>
      <c r="E511" s="83" t="s">
        <v>118</v>
      </c>
      <c r="F511" s="13">
        <v>5</v>
      </c>
      <c r="G511" s="13">
        <v>16</v>
      </c>
      <c r="H511" s="13" t="s">
        <v>71</v>
      </c>
      <c r="I511" s="13" t="s">
        <v>54</v>
      </c>
      <c r="J511" s="13"/>
      <c r="K511" s="13" t="s">
        <v>27</v>
      </c>
      <c r="L511" s="12">
        <f t="shared" ca="1" si="58"/>
        <v>1.5943960245791193</v>
      </c>
      <c r="M511" s="101">
        <f t="shared" ca="1" si="59"/>
        <v>0.13888783770108709</v>
      </c>
      <c r="N511" s="101">
        <f t="shared" ca="1" si="66"/>
        <v>29.367601337868454</v>
      </c>
      <c r="O511" s="101">
        <f t="shared" ca="1" si="60"/>
        <v>0.44938051952762476</v>
      </c>
      <c r="Q511" s="12">
        <f t="shared" ca="1" si="61"/>
        <v>5.6000000000000005</v>
      </c>
      <c r="R511" s="101">
        <f t="shared" ca="1" si="62"/>
        <v>0.33907437651937755</v>
      </c>
      <c r="S511" s="13"/>
      <c r="T511" s="101">
        <f t="shared" ca="1" si="63"/>
        <v>0</v>
      </c>
      <c r="U511" s="101">
        <f t="shared" ca="1" si="64"/>
        <v>0.31476034851899448</v>
      </c>
      <c r="V511" s="101">
        <f t="shared" ca="1" si="65"/>
        <v>-36.543084879347305</v>
      </c>
    </row>
    <row r="512" spans="2:22" x14ac:dyDescent="0.3">
      <c r="B512" s="13">
        <v>2023</v>
      </c>
      <c r="C512" s="13">
        <v>1</v>
      </c>
      <c r="D512" s="13">
        <v>19</v>
      </c>
      <c r="E512" s="83" t="s">
        <v>118</v>
      </c>
      <c r="F512" s="13">
        <v>5</v>
      </c>
      <c r="G512" s="13">
        <v>17</v>
      </c>
      <c r="H512" s="13" t="s">
        <v>71</v>
      </c>
      <c r="I512" s="13" t="s">
        <v>54</v>
      </c>
      <c r="J512" s="13"/>
      <c r="K512" s="13" t="s">
        <v>27</v>
      </c>
      <c r="L512" s="12">
        <f t="shared" ref="L512:L575" ca="1" si="67">IF(K512="Weekday",_xlfn.NORM.INV(RAND(),VLOOKUP(G512,$J$5:$N$28,4),VLOOKUP(G512,$J$5:$N$28,5)),_xlfn.NORM.INV(RAND(),VLOOKUP(G512,$P$5:$T$28,4),VLOOKUP(G512,$P$5:$T$28,5)))*VLOOKUP(C512,$P$32:$R$43,3)</f>
        <v>1.8889152266624081</v>
      </c>
      <c r="M512" s="101">
        <f t="shared" ref="M512:M575" ca="1" si="68">IF(I512="Winter",VLOOKUP(G512,$J$40:$L$43,3),VLOOKUP(G512,$J$40:$L$43,2))*L512</f>
        <v>0.16454340539456239</v>
      </c>
      <c r="N512" s="101">
        <f t="shared" ca="1" si="66"/>
        <v>29.740504685532059</v>
      </c>
      <c r="O512" s="101">
        <f t="shared" ref="O512:O575" ca="1" si="69">IF(I512="Winter",VLOOKUP(G512,$J$46:$L$49,3),VLOOKUP(G512,$J$46:$L$49,2))*L512</f>
        <v>0.53239075663479973</v>
      </c>
      <c r="Q512" s="12">
        <f t="shared" ref="Q512:Q575" ca="1" si="70">MIN(MAX(AND(IF(G512&gt;=VLOOKUP(C512,$O$46:$T$57,5),1,0),IF(G512&lt;=VLOOKUP(C512,$O$46:$T$57,6),1,0))*$G$50*_xlfn.NORM.INV(RAND(),VLOOKUP(C512,$B$4:$F$15,4),VLOOKUP(C512,$B$4:$F$15,4)),0),0.2)*$G$51</f>
        <v>1.3968747253766551</v>
      </c>
      <c r="R512" s="101">
        <f t="shared" ref="R512:R575" ca="1" si="71">MAX(Q512-L512,0)*$G$52</f>
        <v>0</v>
      </c>
      <c r="S512" s="13"/>
      <c r="T512" s="101">
        <f t="shared" ref="T512:T575" ca="1" si="72">MAX(L512-Q512,0)*IF(I512="Winter",VLOOKUP(G512,$J$40:$L$43,3),VLOOKUP(G512,$J$40:$L$43,2))</f>
        <v>4.2861648067001941E-2</v>
      </c>
      <c r="U512" s="101">
        <f t="shared" ca="1" si="64"/>
        <v>0.37290334766360372</v>
      </c>
      <c r="V512" s="101">
        <f t="shared" ca="1" si="65"/>
        <v>-36.1273198836167</v>
      </c>
    </row>
    <row r="513" spans="2:22" x14ac:dyDescent="0.3">
      <c r="B513" s="13">
        <v>2023</v>
      </c>
      <c r="C513" s="13">
        <v>1</v>
      </c>
      <c r="D513" s="13">
        <v>19</v>
      </c>
      <c r="E513" s="83" t="s">
        <v>118</v>
      </c>
      <c r="F513" s="13">
        <v>5</v>
      </c>
      <c r="G513" s="13">
        <v>18</v>
      </c>
      <c r="H513" s="13" t="s">
        <v>71</v>
      </c>
      <c r="I513" s="13" t="s">
        <v>54</v>
      </c>
      <c r="J513" s="13"/>
      <c r="K513" s="13" t="s">
        <v>27</v>
      </c>
      <c r="L513" s="12">
        <f t="shared" ca="1" si="67"/>
        <v>1.7810616161485751</v>
      </c>
      <c r="M513" s="101">
        <f t="shared" ca="1" si="68"/>
        <v>0.1551482773827024</v>
      </c>
      <c r="N513" s="101">
        <f t="shared" ca="1" si="66"/>
        <v>30.092115932920056</v>
      </c>
      <c r="O513" s="101">
        <f t="shared" ca="1" si="69"/>
        <v>0.50199221651147585</v>
      </c>
      <c r="Q513" s="12">
        <f t="shared" ca="1" si="70"/>
        <v>0</v>
      </c>
      <c r="R513" s="101">
        <f t="shared" ca="1" si="71"/>
        <v>0</v>
      </c>
      <c r="S513" s="13"/>
      <c r="T513" s="101">
        <f t="shared" ca="1" si="72"/>
        <v>0.1551482773827024</v>
      </c>
      <c r="U513" s="101">
        <f t="shared" ref="U513:U576" ca="1" si="73">IF(H513="On-Peak",IF(I513="Winter",((L513*$D$48)/60),((L513*$D$47)/60)),0)</f>
        <v>0.35161124738799787</v>
      </c>
      <c r="V513" s="101">
        <f t="shared" ref="V513:V576" ca="1" si="74">V512+MAX(T513-R513,0)-MAX(R513-T513,0)+MAX(U513-R513,0)-MAX(R513-U513,0)</f>
        <v>-35.620560358845999</v>
      </c>
    </row>
    <row r="514" spans="2:22" x14ac:dyDescent="0.3">
      <c r="B514" s="13">
        <v>2023</v>
      </c>
      <c r="C514" s="13">
        <v>1</v>
      </c>
      <c r="D514" s="13">
        <v>19</v>
      </c>
      <c r="E514" s="83" t="s">
        <v>118</v>
      </c>
      <c r="F514" s="13">
        <v>5</v>
      </c>
      <c r="G514" s="13">
        <v>19</v>
      </c>
      <c r="H514" s="13" t="s">
        <v>71</v>
      </c>
      <c r="I514" s="13" t="s">
        <v>54</v>
      </c>
      <c r="J514" s="13"/>
      <c r="K514" s="13" t="s">
        <v>27</v>
      </c>
      <c r="L514" s="12">
        <f t="shared" ca="1" si="67"/>
        <v>1.7219972144617355</v>
      </c>
      <c r="M514" s="101">
        <f t="shared" ca="1" si="68"/>
        <v>0.1500031773517618</v>
      </c>
      <c r="N514" s="101">
        <f t="shared" ca="1" si="66"/>
        <v>30.432066883008378</v>
      </c>
      <c r="O514" s="101">
        <f t="shared" ca="1" si="69"/>
        <v>0.48534491489604015</v>
      </c>
      <c r="Q514" s="12">
        <f t="shared" ca="1" si="70"/>
        <v>0</v>
      </c>
      <c r="R514" s="101">
        <f t="shared" ca="1" si="71"/>
        <v>0</v>
      </c>
      <c r="S514" s="13"/>
      <c r="T514" s="101">
        <f t="shared" ca="1" si="72"/>
        <v>0.1500031773517618</v>
      </c>
      <c r="U514" s="101">
        <f t="shared" ca="1" si="73"/>
        <v>0.33995095008832094</v>
      </c>
      <c r="V514" s="101">
        <f t="shared" ca="1" si="74"/>
        <v>-35.130606231405913</v>
      </c>
    </row>
    <row r="515" spans="2:22" x14ac:dyDescent="0.3">
      <c r="B515" s="13">
        <v>2023</v>
      </c>
      <c r="C515" s="13">
        <v>1</v>
      </c>
      <c r="D515" s="13">
        <v>19</v>
      </c>
      <c r="E515" s="83" t="s">
        <v>118</v>
      </c>
      <c r="F515" s="13">
        <v>5</v>
      </c>
      <c r="G515" s="13">
        <v>20</v>
      </c>
      <c r="H515" s="13" t="s">
        <v>69</v>
      </c>
      <c r="I515" s="13" t="s">
        <v>54</v>
      </c>
      <c r="J515" s="13"/>
      <c r="K515" s="13" t="s">
        <v>27</v>
      </c>
      <c r="L515" s="12">
        <f t="shared" ca="1" si="67"/>
        <v>2.5586337624425064</v>
      </c>
      <c r="M515" s="101">
        <f t="shared" ca="1" si="68"/>
        <v>0.13476324026784681</v>
      </c>
      <c r="N515" s="101">
        <f t="shared" ca="1" si="66"/>
        <v>30.432066883008378</v>
      </c>
      <c r="O515" s="101">
        <f t="shared" ca="1" si="69"/>
        <v>0.27607658296754645</v>
      </c>
      <c r="Q515" s="12">
        <f t="shared" ca="1" si="70"/>
        <v>0</v>
      </c>
      <c r="R515" s="101">
        <f t="shared" ca="1" si="71"/>
        <v>0</v>
      </c>
      <c r="S515" s="13"/>
      <c r="T515" s="101">
        <f t="shared" ca="1" si="72"/>
        <v>0.13476324026784681</v>
      </c>
      <c r="U515" s="101">
        <f t="shared" si="73"/>
        <v>0</v>
      </c>
      <c r="V515" s="101">
        <f t="shared" ca="1" si="74"/>
        <v>-34.995842991138069</v>
      </c>
    </row>
    <row r="516" spans="2:22" x14ac:dyDescent="0.3">
      <c r="B516" s="13">
        <v>2023</v>
      </c>
      <c r="C516" s="13">
        <v>1</v>
      </c>
      <c r="D516" s="13">
        <v>19</v>
      </c>
      <c r="E516" s="83" t="s">
        <v>118</v>
      </c>
      <c r="F516" s="13">
        <v>5</v>
      </c>
      <c r="G516" s="13">
        <v>21</v>
      </c>
      <c r="H516" s="13" t="s">
        <v>69</v>
      </c>
      <c r="I516" s="13" t="s">
        <v>54</v>
      </c>
      <c r="J516" s="13"/>
      <c r="K516" s="13" t="s">
        <v>27</v>
      </c>
      <c r="L516" s="12">
        <f t="shared" ca="1" si="67"/>
        <v>2.1036790423492593</v>
      </c>
      <c r="M516" s="101">
        <f t="shared" ca="1" si="68"/>
        <v>0.11080077516053549</v>
      </c>
      <c r="N516" s="101">
        <f t="shared" ca="1" si="66"/>
        <v>30.432066883008378</v>
      </c>
      <c r="O516" s="101">
        <f t="shared" ca="1" si="69"/>
        <v>0.22698696866948506</v>
      </c>
      <c r="Q516" s="12">
        <f t="shared" ca="1" si="70"/>
        <v>0</v>
      </c>
      <c r="R516" s="101">
        <f t="shared" ca="1" si="71"/>
        <v>0</v>
      </c>
      <c r="S516" s="13"/>
      <c r="T516" s="101">
        <f t="shared" ca="1" si="72"/>
        <v>0.11080077516053549</v>
      </c>
      <c r="U516" s="101">
        <f t="shared" si="73"/>
        <v>0</v>
      </c>
      <c r="V516" s="101">
        <f t="shared" ca="1" si="74"/>
        <v>-34.885042215977535</v>
      </c>
    </row>
    <row r="517" spans="2:22" x14ac:dyDescent="0.3">
      <c r="B517" s="13">
        <v>2023</v>
      </c>
      <c r="C517" s="13">
        <v>1</v>
      </c>
      <c r="D517" s="13">
        <v>19</v>
      </c>
      <c r="E517" s="83" t="s">
        <v>118</v>
      </c>
      <c r="F517" s="13">
        <v>5</v>
      </c>
      <c r="G517" s="13">
        <v>22</v>
      </c>
      <c r="H517" s="13" t="s">
        <v>69</v>
      </c>
      <c r="I517" s="13" t="s">
        <v>54</v>
      </c>
      <c r="J517" s="13"/>
      <c r="K517" s="13" t="s">
        <v>27</v>
      </c>
      <c r="L517" s="12">
        <f t="shared" ca="1" si="67"/>
        <v>2.4905087715569021</v>
      </c>
      <c r="M517" s="101">
        <f t="shared" ca="1" si="68"/>
        <v>0.13117509699790203</v>
      </c>
      <c r="N517" s="101">
        <f t="shared" ca="1" si="66"/>
        <v>30.432066883008378</v>
      </c>
      <c r="O517" s="101">
        <f t="shared" ca="1" si="69"/>
        <v>0.26872589645098971</v>
      </c>
      <c r="Q517" s="12">
        <f t="shared" ca="1" si="70"/>
        <v>0</v>
      </c>
      <c r="R517" s="101">
        <f t="shared" ca="1" si="71"/>
        <v>0</v>
      </c>
      <c r="S517" s="13"/>
      <c r="T517" s="101">
        <f t="shared" ca="1" si="72"/>
        <v>0.13117509699790203</v>
      </c>
      <c r="U517" s="101">
        <f t="shared" si="73"/>
        <v>0</v>
      </c>
      <c r="V517" s="101">
        <f t="shared" ca="1" si="74"/>
        <v>-34.753867118979635</v>
      </c>
    </row>
    <row r="518" spans="2:22" x14ac:dyDescent="0.3">
      <c r="B518" s="13">
        <v>2023</v>
      </c>
      <c r="C518" s="13">
        <v>1</v>
      </c>
      <c r="D518" s="13">
        <v>19</v>
      </c>
      <c r="E518" s="83" t="s">
        <v>118</v>
      </c>
      <c r="F518" s="13">
        <v>5</v>
      </c>
      <c r="G518" s="13">
        <v>23</v>
      </c>
      <c r="H518" s="13" t="s">
        <v>69</v>
      </c>
      <c r="I518" s="13" t="s">
        <v>54</v>
      </c>
      <c r="J518" s="13"/>
      <c r="K518" s="13" t="s">
        <v>27</v>
      </c>
      <c r="L518" s="12">
        <f t="shared" ca="1" si="67"/>
        <v>1.7660243881898037</v>
      </c>
      <c r="M518" s="101">
        <f t="shared" ca="1" si="68"/>
        <v>9.3016504525956958E-2</v>
      </c>
      <c r="N518" s="101">
        <f t="shared" ca="1" si="66"/>
        <v>30.432066883008378</v>
      </c>
      <c r="O518" s="101">
        <f t="shared" ca="1" si="69"/>
        <v>0.19055403148567981</v>
      </c>
      <c r="Q518" s="12">
        <f t="shared" ca="1" si="70"/>
        <v>0</v>
      </c>
      <c r="R518" s="101">
        <f t="shared" ca="1" si="71"/>
        <v>0</v>
      </c>
      <c r="S518" s="13"/>
      <c r="T518" s="101">
        <f t="shared" ca="1" si="72"/>
        <v>9.3016504525956958E-2</v>
      </c>
      <c r="U518" s="101">
        <f t="shared" si="73"/>
        <v>0</v>
      </c>
      <c r="V518" s="101">
        <f t="shared" ca="1" si="74"/>
        <v>-34.660850614453679</v>
      </c>
    </row>
    <row r="519" spans="2:22" x14ac:dyDescent="0.3">
      <c r="B519" s="13">
        <v>2023</v>
      </c>
      <c r="C519" s="13">
        <v>1</v>
      </c>
      <c r="D519" s="13">
        <v>20</v>
      </c>
      <c r="E519" s="83" t="s">
        <v>119</v>
      </c>
      <c r="F519" s="13">
        <v>6</v>
      </c>
      <c r="G519" s="13">
        <v>0</v>
      </c>
      <c r="H519" s="13" t="s">
        <v>69</v>
      </c>
      <c r="I519" s="13" t="s">
        <v>54</v>
      </c>
      <c r="J519" s="13"/>
      <c r="K519" s="13" t="s">
        <v>28</v>
      </c>
      <c r="L519" s="12">
        <f t="shared" ca="1" si="67"/>
        <v>2.1225553897676597</v>
      </c>
      <c r="M519" s="101">
        <f t="shared" ca="1" si="68"/>
        <v>0.11179499237906264</v>
      </c>
      <c r="N519" s="101">
        <f t="shared" ca="1" si="66"/>
        <v>30.432066883008378</v>
      </c>
      <c r="O519" s="101">
        <f t="shared" ca="1" si="69"/>
        <v>0.22902372655593048</v>
      </c>
      <c r="Q519" s="12">
        <f t="shared" ca="1" si="70"/>
        <v>0</v>
      </c>
      <c r="R519" s="101">
        <f t="shared" ca="1" si="71"/>
        <v>0</v>
      </c>
      <c r="S519" s="13"/>
      <c r="T519" s="101">
        <f t="shared" ca="1" si="72"/>
        <v>0.11179499237906264</v>
      </c>
      <c r="U519" s="101">
        <f t="shared" si="73"/>
        <v>0</v>
      </c>
      <c r="V519" s="101">
        <f t="shared" ca="1" si="74"/>
        <v>-34.549055622074619</v>
      </c>
    </row>
    <row r="520" spans="2:22" x14ac:dyDescent="0.3">
      <c r="B520" s="13">
        <v>2023</v>
      </c>
      <c r="C520" s="13">
        <v>1</v>
      </c>
      <c r="D520" s="13">
        <v>20</v>
      </c>
      <c r="E520" s="83" t="s">
        <v>119</v>
      </c>
      <c r="F520" s="13">
        <v>6</v>
      </c>
      <c r="G520" s="13">
        <v>1</v>
      </c>
      <c r="H520" s="13" t="s">
        <v>69</v>
      </c>
      <c r="I520" s="13" t="s">
        <v>54</v>
      </c>
      <c r="J520" s="13"/>
      <c r="K520" s="13" t="s">
        <v>28</v>
      </c>
      <c r="L520" s="12">
        <f t="shared" ca="1" si="67"/>
        <v>1.071049497556166</v>
      </c>
      <c r="M520" s="101">
        <f t="shared" ca="1" si="68"/>
        <v>5.6412177036283262E-2</v>
      </c>
      <c r="N520" s="101">
        <f t="shared" ca="1" si="66"/>
        <v>30.432066883008378</v>
      </c>
      <c r="O520" s="101">
        <f t="shared" ca="1" si="69"/>
        <v>0.11556624078631031</v>
      </c>
      <c r="Q520" s="12">
        <f t="shared" ca="1" si="70"/>
        <v>0</v>
      </c>
      <c r="R520" s="101">
        <f t="shared" ca="1" si="71"/>
        <v>0</v>
      </c>
      <c r="S520" s="13"/>
      <c r="T520" s="101">
        <f t="shared" ca="1" si="72"/>
        <v>5.6412177036283262E-2</v>
      </c>
      <c r="U520" s="101">
        <f t="shared" si="73"/>
        <v>0</v>
      </c>
      <c r="V520" s="101">
        <f t="shared" ca="1" si="74"/>
        <v>-34.492643445038333</v>
      </c>
    </row>
    <row r="521" spans="2:22" x14ac:dyDescent="0.3">
      <c r="B521" s="13">
        <v>2023</v>
      </c>
      <c r="C521" s="13">
        <v>1</v>
      </c>
      <c r="D521" s="13">
        <v>20</v>
      </c>
      <c r="E521" s="83" t="s">
        <v>119</v>
      </c>
      <c r="F521" s="13">
        <v>6</v>
      </c>
      <c r="G521" s="13">
        <v>2</v>
      </c>
      <c r="H521" s="13" t="s">
        <v>69</v>
      </c>
      <c r="I521" s="13" t="s">
        <v>54</v>
      </c>
      <c r="J521" s="13"/>
      <c r="K521" s="13" t="s">
        <v>28</v>
      </c>
      <c r="L521" s="12">
        <f t="shared" ca="1" si="67"/>
        <v>1.0420774378745932</v>
      </c>
      <c r="M521" s="101">
        <f t="shared" ca="1" si="68"/>
        <v>5.4886218652854826E-2</v>
      </c>
      <c r="N521" s="101">
        <f t="shared" ca="1" si="66"/>
        <v>30.432066883008378</v>
      </c>
      <c r="O521" s="101">
        <f t="shared" ca="1" si="69"/>
        <v>0.1124401555466686</v>
      </c>
      <c r="Q521" s="12">
        <f t="shared" ca="1" si="70"/>
        <v>0</v>
      </c>
      <c r="R521" s="101">
        <f t="shared" ca="1" si="71"/>
        <v>0</v>
      </c>
      <c r="S521" s="13"/>
      <c r="T521" s="101">
        <f t="shared" ca="1" si="72"/>
        <v>5.4886218652854826E-2</v>
      </c>
      <c r="U521" s="101">
        <f t="shared" si="73"/>
        <v>0</v>
      </c>
      <c r="V521" s="101">
        <f t="shared" ca="1" si="74"/>
        <v>-34.437757226385479</v>
      </c>
    </row>
    <row r="522" spans="2:22" x14ac:dyDescent="0.3">
      <c r="B522" s="13">
        <v>2023</v>
      </c>
      <c r="C522" s="13">
        <v>1</v>
      </c>
      <c r="D522" s="13">
        <v>20</v>
      </c>
      <c r="E522" s="83" t="s">
        <v>119</v>
      </c>
      <c r="F522" s="13">
        <v>6</v>
      </c>
      <c r="G522" s="13">
        <v>3</v>
      </c>
      <c r="H522" s="13" t="s">
        <v>69</v>
      </c>
      <c r="I522" s="13" t="s">
        <v>54</v>
      </c>
      <c r="J522" s="13"/>
      <c r="K522" s="13" t="s">
        <v>28</v>
      </c>
      <c r="L522" s="12">
        <f t="shared" ca="1" si="67"/>
        <v>1.231499121017247</v>
      </c>
      <c r="M522" s="101">
        <f t="shared" ca="1" si="68"/>
        <v>6.4863058703978405E-2</v>
      </c>
      <c r="N522" s="101">
        <f t="shared" ca="1" si="66"/>
        <v>30.432066883008378</v>
      </c>
      <c r="O522" s="101">
        <f t="shared" ca="1" si="69"/>
        <v>0.13287875515776096</v>
      </c>
      <c r="Q522" s="12">
        <f t="shared" ca="1" si="70"/>
        <v>0</v>
      </c>
      <c r="R522" s="101">
        <f t="shared" ca="1" si="71"/>
        <v>0</v>
      </c>
      <c r="S522" s="13"/>
      <c r="T522" s="101">
        <f t="shared" ca="1" si="72"/>
        <v>6.4863058703978405E-2</v>
      </c>
      <c r="U522" s="101">
        <f t="shared" si="73"/>
        <v>0</v>
      </c>
      <c r="V522" s="101">
        <f t="shared" ca="1" si="74"/>
        <v>-34.372894167681501</v>
      </c>
    </row>
    <row r="523" spans="2:22" x14ac:dyDescent="0.3">
      <c r="B523" s="13">
        <v>2023</v>
      </c>
      <c r="C523" s="13">
        <v>1</v>
      </c>
      <c r="D523" s="13">
        <v>20</v>
      </c>
      <c r="E523" s="83" t="s">
        <v>119</v>
      </c>
      <c r="F523" s="13">
        <v>6</v>
      </c>
      <c r="G523" s="13">
        <v>4</v>
      </c>
      <c r="H523" s="13" t="s">
        <v>69</v>
      </c>
      <c r="I523" s="13" t="s">
        <v>54</v>
      </c>
      <c r="J523" s="13"/>
      <c r="K523" s="13" t="s">
        <v>28</v>
      </c>
      <c r="L523" s="12">
        <f t="shared" ca="1" si="67"/>
        <v>1.1265166500915751</v>
      </c>
      <c r="M523" s="101">
        <f t="shared" ca="1" si="68"/>
        <v>5.9333631960323263E-2</v>
      </c>
      <c r="N523" s="101">
        <f t="shared" ca="1" si="66"/>
        <v>30.432066883008378</v>
      </c>
      <c r="O523" s="101">
        <f t="shared" ca="1" si="69"/>
        <v>0.12155114654488094</v>
      </c>
      <c r="Q523" s="12">
        <f t="shared" ca="1" si="70"/>
        <v>0</v>
      </c>
      <c r="R523" s="101">
        <f t="shared" ca="1" si="71"/>
        <v>0</v>
      </c>
      <c r="S523" s="13"/>
      <c r="T523" s="101">
        <f t="shared" ca="1" si="72"/>
        <v>5.9333631960323263E-2</v>
      </c>
      <c r="U523" s="101">
        <f t="shared" si="73"/>
        <v>0</v>
      </c>
      <c r="V523" s="101">
        <f t="shared" ca="1" si="74"/>
        <v>-34.31356053572118</v>
      </c>
    </row>
    <row r="524" spans="2:22" x14ac:dyDescent="0.3">
      <c r="B524" s="13">
        <v>2023</v>
      </c>
      <c r="C524" s="13">
        <v>1</v>
      </c>
      <c r="D524" s="13">
        <v>20</v>
      </c>
      <c r="E524" s="83" t="s">
        <v>119</v>
      </c>
      <c r="F524" s="13">
        <v>6</v>
      </c>
      <c r="G524" s="13">
        <v>5</v>
      </c>
      <c r="H524" s="13" t="s">
        <v>69</v>
      </c>
      <c r="I524" s="13" t="s">
        <v>54</v>
      </c>
      <c r="J524" s="13"/>
      <c r="K524" s="13" t="s">
        <v>28</v>
      </c>
      <c r="L524" s="12">
        <f t="shared" ca="1" si="67"/>
        <v>1.2801280013798826</v>
      </c>
      <c r="M524" s="101">
        <f t="shared" ca="1" si="68"/>
        <v>6.7424341832678411E-2</v>
      </c>
      <c r="N524" s="101">
        <f t="shared" ca="1" si="66"/>
        <v>30.432066883008378</v>
      </c>
      <c r="O524" s="101">
        <f t="shared" ca="1" si="69"/>
        <v>0.13812581134888932</v>
      </c>
      <c r="Q524" s="12">
        <f t="shared" ca="1" si="70"/>
        <v>0</v>
      </c>
      <c r="R524" s="101">
        <f t="shared" ca="1" si="71"/>
        <v>0</v>
      </c>
      <c r="S524" s="13"/>
      <c r="T524" s="101">
        <f t="shared" ca="1" si="72"/>
        <v>6.7424341832678411E-2</v>
      </c>
      <c r="U524" s="101">
        <f t="shared" si="73"/>
        <v>0</v>
      </c>
      <c r="V524" s="101">
        <f t="shared" ca="1" si="74"/>
        <v>-34.246136193888503</v>
      </c>
    </row>
    <row r="525" spans="2:22" x14ac:dyDescent="0.3">
      <c r="B525" s="13">
        <v>2023</v>
      </c>
      <c r="C525" s="13">
        <v>1</v>
      </c>
      <c r="D525" s="13">
        <v>20</v>
      </c>
      <c r="E525" s="83" t="s">
        <v>119</v>
      </c>
      <c r="F525" s="13">
        <v>6</v>
      </c>
      <c r="G525" s="13">
        <v>6</v>
      </c>
      <c r="H525" s="13" t="s">
        <v>69</v>
      </c>
      <c r="I525" s="13" t="s">
        <v>54</v>
      </c>
      <c r="J525" s="13"/>
      <c r="K525" s="13" t="s">
        <v>28</v>
      </c>
      <c r="L525" s="12">
        <f t="shared" ca="1" si="67"/>
        <v>1.2690912600953743</v>
      </c>
      <c r="M525" s="101">
        <f t="shared" ca="1" si="68"/>
        <v>6.6843036669223366E-2</v>
      </c>
      <c r="N525" s="101">
        <f t="shared" ca="1" si="66"/>
        <v>30.432066883008378</v>
      </c>
      <c r="O525" s="101">
        <f t="shared" ca="1" si="69"/>
        <v>0.13693494696429087</v>
      </c>
      <c r="Q525" s="12">
        <f t="shared" ca="1" si="70"/>
        <v>0</v>
      </c>
      <c r="R525" s="101">
        <f t="shared" ca="1" si="71"/>
        <v>0</v>
      </c>
      <c r="S525" s="13"/>
      <c r="T525" s="101">
        <f t="shared" ca="1" si="72"/>
        <v>6.6843036669223366E-2</v>
      </c>
      <c r="U525" s="101">
        <f t="shared" si="73"/>
        <v>0</v>
      </c>
      <c r="V525" s="101">
        <f t="shared" ca="1" si="74"/>
        <v>-34.179293157219277</v>
      </c>
    </row>
    <row r="526" spans="2:22" x14ac:dyDescent="0.3">
      <c r="B526" s="13">
        <v>2023</v>
      </c>
      <c r="C526" s="13">
        <v>1</v>
      </c>
      <c r="D526" s="13">
        <v>20</v>
      </c>
      <c r="E526" s="83" t="s">
        <v>119</v>
      </c>
      <c r="F526" s="13">
        <v>6</v>
      </c>
      <c r="G526" s="13">
        <v>7</v>
      </c>
      <c r="H526" s="13" t="s">
        <v>69</v>
      </c>
      <c r="I526" s="13" t="s">
        <v>54</v>
      </c>
      <c r="J526" s="13"/>
      <c r="K526" s="13" t="s">
        <v>28</v>
      </c>
      <c r="L526" s="12">
        <f t="shared" ca="1" si="67"/>
        <v>1.0626583690538312</v>
      </c>
      <c r="M526" s="101">
        <f t="shared" ca="1" si="68"/>
        <v>5.5970216298065291E-2</v>
      </c>
      <c r="N526" s="101">
        <f t="shared" ca="1" si="66"/>
        <v>30.432066883008378</v>
      </c>
      <c r="O526" s="101">
        <f t="shared" ca="1" si="69"/>
        <v>0.11466083802090837</v>
      </c>
      <c r="Q526" s="12">
        <f t="shared" ca="1" si="70"/>
        <v>5.4050028805563404</v>
      </c>
      <c r="R526" s="101">
        <f t="shared" ca="1" si="71"/>
        <v>0.36757946289868743</v>
      </c>
      <c r="S526" s="13"/>
      <c r="T526" s="101">
        <f t="shared" ca="1" si="72"/>
        <v>0</v>
      </c>
      <c r="U526" s="101">
        <f t="shared" si="73"/>
        <v>0</v>
      </c>
      <c r="V526" s="101">
        <f t="shared" ca="1" si="74"/>
        <v>-34.914452083016656</v>
      </c>
    </row>
    <row r="527" spans="2:22" x14ac:dyDescent="0.3">
      <c r="B527" s="13">
        <v>2023</v>
      </c>
      <c r="C527" s="13">
        <v>1</v>
      </c>
      <c r="D527" s="13">
        <v>20</v>
      </c>
      <c r="E527" s="83" t="s">
        <v>119</v>
      </c>
      <c r="F527" s="13">
        <v>6</v>
      </c>
      <c r="G527" s="13">
        <v>8</v>
      </c>
      <c r="H527" s="13" t="s">
        <v>69</v>
      </c>
      <c r="I527" s="13" t="s">
        <v>54</v>
      </c>
      <c r="J527" s="13"/>
      <c r="K527" s="13" t="s">
        <v>28</v>
      </c>
      <c r="L527" s="12">
        <f t="shared" ca="1" si="67"/>
        <v>1.9902047920449029</v>
      </c>
      <c r="M527" s="101">
        <f t="shared" ca="1" si="68"/>
        <v>0.10482408639700504</v>
      </c>
      <c r="N527" s="101">
        <f t="shared" ca="1" si="66"/>
        <v>30.432066883008378</v>
      </c>
      <c r="O527" s="101">
        <f t="shared" ca="1" si="69"/>
        <v>0.21474309706164502</v>
      </c>
      <c r="Q527" s="12">
        <f t="shared" ca="1" si="70"/>
        <v>3.6412909604852493</v>
      </c>
      <c r="R527" s="101">
        <f t="shared" ca="1" si="71"/>
        <v>0.13976444415847533</v>
      </c>
      <c r="S527" s="13"/>
      <c r="T527" s="101">
        <f t="shared" ca="1" si="72"/>
        <v>0</v>
      </c>
      <c r="U527" s="101">
        <f t="shared" si="73"/>
        <v>0</v>
      </c>
      <c r="V527" s="101">
        <f t="shared" ca="1" si="74"/>
        <v>-35.193980971333602</v>
      </c>
    </row>
    <row r="528" spans="2:22" x14ac:dyDescent="0.3">
      <c r="B528" s="13">
        <v>2023</v>
      </c>
      <c r="C528" s="13">
        <v>1</v>
      </c>
      <c r="D528" s="13">
        <v>20</v>
      </c>
      <c r="E528" s="83" t="s">
        <v>119</v>
      </c>
      <c r="F528" s="13">
        <v>6</v>
      </c>
      <c r="G528" s="13">
        <v>9</v>
      </c>
      <c r="H528" s="13" t="s">
        <v>69</v>
      </c>
      <c r="I528" s="13" t="s">
        <v>54</v>
      </c>
      <c r="J528" s="13"/>
      <c r="K528" s="13" t="s">
        <v>28</v>
      </c>
      <c r="L528" s="12">
        <f t="shared" ca="1" si="67"/>
        <v>1.5983347644076231</v>
      </c>
      <c r="M528" s="101">
        <f t="shared" ca="1" si="68"/>
        <v>8.4184292041349515E-2</v>
      </c>
      <c r="N528" s="101">
        <f t="shared" ref="N528:N591" ca="1" si="75">IF(H528="On-Peak",IF(I528="Winter",((L528*$D$48)/60)+N527,((L528*$D$47)/60)+N527),N527)</f>
        <v>30.432066883008378</v>
      </c>
      <c r="O528" s="101">
        <f t="shared" ca="1" si="69"/>
        <v>0.17246032107958253</v>
      </c>
      <c r="Q528" s="12">
        <f t="shared" ca="1" si="70"/>
        <v>1.7018046707542029</v>
      </c>
      <c r="R528" s="101">
        <f t="shared" ca="1" si="71"/>
        <v>8.7587275722379818E-3</v>
      </c>
      <c r="S528" s="13"/>
      <c r="T528" s="101">
        <f t="shared" ca="1" si="72"/>
        <v>0</v>
      </c>
      <c r="U528" s="101">
        <f t="shared" si="73"/>
        <v>0</v>
      </c>
      <c r="V528" s="101">
        <f t="shared" ca="1" si="74"/>
        <v>-35.211498426478073</v>
      </c>
    </row>
    <row r="529" spans="2:22" x14ac:dyDescent="0.3">
      <c r="B529" s="13">
        <v>2023</v>
      </c>
      <c r="C529" s="13">
        <v>1</v>
      </c>
      <c r="D529" s="13">
        <v>20</v>
      </c>
      <c r="E529" s="83" t="s">
        <v>119</v>
      </c>
      <c r="F529" s="13">
        <v>6</v>
      </c>
      <c r="G529" s="13">
        <v>10</v>
      </c>
      <c r="H529" s="13" t="s">
        <v>70</v>
      </c>
      <c r="I529" s="13" t="s">
        <v>54</v>
      </c>
      <c r="J529" s="13"/>
      <c r="K529" s="13" t="s">
        <v>28</v>
      </c>
      <c r="L529" s="12">
        <f t="shared" ca="1" si="67"/>
        <v>1.3792227275307996</v>
      </c>
      <c r="M529" s="101">
        <f t="shared" ca="1" si="68"/>
        <v>4.3666191553625118E-2</v>
      </c>
      <c r="N529" s="101">
        <f t="shared" ca="1" si="75"/>
        <v>30.432066883008378</v>
      </c>
      <c r="O529" s="101">
        <f t="shared" ca="1" si="69"/>
        <v>4.3666191553625118E-2</v>
      </c>
      <c r="Q529" s="12">
        <f t="shared" ca="1" si="70"/>
        <v>1.5319167497088533</v>
      </c>
      <c r="R529" s="101">
        <f t="shared" ca="1" si="71"/>
        <v>1.2925548977372248E-2</v>
      </c>
      <c r="S529" s="13"/>
      <c r="T529" s="101">
        <f t="shared" ca="1" si="72"/>
        <v>0</v>
      </c>
      <c r="U529" s="101">
        <f t="shared" si="73"/>
        <v>0</v>
      </c>
      <c r="V529" s="101">
        <f t="shared" ca="1" si="74"/>
        <v>-35.237349524432815</v>
      </c>
    </row>
    <row r="530" spans="2:22" x14ac:dyDescent="0.3">
      <c r="B530" s="13">
        <v>2023</v>
      </c>
      <c r="C530" s="13">
        <v>1</v>
      </c>
      <c r="D530" s="13">
        <v>20</v>
      </c>
      <c r="E530" s="83" t="s">
        <v>119</v>
      </c>
      <c r="F530" s="13">
        <v>6</v>
      </c>
      <c r="G530" s="13">
        <v>11</v>
      </c>
      <c r="H530" s="13" t="s">
        <v>70</v>
      </c>
      <c r="I530" s="13" t="s">
        <v>54</v>
      </c>
      <c r="J530" s="13"/>
      <c r="K530" s="13" t="s">
        <v>28</v>
      </c>
      <c r="L530" s="12">
        <f t="shared" ca="1" si="67"/>
        <v>1.4892951237419483</v>
      </c>
      <c r="M530" s="101">
        <f t="shared" ca="1" si="68"/>
        <v>4.7151083617670085E-2</v>
      </c>
      <c r="N530" s="101">
        <f t="shared" ca="1" si="75"/>
        <v>30.432066883008378</v>
      </c>
      <c r="O530" s="101">
        <f t="shared" ca="1" si="69"/>
        <v>4.7151083617670085E-2</v>
      </c>
      <c r="Q530" s="12">
        <f t="shared" ca="1" si="70"/>
        <v>0</v>
      </c>
      <c r="R530" s="101">
        <f t="shared" ca="1" si="71"/>
        <v>0</v>
      </c>
      <c r="S530" s="13"/>
      <c r="T530" s="101">
        <f t="shared" ca="1" si="72"/>
        <v>4.7151083617670085E-2</v>
      </c>
      <c r="U530" s="101">
        <f t="shared" si="73"/>
        <v>0</v>
      </c>
      <c r="V530" s="101">
        <f t="shared" ca="1" si="74"/>
        <v>-35.190198440815145</v>
      </c>
    </row>
    <row r="531" spans="2:22" x14ac:dyDescent="0.3">
      <c r="B531" s="13">
        <v>2023</v>
      </c>
      <c r="C531" s="13">
        <v>1</v>
      </c>
      <c r="D531" s="13">
        <v>20</v>
      </c>
      <c r="E531" s="83" t="s">
        <v>119</v>
      </c>
      <c r="F531" s="13">
        <v>6</v>
      </c>
      <c r="G531" s="13">
        <v>12</v>
      </c>
      <c r="H531" s="13" t="s">
        <v>70</v>
      </c>
      <c r="I531" s="13" t="s">
        <v>54</v>
      </c>
      <c r="J531" s="13"/>
      <c r="K531" s="13" t="s">
        <v>28</v>
      </c>
      <c r="L531" s="12">
        <f t="shared" ca="1" si="67"/>
        <v>1.6952081359078082</v>
      </c>
      <c r="M531" s="101">
        <f t="shared" ca="1" si="68"/>
        <v>5.3670289582841209E-2</v>
      </c>
      <c r="N531" s="101">
        <f t="shared" ca="1" si="75"/>
        <v>30.432066883008378</v>
      </c>
      <c r="O531" s="101">
        <f t="shared" ca="1" si="69"/>
        <v>5.3670289582841209E-2</v>
      </c>
      <c r="Q531" s="12">
        <f t="shared" ca="1" si="70"/>
        <v>5.6000000000000005</v>
      </c>
      <c r="R531" s="101">
        <f t="shared" ca="1" si="71"/>
        <v>0.33054063129540412</v>
      </c>
      <c r="S531" s="13"/>
      <c r="T531" s="101">
        <f t="shared" ca="1" si="72"/>
        <v>0</v>
      </c>
      <c r="U531" s="101">
        <f t="shared" si="73"/>
        <v>0</v>
      </c>
      <c r="V531" s="101">
        <f t="shared" ca="1" si="74"/>
        <v>-35.851279703405957</v>
      </c>
    </row>
    <row r="532" spans="2:22" x14ac:dyDescent="0.3">
      <c r="B532" s="13">
        <v>2023</v>
      </c>
      <c r="C532" s="13">
        <v>1</v>
      </c>
      <c r="D532" s="13">
        <v>20</v>
      </c>
      <c r="E532" s="83" t="s">
        <v>119</v>
      </c>
      <c r="F532" s="13">
        <v>6</v>
      </c>
      <c r="G532" s="13">
        <v>13</v>
      </c>
      <c r="H532" s="13" t="s">
        <v>70</v>
      </c>
      <c r="I532" s="13" t="s">
        <v>54</v>
      </c>
      <c r="J532" s="13"/>
      <c r="K532" s="13" t="s">
        <v>28</v>
      </c>
      <c r="L532" s="12">
        <f t="shared" ca="1" si="67"/>
        <v>1.5985506155608846</v>
      </c>
      <c r="M532" s="101">
        <f t="shared" ca="1" si="68"/>
        <v>5.0610112488657606E-2</v>
      </c>
      <c r="N532" s="101">
        <f t="shared" ca="1" si="75"/>
        <v>30.432066883008378</v>
      </c>
      <c r="O532" s="101">
        <f t="shared" ca="1" si="69"/>
        <v>5.0610112488657606E-2</v>
      </c>
      <c r="Q532" s="12">
        <f t="shared" ca="1" si="70"/>
        <v>5.6000000000000005</v>
      </c>
      <c r="R532" s="101">
        <f t="shared" ca="1" si="71"/>
        <v>0.3387226903927712</v>
      </c>
      <c r="S532" s="13"/>
      <c r="T532" s="101">
        <f t="shared" ca="1" si="72"/>
        <v>0</v>
      </c>
      <c r="U532" s="101">
        <f t="shared" si="73"/>
        <v>0</v>
      </c>
      <c r="V532" s="101">
        <f t="shared" ca="1" si="74"/>
        <v>-36.5287250841915</v>
      </c>
    </row>
    <row r="533" spans="2:22" x14ac:dyDescent="0.3">
      <c r="B533" s="13">
        <v>2023</v>
      </c>
      <c r="C533" s="13">
        <v>1</v>
      </c>
      <c r="D533" s="13">
        <v>20</v>
      </c>
      <c r="E533" s="83" t="s">
        <v>119</v>
      </c>
      <c r="F533" s="13">
        <v>6</v>
      </c>
      <c r="G533" s="13">
        <v>14</v>
      </c>
      <c r="H533" s="13" t="s">
        <v>70</v>
      </c>
      <c r="I533" s="13" t="s">
        <v>54</v>
      </c>
      <c r="J533" s="13"/>
      <c r="K533" s="13" t="s">
        <v>28</v>
      </c>
      <c r="L533" s="12">
        <f t="shared" ca="1" si="67"/>
        <v>2.1016289951793068</v>
      </c>
      <c r="M533" s="101">
        <f t="shared" ca="1" si="68"/>
        <v>6.653757398737685E-2</v>
      </c>
      <c r="N533" s="101">
        <f t="shared" ca="1" si="75"/>
        <v>30.432066883008378</v>
      </c>
      <c r="O533" s="101">
        <f t="shared" ca="1" si="69"/>
        <v>6.653757398737685E-2</v>
      </c>
      <c r="Q533" s="12">
        <f t="shared" ca="1" si="70"/>
        <v>5.6000000000000005</v>
      </c>
      <c r="R533" s="101">
        <f t="shared" ca="1" si="71"/>
        <v>0.29613710555807171</v>
      </c>
      <c r="S533" s="13"/>
      <c r="T533" s="101">
        <f t="shared" ca="1" si="72"/>
        <v>0</v>
      </c>
      <c r="U533" s="101">
        <f t="shared" si="73"/>
        <v>0</v>
      </c>
      <c r="V533" s="101">
        <f t="shared" ca="1" si="74"/>
        <v>-37.120999295307648</v>
      </c>
    </row>
    <row r="534" spans="2:22" x14ac:dyDescent="0.3">
      <c r="B534" s="13">
        <v>2023</v>
      </c>
      <c r="C534" s="13">
        <v>1</v>
      </c>
      <c r="D534" s="13">
        <v>20</v>
      </c>
      <c r="E534" s="83" t="s">
        <v>119</v>
      </c>
      <c r="F534" s="13">
        <v>6</v>
      </c>
      <c r="G534" s="13">
        <v>15</v>
      </c>
      <c r="H534" s="13" t="s">
        <v>70</v>
      </c>
      <c r="I534" s="13" t="s">
        <v>54</v>
      </c>
      <c r="J534" s="13"/>
      <c r="K534" s="13" t="s">
        <v>28</v>
      </c>
      <c r="L534" s="12">
        <f t="shared" ca="1" si="67"/>
        <v>1.861615739978068</v>
      </c>
      <c r="M534" s="101">
        <f t="shared" ca="1" si="68"/>
        <v>5.8938754327705629E-2</v>
      </c>
      <c r="N534" s="101">
        <f t="shared" ca="1" si="75"/>
        <v>30.432066883008378</v>
      </c>
      <c r="O534" s="101">
        <f t="shared" ca="1" si="69"/>
        <v>5.8938754327705629E-2</v>
      </c>
      <c r="Q534" s="12">
        <f t="shared" ca="1" si="70"/>
        <v>5.6000000000000005</v>
      </c>
      <c r="R534" s="101">
        <f t="shared" ca="1" si="71"/>
        <v>0.31645422761085662</v>
      </c>
      <c r="S534" s="13"/>
      <c r="T534" s="101">
        <f t="shared" ca="1" si="72"/>
        <v>0</v>
      </c>
      <c r="U534" s="101">
        <f t="shared" si="73"/>
        <v>0</v>
      </c>
      <c r="V534" s="101">
        <f t="shared" ca="1" si="74"/>
        <v>-37.753907750529358</v>
      </c>
    </row>
    <row r="535" spans="2:22" x14ac:dyDescent="0.3">
      <c r="B535" s="13">
        <v>2023</v>
      </c>
      <c r="C535" s="13">
        <v>1</v>
      </c>
      <c r="D535" s="13">
        <v>20</v>
      </c>
      <c r="E535" s="83" t="s">
        <v>119</v>
      </c>
      <c r="F535" s="13">
        <v>6</v>
      </c>
      <c r="G535" s="13">
        <v>16</v>
      </c>
      <c r="H535" s="13" t="s">
        <v>71</v>
      </c>
      <c r="I535" s="13" t="s">
        <v>54</v>
      </c>
      <c r="J535" s="13"/>
      <c r="K535" s="13" t="s">
        <v>28</v>
      </c>
      <c r="L535" s="12">
        <f t="shared" ca="1" si="67"/>
        <v>1.2635704429290875</v>
      </c>
      <c r="M535" s="101">
        <f t="shared" ca="1" si="68"/>
        <v>0.11006962128355283</v>
      </c>
      <c r="N535" s="101">
        <f t="shared" ca="1" si="75"/>
        <v>30.681516747949964</v>
      </c>
      <c r="O535" s="101">
        <f t="shared" ca="1" si="69"/>
        <v>0.35613732933956327</v>
      </c>
      <c r="Q535" s="12">
        <f t="shared" ca="1" si="70"/>
        <v>0</v>
      </c>
      <c r="R535" s="101">
        <f t="shared" ca="1" si="71"/>
        <v>0</v>
      </c>
      <c r="S535" s="13"/>
      <c r="T535" s="101">
        <f t="shared" ca="1" si="72"/>
        <v>0.11006962128355283</v>
      </c>
      <c r="U535" s="101">
        <f t="shared" ca="1" si="73"/>
        <v>0.24944986494158403</v>
      </c>
      <c r="V535" s="101">
        <f t="shared" ca="1" si="74"/>
        <v>-37.394388264304226</v>
      </c>
    </row>
    <row r="536" spans="2:22" x14ac:dyDescent="0.3">
      <c r="B536" s="13">
        <v>2023</v>
      </c>
      <c r="C536" s="13">
        <v>1</v>
      </c>
      <c r="D536" s="13">
        <v>20</v>
      </c>
      <c r="E536" s="83" t="s">
        <v>119</v>
      </c>
      <c r="F536" s="13">
        <v>6</v>
      </c>
      <c r="G536" s="13">
        <v>17</v>
      </c>
      <c r="H536" s="13" t="s">
        <v>71</v>
      </c>
      <c r="I536" s="13" t="s">
        <v>54</v>
      </c>
      <c r="J536" s="13"/>
      <c r="K536" s="13" t="s">
        <v>28</v>
      </c>
      <c r="L536" s="12">
        <f t="shared" ca="1" si="67"/>
        <v>2.5455894904228584</v>
      </c>
      <c r="M536" s="101">
        <f t="shared" ca="1" si="68"/>
        <v>0.22174630051073521</v>
      </c>
      <c r="N536" s="101">
        <f t="shared" ca="1" si="75"/>
        <v>31.184058539850941</v>
      </c>
      <c r="O536" s="101">
        <f t="shared" ca="1" si="69"/>
        <v>0.71747439787568257</v>
      </c>
      <c r="Q536" s="12">
        <f t="shared" ca="1" si="70"/>
        <v>0</v>
      </c>
      <c r="R536" s="101">
        <f t="shared" ca="1" si="71"/>
        <v>0</v>
      </c>
      <c r="S536" s="13"/>
      <c r="T536" s="101">
        <f t="shared" ca="1" si="72"/>
        <v>0.22174630051073521</v>
      </c>
      <c r="U536" s="101">
        <f t="shared" ca="1" si="73"/>
        <v>0.50254179190097925</v>
      </c>
      <c r="V536" s="101">
        <f t="shared" ca="1" si="74"/>
        <v>-36.670100171892507</v>
      </c>
    </row>
    <row r="537" spans="2:22" x14ac:dyDescent="0.3">
      <c r="B537" s="13">
        <v>2023</v>
      </c>
      <c r="C537" s="13">
        <v>1</v>
      </c>
      <c r="D537" s="13">
        <v>20</v>
      </c>
      <c r="E537" s="83" t="s">
        <v>119</v>
      </c>
      <c r="F537" s="13">
        <v>6</v>
      </c>
      <c r="G537" s="13">
        <v>18</v>
      </c>
      <c r="H537" s="13" t="s">
        <v>71</v>
      </c>
      <c r="I537" s="13" t="s">
        <v>54</v>
      </c>
      <c r="J537" s="13"/>
      <c r="K537" s="13" t="s">
        <v>28</v>
      </c>
      <c r="L537" s="12">
        <f t="shared" ca="1" si="67"/>
        <v>2.1196214591999945</v>
      </c>
      <c r="M537" s="101">
        <f t="shared" ca="1" si="68"/>
        <v>0.18464022531091154</v>
      </c>
      <c r="N537" s="101">
        <f t="shared" ca="1" si="75"/>
        <v>31.60250714292134</v>
      </c>
      <c r="O537" s="101">
        <f t="shared" ca="1" si="69"/>
        <v>0.59741530827551836</v>
      </c>
      <c r="Q537" s="12">
        <f t="shared" ca="1" si="70"/>
        <v>0</v>
      </c>
      <c r="R537" s="101">
        <f t="shared" ca="1" si="71"/>
        <v>0</v>
      </c>
      <c r="S537" s="13"/>
      <c r="T537" s="101">
        <f t="shared" ca="1" si="72"/>
        <v>0.18464022531091154</v>
      </c>
      <c r="U537" s="101">
        <f t="shared" ca="1" si="73"/>
        <v>0.41844860307039888</v>
      </c>
      <c r="V537" s="101">
        <f t="shared" ca="1" si="74"/>
        <v>-36.06701134351119</v>
      </c>
    </row>
    <row r="538" spans="2:22" x14ac:dyDescent="0.3">
      <c r="B538" s="13">
        <v>2023</v>
      </c>
      <c r="C538" s="13">
        <v>1</v>
      </c>
      <c r="D538" s="13">
        <v>20</v>
      </c>
      <c r="E538" s="83" t="s">
        <v>119</v>
      </c>
      <c r="F538" s="13">
        <v>6</v>
      </c>
      <c r="G538" s="13">
        <v>19</v>
      </c>
      <c r="H538" s="13" t="s">
        <v>71</v>
      </c>
      <c r="I538" s="13" t="s">
        <v>54</v>
      </c>
      <c r="J538" s="13"/>
      <c r="K538" s="13" t="s">
        <v>28</v>
      </c>
      <c r="L538" s="12">
        <f t="shared" ca="1" si="67"/>
        <v>2.335978169007551</v>
      </c>
      <c r="M538" s="101">
        <f t="shared" ca="1" si="68"/>
        <v>0.20348705830224778</v>
      </c>
      <c r="N538" s="101">
        <f t="shared" ca="1" si="75"/>
        <v>32.063668166452914</v>
      </c>
      <c r="O538" s="101">
        <f t="shared" ca="1" si="69"/>
        <v>0.65839544693477825</v>
      </c>
      <c r="Q538" s="12">
        <f t="shared" ca="1" si="70"/>
        <v>0</v>
      </c>
      <c r="R538" s="101">
        <f t="shared" ca="1" si="71"/>
        <v>0</v>
      </c>
      <c r="S538" s="13"/>
      <c r="T538" s="101">
        <f t="shared" ca="1" si="72"/>
        <v>0.20348705830224778</v>
      </c>
      <c r="U538" s="101">
        <f t="shared" ca="1" si="73"/>
        <v>0.46116102353157401</v>
      </c>
      <c r="V538" s="101">
        <f t="shared" ca="1" si="74"/>
        <v>-35.402363261677365</v>
      </c>
    </row>
    <row r="539" spans="2:22" x14ac:dyDescent="0.3">
      <c r="B539" s="13">
        <v>2023</v>
      </c>
      <c r="C539" s="13">
        <v>1</v>
      </c>
      <c r="D539" s="13">
        <v>20</v>
      </c>
      <c r="E539" s="83" t="s">
        <v>119</v>
      </c>
      <c r="F539" s="13">
        <v>6</v>
      </c>
      <c r="G539" s="13">
        <v>20</v>
      </c>
      <c r="H539" s="13" t="s">
        <v>69</v>
      </c>
      <c r="I539" s="13" t="s">
        <v>54</v>
      </c>
      <c r="J539" s="13"/>
      <c r="K539" s="13" t="s">
        <v>28</v>
      </c>
      <c r="L539" s="12">
        <f t="shared" ca="1" si="67"/>
        <v>2.1851181838745837</v>
      </c>
      <c r="M539" s="101">
        <f t="shared" ca="1" si="68"/>
        <v>0.11509017474467433</v>
      </c>
      <c r="N539" s="101">
        <f t="shared" ca="1" si="75"/>
        <v>32.063668166452914</v>
      </c>
      <c r="O539" s="101">
        <f t="shared" ca="1" si="69"/>
        <v>0.23577425204006758</v>
      </c>
      <c r="Q539" s="12">
        <f t="shared" ca="1" si="70"/>
        <v>0</v>
      </c>
      <c r="R539" s="101">
        <f t="shared" ca="1" si="71"/>
        <v>0</v>
      </c>
      <c r="S539" s="13"/>
      <c r="T539" s="101">
        <f t="shared" ca="1" si="72"/>
        <v>0.11509017474467433</v>
      </c>
      <c r="U539" s="101">
        <f t="shared" si="73"/>
        <v>0</v>
      </c>
      <c r="V539" s="101">
        <f t="shared" ca="1" si="74"/>
        <v>-35.287273086932693</v>
      </c>
    </row>
    <row r="540" spans="2:22" x14ac:dyDescent="0.3">
      <c r="B540" s="13">
        <v>2023</v>
      </c>
      <c r="C540" s="13">
        <v>1</v>
      </c>
      <c r="D540" s="13">
        <v>20</v>
      </c>
      <c r="E540" s="83" t="s">
        <v>119</v>
      </c>
      <c r="F540" s="13">
        <v>6</v>
      </c>
      <c r="G540" s="13">
        <v>21</v>
      </c>
      <c r="H540" s="13" t="s">
        <v>69</v>
      </c>
      <c r="I540" s="13" t="s">
        <v>54</v>
      </c>
      <c r="J540" s="13"/>
      <c r="K540" s="13" t="s">
        <v>28</v>
      </c>
      <c r="L540" s="12">
        <f t="shared" ca="1" si="67"/>
        <v>2.1752504534678896</v>
      </c>
      <c r="M540" s="101">
        <f t="shared" ca="1" si="68"/>
        <v>0.11457044138415375</v>
      </c>
      <c r="N540" s="101">
        <f t="shared" ca="1" si="75"/>
        <v>32.063668166452914</v>
      </c>
      <c r="O540" s="101">
        <f t="shared" ca="1" si="69"/>
        <v>0.23470952392918529</v>
      </c>
      <c r="Q540" s="12">
        <f t="shared" ca="1" si="70"/>
        <v>0</v>
      </c>
      <c r="R540" s="101">
        <f t="shared" ca="1" si="71"/>
        <v>0</v>
      </c>
      <c r="S540" s="13"/>
      <c r="T540" s="101">
        <f t="shared" ca="1" si="72"/>
        <v>0.11457044138415375</v>
      </c>
      <c r="U540" s="101">
        <f t="shared" si="73"/>
        <v>0</v>
      </c>
      <c r="V540" s="101">
        <f t="shared" ca="1" si="74"/>
        <v>-35.17270264554854</v>
      </c>
    </row>
    <row r="541" spans="2:22" x14ac:dyDescent="0.3">
      <c r="B541" s="13">
        <v>2023</v>
      </c>
      <c r="C541" s="13">
        <v>1</v>
      </c>
      <c r="D541" s="13">
        <v>20</v>
      </c>
      <c r="E541" s="83" t="s">
        <v>119</v>
      </c>
      <c r="F541" s="13">
        <v>6</v>
      </c>
      <c r="G541" s="13">
        <v>22</v>
      </c>
      <c r="H541" s="13" t="s">
        <v>69</v>
      </c>
      <c r="I541" s="13" t="s">
        <v>54</v>
      </c>
      <c r="J541" s="13"/>
      <c r="K541" s="13" t="s">
        <v>28</v>
      </c>
      <c r="L541" s="12">
        <f t="shared" ca="1" si="67"/>
        <v>2.1015979515145595</v>
      </c>
      <c r="M541" s="101">
        <f t="shared" ca="1" si="68"/>
        <v>0.11069116410627185</v>
      </c>
      <c r="N541" s="101">
        <f t="shared" ca="1" si="75"/>
        <v>32.063668166452914</v>
      </c>
      <c r="O541" s="101">
        <f t="shared" ca="1" si="69"/>
        <v>0.22676241896842098</v>
      </c>
      <c r="Q541" s="12">
        <f t="shared" ca="1" si="70"/>
        <v>0</v>
      </c>
      <c r="R541" s="101">
        <f t="shared" ca="1" si="71"/>
        <v>0</v>
      </c>
      <c r="S541" s="13"/>
      <c r="T541" s="101">
        <f t="shared" ca="1" si="72"/>
        <v>0.11069116410627185</v>
      </c>
      <c r="U541" s="101">
        <f t="shared" si="73"/>
        <v>0</v>
      </c>
      <c r="V541" s="101">
        <f t="shared" ca="1" si="74"/>
        <v>-35.062011481442269</v>
      </c>
    </row>
    <row r="542" spans="2:22" x14ac:dyDescent="0.3">
      <c r="B542" s="13">
        <v>2023</v>
      </c>
      <c r="C542" s="13">
        <v>1</v>
      </c>
      <c r="D542" s="13">
        <v>20</v>
      </c>
      <c r="E542" s="83" t="s">
        <v>119</v>
      </c>
      <c r="F542" s="13">
        <v>6</v>
      </c>
      <c r="G542" s="13">
        <v>23</v>
      </c>
      <c r="H542" s="13" t="s">
        <v>69</v>
      </c>
      <c r="I542" s="13" t="s">
        <v>54</v>
      </c>
      <c r="J542" s="13"/>
      <c r="K542" s="13" t="s">
        <v>28</v>
      </c>
      <c r="L542" s="12">
        <f t="shared" ca="1" si="67"/>
        <v>1.6704451688815141</v>
      </c>
      <c r="M542" s="101">
        <f t="shared" ca="1" si="68"/>
        <v>8.7982347044989348E-2</v>
      </c>
      <c r="N542" s="101">
        <f t="shared" ca="1" si="75"/>
        <v>32.063668166452914</v>
      </c>
      <c r="O542" s="101">
        <f t="shared" ca="1" si="69"/>
        <v>0.18024103372231537</v>
      </c>
      <c r="Q542" s="12">
        <f t="shared" ca="1" si="70"/>
        <v>0</v>
      </c>
      <c r="R542" s="101">
        <f t="shared" ca="1" si="71"/>
        <v>0</v>
      </c>
      <c r="S542" s="13"/>
      <c r="T542" s="101">
        <f t="shared" ca="1" si="72"/>
        <v>8.7982347044989348E-2</v>
      </c>
      <c r="U542" s="101">
        <f t="shared" si="73"/>
        <v>0</v>
      </c>
      <c r="V542" s="101">
        <f t="shared" ca="1" si="74"/>
        <v>-34.974029134397277</v>
      </c>
    </row>
    <row r="543" spans="2:22" x14ac:dyDescent="0.3">
      <c r="B543" s="13">
        <v>2023</v>
      </c>
      <c r="C543" s="13">
        <v>1</v>
      </c>
      <c r="D543" s="13">
        <v>21</v>
      </c>
      <c r="E543" s="83" t="s">
        <v>120</v>
      </c>
      <c r="F543" s="13">
        <v>7</v>
      </c>
      <c r="G543" s="13">
        <v>0</v>
      </c>
      <c r="H543" s="13" t="s">
        <v>69</v>
      </c>
      <c r="I543" s="13" t="s">
        <v>54</v>
      </c>
      <c r="J543" s="13"/>
      <c r="K543" s="13" t="s">
        <v>28</v>
      </c>
      <c r="L543" s="12">
        <f t="shared" ca="1" si="67"/>
        <v>2.2815730132523884</v>
      </c>
      <c r="M543" s="101">
        <f t="shared" ca="1" si="68"/>
        <v>0.1201704506080033</v>
      </c>
      <c r="N543" s="101">
        <f t="shared" ca="1" si="75"/>
        <v>32.063668166452914</v>
      </c>
      <c r="O543" s="101">
        <f t="shared" ca="1" si="69"/>
        <v>0.24618172812993269</v>
      </c>
      <c r="Q543" s="12">
        <f t="shared" ca="1" si="70"/>
        <v>0</v>
      </c>
      <c r="R543" s="101">
        <f t="shared" ca="1" si="71"/>
        <v>0</v>
      </c>
      <c r="S543" s="13"/>
      <c r="T543" s="101">
        <f t="shared" ca="1" si="72"/>
        <v>0.1201704506080033</v>
      </c>
      <c r="U543" s="101">
        <f t="shared" si="73"/>
        <v>0</v>
      </c>
      <c r="V543" s="101">
        <f t="shared" ca="1" si="74"/>
        <v>-34.853858683789277</v>
      </c>
    </row>
    <row r="544" spans="2:22" x14ac:dyDescent="0.3">
      <c r="B544" s="13">
        <v>2023</v>
      </c>
      <c r="C544" s="13">
        <v>1</v>
      </c>
      <c r="D544" s="13">
        <v>21</v>
      </c>
      <c r="E544" s="83" t="s">
        <v>120</v>
      </c>
      <c r="F544" s="13">
        <v>7</v>
      </c>
      <c r="G544" s="13">
        <v>1</v>
      </c>
      <c r="H544" s="13" t="s">
        <v>69</v>
      </c>
      <c r="I544" s="13" t="s">
        <v>54</v>
      </c>
      <c r="J544" s="13"/>
      <c r="K544" s="13" t="s">
        <v>28</v>
      </c>
      <c r="L544" s="12">
        <f t="shared" ca="1" si="67"/>
        <v>1.2280391982007794</v>
      </c>
      <c r="M544" s="101">
        <f t="shared" ca="1" si="68"/>
        <v>6.468082456923506E-2</v>
      </c>
      <c r="N544" s="101">
        <f t="shared" ca="1" si="75"/>
        <v>32.063668166452914</v>
      </c>
      <c r="O544" s="101">
        <f t="shared" ca="1" si="69"/>
        <v>0.13250542948586411</v>
      </c>
      <c r="Q544" s="12">
        <f t="shared" ca="1" si="70"/>
        <v>0</v>
      </c>
      <c r="R544" s="101">
        <f t="shared" ca="1" si="71"/>
        <v>0</v>
      </c>
      <c r="S544" s="13"/>
      <c r="T544" s="101">
        <f t="shared" ca="1" si="72"/>
        <v>6.468082456923506E-2</v>
      </c>
      <c r="U544" s="101">
        <f t="shared" si="73"/>
        <v>0</v>
      </c>
      <c r="V544" s="101">
        <f t="shared" ca="1" si="74"/>
        <v>-34.78917785922004</v>
      </c>
    </row>
    <row r="545" spans="2:22" x14ac:dyDescent="0.3">
      <c r="B545" s="13">
        <v>2023</v>
      </c>
      <c r="C545" s="13">
        <v>1</v>
      </c>
      <c r="D545" s="13">
        <v>21</v>
      </c>
      <c r="E545" s="83" t="s">
        <v>120</v>
      </c>
      <c r="F545" s="13">
        <v>7</v>
      </c>
      <c r="G545" s="13">
        <v>2</v>
      </c>
      <c r="H545" s="13" t="s">
        <v>69</v>
      </c>
      <c r="I545" s="13" t="s">
        <v>54</v>
      </c>
      <c r="J545" s="13"/>
      <c r="K545" s="13" t="s">
        <v>28</v>
      </c>
      <c r="L545" s="12">
        <f t="shared" ca="1" si="67"/>
        <v>1.1623815681962788</v>
      </c>
      <c r="M545" s="101">
        <f t="shared" ca="1" si="68"/>
        <v>6.1222637196898008E-2</v>
      </c>
      <c r="N545" s="101">
        <f t="shared" ca="1" si="75"/>
        <v>32.063668166452914</v>
      </c>
      <c r="O545" s="101">
        <f t="shared" ca="1" si="69"/>
        <v>0.12542097120837847</v>
      </c>
      <c r="Q545" s="12">
        <f t="shared" ca="1" si="70"/>
        <v>0</v>
      </c>
      <c r="R545" s="101">
        <f t="shared" ca="1" si="71"/>
        <v>0</v>
      </c>
      <c r="S545" s="13"/>
      <c r="T545" s="101">
        <f t="shared" ca="1" si="72"/>
        <v>6.1222637196898008E-2</v>
      </c>
      <c r="U545" s="101">
        <f t="shared" si="73"/>
        <v>0</v>
      </c>
      <c r="V545" s="101">
        <f t="shared" ca="1" si="74"/>
        <v>-34.727955222023141</v>
      </c>
    </row>
    <row r="546" spans="2:22" x14ac:dyDescent="0.3">
      <c r="B546" s="13">
        <v>2023</v>
      </c>
      <c r="C546" s="13">
        <v>1</v>
      </c>
      <c r="D546" s="13">
        <v>21</v>
      </c>
      <c r="E546" s="83" t="s">
        <v>120</v>
      </c>
      <c r="F546" s="13">
        <v>7</v>
      </c>
      <c r="G546" s="13">
        <v>3</v>
      </c>
      <c r="H546" s="13" t="s">
        <v>69</v>
      </c>
      <c r="I546" s="13" t="s">
        <v>54</v>
      </c>
      <c r="J546" s="13"/>
      <c r="K546" s="13" t="s">
        <v>28</v>
      </c>
      <c r="L546" s="12">
        <f t="shared" ca="1" si="67"/>
        <v>1.1904095702848709</v>
      </c>
      <c r="M546" s="101">
        <f t="shared" ca="1" si="68"/>
        <v>6.2698872066904152E-2</v>
      </c>
      <c r="N546" s="101">
        <f t="shared" ca="1" si="75"/>
        <v>32.063668166452914</v>
      </c>
      <c r="O546" s="101">
        <f t="shared" ca="1" si="69"/>
        <v>0.12844519263373758</v>
      </c>
      <c r="Q546" s="12">
        <f t="shared" ca="1" si="70"/>
        <v>0</v>
      </c>
      <c r="R546" s="101">
        <f t="shared" ca="1" si="71"/>
        <v>0</v>
      </c>
      <c r="S546" s="13"/>
      <c r="T546" s="101">
        <f t="shared" ca="1" si="72"/>
        <v>6.2698872066904152E-2</v>
      </c>
      <c r="U546" s="101">
        <f t="shared" si="73"/>
        <v>0</v>
      </c>
      <c r="V546" s="101">
        <f t="shared" ca="1" si="74"/>
        <v>-34.665256349956238</v>
      </c>
    </row>
    <row r="547" spans="2:22" x14ac:dyDescent="0.3">
      <c r="B547" s="13">
        <v>2023</v>
      </c>
      <c r="C547" s="13">
        <v>1</v>
      </c>
      <c r="D547" s="13">
        <v>21</v>
      </c>
      <c r="E547" s="83" t="s">
        <v>120</v>
      </c>
      <c r="F547" s="13">
        <v>7</v>
      </c>
      <c r="G547" s="13">
        <v>4</v>
      </c>
      <c r="H547" s="13" t="s">
        <v>69</v>
      </c>
      <c r="I547" s="13" t="s">
        <v>54</v>
      </c>
      <c r="J547" s="13"/>
      <c r="K547" s="13" t="s">
        <v>28</v>
      </c>
      <c r="L547" s="12">
        <f t="shared" ca="1" si="67"/>
        <v>1.1447215801250237</v>
      </c>
      <c r="M547" s="101">
        <f t="shared" ca="1" si="68"/>
        <v>6.0292485625185001E-2</v>
      </c>
      <c r="N547" s="101">
        <f t="shared" ca="1" si="75"/>
        <v>32.063668166452914</v>
      </c>
      <c r="O547" s="101">
        <f t="shared" ca="1" si="69"/>
        <v>0.12351545849549005</v>
      </c>
      <c r="Q547" s="12">
        <f t="shared" ca="1" si="70"/>
        <v>0</v>
      </c>
      <c r="R547" s="101">
        <f t="shared" ca="1" si="71"/>
        <v>0</v>
      </c>
      <c r="S547" s="13"/>
      <c r="T547" s="101">
        <f t="shared" ca="1" si="72"/>
        <v>6.0292485625185001E-2</v>
      </c>
      <c r="U547" s="101">
        <f t="shared" si="73"/>
        <v>0</v>
      </c>
      <c r="V547" s="101">
        <f t="shared" ca="1" si="74"/>
        <v>-34.604963864331054</v>
      </c>
    </row>
    <row r="548" spans="2:22" x14ac:dyDescent="0.3">
      <c r="B548" s="13">
        <v>2023</v>
      </c>
      <c r="C548" s="13">
        <v>1</v>
      </c>
      <c r="D548" s="13">
        <v>21</v>
      </c>
      <c r="E548" s="83" t="s">
        <v>120</v>
      </c>
      <c r="F548" s="13">
        <v>7</v>
      </c>
      <c r="G548" s="13">
        <v>5</v>
      </c>
      <c r="H548" s="13" t="s">
        <v>69</v>
      </c>
      <c r="I548" s="13" t="s">
        <v>54</v>
      </c>
      <c r="J548" s="13"/>
      <c r="K548" s="13" t="s">
        <v>28</v>
      </c>
      <c r="L548" s="12">
        <f t="shared" ca="1" si="67"/>
        <v>1.0576571440362661</v>
      </c>
      <c r="M548" s="101">
        <f t="shared" ca="1" si="68"/>
        <v>5.570680177639014E-2</v>
      </c>
      <c r="N548" s="101">
        <f t="shared" ca="1" si="75"/>
        <v>32.063668166452914</v>
      </c>
      <c r="O548" s="101">
        <f t="shared" ca="1" si="69"/>
        <v>0.11412120584151311</v>
      </c>
      <c r="Q548" s="12">
        <f t="shared" ca="1" si="70"/>
        <v>0</v>
      </c>
      <c r="R548" s="101">
        <f t="shared" ca="1" si="71"/>
        <v>0</v>
      </c>
      <c r="S548" s="13"/>
      <c r="T548" s="101">
        <f t="shared" ca="1" si="72"/>
        <v>5.570680177639014E-2</v>
      </c>
      <c r="U548" s="101">
        <f t="shared" si="73"/>
        <v>0</v>
      </c>
      <c r="V548" s="101">
        <f t="shared" ca="1" si="74"/>
        <v>-34.549257062554666</v>
      </c>
    </row>
    <row r="549" spans="2:22" x14ac:dyDescent="0.3">
      <c r="B549" s="13">
        <v>2023</v>
      </c>
      <c r="C549" s="13">
        <v>1</v>
      </c>
      <c r="D549" s="13">
        <v>21</v>
      </c>
      <c r="E549" s="83" t="s">
        <v>120</v>
      </c>
      <c r="F549" s="13">
        <v>7</v>
      </c>
      <c r="G549" s="13">
        <v>6</v>
      </c>
      <c r="H549" s="13" t="s">
        <v>69</v>
      </c>
      <c r="I549" s="13" t="s">
        <v>54</v>
      </c>
      <c r="J549" s="13"/>
      <c r="K549" s="13" t="s">
        <v>28</v>
      </c>
      <c r="L549" s="12">
        <f t="shared" ca="1" si="67"/>
        <v>1.2808134078496394</v>
      </c>
      <c r="M549" s="101">
        <f t="shared" ca="1" si="68"/>
        <v>6.7460442191440512E-2</v>
      </c>
      <c r="N549" s="101">
        <f t="shared" ca="1" si="75"/>
        <v>32.063668166452914</v>
      </c>
      <c r="O549" s="101">
        <f t="shared" ca="1" si="69"/>
        <v>0.13819976670697609</v>
      </c>
      <c r="Q549" s="12">
        <f t="shared" ca="1" si="70"/>
        <v>0</v>
      </c>
      <c r="R549" s="101">
        <f t="shared" ca="1" si="71"/>
        <v>0</v>
      </c>
      <c r="S549" s="13"/>
      <c r="T549" s="101">
        <f t="shared" ca="1" si="72"/>
        <v>6.7460442191440512E-2</v>
      </c>
      <c r="U549" s="101">
        <f t="shared" si="73"/>
        <v>0</v>
      </c>
      <c r="V549" s="101">
        <f t="shared" ca="1" si="74"/>
        <v>-34.481796620363227</v>
      </c>
    </row>
    <row r="550" spans="2:22" x14ac:dyDescent="0.3">
      <c r="B550" s="13">
        <v>2023</v>
      </c>
      <c r="C550" s="13">
        <v>1</v>
      </c>
      <c r="D550" s="13">
        <v>21</v>
      </c>
      <c r="E550" s="83" t="s">
        <v>120</v>
      </c>
      <c r="F550" s="13">
        <v>7</v>
      </c>
      <c r="G550" s="13">
        <v>7</v>
      </c>
      <c r="H550" s="13" t="s">
        <v>69</v>
      </c>
      <c r="I550" s="13" t="s">
        <v>54</v>
      </c>
      <c r="J550" s="13"/>
      <c r="K550" s="13" t="s">
        <v>28</v>
      </c>
      <c r="L550" s="12">
        <f t="shared" ca="1" si="67"/>
        <v>1.0996823773581654</v>
      </c>
      <c r="M550" s="101">
        <f t="shared" ca="1" si="68"/>
        <v>5.7920270815454575E-2</v>
      </c>
      <c r="N550" s="101">
        <f t="shared" ca="1" si="75"/>
        <v>32.063668166452914</v>
      </c>
      <c r="O550" s="101">
        <f t="shared" ca="1" si="69"/>
        <v>0.11865572851694604</v>
      </c>
      <c r="Q550" s="12">
        <f t="shared" ca="1" si="70"/>
        <v>5.6000000000000005</v>
      </c>
      <c r="R550" s="101">
        <f t="shared" ca="1" si="71"/>
        <v>0.38095188675663133</v>
      </c>
      <c r="S550" s="13"/>
      <c r="T550" s="101">
        <f t="shared" ca="1" si="72"/>
        <v>0</v>
      </c>
      <c r="U550" s="101">
        <f t="shared" si="73"/>
        <v>0</v>
      </c>
      <c r="V550" s="101">
        <f t="shared" ca="1" si="74"/>
        <v>-35.243700393876495</v>
      </c>
    </row>
    <row r="551" spans="2:22" x14ac:dyDescent="0.3">
      <c r="B551" s="13">
        <v>2023</v>
      </c>
      <c r="C551" s="13">
        <v>1</v>
      </c>
      <c r="D551" s="13">
        <v>21</v>
      </c>
      <c r="E551" s="83" t="s">
        <v>120</v>
      </c>
      <c r="F551" s="13">
        <v>7</v>
      </c>
      <c r="G551" s="13">
        <v>8</v>
      </c>
      <c r="H551" s="13" t="s">
        <v>69</v>
      </c>
      <c r="I551" s="13" t="s">
        <v>54</v>
      </c>
      <c r="J551" s="13"/>
      <c r="K551" s="13" t="s">
        <v>28</v>
      </c>
      <c r="L551" s="12">
        <f t="shared" ca="1" si="67"/>
        <v>1.7463849309716319</v>
      </c>
      <c r="M551" s="101">
        <f t="shared" ca="1" si="68"/>
        <v>9.1982094314275856E-2</v>
      </c>
      <c r="N551" s="101">
        <f t="shared" ca="1" si="75"/>
        <v>32.063668166452914</v>
      </c>
      <c r="O551" s="101">
        <f t="shared" ca="1" si="69"/>
        <v>0.18843493405183909</v>
      </c>
      <c r="Q551" s="12">
        <f t="shared" ca="1" si="70"/>
        <v>5.6000000000000005</v>
      </c>
      <c r="R551" s="101">
        <f t="shared" ca="1" si="71"/>
        <v>0.32620851559325137</v>
      </c>
      <c r="S551" s="13"/>
      <c r="T551" s="101">
        <f t="shared" ca="1" si="72"/>
        <v>0</v>
      </c>
      <c r="U551" s="101">
        <f t="shared" si="73"/>
        <v>0</v>
      </c>
      <c r="V551" s="101">
        <f t="shared" ca="1" si="74"/>
        <v>-35.896117425062997</v>
      </c>
    </row>
    <row r="552" spans="2:22" x14ac:dyDescent="0.3">
      <c r="B552" s="13">
        <v>2023</v>
      </c>
      <c r="C552" s="13">
        <v>1</v>
      </c>
      <c r="D552" s="13">
        <v>21</v>
      </c>
      <c r="E552" s="83" t="s">
        <v>120</v>
      </c>
      <c r="F552" s="13">
        <v>7</v>
      </c>
      <c r="G552" s="13">
        <v>9</v>
      </c>
      <c r="H552" s="13" t="s">
        <v>69</v>
      </c>
      <c r="I552" s="13" t="s">
        <v>54</v>
      </c>
      <c r="J552" s="13"/>
      <c r="K552" s="13" t="s">
        <v>28</v>
      </c>
      <c r="L552" s="12">
        <f t="shared" ca="1" si="67"/>
        <v>1.7886854018288261</v>
      </c>
      <c r="M552" s="101">
        <f t="shared" ca="1" si="68"/>
        <v>9.4210060114324271E-2</v>
      </c>
      <c r="N552" s="101">
        <f t="shared" ca="1" si="75"/>
        <v>32.063668166452914</v>
      </c>
      <c r="O552" s="101">
        <f t="shared" ca="1" si="69"/>
        <v>0.19299915485733032</v>
      </c>
      <c r="Q552" s="12">
        <f t="shared" ca="1" si="70"/>
        <v>0</v>
      </c>
      <c r="R552" s="101">
        <f t="shared" ca="1" si="71"/>
        <v>0</v>
      </c>
      <c r="S552" s="13"/>
      <c r="T552" s="101">
        <f t="shared" ca="1" si="72"/>
        <v>9.4210060114324271E-2</v>
      </c>
      <c r="U552" s="101">
        <f t="shared" si="73"/>
        <v>0</v>
      </c>
      <c r="V552" s="101">
        <f t="shared" ca="1" si="74"/>
        <v>-35.801907364948676</v>
      </c>
    </row>
    <row r="553" spans="2:22" x14ac:dyDescent="0.3">
      <c r="B553" s="13">
        <v>2023</v>
      </c>
      <c r="C553" s="13">
        <v>1</v>
      </c>
      <c r="D553" s="13">
        <v>21</v>
      </c>
      <c r="E553" s="83" t="s">
        <v>120</v>
      </c>
      <c r="F553" s="13">
        <v>7</v>
      </c>
      <c r="G553" s="13">
        <v>10</v>
      </c>
      <c r="H553" s="13" t="s">
        <v>70</v>
      </c>
      <c r="I553" s="13" t="s">
        <v>54</v>
      </c>
      <c r="J553" s="13"/>
      <c r="K553" s="13" t="s">
        <v>28</v>
      </c>
      <c r="L553" s="12">
        <f t="shared" ca="1" si="67"/>
        <v>1.3180187650821034</v>
      </c>
      <c r="M553" s="101">
        <f t="shared" ca="1" si="68"/>
        <v>4.1728474102499392E-2</v>
      </c>
      <c r="N553" s="101">
        <f t="shared" ca="1" si="75"/>
        <v>32.063668166452914</v>
      </c>
      <c r="O553" s="101">
        <f t="shared" ca="1" si="69"/>
        <v>4.1728474102499392E-2</v>
      </c>
      <c r="Q553" s="12">
        <f t="shared" ca="1" si="70"/>
        <v>0</v>
      </c>
      <c r="R553" s="101">
        <f t="shared" ca="1" si="71"/>
        <v>0</v>
      </c>
      <c r="S553" s="13"/>
      <c r="T553" s="101">
        <f t="shared" ca="1" si="72"/>
        <v>4.1728474102499392E-2</v>
      </c>
      <c r="U553" s="101">
        <f t="shared" si="73"/>
        <v>0</v>
      </c>
      <c r="V553" s="101">
        <f t="shared" ca="1" si="74"/>
        <v>-35.760178890846177</v>
      </c>
    </row>
    <row r="554" spans="2:22" x14ac:dyDescent="0.3">
      <c r="B554" s="13">
        <v>2023</v>
      </c>
      <c r="C554" s="13">
        <v>1</v>
      </c>
      <c r="D554" s="13">
        <v>21</v>
      </c>
      <c r="E554" s="83" t="s">
        <v>120</v>
      </c>
      <c r="F554" s="13">
        <v>7</v>
      </c>
      <c r="G554" s="13">
        <v>11</v>
      </c>
      <c r="H554" s="13" t="s">
        <v>70</v>
      </c>
      <c r="I554" s="13" t="s">
        <v>54</v>
      </c>
      <c r="J554" s="13"/>
      <c r="K554" s="13" t="s">
        <v>28</v>
      </c>
      <c r="L554" s="12">
        <f t="shared" ca="1" si="67"/>
        <v>1.4614090492371716</v>
      </c>
      <c r="M554" s="101">
        <f t="shared" ca="1" si="68"/>
        <v>4.6268210498848855E-2</v>
      </c>
      <c r="N554" s="101">
        <f t="shared" ca="1" si="75"/>
        <v>32.063668166452914</v>
      </c>
      <c r="O554" s="101">
        <f t="shared" ca="1" si="69"/>
        <v>4.6268210498848855E-2</v>
      </c>
      <c r="Q554" s="12">
        <f t="shared" ca="1" si="70"/>
        <v>0</v>
      </c>
      <c r="R554" s="101">
        <f t="shared" ca="1" si="71"/>
        <v>0</v>
      </c>
      <c r="S554" s="13"/>
      <c r="T554" s="101">
        <f t="shared" ca="1" si="72"/>
        <v>4.6268210498848855E-2</v>
      </c>
      <c r="U554" s="101">
        <f t="shared" si="73"/>
        <v>0</v>
      </c>
      <c r="V554" s="101">
        <f t="shared" ca="1" si="74"/>
        <v>-35.713910680347325</v>
      </c>
    </row>
    <row r="555" spans="2:22" x14ac:dyDescent="0.3">
      <c r="B555" s="13">
        <v>2023</v>
      </c>
      <c r="C555" s="13">
        <v>1</v>
      </c>
      <c r="D555" s="13">
        <v>21</v>
      </c>
      <c r="E555" s="83" t="s">
        <v>120</v>
      </c>
      <c r="F555" s="13">
        <v>7</v>
      </c>
      <c r="G555" s="13">
        <v>12</v>
      </c>
      <c r="H555" s="13" t="s">
        <v>70</v>
      </c>
      <c r="I555" s="13" t="s">
        <v>54</v>
      </c>
      <c r="J555" s="13"/>
      <c r="K555" s="13" t="s">
        <v>28</v>
      </c>
      <c r="L555" s="12">
        <f t="shared" ca="1" si="67"/>
        <v>1.871623372616624</v>
      </c>
      <c r="M555" s="101">
        <f t="shared" ca="1" si="68"/>
        <v>5.9255595977042316E-2</v>
      </c>
      <c r="N555" s="101">
        <f t="shared" ca="1" si="75"/>
        <v>32.063668166452914</v>
      </c>
      <c r="O555" s="101">
        <f t="shared" ca="1" si="69"/>
        <v>5.9255595977042316E-2</v>
      </c>
      <c r="Q555" s="12">
        <f t="shared" ca="1" si="70"/>
        <v>5.6000000000000005</v>
      </c>
      <c r="R555" s="101">
        <f t="shared" ca="1" si="71"/>
        <v>0.31560708150800282</v>
      </c>
      <c r="S555" s="13"/>
      <c r="T555" s="101">
        <f t="shared" ca="1" si="72"/>
        <v>0</v>
      </c>
      <c r="U555" s="101">
        <f t="shared" si="73"/>
        <v>0</v>
      </c>
      <c r="V555" s="101">
        <f t="shared" ca="1" si="74"/>
        <v>-36.345124843363337</v>
      </c>
    </row>
    <row r="556" spans="2:22" x14ac:dyDescent="0.3">
      <c r="B556" s="13">
        <v>2023</v>
      </c>
      <c r="C556" s="13">
        <v>1</v>
      </c>
      <c r="D556" s="13">
        <v>21</v>
      </c>
      <c r="E556" s="83" t="s">
        <v>120</v>
      </c>
      <c r="F556" s="13">
        <v>7</v>
      </c>
      <c r="G556" s="13">
        <v>13</v>
      </c>
      <c r="H556" s="13" t="s">
        <v>70</v>
      </c>
      <c r="I556" s="13" t="s">
        <v>54</v>
      </c>
      <c r="J556" s="13"/>
      <c r="K556" s="13" t="s">
        <v>28</v>
      </c>
      <c r="L556" s="12">
        <f t="shared" ca="1" si="67"/>
        <v>1.2620206532240907</v>
      </c>
      <c r="M556" s="101">
        <f t="shared" ca="1" si="68"/>
        <v>3.9955573881074714E-2</v>
      </c>
      <c r="N556" s="101">
        <f t="shared" ca="1" si="75"/>
        <v>32.063668166452914</v>
      </c>
      <c r="O556" s="101">
        <f t="shared" ca="1" si="69"/>
        <v>3.9955573881074714E-2</v>
      </c>
      <c r="Q556" s="12">
        <f t="shared" ca="1" si="70"/>
        <v>5.6000000000000005</v>
      </c>
      <c r="R556" s="101">
        <f t="shared" ca="1" si="71"/>
        <v>0.36720995170458082</v>
      </c>
      <c r="S556" s="13"/>
      <c r="T556" s="101">
        <f t="shared" ca="1" si="72"/>
        <v>0</v>
      </c>
      <c r="U556" s="101">
        <f t="shared" si="73"/>
        <v>0</v>
      </c>
      <c r="V556" s="101">
        <f t="shared" ca="1" si="74"/>
        <v>-37.079544746772498</v>
      </c>
    </row>
    <row r="557" spans="2:22" x14ac:dyDescent="0.3">
      <c r="B557" s="13">
        <v>2023</v>
      </c>
      <c r="C557" s="13">
        <v>1</v>
      </c>
      <c r="D557" s="13">
        <v>21</v>
      </c>
      <c r="E557" s="83" t="s">
        <v>120</v>
      </c>
      <c r="F557" s="13">
        <v>7</v>
      </c>
      <c r="G557" s="13">
        <v>14</v>
      </c>
      <c r="H557" s="13" t="s">
        <v>70</v>
      </c>
      <c r="I557" s="13" t="s">
        <v>54</v>
      </c>
      <c r="J557" s="13"/>
      <c r="K557" s="13" t="s">
        <v>28</v>
      </c>
      <c r="L557" s="12">
        <f t="shared" ca="1" si="67"/>
        <v>1.5866449286656885</v>
      </c>
      <c r="M557" s="101">
        <f t="shared" ca="1" si="68"/>
        <v>5.0233178441555698E-2</v>
      </c>
      <c r="N557" s="101">
        <f t="shared" ca="1" si="75"/>
        <v>32.063668166452914</v>
      </c>
      <c r="O557" s="101">
        <f t="shared" ca="1" si="69"/>
        <v>5.0233178441555698E-2</v>
      </c>
      <c r="Q557" s="12">
        <f t="shared" ca="1" si="70"/>
        <v>1.6732946053187729</v>
      </c>
      <c r="R557" s="101">
        <f t="shared" ca="1" si="71"/>
        <v>7.3348951286835969E-3</v>
      </c>
      <c r="S557" s="13"/>
      <c r="T557" s="101">
        <f t="shared" ca="1" si="72"/>
        <v>0</v>
      </c>
      <c r="U557" s="101">
        <f t="shared" si="73"/>
        <v>0</v>
      </c>
      <c r="V557" s="101">
        <f t="shared" ca="1" si="74"/>
        <v>-37.09421453702987</v>
      </c>
    </row>
    <row r="558" spans="2:22" x14ac:dyDescent="0.3">
      <c r="B558" s="13">
        <v>2023</v>
      </c>
      <c r="C558" s="13">
        <v>1</v>
      </c>
      <c r="D558" s="13">
        <v>21</v>
      </c>
      <c r="E558" s="83" t="s">
        <v>120</v>
      </c>
      <c r="F558" s="13">
        <v>7</v>
      </c>
      <c r="G558" s="13">
        <v>15</v>
      </c>
      <c r="H558" s="13" t="s">
        <v>70</v>
      </c>
      <c r="I558" s="13" t="s">
        <v>54</v>
      </c>
      <c r="J558" s="13"/>
      <c r="K558" s="13" t="s">
        <v>28</v>
      </c>
      <c r="L558" s="12">
        <f t="shared" ca="1" si="67"/>
        <v>1.5266107543331855</v>
      </c>
      <c r="M558" s="101">
        <f t="shared" ca="1" si="68"/>
        <v>4.8332496482188653E-2</v>
      </c>
      <c r="N558" s="101">
        <f t="shared" ca="1" si="75"/>
        <v>32.063668166452914</v>
      </c>
      <c r="O558" s="101">
        <f t="shared" ca="1" si="69"/>
        <v>4.8332496482188653E-2</v>
      </c>
      <c r="Q558" s="12">
        <f t="shared" ca="1" si="70"/>
        <v>0</v>
      </c>
      <c r="R558" s="101">
        <f t="shared" ca="1" si="71"/>
        <v>0</v>
      </c>
      <c r="S558" s="13"/>
      <c r="T558" s="101">
        <f t="shared" ca="1" si="72"/>
        <v>4.8332496482188653E-2</v>
      </c>
      <c r="U558" s="101">
        <f t="shared" si="73"/>
        <v>0</v>
      </c>
      <c r="V558" s="101">
        <f t="shared" ca="1" si="74"/>
        <v>-37.045882040547681</v>
      </c>
    </row>
    <row r="559" spans="2:22" x14ac:dyDescent="0.3">
      <c r="B559" s="13">
        <v>2023</v>
      </c>
      <c r="C559" s="13">
        <v>1</v>
      </c>
      <c r="D559" s="13">
        <v>21</v>
      </c>
      <c r="E559" s="83" t="s">
        <v>120</v>
      </c>
      <c r="F559" s="13">
        <v>7</v>
      </c>
      <c r="G559" s="13">
        <v>16</v>
      </c>
      <c r="H559" s="13" t="s">
        <v>71</v>
      </c>
      <c r="I559" s="13" t="s">
        <v>54</v>
      </c>
      <c r="J559" s="13"/>
      <c r="K559" s="13" t="s">
        <v>28</v>
      </c>
      <c r="L559" s="12">
        <f t="shared" ca="1" si="67"/>
        <v>1.6144971335877421</v>
      </c>
      <c r="M559" s="101">
        <f t="shared" ca="1" si="68"/>
        <v>0.14063884530682821</v>
      </c>
      <c r="N559" s="101">
        <f t="shared" ca="1" si="75"/>
        <v>32.382396808908695</v>
      </c>
      <c r="O559" s="101">
        <f t="shared" ca="1" si="69"/>
        <v>0.45504601710170506</v>
      </c>
      <c r="Q559" s="12">
        <f t="shared" ca="1" si="70"/>
        <v>5.6000000000000005</v>
      </c>
      <c r="R559" s="101">
        <f t="shared" ca="1" si="71"/>
        <v>0.33737281764179772</v>
      </c>
      <c r="S559" s="13"/>
      <c r="T559" s="101">
        <f t="shared" ca="1" si="72"/>
        <v>0</v>
      </c>
      <c r="U559" s="101">
        <f t="shared" ca="1" si="73"/>
        <v>0.31872864245578009</v>
      </c>
      <c r="V559" s="101">
        <f t="shared" ca="1" si="74"/>
        <v>-37.4018990333755</v>
      </c>
    </row>
    <row r="560" spans="2:22" x14ac:dyDescent="0.3">
      <c r="B560" s="13">
        <v>2023</v>
      </c>
      <c r="C560" s="13">
        <v>1</v>
      </c>
      <c r="D560" s="13">
        <v>21</v>
      </c>
      <c r="E560" s="83" t="s">
        <v>120</v>
      </c>
      <c r="F560" s="13">
        <v>7</v>
      </c>
      <c r="G560" s="13">
        <v>17</v>
      </c>
      <c r="H560" s="13" t="s">
        <v>71</v>
      </c>
      <c r="I560" s="13" t="s">
        <v>54</v>
      </c>
      <c r="J560" s="13"/>
      <c r="K560" s="13" t="s">
        <v>28</v>
      </c>
      <c r="L560" s="12">
        <f t="shared" ca="1" si="67"/>
        <v>1.9021050614710153</v>
      </c>
      <c r="M560" s="101">
        <f t="shared" ca="1" si="68"/>
        <v>0.16569237190474015</v>
      </c>
      <c r="N560" s="101">
        <f t="shared" ca="1" si="75"/>
        <v>32.757904049794099</v>
      </c>
      <c r="O560" s="101">
        <f t="shared" ca="1" si="69"/>
        <v>0.53610831157560568</v>
      </c>
      <c r="Q560" s="12">
        <f t="shared" ca="1" si="70"/>
        <v>5.6000000000000005</v>
      </c>
      <c r="R560" s="101">
        <f t="shared" ca="1" si="71"/>
        <v>0.31302680654647858</v>
      </c>
      <c r="S560" s="13"/>
      <c r="T560" s="101">
        <f t="shared" ca="1" si="72"/>
        <v>0</v>
      </c>
      <c r="U560" s="101">
        <f t="shared" ca="1" si="73"/>
        <v>0.37550724088540294</v>
      </c>
      <c r="V560" s="101">
        <f t="shared" ca="1" si="74"/>
        <v>-37.652445405583059</v>
      </c>
    </row>
    <row r="561" spans="2:22" x14ac:dyDescent="0.3">
      <c r="B561" s="13">
        <v>2023</v>
      </c>
      <c r="C561" s="13">
        <v>1</v>
      </c>
      <c r="D561" s="13">
        <v>21</v>
      </c>
      <c r="E561" s="83" t="s">
        <v>120</v>
      </c>
      <c r="F561" s="13">
        <v>7</v>
      </c>
      <c r="G561" s="13">
        <v>18</v>
      </c>
      <c r="H561" s="13" t="s">
        <v>71</v>
      </c>
      <c r="I561" s="13" t="s">
        <v>54</v>
      </c>
      <c r="J561" s="13"/>
      <c r="K561" s="13" t="s">
        <v>28</v>
      </c>
      <c r="L561" s="12">
        <f t="shared" ca="1" si="67"/>
        <v>2.4069265478684141</v>
      </c>
      <c r="M561" s="101">
        <f t="shared" ca="1" si="68"/>
        <v>0.20966737158481757</v>
      </c>
      <c r="N561" s="101">
        <f t="shared" ca="1" si="75"/>
        <v>33.233071465785791</v>
      </c>
      <c r="O561" s="101">
        <f t="shared" ca="1" si="69"/>
        <v>0.67839224751671245</v>
      </c>
      <c r="Q561" s="12">
        <f t="shared" ca="1" si="70"/>
        <v>0</v>
      </c>
      <c r="R561" s="101">
        <f t="shared" ca="1" si="71"/>
        <v>0</v>
      </c>
      <c r="S561" s="13"/>
      <c r="T561" s="101">
        <f t="shared" ca="1" si="72"/>
        <v>0.20966737158481757</v>
      </c>
      <c r="U561" s="101">
        <f t="shared" ca="1" si="73"/>
        <v>0.47516741599168949</v>
      </c>
      <c r="V561" s="101">
        <f t="shared" ca="1" si="74"/>
        <v>-36.967610618006553</v>
      </c>
    </row>
    <row r="562" spans="2:22" x14ac:dyDescent="0.3">
      <c r="B562" s="13">
        <v>2023</v>
      </c>
      <c r="C562" s="13">
        <v>1</v>
      </c>
      <c r="D562" s="13">
        <v>21</v>
      </c>
      <c r="E562" s="83" t="s">
        <v>120</v>
      </c>
      <c r="F562" s="13">
        <v>7</v>
      </c>
      <c r="G562" s="13">
        <v>19</v>
      </c>
      <c r="H562" s="13" t="s">
        <v>71</v>
      </c>
      <c r="I562" s="13" t="s">
        <v>54</v>
      </c>
      <c r="J562" s="13"/>
      <c r="K562" s="13" t="s">
        <v>28</v>
      </c>
      <c r="L562" s="12">
        <f t="shared" ca="1" si="67"/>
        <v>2.1543032248786047</v>
      </c>
      <c r="M562" s="101">
        <f t="shared" ca="1" si="68"/>
        <v>0.18766135391917527</v>
      </c>
      <c r="N562" s="101">
        <f t="shared" ca="1" si="75"/>
        <v>33.658366827430577</v>
      </c>
      <c r="O562" s="101">
        <f t="shared" ca="1" si="69"/>
        <v>0.60719036393203474</v>
      </c>
      <c r="Q562" s="12">
        <f t="shared" ca="1" si="70"/>
        <v>0</v>
      </c>
      <c r="R562" s="101">
        <f t="shared" ca="1" si="71"/>
        <v>0</v>
      </c>
      <c r="S562" s="13"/>
      <c r="T562" s="101">
        <f t="shared" ca="1" si="72"/>
        <v>0.18766135391917527</v>
      </c>
      <c r="U562" s="101">
        <f t="shared" ca="1" si="73"/>
        <v>0.42529536164478454</v>
      </c>
      <c r="V562" s="101">
        <f t="shared" ca="1" si="74"/>
        <v>-36.354653902442593</v>
      </c>
    </row>
    <row r="563" spans="2:22" x14ac:dyDescent="0.3">
      <c r="B563" s="13">
        <v>2023</v>
      </c>
      <c r="C563" s="13">
        <v>1</v>
      </c>
      <c r="D563" s="13">
        <v>21</v>
      </c>
      <c r="E563" s="83" t="s">
        <v>120</v>
      </c>
      <c r="F563" s="13">
        <v>7</v>
      </c>
      <c r="G563" s="13">
        <v>20</v>
      </c>
      <c r="H563" s="13" t="s">
        <v>69</v>
      </c>
      <c r="I563" s="13" t="s">
        <v>54</v>
      </c>
      <c r="J563" s="13"/>
      <c r="K563" s="13" t="s">
        <v>28</v>
      </c>
      <c r="L563" s="12">
        <f t="shared" ca="1" si="67"/>
        <v>1.6347696984942732</v>
      </c>
      <c r="M563" s="101">
        <f t="shared" ca="1" si="68"/>
        <v>8.6103320019693369E-2</v>
      </c>
      <c r="N563" s="101">
        <f t="shared" ca="1" si="75"/>
        <v>33.658366827430577</v>
      </c>
      <c r="O563" s="101">
        <f t="shared" ca="1" si="69"/>
        <v>0.17639165046753208</v>
      </c>
      <c r="Q563" s="12">
        <f t="shared" ca="1" si="70"/>
        <v>0</v>
      </c>
      <c r="R563" s="101">
        <f t="shared" ca="1" si="71"/>
        <v>0</v>
      </c>
      <c r="S563" s="13"/>
      <c r="T563" s="101">
        <f t="shared" ca="1" si="72"/>
        <v>8.6103320019693369E-2</v>
      </c>
      <c r="U563" s="101">
        <f t="shared" si="73"/>
        <v>0</v>
      </c>
      <c r="V563" s="101">
        <f t="shared" ca="1" si="74"/>
        <v>-36.268550582422897</v>
      </c>
    </row>
    <row r="564" spans="2:22" x14ac:dyDescent="0.3">
      <c r="B564" s="13">
        <v>2023</v>
      </c>
      <c r="C564" s="13">
        <v>1</v>
      </c>
      <c r="D564" s="13">
        <v>21</v>
      </c>
      <c r="E564" s="83" t="s">
        <v>120</v>
      </c>
      <c r="F564" s="13">
        <v>7</v>
      </c>
      <c r="G564" s="13">
        <v>21</v>
      </c>
      <c r="H564" s="13" t="s">
        <v>69</v>
      </c>
      <c r="I564" s="13" t="s">
        <v>54</v>
      </c>
      <c r="J564" s="13"/>
      <c r="K564" s="13" t="s">
        <v>28</v>
      </c>
      <c r="L564" s="12">
        <f t="shared" ca="1" si="67"/>
        <v>2.2090746008738216</v>
      </c>
      <c r="M564" s="101">
        <f t="shared" ca="1" si="68"/>
        <v>0.11635195922802419</v>
      </c>
      <c r="N564" s="101">
        <f t="shared" ca="1" si="75"/>
        <v>33.658366827430577</v>
      </c>
      <c r="O564" s="101">
        <f t="shared" ca="1" si="69"/>
        <v>0.23835914943428535</v>
      </c>
      <c r="Q564" s="12">
        <f t="shared" ca="1" si="70"/>
        <v>0</v>
      </c>
      <c r="R564" s="101">
        <f t="shared" ca="1" si="71"/>
        <v>0</v>
      </c>
      <c r="S564" s="13"/>
      <c r="T564" s="101">
        <f t="shared" ca="1" si="72"/>
        <v>0.11635195922802419</v>
      </c>
      <c r="U564" s="101">
        <f t="shared" si="73"/>
        <v>0</v>
      </c>
      <c r="V564" s="101">
        <f t="shared" ca="1" si="74"/>
        <v>-36.15219862319487</v>
      </c>
    </row>
    <row r="565" spans="2:22" x14ac:dyDescent="0.3">
      <c r="B565" s="13">
        <v>2023</v>
      </c>
      <c r="C565" s="13">
        <v>1</v>
      </c>
      <c r="D565" s="13">
        <v>21</v>
      </c>
      <c r="E565" s="83" t="s">
        <v>120</v>
      </c>
      <c r="F565" s="13">
        <v>7</v>
      </c>
      <c r="G565" s="13">
        <v>22</v>
      </c>
      <c r="H565" s="13" t="s">
        <v>69</v>
      </c>
      <c r="I565" s="13" t="s">
        <v>54</v>
      </c>
      <c r="J565" s="13"/>
      <c r="K565" s="13" t="s">
        <v>28</v>
      </c>
      <c r="L565" s="12">
        <f t="shared" ca="1" si="67"/>
        <v>2.5350968510213936</v>
      </c>
      <c r="M565" s="101">
        <f t="shared" ca="1" si="68"/>
        <v>0.13352355114329681</v>
      </c>
      <c r="N565" s="101">
        <f t="shared" ca="1" si="75"/>
        <v>33.658366827430577</v>
      </c>
      <c r="O565" s="101">
        <f t="shared" ca="1" si="69"/>
        <v>0.27353695022520835</v>
      </c>
      <c r="Q565" s="12">
        <f t="shared" ca="1" si="70"/>
        <v>0</v>
      </c>
      <c r="R565" s="101">
        <f t="shared" ca="1" si="71"/>
        <v>0</v>
      </c>
      <c r="S565" s="13"/>
      <c r="T565" s="101">
        <f t="shared" ca="1" si="72"/>
        <v>0.13352355114329681</v>
      </c>
      <c r="U565" s="101">
        <f t="shared" si="73"/>
        <v>0</v>
      </c>
      <c r="V565" s="101">
        <f t="shared" ca="1" si="74"/>
        <v>-36.018675072051572</v>
      </c>
    </row>
    <row r="566" spans="2:22" x14ac:dyDescent="0.3">
      <c r="B566" s="13">
        <v>2023</v>
      </c>
      <c r="C566" s="13">
        <v>1</v>
      </c>
      <c r="D566" s="13">
        <v>21</v>
      </c>
      <c r="E566" s="83" t="s">
        <v>120</v>
      </c>
      <c r="F566" s="13">
        <v>7</v>
      </c>
      <c r="G566" s="13">
        <v>23</v>
      </c>
      <c r="H566" s="13" t="s">
        <v>69</v>
      </c>
      <c r="I566" s="13" t="s">
        <v>54</v>
      </c>
      <c r="J566" s="13"/>
      <c r="K566" s="13" t="s">
        <v>28</v>
      </c>
      <c r="L566" s="12">
        <f t="shared" ca="1" si="67"/>
        <v>2.2909424349938137</v>
      </c>
      <c r="M566" s="101">
        <f t="shared" ca="1" si="68"/>
        <v>0.12066393805112417</v>
      </c>
      <c r="N566" s="101">
        <f t="shared" ca="1" si="75"/>
        <v>33.658366827430577</v>
      </c>
      <c r="O566" s="101">
        <f t="shared" ca="1" si="69"/>
        <v>0.24719268873583247</v>
      </c>
      <c r="Q566" s="12">
        <f t="shared" ca="1" si="70"/>
        <v>0</v>
      </c>
      <c r="R566" s="101">
        <f t="shared" ca="1" si="71"/>
        <v>0</v>
      </c>
      <c r="S566" s="13"/>
      <c r="T566" s="101">
        <f t="shared" ca="1" si="72"/>
        <v>0.12066393805112417</v>
      </c>
      <c r="U566" s="101">
        <f t="shared" si="73"/>
        <v>0</v>
      </c>
      <c r="V566" s="101">
        <f t="shared" ca="1" si="74"/>
        <v>-35.898011134000448</v>
      </c>
    </row>
    <row r="567" spans="2:22" x14ac:dyDescent="0.3">
      <c r="B567" s="13">
        <v>2023</v>
      </c>
      <c r="C567" s="13">
        <v>1</v>
      </c>
      <c r="D567" s="13">
        <v>22</v>
      </c>
      <c r="E567" s="83" t="s">
        <v>121</v>
      </c>
      <c r="F567" s="13">
        <v>1</v>
      </c>
      <c r="G567" s="13">
        <v>0</v>
      </c>
      <c r="H567" s="13" t="s">
        <v>69</v>
      </c>
      <c r="I567" s="13" t="s">
        <v>54</v>
      </c>
      <c r="J567" s="13"/>
      <c r="K567" s="13" t="s">
        <v>28</v>
      </c>
      <c r="L567" s="12">
        <f t="shared" ca="1" si="67"/>
        <v>2.0744333084794562</v>
      </c>
      <c r="M567" s="101">
        <f t="shared" ca="1" si="68"/>
        <v>0.10926040235761296</v>
      </c>
      <c r="N567" s="101">
        <f t="shared" ca="1" si="75"/>
        <v>33.658366827430577</v>
      </c>
      <c r="O567" s="101">
        <f t="shared" ca="1" si="69"/>
        <v>0.22383135398493331</v>
      </c>
      <c r="Q567" s="12">
        <f t="shared" ca="1" si="70"/>
        <v>0</v>
      </c>
      <c r="R567" s="101">
        <f t="shared" ca="1" si="71"/>
        <v>0</v>
      </c>
      <c r="S567" s="13"/>
      <c r="T567" s="101">
        <f t="shared" ca="1" si="72"/>
        <v>0.10926040235761296</v>
      </c>
      <c r="U567" s="101">
        <f t="shared" si="73"/>
        <v>0</v>
      </c>
      <c r="V567" s="101">
        <f t="shared" ca="1" si="74"/>
        <v>-35.788750731642835</v>
      </c>
    </row>
    <row r="568" spans="2:22" x14ac:dyDescent="0.3">
      <c r="B568" s="13">
        <v>2023</v>
      </c>
      <c r="C568" s="13">
        <v>1</v>
      </c>
      <c r="D568" s="13">
        <v>22</v>
      </c>
      <c r="E568" s="83" t="s">
        <v>121</v>
      </c>
      <c r="F568" s="13">
        <v>1</v>
      </c>
      <c r="G568" s="13">
        <v>1</v>
      </c>
      <c r="H568" s="13" t="s">
        <v>69</v>
      </c>
      <c r="I568" s="13" t="s">
        <v>54</v>
      </c>
      <c r="J568" s="13"/>
      <c r="K568" s="13" t="s">
        <v>28</v>
      </c>
      <c r="L568" s="12">
        <f t="shared" ca="1" si="67"/>
        <v>1.2297460820743398</v>
      </c>
      <c r="M568" s="101">
        <f t="shared" ca="1" si="68"/>
        <v>6.4770726142855478E-2</v>
      </c>
      <c r="N568" s="101">
        <f t="shared" ca="1" si="75"/>
        <v>33.658366827430577</v>
      </c>
      <c r="O568" s="101">
        <f t="shared" ca="1" si="69"/>
        <v>0.13268960225582124</v>
      </c>
      <c r="Q568" s="12">
        <f t="shared" ca="1" si="70"/>
        <v>0</v>
      </c>
      <c r="R568" s="101">
        <f t="shared" ca="1" si="71"/>
        <v>0</v>
      </c>
      <c r="S568" s="13"/>
      <c r="T568" s="101">
        <f t="shared" ca="1" si="72"/>
        <v>6.4770726142855478E-2</v>
      </c>
      <c r="U568" s="101">
        <f t="shared" si="73"/>
        <v>0</v>
      </c>
      <c r="V568" s="101">
        <f t="shared" ca="1" si="74"/>
        <v>-35.723980005499982</v>
      </c>
    </row>
    <row r="569" spans="2:22" x14ac:dyDescent="0.3">
      <c r="B569" s="13">
        <v>2023</v>
      </c>
      <c r="C569" s="13">
        <v>1</v>
      </c>
      <c r="D569" s="13">
        <v>22</v>
      </c>
      <c r="E569" s="83" t="s">
        <v>121</v>
      </c>
      <c r="F569" s="13">
        <v>1</v>
      </c>
      <c r="G569" s="13">
        <v>2</v>
      </c>
      <c r="H569" s="13" t="s">
        <v>69</v>
      </c>
      <c r="I569" s="13" t="s">
        <v>54</v>
      </c>
      <c r="J569" s="13"/>
      <c r="K569" s="13" t="s">
        <v>28</v>
      </c>
      <c r="L569" s="12">
        <f t="shared" ca="1" si="67"/>
        <v>1.2211429249685588</v>
      </c>
      <c r="M569" s="101">
        <f t="shared" ca="1" si="68"/>
        <v>6.4317597858093989E-2</v>
      </c>
      <c r="N569" s="101">
        <f t="shared" ca="1" si="75"/>
        <v>33.658366827430577</v>
      </c>
      <c r="O569" s="101">
        <f t="shared" ca="1" si="69"/>
        <v>0.1317613216041075</v>
      </c>
      <c r="Q569" s="12">
        <f t="shared" ca="1" si="70"/>
        <v>0</v>
      </c>
      <c r="R569" s="101">
        <f t="shared" ca="1" si="71"/>
        <v>0</v>
      </c>
      <c r="S569" s="13"/>
      <c r="T569" s="101">
        <f t="shared" ca="1" si="72"/>
        <v>6.4317597858093989E-2</v>
      </c>
      <c r="U569" s="101">
        <f t="shared" si="73"/>
        <v>0</v>
      </c>
      <c r="V569" s="101">
        <f t="shared" ca="1" si="74"/>
        <v>-35.659662407641889</v>
      </c>
    </row>
    <row r="570" spans="2:22" x14ac:dyDescent="0.3">
      <c r="B570" s="13">
        <v>2023</v>
      </c>
      <c r="C570" s="13">
        <v>1</v>
      </c>
      <c r="D570" s="13">
        <v>22</v>
      </c>
      <c r="E570" s="83" t="s">
        <v>121</v>
      </c>
      <c r="F570" s="13">
        <v>1</v>
      </c>
      <c r="G570" s="13">
        <v>3</v>
      </c>
      <c r="H570" s="13" t="s">
        <v>69</v>
      </c>
      <c r="I570" s="13" t="s">
        <v>54</v>
      </c>
      <c r="J570" s="13"/>
      <c r="K570" s="13" t="s">
        <v>28</v>
      </c>
      <c r="L570" s="12">
        <f t="shared" ca="1" si="67"/>
        <v>1.2266687313086504</v>
      </c>
      <c r="M570" s="101">
        <f t="shared" ca="1" si="68"/>
        <v>6.4608642078026621E-2</v>
      </c>
      <c r="N570" s="101">
        <f t="shared" ca="1" si="75"/>
        <v>33.658366827430577</v>
      </c>
      <c r="O570" s="101">
        <f t="shared" ca="1" si="69"/>
        <v>0.13235755610820338</v>
      </c>
      <c r="Q570" s="12">
        <f t="shared" ca="1" si="70"/>
        <v>0</v>
      </c>
      <c r="R570" s="101">
        <f t="shared" ca="1" si="71"/>
        <v>0</v>
      </c>
      <c r="S570" s="13"/>
      <c r="T570" s="101">
        <f t="shared" ca="1" si="72"/>
        <v>6.4608642078026621E-2</v>
      </c>
      <c r="U570" s="101">
        <f t="shared" si="73"/>
        <v>0</v>
      </c>
      <c r="V570" s="101">
        <f t="shared" ca="1" si="74"/>
        <v>-35.595053765563861</v>
      </c>
    </row>
    <row r="571" spans="2:22" x14ac:dyDescent="0.3">
      <c r="B571" s="13">
        <v>2023</v>
      </c>
      <c r="C571" s="13">
        <v>1</v>
      </c>
      <c r="D571" s="13">
        <v>22</v>
      </c>
      <c r="E571" s="83" t="s">
        <v>121</v>
      </c>
      <c r="F571" s="13">
        <v>1</v>
      </c>
      <c r="G571" s="13">
        <v>4</v>
      </c>
      <c r="H571" s="13" t="s">
        <v>69</v>
      </c>
      <c r="I571" s="13" t="s">
        <v>54</v>
      </c>
      <c r="J571" s="13"/>
      <c r="K571" s="13" t="s">
        <v>28</v>
      </c>
      <c r="L571" s="12">
        <f t="shared" ca="1" si="67"/>
        <v>1.192712175184153</v>
      </c>
      <c r="M571" s="101">
        <f t="shared" ca="1" si="68"/>
        <v>6.2820150266949343E-2</v>
      </c>
      <c r="N571" s="101">
        <f t="shared" ca="1" si="75"/>
        <v>33.658366827430577</v>
      </c>
      <c r="O571" s="101">
        <f t="shared" ca="1" si="69"/>
        <v>0.1286936437023701</v>
      </c>
      <c r="Q571" s="12">
        <f t="shared" ca="1" si="70"/>
        <v>0</v>
      </c>
      <c r="R571" s="101">
        <f t="shared" ca="1" si="71"/>
        <v>0</v>
      </c>
      <c r="S571" s="13"/>
      <c r="T571" s="101">
        <f t="shared" ca="1" si="72"/>
        <v>6.2820150266949343E-2</v>
      </c>
      <c r="U571" s="101">
        <f t="shared" si="73"/>
        <v>0</v>
      </c>
      <c r="V571" s="101">
        <f t="shared" ca="1" si="74"/>
        <v>-35.53223361529691</v>
      </c>
    </row>
    <row r="572" spans="2:22" x14ac:dyDescent="0.3">
      <c r="B572" s="13">
        <v>2023</v>
      </c>
      <c r="C572" s="13">
        <v>1</v>
      </c>
      <c r="D572" s="13">
        <v>22</v>
      </c>
      <c r="E572" s="83" t="s">
        <v>121</v>
      </c>
      <c r="F572" s="13">
        <v>1</v>
      </c>
      <c r="G572" s="13">
        <v>5</v>
      </c>
      <c r="H572" s="13" t="s">
        <v>69</v>
      </c>
      <c r="I572" s="13" t="s">
        <v>54</v>
      </c>
      <c r="J572" s="13"/>
      <c r="K572" s="13" t="s">
        <v>28</v>
      </c>
      <c r="L572" s="12">
        <f t="shared" ca="1" si="67"/>
        <v>1.2524603463090695</v>
      </c>
      <c r="M572" s="101">
        <f t="shared" ca="1" si="68"/>
        <v>6.5967086440098702E-2</v>
      </c>
      <c r="N572" s="101">
        <f t="shared" ca="1" si="75"/>
        <v>33.658366827430577</v>
      </c>
      <c r="O572" s="101">
        <f t="shared" ca="1" si="69"/>
        <v>0.13514047136674859</v>
      </c>
      <c r="Q572" s="12">
        <f t="shared" ca="1" si="70"/>
        <v>0</v>
      </c>
      <c r="R572" s="101">
        <f t="shared" ca="1" si="71"/>
        <v>0</v>
      </c>
      <c r="S572" s="13"/>
      <c r="T572" s="101">
        <f t="shared" ca="1" si="72"/>
        <v>6.5967086440098702E-2</v>
      </c>
      <c r="U572" s="101">
        <f t="shared" si="73"/>
        <v>0</v>
      </c>
      <c r="V572" s="101">
        <f t="shared" ca="1" si="74"/>
        <v>-35.466266528856814</v>
      </c>
    </row>
    <row r="573" spans="2:22" x14ac:dyDescent="0.3">
      <c r="B573" s="13">
        <v>2023</v>
      </c>
      <c r="C573" s="13">
        <v>1</v>
      </c>
      <c r="D573" s="13">
        <v>22</v>
      </c>
      <c r="E573" s="83" t="s">
        <v>121</v>
      </c>
      <c r="F573" s="13">
        <v>1</v>
      </c>
      <c r="G573" s="13">
        <v>6</v>
      </c>
      <c r="H573" s="13" t="s">
        <v>69</v>
      </c>
      <c r="I573" s="13" t="s">
        <v>54</v>
      </c>
      <c r="J573" s="13"/>
      <c r="K573" s="13" t="s">
        <v>28</v>
      </c>
      <c r="L573" s="12">
        <f t="shared" ca="1" si="67"/>
        <v>1.0738814288681531</v>
      </c>
      <c r="M573" s="101">
        <f t="shared" ca="1" si="68"/>
        <v>5.6561334858485628E-2</v>
      </c>
      <c r="N573" s="101">
        <f t="shared" ca="1" si="75"/>
        <v>33.658366827430577</v>
      </c>
      <c r="O573" s="101">
        <f t="shared" ca="1" si="69"/>
        <v>0.11587180617487371</v>
      </c>
      <c r="Q573" s="12">
        <f t="shared" ca="1" si="70"/>
        <v>0</v>
      </c>
      <c r="R573" s="101">
        <f t="shared" ca="1" si="71"/>
        <v>0</v>
      </c>
      <c r="S573" s="13"/>
      <c r="T573" s="101">
        <f t="shared" ca="1" si="72"/>
        <v>5.6561334858485628E-2</v>
      </c>
      <c r="U573" s="101">
        <f t="shared" si="73"/>
        <v>0</v>
      </c>
      <c r="V573" s="101">
        <f t="shared" ca="1" si="74"/>
        <v>-35.409705193998327</v>
      </c>
    </row>
    <row r="574" spans="2:22" x14ac:dyDescent="0.3">
      <c r="B574" s="13">
        <v>2023</v>
      </c>
      <c r="C574" s="13">
        <v>1</v>
      </c>
      <c r="D574" s="13">
        <v>22</v>
      </c>
      <c r="E574" s="83" t="s">
        <v>121</v>
      </c>
      <c r="F574" s="13">
        <v>1</v>
      </c>
      <c r="G574" s="13">
        <v>7</v>
      </c>
      <c r="H574" s="13" t="s">
        <v>69</v>
      </c>
      <c r="I574" s="13" t="s">
        <v>54</v>
      </c>
      <c r="J574" s="13"/>
      <c r="K574" s="13" t="s">
        <v>28</v>
      </c>
      <c r="L574" s="12">
        <f t="shared" ca="1" si="67"/>
        <v>1.2018613685975146</v>
      </c>
      <c r="M574" s="101">
        <f t="shared" ca="1" si="68"/>
        <v>6.3302038284031095E-2</v>
      </c>
      <c r="N574" s="101">
        <f t="shared" ca="1" si="75"/>
        <v>33.658366827430577</v>
      </c>
      <c r="O574" s="101">
        <f t="shared" ca="1" si="69"/>
        <v>0.12968084167167182</v>
      </c>
      <c r="Q574" s="12">
        <f t="shared" ca="1" si="70"/>
        <v>4.4263858116272488</v>
      </c>
      <c r="R574" s="101">
        <f t="shared" ca="1" si="71"/>
        <v>0.27295599410246701</v>
      </c>
      <c r="S574" s="13"/>
      <c r="T574" s="101">
        <f t="shared" ca="1" si="72"/>
        <v>0</v>
      </c>
      <c r="U574" s="101">
        <f t="shared" si="73"/>
        <v>0</v>
      </c>
      <c r="V574" s="101">
        <f t="shared" ca="1" si="74"/>
        <v>-35.955617182203262</v>
      </c>
    </row>
    <row r="575" spans="2:22" x14ac:dyDescent="0.3">
      <c r="B575" s="13">
        <v>2023</v>
      </c>
      <c r="C575" s="13">
        <v>1</v>
      </c>
      <c r="D575" s="13">
        <v>22</v>
      </c>
      <c r="E575" s="83" t="s">
        <v>121</v>
      </c>
      <c r="F575" s="13">
        <v>1</v>
      </c>
      <c r="G575" s="13">
        <v>8</v>
      </c>
      <c r="H575" s="13" t="s">
        <v>69</v>
      </c>
      <c r="I575" s="13" t="s">
        <v>54</v>
      </c>
      <c r="J575" s="13"/>
      <c r="K575" s="13" t="s">
        <v>28</v>
      </c>
      <c r="L575" s="12">
        <f t="shared" ca="1" si="67"/>
        <v>1.6657125916661522</v>
      </c>
      <c r="M575" s="101">
        <f t="shared" ca="1" si="68"/>
        <v>8.7733082203056242E-2</v>
      </c>
      <c r="N575" s="101">
        <f t="shared" ca="1" si="75"/>
        <v>33.658366827430577</v>
      </c>
      <c r="O575" s="101">
        <f t="shared" ca="1" si="69"/>
        <v>0.17973038864077781</v>
      </c>
      <c r="Q575" s="12">
        <f t="shared" ca="1" si="70"/>
        <v>4.2983260428543639</v>
      </c>
      <c r="R575" s="101">
        <f t="shared" ca="1" si="71"/>
        <v>0.22285072864308214</v>
      </c>
      <c r="S575" s="13"/>
      <c r="T575" s="101">
        <f t="shared" ca="1" si="72"/>
        <v>0</v>
      </c>
      <c r="U575" s="101">
        <f t="shared" si="73"/>
        <v>0</v>
      </c>
      <c r="V575" s="101">
        <f t="shared" ca="1" si="74"/>
        <v>-36.401318639489425</v>
      </c>
    </row>
    <row r="576" spans="2:22" x14ac:dyDescent="0.3">
      <c r="B576" s="13">
        <v>2023</v>
      </c>
      <c r="C576" s="13">
        <v>1</v>
      </c>
      <c r="D576" s="13">
        <v>22</v>
      </c>
      <c r="E576" s="83" t="s">
        <v>121</v>
      </c>
      <c r="F576" s="13">
        <v>1</v>
      </c>
      <c r="G576" s="13">
        <v>9</v>
      </c>
      <c r="H576" s="13" t="s">
        <v>69</v>
      </c>
      <c r="I576" s="13" t="s">
        <v>54</v>
      </c>
      <c r="J576" s="13"/>
      <c r="K576" s="13" t="s">
        <v>28</v>
      </c>
      <c r="L576" s="12">
        <f t="shared" ref="L576:L639" ca="1" si="76">IF(K576="Weekday",_xlfn.NORM.INV(RAND(),VLOOKUP(G576,$J$5:$N$28,4),VLOOKUP(G576,$J$5:$N$28,5)),_xlfn.NORM.INV(RAND(),VLOOKUP(G576,$P$5:$T$28,4),VLOOKUP(G576,$P$5:$T$28,5)))*VLOOKUP(C576,$P$32:$R$43,3)</f>
        <v>1.7789886272665525</v>
      </c>
      <c r="M576" s="101">
        <f t="shared" ref="M576:M639" ca="1" si="77">IF(I576="Winter",VLOOKUP(G576,$J$40:$L$43,3),VLOOKUP(G576,$J$40:$L$43,2))*L576</f>
        <v>9.3699330998129327E-2</v>
      </c>
      <c r="N576" s="101">
        <f t="shared" ca="1" si="75"/>
        <v>33.658366827430577</v>
      </c>
      <c r="O576" s="101">
        <f t="shared" ref="O576:O639" ca="1" si="78">IF(I576="Winter",VLOOKUP(G576,$J$46:$L$49,3),VLOOKUP(G576,$J$46:$L$49,2))*L576</f>
        <v>0.191952872882061</v>
      </c>
      <c r="Q576" s="12">
        <f t="shared" ref="Q576:Q639" ca="1" si="79">MIN(MAX(AND(IF(G576&gt;=VLOOKUP(C576,$O$46:$T$57,5),1,0),IF(G576&lt;=VLOOKUP(C576,$O$46:$T$57,6),1,0))*$G$50*_xlfn.NORM.INV(RAND(),VLOOKUP(C576,$B$4:$F$15,4),VLOOKUP(C576,$B$4:$F$15,4)),0),0.2)*$G$51</f>
        <v>5.6000000000000005</v>
      </c>
      <c r="R576" s="101">
        <f t="shared" ref="R576:R639" ca="1" si="80">MAX(Q576-L576,0)*$G$52</f>
        <v>0.32344861270188641</v>
      </c>
      <c r="S576" s="13"/>
      <c r="T576" s="101">
        <f t="shared" ref="T576:T639" ca="1" si="81">MAX(L576-Q576,0)*IF(I576="Winter",VLOOKUP(G576,$J$40:$L$43,3),VLOOKUP(G576,$J$40:$L$43,2))</f>
        <v>0</v>
      </c>
      <c r="U576" s="101">
        <f t="shared" si="73"/>
        <v>0</v>
      </c>
      <c r="V576" s="101">
        <f t="shared" ca="1" si="74"/>
        <v>-37.048215864893201</v>
      </c>
    </row>
    <row r="577" spans="2:22" x14ac:dyDescent="0.3">
      <c r="B577" s="13">
        <v>2023</v>
      </c>
      <c r="C577" s="13">
        <v>1</v>
      </c>
      <c r="D577" s="13">
        <v>22</v>
      </c>
      <c r="E577" s="83" t="s">
        <v>121</v>
      </c>
      <c r="F577" s="13">
        <v>1</v>
      </c>
      <c r="G577" s="13">
        <v>10</v>
      </c>
      <c r="H577" s="13" t="s">
        <v>70</v>
      </c>
      <c r="I577" s="13" t="s">
        <v>54</v>
      </c>
      <c r="J577" s="13"/>
      <c r="K577" s="13" t="s">
        <v>28</v>
      </c>
      <c r="L577" s="12">
        <f t="shared" ca="1" si="76"/>
        <v>1.7773885729145071</v>
      </c>
      <c r="M577" s="101">
        <f t="shared" ca="1" si="77"/>
        <v>5.6272122218473296E-2</v>
      </c>
      <c r="N577" s="101">
        <f t="shared" ca="1" si="75"/>
        <v>33.658366827430577</v>
      </c>
      <c r="O577" s="101">
        <f t="shared" ca="1" si="78"/>
        <v>5.6272122218473296E-2</v>
      </c>
      <c r="Q577" s="12">
        <f t="shared" ca="1" si="79"/>
        <v>5.6000000000000005</v>
      </c>
      <c r="R577" s="101">
        <f t="shared" ca="1" si="80"/>
        <v>0.32358405730278705</v>
      </c>
      <c r="S577" s="13"/>
      <c r="T577" s="101">
        <f t="shared" ca="1" si="81"/>
        <v>0</v>
      </c>
      <c r="U577" s="101">
        <f t="shared" ref="U577:U640" si="82">IF(H577="On-Peak",IF(I577="Winter",((L577*$D$48)/60),((L577*$D$47)/60)),0)</f>
        <v>0</v>
      </c>
      <c r="V577" s="101">
        <f t="shared" ref="V577:V640" ca="1" si="83">V576+MAX(T577-R577,0)-MAX(R577-T577,0)+MAX(U577-R577,0)-MAX(R577-U577,0)</f>
        <v>-37.695383979498779</v>
      </c>
    </row>
    <row r="578" spans="2:22" x14ac:dyDescent="0.3">
      <c r="B578" s="13">
        <v>2023</v>
      </c>
      <c r="C578" s="13">
        <v>1</v>
      </c>
      <c r="D578" s="13">
        <v>22</v>
      </c>
      <c r="E578" s="83" t="s">
        <v>121</v>
      </c>
      <c r="F578" s="13">
        <v>1</v>
      </c>
      <c r="G578" s="13">
        <v>11</v>
      </c>
      <c r="H578" s="13" t="s">
        <v>70</v>
      </c>
      <c r="I578" s="13" t="s">
        <v>54</v>
      </c>
      <c r="J578" s="13"/>
      <c r="K578" s="13" t="s">
        <v>28</v>
      </c>
      <c r="L578" s="12">
        <f t="shared" ca="1" si="76"/>
        <v>1.3188072412485359</v>
      </c>
      <c r="M578" s="101">
        <f t="shared" ca="1" si="77"/>
        <v>4.1753437257928648E-2</v>
      </c>
      <c r="N578" s="101">
        <f t="shared" ca="1" si="75"/>
        <v>33.658366827430577</v>
      </c>
      <c r="O578" s="101">
        <f t="shared" ca="1" si="78"/>
        <v>4.1753437257928648E-2</v>
      </c>
      <c r="Q578" s="12">
        <f t="shared" ca="1" si="79"/>
        <v>5.6000000000000005</v>
      </c>
      <c r="R578" s="101">
        <f t="shared" ca="1" si="80"/>
        <v>0.36240296702831148</v>
      </c>
      <c r="S578" s="13"/>
      <c r="T578" s="101">
        <f t="shared" ca="1" si="81"/>
        <v>0</v>
      </c>
      <c r="U578" s="101">
        <f t="shared" si="82"/>
        <v>0</v>
      </c>
      <c r="V578" s="101">
        <f t="shared" ca="1" si="83"/>
        <v>-38.420189913555397</v>
      </c>
    </row>
    <row r="579" spans="2:22" x14ac:dyDescent="0.3">
      <c r="B579" s="13">
        <v>2023</v>
      </c>
      <c r="C579" s="13">
        <v>1</v>
      </c>
      <c r="D579" s="13">
        <v>22</v>
      </c>
      <c r="E579" s="83" t="s">
        <v>121</v>
      </c>
      <c r="F579" s="13">
        <v>1</v>
      </c>
      <c r="G579" s="13">
        <v>12</v>
      </c>
      <c r="H579" s="13" t="s">
        <v>70</v>
      </c>
      <c r="I579" s="13" t="s">
        <v>54</v>
      </c>
      <c r="J579" s="13"/>
      <c r="K579" s="13" t="s">
        <v>28</v>
      </c>
      <c r="L579" s="12">
        <f t="shared" ca="1" si="76"/>
        <v>1.3977624962594268</v>
      </c>
      <c r="M579" s="101">
        <f t="shared" ca="1" si="77"/>
        <v>4.4253160631573453E-2</v>
      </c>
      <c r="N579" s="101">
        <f t="shared" ca="1" si="75"/>
        <v>33.658366827430577</v>
      </c>
      <c r="O579" s="101">
        <f t="shared" ca="1" si="78"/>
        <v>4.4253160631573453E-2</v>
      </c>
      <c r="Q579" s="12">
        <f t="shared" ca="1" si="79"/>
        <v>5.6000000000000005</v>
      </c>
      <c r="R579" s="101">
        <f t="shared" ca="1" si="80"/>
        <v>0.3557194046916396</v>
      </c>
      <c r="S579" s="13"/>
      <c r="T579" s="101">
        <f t="shared" ca="1" si="81"/>
        <v>0</v>
      </c>
      <c r="U579" s="101">
        <f t="shared" si="82"/>
        <v>0</v>
      </c>
      <c r="V579" s="101">
        <f t="shared" ca="1" si="83"/>
        <v>-39.131628722938679</v>
      </c>
    </row>
    <row r="580" spans="2:22" x14ac:dyDescent="0.3">
      <c r="B580" s="13">
        <v>2023</v>
      </c>
      <c r="C580" s="13">
        <v>1</v>
      </c>
      <c r="D580" s="13">
        <v>22</v>
      </c>
      <c r="E580" s="83" t="s">
        <v>121</v>
      </c>
      <c r="F580" s="13">
        <v>1</v>
      </c>
      <c r="G580" s="13">
        <v>13</v>
      </c>
      <c r="H580" s="13" t="s">
        <v>70</v>
      </c>
      <c r="I580" s="13" t="s">
        <v>54</v>
      </c>
      <c r="J580" s="13"/>
      <c r="K580" s="13" t="s">
        <v>28</v>
      </c>
      <c r="L580" s="12">
        <f t="shared" ca="1" si="76"/>
        <v>1.3367601091595103</v>
      </c>
      <c r="M580" s="101">
        <f t="shared" ca="1" si="77"/>
        <v>4.2321825055990095E-2</v>
      </c>
      <c r="N580" s="101">
        <f t="shared" ca="1" si="75"/>
        <v>33.658366827430577</v>
      </c>
      <c r="O580" s="101">
        <f t="shared" ca="1" si="78"/>
        <v>4.2321825055990095E-2</v>
      </c>
      <c r="Q580" s="12">
        <f t="shared" ca="1" si="79"/>
        <v>5.0155697292348149</v>
      </c>
      <c r="R580" s="101">
        <f t="shared" ca="1" si="80"/>
        <v>0.31141123433937457</v>
      </c>
      <c r="S580" s="13"/>
      <c r="T580" s="101">
        <f t="shared" ca="1" si="81"/>
        <v>0</v>
      </c>
      <c r="U580" s="101">
        <f t="shared" si="82"/>
        <v>0</v>
      </c>
      <c r="V580" s="101">
        <f t="shared" ca="1" si="83"/>
        <v>-39.754451191617427</v>
      </c>
    </row>
    <row r="581" spans="2:22" x14ac:dyDescent="0.3">
      <c r="B581" s="13">
        <v>2023</v>
      </c>
      <c r="C581" s="13">
        <v>1</v>
      </c>
      <c r="D581" s="13">
        <v>22</v>
      </c>
      <c r="E581" s="83" t="s">
        <v>121</v>
      </c>
      <c r="F581" s="13">
        <v>1</v>
      </c>
      <c r="G581" s="13">
        <v>14</v>
      </c>
      <c r="H581" s="13" t="s">
        <v>70</v>
      </c>
      <c r="I581" s="13" t="s">
        <v>54</v>
      </c>
      <c r="J581" s="13"/>
      <c r="K581" s="13" t="s">
        <v>28</v>
      </c>
      <c r="L581" s="12">
        <f t="shared" ca="1" si="76"/>
        <v>1.8994646939691262</v>
      </c>
      <c r="M581" s="101">
        <f t="shared" ca="1" si="77"/>
        <v>6.0137052211062539E-2</v>
      </c>
      <c r="N581" s="101">
        <f t="shared" ca="1" si="75"/>
        <v>33.658366827430577</v>
      </c>
      <c r="O581" s="101">
        <f t="shared" ca="1" si="78"/>
        <v>6.0137052211062539E-2</v>
      </c>
      <c r="Q581" s="12">
        <f t="shared" ca="1" si="79"/>
        <v>0.29326651122465058</v>
      </c>
      <c r="R581" s="101">
        <f t="shared" ca="1" si="80"/>
        <v>0</v>
      </c>
      <c r="S581" s="13"/>
      <c r="T581" s="101">
        <f t="shared" ca="1" si="81"/>
        <v>5.0852234465690101E-2</v>
      </c>
      <c r="U581" s="101">
        <f t="shared" si="82"/>
        <v>0</v>
      </c>
      <c r="V581" s="101">
        <f t="shared" ca="1" si="83"/>
        <v>-39.70359895715174</v>
      </c>
    </row>
    <row r="582" spans="2:22" x14ac:dyDescent="0.3">
      <c r="B582" s="13">
        <v>2023</v>
      </c>
      <c r="C582" s="13">
        <v>1</v>
      </c>
      <c r="D582" s="13">
        <v>22</v>
      </c>
      <c r="E582" s="83" t="s">
        <v>121</v>
      </c>
      <c r="F582" s="13">
        <v>1</v>
      </c>
      <c r="G582" s="13">
        <v>15</v>
      </c>
      <c r="H582" s="13" t="s">
        <v>70</v>
      </c>
      <c r="I582" s="13" t="s">
        <v>54</v>
      </c>
      <c r="J582" s="13"/>
      <c r="K582" s="13" t="s">
        <v>28</v>
      </c>
      <c r="L582" s="12">
        <f t="shared" ca="1" si="76"/>
        <v>1.634428670338242</v>
      </c>
      <c r="M582" s="101">
        <f t="shared" ca="1" si="77"/>
        <v>5.1746011702908747E-2</v>
      </c>
      <c r="N582" s="101">
        <f t="shared" ca="1" si="75"/>
        <v>33.658366827430577</v>
      </c>
      <c r="O582" s="101">
        <f t="shared" ca="1" si="78"/>
        <v>5.1746011702908747E-2</v>
      </c>
      <c r="Q582" s="12">
        <f t="shared" ca="1" si="79"/>
        <v>5.3145861516686317</v>
      </c>
      <c r="R582" s="101">
        <f t="shared" ca="1" si="80"/>
        <v>0.31152533079461747</v>
      </c>
      <c r="S582" s="13"/>
      <c r="T582" s="101">
        <f t="shared" ca="1" si="81"/>
        <v>0</v>
      </c>
      <c r="U582" s="101">
        <f t="shared" si="82"/>
        <v>0</v>
      </c>
      <c r="V582" s="101">
        <f t="shared" ca="1" si="83"/>
        <v>-40.326649618740973</v>
      </c>
    </row>
    <row r="583" spans="2:22" x14ac:dyDescent="0.3">
      <c r="B583" s="13">
        <v>2023</v>
      </c>
      <c r="C583" s="13">
        <v>1</v>
      </c>
      <c r="D583" s="13">
        <v>22</v>
      </c>
      <c r="E583" s="83" t="s">
        <v>121</v>
      </c>
      <c r="F583" s="13">
        <v>1</v>
      </c>
      <c r="G583" s="13">
        <v>16</v>
      </c>
      <c r="H583" s="13" t="s">
        <v>71</v>
      </c>
      <c r="I583" s="13" t="s">
        <v>54</v>
      </c>
      <c r="J583" s="13"/>
      <c r="K583" s="13" t="s">
        <v>28</v>
      </c>
      <c r="L583" s="12">
        <f t="shared" ca="1" si="76"/>
        <v>1.0738065502839047</v>
      </c>
      <c r="M583" s="101">
        <f t="shared" ca="1" si="77"/>
        <v>9.3539288595230946E-2</v>
      </c>
      <c r="N583" s="101">
        <f t="shared" ca="1" si="75"/>
        <v>33.870354137232461</v>
      </c>
      <c r="O583" s="101">
        <f t="shared" ca="1" si="78"/>
        <v>0.3026523761975185</v>
      </c>
      <c r="Q583" s="12">
        <f t="shared" ca="1" si="79"/>
        <v>0</v>
      </c>
      <c r="R583" s="101">
        <f t="shared" ca="1" si="80"/>
        <v>0</v>
      </c>
      <c r="S583" s="13"/>
      <c r="T583" s="101">
        <f t="shared" ca="1" si="81"/>
        <v>9.3539288595230946E-2</v>
      </c>
      <c r="U583" s="101">
        <f t="shared" ca="1" si="82"/>
        <v>0.21198730980188085</v>
      </c>
      <c r="V583" s="101">
        <f t="shared" ca="1" si="83"/>
        <v>-40.021123020343857</v>
      </c>
    </row>
    <row r="584" spans="2:22" x14ac:dyDescent="0.3">
      <c r="B584" s="13">
        <v>2023</v>
      </c>
      <c r="C584" s="13">
        <v>1</v>
      </c>
      <c r="D584" s="13">
        <v>22</v>
      </c>
      <c r="E584" s="83" t="s">
        <v>121</v>
      </c>
      <c r="F584" s="13">
        <v>1</v>
      </c>
      <c r="G584" s="13">
        <v>17</v>
      </c>
      <c r="H584" s="13" t="s">
        <v>71</v>
      </c>
      <c r="I584" s="13" t="s">
        <v>54</v>
      </c>
      <c r="J584" s="13"/>
      <c r="K584" s="13" t="s">
        <v>28</v>
      </c>
      <c r="L584" s="12">
        <f t="shared" ca="1" si="76"/>
        <v>2.3084913965815308</v>
      </c>
      <c r="M584" s="101">
        <f t="shared" ca="1" si="77"/>
        <v>0.20109268555621718</v>
      </c>
      <c r="N584" s="101">
        <f t="shared" ca="1" si="75"/>
        <v>34.326088813774263</v>
      </c>
      <c r="O584" s="101">
        <f t="shared" ca="1" si="78"/>
        <v>0.65064830012650443</v>
      </c>
      <c r="Q584" s="12">
        <f t="shared" ca="1" si="79"/>
        <v>3.6183168373711689</v>
      </c>
      <c r="R584" s="101">
        <f t="shared" ca="1" si="80"/>
        <v>0.11087672356284287</v>
      </c>
      <c r="S584" s="13"/>
      <c r="T584" s="101">
        <f t="shared" ca="1" si="81"/>
        <v>0</v>
      </c>
      <c r="U584" s="101">
        <f t="shared" ca="1" si="82"/>
        <v>0.45573467654180388</v>
      </c>
      <c r="V584" s="101">
        <f t="shared" ca="1" si="83"/>
        <v>-39.787141790927741</v>
      </c>
    </row>
    <row r="585" spans="2:22" x14ac:dyDescent="0.3">
      <c r="B585" s="13">
        <v>2023</v>
      </c>
      <c r="C585" s="13">
        <v>1</v>
      </c>
      <c r="D585" s="13">
        <v>22</v>
      </c>
      <c r="E585" s="83" t="s">
        <v>121</v>
      </c>
      <c r="F585" s="13">
        <v>1</v>
      </c>
      <c r="G585" s="13">
        <v>18</v>
      </c>
      <c r="H585" s="13" t="s">
        <v>71</v>
      </c>
      <c r="I585" s="13" t="s">
        <v>54</v>
      </c>
      <c r="J585" s="13"/>
      <c r="K585" s="13" t="s">
        <v>28</v>
      </c>
      <c r="L585" s="12">
        <f t="shared" ca="1" si="76"/>
        <v>2.3719982394339794</v>
      </c>
      <c r="M585" s="101">
        <f t="shared" ca="1" si="77"/>
        <v>0.20662476663709395</v>
      </c>
      <c r="N585" s="101">
        <f t="shared" ca="1" si="75"/>
        <v>34.794360799542524</v>
      </c>
      <c r="O585" s="101">
        <f t="shared" ca="1" si="78"/>
        <v>0.66854770378446704</v>
      </c>
      <c r="Q585" s="12">
        <f t="shared" ca="1" si="79"/>
        <v>0</v>
      </c>
      <c r="R585" s="101">
        <f t="shared" ca="1" si="80"/>
        <v>0</v>
      </c>
      <c r="S585" s="13"/>
      <c r="T585" s="101">
        <f t="shared" ca="1" si="81"/>
        <v>0.20662476663709395</v>
      </c>
      <c r="U585" s="101">
        <f t="shared" ca="1" si="82"/>
        <v>0.46827198576825807</v>
      </c>
      <c r="V585" s="101">
        <f t="shared" ca="1" si="83"/>
        <v>-39.112245038522389</v>
      </c>
    </row>
    <row r="586" spans="2:22" x14ac:dyDescent="0.3">
      <c r="B586" s="13">
        <v>2023</v>
      </c>
      <c r="C586" s="13">
        <v>1</v>
      </c>
      <c r="D586" s="13">
        <v>22</v>
      </c>
      <c r="E586" s="83" t="s">
        <v>121</v>
      </c>
      <c r="F586" s="13">
        <v>1</v>
      </c>
      <c r="G586" s="13">
        <v>19</v>
      </c>
      <c r="H586" s="13" t="s">
        <v>71</v>
      </c>
      <c r="I586" s="13" t="s">
        <v>54</v>
      </c>
      <c r="J586" s="13"/>
      <c r="K586" s="13" t="s">
        <v>28</v>
      </c>
      <c r="L586" s="12">
        <f t="shared" ca="1" si="76"/>
        <v>2.1842627065487217</v>
      </c>
      <c r="M586" s="101">
        <f t="shared" ca="1" si="77"/>
        <v>0.19027112436745916</v>
      </c>
      <c r="N586" s="101">
        <f t="shared" ca="1" si="75"/>
        <v>35.225570662193682</v>
      </c>
      <c r="O586" s="101">
        <f t="shared" ca="1" si="78"/>
        <v>0.61563444384075716</v>
      </c>
      <c r="Q586" s="12">
        <f t="shared" ca="1" si="79"/>
        <v>0</v>
      </c>
      <c r="R586" s="101">
        <f t="shared" ca="1" si="80"/>
        <v>0</v>
      </c>
      <c r="S586" s="13"/>
      <c r="T586" s="101">
        <f t="shared" ca="1" si="81"/>
        <v>0.19027112436745916</v>
      </c>
      <c r="U586" s="101">
        <f t="shared" ca="1" si="82"/>
        <v>0.43120986265116018</v>
      </c>
      <c r="V586" s="101">
        <f t="shared" ca="1" si="83"/>
        <v>-38.490764051503774</v>
      </c>
    </row>
    <row r="587" spans="2:22" x14ac:dyDescent="0.3">
      <c r="B587" s="13">
        <v>2023</v>
      </c>
      <c r="C587" s="13">
        <v>1</v>
      </c>
      <c r="D587" s="13">
        <v>22</v>
      </c>
      <c r="E587" s="83" t="s">
        <v>121</v>
      </c>
      <c r="F587" s="13">
        <v>1</v>
      </c>
      <c r="G587" s="13">
        <v>20</v>
      </c>
      <c r="H587" s="13" t="s">
        <v>69</v>
      </c>
      <c r="I587" s="13" t="s">
        <v>54</v>
      </c>
      <c r="J587" s="13"/>
      <c r="K587" s="13" t="s">
        <v>28</v>
      </c>
      <c r="L587" s="12">
        <f t="shared" ca="1" si="76"/>
        <v>1.2280160258893229</v>
      </c>
      <c r="M587" s="101">
        <f t="shared" ca="1" si="77"/>
        <v>6.4679604083590636E-2</v>
      </c>
      <c r="N587" s="101">
        <f t="shared" ca="1" si="75"/>
        <v>35.225570662193682</v>
      </c>
      <c r="O587" s="101">
        <f t="shared" ca="1" si="78"/>
        <v>0.13250292919345794</v>
      </c>
      <c r="Q587" s="12">
        <f t="shared" ca="1" si="79"/>
        <v>0</v>
      </c>
      <c r="R587" s="101">
        <f t="shared" ca="1" si="80"/>
        <v>0</v>
      </c>
      <c r="S587" s="13"/>
      <c r="T587" s="101">
        <f t="shared" ca="1" si="81"/>
        <v>6.4679604083590636E-2</v>
      </c>
      <c r="U587" s="101">
        <f t="shared" si="82"/>
        <v>0</v>
      </c>
      <c r="V587" s="101">
        <f t="shared" ca="1" si="83"/>
        <v>-38.42608444742018</v>
      </c>
    </row>
    <row r="588" spans="2:22" x14ac:dyDescent="0.3">
      <c r="B588" s="13">
        <v>2023</v>
      </c>
      <c r="C588" s="13">
        <v>1</v>
      </c>
      <c r="D588" s="13">
        <v>22</v>
      </c>
      <c r="E588" s="83" t="s">
        <v>121</v>
      </c>
      <c r="F588" s="13">
        <v>1</v>
      </c>
      <c r="G588" s="13">
        <v>21</v>
      </c>
      <c r="H588" s="13" t="s">
        <v>69</v>
      </c>
      <c r="I588" s="13" t="s">
        <v>54</v>
      </c>
      <c r="J588" s="13"/>
      <c r="K588" s="13" t="s">
        <v>28</v>
      </c>
      <c r="L588" s="12">
        <f t="shared" ca="1" si="76"/>
        <v>2.7134664595591551</v>
      </c>
      <c r="M588" s="101">
        <f t="shared" ca="1" si="77"/>
        <v>0.1429182784249807</v>
      </c>
      <c r="N588" s="101">
        <f t="shared" ca="1" si="75"/>
        <v>35.225570662193682</v>
      </c>
      <c r="O588" s="101">
        <f t="shared" ca="1" si="78"/>
        <v>0.29278303098643282</v>
      </c>
      <c r="Q588" s="12">
        <f t="shared" ca="1" si="79"/>
        <v>0</v>
      </c>
      <c r="R588" s="101">
        <f t="shared" ca="1" si="80"/>
        <v>0</v>
      </c>
      <c r="S588" s="13"/>
      <c r="T588" s="101">
        <f t="shared" ca="1" si="81"/>
        <v>0.1429182784249807</v>
      </c>
      <c r="U588" s="101">
        <f t="shared" si="82"/>
        <v>0</v>
      </c>
      <c r="V588" s="101">
        <f t="shared" ca="1" si="83"/>
        <v>-38.283166168995201</v>
      </c>
    </row>
    <row r="589" spans="2:22" x14ac:dyDescent="0.3">
      <c r="B589" s="13">
        <v>2023</v>
      </c>
      <c r="C589" s="13">
        <v>1</v>
      </c>
      <c r="D589" s="13">
        <v>22</v>
      </c>
      <c r="E589" s="83" t="s">
        <v>121</v>
      </c>
      <c r="F589" s="13">
        <v>1</v>
      </c>
      <c r="G589" s="13">
        <v>22</v>
      </c>
      <c r="H589" s="13" t="s">
        <v>69</v>
      </c>
      <c r="I589" s="13" t="s">
        <v>54</v>
      </c>
      <c r="J589" s="13"/>
      <c r="K589" s="13" t="s">
        <v>28</v>
      </c>
      <c r="L589" s="12">
        <f t="shared" ca="1" si="76"/>
        <v>1.9856584272842801</v>
      </c>
      <c r="M589" s="101">
        <f t="shared" ca="1" si="77"/>
        <v>0.10458462936506303</v>
      </c>
      <c r="N589" s="101">
        <f t="shared" ca="1" si="75"/>
        <v>35.225570662193682</v>
      </c>
      <c r="O589" s="101">
        <f t="shared" ca="1" si="78"/>
        <v>0.21425254430397381</v>
      </c>
      <c r="Q589" s="12">
        <f t="shared" ca="1" si="79"/>
        <v>0</v>
      </c>
      <c r="R589" s="101">
        <f t="shared" ca="1" si="80"/>
        <v>0</v>
      </c>
      <c r="S589" s="13"/>
      <c r="T589" s="101">
        <f t="shared" ca="1" si="81"/>
        <v>0.10458462936506303</v>
      </c>
      <c r="U589" s="101">
        <f t="shared" si="82"/>
        <v>0</v>
      </c>
      <c r="V589" s="101">
        <f t="shared" ca="1" si="83"/>
        <v>-38.178581539630137</v>
      </c>
    </row>
    <row r="590" spans="2:22" x14ac:dyDescent="0.3">
      <c r="B590" s="13">
        <v>2023</v>
      </c>
      <c r="C590" s="13">
        <v>1</v>
      </c>
      <c r="D590" s="13">
        <v>22</v>
      </c>
      <c r="E590" s="83" t="s">
        <v>121</v>
      </c>
      <c r="F590" s="13">
        <v>1</v>
      </c>
      <c r="G590" s="13">
        <v>23</v>
      </c>
      <c r="H590" s="13" t="s">
        <v>69</v>
      </c>
      <c r="I590" s="13" t="s">
        <v>54</v>
      </c>
      <c r="J590" s="13"/>
      <c r="K590" s="13" t="s">
        <v>28</v>
      </c>
      <c r="L590" s="12">
        <f t="shared" ca="1" si="76"/>
        <v>2.3197914650557037</v>
      </c>
      <c r="M590" s="101">
        <f t="shared" ca="1" si="77"/>
        <v>0.12218341646448391</v>
      </c>
      <c r="N590" s="101">
        <f t="shared" ca="1" si="75"/>
        <v>35.225570662193682</v>
      </c>
      <c r="O590" s="101">
        <f t="shared" ca="1" si="78"/>
        <v>0.25030549907951044</v>
      </c>
      <c r="Q590" s="12">
        <f t="shared" ca="1" si="79"/>
        <v>0</v>
      </c>
      <c r="R590" s="101">
        <f t="shared" ca="1" si="80"/>
        <v>0</v>
      </c>
      <c r="S590" s="13"/>
      <c r="T590" s="101">
        <f t="shared" ca="1" si="81"/>
        <v>0.12218341646448391</v>
      </c>
      <c r="U590" s="101">
        <f t="shared" si="82"/>
        <v>0</v>
      </c>
      <c r="V590" s="101">
        <f t="shared" ca="1" si="83"/>
        <v>-38.056398123165657</v>
      </c>
    </row>
    <row r="591" spans="2:22" x14ac:dyDescent="0.3">
      <c r="B591" s="13">
        <v>2023</v>
      </c>
      <c r="C591" s="13">
        <v>1</v>
      </c>
      <c r="D591" s="13">
        <v>23</v>
      </c>
      <c r="E591" s="83" t="s">
        <v>122</v>
      </c>
      <c r="F591" s="13">
        <v>2</v>
      </c>
      <c r="G591" s="13">
        <v>0</v>
      </c>
      <c r="H591" s="13" t="s">
        <v>69</v>
      </c>
      <c r="I591" s="13" t="s">
        <v>54</v>
      </c>
      <c r="J591" s="13"/>
      <c r="K591" s="13" t="s">
        <v>27</v>
      </c>
      <c r="L591" s="12">
        <f t="shared" ca="1" si="76"/>
        <v>2.3604230325507958</v>
      </c>
      <c r="M591" s="101">
        <f t="shared" ca="1" si="77"/>
        <v>0.12432348112445042</v>
      </c>
      <c r="N591" s="101">
        <f t="shared" ca="1" si="75"/>
        <v>35.225570662193682</v>
      </c>
      <c r="O591" s="101">
        <f t="shared" ca="1" si="78"/>
        <v>0.25468964521223086</v>
      </c>
      <c r="Q591" s="12">
        <f t="shared" ca="1" si="79"/>
        <v>0</v>
      </c>
      <c r="R591" s="101">
        <f t="shared" ca="1" si="80"/>
        <v>0</v>
      </c>
      <c r="S591" s="13"/>
      <c r="T591" s="101">
        <f t="shared" ca="1" si="81"/>
        <v>0.12432348112445042</v>
      </c>
      <c r="U591" s="101">
        <f t="shared" si="82"/>
        <v>0</v>
      </c>
      <c r="V591" s="101">
        <f t="shared" ca="1" si="83"/>
        <v>-37.932074642041208</v>
      </c>
    </row>
    <row r="592" spans="2:22" x14ac:dyDescent="0.3">
      <c r="B592" s="13">
        <v>2023</v>
      </c>
      <c r="C592" s="13">
        <v>1</v>
      </c>
      <c r="D592" s="13">
        <v>23</v>
      </c>
      <c r="E592" s="83" t="s">
        <v>122</v>
      </c>
      <c r="F592" s="13">
        <v>2</v>
      </c>
      <c r="G592" s="13">
        <v>1</v>
      </c>
      <c r="H592" s="13" t="s">
        <v>69</v>
      </c>
      <c r="I592" s="13" t="s">
        <v>54</v>
      </c>
      <c r="J592" s="13"/>
      <c r="K592" s="13" t="s">
        <v>27</v>
      </c>
      <c r="L592" s="12">
        <f t="shared" ca="1" si="76"/>
        <v>1.095269412848989</v>
      </c>
      <c r="M592" s="101">
        <f t="shared" ca="1" si="77"/>
        <v>5.7687839974756253E-2</v>
      </c>
      <c r="N592" s="101">
        <f t="shared" ref="N592:N655" ca="1" si="84">IF(H592="On-Peak",IF(I592="Winter",((L592*$D$48)/60)+N591,((L592*$D$47)/60)+N591),N591)</f>
        <v>35.225570662193682</v>
      </c>
      <c r="O592" s="101">
        <f t="shared" ca="1" si="78"/>
        <v>0.11817956964640591</v>
      </c>
      <c r="Q592" s="12">
        <f t="shared" ca="1" si="79"/>
        <v>0</v>
      </c>
      <c r="R592" s="101">
        <f t="shared" ca="1" si="80"/>
        <v>0</v>
      </c>
      <c r="S592" s="13"/>
      <c r="T592" s="101">
        <f t="shared" ca="1" si="81"/>
        <v>5.7687839974756253E-2</v>
      </c>
      <c r="U592" s="101">
        <f t="shared" si="82"/>
        <v>0</v>
      </c>
      <c r="V592" s="101">
        <f t="shared" ca="1" si="83"/>
        <v>-37.874386802066454</v>
      </c>
    </row>
    <row r="593" spans="2:22" x14ac:dyDescent="0.3">
      <c r="B593" s="13">
        <v>2023</v>
      </c>
      <c r="C593" s="13">
        <v>1</v>
      </c>
      <c r="D593" s="13">
        <v>23</v>
      </c>
      <c r="E593" s="83" t="s">
        <v>122</v>
      </c>
      <c r="F593" s="13">
        <v>2</v>
      </c>
      <c r="G593" s="13">
        <v>2</v>
      </c>
      <c r="H593" s="13" t="s">
        <v>69</v>
      </c>
      <c r="I593" s="13" t="s">
        <v>54</v>
      </c>
      <c r="J593" s="13"/>
      <c r="K593" s="13" t="s">
        <v>27</v>
      </c>
      <c r="L593" s="12">
        <f t="shared" ca="1" si="76"/>
        <v>1.2968705439439796</v>
      </c>
      <c r="M593" s="101">
        <f t="shared" ca="1" si="77"/>
        <v>6.8306171549529407E-2</v>
      </c>
      <c r="N593" s="101">
        <f t="shared" ca="1" si="84"/>
        <v>35.225570662193682</v>
      </c>
      <c r="O593" s="101">
        <f t="shared" ca="1" si="78"/>
        <v>0.13993233169155539</v>
      </c>
      <c r="Q593" s="12">
        <f t="shared" ca="1" si="79"/>
        <v>0</v>
      </c>
      <c r="R593" s="101">
        <f t="shared" ca="1" si="80"/>
        <v>0</v>
      </c>
      <c r="S593" s="13"/>
      <c r="T593" s="101">
        <f t="shared" ca="1" si="81"/>
        <v>6.8306171549529407E-2</v>
      </c>
      <c r="U593" s="101">
        <f t="shared" si="82"/>
        <v>0</v>
      </c>
      <c r="V593" s="101">
        <f t="shared" ca="1" si="83"/>
        <v>-37.806080630516924</v>
      </c>
    </row>
    <row r="594" spans="2:22" x14ac:dyDescent="0.3">
      <c r="B594" s="13">
        <v>2023</v>
      </c>
      <c r="C594" s="13">
        <v>1</v>
      </c>
      <c r="D594" s="13">
        <v>23</v>
      </c>
      <c r="E594" s="83" t="s">
        <v>122</v>
      </c>
      <c r="F594" s="13">
        <v>2</v>
      </c>
      <c r="G594" s="13">
        <v>3</v>
      </c>
      <c r="H594" s="13" t="s">
        <v>69</v>
      </c>
      <c r="I594" s="13" t="s">
        <v>54</v>
      </c>
      <c r="J594" s="13"/>
      <c r="K594" s="13" t="s">
        <v>27</v>
      </c>
      <c r="L594" s="12">
        <f t="shared" ca="1" si="76"/>
        <v>1.2710573073699307</v>
      </c>
      <c r="M594" s="101">
        <f t="shared" ca="1" si="77"/>
        <v>6.6946588379174249E-2</v>
      </c>
      <c r="N594" s="101">
        <f t="shared" ca="1" si="84"/>
        <v>35.225570662193682</v>
      </c>
      <c r="O594" s="101">
        <f t="shared" ca="1" si="78"/>
        <v>0.13714708346521551</v>
      </c>
      <c r="Q594" s="12">
        <f t="shared" ca="1" si="79"/>
        <v>0</v>
      </c>
      <c r="R594" s="101">
        <f t="shared" ca="1" si="80"/>
        <v>0</v>
      </c>
      <c r="S594" s="13"/>
      <c r="T594" s="101">
        <f t="shared" ca="1" si="81"/>
        <v>6.6946588379174249E-2</v>
      </c>
      <c r="U594" s="101">
        <f t="shared" si="82"/>
        <v>0</v>
      </c>
      <c r="V594" s="101">
        <f t="shared" ca="1" si="83"/>
        <v>-37.739134042137749</v>
      </c>
    </row>
    <row r="595" spans="2:22" x14ac:dyDescent="0.3">
      <c r="B595" s="13">
        <v>2023</v>
      </c>
      <c r="C595" s="13">
        <v>1</v>
      </c>
      <c r="D595" s="13">
        <v>23</v>
      </c>
      <c r="E595" s="83" t="s">
        <v>122</v>
      </c>
      <c r="F595" s="13">
        <v>2</v>
      </c>
      <c r="G595" s="13">
        <v>4</v>
      </c>
      <c r="H595" s="13" t="s">
        <v>69</v>
      </c>
      <c r="I595" s="13" t="s">
        <v>54</v>
      </c>
      <c r="J595" s="13"/>
      <c r="K595" s="13" t="s">
        <v>27</v>
      </c>
      <c r="L595" s="12">
        <f t="shared" ca="1" si="76"/>
        <v>1.2554517463864294</v>
      </c>
      <c r="M595" s="101">
        <f t="shared" ca="1" si="77"/>
        <v>6.6124643482173243E-2</v>
      </c>
      <c r="N595" s="101">
        <f t="shared" ca="1" si="84"/>
        <v>35.225570662193682</v>
      </c>
      <c r="O595" s="101">
        <f t="shared" ca="1" si="78"/>
        <v>0.13546324343509572</v>
      </c>
      <c r="Q595" s="12">
        <f t="shared" ca="1" si="79"/>
        <v>0</v>
      </c>
      <c r="R595" s="101">
        <f t="shared" ca="1" si="80"/>
        <v>0</v>
      </c>
      <c r="S595" s="13"/>
      <c r="T595" s="101">
        <f t="shared" ca="1" si="81"/>
        <v>6.6124643482173243E-2</v>
      </c>
      <c r="U595" s="101">
        <f t="shared" si="82"/>
        <v>0</v>
      </c>
      <c r="V595" s="101">
        <f t="shared" ca="1" si="83"/>
        <v>-37.673009398655573</v>
      </c>
    </row>
    <row r="596" spans="2:22" x14ac:dyDescent="0.3">
      <c r="B596" s="13">
        <v>2023</v>
      </c>
      <c r="C596" s="13">
        <v>1</v>
      </c>
      <c r="D596" s="13">
        <v>23</v>
      </c>
      <c r="E596" s="83" t="s">
        <v>122</v>
      </c>
      <c r="F596" s="13">
        <v>2</v>
      </c>
      <c r="G596" s="13">
        <v>5</v>
      </c>
      <c r="H596" s="13" t="s">
        <v>69</v>
      </c>
      <c r="I596" s="13" t="s">
        <v>54</v>
      </c>
      <c r="J596" s="13"/>
      <c r="K596" s="13" t="s">
        <v>27</v>
      </c>
      <c r="L596" s="12">
        <f t="shared" ca="1" si="76"/>
        <v>1.1786356602387675</v>
      </c>
      <c r="M596" s="101">
        <f t="shared" ca="1" si="77"/>
        <v>6.2078740224775886E-2</v>
      </c>
      <c r="N596" s="101">
        <f t="shared" ca="1" si="84"/>
        <v>35.225570662193682</v>
      </c>
      <c r="O596" s="101">
        <f t="shared" ca="1" si="78"/>
        <v>0.12717478773976301</v>
      </c>
      <c r="Q596" s="12">
        <f t="shared" ca="1" si="79"/>
        <v>0</v>
      </c>
      <c r="R596" s="101">
        <f t="shared" ca="1" si="80"/>
        <v>0</v>
      </c>
      <c r="S596" s="13"/>
      <c r="T596" s="101">
        <f t="shared" ca="1" si="81"/>
        <v>6.2078740224775886E-2</v>
      </c>
      <c r="U596" s="101">
        <f t="shared" si="82"/>
        <v>0</v>
      </c>
      <c r="V596" s="101">
        <f t="shared" ca="1" si="83"/>
        <v>-37.610930658430796</v>
      </c>
    </row>
    <row r="597" spans="2:22" x14ac:dyDescent="0.3">
      <c r="B597" s="13">
        <v>2023</v>
      </c>
      <c r="C597" s="13">
        <v>1</v>
      </c>
      <c r="D597" s="13">
        <v>23</v>
      </c>
      <c r="E597" s="83" t="s">
        <v>122</v>
      </c>
      <c r="F597" s="13">
        <v>2</v>
      </c>
      <c r="G597" s="13">
        <v>6</v>
      </c>
      <c r="H597" s="13" t="s">
        <v>69</v>
      </c>
      <c r="I597" s="13" t="s">
        <v>54</v>
      </c>
      <c r="J597" s="13"/>
      <c r="K597" s="13" t="s">
        <v>27</v>
      </c>
      <c r="L597" s="12">
        <f t="shared" ca="1" si="76"/>
        <v>0.97494985411798762</v>
      </c>
      <c r="M597" s="101">
        <f t="shared" ca="1" si="77"/>
        <v>5.1350608816394409E-2</v>
      </c>
      <c r="N597" s="101">
        <f t="shared" ca="1" si="84"/>
        <v>35.225570662193682</v>
      </c>
      <c r="O597" s="101">
        <f t="shared" ca="1" si="78"/>
        <v>0.10519708925933086</v>
      </c>
      <c r="Q597" s="12">
        <f t="shared" ca="1" si="79"/>
        <v>0</v>
      </c>
      <c r="R597" s="101">
        <f t="shared" ca="1" si="80"/>
        <v>0</v>
      </c>
      <c r="S597" s="13"/>
      <c r="T597" s="101">
        <f t="shared" ca="1" si="81"/>
        <v>5.1350608816394409E-2</v>
      </c>
      <c r="U597" s="101">
        <f t="shared" si="82"/>
        <v>0</v>
      </c>
      <c r="V597" s="101">
        <f t="shared" ca="1" si="83"/>
        <v>-37.559580049614404</v>
      </c>
    </row>
    <row r="598" spans="2:22" x14ac:dyDescent="0.3">
      <c r="B598" s="13">
        <v>2023</v>
      </c>
      <c r="C598" s="13">
        <v>1</v>
      </c>
      <c r="D598" s="13">
        <v>23</v>
      </c>
      <c r="E598" s="83" t="s">
        <v>122</v>
      </c>
      <c r="F598" s="13">
        <v>2</v>
      </c>
      <c r="G598" s="13">
        <v>7</v>
      </c>
      <c r="H598" s="13" t="s">
        <v>69</v>
      </c>
      <c r="I598" s="13" t="s">
        <v>54</v>
      </c>
      <c r="J598" s="13"/>
      <c r="K598" s="13" t="s">
        <v>27</v>
      </c>
      <c r="L598" s="12">
        <f t="shared" ca="1" si="76"/>
        <v>1.178467848038923</v>
      </c>
      <c r="M598" s="101">
        <f t="shared" ca="1" si="77"/>
        <v>6.2069901556210075E-2</v>
      </c>
      <c r="N598" s="101">
        <f t="shared" ca="1" si="84"/>
        <v>35.225570662193682</v>
      </c>
      <c r="O598" s="101">
        <f t="shared" ca="1" si="78"/>
        <v>0.12715668080339979</v>
      </c>
      <c r="Q598" s="12">
        <f t="shared" ca="1" si="79"/>
        <v>5.6000000000000005</v>
      </c>
      <c r="R598" s="101">
        <f t="shared" ca="1" si="80"/>
        <v>0.37428269666350522</v>
      </c>
      <c r="S598" s="13"/>
      <c r="T598" s="101">
        <f t="shared" ca="1" si="81"/>
        <v>0</v>
      </c>
      <c r="U598" s="101">
        <f t="shared" si="82"/>
        <v>0</v>
      </c>
      <c r="V598" s="101">
        <f t="shared" ca="1" si="83"/>
        <v>-38.308145442941417</v>
      </c>
    </row>
    <row r="599" spans="2:22" x14ac:dyDescent="0.3">
      <c r="B599" s="13">
        <v>2023</v>
      </c>
      <c r="C599" s="13">
        <v>1</v>
      </c>
      <c r="D599" s="13">
        <v>23</v>
      </c>
      <c r="E599" s="83" t="s">
        <v>122</v>
      </c>
      <c r="F599" s="13">
        <v>2</v>
      </c>
      <c r="G599" s="13">
        <v>8</v>
      </c>
      <c r="H599" s="13" t="s">
        <v>69</v>
      </c>
      <c r="I599" s="13" t="s">
        <v>54</v>
      </c>
      <c r="J599" s="13"/>
      <c r="K599" s="13" t="s">
        <v>27</v>
      </c>
      <c r="L599" s="12">
        <f t="shared" ca="1" si="76"/>
        <v>1.7003497440786324</v>
      </c>
      <c r="M599" s="101">
        <f t="shared" ca="1" si="77"/>
        <v>8.9557421020621572E-2</v>
      </c>
      <c r="N599" s="101">
        <f t="shared" ca="1" si="84"/>
        <v>35.225570662193682</v>
      </c>
      <c r="O599" s="101">
        <f t="shared" ca="1" si="78"/>
        <v>0.18346773738608443</v>
      </c>
      <c r="Q599" s="12">
        <f t="shared" ca="1" si="79"/>
        <v>5.6000000000000005</v>
      </c>
      <c r="R599" s="101">
        <f t="shared" ca="1" si="80"/>
        <v>0.33010539416374379</v>
      </c>
      <c r="S599" s="13"/>
      <c r="T599" s="101">
        <f t="shared" ca="1" si="81"/>
        <v>0</v>
      </c>
      <c r="U599" s="101">
        <f t="shared" si="82"/>
        <v>0</v>
      </c>
      <c r="V599" s="101">
        <f t="shared" ca="1" si="83"/>
        <v>-38.968356231268906</v>
      </c>
    </row>
    <row r="600" spans="2:22" x14ac:dyDescent="0.3">
      <c r="B600" s="13">
        <v>2023</v>
      </c>
      <c r="C600" s="13">
        <v>1</v>
      </c>
      <c r="D600" s="13">
        <v>23</v>
      </c>
      <c r="E600" s="83" t="s">
        <v>122</v>
      </c>
      <c r="F600" s="13">
        <v>2</v>
      </c>
      <c r="G600" s="13">
        <v>9</v>
      </c>
      <c r="H600" s="13" t="s">
        <v>69</v>
      </c>
      <c r="I600" s="13" t="s">
        <v>54</v>
      </c>
      <c r="J600" s="13"/>
      <c r="K600" s="13" t="s">
        <v>27</v>
      </c>
      <c r="L600" s="12">
        <f t="shared" ca="1" si="76"/>
        <v>1.7744323994220741</v>
      </c>
      <c r="M600" s="101">
        <f t="shared" ca="1" si="77"/>
        <v>9.3459354477560638E-2</v>
      </c>
      <c r="N600" s="101">
        <f t="shared" ca="1" si="84"/>
        <v>35.225570662193682</v>
      </c>
      <c r="O600" s="101">
        <f t="shared" ca="1" si="78"/>
        <v>0.19146125589764179</v>
      </c>
      <c r="Q600" s="12">
        <f t="shared" ca="1" si="79"/>
        <v>2.6686105719995927</v>
      </c>
      <c r="R600" s="101">
        <f t="shared" ca="1" si="80"/>
        <v>7.5692182308686962E-2</v>
      </c>
      <c r="S600" s="13"/>
      <c r="T600" s="101">
        <f t="shared" ca="1" si="81"/>
        <v>0</v>
      </c>
      <c r="U600" s="101">
        <f t="shared" si="82"/>
        <v>0</v>
      </c>
      <c r="V600" s="101">
        <f t="shared" ca="1" si="83"/>
        <v>-39.119740595886277</v>
      </c>
    </row>
    <row r="601" spans="2:22" x14ac:dyDescent="0.3">
      <c r="B601" s="13">
        <v>2023</v>
      </c>
      <c r="C601" s="13">
        <v>1</v>
      </c>
      <c r="D601" s="13">
        <v>23</v>
      </c>
      <c r="E601" s="83" t="s">
        <v>122</v>
      </c>
      <c r="F601" s="13">
        <v>2</v>
      </c>
      <c r="G601" s="13">
        <v>10</v>
      </c>
      <c r="H601" s="13" t="s">
        <v>70</v>
      </c>
      <c r="I601" s="13" t="s">
        <v>54</v>
      </c>
      <c r="J601" s="13"/>
      <c r="K601" s="13" t="s">
        <v>27</v>
      </c>
      <c r="L601" s="12">
        <f t="shared" ca="1" si="76"/>
        <v>1.5434384644178925</v>
      </c>
      <c r="M601" s="101">
        <f t="shared" ca="1" si="77"/>
        <v>4.8865261783470476E-2</v>
      </c>
      <c r="N601" s="101">
        <f t="shared" ca="1" si="84"/>
        <v>35.225570662193682</v>
      </c>
      <c r="O601" s="101">
        <f t="shared" ca="1" si="78"/>
        <v>4.8865261783470476E-2</v>
      </c>
      <c r="Q601" s="12">
        <f t="shared" ca="1" si="79"/>
        <v>5.6000000000000005</v>
      </c>
      <c r="R601" s="101">
        <f t="shared" ca="1" si="80"/>
        <v>0.34338793398702544</v>
      </c>
      <c r="S601" s="13"/>
      <c r="T601" s="101">
        <f t="shared" ca="1" si="81"/>
        <v>0</v>
      </c>
      <c r="U601" s="101">
        <f t="shared" si="82"/>
        <v>0</v>
      </c>
      <c r="V601" s="101">
        <f t="shared" ca="1" si="83"/>
        <v>-39.806516463860326</v>
      </c>
    </row>
    <row r="602" spans="2:22" x14ac:dyDescent="0.3">
      <c r="B602" s="13">
        <v>2023</v>
      </c>
      <c r="C602" s="13">
        <v>1</v>
      </c>
      <c r="D602" s="13">
        <v>23</v>
      </c>
      <c r="E602" s="83" t="s">
        <v>122</v>
      </c>
      <c r="F602" s="13">
        <v>2</v>
      </c>
      <c r="G602" s="13">
        <v>11</v>
      </c>
      <c r="H602" s="13" t="s">
        <v>70</v>
      </c>
      <c r="I602" s="13" t="s">
        <v>54</v>
      </c>
      <c r="J602" s="13"/>
      <c r="K602" s="13" t="s">
        <v>27</v>
      </c>
      <c r="L602" s="12">
        <f t="shared" ca="1" si="76"/>
        <v>1.4847003129573131</v>
      </c>
      <c r="M602" s="101">
        <f t="shared" ca="1" si="77"/>
        <v>4.700561190822853E-2</v>
      </c>
      <c r="N602" s="101">
        <f t="shared" ca="1" si="84"/>
        <v>35.225570662193682</v>
      </c>
      <c r="O602" s="101">
        <f t="shared" ca="1" si="78"/>
        <v>4.700561190822853E-2</v>
      </c>
      <c r="Q602" s="12">
        <f t="shared" ca="1" si="79"/>
        <v>0</v>
      </c>
      <c r="R602" s="101">
        <f t="shared" ca="1" si="80"/>
        <v>0</v>
      </c>
      <c r="S602" s="13"/>
      <c r="T602" s="101">
        <f t="shared" ca="1" si="81"/>
        <v>4.700561190822853E-2</v>
      </c>
      <c r="U602" s="101">
        <f t="shared" si="82"/>
        <v>0</v>
      </c>
      <c r="V602" s="101">
        <f t="shared" ca="1" si="83"/>
        <v>-39.759510851952101</v>
      </c>
    </row>
    <row r="603" spans="2:22" x14ac:dyDescent="0.3">
      <c r="B603" s="13">
        <v>2023</v>
      </c>
      <c r="C603" s="13">
        <v>1</v>
      </c>
      <c r="D603" s="13">
        <v>23</v>
      </c>
      <c r="E603" s="83" t="s">
        <v>122</v>
      </c>
      <c r="F603" s="13">
        <v>2</v>
      </c>
      <c r="G603" s="13">
        <v>12</v>
      </c>
      <c r="H603" s="13" t="s">
        <v>70</v>
      </c>
      <c r="I603" s="13" t="s">
        <v>54</v>
      </c>
      <c r="J603" s="13"/>
      <c r="K603" s="13" t="s">
        <v>27</v>
      </c>
      <c r="L603" s="12">
        <f t="shared" ca="1" si="76"/>
        <v>1.8683758701322386</v>
      </c>
      <c r="M603" s="101">
        <f t="shared" ca="1" si="77"/>
        <v>5.9152780048386679E-2</v>
      </c>
      <c r="N603" s="101">
        <f t="shared" ca="1" si="84"/>
        <v>35.225570662193682</v>
      </c>
      <c r="O603" s="101">
        <f t="shared" ca="1" si="78"/>
        <v>5.9152780048386679E-2</v>
      </c>
      <c r="Q603" s="12">
        <f t="shared" ca="1" si="79"/>
        <v>5.6000000000000005</v>
      </c>
      <c r="R603" s="101">
        <f t="shared" ca="1" si="80"/>
        <v>0.31588198259330608</v>
      </c>
      <c r="S603" s="13"/>
      <c r="T603" s="101">
        <f t="shared" ca="1" si="81"/>
        <v>0</v>
      </c>
      <c r="U603" s="101">
        <f t="shared" si="82"/>
        <v>0</v>
      </c>
      <c r="V603" s="101">
        <f t="shared" ca="1" si="83"/>
        <v>-40.391274817138708</v>
      </c>
    </row>
    <row r="604" spans="2:22" x14ac:dyDescent="0.3">
      <c r="B604" s="13">
        <v>2023</v>
      </c>
      <c r="C604" s="13">
        <v>1</v>
      </c>
      <c r="D604" s="13">
        <v>23</v>
      </c>
      <c r="E604" s="83" t="s">
        <v>122</v>
      </c>
      <c r="F604" s="13">
        <v>2</v>
      </c>
      <c r="G604" s="13">
        <v>13</v>
      </c>
      <c r="H604" s="13" t="s">
        <v>70</v>
      </c>
      <c r="I604" s="13" t="s">
        <v>54</v>
      </c>
      <c r="J604" s="13"/>
      <c r="K604" s="13" t="s">
        <v>27</v>
      </c>
      <c r="L604" s="12">
        <f t="shared" ca="1" si="76"/>
        <v>1.9126299110948017</v>
      </c>
      <c r="M604" s="101">
        <f t="shared" ca="1" si="77"/>
        <v>6.0553862985261421E-2</v>
      </c>
      <c r="N604" s="101">
        <f t="shared" ca="1" si="84"/>
        <v>35.225570662193682</v>
      </c>
      <c r="O604" s="101">
        <f t="shared" ca="1" si="78"/>
        <v>6.0553862985261421E-2</v>
      </c>
      <c r="Q604" s="12">
        <f t="shared" ca="1" si="79"/>
        <v>5.6000000000000005</v>
      </c>
      <c r="R604" s="101">
        <f t="shared" ca="1" si="80"/>
        <v>0.3121358780258251</v>
      </c>
      <c r="S604" s="13"/>
      <c r="T604" s="101">
        <f t="shared" ca="1" si="81"/>
        <v>0</v>
      </c>
      <c r="U604" s="101">
        <f t="shared" si="82"/>
        <v>0</v>
      </c>
      <c r="V604" s="101">
        <f t="shared" ca="1" si="83"/>
        <v>-41.015546573190363</v>
      </c>
    </row>
    <row r="605" spans="2:22" x14ac:dyDescent="0.3">
      <c r="B605" s="13">
        <v>2023</v>
      </c>
      <c r="C605" s="13">
        <v>1</v>
      </c>
      <c r="D605" s="13">
        <v>23</v>
      </c>
      <c r="E605" s="83" t="s">
        <v>122</v>
      </c>
      <c r="F605" s="13">
        <v>2</v>
      </c>
      <c r="G605" s="13">
        <v>14</v>
      </c>
      <c r="H605" s="13" t="s">
        <v>70</v>
      </c>
      <c r="I605" s="13" t="s">
        <v>54</v>
      </c>
      <c r="J605" s="13"/>
      <c r="K605" s="13" t="s">
        <v>27</v>
      </c>
      <c r="L605" s="12">
        <f t="shared" ca="1" si="76"/>
        <v>1.7188033882916447</v>
      </c>
      <c r="M605" s="101">
        <f t="shared" ca="1" si="77"/>
        <v>5.441731527331347E-2</v>
      </c>
      <c r="N605" s="101">
        <f t="shared" ca="1" si="84"/>
        <v>35.225570662193682</v>
      </c>
      <c r="O605" s="101">
        <f t="shared" ca="1" si="78"/>
        <v>5.441731527331347E-2</v>
      </c>
      <c r="Q605" s="12">
        <f t="shared" ca="1" si="79"/>
        <v>4.7789326052843784</v>
      </c>
      <c r="R605" s="101">
        <f t="shared" ca="1" si="80"/>
        <v>0.25903993821843491</v>
      </c>
      <c r="S605" s="13"/>
      <c r="T605" s="101">
        <f t="shared" ca="1" si="81"/>
        <v>0</v>
      </c>
      <c r="U605" s="101">
        <f t="shared" si="82"/>
        <v>0</v>
      </c>
      <c r="V605" s="101">
        <f t="shared" ca="1" si="83"/>
        <v>-41.533626449627235</v>
      </c>
    </row>
    <row r="606" spans="2:22" x14ac:dyDescent="0.3">
      <c r="B606" s="13">
        <v>2023</v>
      </c>
      <c r="C606" s="13">
        <v>1</v>
      </c>
      <c r="D606" s="13">
        <v>23</v>
      </c>
      <c r="E606" s="83" t="s">
        <v>122</v>
      </c>
      <c r="F606" s="13">
        <v>2</v>
      </c>
      <c r="G606" s="13">
        <v>15</v>
      </c>
      <c r="H606" s="13" t="s">
        <v>70</v>
      </c>
      <c r="I606" s="13" t="s">
        <v>54</v>
      </c>
      <c r="J606" s="13"/>
      <c r="K606" s="13" t="s">
        <v>27</v>
      </c>
      <c r="L606" s="12">
        <f t="shared" ca="1" si="76"/>
        <v>1.8058216303055259</v>
      </c>
      <c r="M606" s="101">
        <f t="shared" ca="1" si="77"/>
        <v>5.7172312815472949E-2</v>
      </c>
      <c r="N606" s="101">
        <f t="shared" ca="1" si="84"/>
        <v>35.225570662193682</v>
      </c>
      <c r="O606" s="101">
        <f t="shared" ca="1" si="78"/>
        <v>5.7172312815472949E-2</v>
      </c>
      <c r="Q606" s="12">
        <f t="shared" ca="1" si="79"/>
        <v>0</v>
      </c>
      <c r="R606" s="101">
        <f t="shared" ca="1" si="80"/>
        <v>0</v>
      </c>
      <c r="S606" s="13"/>
      <c r="T606" s="101">
        <f t="shared" ca="1" si="81"/>
        <v>5.7172312815472949E-2</v>
      </c>
      <c r="U606" s="101">
        <f t="shared" si="82"/>
        <v>0</v>
      </c>
      <c r="V606" s="101">
        <f t="shared" ca="1" si="83"/>
        <v>-41.476454136811761</v>
      </c>
    </row>
    <row r="607" spans="2:22" x14ac:dyDescent="0.3">
      <c r="B607" s="13">
        <v>2023</v>
      </c>
      <c r="C607" s="13">
        <v>1</v>
      </c>
      <c r="D607" s="13">
        <v>23</v>
      </c>
      <c r="E607" s="83" t="s">
        <v>122</v>
      </c>
      <c r="F607" s="13">
        <v>2</v>
      </c>
      <c r="G607" s="13">
        <v>16</v>
      </c>
      <c r="H607" s="13" t="s">
        <v>71</v>
      </c>
      <c r="I607" s="13" t="s">
        <v>54</v>
      </c>
      <c r="J607" s="13"/>
      <c r="K607" s="13" t="s">
        <v>27</v>
      </c>
      <c r="L607" s="12">
        <f t="shared" ca="1" si="76"/>
        <v>1.2173924862812093</v>
      </c>
      <c r="M607" s="101">
        <f t="shared" ca="1" si="77"/>
        <v>0.10604705947995616</v>
      </c>
      <c r="N607" s="101">
        <f t="shared" ca="1" si="84"/>
        <v>35.465904228860367</v>
      </c>
      <c r="O607" s="101">
        <f t="shared" ca="1" si="78"/>
        <v>0.34312207225835883</v>
      </c>
      <c r="Q607" s="12">
        <f t="shared" ca="1" si="79"/>
        <v>5.6000000000000005</v>
      </c>
      <c r="R607" s="101">
        <f t="shared" ca="1" si="80"/>
        <v>0.37098772603629571</v>
      </c>
      <c r="S607" s="13"/>
      <c r="T607" s="101">
        <f t="shared" ca="1" si="81"/>
        <v>0</v>
      </c>
      <c r="U607" s="101">
        <f t="shared" ca="1" si="82"/>
        <v>0.2403335666666821</v>
      </c>
      <c r="V607" s="101">
        <f t="shared" ca="1" si="83"/>
        <v>-41.97809602221767</v>
      </c>
    </row>
    <row r="608" spans="2:22" x14ac:dyDescent="0.3">
      <c r="B608" s="13">
        <v>2023</v>
      </c>
      <c r="C608" s="13">
        <v>1</v>
      </c>
      <c r="D608" s="13">
        <v>23</v>
      </c>
      <c r="E608" s="83" t="s">
        <v>122</v>
      </c>
      <c r="F608" s="13">
        <v>2</v>
      </c>
      <c r="G608" s="13">
        <v>17</v>
      </c>
      <c r="H608" s="13" t="s">
        <v>71</v>
      </c>
      <c r="I608" s="13" t="s">
        <v>54</v>
      </c>
      <c r="J608" s="13"/>
      <c r="K608" s="13" t="s">
        <v>27</v>
      </c>
      <c r="L608" s="12">
        <f t="shared" ca="1" si="76"/>
        <v>1.9129392625882291</v>
      </c>
      <c r="M608" s="101">
        <f t="shared" ca="1" si="77"/>
        <v>0.16663613916406064</v>
      </c>
      <c r="N608" s="101">
        <f t="shared" ca="1" si="84"/>
        <v>35.843550321616327</v>
      </c>
      <c r="O608" s="101">
        <f t="shared" ca="1" si="78"/>
        <v>0.53916193116049238</v>
      </c>
      <c r="Q608" s="12">
        <f t="shared" ca="1" si="79"/>
        <v>5.6000000000000005</v>
      </c>
      <c r="R608" s="101">
        <f t="shared" ca="1" si="80"/>
        <v>0.31210969142190648</v>
      </c>
      <c r="S608" s="13"/>
      <c r="T608" s="101">
        <f t="shared" ca="1" si="81"/>
        <v>0</v>
      </c>
      <c r="U608" s="101">
        <f t="shared" ca="1" si="82"/>
        <v>0.37764609275595962</v>
      </c>
      <c r="V608" s="101">
        <f t="shared" ca="1" si="83"/>
        <v>-42.224669312305529</v>
      </c>
    </row>
    <row r="609" spans="2:22" x14ac:dyDescent="0.3">
      <c r="B609" s="13">
        <v>2023</v>
      </c>
      <c r="C609" s="13">
        <v>1</v>
      </c>
      <c r="D609" s="13">
        <v>23</v>
      </c>
      <c r="E609" s="83" t="s">
        <v>122</v>
      </c>
      <c r="F609" s="13">
        <v>2</v>
      </c>
      <c r="G609" s="13">
        <v>18</v>
      </c>
      <c r="H609" s="13" t="s">
        <v>71</v>
      </c>
      <c r="I609" s="13" t="s">
        <v>54</v>
      </c>
      <c r="J609" s="13"/>
      <c r="K609" s="13" t="s">
        <v>27</v>
      </c>
      <c r="L609" s="12">
        <f t="shared" ca="1" si="76"/>
        <v>2.0632276235874691</v>
      </c>
      <c r="M609" s="101">
        <f t="shared" ca="1" si="77"/>
        <v>0.17972775829070445</v>
      </c>
      <c r="N609" s="101">
        <f t="shared" ca="1" si="84"/>
        <v>36.250865841639552</v>
      </c>
      <c r="O609" s="101">
        <f t="shared" ca="1" si="78"/>
        <v>0.58152070570812819</v>
      </c>
      <c r="Q609" s="12">
        <f t="shared" ca="1" si="79"/>
        <v>0</v>
      </c>
      <c r="R609" s="101">
        <f t="shared" ca="1" si="80"/>
        <v>0</v>
      </c>
      <c r="S609" s="13"/>
      <c r="T609" s="101">
        <f t="shared" ca="1" si="81"/>
        <v>0.17972775829070445</v>
      </c>
      <c r="U609" s="101">
        <f t="shared" ca="1" si="82"/>
        <v>0.40731552002322619</v>
      </c>
      <c r="V609" s="101">
        <f t="shared" ca="1" si="83"/>
        <v>-41.637626033991602</v>
      </c>
    </row>
    <row r="610" spans="2:22" x14ac:dyDescent="0.3">
      <c r="B610" s="13">
        <v>2023</v>
      </c>
      <c r="C610" s="13">
        <v>1</v>
      </c>
      <c r="D610" s="13">
        <v>23</v>
      </c>
      <c r="E610" s="83" t="s">
        <v>122</v>
      </c>
      <c r="F610" s="13">
        <v>2</v>
      </c>
      <c r="G610" s="13">
        <v>19</v>
      </c>
      <c r="H610" s="13" t="s">
        <v>71</v>
      </c>
      <c r="I610" s="13" t="s">
        <v>54</v>
      </c>
      <c r="J610" s="13"/>
      <c r="K610" s="13" t="s">
        <v>27</v>
      </c>
      <c r="L610" s="12">
        <f t="shared" ca="1" si="76"/>
        <v>1.7437341788623393</v>
      </c>
      <c r="M610" s="101">
        <f t="shared" ca="1" si="77"/>
        <v>0.15189668432069839</v>
      </c>
      <c r="N610" s="101">
        <f t="shared" ca="1" si="84"/>
        <v>36.595108030783294</v>
      </c>
      <c r="O610" s="101">
        <f t="shared" ca="1" si="78"/>
        <v>0.49147147831235033</v>
      </c>
      <c r="Q610" s="12">
        <f t="shared" ca="1" si="79"/>
        <v>0</v>
      </c>
      <c r="R610" s="101">
        <f t="shared" ca="1" si="80"/>
        <v>0</v>
      </c>
      <c r="S610" s="13"/>
      <c r="T610" s="101">
        <f t="shared" ca="1" si="81"/>
        <v>0.15189668432069839</v>
      </c>
      <c r="U610" s="101">
        <f t="shared" ca="1" si="82"/>
        <v>0.34424218914374016</v>
      </c>
      <c r="V610" s="101">
        <f t="shared" ca="1" si="83"/>
        <v>-41.141487160527163</v>
      </c>
    </row>
    <row r="611" spans="2:22" x14ac:dyDescent="0.3">
      <c r="B611" s="13">
        <v>2023</v>
      </c>
      <c r="C611" s="13">
        <v>1</v>
      </c>
      <c r="D611" s="13">
        <v>23</v>
      </c>
      <c r="E611" s="83" t="s">
        <v>122</v>
      </c>
      <c r="F611" s="13">
        <v>2</v>
      </c>
      <c r="G611" s="13">
        <v>20</v>
      </c>
      <c r="H611" s="13" t="s">
        <v>69</v>
      </c>
      <c r="I611" s="13" t="s">
        <v>54</v>
      </c>
      <c r="J611" s="13"/>
      <c r="K611" s="13" t="s">
        <v>27</v>
      </c>
      <c r="L611" s="12">
        <f t="shared" ca="1" si="76"/>
        <v>2.2865927590156789</v>
      </c>
      <c r="M611" s="101">
        <f t="shared" ca="1" si="77"/>
        <v>0.12043484061735581</v>
      </c>
      <c r="N611" s="101">
        <f t="shared" ca="1" si="84"/>
        <v>36.595108030783294</v>
      </c>
      <c r="O611" s="101">
        <f t="shared" ca="1" si="78"/>
        <v>0.24672335869779174</v>
      </c>
      <c r="Q611" s="12">
        <f t="shared" ca="1" si="79"/>
        <v>0</v>
      </c>
      <c r="R611" s="101">
        <f t="shared" ca="1" si="80"/>
        <v>0</v>
      </c>
      <c r="S611" s="13"/>
      <c r="T611" s="101">
        <f t="shared" ca="1" si="81"/>
        <v>0.12043484061735581</v>
      </c>
      <c r="U611" s="101">
        <f t="shared" si="82"/>
        <v>0</v>
      </c>
      <c r="V611" s="101">
        <f t="shared" ca="1" si="83"/>
        <v>-41.021052319909806</v>
      </c>
    </row>
    <row r="612" spans="2:22" x14ac:dyDescent="0.3">
      <c r="B612" s="13">
        <v>2023</v>
      </c>
      <c r="C612" s="13">
        <v>1</v>
      </c>
      <c r="D612" s="13">
        <v>23</v>
      </c>
      <c r="E612" s="83" t="s">
        <v>122</v>
      </c>
      <c r="F612" s="13">
        <v>2</v>
      </c>
      <c r="G612" s="13">
        <v>21</v>
      </c>
      <c r="H612" s="13" t="s">
        <v>69</v>
      </c>
      <c r="I612" s="13" t="s">
        <v>54</v>
      </c>
      <c r="J612" s="13"/>
      <c r="K612" s="13" t="s">
        <v>27</v>
      </c>
      <c r="L612" s="12">
        <f t="shared" ca="1" si="76"/>
        <v>2.8008688643930246</v>
      </c>
      <c r="M612" s="101">
        <f t="shared" ca="1" si="77"/>
        <v>0.14752176308758061</v>
      </c>
      <c r="N612" s="101">
        <f t="shared" ca="1" si="84"/>
        <v>36.595108030783294</v>
      </c>
      <c r="O612" s="101">
        <f t="shared" ca="1" si="78"/>
        <v>0.30221375046800736</v>
      </c>
      <c r="Q612" s="12">
        <f t="shared" ca="1" si="79"/>
        <v>0</v>
      </c>
      <c r="R612" s="101">
        <f t="shared" ca="1" si="80"/>
        <v>0</v>
      </c>
      <c r="S612" s="13"/>
      <c r="T612" s="101">
        <f t="shared" ca="1" si="81"/>
        <v>0.14752176308758061</v>
      </c>
      <c r="U612" s="101">
        <f t="shared" si="82"/>
        <v>0</v>
      </c>
      <c r="V612" s="101">
        <f t="shared" ca="1" si="83"/>
        <v>-40.873530556822224</v>
      </c>
    </row>
    <row r="613" spans="2:22" x14ac:dyDescent="0.3">
      <c r="B613" s="13">
        <v>2023</v>
      </c>
      <c r="C613" s="13">
        <v>1</v>
      </c>
      <c r="D613" s="13">
        <v>23</v>
      </c>
      <c r="E613" s="83" t="s">
        <v>122</v>
      </c>
      <c r="F613" s="13">
        <v>2</v>
      </c>
      <c r="G613" s="13">
        <v>22</v>
      </c>
      <c r="H613" s="13" t="s">
        <v>69</v>
      </c>
      <c r="I613" s="13" t="s">
        <v>54</v>
      </c>
      <c r="J613" s="13"/>
      <c r="K613" s="13" t="s">
        <v>27</v>
      </c>
      <c r="L613" s="12">
        <f t="shared" ca="1" si="76"/>
        <v>2.5709766941302208</v>
      </c>
      <c r="M613" s="101">
        <f t="shared" ca="1" si="77"/>
        <v>0.13541334247983874</v>
      </c>
      <c r="N613" s="101">
        <f t="shared" ca="1" si="84"/>
        <v>36.595108030783294</v>
      </c>
      <c r="O613" s="101">
        <f t="shared" ca="1" si="78"/>
        <v>0.27740838529665079</v>
      </c>
      <c r="Q613" s="12">
        <f t="shared" ca="1" si="79"/>
        <v>0</v>
      </c>
      <c r="R613" s="101">
        <f t="shared" ca="1" si="80"/>
        <v>0</v>
      </c>
      <c r="S613" s="13"/>
      <c r="T613" s="101">
        <f t="shared" ca="1" si="81"/>
        <v>0.13541334247983874</v>
      </c>
      <c r="U613" s="101">
        <f t="shared" si="82"/>
        <v>0</v>
      </c>
      <c r="V613" s="101">
        <f t="shared" ca="1" si="83"/>
        <v>-40.738117214342388</v>
      </c>
    </row>
    <row r="614" spans="2:22" x14ac:dyDescent="0.3">
      <c r="B614" s="13">
        <v>2023</v>
      </c>
      <c r="C614" s="13">
        <v>1</v>
      </c>
      <c r="D614" s="13">
        <v>23</v>
      </c>
      <c r="E614" s="83" t="s">
        <v>122</v>
      </c>
      <c r="F614" s="13">
        <v>2</v>
      </c>
      <c r="G614" s="13">
        <v>23</v>
      </c>
      <c r="H614" s="13" t="s">
        <v>69</v>
      </c>
      <c r="I614" s="13" t="s">
        <v>54</v>
      </c>
      <c r="J614" s="13"/>
      <c r="K614" s="13" t="s">
        <v>27</v>
      </c>
      <c r="L614" s="12">
        <f t="shared" ca="1" si="76"/>
        <v>2.2903310860176869</v>
      </c>
      <c r="M614" s="101">
        <f t="shared" ca="1" si="77"/>
        <v>0.12063173830055157</v>
      </c>
      <c r="N614" s="101">
        <f t="shared" ca="1" si="84"/>
        <v>36.595108030783294</v>
      </c>
      <c r="O614" s="101">
        <f t="shared" ca="1" si="78"/>
        <v>0.2471267241813084</v>
      </c>
      <c r="Q614" s="12">
        <f t="shared" ca="1" si="79"/>
        <v>0</v>
      </c>
      <c r="R614" s="101">
        <f t="shared" ca="1" si="80"/>
        <v>0</v>
      </c>
      <c r="S614" s="13"/>
      <c r="T614" s="101">
        <f t="shared" ca="1" si="81"/>
        <v>0.12063173830055157</v>
      </c>
      <c r="U614" s="101">
        <f t="shared" si="82"/>
        <v>0</v>
      </c>
      <c r="V614" s="101">
        <f t="shared" ca="1" si="83"/>
        <v>-40.617485476041836</v>
      </c>
    </row>
    <row r="615" spans="2:22" x14ac:dyDescent="0.3">
      <c r="B615" s="13">
        <v>2023</v>
      </c>
      <c r="C615" s="13">
        <v>1</v>
      </c>
      <c r="D615" s="13">
        <v>24</v>
      </c>
      <c r="E615" s="83" t="s">
        <v>123</v>
      </c>
      <c r="F615" s="13">
        <v>3</v>
      </c>
      <c r="G615" s="13">
        <v>0</v>
      </c>
      <c r="H615" s="13" t="s">
        <v>69</v>
      </c>
      <c r="I615" s="13" t="s">
        <v>54</v>
      </c>
      <c r="J615" s="13"/>
      <c r="K615" s="13" t="s">
        <v>27</v>
      </c>
      <c r="L615" s="12">
        <f t="shared" ca="1" si="76"/>
        <v>2.3156349870970097</v>
      </c>
      <c r="M615" s="101">
        <f t="shared" ca="1" si="77"/>
        <v>0.1219644947703995</v>
      </c>
      <c r="N615" s="101">
        <f t="shared" ca="1" si="84"/>
        <v>36.595108030783294</v>
      </c>
      <c r="O615" s="101">
        <f t="shared" ca="1" si="78"/>
        <v>0.24985701510776734</v>
      </c>
      <c r="Q615" s="12">
        <f t="shared" ca="1" si="79"/>
        <v>0</v>
      </c>
      <c r="R615" s="101">
        <f t="shared" ca="1" si="80"/>
        <v>0</v>
      </c>
      <c r="S615" s="13"/>
      <c r="T615" s="101">
        <f t="shared" ca="1" si="81"/>
        <v>0.1219644947703995</v>
      </c>
      <c r="U615" s="101">
        <f t="shared" si="82"/>
        <v>0</v>
      </c>
      <c r="V615" s="101">
        <f t="shared" ca="1" si="83"/>
        <v>-40.495520981271433</v>
      </c>
    </row>
    <row r="616" spans="2:22" x14ac:dyDescent="0.3">
      <c r="B616" s="13">
        <v>2023</v>
      </c>
      <c r="C616" s="13">
        <v>1</v>
      </c>
      <c r="D616" s="13">
        <v>24</v>
      </c>
      <c r="E616" s="83" t="s">
        <v>123</v>
      </c>
      <c r="F616" s="13">
        <v>3</v>
      </c>
      <c r="G616" s="13">
        <v>1</v>
      </c>
      <c r="H616" s="13" t="s">
        <v>69</v>
      </c>
      <c r="I616" s="13" t="s">
        <v>54</v>
      </c>
      <c r="J616" s="13"/>
      <c r="K616" s="13" t="s">
        <v>27</v>
      </c>
      <c r="L616" s="12">
        <f t="shared" ca="1" si="76"/>
        <v>1.0816601237716121</v>
      </c>
      <c r="M616" s="101">
        <f t="shared" ca="1" si="77"/>
        <v>5.6971038719050814E-2</v>
      </c>
      <c r="N616" s="101">
        <f t="shared" ca="1" si="84"/>
        <v>36.595108030783294</v>
      </c>
      <c r="O616" s="101">
        <f t="shared" ca="1" si="78"/>
        <v>0.11671112735495695</v>
      </c>
      <c r="Q616" s="12">
        <f t="shared" ca="1" si="79"/>
        <v>0</v>
      </c>
      <c r="R616" s="101">
        <f t="shared" ca="1" si="80"/>
        <v>0</v>
      </c>
      <c r="S616" s="13"/>
      <c r="T616" s="101">
        <f t="shared" ca="1" si="81"/>
        <v>5.6971038719050814E-2</v>
      </c>
      <c r="U616" s="101">
        <f t="shared" si="82"/>
        <v>0</v>
      </c>
      <c r="V616" s="101">
        <f t="shared" ca="1" si="83"/>
        <v>-40.438549942552385</v>
      </c>
    </row>
    <row r="617" spans="2:22" x14ac:dyDescent="0.3">
      <c r="B617" s="13">
        <v>2023</v>
      </c>
      <c r="C617" s="13">
        <v>1</v>
      </c>
      <c r="D617" s="13">
        <v>24</v>
      </c>
      <c r="E617" s="83" t="s">
        <v>123</v>
      </c>
      <c r="F617" s="13">
        <v>3</v>
      </c>
      <c r="G617" s="13">
        <v>2</v>
      </c>
      <c r="H617" s="13" t="s">
        <v>69</v>
      </c>
      <c r="I617" s="13" t="s">
        <v>54</v>
      </c>
      <c r="J617" s="13"/>
      <c r="K617" s="13" t="s">
        <v>27</v>
      </c>
      <c r="L617" s="12">
        <f t="shared" ca="1" si="76"/>
        <v>1.2684691513130411</v>
      </c>
      <c r="M617" s="101">
        <f t="shared" ca="1" si="77"/>
        <v>6.6810270199657878E-2</v>
      </c>
      <c r="N617" s="101">
        <f t="shared" ca="1" si="84"/>
        <v>36.595108030783294</v>
      </c>
      <c r="O617" s="101">
        <f t="shared" ca="1" si="78"/>
        <v>0.13686782142667711</v>
      </c>
      <c r="Q617" s="12">
        <f t="shared" ca="1" si="79"/>
        <v>0</v>
      </c>
      <c r="R617" s="101">
        <f t="shared" ca="1" si="80"/>
        <v>0</v>
      </c>
      <c r="S617" s="13"/>
      <c r="T617" s="101">
        <f t="shared" ca="1" si="81"/>
        <v>6.6810270199657878E-2</v>
      </c>
      <c r="U617" s="101">
        <f t="shared" si="82"/>
        <v>0</v>
      </c>
      <c r="V617" s="101">
        <f t="shared" ca="1" si="83"/>
        <v>-40.371739672352724</v>
      </c>
    </row>
    <row r="618" spans="2:22" x14ac:dyDescent="0.3">
      <c r="B618" s="13">
        <v>2023</v>
      </c>
      <c r="C618" s="13">
        <v>1</v>
      </c>
      <c r="D618" s="13">
        <v>24</v>
      </c>
      <c r="E618" s="83" t="s">
        <v>123</v>
      </c>
      <c r="F618" s="13">
        <v>3</v>
      </c>
      <c r="G618" s="13">
        <v>3</v>
      </c>
      <c r="H618" s="13" t="s">
        <v>69</v>
      </c>
      <c r="I618" s="13" t="s">
        <v>54</v>
      </c>
      <c r="J618" s="13"/>
      <c r="K618" s="13" t="s">
        <v>27</v>
      </c>
      <c r="L618" s="12">
        <f t="shared" ca="1" si="76"/>
        <v>1.2249655949837233</v>
      </c>
      <c r="M618" s="101">
        <f t="shared" ca="1" si="77"/>
        <v>6.4518937887792713E-2</v>
      </c>
      <c r="N618" s="101">
        <f t="shared" ca="1" si="84"/>
        <v>36.595108030783294</v>
      </c>
      <c r="O618" s="101">
        <f t="shared" ca="1" si="78"/>
        <v>0.13217378769874374</v>
      </c>
      <c r="Q618" s="12">
        <f t="shared" ca="1" si="79"/>
        <v>0</v>
      </c>
      <c r="R618" s="101">
        <f t="shared" ca="1" si="80"/>
        <v>0</v>
      </c>
      <c r="S618" s="13"/>
      <c r="T618" s="101">
        <f t="shared" ca="1" si="81"/>
        <v>6.4518937887792713E-2</v>
      </c>
      <c r="U618" s="101">
        <f t="shared" si="82"/>
        <v>0</v>
      </c>
      <c r="V618" s="101">
        <f t="shared" ca="1" si="83"/>
        <v>-40.307220734464934</v>
      </c>
    </row>
    <row r="619" spans="2:22" x14ac:dyDescent="0.3">
      <c r="B619" s="13">
        <v>2023</v>
      </c>
      <c r="C619" s="13">
        <v>1</v>
      </c>
      <c r="D619" s="13">
        <v>24</v>
      </c>
      <c r="E619" s="83" t="s">
        <v>123</v>
      </c>
      <c r="F619" s="13">
        <v>3</v>
      </c>
      <c r="G619" s="13">
        <v>4</v>
      </c>
      <c r="H619" s="13" t="s">
        <v>69</v>
      </c>
      <c r="I619" s="13" t="s">
        <v>54</v>
      </c>
      <c r="J619" s="13"/>
      <c r="K619" s="13" t="s">
        <v>27</v>
      </c>
      <c r="L619" s="12">
        <f t="shared" ca="1" si="76"/>
        <v>1.3173736230136648</v>
      </c>
      <c r="M619" s="101">
        <f t="shared" ca="1" si="77"/>
        <v>6.9386068724129724E-2</v>
      </c>
      <c r="N619" s="101">
        <f t="shared" ca="1" si="84"/>
        <v>36.595108030783294</v>
      </c>
      <c r="O619" s="101">
        <f t="shared" ca="1" si="78"/>
        <v>0.14214461392317443</v>
      </c>
      <c r="Q619" s="12">
        <f t="shared" ca="1" si="79"/>
        <v>0</v>
      </c>
      <c r="R619" s="101">
        <f t="shared" ca="1" si="80"/>
        <v>0</v>
      </c>
      <c r="S619" s="13"/>
      <c r="T619" s="101">
        <f t="shared" ca="1" si="81"/>
        <v>6.9386068724129724E-2</v>
      </c>
      <c r="U619" s="101">
        <f t="shared" si="82"/>
        <v>0</v>
      </c>
      <c r="V619" s="101">
        <f t="shared" ca="1" si="83"/>
        <v>-40.237834665740806</v>
      </c>
    </row>
    <row r="620" spans="2:22" x14ac:dyDescent="0.3">
      <c r="B620" s="13">
        <v>2023</v>
      </c>
      <c r="C620" s="13">
        <v>1</v>
      </c>
      <c r="D620" s="13">
        <v>24</v>
      </c>
      <c r="E620" s="83" t="s">
        <v>123</v>
      </c>
      <c r="F620" s="13">
        <v>3</v>
      </c>
      <c r="G620" s="13">
        <v>5</v>
      </c>
      <c r="H620" s="13" t="s">
        <v>69</v>
      </c>
      <c r="I620" s="13" t="s">
        <v>54</v>
      </c>
      <c r="J620" s="13"/>
      <c r="K620" s="13" t="s">
        <v>27</v>
      </c>
      <c r="L620" s="12">
        <f t="shared" ca="1" si="76"/>
        <v>1.0896266477925272</v>
      </c>
      <c r="M620" s="101">
        <f t="shared" ca="1" si="77"/>
        <v>5.7390635539232404E-2</v>
      </c>
      <c r="N620" s="101">
        <f t="shared" ca="1" si="84"/>
        <v>36.595108030783294</v>
      </c>
      <c r="O620" s="101">
        <f t="shared" ca="1" si="78"/>
        <v>0.11757071529681368</v>
      </c>
      <c r="Q620" s="12">
        <f t="shared" ca="1" si="79"/>
        <v>0</v>
      </c>
      <c r="R620" s="101">
        <f t="shared" ca="1" si="80"/>
        <v>0</v>
      </c>
      <c r="S620" s="13"/>
      <c r="T620" s="101">
        <f t="shared" ca="1" si="81"/>
        <v>5.7390635539232404E-2</v>
      </c>
      <c r="U620" s="101">
        <f t="shared" si="82"/>
        <v>0</v>
      </c>
      <c r="V620" s="101">
        <f t="shared" ca="1" si="83"/>
        <v>-40.180444030201571</v>
      </c>
    </row>
    <row r="621" spans="2:22" x14ac:dyDescent="0.3">
      <c r="B621" s="13">
        <v>2023</v>
      </c>
      <c r="C621" s="13">
        <v>1</v>
      </c>
      <c r="D621" s="13">
        <v>24</v>
      </c>
      <c r="E621" s="83" t="s">
        <v>123</v>
      </c>
      <c r="F621" s="13">
        <v>3</v>
      </c>
      <c r="G621" s="13">
        <v>6</v>
      </c>
      <c r="H621" s="13" t="s">
        <v>69</v>
      </c>
      <c r="I621" s="13" t="s">
        <v>54</v>
      </c>
      <c r="J621" s="13"/>
      <c r="K621" s="13" t="s">
        <v>27</v>
      </c>
      <c r="L621" s="12">
        <f t="shared" ca="1" si="76"/>
        <v>1.3384768130880824</v>
      </c>
      <c r="M621" s="101">
        <f t="shared" ca="1" si="77"/>
        <v>7.0497573745349304E-2</v>
      </c>
      <c r="N621" s="101">
        <f t="shared" ca="1" si="84"/>
        <v>36.595108030783294</v>
      </c>
      <c r="O621" s="101">
        <f t="shared" ca="1" si="78"/>
        <v>0.14442164813220409</v>
      </c>
      <c r="Q621" s="12">
        <f t="shared" ca="1" si="79"/>
        <v>0</v>
      </c>
      <c r="R621" s="101">
        <f t="shared" ca="1" si="80"/>
        <v>0</v>
      </c>
      <c r="S621" s="13"/>
      <c r="T621" s="101">
        <f t="shared" ca="1" si="81"/>
        <v>7.0497573745349304E-2</v>
      </c>
      <c r="U621" s="101">
        <f t="shared" si="82"/>
        <v>0</v>
      </c>
      <c r="V621" s="101">
        <f t="shared" ca="1" si="83"/>
        <v>-40.109946456456221</v>
      </c>
    </row>
    <row r="622" spans="2:22" x14ac:dyDescent="0.3">
      <c r="B622" s="13">
        <v>2023</v>
      </c>
      <c r="C622" s="13">
        <v>1</v>
      </c>
      <c r="D622" s="13">
        <v>24</v>
      </c>
      <c r="E622" s="83" t="s">
        <v>123</v>
      </c>
      <c r="F622" s="13">
        <v>3</v>
      </c>
      <c r="G622" s="13">
        <v>7</v>
      </c>
      <c r="H622" s="13" t="s">
        <v>69</v>
      </c>
      <c r="I622" s="13" t="s">
        <v>54</v>
      </c>
      <c r="J622" s="13"/>
      <c r="K622" s="13" t="s">
        <v>27</v>
      </c>
      <c r="L622" s="12">
        <f t="shared" ca="1" si="76"/>
        <v>1.4113648215197994</v>
      </c>
      <c r="M622" s="101">
        <f t="shared" ca="1" si="77"/>
        <v>7.433658514944784E-2</v>
      </c>
      <c r="N622" s="101">
        <f t="shared" ca="1" si="84"/>
        <v>36.595108030783294</v>
      </c>
      <c r="O622" s="101">
        <f t="shared" ca="1" si="78"/>
        <v>0.15228626424198635</v>
      </c>
      <c r="Q622" s="12">
        <f t="shared" ca="1" si="79"/>
        <v>1.3287306634102962</v>
      </c>
      <c r="R622" s="101">
        <f t="shared" ca="1" si="80"/>
        <v>0</v>
      </c>
      <c r="S622" s="13"/>
      <c r="T622" s="101">
        <f t="shared" ca="1" si="81"/>
        <v>4.352341107627531E-3</v>
      </c>
      <c r="U622" s="101">
        <f t="shared" si="82"/>
        <v>0</v>
      </c>
      <c r="V622" s="101">
        <f t="shared" ca="1" si="83"/>
        <v>-40.105594115348595</v>
      </c>
    </row>
    <row r="623" spans="2:22" x14ac:dyDescent="0.3">
      <c r="B623" s="13">
        <v>2023</v>
      </c>
      <c r="C623" s="13">
        <v>1</v>
      </c>
      <c r="D623" s="13">
        <v>24</v>
      </c>
      <c r="E623" s="83" t="s">
        <v>123</v>
      </c>
      <c r="F623" s="13">
        <v>3</v>
      </c>
      <c r="G623" s="13">
        <v>8</v>
      </c>
      <c r="H623" s="13" t="s">
        <v>69</v>
      </c>
      <c r="I623" s="13" t="s">
        <v>54</v>
      </c>
      <c r="J623" s="13"/>
      <c r="K623" s="13" t="s">
        <v>27</v>
      </c>
      <c r="L623" s="12">
        <f t="shared" ca="1" si="76"/>
        <v>1.4525863960807521</v>
      </c>
      <c r="M623" s="101">
        <f t="shared" ca="1" si="77"/>
        <v>7.6507725481573211E-2</v>
      </c>
      <c r="N623" s="101">
        <f t="shared" ca="1" si="84"/>
        <v>36.595108030783294</v>
      </c>
      <c r="O623" s="101">
        <f t="shared" ca="1" si="78"/>
        <v>0.15673407213711316</v>
      </c>
      <c r="Q623" s="12">
        <f t="shared" ca="1" si="79"/>
        <v>4.1102426739326896</v>
      </c>
      <c r="R623" s="101">
        <f t="shared" ca="1" si="80"/>
        <v>0.22497060392016649</v>
      </c>
      <c r="S623" s="13"/>
      <c r="T623" s="101">
        <f t="shared" ca="1" si="81"/>
        <v>0</v>
      </c>
      <c r="U623" s="101">
        <f t="shared" si="82"/>
        <v>0</v>
      </c>
      <c r="V623" s="101">
        <f t="shared" ca="1" si="83"/>
        <v>-40.555535323188934</v>
      </c>
    </row>
    <row r="624" spans="2:22" x14ac:dyDescent="0.3">
      <c r="B624" s="13">
        <v>2023</v>
      </c>
      <c r="C624" s="13">
        <v>1</v>
      </c>
      <c r="D624" s="13">
        <v>24</v>
      </c>
      <c r="E624" s="83" t="s">
        <v>123</v>
      </c>
      <c r="F624" s="13">
        <v>3</v>
      </c>
      <c r="G624" s="13">
        <v>9</v>
      </c>
      <c r="H624" s="13" t="s">
        <v>69</v>
      </c>
      <c r="I624" s="13" t="s">
        <v>54</v>
      </c>
      <c r="J624" s="13"/>
      <c r="K624" s="13" t="s">
        <v>27</v>
      </c>
      <c r="L624" s="12">
        <f t="shared" ca="1" si="76"/>
        <v>1.9969610940665767</v>
      </c>
      <c r="M624" s="101">
        <f t="shared" ca="1" si="77"/>
        <v>0.1051799408244866</v>
      </c>
      <c r="N624" s="101">
        <f t="shared" ca="1" si="84"/>
        <v>36.595108030783294</v>
      </c>
      <c r="O624" s="101">
        <f t="shared" ca="1" si="78"/>
        <v>0.21547210204978362</v>
      </c>
      <c r="Q624" s="12">
        <f t="shared" ca="1" si="79"/>
        <v>5.6000000000000005</v>
      </c>
      <c r="R624" s="101">
        <f t="shared" ca="1" si="80"/>
        <v>0.30499724338726436</v>
      </c>
      <c r="S624" s="13"/>
      <c r="T624" s="101">
        <f t="shared" ca="1" si="81"/>
        <v>0</v>
      </c>
      <c r="U624" s="101">
        <f t="shared" si="82"/>
        <v>0</v>
      </c>
      <c r="V624" s="101">
        <f t="shared" ca="1" si="83"/>
        <v>-41.165529809963459</v>
      </c>
    </row>
    <row r="625" spans="2:22" x14ac:dyDescent="0.3">
      <c r="B625" s="13">
        <v>2023</v>
      </c>
      <c r="C625" s="13">
        <v>1</v>
      </c>
      <c r="D625" s="13">
        <v>24</v>
      </c>
      <c r="E625" s="83" t="s">
        <v>123</v>
      </c>
      <c r="F625" s="13">
        <v>3</v>
      </c>
      <c r="G625" s="13">
        <v>10</v>
      </c>
      <c r="H625" s="13" t="s">
        <v>70</v>
      </c>
      <c r="I625" s="13" t="s">
        <v>54</v>
      </c>
      <c r="J625" s="13"/>
      <c r="K625" s="13" t="s">
        <v>27</v>
      </c>
      <c r="L625" s="12">
        <f t="shared" ca="1" si="76"/>
        <v>1.3839436979431994</v>
      </c>
      <c r="M625" s="101">
        <f t="shared" ca="1" si="77"/>
        <v>4.3815657476881695E-2</v>
      </c>
      <c r="N625" s="101">
        <f t="shared" ca="1" si="84"/>
        <v>36.595108030783294</v>
      </c>
      <c r="O625" s="101">
        <f t="shared" ca="1" si="78"/>
        <v>4.3815657476881695E-2</v>
      </c>
      <c r="Q625" s="12">
        <f t="shared" ca="1" si="79"/>
        <v>5.6000000000000005</v>
      </c>
      <c r="R625" s="101">
        <f t="shared" ca="1" si="80"/>
        <v>0.35688916596910819</v>
      </c>
      <c r="S625" s="13"/>
      <c r="T625" s="101">
        <f t="shared" ca="1" si="81"/>
        <v>0</v>
      </c>
      <c r="U625" s="101">
        <f t="shared" si="82"/>
        <v>0</v>
      </c>
      <c r="V625" s="101">
        <f t="shared" ca="1" si="83"/>
        <v>-41.879308141901674</v>
      </c>
    </row>
    <row r="626" spans="2:22" x14ac:dyDescent="0.3">
      <c r="B626" s="13">
        <v>2023</v>
      </c>
      <c r="C626" s="13">
        <v>1</v>
      </c>
      <c r="D626" s="13">
        <v>24</v>
      </c>
      <c r="E626" s="83" t="s">
        <v>123</v>
      </c>
      <c r="F626" s="13">
        <v>3</v>
      </c>
      <c r="G626" s="13">
        <v>11</v>
      </c>
      <c r="H626" s="13" t="s">
        <v>70</v>
      </c>
      <c r="I626" s="13" t="s">
        <v>54</v>
      </c>
      <c r="J626" s="13"/>
      <c r="K626" s="13" t="s">
        <v>27</v>
      </c>
      <c r="L626" s="12">
        <f t="shared" ca="1" si="76"/>
        <v>1.0380569196943528</v>
      </c>
      <c r="M626" s="101">
        <f t="shared" ca="1" si="77"/>
        <v>3.2864882077523208E-2</v>
      </c>
      <c r="N626" s="101">
        <f t="shared" ca="1" si="84"/>
        <v>36.595108030783294</v>
      </c>
      <c r="O626" s="101">
        <f t="shared" ca="1" si="78"/>
        <v>3.2864882077523208E-2</v>
      </c>
      <c r="Q626" s="12">
        <f t="shared" ca="1" si="79"/>
        <v>0.60309134064767211</v>
      </c>
      <c r="R626" s="101">
        <f t="shared" ca="1" si="80"/>
        <v>0</v>
      </c>
      <c r="S626" s="13"/>
      <c r="T626" s="101">
        <f t="shared" ca="1" si="81"/>
        <v>1.377101023261791E-2</v>
      </c>
      <c r="U626" s="101">
        <f t="shared" si="82"/>
        <v>0</v>
      </c>
      <c r="V626" s="101">
        <f t="shared" ca="1" si="83"/>
        <v>-41.865537131669058</v>
      </c>
    </row>
    <row r="627" spans="2:22" x14ac:dyDescent="0.3">
      <c r="B627" s="13">
        <v>2023</v>
      </c>
      <c r="C627" s="13">
        <v>1</v>
      </c>
      <c r="D627" s="13">
        <v>24</v>
      </c>
      <c r="E627" s="83" t="s">
        <v>123</v>
      </c>
      <c r="F627" s="13">
        <v>3</v>
      </c>
      <c r="G627" s="13">
        <v>12</v>
      </c>
      <c r="H627" s="13" t="s">
        <v>70</v>
      </c>
      <c r="I627" s="13" t="s">
        <v>54</v>
      </c>
      <c r="J627" s="13"/>
      <c r="K627" s="13" t="s">
        <v>27</v>
      </c>
      <c r="L627" s="12">
        <f t="shared" ca="1" si="76"/>
        <v>1.4161853030413207</v>
      </c>
      <c r="M627" s="101">
        <f t="shared" ca="1" si="77"/>
        <v>4.4836426694288216E-2</v>
      </c>
      <c r="N627" s="101">
        <f t="shared" ca="1" si="84"/>
        <v>36.595108030783294</v>
      </c>
      <c r="O627" s="101">
        <f t="shared" ca="1" si="78"/>
        <v>4.4836426694288216E-2</v>
      </c>
      <c r="Q627" s="12">
        <f t="shared" ca="1" si="79"/>
        <v>5.6000000000000005</v>
      </c>
      <c r="R627" s="101">
        <f t="shared" ca="1" si="80"/>
        <v>0.35415991409755226</v>
      </c>
      <c r="S627" s="13"/>
      <c r="T627" s="101">
        <f t="shared" ca="1" si="81"/>
        <v>0</v>
      </c>
      <c r="U627" s="101">
        <f t="shared" si="82"/>
        <v>0</v>
      </c>
      <c r="V627" s="101">
        <f t="shared" ca="1" si="83"/>
        <v>-42.573856959864159</v>
      </c>
    </row>
    <row r="628" spans="2:22" x14ac:dyDescent="0.3">
      <c r="B628" s="13">
        <v>2023</v>
      </c>
      <c r="C628" s="13">
        <v>1</v>
      </c>
      <c r="D628" s="13">
        <v>24</v>
      </c>
      <c r="E628" s="83" t="s">
        <v>123</v>
      </c>
      <c r="F628" s="13">
        <v>3</v>
      </c>
      <c r="G628" s="13">
        <v>13</v>
      </c>
      <c r="H628" s="13" t="s">
        <v>70</v>
      </c>
      <c r="I628" s="13" t="s">
        <v>54</v>
      </c>
      <c r="J628" s="13"/>
      <c r="K628" s="13" t="s">
        <v>27</v>
      </c>
      <c r="L628" s="12">
        <f t="shared" ca="1" si="76"/>
        <v>1.5616490864023196</v>
      </c>
      <c r="M628" s="101">
        <f t="shared" ca="1" si="77"/>
        <v>4.9441810075497437E-2</v>
      </c>
      <c r="N628" s="101">
        <f t="shared" ca="1" si="84"/>
        <v>36.595108030783294</v>
      </c>
      <c r="O628" s="101">
        <f t="shared" ca="1" si="78"/>
        <v>4.9441810075497437E-2</v>
      </c>
      <c r="Q628" s="12">
        <f t="shared" ca="1" si="79"/>
        <v>5.6000000000000005</v>
      </c>
      <c r="R628" s="101">
        <f t="shared" ca="1" si="80"/>
        <v>0.34184640483604367</v>
      </c>
      <c r="S628" s="13"/>
      <c r="T628" s="101">
        <f t="shared" ca="1" si="81"/>
        <v>0</v>
      </c>
      <c r="U628" s="101">
        <f t="shared" si="82"/>
        <v>0</v>
      </c>
      <c r="V628" s="101">
        <f t="shared" ca="1" si="83"/>
        <v>-43.25754976953624</v>
      </c>
    </row>
    <row r="629" spans="2:22" x14ac:dyDescent="0.3">
      <c r="B629" s="13">
        <v>2023</v>
      </c>
      <c r="C629" s="13">
        <v>1</v>
      </c>
      <c r="D629" s="13">
        <v>24</v>
      </c>
      <c r="E629" s="83" t="s">
        <v>123</v>
      </c>
      <c r="F629" s="13">
        <v>3</v>
      </c>
      <c r="G629" s="13">
        <v>14</v>
      </c>
      <c r="H629" s="13" t="s">
        <v>70</v>
      </c>
      <c r="I629" s="13" t="s">
        <v>54</v>
      </c>
      <c r="J629" s="13"/>
      <c r="K629" s="13" t="s">
        <v>27</v>
      </c>
      <c r="L629" s="12">
        <f t="shared" ca="1" si="76"/>
        <v>1.2913997028437769</v>
      </c>
      <c r="M629" s="101">
        <f t="shared" ca="1" si="77"/>
        <v>4.0885714592033981E-2</v>
      </c>
      <c r="N629" s="101">
        <f t="shared" ca="1" si="84"/>
        <v>36.595108030783294</v>
      </c>
      <c r="O629" s="101">
        <f t="shared" ca="1" si="78"/>
        <v>4.0885714592033981E-2</v>
      </c>
      <c r="Q629" s="12">
        <f t="shared" ca="1" si="79"/>
        <v>4.8338194037248208</v>
      </c>
      <c r="R629" s="101">
        <f t="shared" ca="1" si="80"/>
        <v>0.29986582767958037</v>
      </c>
      <c r="S629" s="13"/>
      <c r="T629" s="101">
        <f t="shared" ca="1" si="81"/>
        <v>0</v>
      </c>
      <c r="U629" s="101">
        <f t="shared" si="82"/>
        <v>0</v>
      </c>
      <c r="V629" s="101">
        <f t="shared" ca="1" si="83"/>
        <v>-43.857281424895405</v>
      </c>
    </row>
    <row r="630" spans="2:22" x14ac:dyDescent="0.3">
      <c r="B630" s="13">
        <v>2023</v>
      </c>
      <c r="C630" s="13">
        <v>1</v>
      </c>
      <c r="D630" s="13">
        <v>24</v>
      </c>
      <c r="E630" s="83" t="s">
        <v>123</v>
      </c>
      <c r="F630" s="13">
        <v>3</v>
      </c>
      <c r="G630" s="13">
        <v>15</v>
      </c>
      <c r="H630" s="13" t="s">
        <v>70</v>
      </c>
      <c r="I630" s="13" t="s">
        <v>54</v>
      </c>
      <c r="J630" s="13"/>
      <c r="K630" s="13" t="s">
        <v>27</v>
      </c>
      <c r="L630" s="12">
        <f t="shared" ca="1" si="76"/>
        <v>1.1704065167215321</v>
      </c>
      <c r="M630" s="101">
        <f t="shared" ca="1" si="77"/>
        <v>3.7055070319403707E-2</v>
      </c>
      <c r="N630" s="101">
        <f t="shared" ca="1" si="84"/>
        <v>36.595108030783294</v>
      </c>
      <c r="O630" s="101">
        <f t="shared" ca="1" si="78"/>
        <v>3.7055070319403707E-2</v>
      </c>
      <c r="Q630" s="12">
        <f t="shared" ca="1" si="79"/>
        <v>5.6000000000000005</v>
      </c>
      <c r="R630" s="101">
        <f t="shared" ca="1" si="80"/>
        <v>0.37496508835952236</v>
      </c>
      <c r="S630" s="13"/>
      <c r="T630" s="101">
        <f t="shared" ca="1" si="81"/>
        <v>0</v>
      </c>
      <c r="U630" s="101">
        <f t="shared" si="82"/>
        <v>0</v>
      </c>
      <c r="V630" s="101">
        <f t="shared" ca="1" si="83"/>
        <v>-44.607211601614452</v>
      </c>
    </row>
    <row r="631" spans="2:22" x14ac:dyDescent="0.3">
      <c r="B631" s="13">
        <v>2023</v>
      </c>
      <c r="C631" s="13">
        <v>1</v>
      </c>
      <c r="D631" s="13">
        <v>24</v>
      </c>
      <c r="E631" s="83" t="s">
        <v>123</v>
      </c>
      <c r="F631" s="13">
        <v>3</v>
      </c>
      <c r="G631" s="13">
        <v>16</v>
      </c>
      <c r="H631" s="13" t="s">
        <v>71</v>
      </c>
      <c r="I631" s="13" t="s">
        <v>54</v>
      </c>
      <c r="J631" s="13"/>
      <c r="K631" s="13" t="s">
        <v>27</v>
      </c>
      <c r="L631" s="12">
        <f t="shared" ca="1" si="76"/>
        <v>1.7169245821110473</v>
      </c>
      <c r="M631" s="101">
        <f t="shared" ca="1" si="77"/>
        <v>0.14956130034769333</v>
      </c>
      <c r="N631" s="101">
        <f t="shared" ca="1" si="84"/>
        <v>36.934057558701717</v>
      </c>
      <c r="O631" s="101">
        <f t="shared" ca="1" si="78"/>
        <v>0.48391519346799866</v>
      </c>
      <c r="Q631" s="12">
        <f t="shared" ca="1" si="79"/>
        <v>5.6000000000000005</v>
      </c>
      <c r="R631" s="101">
        <f t="shared" ca="1" si="80"/>
        <v>0.32870233412429994</v>
      </c>
      <c r="S631" s="13"/>
      <c r="T631" s="101">
        <f t="shared" ca="1" si="81"/>
        <v>0</v>
      </c>
      <c r="U631" s="101">
        <f t="shared" ca="1" si="82"/>
        <v>0.33894952791842259</v>
      </c>
      <c r="V631" s="101">
        <f t="shared" ca="1" si="83"/>
        <v>-44.925666741944632</v>
      </c>
    </row>
    <row r="632" spans="2:22" x14ac:dyDescent="0.3">
      <c r="B632" s="13">
        <v>2023</v>
      </c>
      <c r="C632" s="13">
        <v>1</v>
      </c>
      <c r="D632" s="13">
        <v>24</v>
      </c>
      <c r="E632" s="83" t="s">
        <v>123</v>
      </c>
      <c r="F632" s="13">
        <v>3</v>
      </c>
      <c r="G632" s="13">
        <v>17</v>
      </c>
      <c r="H632" s="13" t="s">
        <v>71</v>
      </c>
      <c r="I632" s="13" t="s">
        <v>54</v>
      </c>
      <c r="J632" s="13"/>
      <c r="K632" s="13" t="s">
        <v>27</v>
      </c>
      <c r="L632" s="12">
        <f t="shared" ca="1" si="76"/>
        <v>1.6907901937318284</v>
      </c>
      <c r="M632" s="101">
        <f t="shared" ca="1" si="77"/>
        <v>0.14728473377597959</v>
      </c>
      <c r="N632" s="101">
        <f t="shared" ca="1" si="84"/>
        <v>37.267847722780942</v>
      </c>
      <c r="O632" s="101">
        <f t="shared" ca="1" si="78"/>
        <v>0.4765492161033158</v>
      </c>
      <c r="Q632" s="12">
        <f t="shared" ca="1" si="79"/>
        <v>3.6996072600809944</v>
      </c>
      <c r="R632" s="101">
        <f t="shared" ca="1" si="80"/>
        <v>0.1700463646664569</v>
      </c>
      <c r="S632" s="13"/>
      <c r="T632" s="101">
        <f t="shared" ca="1" si="81"/>
        <v>0</v>
      </c>
      <c r="U632" s="101">
        <f t="shared" ca="1" si="82"/>
        <v>0.33379016407922513</v>
      </c>
      <c r="V632" s="101">
        <f t="shared" ca="1" si="83"/>
        <v>-44.931969307198315</v>
      </c>
    </row>
    <row r="633" spans="2:22" x14ac:dyDescent="0.3">
      <c r="B633" s="13">
        <v>2023</v>
      </c>
      <c r="C633" s="13">
        <v>1</v>
      </c>
      <c r="D633" s="13">
        <v>24</v>
      </c>
      <c r="E633" s="83" t="s">
        <v>123</v>
      </c>
      <c r="F633" s="13">
        <v>3</v>
      </c>
      <c r="G633" s="13">
        <v>18</v>
      </c>
      <c r="H633" s="13" t="s">
        <v>71</v>
      </c>
      <c r="I633" s="13" t="s">
        <v>54</v>
      </c>
      <c r="J633" s="13"/>
      <c r="K633" s="13" t="s">
        <v>27</v>
      </c>
      <c r="L633" s="12">
        <f t="shared" ca="1" si="76"/>
        <v>2.6278881145642483</v>
      </c>
      <c r="M633" s="101">
        <f t="shared" ca="1" si="77"/>
        <v>0.22891533365969169</v>
      </c>
      <c r="N633" s="101">
        <f t="shared" ca="1" si="84"/>
        <v>37.786636634731167</v>
      </c>
      <c r="O633" s="101">
        <f t="shared" ca="1" si="78"/>
        <v>0.74067026508993339</v>
      </c>
      <c r="Q633" s="12">
        <f t="shared" ca="1" si="79"/>
        <v>0</v>
      </c>
      <c r="R633" s="101">
        <f t="shared" ca="1" si="80"/>
        <v>0</v>
      </c>
      <c r="S633" s="13"/>
      <c r="T633" s="101">
        <f t="shared" ca="1" si="81"/>
        <v>0.22891533365969169</v>
      </c>
      <c r="U633" s="101">
        <f t="shared" ca="1" si="82"/>
        <v>0.51878891195022536</v>
      </c>
      <c r="V633" s="101">
        <f t="shared" ca="1" si="83"/>
        <v>-44.184265061588398</v>
      </c>
    </row>
    <row r="634" spans="2:22" x14ac:dyDescent="0.3">
      <c r="B634" s="13">
        <v>2023</v>
      </c>
      <c r="C634" s="13">
        <v>1</v>
      </c>
      <c r="D634" s="13">
        <v>24</v>
      </c>
      <c r="E634" s="83" t="s">
        <v>123</v>
      </c>
      <c r="F634" s="13">
        <v>3</v>
      </c>
      <c r="G634" s="13">
        <v>19</v>
      </c>
      <c r="H634" s="13" t="s">
        <v>71</v>
      </c>
      <c r="I634" s="13" t="s">
        <v>54</v>
      </c>
      <c r="J634" s="13"/>
      <c r="K634" s="13" t="s">
        <v>27</v>
      </c>
      <c r="L634" s="12">
        <f t="shared" ca="1" si="76"/>
        <v>2.5779608167366388</v>
      </c>
      <c r="M634" s="101">
        <f t="shared" ca="1" si="77"/>
        <v>0.22456616674592864</v>
      </c>
      <c r="N634" s="101">
        <f t="shared" ca="1" si="84"/>
        <v>38.295569065968593</v>
      </c>
      <c r="O634" s="101">
        <f t="shared" ca="1" si="78"/>
        <v>0.72659825619722163</v>
      </c>
      <c r="Q634" s="12">
        <f t="shared" ca="1" si="79"/>
        <v>0</v>
      </c>
      <c r="R634" s="101">
        <f t="shared" ca="1" si="80"/>
        <v>0</v>
      </c>
      <c r="S634" s="13"/>
      <c r="T634" s="101">
        <f t="shared" ca="1" si="81"/>
        <v>0.22456616674592864</v>
      </c>
      <c r="U634" s="101">
        <f t="shared" ca="1" si="82"/>
        <v>0.50893243123742482</v>
      </c>
      <c r="V634" s="101">
        <f t="shared" ca="1" si="83"/>
        <v>-43.450766463605042</v>
      </c>
    </row>
    <row r="635" spans="2:22" x14ac:dyDescent="0.3">
      <c r="B635" s="13">
        <v>2023</v>
      </c>
      <c r="C635" s="13">
        <v>1</v>
      </c>
      <c r="D635" s="13">
        <v>24</v>
      </c>
      <c r="E635" s="83" t="s">
        <v>123</v>
      </c>
      <c r="F635" s="13">
        <v>3</v>
      </c>
      <c r="G635" s="13">
        <v>20</v>
      </c>
      <c r="H635" s="13" t="s">
        <v>69</v>
      </c>
      <c r="I635" s="13" t="s">
        <v>54</v>
      </c>
      <c r="J635" s="13"/>
      <c r="K635" s="13" t="s">
        <v>27</v>
      </c>
      <c r="L635" s="12">
        <f t="shared" ca="1" si="76"/>
        <v>2.2736985537320993</v>
      </c>
      <c r="M635" s="101">
        <f t="shared" ca="1" si="77"/>
        <v>0.11975570282506967</v>
      </c>
      <c r="N635" s="101">
        <f t="shared" ca="1" si="84"/>
        <v>38.295569065968593</v>
      </c>
      <c r="O635" s="101">
        <f t="shared" ca="1" si="78"/>
        <v>0.24533207394769349</v>
      </c>
      <c r="Q635" s="12">
        <f t="shared" ca="1" si="79"/>
        <v>0</v>
      </c>
      <c r="R635" s="101">
        <f t="shared" ca="1" si="80"/>
        <v>0</v>
      </c>
      <c r="S635" s="13"/>
      <c r="T635" s="101">
        <f t="shared" ca="1" si="81"/>
        <v>0.11975570282506967</v>
      </c>
      <c r="U635" s="101">
        <f t="shared" si="82"/>
        <v>0</v>
      </c>
      <c r="V635" s="101">
        <f t="shared" ca="1" si="83"/>
        <v>-43.331010760779975</v>
      </c>
    </row>
    <row r="636" spans="2:22" x14ac:dyDescent="0.3">
      <c r="B636" s="13">
        <v>2023</v>
      </c>
      <c r="C636" s="13">
        <v>1</v>
      </c>
      <c r="D636" s="13">
        <v>24</v>
      </c>
      <c r="E636" s="83" t="s">
        <v>123</v>
      </c>
      <c r="F636" s="13">
        <v>3</v>
      </c>
      <c r="G636" s="13">
        <v>21</v>
      </c>
      <c r="H636" s="13" t="s">
        <v>69</v>
      </c>
      <c r="I636" s="13" t="s">
        <v>54</v>
      </c>
      <c r="J636" s="13"/>
      <c r="K636" s="13" t="s">
        <v>27</v>
      </c>
      <c r="L636" s="12">
        <f t="shared" ca="1" si="76"/>
        <v>2.589642337450603</v>
      </c>
      <c r="M636" s="101">
        <f t="shared" ca="1" si="77"/>
        <v>0.13639646191352325</v>
      </c>
      <c r="N636" s="101">
        <f t="shared" ca="1" si="84"/>
        <v>38.295569065968593</v>
      </c>
      <c r="O636" s="101">
        <f t="shared" ca="1" si="78"/>
        <v>0.27942240821092007</v>
      </c>
      <c r="Q636" s="12">
        <f t="shared" ca="1" si="79"/>
        <v>0</v>
      </c>
      <c r="R636" s="101">
        <f t="shared" ca="1" si="80"/>
        <v>0</v>
      </c>
      <c r="S636" s="13"/>
      <c r="T636" s="101">
        <f t="shared" ca="1" si="81"/>
        <v>0.13639646191352325</v>
      </c>
      <c r="U636" s="101">
        <f t="shared" si="82"/>
        <v>0</v>
      </c>
      <c r="V636" s="101">
        <f t="shared" ca="1" si="83"/>
        <v>-43.194614298866455</v>
      </c>
    </row>
    <row r="637" spans="2:22" x14ac:dyDescent="0.3">
      <c r="B637" s="13">
        <v>2023</v>
      </c>
      <c r="C637" s="13">
        <v>1</v>
      </c>
      <c r="D637" s="13">
        <v>24</v>
      </c>
      <c r="E637" s="83" t="s">
        <v>123</v>
      </c>
      <c r="F637" s="13">
        <v>3</v>
      </c>
      <c r="G637" s="13">
        <v>22</v>
      </c>
      <c r="H637" s="13" t="s">
        <v>69</v>
      </c>
      <c r="I637" s="13" t="s">
        <v>54</v>
      </c>
      <c r="J637" s="13"/>
      <c r="K637" s="13" t="s">
        <v>27</v>
      </c>
      <c r="L637" s="12">
        <f t="shared" ca="1" si="76"/>
        <v>2.4886580445900259</v>
      </c>
      <c r="M637" s="101">
        <f t="shared" ca="1" si="77"/>
        <v>0.13107761920855668</v>
      </c>
      <c r="N637" s="101">
        <f t="shared" ca="1" si="84"/>
        <v>38.295569065968593</v>
      </c>
      <c r="O637" s="101">
        <f t="shared" ca="1" si="78"/>
        <v>0.26852620301126379</v>
      </c>
      <c r="Q637" s="12">
        <f t="shared" ca="1" si="79"/>
        <v>0</v>
      </c>
      <c r="R637" s="101">
        <f t="shared" ca="1" si="80"/>
        <v>0</v>
      </c>
      <c r="S637" s="13"/>
      <c r="T637" s="101">
        <f t="shared" ca="1" si="81"/>
        <v>0.13107761920855668</v>
      </c>
      <c r="U637" s="101">
        <f t="shared" si="82"/>
        <v>0</v>
      </c>
      <c r="V637" s="101">
        <f t="shared" ca="1" si="83"/>
        <v>-43.063536679657901</v>
      </c>
    </row>
    <row r="638" spans="2:22" x14ac:dyDescent="0.3">
      <c r="B638" s="13">
        <v>2023</v>
      </c>
      <c r="C638" s="13">
        <v>1</v>
      </c>
      <c r="D638" s="13">
        <v>24</v>
      </c>
      <c r="E638" s="83" t="s">
        <v>123</v>
      </c>
      <c r="F638" s="13">
        <v>3</v>
      </c>
      <c r="G638" s="13">
        <v>23</v>
      </c>
      <c r="H638" s="13" t="s">
        <v>69</v>
      </c>
      <c r="I638" s="13" t="s">
        <v>54</v>
      </c>
      <c r="J638" s="13"/>
      <c r="K638" s="13" t="s">
        <v>27</v>
      </c>
      <c r="L638" s="12">
        <f t="shared" ca="1" si="76"/>
        <v>2.4763595548481034</v>
      </c>
      <c r="M638" s="101">
        <f t="shared" ca="1" si="77"/>
        <v>0.1304298577538496</v>
      </c>
      <c r="N638" s="101">
        <f t="shared" ca="1" si="84"/>
        <v>38.295569065968593</v>
      </c>
      <c r="O638" s="101">
        <f t="shared" ca="1" si="78"/>
        <v>0.26719919596811037</v>
      </c>
      <c r="Q638" s="12">
        <f t="shared" ca="1" si="79"/>
        <v>0</v>
      </c>
      <c r="R638" s="101">
        <f t="shared" ca="1" si="80"/>
        <v>0</v>
      </c>
      <c r="S638" s="13"/>
      <c r="T638" s="101">
        <f t="shared" ca="1" si="81"/>
        <v>0.1304298577538496</v>
      </c>
      <c r="U638" s="101">
        <f t="shared" si="82"/>
        <v>0</v>
      </c>
      <c r="V638" s="101">
        <f t="shared" ca="1" si="83"/>
        <v>-42.933106821904055</v>
      </c>
    </row>
    <row r="639" spans="2:22" x14ac:dyDescent="0.3">
      <c r="B639" s="13">
        <v>2023</v>
      </c>
      <c r="C639" s="13">
        <v>1</v>
      </c>
      <c r="D639" s="13">
        <v>25</v>
      </c>
      <c r="E639" s="83" t="s">
        <v>124</v>
      </c>
      <c r="F639" s="13">
        <v>4</v>
      </c>
      <c r="G639" s="13">
        <v>0</v>
      </c>
      <c r="H639" s="13" t="s">
        <v>69</v>
      </c>
      <c r="I639" s="13" t="s">
        <v>54</v>
      </c>
      <c r="J639" s="13"/>
      <c r="K639" s="13" t="s">
        <v>27</v>
      </c>
      <c r="L639" s="12">
        <f t="shared" ca="1" si="76"/>
        <v>1.8597471091882811</v>
      </c>
      <c r="M639" s="101">
        <f t="shared" ca="1" si="77"/>
        <v>9.7952880240946769E-2</v>
      </c>
      <c r="N639" s="101">
        <f t="shared" ca="1" si="84"/>
        <v>38.295569065968593</v>
      </c>
      <c r="O639" s="101">
        <f t="shared" ca="1" si="78"/>
        <v>0.20066671308141554</v>
      </c>
      <c r="Q639" s="12">
        <f t="shared" ca="1" si="79"/>
        <v>0</v>
      </c>
      <c r="R639" s="101">
        <f t="shared" ca="1" si="80"/>
        <v>0</v>
      </c>
      <c r="S639" s="13"/>
      <c r="T639" s="101">
        <f t="shared" ca="1" si="81"/>
        <v>9.7952880240946769E-2</v>
      </c>
      <c r="U639" s="101">
        <f t="shared" si="82"/>
        <v>0</v>
      </c>
      <c r="V639" s="101">
        <f t="shared" ca="1" si="83"/>
        <v>-42.835153941663108</v>
      </c>
    </row>
    <row r="640" spans="2:22" x14ac:dyDescent="0.3">
      <c r="B640" s="13">
        <v>2023</v>
      </c>
      <c r="C640" s="13">
        <v>1</v>
      </c>
      <c r="D640" s="13">
        <v>25</v>
      </c>
      <c r="E640" s="83" t="s">
        <v>124</v>
      </c>
      <c r="F640" s="13">
        <v>4</v>
      </c>
      <c r="G640" s="13">
        <v>1</v>
      </c>
      <c r="H640" s="13" t="s">
        <v>69</v>
      </c>
      <c r="I640" s="13" t="s">
        <v>54</v>
      </c>
      <c r="J640" s="13"/>
      <c r="K640" s="13" t="s">
        <v>27</v>
      </c>
      <c r="L640" s="12">
        <f t="shared" ref="L640:L703" ca="1" si="85">IF(K640="Weekday",_xlfn.NORM.INV(RAND(),VLOOKUP(G640,$J$5:$N$28,4),VLOOKUP(G640,$J$5:$N$28,5)),_xlfn.NORM.INV(RAND(),VLOOKUP(G640,$P$5:$T$28,4),VLOOKUP(G640,$P$5:$T$28,5)))*VLOOKUP(C640,$P$32:$R$43,3)</f>
        <v>1.1012348466041217</v>
      </c>
      <c r="M640" s="101">
        <f t="shared" ref="M640:M703" ca="1" si="86">IF(I640="Winter",VLOOKUP(G640,$J$40:$L$43,3),VLOOKUP(G640,$J$40:$L$43,2))*L640</f>
        <v>5.8002039370639094E-2</v>
      </c>
      <c r="N640" s="101">
        <f t="shared" ca="1" si="84"/>
        <v>38.295569065968593</v>
      </c>
      <c r="O640" s="101">
        <f t="shared" ref="O640:O703" ca="1" si="87">IF(I640="Winter",VLOOKUP(G640,$J$46:$L$49,3),VLOOKUP(G640,$J$46:$L$49,2))*L640</f>
        <v>0.11882323994858474</v>
      </c>
      <c r="Q640" s="12">
        <f t="shared" ref="Q640:Q703" ca="1" si="88">MIN(MAX(AND(IF(G640&gt;=VLOOKUP(C640,$O$46:$T$57,5),1,0),IF(G640&lt;=VLOOKUP(C640,$O$46:$T$57,6),1,0))*$G$50*_xlfn.NORM.INV(RAND(),VLOOKUP(C640,$B$4:$F$15,4),VLOOKUP(C640,$B$4:$F$15,4)),0),0.2)*$G$51</f>
        <v>0</v>
      </c>
      <c r="R640" s="101">
        <f t="shared" ref="R640:R703" ca="1" si="89">MAX(Q640-L640,0)*$G$52</f>
        <v>0</v>
      </c>
      <c r="S640" s="13"/>
      <c r="T640" s="101">
        <f t="shared" ref="T640:T703" ca="1" si="90">MAX(L640-Q640,0)*IF(I640="Winter",VLOOKUP(G640,$J$40:$L$43,3),VLOOKUP(G640,$J$40:$L$43,2))</f>
        <v>5.8002039370639094E-2</v>
      </c>
      <c r="U640" s="101">
        <f t="shared" si="82"/>
        <v>0</v>
      </c>
      <c r="V640" s="101">
        <f t="shared" ca="1" si="83"/>
        <v>-42.777151902292466</v>
      </c>
    </row>
    <row r="641" spans="2:22" x14ac:dyDescent="0.3">
      <c r="B641" s="13">
        <v>2023</v>
      </c>
      <c r="C641" s="13">
        <v>1</v>
      </c>
      <c r="D641" s="13">
        <v>25</v>
      </c>
      <c r="E641" s="83" t="s">
        <v>124</v>
      </c>
      <c r="F641" s="13">
        <v>4</v>
      </c>
      <c r="G641" s="13">
        <v>2</v>
      </c>
      <c r="H641" s="13" t="s">
        <v>69</v>
      </c>
      <c r="I641" s="13" t="s">
        <v>54</v>
      </c>
      <c r="J641" s="13"/>
      <c r="K641" s="13" t="s">
        <v>27</v>
      </c>
      <c r="L641" s="12">
        <f t="shared" ca="1" si="85"/>
        <v>1.2718401185580899</v>
      </c>
      <c r="M641" s="101">
        <f t="shared" ca="1" si="86"/>
        <v>6.6987819044454597E-2</v>
      </c>
      <c r="N641" s="101">
        <f t="shared" ca="1" si="84"/>
        <v>38.295569065968593</v>
      </c>
      <c r="O641" s="101">
        <f t="shared" ca="1" si="87"/>
        <v>0.13723154879241789</v>
      </c>
      <c r="Q641" s="12">
        <f t="shared" ca="1" si="88"/>
        <v>0</v>
      </c>
      <c r="R641" s="101">
        <f t="shared" ca="1" si="89"/>
        <v>0</v>
      </c>
      <c r="S641" s="13"/>
      <c r="T641" s="101">
        <f t="shared" ca="1" si="90"/>
        <v>6.6987819044454597E-2</v>
      </c>
      <c r="U641" s="101">
        <f t="shared" ref="U641:U704" si="91">IF(H641="On-Peak",IF(I641="Winter",((L641*$D$48)/60),((L641*$D$47)/60)),0)</f>
        <v>0</v>
      </c>
      <c r="V641" s="101">
        <f t="shared" ref="V641:V704" ca="1" si="92">V640+MAX(T641-R641,0)-MAX(R641-T641,0)+MAX(U641-R641,0)-MAX(R641-U641,0)</f>
        <v>-42.71016408324801</v>
      </c>
    </row>
    <row r="642" spans="2:22" x14ac:dyDescent="0.3">
      <c r="B642" s="13">
        <v>2023</v>
      </c>
      <c r="C642" s="13">
        <v>1</v>
      </c>
      <c r="D642" s="13">
        <v>25</v>
      </c>
      <c r="E642" s="83" t="s">
        <v>124</v>
      </c>
      <c r="F642" s="13">
        <v>4</v>
      </c>
      <c r="G642" s="13">
        <v>3</v>
      </c>
      <c r="H642" s="13" t="s">
        <v>69</v>
      </c>
      <c r="I642" s="13" t="s">
        <v>54</v>
      </c>
      <c r="J642" s="13"/>
      <c r="K642" s="13" t="s">
        <v>27</v>
      </c>
      <c r="L642" s="12">
        <f t="shared" ca="1" si="85"/>
        <v>1.2075509694175253</v>
      </c>
      <c r="M642" s="101">
        <f t="shared" ca="1" si="86"/>
        <v>6.3601709559221051E-2</v>
      </c>
      <c r="N642" s="101">
        <f t="shared" ca="1" si="84"/>
        <v>38.295569065968593</v>
      </c>
      <c r="O642" s="101">
        <f t="shared" ca="1" si="87"/>
        <v>0.13029474960015097</v>
      </c>
      <c r="Q642" s="12">
        <f t="shared" ca="1" si="88"/>
        <v>0</v>
      </c>
      <c r="R642" s="101">
        <f t="shared" ca="1" si="89"/>
        <v>0</v>
      </c>
      <c r="S642" s="13"/>
      <c r="T642" s="101">
        <f t="shared" ca="1" si="90"/>
        <v>6.3601709559221051E-2</v>
      </c>
      <c r="U642" s="101">
        <f t="shared" si="91"/>
        <v>0</v>
      </c>
      <c r="V642" s="101">
        <f t="shared" ca="1" si="92"/>
        <v>-42.646562373688788</v>
      </c>
    </row>
    <row r="643" spans="2:22" x14ac:dyDescent="0.3">
      <c r="B643" s="13">
        <v>2023</v>
      </c>
      <c r="C643" s="13">
        <v>1</v>
      </c>
      <c r="D643" s="13">
        <v>25</v>
      </c>
      <c r="E643" s="83" t="s">
        <v>124</v>
      </c>
      <c r="F643" s="13">
        <v>4</v>
      </c>
      <c r="G643" s="13">
        <v>4</v>
      </c>
      <c r="H643" s="13" t="s">
        <v>69</v>
      </c>
      <c r="I643" s="13" t="s">
        <v>54</v>
      </c>
      <c r="J643" s="13"/>
      <c r="K643" s="13" t="s">
        <v>27</v>
      </c>
      <c r="L643" s="12">
        <f t="shared" ca="1" si="85"/>
        <v>1.1078828869643764</v>
      </c>
      <c r="M643" s="101">
        <f t="shared" ca="1" si="86"/>
        <v>5.8352191656413706E-2</v>
      </c>
      <c r="N643" s="101">
        <f t="shared" ca="1" si="84"/>
        <v>38.295569065968593</v>
      </c>
      <c r="O643" s="101">
        <f t="shared" ca="1" si="87"/>
        <v>0.11954056350345621</v>
      </c>
      <c r="Q643" s="12">
        <f t="shared" ca="1" si="88"/>
        <v>0</v>
      </c>
      <c r="R643" s="101">
        <f t="shared" ca="1" si="89"/>
        <v>0</v>
      </c>
      <c r="S643" s="13"/>
      <c r="T643" s="101">
        <f t="shared" ca="1" si="90"/>
        <v>5.8352191656413706E-2</v>
      </c>
      <c r="U643" s="101">
        <f t="shared" si="91"/>
        <v>0</v>
      </c>
      <c r="V643" s="101">
        <f t="shared" ca="1" si="92"/>
        <v>-42.588210182032377</v>
      </c>
    </row>
    <row r="644" spans="2:22" x14ac:dyDescent="0.3">
      <c r="B644" s="13">
        <v>2023</v>
      </c>
      <c r="C644" s="13">
        <v>1</v>
      </c>
      <c r="D644" s="13">
        <v>25</v>
      </c>
      <c r="E644" s="83" t="s">
        <v>124</v>
      </c>
      <c r="F644" s="13">
        <v>4</v>
      </c>
      <c r="G644" s="13">
        <v>5</v>
      </c>
      <c r="H644" s="13" t="s">
        <v>69</v>
      </c>
      <c r="I644" s="13" t="s">
        <v>54</v>
      </c>
      <c r="J644" s="13"/>
      <c r="K644" s="13" t="s">
        <v>27</v>
      </c>
      <c r="L644" s="12">
        <f t="shared" ca="1" si="85"/>
        <v>1.3974292914978204</v>
      </c>
      <c r="M644" s="101">
        <f t="shared" ca="1" si="86"/>
        <v>7.3602600783190197E-2</v>
      </c>
      <c r="N644" s="101">
        <f t="shared" ca="1" si="84"/>
        <v>38.295569065968593</v>
      </c>
      <c r="O644" s="101">
        <f t="shared" ca="1" si="87"/>
        <v>0.15078262055261482</v>
      </c>
      <c r="Q644" s="12">
        <f t="shared" ca="1" si="88"/>
        <v>0</v>
      </c>
      <c r="R644" s="101">
        <f t="shared" ca="1" si="89"/>
        <v>0</v>
      </c>
      <c r="S644" s="13"/>
      <c r="T644" s="101">
        <f t="shared" ca="1" si="90"/>
        <v>7.3602600783190197E-2</v>
      </c>
      <c r="U644" s="101">
        <f t="shared" si="91"/>
        <v>0</v>
      </c>
      <c r="V644" s="101">
        <f t="shared" ca="1" si="92"/>
        <v>-42.514607581249187</v>
      </c>
    </row>
    <row r="645" spans="2:22" x14ac:dyDescent="0.3">
      <c r="B645" s="13">
        <v>2023</v>
      </c>
      <c r="C645" s="13">
        <v>1</v>
      </c>
      <c r="D645" s="13">
        <v>25</v>
      </c>
      <c r="E645" s="83" t="s">
        <v>124</v>
      </c>
      <c r="F645" s="13">
        <v>4</v>
      </c>
      <c r="G645" s="13">
        <v>6</v>
      </c>
      <c r="H645" s="13" t="s">
        <v>69</v>
      </c>
      <c r="I645" s="13" t="s">
        <v>54</v>
      </c>
      <c r="J645" s="13"/>
      <c r="K645" s="13" t="s">
        <v>27</v>
      </c>
      <c r="L645" s="12">
        <f t="shared" ca="1" si="85"/>
        <v>1.229285647507159</v>
      </c>
      <c r="M645" s="101">
        <f t="shared" ca="1" si="86"/>
        <v>6.4746475054202071E-2</v>
      </c>
      <c r="N645" s="101">
        <f t="shared" ca="1" si="84"/>
        <v>38.295569065968593</v>
      </c>
      <c r="O645" s="101">
        <f t="shared" ca="1" si="87"/>
        <v>0.13263992136602246</v>
      </c>
      <c r="Q645" s="12">
        <f t="shared" ca="1" si="88"/>
        <v>0</v>
      </c>
      <c r="R645" s="101">
        <f t="shared" ca="1" si="89"/>
        <v>0</v>
      </c>
      <c r="S645" s="13"/>
      <c r="T645" s="101">
        <f t="shared" ca="1" si="90"/>
        <v>6.4746475054202071E-2</v>
      </c>
      <c r="U645" s="101">
        <f t="shared" si="91"/>
        <v>0</v>
      </c>
      <c r="V645" s="101">
        <f t="shared" ca="1" si="92"/>
        <v>-42.449861106194987</v>
      </c>
    </row>
    <row r="646" spans="2:22" x14ac:dyDescent="0.3">
      <c r="B646" s="13">
        <v>2023</v>
      </c>
      <c r="C646" s="13">
        <v>1</v>
      </c>
      <c r="D646" s="13">
        <v>25</v>
      </c>
      <c r="E646" s="83" t="s">
        <v>124</v>
      </c>
      <c r="F646" s="13">
        <v>4</v>
      </c>
      <c r="G646" s="13">
        <v>7</v>
      </c>
      <c r="H646" s="13" t="s">
        <v>69</v>
      </c>
      <c r="I646" s="13" t="s">
        <v>54</v>
      </c>
      <c r="J646" s="13"/>
      <c r="K646" s="13" t="s">
        <v>27</v>
      </c>
      <c r="L646" s="12">
        <f t="shared" ca="1" si="85"/>
        <v>1.328117032646887</v>
      </c>
      <c r="M646" s="101">
        <f t="shared" ca="1" si="86"/>
        <v>6.9951924109511537E-2</v>
      </c>
      <c r="N646" s="101">
        <f t="shared" ca="1" si="84"/>
        <v>38.295569065968593</v>
      </c>
      <c r="O646" s="101">
        <f t="shared" ca="1" si="87"/>
        <v>0.14330382782259909</v>
      </c>
      <c r="Q646" s="12">
        <f t="shared" ca="1" si="88"/>
        <v>0</v>
      </c>
      <c r="R646" s="101">
        <f t="shared" ca="1" si="89"/>
        <v>0</v>
      </c>
      <c r="S646" s="13"/>
      <c r="T646" s="101">
        <f t="shared" ca="1" si="90"/>
        <v>6.9951924109511537E-2</v>
      </c>
      <c r="U646" s="101">
        <f t="shared" si="91"/>
        <v>0</v>
      </c>
      <c r="V646" s="101">
        <f t="shared" ca="1" si="92"/>
        <v>-42.379909182085477</v>
      </c>
    </row>
    <row r="647" spans="2:22" x14ac:dyDescent="0.3">
      <c r="B647" s="13">
        <v>2023</v>
      </c>
      <c r="C647" s="13">
        <v>1</v>
      </c>
      <c r="D647" s="13">
        <v>25</v>
      </c>
      <c r="E647" s="83" t="s">
        <v>124</v>
      </c>
      <c r="F647" s="13">
        <v>4</v>
      </c>
      <c r="G647" s="13">
        <v>8</v>
      </c>
      <c r="H647" s="13" t="s">
        <v>69</v>
      </c>
      <c r="I647" s="13" t="s">
        <v>54</v>
      </c>
      <c r="J647" s="13"/>
      <c r="K647" s="13" t="s">
        <v>27</v>
      </c>
      <c r="L647" s="12">
        <f t="shared" ca="1" si="85"/>
        <v>1.888412998857266</v>
      </c>
      <c r="M647" s="101">
        <f t="shared" ca="1" si="86"/>
        <v>9.9462712649812199E-2</v>
      </c>
      <c r="N647" s="101">
        <f t="shared" ca="1" si="84"/>
        <v>38.295569065968593</v>
      </c>
      <c r="O647" s="101">
        <f t="shared" ca="1" si="87"/>
        <v>0.20375976257669901</v>
      </c>
      <c r="Q647" s="12">
        <f t="shared" ca="1" si="88"/>
        <v>5.6000000000000005</v>
      </c>
      <c r="R647" s="101">
        <f t="shared" ca="1" si="89"/>
        <v>0.31418583964673247</v>
      </c>
      <c r="S647" s="13"/>
      <c r="T647" s="101">
        <f t="shared" ca="1" si="90"/>
        <v>0</v>
      </c>
      <c r="U647" s="101">
        <f t="shared" si="91"/>
        <v>0</v>
      </c>
      <c r="V647" s="101">
        <f t="shared" ca="1" si="92"/>
        <v>-43.008280861378942</v>
      </c>
    </row>
    <row r="648" spans="2:22" x14ac:dyDescent="0.3">
      <c r="B648" s="13">
        <v>2023</v>
      </c>
      <c r="C648" s="13">
        <v>1</v>
      </c>
      <c r="D648" s="13">
        <v>25</v>
      </c>
      <c r="E648" s="83" t="s">
        <v>124</v>
      </c>
      <c r="F648" s="13">
        <v>4</v>
      </c>
      <c r="G648" s="13">
        <v>9</v>
      </c>
      <c r="H648" s="13" t="s">
        <v>69</v>
      </c>
      <c r="I648" s="13" t="s">
        <v>54</v>
      </c>
      <c r="J648" s="13"/>
      <c r="K648" s="13" t="s">
        <v>27</v>
      </c>
      <c r="L648" s="12">
        <f t="shared" ca="1" si="85"/>
        <v>1.216211951037945</v>
      </c>
      <c r="M648" s="101">
        <f t="shared" ca="1" si="86"/>
        <v>6.4057883461168572E-2</v>
      </c>
      <c r="N648" s="101">
        <f t="shared" ca="1" si="84"/>
        <v>38.295569065968593</v>
      </c>
      <c r="O648" s="101">
        <f t="shared" ca="1" si="87"/>
        <v>0.13122926951699426</v>
      </c>
      <c r="Q648" s="12">
        <f t="shared" ca="1" si="88"/>
        <v>1.0677268273715785</v>
      </c>
      <c r="R648" s="101">
        <f t="shared" ca="1" si="89"/>
        <v>0</v>
      </c>
      <c r="S648" s="13"/>
      <c r="T648" s="101">
        <f t="shared" ca="1" si="90"/>
        <v>7.8207114635075216E-3</v>
      </c>
      <c r="U648" s="101">
        <f t="shared" si="91"/>
        <v>0</v>
      </c>
      <c r="V648" s="101">
        <f t="shared" ca="1" si="92"/>
        <v>-43.000460149915433</v>
      </c>
    </row>
    <row r="649" spans="2:22" x14ac:dyDescent="0.3">
      <c r="B649" s="13">
        <v>2023</v>
      </c>
      <c r="C649" s="13">
        <v>1</v>
      </c>
      <c r="D649" s="13">
        <v>25</v>
      </c>
      <c r="E649" s="83" t="s">
        <v>124</v>
      </c>
      <c r="F649" s="13">
        <v>4</v>
      </c>
      <c r="G649" s="13">
        <v>10</v>
      </c>
      <c r="H649" s="13" t="s">
        <v>70</v>
      </c>
      <c r="I649" s="13" t="s">
        <v>54</v>
      </c>
      <c r="J649" s="13"/>
      <c r="K649" s="13" t="s">
        <v>27</v>
      </c>
      <c r="L649" s="12">
        <f t="shared" ca="1" si="85"/>
        <v>0.90515257641301594</v>
      </c>
      <c r="M649" s="101">
        <f t="shared" ca="1" si="86"/>
        <v>2.8657130569236085E-2</v>
      </c>
      <c r="N649" s="101">
        <f t="shared" ca="1" si="84"/>
        <v>38.295569065968593</v>
      </c>
      <c r="O649" s="101">
        <f t="shared" ca="1" si="87"/>
        <v>2.8657130569236085E-2</v>
      </c>
      <c r="Q649" s="12">
        <f t="shared" ca="1" si="88"/>
        <v>5.6000000000000005</v>
      </c>
      <c r="R649" s="101">
        <f t="shared" ca="1" si="89"/>
        <v>0.39741883440663822</v>
      </c>
      <c r="S649" s="13"/>
      <c r="T649" s="101">
        <f t="shared" ca="1" si="90"/>
        <v>0</v>
      </c>
      <c r="U649" s="101">
        <f t="shared" si="91"/>
        <v>0</v>
      </c>
      <c r="V649" s="101">
        <f t="shared" ca="1" si="92"/>
        <v>-43.795297818728706</v>
      </c>
    </row>
    <row r="650" spans="2:22" x14ac:dyDescent="0.3">
      <c r="B650" s="13">
        <v>2023</v>
      </c>
      <c r="C650" s="13">
        <v>1</v>
      </c>
      <c r="D650" s="13">
        <v>25</v>
      </c>
      <c r="E650" s="83" t="s">
        <v>124</v>
      </c>
      <c r="F650" s="13">
        <v>4</v>
      </c>
      <c r="G650" s="13">
        <v>11</v>
      </c>
      <c r="H650" s="13" t="s">
        <v>70</v>
      </c>
      <c r="I650" s="13" t="s">
        <v>54</v>
      </c>
      <c r="J650" s="13"/>
      <c r="K650" s="13" t="s">
        <v>27</v>
      </c>
      <c r="L650" s="12">
        <f t="shared" ca="1" si="85"/>
        <v>1.125599110972233</v>
      </c>
      <c r="M650" s="101">
        <f t="shared" ca="1" si="86"/>
        <v>3.5636467853380899E-2</v>
      </c>
      <c r="N650" s="101">
        <f t="shared" ca="1" si="84"/>
        <v>38.295569065968593</v>
      </c>
      <c r="O650" s="101">
        <f t="shared" ca="1" si="87"/>
        <v>3.5636467853380899E-2</v>
      </c>
      <c r="Q650" s="12">
        <f t="shared" ca="1" si="88"/>
        <v>5.2398192004367798</v>
      </c>
      <c r="R650" s="101">
        <f t="shared" ca="1" si="89"/>
        <v>0.34826873057317392</v>
      </c>
      <c r="S650" s="13"/>
      <c r="T650" s="101">
        <f t="shared" ca="1" si="90"/>
        <v>0</v>
      </c>
      <c r="U650" s="101">
        <f t="shared" si="91"/>
        <v>0</v>
      </c>
      <c r="V650" s="101">
        <f t="shared" ca="1" si="92"/>
        <v>-44.491835279875055</v>
      </c>
    </row>
    <row r="651" spans="2:22" x14ac:dyDescent="0.3">
      <c r="B651" s="13">
        <v>2023</v>
      </c>
      <c r="C651" s="13">
        <v>1</v>
      </c>
      <c r="D651" s="13">
        <v>25</v>
      </c>
      <c r="E651" s="83" t="s">
        <v>124</v>
      </c>
      <c r="F651" s="13">
        <v>4</v>
      </c>
      <c r="G651" s="13">
        <v>12</v>
      </c>
      <c r="H651" s="13" t="s">
        <v>70</v>
      </c>
      <c r="I651" s="13" t="s">
        <v>54</v>
      </c>
      <c r="J651" s="13"/>
      <c r="K651" s="13" t="s">
        <v>27</v>
      </c>
      <c r="L651" s="12">
        <f t="shared" ca="1" si="85"/>
        <v>0.95939833808946895</v>
      </c>
      <c r="M651" s="101">
        <f t="shared" ca="1" si="86"/>
        <v>3.0374551383912589E-2</v>
      </c>
      <c r="N651" s="101">
        <f t="shared" ca="1" si="84"/>
        <v>38.295569065968593</v>
      </c>
      <c r="O651" s="101">
        <f t="shared" ca="1" si="87"/>
        <v>3.0374551383912589E-2</v>
      </c>
      <c r="Q651" s="12">
        <f t="shared" ca="1" si="88"/>
        <v>5.6000000000000005</v>
      </c>
      <c r="R651" s="101">
        <f t="shared" ca="1" si="89"/>
        <v>0.39282693068072655</v>
      </c>
      <c r="S651" s="13"/>
      <c r="T651" s="101">
        <f t="shared" ca="1" si="90"/>
        <v>0</v>
      </c>
      <c r="U651" s="101">
        <f t="shared" si="91"/>
        <v>0</v>
      </c>
      <c r="V651" s="101">
        <f t="shared" ca="1" si="92"/>
        <v>-45.277489141236508</v>
      </c>
    </row>
    <row r="652" spans="2:22" x14ac:dyDescent="0.3">
      <c r="B652" s="13">
        <v>2023</v>
      </c>
      <c r="C652" s="13">
        <v>1</v>
      </c>
      <c r="D652" s="13">
        <v>25</v>
      </c>
      <c r="E652" s="83" t="s">
        <v>124</v>
      </c>
      <c r="F652" s="13">
        <v>4</v>
      </c>
      <c r="G652" s="13">
        <v>13</v>
      </c>
      <c r="H652" s="13" t="s">
        <v>70</v>
      </c>
      <c r="I652" s="13" t="s">
        <v>54</v>
      </c>
      <c r="J652" s="13"/>
      <c r="K652" s="13" t="s">
        <v>27</v>
      </c>
      <c r="L652" s="12">
        <f t="shared" ca="1" si="85"/>
        <v>1.4562772386580056</v>
      </c>
      <c r="M652" s="101">
        <f t="shared" ca="1" si="86"/>
        <v>4.6105737375912462E-2</v>
      </c>
      <c r="N652" s="101">
        <f t="shared" ca="1" si="84"/>
        <v>38.295569065968593</v>
      </c>
      <c r="O652" s="101">
        <f t="shared" ca="1" si="87"/>
        <v>4.6105737375912462E-2</v>
      </c>
      <c r="Q652" s="12">
        <f t="shared" ca="1" si="88"/>
        <v>1.805489811885935</v>
      </c>
      <c r="R652" s="101">
        <f t="shared" ca="1" si="89"/>
        <v>2.9560844323744225E-2</v>
      </c>
      <c r="S652" s="13"/>
      <c r="T652" s="101">
        <f t="shared" ca="1" si="90"/>
        <v>0</v>
      </c>
      <c r="U652" s="101">
        <f t="shared" si="91"/>
        <v>0</v>
      </c>
      <c r="V652" s="101">
        <f t="shared" ca="1" si="92"/>
        <v>-45.336610829884002</v>
      </c>
    </row>
    <row r="653" spans="2:22" x14ac:dyDescent="0.3">
      <c r="B653" s="13">
        <v>2023</v>
      </c>
      <c r="C653" s="13">
        <v>1</v>
      </c>
      <c r="D653" s="13">
        <v>25</v>
      </c>
      <c r="E653" s="83" t="s">
        <v>124</v>
      </c>
      <c r="F653" s="13">
        <v>4</v>
      </c>
      <c r="G653" s="13">
        <v>14</v>
      </c>
      <c r="H653" s="13" t="s">
        <v>70</v>
      </c>
      <c r="I653" s="13" t="s">
        <v>54</v>
      </c>
      <c r="J653" s="13"/>
      <c r="K653" s="13" t="s">
        <v>27</v>
      </c>
      <c r="L653" s="12">
        <f t="shared" ca="1" si="85"/>
        <v>1.6929385397866958</v>
      </c>
      <c r="M653" s="101">
        <f t="shared" ca="1" si="86"/>
        <v>5.359843416964679E-2</v>
      </c>
      <c r="N653" s="101">
        <f t="shared" ca="1" si="84"/>
        <v>38.295569065968593</v>
      </c>
      <c r="O653" s="101">
        <f t="shared" ca="1" si="87"/>
        <v>5.359843416964679E-2</v>
      </c>
      <c r="Q653" s="12">
        <f t="shared" ca="1" si="88"/>
        <v>5.3245169897764555</v>
      </c>
      <c r="R653" s="101">
        <f t="shared" ca="1" si="89"/>
        <v>0.30741311579163316</v>
      </c>
      <c r="S653" s="13"/>
      <c r="T653" s="101">
        <f t="shared" ca="1" si="90"/>
        <v>0</v>
      </c>
      <c r="U653" s="101">
        <f t="shared" si="91"/>
        <v>0</v>
      </c>
      <c r="V653" s="101">
        <f t="shared" ca="1" si="92"/>
        <v>-45.951437061467267</v>
      </c>
    </row>
    <row r="654" spans="2:22" x14ac:dyDescent="0.3">
      <c r="B654" s="13">
        <v>2023</v>
      </c>
      <c r="C654" s="13">
        <v>1</v>
      </c>
      <c r="D654" s="13">
        <v>25</v>
      </c>
      <c r="E654" s="83" t="s">
        <v>124</v>
      </c>
      <c r="F654" s="13">
        <v>4</v>
      </c>
      <c r="G654" s="13">
        <v>15</v>
      </c>
      <c r="H654" s="13" t="s">
        <v>70</v>
      </c>
      <c r="I654" s="13" t="s">
        <v>54</v>
      </c>
      <c r="J654" s="13"/>
      <c r="K654" s="13" t="s">
        <v>27</v>
      </c>
      <c r="L654" s="12">
        <f t="shared" ca="1" si="85"/>
        <v>1.4093393966805505</v>
      </c>
      <c r="M654" s="101">
        <f t="shared" ca="1" si="86"/>
        <v>4.4619685298906232E-2</v>
      </c>
      <c r="N654" s="101">
        <f t="shared" ca="1" si="84"/>
        <v>38.295569065968593</v>
      </c>
      <c r="O654" s="101">
        <f t="shared" ca="1" si="87"/>
        <v>4.4619685298906232E-2</v>
      </c>
      <c r="Q654" s="12">
        <f t="shared" ca="1" si="88"/>
        <v>5.6000000000000005</v>
      </c>
      <c r="R654" s="101">
        <f t="shared" ca="1" si="89"/>
        <v>0.35473942007099146</v>
      </c>
      <c r="S654" s="13"/>
      <c r="T654" s="101">
        <f t="shared" ca="1" si="90"/>
        <v>0</v>
      </c>
      <c r="U654" s="101">
        <f t="shared" si="91"/>
        <v>0</v>
      </c>
      <c r="V654" s="101">
        <f t="shared" ca="1" si="92"/>
        <v>-46.660915901609251</v>
      </c>
    </row>
    <row r="655" spans="2:22" x14ac:dyDescent="0.3">
      <c r="B655" s="13">
        <v>2023</v>
      </c>
      <c r="C655" s="13">
        <v>1</v>
      </c>
      <c r="D655" s="13">
        <v>25</v>
      </c>
      <c r="E655" s="83" t="s">
        <v>124</v>
      </c>
      <c r="F655" s="13">
        <v>4</v>
      </c>
      <c r="G655" s="13">
        <v>16</v>
      </c>
      <c r="H655" s="13" t="s">
        <v>71</v>
      </c>
      <c r="I655" s="13" t="s">
        <v>54</v>
      </c>
      <c r="J655" s="13"/>
      <c r="K655" s="13" t="s">
        <v>27</v>
      </c>
      <c r="L655" s="12">
        <f t="shared" ca="1" si="85"/>
        <v>1.5481188943361492</v>
      </c>
      <c r="M655" s="101">
        <f t="shared" ca="1" si="86"/>
        <v>0.13485663688562197</v>
      </c>
      <c r="N655" s="101">
        <f t="shared" ca="1" si="84"/>
        <v>38.601193537692119</v>
      </c>
      <c r="O655" s="101">
        <f t="shared" ca="1" si="87"/>
        <v>0.43633731036864365</v>
      </c>
      <c r="Q655" s="12">
        <f t="shared" ca="1" si="88"/>
        <v>5.6000000000000005</v>
      </c>
      <c r="R655" s="101">
        <f t="shared" ca="1" si="89"/>
        <v>0.34299173559444501</v>
      </c>
      <c r="S655" s="13"/>
      <c r="T655" s="101">
        <f t="shared" ca="1" si="90"/>
        <v>0</v>
      </c>
      <c r="U655" s="101">
        <f t="shared" ca="1" si="91"/>
        <v>0.30562447172352819</v>
      </c>
      <c r="V655" s="101">
        <f t="shared" ca="1" si="92"/>
        <v>-47.041274901074615</v>
      </c>
    </row>
    <row r="656" spans="2:22" x14ac:dyDescent="0.3">
      <c r="B656" s="13">
        <v>2023</v>
      </c>
      <c r="C656" s="13">
        <v>1</v>
      </c>
      <c r="D656" s="13">
        <v>25</v>
      </c>
      <c r="E656" s="83" t="s">
        <v>124</v>
      </c>
      <c r="F656" s="13">
        <v>4</v>
      </c>
      <c r="G656" s="13">
        <v>17</v>
      </c>
      <c r="H656" s="13" t="s">
        <v>71</v>
      </c>
      <c r="I656" s="13" t="s">
        <v>54</v>
      </c>
      <c r="J656" s="13"/>
      <c r="K656" s="13" t="s">
        <v>27</v>
      </c>
      <c r="L656" s="12">
        <f t="shared" ca="1" si="85"/>
        <v>1.8461543450031261</v>
      </c>
      <c r="M656" s="101">
        <f t="shared" ca="1" si="86"/>
        <v>0.16081850499322234</v>
      </c>
      <c r="N656" s="101">
        <f t="shared" ref="N656:N719" ca="1" si="93">IF(H656="On-Peak",IF(I656="Winter",((L656*$D$48)/60)+N655,((L656*$D$47)/60)+N655),N655)</f>
        <v>38.965655174634819</v>
      </c>
      <c r="O656" s="101">
        <f t="shared" ca="1" si="87"/>
        <v>0.52033860213913108</v>
      </c>
      <c r="Q656" s="12">
        <f t="shared" ca="1" si="88"/>
        <v>5.6000000000000005</v>
      </c>
      <c r="R656" s="101">
        <f t="shared" ca="1" si="89"/>
        <v>0.31776303469548545</v>
      </c>
      <c r="S656" s="13"/>
      <c r="T656" s="101">
        <f t="shared" ca="1" si="90"/>
        <v>0</v>
      </c>
      <c r="U656" s="101">
        <f t="shared" ca="1" si="91"/>
        <v>0.36446163694270051</v>
      </c>
      <c r="V656" s="101">
        <f t="shared" ca="1" si="92"/>
        <v>-47.312339333522885</v>
      </c>
    </row>
    <row r="657" spans="2:22" x14ac:dyDescent="0.3">
      <c r="B657" s="13">
        <v>2023</v>
      </c>
      <c r="C657" s="13">
        <v>1</v>
      </c>
      <c r="D657" s="13">
        <v>25</v>
      </c>
      <c r="E657" s="83" t="s">
        <v>124</v>
      </c>
      <c r="F657" s="13">
        <v>4</v>
      </c>
      <c r="G657" s="13">
        <v>18</v>
      </c>
      <c r="H657" s="13" t="s">
        <v>71</v>
      </c>
      <c r="I657" s="13" t="s">
        <v>54</v>
      </c>
      <c r="J657" s="13"/>
      <c r="K657" s="13" t="s">
        <v>27</v>
      </c>
      <c r="L657" s="12">
        <f t="shared" ca="1" si="85"/>
        <v>1.8268148052878783</v>
      </c>
      <c r="M657" s="101">
        <f t="shared" ca="1" si="86"/>
        <v>0.1591338376886271</v>
      </c>
      <c r="N657" s="101">
        <f t="shared" ca="1" si="93"/>
        <v>39.326298864112069</v>
      </c>
      <c r="O657" s="101">
        <f t="shared" ca="1" si="87"/>
        <v>0.51488775287038846</v>
      </c>
      <c r="Q657" s="12">
        <f t="shared" ca="1" si="88"/>
        <v>0</v>
      </c>
      <c r="R657" s="101">
        <f t="shared" ca="1" si="89"/>
        <v>0</v>
      </c>
      <c r="S657" s="13"/>
      <c r="T657" s="101">
        <f t="shared" ca="1" si="90"/>
        <v>0.1591338376886271</v>
      </c>
      <c r="U657" s="101">
        <f t="shared" ca="1" si="91"/>
        <v>0.36064368947724862</v>
      </c>
      <c r="V657" s="101">
        <f t="shared" ca="1" si="92"/>
        <v>-46.792561806357007</v>
      </c>
    </row>
    <row r="658" spans="2:22" x14ac:dyDescent="0.3">
      <c r="B658" s="13">
        <v>2023</v>
      </c>
      <c r="C658" s="13">
        <v>1</v>
      </c>
      <c r="D658" s="13">
        <v>25</v>
      </c>
      <c r="E658" s="83" t="s">
        <v>124</v>
      </c>
      <c r="F658" s="13">
        <v>4</v>
      </c>
      <c r="G658" s="13">
        <v>19</v>
      </c>
      <c r="H658" s="13" t="s">
        <v>71</v>
      </c>
      <c r="I658" s="13" t="s">
        <v>54</v>
      </c>
      <c r="J658" s="13"/>
      <c r="K658" s="13" t="s">
        <v>27</v>
      </c>
      <c r="L658" s="12">
        <f t="shared" ca="1" si="85"/>
        <v>2.4731480763787612</v>
      </c>
      <c r="M658" s="101">
        <f t="shared" ca="1" si="86"/>
        <v>0.21543592893335389</v>
      </c>
      <c r="N658" s="101">
        <f t="shared" ca="1" si="93"/>
        <v>39.81453951352384</v>
      </c>
      <c r="O658" s="101">
        <f t="shared" ca="1" si="87"/>
        <v>0.69705678532735382</v>
      </c>
      <c r="Q658" s="12">
        <f t="shared" ca="1" si="88"/>
        <v>0</v>
      </c>
      <c r="R658" s="101">
        <f t="shared" ca="1" si="89"/>
        <v>0</v>
      </c>
      <c r="S658" s="13"/>
      <c r="T658" s="101">
        <f t="shared" ca="1" si="90"/>
        <v>0.21543592893335389</v>
      </c>
      <c r="U658" s="101">
        <f t="shared" ca="1" si="91"/>
        <v>0.48824064941177381</v>
      </c>
      <c r="V658" s="101">
        <f t="shared" ca="1" si="92"/>
        <v>-46.088885228011883</v>
      </c>
    </row>
    <row r="659" spans="2:22" x14ac:dyDescent="0.3">
      <c r="B659" s="13">
        <v>2023</v>
      </c>
      <c r="C659" s="13">
        <v>1</v>
      </c>
      <c r="D659" s="13">
        <v>25</v>
      </c>
      <c r="E659" s="83" t="s">
        <v>124</v>
      </c>
      <c r="F659" s="13">
        <v>4</v>
      </c>
      <c r="G659" s="13">
        <v>20</v>
      </c>
      <c r="H659" s="13" t="s">
        <v>69</v>
      </c>
      <c r="I659" s="13" t="s">
        <v>54</v>
      </c>
      <c r="J659" s="13"/>
      <c r="K659" s="13" t="s">
        <v>27</v>
      </c>
      <c r="L659" s="12">
        <f t="shared" ca="1" si="85"/>
        <v>2.0107214957299444</v>
      </c>
      <c r="M659" s="101">
        <f t="shared" ca="1" si="86"/>
        <v>0.10590470118009618</v>
      </c>
      <c r="N659" s="101">
        <f t="shared" ca="1" si="93"/>
        <v>39.81453951352384</v>
      </c>
      <c r="O659" s="101">
        <f t="shared" ca="1" si="87"/>
        <v>0.21695684938926099</v>
      </c>
      <c r="Q659" s="12">
        <f t="shared" ca="1" si="88"/>
        <v>0</v>
      </c>
      <c r="R659" s="101">
        <f t="shared" ca="1" si="89"/>
        <v>0</v>
      </c>
      <c r="S659" s="13"/>
      <c r="T659" s="101">
        <f t="shared" ca="1" si="90"/>
        <v>0.10590470118009618</v>
      </c>
      <c r="U659" s="101">
        <f t="shared" si="91"/>
        <v>0</v>
      </c>
      <c r="V659" s="101">
        <f t="shared" ca="1" si="92"/>
        <v>-45.982980526831788</v>
      </c>
    </row>
    <row r="660" spans="2:22" x14ac:dyDescent="0.3">
      <c r="B660" s="13">
        <v>2023</v>
      </c>
      <c r="C660" s="13">
        <v>1</v>
      </c>
      <c r="D660" s="13">
        <v>25</v>
      </c>
      <c r="E660" s="83" t="s">
        <v>124</v>
      </c>
      <c r="F660" s="13">
        <v>4</v>
      </c>
      <c r="G660" s="13">
        <v>21</v>
      </c>
      <c r="H660" s="13" t="s">
        <v>69</v>
      </c>
      <c r="I660" s="13" t="s">
        <v>54</v>
      </c>
      <c r="J660" s="13"/>
      <c r="K660" s="13" t="s">
        <v>27</v>
      </c>
      <c r="L660" s="12">
        <f t="shared" ca="1" si="85"/>
        <v>2.8728643266181244</v>
      </c>
      <c r="M660" s="101">
        <f t="shared" ca="1" si="86"/>
        <v>0.15131376408297662</v>
      </c>
      <c r="N660" s="101">
        <f t="shared" ca="1" si="93"/>
        <v>39.81453951352384</v>
      </c>
      <c r="O660" s="101">
        <f t="shared" ca="1" si="87"/>
        <v>0.30998206084209562</v>
      </c>
      <c r="Q660" s="12">
        <f t="shared" ca="1" si="88"/>
        <v>0</v>
      </c>
      <c r="R660" s="101">
        <f t="shared" ca="1" si="89"/>
        <v>0</v>
      </c>
      <c r="S660" s="13"/>
      <c r="T660" s="101">
        <f t="shared" ca="1" si="90"/>
        <v>0.15131376408297662</v>
      </c>
      <c r="U660" s="101">
        <f t="shared" si="91"/>
        <v>0</v>
      </c>
      <c r="V660" s="101">
        <f t="shared" ca="1" si="92"/>
        <v>-45.83166676274881</v>
      </c>
    </row>
    <row r="661" spans="2:22" x14ac:dyDescent="0.3">
      <c r="B661" s="13">
        <v>2023</v>
      </c>
      <c r="C661" s="13">
        <v>1</v>
      </c>
      <c r="D661" s="13">
        <v>25</v>
      </c>
      <c r="E661" s="83" t="s">
        <v>124</v>
      </c>
      <c r="F661" s="13">
        <v>4</v>
      </c>
      <c r="G661" s="13">
        <v>22</v>
      </c>
      <c r="H661" s="13" t="s">
        <v>69</v>
      </c>
      <c r="I661" s="13" t="s">
        <v>54</v>
      </c>
      <c r="J661" s="13"/>
      <c r="K661" s="13" t="s">
        <v>27</v>
      </c>
      <c r="L661" s="12">
        <f t="shared" ca="1" si="85"/>
        <v>2.2295789862628421</v>
      </c>
      <c r="M661" s="101">
        <f t="shared" ca="1" si="86"/>
        <v>0.11743192520646389</v>
      </c>
      <c r="N661" s="101">
        <f t="shared" ca="1" si="93"/>
        <v>39.81453951352384</v>
      </c>
      <c r="O661" s="101">
        <f t="shared" ca="1" si="87"/>
        <v>0.24057157261776066</v>
      </c>
      <c r="Q661" s="12">
        <f t="shared" ca="1" si="88"/>
        <v>0</v>
      </c>
      <c r="R661" s="101">
        <f t="shared" ca="1" si="89"/>
        <v>0</v>
      </c>
      <c r="S661" s="13"/>
      <c r="T661" s="101">
        <f t="shared" ca="1" si="90"/>
        <v>0.11743192520646389</v>
      </c>
      <c r="U661" s="101">
        <f t="shared" si="91"/>
        <v>0</v>
      </c>
      <c r="V661" s="101">
        <f t="shared" ca="1" si="92"/>
        <v>-45.71423483754235</v>
      </c>
    </row>
    <row r="662" spans="2:22" x14ac:dyDescent="0.3">
      <c r="B662" s="13">
        <v>2023</v>
      </c>
      <c r="C662" s="13">
        <v>1</v>
      </c>
      <c r="D662" s="13">
        <v>25</v>
      </c>
      <c r="E662" s="83" t="s">
        <v>124</v>
      </c>
      <c r="F662" s="13">
        <v>4</v>
      </c>
      <c r="G662" s="13">
        <v>23</v>
      </c>
      <c r="H662" s="13" t="s">
        <v>69</v>
      </c>
      <c r="I662" s="13" t="s">
        <v>54</v>
      </c>
      <c r="J662" s="13"/>
      <c r="K662" s="13" t="s">
        <v>27</v>
      </c>
      <c r="L662" s="12">
        <f t="shared" ca="1" si="85"/>
        <v>2.026594205640361</v>
      </c>
      <c r="M662" s="101">
        <f t="shared" ca="1" si="86"/>
        <v>0.10674071681107782</v>
      </c>
      <c r="N662" s="101">
        <f t="shared" ca="1" si="93"/>
        <v>39.81453951352384</v>
      </c>
      <c r="O662" s="101">
        <f t="shared" ca="1" si="87"/>
        <v>0.21866951478859495</v>
      </c>
      <c r="Q662" s="12">
        <f t="shared" ca="1" si="88"/>
        <v>0</v>
      </c>
      <c r="R662" s="101">
        <f t="shared" ca="1" si="89"/>
        <v>0</v>
      </c>
      <c r="S662" s="13"/>
      <c r="T662" s="101">
        <f t="shared" ca="1" si="90"/>
        <v>0.10674071681107782</v>
      </c>
      <c r="U662" s="101">
        <f t="shared" si="91"/>
        <v>0</v>
      </c>
      <c r="V662" s="101">
        <f t="shared" ca="1" si="92"/>
        <v>-45.607494120731275</v>
      </c>
    </row>
    <row r="663" spans="2:22" x14ac:dyDescent="0.3">
      <c r="B663" s="13">
        <v>2023</v>
      </c>
      <c r="C663" s="13">
        <v>1</v>
      </c>
      <c r="D663" s="13">
        <v>26</v>
      </c>
      <c r="E663" s="83" t="s">
        <v>125</v>
      </c>
      <c r="F663" s="13">
        <v>5</v>
      </c>
      <c r="G663" s="13">
        <v>0</v>
      </c>
      <c r="H663" s="13" t="s">
        <v>69</v>
      </c>
      <c r="I663" s="13" t="s">
        <v>54</v>
      </c>
      <c r="J663" s="13"/>
      <c r="K663" s="13" t="s">
        <v>27</v>
      </c>
      <c r="L663" s="12">
        <f t="shared" ca="1" si="85"/>
        <v>1.8063778328149729</v>
      </c>
      <c r="M663" s="101">
        <f t="shared" ca="1" si="86"/>
        <v>9.514192045436462E-2</v>
      </c>
      <c r="N663" s="101">
        <f t="shared" ca="1" si="93"/>
        <v>39.81453951352384</v>
      </c>
      <c r="O663" s="101">
        <f t="shared" ca="1" si="87"/>
        <v>0.19490816816073556</v>
      </c>
      <c r="Q663" s="12">
        <f t="shared" ca="1" si="88"/>
        <v>0</v>
      </c>
      <c r="R663" s="101">
        <f t="shared" ca="1" si="89"/>
        <v>0</v>
      </c>
      <c r="S663" s="13"/>
      <c r="T663" s="101">
        <f t="shared" ca="1" si="90"/>
        <v>9.514192045436462E-2</v>
      </c>
      <c r="U663" s="101">
        <f t="shared" si="91"/>
        <v>0</v>
      </c>
      <c r="V663" s="101">
        <f t="shared" ca="1" si="92"/>
        <v>-45.512352200276908</v>
      </c>
    </row>
    <row r="664" spans="2:22" x14ac:dyDescent="0.3">
      <c r="B664" s="13">
        <v>2023</v>
      </c>
      <c r="C664" s="13">
        <v>1</v>
      </c>
      <c r="D664" s="13">
        <v>26</v>
      </c>
      <c r="E664" s="83" t="s">
        <v>125</v>
      </c>
      <c r="F664" s="13">
        <v>5</v>
      </c>
      <c r="G664" s="13">
        <v>1</v>
      </c>
      <c r="H664" s="13" t="s">
        <v>69</v>
      </c>
      <c r="I664" s="13" t="s">
        <v>54</v>
      </c>
      <c r="J664" s="13"/>
      <c r="K664" s="13" t="s">
        <v>27</v>
      </c>
      <c r="L664" s="12">
        <f t="shared" ca="1" si="85"/>
        <v>1.0747733840324909</v>
      </c>
      <c r="M664" s="101">
        <f t="shared" ca="1" si="86"/>
        <v>5.66083141369913E-2</v>
      </c>
      <c r="N664" s="101">
        <f t="shared" ca="1" si="93"/>
        <v>39.81453951352384</v>
      </c>
      <c r="O664" s="101">
        <f t="shared" ca="1" si="87"/>
        <v>0.11596804813710576</v>
      </c>
      <c r="Q664" s="12">
        <f t="shared" ca="1" si="88"/>
        <v>0</v>
      </c>
      <c r="R664" s="101">
        <f t="shared" ca="1" si="89"/>
        <v>0</v>
      </c>
      <c r="S664" s="13"/>
      <c r="T664" s="101">
        <f t="shared" ca="1" si="90"/>
        <v>5.66083141369913E-2</v>
      </c>
      <c r="U664" s="101">
        <f t="shared" si="91"/>
        <v>0</v>
      </c>
      <c r="V664" s="101">
        <f t="shared" ca="1" si="92"/>
        <v>-45.455743886139913</v>
      </c>
    </row>
    <row r="665" spans="2:22" x14ac:dyDescent="0.3">
      <c r="B665" s="13">
        <v>2023</v>
      </c>
      <c r="C665" s="13">
        <v>1</v>
      </c>
      <c r="D665" s="13">
        <v>26</v>
      </c>
      <c r="E665" s="83" t="s">
        <v>125</v>
      </c>
      <c r="F665" s="13">
        <v>5</v>
      </c>
      <c r="G665" s="13">
        <v>2</v>
      </c>
      <c r="H665" s="13" t="s">
        <v>69</v>
      </c>
      <c r="I665" s="13" t="s">
        <v>54</v>
      </c>
      <c r="J665" s="13"/>
      <c r="K665" s="13" t="s">
        <v>27</v>
      </c>
      <c r="L665" s="12">
        <f t="shared" ca="1" si="85"/>
        <v>1.0533087340524931</v>
      </c>
      <c r="M665" s="101">
        <f t="shared" ca="1" si="86"/>
        <v>5.5477771022544815E-2</v>
      </c>
      <c r="N665" s="101">
        <f t="shared" ca="1" si="93"/>
        <v>39.81453951352384</v>
      </c>
      <c r="O665" s="101">
        <f t="shared" ca="1" si="87"/>
        <v>0.11365201240426401</v>
      </c>
      <c r="Q665" s="12">
        <f t="shared" ca="1" si="88"/>
        <v>0</v>
      </c>
      <c r="R665" s="101">
        <f t="shared" ca="1" si="89"/>
        <v>0</v>
      </c>
      <c r="S665" s="13"/>
      <c r="T665" s="101">
        <f t="shared" ca="1" si="90"/>
        <v>5.5477771022544815E-2</v>
      </c>
      <c r="U665" s="101">
        <f t="shared" si="91"/>
        <v>0</v>
      </c>
      <c r="V665" s="101">
        <f t="shared" ca="1" si="92"/>
        <v>-45.400266115117368</v>
      </c>
    </row>
    <row r="666" spans="2:22" x14ac:dyDescent="0.3">
      <c r="B666" s="13">
        <v>2023</v>
      </c>
      <c r="C666" s="13">
        <v>1</v>
      </c>
      <c r="D666" s="13">
        <v>26</v>
      </c>
      <c r="E666" s="83" t="s">
        <v>125</v>
      </c>
      <c r="F666" s="13">
        <v>5</v>
      </c>
      <c r="G666" s="13">
        <v>3</v>
      </c>
      <c r="H666" s="13" t="s">
        <v>69</v>
      </c>
      <c r="I666" s="13" t="s">
        <v>54</v>
      </c>
      <c r="J666" s="13"/>
      <c r="K666" s="13" t="s">
        <v>27</v>
      </c>
      <c r="L666" s="12">
        <f t="shared" ca="1" si="85"/>
        <v>1.1117979526458217</v>
      </c>
      <c r="M666" s="101">
        <f t="shared" ca="1" si="86"/>
        <v>5.8558398165855431E-2</v>
      </c>
      <c r="N666" s="101">
        <f t="shared" ca="1" si="93"/>
        <v>39.81453951352384</v>
      </c>
      <c r="O666" s="101">
        <f t="shared" ca="1" si="87"/>
        <v>0.11996299909048416</v>
      </c>
      <c r="Q666" s="12">
        <f t="shared" ca="1" si="88"/>
        <v>0</v>
      </c>
      <c r="R666" s="101">
        <f t="shared" ca="1" si="89"/>
        <v>0</v>
      </c>
      <c r="S666" s="13"/>
      <c r="T666" s="101">
        <f t="shared" ca="1" si="90"/>
        <v>5.8558398165855431E-2</v>
      </c>
      <c r="U666" s="101">
        <f t="shared" si="91"/>
        <v>0</v>
      </c>
      <c r="V666" s="101">
        <f t="shared" ca="1" si="92"/>
        <v>-45.341707716951511</v>
      </c>
    </row>
    <row r="667" spans="2:22" x14ac:dyDescent="0.3">
      <c r="B667" s="13">
        <v>2023</v>
      </c>
      <c r="C667" s="13">
        <v>1</v>
      </c>
      <c r="D667" s="13">
        <v>26</v>
      </c>
      <c r="E667" s="83" t="s">
        <v>125</v>
      </c>
      <c r="F667" s="13">
        <v>5</v>
      </c>
      <c r="G667" s="13">
        <v>4</v>
      </c>
      <c r="H667" s="13" t="s">
        <v>69</v>
      </c>
      <c r="I667" s="13" t="s">
        <v>54</v>
      </c>
      <c r="J667" s="13"/>
      <c r="K667" s="13" t="s">
        <v>27</v>
      </c>
      <c r="L667" s="12">
        <f t="shared" ca="1" si="85"/>
        <v>1.2922991829966299</v>
      </c>
      <c r="M667" s="101">
        <f t="shared" ca="1" si="86"/>
        <v>6.8065397968432501E-2</v>
      </c>
      <c r="N667" s="101">
        <f t="shared" ca="1" si="93"/>
        <v>39.81453951352384</v>
      </c>
      <c r="O667" s="101">
        <f t="shared" ca="1" si="87"/>
        <v>0.13943908184533638</v>
      </c>
      <c r="Q667" s="12">
        <f t="shared" ca="1" si="88"/>
        <v>0</v>
      </c>
      <c r="R667" s="101">
        <f t="shared" ca="1" si="89"/>
        <v>0</v>
      </c>
      <c r="S667" s="13"/>
      <c r="T667" s="101">
        <f t="shared" ca="1" si="90"/>
        <v>6.8065397968432501E-2</v>
      </c>
      <c r="U667" s="101">
        <f t="shared" si="91"/>
        <v>0</v>
      </c>
      <c r="V667" s="101">
        <f t="shared" ca="1" si="92"/>
        <v>-45.273642318983079</v>
      </c>
    </row>
    <row r="668" spans="2:22" x14ac:dyDescent="0.3">
      <c r="B668" s="13">
        <v>2023</v>
      </c>
      <c r="C668" s="13">
        <v>1</v>
      </c>
      <c r="D668" s="13">
        <v>26</v>
      </c>
      <c r="E668" s="83" t="s">
        <v>125</v>
      </c>
      <c r="F668" s="13">
        <v>5</v>
      </c>
      <c r="G668" s="13">
        <v>5</v>
      </c>
      <c r="H668" s="13" t="s">
        <v>69</v>
      </c>
      <c r="I668" s="13" t="s">
        <v>54</v>
      </c>
      <c r="J668" s="13"/>
      <c r="K668" s="13" t="s">
        <v>27</v>
      </c>
      <c r="L668" s="12">
        <f t="shared" ca="1" si="85"/>
        <v>1.2325714672942445</v>
      </c>
      <c r="M668" s="101">
        <f t="shared" ca="1" si="86"/>
        <v>6.4919539182387853E-2</v>
      </c>
      <c r="N668" s="101">
        <f t="shared" ca="1" si="93"/>
        <v>39.81453951352384</v>
      </c>
      <c r="O668" s="101">
        <f t="shared" ca="1" si="87"/>
        <v>0.13299446132104897</v>
      </c>
      <c r="Q668" s="12">
        <f t="shared" ca="1" si="88"/>
        <v>0</v>
      </c>
      <c r="R668" s="101">
        <f t="shared" ca="1" si="89"/>
        <v>0</v>
      </c>
      <c r="S668" s="13"/>
      <c r="T668" s="101">
        <f t="shared" ca="1" si="90"/>
        <v>6.4919539182387853E-2</v>
      </c>
      <c r="U668" s="101">
        <f t="shared" si="91"/>
        <v>0</v>
      </c>
      <c r="V668" s="101">
        <f t="shared" ca="1" si="92"/>
        <v>-45.208722779800688</v>
      </c>
    </row>
    <row r="669" spans="2:22" x14ac:dyDescent="0.3">
      <c r="B669" s="13">
        <v>2023</v>
      </c>
      <c r="C669" s="13">
        <v>1</v>
      </c>
      <c r="D669" s="13">
        <v>26</v>
      </c>
      <c r="E669" s="83" t="s">
        <v>125</v>
      </c>
      <c r="F669" s="13">
        <v>5</v>
      </c>
      <c r="G669" s="13">
        <v>6</v>
      </c>
      <c r="H669" s="13" t="s">
        <v>69</v>
      </c>
      <c r="I669" s="13" t="s">
        <v>54</v>
      </c>
      <c r="J669" s="13"/>
      <c r="K669" s="13" t="s">
        <v>27</v>
      </c>
      <c r="L669" s="12">
        <f t="shared" ca="1" si="85"/>
        <v>1.0433147101564444</v>
      </c>
      <c r="M669" s="101">
        <f t="shared" ca="1" si="86"/>
        <v>5.4951385783939925E-2</v>
      </c>
      <c r="N669" s="101">
        <f t="shared" ca="1" si="93"/>
        <v>39.81453951352384</v>
      </c>
      <c r="O669" s="101">
        <f t="shared" ca="1" si="87"/>
        <v>0.11257365722588035</v>
      </c>
      <c r="Q669" s="12">
        <f t="shared" ca="1" si="88"/>
        <v>0</v>
      </c>
      <c r="R669" s="101">
        <f t="shared" ca="1" si="89"/>
        <v>0</v>
      </c>
      <c r="S669" s="13"/>
      <c r="T669" s="101">
        <f t="shared" ca="1" si="90"/>
        <v>5.4951385783939925E-2</v>
      </c>
      <c r="U669" s="101">
        <f t="shared" si="91"/>
        <v>0</v>
      </c>
      <c r="V669" s="101">
        <f t="shared" ca="1" si="92"/>
        <v>-45.153771394016751</v>
      </c>
    </row>
    <row r="670" spans="2:22" x14ac:dyDescent="0.3">
      <c r="B670" s="13">
        <v>2023</v>
      </c>
      <c r="C670" s="13">
        <v>1</v>
      </c>
      <c r="D670" s="13">
        <v>26</v>
      </c>
      <c r="E670" s="83" t="s">
        <v>125</v>
      </c>
      <c r="F670" s="13">
        <v>5</v>
      </c>
      <c r="G670" s="13">
        <v>7</v>
      </c>
      <c r="H670" s="13" t="s">
        <v>69</v>
      </c>
      <c r="I670" s="13" t="s">
        <v>54</v>
      </c>
      <c r="J670" s="13"/>
      <c r="K670" s="13" t="s">
        <v>27</v>
      </c>
      <c r="L670" s="12">
        <f t="shared" ca="1" si="85"/>
        <v>1.2929373908223321</v>
      </c>
      <c r="M670" s="101">
        <f t="shared" ca="1" si="86"/>
        <v>6.8099012374612231E-2</v>
      </c>
      <c r="N670" s="101">
        <f t="shared" ca="1" si="93"/>
        <v>39.81453951352384</v>
      </c>
      <c r="O670" s="101">
        <f t="shared" ca="1" si="87"/>
        <v>0.13950794446972961</v>
      </c>
      <c r="Q670" s="12">
        <f t="shared" ca="1" si="88"/>
        <v>5.6000000000000005</v>
      </c>
      <c r="R670" s="101">
        <f t="shared" ca="1" si="89"/>
        <v>0.36459284986688967</v>
      </c>
      <c r="S670" s="13"/>
      <c r="T670" s="101">
        <f t="shared" ca="1" si="90"/>
        <v>0</v>
      </c>
      <c r="U670" s="101">
        <f t="shared" si="91"/>
        <v>0</v>
      </c>
      <c r="V670" s="101">
        <f t="shared" ca="1" si="92"/>
        <v>-45.882957093750527</v>
      </c>
    </row>
    <row r="671" spans="2:22" x14ac:dyDescent="0.3">
      <c r="B671" s="13">
        <v>2023</v>
      </c>
      <c r="C671" s="13">
        <v>1</v>
      </c>
      <c r="D671" s="13">
        <v>26</v>
      </c>
      <c r="E671" s="83" t="s">
        <v>125</v>
      </c>
      <c r="F671" s="13">
        <v>5</v>
      </c>
      <c r="G671" s="13">
        <v>8</v>
      </c>
      <c r="H671" s="13" t="s">
        <v>69</v>
      </c>
      <c r="I671" s="13" t="s">
        <v>54</v>
      </c>
      <c r="J671" s="13"/>
      <c r="K671" s="13" t="s">
        <v>27</v>
      </c>
      <c r="L671" s="12">
        <f t="shared" ca="1" si="85"/>
        <v>2.1972147892216474</v>
      </c>
      <c r="M671" s="101">
        <f t="shared" ca="1" si="86"/>
        <v>0.11572730294830418</v>
      </c>
      <c r="N671" s="101">
        <f t="shared" ca="1" si="93"/>
        <v>39.81453951352384</v>
      </c>
      <c r="O671" s="101">
        <f t="shared" ca="1" si="87"/>
        <v>0.23707947575701574</v>
      </c>
      <c r="Q671" s="12">
        <f t="shared" ca="1" si="88"/>
        <v>5.6000000000000005</v>
      </c>
      <c r="R671" s="101">
        <f t="shared" ca="1" si="89"/>
        <v>0.28804576809238763</v>
      </c>
      <c r="S671" s="13"/>
      <c r="T671" s="101">
        <f t="shared" ca="1" si="90"/>
        <v>0</v>
      </c>
      <c r="U671" s="101">
        <f t="shared" si="91"/>
        <v>0</v>
      </c>
      <c r="V671" s="101">
        <f t="shared" ca="1" si="92"/>
        <v>-46.459048629935303</v>
      </c>
    </row>
    <row r="672" spans="2:22" x14ac:dyDescent="0.3">
      <c r="B672" s="13">
        <v>2023</v>
      </c>
      <c r="C672" s="13">
        <v>1</v>
      </c>
      <c r="D672" s="13">
        <v>26</v>
      </c>
      <c r="E672" s="83" t="s">
        <v>125</v>
      </c>
      <c r="F672" s="13">
        <v>5</v>
      </c>
      <c r="G672" s="13">
        <v>9</v>
      </c>
      <c r="H672" s="13" t="s">
        <v>69</v>
      </c>
      <c r="I672" s="13" t="s">
        <v>54</v>
      </c>
      <c r="J672" s="13"/>
      <c r="K672" s="13" t="s">
        <v>27</v>
      </c>
      <c r="L672" s="12">
        <f t="shared" ca="1" si="85"/>
        <v>1.6743886723408434</v>
      </c>
      <c r="M672" s="101">
        <f t="shared" ca="1" si="86"/>
        <v>8.8190051372192227E-2</v>
      </c>
      <c r="N672" s="101">
        <f t="shared" ca="1" si="93"/>
        <v>39.81453951352384</v>
      </c>
      <c r="O672" s="101">
        <f t="shared" ca="1" si="87"/>
        <v>0.180666537745577</v>
      </c>
      <c r="Q672" s="12">
        <f t="shared" ca="1" si="88"/>
        <v>0</v>
      </c>
      <c r="R672" s="101">
        <f t="shared" ca="1" si="89"/>
        <v>0</v>
      </c>
      <c r="S672" s="13"/>
      <c r="T672" s="101">
        <f t="shared" ca="1" si="90"/>
        <v>8.8190051372192227E-2</v>
      </c>
      <c r="U672" s="101">
        <f t="shared" si="91"/>
        <v>0</v>
      </c>
      <c r="V672" s="101">
        <f t="shared" ca="1" si="92"/>
        <v>-46.370858578563109</v>
      </c>
    </row>
    <row r="673" spans="2:22" x14ac:dyDescent="0.3">
      <c r="B673" s="13">
        <v>2023</v>
      </c>
      <c r="C673" s="13">
        <v>1</v>
      </c>
      <c r="D673" s="13">
        <v>26</v>
      </c>
      <c r="E673" s="83" t="s">
        <v>125</v>
      </c>
      <c r="F673" s="13">
        <v>5</v>
      </c>
      <c r="G673" s="13">
        <v>10</v>
      </c>
      <c r="H673" s="13" t="s">
        <v>70</v>
      </c>
      <c r="I673" s="13" t="s">
        <v>54</v>
      </c>
      <c r="J673" s="13"/>
      <c r="K673" s="13" t="s">
        <v>27</v>
      </c>
      <c r="L673" s="12">
        <f t="shared" ca="1" si="85"/>
        <v>1.9070388080164817</v>
      </c>
      <c r="M673" s="101">
        <f t="shared" ca="1" si="86"/>
        <v>6.0376848661801812E-2</v>
      </c>
      <c r="N673" s="101">
        <f t="shared" ca="1" si="93"/>
        <v>39.81453951352384</v>
      </c>
      <c r="O673" s="101">
        <f t="shared" ca="1" si="87"/>
        <v>6.0376848661801812E-2</v>
      </c>
      <c r="Q673" s="12">
        <f t="shared" ca="1" si="88"/>
        <v>5.1682676116261064</v>
      </c>
      <c r="R673" s="101">
        <f t="shared" ca="1" si="89"/>
        <v>0.27606301822555473</v>
      </c>
      <c r="S673" s="13"/>
      <c r="T673" s="101">
        <f t="shared" ca="1" si="90"/>
        <v>0</v>
      </c>
      <c r="U673" s="101">
        <f t="shared" si="91"/>
        <v>0</v>
      </c>
      <c r="V673" s="101">
        <f t="shared" ca="1" si="92"/>
        <v>-46.922984615014222</v>
      </c>
    </row>
    <row r="674" spans="2:22" x14ac:dyDescent="0.3">
      <c r="B674" s="13">
        <v>2023</v>
      </c>
      <c r="C674" s="13">
        <v>1</v>
      </c>
      <c r="D674" s="13">
        <v>26</v>
      </c>
      <c r="E674" s="83" t="s">
        <v>125</v>
      </c>
      <c r="F674" s="13">
        <v>5</v>
      </c>
      <c r="G674" s="13">
        <v>11</v>
      </c>
      <c r="H674" s="13" t="s">
        <v>70</v>
      </c>
      <c r="I674" s="13" t="s">
        <v>54</v>
      </c>
      <c r="J674" s="13"/>
      <c r="K674" s="13" t="s">
        <v>27</v>
      </c>
      <c r="L674" s="12">
        <f t="shared" ca="1" si="85"/>
        <v>1.2761082032244087</v>
      </c>
      <c r="M674" s="101">
        <f t="shared" ca="1" si="86"/>
        <v>4.0401585714084781E-2</v>
      </c>
      <c r="N674" s="101">
        <f t="shared" ca="1" si="93"/>
        <v>39.81453951352384</v>
      </c>
      <c r="O674" s="101">
        <f t="shared" ca="1" si="87"/>
        <v>4.0401585714084781E-2</v>
      </c>
      <c r="Q674" s="12">
        <f t="shared" ca="1" si="88"/>
        <v>2.4209793743963122</v>
      </c>
      <c r="R674" s="101">
        <f t="shared" ca="1" si="89"/>
        <v>9.6913344639701637E-2</v>
      </c>
      <c r="S674" s="13"/>
      <c r="T674" s="101">
        <f t="shared" ca="1" si="90"/>
        <v>0</v>
      </c>
      <c r="U674" s="101">
        <f t="shared" si="91"/>
        <v>0</v>
      </c>
      <c r="V674" s="101">
        <f t="shared" ca="1" si="92"/>
        <v>-47.116811304293627</v>
      </c>
    </row>
    <row r="675" spans="2:22" x14ac:dyDescent="0.3">
      <c r="B675" s="13">
        <v>2023</v>
      </c>
      <c r="C675" s="13">
        <v>1</v>
      </c>
      <c r="D675" s="13">
        <v>26</v>
      </c>
      <c r="E675" s="83" t="s">
        <v>125</v>
      </c>
      <c r="F675" s="13">
        <v>5</v>
      </c>
      <c r="G675" s="13">
        <v>12</v>
      </c>
      <c r="H675" s="13" t="s">
        <v>70</v>
      </c>
      <c r="I675" s="13" t="s">
        <v>54</v>
      </c>
      <c r="J675" s="13"/>
      <c r="K675" s="13" t="s">
        <v>27</v>
      </c>
      <c r="L675" s="12">
        <f t="shared" ca="1" si="85"/>
        <v>1.8735093975072841</v>
      </c>
      <c r="M675" s="101">
        <f t="shared" ca="1" si="86"/>
        <v>5.9315307525080616E-2</v>
      </c>
      <c r="N675" s="101">
        <f t="shared" ca="1" si="93"/>
        <v>39.81453951352384</v>
      </c>
      <c r="O675" s="101">
        <f t="shared" ca="1" si="87"/>
        <v>5.9315307525080616E-2</v>
      </c>
      <c r="Q675" s="12">
        <f t="shared" ca="1" si="88"/>
        <v>1.5583387122984189</v>
      </c>
      <c r="R675" s="101">
        <f t="shared" ca="1" si="89"/>
        <v>0</v>
      </c>
      <c r="S675" s="13"/>
      <c r="T675" s="101">
        <f t="shared" ca="1" si="90"/>
        <v>9.9783038937126707E-3</v>
      </c>
      <c r="U675" s="101">
        <f t="shared" si="91"/>
        <v>0</v>
      </c>
      <c r="V675" s="101">
        <f t="shared" ca="1" si="92"/>
        <v>-47.106833000399917</v>
      </c>
    </row>
    <row r="676" spans="2:22" x14ac:dyDescent="0.3">
      <c r="B676" s="13">
        <v>2023</v>
      </c>
      <c r="C676" s="13">
        <v>1</v>
      </c>
      <c r="D676" s="13">
        <v>26</v>
      </c>
      <c r="E676" s="83" t="s">
        <v>125</v>
      </c>
      <c r="F676" s="13">
        <v>5</v>
      </c>
      <c r="G676" s="13">
        <v>13</v>
      </c>
      <c r="H676" s="13" t="s">
        <v>70</v>
      </c>
      <c r="I676" s="13" t="s">
        <v>54</v>
      </c>
      <c r="J676" s="13"/>
      <c r="K676" s="13" t="s">
        <v>27</v>
      </c>
      <c r="L676" s="12">
        <f t="shared" ca="1" si="85"/>
        <v>1.5521804050704642</v>
      </c>
      <c r="M676" s="101">
        <f t="shared" ca="1" si="86"/>
        <v>4.9142031624530895E-2</v>
      </c>
      <c r="N676" s="101">
        <f t="shared" ca="1" si="93"/>
        <v>39.81453951352384</v>
      </c>
      <c r="O676" s="101">
        <f t="shared" ca="1" si="87"/>
        <v>4.9142031624530895E-2</v>
      </c>
      <c r="Q676" s="12">
        <f t="shared" ca="1" si="88"/>
        <v>5.6000000000000005</v>
      </c>
      <c r="R676" s="101">
        <f t="shared" ca="1" si="89"/>
        <v>0.34264792871078525</v>
      </c>
      <c r="S676" s="13"/>
      <c r="T676" s="101">
        <f t="shared" ca="1" si="90"/>
        <v>0</v>
      </c>
      <c r="U676" s="101">
        <f t="shared" si="91"/>
        <v>0</v>
      </c>
      <c r="V676" s="101">
        <f t="shared" ca="1" si="92"/>
        <v>-47.792128857821481</v>
      </c>
    </row>
    <row r="677" spans="2:22" x14ac:dyDescent="0.3">
      <c r="B677" s="13">
        <v>2023</v>
      </c>
      <c r="C677" s="13">
        <v>1</v>
      </c>
      <c r="D677" s="13">
        <v>26</v>
      </c>
      <c r="E677" s="83" t="s">
        <v>125</v>
      </c>
      <c r="F677" s="13">
        <v>5</v>
      </c>
      <c r="G677" s="13">
        <v>14</v>
      </c>
      <c r="H677" s="13" t="s">
        <v>70</v>
      </c>
      <c r="I677" s="13" t="s">
        <v>54</v>
      </c>
      <c r="J677" s="13"/>
      <c r="K677" s="13" t="s">
        <v>27</v>
      </c>
      <c r="L677" s="12">
        <f t="shared" ca="1" si="85"/>
        <v>1.5063143794180758</v>
      </c>
      <c r="M677" s="101">
        <f t="shared" ca="1" si="86"/>
        <v>4.768991325237628E-2</v>
      </c>
      <c r="N677" s="101">
        <f t="shared" ca="1" si="93"/>
        <v>39.81453951352384</v>
      </c>
      <c r="O677" s="101">
        <f t="shared" ca="1" si="87"/>
        <v>4.768991325237628E-2</v>
      </c>
      <c r="Q677" s="12">
        <f t="shared" ca="1" si="88"/>
        <v>0</v>
      </c>
      <c r="R677" s="101">
        <f t="shared" ca="1" si="89"/>
        <v>0</v>
      </c>
      <c r="S677" s="13"/>
      <c r="T677" s="101">
        <f t="shared" ca="1" si="90"/>
        <v>4.768991325237628E-2</v>
      </c>
      <c r="U677" s="101">
        <f t="shared" si="91"/>
        <v>0</v>
      </c>
      <c r="V677" s="101">
        <f t="shared" ca="1" si="92"/>
        <v>-47.744438944569104</v>
      </c>
    </row>
    <row r="678" spans="2:22" x14ac:dyDescent="0.3">
      <c r="B678" s="13">
        <v>2023</v>
      </c>
      <c r="C678" s="13">
        <v>1</v>
      </c>
      <c r="D678" s="13">
        <v>26</v>
      </c>
      <c r="E678" s="83" t="s">
        <v>125</v>
      </c>
      <c r="F678" s="13">
        <v>5</v>
      </c>
      <c r="G678" s="13">
        <v>15</v>
      </c>
      <c r="H678" s="13" t="s">
        <v>70</v>
      </c>
      <c r="I678" s="13" t="s">
        <v>54</v>
      </c>
      <c r="J678" s="13"/>
      <c r="K678" s="13" t="s">
        <v>27</v>
      </c>
      <c r="L678" s="12">
        <f t="shared" ca="1" si="85"/>
        <v>1.4462312293093351</v>
      </c>
      <c r="M678" s="101">
        <f t="shared" ca="1" si="86"/>
        <v>4.5787680719933548E-2</v>
      </c>
      <c r="N678" s="101">
        <f t="shared" ca="1" si="93"/>
        <v>39.81453951352384</v>
      </c>
      <c r="O678" s="101">
        <f t="shared" ca="1" si="87"/>
        <v>4.5787680719933548E-2</v>
      </c>
      <c r="Q678" s="12">
        <f t="shared" ca="1" si="88"/>
        <v>0</v>
      </c>
      <c r="R678" s="101">
        <f t="shared" ca="1" si="89"/>
        <v>0</v>
      </c>
      <c r="S678" s="13"/>
      <c r="T678" s="101">
        <f t="shared" ca="1" si="90"/>
        <v>4.5787680719933548E-2</v>
      </c>
      <c r="U678" s="101">
        <f t="shared" si="91"/>
        <v>0</v>
      </c>
      <c r="V678" s="101">
        <f t="shared" ca="1" si="92"/>
        <v>-47.698651263849172</v>
      </c>
    </row>
    <row r="679" spans="2:22" x14ac:dyDescent="0.3">
      <c r="B679" s="13">
        <v>2023</v>
      </c>
      <c r="C679" s="13">
        <v>1</v>
      </c>
      <c r="D679" s="13">
        <v>26</v>
      </c>
      <c r="E679" s="83" t="s">
        <v>125</v>
      </c>
      <c r="F679" s="13">
        <v>5</v>
      </c>
      <c r="G679" s="13">
        <v>16</v>
      </c>
      <c r="H679" s="13" t="s">
        <v>71</v>
      </c>
      <c r="I679" s="13" t="s">
        <v>54</v>
      </c>
      <c r="J679" s="13"/>
      <c r="K679" s="13" t="s">
        <v>27</v>
      </c>
      <c r="L679" s="12">
        <f t="shared" ca="1" si="85"/>
        <v>1.6319372366754266</v>
      </c>
      <c r="M679" s="101">
        <f t="shared" ca="1" si="86"/>
        <v>0.14215805268679643</v>
      </c>
      <c r="N679" s="101">
        <f t="shared" ca="1" si="93"/>
        <v>40.136711122997511</v>
      </c>
      <c r="O679" s="101">
        <f t="shared" ca="1" si="87"/>
        <v>0.45996151015696896</v>
      </c>
      <c r="Q679" s="12">
        <f t="shared" ca="1" si="88"/>
        <v>0</v>
      </c>
      <c r="R679" s="101">
        <f t="shared" ca="1" si="89"/>
        <v>0</v>
      </c>
      <c r="S679" s="13"/>
      <c r="T679" s="101">
        <f t="shared" ca="1" si="90"/>
        <v>0.14215805268679643</v>
      </c>
      <c r="U679" s="101">
        <f t="shared" ca="1" si="91"/>
        <v>0.32217160947367385</v>
      </c>
      <c r="V679" s="101">
        <f t="shared" ca="1" si="92"/>
        <v>-47.234321601688706</v>
      </c>
    </row>
    <row r="680" spans="2:22" x14ac:dyDescent="0.3">
      <c r="B680" s="13">
        <v>2023</v>
      </c>
      <c r="C680" s="13">
        <v>1</v>
      </c>
      <c r="D680" s="13">
        <v>26</v>
      </c>
      <c r="E680" s="83" t="s">
        <v>125</v>
      </c>
      <c r="F680" s="13">
        <v>5</v>
      </c>
      <c r="G680" s="13">
        <v>17</v>
      </c>
      <c r="H680" s="13" t="s">
        <v>71</v>
      </c>
      <c r="I680" s="13" t="s">
        <v>54</v>
      </c>
      <c r="J680" s="13"/>
      <c r="K680" s="13" t="s">
        <v>27</v>
      </c>
      <c r="L680" s="12">
        <f t="shared" ca="1" si="85"/>
        <v>1.9356214106221701</v>
      </c>
      <c r="M680" s="101">
        <f t="shared" ca="1" si="86"/>
        <v>0.16861198107929726</v>
      </c>
      <c r="N680" s="101">
        <f t="shared" ca="1" si="93"/>
        <v>40.518835049811173</v>
      </c>
      <c r="O680" s="101">
        <f t="shared" ca="1" si="87"/>
        <v>0.54555489458385864</v>
      </c>
      <c r="Q680" s="12">
        <f t="shared" ca="1" si="88"/>
        <v>5.0509189762996103</v>
      </c>
      <c r="R680" s="101">
        <f t="shared" ca="1" si="89"/>
        <v>0.26370993893459532</v>
      </c>
      <c r="S680" s="13"/>
      <c r="T680" s="101">
        <f t="shared" ca="1" si="90"/>
        <v>0</v>
      </c>
      <c r="U680" s="101">
        <f t="shared" ca="1" si="91"/>
        <v>0.38212392681366014</v>
      </c>
      <c r="V680" s="101">
        <f t="shared" ca="1" si="92"/>
        <v>-47.379617552744236</v>
      </c>
    </row>
    <row r="681" spans="2:22" x14ac:dyDescent="0.3">
      <c r="B681" s="13">
        <v>2023</v>
      </c>
      <c r="C681" s="13">
        <v>1</v>
      </c>
      <c r="D681" s="13">
        <v>26</v>
      </c>
      <c r="E681" s="83" t="s">
        <v>125</v>
      </c>
      <c r="F681" s="13">
        <v>5</v>
      </c>
      <c r="G681" s="13">
        <v>18</v>
      </c>
      <c r="H681" s="13" t="s">
        <v>71</v>
      </c>
      <c r="I681" s="13" t="s">
        <v>54</v>
      </c>
      <c r="J681" s="13"/>
      <c r="K681" s="13" t="s">
        <v>27</v>
      </c>
      <c r="L681" s="12">
        <f t="shared" ca="1" si="85"/>
        <v>2.3613415674659337</v>
      </c>
      <c r="M681" s="101">
        <f t="shared" ca="1" si="86"/>
        <v>0.20569646394195751</v>
      </c>
      <c r="N681" s="101">
        <f t="shared" ca="1" si="93"/>
        <v>40.985003230921741</v>
      </c>
      <c r="O681" s="101">
        <f t="shared" ca="1" si="87"/>
        <v>0.66554412079027336</v>
      </c>
      <c r="Q681" s="12">
        <f t="shared" ca="1" si="88"/>
        <v>0</v>
      </c>
      <c r="R681" s="101">
        <f t="shared" ca="1" si="89"/>
        <v>0</v>
      </c>
      <c r="S681" s="13"/>
      <c r="T681" s="101">
        <f t="shared" ca="1" si="90"/>
        <v>0.20569646394195751</v>
      </c>
      <c r="U681" s="101">
        <f t="shared" ca="1" si="91"/>
        <v>0.4661681811105664</v>
      </c>
      <c r="V681" s="101">
        <f t="shared" ca="1" si="92"/>
        <v>-46.707752907691713</v>
      </c>
    </row>
    <row r="682" spans="2:22" x14ac:dyDescent="0.3">
      <c r="B682" s="13">
        <v>2023</v>
      </c>
      <c r="C682" s="13">
        <v>1</v>
      </c>
      <c r="D682" s="13">
        <v>26</v>
      </c>
      <c r="E682" s="83" t="s">
        <v>125</v>
      </c>
      <c r="F682" s="13">
        <v>5</v>
      </c>
      <c r="G682" s="13">
        <v>19</v>
      </c>
      <c r="H682" s="13" t="s">
        <v>71</v>
      </c>
      <c r="I682" s="13" t="s">
        <v>54</v>
      </c>
      <c r="J682" s="13"/>
      <c r="K682" s="13" t="s">
        <v>27</v>
      </c>
      <c r="L682" s="12">
        <f t="shared" ca="1" si="85"/>
        <v>2.0130719250997013</v>
      </c>
      <c r="M682" s="101">
        <f t="shared" ca="1" si="86"/>
        <v>0.175358695395435</v>
      </c>
      <c r="N682" s="101">
        <f t="shared" ca="1" si="93"/>
        <v>41.382417180135171</v>
      </c>
      <c r="O682" s="101">
        <f t="shared" ca="1" si="87"/>
        <v>0.56738432208935086</v>
      </c>
      <c r="Q682" s="12">
        <f t="shared" ca="1" si="88"/>
        <v>0</v>
      </c>
      <c r="R682" s="101">
        <f t="shared" ca="1" si="89"/>
        <v>0</v>
      </c>
      <c r="S682" s="13"/>
      <c r="T682" s="101">
        <f t="shared" ca="1" si="90"/>
        <v>0.175358695395435</v>
      </c>
      <c r="U682" s="101">
        <f t="shared" ca="1" si="91"/>
        <v>0.3974139492134327</v>
      </c>
      <c r="V682" s="101">
        <f t="shared" ca="1" si="92"/>
        <v>-46.134980263082845</v>
      </c>
    </row>
    <row r="683" spans="2:22" x14ac:dyDescent="0.3">
      <c r="B683" s="13">
        <v>2023</v>
      </c>
      <c r="C683" s="13">
        <v>1</v>
      </c>
      <c r="D683" s="13">
        <v>26</v>
      </c>
      <c r="E683" s="83" t="s">
        <v>125</v>
      </c>
      <c r="F683" s="13">
        <v>5</v>
      </c>
      <c r="G683" s="13">
        <v>20</v>
      </c>
      <c r="H683" s="13" t="s">
        <v>69</v>
      </c>
      <c r="I683" s="13" t="s">
        <v>54</v>
      </c>
      <c r="J683" s="13"/>
      <c r="K683" s="13" t="s">
        <v>27</v>
      </c>
      <c r="L683" s="12">
        <f t="shared" ca="1" si="85"/>
        <v>1.7950609130083592</v>
      </c>
      <c r="M683" s="101">
        <f t="shared" ca="1" si="86"/>
        <v>9.4545858288150278E-2</v>
      </c>
      <c r="N683" s="101">
        <f t="shared" ca="1" si="93"/>
        <v>41.382417180135171</v>
      </c>
      <c r="O683" s="101">
        <f t="shared" ca="1" si="87"/>
        <v>0.19368707251360195</v>
      </c>
      <c r="Q683" s="12">
        <f t="shared" ca="1" si="88"/>
        <v>0</v>
      </c>
      <c r="R683" s="101">
        <f t="shared" ca="1" si="89"/>
        <v>0</v>
      </c>
      <c r="S683" s="13"/>
      <c r="T683" s="101">
        <f t="shared" ca="1" si="90"/>
        <v>9.4545858288150278E-2</v>
      </c>
      <c r="U683" s="101">
        <f t="shared" si="91"/>
        <v>0</v>
      </c>
      <c r="V683" s="101">
        <f t="shared" ca="1" si="92"/>
        <v>-46.040434404794695</v>
      </c>
    </row>
    <row r="684" spans="2:22" x14ac:dyDescent="0.3">
      <c r="B684" s="13">
        <v>2023</v>
      </c>
      <c r="C684" s="13">
        <v>1</v>
      </c>
      <c r="D684" s="13">
        <v>26</v>
      </c>
      <c r="E684" s="83" t="s">
        <v>125</v>
      </c>
      <c r="F684" s="13">
        <v>5</v>
      </c>
      <c r="G684" s="13">
        <v>21</v>
      </c>
      <c r="H684" s="13" t="s">
        <v>69</v>
      </c>
      <c r="I684" s="13" t="s">
        <v>54</v>
      </c>
      <c r="J684" s="13"/>
      <c r="K684" s="13" t="s">
        <v>27</v>
      </c>
      <c r="L684" s="12">
        <f t="shared" ca="1" si="85"/>
        <v>1.6359774969611873</v>
      </c>
      <c r="M684" s="101">
        <f t="shared" ca="1" si="86"/>
        <v>8.6166934764945732E-2</v>
      </c>
      <c r="N684" s="101">
        <f t="shared" ca="1" si="93"/>
        <v>41.382417180135171</v>
      </c>
      <c r="O684" s="101">
        <f t="shared" ca="1" si="87"/>
        <v>0.17652197192211211</v>
      </c>
      <c r="Q684" s="12">
        <f t="shared" ca="1" si="88"/>
        <v>0</v>
      </c>
      <c r="R684" s="101">
        <f t="shared" ca="1" si="89"/>
        <v>0</v>
      </c>
      <c r="S684" s="13"/>
      <c r="T684" s="101">
        <f t="shared" ca="1" si="90"/>
        <v>8.6166934764945732E-2</v>
      </c>
      <c r="U684" s="101">
        <f t="shared" si="91"/>
        <v>0</v>
      </c>
      <c r="V684" s="101">
        <f t="shared" ca="1" si="92"/>
        <v>-45.954267470029748</v>
      </c>
    </row>
    <row r="685" spans="2:22" x14ac:dyDescent="0.3">
      <c r="B685" s="13">
        <v>2023</v>
      </c>
      <c r="C685" s="13">
        <v>1</v>
      </c>
      <c r="D685" s="13">
        <v>26</v>
      </c>
      <c r="E685" s="83" t="s">
        <v>125</v>
      </c>
      <c r="F685" s="13">
        <v>5</v>
      </c>
      <c r="G685" s="13">
        <v>22</v>
      </c>
      <c r="H685" s="13" t="s">
        <v>69</v>
      </c>
      <c r="I685" s="13" t="s">
        <v>54</v>
      </c>
      <c r="J685" s="13"/>
      <c r="K685" s="13" t="s">
        <v>27</v>
      </c>
      <c r="L685" s="12">
        <f t="shared" ca="1" si="85"/>
        <v>2.0534911498346773</v>
      </c>
      <c r="M685" s="101">
        <f t="shared" ca="1" si="86"/>
        <v>0.10815737886179246</v>
      </c>
      <c r="N685" s="101">
        <f t="shared" ca="1" si="93"/>
        <v>41.382417180135171</v>
      </c>
      <c r="O685" s="101">
        <f t="shared" ca="1" si="87"/>
        <v>0.22157169506716168</v>
      </c>
      <c r="Q685" s="12">
        <f t="shared" ca="1" si="88"/>
        <v>0</v>
      </c>
      <c r="R685" s="101">
        <f t="shared" ca="1" si="89"/>
        <v>0</v>
      </c>
      <c r="S685" s="13"/>
      <c r="T685" s="101">
        <f t="shared" ca="1" si="90"/>
        <v>0.10815737886179246</v>
      </c>
      <c r="U685" s="101">
        <f t="shared" si="91"/>
        <v>0</v>
      </c>
      <c r="V685" s="101">
        <f t="shared" ca="1" si="92"/>
        <v>-45.846110091167958</v>
      </c>
    </row>
    <row r="686" spans="2:22" x14ac:dyDescent="0.3">
      <c r="B686" s="13">
        <v>2023</v>
      </c>
      <c r="C686" s="13">
        <v>1</v>
      </c>
      <c r="D686" s="13">
        <v>26</v>
      </c>
      <c r="E686" s="83" t="s">
        <v>125</v>
      </c>
      <c r="F686" s="13">
        <v>5</v>
      </c>
      <c r="G686" s="13">
        <v>23</v>
      </c>
      <c r="H686" s="13" t="s">
        <v>69</v>
      </c>
      <c r="I686" s="13" t="s">
        <v>54</v>
      </c>
      <c r="J686" s="13"/>
      <c r="K686" s="13" t="s">
        <v>27</v>
      </c>
      <c r="L686" s="12">
        <f t="shared" ca="1" si="85"/>
        <v>2.4140636771195667</v>
      </c>
      <c r="M686" s="101">
        <f t="shared" ca="1" si="86"/>
        <v>0.12714873387388759</v>
      </c>
      <c r="N686" s="101">
        <f t="shared" ca="1" si="93"/>
        <v>41.382417180135171</v>
      </c>
      <c r="O686" s="101">
        <f t="shared" ca="1" si="87"/>
        <v>0.26047747076120126</v>
      </c>
      <c r="Q686" s="12">
        <f t="shared" ca="1" si="88"/>
        <v>0</v>
      </c>
      <c r="R686" s="101">
        <f t="shared" ca="1" si="89"/>
        <v>0</v>
      </c>
      <c r="S686" s="13"/>
      <c r="T686" s="101">
        <f t="shared" ca="1" si="90"/>
        <v>0.12714873387388759</v>
      </c>
      <c r="U686" s="101">
        <f t="shared" si="91"/>
        <v>0</v>
      </c>
      <c r="V686" s="101">
        <f t="shared" ca="1" si="92"/>
        <v>-45.71896135729407</v>
      </c>
    </row>
    <row r="687" spans="2:22" x14ac:dyDescent="0.3">
      <c r="B687" s="13">
        <v>2023</v>
      </c>
      <c r="C687" s="13">
        <v>1</v>
      </c>
      <c r="D687" s="13">
        <v>27</v>
      </c>
      <c r="E687" s="83" t="s">
        <v>126</v>
      </c>
      <c r="F687" s="13">
        <v>6</v>
      </c>
      <c r="G687" s="13">
        <v>0</v>
      </c>
      <c r="H687" s="13" t="s">
        <v>69</v>
      </c>
      <c r="I687" s="13" t="s">
        <v>54</v>
      </c>
      <c r="J687" s="13"/>
      <c r="K687" s="13" t="s">
        <v>28</v>
      </c>
      <c r="L687" s="12">
        <f t="shared" ca="1" si="85"/>
        <v>2.3188239082035809</v>
      </c>
      <c r="M687" s="101">
        <f t="shared" ca="1" si="86"/>
        <v>0.12213245524508261</v>
      </c>
      <c r="N687" s="101">
        <f t="shared" ca="1" si="93"/>
        <v>41.382417180135171</v>
      </c>
      <c r="O687" s="101">
        <f t="shared" ca="1" si="87"/>
        <v>0.25020109969516635</v>
      </c>
      <c r="Q687" s="12">
        <f t="shared" ca="1" si="88"/>
        <v>0</v>
      </c>
      <c r="R687" s="101">
        <f t="shared" ca="1" si="89"/>
        <v>0</v>
      </c>
      <c r="S687" s="13"/>
      <c r="T687" s="101">
        <f t="shared" ca="1" si="90"/>
        <v>0.12213245524508261</v>
      </c>
      <c r="U687" s="101">
        <f t="shared" si="91"/>
        <v>0</v>
      </c>
      <c r="V687" s="101">
        <f t="shared" ca="1" si="92"/>
        <v>-45.596828902048991</v>
      </c>
    </row>
    <row r="688" spans="2:22" x14ac:dyDescent="0.3">
      <c r="B688" s="13">
        <v>2023</v>
      </c>
      <c r="C688" s="13">
        <v>1</v>
      </c>
      <c r="D688" s="13">
        <v>27</v>
      </c>
      <c r="E688" s="83" t="s">
        <v>126</v>
      </c>
      <c r="F688" s="13">
        <v>6</v>
      </c>
      <c r="G688" s="13">
        <v>1</v>
      </c>
      <c r="H688" s="13" t="s">
        <v>69</v>
      </c>
      <c r="I688" s="13" t="s">
        <v>54</v>
      </c>
      <c r="J688" s="13"/>
      <c r="K688" s="13" t="s">
        <v>28</v>
      </c>
      <c r="L688" s="12">
        <f t="shared" ca="1" si="85"/>
        <v>1.0774954110165826</v>
      </c>
      <c r="M688" s="101">
        <f t="shared" ca="1" si="86"/>
        <v>5.6751683298243406E-2</v>
      </c>
      <c r="N688" s="101">
        <f t="shared" ca="1" si="93"/>
        <v>41.382417180135171</v>
      </c>
      <c r="O688" s="101">
        <f t="shared" ca="1" si="87"/>
        <v>0.11626175484868927</v>
      </c>
      <c r="Q688" s="12">
        <f t="shared" ca="1" si="88"/>
        <v>0</v>
      </c>
      <c r="R688" s="101">
        <f t="shared" ca="1" si="89"/>
        <v>0</v>
      </c>
      <c r="S688" s="13"/>
      <c r="T688" s="101">
        <f t="shared" ca="1" si="90"/>
        <v>5.6751683298243406E-2</v>
      </c>
      <c r="U688" s="101">
        <f t="shared" si="91"/>
        <v>0</v>
      </c>
      <c r="V688" s="101">
        <f t="shared" ca="1" si="92"/>
        <v>-45.540077218750746</v>
      </c>
    </row>
    <row r="689" spans="2:22" x14ac:dyDescent="0.3">
      <c r="B689" s="13">
        <v>2023</v>
      </c>
      <c r="C689" s="13">
        <v>1</v>
      </c>
      <c r="D689" s="13">
        <v>27</v>
      </c>
      <c r="E689" s="83" t="s">
        <v>126</v>
      </c>
      <c r="F689" s="13">
        <v>6</v>
      </c>
      <c r="G689" s="13">
        <v>2</v>
      </c>
      <c r="H689" s="13" t="s">
        <v>69</v>
      </c>
      <c r="I689" s="13" t="s">
        <v>54</v>
      </c>
      <c r="J689" s="13"/>
      <c r="K689" s="13" t="s">
        <v>28</v>
      </c>
      <c r="L689" s="12">
        <f t="shared" ca="1" si="85"/>
        <v>1.2091621413336859</v>
      </c>
      <c r="M689" s="101">
        <f t="shared" ca="1" si="86"/>
        <v>6.3686569984045246E-2</v>
      </c>
      <c r="N689" s="101">
        <f t="shared" ca="1" si="93"/>
        <v>41.382417180135171</v>
      </c>
      <c r="O689" s="101">
        <f t="shared" ca="1" si="87"/>
        <v>0.13046859504990471</v>
      </c>
      <c r="Q689" s="12">
        <f t="shared" ca="1" si="88"/>
        <v>0</v>
      </c>
      <c r="R689" s="101">
        <f t="shared" ca="1" si="89"/>
        <v>0</v>
      </c>
      <c r="S689" s="13"/>
      <c r="T689" s="101">
        <f t="shared" ca="1" si="90"/>
        <v>6.3686569984045246E-2</v>
      </c>
      <c r="U689" s="101">
        <f t="shared" si="91"/>
        <v>0</v>
      </c>
      <c r="V689" s="101">
        <f t="shared" ca="1" si="92"/>
        <v>-45.476390648766703</v>
      </c>
    </row>
    <row r="690" spans="2:22" x14ac:dyDescent="0.3">
      <c r="B690" s="13">
        <v>2023</v>
      </c>
      <c r="C690" s="13">
        <v>1</v>
      </c>
      <c r="D690" s="13">
        <v>27</v>
      </c>
      <c r="E690" s="83" t="s">
        <v>126</v>
      </c>
      <c r="F690" s="13">
        <v>6</v>
      </c>
      <c r="G690" s="13">
        <v>3</v>
      </c>
      <c r="H690" s="13" t="s">
        <v>69</v>
      </c>
      <c r="I690" s="13" t="s">
        <v>54</v>
      </c>
      <c r="J690" s="13"/>
      <c r="K690" s="13" t="s">
        <v>28</v>
      </c>
      <c r="L690" s="12">
        <f t="shared" ca="1" si="85"/>
        <v>1.2281642794721628</v>
      </c>
      <c r="M690" s="101">
        <f t="shared" ca="1" si="86"/>
        <v>6.4687412599798821E-2</v>
      </c>
      <c r="N690" s="101">
        <f t="shared" ca="1" si="93"/>
        <v>41.382417180135171</v>
      </c>
      <c r="O690" s="101">
        <f t="shared" ca="1" si="87"/>
        <v>0.13251892575504637</v>
      </c>
      <c r="Q690" s="12">
        <f t="shared" ca="1" si="88"/>
        <v>0</v>
      </c>
      <c r="R690" s="101">
        <f t="shared" ca="1" si="89"/>
        <v>0</v>
      </c>
      <c r="S690" s="13"/>
      <c r="T690" s="101">
        <f t="shared" ca="1" si="90"/>
        <v>6.4687412599798821E-2</v>
      </c>
      <c r="U690" s="101">
        <f t="shared" si="91"/>
        <v>0</v>
      </c>
      <c r="V690" s="101">
        <f t="shared" ca="1" si="92"/>
        <v>-45.411703236166908</v>
      </c>
    </row>
    <row r="691" spans="2:22" x14ac:dyDescent="0.3">
      <c r="B691" s="13">
        <v>2023</v>
      </c>
      <c r="C691" s="13">
        <v>1</v>
      </c>
      <c r="D691" s="13">
        <v>27</v>
      </c>
      <c r="E691" s="83" t="s">
        <v>126</v>
      </c>
      <c r="F691" s="13">
        <v>6</v>
      </c>
      <c r="G691" s="13">
        <v>4</v>
      </c>
      <c r="H691" s="13" t="s">
        <v>69</v>
      </c>
      <c r="I691" s="13" t="s">
        <v>54</v>
      </c>
      <c r="J691" s="13"/>
      <c r="K691" s="13" t="s">
        <v>28</v>
      </c>
      <c r="L691" s="12">
        <f t="shared" ca="1" si="85"/>
        <v>1.2589626631121347</v>
      </c>
      <c r="M691" s="101">
        <f t="shared" ca="1" si="86"/>
        <v>6.6309563466116134E-2</v>
      </c>
      <c r="N691" s="101">
        <f t="shared" ca="1" si="93"/>
        <v>41.382417180135171</v>
      </c>
      <c r="O691" s="101">
        <f t="shared" ca="1" si="87"/>
        <v>0.13584207134979934</v>
      </c>
      <c r="Q691" s="12">
        <f t="shared" ca="1" si="88"/>
        <v>0</v>
      </c>
      <c r="R691" s="101">
        <f t="shared" ca="1" si="89"/>
        <v>0</v>
      </c>
      <c r="S691" s="13"/>
      <c r="T691" s="101">
        <f t="shared" ca="1" si="90"/>
        <v>6.6309563466116134E-2</v>
      </c>
      <c r="U691" s="101">
        <f t="shared" si="91"/>
        <v>0</v>
      </c>
      <c r="V691" s="101">
        <f t="shared" ca="1" si="92"/>
        <v>-45.345393672700794</v>
      </c>
    </row>
    <row r="692" spans="2:22" x14ac:dyDescent="0.3">
      <c r="B692" s="13">
        <v>2023</v>
      </c>
      <c r="C692" s="13">
        <v>1</v>
      </c>
      <c r="D692" s="13">
        <v>27</v>
      </c>
      <c r="E692" s="83" t="s">
        <v>126</v>
      </c>
      <c r="F692" s="13">
        <v>6</v>
      </c>
      <c r="G692" s="13">
        <v>5</v>
      </c>
      <c r="H692" s="13" t="s">
        <v>69</v>
      </c>
      <c r="I692" s="13" t="s">
        <v>54</v>
      </c>
      <c r="J692" s="13"/>
      <c r="K692" s="13" t="s">
        <v>28</v>
      </c>
      <c r="L692" s="12">
        <f t="shared" ca="1" si="85"/>
        <v>1.3734592345377656</v>
      </c>
      <c r="M692" s="101">
        <f t="shared" ca="1" si="86"/>
        <v>7.2340097883104124E-2</v>
      </c>
      <c r="N692" s="101">
        <f t="shared" ca="1" si="93"/>
        <v>41.382417180135171</v>
      </c>
      <c r="O692" s="101">
        <f t="shared" ca="1" si="87"/>
        <v>0.1481962514066249</v>
      </c>
      <c r="Q692" s="12">
        <f t="shared" ca="1" si="88"/>
        <v>0</v>
      </c>
      <c r="R692" s="101">
        <f t="shared" ca="1" si="89"/>
        <v>0</v>
      </c>
      <c r="S692" s="13"/>
      <c r="T692" s="101">
        <f t="shared" ca="1" si="90"/>
        <v>7.2340097883104124E-2</v>
      </c>
      <c r="U692" s="101">
        <f t="shared" si="91"/>
        <v>0</v>
      </c>
      <c r="V692" s="101">
        <f t="shared" ca="1" si="92"/>
        <v>-45.273053574817688</v>
      </c>
    </row>
    <row r="693" spans="2:22" x14ac:dyDescent="0.3">
      <c r="B693" s="13">
        <v>2023</v>
      </c>
      <c r="C693" s="13">
        <v>1</v>
      </c>
      <c r="D693" s="13">
        <v>27</v>
      </c>
      <c r="E693" s="83" t="s">
        <v>126</v>
      </c>
      <c r="F693" s="13">
        <v>6</v>
      </c>
      <c r="G693" s="13">
        <v>6</v>
      </c>
      <c r="H693" s="13" t="s">
        <v>69</v>
      </c>
      <c r="I693" s="13" t="s">
        <v>54</v>
      </c>
      <c r="J693" s="13"/>
      <c r="K693" s="13" t="s">
        <v>28</v>
      </c>
      <c r="L693" s="12">
        <f t="shared" ca="1" si="85"/>
        <v>1.0047747614137827</v>
      </c>
      <c r="M693" s="101">
        <f t="shared" ca="1" si="86"/>
        <v>5.2921486683663942E-2</v>
      </c>
      <c r="N693" s="101">
        <f t="shared" ca="1" si="93"/>
        <v>41.382417180135171</v>
      </c>
      <c r="O693" s="101">
        <f t="shared" ca="1" si="87"/>
        <v>0.10841519675654715</v>
      </c>
      <c r="Q693" s="12">
        <f t="shared" ca="1" si="88"/>
        <v>0</v>
      </c>
      <c r="R693" s="101">
        <f t="shared" ca="1" si="89"/>
        <v>0</v>
      </c>
      <c r="S693" s="13"/>
      <c r="T693" s="101">
        <f t="shared" ca="1" si="90"/>
        <v>5.2921486683663942E-2</v>
      </c>
      <c r="U693" s="101">
        <f t="shared" si="91"/>
        <v>0</v>
      </c>
      <c r="V693" s="101">
        <f t="shared" ca="1" si="92"/>
        <v>-45.220132088134022</v>
      </c>
    </row>
    <row r="694" spans="2:22" x14ac:dyDescent="0.3">
      <c r="B694" s="13">
        <v>2023</v>
      </c>
      <c r="C694" s="13">
        <v>1</v>
      </c>
      <c r="D694" s="13">
        <v>27</v>
      </c>
      <c r="E694" s="83" t="s">
        <v>126</v>
      </c>
      <c r="F694" s="13">
        <v>6</v>
      </c>
      <c r="G694" s="13">
        <v>7</v>
      </c>
      <c r="H694" s="13" t="s">
        <v>69</v>
      </c>
      <c r="I694" s="13" t="s">
        <v>54</v>
      </c>
      <c r="J694" s="13"/>
      <c r="K694" s="13" t="s">
        <v>28</v>
      </c>
      <c r="L694" s="12">
        <f t="shared" ca="1" si="85"/>
        <v>1.3997795862260813</v>
      </c>
      <c r="M694" s="101">
        <f t="shared" ca="1" si="86"/>
        <v>7.3726390806527708E-2</v>
      </c>
      <c r="N694" s="101">
        <f t="shared" ca="1" si="93"/>
        <v>41.382417180135171</v>
      </c>
      <c r="O694" s="101">
        <f t="shared" ca="1" si="87"/>
        <v>0.15103621735379416</v>
      </c>
      <c r="Q694" s="12">
        <f t="shared" ca="1" si="88"/>
        <v>3.9710418247993244</v>
      </c>
      <c r="R694" s="101">
        <f t="shared" ca="1" si="89"/>
        <v>0.21765734849522503</v>
      </c>
      <c r="S694" s="13"/>
      <c r="T694" s="101">
        <f t="shared" ca="1" si="90"/>
        <v>0</v>
      </c>
      <c r="U694" s="101">
        <f t="shared" si="91"/>
        <v>0</v>
      </c>
      <c r="V694" s="101">
        <f t="shared" ca="1" si="92"/>
        <v>-45.655446785124468</v>
      </c>
    </row>
    <row r="695" spans="2:22" x14ac:dyDescent="0.3">
      <c r="B695" s="13">
        <v>2023</v>
      </c>
      <c r="C695" s="13">
        <v>1</v>
      </c>
      <c r="D695" s="13">
        <v>27</v>
      </c>
      <c r="E695" s="83" t="s">
        <v>126</v>
      </c>
      <c r="F695" s="13">
        <v>6</v>
      </c>
      <c r="G695" s="13">
        <v>8</v>
      </c>
      <c r="H695" s="13" t="s">
        <v>69</v>
      </c>
      <c r="I695" s="13" t="s">
        <v>54</v>
      </c>
      <c r="J695" s="13"/>
      <c r="K695" s="13" t="s">
        <v>28</v>
      </c>
      <c r="L695" s="12">
        <f t="shared" ca="1" si="85"/>
        <v>1.7521433530350616</v>
      </c>
      <c r="M695" s="101">
        <f t="shared" ca="1" si="86"/>
        <v>9.2285390404356696E-2</v>
      </c>
      <c r="N695" s="101">
        <f t="shared" ca="1" si="93"/>
        <v>41.382417180135171</v>
      </c>
      <c r="O695" s="101">
        <f t="shared" ca="1" si="87"/>
        <v>0.18905626779248313</v>
      </c>
      <c r="Q695" s="12">
        <f t="shared" ca="1" si="88"/>
        <v>4.6033337720169891</v>
      </c>
      <c r="R695" s="101">
        <f t="shared" ca="1" si="89"/>
        <v>0.24135326896682016</v>
      </c>
      <c r="S695" s="13"/>
      <c r="T695" s="101">
        <f t="shared" ca="1" si="90"/>
        <v>0</v>
      </c>
      <c r="U695" s="101">
        <f t="shared" si="91"/>
        <v>0</v>
      </c>
      <c r="V695" s="101">
        <f t="shared" ca="1" si="92"/>
        <v>-46.138153323058106</v>
      </c>
    </row>
    <row r="696" spans="2:22" x14ac:dyDescent="0.3">
      <c r="B696" s="13">
        <v>2023</v>
      </c>
      <c r="C696" s="13">
        <v>1</v>
      </c>
      <c r="D696" s="13">
        <v>27</v>
      </c>
      <c r="E696" s="83" t="s">
        <v>126</v>
      </c>
      <c r="F696" s="13">
        <v>6</v>
      </c>
      <c r="G696" s="13">
        <v>9</v>
      </c>
      <c r="H696" s="13" t="s">
        <v>69</v>
      </c>
      <c r="I696" s="13" t="s">
        <v>54</v>
      </c>
      <c r="J696" s="13"/>
      <c r="K696" s="13" t="s">
        <v>28</v>
      </c>
      <c r="L696" s="12">
        <f t="shared" ca="1" si="85"/>
        <v>1.6317535334704047</v>
      </c>
      <c r="M696" s="101">
        <f t="shared" ca="1" si="86"/>
        <v>8.5944458607886215E-2</v>
      </c>
      <c r="N696" s="101">
        <f t="shared" ca="1" si="93"/>
        <v>41.382417180135171</v>
      </c>
      <c r="O696" s="101">
        <f t="shared" ca="1" si="87"/>
        <v>0.17606620626145666</v>
      </c>
      <c r="Q696" s="12">
        <f t="shared" ca="1" si="88"/>
        <v>5.6000000000000005</v>
      </c>
      <c r="R696" s="101">
        <f t="shared" ca="1" si="89"/>
        <v>0.3359120633917303</v>
      </c>
      <c r="S696" s="13"/>
      <c r="T696" s="101">
        <f t="shared" ca="1" si="90"/>
        <v>0</v>
      </c>
      <c r="U696" s="101">
        <f t="shared" si="91"/>
        <v>0</v>
      </c>
      <c r="V696" s="101">
        <f t="shared" ca="1" si="92"/>
        <v>-46.809977449841568</v>
      </c>
    </row>
    <row r="697" spans="2:22" x14ac:dyDescent="0.3">
      <c r="B697" s="13">
        <v>2023</v>
      </c>
      <c r="C697" s="13">
        <v>1</v>
      </c>
      <c r="D697" s="13">
        <v>27</v>
      </c>
      <c r="E697" s="83" t="s">
        <v>126</v>
      </c>
      <c r="F697" s="13">
        <v>6</v>
      </c>
      <c r="G697" s="13">
        <v>10</v>
      </c>
      <c r="H697" s="13" t="s">
        <v>70</v>
      </c>
      <c r="I697" s="13" t="s">
        <v>54</v>
      </c>
      <c r="J697" s="13"/>
      <c r="K697" s="13" t="s">
        <v>28</v>
      </c>
      <c r="L697" s="12">
        <f t="shared" ca="1" si="85"/>
        <v>1.7062564385862788</v>
      </c>
      <c r="M697" s="101">
        <f t="shared" ca="1" si="86"/>
        <v>5.4020078845641591E-2</v>
      </c>
      <c r="N697" s="101">
        <f t="shared" ca="1" si="93"/>
        <v>41.382417180135171</v>
      </c>
      <c r="O697" s="101">
        <f t="shared" ca="1" si="87"/>
        <v>5.4020078845641591E-2</v>
      </c>
      <c r="Q697" s="12">
        <f t="shared" ca="1" si="88"/>
        <v>0</v>
      </c>
      <c r="R697" s="101">
        <f t="shared" ca="1" si="89"/>
        <v>0</v>
      </c>
      <c r="S697" s="13"/>
      <c r="T697" s="101">
        <f t="shared" ca="1" si="90"/>
        <v>5.4020078845641591E-2</v>
      </c>
      <c r="U697" s="101">
        <f t="shared" si="91"/>
        <v>0</v>
      </c>
      <c r="V697" s="101">
        <f t="shared" ca="1" si="92"/>
        <v>-46.75595737099593</v>
      </c>
    </row>
    <row r="698" spans="2:22" x14ac:dyDescent="0.3">
      <c r="B698" s="13">
        <v>2023</v>
      </c>
      <c r="C698" s="13">
        <v>1</v>
      </c>
      <c r="D698" s="13">
        <v>27</v>
      </c>
      <c r="E698" s="83" t="s">
        <v>126</v>
      </c>
      <c r="F698" s="13">
        <v>6</v>
      </c>
      <c r="G698" s="13">
        <v>11</v>
      </c>
      <c r="H698" s="13" t="s">
        <v>70</v>
      </c>
      <c r="I698" s="13" t="s">
        <v>54</v>
      </c>
      <c r="J698" s="13"/>
      <c r="K698" s="13" t="s">
        <v>28</v>
      </c>
      <c r="L698" s="12">
        <f t="shared" ca="1" si="85"/>
        <v>1.7157876107223125</v>
      </c>
      <c r="M698" s="101">
        <f t="shared" ca="1" si="86"/>
        <v>5.4321835755468416E-2</v>
      </c>
      <c r="N698" s="101">
        <f t="shared" ca="1" si="93"/>
        <v>41.382417180135171</v>
      </c>
      <c r="O698" s="101">
        <f t="shared" ca="1" si="87"/>
        <v>5.4321835755468416E-2</v>
      </c>
      <c r="Q698" s="12">
        <f t="shared" ca="1" si="88"/>
        <v>5.6000000000000005</v>
      </c>
      <c r="R698" s="101">
        <f t="shared" ca="1" si="89"/>
        <v>0.3287985787523563</v>
      </c>
      <c r="S698" s="13"/>
      <c r="T698" s="101">
        <f t="shared" ca="1" si="90"/>
        <v>0</v>
      </c>
      <c r="U698" s="101">
        <f t="shared" si="91"/>
        <v>0</v>
      </c>
      <c r="V698" s="101">
        <f t="shared" ca="1" si="92"/>
        <v>-47.41355452850064</v>
      </c>
    </row>
    <row r="699" spans="2:22" x14ac:dyDescent="0.3">
      <c r="B699" s="13">
        <v>2023</v>
      </c>
      <c r="C699" s="13">
        <v>1</v>
      </c>
      <c r="D699" s="13">
        <v>27</v>
      </c>
      <c r="E699" s="83" t="s">
        <v>126</v>
      </c>
      <c r="F699" s="13">
        <v>6</v>
      </c>
      <c r="G699" s="13">
        <v>12</v>
      </c>
      <c r="H699" s="13" t="s">
        <v>70</v>
      </c>
      <c r="I699" s="13" t="s">
        <v>54</v>
      </c>
      <c r="J699" s="13"/>
      <c r="K699" s="13" t="s">
        <v>28</v>
      </c>
      <c r="L699" s="12">
        <f t="shared" ca="1" si="85"/>
        <v>2.169835954659459</v>
      </c>
      <c r="M699" s="101">
        <f t="shared" ca="1" si="86"/>
        <v>6.8697006324518473E-2</v>
      </c>
      <c r="N699" s="101">
        <f t="shared" ca="1" si="93"/>
        <v>41.382417180135171</v>
      </c>
      <c r="O699" s="101">
        <f t="shared" ca="1" si="87"/>
        <v>6.8697006324518473E-2</v>
      </c>
      <c r="Q699" s="12">
        <f t="shared" ca="1" si="88"/>
        <v>5.6000000000000005</v>
      </c>
      <c r="R699" s="101">
        <f t="shared" ca="1" si="89"/>
        <v>0.29036338643807685</v>
      </c>
      <c r="S699" s="13"/>
      <c r="T699" s="101">
        <f t="shared" ca="1" si="90"/>
        <v>0</v>
      </c>
      <c r="U699" s="101">
        <f t="shared" si="91"/>
        <v>0</v>
      </c>
      <c r="V699" s="101">
        <f t="shared" ca="1" si="92"/>
        <v>-47.994281301376787</v>
      </c>
    </row>
    <row r="700" spans="2:22" x14ac:dyDescent="0.3">
      <c r="B700" s="13">
        <v>2023</v>
      </c>
      <c r="C700" s="13">
        <v>1</v>
      </c>
      <c r="D700" s="13">
        <v>27</v>
      </c>
      <c r="E700" s="83" t="s">
        <v>126</v>
      </c>
      <c r="F700" s="13">
        <v>6</v>
      </c>
      <c r="G700" s="13">
        <v>13</v>
      </c>
      <c r="H700" s="13" t="s">
        <v>70</v>
      </c>
      <c r="I700" s="13" t="s">
        <v>54</v>
      </c>
      <c r="J700" s="13"/>
      <c r="K700" s="13" t="s">
        <v>28</v>
      </c>
      <c r="L700" s="12">
        <f t="shared" ca="1" si="85"/>
        <v>1.2664478398207921</v>
      </c>
      <c r="M700" s="101">
        <f t="shared" ca="1" si="86"/>
        <v>4.0095738608726277E-2</v>
      </c>
      <c r="N700" s="101">
        <f t="shared" ca="1" si="93"/>
        <v>41.382417180135171</v>
      </c>
      <c r="O700" s="101">
        <f t="shared" ca="1" si="87"/>
        <v>4.0095738608726277E-2</v>
      </c>
      <c r="Q700" s="12">
        <f t="shared" ca="1" si="88"/>
        <v>5.6000000000000005</v>
      </c>
      <c r="R700" s="101">
        <f t="shared" ca="1" si="89"/>
        <v>0.36683519035917</v>
      </c>
      <c r="S700" s="13"/>
      <c r="T700" s="101">
        <f t="shared" ca="1" si="90"/>
        <v>0</v>
      </c>
      <c r="U700" s="101">
        <f t="shared" si="91"/>
        <v>0</v>
      </c>
      <c r="V700" s="101">
        <f t="shared" ca="1" si="92"/>
        <v>-48.727951682095124</v>
      </c>
    </row>
    <row r="701" spans="2:22" x14ac:dyDescent="0.3">
      <c r="B701" s="13">
        <v>2023</v>
      </c>
      <c r="C701" s="13">
        <v>1</v>
      </c>
      <c r="D701" s="13">
        <v>27</v>
      </c>
      <c r="E701" s="83" t="s">
        <v>126</v>
      </c>
      <c r="F701" s="13">
        <v>6</v>
      </c>
      <c r="G701" s="13">
        <v>14</v>
      </c>
      <c r="H701" s="13" t="s">
        <v>70</v>
      </c>
      <c r="I701" s="13" t="s">
        <v>54</v>
      </c>
      <c r="J701" s="13"/>
      <c r="K701" s="13" t="s">
        <v>28</v>
      </c>
      <c r="L701" s="12">
        <f t="shared" ca="1" si="85"/>
        <v>1.832868612516884</v>
      </c>
      <c r="M701" s="101">
        <f t="shared" ca="1" si="86"/>
        <v>5.8028620272284552E-2</v>
      </c>
      <c r="N701" s="101">
        <f t="shared" ca="1" si="93"/>
        <v>41.382417180135171</v>
      </c>
      <c r="O701" s="101">
        <f t="shared" ca="1" si="87"/>
        <v>5.8028620272284552E-2</v>
      </c>
      <c r="Q701" s="12">
        <f t="shared" ca="1" si="88"/>
        <v>2.3689338595838314</v>
      </c>
      <c r="R701" s="101">
        <f t="shared" ca="1" si="89"/>
        <v>4.5377923164217099E-2</v>
      </c>
      <c r="S701" s="13"/>
      <c r="T701" s="101">
        <f t="shared" ca="1" si="90"/>
        <v>0</v>
      </c>
      <c r="U701" s="101">
        <f t="shared" si="91"/>
        <v>0</v>
      </c>
      <c r="V701" s="101">
        <f t="shared" ca="1" si="92"/>
        <v>-48.818707528423559</v>
      </c>
    </row>
    <row r="702" spans="2:22" x14ac:dyDescent="0.3">
      <c r="B702" s="13">
        <v>2023</v>
      </c>
      <c r="C702" s="13">
        <v>1</v>
      </c>
      <c r="D702" s="13">
        <v>27</v>
      </c>
      <c r="E702" s="83" t="s">
        <v>126</v>
      </c>
      <c r="F702" s="13">
        <v>6</v>
      </c>
      <c r="G702" s="13">
        <v>15</v>
      </c>
      <c r="H702" s="13" t="s">
        <v>70</v>
      </c>
      <c r="I702" s="13" t="s">
        <v>54</v>
      </c>
      <c r="J702" s="13"/>
      <c r="K702" s="13" t="s">
        <v>28</v>
      </c>
      <c r="L702" s="12">
        <f t="shared" ca="1" si="85"/>
        <v>2.1056285258479703</v>
      </c>
      <c r="M702" s="101">
        <f t="shared" ca="1" si="86"/>
        <v>6.6664199128346743E-2</v>
      </c>
      <c r="N702" s="101">
        <f t="shared" ca="1" si="93"/>
        <v>41.382417180135171</v>
      </c>
      <c r="O702" s="101">
        <f t="shared" ca="1" si="87"/>
        <v>6.6664199128346743E-2</v>
      </c>
      <c r="Q702" s="12">
        <f t="shared" ca="1" si="88"/>
        <v>1.7174581527668384</v>
      </c>
      <c r="R702" s="101">
        <f t="shared" ca="1" si="89"/>
        <v>0</v>
      </c>
      <c r="S702" s="13"/>
      <c r="T702" s="101">
        <f t="shared" ca="1" si="90"/>
        <v>1.2289474011748637E-2</v>
      </c>
      <c r="U702" s="101">
        <f t="shared" si="91"/>
        <v>0</v>
      </c>
      <c r="V702" s="101">
        <f t="shared" ca="1" si="92"/>
        <v>-48.806418054411807</v>
      </c>
    </row>
    <row r="703" spans="2:22" x14ac:dyDescent="0.3">
      <c r="B703" s="13">
        <v>2023</v>
      </c>
      <c r="C703" s="13">
        <v>1</v>
      </c>
      <c r="D703" s="13">
        <v>27</v>
      </c>
      <c r="E703" s="83" t="s">
        <v>126</v>
      </c>
      <c r="F703" s="13">
        <v>6</v>
      </c>
      <c r="G703" s="13">
        <v>16</v>
      </c>
      <c r="H703" s="13" t="s">
        <v>71</v>
      </c>
      <c r="I703" s="13" t="s">
        <v>54</v>
      </c>
      <c r="J703" s="13"/>
      <c r="K703" s="13" t="s">
        <v>28</v>
      </c>
      <c r="L703" s="12">
        <f t="shared" ca="1" si="85"/>
        <v>1.6211434933659097</v>
      </c>
      <c r="M703" s="101">
        <f t="shared" ca="1" si="86"/>
        <v>0.1412178097071044</v>
      </c>
      <c r="N703" s="101">
        <f t="shared" ca="1" si="93"/>
        <v>41.702457924783822</v>
      </c>
      <c r="O703" s="101">
        <f t="shared" ca="1" si="87"/>
        <v>0.45691929360518163</v>
      </c>
      <c r="Q703" s="12">
        <f t="shared" ca="1" si="88"/>
        <v>5.6000000000000005</v>
      </c>
      <c r="R703" s="101">
        <f t="shared" ca="1" si="89"/>
        <v>0.33681020328657579</v>
      </c>
      <c r="S703" s="13"/>
      <c r="T703" s="101">
        <f t="shared" ca="1" si="90"/>
        <v>0</v>
      </c>
      <c r="U703" s="101">
        <f t="shared" ca="1" si="91"/>
        <v>0.32004074464865334</v>
      </c>
      <c r="V703" s="101">
        <f t="shared" ca="1" si="92"/>
        <v>-49.159997716336306</v>
      </c>
    </row>
    <row r="704" spans="2:22" x14ac:dyDescent="0.3">
      <c r="B704" s="13">
        <v>2023</v>
      </c>
      <c r="C704" s="13">
        <v>1</v>
      </c>
      <c r="D704" s="13">
        <v>27</v>
      </c>
      <c r="E704" s="83" t="s">
        <v>126</v>
      </c>
      <c r="F704" s="13">
        <v>6</v>
      </c>
      <c r="G704" s="13">
        <v>17</v>
      </c>
      <c r="H704" s="13" t="s">
        <v>71</v>
      </c>
      <c r="I704" s="13" t="s">
        <v>54</v>
      </c>
      <c r="J704" s="13"/>
      <c r="K704" s="13" t="s">
        <v>28</v>
      </c>
      <c r="L704" s="12">
        <f t="shared" ref="L704:L767" ca="1" si="94">IF(K704="Weekday",_xlfn.NORM.INV(RAND(),VLOOKUP(G704,$J$5:$N$28,4),VLOOKUP(G704,$J$5:$N$28,5)),_xlfn.NORM.INV(RAND(),VLOOKUP(G704,$P$5:$T$28,4),VLOOKUP(G704,$P$5:$T$28,5)))*VLOOKUP(C704,$P$32:$R$43,3)</f>
        <v>2.3983357339438762</v>
      </c>
      <c r="M704" s="101">
        <f t="shared" ref="M704:M767" ca="1" si="95">IF(I704="Winter",VLOOKUP(G704,$J$40:$L$43,3),VLOOKUP(G704,$J$40:$L$43,2))*L704</f>
        <v>0.20891902578385108</v>
      </c>
      <c r="N704" s="101">
        <f t="shared" ca="1" si="93"/>
        <v>42.175929370926575</v>
      </c>
      <c r="O704" s="101">
        <f t="shared" ref="O704:O767" ca="1" si="96">IF(I704="Winter",VLOOKUP(G704,$J$46:$L$49,3),VLOOKUP(G704,$J$46:$L$49,2))*L704</f>
        <v>0.67597092661208147</v>
      </c>
      <c r="Q704" s="12">
        <f t="shared" ref="Q704:Q767" ca="1" si="97">MIN(MAX(AND(IF(G704&gt;=VLOOKUP(C704,$O$46:$T$57,5),1,0),IF(G704&lt;=VLOOKUP(C704,$O$46:$T$57,6),1,0))*$G$50*_xlfn.NORM.INV(RAND(),VLOOKUP(C704,$B$4:$F$15,4),VLOOKUP(C704,$B$4:$F$15,4)),0),0.2)*$G$51</f>
        <v>0</v>
      </c>
      <c r="R704" s="101">
        <f t="shared" ref="R704:R767" ca="1" si="98">MAX(Q704-L704,0)*$G$52</f>
        <v>0</v>
      </c>
      <c r="S704" s="13"/>
      <c r="T704" s="101">
        <f t="shared" ref="T704:T767" ca="1" si="99">MAX(L704-Q704,0)*IF(I704="Winter",VLOOKUP(G704,$J$40:$L$43,3),VLOOKUP(G704,$J$40:$L$43,2))</f>
        <v>0.20891902578385108</v>
      </c>
      <c r="U704" s="101">
        <f t="shared" ca="1" si="91"/>
        <v>0.4734714461427536</v>
      </c>
      <c r="V704" s="101">
        <f t="shared" ca="1" si="92"/>
        <v>-48.477607244409704</v>
      </c>
    </row>
    <row r="705" spans="2:22" x14ac:dyDescent="0.3">
      <c r="B705" s="13">
        <v>2023</v>
      </c>
      <c r="C705" s="13">
        <v>1</v>
      </c>
      <c r="D705" s="13">
        <v>27</v>
      </c>
      <c r="E705" s="83" t="s">
        <v>126</v>
      </c>
      <c r="F705" s="13">
        <v>6</v>
      </c>
      <c r="G705" s="13">
        <v>18</v>
      </c>
      <c r="H705" s="13" t="s">
        <v>71</v>
      </c>
      <c r="I705" s="13" t="s">
        <v>54</v>
      </c>
      <c r="J705" s="13"/>
      <c r="K705" s="13" t="s">
        <v>28</v>
      </c>
      <c r="L705" s="12">
        <f t="shared" ca="1" si="94"/>
        <v>2.1904986665492352</v>
      </c>
      <c r="M705" s="101">
        <f t="shared" ca="1" si="95"/>
        <v>0.19081433884310389</v>
      </c>
      <c r="N705" s="101">
        <f t="shared" ca="1" si="93"/>
        <v>42.608370316014501</v>
      </c>
      <c r="O705" s="101">
        <f t="shared" ca="1" si="96"/>
        <v>0.61739204916690194</v>
      </c>
      <c r="Q705" s="12">
        <f t="shared" ca="1" si="97"/>
        <v>0</v>
      </c>
      <c r="R705" s="101">
        <f t="shared" ca="1" si="98"/>
        <v>0</v>
      </c>
      <c r="S705" s="13"/>
      <c r="T705" s="101">
        <f t="shared" ca="1" si="99"/>
        <v>0.19081433884310389</v>
      </c>
      <c r="U705" s="101">
        <f t="shared" ref="U705:U768" ca="1" si="100">IF(H705="On-Peak",IF(I705="Winter",((L705*$D$48)/60),((L705*$D$47)/60)),0)</f>
        <v>0.43244094508792824</v>
      </c>
      <c r="V705" s="101">
        <f t="shared" ref="V705:V768" ca="1" si="101">V704+MAX(T705-R705,0)-MAX(R705-T705,0)+MAX(U705-R705,0)-MAX(R705-U705,0)</f>
        <v>-47.854351960478674</v>
      </c>
    </row>
    <row r="706" spans="2:22" x14ac:dyDescent="0.3">
      <c r="B706" s="13">
        <v>2023</v>
      </c>
      <c r="C706" s="13">
        <v>1</v>
      </c>
      <c r="D706" s="13">
        <v>27</v>
      </c>
      <c r="E706" s="83" t="s">
        <v>126</v>
      </c>
      <c r="F706" s="13">
        <v>6</v>
      </c>
      <c r="G706" s="13">
        <v>19</v>
      </c>
      <c r="H706" s="13" t="s">
        <v>71</v>
      </c>
      <c r="I706" s="13" t="s">
        <v>54</v>
      </c>
      <c r="J706" s="13"/>
      <c r="K706" s="13" t="s">
        <v>28</v>
      </c>
      <c r="L706" s="12">
        <f t="shared" ca="1" si="94"/>
        <v>2.1254855275704423</v>
      </c>
      <c r="M706" s="101">
        <f t="shared" ca="1" si="95"/>
        <v>0.18515104430666124</v>
      </c>
      <c r="N706" s="101">
        <f t="shared" ca="1" si="93"/>
        <v>43.027976583915702</v>
      </c>
      <c r="O706" s="101">
        <f t="shared" ca="1" si="96"/>
        <v>0.59906809594572918</v>
      </c>
      <c r="Q706" s="12">
        <f t="shared" ca="1" si="97"/>
        <v>0</v>
      </c>
      <c r="R706" s="101">
        <f t="shared" ca="1" si="98"/>
        <v>0</v>
      </c>
      <c r="S706" s="13"/>
      <c r="T706" s="101">
        <f t="shared" ca="1" si="99"/>
        <v>0.18515104430666124</v>
      </c>
      <c r="U706" s="101">
        <f t="shared" ca="1" si="100"/>
        <v>0.41960626790119815</v>
      </c>
      <c r="V706" s="101">
        <f t="shared" ca="1" si="101"/>
        <v>-47.249594648270808</v>
      </c>
    </row>
    <row r="707" spans="2:22" x14ac:dyDescent="0.3">
      <c r="B707" s="13">
        <v>2023</v>
      </c>
      <c r="C707" s="13">
        <v>1</v>
      </c>
      <c r="D707" s="13">
        <v>27</v>
      </c>
      <c r="E707" s="83" t="s">
        <v>126</v>
      </c>
      <c r="F707" s="13">
        <v>6</v>
      </c>
      <c r="G707" s="13">
        <v>20</v>
      </c>
      <c r="H707" s="13" t="s">
        <v>69</v>
      </c>
      <c r="I707" s="13" t="s">
        <v>54</v>
      </c>
      <c r="J707" s="13"/>
      <c r="K707" s="13" t="s">
        <v>28</v>
      </c>
      <c r="L707" s="12">
        <f t="shared" ca="1" si="94"/>
        <v>2.4172276254779215</v>
      </c>
      <c r="M707" s="101">
        <f t="shared" ca="1" si="95"/>
        <v>0.12731537903392212</v>
      </c>
      <c r="N707" s="101">
        <f t="shared" ca="1" si="93"/>
        <v>43.027976583915702</v>
      </c>
      <c r="O707" s="101">
        <f t="shared" ca="1" si="96"/>
        <v>0.26081886078906774</v>
      </c>
      <c r="Q707" s="12">
        <f t="shared" ca="1" si="97"/>
        <v>0</v>
      </c>
      <c r="R707" s="101">
        <f t="shared" ca="1" si="98"/>
        <v>0</v>
      </c>
      <c r="S707" s="13"/>
      <c r="T707" s="101">
        <f t="shared" ca="1" si="99"/>
        <v>0.12731537903392212</v>
      </c>
      <c r="U707" s="101">
        <f t="shared" si="100"/>
        <v>0</v>
      </c>
      <c r="V707" s="101">
        <f t="shared" ca="1" si="101"/>
        <v>-47.122279269236884</v>
      </c>
    </row>
    <row r="708" spans="2:22" x14ac:dyDescent="0.3">
      <c r="B708" s="13">
        <v>2023</v>
      </c>
      <c r="C708" s="13">
        <v>1</v>
      </c>
      <c r="D708" s="13">
        <v>27</v>
      </c>
      <c r="E708" s="83" t="s">
        <v>126</v>
      </c>
      <c r="F708" s="13">
        <v>6</v>
      </c>
      <c r="G708" s="13">
        <v>21</v>
      </c>
      <c r="H708" s="13" t="s">
        <v>69</v>
      </c>
      <c r="I708" s="13" t="s">
        <v>54</v>
      </c>
      <c r="J708" s="13"/>
      <c r="K708" s="13" t="s">
        <v>28</v>
      </c>
      <c r="L708" s="12">
        <f t="shared" ca="1" si="94"/>
        <v>1.4892340541723001</v>
      </c>
      <c r="M708" s="101">
        <f t="shared" ca="1" si="95"/>
        <v>7.8437957633255048E-2</v>
      </c>
      <c r="N708" s="101">
        <f t="shared" ca="1" si="93"/>
        <v>43.027976583915702</v>
      </c>
      <c r="O708" s="101">
        <f t="shared" ca="1" si="96"/>
        <v>0.16068835444519117</v>
      </c>
      <c r="Q708" s="12">
        <f t="shared" ca="1" si="97"/>
        <v>0</v>
      </c>
      <c r="R708" s="101">
        <f t="shared" ca="1" si="98"/>
        <v>0</v>
      </c>
      <c r="S708" s="13"/>
      <c r="T708" s="101">
        <f t="shared" ca="1" si="99"/>
        <v>7.8437957633255048E-2</v>
      </c>
      <c r="U708" s="101">
        <f t="shared" si="100"/>
        <v>0</v>
      </c>
      <c r="V708" s="101">
        <f t="shared" ca="1" si="101"/>
        <v>-47.043841311603629</v>
      </c>
    </row>
    <row r="709" spans="2:22" x14ac:dyDescent="0.3">
      <c r="B709" s="13">
        <v>2023</v>
      </c>
      <c r="C709" s="13">
        <v>1</v>
      </c>
      <c r="D709" s="13">
        <v>27</v>
      </c>
      <c r="E709" s="83" t="s">
        <v>126</v>
      </c>
      <c r="F709" s="13">
        <v>6</v>
      </c>
      <c r="G709" s="13">
        <v>22</v>
      </c>
      <c r="H709" s="13" t="s">
        <v>69</v>
      </c>
      <c r="I709" s="13" t="s">
        <v>54</v>
      </c>
      <c r="J709" s="13"/>
      <c r="K709" s="13" t="s">
        <v>28</v>
      </c>
      <c r="L709" s="12">
        <f t="shared" ca="1" si="94"/>
        <v>2.6354948917677778</v>
      </c>
      <c r="M709" s="101">
        <f t="shared" ca="1" si="95"/>
        <v>0.13881151594940885</v>
      </c>
      <c r="N709" s="101">
        <f t="shared" ca="1" si="93"/>
        <v>43.027976583915702</v>
      </c>
      <c r="O709" s="101">
        <f t="shared" ca="1" si="96"/>
        <v>0.28436989882174324</v>
      </c>
      <c r="Q709" s="12">
        <f t="shared" ca="1" si="97"/>
        <v>0</v>
      </c>
      <c r="R709" s="101">
        <f t="shared" ca="1" si="98"/>
        <v>0</v>
      </c>
      <c r="S709" s="13"/>
      <c r="T709" s="101">
        <f t="shared" ca="1" si="99"/>
        <v>0.13881151594940885</v>
      </c>
      <c r="U709" s="101">
        <f t="shared" si="100"/>
        <v>0</v>
      </c>
      <c r="V709" s="101">
        <f t="shared" ca="1" si="101"/>
        <v>-46.905029795654222</v>
      </c>
    </row>
    <row r="710" spans="2:22" x14ac:dyDescent="0.3">
      <c r="B710" s="13">
        <v>2023</v>
      </c>
      <c r="C710" s="13">
        <v>1</v>
      </c>
      <c r="D710" s="13">
        <v>27</v>
      </c>
      <c r="E710" s="83" t="s">
        <v>126</v>
      </c>
      <c r="F710" s="13">
        <v>6</v>
      </c>
      <c r="G710" s="13">
        <v>23</v>
      </c>
      <c r="H710" s="13" t="s">
        <v>69</v>
      </c>
      <c r="I710" s="13" t="s">
        <v>54</v>
      </c>
      <c r="J710" s="13"/>
      <c r="K710" s="13" t="s">
        <v>28</v>
      </c>
      <c r="L710" s="12">
        <f t="shared" ca="1" si="94"/>
        <v>1.9966323298105988</v>
      </c>
      <c r="M710" s="101">
        <f t="shared" ca="1" si="95"/>
        <v>0.10516262481112425</v>
      </c>
      <c r="N710" s="101">
        <f t="shared" ca="1" si="93"/>
        <v>43.027976583915702</v>
      </c>
      <c r="O710" s="101">
        <f t="shared" ca="1" si="96"/>
        <v>0.21543662838656361</v>
      </c>
      <c r="Q710" s="12">
        <f t="shared" ca="1" si="97"/>
        <v>0</v>
      </c>
      <c r="R710" s="101">
        <f t="shared" ca="1" si="98"/>
        <v>0</v>
      </c>
      <c r="S710" s="13"/>
      <c r="T710" s="101">
        <f t="shared" ca="1" si="99"/>
        <v>0.10516262481112425</v>
      </c>
      <c r="U710" s="101">
        <f t="shared" si="100"/>
        <v>0</v>
      </c>
      <c r="V710" s="101">
        <f t="shared" ca="1" si="101"/>
        <v>-46.7998671708431</v>
      </c>
    </row>
    <row r="711" spans="2:22" x14ac:dyDescent="0.3">
      <c r="B711" s="13">
        <v>2023</v>
      </c>
      <c r="C711" s="13">
        <v>1</v>
      </c>
      <c r="D711" s="13">
        <v>28</v>
      </c>
      <c r="E711" s="83" t="s">
        <v>127</v>
      </c>
      <c r="F711" s="13">
        <v>7</v>
      </c>
      <c r="G711" s="13">
        <v>0</v>
      </c>
      <c r="H711" s="13" t="s">
        <v>69</v>
      </c>
      <c r="I711" s="13" t="s">
        <v>54</v>
      </c>
      <c r="J711" s="13"/>
      <c r="K711" s="13" t="s">
        <v>28</v>
      </c>
      <c r="L711" s="12">
        <f t="shared" ca="1" si="94"/>
        <v>2.1895949723993899</v>
      </c>
      <c r="M711" s="101">
        <f t="shared" ca="1" si="95"/>
        <v>0.11532596719627587</v>
      </c>
      <c r="N711" s="101">
        <f t="shared" ca="1" si="93"/>
        <v>43.027976583915702</v>
      </c>
      <c r="O711" s="101">
        <f t="shared" ca="1" si="96"/>
        <v>0.23625729752189417</v>
      </c>
      <c r="Q711" s="12">
        <f t="shared" ca="1" si="97"/>
        <v>0</v>
      </c>
      <c r="R711" s="101">
        <f t="shared" ca="1" si="98"/>
        <v>0</v>
      </c>
      <c r="S711" s="13"/>
      <c r="T711" s="101">
        <f t="shared" ca="1" si="99"/>
        <v>0.11532596719627587</v>
      </c>
      <c r="U711" s="101">
        <f t="shared" si="100"/>
        <v>0</v>
      </c>
      <c r="V711" s="101">
        <f t="shared" ca="1" si="101"/>
        <v>-46.684541203646823</v>
      </c>
    </row>
    <row r="712" spans="2:22" x14ac:dyDescent="0.3">
      <c r="B712" s="13">
        <v>2023</v>
      </c>
      <c r="C712" s="13">
        <v>1</v>
      </c>
      <c r="D712" s="13">
        <v>28</v>
      </c>
      <c r="E712" s="83" t="s">
        <v>127</v>
      </c>
      <c r="F712" s="13">
        <v>7</v>
      </c>
      <c r="G712" s="13">
        <v>1</v>
      </c>
      <c r="H712" s="13" t="s">
        <v>69</v>
      </c>
      <c r="I712" s="13" t="s">
        <v>54</v>
      </c>
      <c r="J712" s="13"/>
      <c r="K712" s="13" t="s">
        <v>28</v>
      </c>
      <c r="L712" s="12">
        <f t="shared" ca="1" si="94"/>
        <v>1.098710328315281</v>
      </c>
      <c r="M712" s="101">
        <f t="shared" ca="1" si="95"/>
        <v>5.7869072992365857E-2</v>
      </c>
      <c r="N712" s="101">
        <f t="shared" ca="1" si="93"/>
        <v>43.027976583915702</v>
      </c>
      <c r="O712" s="101">
        <f t="shared" ca="1" si="96"/>
        <v>0.11855084442521882</v>
      </c>
      <c r="Q712" s="12">
        <f t="shared" ca="1" si="97"/>
        <v>0</v>
      </c>
      <c r="R712" s="101">
        <f t="shared" ca="1" si="98"/>
        <v>0</v>
      </c>
      <c r="S712" s="13"/>
      <c r="T712" s="101">
        <f t="shared" ca="1" si="99"/>
        <v>5.7869072992365857E-2</v>
      </c>
      <c r="U712" s="101">
        <f t="shared" si="100"/>
        <v>0</v>
      </c>
      <c r="V712" s="101">
        <f t="shared" ca="1" si="101"/>
        <v>-46.626672130654455</v>
      </c>
    </row>
    <row r="713" spans="2:22" x14ac:dyDescent="0.3">
      <c r="B713" s="13">
        <v>2023</v>
      </c>
      <c r="C713" s="13">
        <v>1</v>
      </c>
      <c r="D713" s="13">
        <v>28</v>
      </c>
      <c r="E713" s="83" t="s">
        <v>127</v>
      </c>
      <c r="F713" s="13">
        <v>7</v>
      </c>
      <c r="G713" s="13">
        <v>2</v>
      </c>
      <c r="H713" s="13" t="s">
        <v>69</v>
      </c>
      <c r="I713" s="13" t="s">
        <v>54</v>
      </c>
      <c r="J713" s="13"/>
      <c r="K713" s="13" t="s">
        <v>28</v>
      </c>
      <c r="L713" s="12">
        <f t="shared" ca="1" si="94"/>
        <v>1.2262684790563343</v>
      </c>
      <c r="M713" s="101">
        <f t="shared" ca="1" si="95"/>
        <v>6.4587560791897133E-2</v>
      </c>
      <c r="N713" s="101">
        <f t="shared" ca="1" si="93"/>
        <v>43.027976583915702</v>
      </c>
      <c r="O713" s="101">
        <f t="shared" ca="1" si="96"/>
        <v>0.13231436889017847</v>
      </c>
      <c r="Q713" s="12">
        <f t="shared" ca="1" si="97"/>
        <v>0</v>
      </c>
      <c r="R713" s="101">
        <f t="shared" ca="1" si="98"/>
        <v>0</v>
      </c>
      <c r="S713" s="13"/>
      <c r="T713" s="101">
        <f t="shared" ca="1" si="99"/>
        <v>6.4587560791897133E-2</v>
      </c>
      <c r="U713" s="101">
        <f t="shared" si="100"/>
        <v>0</v>
      </c>
      <c r="V713" s="101">
        <f t="shared" ca="1" si="101"/>
        <v>-46.562084569862556</v>
      </c>
    </row>
    <row r="714" spans="2:22" x14ac:dyDescent="0.3">
      <c r="B714" s="13">
        <v>2023</v>
      </c>
      <c r="C714" s="13">
        <v>1</v>
      </c>
      <c r="D714" s="13">
        <v>28</v>
      </c>
      <c r="E714" s="83" t="s">
        <v>127</v>
      </c>
      <c r="F714" s="13">
        <v>7</v>
      </c>
      <c r="G714" s="13">
        <v>3</v>
      </c>
      <c r="H714" s="13" t="s">
        <v>69</v>
      </c>
      <c r="I714" s="13" t="s">
        <v>54</v>
      </c>
      <c r="J714" s="13"/>
      <c r="K714" s="13" t="s">
        <v>28</v>
      </c>
      <c r="L714" s="12">
        <f t="shared" ca="1" si="94"/>
        <v>1.1831168881989571</v>
      </c>
      <c r="M714" s="101">
        <f t="shared" ca="1" si="95"/>
        <v>6.2314766501439071E-2</v>
      </c>
      <c r="N714" s="101">
        <f t="shared" ca="1" si="93"/>
        <v>43.027976583915702</v>
      </c>
      <c r="O714" s="101">
        <f t="shared" ca="1" si="96"/>
        <v>0.12765831223666746</v>
      </c>
      <c r="Q714" s="12">
        <f t="shared" ca="1" si="97"/>
        <v>0</v>
      </c>
      <c r="R714" s="101">
        <f t="shared" ca="1" si="98"/>
        <v>0</v>
      </c>
      <c r="S714" s="13"/>
      <c r="T714" s="101">
        <f t="shared" ca="1" si="99"/>
        <v>6.2314766501439071E-2</v>
      </c>
      <c r="U714" s="101">
        <f t="shared" si="100"/>
        <v>0</v>
      </c>
      <c r="V714" s="101">
        <f t="shared" ca="1" si="101"/>
        <v>-46.499769803361119</v>
      </c>
    </row>
    <row r="715" spans="2:22" x14ac:dyDescent="0.3">
      <c r="B715" s="13">
        <v>2023</v>
      </c>
      <c r="C715" s="13">
        <v>1</v>
      </c>
      <c r="D715" s="13">
        <v>28</v>
      </c>
      <c r="E715" s="83" t="s">
        <v>127</v>
      </c>
      <c r="F715" s="13">
        <v>7</v>
      </c>
      <c r="G715" s="13">
        <v>4</v>
      </c>
      <c r="H715" s="13" t="s">
        <v>69</v>
      </c>
      <c r="I715" s="13" t="s">
        <v>54</v>
      </c>
      <c r="J715" s="13"/>
      <c r="K715" s="13" t="s">
        <v>28</v>
      </c>
      <c r="L715" s="12">
        <f t="shared" ca="1" si="94"/>
        <v>1.2467211637262796</v>
      </c>
      <c r="M715" s="101">
        <f t="shared" ca="1" si="95"/>
        <v>6.5664803693463156E-2</v>
      </c>
      <c r="N715" s="101">
        <f t="shared" ca="1" si="93"/>
        <v>43.027976583915702</v>
      </c>
      <c r="O715" s="101">
        <f t="shared" ca="1" si="96"/>
        <v>0.13452121356606556</v>
      </c>
      <c r="Q715" s="12">
        <f t="shared" ca="1" si="97"/>
        <v>0</v>
      </c>
      <c r="R715" s="101">
        <f t="shared" ca="1" si="98"/>
        <v>0</v>
      </c>
      <c r="S715" s="13"/>
      <c r="T715" s="101">
        <f t="shared" ca="1" si="99"/>
        <v>6.5664803693463156E-2</v>
      </c>
      <c r="U715" s="101">
        <f t="shared" si="100"/>
        <v>0</v>
      </c>
      <c r="V715" s="101">
        <f t="shared" ca="1" si="101"/>
        <v>-46.434104999667653</v>
      </c>
    </row>
    <row r="716" spans="2:22" x14ac:dyDescent="0.3">
      <c r="B716" s="13">
        <v>2023</v>
      </c>
      <c r="C716" s="13">
        <v>1</v>
      </c>
      <c r="D716" s="13">
        <v>28</v>
      </c>
      <c r="E716" s="83" t="s">
        <v>127</v>
      </c>
      <c r="F716" s="13">
        <v>7</v>
      </c>
      <c r="G716" s="13">
        <v>5</v>
      </c>
      <c r="H716" s="13" t="s">
        <v>69</v>
      </c>
      <c r="I716" s="13" t="s">
        <v>54</v>
      </c>
      <c r="J716" s="13"/>
      <c r="K716" s="13" t="s">
        <v>28</v>
      </c>
      <c r="L716" s="12">
        <f t="shared" ca="1" si="94"/>
        <v>1.2976067634791173</v>
      </c>
      <c r="M716" s="101">
        <f t="shared" ca="1" si="95"/>
        <v>6.8344948232445107E-2</v>
      </c>
      <c r="N716" s="101">
        <f t="shared" ca="1" si="93"/>
        <v>43.027976583915702</v>
      </c>
      <c r="O716" s="101">
        <f t="shared" ca="1" si="96"/>
        <v>0.14001176977939675</v>
      </c>
      <c r="Q716" s="12">
        <f t="shared" ca="1" si="97"/>
        <v>0</v>
      </c>
      <c r="R716" s="101">
        <f t="shared" ca="1" si="98"/>
        <v>0</v>
      </c>
      <c r="S716" s="13"/>
      <c r="T716" s="101">
        <f t="shared" ca="1" si="99"/>
        <v>6.8344948232445107E-2</v>
      </c>
      <c r="U716" s="101">
        <f t="shared" si="100"/>
        <v>0</v>
      </c>
      <c r="V716" s="101">
        <f t="shared" ca="1" si="101"/>
        <v>-46.36576005143521</v>
      </c>
    </row>
    <row r="717" spans="2:22" x14ac:dyDescent="0.3">
      <c r="B717" s="13">
        <v>2023</v>
      </c>
      <c r="C717" s="13">
        <v>1</v>
      </c>
      <c r="D717" s="13">
        <v>28</v>
      </c>
      <c r="E717" s="83" t="s">
        <v>127</v>
      </c>
      <c r="F717" s="13">
        <v>7</v>
      </c>
      <c r="G717" s="13">
        <v>6</v>
      </c>
      <c r="H717" s="13" t="s">
        <v>69</v>
      </c>
      <c r="I717" s="13" t="s">
        <v>54</v>
      </c>
      <c r="J717" s="13"/>
      <c r="K717" s="13" t="s">
        <v>28</v>
      </c>
      <c r="L717" s="12">
        <f t="shared" ca="1" si="94"/>
        <v>1.1711186680858428</v>
      </c>
      <c r="M717" s="101">
        <f t="shared" ca="1" si="95"/>
        <v>6.168282024808134E-2</v>
      </c>
      <c r="N717" s="101">
        <f t="shared" ca="1" si="93"/>
        <v>43.027976583915702</v>
      </c>
      <c r="O717" s="101">
        <f t="shared" ca="1" si="96"/>
        <v>0.12636370428646243</v>
      </c>
      <c r="Q717" s="12">
        <f t="shared" ca="1" si="97"/>
        <v>0</v>
      </c>
      <c r="R717" s="101">
        <f t="shared" ca="1" si="98"/>
        <v>0</v>
      </c>
      <c r="S717" s="13"/>
      <c r="T717" s="101">
        <f t="shared" ca="1" si="99"/>
        <v>6.168282024808134E-2</v>
      </c>
      <c r="U717" s="101">
        <f t="shared" si="100"/>
        <v>0</v>
      </c>
      <c r="V717" s="101">
        <f t="shared" ca="1" si="101"/>
        <v>-46.304077231187129</v>
      </c>
    </row>
    <row r="718" spans="2:22" x14ac:dyDescent="0.3">
      <c r="B718" s="13">
        <v>2023</v>
      </c>
      <c r="C718" s="13">
        <v>1</v>
      </c>
      <c r="D718" s="13">
        <v>28</v>
      </c>
      <c r="E718" s="83" t="s">
        <v>127</v>
      </c>
      <c r="F718" s="13">
        <v>7</v>
      </c>
      <c r="G718" s="13">
        <v>7</v>
      </c>
      <c r="H718" s="13" t="s">
        <v>69</v>
      </c>
      <c r="I718" s="13" t="s">
        <v>54</v>
      </c>
      <c r="J718" s="13"/>
      <c r="K718" s="13" t="s">
        <v>28</v>
      </c>
      <c r="L718" s="12">
        <f t="shared" ca="1" si="94"/>
        <v>1.1424640799531549</v>
      </c>
      <c r="M718" s="101">
        <f t="shared" ca="1" si="95"/>
        <v>6.0173583091132674E-2</v>
      </c>
      <c r="N718" s="101">
        <f t="shared" ca="1" si="93"/>
        <v>43.027976583915702</v>
      </c>
      <c r="O718" s="101">
        <f t="shared" ca="1" si="96"/>
        <v>0.12327187422694541</v>
      </c>
      <c r="Q718" s="12">
        <f t="shared" ca="1" si="97"/>
        <v>5.6000000000000005</v>
      </c>
      <c r="R718" s="101">
        <f t="shared" ca="1" si="98"/>
        <v>0.37733041563196551</v>
      </c>
      <c r="S718" s="13"/>
      <c r="T718" s="101">
        <f t="shared" ca="1" si="99"/>
        <v>0</v>
      </c>
      <c r="U718" s="101">
        <f t="shared" si="100"/>
        <v>0</v>
      </c>
      <c r="V718" s="101">
        <f t="shared" ca="1" si="101"/>
        <v>-47.058738062451063</v>
      </c>
    </row>
    <row r="719" spans="2:22" x14ac:dyDescent="0.3">
      <c r="B719" s="13">
        <v>2023</v>
      </c>
      <c r="C719" s="13">
        <v>1</v>
      </c>
      <c r="D719" s="13">
        <v>28</v>
      </c>
      <c r="E719" s="83" t="s">
        <v>127</v>
      </c>
      <c r="F719" s="13">
        <v>7</v>
      </c>
      <c r="G719" s="13">
        <v>8</v>
      </c>
      <c r="H719" s="13" t="s">
        <v>69</v>
      </c>
      <c r="I719" s="13" t="s">
        <v>54</v>
      </c>
      <c r="J719" s="13"/>
      <c r="K719" s="13" t="s">
        <v>28</v>
      </c>
      <c r="L719" s="12">
        <f t="shared" ca="1" si="94"/>
        <v>2.3075076565766932</v>
      </c>
      <c r="M719" s="101">
        <f t="shared" ca="1" si="95"/>
        <v>0.12153642827189444</v>
      </c>
      <c r="N719" s="101">
        <f t="shared" ca="1" si="93"/>
        <v>43.027976583915702</v>
      </c>
      <c r="O719" s="101">
        <f t="shared" ca="1" si="96"/>
        <v>0.2489800761446252</v>
      </c>
      <c r="Q719" s="12">
        <f t="shared" ca="1" si="97"/>
        <v>5.6000000000000005</v>
      </c>
      <c r="R719" s="101">
        <f t="shared" ca="1" si="98"/>
        <v>0.27870947687078296</v>
      </c>
      <c r="S719" s="13"/>
      <c r="T719" s="101">
        <f t="shared" ca="1" si="99"/>
        <v>0</v>
      </c>
      <c r="U719" s="101">
        <f t="shared" si="100"/>
        <v>0</v>
      </c>
      <c r="V719" s="101">
        <f t="shared" ca="1" si="101"/>
        <v>-47.616157016192624</v>
      </c>
    </row>
    <row r="720" spans="2:22" x14ac:dyDescent="0.3">
      <c r="B720" s="13">
        <v>2023</v>
      </c>
      <c r="C720" s="13">
        <v>1</v>
      </c>
      <c r="D720" s="13">
        <v>28</v>
      </c>
      <c r="E720" s="83" t="s">
        <v>127</v>
      </c>
      <c r="F720" s="13">
        <v>7</v>
      </c>
      <c r="G720" s="13">
        <v>9</v>
      </c>
      <c r="H720" s="13" t="s">
        <v>69</v>
      </c>
      <c r="I720" s="13" t="s">
        <v>54</v>
      </c>
      <c r="J720" s="13"/>
      <c r="K720" s="13" t="s">
        <v>28</v>
      </c>
      <c r="L720" s="12">
        <f t="shared" ca="1" si="94"/>
        <v>1.8603748727483409</v>
      </c>
      <c r="M720" s="101">
        <f t="shared" ca="1" si="95"/>
        <v>9.7985944547655121E-2</v>
      </c>
      <c r="N720" s="101">
        <f t="shared" ref="N720:N783" ca="1" si="102">IF(H720="On-Peak",IF(I720="Winter",((L720*$D$48)/60)+N719,((L720*$D$47)/60)+N719),N719)</f>
        <v>43.027976583915702</v>
      </c>
      <c r="O720" s="101">
        <f t="shared" ca="1" si="96"/>
        <v>0.20073444876954596</v>
      </c>
      <c r="Q720" s="12">
        <f t="shared" ca="1" si="97"/>
        <v>5.6000000000000005</v>
      </c>
      <c r="R720" s="101">
        <f t="shared" ca="1" si="98"/>
        <v>0.316559267021853</v>
      </c>
      <c r="S720" s="13"/>
      <c r="T720" s="101">
        <f t="shared" ca="1" si="99"/>
        <v>0</v>
      </c>
      <c r="U720" s="101">
        <f t="shared" si="100"/>
        <v>0</v>
      </c>
      <c r="V720" s="101">
        <f t="shared" ca="1" si="101"/>
        <v>-48.249275550236327</v>
      </c>
    </row>
    <row r="721" spans="2:22" x14ac:dyDescent="0.3">
      <c r="B721" s="13">
        <v>2023</v>
      </c>
      <c r="C721" s="13">
        <v>1</v>
      </c>
      <c r="D721" s="13">
        <v>28</v>
      </c>
      <c r="E721" s="83" t="s">
        <v>127</v>
      </c>
      <c r="F721" s="13">
        <v>7</v>
      </c>
      <c r="G721" s="13">
        <v>10</v>
      </c>
      <c r="H721" s="13" t="s">
        <v>70</v>
      </c>
      <c r="I721" s="13" t="s">
        <v>54</v>
      </c>
      <c r="J721" s="13"/>
      <c r="K721" s="13" t="s">
        <v>28</v>
      </c>
      <c r="L721" s="12">
        <f t="shared" ca="1" si="94"/>
        <v>2.091826947792558</v>
      </c>
      <c r="M721" s="101">
        <f t="shared" ca="1" si="95"/>
        <v>6.6227241167112386E-2</v>
      </c>
      <c r="N721" s="101">
        <f t="shared" ca="1" si="102"/>
        <v>43.027976583915702</v>
      </c>
      <c r="O721" s="101">
        <f t="shared" ca="1" si="96"/>
        <v>6.6227241167112386E-2</v>
      </c>
      <c r="Q721" s="12">
        <f t="shared" ca="1" si="97"/>
        <v>5.6000000000000005</v>
      </c>
      <c r="R721" s="101">
        <f t="shared" ca="1" si="98"/>
        <v>0.29696684886936003</v>
      </c>
      <c r="S721" s="13"/>
      <c r="T721" s="101">
        <f t="shared" ca="1" si="99"/>
        <v>0</v>
      </c>
      <c r="U721" s="101">
        <f t="shared" si="100"/>
        <v>0</v>
      </c>
      <c r="V721" s="101">
        <f t="shared" ca="1" si="101"/>
        <v>-48.843209247975047</v>
      </c>
    </row>
    <row r="722" spans="2:22" x14ac:dyDescent="0.3">
      <c r="B722" s="13">
        <v>2023</v>
      </c>
      <c r="C722" s="13">
        <v>1</v>
      </c>
      <c r="D722" s="13">
        <v>28</v>
      </c>
      <c r="E722" s="83" t="s">
        <v>127</v>
      </c>
      <c r="F722" s="13">
        <v>7</v>
      </c>
      <c r="G722" s="13">
        <v>11</v>
      </c>
      <c r="H722" s="13" t="s">
        <v>70</v>
      </c>
      <c r="I722" s="13" t="s">
        <v>54</v>
      </c>
      <c r="J722" s="13"/>
      <c r="K722" s="13" t="s">
        <v>28</v>
      </c>
      <c r="L722" s="12">
        <f t="shared" ca="1" si="94"/>
        <v>1.7516646906923121</v>
      </c>
      <c r="M722" s="101">
        <f t="shared" ca="1" si="95"/>
        <v>5.5457704107318602E-2</v>
      </c>
      <c r="N722" s="101">
        <f t="shared" ca="1" si="102"/>
        <v>43.027976583915702</v>
      </c>
      <c r="O722" s="101">
        <f t="shared" ca="1" si="96"/>
        <v>5.5457704107318602E-2</v>
      </c>
      <c r="Q722" s="12">
        <f t="shared" ca="1" si="97"/>
        <v>5.6000000000000005</v>
      </c>
      <c r="R722" s="101">
        <f t="shared" ca="1" si="98"/>
        <v>0.32576158393289584</v>
      </c>
      <c r="S722" s="13"/>
      <c r="T722" s="101">
        <f t="shared" ca="1" si="99"/>
        <v>0</v>
      </c>
      <c r="U722" s="101">
        <f t="shared" si="100"/>
        <v>0</v>
      </c>
      <c r="V722" s="101">
        <f t="shared" ca="1" si="101"/>
        <v>-49.494732415840836</v>
      </c>
    </row>
    <row r="723" spans="2:22" x14ac:dyDescent="0.3">
      <c r="B723" s="13">
        <v>2023</v>
      </c>
      <c r="C723" s="13">
        <v>1</v>
      </c>
      <c r="D723" s="13">
        <v>28</v>
      </c>
      <c r="E723" s="83" t="s">
        <v>127</v>
      </c>
      <c r="F723" s="13">
        <v>7</v>
      </c>
      <c r="G723" s="13">
        <v>12</v>
      </c>
      <c r="H723" s="13" t="s">
        <v>70</v>
      </c>
      <c r="I723" s="13" t="s">
        <v>54</v>
      </c>
      <c r="J723" s="13"/>
      <c r="K723" s="13" t="s">
        <v>28</v>
      </c>
      <c r="L723" s="12">
        <f t="shared" ca="1" si="94"/>
        <v>1.9337676906812409</v>
      </c>
      <c r="M723" s="101">
        <f t="shared" ca="1" si="95"/>
        <v>6.1223085086968089E-2</v>
      </c>
      <c r="N723" s="101">
        <f t="shared" ca="1" si="102"/>
        <v>43.027976583915702</v>
      </c>
      <c r="O723" s="101">
        <f t="shared" ca="1" si="96"/>
        <v>6.1223085086968089E-2</v>
      </c>
      <c r="Q723" s="12">
        <f t="shared" ca="1" si="97"/>
        <v>0</v>
      </c>
      <c r="R723" s="101">
        <f t="shared" ca="1" si="98"/>
        <v>0</v>
      </c>
      <c r="S723" s="13"/>
      <c r="T723" s="101">
        <f t="shared" ca="1" si="99"/>
        <v>6.1223085086968089E-2</v>
      </c>
      <c r="U723" s="101">
        <f t="shared" si="100"/>
        <v>0</v>
      </c>
      <c r="V723" s="101">
        <f t="shared" ca="1" si="101"/>
        <v>-49.433509330753871</v>
      </c>
    </row>
    <row r="724" spans="2:22" x14ac:dyDescent="0.3">
      <c r="B724" s="13">
        <v>2023</v>
      </c>
      <c r="C724" s="13">
        <v>1</v>
      </c>
      <c r="D724" s="13">
        <v>28</v>
      </c>
      <c r="E724" s="83" t="s">
        <v>127</v>
      </c>
      <c r="F724" s="13">
        <v>7</v>
      </c>
      <c r="G724" s="13">
        <v>13</v>
      </c>
      <c r="H724" s="13" t="s">
        <v>70</v>
      </c>
      <c r="I724" s="13" t="s">
        <v>54</v>
      </c>
      <c r="J724" s="13"/>
      <c r="K724" s="13" t="s">
        <v>28</v>
      </c>
      <c r="L724" s="12">
        <f t="shared" ca="1" si="94"/>
        <v>1.7106599779790657</v>
      </c>
      <c r="M724" s="101">
        <f t="shared" ca="1" si="95"/>
        <v>5.4159494902817219E-2</v>
      </c>
      <c r="N724" s="101">
        <f t="shared" ca="1" si="102"/>
        <v>43.027976583915702</v>
      </c>
      <c r="O724" s="101">
        <f t="shared" ca="1" si="96"/>
        <v>5.4159494902817219E-2</v>
      </c>
      <c r="Q724" s="12">
        <f t="shared" ca="1" si="97"/>
        <v>5.6000000000000005</v>
      </c>
      <c r="R724" s="101">
        <f t="shared" ca="1" si="98"/>
        <v>0.32923263286407217</v>
      </c>
      <c r="S724" s="13"/>
      <c r="T724" s="101">
        <f t="shared" ca="1" si="99"/>
        <v>0</v>
      </c>
      <c r="U724" s="101">
        <f t="shared" si="100"/>
        <v>0</v>
      </c>
      <c r="V724" s="101">
        <f t="shared" ca="1" si="101"/>
        <v>-50.091974596482011</v>
      </c>
    </row>
    <row r="725" spans="2:22" x14ac:dyDescent="0.3">
      <c r="B725" s="13">
        <v>2023</v>
      </c>
      <c r="C725" s="13">
        <v>1</v>
      </c>
      <c r="D725" s="13">
        <v>28</v>
      </c>
      <c r="E725" s="83" t="s">
        <v>127</v>
      </c>
      <c r="F725" s="13">
        <v>7</v>
      </c>
      <c r="G725" s="13">
        <v>14</v>
      </c>
      <c r="H725" s="13" t="s">
        <v>70</v>
      </c>
      <c r="I725" s="13" t="s">
        <v>54</v>
      </c>
      <c r="J725" s="13"/>
      <c r="K725" s="13" t="s">
        <v>28</v>
      </c>
      <c r="L725" s="12">
        <f t="shared" ca="1" si="94"/>
        <v>1.8392889925724429</v>
      </c>
      <c r="M725" s="101">
        <f t="shared" ca="1" si="95"/>
        <v>5.8231889504843544E-2</v>
      </c>
      <c r="N725" s="101">
        <f t="shared" ca="1" si="102"/>
        <v>43.027976583915702</v>
      </c>
      <c r="O725" s="101">
        <f t="shared" ca="1" si="96"/>
        <v>5.8231889504843544E-2</v>
      </c>
      <c r="Q725" s="12">
        <f t="shared" ca="1" si="97"/>
        <v>5.6000000000000005</v>
      </c>
      <c r="R725" s="101">
        <f t="shared" ca="1" si="98"/>
        <v>0.31834418677874277</v>
      </c>
      <c r="S725" s="13"/>
      <c r="T725" s="101">
        <f t="shared" ca="1" si="99"/>
        <v>0</v>
      </c>
      <c r="U725" s="101">
        <f t="shared" si="100"/>
        <v>0</v>
      </c>
      <c r="V725" s="101">
        <f t="shared" ca="1" si="101"/>
        <v>-50.728662970039501</v>
      </c>
    </row>
    <row r="726" spans="2:22" x14ac:dyDescent="0.3">
      <c r="B726" s="13">
        <v>2023</v>
      </c>
      <c r="C726" s="13">
        <v>1</v>
      </c>
      <c r="D726" s="13">
        <v>28</v>
      </c>
      <c r="E726" s="83" t="s">
        <v>127</v>
      </c>
      <c r="F726" s="13">
        <v>7</v>
      </c>
      <c r="G726" s="13">
        <v>15</v>
      </c>
      <c r="H726" s="13" t="s">
        <v>70</v>
      </c>
      <c r="I726" s="13" t="s">
        <v>54</v>
      </c>
      <c r="J726" s="13"/>
      <c r="K726" s="13" t="s">
        <v>28</v>
      </c>
      <c r="L726" s="12">
        <f t="shared" ca="1" si="94"/>
        <v>1.9961041754371185</v>
      </c>
      <c r="M726" s="101">
        <f t="shared" ca="1" si="95"/>
        <v>6.3196658194339173E-2</v>
      </c>
      <c r="N726" s="101">
        <f t="shared" ca="1" si="102"/>
        <v>43.027976583915702</v>
      </c>
      <c r="O726" s="101">
        <f t="shared" ca="1" si="96"/>
        <v>6.3196658194339173E-2</v>
      </c>
      <c r="Q726" s="12">
        <f t="shared" ca="1" si="97"/>
        <v>5.6000000000000005</v>
      </c>
      <c r="R726" s="101">
        <f t="shared" ca="1" si="98"/>
        <v>0.30506978154924796</v>
      </c>
      <c r="S726" s="13"/>
      <c r="T726" s="101">
        <f t="shared" ca="1" si="99"/>
        <v>0</v>
      </c>
      <c r="U726" s="101">
        <f t="shared" si="100"/>
        <v>0</v>
      </c>
      <c r="V726" s="101">
        <f t="shared" ca="1" si="101"/>
        <v>-51.338802533138001</v>
      </c>
    </row>
    <row r="727" spans="2:22" x14ac:dyDescent="0.3">
      <c r="B727" s="13">
        <v>2023</v>
      </c>
      <c r="C727" s="13">
        <v>1</v>
      </c>
      <c r="D727" s="13">
        <v>28</v>
      </c>
      <c r="E727" s="83" t="s">
        <v>127</v>
      </c>
      <c r="F727" s="13">
        <v>7</v>
      </c>
      <c r="G727" s="13">
        <v>16</v>
      </c>
      <c r="H727" s="13" t="s">
        <v>71</v>
      </c>
      <c r="I727" s="13" t="s">
        <v>54</v>
      </c>
      <c r="J727" s="13"/>
      <c r="K727" s="13" t="s">
        <v>28</v>
      </c>
      <c r="L727" s="12">
        <f t="shared" ca="1" si="94"/>
        <v>1.2920439075435708</v>
      </c>
      <c r="M727" s="101">
        <f t="shared" ca="1" si="95"/>
        <v>0.11254994478612046</v>
      </c>
      <c r="N727" s="101">
        <f t="shared" ca="1" si="102"/>
        <v>43.283047585329932</v>
      </c>
      <c r="O727" s="101">
        <f t="shared" ca="1" si="96"/>
        <v>0.36416257534115543</v>
      </c>
      <c r="Q727" s="12">
        <f t="shared" ca="1" si="97"/>
        <v>5.6000000000000005</v>
      </c>
      <c r="R727" s="101">
        <f t="shared" ca="1" si="98"/>
        <v>0.3646684832264368</v>
      </c>
      <c r="S727" s="13"/>
      <c r="T727" s="101">
        <f t="shared" ca="1" si="99"/>
        <v>0</v>
      </c>
      <c r="U727" s="101">
        <f t="shared" ca="1" si="100"/>
        <v>0.25507100141422662</v>
      </c>
      <c r="V727" s="101">
        <f t="shared" ca="1" si="101"/>
        <v>-51.813068498176648</v>
      </c>
    </row>
    <row r="728" spans="2:22" x14ac:dyDescent="0.3">
      <c r="B728" s="13">
        <v>2023</v>
      </c>
      <c r="C728" s="13">
        <v>1</v>
      </c>
      <c r="D728" s="13">
        <v>28</v>
      </c>
      <c r="E728" s="83" t="s">
        <v>127</v>
      </c>
      <c r="F728" s="13">
        <v>7</v>
      </c>
      <c r="G728" s="13">
        <v>17</v>
      </c>
      <c r="H728" s="13" t="s">
        <v>71</v>
      </c>
      <c r="I728" s="13" t="s">
        <v>54</v>
      </c>
      <c r="J728" s="13"/>
      <c r="K728" s="13" t="s">
        <v>28</v>
      </c>
      <c r="L728" s="12">
        <f t="shared" ca="1" si="94"/>
        <v>2.5920773543056934</v>
      </c>
      <c r="M728" s="101">
        <f t="shared" ca="1" si="95"/>
        <v>0.22579585833356897</v>
      </c>
      <c r="N728" s="101">
        <f t="shared" ca="1" si="102"/>
        <v>43.794766856359111</v>
      </c>
      <c r="O728" s="101">
        <f t="shared" ca="1" si="96"/>
        <v>0.73057700231105971</v>
      </c>
      <c r="Q728" s="12">
        <f t="shared" ca="1" si="97"/>
        <v>5.6000000000000005</v>
      </c>
      <c r="R728" s="101">
        <f t="shared" ca="1" si="98"/>
        <v>0.25462065195802308</v>
      </c>
      <c r="S728" s="13"/>
      <c r="T728" s="101">
        <f t="shared" ca="1" si="99"/>
        <v>0</v>
      </c>
      <c r="U728" s="101">
        <f t="shared" ca="1" si="100"/>
        <v>0.51171927102918235</v>
      </c>
      <c r="V728" s="101">
        <f t="shared" ca="1" si="101"/>
        <v>-51.810590531063511</v>
      </c>
    </row>
    <row r="729" spans="2:22" x14ac:dyDescent="0.3">
      <c r="B729" s="13">
        <v>2023</v>
      </c>
      <c r="C729" s="13">
        <v>1</v>
      </c>
      <c r="D729" s="13">
        <v>28</v>
      </c>
      <c r="E729" s="83" t="s">
        <v>127</v>
      </c>
      <c r="F729" s="13">
        <v>7</v>
      </c>
      <c r="G729" s="13">
        <v>18</v>
      </c>
      <c r="H729" s="13" t="s">
        <v>71</v>
      </c>
      <c r="I729" s="13" t="s">
        <v>54</v>
      </c>
      <c r="J729" s="13"/>
      <c r="K729" s="13" t="s">
        <v>28</v>
      </c>
      <c r="L729" s="12">
        <f t="shared" ca="1" si="94"/>
        <v>2.1610369610111304</v>
      </c>
      <c r="M729" s="101">
        <f t="shared" ca="1" si="95"/>
        <v>0.18824792967367959</v>
      </c>
      <c r="N729" s="101">
        <f t="shared" ca="1" si="102"/>
        <v>44.221391569745393</v>
      </c>
      <c r="O729" s="101">
        <f t="shared" ca="1" si="96"/>
        <v>0.6090882674609871</v>
      </c>
      <c r="Q729" s="12">
        <f t="shared" ca="1" si="97"/>
        <v>0</v>
      </c>
      <c r="R729" s="101">
        <f t="shared" ca="1" si="98"/>
        <v>0</v>
      </c>
      <c r="S729" s="13"/>
      <c r="T729" s="101">
        <f t="shared" ca="1" si="99"/>
        <v>0.18824792967367959</v>
      </c>
      <c r="U729" s="101">
        <f t="shared" ca="1" si="100"/>
        <v>0.42662471338628072</v>
      </c>
      <c r="V729" s="101">
        <f t="shared" ca="1" si="101"/>
        <v>-51.19571788800355</v>
      </c>
    </row>
    <row r="730" spans="2:22" x14ac:dyDescent="0.3">
      <c r="B730" s="13">
        <v>2023</v>
      </c>
      <c r="C730" s="13">
        <v>1</v>
      </c>
      <c r="D730" s="13">
        <v>28</v>
      </c>
      <c r="E730" s="83" t="s">
        <v>127</v>
      </c>
      <c r="F730" s="13">
        <v>7</v>
      </c>
      <c r="G730" s="13">
        <v>19</v>
      </c>
      <c r="H730" s="13" t="s">
        <v>71</v>
      </c>
      <c r="I730" s="13" t="s">
        <v>54</v>
      </c>
      <c r="J730" s="13"/>
      <c r="K730" s="13" t="s">
        <v>28</v>
      </c>
      <c r="L730" s="12">
        <f t="shared" ca="1" si="94"/>
        <v>2.3119946285896211</v>
      </c>
      <c r="M730" s="101">
        <f t="shared" ca="1" si="95"/>
        <v>0.2013978520964419</v>
      </c>
      <c r="N730" s="101">
        <f t="shared" ca="1" si="102"/>
        <v>44.677817842672795</v>
      </c>
      <c r="O730" s="101">
        <f t="shared" ca="1" si="96"/>
        <v>0.65163568606798472</v>
      </c>
      <c r="Q730" s="12">
        <f t="shared" ca="1" si="97"/>
        <v>0</v>
      </c>
      <c r="R730" s="101">
        <f t="shared" ca="1" si="98"/>
        <v>0</v>
      </c>
      <c r="S730" s="13"/>
      <c r="T730" s="101">
        <f t="shared" ca="1" si="99"/>
        <v>0.2013978520964419</v>
      </c>
      <c r="U730" s="101">
        <f t="shared" ca="1" si="100"/>
        <v>0.45642627292740107</v>
      </c>
      <c r="V730" s="101">
        <f t="shared" ca="1" si="101"/>
        <v>-50.537893762979706</v>
      </c>
    </row>
    <row r="731" spans="2:22" x14ac:dyDescent="0.3">
      <c r="B731" s="13">
        <v>2023</v>
      </c>
      <c r="C731" s="13">
        <v>1</v>
      </c>
      <c r="D731" s="13">
        <v>28</v>
      </c>
      <c r="E731" s="83" t="s">
        <v>127</v>
      </c>
      <c r="F731" s="13">
        <v>7</v>
      </c>
      <c r="G731" s="13">
        <v>20</v>
      </c>
      <c r="H731" s="13" t="s">
        <v>69</v>
      </c>
      <c r="I731" s="13" t="s">
        <v>54</v>
      </c>
      <c r="J731" s="13"/>
      <c r="K731" s="13" t="s">
        <v>28</v>
      </c>
      <c r="L731" s="12">
        <f t="shared" ca="1" si="94"/>
        <v>2.1418116043733573</v>
      </c>
      <c r="M731" s="101">
        <f t="shared" ca="1" si="95"/>
        <v>0.11280921720234473</v>
      </c>
      <c r="N731" s="101">
        <f t="shared" ca="1" si="102"/>
        <v>44.677817842672795</v>
      </c>
      <c r="O731" s="101">
        <f t="shared" ca="1" si="96"/>
        <v>0.23110147211188525</v>
      </c>
      <c r="Q731" s="12">
        <f t="shared" ca="1" si="97"/>
        <v>0</v>
      </c>
      <c r="R731" s="101">
        <f t="shared" ca="1" si="98"/>
        <v>0</v>
      </c>
      <c r="S731" s="13"/>
      <c r="T731" s="101">
        <f t="shared" ca="1" si="99"/>
        <v>0.11280921720234473</v>
      </c>
      <c r="U731" s="101">
        <f t="shared" si="100"/>
        <v>0</v>
      </c>
      <c r="V731" s="101">
        <f t="shared" ca="1" si="101"/>
        <v>-50.425084545777359</v>
      </c>
    </row>
    <row r="732" spans="2:22" x14ac:dyDescent="0.3">
      <c r="B732" s="13">
        <v>2023</v>
      </c>
      <c r="C732" s="13">
        <v>1</v>
      </c>
      <c r="D732" s="13">
        <v>28</v>
      </c>
      <c r="E732" s="83" t="s">
        <v>127</v>
      </c>
      <c r="F732" s="13">
        <v>7</v>
      </c>
      <c r="G732" s="13">
        <v>21</v>
      </c>
      <c r="H732" s="13" t="s">
        <v>69</v>
      </c>
      <c r="I732" s="13" t="s">
        <v>54</v>
      </c>
      <c r="J732" s="13"/>
      <c r="K732" s="13" t="s">
        <v>28</v>
      </c>
      <c r="L732" s="12">
        <f t="shared" ca="1" si="94"/>
        <v>2.1927030846124818</v>
      </c>
      <c r="M732" s="101">
        <f t="shared" ca="1" si="95"/>
        <v>0.11548967146653942</v>
      </c>
      <c r="N732" s="101">
        <f t="shared" ca="1" si="102"/>
        <v>44.677817842672795</v>
      </c>
      <c r="O732" s="101">
        <f t="shared" ca="1" si="96"/>
        <v>0.23659266282968677</v>
      </c>
      <c r="Q732" s="12">
        <f t="shared" ca="1" si="97"/>
        <v>0</v>
      </c>
      <c r="R732" s="101">
        <f t="shared" ca="1" si="98"/>
        <v>0</v>
      </c>
      <c r="S732" s="13"/>
      <c r="T732" s="101">
        <f t="shared" ca="1" si="99"/>
        <v>0.11548967146653942</v>
      </c>
      <c r="U732" s="101">
        <f t="shared" si="100"/>
        <v>0</v>
      </c>
      <c r="V732" s="101">
        <f t="shared" ca="1" si="101"/>
        <v>-50.309594874310818</v>
      </c>
    </row>
    <row r="733" spans="2:22" x14ac:dyDescent="0.3">
      <c r="B733" s="13">
        <v>2023</v>
      </c>
      <c r="C733" s="13">
        <v>1</v>
      </c>
      <c r="D733" s="13">
        <v>28</v>
      </c>
      <c r="E733" s="83" t="s">
        <v>127</v>
      </c>
      <c r="F733" s="13">
        <v>7</v>
      </c>
      <c r="G733" s="13">
        <v>22</v>
      </c>
      <c r="H733" s="13" t="s">
        <v>69</v>
      </c>
      <c r="I733" s="13" t="s">
        <v>54</v>
      </c>
      <c r="J733" s="13"/>
      <c r="K733" s="13" t="s">
        <v>28</v>
      </c>
      <c r="L733" s="12">
        <f t="shared" ca="1" si="94"/>
        <v>2.5923023677786587</v>
      </c>
      <c r="M733" s="101">
        <f t="shared" ca="1" si="95"/>
        <v>0.13653656571090195</v>
      </c>
      <c r="N733" s="101">
        <f t="shared" ca="1" si="102"/>
        <v>44.677817842672795</v>
      </c>
      <c r="O733" s="101">
        <f t="shared" ca="1" si="96"/>
        <v>0.27970942548331729</v>
      </c>
      <c r="Q733" s="12">
        <f t="shared" ca="1" si="97"/>
        <v>0</v>
      </c>
      <c r="R733" s="101">
        <f t="shared" ca="1" si="98"/>
        <v>0</v>
      </c>
      <c r="S733" s="13"/>
      <c r="T733" s="101">
        <f t="shared" ca="1" si="99"/>
        <v>0.13653656571090195</v>
      </c>
      <c r="U733" s="101">
        <f t="shared" si="100"/>
        <v>0</v>
      </c>
      <c r="V733" s="101">
        <f t="shared" ca="1" si="101"/>
        <v>-50.173058308599913</v>
      </c>
    </row>
    <row r="734" spans="2:22" x14ac:dyDescent="0.3">
      <c r="B734" s="13">
        <v>2023</v>
      </c>
      <c r="C734" s="13">
        <v>1</v>
      </c>
      <c r="D734" s="13">
        <v>28</v>
      </c>
      <c r="E734" s="83" t="s">
        <v>127</v>
      </c>
      <c r="F734" s="13">
        <v>7</v>
      </c>
      <c r="G734" s="13">
        <v>23</v>
      </c>
      <c r="H734" s="13" t="s">
        <v>69</v>
      </c>
      <c r="I734" s="13" t="s">
        <v>54</v>
      </c>
      <c r="J734" s="13"/>
      <c r="K734" s="13" t="s">
        <v>28</v>
      </c>
      <c r="L734" s="12">
        <f t="shared" ca="1" si="94"/>
        <v>2.0395093499531183</v>
      </c>
      <c r="M734" s="101">
        <f t="shared" ca="1" si="95"/>
        <v>0.10742095746203074</v>
      </c>
      <c r="N734" s="101">
        <f t="shared" ca="1" si="102"/>
        <v>44.677817842672795</v>
      </c>
      <c r="O734" s="101">
        <f t="shared" ca="1" si="96"/>
        <v>0.22006305885994146</v>
      </c>
      <c r="Q734" s="12">
        <f t="shared" ca="1" si="97"/>
        <v>0</v>
      </c>
      <c r="R734" s="101">
        <f t="shared" ca="1" si="98"/>
        <v>0</v>
      </c>
      <c r="S734" s="13"/>
      <c r="T734" s="101">
        <f t="shared" ca="1" si="99"/>
        <v>0.10742095746203074</v>
      </c>
      <c r="U734" s="101">
        <f t="shared" si="100"/>
        <v>0</v>
      </c>
      <c r="V734" s="101">
        <f t="shared" ca="1" si="101"/>
        <v>-50.06563735113788</v>
      </c>
    </row>
    <row r="735" spans="2:22" x14ac:dyDescent="0.3">
      <c r="B735" s="13">
        <v>2023</v>
      </c>
      <c r="C735" s="13">
        <v>1</v>
      </c>
      <c r="D735" s="13">
        <v>29</v>
      </c>
      <c r="E735" s="83" t="s">
        <v>128</v>
      </c>
      <c r="F735" s="13">
        <v>1</v>
      </c>
      <c r="G735" s="13">
        <v>0</v>
      </c>
      <c r="H735" s="13" t="s">
        <v>69</v>
      </c>
      <c r="I735" s="13" t="s">
        <v>54</v>
      </c>
      <c r="J735" s="13"/>
      <c r="K735" s="13" t="s">
        <v>28</v>
      </c>
      <c r="L735" s="12">
        <f t="shared" ca="1" si="94"/>
        <v>1.8727987124957621</v>
      </c>
      <c r="M735" s="101">
        <f t="shared" ca="1" si="95"/>
        <v>9.864030818715179E-2</v>
      </c>
      <c r="N735" s="101">
        <f t="shared" ca="1" si="102"/>
        <v>44.677817842672795</v>
      </c>
      <c r="O735" s="101">
        <f t="shared" ca="1" si="96"/>
        <v>0.20207498107829272</v>
      </c>
      <c r="Q735" s="12">
        <f t="shared" ca="1" si="97"/>
        <v>0</v>
      </c>
      <c r="R735" s="101">
        <f t="shared" ca="1" si="98"/>
        <v>0</v>
      </c>
      <c r="S735" s="13"/>
      <c r="T735" s="101">
        <f t="shared" ca="1" si="99"/>
        <v>9.864030818715179E-2</v>
      </c>
      <c r="U735" s="101">
        <f t="shared" si="100"/>
        <v>0</v>
      </c>
      <c r="V735" s="101">
        <f t="shared" ca="1" si="101"/>
        <v>-49.96699704295073</v>
      </c>
    </row>
    <row r="736" spans="2:22" x14ac:dyDescent="0.3">
      <c r="B736" s="13">
        <v>2023</v>
      </c>
      <c r="C736" s="13">
        <v>1</v>
      </c>
      <c r="D736" s="13">
        <v>29</v>
      </c>
      <c r="E736" s="83" t="s">
        <v>128</v>
      </c>
      <c r="F736" s="13">
        <v>1</v>
      </c>
      <c r="G736" s="13">
        <v>1</v>
      </c>
      <c r="H736" s="13" t="s">
        <v>69</v>
      </c>
      <c r="I736" s="13" t="s">
        <v>54</v>
      </c>
      <c r="J736" s="13"/>
      <c r="K736" s="13" t="s">
        <v>28</v>
      </c>
      <c r="L736" s="12">
        <f t="shared" ca="1" si="94"/>
        <v>1.2360953030838027</v>
      </c>
      <c r="M736" s="101">
        <f t="shared" ca="1" si="95"/>
        <v>6.5105139613423887E-2</v>
      </c>
      <c r="N736" s="101">
        <f t="shared" ca="1" si="102"/>
        <v>44.677817842672795</v>
      </c>
      <c r="O736" s="101">
        <f t="shared" ca="1" si="96"/>
        <v>0.13337468320274229</v>
      </c>
      <c r="Q736" s="12">
        <f t="shared" ca="1" si="97"/>
        <v>0</v>
      </c>
      <c r="R736" s="101">
        <f t="shared" ca="1" si="98"/>
        <v>0</v>
      </c>
      <c r="S736" s="13"/>
      <c r="T736" s="101">
        <f t="shared" ca="1" si="99"/>
        <v>6.5105139613423887E-2</v>
      </c>
      <c r="U736" s="101">
        <f t="shared" si="100"/>
        <v>0</v>
      </c>
      <c r="V736" s="101">
        <f t="shared" ca="1" si="101"/>
        <v>-49.901891903337308</v>
      </c>
    </row>
    <row r="737" spans="2:22" x14ac:dyDescent="0.3">
      <c r="B737" s="13">
        <v>2023</v>
      </c>
      <c r="C737" s="13">
        <v>1</v>
      </c>
      <c r="D737" s="13">
        <v>29</v>
      </c>
      <c r="E737" s="83" t="s">
        <v>128</v>
      </c>
      <c r="F737" s="13">
        <v>1</v>
      </c>
      <c r="G737" s="13">
        <v>2</v>
      </c>
      <c r="H737" s="13" t="s">
        <v>69</v>
      </c>
      <c r="I737" s="13" t="s">
        <v>54</v>
      </c>
      <c r="J737" s="13"/>
      <c r="K737" s="13" t="s">
        <v>28</v>
      </c>
      <c r="L737" s="12">
        <f t="shared" ca="1" si="94"/>
        <v>1.2081942981173119</v>
      </c>
      <c r="M737" s="101">
        <f t="shared" ca="1" si="95"/>
        <v>6.3635593681838826E-2</v>
      </c>
      <c r="N737" s="101">
        <f t="shared" ca="1" si="102"/>
        <v>44.677817842672795</v>
      </c>
      <c r="O737" s="101">
        <f t="shared" ca="1" si="96"/>
        <v>0.13036416476685794</v>
      </c>
      <c r="Q737" s="12">
        <f t="shared" ca="1" si="97"/>
        <v>0</v>
      </c>
      <c r="R737" s="101">
        <f t="shared" ca="1" si="98"/>
        <v>0</v>
      </c>
      <c r="S737" s="13"/>
      <c r="T737" s="101">
        <f t="shared" ca="1" si="99"/>
        <v>6.3635593681838826E-2</v>
      </c>
      <c r="U737" s="101">
        <f t="shared" si="100"/>
        <v>0</v>
      </c>
      <c r="V737" s="101">
        <f t="shared" ca="1" si="101"/>
        <v>-49.83825630965547</v>
      </c>
    </row>
    <row r="738" spans="2:22" x14ac:dyDescent="0.3">
      <c r="B738" s="13">
        <v>2023</v>
      </c>
      <c r="C738" s="13">
        <v>1</v>
      </c>
      <c r="D738" s="13">
        <v>29</v>
      </c>
      <c r="E738" s="83" t="s">
        <v>128</v>
      </c>
      <c r="F738" s="13">
        <v>1</v>
      </c>
      <c r="G738" s="13">
        <v>3</v>
      </c>
      <c r="H738" s="13" t="s">
        <v>69</v>
      </c>
      <c r="I738" s="13" t="s">
        <v>54</v>
      </c>
      <c r="J738" s="13"/>
      <c r="K738" s="13" t="s">
        <v>28</v>
      </c>
      <c r="L738" s="12">
        <f t="shared" ca="1" si="94"/>
        <v>1.1668930653834932</v>
      </c>
      <c r="M738" s="101">
        <f t="shared" ca="1" si="95"/>
        <v>6.1460257753748589E-2</v>
      </c>
      <c r="N738" s="101">
        <f t="shared" ca="1" si="102"/>
        <v>44.677817842672795</v>
      </c>
      <c r="O738" s="101">
        <f t="shared" ca="1" si="96"/>
        <v>0.12590776175487892</v>
      </c>
      <c r="Q738" s="12">
        <f t="shared" ca="1" si="97"/>
        <v>0</v>
      </c>
      <c r="R738" s="101">
        <f t="shared" ca="1" si="98"/>
        <v>0</v>
      </c>
      <c r="S738" s="13"/>
      <c r="T738" s="101">
        <f t="shared" ca="1" si="99"/>
        <v>6.1460257753748589E-2</v>
      </c>
      <c r="U738" s="101">
        <f t="shared" si="100"/>
        <v>0</v>
      </c>
      <c r="V738" s="101">
        <f t="shared" ca="1" si="101"/>
        <v>-49.776796051901719</v>
      </c>
    </row>
    <row r="739" spans="2:22" x14ac:dyDescent="0.3">
      <c r="B739" s="13">
        <v>2023</v>
      </c>
      <c r="C739" s="13">
        <v>1</v>
      </c>
      <c r="D739" s="13">
        <v>29</v>
      </c>
      <c r="E739" s="83" t="s">
        <v>128</v>
      </c>
      <c r="F739" s="13">
        <v>1</v>
      </c>
      <c r="G739" s="13">
        <v>4</v>
      </c>
      <c r="H739" s="13" t="s">
        <v>69</v>
      </c>
      <c r="I739" s="13" t="s">
        <v>54</v>
      </c>
      <c r="J739" s="13"/>
      <c r="K739" s="13" t="s">
        <v>28</v>
      </c>
      <c r="L739" s="12">
        <f t="shared" ca="1" si="94"/>
        <v>1.1107648645127532</v>
      </c>
      <c r="M739" s="101">
        <f t="shared" ca="1" si="95"/>
        <v>5.8503985413886718E-2</v>
      </c>
      <c r="N739" s="101">
        <f t="shared" ca="1" si="102"/>
        <v>44.677817842672795</v>
      </c>
      <c r="O739" s="101">
        <f t="shared" ca="1" si="96"/>
        <v>0.11985152888092607</v>
      </c>
      <c r="Q739" s="12">
        <f t="shared" ca="1" si="97"/>
        <v>0</v>
      </c>
      <c r="R739" s="101">
        <f t="shared" ca="1" si="98"/>
        <v>0</v>
      </c>
      <c r="S739" s="13"/>
      <c r="T739" s="101">
        <f t="shared" ca="1" si="99"/>
        <v>5.8503985413886718E-2</v>
      </c>
      <c r="U739" s="101">
        <f t="shared" si="100"/>
        <v>0</v>
      </c>
      <c r="V739" s="101">
        <f t="shared" ca="1" si="101"/>
        <v>-49.718292066487834</v>
      </c>
    </row>
    <row r="740" spans="2:22" x14ac:dyDescent="0.3">
      <c r="B740" s="13">
        <v>2023</v>
      </c>
      <c r="C740" s="13">
        <v>1</v>
      </c>
      <c r="D740" s="13">
        <v>29</v>
      </c>
      <c r="E740" s="83" t="s">
        <v>128</v>
      </c>
      <c r="F740" s="13">
        <v>1</v>
      </c>
      <c r="G740" s="13">
        <v>5</v>
      </c>
      <c r="H740" s="13" t="s">
        <v>69</v>
      </c>
      <c r="I740" s="13" t="s">
        <v>54</v>
      </c>
      <c r="J740" s="13"/>
      <c r="K740" s="13" t="s">
        <v>28</v>
      </c>
      <c r="L740" s="12">
        <f t="shared" ca="1" si="94"/>
        <v>1.2467984046700835</v>
      </c>
      <c r="M740" s="101">
        <f t="shared" ca="1" si="95"/>
        <v>6.5668871973973295E-2</v>
      </c>
      <c r="N740" s="101">
        <f t="shared" ca="1" si="102"/>
        <v>44.677817842672795</v>
      </c>
      <c r="O740" s="101">
        <f t="shared" ca="1" si="96"/>
        <v>0.134529547863902</v>
      </c>
      <c r="Q740" s="12">
        <f t="shared" ca="1" si="97"/>
        <v>0</v>
      </c>
      <c r="R740" s="101">
        <f t="shared" ca="1" si="98"/>
        <v>0</v>
      </c>
      <c r="S740" s="13"/>
      <c r="T740" s="101">
        <f t="shared" ca="1" si="99"/>
        <v>6.5668871973973295E-2</v>
      </c>
      <c r="U740" s="101">
        <f t="shared" si="100"/>
        <v>0</v>
      </c>
      <c r="V740" s="101">
        <f t="shared" ca="1" si="101"/>
        <v>-49.652623194513858</v>
      </c>
    </row>
    <row r="741" spans="2:22" x14ac:dyDescent="0.3">
      <c r="B741" s="13">
        <v>2023</v>
      </c>
      <c r="C741" s="13">
        <v>1</v>
      </c>
      <c r="D741" s="13">
        <v>29</v>
      </c>
      <c r="E741" s="83" t="s">
        <v>128</v>
      </c>
      <c r="F741" s="13">
        <v>1</v>
      </c>
      <c r="G741" s="13">
        <v>6</v>
      </c>
      <c r="H741" s="13" t="s">
        <v>69</v>
      </c>
      <c r="I741" s="13" t="s">
        <v>54</v>
      </c>
      <c r="J741" s="13"/>
      <c r="K741" s="13" t="s">
        <v>28</v>
      </c>
      <c r="L741" s="12">
        <f t="shared" ca="1" si="94"/>
        <v>1.2506182454599024</v>
      </c>
      <c r="M741" s="101">
        <f t="shared" ca="1" si="95"/>
        <v>6.5870062988373057E-2</v>
      </c>
      <c r="N741" s="101">
        <f t="shared" ca="1" si="102"/>
        <v>44.677817842672795</v>
      </c>
      <c r="O741" s="101">
        <f t="shared" ca="1" si="96"/>
        <v>0.13494170868512345</v>
      </c>
      <c r="Q741" s="12">
        <f t="shared" ca="1" si="97"/>
        <v>0</v>
      </c>
      <c r="R741" s="101">
        <f t="shared" ca="1" si="98"/>
        <v>0</v>
      </c>
      <c r="S741" s="13"/>
      <c r="T741" s="101">
        <f t="shared" ca="1" si="99"/>
        <v>6.5870062988373057E-2</v>
      </c>
      <c r="U741" s="101">
        <f t="shared" si="100"/>
        <v>0</v>
      </c>
      <c r="V741" s="101">
        <f t="shared" ca="1" si="101"/>
        <v>-49.586753131525484</v>
      </c>
    </row>
    <row r="742" spans="2:22" x14ac:dyDescent="0.3">
      <c r="B742" s="13">
        <v>2023</v>
      </c>
      <c r="C742" s="13">
        <v>1</v>
      </c>
      <c r="D742" s="13">
        <v>29</v>
      </c>
      <c r="E742" s="83" t="s">
        <v>128</v>
      </c>
      <c r="F742" s="13">
        <v>1</v>
      </c>
      <c r="G742" s="13">
        <v>7</v>
      </c>
      <c r="H742" s="13" t="s">
        <v>69</v>
      </c>
      <c r="I742" s="13" t="s">
        <v>54</v>
      </c>
      <c r="J742" s="13"/>
      <c r="K742" s="13" t="s">
        <v>28</v>
      </c>
      <c r="L742" s="12">
        <f t="shared" ca="1" si="94"/>
        <v>1.1545594274486981</v>
      </c>
      <c r="M742" s="101">
        <f t="shared" ca="1" si="95"/>
        <v>6.0810645043722932E-2</v>
      </c>
      <c r="N742" s="101">
        <f t="shared" ca="1" si="102"/>
        <v>44.677817842672795</v>
      </c>
      <c r="O742" s="101">
        <f t="shared" ca="1" si="96"/>
        <v>0.12457696222171452</v>
      </c>
      <c r="Q742" s="12">
        <f t="shared" ca="1" si="97"/>
        <v>0</v>
      </c>
      <c r="R742" s="101">
        <f t="shared" ca="1" si="98"/>
        <v>0</v>
      </c>
      <c r="S742" s="13"/>
      <c r="T742" s="101">
        <f t="shared" ca="1" si="99"/>
        <v>6.0810645043722932E-2</v>
      </c>
      <c r="U742" s="101">
        <f t="shared" si="100"/>
        <v>0</v>
      </c>
      <c r="V742" s="101">
        <f t="shared" ca="1" si="101"/>
        <v>-49.52594248648176</v>
      </c>
    </row>
    <row r="743" spans="2:22" x14ac:dyDescent="0.3">
      <c r="B743" s="13">
        <v>2023</v>
      </c>
      <c r="C743" s="13">
        <v>1</v>
      </c>
      <c r="D743" s="13">
        <v>29</v>
      </c>
      <c r="E743" s="83" t="s">
        <v>128</v>
      </c>
      <c r="F743" s="13">
        <v>1</v>
      </c>
      <c r="G743" s="13">
        <v>8</v>
      </c>
      <c r="H743" s="13" t="s">
        <v>69</v>
      </c>
      <c r="I743" s="13" t="s">
        <v>54</v>
      </c>
      <c r="J743" s="13"/>
      <c r="K743" s="13" t="s">
        <v>28</v>
      </c>
      <c r="L743" s="12">
        <f t="shared" ca="1" si="94"/>
        <v>1.339639036348619</v>
      </c>
      <c r="M743" s="101">
        <f t="shared" ca="1" si="95"/>
        <v>7.0558788044481763E-2</v>
      </c>
      <c r="N743" s="101">
        <f t="shared" ca="1" si="102"/>
        <v>44.677817842672795</v>
      </c>
      <c r="O743" s="101">
        <f t="shared" ca="1" si="96"/>
        <v>0.14454705202201598</v>
      </c>
      <c r="Q743" s="12">
        <f t="shared" ca="1" si="97"/>
        <v>0.80308595714782482</v>
      </c>
      <c r="R743" s="101">
        <f t="shared" ca="1" si="98"/>
        <v>0</v>
      </c>
      <c r="S743" s="13"/>
      <c r="T743" s="101">
        <f t="shared" ca="1" si="99"/>
        <v>2.8260250681505832E-2</v>
      </c>
      <c r="U743" s="101">
        <f t="shared" si="100"/>
        <v>0</v>
      </c>
      <c r="V743" s="101">
        <f t="shared" ca="1" si="101"/>
        <v>-49.497682235800255</v>
      </c>
    </row>
    <row r="744" spans="2:22" x14ac:dyDescent="0.3">
      <c r="B744" s="13">
        <v>2023</v>
      </c>
      <c r="C744" s="13">
        <v>1</v>
      </c>
      <c r="D744" s="13">
        <v>29</v>
      </c>
      <c r="E744" s="83" t="s">
        <v>128</v>
      </c>
      <c r="F744" s="13">
        <v>1</v>
      </c>
      <c r="G744" s="13">
        <v>9</v>
      </c>
      <c r="H744" s="13" t="s">
        <v>69</v>
      </c>
      <c r="I744" s="13" t="s">
        <v>54</v>
      </c>
      <c r="J744" s="13"/>
      <c r="K744" s="13" t="s">
        <v>28</v>
      </c>
      <c r="L744" s="12">
        <f t="shared" ca="1" si="94"/>
        <v>1.6539145867601308</v>
      </c>
      <c r="M744" s="101">
        <f t="shared" ca="1" si="95"/>
        <v>8.7111681284656087E-2</v>
      </c>
      <c r="N744" s="101">
        <f t="shared" ca="1" si="102"/>
        <v>44.677817842672795</v>
      </c>
      <c r="O744" s="101">
        <f t="shared" ca="1" si="96"/>
        <v>0.1784573839114181</v>
      </c>
      <c r="Q744" s="12">
        <f t="shared" ca="1" si="97"/>
        <v>5.6000000000000005</v>
      </c>
      <c r="R744" s="101">
        <f t="shared" ca="1" si="98"/>
        <v>0.33403613023075501</v>
      </c>
      <c r="S744" s="13"/>
      <c r="T744" s="101">
        <f t="shared" ca="1" si="99"/>
        <v>0</v>
      </c>
      <c r="U744" s="101">
        <f t="shared" si="100"/>
        <v>0</v>
      </c>
      <c r="V744" s="101">
        <f t="shared" ca="1" si="101"/>
        <v>-50.165754496261769</v>
      </c>
    </row>
    <row r="745" spans="2:22" x14ac:dyDescent="0.3">
      <c r="B745" s="13">
        <v>2023</v>
      </c>
      <c r="C745" s="13">
        <v>1</v>
      </c>
      <c r="D745" s="13">
        <v>29</v>
      </c>
      <c r="E745" s="83" t="s">
        <v>128</v>
      </c>
      <c r="F745" s="13">
        <v>1</v>
      </c>
      <c r="G745" s="13">
        <v>10</v>
      </c>
      <c r="H745" s="13" t="s">
        <v>70</v>
      </c>
      <c r="I745" s="13" t="s">
        <v>54</v>
      </c>
      <c r="J745" s="13"/>
      <c r="K745" s="13" t="s">
        <v>28</v>
      </c>
      <c r="L745" s="12">
        <f t="shared" ca="1" si="94"/>
        <v>1.7131102925693751</v>
      </c>
      <c r="M745" s="101">
        <f t="shared" ca="1" si="95"/>
        <v>5.4237071862746414E-2</v>
      </c>
      <c r="N745" s="101">
        <f t="shared" ca="1" si="102"/>
        <v>44.677817842672795</v>
      </c>
      <c r="O745" s="101">
        <f t="shared" ca="1" si="96"/>
        <v>5.4237071862746414E-2</v>
      </c>
      <c r="Q745" s="12">
        <f t="shared" ca="1" si="97"/>
        <v>5.6000000000000005</v>
      </c>
      <c r="R745" s="101">
        <f t="shared" ca="1" si="98"/>
        <v>0.32902521373400245</v>
      </c>
      <c r="S745" s="13"/>
      <c r="T745" s="101">
        <f t="shared" ca="1" si="99"/>
        <v>0</v>
      </c>
      <c r="U745" s="101">
        <f t="shared" si="100"/>
        <v>0</v>
      </c>
      <c r="V745" s="101">
        <f t="shared" ca="1" si="101"/>
        <v>-50.823804923729767</v>
      </c>
    </row>
    <row r="746" spans="2:22" x14ac:dyDescent="0.3">
      <c r="B746" s="13">
        <v>2023</v>
      </c>
      <c r="C746" s="13">
        <v>1</v>
      </c>
      <c r="D746" s="13">
        <v>29</v>
      </c>
      <c r="E746" s="83" t="s">
        <v>128</v>
      </c>
      <c r="F746" s="13">
        <v>1</v>
      </c>
      <c r="G746" s="13">
        <v>11</v>
      </c>
      <c r="H746" s="13" t="s">
        <v>70</v>
      </c>
      <c r="I746" s="13" t="s">
        <v>54</v>
      </c>
      <c r="J746" s="13"/>
      <c r="K746" s="13" t="s">
        <v>28</v>
      </c>
      <c r="L746" s="12">
        <f t="shared" ca="1" si="94"/>
        <v>1.8002827969816804</v>
      </c>
      <c r="M746" s="101">
        <f t="shared" ca="1" si="95"/>
        <v>5.6996953352440004E-2</v>
      </c>
      <c r="N746" s="101">
        <f t="shared" ca="1" si="102"/>
        <v>44.677817842672795</v>
      </c>
      <c r="O746" s="101">
        <f t="shared" ca="1" si="96"/>
        <v>5.6996953352440004E-2</v>
      </c>
      <c r="Q746" s="12">
        <f t="shared" ca="1" si="97"/>
        <v>0.81648387613102691</v>
      </c>
      <c r="R746" s="101">
        <f t="shared" ca="1" si="98"/>
        <v>0</v>
      </c>
      <c r="S746" s="13"/>
      <c r="T746" s="101">
        <f t="shared" ca="1" si="99"/>
        <v>3.1147073834131688E-2</v>
      </c>
      <c r="U746" s="101">
        <f t="shared" si="100"/>
        <v>0</v>
      </c>
      <c r="V746" s="101">
        <f t="shared" ca="1" si="101"/>
        <v>-50.792657849895633</v>
      </c>
    </row>
    <row r="747" spans="2:22" x14ac:dyDescent="0.3">
      <c r="B747" s="13">
        <v>2023</v>
      </c>
      <c r="C747" s="13">
        <v>1</v>
      </c>
      <c r="D747" s="13">
        <v>29</v>
      </c>
      <c r="E747" s="83" t="s">
        <v>128</v>
      </c>
      <c r="F747" s="13">
        <v>1</v>
      </c>
      <c r="G747" s="13">
        <v>12</v>
      </c>
      <c r="H747" s="13" t="s">
        <v>70</v>
      </c>
      <c r="I747" s="13" t="s">
        <v>54</v>
      </c>
      <c r="J747" s="13"/>
      <c r="K747" s="13" t="s">
        <v>28</v>
      </c>
      <c r="L747" s="12">
        <f t="shared" ca="1" si="94"/>
        <v>1.7856382369147019</v>
      </c>
      <c r="M747" s="101">
        <f t="shared" ca="1" si="95"/>
        <v>5.6533306580719464E-2</v>
      </c>
      <c r="N747" s="101">
        <f t="shared" ca="1" si="102"/>
        <v>44.677817842672795</v>
      </c>
      <c r="O747" s="101">
        <f t="shared" ca="1" si="96"/>
        <v>5.6533306580719464E-2</v>
      </c>
      <c r="Q747" s="12">
        <f t="shared" ca="1" si="97"/>
        <v>0</v>
      </c>
      <c r="R747" s="101">
        <f t="shared" ca="1" si="98"/>
        <v>0</v>
      </c>
      <c r="S747" s="13"/>
      <c r="T747" s="101">
        <f t="shared" ca="1" si="99"/>
        <v>5.6533306580719464E-2</v>
      </c>
      <c r="U747" s="101">
        <f t="shared" si="100"/>
        <v>0</v>
      </c>
      <c r="V747" s="101">
        <f t="shared" ca="1" si="101"/>
        <v>-50.736124543314915</v>
      </c>
    </row>
    <row r="748" spans="2:22" x14ac:dyDescent="0.3">
      <c r="B748" s="13">
        <v>2023</v>
      </c>
      <c r="C748" s="13">
        <v>1</v>
      </c>
      <c r="D748" s="13">
        <v>29</v>
      </c>
      <c r="E748" s="83" t="s">
        <v>128</v>
      </c>
      <c r="F748" s="13">
        <v>1</v>
      </c>
      <c r="G748" s="13">
        <v>13</v>
      </c>
      <c r="H748" s="13" t="s">
        <v>70</v>
      </c>
      <c r="I748" s="13" t="s">
        <v>54</v>
      </c>
      <c r="J748" s="13"/>
      <c r="K748" s="13" t="s">
        <v>28</v>
      </c>
      <c r="L748" s="12">
        <f t="shared" ca="1" si="94"/>
        <v>1.690298684128263</v>
      </c>
      <c r="M748" s="101">
        <f t="shared" ca="1" si="95"/>
        <v>5.3514856339500809E-2</v>
      </c>
      <c r="N748" s="101">
        <f t="shared" ca="1" si="102"/>
        <v>44.677817842672795</v>
      </c>
      <c r="O748" s="101">
        <f t="shared" ca="1" si="96"/>
        <v>5.3514856339500809E-2</v>
      </c>
      <c r="Q748" s="12">
        <f t="shared" ca="1" si="97"/>
        <v>5.6000000000000005</v>
      </c>
      <c r="R748" s="101">
        <f t="shared" ca="1" si="98"/>
        <v>0.33095621638854261</v>
      </c>
      <c r="S748" s="13"/>
      <c r="T748" s="101">
        <f t="shared" ca="1" si="99"/>
        <v>0</v>
      </c>
      <c r="U748" s="101">
        <f t="shared" si="100"/>
        <v>0</v>
      </c>
      <c r="V748" s="101">
        <f t="shared" ca="1" si="101"/>
        <v>-51.398036976092001</v>
      </c>
    </row>
    <row r="749" spans="2:22" x14ac:dyDescent="0.3">
      <c r="B749" s="13">
        <v>2023</v>
      </c>
      <c r="C749" s="13">
        <v>1</v>
      </c>
      <c r="D749" s="13">
        <v>29</v>
      </c>
      <c r="E749" s="83" t="s">
        <v>128</v>
      </c>
      <c r="F749" s="13">
        <v>1</v>
      </c>
      <c r="G749" s="13">
        <v>14</v>
      </c>
      <c r="H749" s="13" t="s">
        <v>70</v>
      </c>
      <c r="I749" s="13" t="s">
        <v>54</v>
      </c>
      <c r="J749" s="13"/>
      <c r="K749" s="13" t="s">
        <v>28</v>
      </c>
      <c r="L749" s="12">
        <f t="shared" ca="1" si="94"/>
        <v>1.9763278465279521</v>
      </c>
      <c r="M749" s="101">
        <f t="shared" ca="1" si="95"/>
        <v>6.2570539621074964E-2</v>
      </c>
      <c r="N749" s="101">
        <f t="shared" ca="1" si="102"/>
        <v>44.677817842672795</v>
      </c>
      <c r="O749" s="101">
        <f t="shared" ca="1" si="96"/>
        <v>6.2570539621074964E-2</v>
      </c>
      <c r="Q749" s="12">
        <f t="shared" ca="1" si="97"/>
        <v>5.6000000000000005</v>
      </c>
      <c r="R749" s="101">
        <f t="shared" ca="1" si="98"/>
        <v>0.3067438477914089</v>
      </c>
      <c r="S749" s="13"/>
      <c r="T749" s="101">
        <f t="shared" ca="1" si="99"/>
        <v>0</v>
      </c>
      <c r="U749" s="101">
        <f t="shared" si="100"/>
        <v>0</v>
      </c>
      <c r="V749" s="101">
        <f t="shared" ca="1" si="101"/>
        <v>-52.01152467167482</v>
      </c>
    </row>
    <row r="750" spans="2:22" x14ac:dyDescent="0.3">
      <c r="B750" s="13">
        <v>2023</v>
      </c>
      <c r="C750" s="13">
        <v>1</v>
      </c>
      <c r="D750" s="13">
        <v>29</v>
      </c>
      <c r="E750" s="83" t="s">
        <v>128</v>
      </c>
      <c r="F750" s="13">
        <v>1</v>
      </c>
      <c r="G750" s="13">
        <v>15</v>
      </c>
      <c r="H750" s="13" t="s">
        <v>70</v>
      </c>
      <c r="I750" s="13" t="s">
        <v>54</v>
      </c>
      <c r="J750" s="13"/>
      <c r="K750" s="13" t="s">
        <v>28</v>
      </c>
      <c r="L750" s="12">
        <f t="shared" ca="1" si="94"/>
        <v>1.3137769542951212</v>
      </c>
      <c r="M750" s="101">
        <f t="shared" ca="1" si="95"/>
        <v>4.1594178372983535E-2</v>
      </c>
      <c r="N750" s="101">
        <f t="shared" ca="1" si="102"/>
        <v>44.677817842672795</v>
      </c>
      <c r="O750" s="101">
        <f t="shared" ca="1" si="96"/>
        <v>4.1594178372983535E-2</v>
      </c>
      <c r="Q750" s="12">
        <f t="shared" ca="1" si="97"/>
        <v>5.6000000000000005</v>
      </c>
      <c r="R750" s="101">
        <f t="shared" ca="1" si="98"/>
        <v>0.36282878081891806</v>
      </c>
      <c r="S750" s="13"/>
      <c r="T750" s="101">
        <f t="shared" ca="1" si="99"/>
        <v>0</v>
      </c>
      <c r="U750" s="101">
        <f t="shared" si="100"/>
        <v>0</v>
      </c>
      <c r="V750" s="101">
        <f t="shared" ca="1" si="101"/>
        <v>-52.737182233312652</v>
      </c>
    </row>
    <row r="751" spans="2:22" x14ac:dyDescent="0.3">
      <c r="B751" s="13">
        <v>2023</v>
      </c>
      <c r="C751" s="13">
        <v>1</v>
      </c>
      <c r="D751" s="13">
        <v>29</v>
      </c>
      <c r="E751" s="83" t="s">
        <v>128</v>
      </c>
      <c r="F751" s="13">
        <v>1</v>
      </c>
      <c r="G751" s="13">
        <v>16</v>
      </c>
      <c r="H751" s="13" t="s">
        <v>71</v>
      </c>
      <c r="I751" s="13" t="s">
        <v>54</v>
      </c>
      <c r="J751" s="13"/>
      <c r="K751" s="13" t="s">
        <v>28</v>
      </c>
      <c r="L751" s="12">
        <f t="shared" ca="1" si="94"/>
        <v>1.4678400587576359</v>
      </c>
      <c r="M751" s="101">
        <f t="shared" ca="1" si="95"/>
        <v>0.12786354751837767</v>
      </c>
      <c r="N751" s="101">
        <f t="shared" ca="1" si="102"/>
        <v>44.967593934272529</v>
      </c>
      <c r="O751" s="101">
        <f t="shared" ca="1" si="96"/>
        <v>0.41371072056083968</v>
      </c>
      <c r="Q751" s="12">
        <f t="shared" ca="1" si="97"/>
        <v>0</v>
      </c>
      <c r="R751" s="101">
        <f t="shared" ca="1" si="98"/>
        <v>0</v>
      </c>
      <c r="S751" s="13"/>
      <c r="T751" s="101">
        <f t="shared" ca="1" si="99"/>
        <v>0.12786354751837767</v>
      </c>
      <c r="U751" s="101">
        <f t="shared" ca="1" si="100"/>
        <v>0.28977609159973661</v>
      </c>
      <c r="V751" s="101">
        <f t="shared" ca="1" si="101"/>
        <v>-52.319542594194537</v>
      </c>
    </row>
    <row r="752" spans="2:22" x14ac:dyDescent="0.3">
      <c r="B752" s="13">
        <v>2023</v>
      </c>
      <c r="C752" s="13">
        <v>1</v>
      </c>
      <c r="D752" s="13">
        <v>29</v>
      </c>
      <c r="E752" s="83" t="s">
        <v>128</v>
      </c>
      <c r="F752" s="13">
        <v>1</v>
      </c>
      <c r="G752" s="13">
        <v>17</v>
      </c>
      <c r="H752" s="13" t="s">
        <v>71</v>
      </c>
      <c r="I752" s="13" t="s">
        <v>54</v>
      </c>
      <c r="J752" s="13"/>
      <c r="K752" s="13" t="s">
        <v>28</v>
      </c>
      <c r="L752" s="12">
        <f t="shared" ca="1" si="94"/>
        <v>2.1338244636258668</v>
      </c>
      <c r="M752" s="101">
        <f t="shared" ca="1" si="95"/>
        <v>0.18587744902644926</v>
      </c>
      <c r="N752" s="101">
        <f t="shared" ca="1" si="102"/>
        <v>45.388846447133332</v>
      </c>
      <c r="O752" s="101">
        <f t="shared" ca="1" si="96"/>
        <v>0.60141842507295051</v>
      </c>
      <c r="Q752" s="12">
        <f t="shared" ca="1" si="97"/>
        <v>0</v>
      </c>
      <c r="R752" s="101">
        <f t="shared" ca="1" si="98"/>
        <v>0</v>
      </c>
      <c r="S752" s="13"/>
      <c r="T752" s="101">
        <f t="shared" ca="1" si="99"/>
        <v>0.18587744902644926</v>
      </c>
      <c r="U752" s="101">
        <f t="shared" ca="1" si="100"/>
        <v>0.42125251286080651</v>
      </c>
      <c r="V752" s="101">
        <f t="shared" ca="1" si="101"/>
        <v>-51.712412632307284</v>
      </c>
    </row>
    <row r="753" spans="2:22" x14ac:dyDescent="0.3">
      <c r="B753" s="13">
        <v>2023</v>
      </c>
      <c r="C753" s="13">
        <v>1</v>
      </c>
      <c r="D753" s="13">
        <v>29</v>
      </c>
      <c r="E753" s="83" t="s">
        <v>128</v>
      </c>
      <c r="F753" s="13">
        <v>1</v>
      </c>
      <c r="G753" s="13">
        <v>18</v>
      </c>
      <c r="H753" s="13" t="s">
        <v>71</v>
      </c>
      <c r="I753" s="13" t="s">
        <v>54</v>
      </c>
      <c r="J753" s="13"/>
      <c r="K753" s="13" t="s">
        <v>28</v>
      </c>
      <c r="L753" s="12">
        <f t="shared" ca="1" si="94"/>
        <v>2.2727991495288244</v>
      </c>
      <c r="M753" s="101">
        <f t="shared" ca="1" si="95"/>
        <v>0.19798353391545592</v>
      </c>
      <c r="N753" s="101">
        <f t="shared" ca="1" si="102"/>
        <v>45.837534879236145</v>
      </c>
      <c r="O753" s="101">
        <f t="shared" ca="1" si="96"/>
        <v>0.64058844029469919</v>
      </c>
      <c r="Q753" s="12">
        <f t="shared" ca="1" si="97"/>
        <v>0</v>
      </c>
      <c r="R753" s="101">
        <f t="shared" ca="1" si="98"/>
        <v>0</v>
      </c>
      <c r="S753" s="13"/>
      <c r="T753" s="101">
        <f t="shared" ca="1" si="99"/>
        <v>0.19798353391545592</v>
      </c>
      <c r="U753" s="101">
        <f t="shared" ca="1" si="100"/>
        <v>0.44868843210281545</v>
      </c>
      <c r="V753" s="101">
        <f t="shared" ca="1" si="101"/>
        <v>-51.065740666289017</v>
      </c>
    </row>
    <row r="754" spans="2:22" x14ac:dyDescent="0.3">
      <c r="B754" s="13">
        <v>2023</v>
      </c>
      <c r="C754" s="13">
        <v>1</v>
      </c>
      <c r="D754" s="13">
        <v>29</v>
      </c>
      <c r="E754" s="83" t="s">
        <v>128</v>
      </c>
      <c r="F754" s="13">
        <v>1</v>
      </c>
      <c r="G754" s="13">
        <v>19</v>
      </c>
      <c r="H754" s="13" t="s">
        <v>71</v>
      </c>
      <c r="I754" s="13" t="s">
        <v>54</v>
      </c>
      <c r="J754" s="13"/>
      <c r="K754" s="13" t="s">
        <v>28</v>
      </c>
      <c r="L754" s="12">
        <f t="shared" ca="1" si="94"/>
        <v>2.2634216372913616</v>
      </c>
      <c r="M754" s="101">
        <f t="shared" ca="1" si="95"/>
        <v>0.19716665882445053</v>
      </c>
      <c r="N754" s="101">
        <f t="shared" ca="1" si="102"/>
        <v>46.284372034131415</v>
      </c>
      <c r="O754" s="101">
        <f t="shared" ca="1" si="96"/>
        <v>0.63794538847057025</v>
      </c>
      <c r="Q754" s="12">
        <f t="shared" ca="1" si="97"/>
        <v>0</v>
      </c>
      <c r="R754" s="101">
        <f t="shared" ca="1" si="98"/>
        <v>0</v>
      </c>
      <c r="S754" s="13"/>
      <c r="T754" s="101">
        <f t="shared" ca="1" si="99"/>
        <v>0.19716665882445053</v>
      </c>
      <c r="U754" s="101">
        <f t="shared" ca="1" si="100"/>
        <v>0.44683715489526965</v>
      </c>
      <c r="V754" s="101">
        <f t="shared" ca="1" si="101"/>
        <v>-50.421736852569296</v>
      </c>
    </row>
    <row r="755" spans="2:22" x14ac:dyDescent="0.3">
      <c r="B755" s="13">
        <v>2023</v>
      </c>
      <c r="C755" s="13">
        <v>1</v>
      </c>
      <c r="D755" s="13">
        <v>29</v>
      </c>
      <c r="E755" s="83" t="s">
        <v>128</v>
      </c>
      <c r="F755" s="13">
        <v>1</v>
      </c>
      <c r="G755" s="13">
        <v>20</v>
      </c>
      <c r="H755" s="13" t="s">
        <v>69</v>
      </c>
      <c r="I755" s="13" t="s">
        <v>54</v>
      </c>
      <c r="J755" s="13"/>
      <c r="K755" s="13" t="s">
        <v>28</v>
      </c>
      <c r="L755" s="12">
        <f t="shared" ca="1" si="94"/>
        <v>1.8937037589991799</v>
      </c>
      <c r="M755" s="101">
        <f t="shared" ca="1" si="95"/>
        <v>9.9741376986486802E-2</v>
      </c>
      <c r="N755" s="101">
        <f t="shared" ca="1" si="102"/>
        <v>46.284372034131415</v>
      </c>
      <c r="O755" s="101">
        <f t="shared" ca="1" si="96"/>
        <v>0.2043306355960115</v>
      </c>
      <c r="Q755" s="12">
        <f t="shared" ca="1" si="97"/>
        <v>0</v>
      </c>
      <c r="R755" s="101">
        <f t="shared" ca="1" si="98"/>
        <v>0</v>
      </c>
      <c r="S755" s="13"/>
      <c r="T755" s="101">
        <f t="shared" ca="1" si="99"/>
        <v>9.9741376986486802E-2</v>
      </c>
      <c r="U755" s="101">
        <f t="shared" si="100"/>
        <v>0</v>
      </c>
      <c r="V755" s="101">
        <f t="shared" ca="1" si="101"/>
        <v>-50.32199547558281</v>
      </c>
    </row>
    <row r="756" spans="2:22" x14ac:dyDescent="0.3">
      <c r="B756" s="13">
        <v>2023</v>
      </c>
      <c r="C756" s="13">
        <v>1</v>
      </c>
      <c r="D756" s="13">
        <v>29</v>
      </c>
      <c r="E756" s="83" t="s">
        <v>128</v>
      </c>
      <c r="F756" s="13">
        <v>1</v>
      </c>
      <c r="G756" s="13">
        <v>21</v>
      </c>
      <c r="H756" s="13" t="s">
        <v>69</v>
      </c>
      <c r="I756" s="13" t="s">
        <v>54</v>
      </c>
      <c r="J756" s="13"/>
      <c r="K756" s="13" t="s">
        <v>28</v>
      </c>
      <c r="L756" s="12">
        <f t="shared" ca="1" si="94"/>
        <v>2.458927062535746</v>
      </c>
      <c r="M756" s="101">
        <f t="shared" ca="1" si="95"/>
        <v>0.12951168838375773</v>
      </c>
      <c r="N756" s="101">
        <f t="shared" ca="1" si="102"/>
        <v>46.284372034131415</v>
      </c>
      <c r="O756" s="101">
        <f t="shared" ca="1" si="96"/>
        <v>0.26531823004760696</v>
      </c>
      <c r="Q756" s="12">
        <f t="shared" ca="1" si="97"/>
        <v>0</v>
      </c>
      <c r="R756" s="101">
        <f t="shared" ca="1" si="98"/>
        <v>0</v>
      </c>
      <c r="S756" s="13"/>
      <c r="T756" s="101">
        <f t="shared" ca="1" si="99"/>
        <v>0.12951168838375773</v>
      </c>
      <c r="U756" s="101">
        <f t="shared" si="100"/>
        <v>0</v>
      </c>
      <c r="V756" s="101">
        <f t="shared" ca="1" si="101"/>
        <v>-50.192483787199052</v>
      </c>
    </row>
    <row r="757" spans="2:22" x14ac:dyDescent="0.3">
      <c r="B757" s="13">
        <v>2023</v>
      </c>
      <c r="C757" s="13">
        <v>1</v>
      </c>
      <c r="D757" s="13">
        <v>29</v>
      </c>
      <c r="E757" s="83" t="s">
        <v>128</v>
      </c>
      <c r="F757" s="13">
        <v>1</v>
      </c>
      <c r="G757" s="13">
        <v>22</v>
      </c>
      <c r="H757" s="13" t="s">
        <v>69</v>
      </c>
      <c r="I757" s="13" t="s">
        <v>54</v>
      </c>
      <c r="J757" s="13"/>
      <c r="K757" s="13" t="s">
        <v>28</v>
      </c>
      <c r="L757" s="12">
        <f t="shared" ca="1" si="94"/>
        <v>2.0601798937579843</v>
      </c>
      <c r="M757" s="101">
        <f t="shared" ca="1" si="95"/>
        <v>0.10850967500423303</v>
      </c>
      <c r="N757" s="101">
        <f t="shared" ca="1" si="102"/>
        <v>46.284372034131415</v>
      </c>
      <c r="O757" s="101">
        <f t="shared" ca="1" si="96"/>
        <v>0.22229341053648649</v>
      </c>
      <c r="Q757" s="12">
        <f t="shared" ca="1" si="97"/>
        <v>0</v>
      </c>
      <c r="R757" s="101">
        <f t="shared" ca="1" si="98"/>
        <v>0</v>
      </c>
      <c r="S757" s="13"/>
      <c r="T757" s="101">
        <f t="shared" ca="1" si="99"/>
        <v>0.10850967500423303</v>
      </c>
      <c r="U757" s="101">
        <f t="shared" si="100"/>
        <v>0</v>
      </c>
      <c r="V757" s="101">
        <f t="shared" ca="1" si="101"/>
        <v>-50.083974112194817</v>
      </c>
    </row>
    <row r="758" spans="2:22" x14ac:dyDescent="0.3">
      <c r="B758" s="13">
        <v>2023</v>
      </c>
      <c r="C758" s="13">
        <v>1</v>
      </c>
      <c r="D758" s="13">
        <v>29</v>
      </c>
      <c r="E758" s="83" t="s">
        <v>128</v>
      </c>
      <c r="F758" s="13">
        <v>1</v>
      </c>
      <c r="G758" s="13">
        <v>23</v>
      </c>
      <c r="H758" s="13" t="s">
        <v>69</v>
      </c>
      <c r="I758" s="13" t="s">
        <v>54</v>
      </c>
      <c r="J758" s="13"/>
      <c r="K758" s="13" t="s">
        <v>28</v>
      </c>
      <c r="L758" s="12">
        <f t="shared" ca="1" si="94"/>
        <v>2.1938703878652852</v>
      </c>
      <c r="M758" s="101">
        <f t="shared" ca="1" si="95"/>
        <v>0.11555115332886458</v>
      </c>
      <c r="N758" s="101">
        <f t="shared" ca="1" si="102"/>
        <v>46.284372034131415</v>
      </c>
      <c r="O758" s="101">
        <f t="shared" ca="1" si="96"/>
        <v>0.23671861485066426</v>
      </c>
      <c r="Q758" s="12">
        <f t="shared" ca="1" si="97"/>
        <v>0</v>
      </c>
      <c r="R758" s="101">
        <f t="shared" ca="1" si="98"/>
        <v>0</v>
      </c>
      <c r="S758" s="13"/>
      <c r="T758" s="101">
        <f t="shared" ca="1" si="99"/>
        <v>0.11555115332886458</v>
      </c>
      <c r="U758" s="101">
        <f t="shared" si="100"/>
        <v>0</v>
      </c>
      <c r="V758" s="101">
        <f t="shared" ca="1" si="101"/>
        <v>-49.968422958865951</v>
      </c>
    </row>
    <row r="759" spans="2:22" x14ac:dyDescent="0.3">
      <c r="B759" s="13">
        <v>2023</v>
      </c>
      <c r="C759" s="13">
        <v>1</v>
      </c>
      <c r="D759" s="13">
        <v>30</v>
      </c>
      <c r="E759" s="83" t="s">
        <v>129</v>
      </c>
      <c r="F759" s="13">
        <v>2</v>
      </c>
      <c r="G759" s="13">
        <v>0</v>
      </c>
      <c r="H759" s="13" t="s">
        <v>69</v>
      </c>
      <c r="I759" s="13" t="s">
        <v>54</v>
      </c>
      <c r="J759" s="13"/>
      <c r="K759" s="13" t="s">
        <v>27</v>
      </c>
      <c r="L759" s="12">
        <f t="shared" ca="1" si="94"/>
        <v>1.9948408675031299</v>
      </c>
      <c r="M759" s="101">
        <f t="shared" ca="1" si="95"/>
        <v>0.10506826849138985</v>
      </c>
      <c r="N759" s="101">
        <f t="shared" ca="1" si="102"/>
        <v>46.284372034131415</v>
      </c>
      <c r="O759" s="101">
        <f t="shared" ca="1" si="96"/>
        <v>0.21524332960358772</v>
      </c>
      <c r="Q759" s="12">
        <f t="shared" ca="1" si="97"/>
        <v>0</v>
      </c>
      <c r="R759" s="101">
        <f t="shared" ca="1" si="98"/>
        <v>0</v>
      </c>
      <c r="S759" s="13"/>
      <c r="T759" s="101">
        <f t="shared" ca="1" si="99"/>
        <v>0.10506826849138985</v>
      </c>
      <c r="U759" s="101">
        <f t="shared" si="100"/>
        <v>0</v>
      </c>
      <c r="V759" s="101">
        <f t="shared" ca="1" si="101"/>
        <v>-49.863354690374564</v>
      </c>
    </row>
    <row r="760" spans="2:22" x14ac:dyDescent="0.3">
      <c r="B760" s="13">
        <v>2023</v>
      </c>
      <c r="C760" s="13">
        <v>1</v>
      </c>
      <c r="D760" s="13">
        <v>30</v>
      </c>
      <c r="E760" s="83" t="s">
        <v>129</v>
      </c>
      <c r="F760" s="13">
        <v>2</v>
      </c>
      <c r="G760" s="13">
        <v>1</v>
      </c>
      <c r="H760" s="13" t="s">
        <v>69</v>
      </c>
      <c r="I760" s="13" t="s">
        <v>54</v>
      </c>
      <c r="J760" s="13"/>
      <c r="K760" s="13" t="s">
        <v>27</v>
      </c>
      <c r="L760" s="12">
        <f t="shared" ca="1" si="94"/>
        <v>1.1775449518282177</v>
      </c>
      <c r="M760" s="101">
        <f t="shared" ca="1" si="95"/>
        <v>6.2021292612792232E-2</v>
      </c>
      <c r="N760" s="101">
        <f t="shared" ca="1" si="102"/>
        <v>46.284372034131415</v>
      </c>
      <c r="O760" s="101">
        <f t="shared" ca="1" si="96"/>
        <v>0.12705710030226469</v>
      </c>
      <c r="Q760" s="12">
        <f t="shared" ca="1" si="97"/>
        <v>0</v>
      </c>
      <c r="R760" s="101">
        <f t="shared" ca="1" si="98"/>
        <v>0</v>
      </c>
      <c r="S760" s="13"/>
      <c r="T760" s="101">
        <f t="shared" ca="1" si="99"/>
        <v>6.2021292612792232E-2</v>
      </c>
      <c r="U760" s="101">
        <f t="shared" si="100"/>
        <v>0</v>
      </c>
      <c r="V760" s="101">
        <f t="shared" ca="1" si="101"/>
        <v>-49.801333397761773</v>
      </c>
    </row>
    <row r="761" spans="2:22" x14ac:dyDescent="0.3">
      <c r="B761" s="13">
        <v>2023</v>
      </c>
      <c r="C761" s="13">
        <v>1</v>
      </c>
      <c r="D761" s="13">
        <v>30</v>
      </c>
      <c r="E761" s="83" t="s">
        <v>129</v>
      </c>
      <c r="F761" s="13">
        <v>2</v>
      </c>
      <c r="G761" s="13">
        <v>2</v>
      </c>
      <c r="H761" s="13" t="s">
        <v>69</v>
      </c>
      <c r="I761" s="13" t="s">
        <v>54</v>
      </c>
      <c r="J761" s="13"/>
      <c r="K761" s="13" t="s">
        <v>27</v>
      </c>
      <c r="L761" s="12">
        <f t="shared" ca="1" si="94"/>
        <v>1.2384806442033773</v>
      </c>
      <c r="M761" s="101">
        <f t="shared" ca="1" si="95"/>
        <v>6.5230775530191881E-2</v>
      </c>
      <c r="N761" s="101">
        <f t="shared" ca="1" si="102"/>
        <v>46.284372034131415</v>
      </c>
      <c r="O761" s="101">
        <f t="shared" ca="1" si="96"/>
        <v>0.1336320615095444</v>
      </c>
      <c r="Q761" s="12">
        <f t="shared" ca="1" si="97"/>
        <v>0</v>
      </c>
      <c r="R761" s="101">
        <f t="shared" ca="1" si="98"/>
        <v>0</v>
      </c>
      <c r="S761" s="13"/>
      <c r="T761" s="101">
        <f t="shared" ca="1" si="99"/>
        <v>6.5230775530191881E-2</v>
      </c>
      <c r="U761" s="101">
        <f t="shared" si="100"/>
        <v>0</v>
      </c>
      <c r="V761" s="101">
        <f t="shared" ca="1" si="101"/>
        <v>-49.736102622231584</v>
      </c>
    </row>
    <row r="762" spans="2:22" x14ac:dyDescent="0.3">
      <c r="B762" s="13">
        <v>2023</v>
      </c>
      <c r="C762" s="13">
        <v>1</v>
      </c>
      <c r="D762" s="13">
        <v>30</v>
      </c>
      <c r="E762" s="83" t="s">
        <v>129</v>
      </c>
      <c r="F762" s="13">
        <v>2</v>
      </c>
      <c r="G762" s="13">
        <v>3</v>
      </c>
      <c r="H762" s="13" t="s">
        <v>69</v>
      </c>
      <c r="I762" s="13" t="s">
        <v>54</v>
      </c>
      <c r="J762" s="13"/>
      <c r="K762" s="13" t="s">
        <v>27</v>
      </c>
      <c r="L762" s="12">
        <f t="shared" ca="1" si="94"/>
        <v>1.1177972596218344</v>
      </c>
      <c r="M762" s="101">
        <f t="shared" ca="1" si="95"/>
        <v>5.8874381664282022E-2</v>
      </c>
      <c r="N762" s="101">
        <f t="shared" ca="1" si="102"/>
        <v>46.284372034131415</v>
      </c>
      <c r="O762" s="101">
        <f t="shared" ca="1" si="96"/>
        <v>0.12061032431319593</v>
      </c>
      <c r="Q762" s="12">
        <f t="shared" ca="1" si="97"/>
        <v>0</v>
      </c>
      <c r="R762" s="101">
        <f t="shared" ca="1" si="98"/>
        <v>0</v>
      </c>
      <c r="S762" s="13"/>
      <c r="T762" s="101">
        <f t="shared" ca="1" si="99"/>
        <v>5.8874381664282022E-2</v>
      </c>
      <c r="U762" s="101">
        <f t="shared" si="100"/>
        <v>0</v>
      </c>
      <c r="V762" s="101">
        <f t="shared" ca="1" si="101"/>
        <v>-49.677228240567302</v>
      </c>
    </row>
    <row r="763" spans="2:22" x14ac:dyDescent="0.3">
      <c r="B763" s="13">
        <v>2023</v>
      </c>
      <c r="C763" s="13">
        <v>1</v>
      </c>
      <c r="D763" s="13">
        <v>30</v>
      </c>
      <c r="E763" s="83" t="s">
        <v>129</v>
      </c>
      <c r="F763" s="13">
        <v>2</v>
      </c>
      <c r="G763" s="13">
        <v>4</v>
      </c>
      <c r="H763" s="13" t="s">
        <v>69</v>
      </c>
      <c r="I763" s="13" t="s">
        <v>54</v>
      </c>
      <c r="J763" s="13"/>
      <c r="K763" s="13" t="s">
        <v>27</v>
      </c>
      <c r="L763" s="12">
        <f t="shared" ca="1" si="94"/>
        <v>1.0743308284011999</v>
      </c>
      <c r="M763" s="101">
        <f t="shared" ca="1" si="95"/>
        <v>5.6585004731891202E-2</v>
      </c>
      <c r="N763" s="101">
        <f t="shared" ca="1" si="102"/>
        <v>46.284372034131415</v>
      </c>
      <c r="O763" s="101">
        <f t="shared" ca="1" si="96"/>
        <v>0.11592029638448946</v>
      </c>
      <c r="Q763" s="12">
        <f t="shared" ca="1" si="97"/>
        <v>0</v>
      </c>
      <c r="R763" s="101">
        <f t="shared" ca="1" si="98"/>
        <v>0</v>
      </c>
      <c r="S763" s="13"/>
      <c r="T763" s="101">
        <f t="shared" ca="1" si="99"/>
        <v>5.6585004731891202E-2</v>
      </c>
      <c r="U763" s="101">
        <f t="shared" si="100"/>
        <v>0</v>
      </c>
      <c r="V763" s="101">
        <f t="shared" ca="1" si="101"/>
        <v>-49.620643235835409</v>
      </c>
    </row>
    <row r="764" spans="2:22" x14ac:dyDescent="0.3">
      <c r="B764" s="13">
        <v>2023</v>
      </c>
      <c r="C764" s="13">
        <v>1</v>
      </c>
      <c r="D764" s="13">
        <v>30</v>
      </c>
      <c r="E764" s="83" t="s">
        <v>129</v>
      </c>
      <c r="F764" s="13">
        <v>2</v>
      </c>
      <c r="G764" s="13">
        <v>5</v>
      </c>
      <c r="H764" s="13" t="s">
        <v>69</v>
      </c>
      <c r="I764" s="13" t="s">
        <v>54</v>
      </c>
      <c r="J764" s="13"/>
      <c r="K764" s="13" t="s">
        <v>27</v>
      </c>
      <c r="L764" s="12">
        <f t="shared" ca="1" si="94"/>
        <v>1.1365873899293299</v>
      </c>
      <c r="M764" s="101">
        <f t="shared" ca="1" si="95"/>
        <v>5.986405782757781E-2</v>
      </c>
      <c r="N764" s="101">
        <f t="shared" ca="1" si="102"/>
        <v>46.284372034131415</v>
      </c>
      <c r="O764" s="101">
        <f t="shared" ca="1" si="96"/>
        <v>0.12263777937337469</v>
      </c>
      <c r="Q764" s="12">
        <f t="shared" ca="1" si="97"/>
        <v>0</v>
      </c>
      <c r="R764" s="101">
        <f t="shared" ca="1" si="98"/>
        <v>0</v>
      </c>
      <c r="S764" s="13"/>
      <c r="T764" s="101">
        <f t="shared" ca="1" si="99"/>
        <v>5.986405782757781E-2</v>
      </c>
      <c r="U764" s="101">
        <f t="shared" si="100"/>
        <v>0</v>
      </c>
      <c r="V764" s="101">
        <f t="shared" ca="1" si="101"/>
        <v>-49.560779178007834</v>
      </c>
    </row>
    <row r="765" spans="2:22" x14ac:dyDescent="0.3">
      <c r="B765" s="13">
        <v>2023</v>
      </c>
      <c r="C765" s="13">
        <v>1</v>
      </c>
      <c r="D765" s="13">
        <v>30</v>
      </c>
      <c r="E765" s="83" t="s">
        <v>129</v>
      </c>
      <c r="F765" s="13">
        <v>2</v>
      </c>
      <c r="G765" s="13">
        <v>6</v>
      </c>
      <c r="H765" s="13" t="s">
        <v>69</v>
      </c>
      <c r="I765" s="13" t="s">
        <v>54</v>
      </c>
      <c r="J765" s="13"/>
      <c r="K765" s="13" t="s">
        <v>27</v>
      </c>
      <c r="L765" s="12">
        <f t="shared" ca="1" si="94"/>
        <v>1.2466564681927668</v>
      </c>
      <c r="M765" s="101">
        <f t="shared" ca="1" si="95"/>
        <v>6.5661396179713033E-2</v>
      </c>
      <c r="N765" s="101">
        <f t="shared" ca="1" si="102"/>
        <v>46.284372034131415</v>
      </c>
      <c r="O765" s="101">
        <f t="shared" ca="1" si="96"/>
        <v>0.13451423291799952</v>
      </c>
      <c r="Q765" s="12">
        <f t="shared" ca="1" si="97"/>
        <v>0</v>
      </c>
      <c r="R765" s="101">
        <f t="shared" ca="1" si="98"/>
        <v>0</v>
      </c>
      <c r="S765" s="13"/>
      <c r="T765" s="101">
        <f t="shared" ca="1" si="99"/>
        <v>6.5661396179713033E-2</v>
      </c>
      <c r="U765" s="101">
        <f t="shared" si="100"/>
        <v>0</v>
      </c>
      <c r="V765" s="101">
        <f t="shared" ca="1" si="101"/>
        <v>-49.495117781828121</v>
      </c>
    </row>
    <row r="766" spans="2:22" x14ac:dyDescent="0.3">
      <c r="B766" s="13">
        <v>2023</v>
      </c>
      <c r="C766" s="13">
        <v>1</v>
      </c>
      <c r="D766" s="13">
        <v>30</v>
      </c>
      <c r="E766" s="83" t="s">
        <v>129</v>
      </c>
      <c r="F766" s="13">
        <v>2</v>
      </c>
      <c r="G766" s="13">
        <v>7</v>
      </c>
      <c r="H766" s="13" t="s">
        <v>69</v>
      </c>
      <c r="I766" s="13" t="s">
        <v>54</v>
      </c>
      <c r="J766" s="13"/>
      <c r="K766" s="13" t="s">
        <v>27</v>
      </c>
      <c r="L766" s="12">
        <f t="shared" ca="1" si="94"/>
        <v>1.2073262972734042</v>
      </c>
      <c r="M766" s="101">
        <f t="shared" ca="1" si="95"/>
        <v>6.3589876077390209E-2</v>
      </c>
      <c r="N766" s="101">
        <f t="shared" ca="1" si="102"/>
        <v>46.284372034131415</v>
      </c>
      <c r="O766" s="101">
        <f t="shared" ca="1" si="96"/>
        <v>0.13027050747580032</v>
      </c>
      <c r="Q766" s="12">
        <f t="shared" ca="1" si="97"/>
        <v>5.4471769170529258</v>
      </c>
      <c r="R766" s="101">
        <f t="shared" ca="1" si="98"/>
        <v>0.35890335496433651</v>
      </c>
      <c r="S766" s="13"/>
      <c r="T766" s="101">
        <f t="shared" ca="1" si="99"/>
        <v>0</v>
      </c>
      <c r="U766" s="101">
        <f t="shared" si="100"/>
        <v>0</v>
      </c>
      <c r="V766" s="101">
        <f t="shared" ca="1" si="101"/>
        <v>-50.212924491756787</v>
      </c>
    </row>
    <row r="767" spans="2:22" x14ac:dyDescent="0.3">
      <c r="B767" s="13">
        <v>2023</v>
      </c>
      <c r="C767" s="13">
        <v>1</v>
      </c>
      <c r="D767" s="13">
        <v>30</v>
      </c>
      <c r="E767" s="83" t="s">
        <v>129</v>
      </c>
      <c r="F767" s="13">
        <v>2</v>
      </c>
      <c r="G767" s="13">
        <v>8</v>
      </c>
      <c r="H767" s="13" t="s">
        <v>69</v>
      </c>
      <c r="I767" s="13" t="s">
        <v>54</v>
      </c>
      <c r="J767" s="13"/>
      <c r="K767" s="13" t="s">
        <v>27</v>
      </c>
      <c r="L767" s="12">
        <f t="shared" ca="1" si="94"/>
        <v>1.5271557092811547</v>
      </c>
      <c r="M767" s="101">
        <f t="shared" ca="1" si="95"/>
        <v>8.0435291207838419E-2</v>
      </c>
      <c r="N767" s="101">
        <f t="shared" ca="1" si="102"/>
        <v>46.284372034131415</v>
      </c>
      <c r="O767" s="101">
        <f t="shared" ca="1" si="96"/>
        <v>0.16478010103143659</v>
      </c>
      <c r="Q767" s="12">
        <f t="shared" ca="1" si="97"/>
        <v>3.2196807388604753E-2</v>
      </c>
      <c r="R767" s="101">
        <f t="shared" ca="1" si="98"/>
        <v>0</v>
      </c>
      <c r="S767" s="13"/>
      <c r="T767" s="101">
        <f t="shared" ca="1" si="99"/>
        <v>7.8739485362680606E-2</v>
      </c>
      <c r="U767" s="101">
        <f t="shared" si="100"/>
        <v>0</v>
      </c>
      <c r="V767" s="101">
        <f t="shared" ca="1" si="101"/>
        <v>-50.134185006394105</v>
      </c>
    </row>
    <row r="768" spans="2:22" x14ac:dyDescent="0.3">
      <c r="B768" s="13">
        <v>2023</v>
      </c>
      <c r="C768" s="13">
        <v>1</v>
      </c>
      <c r="D768" s="13">
        <v>30</v>
      </c>
      <c r="E768" s="83" t="s">
        <v>129</v>
      </c>
      <c r="F768" s="13">
        <v>2</v>
      </c>
      <c r="G768" s="13">
        <v>9</v>
      </c>
      <c r="H768" s="13" t="s">
        <v>69</v>
      </c>
      <c r="I768" s="13" t="s">
        <v>54</v>
      </c>
      <c r="J768" s="13"/>
      <c r="K768" s="13" t="s">
        <v>27</v>
      </c>
      <c r="L768" s="12">
        <f t="shared" ref="L768:L831" ca="1" si="103">IF(K768="Weekday",_xlfn.NORM.INV(RAND(),VLOOKUP(G768,$J$5:$N$28,4),VLOOKUP(G768,$J$5:$N$28,5)),_xlfn.NORM.INV(RAND(),VLOOKUP(G768,$P$5:$T$28,4),VLOOKUP(G768,$P$5:$T$28,5)))*VLOOKUP(C768,$P$32:$R$43,3)</f>
        <v>1.5212552479107513</v>
      </c>
      <c r="M768" s="101">
        <f t="shared" ref="M768:M831" ca="1" si="104">IF(I768="Winter",VLOOKUP(G768,$J$40:$L$43,3),VLOOKUP(G768,$J$40:$L$43,2))*L768</f>
        <v>8.0124513907459269E-2</v>
      </c>
      <c r="N768" s="101">
        <f t="shared" ca="1" si="102"/>
        <v>46.284372034131415</v>
      </c>
      <c r="O768" s="101">
        <f t="shared" ref="O768:O831" ca="1" si="105">IF(I768="Winter",VLOOKUP(G768,$J$46:$L$49,3),VLOOKUP(G768,$J$46:$L$49,2))*L768</f>
        <v>0.16414344124957006</v>
      </c>
      <c r="Q768" s="12">
        <f t="shared" ref="Q768:Q831" ca="1" si="106">MIN(MAX(AND(IF(G768&gt;=VLOOKUP(C768,$O$46:$T$57,5),1,0),IF(G768&lt;=VLOOKUP(C768,$O$46:$T$57,6),1,0))*$G$50*_xlfn.NORM.INV(RAND(),VLOOKUP(C768,$B$4:$F$15,4),VLOOKUP(C768,$B$4:$F$15,4)),0),0.2)*$G$51</f>
        <v>5.6000000000000005</v>
      </c>
      <c r="R768" s="101">
        <f t="shared" ref="R768:R831" ca="1" si="107">MAX(Q768-L768,0)*$G$52</f>
        <v>0.34526574326435494</v>
      </c>
      <c r="S768" s="13"/>
      <c r="T768" s="101">
        <f t="shared" ref="T768:T831" ca="1" si="108">MAX(L768-Q768,0)*IF(I768="Winter",VLOOKUP(G768,$J$40:$L$43,3),VLOOKUP(G768,$J$40:$L$43,2))</f>
        <v>0</v>
      </c>
      <c r="U768" s="101">
        <f t="shared" si="100"/>
        <v>0</v>
      </c>
      <c r="V768" s="101">
        <f t="shared" ca="1" si="101"/>
        <v>-50.824716492922818</v>
      </c>
    </row>
    <row r="769" spans="2:22" x14ac:dyDescent="0.3">
      <c r="B769" s="13">
        <v>2023</v>
      </c>
      <c r="C769" s="13">
        <v>1</v>
      </c>
      <c r="D769" s="13">
        <v>30</v>
      </c>
      <c r="E769" s="83" t="s">
        <v>129</v>
      </c>
      <c r="F769" s="13">
        <v>2</v>
      </c>
      <c r="G769" s="13">
        <v>10</v>
      </c>
      <c r="H769" s="13" t="s">
        <v>70</v>
      </c>
      <c r="I769" s="13" t="s">
        <v>54</v>
      </c>
      <c r="J769" s="13"/>
      <c r="K769" s="13" t="s">
        <v>27</v>
      </c>
      <c r="L769" s="12">
        <f t="shared" ca="1" si="103"/>
        <v>1.9542330386169298</v>
      </c>
      <c r="M769" s="101">
        <f t="shared" ca="1" si="104"/>
        <v>6.1871018002612001E-2</v>
      </c>
      <c r="N769" s="101">
        <f t="shared" ca="1" si="102"/>
        <v>46.284372034131415</v>
      </c>
      <c r="O769" s="101">
        <f t="shared" ca="1" si="105"/>
        <v>6.1871018002612001E-2</v>
      </c>
      <c r="Q769" s="12">
        <f t="shared" ca="1" si="106"/>
        <v>5.6000000000000005</v>
      </c>
      <c r="R769" s="101">
        <f t="shared" ca="1" si="107"/>
        <v>0.30861417328107699</v>
      </c>
      <c r="S769" s="13"/>
      <c r="T769" s="101">
        <f t="shared" ca="1" si="108"/>
        <v>0</v>
      </c>
      <c r="U769" s="101">
        <f t="shared" ref="U769:U832" si="109">IF(H769="On-Peak",IF(I769="Winter",((L769*$D$48)/60),((L769*$D$47)/60)),0)</f>
        <v>0</v>
      </c>
      <c r="V769" s="101">
        <f t="shared" ref="V769:V832" ca="1" si="110">V768+MAX(T769-R769,0)-MAX(R769-T769,0)+MAX(U769-R769,0)-MAX(R769-U769,0)</f>
        <v>-51.441944839484975</v>
      </c>
    </row>
    <row r="770" spans="2:22" x14ac:dyDescent="0.3">
      <c r="B770" s="13">
        <v>2023</v>
      </c>
      <c r="C770" s="13">
        <v>1</v>
      </c>
      <c r="D770" s="13">
        <v>30</v>
      </c>
      <c r="E770" s="83" t="s">
        <v>129</v>
      </c>
      <c r="F770" s="13">
        <v>2</v>
      </c>
      <c r="G770" s="13">
        <v>11</v>
      </c>
      <c r="H770" s="13" t="s">
        <v>70</v>
      </c>
      <c r="I770" s="13" t="s">
        <v>54</v>
      </c>
      <c r="J770" s="13"/>
      <c r="K770" s="13" t="s">
        <v>27</v>
      </c>
      <c r="L770" s="12">
        <f t="shared" ca="1" si="103"/>
        <v>2.3269436177530203</v>
      </c>
      <c r="M770" s="101">
        <f t="shared" ca="1" si="104"/>
        <v>7.3671034938060626E-2</v>
      </c>
      <c r="N770" s="101">
        <f t="shared" ca="1" si="102"/>
        <v>46.284372034131415</v>
      </c>
      <c r="O770" s="101">
        <f t="shared" ca="1" si="105"/>
        <v>7.3671034938060626E-2</v>
      </c>
      <c r="Q770" s="12">
        <f t="shared" ca="1" si="106"/>
        <v>0</v>
      </c>
      <c r="R770" s="101">
        <f t="shared" ca="1" si="107"/>
        <v>0</v>
      </c>
      <c r="S770" s="13"/>
      <c r="T770" s="101">
        <f t="shared" ca="1" si="108"/>
        <v>7.3671034938060626E-2</v>
      </c>
      <c r="U770" s="101">
        <f t="shared" si="109"/>
        <v>0</v>
      </c>
      <c r="V770" s="101">
        <f t="shared" ca="1" si="110"/>
        <v>-51.368273804546916</v>
      </c>
    </row>
    <row r="771" spans="2:22" x14ac:dyDescent="0.3">
      <c r="B771" s="13">
        <v>2023</v>
      </c>
      <c r="C771" s="13">
        <v>1</v>
      </c>
      <c r="D771" s="13">
        <v>30</v>
      </c>
      <c r="E771" s="83" t="s">
        <v>129</v>
      </c>
      <c r="F771" s="13">
        <v>2</v>
      </c>
      <c r="G771" s="13">
        <v>12</v>
      </c>
      <c r="H771" s="13" t="s">
        <v>70</v>
      </c>
      <c r="I771" s="13" t="s">
        <v>54</v>
      </c>
      <c r="J771" s="13"/>
      <c r="K771" s="13" t="s">
        <v>27</v>
      </c>
      <c r="L771" s="12">
        <f t="shared" ca="1" si="103"/>
        <v>2.138640933072899</v>
      </c>
      <c r="M771" s="101">
        <f t="shared" ca="1" si="104"/>
        <v>6.770937194108799E-2</v>
      </c>
      <c r="N771" s="101">
        <f t="shared" ca="1" si="102"/>
        <v>46.284372034131415</v>
      </c>
      <c r="O771" s="101">
        <f t="shared" ca="1" si="105"/>
        <v>6.770937194108799E-2</v>
      </c>
      <c r="Q771" s="12">
        <f t="shared" ca="1" si="106"/>
        <v>5.6000000000000005</v>
      </c>
      <c r="R771" s="101">
        <f t="shared" ca="1" si="107"/>
        <v>0.29300404501537913</v>
      </c>
      <c r="S771" s="13"/>
      <c r="T771" s="101">
        <f t="shared" ca="1" si="108"/>
        <v>0</v>
      </c>
      <c r="U771" s="101">
        <f t="shared" si="109"/>
        <v>0</v>
      </c>
      <c r="V771" s="101">
        <f t="shared" ca="1" si="110"/>
        <v>-51.954281894577676</v>
      </c>
    </row>
    <row r="772" spans="2:22" x14ac:dyDescent="0.3">
      <c r="B772" s="13">
        <v>2023</v>
      </c>
      <c r="C772" s="13">
        <v>1</v>
      </c>
      <c r="D772" s="13">
        <v>30</v>
      </c>
      <c r="E772" s="83" t="s">
        <v>129</v>
      </c>
      <c r="F772" s="13">
        <v>2</v>
      </c>
      <c r="G772" s="13">
        <v>13</v>
      </c>
      <c r="H772" s="13" t="s">
        <v>70</v>
      </c>
      <c r="I772" s="13" t="s">
        <v>54</v>
      </c>
      <c r="J772" s="13"/>
      <c r="K772" s="13" t="s">
        <v>27</v>
      </c>
      <c r="L772" s="12">
        <f t="shared" ca="1" si="103"/>
        <v>1.7121487538282945</v>
      </c>
      <c r="M772" s="101">
        <f t="shared" ca="1" si="104"/>
        <v>5.4206629546203804E-2</v>
      </c>
      <c r="N772" s="101">
        <f t="shared" ca="1" si="102"/>
        <v>46.284372034131415</v>
      </c>
      <c r="O772" s="101">
        <f t="shared" ca="1" si="105"/>
        <v>5.4206629546203804E-2</v>
      </c>
      <c r="Q772" s="12">
        <f t="shared" ca="1" si="106"/>
        <v>5.6000000000000005</v>
      </c>
      <c r="R772" s="101">
        <f t="shared" ca="1" si="107"/>
        <v>0.32910660798843494</v>
      </c>
      <c r="S772" s="13"/>
      <c r="T772" s="101">
        <f t="shared" ca="1" si="108"/>
        <v>0</v>
      </c>
      <c r="U772" s="101">
        <f t="shared" si="109"/>
        <v>0</v>
      </c>
      <c r="V772" s="101">
        <f t="shared" ca="1" si="110"/>
        <v>-52.612495110554548</v>
      </c>
    </row>
    <row r="773" spans="2:22" x14ac:dyDescent="0.3">
      <c r="B773" s="13">
        <v>2023</v>
      </c>
      <c r="C773" s="13">
        <v>1</v>
      </c>
      <c r="D773" s="13">
        <v>30</v>
      </c>
      <c r="E773" s="83" t="s">
        <v>129</v>
      </c>
      <c r="F773" s="13">
        <v>2</v>
      </c>
      <c r="G773" s="13">
        <v>14</v>
      </c>
      <c r="H773" s="13" t="s">
        <v>70</v>
      </c>
      <c r="I773" s="13" t="s">
        <v>54</v>
      </c>
      <c r="J773" s="13"/>
      <c r="K773" s="13" t="s">
        <v>27</v>
      </c>
      <c r="L773" s="12">
        <f t="shared" ca="1" si="103"/>
        <v>1.5847605295693721</v>
      </c>
      <c r="M773" s="101">
        <f t="shared" ca="1" si="104"/>
        <v>5.017351836616632E-2</v>
      </c>
      <c r="N773" s="101">
        <f t="shared" ca="1" si="102"/>
        <v>46.284372034131415</v>
      </c>
      <c r="O773" s="101">
        <f t="shared" ca="1" si="105"/>
        <v>5.017351836616632E-2</v>
      </c>
      <c r="Q773" s="12">
        <f t="shared" ca="1" si="106"/>
        <v>0</v>
      </c>
      <c r="R773" s="101">
        <f t="shared" ca="1" si="107"/>
        <v>0</v>
      </c>
      <c r="S773" s="13"/>
      <c r="T773" s="101">
        <f t="shared" ca="1" si="108"/>
        <v>5.017351836616632E-2</v>
      </c>
      <c r="U773" s="101">
        <f t="shared" si="109"/>
        <v>0</v>
      </c>
      <c r="V773" s="101">
        <f t="shared" ca="1" si="110"/>
        <v>-52.562321592188383</v>
      </c>
    </row>
    <row r="774" spans="2:22" x14ac:dyDescent="0.3">
      <c r="B774" s="13">
        <v>2023</v>
      </c>
      <c r="C774" s="13">
        <v>1</v>
      </c>
      <c r="D774" s="13">
        <v>30</v>
      </c>
      <c r="E774" s="83" t="s">
        <v>129</v>
      </c>
      <c r="F774" s="13">
        <v>2</v>
      </c>
      <c r="G774" s="13">
        <v>15</v>
      </c>
      <c r="H774" s="13" t="s">
        <v>70</v>
      </c>
      <c r="I774" s="13" t="s">
        <v>54</v>
      </c>
      <c r="J774" s="13"/>
      <c r="K774" s="13" t="s">
        <v>27</v>
      </c>
      <c r="L774" s="12">
        <f t="shared" ca="1" si="103"/>
        <v>1.4956896432003433</v>
      </c>
      <c r="M774" s="101">
        <f t="shared" ca="1" si="104"/>
        <v>4.7353534103722866E-2</v>
      </c>
      <c r="N774" s="101">
        <f t="shared" ca="1" si="102"/>
        <v>46.284372034131415</v>
      </c>
      <c r="O774" s="101">
        <f t="shared" ca="1" si="105"/>
        <v>4.7353534103722866E-2</v>
      </c>
      <c r="Q774" s="12">
        <f t="shared" ca="1" si="106"/>
        <v>5.6000000000000005</v>
      </c>
      <c r="R774" s="101">
        <f t="shared" ca="1" si="107"/>
        <v>0.34742987170309098</v>
      </c>
      <c r="S774" s="13"/>
      <c r="T774" s="101">
        <f t="shared" ca="1" si="108"/>
        <v>0</v>
      </c>
      <c r="U774" s="101">
        <f t="shared" si="109"/>
        <v>0</v>
      </c>
      <c r="V774" s="101">
        <f t="shared" ca="1" si="110"/>
        <v>-53.257181335594566</v>
      </c>
    </row>
    <row r="775" spans="2:22" x14ac:dyDescent="0.3">
      <c r="B775" s="13">
        <v>2023</v>
      </c>
      <c r="C775" s="13">
        <v>1</v>
      </c>
      <c r="D775" s="13">
        <v>30</v>
      </c>
      <c r="E775" s="83" t="s">
        <v>129</v>
      </c>
      <c r="F775" s="13">
        <v>2</v>
      </c>
      <c r="G775" s="13">
        <v>16</v>
      </c>
      <c r="H775" s="13" t="s">
        <v>71</v>
      </c>
      <c r="I775" s="13" t="s">
        <v>54</v>
      </c>
      <c r="J775" s="13"/>
      <c r="K775" s="13" t="s">
        <v>27</v>
      </c>
      <c r="L775" s="12">
        <f t="shared" ca="1" si="103"/>
        <v>1.9162687473022388</v>
      </c>
      <c r="M775" s="101">
        <f t="shared" ca="1" si="104"/>
        <v>0.16692617057749803</v>
      </c>
      <c r="N775" s="101">
        <f t="shared" ca="1" si="102"/>
        <v>46.66267542266133</v>
      </c>
      <c r="O775" s="101">
        <f t="shared" ca="1" si="105"/>
        <v>0.540100346427136</v>
      </c>
      <c r="Q775" s="12">
        <f t="shared" ca="1" si="106"/>
        <v>5.6000000000000005</v>
      </c>
      <c r="R775" s="101">
        <f t="shared" ca="1" si="107"/>
        <v>0.31182785054086554</v>
      </c>
      <c r="S775" s="13"/>
      <c r="T775" s="101">
        <f t="shared" ca="1" si="108"/>
        <v>0</v>
      </c>
      <c r="U775" s="101">
        <f t="shared" ca="1" si="109"/>
        <v>0.37830338852991702</v>
      </c>
      <c r="V775" s="101">
        <f t="shared" ca="1" si="110"/>
        <v>-53.502533648146382</v>
      </c>
    </row>
    <row r="776" spans="2:22" x14ac:dyDescent="0.3">
      <c r="B776" s="13">
        <v>2023</v>
      </c>
      <c r="C776" s="13">
        <v>1</v>
      </c>
      <c r="D776" s="13">
        <v>30</v>
      </c>
      <c r="E776" s="83" t="s">
        <v>129</v>
      </c>
      <c r="F776" s="13">
        <v>2</v>
      </c>
      <c r="G776" s="13">
        <v>17</v>
      </c>
      <c r="H776" s="13" t="s">
        <v>71</v>
      </c>
      <c r="I776" s="13" t="s">
        <v>54</v>
      </c>
      <c r="J776" s="13"/>
      <c r="K776" s="13" t="s">
        <v>27</v>
      </c>
      <c r="L776" s="12">
        <f t="shared" ca="1" si="103"/>
        <v>2.9167116693598478</v>
      </c>
      <c r="M776" s="101">
        <f t="shared" ca="1" si="104"/>
        <v>0.25407475351793635</v>
      </c>
      <c r="N776" s="101">
        <f t="shared" ca="1" si="102"/>
        <v>47.238482918054117</v>
      </c>
      <c r="O776" s="101">
        <f t="shared" ca="1" si="105"/>
        <v>0.82207518400907309</v>
      </c>
      <c r="Q776" s="12">
        <f t="shared" ca="1" si="106"/>
        <v>4.1720792400795847</v>
      </c>
      <c r="R776" s="101">
        <f t="shared" ca="1" si="107"/>
        <v>0.10626686486142574</v>
      </c>
      <c r="S776" s="13"/>
      <c r="T776" s="101">
        <f t="shared" ca="1" si="108"/>
        <v>0</v>
      </c>
      <c r="U776" s="101">
        <f t="shared" ca="1" si="109"/>
        <v>0.57580749539278997</v>
      </c>
      <c r="V776" s="101">
        <f t="shared" ca="1" si="110"/>
        <v>-53.139259882476445</v>
      </c>
    </row>
    <row r="777" spans="2:22" x14ac:dyDescent="0.3">
      <c r="B777" s="13">
        <v>2023</v>
      </c>
      <c r="C777" s="13">
        <v>1</v>
      </c>
      <c r="D777" s="13">
        <v>30</v>
      </c>
      <c r="E777" s="83" t="s">
        <v>129</v>
      </c>
      <c r="F777" s="13">
        <v>2</v>
      </c>
      <c r="G777" s="13">
        <v>18</v>
      </c>
      <c r="H777" s="13" t="s">
        <v>71</v>
      </c>
      <c r="I777" s="13" t="s">
        <v>54</v>
      </c>
      <c r="J777" s="13"/>
      <c r="K777" s="13" t="s">
        <v>27</v>
      </c>
      <c r="L777" s="12">
        <f t="shared" ca="1" si="103"/>
        <v>1.943509926435264</v>
      </c>
      <c r="M777" s="101">
        <f t="shared" ca="1" si="104"/>
        <v>0.16929914969177587</v>
      </c>
      <c r="N777" s="101">
        <f t="shared" ca="1" si="102"/>
        <v>47.622164169364545</v>
      </c>
      <c r="O777" s="101">
        <f t="shared" ca="1" si="105"/>
        <v>0.54777827276577917</v>
      </c>
      <c r="Q777" s="12">
        <f t="shared" ca="1" si="106"/>
        <v>0</v>
      </c>
      <c r="R777" s="101">
        <f t="shared" ca="1" si="107"/>
        <v>0</v>
      </c>
      <c r="S777" s="13"/>
      <c r="T777" s="101">
        <f t="shared" ca="1" si="108"/>
        <v>0.16929914969177587</v>
      </c>
      <c r="U777" s="101">
        <f t="shared" ca="1" si="109"/>
        <v>0.38368125131042841</v>
      </c>
      <c r="V777" s="101">
        <f t="shared" ca="1" si="110"/>
        <v>-52.586279481474243</v>
      </c>
    </row>
    <row r="778" spans="2:22" x14ac:dyDescent="0.3">
      <c r="B778" s="13">
        <v>2023</v>
      </c>
      <c r="C778" s="13">
        <v>1</v>
      </c>
      <c r="D778" s="13">
        <v>30</v>
      </c>
      <c r="E778" s="83" t="s">
        <v>129</v>
      </c>
      <c r="F778" s="13">
        <v>2</v>
      </c>
      <c r="G778" s="13">
        <v>19</v>
      </c>
      <c r="H778" s="13" t="s">
        <v>71</v>
      </c>
      <c r="I778" s="13" t="s">
        <v>54</v>
      </c>
      <c r="J778" s="13"/>
      <c r="K778" s="13" t="s">
        <v>27</v>
      </c>
      <c r="L778" s="12">
        <f t="shared" ca="1" si="103"/>
        <v>2.0709975747031941</v>
      </c>
      <c r="M778" s="101">
        <f t="shared" ca="1" si="104"/>
        <v>0.18040459873239525</v>
      </c>
      <c r="N778" s="101">
        <f t="shared" ca="1" si="102"/>
        <v>48.031013607237199</v>
      </c>
      <c r="O778" s="101">
        <f t="shared" ca="1" si="105"/>
        <v>0.58371066643009528</v>
      </c>
      <c r="Q778" s="12">
        <f t="shared" ca="1" si="106"/>
        <v>0</v>
      </c>
      <c r="R778" s="101">
        <f t="shared" ca="1" si="107"/>
        <v>0</v>
      </c>
      <c r="S778" s="13"/>
      <c r="T778" s="101">
        <f t="shared" ca="1" si="108"/>
        <v>0.18040459873239525</v>
      </c>
      <c r="U778" s="101">
        <f t="shared" ca="1" si="109"/>
        <v>0.4088494378726556</v>
      </c>
      <c r="V778" s="101">
        <f t="shared" ca="1" si="110"/>
        <v>-51.997025444869195</v>
      </c>
    </row>
    <row r="779" spans="2:22" x14ac:dyDescent="0.3">
      <c r="B779" s="13">
        <v>2023</v>
      </c>
      <c r="C779" s="13">
        <v>1</v>
      </c>
      <c r="D779" s="13">
        <v>30</v>
      </c>
      <c r="E779" s="83" t="s">
        <v>129</v>
      </c>
      <c r="F779" s="13">
        <v>2</v>
      </c>
      <c r="G779" s="13">
        <v>20</v>
      </c>
      <c r="H779" s="13" t="s">
        <v>69</v>
      </c>
      <c r="I779" s="13" t="s">
        <v>54</v>
      </c>
      <c r="J779" s="13"/>
      <c r="K779" s="13" t="s">
        <v>27</v>
      </c>
      <c r="L779" s="12">
        <f t="shared" ca="1" si="103"/>
        <v>2.0882490279694017</v>
      </c>
      <c r="M779" s="101">
        <f t="shared" ca="1" si="104"/>
        <v>0.10998807630314839</v>
      </c>
      <c r="N779" s="101">
        <f t="shared" ca="1" si="102"/>
        <v>48.031013607237199</v>
      </c>
      <c r="O779" s="101">
        <f t="shared" ca="1" si="105"/>
        <v>0.22532207011789843</v>
      </c>
      <c r="Q779" s="12">
        <f t="shared" ca="1" si="106"/>
        <v>0</v>
      </c>
      <c r="R779" s="101">
        <f t="shared" ca="1" si="107"/>
        <v>0</v>
      </c>
      <c r="S779" s="13"/>
      <c r="T779" s="101">
        <f t="shared" ca="1" si="108"/>
        <v>0.10998807630314839</v>
      </c>
      <c r="U779" s="101">
        <f t="shared" si="109"/>
        <v>0</v>
      </c>
      <c r="V779" s="101">
        <f t="shared" ca="1" si="110"/>
        <v>-51.887037368566048</v>
      </c>
    </row>
    <row r="780" spans="2:22" x14ac:dyDescent="0.3">
      <c r="B780" s="13">
        <v>2023</v>
      </c>
      <c r="C780" s="13">
        <v>1</v>
      </c>
      <c r="D780" s="13">
        <v>30</v>
      </c>
      <c r="E780" s="83" t="s">
        <v>129</v>
      </c>
      <c r="F780" s="13">
        <v>2</v>
      </c>
      <c r="G780" s="13">
        <v>21</v>
      </c>
      <c r="H780" s="13" t="s">
        <v>69</v>
      </c>
      <c r="I780" s="13" t="s">
        <v>54</v>
      </c>
      <c r="J780" s="13"/>
      <c r="K780" s="13" t="s">
        <v>27</v>
      </c>
      <c r="L780" s="12">
        <f t="shared" ca="1" si="103"/>
        <v>3.0358498695728104</v>
      </c>
      <c r="M780" s="101">
        <f t="shared" ca="1" si="104"/>
        <v>0.15989821263039994</v>
      </c>
      <c r="N780" s="101">
        <f t="shared" ca="1" si="102"/>
        <v>48.031013607237199</v>
      </c>
      <c r="O780" s="101">
        <f t="shared" ca="1" si="105"/>
        <v>0.32756820092690625</v>
      </c>
      <c r="Q780" s="12">
        <f t="shared" ca="1" si="106"/>
        <v>0</v>
      </c>
      <c r="R780" s="101">
        <f t="shared" ca="1" si="107"/>
        <v>0</v>
      </c>
      <c r="S780" s="13"/>
      <c r="T780" s="101">
        <f t="shared" ca="1" si="108"/>
        <v>0.15989821263039994</v>
      </c>
      <c r="U780" s="101">
        <f t="shared" si="109"/>
        <v>0</v>
      </c>
      <c r="V780" s="101">
        <f t="shared" ca="1" si="110"/>
        <v>-51.727139155935646</v>
      </c>
    </row>
    <row r="781" spans="2:22" x14ac:dyDescent="0.3">
      <c r="B781" s="13">
        <v>2023</v>
      </c>
      <c r="C781" s="13">
        <v>1</v>
      </c>
      <c r="D781" s="13">
        <v>30</v>
      </c>
      <c r="E781" s="83" t="s">
        <v>129</v>
      </c>
      <c r="F781" s="13">
        <v>2</v>
      </c>
      <c r="G781" s="13">
        <v>22</v>
      </c>
      <c r="H781" s="13" t="s">
        <v>69</v>
      </c>
      <c r="I781" s="13" t="s">
        <v>54</v>
      </c>
      <c r="J781" s="13"/>
      <c r="K781" s="13" t="s">
        <v>27</v>
      </c>
      <c r="L781" s="12">
        <f t="shared" ca="1" si="103"/>
        <v>1.9868991398712115</v>
      </c>
      <c r="M781" s="101">
        <f t="shared" ca="1" si="104"/>
        <v>0.10464997769701671</v>
      </c>
      <c r="N781" s="101">
        <f t="shared" ca="1" si="102"/>
        <v>48.031013607237199</v>
      </c>
      <c r="O781" s="101">
        <f t="shared" ca="1" si="105"/>
        <v>0.21438641719210372</v>
      </c>
      <c r="Q781" s="12">
        <f t="shared" ca="1" si="106"/>
        <v>0</v>
      </c>
      <c r="R781" s="101">
        <f t="shared" ca="1" si="107"/>
        <v>0</v>
      </c>
      <c r="S781" s="13"/>
      <c r="T781" s="101">
        <f t="shared" ca="1" si="108"/>
        <v>0.10464997769701671</v>
      </c>
      <c r="U781" s="101">
        <f t="shared" si="109"/>
        <v>0</v>
      </c>
      <c r="V781" s="101">
        <f t="shared" ca="1" si="110"/>
        <v>-51.622489178238631</v>
      </c>
    </row>
    <row r="782" spans="2:22" x14ac:dyDescent="0.3">
      <c r="B782" s="13">
        <v>2023</v>
      </c>
      <c r="C782" s="13">
        <v>1</v>
      </c>
      <c r="D782" s="13">
        <v>30</v>
      </c>
      <c r="E782" s="83" t="s">
        <v>129</v>
      </c>
      <c r="F782" s="13">
        <v>2</v>
      </c>
      <c r="G782" s="13">
        <v>23</v>
      </c>
      <c r="H782" s="13" t="s">
        <v>69</v>
      </c>
      <c r="I782" s="13" t="s">
        <v>54</v>
      </c>
      <c r="J782" s="13"/>
      <c r="K782" s="13" t="s">
        <v>27</v>
      </c>
      <c r="L782" s="12">
        <f t="shared" ca="1" si="103"/>
        <v>1.9735626657703547</v>
      </c>
      <c r="M782" s="101">
        <f t="shared" ca="1" si="104"/>
        <v>0.10394754560612458</v>
      </c>
      <c r="N782" s="101">
        <f t="shared" ca="1" si="102"/>
        <v>48.031013607237199</v>
      </c>
      <c r="O782" s="101">
        <f t="shared" ca="1" si="105"/>
        <v>0.21294741163662126</v>
      </c>
      <c r="Q782" s="12">
        <f t="shared" ca="1" si="106"/>
        <v>0</v>
      </c>
      <c r="R782" s="101">
        <f t="shared" ca="1" si="107"/>
        <v>0</v>
      </c>
      <c r="S782" s="13"/>
      <c r="T782" s="101">
        <f t="shared" ca="1" si="108"/>
        <v>0.10394754560612458</v>
      </c>
      <c r="U782" s="101">
        <f t="shared" si="109"/>
        <v>0</v>
      </c>
      <c r="V782" s="101">
        <f t="shared" ca="1" si="110"/>
        <v>-51.518541632632505</v>
      </c>
    </row>
    <row r="783" spans="2:22" x14ac:dyDescent="0.3">
      <c r="B783" s="13">
        <v>2023</v>
      </c>
      <c r="C783" s="13">
        <v>1</v>
      </c>
      <c r="D783" s="13">
        <v>31</v>
      </c>
      <c r="E783" s="83" t="s">
        <v>130</v>
      </c>
      <c r="F783" s="13">
        <v>3</v>
      </c>
      <c r="G783" s="13">
        <v>0</v>
      </c>
      <c r="H783" s="13" t="s">
        <v>69</v>
      </c>
      <c r="I783" s="13" t="s">
        <v>54</v>
      </c>
      <c r="J783" s="13"/>
      <c r="K783" s="13" t="s">
        <v>27</v>
      </c>
      <c r="L783" s="12">
        <f t="shared" ca="1" si="103"/>
        <v>1.7136074894706927</v>
      </c>
      <c r="M783" s="101">
        <f t="shared" ca="1" si="104"/>
        <v>9.0255706470421387E-2</v>
      </c>
      <c r="N783" s="101">
        <f t="shared" ca="1" si="102"/>
        <v>48.031013607237199</v>
      </c>
      <c r="O783" s="101">
        <f t="shared" ca="1" si="105"/>
        <v>0.18489824811388775</v>
      </c>
      <c r="Q783" s="12">
        <f t="shared" ca="1" si="106"/>
        <v>0</v>
      </c>
      <c r="R783" s="101">
        <f t="shared" ca="1" si="107"/>
        <v>0</v>
      </c>
      <c r="S783" s="13"/>
      <c r="T783" s="101">
        <f t="shared" ca="1" si="108"/>
        <v>9.0255706470421387E-2</v>
      </c>
      <c r="U783" s="101">
        <f t="shared" si="109"/>
        <v>0</v>
      </c>
      <c r="V783" s="101">
        <f t="shared" ca="1" si="110"/>
        <v>-51.428285926162083</v>
      </c>
    </row>
    <row r="784" spans="2:22" x14ac:dyDescent="0.3">
      <c r="B784" s="13">
        <v>2023</v>
      </c>
      <c r="C784" s="13">
        <v>1</v>
      </c>
      <c r="D784" s="13">
        <v>31</v>
      </c>
      <c r="E784" s="83" t="s">
        <v>130</v>
      </c>
      <c r="F784" s="13">
        <v>3</v>
      </c>
      <c r="G784" s="13">
        <v>1</v>
      </c>
      <c r="H784" s="13" t="s">
        <v>69</v>
      </c>
      <c r="I784" s="13" t="s">
        <v>54</v>
      </c>
      <c r="J784" s="13"/>
      <c r="K784" s="13" t="s">
        <v>27</v>
      </c>
      <c r="L784" s="12">
        <f t="shared" ca="1" si="103"/>
        <v>1.2763786726901463</v>
      </c>
      <c r="M784" s="101">
        <f t="shared" ca="1" si="104"/>
        <v>6.7226864690589999E-2</v>
      </c>
      <c r="N784" s="101">
        <f t="shared" ref="N784:N847" ca="1" si="111">IF(H784="On-Peak",IF(I784="Winter",((L784*$D$48)/60)+N783,((L784*$D$47)/60)+N783),N783)</f>
        <v>48.031013607237199</v>
      </c>
      <c r="O784" s="101">
        <f t="shared" ca="1" si="105"/>
        <v>0.13772125878326677</v>
      </c>
      <c r="Q784" s="12">
        <f t="shared" ca="1" si="106"/>
        <v>0</v>
      </c>
      <c r="R784" s="101">
        <f t="shared" ca="1" si="107"/>
        <v>0</v>
      </c>
      <c r="S784" s="13"/>
      <c r="T784" s="101">
        <f t="shared" ca="1" si="108"/>
        <v>6.7226864690589999E-2</v>
      </c>
      <c r="U784" s="101">
        <f t="shared" si="109"/>
        <v>0</v>
      </c>
      <c r="V784" s="101">
        <f t="shared" ca="1" si="110"/>
        <v>-51.361059061471494</v>
      </c>
    </row>
    <row r="785" spans="2:22" x14ac:dyDescent="0.3">
      <c r="B785" s="13">
        <v>2023</v>
      </c>
      <c r="C785" s="13">
        <v>1</v>
      </c>
      <c r="D785" s="13">
        <v>31</v>
      </c>
      <c r="E785" s="83" t="s">
        <v>130</v>
      </c>
      <c r="F785" s="13">
        <v>3</v>
      </c>
      <c r="G785" s="13">
        <v>2</v>
      </c>
      <c r="H785" s="13" t="s">
        <v>69</v>
      </c>
      <c r="I785" s="13" t="s">
        <v>54</v>
      </c>
      <c r="J785" s="13"/>
      <c r="K785" s="13" t="s">
        <v>27</v>
      </c>
      <c r="L785" s="12">
        <f t="shared" ca="1" si="103"/>
        <v>1.3858906101110788</v>
      </c>
      <c r="M785" s="101">
        <f t="shared" ca="1" si="104"/>
        <v>7.299485843455053E-2</v>
      </c>
      <c r="N785" s="101">
        <f t="shared" ca="1" si="111"/>
        <v>48.031013607237199</v>
      </c>
      <c r="O785" s="101">
        <f t="shared" ca="1" si="105"/>
        <v>0.14953759683098541</v>
      </c>
      <c r="Q785" s="12">
        <f t="shared" ca="1" si="106"/>
        <v>0</v>
      </c>
      <c r="R785" s="101">
        <f t="shared" ca="1" si="107"/>
        <v>0</v>
      </c>
      <c r="S785" s="13"/>
      <c r="T785" s="101">
        <f t="shared" ca="1" si="108"/>
        <v>7.299485843455053E-2</v>
      </c>
      <c r="U785" s="101">
        <f t="shared" si="109"/>
        <v>0</v>
      </c>
      <c r="V785" s="101">
        <f t="shared" ca="1" si="110"/>
        <v>-51.288064203036946</v>
      </c>
    </row>
    <row r="786" spans="2:22" x14ac:dyDescent="0.3">
      <c r="B786" s="13">
        <v>2023</v>
      </c>
      <c r="C786" s="13">
        <v>1</v>
      </c>
      <c r="D786" s="13">
        <v>31</v>
      </c>
      <c r="E786" s="83" t="s">
        <v>130</v>
      </c>
      <c r="F786" s="13">
        <v>3</v>
      </c>
      <c r="G786" s="13">
        <v>3</v>
      </c>
      <c r="H786" s="13" t="s">
        <v>69</v>
      </c>
      <c r="I786" s="13" t="s">
        <v>54</v>
      </c>
      <c r="J786" s="13"/>
      <c r="K786" s="13" t="s">
        <v>27</v>
      </c>
      <c r="L786" s="12">
        <f t="shared" ca="1" si="103"/>
        <v>1.3052210482728752</v>
      </c>
      <c r="M786" s="101">
        <f t="shared" ca="1" si="104"/>
        <v>6.8745992612532336E-2</v>
      </c>
      <c r="N786" s="101">
        <f t="shared" ca="1" si="111"/>
        <v>48.031013607237199</v>
      </c>
      <c r="O786" s="101">
        <f t="shared" ca="1" si="105"/>
        <v>0.14083335110864323</v>
      </c>
      <c r="Q786" s="12">
        <f t="shared" ca="1" si="106"/>
        <v>0</v>
      </c>
      <c r="R786" s="101">
        <f t="shared" ca="1" si="107"/>
        <v>0</v>
      </c>
      <c r="S786" s="13"/>
      <c r="T786" s="101">
        <f t="shared" ca="1" si="108"/>
        <v>6.8745992612532336E-2</v>
      </c>
      <c r="U786" s="101">
        <f t="shared" si="109"/>
        <v>0</v>
      </c>
      <c r="V786" s="101">
        <f t="shared" ca="1" si="110"/>
        <v>-51.219318210424412</v>
      </c>
    </row>
    <row r="787" spans="2:22" x14ac:dyDescent="0.3">
      <c r="B787" s="13">
        <v>2023</v>
      </c>
      <c r="C787" s="13">
        <v>1</v>
      </c>
      <c r="D787" s="13">
        <v>31</v>
      </c>
      <c r="E787" s="83" t="s">
        <v>130</v>
      </c>
      <c r="F787" s="13">
        <v>3</v>
      </c>
      <c r="G787" s="13">
        <v>4</v>
      </c>
      <c r="H787" s="13" t="s">
        <v>69</v>
      </c>
      <c r="I787" s="13" t="s">
        <v>54</v>
      </c>
      <c r="J787" s="13"/>
      <c r="K787" s="13" t="s">
        <v>27</v>
      </c>
      <c r="L787" s="12">
        <f t="shared" ca="1" si="103"/>
        <v>1.218394944914114</v>
      </c>
      <c r="M787" s="101">
        <f t="shared" ca="1" si="104"/>
        <v>6.4172861748626395E-2</v>
      </c>
      <c r="N787" s="101">
        <f t="shared" ca="1" si="111"/>
        <v>48.031013607237199</v>
      </c>
      <c r="O787" s="101">
        <f t="shared" ca="1" si="105"/>
        <v>0.13146481455623291</v>
      </c>
      <c r="Q787" s="12">
        <f t="shared" ca="1" si="106"/>
        <v>0</v>
      </c>
      <c r="R787" s="101">
        <f t="shared" ca="1" si="107"/>
        <v>0</v>
      </c>
      <c r="S787" s="13"/>
      <c r="T787" s="101">
        <f t="shared" ca="1" si="108"/>
        <v>6.4172861748626395E-2</v>
      </c>
      <c r="U787" s="101">
        <f t="shared" si="109"/>
        <v>0</v>
      </c>
      <c r="V787" s="101">
        <f t="shared" ca="1" si="110"/>
        <v>-51.155145348675788</v>
      </c>
    </row>
    <row r="788" spans="2:22" x14ac:dyDescent="0.3">
      <c r="B788" s="13">
        <v>2023</v>
      </c>
      <c r="C788" s="13">
        <v>1</v>
      </c>
      <c r="D788" s="13">
        <v>31</v>
      </c>
      <c r="E788" s="83" t="s">
        <v>130</v>
      </c>
      <c r="F788" s="13">
        <v>3</v>
      </c>
      <c r="G788" s="13">
        <v>5</v>
      </c>
      <c r="H788" s="13" t="s">
        <v>69</v>
      </c>
      <c r="I788" s="13" t="s">
        <v>54</v>
      </c>
      <c r="J788" s="13"/>
      <c r="K788" s="13" t="s">
        <v>27</v>
      </c>
      <c r="L788" s="12">
        <f t="shared" ca="1" si="103"/>
        <v>1.0654668277082215</v>
      </c>
      <c r="M788" s="101">
        <f t="shared" ca="1" si="104"/>
        <v>5.611813781539203E-2</v>
      </c>
      <c r="N788" s="101">
        <f t="shared" ca="1" si="111"/>
        <v>48.031013607237199</v>
      </c>
      <c r="O788" s="101">
        <f t="shared" ca="1" si="105"/>
        <v>0.1149638707097171</v>
      </c>
      <c r="Q788" s="12">
        <f t="shared" ca="1" si="106"/>
        <v>0</v>
      </c>
      <c r="R788" s="101">
        <f t="shared" ca="1" si="107"/>
        <v>0</v>
      </c>
      <c r="S788" s="13"/>
      <c r="T788" s="101">
        <f t="shared" ca="1" si="108"/>
        <v>5.611813781539203E-2</v>
      </c>
      <c r="U788" s="101">
        <f t="shared" si="109"/>
        <v>0</v>
      </c>
      <c r="V788" s="101">
        <f t="shared" ca="1" si="110"/>
        <v>-51.099027210860399</v>
      </c>
    </row>
    <row r="789" spans="2:22" x14ac:dyDescent="0.3">
      <c r="B789" s="13">
        <v>2023</v>
      </c>
      <c r="C789" s="13">
        <v>1</v>
      </c>
      <c r="D789" s="13">
        <v>31</v>
      </c>
      <c r="E789" s="83" t="s">
        <v>130</v>
      </c>
      <c r="F789" s="13">
        <v>3</v>
      </c>
      <c r="G789" s="13">
        <v>6</v>
      </c>
      <c r="H789" s="13" t="s">
        <v>69</v>
      </c>
      <c r="I789" s="13" t="s">
        <v>54</v>
      </c>
      <c r="J789" s="13"/>
      <c r="K789" s="13" t="s">
        <v>27</v>
      </c>
      <c r="L789" s="12">
        <f t="shared" ca="1" si="103"/>
        <v>1.2998342889828234</v>
      </c>
      <c r="M789" s="101">
        <f t="shared" ca="1" si="104"/>
        <v>6.8462272000725313E-2</v>
      </c>
      <c r="N789" s="101">
        <f t="shared" ca="1" si="111"/>
        <v>48.031013607237199</v>
      </c>
      <c r="O789" s="101">
        <f t="shared" ca="1" si="105"/>
        <v>0.14025211978124663</v>
      </c>
      <c r="Q789" s="12">
        <f t="shared" ca="1" si="106"/>
        <v>0</v>
      </c>
      <c r="R789" s="101">
        <f t="shared" ca="1" si="107"/>
        <v>0</v>
      </c>
      <c r="S789" s="13"/>
      <c r="T789" s="101">
        <f t="shared" ca="1" si="108"/>
        <v>6.8462272000725313E-2</v>
      </c>
      <c r="U789" s="101">
        <f t="shared" si="109"/>
        <v>0</v>
      </c>
      <c r="V789" s="101">
        <f t="shared" ca="1" si="110"/>
        <v>-51.030564938859676</v>
      </c>
    </row>
    <row r="790" spans="2:22" x14ac:dyDescent="0.3">
      <c r="B790" s="13">
        <v>2023</v>
      </c>
      <c r="C790" s="13">
        <v>1</v>
      </c>
      <c r="D790" s="13">
        <v>31</v>
      </c>
      <c r="E790" s="83" t="s">
        <v>130</v>
      </c>
      <c r="F790" s="13">
        <v>3</v>
      </c>
      <c r="G790" s="13">
        <v>7</v>
      </c>
      <c r="H790" s="13" t="s">
        <v>69</v>
      </c>
      <c r="I790" s="13" t="s">
        <v>54</v>
      </c>
      <c r="J790" s="13"/>
      <c r="K790" s="13" t="s">
        <v>27</v>
      </c>
      <c r="L790" s="12">
        <f t="shared" ca="1" si="103"/>
        <v>1.3611231659016114</v>
      </c>
      <c r="M790" s="101">
        <f t="shared" ca="1" si="104"/>
        <v>7.169035714803787E-2</v>
      </c>
      <c r="N790" s="101">
        <f t="shared" ca="1" si="111"/>
        <v>48.031013607237199</v>
      </c>
      <c r="O790" s="101">
        <f t="shared" ca="1" si="105"/>
        <v>0.14686518960078387</v>
      </c>
      <c r="Q790" s="12">
        <f t="shared" ca="1" si="106"/>
        <v>5.6000000000000005</v>
      </c>
      <c r="R790" s="101">
        <f t="shared" ca="1" si="107"/>
        <v>0.35882092400642862</v>
      </c>
      <c r="S790" s="13"/>
      <c r="T790" s="101">
        <f t="shared" ca="1" si="108"/>
        <v>0</v>
      </c>
      <c r="U790" s="101">
        <f t="shared" si="109"/>
        <v>0</v>
      </c>
      <c r="V790" s="101">
        <f t="shared" ca="1" si="110"/>
        <v>-51.748206786872537</v>
      </c>
    </row>
    <row r="791" spans="2:22" x14ac:dyDescent="0.3">
      <c r="B791" s="13">
        <v>2023</v>
      </c>
      <c r="C791" s="13">
        <v>1</v>
      </c>
      <c r="D791" s="13">
        <v>31</v>
      </c>
      <c r="E791" s="83" t="s">
        <v>130</v>
      </c>
      <c r="F791" s="13">
        <v>3</v>
      </c>
      <c r="G791" s="13">
        <v>8</v>
      </c>
      <c r="H791" s="13" t="s">
        <v>69</v>
      </c>
      <c r="I791" s="13" t="s">
        <v>54</v>
      </c>
      <c r="J791" s="13"/>
      <c r="K791" s="13" t="s">
        <v>27</v>
      </c>
      <c r="L791" s="12">
        <f t="shared" ca="1" si="103"/>
        <v>1.425464833674944</v>
      </c>
      <c r="M791" s="101">
        <f t="shared" ca="1" si="104"/>
        <v>7.5079232789659306E-2</v>
      </c>
      <c r="N791" s="101">
        <f t="shared" ca="1" si="111"/>
        <v>48.031013607237199</v>
      </c>
      <c r="O791" s="101">
        <f t="shared" ca="1" si="105"/>
        <v>0.15380765555352646</v>
      </c>
      <c r="Q791" s="12">
        <f t="shared" ca="1" si="106"/>
        <v>5.6000000000000005</v>
      </c>
      <c r="R791" s="101">
        <f t="shared" ca="1" si="107"/>
        <v>0.35337440182941604</v>
      </c>
      <c r="S791" s="13"/>
      <c r="T791" s="101">
        <f t="shared" ca="1" si="108"/>
        <v>0</v>
      </c>
      <c r="U791" s="101">
        <f t="shared" si="109"/>
        <v>0</v>
      </c>
      <c r="V791" s="101">
        <f t="shared" ca="1" si="110"/>
        <v>-52.454955590531362</v>
      </c>
    </row>
    <row r="792" spans="2:22" x14ac:dyDescent="0.3">
      <c r="B792" s="13">
        <v>2023</v>
      </c>
      <c r="C792" s="13">
        <v>1</v>
      </c>
      <c r="D792" s="13">
        <v>31</v>
      </c>
      <c r="E792" s="83" t="s">
        <v>130</v>
      </c>
      <c r="F792" s="13">
        <v>3</v>
      </c>
      <c r="G792" s="13">
        <v>9</v>
      </c>
      <c r="H792" s="13" t="s">
        <v>69</v>
      </c>
      <c r="I792" s="13" t="s">
        <v>54</v>
      </c>
      <c r="J792" s="13"/>
      <c r="K792" s="13" t="s">
        <v>27</v>
      </c>
      <c r="L792" s="12">
        <f t="shared" ca="1" si="103"/>
        <v>1.4945281134402633</v>
      </c>
      <c r="M792" s="101">
        <f t="shared" ca="1" si="104"/>
        <v>7.8716795734898662E-2</v>
      </c>
      <c r="N792" s="101">
        <f t="shared" ca="1" si="111"/>
        <v>48.031013607237199</v>
      </c>
      <c r="O792" s="101">
        <f t="shared" ca="1" si="105"/>
        <v>0.16125958344020441</v>
      </c>
      <c r="Q792" s="12">
        <f t="shared" ca="1" si="106"/>
        <v>5.6000000000000005</v>
      </c>
      <c r="R792" s="101">
        <f t="shared" ca="1" si="107"/>
        <v>0.34752819519728179</v>
      </c>
      <c r="S792" s="13"/>
      <c r="T792" s="101">
        <f t="shared" ca="1" si="108"/>
        <v>0</v>
      </c>
      <c r="U792" s="101">
        <f t="shared" si="109"/>
        <v>0</v>
      </c>
      <c r="V792" s="101">
        <f t="shared" ca="1" si="110"/>
        <v>-53.150011980925932</v>
      </c>
    </row>
    <row r="793" spans="2:22" x14ac:dyDescent="0.3">
      <c r="B793" s="13">
        <v>2023</v>
      </c>
      <c r="C793" s="13">
        <v>1</v>
      </c>
      <c r="D793" s="13">
        <v>31</v>
      </c>
      <c r="E793" s="83" t="s">
        <v>130</v>
      </c>
      <c r="F793" s="13">
        <v>3</v>
      </c>
      <c r="G793" s="13">
        <v>10</v>
      </c>
      <c r="H793" s="13" t="s">
        <v>70</v>
      </c>
      <c r="I793" s="13" t="s">
        <v>54</v>
      </c>
      <c r="J793" s="13"/>
      <c r="K793" s="13" t="s">
        <v>27</v>
      </c>
      <c r="L793" s="12">
        <f t="shared" ca="1" si="103"/>
        <v>2.1763853275939891</v>
      </c>
      <c r="M793" s="101">
        <f t="shared" ca="1" si="104"/>
        <v>6.8904359471625695E-2</v>
      </c>
      <c r="N793" s="101">
        <f t="shared" ca="1" si="111"/>
        <v>48.031013607237199</v>
      </c>
      <c r="O793" s="101">
        <f t="shared" ca="1" si="105"/>
        <v>6.8904359471625695E-2</v>
      </c>
      <c r="Q793" s="12">
        <f t="shared" ca="1" si="106"/>
        <v>5.6000000000000005</v>
      </c>
      <c r="R793" s="101">
        <f t="shared" ca="1" si="107"/>
        <v>0.28980898201916888</v>
      </c>
      <c r="S793" s="13"/>
      <c r="T793" s="101">
        <f t="shared" ca="1" si="108"/>
        <v>0</v>
      </c>
      <c r="U793" s="101">
        <f t="shared" si="109"/>
        <v>0</v>
      </c>
      <c r="V793" s="101">
        <f t="shared" ca="1" si="110"/>
        <v>-53.729629944964266</v>
      </c>
    </row>
    <row r="794" spans="2:22" x14ac:dyDescent="0.3">
      <c r="B794" s="13">
        <v>2023</v>
      </c>
      <c r="C794" s="13">
        <v>1</v>
      </c>
      <c r="D794" s="13">
        <v>31</v>
      </c>
      <c r="E794" s="83" t="s">
        <v>130</v>
      </c>
      <c r="F794" s="13">
        <v>3</v>
      </c>
      <c r="G794" s="13">
        <v>11</v>
      </c>
      <c r="H794" s="13" t="s">
        <v>70</v>
      </c>
      <c r="I794" s="13" t="s">
        <v>54</v>
      </c>
      <c r="J794" s="13"/>
      <c r="K794" s="13" t="s">
        <v>27</v>
      </c>
      <c r="L794" s="12">
        <f t="shared" ca="1" si="103"/>
        <v>1.4897070266575119</v>
      </c>
      <c r="M794" s="101">
        <f t="shared" ca="1" si="104"/>
        <v>4.7164124463976824E-2</v>
      </c>
      <c r="N794" s="101">
        <f t="shared" ca="1" si="111"/>
        <v>48.031013607237199</v>
      </c>
      <c r="O794" s="101">
        <f t="shared" ca="1" si="105"/>
        <v>4.7164124463976824E-2</v>
      </c>
      <c r="Q794" s="12">
        <f t="shared" ca="1" si="106"/>
        <v>0</v>
      </c>
      <c r="R794" s="101">
        <f t="shared" ca="1" si="107"/>
        <v>0</v>
      </c>
      <c r="S794" s="13"/>
      <c r="T794" s="101">
        <f t="shared" ca="1" si="108"/>
        <v>4.7164124463976824E-2</v>
      </c>
      <c r="U794" s="101">
        <f t="shared" si="109"/>
        <v>0</v>
      </c>
      <c r="V794" s="101">
        <f t="shared" ca="1" si="110"/>
        <v>-53.68246582050029</v>
      </c>
    </row>
    <row r="795" spans="2:22" x14ac:dyDescent="0.3">
      <c r="B795" s="13">
        <v>2023</v>
      </c>
      <c r="C795" s="13">
        <v>1</v>
      </c>
      <c r="D795" s="13">
        <v>31</v>
      </c>
      <c r="E795" s="83" t="s">
        <v>130</v>
      </c>
      <c r="F795" s="13">
        <v>3</v>
      </c>
      <c r="G795" s="13">
        <v>12</v>
      </c>
      <c r="H795" s="13" t="s">
        <v>70</v>
      </c>
      <c r="I795" s="13" t="s">
        <v>54</v>
      </c>
      <c r="J795" s="13"/>
      <c r="K795" s="13" t="s">
        <v>27</v>
      </c>
      <c r="L795" s="12">
        <f t="shared" ca="1" si="103"/>
        <v>1.4086968475091297</v>
      </c>
      <c r="M795" s="101">
        <f t="shared" ca="1" si="104"/>
        <v>4.4599342192139048E-2</v>
      </c>
      <c r="N795" s="101">
        <f t="shared" ca="1" si="111"/>
        <v>48.031013607237199</v>
      </c>
      <c r="O795" s="101">
        <f t="shared" ca="1" si="105"/>
        <v>4.4599342192139048E-2</v>
      </c>
      <c r="Q795" s="12">
        <f t="shared" ca="1" si="106"/>
        <v>4.4910589350304537</v>
      </c>
      <c r="R795" s="101">
        <f t="shared" ca="1" si="107"/>
        <v>0.26092195070868013</v>
      </c>
      <c r="S795" s="13"/>
      <c r="T795" s="101">
        <f t="shared" ca="1" si="108"/>
        <v>0</v>
      </c>
      <c r="U795" s="101">
        <f t="shared" si="109"/>
        <v>0</v>
      </c>
      <c r="V795" s="101">
        <f t="shared" ca="1" si="110"/>
        <v>-54.204309721917646</v>
      </c>
    </row>
    <row r="796" spans="2:22" x14ac:dyDescent="0.3">
      <c r="B796" s="13">
        <v>2023</v>
      </c>
      <c r="C796" s="13">
        <v>1</v>
      </c>
      <c r="D796" s="13">
        <v>31</v>
      </c>
      <c r="E796" s="83" t="s">
        <v>130</v>
      </c>
      <c r="F796" s="13">
        <v>3</v>
      </c>
      <c r="G796" s="13">
        <v>13</v>
      </c>
      <c r="H796" s="13" t="s">
        <v>70</v>
      </c>
      <c r="I796" s="13" t="s">
        <v>54</v>
      </c>
      <c r="J796" s="13"/>
      <c r="K796" s="13" t="s">
        <v>27</v>
      </c>
      <c r="L796" s="12">
        <f t="shared" ca="1" si="103"/>
        <v>1.933725159536102</v>
      </c>
      <c r="M796" s="101">
        <f t="shared" ca="1" si="104"/>
        <v>6.1221738550912994E-2</v>
      </c>
      <c r="N796" s="101">
        <f t="shared" ca="1" si="111"/>
        <v>48.031013607237199</v>
      </c>
      <c r="O796" s="101">
        <f t="shared" ca="1" si="105"/>
        <v>6.1221738550912994E-2</v>
      </c>
      <c r="Q796" s="12">
        <f t="shared" ca="1" si="106"/>
        <v>0</v>
      </c>
      <c r="R796" s="101">
        <f t="shared" ca="1" si="107"/>
        <v>0</v>
      </c>
      <c r="S796" s="13"/>
      <c r="T796" s="101">
        <f t="shared" ca="1" si="108"/>
        <v>6.1221738550912994E-2</v>
      </c>
      <c r="U796" s="101">
        <f t="shared" si="109"/>
        <v>0</v>
      </c>
      <c r="V796" s="101">
        <f t="shared" ca="1" si="110"/>
        <v>-54.143087983366733</v>
      </c>
    </row>
    <row r="797" spans="2:22" x14ac:dyDescent="0.3">
      <c r="B797" s="13">
        <v>2023</v>
      </c>
      <c r="C797" s="13">
        <v>1</v>
      </c>
      <c r="D797" s="13">
        <v>31</v>
      </c>
      <c r="E797" s="83" t="s">
        <v>130</v>
      </c>
      <c r="F797" s="13">
        <v>3</v>
      </c>
      <c r="G797" s="13">
        <v>14</v>
      </c>
      <c r="H797" s="13" t="s">
        <v>70</v>
      </c>
      <c r="I797" s="13" t="s">
        <v>54</v>
      </c>
      <c r="J797" s="13"/>
      <c r="K797" s="13" t="s">
        <v>27</v>
      </c>
      <c r="L797" s="12">
        <f t="shared" ca="1" si="103"/>
        <v>1.3366138882713292</v>
      </c>
      <c r="M797" s="101">
        <f t="shared" ca="1" si="104"/>
        <v>4.2317195702670285E-2</v>
      </c>
      <c r="N797" s="101">
        <f t="shared" ca="1" si="111"/>
        <v>48.031013607237199</v>
      </c>
      <c r="O797" s="101">
        <f t="shared" ca="1" si="105"/>
        <v>4.2317195702670285E-2</v>
      </c>
      <c r="Q797" s="12">
        <f t="shared" ca="1" si="106"/>
        <v>0</v>
      </c>
      <c r="R797" s="101">
        <f t="shared" ca="1" si="107"/>
        <v>0</v>
      </c>
      <c r="S797" s="13"/>
      <c r="T797" s="101">
        <f t="shared" ca="1" si="108"/>
        <v>4.2317195702670285E-2</v>
      </c>
      <c r="U797" s="101">
        <f t="shared" si="109"/>
        <v>0</v>
      </c>
      <c r="V797" s="101">
        <f t="shared" ca="1" si="110"/>
        <v>-54.100770787664061</v>
      </c>
    </row>
    <row r="798" spans="2:22" x14ac:dyDescent="0.3">
      <c r="B798" s="13">
        <v>2023</v>
      </c>
      <c r="C798" s="13">
        <v>1</v>
      </c>
      <c r="D798" s="13">
        <v>31</v>
      </c>
      <c r="E798" s="83" t="s">
        <v>130</v>
      </c>
      <c r="F798" s="13">
        <v>3</v>
      </c>
      <c r="G798" s="13">
        <v>15</v>
      </c>
      <c r="H798" s="13" t="s">
        <v>70</v>
      </c>
      <c r="I798" s="13" t="s">
        <v>54</v>
      </c>
      <c r="J798" s="13"/>
      <c r="K798" s="13" t="s">
        <v>27</v>
      </c>
      <c r="L798" s="12">
        <f t="shared" ca="1" si="103"/>
        <v>1.748328262740553</v>
      </c>
      <c r="M798" s="101">
        <f t="shared" ca="1" si="104"/>
        <v>5.535207279836591E-2</v>
      </c>
      <c r="N798" s="101">
        <f t="shared" ca="1" si="111"/>
        <v>48.031013607237199</v>
      </c>
      <c r="O798" s="101">
        <f t="shared" ca="1" si="105"/>
        <v>5.535207279836591E-2</v>
      </c>
      <c r="Q798" s="12">
        <f t="shared" ca="1" si="106"/>
        <v>5.6000000000000005</v>
      </c>
      <c r="R798" s="101">
        <f t="shared" ca="1" si="107"/>
        <v>0.32604401255901228</v>
      </c>
      <c r="S798" s="13"/>
      <c r="T798" s="101">
        <f t="shared" ca="1" si="108"/>
        <v>0</v>
      </c>
      <c r="U798" s="101">
        <f t="shared" si="109"/>
        <v>0</v>
      </c>
      <c r="V798" s="101">
        <f t="shared" ca="1" si="110"/>
        <v>-54.75285881278208</v>
      </c>
    </row>
    <row r="799" spans="2:22" x14ac:dyDescent="0.3">
      <c r="B799" s="13">
        <v>2023</v>
      </c>
      <c r="C799" s="13">
        <v>1</v>
      </c>
      <c r="D799" s="13">
        <v>31</v>
      </c>
      <c r="E799" s="83" t="s">
        <v>130</v>
      </c>
      <c r="F799" s="13">
        <v>3</v>
      </c>
      <c r="G799" s="13">
        <v>16</v>
      </c>
      <c r="H799" s="13" t="s">
        <v>71</v>
      </c>
      <c r="I799" s="13" t="s">
        <v>54</v>
      </c>
      <c r="J799" s="13"/>
      <c r="K799" s="13" t="s">
        <v>27</v>
      </c>
      <c r="L799" s="12">
        <f t="shared" ca="1" si="103"/>
        <v>1.665453274063722</v>
      </c>
      <c r="M799" s="101">
        <f t="shared" ca="1" si="104"/>
        <v>0.14507763470369084</v>
      </c>
      <c r="N799" s="101">
        <f t="shared" ca="1" si="111"/>
        <v>48.359801841091944</v>
      </c>
      <c r="O799" s="101">
        <f t="shared" ca="1" si="105"/>
        <v>0.46940800529486004</v>
      </c>
      <c r="Q799" s="12">
        <f t="shared" ca="1" si="106"/>
        <v>5.6000000000000005</v>
      </c>
      <c r="R799" s="101">
        <f t="shared" ca="1" si="107"/>
        <v>0.33305938035050597</v>
      </c>
      <c r="S799" s="13"/>
      <c r="T799" s="101">
        <f t="shared" ca="1" si="108"/>
        <v>0</v>
      </c>
      <c r="U799" s="101">
        <f t="shared" ca="1" si="109"/>
        <v>0.32878823385474648</v>
      </c>
      <c r="V799" s="101">
        <f t="shared" ca="1" si="110"/>
        <v>-55.090189339628346</v>
      </c>
    </row>
    <row r="800" spans="2:22" x14ac:dyDescent="0.3">
      <c r="B800" s="13">
        <v>2023</v>
      </c>
      <c r="C800" s="13">
        <v>1</v>
      </c>
      <c r="D800" s="13">
        <v>31</v>
      </c>
      <c r="E800" s="83" t="s">
        <v>130</v>
      </c>
      <c r="F800" s="13">
        <v>3</v>
      </c>
      <c r="G800" s="13">
        <v>17</v>
      </c>
      <c r="H800" s="13" t="s">
        <v>71</v>
      </c>
      <c r="I800" s="13" t="s">
        <v>54</v>
      </c>
      <c r="J800" s="13"/>
      <c r="K800" s="13" t="s">
        <v>27</v>
      </c>
      <c r="L800" s="12">
        <f t="shared" ca="1" si="103"/>
        <v>1.7534306893649791</v>
      </c>
      <c r="M800" s="101">
        <f t="shared" ca="1" si="104"/>
        <v>0.15274134735058334</v>
      </c>
      <c r="N800" s="101">
        <f t="shared" ca="1" si="111"/>
        <v>48.705958283017416</v>
      </c>
      <c r="O800" s="101">
        <f t="shared" ca="1" si="105"/>
        <v>0.49420443979751938</v>
      </c>
      <c r="Q800" s="12">
        <f t="shared" ca="1" si="106"/>
        <v>5.6000000000000005</v>
      </c>
      <c r="R800" s="101">
        <f t="shared" ca="1" si="107"/>
        <v>0.32561209214525455</v>
      </c>
      <c r="S800" s="13"/>
      <c r="T800" s="101">
        <f t="shared" ca="1" si="108"/>
        <v>0</v>
      </c>
      <c r="U800" s="101">
        <f t="shared" ca="1" si="109"/>
        <v>0.34615644192546963</v>
      </c>
      <c r="V800" s="101">
        <f t="shared" ca="1" si="110"/>
        <v>-55.395257081993385</v>
      </c>
    </row>
    <row r="801" spans="2:22" x14ac:dyDescent="0.3">
      <c r="B801" s="13">
        <v>2023</v>
      </c>
      <c r="C801" s="13">
        <v>1</v>
      </c>
      <c r="D801" s="13">
        <v>31</v>
      </c>
      <c r="E801" s="83" t="s">
        <v>130</v>
      </c>
      <c r="F801" s="13">
        <v>3</v>
      </c>
      <c r="G801" s="13">
        <v>18</v>
      </c>
      <c r="H801" s="13" t="s">
        <v>71</v>
      </c>
      <c r="I801" s="13" t="s">
        <v>54</v>
      </c>
      <c r="J801" s="13"/>
      <c r="K801" s="13" t="s">
        <v>27</v>
      </c>
      <c r="L801" s="12">
        <f t="shared" ca="1" si="103"/>
        <v>1.7962155497102079</v>
      </c>
      <c r="M801" s="101">
        <f t="shared" ca="1" si="104"/>
        <v>0.15646833653525621</v>
      </c>
      <c r="N801" s="101">
        <f t="shared" ca="1" si="111"/>
        <v>49.060561169456037</v>
      </c>
      <c r="O801" s="101">
        <f t="shared" ca="1" si="105"/>
        <v>0.50626335268582212</v>
      </c>
      <c r="Q801" s="12">
        <f t="shared" ca="1" si="106"/>
        <v>0</v>
      </c>
      <c r="R801" s="101">
        <f t="shared" ca="1" si="107"/>
        <v>0</v>
      </c>
      <c r="S801" s="13"/>
      <c r="T801" s="101">
        <f t="shared" ca="1" si="108"/>
        <v>0.15646833653525621</v>
      </c>
      <c r="U801" s="101">
        <f t="shared" ca="1" si="109"/>
        <v>0.35460288643862359</v>
      </c>
      <c r="V801" s="101">
        <f t="shared" ca="1" si="110"/>
        <v>-54.88418585901951</v>
      </c>
    </row>
    <row r="802" spans="2:22" x14ac:dyDescent="0.3">
      <c r="B802" s="13">
        <v>2023</v>
      </c>
      <c r="C802" s="13">
        <v>1</v>
      </c>
      <c r="D802" s="13">
        <v>31</v>
      </c>
      <c r="E802" s="83" t="s">
        <v>130</v>
      </c>
      <c r="F802" s="13">
        <v>3</v>
      </c>
      <c r="G802" s="13">
        <v>19</v>
      </c>
      <c r="H802" s="13" t="s">
        <v>71</v>
      </c>
      <c r="I802" s="13" t="s">
        <v>54</v>
      </c>
      <c r="J802" s="13"/>
      <c r="K802" s="13" t="s">
        <v>27</v>
      </c>
      <c r="L802" s="12">
        <f t="shared" ca="1" si="103"/>
        <v>1.7151816001405746</v>
      </c>
      <c r="M802" s="101">
        <f t="shared" ca="1" si="104"/>
        <v>0.14940946918824546</v>
      </c>
      <c r="N802" s="101">
        <f t="shared" ca="1" si="111"/>
        <v>49.399166603683788</v>
      </c>
      <c r="O802" s="101">
        <f t="shared" ca="1" si="105"/>
        <v>0.48342393399962097</v>
      </c>
      <c r="Q802" s="12">
        <f t="shared" ca="1" si="106"/>
        <v>0</v>
      </c>
      <c r="R802" s="101">
        <f t="shared" ca="1" si="107"/>
        <v>0</v>
      </c>
      <c r="S802" s="13"/>
      <c r="T802" s="101">
        <f t="shared" ca="1" si="108"/>
        <v>0.14940946918824546</v>
      </c>
      <c r="U802" s="101">
        <f t="shared" ca="1" si="109"/>
        <v>0.3386054342277518</v>
      </c>
      <c r="V802" s="101">
        <f t="shared" ca="1" si="110"/>
        <v>-54.396170955603516</v>
      </c>
    </row>
    <row r="803" spans="2:22" x14ac:dyDescent="0.3">
      <c r="B803" s="13">
        <v>2023</v>
      </c>
      <c r="C803" s="13">
        <v>1</v>
      </c>
      <c r="D803" s="13">
        <v>31</v>
      </c>
      <c r="E803" s="83" t="s">
        <v>130</v>
      </c>
      <c r="F803" s="13">
        <v>3</v>
      </c>
      <c r="G803" s="13">
        <v>20</v>
      </c>
      <c r="H803" s="13" t="s">
        <v>69</v>
      </c>
      <c r="I803" s="13" t="s">
        <v>54</v>
      </c>
      <c r="J803" s="13"/>
      <c r="K803" s="13" t="s">
        <v>27</v>
      </c>
      <c r="L803" s="12">
        <f t="shared" ca="1" si="103"/>
        <v>1.9221811858946303</v>
      </c>
      <c r="M803" s="101">
        <f t="shared" ca="1" si="104"/>
        <v>0.10124128306107018</v>
      </c>
      <c r="N803" s="101">
        <f t="shared" ca="1" si="111"/>
        <v>49.399166603683788</v>
      </c>
      <c r="O803" s="101">
        <f t="shared" ca="1" si="105"/>
        <v>0.20740334995803059</v>
      </c>
      <c r="Q803" s="12">
        <f t="shared" ca="1" si="106"/>
        <v>0</v>
      </c>
      <c r="R803" s="101">
        <f t="shared" ca="1" si="107"/>
        <v>0</v>
      </c>
      <c r="S803" s="13"/>
      <c r="T803" s="101">
        <f t="shared" ca="1" si="108"/>
        <v>0.10124128306107018</v>
      </c>
      <c r="U803" s="101">
        <f t="shared" si="109"/>
        <v>0</v>
      </c>
      <c r="V803" s="101">
        <f t="shared" ca="1" si="110"/>
        <v>-54.294929672542445</v>
      </c>
    </row>
    <row r="804" spans="2:22" x14ac:dyDescent="0.3">
      <c r="B804" s="13">
        <v>2023</v>
      </c>
      <c r="C804" s="13">
        <v>1</v>
      </c>
      <c r="D804" s="13">
        <v>31</v>
      </c>
      <c r="E804" s="83" t="s">
        <v>130</v>
      </c>
      <c r="F804" s="13">
        <v>3</v>
      </c>
      <c r="G804" s="13">
        <v>21</v>
      </c>
      <c r="H804" s="13" t="s">
        <v>69</v>
      </c>
      <c r="I804" s="13" t="s">
        <v>54</v>
      </c>
      <c r="J804" s="13"/>
      <c r="K804" s="13" t="s">
        <v>27</v>
      </c>
      <c r="L804" s="12">
        <f t="shared" ca="1" si="103"/>
        <v>2.0988811418192115</v>
      </c>
      <c r="M804" s="101">
        <f t="shared" ca="1" si="104"/>
        <v>0.11054806973961787</v>
      </c>
      <c r="N804" s="101">
        <f t="shared" ca="1" si="111"/>
        <v>49.399166603683788</v>
      </c>
      <c r="O804" s="101">
        <f t="shared" ca="1" si="105"/>
        <v>0.2264692752022929</v>
      </c>
      <c r="Q804" s="12">
        <f t="shared" ca="1" si="106"/>
        <v>0</v>
      </c>
      <c r="R804" s="101">
        <f t="shared" ca="1" si="107"/>
        <v>0</v>
      </c>
      <c r="S804" s="13"/>
      <c r="T804" s="101">
        <f t="shared" ca="1" si="108"/>
        <v>0.11054806973961787</v>
      </c>
      <c r="U804" s="101">
        <f t="shared" si="109"/>
        <v>0</v>
      </c>
      <c r="V804" s="101">
        <f t="shared" ca="1" si="110"/>
        <v>-54.18438160280283</v>
      </c>
    </row>
    <row r="805" spans="2:22" x14ac:dyDescent="0.3">
      <c r="B805" s="13">
        <v>2023</v>
      </c>
      <c r="C805" s="13">
        <v>1</v>
      </c>
      <c r="D805" s="13">
        <v>31</v>
      </c>
      <c r="E805" s="83" t="s">
        <v>130</v>
      </c>
      <c r="F805" s="13">
        <v>3</v>
      </c>
      <c r="G805" s="13">
        <v>22</v>
      </c>
      <c r="H805" s="13" t="s">
        <v>69</v>
      </c>
      <c r="I805" s="13" t="s">
        <v>54</v>
      </c>
      <c r="J805" s="13"/>
      <c r="K805" s="13" t="s">
        <v>27</v>
      </c>
      <c r="L805" s="12">
        <f t="shared" ca="1" si="103"/>
        <v>2.9511540391756284</v>
      </c>
      <c r="M805" s="101">
        <f t="shared" ca="1" si="104"/>
        <v>0.15543728324338035</v>
      </c>
      <c r="N805" s="101">
        <f t="shared" ca="1" si="111"/>
        <v>49.399166603683788</v>
      </c>
      <c r="O805" s="101">
        <f t="shared" ca="1" si="105"/>
        <v>0.31842952082705028</v>
      </c>
      <c r="Q805" s="12">
        <f t="shared" ca="1" si="106"/>
        <v>0</v>
      </c>
      <c r="R805" s="101">
        <f t="shared" ca="1" si="107"/>
        <v>0</v>
      </c>
      <c r="S805" s="13"/>
      <c r="T805" s="101">
        <f t="shared" ca="1" si="108"/>
        <v>0.15543728324338035</v>
      </c>
      <c r="U805" s="101">
        <f t="shared" si="109"/>
        <v>0</v>
      </c>
      <c r="V805" s="101">
        <f t="shared" ca="1" si="110"/>
        <v>-54.02894431955945</v>
      </c>
    </row>
    <row r="806" spans="2:22" x14ac:dyDescent="0.3">
      <c r="B806" s="13">
        <v>2023</v>
      </c>
      <c r="C806" s="13">
        <v>1</v>
      </c>
      <c r="D806" s="13">
        <v>31</v>
      </c>
      <c r="E806" s="83" t="s">
        <v>130</v>
      </c>
      <c r="F806" s="13">
        <v>3</v>
      </c>
      <c r="G806" s="13">
        <v>23</v>
      </c>
      <c r="H806" s="13" t="s">
        <v>69</v>
      </c>
      <c r="I806" s="13" t="s">
        <v>54</v>
      </c>
      <c r="J806" s="13"/>
      <c r="K806" s="13" t="s">
        <v>27</v>
      </c>
      <c r="L806" s="12">
        <f t="shared" ca="1" si="103"/>
        <v>1.9800068203143442</v>
      </c>
      <c r="M806" s="101">
        <f t="shared" ca="1" si="104"/>
        <v>0.10428695922595652</v>
      </c>
      <c r="N806" s="101">
        <f t="shared" ca="1" si="111"/>
        <v>49.399166603683788</v>
      </c>
      <c r="O806" s="101">
        <f t="shared" ca="1" si="105"/>
        <v>0.21364273591191774</v>
      </c>
      <c r="Q806" s="12">
        <f t="shared" ca="1" si="106"/>
        <v>0</v>
      </c>
      <c r="R806" s="101">
        <f t="shared" ca="1" si="107"/>
        <v>0</v>
      </c>
      <c r="S806" s="13"/>
      <c r="T806" s="101">
        <f t="shared" ca="1" si="108"/>
        <v>0.10428695922595652</v>
      </c>
      <c r="U806" s="101">
        <f t="shared" si="109"/>
        <v>0</v>
      </c>
      <c r="V806" s="101">
        <f t="shared" ca="1" si="110"/>
        <v>-53.924657360333491</v>
      </c>
    </row>
    <row r="807" spans="2:22" x14ac:dyDescent="0.3">
      <c r="B807" s="13">
        <v>2023</v>
      </c>
      <c r="C807" s="13">
        <v>2</v>
      </c>
      <c r="D807" s="13">
        <v>1</v>
      </c>
      <c r="E807" s="83" t="s">
        <v>131</v>
      </c>
      <c r="F807" s="13">
        <v>4</v>
      </c>
      <c r="G807" s="13">
        <v>0</v>
      </c>
      <c r="H807" s="13" t="s">
        <v>69</v>
      </c>
      <c r="I807" s="13" t="s">
        <v>54</v>
      </c>
      <c r="J807" s="13"/>
      <c r="K807" s="13" t="s">
        <v>27</v>
      </c>
      <c r="L807" s="12">
        <f t="shared" ca="1" si="103"/>
        <v>1.1785984884980258</v>
      </c>
      <c r="M807" s="101">
        <f t="shared" ca="1" si="104"/>
        <v>6.2076782389191024E-2</v>
      </c>
      <c r="N807" s="101">
        <f t="shared" ca="1" si="111"/>
        <v>49.399166603683788</v>
      </c>
      <c r="O807" s="101">
        <f t="shared" ca="1" si="105"/>
        <v>0.12717077690893699</v>
      </c>
      <c r="Q807" s="12">
        <f t="shared" ca="1" si="106"/>
        <v>0</v>
      </c>
      <c r="R807" s="101">
        <f t="shared" ca="1" si="107"/>
        <v>0</v>
      </c>
      <c r="S807" s="13"/>
      <c r="T807" s="101">
        <f t="shared" ca="1" si="108"/>
        <v>6.2076782389191024E-2</v>
      </c>
      <c r="U807" s="101">
        <f t="shared" si="109"/>
        <v>0</v>
      </c>
      <c r="V807" s="101">
        <f t="shared" ca="1" si="110"/>
        <v>-53.8625805779443</v>
      </c>
    </row>
    <row r="808" spans="2:22" x14ac:dyDescent="0.3">
      <c r="B808" s="13">
        <v>2023</v>
      </c>
      <c r="C808" s="13">
        <v>2</v>
      </c>
      <c r="D808" s="13">
        <v>1</v>
      </c>
      <c r="E808" s="83" t="s">
        <v>131</v>
      </c>
      <c r="F808" s="13">
        <v>4</v>
      </c>
      <c r="G808" s="13">
        <v>1</v>
      </c>
      <c r="H808" s="13" t="s">
        <v>69</v>
      </c>
      <c r="I808" s="13" t="s">
        <v>54</v>
      </c>
      <c r="J808" s="13"/>
      <c r="K808" s="13" t="s">
        <v>27</v>
      </c>
      <c r="L808" s="12">
        <f t="shared" ca="1" si="103"/>
        <v>0.93457210765489351</v>
      </c>
      <c r="M808" s="101">
        <f t="shared" ca="1" si="104"/>
        <v>4.9223912910183243E-2</v>
      </c>
      <c r="N808" s="101">
        <f t="shared" ca="1" si="111"/>
        <v>49.399166603683788</v>
      </c>
      <c r="O808" s="101">
        <f t="shared" ca="1" si="105"/>
        <v>0.10084033041596301</v>
      </c>
      <c r="Q808" s="12">
        <f t="shared" ca="1" si="106"/>
        <v>0</v>
      </c>
      <c r="R808" s="101">
        <f t="shared" ca="1" si="107"/>
        <v>0</v>
      </c>
      <c r="S808" s="13"/>
      <c r="T808" s="101">
        <f t="shared" ca="1" si="108"/>
        <v>4.9223912910183243E-2</v>
      </c>
      <c r="U808" s="101">
        <f t="shared" si="109"/>
        <v>0</v>
      </c>
      <c r="V808" s="101">
        <f t="shared" ca="1" si="110"/>
        <v>-53.813356665034114</v>
      </c>
    </row>
    <row r="809" spans="2:22" x14ac:dyDescent="0.3">
      <c r="B809" s="13">
        <v>2023</v>
      </c>
      <c r="C809" s="13">
        <v>2</v>
      </c>
      <c r="D809" s="13">
        <v>1</v>
      </c>
      <c r="E809" s="83" t="s">
        <v>131</v>
      </c>
      <c r="F809" s="13">
        <v>4</v>
      </c>
      <c r="G809" s="13">
        <v>2</v>
      </c>
      <c r="H809" s="13" t="s">
        <v>69</v>
      </c>
      <c r="I809" s="13" t="s">
        <v>54</v>
      </c>
      <c r="J809" s="13"/>
      <c r="K809" s="13" t="s">
        <v>27</v>
      </c>
      <c r="L809" s="12">
        <f t="shared" ca="1" si="103"/>
        <v>0.88998061992468891</v>
      </c>
      <c r="M809" s="101">
        <f t="shared" ca="1" si="104"/>
        <v>4.6875279251433366E-2</v>
      </c>
      <c r="N809" s="101">
        <f t="shared" ca="1" si="111"/>
        <v>49.399166603683788</v>
      </c>
      <c r="O809" s="101">
        <f t="shared" ca="1" si="105"/>
        <v>9.6028908889873935E-2</v>
      </c>
      <c r="Q809" s="12">
        <f t="shared" ca="1" si="106"/>
        <v>0</v>
      </c>
      <c r="R809" s="101">
        <f t="shared" ca="1" si="107"/>
        <v>0</v>
      </c>
      <c r="S809" s="13"/>
      <c r="T809" s="101">
        <f t="shared" ca="1" si="108"/>
        <v>4.6875279251433366E-2</v>
      </c>
      <c r="U809" s="101">
        <f t="shared" si="109"/>
        <v>0</v>
      </c>
      <c r="V809" s="101">
        <f t="shared" ca="1" si="110"/>
        <v>-53.766481385782683</v>
      </c>
    </row>
    <row r="810" spans="2:22" x14ac:dyDescent="0.3">
      <c r="B810" s="13">
        <v>2023</v>
      </c>
      <c r="C810" s="13">
        <v>2</v>
      </c>
      <c r="D810" s="13">
        <v>1</v>
      </c>
      <c r="E810" s="83" t="s">
        <v>131</v>
      </c>
      <c r="F810" s="13">
        <v>4</v>
      </c>
      <c r="G810" s="13">
        <v>3</v>
      </c>
      <c r="H810" s="13" t="s">
        <v>69</v>
      </c>
      <c r="I810" s="13" t="s">
        <v>54</v>
      </c>
      <c r="J810" s="13"/>
      <c r="K810" s="13" t="s">
        <v>27</v>
      </c>
      <c r="L810" s="12">
        <f t="shared" ca="1" si="103"/>
        <v>0.884855258623512</v>
      </c>
      <c r="M810" s="101">
        <f t="shared" ca="1" si="104"/>
        <v>4.6605326471700376E-2</v>
      </c>
      <c r="N810" s="101">
        <f t="shared" ca="1" si="111"/>
        <v>49.399166603683788</v>
      </c>
      <c r="O810" s="101">
        <f t="shared" ca="1" si="105"/>
        <v>9.5475882405476942E-2</v>
      </c>
      <c r="Q810" s="12">
        <f t="shared" ca="1" si="106"/>
        <v>0</v>
      </c>
      <c r="R810" s="101">
        <f t="shared" ca="1" si="107"/>
        <v>0</v>
      </c>
      <c r="S810" s="13"/>
      <c r="T810" s="101">
        <f t="shared" ca="1" si="108"/>
        <v>4.6605326471700376E-2</v>
      </c>
      <c r="U810" s="101">
        <f t="shared" si="109"/>
        <v>0</v>
      </c>
      <c r="V810" s="101">
        <f t="shared" ca="1" si="110"/>
        <v>-53.719876059310984</v>
      </c>
    </row>
    <row r="811" spans="2:22" x14ac:dyDescent="0.3">
      <c r="B811" s="13">
        <v>2023</v>
      </c>
      <c r="C811" s="13">
        <v>2</v>
      </c>
      <c r="D811" s="13">
        <v>1</v>
      </c>
      <c r="E811" s="83" t="s">
        <v>131</v>
      </c>
      <c r="F811" s="13">
        <v>4</v>
      </c>
      <c r="G811" s="13">
        <v>4</v>
      </c>
      <c r="H811" s="13" t="s">
        <v>69</v>
      </c>
      <c r="I811" s="13" t="s">
        <v>54</v>
      </c>
      <c r="J811" s="13"/>
      <c r="K811" s="13" t="s">
        <v>27</v>
      </c>
      <c r="L811" s="12">
        <f t="shared" ca="1" si="103"/>
        <v>0.77971821486791426</v>
      </c>
      <c r="M811" s="101">
        <f t="shared" ca="1" si="104"/>
        <v>4.1067758377093047E-2</v>
      </c>
      <c r="N811" s="101">
        <f t="shared" ca="1" si="111"/>
        <v>49.399166603683788</v>
      </c>
      <c r="O811" s="101">
        <f t="shared" ca="1" si="105"/>
        <v>8.4131595384247942E-2</v>
      </c>
      <c r="Q811" s="12">
        <f t="shared" ca="1" si="106"/>
        <v>0</v>
      </c>
      <c r="R811" s="101">
        <f t="shared" ca="1" si="107"/>
        <v>0</v>
      </c>
      <c r="S811" s="13"/>
      <c r="T811" s="101">
        <f t="shared" ca="1" si="108"/>
        <v>4.1067758377093047E-2</v>
      </c>
      <c r="U811" s="101">
        <f t="shared" si="109"/>
        <v>0</v>
      </c>
      <c r="V811" s="101">
        <f t="shared" ca="1" si="110"/>
        <v>-53.678808300933888</v>
      </c>
    </row>
    <row r="812" spans="2:22" x14ac:dyDescent="0.3">
      <c r="B812" s="13">
        <v>2023</v>
      </c>
      <c r="C812" s="13">
        <v>2</v>
      </c>
      <c r="D812" s="13">
        <v>1</v>
      </c>
      <c r="E812" s="83" t="s">
        <v>131</v>
      </c>
      <c r="F812" s="13">
        <v>4</v>
      </c>
      <c r="G812" s="13">
        <v>5</v>
      </c>
      <c r="H812" s="13" t="s">
        <v>69</v>
      </c>
      <c r="I812" s="13" t="s">
        <v>54</v>
      </c>
      <c r="J812" s="13"/>
      <c r="K812" s="13" t="s">
        <v>27</v>
      </c>
      <c r="L812" s="12">
        <f t="shared" ca="1" si="103"/>
        <v>0.86295544906659449</v>
      </c>
      <c r="M812" s="101">
        <f t="shared" ca="1" si="104"/>
        <v>4.5451863502337535E-2</v>
      </c>
      <c r="N812" s="101">
        <f t="shared" ca="1" si="111"/>
        <v>49.399166603683788</v>
      </c>
      <c r="O812" s="101">
        <f t="shared" ca="1" si="105"/>
        <v>9.3112892954285542E-2</v>
      </c>
      <c r="Q812" s="12">
        <f t="shared" ca="1" si="106"/>
        <v>0</v>
      </c>
      <c r="R812" s="101">
        <f t="shared" ca="1" si="107"/>
        <v>0</v>
      </c>
      <c r="S812" s="13"/>
      <c r="T812" s="101">
        <f t="shared" ca="1" si="108"/>
        <v>4.5451863502337535E-2</v>
      </c>
      <c r="U812" s="101">
        <f t="shared" si="109"/>
        <v>0</v>
      </c>
      <c r="V812" s="101">
        <f t="shared" ca="1" si="110"/>
        <v>-53.633356437431551</v>
      </c>
    </row>
    <row r="813" spans="2:22" x14ac:dyDescent="0.3">
      <c r="B813" s="13">
        <v>2023</v>
      </c>
      <c r="C813" s="13">
        <v>2</v>
      </c>
      <c r="D813" s="13">
        <v>1</v>
      </c>
      <c r="E813" s="83" t="s">
        <v>131</v>
      </c>
      <c r="F813" s="13">
        <v>4</v>
      </c>
      <c r="G813" s="13">
        <v>6</v>
      </c>
      <c r="H813" s="13" t="s">
        <v>69</v>
      </c>
      <c r="I813" s="13" t="s">
        <v>54</v>
      </c>
      <c r="J813" s="13"/>
      <c r="K813" s="13" t="s">
        <v>27</v>
      </c>
      <c r="L813" s="12">
        <f t="shared" ca="1" si="103"/>
        <v>0.97640089966541499</v>
      </c>
      <c r="M813" s="101">
        <f t="shared" ca="1" si="104"/>
        <v>5.1427035385377406E-2</v>
      </c>
      <c r="N813" s="101">
        <f t="shared" ca="1" si="111"/>
        <v>49.399166603683788</v>
      </c>
      <c r="O813" s="101">
        <f t="shared" ca="1" si="105"/>
        <v>0.10535365707389828</v>
      </c>
      <c r="Q813" s="12">
        <f t="shared" ca="1" si="106"/>
        <v>0</v>
      </c>
      <c r="R813" s="101">
        <f t="shared" ca="1" si="107"/>
        <v>0</v>
      </c>
      <c r="S813" s="13"/>
      <c r="T813" s="101">
        <f t="shared" ca="1" si="108"/>
        <v>5.1427035385377406E-2</v>
      </c>
      <c r="U813" s="101">
        <f t="shared" si="109"/>
        <v>0</v>
      </c>
      <c r="V813" s="101">
        <f t="shared" ca="1" si="110"/>
        <v>-53.581929402046171</v>
      </c>
    </row>
    <row r="814" spans="2:22" x14ac:dyDescent="0.3">
      <c r="B814" s="13">
        <v>2023</v>
      </c>
      <c r="C814" s="13">
        <v>2</v>
      </c>
      <c r="D814" s="13">
        <v>1</v>
      </c>
      <c r="E814" s="83" t="s">
        <v>131</v>
      </c>
      <c r="F814" s="13">
        <v>4</v>
      </c>
      <c r="G814" s="13">
        <v>7</v>
      </c>
      <c r="H814" s="13" t="s">
        <v>69</v>
      </c>
      <c r="I814" s="13" t="s">
        <v>54</v>
      </c>
      <c r="J814" s="13"/>
      <c r="K814" s="13" t="s">
        <v>27</v>
      </c>
      <c r="L814" s="12">
        <f t="shared" ca="1" si="103"/>
        <v>0.8363412942375561</v>
      </c>
      <c r="M814" s="101">
        <f t="shared" ca="1" si="104"/>
        <v>4.4050095967492084E-2</v>
      </c>
      <c r="N814" s="101">
        <f t="shared" ca="1" si="111"/>
        <v>49.399166603683788</v>
      </c>
      <c r="O814" s="101">
        <f t="shared" ca="1" si="105"/>
        <v>9.0241225648232296E-2</v>
      </c>
      <c r="Q814" s="12">
        <f t="shared" ca="1" si="106"/>
        <v>0</v>
      </c>
      <c r="R814" s="101">
        <f t="shared" ca="1" si="107"/>
        <v>0</v>
      </c>
      <c r="S814" s="13"/>
      <c r="T814" s="101">
        <f t="shared" ca="1" si="108"/>
        <v>4.4050095967492084E-2</v>
      </c>
      <c r="U814" s="101">
        <f t="shared" si="109"/>
        <v>0</v>
      </c>
      <c r="V814" s="101">
        <f t="shared" ca="1" si="110"/>
        <v>-53.537879306078679</v>
      </c>
    </row>
    <row r="815" spans="2:22" x14ac:dyDescent="0.3">
      <c r="B815" s="13">
        <v>2023</v>
      </c>
      <c r="C815" s="13">
        <v>2</v>
      </c>
      <c r="D815" s="13">
        <v>1</v>
      </c>
      <c r="E815" s="83" t="s">
        <v>131</v>
      </c>
      <c r="F815" s="13">
        <v>4</v>
      </c>
      <c r="G815" s="13">
        <v>8</v>
      </c>
      <c r="H815" s="13" t="s">
        <v>69</v>
      </c>
      <c r="I815" s="13" t="s">
        <v>54</v>
      </c>
      <c r="J815" s="13"/>
      <c r="K815" s="13" t="s">
        <v>27</v>
      </c>
      <c r="L815" s="12">
        <f t="shared" ca="1" si="103"/>
        <v>1.5834030985960972</v>
      </c>
      <c r="M815" s="101">
        <f t="shared" ca="1" si="104"/>
        <v>8.3397841203056447E-2</v>
      </c>
      <c r="N815" s="101">
        <f t="shared" ca="1" si="111"/>
        <v>49.399166603683788</v>
      </c>
      <c r="O815" s="101">
        <f t="shared" ca="1" si="105"/>
        <v>0.17084919433851889</v>
      </c>
      <c r="Q815" s="12">
        <f t="shared" ca="1" si="106"/>
        <v>5.6000000000000005</v>
      </c>
      <c r="R815" s="101">
        <f t="shared" ca="1" si="107"/>
        <v>0.34000492770384044</v>
      </c>
      <c r="S815" s="13"/>
      <c r="T815" s="101">
        <f t="shared" ca="1" si="108"/>
        <v>0</v>
      </c>
      <c r="U815" s="101">
        <f t="shared" si="109"/>
        <v>0</v>
      </c>
      <c r="V815" s="101">
        <f t="shared" ca="1" si="110"/>
        <v>-54.217889161486355</v>
      </c>
    </row>
    <row r="816" spans="2:22" x14ac:dyDescent="0.3">
      <c r="B816" s="13">
        <v>2023</v>
      </c>
      <c r="C816" s="13">
        <v>2</v>
      </c>
      <c r="D816" s="13">
        <v>1</v>
      </c>
      <c r="E816" s="83" t="s">
        <v>131</v>
      </c>
      <c r="F816" s="13">
        <v>4</v>
      </c>
      <c r="G816" s="13">
        <v>9</v>
      </c>
      <c r="H816" s="13" t="s">
        <v>69</v>
      </c>
      <c r="I816" s="13" t="s">
        <v>54</v>
      </c>
      <c r="J816" s="13"/>
      <c r="K816" s="13" t="s">
        <v>27</v>
      </c>
      <c r="L816" s="12">
        <f t="shared" ca="1" si="103"/>
        <v>1.5939606593036262</v>
      </c>
      <c r="M816" s="101">
        <f t="shared" ca="1" si="104"/>
        <v>8.3953907925521987E-2</v>
      </c>
      <c r="N816" s="101">
        <f t="shared" ca="1" si="111"/>
        <v>49.399166603683788</v>
      </c>
      <c r="O816" s="101">
        <f t="shared" ca="1" si="105"/>
        <v>0.17198835513886127</v>
      </c>
      <c r="Q816" s="12">
        <f t="shared" ca="1" si="106"/>
        <v>5.6000000000000005</v>
      </c>
      <c r="R816" s="101">
        <f t="shared" ca="1" si="107"/>
        <v>0.3391112301899481</v>
      </c>
      <c r="S816" s="13"/>
      <c r="T816" s="101">
        <f t="shared" ca="1" si="108"/>
        <v>0</v>
      </c>
      <c r="U816" s="101">
        <f t="shared" si="109"/>
        <v>0</v>
      </c>
      <c r="V816" s="101">
        <f t="shared" ca="1" si="110"/>
        <v>-54.896111621866254</v>
      </c>
    </row>
    <row r="817" spans="2:22" x14ac:dyDescent="0.3">
      <c r="B817" s="13">
        <v>2023</v>
      </c>
      <c r="C817" s="13">
        <v>2</v>
      </c>
      <c r="D817" s="13">
        <v>1</v>
      </c>
      <c r="E817" s="83" t="s">
        <v>131</v>
      </c>
      <c r="F817" s="13">
        <v>4</v>
      </c>
      <c r="G817" s="13">
        <v>10</v>
      </c>
      <c r="H817" s="13" t="s">
        <v>70</v>
      </c>
      <c r="I817" s="13" t="s">
        <v>54</v>
      </c>
      <c r="J817" s="13"/>
      <c r="K817" s="13" t="s">
        <v>27</v>
      </c>
      <c r="L817" s="12">
        <f t="shared" ca="1" si="103"/>
        <v>1.4536487278079013</v>
      </c>
      <c r="M817" s="101">
        <f t="shared" ca="1" si="104"/>
        <v>4.602251872239816E-2</v>
      </c>
      <c r="N817" s="101">
        <f t="shared" ca="1" si="111"/>
        <v>49.399166603683788</v>
      </c>
      <c r="O817" s="101">
        <f t="shared" ca="1" si="105"/>
        <v>4.602251872239816E-2</v>
      </c>
      <c r="Q817" s="12">
        <f t="shared" ca="1" si="106"/>
        <v>4.7321101869707256</v>
      </c>
      <c r="R817" s="101">
        <f t="shared" ca="1" si="107"/>
        <v>0.2775217625181331</v>
      </c>
      <c r="S817" s="13"/>
      <c r="T817" s="101">
        <f t="shared" ca="1" si="108"/>
        <v>0</v>
      </c>
      <c r="U817" s="101">
        <f t="shared" si="109"/>
        <v>0</v>
      </c>
      <c r="V817" s="101">
        <f t="shared" ca="1" si="110"/>
        <v>-55.451155146902522</v>
      </c>
    </row>
    <row r="818" spans="2:22" x14ac:dyDescent="0.3">
      <c r="B818" s="13">
        <v>2023</v>
      </c>
      <c r="C818" s="13">
        <v>2</v>
      </c>
      <c r="D818" s="13">
        <v>1</v>
      </c>
      <c r="E818" s="83" t="s">
        <v>131</v>
      </c>
      <c r="F818" s="13">
        <v>4</v>
      </c>
      <c r="G818" s="13">
        <v>11</v>
      </c>
      <c r="H818" s="13" t="s">
        <v>70</v>
      </c>
      <c r="I818" s="13" t="s">
        <v>54</v>
      </c>
      <c r="J818" s="13"/>
      <c r="K818" s="13" t="s">
        <v>27</v>
      </c>
      <c r="L818" s="12">
        <f t="shared" ca="1" si="103"/>
        <v>1.2074231294193762</v>
      </c>
      <c r="M818" s="101">
        <f t="shared" ca="1" si="104"/>
        <v>3.8227016277417453E-2</v>
      </c>
      <c r="N818" s="101">
        <f t="shared" ca="1" si="111"/>
        <v>49.399166603683788</v>
      </c>
      <c r="O818" s="101">
        <f t="shared" ca="1" si="105"/>
        <v>3.8227016277417453E-2</v>
      </c>
      <c r="Q818" s="12">
        <f t="shared" ca="1" si="106"/>
        <v>5.4463784734839713</v>
      </c>
      <c r="R818" s="101">
        <f t="shared" ca="1" si="107"/>
        <v>0.35882756987506803</v>
      </c>
      <c r="S818" s="13"/>
      <c r="T818" s="101">
        <f t="shared" ca="1" si="108"/>
        <v>0</v>
      </c>
      <c r="U818" s="101">
        <f t="shared" si="109"/>
        <v>0</v>
      </c>
      <c r="V818" s="101">
        <f t="shared" ca="1" si="110"/>
        <v>-56.168810286652658</v>
      </c>
    </row>
    <row r="819" spans="2:22" x14ac:dyDescent="0.3">
      <c r="B819" s="13">
        <v>2023</v>
      </c>
      <c r="C819" s="13">
        <v>2</v>
      </c>
      <c r="D819" s="13">
        <v>1</v>
      </c>
      <c r="E819" s="83" t="s">
        <v>131</v>
      </c>
      <c r="F819" s="13">
        <v>4</v>
      </c>
      <c r="G819" s="13">
        <v>12</v>
      </c>
      <c r="H819" s="13" t="s">
        <v>70</v>
      </c>
      <c r="I819" s="13" t="s">
        <v>54</v>
      </c>
      <c r="J819" s="13"/>
      <c r="K819" s="13" t="s">
        <v>27</v>
      </c>
      <c r="L819" s="12">
        <f t="shared" ca="1" si="103"/>
        <v>0.95347704819100298</v>
      </c>
      <c r="M819" s="101">
        <f t="shared" ca="1" si="104"/>
        <v>3.0187083345727155E-2</v>
      </c>
      <c r="N819" s="101">
        <f t="shared" ca="1" si="111"/>
        <v>49.399166603683788</v>
      </c>
      <c r="O819" s="101">
        <f t="shared" ca="1" si="105"/>
        <v>3.0187083345727155E-2</v>
      </c>
      <c r="Q819" s="12">
        <f t="shared" ca="1" si="106"/>
        <v>3.8381937405787796</v>
      </c>
      <c r="R819" s="101">
        <f t="shared" ca="1" si="107"/>
        <v>0.2441912680106253</v>
      </c>
      <c r="S819" s="13"/>
      <c r="T819" s="101">
        <f t="shared" ca="1" si="108"/>
        <v>0</v>
      </c>
      <c r="U819" s="101">
        <f t="shared" si="109"/>
        <v>0</v>
      </c>
      <c r="V819" s="101">
        <f t="shared" ca="1" si="110"/>
        <v>-56.657192822673906</v>
      </c>
    </row>
    <row r="820" spans="2:22" x14ac:dyDescent="0.3">
      <c r="B820" s="13">
        <v>2023</v>
      </c>
      <c r="C820" s="13">
        <v>2</v>
      </c>
      <c r="D820" s="13">
        <v>1</v>
      </c>
      <c r="E820" s="83" t="s">
        <v>131</v>
      </c>
      <c r="F820" s="13">
        <v>4</v>
      </c>
      <c r="G820" s="13">
        <v>13</v>
      </c>
      <c r="H820" s="13" t="s">
        <v>70</v>
      </c>
      <c r="I820" s="13" t="s">
        <v>54</v>
      </c>
      <c r="J820" s="13"/>
      <c r="K820" s="13" t="s">
        <v>27</v>
      </c>
      <c r="L820" s="12">
        <f t="shared" ca="1" si="103"/>
        <v>1.3177604460154724</v>
      </c>
      <c r="M820" s="101">
        <f t="shared" ca="1" si="104"/>
        <v>4.1720295720849856E-2</v>
      </c>
      <c r="N820" s="101">
        <f t="shared" ca="1" si="111"/>
        <v>49.399166603683788</v>
      </c>
      <c r="O820" s="101">
        <f t="shared" ca="1" si="105"/>
        <v>4.1720295720849856E-2</v>
      </c>
      <c r="Q820" s="12">
        <f t="shared" ca="1" si="106"/>
        <v>2.3424236799099062E-2</v>
      </c>
      <c r="R820" s="101">
        <f t="shared" ca="1" si="107"/>
        <v>0</v>
      </c>
      <c r="S820" s="13"/>
      <c r="T820" s="101">
        <f t="shared" ca="1" si="108"/>
        <v>4.0978684383790376E-2</v>
      </c>
      <c r="U820" s="101">
        <f t="shared" si="109"/>
        <v>0</v>
      </c>
      <c r="V820" s="101">
        <f t="shared" ca="1" si="110"/>
        <v>-56.616214138290118</v>
      </c>
    </row>
    <row r="821" spans="2:22" x14ac:dyDescent="0.3">
      <c r="B821" s="13">
        <v>2023</v>
      </c>
      <c r="C821" s="13">
        <v>2</v>
      </c>
      <c r="D821" s="13">
        <v>1</v>
      </c>
      <c r="E821" s="83" t="s">
        <v>131</v>
      </c>
      <c r="F821" s="13">
        <v>4</v>
      </c>
      <c r="G821" s="13">
        <v>14</v>
      </c>
      <c r="H821" s="13" t="s">
        <v>70</v>
      </c>
      <c r="I821" s="13" t="s">
        <v>54</v>
      </c>
      <c r="J821" s="13"/>
      <c r="K821" s="13" t="s">
        <v>27</v>
      </c>
      <c r="L821" s="12">
        <f t="shared" ca="1" si="103"/>
        <v>1.6152733691516805</v>
      </c>
      <c r="M821" s="101">
        <f t="shared" ca="1" si="104"/>
        <v>5.1139554867342209E-2</v>
      </c>
      <c r="N821" s="101">
        <f t="shared" ca="1" si="111"/>
        <v>49.399166603683788</v>
      </c>
      <c r="O821" s="101">
        <f t="shared" ca="1" si="105"/>
        <v>5.1139554867342209E-2</v>
      </c>
      <c r="Q821" s="12">
        <f t="shared" ca="1" si="106"/>
        <v>5.5106726533629606</v>
      </c>
      <c r="R821" s="101">
        <f t="shared" ca="1" si="107"/>
        <v>0.32974554940848488</v>
      </c>
      <c r="S821" s="13"/>
      <c r="T821" s="101">
        <f t="shared" ca="1" si="108"/>
        <v>0</v>
      </c>
      <c r="U821" s="101">
        <f t="shared" si="109"/>
        <v>0</v>
      </c>
      <c r="V821" s="101">
        <f t="shared" ca="1" si="110"/>
        <v>-57.27570523710709</v>
      </c>
    </row>
    <row r="822" spans="2:22" x14ac:dyDescent="0.3">
      <c r="B822" s="13">
        <v>2023</v>
      </c>
      <c r="C822" s="13">
        <v>2</v>
      </c>
      <c r="D822" s="13">
        <v>1</v>
      </c>
      <c r="E822" s="83" t="s">
        <v>131</v>
      </c>
      <c r="F822" s="13">
        <v>4</v>
      </c>
      <c r="G822" s="13">
        <v>15</v>
      </c>
      <c r="H822" s="13" t="s">
        <v>70</v>
      </c>
      <c r="I822" s="13" t="s">
        <v>54</v>
      </c>
      <c r="J822" s="13"/>
      <c r="K822" s="13" t="s">
        <v>27</v>
      </c>
      <c r="L822" s="12">
        <f t="shared" ca="1" si="103"/>
        <v>1.3464806854031957</v>
      </c>
      <c r="M822" s="101">
        <f t="shared" ca="1" si="104"/>
        <v>4.2629578499865178E-2</v>
      </c>
      <c r="N822" s="101">
        <f t="shared" ca="1" si="111"/>
        <v>49.399166603683788</v>
      </c>
      <c r="O822" s="101">
        <f t="shared" ca="1" si="105"/>
        <v>4.2629578499865178E-2</v>
      </c>
      <c r="Q822" s="12">
        <f t="shared" ca="1" si="106"/>
        <v>5.6000000000000005</v>
      </c>
      <c r="R822" s="101">
        <f t="shared" ca="1" si="107"/>
        <v>0.3600604099806195</v>
      </c>
      <c r="S822" s="13"/>
      <c r="T822" s="101">
        <f t="shared" ca="1" si="108"/>
        <v>0</v>
      </c>
      <c r="U822" s="101">
        <f t="shared" si="109"/>
        <v>0</v>
      </c>
      <c r="V822" s="101">
        <f t="shared" ca="1" si="110"/>
        <v>-57.995826057068328</v>
      </c>
    </row>
    <row r="823" spans="2:22" x14ac:dyDescent="0.3">
      <c r="B823" s="13">
        <v>2023</v>
      </c>
      <c r="C823" s="13">
        <v>2</v>
      </c>
      <c r="D823" s="13">
        <v>1</v>
      </c>
      <c r="E823" s="83" t="s">
        <v>131</v>
      </c>
      <c r="F823" s="13">
        <v>4</v>
      </c>
      <c r="G823" s="13">
        <v>16</v>
      </c>
      <c r="H823" s="13" t="s">
        <v>71</v>
      </c>
      <c r="I823" s="13" t="s">
        <v>54</v>
      </c>
      <c r="J823" s="13"/>
      <c r="K823" s="13" t="s">
        <v>27</v>
      </c>
      <c r="L823" s="12">
        <f t="shared" ca="1" si="103"/>
        <v>1.3425027413514641</v>
      </c>
      <c r="M823" s="101">
        <f t="shared" ca="1" si="104"/>
        <v>0.11694541379912604</v>
      </c>
      <c r="N823" s="101">
        <f t="shared" ca="1" si="111"/>
        <v>49.664199019872257</v>
      </c>
      <c r="O823" s="101">
        <f t="shared" ca="1" si="105"/>
        <v>0.37838439764991011</v>
      </c>
      <c r="Q823" s="12">
        <f t="shared" ca="1" si="106"/>
        <v>4.4717033555009849</v>
      </c>
      <c r="R823" s="101">
        <f t="shared" ca="1" si="107"/>
        <v>0.26488683198775692</v>
      </c>
      <c r="S823" s="13"/>
      <c r="T823" s="101">
        <f t="shared" ca="1" si="108"/>
        <v>0</v>
      </c>
      <c r="U823" s="101">
        <f t="shared" ca="1" si="109"/>
        <v>0.26503241618846818</v>
      </c>
      <c r="V823" s="101">
        <f t="shared" ca="1" si="110"/>
        <v>-58.260567304855378</v>
      </c>
    </row>
    <row r="824" spans="2:22" x14ac:dyDescent="0.3">
      <c r="B824" s="13">
        <v>2023</v>
      </c>
      <c r="C824" s="13">
        <v>2</v>
      </c>
      <c r="D824" s="13">
        <v>1</v>
      </c>
      <c r="E824" s="83" t="s">
        <v>131</v>
      </c>
      <c r="F824" s="13">
        <v>4</v>
      </c>
      <c r="G824" s="13">
        <v>17</v>
      </c>
      <c r="H824" s="13" t="s">
        <v>71</v>
      </c>
      <c r="I824" s="13" t="s">
        <v>54</v>
      </c>
      <c r="J824" s="13"/>
      <c r="K824" s="13" t="s">
        <v>27</v>
      </c>
      <c r="L824" s="12">
        <f t="shared" ca="1" si="103"/>
        <v>1.6070168080684688</v>
      </c>
      <c r="M824" s="101">
        <f t="shared" ca="1" si="104"/>
        <v>0.13998723415084433</v>
      </c>
      <c r="N824" s="101">
        <f t="shared" ca="1" si="111"/>
        <v>49.981450921398441</v>
      </c>
      <c r="O824" s="101">
        <f t="shared" ca="1" si="105"/>
        <v>0.4529376873540979</v>
      </c>
      <c r="Q824" s="12">
        <f t="shared" ca="1" si="106"/>
        <v>2.9197367089713602</v>
      </c>
      <c r="R824" s="101">
        <f t="shared" ca="1" si="107"/>
        <v>0.11112173961142977</v>
      </c>
      <c r="S824" s="13"/>
      <c r="T824" s="101">
        <f t="shared" ca="1" si="108"/>
        <v>0</v>
      </c>
      <c r="U824" s="101">
        <f t="shared" ca="1" si="109"/>
        <v>0.31725190152618354</v>
      </c>
      <c r="V824" s="101">
        <f t="shared" ca="1" si="110"/>
        <v>-58.165558882552048</v>
      </c>
    </row>
    <row r="825" spans="2:22" x14ac:dyDescent="0.3">
      <c r="B825" s="13">
        <v>2023</v>
      </c>
      <c r="C825" s="13">
        <v>2</v>
      </c>
      <c r="D825" s="13">
        <v>1</v>
      </c>
      <c r="E825" s="83" t="s">
        <v>131</v>
      </c>
      <c r="F825" s="13">
        <v>4</v>
      </c>
      <c r="G825" s="13">
        <v>18</v>
      </c>
      <c r="H825" s="13" t="s">
        <v>71</v>
      </c>
      <c r="I825" s="13" t="s">
        <v>54</v>
      </c>
      <c r="J825" s="13"/>
      <c r="K825" s="13" t="s">
        <v>27</v>
      </c>
      <c r="L825" s="12">
        <f t="shared" ca="1" si="103"/>
        <v>1.7909802800341226</v>
      </c>
      <c r="M825" s="101">
        <f t="shared" ca="1" si="104"/>
        <v>0.15601229219377244</v>
      </c>
      <c r="N825" s="101">
        <f t="shared" ca="1" si="111"/>
        <v>50.335020278348509</v>
      </c>
      <c r="O825" s="101">
        <f t="shared" ca="1" si="105"/>
        <v>0.50478779192761747</v>
      </c>
      <c r="Q825" s="12">
        <f t="shared" ca="1" si="106"/>
        <v>5.6000000000000005</v>
      </c>
      <c r="R825" s="101">
        <f t="shared" ca="1" si="107"/>
        <v>0.3224335192951116</v>
      </c>
      <c r="S825" s="13"/>
      <c r="T825" s="101">
        <f t="shared" ca="1" si="108"/>
        <v>0</v>
      </c>
      <c r="U825" s="101">
        <f t="shared" ca="1" si="109"/>
        <v>0.35356935695006975</v>
      </c>
      <c r="V825" s="101">
        <f t="shared" ca="1" si="110"/>
        <v>-58.456856564192201</v>
      </c>
    </row>
    <row r="826" spans="2:22" x14ac:dyDescent="0.3">
      <c r="B826" s="13">
        <v>2023</v>
      </c>
      <c r="C826" s="13">
        <v>2</v>
      </c>
      <c r="D826" s="13">
        <v>1</v>
      </c>
      <c r="E826" s="83" t="s">
        <v>131</v>
      </c>
      <c r="F826" s="13">
        <v>4</v>
      </c>
      <c r="G826" s="13">
        <v>19</v>
      </c>
      <c r="H826" s="13" t="s">
        <v>71</v>
      </c>
      <c r="I826" s="13" t="s">
        <v>54</v>
      </c>
      <c r="J826" s="13"/>
      <c r="K826" s="13" t="s">
        <v>27</v>
      </c>
      <c r="L826" s="12">
        <f t="shared" ca="1" si="103"/>
        <v>2.0405387233923267</v>
      </c>
      <c r="M826" s="101">
        <f t="shared" ca="1" si="104"/>
        <v>0.1777513281947056</v>
      </c>
      <c r="N826" s="101">
        <f t="shared" ca="1" si="111"/>
        <v>50.737856631324874</v>
      </c>
      <c r="O826" s="101">
        <f t="shared" ca="1" si="105"/>
        <v>0.57512583918812721</v>
      </c>
      <c r="Q826" s="12">
        <f t="shared" ca="1" si="106"/>
        <v>0</v>
      </c>
      <c r="R826" s="101">
        <f t="shared" ca="1" si="107"/>
        <v>0</v>
      </c>
      <c r="S826" s="13"/>
      <c r="T826" s="101">
        <f t="shared" ca="1" si="108"/>
        <v>0.1777513281947056</v>
      </c>
      <c r="U826" s="101">
        <f t="shared" ca="1" si="109"/>
        <v>0.40283635297636855</v>
      </c>
      <c r="V826" s="101">
        <f t="shared" ca="1" si="110"/>
        <v>-57.876268883021133</v>
      </c>
    </row>
    <row r="827" spans="2:22" x14ac:dyDescent="0.3">
      <c r="B827" s="13">
        <v>2023</v>
      </c>
      <c r="C827" s="13">
        <v>2</v>
      </c>
      <c r="D827" s="13">
        <v>1</v>
      </c>
      <c r="E827" s="83" t="s">
        <v>131</v>
      </c>
      <c r="F827" s="13">
        <v>4</v>
      </c>
      <c r="G827" s="13">
        <v>20</v>
      </c>
      <c r="H827" s="13" t="s">
        <v>69</v>
      </c>
      <c r="I827" s="13" t="s">
        <v>54</v>
      </c>
      <c r="J827" s="13"/>
      <c r="K827" s="13" t="s">
        <v>27</v>
      </c>
      <c r="L827" s="12">
        <f t="shared" ca="1" si="103"/>
        <v>1.643514589761977</v>
      </c>
      <c r="M827" s="101">
        <f t="shared" ca="1" si="104"/>
        <v>8.6563913442763332E-2</v>
      </c>
      <c r="N827" s="101">
        <f t="shared" ca="1" si="111"/>
        <v>50.737856631324874</v>
      </c>
      <c r="O827" s="101">
        <f t="shared" ca="1" si="105"/>
        <v>0.17733522423531731</v>
      </c>
      <c r="Q827" s="12">
        <f t="shared" ca="1" si="106"/>
        <v>0</v>
      </c>
      <c r="R827" s="101">
        <f t="shared" ca="1" si="107"/>
        <v>0</v>
      </c>
      <c r="S827" s="13"/>
      <c r="T827" s="101">
        <f t="shared" ca="1" si="108"/>
        <v>8.6563913442763332E-2</v>
      </c>
      <c r="U827" s="101">
        <f t="shared" si="109"/>
        <v>0</v>
      </c>
      <c r="V827" s="101">
        <f t="shared" ca="1" si="110"/>
        <v>-57.789704969578366</v>
      </c>
    </row>
    <row r="828" spans="2:22" x14ac:dyDescent="0.3">
      <c r="B828" s="13">
        <v>2023</v>
      </c>
      <c r="C828" s="13">
        <v>2</v>
      </c>
      <c r="D828" s="13">
        <v>1</v>
      </c>
      <c r="E828" s="83" t="s">
        <v>131</v>
      </c>
      <c r="F828" s="13">
        <v>4</v>
      </c>
      <c r="G828" s="13">
        <v>21</v>
      </c>
      <c r="H828" s="13" t="s">
        <v>69</v>
      </c>
      <c r="I828" s="13" t="s">
        <v>54</v>
      </c>
      <c r="J828" s="13"/>
      <c r="K828" s="13" t="s">
        <v>27</v>
      </c>
      <c r="L828" s="12">
        <f t="shared" ca="1" si="103"/>
        <v>1.7963000811105931</v>
      </c>
      <c r="M828" s="101">
        <f t="shared" ca="1" si="104"/>
        <v>9.4611125272094948E-2</v>
      </c>
      <c r="N828" s="101">
        <f t="shared" ca="1" si="111"/>
        <v>50.737856631324874</v>
      </c>
      <c r="O828" s="101">
        <f t="shared" ca="1" si="105"/>
        <v>0.19382077875183298</v>
      </c>
      <c r="Q828" s="12">
        <f t="shared" ca="1" si="106"/>
        <v>0</v>
      </c>
      <c r="R828" s="101">
        <f t="shared" ca="1" si="107"/>
        <v>0</v>
      </c>
      <c r="S828" s="13"/>
      <c r="T828" s="101">
        <f t="shared" ca="1" si="108"/>
        <v>9.4611125272094948E-2</v>
      </c>
      <c r="U828" s="101">
        <f t="shared" si="109"/>
        <v>0</v>
      </c>
      <c r="V828" s="101">
        <f t="shared" ca="1" si="110"/>
        <v>-57.695093844306271</v>
      </c>
    </row>
    <row r="829" spans="2:22" x14ac:dyDescent="0.3">
      <c r="B829" s="13">
        <v>2023</v>
      </c>
      <c r="C829" s="13">
        <v>2</v>
      </c>
      <c r="D829" s="13">
        <v>1</v>
      </c>
      <c r="E829" s="83" t="s">
        <v>131</v>
      </c>
      <c r="F829" s="13">
        <v>4</v>
      </c>
      <c r="G829" s="13">
        <v>22</v>
      </c>
      <c r="H829" s="13" t="s">
        <v>69</v>
      </c>
      <c r="I829" s="13" t="s">
        <v>54</v>
      </c>
      <c r="J829" s="13"/>
      <c r="K829" s="13" t="s">
        <v>27</v>
      </c>
      <c r="L829" s="12">
        <f t="shared" ca="1" si="103"/>
        <v>1.6510939012102974</v>
      </c>
      <c r="M829" s="101">
        <f t="shared" ca="1" si="104"/>
        <v>8.6963115776746369E-2</v>
      </c>
      <c r="N829" s="101">
        <f t="shared" ca="1" si="111"/>
        <v>50.737856631324874</v>
      </c>
      <c r="O829" s="101">
        <f t="shared" ca="1" si="105"/>
        <v>0.17815303194059109</v>
      </c>
      <c r="Q829" s="12">
        <f t="shared" ca="1" si="106"/>
        <v>0</v>
      </c>
      <c r="R829" s="101">
        <f t="shared" ca="1" si="107"/>
        <v>0</v>
      </c>
      <c r="S829" s="13"/>
      <c r="T829" s="101">
        <f t="shared" ca="1" si="108"/>
        <v>8.6963115776746369E-2</v>
      </c>
      <c r="U829" s="101">
        <f t="shared" si="109"/>
        <v>0</v>
      </c>
      <c r="V829" s="101">
        <f t="shared" ca="1" si="110"/>
        <v>-57.608130728529524</v>
      </c>
    </row>
    <row r="830" spans="2:22" x14ac:dyDescent="0.3">
      <c r="B830" s="13">
        <v>2023</v>
      </c>
      <c r="C830" s="13">
        <v>2</v>
      </c>
      <c r="D830" s="13">
        <v>1</v>
      </c>
      <c r="E830" s="83" t="s">
        <v>131</v>
      </c>
      <c r="F830" s="13">
        <v>4</v>
      </c>
      <c r="G830" s="13">
        <v>23</v>
      </c>
      <c r="H830" s="13" t="s">
        <v>69</v>
      </c>
      <c r="I830" s="13" t="s">
        <v>54</v>
      </c>
      <c r="J830" s="13"/>
      <c r="K830" s="13" t="s">
        <v>27</v>
      </c>
      <c r="L830" s="12">
        <f t="shared" ca="1" si="103"/>
        <v>1.5038505416302803</v>
      </c>
      <c r="M830" s="101">
        <f t="shared" ca="1" si="104"/>
        <v>7.9207808027666859E-2</v>
      </c>
      <c r="N830" s="101">
        <f t="shared" ca="1" si="111"/>
        <v>50.737856631324874</v>
      </c>
      <c r="O830" s="101">
        <f t="shared" ca="1" si="105"/>
        <v>0.16226547344190723</v>
      </c>
      <c r="Q830" s="12">
        <f t="shared" ca="1" si="106"/>
        <v>0</v>
      </c>
      <c r="R830" s="101">
        <f t="shared" ca="1" si="107"/>
        <v>0</v>
      </c>
      <c r="S830" s="13"/>
      <c r="T830" s="101">
        <f t="shared" ca="1" si="108"/>
        <v>7.9207808027666859E-2</v>
      </c>
      <c r="U830" s="101">
        <f t="shared" si="109"/>
        <v>0</v>
      </c>
      <c r="V830" s="101">
        <f t="shared" ca="1" si="110"/>
        <v>-57.528922920501856</v>
      </c>
    </row>
    <row r="831" spans="2:22" x14ac:dyDescent="0.3">
      <c r="B831" s="13">
        <v>2023</v>
      </c>
      <c r="C831" s="13">
        <v>2</v>
      </c>
      <c r="D831" s="13">
        <v>2</v>
      </c>
      <c r="E831" s="83" t="s">
        <v>132</v>
      </c>
      <c r="F831" s="13">
        <v>5</v>
      </c>
      <c r="G831" s="13">
        <v>0</v>
      </c>
      <c r="H831" s="13" t="s">
        <v>69</v>
      </c>
      <c r="I831" s="13" t="s">
        <v>54</v>
      </c>
      <c r="J831" s="13"/>
      <c r="K831" s="13" t="s">
        <v>27</v>
      </c>
      <c r="L831" s="12">
        <f t="shared" ca="1" si="103"/>
        <v>1.3224304171051562</v>
      </c>
      <c r="M831" s="101">
        <f t="shared" ca="1" si="104"/>
        <v>6.9652410068928583E-2</v>
      </c>
      <c r="N831" s="101">
        <f t="shared" ca="1" si="111"/>
        <v>50.737856631324874</v>
      </c>
      <c r="O831" s="101">
        <f t="shared" ca="1" si="105"/>
        <v>0.14269024200564634</v>
      </c>
      <c r="Q831" s="12">
        <f t="shared" ca="1" si="106"/>
        <v>0</v>
      </c>
      <c r="R831" s="101">
        <f t="shared" ca="1" si="107"/>
        <v>0</v>
      </c>
      <c r="S831" s="13"/>
      <c r="T831" s="101">
        <f t="shared" ca="1" si="108"/>
        <v>6.9652410068928583E-2</v>
      </c>
      <c r="U831" s="101">
        <f t="shared" si="109"/>
        <v>0</v>
      </c>
      <c r="V831" s="101">
        <f t="shared" ca="1" si="110"/>
        <v>-57.45927051043293</v>
      </c>
    </row>
    <row r="832" spans="2:22" x14ac:dyDescent="0.3">
      <c r="B832" s="13">
        <v>2023</v>
      </c>
      <c r="C832" s="13">
        <v>2</v>
      </c>
      <c r="D832" s="13">
        <v>2</v>
      </c>
      <c r="E832" s="83" t="s">
        <v>132</v>
      </c>
      <c r="F832" s="13">
        <v>5</v>
      </c>
      <c r="G832" s="13">
        <v>1</v>
      </c>
      <c r="H832" s="13" t="s">
        <v>69</v>
      </c>
      <c r="I832" s="13" t="s">
        <v>54</v>
      </c>
      <c r="J832" s="13"/>
      <c r="K832" s="13" t="s">
        <v>27</v>
      </c>
      <c r="L832" s="12">
        <f t="shared" ref="L832:L895" ca="1" si="112">IF(K832="Weekday",_xlfn.NORM.INV(RAND(),VLOOKUP(G832,$J$5:$N$28,4),VLOOKUP(G832,$J$5:$N$28,5)),_xlfn.NORM.INV(RAND(),VLOOKUP(G832,$P$5:$T$28,4),VLOOKUP(G832,$P$5:$T$28,5)))*VLOOKUP(C832,$P$32:$R$43,3)</f>
        <v>0.84702368343814027</v>
      </c>
      <c r="M832" s="101">
        <f t="shared" ref="M832:M895" ca="1" si="113">IF(I832="Winter",VLOOKUP(G832,$J$40:$L$43,3),VLOOKUP(G832,$J$40:$L$43,2))*L832</f>
        <v>4.461273740668685E-2</v>
      </c>
      <c r="N832" s="101">
        <f t="shared" ca="1" si="111"/>
        <v>50.737856631324874</v>
      </c>
      <c r="O832" s="101">
        <f t="shared" ref="O832:O895" ca="1" si="114">IF(I832="Winter",VLOOKUP(G832,$J$46:$L$49,3),VLOOKUP(G832,$J$46:$L$49,2))*L832</f>
        <v>9.1393855442975333E-2</v>
      </c>
      <c r="Q832" s="12">
        <f t="shared" ref="Q832:Q895" ca="1" si="115">MIN(MAX(AND(IF(G832&gt;=VLOOKUP(C832,$O$46:$T$57,5),1,0),IF(G832&lt;=VLOOKUP(C832,$O$46:$T$57,6),1,0))*$G$50*_xlfn.NORM.INV(RAND(),VLOOKUP(C832,$B$4:$F$15,4),VLOOKUP(C832,$B$4:$F$15,4)),0),0.2)*$G$51</f>
        <v>0</v>
      </c>
      <c r="R832" s="101">
        <f t="shared" ref="R832:R895" ca="1" si="116">MAX(Q832-L832,0)*$G$52</f>
        <v>0</v>
      </c>
      <c r="S832" s="13"/>
      <c r="T832" s="101">
        <f t="shared" ref="T832:T895" ca="1" si="117">MAX(L832-Q832,0)*IF(I832="Winter",VLOOKUP(G832,$J$40:$L$43,3),VLOOKUP(G832,$J$40:$L$43,2))</f>
        <v>4.461273740668685E-2</v>
      </c>
      <c r="U832" s="101">
        <f t="shared" si="109"/>
        <v>0</v>
      </c>
      <c r="V832" s="101">
        <f t="shared" ca="1" si="110"/>
        <v>-57.414657773026242</v>
      </c>
    </row>
    <row r="833" spans="2:22" x14ac:dyDescent="0.3">
      <c r="B833" s="13">
        <v>2023</v>
      </c>
      <c r="C833" s="13">
        <v>2</v>
      </c>
      <c r="D833" s="13">
        <v>2</v>
      </c>
      <c r="E833" s="83" t="s">
        <v>132</v>
      </c>
      <c r="F833" s="13">
        <v>5</v>
      </c>
      <c r="G833" s="13">
        <v>2</v>
      </c>
      <c r="H833" s="13" t="s">
        <v>69</v>
      </c>
      <c r="I833" s="13" t="s">
        <v>54</v>
      </c>
      <c r="J833" s="13"/>
      <c r="K833" s="13" t="s">
        <v>27</v>
      </c>
      <c r="L833" s="12">
        <f t="shared" ca="1" si="112"/>
        <v>0.91451669127633894</v>
      </c>
      <c r="M833" s="101">
        <f t="shared" ca="1" si="113"/>
        <v>4.8167594129524774E-2</v>
      </c>
      <c r="N833" s="101">
        <f t="shared" ca="1" si="111"/>
        <v>50.737856631324874</v>
      </c>
      <c r="O833" s="101">
        <f t="shared" ca="1" si="114"/>
        <v>9.8676350988716965E-2</v>
      </c>
      <c r="Q833" s="12">
        <f t="shared" ca="1" si="115"/>
        <v>0</v>
      </c>
      <c r="R833" s="101">
        <f t="shared" ca="1" si="116"/>
        <v>0</v>
      </c>
      <c r="S833" s="13"/>
      <c r="T833" s="101">
        <f t="shared" ca="1" si="117"/>
        <v>4.8167594129524774E-2</v>
      </c>
      <c r="U833" s="101">
        <f t="shared" ref="U833:U896" si="118">IF(H833="On-Peak",IF(I833="Winter",((L833*$D$48)/60),((L833*$D$47)/60)),0)</f>
        <v>0</v>
      </c>
      <c r="V833" s="101">
        <f t="shared" ref="V833:V896" ca="1" si="119">V832+MAX(T833-R833,0)-MAX(R833-T833,0)+MAX(U833-R833,0)-MAX(R833-U833,0)</f>
        <v>-57.366490178896719</v>
      </c>
    </row>
    <row r="834" spans="2:22" x14ac:dyDescent="0.3">
      <c r="B834" s="13">
        <v>2023</v>
      </c>
      <c r="C834" s="13">
        <v>2</v>
      </c>
      <c r="D834" s="13">
        <v>2</v>
      </c>
      <c r="E834" s="83" t="s">
        <v>132</v>
      </c>
      <c r="F834" s="13">
        <v>5</v>
      </c>
      <c r="G834" s="13">
        <v>3</v>
      </c>
      <c r="H834" s="13" t="s">
        <v>69</v>
      </c>
      <c r="I834" s="13" t="s">
        <v>54</v>
      </c>
      <c r="J834" s="13"/>
      <c r="K834" s="13" t="s">
        <v>27</v>
      </c>
      <c r="L834" s="12">
        <f t="shared" ca="1" si="112"/>
        <v>0.85705557892125317</v>
      </c>
      <c r="M834" s="101">
        <f t="shared" ca="1" si="113"/>
        <v>4.5141117341782402E-2</v>
      </c>
      <c r="N834" s="101">
        <f t="shared" ca="1" si="111"/>
        <v>50.737856631324874</v>
      </c>
      <c r="O834" s="101">
        <f t="shared" ca="1" si="114"/>
        <v>9.2476296965603208E-2</v>
      </c>
      <c r="Q834" s="12">
        <f t="shared" ca="1" si="115"/>
        <v>0</v>
      </c>
      <c r="R834" s="101">
        <f t="shared" ca="1" si="116"/>
        <v>0</v>
      </c>
      <c r="S834" s="13"/>
      <c r="T834" s="101">
        <f t="shared" ca="1" si="117"/>
        <v>4.5141117341782402E-2</v>
      </c>
      <c r="U834" s="101">
        <f t="shared" si="118"/>
        <v>0</v>
      </c>
      <c r="V834" s="101">
        <f t="shared" ca="1" si="119"/>
        <v>-57.321349061554933</v>
      </c>
    </row>
    <row r="835" spans="2:22" x14ac:dyDescent="0.3">
      <c r="B835" s="13">
        <v>2023</v>
      </c>
      <c r="C835" s="13">
        <v>2</v>
      </c>
      <c r="D835" s="13">
        <v>2</v>
      </c>
      <c r="E835" s="83" t="s">
        <v>132</v>
      </c>
      <c r="F835" s="13">
        <v>5</v>
      </c>
      <c r="G835" s="13">
        <v>4</v>
      </c>
      <c r="H835" s="13" t="s">
        <v>69</v>
      </c>
      <c r="I835" s="13" t="s">
        <v>54</v>
      </c>
      <c r="J835" s="13"/>
      <c r="K835" s="13" t="s">
        <v>27</v>
      </c>
      <c r="L835" s="12">
        <f t="shared" ca="1" si="112"/>
        <v>0.87279894876962183</v>
      </c>
      <c r="M835" s="101">
        <f t="shared" ca="1" si="113"/>
        <v>4.5970320631695982E-2</v>
      </c>
      <c r="N835" s="101">
        <f t="shared" ca="1" si="111"/>
        <v>50.737856631324874</v>
      </c>
      <c r="O835" s="101">
        <f t="shared" ca="1" si="114"/>
        <v>9.417500657224219E-2</v>
      </c>
      <c r="Q835" s="12">
        <f t="shared" ca="1" si="115"/>
        <v>0</v>
      </c>
      <c r="R835" s="101">
        <f t="shared" ca="1" si="116"/>
        <v>0</v>
      </c>
      <c r="S835" s="13"/>
      <c r="T835" s="101">
        <f t="shared" ca="1" si="117"/>
        <v>4.5970320631695982E-2</v>
      </c>
      <c r="U835" s="101">
        <f t="shared" si="118"/>
        <v>0</v>
      </c>
      <c r="V835" s="101">
        <f t="shared" ca="1" si="119"/>
        <v>-57.275378740923237</v>
      </c>
    </row>
    <row r="836" spans="2:22" x14ac:dyDescent="0.3">
      <c r="B836" s="13">
        <v>2023</v>
      </c>
      <c r="C836" s="13">
        <v>2</v>
      </c>
      <c r="D836" s="13">
        <v>2</v>
      </c>
      <c r="E836" s="83" t="s">
        <v>132</v>
      </c>
      <c r="F836" s="13">
        <v>5</v>
      </c>
      <c r="G836" s="13">
        <v>5</v>
      </c>
      <c r="H836" s="13" t="s">
        <v>69</v>
      </c>
      <c r="I836" s="13" t="s">
        <v>54</v>
      </c>
      <c r="J836" s="13"/>
      <c r="K836" s="13" t="s">
        <v>27</v>
      </c>
      <c r="L836" s="12">
        <f t="shared" ca="1" si="112"/>
        <v>0.85466353080376434</v>
      </c>
      <c r="M836" s="101">
        <f t="shared" ca="1" si="113"/>
        <v>4.5015128167434269E-2</v>
      </c>
      <c r="N836" s="101">
        <f t="shared" ca="1" si="111"/>
        <v>50.737856631324874</v>
      </c>
      <c r="O836" s="101">
        <f t="shared" ca="1" si="114"/>
        <v>9.2218194973726172E-2</v>
      </c>
      <c r="Q836" s="12">
        <f t="shared" ca="1" si="115"/>
        <v>0</v>
      </c>
      <c r="R836" s="101">
        <f t="shared" ca="1" si="116"/>
        <v>0</v>
      </c>
      <c r="S836" s="13"/>
      <c r="T836" s="101">
        <f t="shared" ca="1" si="117"/>
        <v>4.5015128167434269E-2</v>
      </c>
      <c r="U836" s="101">
        <f t="shared" si="118"/>
        <v>0</v>
      </c>
      <c r="V836" s="101">
        <f t="shared" ca="1" si="119"/>
        <v>-57.230363612755802</v>
      </c>
    </row>
    <row r="837" spans="2:22" x14ac:dyDescent="0.3">
      <c r="B837" s="13">
        <v>2023</v>
      </c>
      <c r="C837" s="13">
        <v>2</v>
      </c>
      <c r="D837" s="13">
        <v>2</v>
      </c>
      <c r="E837" s="83" t="s">
        <v>132</v>
      </c>
      <c r="F837" s="13">
        <v>5</v>
      </c>
      <c r="G837" s="13">
        <v>6</v>
      </c>
      <c r="H837" s="13" t="s">
        <v>69</v>
      </c>
      <c r="I837" s="13" t="s">
        <v>54</v>
      </c>
      <c r="J837" s="13"/>
      <c r="K837" s="13" t="s">
        <v>27</v>
      </c>
      <c r="L837" s="12">
        <f t="shared" ca="1" si="112"/>
        <v>0.86497090847243574</v>
      </c>
      <c r="M837" s="101">
        <f t="shared" ca="1" si="113"/>
        <v>4.5558017749243195E-2</v>
      </c>
      <c r="N837" s="101">
        <f t="shared" ca="1" si="111"/>
        <v>50.737856631324874</v>
      </c>
      <c r="O837" s="101">
        <f t="shared" ca="1" si="114"/>
        <v>9.3330361024175815E-2</v>
      </c>
      <c r="Q837" s="12">
        <f t="shared" ca="1" si="115"/>
        <v>0</v>
      </c>
      <c r="R837" s="101">
        <f t="shared" ca="1" si="116"/>
        <v>0</v>
      </c>
      <c r="S837" s="13"/>
      <c r="T837" s="101">
        <f t="shared" ca="1" si="117"/>
        <v>4.5558017749243195E-2</v>
      </c>
      <c r="U837" s="101">
        <f t="shared" si="118"/>
        <v>0</v>
      </c>
      <c r="V837" s="101">
        <f t="shared" ca="1" si="119"/>
        <v>-57.184805595006559</v>
      </c>
    </row>
    <row r="838" spans="2:22" x14ac:dyDescent="0.3">
      <c r="B838" s="13">
        <v>2023</v>
      </c>
      <c r="C838" s="13">
        <v>2</v>
      </c>
      <c r="D838" s="13">
        <v>2</v>
      </c>
      <c r="E838" s="83" t="s">
        <v>132</v>
      </c>
      <c r="F838" s="13">
        <v>5</v>
      </c>
      <c r="G838" s="13">
        <v>7</v>
      </c>
      <c r="H838" s="13" t="s">
        <v>69</v>
      </c>
      <c r="I838" s="13" t="s">
        <v>54</v>
      </c>
      <c r="J838" s="13"/>
      <c r="K838" s="13" t="s">
        <v>27</v>
      </c>
      <c r="L838" s="12">
        <f t="shared" ca="1" si="112"/>
        <v>0.93058005033676083</v>
      </c>
      <c r="M838" s="101">
        <f t="shared" ca="1" si="113"/>
        <v>4.9013651251237196E-2</v>
      </c>
      <c r="N838" s="101">
        <f t="shared" ca="1" si="111"/>
        <v>50.737856631324874</v>
      </c>
      <c r="O838" s="101">
        <f t="shared" ca="1" si="114"/>
        <v>0.10040958743133649</v>
      </c>
      <c r="Q838" s="12">
        <f t="shared" ca="1" si="115"/>
        <v>5.6000000000000005</v>
      </c>
      <c r="R838" s="101">
        <f t="shared" ca="1" si="116"/>
        <v>0.39526639873899327</v>
      </c>
      <c r="S838" s="13"/>
      <c r="T838" s="101">
        <f t="shared" ca="1" si="117"/>
        <v>0</v>
      </c>
      <c r="U838" s="101">
        <f t="shared" si="118"/>
        <v>0</v>
      </c>
      <c r="V838" s="101">
        <f t="shared" ca="1" si="119"/>
        <v>-57.975338392484545</v>
      </c>
    </row>
    <row r="839" spans="2:22" x14ac:dyDescent="0.3">
      <c r="B839" s="13">
        <v>2023</v>
      </c>
      <c r="C839" s="13">
        <v>2</v>
      </c>
      <c r="D839" s="13">
        <v>2</v>
      </c>
      <c r="E839" s="83" t="s">
        <v>132</v>
      </c>
      <c r="F839" s="13">
        <v>5</v>
      </c>
      <c r="G839" s="13">
        <v>8</v>
      </c>
      <c r="H839" s="13" t="s">
        <v>69</v>
      </c>
      <c r="I839" s="13" t="s">
        <v>54</v>
      </c>
      <c r="J839" s="13"/>
      <c r="K839" s="13" t="s">
        <v>27</v>
      </c>
      <c r="L839" s="12">
        <f t="shared" ca="1" si="112"/>
        <v>1.348737916550063</v>
      </c>
      <c r="M839" s="101">
        <f t="shared" ca="1" si="113"/>
        <v>7.1038026064691825E-2</v>
      </c>
      <c r="N839" s="101">
        <f t="shared" ca="1" si="111"/>
        <v>50.737856631324874</v>
      </c>
      <c r="O839" s="101">
        <f t="shared" ca="1" si="114"/>
        <v>0.14552882119575181</v>
      </c>
      <c r="Q839" s="12">
        <f t="shared" ca="1" si="115"/>
        <v>5.6000000000000005</v>
      </c>
      <c r="R839" s="101">
        <f t="shared" ca="1" si="116"/>
        <v>0.3598693353640372</v>
      </c>
      <c r="S839" s="13"/>
      <c r="T839" s="101">
        <f t="shared" ca="1" si="117"/>
        <v>0</v>
      </c>
      <c r="U839" s="101">
        <f t="shared" si="118"/>
        <v>0</v>
      </c>
      <c r="V839" s="101">
        <f t="shared" ca="1" si="119"/>
        <v>-58.695077063212622</v>
      </c>
    </row>
    <row r="840" spans="2:22" x14ac:dyDescent="0.3">
      <c r="B840" s="13">
        <v>2023</v>
      </c>
      <c r="C840" s="13">
        <v>2</v>
      </c>
      <c r="D840" s="13">
        <v>2</v>
      </c>
      <c r="E840" s="83" t="s">
        <v>132</v>
      </c>
      <c r="F840" s="13">
        <v>5</v>
      </c>
      <c r="G840" s="13">
        <v>9</v>
      </c>
      <c r="H840" s="13" t="s">
        <v>69</v>
      </c>
      <c r="I840" s="13" t="s">
        <v>54</v>
      </c>
      <c r="J840" s="13"/>
      <c r="K840" s="13" t="s">
        <v>27</v>
      </c>
      <c r="L840" s="12">
        <f t="shared" ca="1" si="112"/>
        <v>1.3465260852855274</v>
      </c>
      <c r="M840" s="101">
        <f t="shared" ca="1" si="113"/>
        <v>7.0921528911988732E-2</v>
      </c>
      <c r="N840" s="101">
        <f t="shared" ca="1" si="111"/>
        <v>50.737856631324874</v>
      </c>
      <c r="O840" s="101">
        <f t="shared" ca="1" si="114"/>
        <v>0.1452901646023084</v>
      </c>
      <c r="Q840" s="12">
        <f t="shared" ca="1" si="115"/>
        <v>5.6000000000000005</v>
      </c>
      <c r="R840" s="101">
        <f t="shared" ca="1" si="116"/>
        <v>0.36005656688058013</v>
      </c>
      <c r="S840" s="13"/>
      <c r="T840" s="101">
        <f t="shared" ca="1" si="117"/>
        <v>0</v>
      </c>
      <c r="U840" s="101">
        <f t="shared" si="118"/>
        <v>0</v>
      </c>
      <c r="V840" s="101">
        <f t="shared" ca="1" si="119"/>
        <v>-59.415190196973782</v>
      </c>
    </row>
    <row r="841" spans="2:22" x14ac:dyDescent="0.3">
      <c r="B841" s="13">
        <v>2023</v>
      </c>
      <c r="C841" s="13">
        <v>2</v>
      </c>
      <c r="D841" s="13">
        <v>2</v>
      </c>
      <c r="E841" s="83" t="s">
        <v>132</v>
      </c>
      <c r="F841" s="13">
        <v>5</v>
      </c>
      <c r="G841" s="13">
        <v>10</v>
      </c>
      <c r="H841" s="13" t="s">
        <v>70</v>
      </c>
      <c r="I841" s="13" t="s">
        <v>54</v>
      </c>
      <c r="J841" s="13"/>
      <c r="K841" s="13" t="s">
        <v>27</v>
      </c>
      <c r="L841" s="12">
        <f t="shared" ca="1" si="112"/>
        <v>1.0650644856587974</v>
      </c>
      <c r="M841" s="101">
        <f t="shared" ca="1" si="113"/>
        <v>3.3719941615957524E-2</v>
      </c>
      <c r="N841" s="101">
        <f t="shared" ca="1" si="111"/>
        <v>50.737856631324874</v>
      </c>
      <c r="O841" s="101">
        <f t="shared" ca="1" si="114"/>
        <v>3.3719941615957524E-2</v>
      </c>
      <c r="Q841" s="12">
        <f t="shared" ca="1" si="115"/>
        <v>5.6000000000000005</v>
      </c>
      <c r="R841" s="101">
        <f t="shared" ca="1" si="116"/>
        <v>0.38388229128898288</v>
      </c>
      <c r="S841" s="13"/>
      <c r="T841" s="101">
        <f t="shared" ca="1" si="117"/>
        <v>0</v>
      </c>
      <c r="U841" s="101">
        <f t="shared" si="118"/>
        <v>0</v>
      </c>
      <c r="V841" s="101">
        <f t="shared" ca="1" si="119"/>
        <v>-60.18295477955175</v>
      </c>
    </row>
    <row r="842" spans="2:22" x14ac:dyDescent="0.3">
      <c r="B842" s="13">
        <v>2023</v>
      </c>
      <c r="C842" s="13">
        <v>2</v>
      </c>
      <c r="D842" s="13">
        <v>2</v>
      </c>
      <c r="E842" s="83" t="s">
        <v>132</v>
      </c>
      <c r="F842" s="13">
        <v>5</v>
      </c>
      <c r="G842" s="13">
        <v>11</v>
      </c>
      <c r="H842" s="13" t="s">
        <v>70</v>
      </c>
      <c r="I842" s="13" t="s">
        <v>54</v>
      </c>
      <c r="J842" s="13"/>
      <c r="K842" s="13" t="s">
        <v>27</v>
      </c>
      <c r="L842" s="12">
        <f t="shared" ca="1" si="112"/>
        <v>1.0712540156185595</v>
      </c>
      <c r="M842" s="101">
        <f t="shared" ca="1" si="113"/>
        <v>3.3915902134483596E-2</v>
      </c>
      <c r="N842" s="101">
        <f t="shared" ca="1" si="111"/>
        <v>50.737856631324874</v>
      </c>
      <c r="O842" s="101">
        <f t="shared" ca="1" si="114"/>
        <v>3.3915902134483596E-2</v>
      </c>
      <c r="Q842" s="12">
        <f t="shared" ca="1" si="115"/>
        <v>5.6000000000000005</v>
      </c>
      <c r="R842" s="101">
        <f t="shared" ca="1" si="116"/>
        <v>0.383358347577889</v>
      </c>
      <c r="S842" s="13"/>
      <c r="T842" s="101">
        <f t="shared" ca="1" si="117"/>
        <v>0</v>
      </c>
      <c r="U842" s="101">
        <f t="shared" si="118"/>
        <v>0</v>
      </c>
      <c r="V842" s="101">
        <f t="shared" ca="1" si="119"/>
        <v>-60.949671474707529</v>
      </c>
    </row>
    <row r="843" spans="2:22" x14ac:dyDescent="0.3">
      <c r="B843" s="13">
        <v>2023</v>
      </c>
      <c r="C843" s="13">
        <v>2</v>
      </c>
      <c r="D843" s="13">
        <v>2</v>
      </c>
      <c r="E843" s="83" t="s">
        <v>132</v>
      </c>
      <c r="F843" s="13">
        <v>5</v>
      </c>
      <c r="G843" s="13">
        <v>12</v>
      </c>
      <c r="H843" s="13" t="s">
        <v>70</v>
      </c>
      <c r="I843" s="13" t="s">
        <v>54</v>
      </c>
      <c r="J843" s="13"/>
      <c r="K843" s="13" t="s">
        <v>27</v>
      </c>
      <c r="L843" s="12">
        <f t="shared" ca="1" si="112"/>
        <v>1.0005489902254427</v>
      </c>
      <c r="M843" s="101">
        <f t="shared" ca="1" si="113"/>
        <v>3.1677381030537521E-2</v>
      </c>
      <c r="N843" s="101">
        <f t="shared" ca="1" si="111"/>
        <v>50.737856631324874</v>
      </c>
      <c r="O843" s="101">
        <f t="shared" ca="1" si="114"/>
        <v>3.1677381030537521E-2</v>
      </c>
      <c r="Q843" s="12">
        <f t="shared" ca="1" si="115"/>
        <v>0</v>
      </c>
      <c r="R843" s="101">
        <f t="shared" ca="1" si="116"/>
        <v>0</v>
      </c>
      <c r="S843" s="13"/>
      <c r="T843" s="101">
        <f t="shared" ca="1" si="117"/>
        <v>3.1677381030537521E-2</v>
      </c>
      <c r="U843" s="101">
        <f t="shared" si="118"/>
        <v>0</v>
      </c>
      <c r="V843" s="101">
        <f t="shared" ca="1" si="119"/>
        <v>-60.917994093676988</v>
      </c>
    </row>
    <row r="844" spans="2:22" x14ac:dyDescent="0.3">
      <c r="B844" s="13">
        <v>2023</v>
      </c>
      <c r="C844" s="13">
        <v>2</v>
      </c>
      <c r="D844" s="13">
        <v>2</v>
      </c>
      <c r="E844" s="83" t="s">
        <v>132</v>
      </c>
      <c r="F844" s="13">
        <v>5</v>
      </c>
      <c r="G844" s="13">
        <v>13</v>
      </c>
      <c r="H844" s="13" t="s">
        <v>70</v>
      </c>
      <c r="I844" s="13" t="s">
        <v>54</v>
      </c>
      <c r="J844" s="13"/>
      <c r="K844" s="13" t="s">
        <v>27</v>
      </c>
      <c r="L844" s="12">
        <f t="shared" ca="1" si="112"/>
        <v>1.4647157336836127</v>
      </c>
      <c r="M844" s="101">
        <f t="shared" ca="1" si="113"/>
        <v>4.6372900128423183E-2</v>
      </c>
      <c r="N844" s="101">
        <f t="shared" ca="1" si="111"/>
        <v>50.737856631324874</v>
      </c>
      <c r="O844" s="101">
        <f t="shared" ca="1" si="114"/>
        <v>4.6372900128423183E-2</v>
      </c>
      <c r="Q844" s="12">
        <f t="shared" ca="1" si="115"/>
        <v>5.6000000000000005</v>
      </c>
      <c r="R844" s="101">
        <f t="shared" ca="1" si="116"/>
        <v>0.35005181314368228</v>
      </c>
      <c r="S844" s="13"/>
      <c r="T844" s="101">
        <f t="shared" ca="1" si="117"/>
        <v>0</v>
      </c>
      <c r="U844" s="101">
        <f t="shared" si="118"/>
        <v>0</v>
      </c>
      <c r="V844" s="101">
        <f t="shared" ca="1" si="119"/>
        <v>-61.618097719964346</v>
      </c>
    </row>
    <row r="845" spans="2:22" x14ac:dyDescent="0.3">
      <c r="B845" s="13">
        <v>2023</v>
      </c>
      <c r="C845" s="13">
        <v>2</v>
      </c>
      <c r="D845" s="13">
        <v>2</v>
      </c>
      <c r="E845" s="83" t="s">
        <v>132</v>
      </c>
      <c r="F845" s="13">
        <v>5</v>
      </c>
      <c r="G845" s="13">
        <v>14</v>
      </c>
      <c r="H845" s="13" t="s">
        <v>70</v>
      </c>
      <c r="I845" s="13" t="s">
        <v>54</v>
      </c>
      <c r="J845" s="13"/>
      <c r="K845" s="13" t="s">
        <v>27</v>
      </c>
      <c r="L845" s="12">
        <f t="shared" ca="1" si="112"/>
        <v>1.2706838468383737</v>
      </c>
      <c r="M845" s="101">
        <f t="shared" ca="1" si="113"/>
        <v>4.0229850590902907E-2</v>
      </c>
      <c r="N845" s="101">
        <f t="shared" ca="1" si="111"/>
        <v>50.737856631324874</v>
      </c>
      <c r="O845" s="101">
        <f t="shared" ca="1" si="114"/>
        <v>4.0229850590902907E-2</v>
      </c>
      <c r="Q845" s="12">
        <f t="shared" ca="1" si="115"/>
        <v>5.6000000000000005</v>
      </c>
      <c r="R845" s="101">
        <f t="shared" ca="1" si="116"/>
        <v>0.36647661236513174</v>
      </c>
      <c r="S845" s="13"/>
      <c r="T845" s="101">
        <f t="shared" ca="1" si="117"/>
        <v>0</v>
      </c>
      <c r="U845" s="101">
        <f t="shared" si="118"/>
        <v>0</v>
      </c>
      <c r="V845" s="101">
        <f t="shared" ca="1" si="119"/>
        <v>-62.351050944694613</v>
      </c>
    </row>
    <row r="846" spans="2:22" x14ac:dyDescent="0.3">
      <c r="B846" s="13">
        <v>2023</v>
      </c>
      <c r="C846" s="13">
        <v>2</v>
      </c>
      <c r="D846" s="13">
        <v>2</v>
      </c>
      <c r="E846" s="83" t="s">
        <v>132</v>
      </c>
      <c r="F846" s="13">
        <v>5</v>
      </c>
      <c r="G846" s="13">
        <v>15</v>
      </c>
      <c r="H846" s="13" t="s">
        <v>70</v>
      </c>
      <c r="I846" s="13" t="s">
        <v>54</v>
      </c>
      <c r="J846" s="13"/>
      <c r="K846" s="13" t="s">
        <v>27</v>
      </c>
      <c r="L846" s="12">
        <f t="shared" ca="1" si="112"/>
        <v>1.1736499823681992</v>
      </c>
      <c r="M846" s="101">
        <f t="shared" ca="1" si="113"/>
        <v>3.7157758441777183E-2</v>
      </c>
      <c r="N846" s="101">
        <f t="shared" ca="1" si="111"/>
        <v>50.737856631324874</v>
      </c>
      <c r="O846" s="101">
        <f t="shared" ca="1" si="114"/>
        <v>3.7157758441777183E-2</v>
      </c>
      <c r="Q846" s="12">
        <f t="shared" ca="1" si="115"/>
        <v>5.6000000000000005</v>
      </c>
      <c r="R846" s="101">
        <f t="shared" ca="1" si="116"/>
        <v>0.37469052899253197</v>
      </c>
      <c r="S846" s="13"/>
      <c r="T846" s="101">
        <f t="shared" ca="1" si="117"/>
        <v>0</v>
      </c>
      <c r="U846" s="101">
        <f t="shared" si="118"/>
        <v>0</v>
      </c>
      <c r="V846" s="101">
        <f t="shared" ca="1" si="119"/>
        <v>-63.100432002679675</v>
      </c>
    </row>
    <row r="847" spans="2:22" x14ac:dyDescent="0.3">
      <c r="B847" s="13">
        <v>2023</v>
      </c>
      <c r="C847" s="13">
        <v>2</v>
      </c>
      <c r="D847" s="13">
        <v>2</v>
      </c>
      <c r="E847" s="83" t="s">
        <v>132</v>
      </c>
      <c r="F847" s="13">
        <v>5</v>
      </c>
      <c r="G847" s="13">
        <v>16</v>
      </c>
      <c r="H847" s="13" t="s">
        <v>71</v>
      </c>
      <c r="I847" s="13" t="s">
        <v>54</v>
      </c>
      <c r="J847" s="13"/>
      <c r="K847" s="13" t="s">
        <v>27</v>
      </c>
      <c r="L847" s="12">
        <f t="shared" ca="1" si="112"/>
        <v>1.0538342051277889</v>
      </c>
      <c r="M847" s="101">
        <f t="shared" ca="1" si="113"/>
        <v>9.1799497608681696E-2</v>
      </c>
      <c r="N847" s="101">
        <f t="shared" ca="1" si="111"/>
        <v>50.94590106732052</v>
      </c>
      <c r="O847" s="101">
        <f t="shared" ca="1" si="114"/>
        <v>0.29702317071526729</v>
      </c>
      <c r="Q847" s="12">
        <f t="shared" ca="1" si="115"/>
        <v>4.423067653913769</v>
      </c>
      <c r="R847" s="101">
        <f t="shared" ca="1" si="116"/>
        <v>0.28520561143973322</v>
      </c>
      <c r="S847" s="13"/>
      <c r="T847" s="101">
        <f t="shared" ca="1" si="117"/>
        <v>0</v>
      </c>
      <c r="U847" s="101">
        <f t="shared" ca="1" si="118"/>
        <v>0.20804443599564432</v>
      </c>
      <c r="V847" s="101">
        <f t="shared" ca="1" si="119"/>
        <v>-63.4627987895635</v>
      </c>
    </row>
    <row r="848" spans="2:22" x14ac:dyDescent="0.3">
      <c r="B848" s="13">
        <v>2023</v>
      </c>
      <c r="C848" s="13">
        <v>2</v>
      </c>
      <c r="D848" s="13">
        <v>2</v>
      </c>
      <c r="E848" s="83" t="s">
        <v>132</v>
      </c>
      <c r="F848" s="13">
        <v>5</v>
      </c>
      <c r="G848" s="13">
        <v>17</v>
      </c>
      <c r="H848" s="13" t="s">
        <v>71</v>
      </c>
      <c r="I848" s="13" t="s">
        <v>54</v>
      </c>
      <c r="J848" s="13"/>
      <c r="K848" s="13" t="s">
        <v>27</v>
      </c>
      <c r="L848" s="12">
        <f t="shared" ca="1" si="112"/>
        <v>2.2042251853867771</v>
      </c>
      <c r="M848" s="101">
        <f t="shared" ca="1" si="113"/>
        <v>0.19201005589904216</v>
      </c>
      <c r="N848" s="101">
        <f t="shared" ref="N848:N911" ca="1" si="120">IF(H848="On-Peak",IF(I848="Winter",((L848*$D$48)/60)+N847,((L848*$D$47)/60)+N847),N847)</f>
        <v>51.381051856002294</v>
      </c>
      <c r="O848" s="101">
        <f t="shared" ca="1" si="114"/>
        <v>0.62126086850126316</v>
      </c>
      <c r="Q848" s="12">
        <f t="shared" ca="1" si="115"/>
        <v>5.6000000000000005</v>
      </c>
      <c r="R848" s="101">
        <f t="shared" ca="1" si="116"/>
        <v>0.28745233805700937</v>
      </c>
      <c r="S848" s="13"/>
      <c r="T848" s="101">
        <f t="shared" ca="1" si="117"/>
        <v>0</v>
      </c>
      <c r="U848" s="101">
        <f t="shared" ca="1" si="118"/>
        <v>0.43515078868177298</v>
      </c>
      <c r="V848" s="101">
        <f t="shared" ca="1" si="119"/>
        <v>-63.602552676995742</v>
      </c>
    </row>
    <row r="849" spans="2:22" x14ac:dyDescent="0.3">
      <c r="B849" s="13">
        <v>2023</v>
      </c>
      <c r="C849" s="13">
        <v>2</v>
      </c>
      <c r="D849" s="13">
        <v>2</v>
      </c>
      <c r="E849" s="83" t="s">
        <v>132</v>
      </c>
      <c r="F849" s="13">
        <v>5</v>
      </c>
      <c r="G849" s="13">
        <v>18</v>
      </c>
      <c r="H849" s="13" t="s">
        <v>71</v>
      </c>
      <c r="I849" s="13" t="s">
        <v>54</v>
      </c>
      <c r="J849" s="13"/>
      <c r="K849" s="13" t="s">
        <v>27</v>
      </c>
      <c r="L849" s="12">
        <f t="shared" ca="1" si="112"/>
        <v>1.6308319711809469</v>
      </c>
      <c r="M849" s="101">
        <f t="shared" ca="1" si="113"/>
        <v>0.14206177300957229</v>
      </c>
      <c r="N849" s="101">
        <f t="shared" ca="1" si="120"/>
        <v>51.703005267646269</v>
      </c>
      <c r="O849" s="101">
        <f t="shared" ca="1" si="114"/>
        <v>0.45964999107734988</v>
      </c>
      <c r="Q849" s="12">
        <f t="shared" ca="1" si="115"/>
        <v>0</v>
      </c>
      <c r="R849" s="101">
        <f t="shared" ca="1" si="116"/>
        <v>0</v>
      </c>
      <c r="S849" s="13"/>
      <c r="T849" s="101">
        <f t="shared" ca="1" si="117"/>
        <v>0.14206177300957229</v>
      </c>
      <c r="U849" s="101">
        <f t="shared" ca="1" si="118"/>
        <v>0.32195341164397195</v>
      </c>
      <c r="V849" s="101">
        <f t="shared" ca="1" si="119"/>
        <v>-63.138537492342195</v>
      </c>
    </row>
    <row r="850" spans="2:22" x14ac:dyDescent="0.3">
      <c r="B850" s="13">
        <v>2023</v>
      </c>
      <c r="C850" s="13">
        <v>2</v>
      </c>
      <c r="D850" s="13">
        <v>2</v>
      </c>
      <c r="E850" s="83" t="s">
        <v>132</v>
      </c>
      <c r="F850" s="13">
        <v>5</v>
      </c>
      <c r="G850" s="13">
        <v>19</v>
      </c>
      <c r="H850" s="13" t="s">
        <v>71</v>
      </c>
      <c r="I850" s="13" t="s">
        <v>54</v>
      </c>
      <c r="J850" s="13"/>
      <c r="K850" s="13" t="s">
        <v>27</v>
      </c>
      <c r="L850" s="12">
        <f t="shared" ca="1" si="112"/>
        <v>1.8427322560221051</v>
      </c>
      <c r="M850" s="101">
        <f t="shared" ca="1" si="113"/>
        <v>0.1605204068220856</v>
      </c>
      <c r="N850" s="101">
        <f t="shared" ca="1" si="120"/>
        <v>52.0667913271893</v>
      </c>
      <c r="O850" s="101">
        <f t="shared" ca="1" si="114"/>
        <v>0.51937408635983029</v>
      </c>
      <c r="Q850" s="12">
        <f t="shared" ca="1" si="115"/>
        <v>0</v>
      </c>
      <c r="R850" s="101">
        <f t="shared" ca="1" si="116"/>
        <v>0</v>
      </c>
      <c r="S850" s="13"/>
      <c r="T850" s="101">
        <f t="shared" ca="1" si="117"/>
        <v>0.1605204068220856</v>
      </c>
      <c r="U850" s="101">
        <f t="shared" ca="1" si="118"/>
        <v>0.36378605954303056</v>
      </c>
      <c r="V850" s="101">
        <f t="shared" ca="1" si="119"/>
        <v>-62.614231025977077</v>
      </c>
    </row>
    <row r="851" spans="2:22" x14ac:dyDescent="0.3">
      <c r="B851" s="13">
        <v>2023</v>
      </c>
      <c r="C851" s="13">
        <v>2</v>
      </c>
      <c r="D851" s="13">
        <v>2</v>
      </c>
      <c r="E851" s="83" t="s">
        <v>132</v>
      </c>
      <c r="F851" s="13">
        <v>5</v>
      </c>
      <c r="G851" s="13">
        <v>20</v>
      </c>
      <c r="H851" s="13" t="s">
        <v>69</v>
      </c>
      <c r="I851" s="13" t="s">
        <v>54</v>
      </c>
      <c r="J851" s="13"/>
      <c r="K851" s="13" t="s">
        <v>27</v>
      </c>
      <c r="L851" s="12">
        <f t="shared" ca="1" si="112"/>
        <v>1.7869147948226218</v>
      </c>
      <c r="M851" s="101">
        <f t="shared" ca="1" si="113"/>
        <v>9.4116802243307499E-2</v>
      </c>
      <c r="N851" s="101">
        <f t="shared" ca="1" si="120"/>
        <v>52.0667913271893</v>
      </c>
      <c r="O851" s="101">
        <f t="shared" ca="1" si="114"/>
        <v>0.19280810636136089</v>
      </c>
      <c r="Q851" s="12">
        <f t="shared" ca="1" si="115"/>
        <v>0</v>
      </c>
      <c r="R851" s="101">
        <f t="shared" ca="1" si="116"/>
        <v>0</v>
      </c>
      <c r="S851" s="13"/>
      <c r="T851" s="101">
        <f t="shared" ca="1" si="117"/>
        <v>9.4116802243307499E-2</v>
      </c>
      <c r="U851" s="101">
        <f t="shared" si="118"/>
        <v>0</v>
      </c>
      <c r="V851" s="101">
        <f t="shared" ca="1" si="119"/>
        <v>-62.520114223733771</v>
      </c>
    </row>
    <row r="852" spans="2:22" x14ac:dyDescent="0.3">
      <c r="B852" s="13">
        <v>2023</v>
      </c>
      <c r="C852" s="13">
        <v>2</v>
      </c>
      <c r="D852" s="13">
        <v>2</v>
      </c>
      <c r="E852" s="83" t="s">
        <v>132</v>
      </c>
      <c r="F852" s="13">
        <v>5</v>
      </c>
      <c r="G852" s="13">
        <v>21</v>
      </c>
      <c r="H852" s="13" t="s">
        <v>69</v>
      </c>
      <c r="I852" s="13" t="s">
        <v>54</v>
      </c>
      <c r="J852" s="13"/>
      <c r="K852" s="13" t="s">
        <v>27</v>
      </c>
      <c r="L852" s="12">
        <f t="shared" ca="1" si="112"/>
        <v>1.4039842151634199</v>
      </c>
      <c r="M852" s="101">
        <f t="shared" ca="1" si="113"/>
        <v>7.3947848612657324E-2</v>
      </c>
      <c r="N852" s="101">
        <f t="shared" ca="1" si="120"/>
        <v>52.0667913271893</v>
      </c>
      <c r="O852" s="101">
        <f t="shared" ca="1" si="114"/>
        <v>0.15148989681613301</v>
      </c>
      <c r="Q852" s="12">
        <f t="shared" ca="1" si="115"/>
        <v>0</v>
      </c>
      <c r="R852" s="101">
        <f t="shared" ca="1" si="116"/>
        <v>0</v>
      </c>
      <c r="S852" s="13"/>
      <c r="T852" s="101">
        <f t="shared" ca="1" si="117"/>
        <v>7.3947848612657324E-2</v>
      </c>
      <c r="U852" s="101">
        <f t="shared" si="118"/>
        <v>0</v>
      </c>
      <c r="V852" s="101">
        <f t="shared" ca="1" si="119"/>
        <v>-62.446166375121116</v>
      </c>
    </row>
    <row r="853" spans="2:22" x14ac:dyDescent="0.3">
      <c r="B853" s="13">
        <v>2023</v>
      </c>
      <c r="C853" s="13">
        <v>2</v>
      </c>
      <c r="D853" s="13">
        <v>2</v>
      </c>
      <c r="E853" s="83" t="s">
        <v>132</v>
      </c>
      <c r="F853" s="13">
        <v>5</v>
      </c>
      <c r="G853" s="13">
        <v>22</v>
      </c>
      <c r="H853" s="13" t="s">
        <v>69</v>
      </c>
      <c r="I853" s="13" t="s">
        <v>54</v>
      </c>
      <c r="J853" s="13"/>
      <c r="K853" s="13" t="s">
        <v>27</v>
      </c>
      <c r="L853" s="12">
        <f t="shared" ca="1" si="112"/>
        <v>1.6527193715797432</v>
      </c>
      <c r="M853" s="101">
        <f t="shared" ca="1" si="113"/>
        <v>8.7048729301105077E-2</v>
      </c>
      <c r="N853" s="101">
        <f t="shared" ca="1" si="120"/>
        <v>52.0667913271893</v>
      </c>
      <c r="O853" s="101">
        <f t="shared" ca="1" si="114"/>
        <v>0.1783284201934543</v>
      </c>
      <c r="Q853" s="12">
        <f t="shared" ca="1" si="115"/>
        <v>0</v>
      </c>
      <c r="R853" s="101">
        <f t="shared" ca="1" si="116"/>
        <v>0</v>
      </c>
      <c r="S853" s="13"/>
      <c r="T853" s="101">
        <f t="shared" ca="1" si="117"/>
        <v>8.7048729301105077E-2</v>
      </c>
      <c r="U853" s="101">
        <f t="shared" si="118"/>
        <v>0</v>
      </c>
      <c r="V853" s="101">
        <f t="shared" ca="1" si="119"/>
        <v>-62.359117645820014</v>
      </c>
    </row>
    <row r="854" spans="2:22" x14ac:dyDescent="0.3">
      <c r="B854" s="13">
        <v>2023</v>
      </c>
      <c r="C854" s="13">
        <v>2</v>
      </c>
      <c r="D854" s="13">
        <v>2</v>
      </c>
      <c r="E854" s="83" t="s">
        <v>132</v>
      </c>
      <c r="F854" s="13">
        <v>5</v>
      </c>
      <c r="G854" s="13">
        <v>23</v>
      </c>
      <c r="H854" s="13" t="s">
        <v>69</v>
      </c>
      <c r="I854" s="13" t="s">
        <v>54</v>
      </c>
      <c r="J854" s="13"/>
      <c r="K854" s="13" t="s">
        <v>27</v>
      </c>
      <c r="L854" s="12">
        <f t="shared" ca="1" si="112"/>
        <v>2.0355794605705393</v>
      </c>
      <c r="M854" s="101">
        <f t="shared" ca="1" si="113"/>
        <v>0.10721397018825031</v>
      </c>
      <c r="N854" s="101">
        <f t="shared" ca="1" si="120"/>
        <v>52.0667913271893</v>
      </c>
      <c r="O854" s="101">
        <f t="shared" ca="1" si="114"/>
        <v>0.21963902379556119</v>
      </c>
      <c r="Q854" s="12">
        <f t="shared" ca="1" si="115"/>
        <v>0</v>
      </c>
      <c r="R854" s="101">
        <f t="shared" ca="1" si="116"/>
        <v>0</v>
      </c>
      <c r="S854" s="13"/>
      <c r="T854" s="101">
        <f t="shared" ca="1" si="117"/>
        <v>0.10721397018825031</v>
      </c>
      <c r="U854" s="101">
        <f t="shared" si="118"/>
        <v>0</v>
      </c>
      <c r="V854" s="101">
        <f t="shared" ca="1" si="119"/>
        <v>-62.251903675631766</v>
      </c>
    </row>
    <row r="855" spans="2:22" x14ac:dyDescent="0.3">
      <c r="B855" s="13">
        <v>2023</v>
      </c>
      <c r="C855" s="13">
        <v>2</v>
      </c>
      <c r="D855" s="13">
        <v>3</v>
      </c>
      <c r="E855" s="83" t="s">
        <v>133</v>
      </c>
      <c r="F855" s="13">
        <v>6</v>
      </c>
      <c r="G855" s="13">
        <v>0</v>
      </c>
      <c r="H855" s="13" t="s">
        <v>69</v>
      </c>
      <c r="I855" s="13" t="s">
        <v>54</v>
      </c>
      <c r="J855" s="13"/>
      <c r="K855" s="13" t="s">
        <v>28</v>
      </c>
      <c r="L855" s="12">
        <f t="shared" ca="1" si="112"/>
        <v>1.4296568380241312</v>
      </c>
      <c r="M855" s="101">
        <f t="shared" ca="1" si="113"/>
        <v>7.5300025658730993E-2</v>
      </c>
      <c r="N855" s="101">
        <f t="shared" ca="1" si="120"/>
        <v>52.0667913271893</v>
      </c>
      <c r="O855" s="101">
        <f t="shared" ca="1" si="114"/>
        <v>0.15425997282280376</v>
      </c>
      <c r="Q855" s="12">
        <f t="shared" ca="1" si="115"/>
        <v>0</v>
      </c>
      <c r="R855" s="101">
        <f t="shared" ca="1" si="116"/>
        <v>0</v>
      </c>
      <c r="S855" s="13"/>
      <c r="T855" s="101">
        <f t="shared" ca="1" si="117"/>
        <v>7.5300025658730993E-2</v>
      </c>
      <c r="U855" s="101">
        <f t="shared" si="118"/>
        <v>0</v>
      </c>
      <c r="V855" s="101">
        <f t="shared" ca="1" si="119"/>
        <v>-62.176603649973032</v>
      </c>
    </row>
    <row r="856" spans="2:22" x14ac:dyDescent="0.3">
      <c r="B856" s="13">
        <v>2023</v>
      </c>
      <c r="C856" s="13">
        <v>2</v>
      </c>
      <c r="D856" s="13">
        <v>3</v>
      </c>
      <c r="E856" s="83" t="s">
        <v>133</v>
      </c>
      <c r="F856" s="13">
        <v>6</v>
      </c>
      <c r="G856" s="13">
        <v>1</v>
      </c>
      <c r="H856" s="13" t="s">
        <v>69</v>
      </c>
      <c r="I856" s="13" t="s">
        <v>54</v>
      </c>
      <c r="J856" s="13"/>
      <c r="K856" s="13" t="s">
        <v>28</v>
      </c>
      <c r="L856" s="12">
        <f t="shared" ca="1" si="112"/>
        <v>0.97503870931505965</v>
      </c>
      <c r="M856" s="101">
        <f t="shared" ca="1" si="113"/>
        <v>5.1355288819624194E-2</v>
      </c>
      <c r="N856" s="101">
        <f t="shared" ca="1" si="120"/>
        <v>52.0667913271893</v>
      </c>
      <c r="O856" s="101">
        <f t="shared" ca="1" si="114"/>
        <v>0.10520667673509493</v>
      </c>
      <c r="Q856" s="12">
        <f t="shared" ca="1" si="115"/>
        <v>0</v>
      </c>
      <c r="R856" s="101">
        <f t="shared" ca="1" si="116"/>
        <v>0</v>
      </c>
      <c r="S856" s="13"/>
      <c r="T856" s="101">
        <f t="shared" ca="1" si="117"/>
        <v>5.1355288819624194E-2</v>
      </c>
      <c r="U856" s="101">
        <f t="shared" si="118"/>
        <v>0</v>
      </c>
      <c r="V856" s="101">
        <f t="shared" ca="1" si="119"/>
        <v>-62.12524836115341</v>
      </c>
    </row>
    <row r="857" spans="2:22" x14ac:dyDescent="0.3">
      <c r="B857" s="13">
        <v>2023</v>
      </c>
      <c r="C857" s="13">
        <v>2</v>
      </c>
      <c r="D857" s="13">
        <v>3</v>
      </c>
      <c r="E857" s="83" t="s">
        <v>133</v>
      </c>
      <c r="F857" s="13">
        <v>6</v>
      </c>
      <c r="G857" s="13">
        <v>2</v>
      </c>
      <c r="H857" s="13" t="s">
        <v>69</v>
      </c>
      <c r="I857" s="13" t="s">
        <v>54</v>
      </c>
      <c r="J857" s="13"/>
      <c r="K857" s="13" t="s">
        <v>28</v>
      </c>
      <c r="L857" s="12">
        <f t="shared" ca="1" si="112"/>
        <v>0.85735842711799026</v>
      </c>
      <c r="M857" s="101">
        <f t="shared" ca="1" si="113"/>
        <v>4.515706835630455E-2</v>
      </c>
      <c r="N857" s="101">
        <f t="shared" ca="1" si="120"/>
        <v>52.0667913271893</v>
      </c>
      <c r="O857" s="101">
        <f t="shared" ca="1" si="114"/>
        <v>9.2508974286031151E-2</v>
      </c>
      <c r="Q857" s="12">
        <f t="shared" ca="1" si="115"/>
        <v>0</v>
      </c>
      <c r="R857" s="101">
        <f t="shared" ca="1" si="116"/>
        <v>0</v>
      </c>
      <c r="S857" s="13"/>
      <c r="T857" s="101">
        <f t="shared" ca="1" si="117"/>
        <v>4.515706835630455E-2</v>
      </c>
      <c r="U857" s="101">
        <f t="shared" si="118"/>
        <v>0</v>
      </c>
      <c r="V857" s="101">
        <f t="shared" ca="1" si="119"/>
        <v>-62.080091292797107</v>
      </c>
    </row>
    <row r="858" spans="2:22" x14ac:dyDescent="0.3">
      <c r="B858" s="13">
        <v>2023</v>
      </c>
      <c r="C858" s="13">
        <v>2</v>
      </c>
      <c r="D858" s="13">
        <v>3</v>
      </c>
      <c r="E858" s="83" t="s">
        <v>133</v>
      </c>
      <c r="F858" s="13">
        <v>6</v>
      </c>
      <c r="G858" s="13">
        <v>3</v>
      </c>
      <c r="H858" s="13" t="s">
        <v>69</v>
      </c>
      <c r="I858" s="13" t="s">
        <v>54</v>
      </c>
      <c r="J858" s="13"/>
      <c r="K858" s="13" t="s">
        <v>28</v>
      </c>
      <c r="L858" s="12">
        <f t="shared" ca="1" si="112"/>
        <v>0.95410292891924275</v>
      </c>
      <c r="M858" s="101">
        <f t="shared" ca="1" si="113"/>
        <v>5.0252601266176519E-2</v>
      </c>
      <c r="N858" s="101">
        <f t="shared" ca="1" si="120"/>
        <v>52.0667913271893</v>
      </c>
      <c r="O858" s="101">
        <f t="shared" ca="1" si="114"/>
        <v>0.10294770603038629</v>
      </c>
      <c r="Q858" s="12">
        <f t="shared" ca="1" si="115"/>
        <v>0</v>
      </c>
      <c r="R858" s="101">
        <f t="shared" ca="1" si="116"/>
        <v>0</v>
      </c>
      <c r="S858" s="13"/>
      <c r="T858" s="101">
        <f t="shared" ca="1" si="117"/>
        <v>5.0252601266176519E-2</v>
      </c>
      <c r="U858" s="101">
        <f t="shared" si="118"/>
        <v>0</v>
      </c>
      <c r="V858" s="101">
        <f t="shared" ca="1" si="119"/>
        <v>-62.029838691530934</v>
      </c>
    </row>
    <row r="859" spans="2:22" x14ac:dyDescent="0.3">
      <c r="B859" s="13">
        <v>2023</v>
      </c>
      <c r="C859" s="13">
        <v>2</v>
      </c>
      <c r="D859" s="13">
        <v>3</v>
      </c>
      <c r="E859" s="83" t="s">
        <v>133</v>
      </c>
      <c r="F859" s="13">
        <v>6</v>
      </c>
      <c r="G859" s="13">
        <v>4</v>
      </c>
      <c r="H859" s="13" t="s">
        <v>69</v>
      </c>
      <c r="I859" s="13" t="s">
        <v>54</v>
      </c>
      <c r="J859" s="13"/>
      <c r="K859" s="13" t="s">
        <v>28</v>
      </c>
      <c r="L859" s="12">
        <f t="shared" ca="1" si="112"/>
        <v>0.9326159082426233</v>
      </c>
      <c r="M859" s="101">
        <f t="shared" ca="1" si="113"/>
        <v>4.9120879887138973E-2</v>
      </c>
      <c r="N859" s="101">
        <f t="shared" ca="1" si="120"/>
        <v>52.0667913271893</v>
      </c>
      <c r="O859" s="101">
        <f t="shared" ca="1" si="114"/>
        <v>0.10062925649937905</v>
      </c>
      <c r="Q859" s="12">
        <f t="shared" ca="1" si="115"/>
        <v>0</v>
      </c>
      <c r="R859" s="101">
        <f t="shared" ca="1" si="116"/>
        <v>0</v>
      </c>
      <c r="S859" s="13"/>
      <c r="T859" s="101">
        <f t="shared" ca="1" si="117"/>
        <v>4.9120879887138973E-2</v>
      </c>
      <c r="U859" s="101">
        <f t="shared" si="118"/>
        <v>0</v>
      </c>
      <c r="V859" s="101">
        <f t="shared" ca="1" si="119"/>
        <v>-61.980717811643792</v>
      </c>
    </row>
    <row r="860" spans="2:22" x14ac:dyDescent="0.3">
      <c r="B860" s="13">
        <v>2023</v>
      </c>
      <c r="C860" s="13">
        <v>2</v>
      </c>
      <c r="D860" s="13">
        <v>3</v>
      </c>
      <c r="E860" s="83" t="s">
        <v>133</v>
      </c>
      <c r="F860" s="13">
        <v>6</v>
      </c>
      <c r="G860" s="13">
        <v>5</v>
      </c>
      <c r="H860" s="13" t="s">
        <v>69</v>
      </c>
      <c r="I860" s="13" t="s">
        <v>54</v>
      </c>
      <c r="J860" s="13"/>
      <c r="K860" s="13" t="s">
        <v>28</v>
      </c>
      <c r="L860" s="12">
        <f t="shared" ca="1" si="112"/>
        <v>0.76435697376302181</v>
      </c>
      <c r="M860" s="101">
        <f t="shared" ca="1" si="113"/>
        <v>4.0258681808098357E-2</v>
      </c>
      <c r="N860" s="101">
        <f t="shared" ca="1" si="120"/>
        <v>52.0667913271893</v>
      </c>
      <c r="O860" s="101">
        <f t="shared" ca="1" si="114"/>
        <v>8.247411746903005E-2</v>
      </c>
      <c r="Q860" s="12">
        <f t="shared" ca="1" si="115"/>
        <v>0</v>
      </c>
      <c r="R860" s="101">
        <f t="shared" ca="1" si="116"/>
        <v>0</v>
      </c>
      <c r="S860" s="13"/>
      <c r="T860" s="101">
        <f t="shared" ca="1" si="117"/>
        <v>4.0258681808098357E-2</v>
      </c>
      <c r="U860" s="101">
        <f t="shared" si="118"/>
        <v>0</v>
      </c>
      <c r="V860" s="101">
        <f t="shared" ca="1" si="119"/>
        <v>-61.940459129835695</v>
      </c>
    </row>
    <row r="861" spans="2:22" x14ac:dyDescent="0.3">
      <c r="B861" s="13">
        <v>2023</v>
      </c>
      <c r="C861" s="13">
        <v>2</v>
      </c>
      <c r="D861" s="13">
        <v>3</v>
      </c>
      <c r="E861" s="83" t="s">
        <v>133</v>
      </c>
      <c r="F861" s="13">
        <v>6</v>
      </c>
      <c r="G861" s="13">
        <v>6</v>
      </c>
      <c r="H861" s="13" t="s">
        <v>69</v>
      </c>
      <c r="I861" s="13" t="s">
        <v>54</v>
      </c>
      <c r="J861" s="13"/>
      <c r="K861" s="13" t="s">
        <v>28</v>
      </c>
      <c r="L861" s="12">
        <f t="shared" ca="1" si="112"/>
        <v>0.82653748823637274</v>
      </c>
      <c r="M861" s="101">
        <f t="shared" ca="1" si="113"/>
        <v>4.3533729505409756E-2</v>
      </c>
      <c r="N861" s="101">
        <f t="shared" ca="1" si="120"/>
        <v>52.0667913271893</v>
      </c>
      <c r="O861" s="101">
        <f t="shared" ca="1" si="114"/>
        <v>8.9183394980704614E-2</v>
      </c>
      <c r="Q861" s="12">
        <f t="shared" ca="1" si="115"/>
        <v>0</v>
      </c>
      <c r="R861" s="101">
        <f t="shared" ca="1" si="116"/>
        <v>0</v>
      </c>
      <c r="S861" s="13"/>
      <c r="T861" s="101">
        <f t="shared" ca="1" si="117"/>
        <v>4.3533729505409756E-2</v>
      </c>
      <c r="U861" s="101">
        <f t="shared" si="118"/>
        <v>0</v>
      </c>
      <c r="V861" s="101">
        <f t="shared" ca="1" si="119"/>
        <v>-61.896925400330282</v>
      </c>
    </row>
    <row r="862" spans="2:22" x14ac:dyDescent="0.3">
      <c r="B862" s="13">
        <v>2023</v>
      </c>
      <c r="C862" s="13">
        <v>2</v>
      </c>
      <c r="D862" s="13">
        <v>3</v>
      </c>
      <c r="E862" s="83" t="s">
        <v>133</v>
      </c>
      <c r="F862" s="13">
        <v>6</v>
      </c>
      <c r="G862" s="13">
        <v>7</v>
      </c>
      <c r="H862" s="13" t="s">
        <v>69</v>
      </c>
      <c r="I862" s="13" t="s">
        <v>54</v>
      </c>
      <c r="J862" s="13"/>
      <c r="K862" s="13" t="s">
        <v>28</v>
      </c>
      <c r="L862" s="12">
        <f t="shared" ca="1" si="112"/>
        <v>0.89555281796563213</v>
      </c>
      <c r="M862" s="101">
        <f t="shared" ca="1" si="113"/>
        <v>4.7168766922249847E-2</v>
      </c>
      <c r="N862" s="101">
        <f t="shared" ca="1" si="120"/>
        <v>52.0667913271893</v>
      </c>
      <c r="O862" s="101">
        <f t="shared" ca="1" si="114"/>
        <v>9.663014905849171E-2</v>
      </c>
      <c r="Q862" s="12">
        <f t="shared" ca="1" si="115"/>
        <v>0</v>
      </c>
      <c r="R862" s="101">
        <f t="shared" ca="1" si="116"/>
        <v>0</v>
      </c>
      <c r="S862" s="13"/>
      <c r="T862" s="101">
        <f t="shared" ca="1" si="117"/>
        <v>4.7168766922249847E-2</v>
      </c>
      <c r="U862" s="101">
        <f t="shared" si="118"/>
        <v>0</v>
      </c>
      <c r="V862" s="101">
        <f t="shared" ca="1" si="119"/>
        <v>-61.849756633408035</v>
      </c>
    </row>
    <row r="863" spans="2:22" x14ac:dyDescent="0.3">
      <c r="B863" s="13">
        <v>2023</v>
      </c>
      <c r="C863" s="13">
        <v>2</v>
      </c>
      <c r="D863" s="13">
        <v>3</v>
      </c>
      <c r="E863" s="83" t="s">
        <v>133</v>
      </c>
      <c r="F863" s="13">
        <v>6</v>
      </c>
      <c r="G863" s="13">
        <v>8</v>
      </c>
      <c r="H863" s="13" t="s">
        <v>69</v>
      </c>
      <c r="I863" s="13" t="s">
        <v>54</v>
      </c>
      <c r="J863" s="13"/>
      <c r="K863" s="13" t="s">
        <v>28</v>
      </c>
      <c r="L863" s="12">
        <f t="shared" ca="1" si="112"/>
        <v>1.2157811228638025</v>
      </c>
      <c r="M863" s="101">
        <f t="shared" ca="1" si="113"/>
        <v>6.403519174123648E-2</v>
      </c>
      <c r="N863" s="101">
        <f t="shared" ca="1" si="120"/>
        <v>52.0667913271893</v>
      </c>
      <c r="O863" s="101">
        <f t="shared" ca="1" si="114"/>
        <v>0.13118278315700427</v>
      </c>
      <c r="Q863" s="12">
        <f t="shared" ca="1" si="115"/>
        <v>5.6000000000000005</v>
      </c>
      <c r="R863" s="101">
        <f t="shared" ca="1" si="116"/>
        <v>0.37112412794957916</v>
      </c>
      <c r="S863" s="13"/>
      <c r="T863" s="101">
        <f t="shared" ca="1" si="117"/>
        <v>0</v>
      </c>
      <c r="U863" s="101">
        <f t="shared" si="118"/>
        <v>0</v>
      </c>
      <c r="V863" s="101">
        <f t="shared" ca="1" si="119"/>
        <v>-62.592004889307191</v>
      </c>
    </row>
    <row r="864" spans="2:22" x14ac:dyDescent="0.3">
      <c r="B864" s="13">
        <v>2023</v>
      </c>
      <c r="C864" s="13">
        <v>2</v>
      </c>
      <c r="D864" s="13">
        <v>3</v>
      </c>
      <c r="E864" s="83" t="s">
        <v>133</v>
      </c>
      <c r="F864" s="13">
        <v>6</v>
      </c>
      <c r="G864" s="13">
        <v>9</v>
      </c>
      <c r="H864" s="13" t="s">
        <v>69</v>
      </c>
      <c r="I864" s="13" t="s">
        <v>54</v>
      </c>
      <c r="J864" s="13"/>
      <c r="K864" s="13" t="s">
        <v>28</v>
      </c>
      <c r="L864" s="12">
        <f t="shared" ca="1" si="112"/>
        <v>1.5117593044652122</v>
      </c>
      <c r="M864" s="101">
        <f t="shared" ca="1" si="113"/>
        <v>7.962436256618273E-2</v>
      </c>
      <c r="N864" s="101">
        <f t="shared" ca="1" si="120"/>
        <v>52.0667913271893</v>
      </c>
      <c r="O864" s="101">
        <f t="shared" ca="1" si="114"/>
        <v>0.16311882895179639</v>
      </c>
      <c r="Q864" s="12">
        <f t="shared" ca="1" si="115"/>
        <v>0</v>
      </c>
      <c r="R864" s="101">
        <f t="shared" ca="1" si="116"/>
        <v>0</v>
      </c>
      <c r="S864" s="13"/>
      <c r="T864" s="101">
        <f t="shared" ca="1" si="117"/>
        <v>7.962436256618273E-2</v>
      </c>
      <c r="U864" s="101">
        <f t="shared" si="118"/>
        <v>0</v>
      </c>
      <c r="V864" s="101">
        <f t="shared" ca="1" si="119"/>
        <v>-62.512380526741005</v>
      </c>
    </row>
    <row r="865" spans="2:22" x14ac:dyDescent="0.3">
      <c r="B865" s="13">
        <v>2023</v>
      </c>
      <c r="C865" s="13">
        <v>2</v>
      </c>
      <c r="D865" s="13">
        <v>3</v>
      </c>
      <c r="E865" s="83" t="s">
        <v>133</v>
      </c>
      <c r="F865" s="13">
        <v>6</v>
      </c>
      <c r="G865" s="13">
        <v>10</v>
      </c>
      <c r="H865" s="13" t="s">
        <v>70</v>
      </c>
      <c r="I865" s="13" t="s">
        <v>54</v>
      </c>
      <c r="J865" s="13"/>
      <c r="K865" s="13" t="s">
        <v>28</v>
      </c>
      <c r="L865" s="12">
        <f t="shared" ca="1" si="112"/>
        <v>1.4578152897988796</v>
      </c>
      <c r="M865" s="101">
        <f t="shared" ca="1" si="113"/>
        <v>4.6154432075032531E-2</v>
      </c>
      <c r="N865" s="101">
        <f t="shared" ca="1" si="120"/>
        <v>52.0667913271893</v>
      </c>
      <c r="O865" s="101">
        <f t="shared" ca="1" si="114"/>
        <v>4.6154432075032531E-2</v>
      </c>
      <c r="Q865" s="12">
        <f t="shared" ca="1" si="115"/>
        <v>0.64593499946743749</v>
      </c>
      <c r="R865" s="101">
        <f t="shared" ca="1" si="116"/>
        <v>0</v>
      </c>
      <c r="S865" s="13"/>
      <c r="T865" s="101">
        <f t="shared" ca="1" si="117"/>
        <v>2.5704129991893459E-2</v>
      </c>
      <c r="U865" s="101">
        <f t="shared" si="118"/>
        <v>0</v>
      </c>
      <c r="V865" s="101">
        <f t="shared" ca="1" si="119"/>
        <v>-62.486676396749111</v>
      </c>
    </row>
    <row r="866" spans="2:22" x14ac:dyDescent="0.3">
      <c r="B866" s="13">
        <v>2023</v>
      </c>
      <c r="C866" s="13">
        <v>2</v>
      </c>
      <c r="D866" s="13">
        <v>3</v>
      </c>
      <c r="E866" s="83" t="s">
        <v>133</v>
      </c>
      <c r="F866" s="13">
        <v>6</v>
      </c>
      <c r="G866" s="13">
        <v>11</v>
      </c>
      <c r="H866" s="13" t="s">
        <v>70</v>
      </c>
      <c r="I866" s="13" t="s">
        <v>54</v>
      </c>
      <c r="J866" s="13"/>
      <c r="K866" s="13" t="s">
        <v>28</v>
      </c>
      <c r="L866" s="12">
        <f t="shared" ca="1" si="112"/>
        <v>1.206721291750561</v>
      </c>
      <c r="M866" s="101">
        <f t="shared" ca="1" si="113"/>
        <v>3.8204796096822764E-2</v>
      </c>
      <c r="N866" s="101">
        <f t="shared" ca="1" si="120"/>
        <v>52.0667913271893</v>
      </c>
      <c r="O866" s="101">
        <f t="shared" ca="1" si="114"/>
        <v>3.8204796096822764E-2</v>
      </c>
      <c r="Q866" s="12">
        <f t="shared" ca="1" si="115"/>
        <v>5.6000000000000005</v>
      </c>
      <c r="R866" s="101">
        <f t="shared" ca="1" si="116"/>
        <v>0.37189104265331513</v>
      </c>
      <c r="S866" s="13"/>
      <c r="T866" s="101">
        <f t="shared" ca="1" si="117"/>
        <v>0</v>
      </c>
      <c r="U866" s="101">
        <f t="shared" si="118"/>
        <v>0</v>
      </c>
      <c r="V866" s="101">
        <f t="shared" ca="1" si="119"/>
        <v>-63.230458482055745</v>
      </c>
    </row>
    <row r="867" spans="2:22" x14ac:dyDescent="0.3">
      <c r="B867" s="13">
        <v>2023</v>
      </c>
      <c r="C867" s="13">
        <v>2</v>
      </c>
      <c r="D867" s="13">
        <v>3</v>
      </c>
      <c r="E867" s="83" t="s">
        <v>133</v>
      </c>
      <c r="F867" s="13">
        <v>6</v>
      </c>
      <c r="G867" s="13">
        <v>12</v>
      </c>
      <c r="H867" s="13" t="s">
        <v>70</v>
      </c>
      <c r="I867" s="13" t="s">
        <v>54</v>
      </c>
      <c r="J867" s="13"/>
      <c r="K867" s="13" t="s">
        <v>28</v>
      </c>
      <c r="L867" s="12">
        <f t="shared" ca="1" si="112"/>
        <v>1.1232257926405529</v>
      </c>
      <c r="M867" s="101">
        <f t="shared" ca="1" si="113"/>
        <v>3.5561328594999907E-2</v>
      </c>
      <c r="N867" s="101">
        <f t="shared" ca="1" si="120"/>
        <v>52.0667913271893</v>
      </c>
      <c r="O867" s="101">
        <f t="shared" ca="1" si="114"/>
        <v>3.5561328594999907E-2</v>
      </c>
      <c r="Q867" s="12">
        <f t="shared" ca="1" si="115"/>
        <v>5.6000000000000005</v>
      </c>
      <c r="R867" s="101">
        <f t="shared" ca="1" si="116"/>
        <v>0.37895893665297725</v>
      </c>
      <c r="S867" s="13"/>
      <c r="T867" s="101">
        <f t="shared" ca="1" si="117"/>
        <v>0</v>
      </c>
      <c r="U867" s="101">
        <f t="shared" si="118"/>
        <v>0</v>
      </c>
      <c r="V867" s="101">
        <f t="shared" ca="1" si="119"/>
        <v>-63.988376355361702</v>
      </c>
    </row>
    <row r="868" spans="2:22" x14ac:dyDescent="0.3">
      <c r="B868" s="13">
        <v>2023</v>
      </c>
      <c r="C868" s="13">
        <v>2</v>
      </c>
      <c r="D868" s="13">
        <v>3</v>
      </c>
      <c r="E868" s="83" t="s">
        <v>133</v>
      </c>
      <c r="F868" s="13">
        <v>6</v>
      </c>
      <c r="G868" s="13">
        <v>13</v>
      </c>
      <c r="H868" s="13" t="s">
        <v>70</v>
      </c>
      <c r="I868" s="13" t="s">
        <v>54</v>
      </c>
      <c r="J868" s="13"/>
      <c r="K868" s="13" t="s">
        <v>28</v>
      </c>
      <c r="L868" s="12">
        <f t="shared" ca="1" si="112"/>
        <v>1.1658140292550487</v>
      </c>
      <c r="M868" s="101">
        <f t="shared" ca="1" si="113"/>
        <v>3.6909672166214845E-2</v>
      </c>
      <c r="N868" s="101">
        <f t="shared" ca="1" si="120"/>
        <v>52.0667913271893</v>
      </c>
      <c r="O868" s="101">
        <f t="shared" ca="1" si="114"/>
        <v>3.6909672166214845E-2</v>
      </c>
      <c r="Q868" s="12">
        <f t="shared" ca="1" si="115"/>
        <v>5.6000000000000005</v>
      </c>
      <c r="R868" s="101">
        <f t="shared" ca="1" si="116"/>
        <v>0.37535384242356024</v>
      </c>
      <c r="S868" s="13"/>
      <c r="T868" s="101">
        <f t="shared" ca="1" si="117"/>
        <v>0</v>
      </c>
      <c r="U868" s="101">
        <f t="shared" si="118"/>
        <v>0</v>
      </c>
      <c r="V868" s="101">
        <f t="shared" ca="1" si="119"/>
        <v>-64.739084040208823</v>
      </c>
    </row>
    <row r="869" spans="2:22" x14ac:dyDescent="0.3">
      <c r="B869" s="13">
        <v>2023</v>
      </c>
      <c r="C869" s="13">
        <v>2</v>
      </c>
      <c r="D869" s="13">
        <v>3</v>
      </c>
      <c r="E869" s="83" t="s">
        <v>133</v>
      </c>
      <c r="F869" s="13">
        <v>6</v>
      </c>
      <c r="G869" s="13">
        <v>14</v>
      </c>
      <c r="H869" s="13" t="s">
        <v>70</v>
      </c>
      <c r="I869" s="13" t="s">
        <v>54</v>
      </c>
      <c r="J869" s="13"/>
      <c r="K869" s="13" t="s">
        <v>28</v>
      </c>
      <c r="L869" s="12">
        <f t="shared" ca="1" si="112"/>
        <v>1.1015876656098194</v>
      </c>
      <c r="M869" s="101">
        <f t="shared" ca="1" si="113"/>
        <v>3.4876265493206882E-2</v>
      </c>
      <c r="N869" s="101">
        <f t="shared" ca="1" si="120"/>
        <v>52.0667913271893</v>
      </c>
      <c r="O869" s="101">
        <f t="shared" ca="1" si="114"/>
        <v>3.4876265493206882E-2</v>
      </c>
      <c r="Q869" s="12">
        <f t="shared" ca="1" si="115"/>
        <v>0</v>
      </c>
      <c r="R869" s="101">
        <f t="shared" ca="1" si="116"/>
        <v>0</v>
      </c>
      <c r="S869" s="13"/>
      <c r="T869" s="101">
        <f t="shared" ca="1" si="117"/>
        <v>3.4876265493206882E-2</v>
      </c>
      <c r="U869" s="101">
        <f t="shared" si="118"/>
        <v>0</v>
      </c>
      <c r="V869" s="101">
        <f t="shared" ca="1" si="119"/>
        <v>-64.704207774715613</v>
      </c>
    </row>
    <row r="870" spans="2:22" x14ac:dyDescent="0.3">
      <c r="B870" s="13">
        <v>2023</v>
      </c>
      <c r="C870" s="13">
        <v>2</v>
      </c>
      <c r="D870" s="13">
        <v>3</v>
      </c>
      <c r="E870" s="83" t="s">
        <v>133</v>
      </c>
      <c r="F870" s="13">
        <v>6</v>
      </c>
      <c r="G870" s="13">
        <v>15</v>
      </c>
      <c r="H870" s="13" t="s">
        <v>70</v>
      </c>
      <c r="I870" s="13" t="s">
        <v>54</v>
      </c>
      <c r="J870" s="13"/>
      <c r="K870" s="13" t="s">
        <v>28</v>
      </c>
      <c r="L870" s="12">
        <f t="shared" ca="1" si="112"/>
        <v>1.4061197986496279</v>
      </c>
      <c r="M870" s="101">
        <f t="shared" ca="1" si="113"/>
        <v>4.4517752825247218E-2</v>
      </c>
      <c r="N870" s="101">
        <f t="shared" ca="1" si="120"/>
        <v>52.0667913271893</v>
      </c>
      <c r="O870" s="101">
        <f t="shared" ca="1" si="114"/>
        <v>4.4517752825247218E-2</v>
      </c>
      <c r="Q870" s="12">
        <f t="shared" ca="1" si="115"/>
        <v>5.6000000000000005</v>
      </c>
      <c r="R870" s="101">
        <f t="shared" ca="1" si="116"/>
        <v>0.3550119590443091</v>
      </c>
      <c r="S870" s="13"/>
      <c r="T870" s="101">
        <f t="shared" ca="1" si="117"/>
        <v>0</v>
      </c>
      <c r="U870" s="101">
        <f t="shared" si="118"/>
        <v>0</v>
      </c>
      <c r="V870" s="101">
        <f t="shared" ca="1" si="119"/>
        <v>-65.414231692804222</v>
      </c>
    </row>
    <row r="871" spans="2:22" x14ac:dyDescent="0.3">
      <c r="B871" s="13">
        <v>2023</v>
      </c>
      <c r="C871" s="13">
        <v>2</v>
      </c>
      <c r="D871" s="13">
        <v>3</v>
      </c>
      <c r="E871" s="83" t="s">
        <v>133</v>
      </c>
      <c r="F871" s="13">
        <v>6</v>
      </c>
      <c r="G871" s="13">
        <v>16</v>
      </c>
      <c r="H871" s="13" t="s">
        <v>71</v>
      </c>
      <c r="I871" s="13" t="s">
        <v>54</v>
      </c>
      <c r="J871" s="13"/>
      <c r="K871" s="13" t="s">
        <v>28</v>
      </c>
      <c r="L871" s="12">
        <f t="shared" ca="1" si="112"/>
        <v>1.0346944472707653</v>
      </c>
      <c r="M871" s="101">
        <f t="shared" ca="1" si="113"/>
        <v>9.0132233301756376E-2</v>
      </c>
      <c r="N871" s="101">
        <f t="shared" ca="1" si="120"/>
        <v>52.271057255988005</v>
      </c>
      <c r="O871" s="101">
        <f t="shared" ca="1" si="114"/>
        <v>0.29162862996326522</v>
      </c>
      <c r="Q871" s="12">
        <f t="shared" ca="1" si="115"/>
        <v>0</v>
      </c>
      <c r="R871" s="101">
        <f t="shared" ca="1" si="116"/>
        <v>0</v>
      </c>
      <c r="S871" s="13"/>
      <c r="T871" s="101">
        <f t="shared" ca="1" si="117"/>
        <v>9.0132233301756376E-2</v>
      </c>
      <c r="U871" s="101">
        <f t="shared" ca="1" si="118"/>
        <v>0.20426592879870359</v>
      </c>
      <c r="V871" s="101">
        <f t="shared" ca="1" si="119"/>
        <v>-65.119833530703758</v>
      </c>
    </row>
    <row r="872" spans="2:22" x14ac:dyDescent="0.3">
      <c r="B872" s="13">
        <v>2023</v>
      </c>
      <c r="C872" s="13">
        <v>2</v>
      </c>
      <c r="D872" s="13">
        <v>3</v>
      </c>
      <c r="E872" s="83" t="s">
        <v>133</v>
      </c>
      <c r="F872" s="13">
        <v>6</v>
      </c>
      <c r="G872" s="13">
        <v>17</v>
      </c>
      <c r="H872" s="13" t="s">
        <v>71</v>
      </c>
      <c r="I872" s="13" t="s">
        <v>54</v>
      </c>
      <c r="J872" s="13"/>
      <c r="K872" s="13" t="s">
        <v>28</v>
      </c>
      <c r="L872" s="12">
        <f t="shared" ca="1" si="112"/>
        <v>1.4846095724166424</v>
      </c>
      <c r="M872" s="101">
        <f t="shared" ca="1" si="113"/>
        <v>0.12932433985321373</v>
      </c>
      <c r="N872" s="101">
        <f t="shared" ca="1" si="120"/>
        <v>52.564143929075925</v>
      </c>
      <c r="O872" s="101">
        <f t="shared" ca="1" si="114"/>
        <v>0.41843720798563061</v>
      </c>
      <c r="Q872" s="12">
        <f t="shared" ca="1" si="115"/>
        <v>0</v>
      </c>
      <c r="R872" s="101">
        <f t="shared" ca="1" si="116"/>
        <v>0</v>
      </c>
      <c r="S872" s="13"/>
      <c r="T872" s="101">
        <f t="shared" ca="1" si="117"/>
        <v>0.12932433985321373</v>
      </c>
      <c r="U872" s="101">
        <f t="shared" ca="1" si="118"/>
        <v>0.2930866730879188</v>
      </c>
      <c r="V872" s="101">
        <f t="shared" ca="1" si="119"/>
        <v>-64.697422517762632</v>
      </c>
    </row>
    <row r="873" spans="2:22" x14ac:dyDescent="0.3">
      <c r="B873" s="13">
        <v>2023</v>
      </c>
      <c r="C873" s="13">
        <v>2</v>
      </c>
      <c r="D873" s="13">
        <v>3</v>
      </c>
      <c r="E873" s="83" t="s">
        <v>133</v>
      </c>
      <c r="F873" s="13">
        <v>6</v>
      </c>
      <c r="G873" s="13">
        <v>18</v>
      </c>
      <c r="H873" s="13" t="s">
        <v>71</v>
      </c>
      <c r="I873" s="13" t="s">
        <v>54</v>
      </c>
      <c r="J873" s="13"/>
      <c r="K873" s="13" t="s">
        <v>28</v>
      </c>
      <c r="L873" s="12">
        <f t="shared" ca="1" si="112"/>
        <v>1.6333281372816038</v>
      </c>
      <c r="M873" s="101">
        <f t="shared" ca="1" si="113"/>
        <v>0.14227921403860053</v>
      </c>
      <c r="N873" s="101">
        <f t="shared" ca="1" si="120"/>
        <v>52.886590125510935</v>
      </c>
      <c r="O873" s="101">
        <f t="shared" ca="1" si="114"/>
        <v>0.46035353549281999</v>
      </c>
      <c r="Q873" s="12">
        <f t="shared" ca="1" si="115"/>
        <v>5.6000000000000005</v>
      </c>
      <c r="R873" s="101">
        <f t="shared" ca="1" si="116"/>
        <v>0.33577877317911231</v>
      </c>
      <c r="S873" s="13"/>
      <c r="T873" s="101">
        <f t="shared" ca="1" si="117"/>
        <v>0</v>
      </c>
      <c r="U873" s="101">
        <f t="shared" ca="1" si="118"/>
        <v>0.32244619643500994</v>
      </c>
      <c r="V873" s="101">
        <f t="shared" ca="1" si="119"/>
        <v>-65.046533867685852</v>
      </c>
    </row>
    <row r="874" spans="2:22" x14ac:dyDescent="0.3">
      <c r="B874" s="13">
        <v>2023</v>
      </c>
      <c r="C874" s="13">
        <v>2</v>
      </c>
      <c r="D874" s="13">
        <v>3</v>
      </c>
      <c r="E874" s="83" t="s">
        <v>133</v>
      </c>
      <c r="F874" s="13">
        <v>6</v>
      </c>
      <c r="G874" s="13">
        <v>19</v>
      </c>
      <c r="H874" s="13" t="s">
        <v>71</v>
      </c>
      <c r="I874" s="13" t="s">
        <v>54</v>
      </c>
      <c r="J874" s="13"/>
      <c r="K874" s="13" t="s">
        <v>28</v>
      </c>
      <c r="L874" s="12">
        <f t="shared" ca="1" si="112"/>
        <v>1.5166682148513801</v>
      </c>
      <c r="M874" s="101">
        <f t="shared" ca="1" si="113"/>
        <v>0.13211696819570373</v>
      </c>
      <c r="N874" s="101">
        <f t="shared" ca="1" si="120"/>
        <v>53.186005708926182</v>
      </c>
      <c r="O874" s="101">
        <f t="shared" ca="1" si="114"/>
        <v>0.42747293635586148</v>
      </c>
      <c r="Q874" s="12">
        <f t="shared" ca="1" si="115"/>
        <v>0</v>
      </c>
      <c r="R874" s="101">
        <f t="shared" ca="1" si="116"/>
        <v>0</v>
      </c>
      <c r="S874" s="13"/>
      <c r="T874" s="101">
        <f t="shared" ca="1" si="117"/>
        <v>0.13211696819570373</v>
      </c>
      <c r="U874" s="101">
        <f t="shared" ca="1" si="118"/>
        <v>0.29941558341524327</v>
      </c>
      <c r="V874" s="101">
        <f t="shared" ca="1" si="119"/>
        <v>-64.61500131607491</v>
      </c>
    </row>
    <row r="875" spans="2:22" x14ac:dyDescent="0.3">
      <c r="B875" s="13">
        <v>2023</v>
      </c>
      <c r="C875" s="13">
        <v>2</v>
      </c>
      <c r="D875" s="13">
        <v>3</v>
      </c>
      <c r="E875" s="83" t="s">
        <v>133</v>
      </c>
      <c r="F875" s="13">
        <v>6</v>
      </c>
      <c r="G875" s="13">
        <v>20</v>
      </c>
      <c r="H875" s="13" t="s">
        <v>69</v>
      </c>
      <c r="I875" s="13" t="s">
        <v>54</v>
      </c>
      <c r="J875" s="13"/>
      <c r="K875" s="13" t="s">
        <v>28</v>
      </c>
      <c r="L875" s="12">
        <f t="shared" ca="1" si="112"/>
        <v>1.3820345297882266</v>
      </c>
      <c r="M875" s="101">
        <f t="shared" ca="1" si="113"/>
        <v>7.2791758683945898E-2</v>
      </c>
      <c r="N875" s="101">
        <f t="shared" ca="1" si="120"/>
        <v>53.186005708926182</v>
      </c>
      <c r="O875" s="101">
        <f t="shared" ca="1" si="114"/>
        <v>0.14912152576414964</v>
      </c>
      <c r="Q875" s="12">
        <f t="shared" ca="1" si="115"/>
        <v>0</v>
      </c>
      <c r="R875" s="101">
        <f t="shared" ca="1" si="116"/>
        <v>0</v>
      </c>
      <c r="S875" s="13"/>
      <c r="T875" s="101">
        <f t="shared" ca="1" si="117"/>
        <v>7.2791758683945898E-2</v>
      </c>
      <c r="U875" s="101">
        <f t="shared" si="118"/>
        <v>0</v>
      </c>
      <c r="V875" s="101">
        <f t="shared" ca="1" si="119"/>
        <v>-64.542209557390962</v>
      </c>
    </row>
    <row r="876" spans="2:22" x14ac:dyDescent="0.3">
      <c r="B876" s="13">
        <v>2023</v>
      </c>
      <c r="C876" s="13">
        <v>2</v>
      </c>
      <c r="D876" s="13">
        <v>3</v>
      </c>
      <c r="E876" s="83" t="s">
        <v>133</v>
      </c>
      <c r="F876" s="13">
        <v>6</v>
      </c>
      <c r="G876" s="13">
        <v>21</v>
      </c>
      <c r="H876" s="13" t="s">
        <v>69</v>
      </c>
      <c r="I876" s="13" t="s">
        <v>54</v>
      </c>
      <c r="J876" s="13"/>
      <c r="K876" s="13" t="s">
        <v>28</v>
      </c>
      <c r="L876" s="12">
        <f t="shared" ca="1" si="112"/>
        <v>1.7732152828835568</v>
      </c>
      <c r="M876" s="101">
        <f t="shared" ca="1" si="113"/>
        <v>9.3395248949476942E-2</v>
      </c>
      <c r="N876" s="101">
        <f t="shared" ca="1" si="120"/>
        <v>53.186005708926182</v>
      </c>
      <c r="O876" s="101">
        <f t="shared" ca="1" si="114"/>
        <v>0.19132992902313578</v>
      </c>
      <c r="Q876" s="12">
        <f t="shared" ca="1" si="115"/>
        <v>0</v>
      </c>
      <c r="R876" s="101">
        <f t="shared" ca="1" si="116"/>
        <v>0</v>
      </c>
      <c r="S876" s="13"/>
      <c r="T876" s="101">
        <f t="shared" ca="1" si="117"/>
        <v>9.3395248949476942E-2</v>
      </c>
      <c r="U876" s="101">
        <f t="shared" si="118"/>
        <v>0</v>
      </c>
      <c r="V876" s="101">
        <f t="shared" ca="1" si="119"/>
        <v>-64.448814308441484</v>
      </c>
    </row>
    <row r="877" spans="2:22" x14ac:dyDescent="0.3">
      <c r="B877" s="13">
        <v>2023</v>
      </c>
      <c r="C877" s="13">
        <v>2</v>
      </c>
      <c r="D877" s="13">
        <v>3</v>
      </c>
      <c r="E877" s="83" t="s">
        <v>133</v>
      </c>
      <c r="F877" s="13">
        <v>6</v>
      </c>
      <c r="G877" s="13">
        <v>22</v>
      </c>
      <c r="H877" s="13" t="s">
        <v>69</v>
      </c>
      <c r="I877" s="13" t="s">
        <v>54</v>
      </c>
      <c r="J877" s="13"/>
      <c r="K877" s="13" t="s">
        <v>28</v>
      </c>
      <c r="L877" s="12">
        <f t="shared" ca="1" si="112"/>
        <v>1.6762787150009071</v>
      </c>
      <c r="M877" s="101">
        <f t="shared" ca="1" si="113"/>
        <v>8.828959991909778E-2</v>
      </c>
      <c r="N877" s="101">
        <f t="shared" ca="1" si="120"/>
        <v>53.186005708926182</v>
      </c>
      <c r="O877" s="101">
        <f t="shared" ca="1" si="114"/>
        <v>0.18087047334859788</v>
      </c>
      <c r="Q877" s="12">
        <f t="shared" ca="1" si="115"/>
        <v>0</v>
      </c>
      <c r="R877" s="101">
        <f t="shared" ca="1" si="116"/>
        <v>0</v>
      </c>
      <c r="S877" s="13"/>
      <c r="T877" s="101">
        <f t="shared" ca="1" si="117"/>
        <v>8.828959991909778E-2</v>
      </c>
      <c r="U877" s="101">
        <f t="shared" si="118"/>
        <v>0</v>
      </c>
      <c r="V877" s="101">
        <f t="shared" ca="1" si="119"/>
        <v>-64.360524708522391</v>
      </c>
    </row>
    <row r="878" spans="2:22" x14ac:dyDescent="0.3">
      <c r="B878" s="13">
        <v>2023</v>
      </c>
      <c r="C878" s="13">
        <v>2</v>
      </c>
      <c r="D878" s="13">
        <v>3</v>
      </c>
      <c r="E878" s="83" t="s">
        <v>133</v>
      </c>
      <c r="F878" s="13">
        <v>6</v>
      </c>
      <c r="G878" s="13">
        <v>23</v>
      </c>
      <c r="H878" s="13" t="s">
        <v>69</v>
      </c>
      <c r="I878" s="13" t="s">
        <v>54</v>
      </c>
      <c r="J878" s="13"/>
      <c r="K878" s="13" t="s">
        <v>28</v>
      </c>
      <c r="L878" s="12">
        <f t="shared" ca="1" si="112"/>
        <v>1.4942231285110614</v>
      </c>
      <c r="M878" s="101">
        <f t="shared" ca="1" si="113"/>
        <v>7.870073217867761E-2</v>
      </c>
      <c r="N878" s="101">
        <f t="shared" ca="1" si="120"/>
        <v>53.186005708926182</v>
      </c>
      <c r="O878" s="101">
        <f t="shared" ca="1" si="114"/>
        <v>0.16122667556634351</v>
      </c>
      <c r="Q878" s="12">
        <f t="shared" ca="1" si="115"/>
        <v>0</v>
      </c>
      <c r="R878" s="101">
        <f t="shared" ca="1" si="116"/>
        <v>0</v>
      </c>
      <c r="S878" s="13"/>
      <c r="T878" s="101">
        <f t="shared" ca="1" si="117"/>
        <v>7.870073217867761E-2</v>
      </c>
      <c r="U878" s="101">
        <f t="shared" si="118"/>
        <v>0</v>
      </c>
      <c r="V878" s="101">
        <f t="shared" ca="1" si="119"/>
        <v>-64.281823976343716</v>
      </c>
    </row>
    <row r="879" spans="2:22" x14ac:dyDescent="0.3">
      <c r="B879" s="13">
        <v>2023</v>
      </c>
      <c r="C879" s="13">
        <v>2</v>
      </c>
      <c r="D879" s="13">
        <v>4</v>
      </c>
      <c r="E879" s="83" t="s">
        <v>134</v>
      </c>
      <c r="F879" s="13">
        <v>7</v>
      </c>
      <c r="G879" s="13">
        <v>0</v>
      </c>
      <c r="H879" s="13" t="s">
        <v>69</v>
      </c>
      <c r="I879" s="13" t="s">
        <v>54</v>
      </c>
      <c r="J879" s="13"/>
      <c r="K879" s="13" t="s">
        <v>28</v>
      </c>
      <c r="L879" s="12">
        <f t="shared" ca="1" si="112"/>
        <v>1.9611610391592722</v>
      </c>
      <c r="M879" s="101">
        <f t="shared" ca="1" si="113"/>
        <v>0.10329435193251887</v>
      </c>
      <c r="N879" s="101">
        <f t="shared" ca="1" si="120"/>
        <v>53.186005708926182</v>
      </c>
      <c r="O879" s="101">
        <f t="shared" ca="1" si="114"/>
        <v>0.21160927612528546</v>
      </c>
      <c r="Q879" s="12">
        <f t="shared" ca="1" si="115"/>
        <v>0</v>
      </c>
      <c r="R879" s="101">
        <f t="shared" ca="1" si="116"/>
        <v>0</v>
      </c>
      <c r="S879" s="13"/>
      <c r="T879" s="101">
        <f t="shared" ca="1" si="117"/>
        <v>0.10329435193251887</v>
      </c>
      <c r="U879" s="101">
        <f t="shared" si="118"/>
        <v>0</v>
      </c>
      <c r="V879" s="101">
        <f t="shared" ca="1" si="119"/>
        <v>-64.178529624411198</v>
      </c>
    </row>
    <row r="880" spans="2:22" x14ac:dyDescent="0.3">
      <c r="B880" s="13">
        <v>2023</v>
      </c>
      <c r="C880" s="13">
        <v>2</v>
      </c>
      <c r="D880" s="13">
        <v>4</v>
      </c>
      <c r="E880" s="83" t="s">
        <v>134</v>
      </c>
      <c r="F880" s="13">
        <v>7</v>
      </c>
      <c r="G880" s="13">
        <v>1</v>
      </c>
      <c r="H880" s="13" t="s">
        <v>69</v>
      </c>
      <c r="I880" s="13" t="s">
        <v>54</v>
      </c>
      <c r="J880" s="13"/>
      <c r="K880" s="13" t="s">
        <v>28</v>
      </c>
      <c r="L880" s="12">
        <f t="shared" ca="1" si="112"/>
        <v>0.97175591157017449</v>
      </c>
      <c r="M880" s="101">
        <f t="shared" ca="1" si="113"/>
        <v>5.1182383862401093E-2</v>
      </c>
      <c r="N880" s="101">
        <f t="shared" ca="1" si="120"/>
        <v>53.186005708926182</v>
      </c>
      <c r="O880" s="101">
        <f t="shared" ca="1" si="114"/>
        <v>0.10485246285842183</v>
      </c>
      <c r="Q880" s="12">
        <f t="shared" ca="1" si="115"/>
        <v>0</v>
      </c>
      <c r="R880" s="101">
        <f t="shared" ca="1" si="116"/>
        <v>0</v>
      </c>
      <c r="S880" s="13"/>
      <c r="T880" s="101">
        <f t="shared" ca="1" si="117"/>
        <v>5.1182383862401093E-2</v>
      </c>
      <c r="U880" s="101">
        <f t="shared" si="118"/>
        <v>0</v>
      </c>
      <c r="V880" s="101">
        <f t="shared" ca="1" si="119"/>
        <v>-64.127347240548801</v>
      </c>
    </row>
    <row r="881" spans="2:22" x14ac:dyDescent="0.3">
      <c r="B881" s="13">
        <v>2023</v>
      </c>
      <c r="C881" s="13">
        <v>2</v>
      </c>
      <c r="D881" s="13">
        <v>4</v>
      </c>
      <c r="E881" s="83" t="s">
        <v>134</v>
      </c>
      <c r="F881" s="13">
        <v>7</v>
      </c>
      <c r="G881" s="13">
        <v>2</v>
      </c>
      <c r="H881" s="13" t="s">
        <v>69</v>
      </c>
      <c r="I881" s="13" t="s">
        <v>54</v>
      </c>
      <c r="J881" s="13"/>
      <c r="K881" s="13" t="s">
        <v>28</v>
      </c>
      <c r="L881" s="12">
        <f t="shared" ca="1" si="112"/>
        <v>0.95578497807525109</v>
      </c>
      <c r="M881" s="101">
        <f t="shared" ca="1" si="113"/>
        <v>5.0341194795223476E-2</v>
      </c>
      <c r="N881" s="101">
        <f t="shared" ca="1" si="120"/>
        <v>53.186005708926182</v>
      </c>
      <c r="O881" s="101">
        <f t="shared" ca="1" si="114"/>
        <v>0.10312919913431959</v>
      </c>
      <c r="Q881" s="12">
        <f t="shared" ca="1" si="115"/>
        <v>0</v>
      </c>
      <c r="R881" s="101">
        <f t="shared" ca="1" si="116"/>
        <v>0</v>
      </c>
      <c r="S881" s="13"/>
      <c r="T881" s="101">
        <f t="shared" ca="1" si="117"/>
        <v>5.0341194795223476E-2</v>
      </c>
      <c r="U881" s="101">
        <f t="shared" si="118"/>
        <v>0</v>
      </c>
      <c r="V881" s="101">
        <f t="shared" ca="1" si="119"/>
        <v>-64.077006045753578</v>
      </c>
    </row>
    <row r="882" spans="2:22" x14ac:dyDescent="0.3">
      <c r="B882" s="13">
        <v>2023</v>
      </c>
      <c r="C882" s="13">
        <v>2</v>
      </c>
      <c r="D882" s="13">
        <v>4</v>
      </c>
      <c r="E882" s="83" t="s">
        <v>134</v>
      </c>
      <c r="F882" s="13">
        <v>7</v>
      </c>
      <c r="G882" s="13">
        <v>3</v>
      </c>
      <c r="H882" s="13" t="s">
        <v>69</v>
      </c>
      <c r="I882" s="13" t="s">
        <v>54</v>
      </c>
      <c r="J882" s="13"/>
      <c r="K882" s="13" t="s">
        <v>28</v>
      </c>
      <c r="L882" s="12">
        <f t="shared" ca="1" si="112"/>
        <v>0.88530955515325616</v>
      </c>
      <c r="M882" s="101">
        <f t="shared" ca="1" si="113"/>
        <v>4.6629254269922003E-2</v>
      </c>
      <c r="N882" s="101">
        <f t="shared" ca="1" si="120"/>
        <v>53.186005708926182</v>
      </c>
      <c r="O882" s="101">
        <f t="shared" ca="1" si="114"/>
        <v>9.5524901001036333E-2</v>
      </c>
      <c r="Q882" s="12">
        <f t="shared" ca="1" si="115"/>
        <v>0</v>
      </c>
      <c r="R882" s="101">
        <f t="shared" ca="1" si="116"/>
        <v>0</v>
      </c>
      <c r="S882" s="13"/>
      <c r="T882" s="101">
        <f t="shared" ca="1" si="117"/>
        <v>4.6629254269922003E-2</v>
      </c>
      <c r="U882" s="101">
        <f t="shared" si="118"/>
        <v>0</v>
      </c>
      <c r="V882" s="101">
        <f t="shared" ca="1" si="119"/>
        <v>-64.030376791483661</v>
      </c>
    </row>
    <row r="883" spans="2:22" x14ac:dyDescent="0.3">
      <c r="B883" s="13">
        <v>2023</v>
      </c>
      <c r="C883" s="13">
        <v>2</v>
      </c>
      <c r="D883" s="13">
        <v>4</v>
      </c>
      <c r="E883" s="83" t="s">
        <v>134</v>
      </c>
      <c r="F883" s="13">
        <v>7</v>
      </c>
      <c r="G883" s="13">
        <v>4</v>
      </c>
      <c r="H883" s="13" t="s">
        <v>69</v>
      </c>
      <c r="I883" s="13" t="s">
        <v>54</v>
      </c>
      <c r="J883" s="13"/>
      <c r="K883" s="13" t="s">
        <v>28</v>
      </c>
      <c r="L883" s="12">
        <f t="shared" ca="1" si="112"/>
        <v>0.76017622054071565</v>
      </c>
      <c r="M883" s="101">
        <f t="shared" ca="1" si="113"/>
        <v>4.0038481535879494E-2</v>
      </c>
      <c r="N883" s="101">
        <f t="shared" ca="1" si="120"/>
        <v>53.186005708926182</v>
      </c>
      <c r="O883" s="101">
        <f t="shared" ca="1" si="114"/>
        <v>8.2023014196343211E-2</v>
      </c>
      <c r="Q883" s="12">
        <f t="shared" ca="1" si="115"/>
        <v>0</v>
      </c>
      <c r="R883" s="101">
        <f t="shared" ca="1" si="116"/>
        <v>0</v>
      </c>
      <c r="S883" s="13"/>
      <c r="T883" s="101">
        <f t="shared" ca="1" si="117"/>
        <v>4.0038481535879494E-2</v>
      </c>
      <c r="U883" s="101">
        <f t="shared" si="118"/>
        <v>0</v>
      </c>
      <c r="V883" s="101">
        <f t="shared" ca="1" si="119"/>
        <v>-63.990338309947781</v>
      </c>
    </row>
    <row r="884" spans="2:22" x14ac:dyDescent="0.3">
      <c r="B884" s="13">
        <v>2023</v>
      </c>
      <c r="C884" s="13">
        <v>2</v>
      </c>
      <c r="D884" s="13">
        <v>4</v>
      </c>
      <c r="E884" s="83" t="s">
        <v>134</v>
      </c>
      <c r="F884" s="13">
        <v>7</v>
      </c>
      <c r="G884" s="13">
        <v>5</v>
      </c>
      <c r="H884" s="13" t="s">
        <v>69</v>
      </c>
      <c r="I884" s="13" t="s">
        <v>54</v>
      </c>
      <c r="J884" s="13"/>
      <c r="K884" s="13" t="s">
        <v>28</v>
      </c>
      <c r="L884" s="12">
        <f t="shared" ca="1" si="112"/>
        <v>0.83607523331329359</v>
      </c>
      <c r="M884" s="101">
        <f t="shared" ca="1" si="113"/>
        <v>4.4036082538611174E-2</v>
      </c>
      <c r="N884" s="101">
        <f t="shared" ca="1" si="120"/>
        <v>53.186005708926182</v>
      </c>
      <c r="O884" s="101">
        <f t="shared" ca="1" si="114"/>
        <v>9.0212517674504375E-2</v>
      </c>
      <c r="Q884" s="12">
        <f t="shared" ca="1" si="115"/>
        <v>0</v>
      </c>
      <c r="R884" s="101">
        <f t="shared" ca="1" si="116"/>
        <v>0</v>
      </c>
      <c r="S884" s="13"/>
      <c r="T884" s="101">
        <f t="shared" ca="1" si="117"/>
        <v>4.4036082538611174E-2</v>
      </c>
      <c r="U884" s="101">
        <f t="shared" si="118"/>
        <v>0</v>
      </c>
      <c r="V884" s="101">
        <f t="shared" ca="1" si="119"/>
        <v>-63.94630222740917</v>
      </c>
    </row>
    <row r="885" spans="2:22" x14ac:dyDescent="0.3">
      <c r="B885" s="13">
        <v>2023</v>
      </c>
      <c r="C885" s="13">
        <v>2</v>
      </c>
      <c r="D885" s="13">
        <v>4</v>
      </c>
      <c r="E885" s="83" t="s">
        <v>134</v>
      </c>
      <c r="F885" s="13">
        <v>7</v>
      </c>
      <c r="G885" s="13">
        <v>6</v>
      </c>
      <c r="H885" s="13" t="s">
        <v>69</v>
      </c>
      <c r="I885" s="13" t="s">
        <v>54</v>
      </c>
      <c r="J885" s="13"/>
      <c r="K885" s="13" t="s">
        <v>28</v>
      </c>
      <c r="L885" s="12">
        <f t="shared" ca="1" si="112"/>
        <v>0.84503402224648261</v>
      </c>
      <c r="M885" s="101">
        <f t="shared" ca="1" si="113"/>
        <v>4.4507941951722238E-2</v>
      </c>
      <c r="N885" s="101">
        <f t="shared" ca="1" si="120"/>
        <v>53.186005708926182</v>
      </c>
      <c r="O885" s="101">
        <f t="shared" ca="1" si="114"/>
        <v>9.1179171000395465E-2</v>
      </c>
      <c r="Q885" s="12">
        <f t="shared" ca="1" si="115"/>
        <v>0</v>
      </c>
      <c r="R885" s="101">
        <f t="shared" ca="1" si="116"/>
        <v>0</v>
      </c>
      <c r="S885" s="13"/>
      <c r="T885" s="101">
        <f t="shared" ca="1" si="117"/>
        <v>4.4507941951722238E-2</v>
      </c>
      <c r="U885" s="101">
        <f t="shared" si="118"/>
        <v>0</v>
      </c>
      <c r="V885" s="101">
        <f t="shared" ca="1" si="119"/>
        <v>-63.901794285457449</v>
      </c>
    </row>
    <row r="886" spans="2:22" x14ac:dyDescent="0.3">
      <c r="B886" s="13">
        <v>2023</v>
      </c>
      <c r="C886" s="13">
        <v>2</v>
      </c>
      <c r="D886" s="13">
        <v>4</v>
      </c>
      <c r="E886" s="83" t="s">
        <v>134</v>
      </c>
      <c r="F886" s="13">
        <v>7</v>
      </c>
      <c r="G886" s="13">
        <v>7</v>
      </c>
      <c r="H886" s="13" t="s">
        <v>69</v>
      </c>
      <c r="I886" s="13" t="s">
        <v>54</v>
      </c>
      <c r="J886" s="13"/>
      <c r="K886" s="13" t="s">
        <v>28</v>
      </c>
      <c r="L886" s="12">
        <f t="shared" ca="1" si="112"/>
        <v>0.81203205812700596</v>
      </c>
      <c r="M886" s="101">
        <f t="shared" ca="1" si="113"/>
        <v>4.2769728501549406E-2</v>
      </c>
      <c r="N886" s="101">
        <f t="shared" ca="1" si="120"/>
        <v>53.186005708926182</v>
      </c>
      <c r="O886" s="101">
        <f t="shared" ca="1" si="114"/>
        <v>8.7618259071903945E-2</v>
      </c>
      <c r="Q886" s="12">
        <f t="shared" ca="1" si="115"/>
        <v>0</v>
      </c>
      <c r="R886" s="101">
        <f t="shared" ca="1" si="116"/>
        <v>0</v>
      </c>
      <c r="S886" s="13"/>
      <c r="T886" s="101">
        <f t="shared" ca="1" si="117"/>
        <v>4.2769728501549406E-2</v>
      </c>
      <c r="U886" s="101">
        <f t="shared" si="118"/>
        <v>0</v>
      </c>
      <c r="V886" s="101">
        <f t="shared" ca="1" si="119"/>
        <v>-63.859024556955902</v>
      </c>
    </row>
    <row r="887" spans="2:22" x14ac:dyDescent="0.3">
      <c r="B887" s="13">
        <v>2023</v>
      </c>
      <c r="C887" s="13">
        <v>2</v>
      </c>
      <c r="D887" s="13">
        <v>4</v>
      </c>
      <c r="E887" s="83" t="s">
        <v>134</v>
      </c>
      <c r="F887" s="13">
        <v>7</v>
      </c>
      <c r="G887" s="13">
        <v>8</v>
      </c>
      <c r="H887" s="13" t="s">
        <v>69</v>
      </c>
      <c r="I887" s="13" t="s">
        <v>54</v>
      </c>
      <c r="J887" s="13"/>
      <c r="K887" s="13" t="s">
        <v>28</v>
      </c>
      <c r="L887" s="12">
        <f t="shared" ca="1" si="112"/>
        <v>1.0987602800740428</v>
      </c>
      <c r="M887" s="101">
        <f t="shared" ca="1" si="113"/>
        <v>5.7871703951499834E-2</v>
      </c>
      <c r="N887" s="101">
        <f t="shared" ca="1" si="120"/>
        <v>53.186005708926182</v>
      </c>
      <c r="O887" s="101">
        <f t="shared" ca="1" si="114"/>
        <v>0.11855623421998922</v>
      </c>
      <c r="Q887" s="12">
        <f t="shared" ca="1" si="115"/>
        <v>4.6365537584863237</v>
      </c>
      <c r="R887" s="101">
        <f t="shared" ca="1" si="116"/>
        <v>0.2994742179475996</v>
      </c>
      <c r="S887" s="13"/>
      <c r="T887" s="101">
        <f t="shared" ca="1" si="117"/>
        <v>0</v>
      </c>
      <c r="U887" s="101">
        <f t="shared" si="118"/>
        <v>0</v>
      </c>
      <c r="V887" s="101">
        <f t="shared" ca="1" si="119"/>
        <v>-64.457972992851111</v>
      </c>
    </row>
    <row r="888" spans="2:22" x14ac:dyDescent="0.3">
      <c r="B888" s="13">
        <v>2023</v>
      </c>
      <c r="C888" s="13">
        <v>2</v>
      </c>
      <c r="D888" s="13">
        <v>4</v>
      </c>
      <c r="E888" s="83" t="s">
        <v>134</v>
      </c>
      <c r="F888" s="13">
        <v>7</v>
      </c>
      <c r="G888" s="13">
        <v>9</v>
      </c>
      <c r="H888" s="13" t="s">
        <v>69</v>
      </c>
      <c r="I888" s="13" t="s">
        <v>54</v>
      </c>
      <c r="J888" s="13"/>
      <c r="K888" s="13" t="s">
        <v>28</v>
      </c>
      <c r="L888" s="12">
        <f t="shared" ca="1" si="112"/>
        <v>1.3381067212488473</v>
      </c>
      <c r="M888" s="101">
        <f t="shared" ca="1" si="113"/>
        <v>7.0478081008176791E-2</v>
      </c>
      <c r="N888" s="101">
        <f t="shared" ca="1" si="120"/>
        <v>53.186005708926182</v>
      </c>
      <c r="O888" s="101">
        <f t="shared" ca="1" si="114"/>
        <v>0.14438171522275062</v>
      </c>
      <c r="Q888" s="12">
        <f t="shared" ca="1" si="115"/>
        <v>0</v>
      </c>
      <c r="R888" s="101">
        <f t="shared" ca="1" si="116"/>
        <v>0</v>
      </c>
      <c r="S888" s="13"/>
      <c r="T888" s="101">
        <f t="shared" ca="1" si="117"/>
        <v>7.0478081008176791E-2</v>
      </c>
      <c r="U888" s="101">
        <f t="shared" si="118"/>
        <v>0</v>
      </c>
      <c r="V888" s="101">
        <f t="shared" ca="1" si="119"/>
        <v>-64.387494911842936</v>
      </c>
    </row>
    <row r="889" spans="2:22" x14ac:dyDescent="0.3">
      <c r="B889" s="13">
        <v>2023</v>
      </c>
      <c r="C889" s="13">
        <v>2</v>
      </c>
      <c r="D889" s="13">
        <v>4</v>
      </c>
      <c r="E889" s="83" t="s">
        <v>134</v>
      </c>
      <c r="F889" s="13">
        <v>7</v>
      </c>
      <c r="G889" s="13">
        <v>10</v>
      </c>
      <c r="H889" s="13" t="s">
        <v>70</v>
      </c>
      <c r="I889" s="13" t="s">
        <v>54</v>
      </c>
      <c r="J889" s="13"/>
      <c r="K889" s="13" t="s">
        <v>28</v>
      </c>
      <c r="L889" s="12">
        <f t="shared" ca="1" si="112"/>
        <v>1.1759358745157373</v>
      </c>
      <c r="M889" s="101">
        <f t="shared" ca="1" si="113"/>
        <v>3.7230129787168248E-2</v>
      </c>
      <c r="N889" s="101">
        <f t="shared" ca="1" si="120"/>
        <v>53.186005708926182</v>
      </c>
      <c r="O889" s="101">
        <f t="shared" ca="1" si="114"/>
        <v>3.7230129787168248E-2</v>
      </c>
      <c r="Q889" s="12">
        <f t="shared" ca="1" si="115"/>
        <v>3.554474985200069</v>
      </c>
      <c r="R889" s="101">
        <f t="shared" ca="1" si="116"/>
        <v>0.2013433357194287</v>
      </c>
      <c r="S889" s="13"/>
      <c r="T889" s="101">
        <f t="shared" ca="1" si="117"/>
        <v>0</v>
      </c>
      <c r="U889" s="101">
        <f t="shared" si="118"/>
        <v>0</v>
      </c>
      <c r="V889" s="101">
        <f t="shared" ca="1" si="119"/>
        <v>-64.790181583281793</v>
      </c>
    </row>
    <row r="890" spans="2:22" x14ac:dyDescent="0.3">
      <c r="B890" s="13">
        <v>2023</v>
      </c>
      <c r="C890" s="13">
        <v>2</v>
      </c>
      <c r="D890" s="13">
        <v>4</v>
      </c>
      <c r="E890" s="83" t="s">
        <v>134</v>
      </c>
      <c r="F890" s="13">
        <v>7</v>
      </c>
      <c r="G890" s="13">
        <v>11</v>
      </c>
      <c r="H890" s="13" t="s">
        <v>70</v>
      </c>
      <c r="I890" s="13" t="s">
        <v>54</v>
      </c>
      <c r="J890" s="13"/>
      <c r="K890" s="13" t="s">
        <v>28</v>
      </c>
      <c r="L890" s="12">
        <f t="shared" ca="1" si="112"/>
        <v>1.5126792759179697</v>
      </c>
      <c r="M890" s="101">
        <f t="shared" ca="1" si="113"/>
        <v>4.7891425875562922E-2</v>
      </c>
      <c r="N890" s="101">
        <f t="shared" ca="1" si="120"/>
        <v>53.186005708926182</v>
      </c>
      <c r="O890" s="101">
        <f t="shared" ca="1" si="114"/>
        <v>4.7891425875562922E-2</v>
      </c>
      <c r="Q890" s="12">
        <f t="shared" ca="1" si="115"/>
        <v>5.6000000000000005</v>
      </c>
      <c r="R890" s="101">
        <f t="shared" ca="1" si="116"/>
        <v>0.3459916992935439</v>
      </c>
      <c r="S890" s="13"/>
      <c r="T890" s="101">
        <f t="shared" ca="1" si="117"/>
        <v>0</v>
      </c>
      <c r="U890" s="101">
        <f t="shared" si="118"/>
        <v>0</v>
      </c>
      <c r="V890" s="101">
        <f t="shared" ca="1" si="119"/>
        <v>-65.482164981868891</v>
      </c>
    </row>
    <row r="891" spans="2:22" x14ac:dyDescent="0.3">
      <c r="B891" s="13">
        <v>2023</v>
      </c>
      <c r="C891" s="13">
        <v>2</v>
      </c>
      <c r="D891" s="13">
        <v>4</v>
      </c>
      <c r="E891" s="83" t="s">
        <v>134</v>
      </c>
      <c r="F891" s="13">
        <v>7</v>
      </c>
      <c r="G891" s="13">
        <v>12</v>
      </c>
      <c r="H891" s="13" t="s">
        <v>70</v>
      </c>
      <c r="I891" s="13" t="s">
        <v>54</v>
      </c>
      <c r="J891" s="13"/>
      <c r="K891" s="13" t="s">
        <v>28</v>
      </c>
      <c r="L891" s="12">
        <f t="shared" ca="1" si="112"/>
        <v>1.2812947938329964</v>
      </c>
      <c r="M891" s="101">
        <f t="shared" ca="1" si="113"/>
        <v>4.0565793172752669E-2</v>
      </c>
      <c r="N891" s="101">
        <f t="shared" ca="1" si="120"/>
        <v>53.186005708926182</v>
      </c>
      <c r="O891" s="101">
        <f t="shared" ca="1" si="114"/>
        <v>4.0565793172752669E-2</v>
      </c>
      <c r="Q891" s="12">
        <f t="shared" ca="1" si="115"/>
        <v>5.6000000000000005</v>
      </c>
      <c r="R891" s="101">
        <f t="shared" ca="1" si="116"/>
        <v>0.36557839570203687</v>
      </c>
      <c r="S891" s="13"/>
      <c r="T891" s="101">
        <f t="shared" ca="1" si="117"/>
        <v>0</v>
      </c>
      <c r="U891" s="101">
        <f t="shared" si="118"/>
        <v>0</v>
      </c>
      <c r="V891" s="101">
        <f t="shared" ca="1" si="119"/>
        <v>-66.213321773272952</v>
      </c>
    </row>
    <row r="892" spans="2:22" x14ac:dyDescent="0.3">
      <c r="B892" s="13">
        <v>2023</v>
      </c>
      <c r="C892" s="13">
        <v>2</v>
      </c>
      <c r="D892" s="13">
        <v>4</v>
      </c>
      <c r="E892" s="83" t="s">
        <v>134</v>
      </c>
      <c r="F892" s="13">
        <v>7</v>
      </c>
      <c r="G892" s="13">
        <v>13</v>
      </c>
      <c r="H892" s="13" t="s">
        <v>70</v>
      </c>
      <c r="I892" s="13" t="s">
        <v>54</v>
      </c>
      <c r="J892" s="13"/>
      <c r="K892" s="13" t="s">
        <v>28</v>
      </c>
      <c r="L892" s="12">
        <f t="shared" ca="1" si="112"/>
        <v>1.4007120513694642</v>
      </c>
      <c r="M892" s="101">
        <f t="shared" ca="1" si="113"/>
        <v>4.4346543546357239E-2</v>
      </c>
      <c r="N892" s="101">
        <f t="shared" ca="1" si="120"/>
        <v>53.186005708926182</v>
      </c>
      <c r="O892" s="101">
        <f t="shared" ca="1" si="114"/>
        <v>4.4346543546357239E-2</v>
      </c>
      <c r="Q892" s="12">
        <f t="shared" ca="1" si="115"/>
        <v>5.0805016898402515</v>
      </c>
      <c r="R892" s="101">
        <f t="shared" ca="1" si="116"/>
        <v>0.31149419289655217</v>
      </c>
      <c r="S892" s="13"/>
      <c r="T892" s="101">
        <f t="shared" ca="1" si="117"/>
        <v>0</v>
      </c>
      <c r="U892" s="101">
        <f t="shared" si="118"/>
        <v>0</v>
      </c>
      <c r="V892" s="101">
        <f t="shared" ca="1" si="119"/>
        <v>-66.836310159066045</v>
      </c>
    </row>
    <row r="893" spans="2:22" x14ac:dyDescent="0.3">
      <c r="B893" s="13">
        <v>2023</v>
      </c>
      <c r="C893" s="13">
        <v>2</v>
      </c>
      <c r="D893" s="13">
        <v>4</v>
      </c>
      <c r="E893" s="83" t="s">
        <v>134</v>
      </c>
      <c r="F893" s="13">
        <v>7</v>
      </c>
      <c r="G893" s="13">
        <v>14</v>
      </c>
      <c r="H893" s="13" t="s">
        <v>70</v>
      </c>
      <c r="I893" s="13" t="s">
        <v>54</v>
      </c>
      <c r="J893" s="13"/>
      <c r="K893" s="13" t="s">
        <v>28</v>
      </c>
      <c r="L893" s="12">
        <f t="shared" ca="1" si="112"/>
        <v>1.3789187022462719</v>
      </c>
      <c r="M893" s="101">
        <f t="shared" ca="1" si="113"/>
        <v>4.3656566113116968E-2</v>
      </c>
      <c r="N893" s="101">
        <f t="shared" ca="1" si="120"/>
        <v>53.186005708926182</v>
      </c>
      <c r="O893" s="101">
        <f t="shared" ca="1" si="114"/>
        <v>4.3656566113116968E-2</v>
      </c>
      <c r="Q893" s="12">
        <f t="shared" ca="1" si="115"/>
        <v>5.6000000000000005</v>
      </c>
      <c r="R893" s="101">
        <f t="shared" ca="1" si="116"/>
        <v>0.35731453185485318</v>
      </c>
      <c r="S893" s="13"/>
      <c r="T893" s="101">
        <f t="shared" ca="1" si="117"/>
        <v>0</v>
      </c>
      <c r="U893" s="101">
        <f t="shared" si="118"/>
        <v>0</v>
      </c>
      <c r="V893" s="101">
        <f t="shared" ca="1" si="119"/>
        <v>-67.550939222775753</v>
      </c>
    </row>
    <row r="894" spans="2:22" x14ac:dyDescent="0.3">
      <c r="B894" s="13">
        <v>2023</v>
      </c>
      <c r="C894" s="13">
        <v>2</v>
      </c>
      <c r="D894" s="13">
        <v>4</v>
      </c>
      <c r="E894" s="83" t="s">
        <v>134</v>
      </c>
      <c r="F894" s="13">
        <v>7</v>
      </c>
      <c r="G894" s="13">
        <v>15</v>
      </c>
      <c r="H894" s="13" t="s">
        <v>70</v>
      </c>
      <c r="I894" s="13" t="s">
        <v>54</v>
      </c>
      <c r="J894" s="13"/>
      <c r="K894" s="13" t="s">
        <v>28</v>
      </c>
      <c r="L894" s="12">
        <f t="shared" ca="1" si="112"/>
        <v>0.72175579948995872</v>
      </c>
      <c r="M894" s="101">
        <f t="shared" ca="1" si="113"/>
        <v>2.2850788611852094E-2</v>
      </c>
      <c r="N894" s="101">
        <f t="shared" ca="1" si="120"/>
        <v>53.186005708926182</v>
      </c>
      <c r="O894" s="101">
        <f t="shared" ca="1" si="114"/>
        <v>2.2850788611852094E-2</v>
      </c>
      <c r="Q894" s="12">
        <f t="shared" ca="1" si="115"/>
        <v>4.517813926820665</v>
      </c>
      <c r="R894" s="101">
        <f t="shared" ca="1" si="116"/>
        <v>0.32133632047854432</v>
      </c>
      <c r="S894" s="13"/>
      <c r="T894" s="101">
        <f t="shared" ca="1" si="117"/>
        <v>0</v>
      </c>
      <c r="U894" s="101">
        <f t="shared" si="118"/>
        <v>0</v>
      </c>
      <c r="V894" s="101">
        <f t="shared" ca="1" si="119"/>
        <v>-68.193611863732855</v>
      </c>
    </row>
    <row r="895" spans="2:22" x14ac:dyDescent="0.3">
      <c r="B895" s="13">
        <v>2023</v>
      </c>
      <c r="C895" s="13">
        <v>2</v>
      </c>
      <c r="D895" s="13">
        <v>4</v>
      </c>
      <c r="E895" s="83" t="s">
        <v>134</v>
      </c>
      <c r="F895" s="13">
        <v>7</v>
      </c>
      <c r="G895" s="13">
        <v>16</v>
      </c>
      <c r="H895" s="13" t="s">
        <v>71</v>
      </c>
      <c r="I895" s="13" t="s">
        <v>54</v>
      </c>
      <c r="J895" s="13"/>
      <c r="K895" s="13" t="s">
        <v>28</v>
      </c>
      <c r="L895" s="12">
        <f t="shared" ca="1" si="112"/>
        <v>1.1024051470100502</v>
      </c>
      <c r="M895" s="101">
        <f t="shared" ca="1" si="113"/>
        <v>9.6030512356045483E-2</v>
      </c>
      <c r="N895" s="101">
        <f t="shared" ca="1" si="120"/>
        <v>53.403638858365085</v>
      </c>
      <c r="O895" s="101">
        <f t="shared" ca="1" si="114"/>
        <v>0.31071289068478264</v>
      </c>
      <c r="Q895" s="12">
        <f t="shared" ca="1" si="115"/>
        <v>5.6000000000000005</v>
      </c>
      <c r="R895" s="101">
        <f t="shared" ca="1" si="116"/>
        <v>0.38072140430559931</v>
      </c>
      <c r="S895" s="13"/>
      <c r="T895" s="101">
        <f t="shared" ca="1" si="117"/>
        <v>0</v>
      </c>
      <c r="U895" s="101">
        <f t="shared" ca="1" si="118"/>
        <v>0.21763314943890075</v>
      </c>
      <c r="V895" s="101">
        <f t="shared" ca="1" si="119"/>
        <v>-68.737421522905152</v>
      </c>
    </row>
    <row r="896" spans="2:22" x14ac:dyDescent="0.3">
      <c r="B896" s="13">
        <v>2023</v>
      </c>
      <c r="C896" s="13">
        <v>2</v>
      </c>
      <c r="D896" s="13">
        <v>4</v>
      </c>
      <c r="E896" s="83" t="s">
        <v>134</v>
      </c>
      <c r="F896" s="13">
        <v>7</v>
      </c>
      <c r="G896" s="13">
        <v>17</v>
      </c>
      <c r="H896" s="13" t="s">
        <v>71</v>
      </c>
      <c r="I896" s="13" t="s">
        <v>54</v>
      </c>
      <c r="J896" s="13"/>
      <c r="K896" s="13" t="s">
        <v>28</v>
      </c>
      <c r="L896" s="12">
        <f t="shared" ref="L896:L959" ca="1" si="121">IF(K896="Weekday",_xlfn.NORM.INV(RAND(),VLOOKUP(G896,$J$5:$N$28,4),VLOOKUP(G896,$J$5:$N$28,5)),_xlfn.NORM.INV(RAND(),VLOOKUP(G896,$P$5:$T$28,4),VLOOKUP(G896,$P$5:$T$28,5)))*VLOOKUP(C896,$P$32:$R$43,3)</f>
        <v>1.297937425019696</v>
      </c>
      <c r="M896" s="101">
        <f t="shared" ref="M896:M959" ca="1" si="122">IF(I896="Winter",VLOOKUP(G896,$J$40:$L$43,3),VLOOKUP(G896,$J$40:$L$43,2))*L896</f>
        <v>0.11306332909346573</v>
      </c>
      <c r="N896" s="101">
        <f t="shared" ca="1" si="120"/>
        <v>53.659873338354387</v>
      </c>
      <c r="O896" s="101">
        <f t="shared" ref="O896:O959" ca="1" si="123">IF(I896="Winter",VLOOKUP(G896,$J$46:$L$49,3),VLOOKUP(G896,$J$46:$L$49,2))*L896</f>
        <v>0.36582366324180132</v>
      </c>
      <c r="Q896" s="12">
        <f t="shared" ref="Q896:Q959" ca="1" si="124">MIN(MAX(AND(IF(G896&gt;=VLOOKUP(C896,$O$46:$T$57,5),1,0),IF(G896&lt;=VLOOKUP(C896,$O$46:$T$57,6),1,0))*$G$50*_xlfn.NORM.INV(RAND(),VLOOKUP(C896,$B$4:$F$15,4),VLOOKUP(C896,$B$4:$F$15,4)),0),0.2)*$G$51</f>
        <v>5.6000000000000005</v>
      </c>
      <c r="R896" s="101">
        <f t="shared" ref="R896:R959" ca="1" si="125">MAX(Q896-L896,0)*$G$52</f>
        <v>0.36416959697208279</v>
      </c>
      <c r="S896" s="13"/>
      <c r="T896" s="101">
        <f t="shared" ref="T896:T959" ca="1" si="126">MAX(L896-Q896,0)*IF(I896="Winter",VLOOKUP(G896,$J$40:$L$43,3),VLOOKUP(G896,$J$40:$L$43,2))</f>
        <v>0</v>
      </c>
      <c r="U896" s="101">
        <f t="shared" ca="1" si="118"/>
        <v>0.25623447998930499</v>
      </c>
      <c r="V896" s="101">
        <f t="shared" ca="1" si="119"/>
        <v>-69.20952623686</v>
      </c>
    </row>
    <row r="897" spans="2:22" x14ac:dyDescent="0.3">
      <c r="B897" s="13">
        <v>2023</v>
      </c>
      <c r="C897" s="13">
        <v>2</v>
      </c>
      <c r="D897" s="13">
        <v>4</v>
      </c>
      <c r="E897" s="83" t="s">
        <v>134</v>
      </c>
      <c r="F897" s="13">
        <v>7</v>
      </c>
      <c r="G897" s="13">
        <v>18</v>
      </c>
      <c r="H897" s="13" t="s">
        <v>71</v>
      </c>
      <c r="I897" s="13" t="s">
        <v>54</v>
      </c>
      <c r="J897" s="13"/>
      <c r="K897" s="13" t="s">
        <v>28</v>
      </c>
      <c r="L897" s="12">
        <f t="shared" ca="1" si="121"/>
        <v>1.5804922675990236</v>
      </c>
      <c r="M897" s="101">
        <f t="shared" ca="1" si="122"/>
        <v>0.13767668143055095</v>
      </c>
      <c r="N897" s="101">
        <f t="shared" ca="1" si="120"/>
        <v>53.971888853516226</v>
      </c>
      <c r="O897" s="101">
        <f t="shared" ca="1" si="123"/>
        <v>0.44546174562278479</v>
      </c>
      <c r="Q897" s="12">
        <f t="shared" ca="1" si="124"/>
        <v>5.6000000000000005</v>
      </c>
      <c r="R897" s="101">
        <f t="shared" ca="1" si="125"/>
        <v>0.34025132954774273</v>
      </c>
      <c r="S897" s="13"/>
      <c r="T897" s="101">
        <f t="shared" ca="1" si="126"/>
        <v>0</v>
      </c>
      <c r="U897" s="101">
        <f t="shared" ref="U897:U960" ca="1" si="127">IF(H897="On-Peak",IF(I897="Winter",((L897*$D$48)/60),((L897*$D$47)/60)),0)</f>
        <v>0.31201551516184062</v>
      </c>
      <c r="V897" s="101">
        <f t="shared" ref="V897:V960" ca="1" si="128">V896+MAX(T897-R897,0)-MAX(R897-T897,0)+MAX(U897-R897,0)-MAX(R897-U897,0)</f>
        <v>-69.578013380793649</v>
      </c>
    </row>
    <row r="898" spans="2:22" x14ac:dyDescent="0.3">
      <c r="B898" s="13">
        <v>2023</v>
      </c>
      <c r="C898" s="13">
        <v>2</v>
      </c>
      <c r="D898" s="13">
        <v>4</v>
      </c>
      <c r="E898" s="83" t="s">
        <v>134</v>
      </c>
      <c r="F898" s="13">
        <v>7</v>
      </c>
      <c r="G898" s="13">
        <v>19</v>
      </c>
      <c r="H898" s="13" t="s">
        <v>71</v>
      </c>
      <c r="I898" s="13" t="s">
        <v>54</v>
      </c>
      <c r="J898" s="13"/>
      <c r="K898" s="13" t="s">
        <v>28</v>
      </c>
      <c r="L898" s="12">
        <f t="shared" ca="1" si="121"/>
        <v>1.7718857017037974</v>
      </c>
      <c r="M898" s="101">
        <f t="shared" ca="1" si="122"/>
        <v>0.15434896347541779</v>
      </c>
      <c r="N898" s="101">
        <f t="shared" ca="1" si="120"/>
        <v>54.321688622460918</v>
      </c>
      <c r="O898" s="101">
        <f t="shared" ca="1" si="123"/>
        <v>0.49940598502521527</v>
      </c>
      <c r="Q898" s="12">
        <f t="shared" ca="1" si="124"/>
        <v>0</v>
      </c>
      <c r="R898" s="101">
        <f t="shared" ca="1" si="125"/>
        <v>0</v>
      </c>
      <c r="S898" s="13"/>
      <c r="T898" s="101">
        <f t="shared" ca="1" si="126"/>
        <v>0.15434896347541779</v>
      </c>
      <c r="U898" s="101">
        <f t="shared" ca="1" si="127"/>
        <v>0.34979976894469134</v>
      </c>
      <c r="V898" s="101">
        <f t="shared" ca="1" si="128"/>
        <v>-69.073864648373544</v>
      </c>
    </row>
    <row r="899" spans="2:22" x14ac:dyDescent="0.3">
      <c r="B899" s="13">
        <v>2023</v>
      </c>
      <c r="C899" s="13">
        <v>2</v>
      </c>
      <c r="D899" s="13">
        <v>4</v>
      </c>
      <c r="E899" s="83" t="s">
        <v>134</v>
      </c>
      <c r="F899" s="13">
        <v>7</v>
      </c>
      <c r="G899" s="13">
        <v>20</v>
      </c>
      <c r="H899" s="13" t="s">
        <v>69</v>
      </c>
      <c r="I899" s="13" t="s">
        <v>54</v>
      </c>
      <c r="J899" s="13"/>
      <c r="K899" s="13" t="s">
        <v>28</v>
      </c>
      <c r="L899" s="12">
        <f t="shared" ca="1" si="121"/>
        <v>1.5212510972799511</v>
      </c>
      <c r="M899" s="101">
        <f t="shared" ca="1" si="122"/>
        <v>8.0124295293735034E-2</v>
      </c>
      <c r="N899" s="101">
        <f t="shared" ca="1" si="120"/>
        <v>54.321688622460918</v>
      </c>
      <c r="O899" s="101">
        <f t="shared" ca="1" si="123"/>
        <v>0.16414299339650673</v>
      </c>
      <c r="Q899" s="12">
        <f t="shared" ca="1" si="124"/>
        <v>0</v>
      </c>
      <c r="R899" s="101">
        <f t="shared" ca="1" si="125"/>
        <v>0</v>
      </c>
      <c r="S899" s="13"/>
      <c r="T899" s="101">
        <f t="shared" ca="1" si="126"/>
        <v>8.0124295293735034E-2</v>
      </c>
      <c r="U899" s="101">
        <f t="shared" si="127"/>
        <v>0</v>
      </c>
      <c r="V899" s="101">
        <f t="shared" ca="1" si="128"/>
        <v>-68.993740353079815</v>
      </c>
    </row>
    <row r="900" spans="2:22" x14ac:dyDescent="0.3">
      <c r="B900" s="13">
        <v>2023</v>
      </c>
      <c r="C900" s="13">
        <v>2</v>
      </c>
      <c r="D900" s="13">
        <v>4</v>
      </c>
      <c r="E900" s="83" t="s">
        <v>134</v>
      </c>
      <c r="F900" s="13">
        <v>7</v>
      </c>
      <c r="G900" s="13">
        <v>21</v>
      </c>
      <c r="H900" s="13" t="s">
        <v>69</v>
      </c>
      <c r="I900" s="13" t="s">
        <v>54</v>
      </c>
      <c r="J900" s="13"/>
      <c r="K900" s="13" t="s">
        <v>28</v>
      </c>
      <c r="L900" s="12">
        <f t="shared" ca="1" si="121"/>
        <v>1.7507724355539445</v>
      </c>
      <c r="M900" s="101">
        <f t="shared" ca="1" si="122"/>
        <v>9.2213184180626254E-2</v>
      </c>
      <c r="N900" s="101">
        <f t="shared" ca="1" si="120"/>
        <v>54.321688622460918</v>
      </c>
      <c r="O900" s="101">
        <f t="shared" ca="1" si="123"/>
        <v>0.18890834579627061</v>
      </c>
      <c r="Q900" s="12">
        <f t="shared" ca="1" si="124"/>
        <v>0</v>
      </c>
      <c r="R900" s="101">
        <f t="shared" ca="1" si="125"/>
        <v>0</v>
      </c>
      <c r="S900" s="13"/>
      <c r="T900" s="101">
        <f t="shared" ca="1" si="126"/>
        <v>9.2213184180626254E-2</v>
      </c>
      <c r="U900" s="101">
        <f t="shared" si="127"/>
        <v>0</v>
      </c>
      <c r="V900" s="101">
        <f t="shared" ca="1" si="128"/>
        <v>-68.901527168899193</v>
      </c>
    </row>
    <row r="901" spans="2:22" x14ac:dyDescent="0.3">
      <c r="B901" s="13">
        <v>2023</v>
      </c>
      <c r="C901" s="13">
        <v>2</v>
      </c>
      <c r="D901" s="13">
        <v>4</v>
      </c>
      <c r="E901" s="83" t="s">
        <v>134</v>
      </c>
      <c r="F901" s="13">
        <v>7</v>
      </c>
      <c r="G901" s="13">
        <v>22</v>
      </c>
      <c r="H901" s="13" t="s">
        <v>69</v>
      </c>
      <c r="I901" s="13" t="s">
        <v>54</v>
      </c>
      <c r="J901" s="13"/>
      <c r="K901" s="13" t="s">
        <v>28</v>
      </c>
      <c r="L901" s="12">
        <f t="shared" ca="1" si="121"/>
        <v>1.8562687233381776</v>
      </c>
      <c r="M901" s="101">
        <f t="shared" ca="1" si="122"/>
        <v>9.7769673658221812E-2</v>
      </c>
      <c r="N901" s="101">
        <f t="shared" ca="1" si="120"/>
        <v>54.321688622460918</v>
      </c>
      <c r="O901" s="101">
        <f t="shared" ca="1" si="123"/>
        <v>0.20029139524818937</v>
      </c>
      <c r="Q901" s="12">
        <f t="shared" ca="1" si="124"/>
        <v>0</v>
      </c>
      <c r="R901" s="101">
        <f t="shared" ca="1" si="125"/>
        <v>0</v>
      </c>
      <c r="S901" s="13"/>
      <c r="T901" s="101">
        <f t="shared" ca="1" si="126"/>
        <v>9.7769673658221812E-2</v>
      </c>
      <c r="U901" s="101">
        <f t="shared" si="127"/>
        <v>0</v>
      </c>
      <c r="V901" s="101">
        <f t="shared" ca="1" si="128"/>
        <v>-68.803757495240973</v>
      </c>
    </row>
    <row r="902" spans="2:22" x14ac:dyDescent="0.3">
      <c r="B902" s="13">
        <v>2023</v>
      </c>
      <c r="C902" s="13">
        <v>2</v>
      </c>
      <c r="D902" s="13">
        <v>4</v>
      </c>
      <c r="E902" s="83" t="s">
        <v>134</v>
      </c>
      <c r="F902" s="13">
        <v>7</v>
      </c>
      <c r="G902" s="13">
        <v>23</v>
      </c>
      <c r="H902" s="13" t="s">
        <v>69</v>
      </c>
      <c r="I902" s="13" t="s">
        <v>54</v>
      </c>
      <c r="J902" s="13"/>
      <c r="K902" s="13" t="s">
        <v>28</v>
      </c>
      <c r="L902" s="12">
        <f t="shared" ca="1" si="121"/>
        <v>1.5506456785624807</v>
      </c>
      <c r="M902" s="101">
        <f t="shared" ca="1" si="122"/>
        <v>8.1672507889885865E-2</v>
      </c>
      <c r="N902" s="101">
        <f t="shared" ca="1" si="120"/>
        <v>54.321688622460918</v>
      </c>
      <c r="O902" s="101">
        <f t="shared" ca="1" si="123"/>
        <v>0.16731466871689166</v>
      </c>
      <c r="Q902" s="12">
        <f t="shared" ca="1" si="124"/>
        <v>0</v>
      </c>
      <c r="R902" s="101">
        <f t="shared" ca="1" si="125"/>
        <v>0</v>
      </c>
      <c r="S902" s="13"/>
      <c r="T902" s="101">
        <f t="shared" ca="1" si="126"/>
        <v>8.1672507889885865E-2</v>
      </c>
      <c r="U902" s="101">
        <f t="shared" si="127"/>
        <v>0</v>
      </c>
      <c r="V902" s="101">
        <f t="shared" ca="1" si="128"/>
        <v>-68.722084987351082</v>
      </c>
    </row>
    <row r="903" spans="2:22" x14ac:dyDescent="0.3">
      <c r="B903" s="13">
        <v>2023</v>
      </c>
      <c r="C903" s="13">
        <v>2</v>
      </c>
      <c r="D903" s="13">
        <v>5</v>
      </c>
      <c r="E903" s="83" t="s">
        <v>135</v>
      </c>
      <c r="F903" s="13">
        <v>1</v>
      </c>
      <c r="G903" s="13">
        <v>0</v>
      </c>
      <c r="H903" s="13" t="s">
        <v>69</v>
      </c>
      <c r="I903" s="13" t="s">
        <v>54</v>
      </c>
      <c r="J903" s="13"/>
      <c r="K903" s="13" t="s">
        <v>28</v>
      </c>
      <c r="L903" s="12">
        <f t="shared" ca="1" si="121"/>
        <v>1.4752059890605773</v>
      </c>
      <c r="M903" s="101">
        <f t="shared" ca="1" si="122"/>
        <v>7.7699099443820613E-2</v>
      </c>
      <c r="N903" s="101">
        <f t="shared" ca="1" si="120"/>
        <v>54.321688622460918</v>
      </c>
      <c r="O903" s="101">
        <f t="shared" ca="1" si="123"/>
        <v>0.1591747262196363</v>
      </c>
      <c r="Q903" s="12">
        <f t="shared" ca="1" si="124"/>
        <v>0</v>
      </c>
      <c r="R903" s="101">
        <f t="shared" ca="1" si="125"/>
        <v>0</v>
      </c>
      <c r="S903" s="13"/>
      <c r="T903" s="101">
        <f t="shared" ca="1" si="126"/>
        <v>7.7699099443820613E-2</v>
      </c>
      <c r="U903" s="101">
        <f t="shared" si="127"/>
        <v>0</v>
      </c>
      <c r="V903" s="101">
        <f t="shared" ca="1" si="128"/>
        <v>-68.644385887907262</v>
      </c>
    </row>
    <row r="904" spans="2:22" x14ac:dyDescent="0.3">
      <c r="B904" s="13">
        <v>2023</v>
      </c>
      <c r="C904" s="13">
        <v>2</v>
      </c>
      <c r="D904" s="13">
        <v>5</v>
      </c>
      <c r="E904" s="83" t="s">
        <v>135</v>
      </c>
      <c r="F904" s="13">
        <v>1</v>
      </c>
      <c r="G904" s="13">
        <v>1</v>
      </c>
      <c r="H904" s="13" t="s">
        <v>69</v>
      </c>
      <c r="I904" s="13" t="s">
        <v>54</v>
      </c>
      <c r="J904" s="13"/>
      <c r="K904" s="13" t="s">
        <v>28</v>
      </c>
      <c r="L904" s="12">
        <f t="shared" ca="1" si="121"/>
        <v>0.88446439811569866</v>
      </c>
      <c r="M904" s="101">
        <f t="shared" ca="1" si="122"/>
        <v>4.6584739848753852E-2</v>
      </c>
      <c r="N904" s="101">
        <f t="shared" ca="1" si="120"/>
        <v>54.321688622460918</v>
      </c>
      <c r="O904" s="101">
        <f t="shared" ca="1" si="123"/>
        <v>9.5433708556683886E-2</v>
      </c>
      <c r="Q904" s="12">
        <f t="shared" ca="1" si="124"/>
        <v>0</v>
      </c>
      <c r="R904" s="101">
        <f t="shared" ca="1" si="125"/>
        <v>0</v>
      </c>
      <c r="S904" s="13"/>
      <c r="T904" s="101">
        <f t="shared" ca="1" si="126"/>
        <v>4.6584739848753852E-2</v>
      </c>
      <c r="U904" s="101">
        <f t="shared" si="127"/>
        <v>0</v>
      </c>
      <c r="V904" s="101">
        <f t="shared" ca="1" si="128"/>
        <v>-68.597801148058508</v>
      </c>
    </row>
    <row r="905" spans="2:22" x14ac:dyDescent="0.3">
      <c r="B905" s="13">
        <v>2023</v>
      </c>
      <c r="C905" s="13">
        <v>2</v>
      </c>
      <c r="D905" s="13">
        <v>5</v>
      </c>
      <c r="E905" s="83" t="s">
        <v>135</v>
      </c>
      <c r="F905" s="13">
        <v>1</v>
      </c>
      <c r="G905" s="13">
        <v>2</v>
      </c>
      <c r="H905" s="13" t="s">
        <v>69</v>
      </c>
      <c r="I905" s="13" t="s">
        <v>54</v>
      </c>
      <c r="J905" s="13"/>
      <c r="K905" s="13" t="s">
        <v>28</v>
      </c>
      <c r="L905" s="12">
        <f t="shared" ca="1" si="121"/>
        <v>0.93136274558558951</v>
      </c>
      <c r="M905" s="101">
        <f t="shared" ca="1" si="122"/>
        <v>4.9054875809993001E-2</v>
      </c>
      <c r="N905" s="101">
        <f t="shared" ca="1" si="120"/>
        <v>54.321688622460918</v>
      </c>
      <c r="O905" s="101">
        <f t="shared" ca="1" si="123"/>
        <v>0.10049404024868511</v>
      </c>
      <c r="Q905" s="12">
        <f t="shared" ca="1" si="124"/>
        <v>0</v>
      </c>
      <c r="R905" s="101">
        <f t="shared" ca="1" si="125"/>
        <v>0</v>
      </c>
      <c r="S905" s="13"/>
      <c r="T905" s="101">
        <f t="shared" ca="1" si="126"/>
        <v>4.9054875809993001E-2</v>
      </c>
      <c r="U905" s="101">
        <f t="shared" si="127"/>
        <v>0</v>
      </c>
      <c r="V905" s="101">
        <f t="shared" ca="1" si="128"/>
        <v>-68.548746272248522</v>
      </c>
    </row>
    <row r="906" spans="2:22" x14ac:dyDescent="0.3">
      <c r="B906" s="13">
        <v>2023</v>
      </c>
      <c r="C906" s="13">
        <v>2</v>
      </c>
      <c r="D906" s="13">
        <v>5</v>
      </c>
      <c r="E906" s="83" t="s">
        <v>135</v>
      </c>
      <c r="F906" s="13">
        <v>1</v>
      </c>
      <c r="G906" s="13">
        <v>3</v>
      </c>
      <c r="H906" s="13" t="s">
        <v>69</v>
      </c>
      <c r="I906" s="13" t="s">
        <v>54</v>
      </c>
      <c r="J906" s="13"/>
      <c r="K906" s="13" t="s">
        <v>28</v>
      </c>
      <c r="L906" s="12">
        <f t="shared" ca="1" si="121"/>
        <v>0.93219239672858767</v>
      </c>
      <c r="M906" s="101">
        <f t="shared" ca="1" si="122"/>
        <v>4.9098573535694717E-2</v>
      </c>
      <c r="N906" s="101">
        <f t="shared" ca="1" si="120"/>
        <v>54.321688622460918</v>
      </c>
      <c r="O906" s="101">
        <f t="shared" ca="1" si="123"/>
        <v>0.10058355960701461</v>
      </c>
      <c r="Q906" s="12">
        <f t="shared" ca="1" si="124"/>
        <v>0</v>
      </c>
      <c r="R906" s="101">
        <f t="shared" ca="1" si="125"/>
        <v>0</v>
      </c>
      <c r="S906" s="13"/>
      <c r="T906" s="101">
        <f t="shared" ca="1" si="126"/>
        <v>4.9098573535694717E-2</v>
      </c>
      <c r="U906" s="101">
        <f t="shared" si="127"/>
        <v>0</v>
      </c>
      <c r="V906" s="101">
        <f t="shared" ca="1" si="128"/>
        <v>-68.49964769871282</v>
      </c>
    </row>
    <row r="907" spans="2:22" x14ac:dyDescent="0.3">
      <c r="B907" s="13">
        <v>2023</v>
      </c>
      <c r="C907" s="13">
        <v>2</v>
      </c>
      <c r="D907" s="13">
        <v>5</v>
      </c>
      <c r="E907" s="83" t="s">
        <v>135</v>
      </c>
      <c r="F907" s="13">
        <v>1</v>
      </c>
      <c r="G907" s="13">
        <v>4</v>
      </c>
      <c r="H907" s="13" t="s">
        <v>69</v>
      </c>
      <c r="I907" s="13" t="s">
        <v>54</v>
      </c>
      <c r="J907" s="13"/>
      <c r="K907" s="13" t="s">
        <v>28</v>
      </c>
      <c r="L907" s="12">
        <f t="shared" ca="1" si="121"/>
        <v>0.78328802892343485</v>
      </c>
      <c r="M907" s="101">
        <f t="shared" ca="1" si="122"/>
        <v>4.1255780483397314E-2</v>
      </c>
      <c r="N907" s="101">
        <f t="shared" ca="1" si="120"/>
        <v>54.321688622460918</v>
      </c>
      <c r="O907" s="101">
        <f t="shared" ca="1" si="123"/>
        <v>8.451677832083862E-2</v>
      </c>
      <c r="Q907" s="12">
        <f t="shared" ca="1" si="124"/>
        <v>0</v>
      </c>
      <c r="R907" s="101">
        <f t="shared" ca="1" si="125"/>
        <v>0</v>
      </c>
      <c r="S907" s="13"/>
      <c r="T907" s="101">
        <f t="shared" ca="1" si="126"/>
        <v>4.1255780483397314E-2</v>
      </c>
      <c r="U907" s="101">
        <f t="shared" si="127"/>
        <v>0</v>
      </c>
      <c r="V907" s="101">
        <f t="shared" ca="1" si="128"/>
        <v>-68.458391918229424</v>
      </c>
    </row>
    <row r="908" spans="2:22" x14ac:dyDescent="0.3">
      <c r="B908" s="13">
        <v>2023</v>
      </c>
      <c r="C908" s="13">
        <v>2</v>
      </c>
      <c r="D908" s="13">
        <v>5</v>
      </c>
      <c r="E908" s="83" t="s">
        <v>135</v>
      </c>
      <c r="F908" s="13">
        <v>1</v>
      </c>
      <c r="G908" s="13">
        <v>5</v>
      </c>
      <c r="H908" s="13" t="s">
        <v>69</v>
      </c>
      <c r="I908" s="13" t="s">
        <v>54</v>
      </c>
      <c r="J908" s="13"/>
      <c r="K908" s="13" t="s">
        <v>28</v>
      </c>
      <c r="L908" s="12">
        <f t="shared" ca="1" si="121"/>
        <v>0.9766297793365446</v>
      </c>
      <c r="M908" s="101">
        <f t="shared" ca="1" si="122"/>
        <v>5.1439090477655804E-2</v>
      </c>
      <c r="N908" s="101">
        <f t="shared" ca="1" si="120"/>
        <v>54.321688622460918</v>
      </c>
      <c r="O908" s="101">
        <f t="shared" ca="1" si="123"/>
        <v>0.10537835319041317</v>
      </c>
      <c r="Q908" s="12">
        <f t="shared" ca="1" si="124"/>
        <v>0</v>
      </c>
      <c r="R908" s="101">
        <f t="shared" ca="1" si="125"/>
        <v>0</v>
      </c>
      <c r="S908" s="13"/>
      <c r="T908" s="101">
        <f t="shared" ca="1" si="126"/>
        <v>5.1439090477655804E-2</v>
      </c>
      <c r="U908" s="101">
        <f t="shared" si="127"/>
        <v>0</v>
      </c>
      <c r="V908" s="101">
        <f t="shared" ca="1" si="128"/>
        <v>-68.406952827751766</v>
      </c>
    </row>
    <row r="909" spans="2:22" x14ac:dyDescent="0.3">
      <c r="B909" s="13">
        <v>2023</v>
      </c>
      <c r="C909" s="13">
        <v>2</v>
      </c>
      <c r="D909" s="13">
        <v>5</v>
      </c>
      <c r="E909" s="83" t="s">
        <v>135</v>
      </c>
      <c r="F909" s="13">
        <v>1</v>
      </c>
      <c r="G909" s="13">
        <v>6</v>
      </c>
      <c r="H909" s="13" t="s">
        <v>69</v>
      </c>
      <c r="I909" s="13" t="s">
        <v>54</v>
      </c>
      <c r="J909" s="13"/>
      <c r="K909" s="13" t="s">
        <v>28</v>
      </c>
      <c r="L909" s="12">
        <f t="shared" ca="1" si="121"/>
        <v>0.95104962528083559</v>
      </c>
      <c r="M909" s="101">
        <f t="shared" ca="1" si="122"/>
        <v>5.0091783763541613E-2</v>
      </c>
      <c r="N909" s="101">
        <f t="shared" ca="1" si="120"/>
        <v>54.321688622460918</v>
      </c>
      <c r="O909" s="101">
        <f t="shared" ca="1" si="123"/>
        <v>0.10261825456780216</v>
      </c>
      <c r="Q909" s="12">
        <f t="shared" ca="1" si="124"/>
        <v>0</v>
      </c>
      <c r="R909" s="101">
        <f t="shared" ca="1" si="125"/>
        <v>0</v>
      </c>
      <c r="S909" s="13"/>
      <c r="T909" s="101">
        <f t="shared" ca="1" si="126"/>
        <v>5.0091783763541613E-2</v>
      </c>
      <c r="U909" s="101">
        <f t="shared" si="127"/>
        <v>0</v>
      </c>
      <c r="V909" s="101">
        <f t="shared" ca="1" si="128"/>
        <v>-68.356861043988218</v>
      </c>
    </row>
    <row r="910" spans="2:22" x14ac:dyDescent="0.3">
      <c r="B910" s="13">
        <v>2023</v>
      </c>
      <c r="C910" s="13">
        <v>2</v>
      </c>
      <c r="D910" s="13">
        <v>5</v>
      </c>
      <c r="E910" s="83" t="s">
        <v>135</v>
      </c>
      <c r="F910" s="13">
        <v>1</v>
      </c>
      <c r="G910" s="13">
        <v>7</v>
      </c>
      <c r="H910" s="13" t="s">
        <v>69</v>
      </c>
      <c r="I910" s="13" t="s">
        <v>54</v>
      </c>
      <c r="J910" s="13"/>
      <c r="K910" s="13" t="s">
        <v>28</v>
      </c>
      <c r="L910" s="12">
        <f t="shared" ca="1" si="121"/>
        <v>0.9366150010295583</v>
      </c>
      <c r="M910" s="101">
        <f t="shared" ca="1" si="122"/>
        <v>4.9331512104226836E-2</v>
      </c>
      <c r="N910" s="101">
        <f t="shared" ca="1" si="120"/>
        <v>54.321688622460918</v>
      </c>
      <c r="O910" s="101">
        <f t="shared" ca="1" si="123"/>
        <v>0.10106075861108933</v>
      </c>
      <c r="Q910" s="12">
        <f t="shared" ca="1" si="124"/>
        <v>5.6000000000000005</v>
      </c>
      <c r="R910" s="101">
        <f t="shared" ca="1" si="125"/>
        <v>0.39475554016284792</v>
      </c>
      <c r="S910" s="13"/>
      <c r="T910" s="101">
        <f t="shared" ca="1" si="126"/>
        <v>0</v>
      </c>
      <c r="U910" s="101">
        <f t="shared" si="127"/>
        <v>0</v>
      </c>
      <c r="V910" s="101">
        <f t="shared" ca="1" si="128"/>
        <v>-69.146372124313913</v>
      </c>
    </row>
    <row r="911" spans="2:22" x14ac:dyDescent="0.3">
      <c r="B911" s="13">
        <v>2023</v>
      </c>
      <c r="C911" s="13">
        <v>2</v>
      </c>
      <c r="D911" s="13">
        <v>5</v>
      </c>
      <c r="E911" s="83" t="s">
        <v>135</v>
      </c>
      <c r="F911" s="13">
        <v>1</v>
      </c>
      <c r="G911" s="13">
        <v>8</v>
      </c>
      <c r="H911" s="13" t="s">
        <v>69</v>
      </c>
      <c r="I911" s="13" t="s">
        <v>54</v>
      </c>
      <c r="J911" s="13"/>
      <c r="K911" s="13" t="s">
        <v>28</v>
      </c>
      <c r="L911" s="12">
        <f t="shared" ca="1" si="121"/>
        <v>1.2879670117091093</v>
      </c>
      <c r="M911" s="101">
        <f t="shared" ca="1" si="122"/>
        <v>6.7837222506718795E-2</v>
      </c>
      <c r="N911" s="101">
        <f t="shared" ca="1" si="120"/>
        <v>54.321688622460918</v>
      </c>
      <c r="O911" s="101">
        <f t="shared" ca="1" si="123"/>
        <v>0.13897164056341288</v>
      </c>
      <c r="Q911" s="12">
        <f t="shared" ca="1" si="124"/>
        <v>5.6000000000000005</v>
      </c>
      <c r="R911" s="101">
        <f t="shared" ca="1" si="125"/>
        <v>0.36501359245882398</v>
      </c>
      <c r="S911" s="13"/>
      <c r="T911" s="101">
        <f t="shared" ca="1" si="126"/>
        <v>0</v>
      </c>
      <c r="U911" s="101">
        <f t="shared" si="127"/>
        <v>0</v>
      </c>
      <c r="V911" s="101">
        <f t="shared" ca="1" si="128"/>
        <v>-69.876399309231559</v>
      </c>
    </row>
    <row r="912" spans="2:22" x14ac:dyDescent="0.3">
      <c r="B912" s="13">
        <v>2023</v>
      </c>
      <c r="C912" s="13">
        <v>2</v>
      </c>
      <c r="D912" s="13">
        <v>5</v>
      </c>
      <c r="E912" s="83" t="s">
        <v>135</v>
      </c>
      <c r="F912" s="13">
        <v>1</v>
      </c>
      <c r="G912" s="13">
        <v>9</v>
      </c>
      <c r="H912" s="13" t="s">
        <v>69</v>
      </c>
      <c r="I912" s="13" t="s">
        <v>54</v>
      </c>
      <c r="J912" s="13"/>
      <c r="K912" s="13" t="s">
        <v>28</v>
      </c>
      <c r="L912" s="12">
        <f t="shared" ca="1" si="121"/>
        <v>1.0425884744264893</v>
      </c>
      <c r="M912" s="101">
        <f t="shared" ca="1" si="122"/>
        <v>5.4913134948043195E-2</v>
      </c>
      <c r="N912" s="101">
        <f t="shared" ref="N912:N975" ca="1" si="129">IF(H912="On-Peak",IF(I912="Winter",((L912*$D$48)/60)+N911,((L912*$D$47)/60)+N911),N911)</f>
        <v>54.321688622460918</v>
      </c>
      <c r="O912" s="101">
        <f t="shared" ca="1" si="123"/>
        <v>0.11249529639061819</v>
      </c>
      <c r="Q912" s="12">
        <f t="shared" ca="1" si="124"/>
        <v>5.6000000000000005</v>
      </c>
      <c r="R912" s="101">
        <f t="shared" ca="1" si="125"/>
        <v>0.38578488563979774</v>
      </c>
      <c r="S912" s="13"/>
      <c r="T912" s="101">
        <f t="shared" ca="1" si="126"/>
        <v>0</v>
      </c>
      <c r="U912" s="101">
        <f t="shared" si="127"/>
        <v>0</v>
      </c>
      <c r="V912" s="101">
        <f t="shared" ca="1" si="128"/>
        <v>-70.647969080511146</v>
      </c>
    </row>
    <row r="913" spans="2:22" x14ac:dyDescent="0.3">
      <c r="B913" s="13">
        <v>2023</v>
      </c>
      <c r="C913" s="13">
        <v>2</v>
      </c>
      <c r="D913" s="13">
        <v>5</v>
      </c>
      <c r="E913" s="83" t="s">
        <v>135</v>
      </c>
      <c r="F913" s="13">
        <v>1</v>
      </c>
      <c r="G913" s="13">
        <v>10</v>
      </c>
      <c r="H913" s="13" t="s">
        <v>70</v>
      </c>
      <c r="I913" s="13" t="s">
        <v>54</v>
      </c>
      <c r="J913" s="13"/>
      <c r="K913" s="13" t="s">
        <v>28</v>
      </c>
      <c r="L913" s="12">
        <f t="shared" ca="1" si="121"/>
        <v>1.4391652946443807</v>
      </c>
      <c r="M913" s="101">
        <f t="shared" ca="1" si="122"/>
        <v>4.5563973228441093E-2</v>
      </c>
      <c r="N913" s="101">
        <f t="shared" ca="1" si="129"/>
        <v>54.321688622460918</v>
      </c>
      <c r="O913" s="101">
        <f t="shared" ca="1" si="123"/>
        <v>4.5563973228441093E-2</v>
      </c>
      <c r="Q913" s="12">
        <f t="shared" ca="1" si="124"/>
        <v>5.6000000000000005</v>
      </c>
      <c r="R913" s="101">
        <f t="shared" ca="1" si="125"/>
        <v>0.3522146578083532</v>
      </c>
      <c r="S913" s="13"/>
      <c r="T913" s="101">
        <f t="shared" ca="1" si="126"/>
        <v>0</v>
      </c>
      <c r="U913" s="101">
        <f t="shared" si="127"/>
        <v>0</v>
      </c>
      <c r="V913" s="101">
        <f t="shared" ca="1" si="128"/>
        <v>-71.352398396127839</v>
      </c>
    </row>
    <row r="914" spans="2:22" x14ac:dyDescent="0.3">
      <c r="B914" s="13">
        <v>2023</v>
      </c>
      <c r="C914" s="13">
        <v>2</v>
      </c>
      <c r="D914" s="13">
        <v>5</v>
      </c>
      <c r="E914" s="83" t="s">
        <v>135</v>
      </c>
      <c r="F914" s="13">
        <v>1</v>
      </c>
      <c r="G914" s="13">
        <v>11</v>
      </c>
      <c r="H914" s="13" t="s">
        <v>70</v>
      </c>
      <c r="I914" s="13" t="s">
        <v>54</v>
      </c>
      <c r="J914" s="13"/>
      <c r="K914" s="13" t="s">
        <v>28</v>
      </c>
      <c r="L914" s="12">
        <f t="shared" ca="1" si="121"/>
        <v>1.5681223818629746</v>
      </c>
      <c r="M914" s="101">
        <f t="shared" ca="1" si="122"/>
        <v>4.9646754609781775E-2</v>
      </c>
      <c r="N914" s="101">
        <f t="shared" ca="1" si="129"/>
        <v>54.321688622460918</v>
      </c>
      <c r="O914" s="101">
        <f t="shared" ca="1" si="123"/>
        <v>4.9646754609781775E-2</v>
      </c>
      <c r="Q914" s="12">
        <f t="shared" ca="1" si="124"/>
        <v>5.6000000000000005</v>
      </c>
      <c r="R914" s="101">
        <f t="shared" ca="1" si="125"/>
        <v>0.34129844037529922</v>
      </c>
      <c r="S914" s="13"/>
      <c r="T914" s="101">
        <f t="shared" ca="1" si="126"/>
        <v>0</v>
      </c>
      <c r="U914" s="101">
        <f t="shared" si="127"/>
        <v>0</v>
      </c>
      <c r="V914" s="101">
        <f t="shared" ca="1" si="128"/>
        <v>-72.034995276878433</v>
      </c>
    </row>
    <row r="915" spans="2:22" x14ac:dyDescent="0.3">
      <c r="B915" s="13">
        <v>2023</v>
      </c>
      <c r="C915" s="13">
        <v>2</v>
      </c>
      <c r="D915" s="13">
        <v>5</v>
      </c>
      <c r="E915" s="83" t="s">
        <v>135</v>
      </c>
      <c r="F915" s="13">
        <v>1</v>
      </c>
      <c r="G915" s="13">
        <v>12</v>
      </c>
      <c r="H915" s="13" t="s">
        <v>70</v>
      </c>
      <c r="I915" s="13" t="s">
        <v>54</v>
      </c>
      <c r="J915" s="13"/>
      <c r="K915" s="13" t="s">
        <v>28</v>
      </c>
      <c r="L915" s="12">
        <f t="shared" ca="1" si="121"/>
        <v>1.3677289181395715</v>
      </c>
      <c r="M915" s="101">
        <f t="shared" ca="1" si="122"/>
        <v>4.3302297548298833E-2</v>
      </c>
      <c r="N915" s="101">
        <f t="shared" ca="1" si="129"/>
        <v>54.321688622460918</v>
      </c>
      <c r="O915" s="101">
        <f t="shared" ca="1" si="123"/>
        <v>4.3302297548298833E-2</v>
      </c>
      <c r="Q915" s="12">
        <f t="shared" ca="1" si="124"/>
        <v>5.532148316862628</v>
      </c>
      <c r="R915" s="101">
        <f t="shared" ca="1" si="125"/>
        <v>0.35251810210190676</v>
      </c>
      <c r="S915" s="13"/>
      <c r="T915" s="101">
        <f t="shared" ca="1" si="126"/>
        <v>0</v>
      </c>
      <c r="U915" s="101">
        <f t="shared" si="127"/>
        <v>0</v>
      </c>
      <c r="V915" s="101">
        <f t="shared" ca="1" si="128"/>
        <v>-72.740031481082255</v>
      </c>
    </row>
    <row r="916" spans="2:22" x14ac:dyDescent="0.3">
      <c r="B916" s="13">
        <v>2023</v>
      </c>
      <c r="C916" s="13">
        <v>2</v>
      </c>
      <c r="D916" s="13">
        <v>5</v>
      </c>
      <c r="E916" s="83" t="s">
        <v>135</v>
      </c>
      <c r="F916" s="13">
        <v>1</v>
      </c>
      <c r="G916" s="13">
        <v>13</v>
      </c>
      <c r="H916" s="13" t="s">
        <v>70</v>
      </c>
      <c r="I916" s="13" t="s">
        <v>54</v>
      </c>
      <c r="J916" s="13"/>
      <c r="K916" s="13" t="s">
        <v>28</v>
      </c>
      <c r="L916" s="12">
        <f t="shared" ca="1" si="121"/>
        <v>1.4588118173957008</v>
      </c>
      <c r="M916" s="101">
        <f t="shared" ca="1" si="122"/>
        <v>4.6185982138747889E-2</v>
      </c>
      <c r="N916" s="101">
        <f t="shared" ca="1" si="129"/>
        <v>54.321688622460918</v>
      </c>
      <c r="O916" s="101">
        <f t="shared" ca="1" si="123"/>
        <v>4.6185982138747889E-2</v>
      </c>
      <c r="Q916" s="12">
        <f t="shared" ca="1" si="124"/>
        <v>1.1192408018826565</v>
      </c>
      <c r="R916" s="101">
        <f t="shared" ca="1" si="125"/>
        <v>0</v>
      </c>
      <c r="S916" s="13"/>
      <c r="T916" s="101">
        <f t="shared" ca="1" si="126"/>
        <v>1.0750818351142982E-2</v>
      </c>
      <c r="U916" s="101">
        <f t="shared" si="127"/>
        <v>0</v>
      </c>
      <c r="V916" s="101">
        <f t="shared" ca="1" si="128"/>
        <v>-72.729280662731114</v>
      </c>
    </row>
    <row r="917" spans="2:22" x14ac:dyDescent="0.3">
      <c r="B917" s="13">
        <v>2023</v>
      </c>
      <c r="C917" s="13">
        <v>2</v>
      </c>
      <c r="D917" s="13">
        <v>5</v>
      </c>
      <c r="E917" s="83" t="s">
        <v>135</v>
      </c>
      <c r="F917" s="13">
        <v>1</v>
      </c>
      <c r="G917" s="13">
        <v>14</v>
      </c>
      <c r="H917" s="13" t="s">
        <v>70</v>
      </c>
      <c r="I917" s="13" t="s">
        <v>54</v>
      </c>
      <c r="J917" s="13"/>
      <c r="K917" s="13" t="s">
        <v>28</v>
      </c>
      <c r="L917" s="12">
        <f t="shared" ca="1" si="121"/>
        <v>1.5612497711790412</v>
      </c>
      <c r="M917" s="101">
        <f t="shared" ca="1" si="122"/>
        <v>4.9429167755528441E-2</v>
      </c>
      <c r="N917" s="101">
        <f t="shared" ca="1" si="129"/>
        <v>54.321688622460918</v>
      </c>
      <c r="O917" s="101">
        <f t="shared" ca="1" si="123"/>
        <v>4.9429167755528441E-2</v>
      </c>
      <c r="Q917" s="12">
        <f t="shared" ca="1" si="124"/>
        <v>4.9162290808696962</v>
      </c>
      <c r="R917" s="101">
        <f t="shared" ca="1" si="125"/>
        <v>0.28399899856531396</v>
      </c>
      <c r="S917" s="13"/>
      <c r="T917" s="101">
        <f t="shared" ca="1" si="126"/>
        <v>0</v>
      </c>
      <c r="U917" s="101">
        <f t="shared" si="127"/>
        <v>0</v>
      </c>
      <c r="V917" s="101">
        <f t="shared" ca="1" si="128"/>
        <v>-73.297278659861732</v>
      </c>
    </row>
    <row r="918" spans="2:22" x14ac:dyDescent="0.3">
      <c r="B918" s="13">
        <v>2023</v>
      </c>
      <c r="C918" s="13">
        <v>2</v>
      </c>
      <c r="D918" s="13">
        <v>5</v>
      </c>
      <c r="E918" s="83" t="s">
        <v>135</v>
      </c>
      <c r="F918" s="13">
        <v>1</v>
      </c>
      <c r="G918" s="13">
        <v>15</v>
      </c>
      <c r="H918" s="13" t="s">
        <v>70</v>
      </c>
      <c r="I918" s="13" t="s">
        <v>54</v>
      </c>
      <c r="J918" s="13"/>
      <c r="K918" s="13" t="s">
        <v>28</v>
      </c>
      <c r="L918" s="12">
        <f t="shared" ca="1" si="121"/>
        <v>1.0651453746565689</v>
      </c>
      <c r="M918" s="101">
        <f t="shared" ca="1" si="122"/>
        <v>3.3722502561626969E-2</v>
      </c>
      <c r="N918" s="101">
        <f t="shared" ca="1" si="129"/>
        <v>54.321688622460918</v>
      </c>
      <c r="O918" s="101">
        <f t="shared" ca="1" si="123"/>
        <v>3.3722502561626969E-2</v>
      </c>
      <c r="Q918" s="12">
        <f t="shared" ca="1" si="124"/>
        <v>5.6000000000000005</v>
      </c>
      <c r="R918" s="101">
        <f t="shared" ca="1" si="125"/>
        <v>0.38387544403532148</v>
      </c>
      <c r="S918" s="13"/>
      <c r="T918" s="101">
        <f t="shared" ca="1" si="126"/>
        <v>0</v>
      </c>
      <c r="U918" s="101">
        <f t="shared" si="127"/>
        <v>0</v>
      </c>
      <c r="V918" s="101">
        <f t="shared" ca="1" si="128"/>
        <v>-74.065029547932383</v>
      </c>
    </row>
    <row r="919" spans="2:22" x14ac:dyDescent="0.3">
      <c r="B919" s="13">
        <v>2023</v>
      </c>
      <c r="C919" s="13">
        <v>2</v>
      </c>
      <c r="D919" s="13">
        <v>5</v>
      </c>
      <c r="E919" s="83" t="s">
        <v>135</v>
      </c>
      <c r="F919" s="13">
        <v>1</v>
      </c>
      <c r="G919" s="13">
        <v>16</v>
      </c>
      <c r="H919" s="13" t="s">
        <v>71</v>
      </c>
      <c r="I919" s="13" t="s">
        <v>54</v>
      </c>
      <c r="J919" s="13"/>
      <c r="K919" s="13" t="s">
        <v>28</v>
      </c>
      <c r="L919" s="12">
        <f t="shared" ca="1" si="121"/>
        <v>0.94171170566117379</v>
      </c>
      <c r="M919" s="101">
        <f t="shared" ca="1" si="122"/>
        <v>8.2032506680144862E-2</v>
      </c>
      <c r="N919" s="101">
        <f t="shared" ca="1" si="129"/>
        <v>54.507598208353528</v>
      </c>
      <c r="O919" s="101">
        <f t="shared" ca="1" si="123"/>
        <v>0.26542144424060182</v>
      </c>
      <c r="Q919" s="12">
        <f t="shared" ca="1" si="124"/>
        <v>5.6000000000000005</v>
      </c>
      <c r="R919" s="101">
        <f t="shared" ca="1" si="125"/>
        <v>0.39432410411578173</v>
      </c>
      <c r="S919" s="13"/>
      <c r="T919" s="101">
        <f t="shared" ca="1" si="126"/>
        <v>0</v>
      </c>
      <c r="U919" s="101">
        <f t="shared" ca="1" si="127"/>
        <v>0.18590958589261006</v>
      </c>
      <c r="V919" s="101">
        <f t="shared" ca="1" si="128"/>
        <v>-74.66776817027133</v>
      </c>
    </row>
    <row r="920" spans="2:22" x14ac:dyDescent="0.3">
      <c r="B920" s="13">
        <v>2023</v>
      </c>
      <c r="C920" s="13">
        <v>2</v>
      </c>
      <c r="D920" s="13">
        <v>5</v>
      </c>
      <c r="E920" s="83" t="s">
        <v>135</v>
      </c>
      <c r="F920" s="13">
        <v>1</v>
      </c>
      <c r="G920" s="13">
        <v>17</v>
      </c>
      <c r="H920" s="13" t="s">
        <v>71</v>
      </c>
      <c r="I920" s="13" t="s">
        <v>54</v>
      </c>
      <c r="J920" s="13"/>
      <c r="K920" s="13" t="s">
        <v>28</v>
      </c>
      <c r="L920" s="12">
        <f t="shared" ca="1" si="121"/>
        <v>1.7428048848715771</v>
      </c>
      <c r="M920" s="101">
        <f t="shared" ca="1" si="122"/>
        <v>0.15181573352116309</v>
      </c>
      <c r="N920" s="101">
        <f t="shared" ca="1" si="129"/>
        <v>54.85165693937526</v>
      </c>
      <c r="O920" s="101">
        <f t="shared" ca="1" si="123"/>
        <v>0.49120955680105399</v>
      </c>
      <c r="Q920" s="12">
        <f t="shared" ca="1" si="124"/>
        <v>5.6000000000000005</v>
      </c>
      <c r="R920" s="101">
        <f t="shared" ca="1" si="125"/>
        <v>0.32651156649562102</v>
      </c>
      <c r="S920" s="13"/>
      <c r="T920" s="101">
        <f t="shared" ca="1" si="126"/>
        <v>0</v>
      </c>
      <c r="U920" s="101">
        <f t="shared" ca="1" si="127"/>
        <v>0.34405873102173057</v>
      </c>
      <c r="V920" s="101">
        <f t="shared" ca="1" si="128"/>
        <v>-74.976732572240849</v>
      </c>
    </row>
    <row r="921" spans="2:22" x14ac:dyDescent="0.3">
      <c r="B921" s="13">
        <v>2023</v>
      </c>
      <c r="C921" s="13">
        <v>2</v>
      </c>
      <c r="D921" s="13">
        <v>5</v>
      </c>
      <c r="E921" s="83" t="s">
        <v>135</v>
      </c>
      <c r="F921" s="13">
        <v>1</v>
      </c>
      <c r="G921" s="13">
        <v>18</v>
      </c>
      <c r="H921" s="13" t="s">
        <v>71</v>
      </c>
      <c r="I921" s="13" t="s">
        <v>54</v>
      </c>
      <c r="J921" s="13"/>
      <c r="K921" s="13" t="s">
        <v>28</v>
      </c>
      <c r="L921" s="12">
        <f t="shared" ca="1" si="121"/>
        <v>1.4789977795892582</v>
      </c>
      <c r="M921" s="101">
        <f t="shared" ca="1" si="122"/>
        <v>0.12883549658002028</v>
      </c>
      <c r="N921" s="101">
        <f t="shared" ca="1" si="129"/>
        <v>55.143635751029173</v>
      </c>
      <c r="O921" s="101">
        <f t="shared" ca="1" si="123"/>
        <v>0.41685552417723237</v>
      </c>
      <c r="Q921" s="12">
        <f t="shared" ca="1" si="124"/>
        <v>5.6000000000000005</v>
      </c>
      <c r="R921" s="101">
        <f t="shared" ca="1" si="125"/>
        <v>0.34884283795776938</v>
      </c>
      <c r="S921" s="13"/>
      <c r="T921" s="101">
        <f t="shared" ca="1" si="126"/>
        <v>0</v>
      </c>
      <c r="U921" s="101">
        <f t="shared" ca="1" si="127"/>
        <v>0.29197881165391271</v>
      </c>
      <c r="V921" s="101">
        <f t="shared" ca="1" si="128"/>
        <v>-75.38243943650248</v>
      </c>
    </row>
    <row r="922" spans="2:22" x14ac:dyDescent="0.3">
      <c r="B922" s="13">
        <v>2023</v>
      </c>
      <c r="C922" s="13">
        <v>2</v>
      </c>
      <c r="D922" s="13">
        <v>5</v>
      </c>
      <c r="E922" s="83" t="s">
        <v>135</v>
      </c>
      <c r="F922" s="13">
        <v>1</v>
      </c>
      <c r="G922" s="13">
        <v>19</v>
      </c>
      <c r="H922" s="13" t="s">
        <v>71</v>
      </c>
      <c r="I922" s="13" t="s">
        <v>54</v>
      </c>
      <c r="J922" s="13"/>
      <c r="K922" s="13" t="s">
        <v>28</v>
      </c>
      <c r="L922" s="12">
        <f t="shared" ca="1" si="121"/>
        <v>1.8488965092310097</v>
      </c>
      <c r="M922" s="101">
        <f t="shared" ca="1" si="122"/>
        <v>0.16105737491911326</v>
      </c>
      <c r="N922" s="101">
        <f t="shared" ca="1" si="129"/>
        <v>55.508638736893197</v>
      </c>
      <c r="O922" s="101">
        <f t="shared" ca="1" si="123"/>
        <v>0.52111148112676009</v>
      </c>
      <c r="Q922" s="12">
        <f t="shared" ca="1" si="124"/>
        <v>0</v>
      </c>
      <c r="R922" s="101">
        <f t="shared" ca="1" si="125"/>
        <v>0</v>
      </c>
      <c r="S922" s="13"/>
      <c r="T922" s="101">
        <f t="shared" ca="1" si="126"/>
        <v>0.16105737491911326</v>
      </c>
      <c r="U922" s="101">
        <f t="shared" ca="1" si="127"/>
        <v>0.36500298586402186</v>
      </c>
      <c r="V922" s="101">
        <f t="shared" ca="1" si="128"/>
        <v>-74.856379075719346</v>
      </c>
    </row>
    <row r="923" spans="2:22" x14ac:dyDescent="0.3">
      <c r="B923" s="13">
        <v>2023</v>
      </c>
      <c r="C923" s="13">
        <v>2</v>
      </c>
      <c r="D923" s="13">
        <v>5</v>
      </c>
      <c r="E923" s="83" t="s">
        <v>135</v>
      </c>
      <c r="F923" s="13">
        <v>1</v>
      </c>
      <c r="G923" s="13">
        <v>20</v>
      </c>
      <c r="H923" s="13" t="s">
        <v>69</v>
      </c>
      <c r="I923" s="13" t="s">
        <v>54</v>
      </c>
      <c r="J923" s="13"/>
      <c r="K923" s="13" t="s">
        <v>28</v>
      </c>
      <c r="L923" s="12">
        <f t="shared" ca="1" si="121"/>
        <v>1.7550228942013439</v>
      </c>
      <c r="M923" s="101">
        <f t="shared" ca="1" si="122"/>
        <v>9.2437055837584783E-2</v>
      </c>
      <c r="N923" s="101">
        <f t="shared" ca="1" si="129"/>
        <v>55.508638736893197</v>
      </c>
      <c r="O923" s="101">
        <f t="shared" ca="1" si="123"/>
        <v>0.189366970284325</v>
      </c>
      <c r="Q923" s="12">
        <f t="shared" ca="1" si="124"/>
        <v>0</v>
      </c>
      <c r="R923" s="101">
        <f t="shared" ca="1" si="125"/>
        <v>0</v>
      </c>
      <c r="S923" s="13"/>
      <c r="T923" s="101">
        <f t="shared" ca="1" si="126"/>
        <v>9.2437055837584783E-2</v>
      </c>
      <c r="U923" s="101">
        <f t="shared" si="127"/>
        <v>0</v>
      </c>
      <c r="V923" s="101">
        <f t="shared" ca="1" si="128"/>
        <v>-74.763942019881767</v>
      </c>
    </row>
    <row r="924" spans="2:22" x14ac:dyDescent="0.3">
      <c r="B924" s="13">
        <v>2023</v>
      </c>
      <c r="C924" s="13">
        <v>2</v>
      </c>
      <c r="D924" s="13">
        <v>5</v>
      </c>
      <c r="E924" s="83" t="s">
        <v>135</v>
      </c>
      <c r="F924" s="13">
        <v>1</v>
      </c>
      <c r="G924" s="13">
        <v>21</v>
      </c>
      <c r="H924" s="13" t="s">
        <v>69</v>
      </c>
      <c r="I924" s="13" t="s">
        <v>54</v>
      </c>
      <c r="J924" s="13"/>
      <c r="K924" s="13" t="s">
        <v>28</v>
      </c>
      <c r="L924" s="12">
        <f t="shared" ca="1" si="121"/>
        <v>1.9161048107358305</v>
      </c>
      <c r="M924" s="101">
        <f t="shared" ca="1" si="122"/>
        <v>0.1009212403814562</v>
      </c>
      <c r="N924" s="101">
        <f t="shared" ca="1" si="129"/>
        <v>55.508638736893197</v>
      </c>
      <c r="O924" s="101">
        <f t="shared" ca="1" si="123"/>
        <v>0.2067477090783961</v>
      </c>
      <c r="Q924" s="12">
        <f t="shared" ca="1" si="124"/>
        <v>0</v>
      </c>
      <c r="R924" s="101">
        <f t="shared" ca="1" si="125"/>
        <v>0</v>
      </c>
      <c r="S924" s="13"/>
      <c r="T924" s="101">
        <f t="shared" ca="1" si="126"/>
        <v>0.1009212403814562</v>
      </c>
      <c r="U924" s="101">
        <f t="shared" si="127"/>
        <v>0</v>
      </c>
      <c r="V924" s="101">
        <f t="shared" ca="1" si="128"/>
        <v>-74.663020779500314</v>
      </c>
    </row>
    <row r="925" spans="2:22" x14ac:dyDescent="0.3">
      <c r="B925" s="13">
        <v>2023</v>
      </c>
      <c r="C925" s="13">
        <v>2</v>
      </c>
      <c r="D925" s="13">
        <v>5</v>
      </c>
      <c r="E925" s="83" t="s">
        <v>135</v>
      </c>
      <c r="F925" s="13">
        <v>1</v>
      </c>
      <c r="G925" s="13">
        <v>22</v>
      </c>
      <c r="H925" s="13" t="s">
        <v>69</v>
      </c>
      <c r="I925" s="13" t="s">
        <v>54</v>
      </c>
      <c r="J925" s="13"/>
      <c r="K925" s="13" t="s">
        <v>28</v>
      </c>
      <c r="L925" s="12">
        <f t="shared" ca="1" si="121"/>
        <v>1.5700874628948702</v>
      </c>
      <c r="M925" s="101">
        <f t="shared" ca="1" si="122"/>
        <v>8.2696506670672812E-2</v>
      </c>
      <c r="N925" s="101">
        <f t="shared" ca="1" si="129"/>
        <v>55.508638736893197</v>
      </c>
      <c r="O925" s="101">
        <f t="shared" ca="1" si="123"/>
        <v>0.16941243724635649</v>
      </c>
      <c r="Q925" s="12">
        <f t="shared" ca="1" si="124"/>
        <v>0</v>
      </c>
      <c r="R925" s="101">
        <f t="shared" ca="1" si="125"/>
        <v>0</v>
      </c>
      <c r="S925" s="13"/>
      <c r="T925" s="101">
        <f t="shared" ca="1" si="126"/>
        <v>8.2696506670672812E-2</v>
      </c>
      <c r="U925" s="101">
        <f t="shared" si="127"/>
        <v>0</v>
      </c>
      <c r="V925" s="101">
        <f t="shared" ca="1" si="128"/>
        <v>-74.580324272829642</v>
      </c>
    </row>
    <row r="926" spans="2:22" x14ac:dyDescent="0.3">
      <c r="B926" s="13">
        <v>2023</v>
      </c>
      <c r="C926" s="13">
        <v>2</v>
      </c>
      <c r="D926" s="13">
        <v>5</v>
      </c>
      <c r="E926" s="83" t="s">
        <v>135</v>
      </c>
      <c r="F926" s="13">
        <v>1</v>
      </c>
      <c r="G926" s="13">
        <v>23</v>
      </c>
      <c r="H926" s="13" t="s">
        <v>69</v>
      </c>
      <c r="I926" s="13" t="s">
        <v>54</v>
      </c>
      <c r="J926" s="13"/>
      <c r="K926" s="13" t="s">
        <v>28</v>
      </c>
      <c r="L926" s="12">
        <f t="shared" ca="1" si="121"/>
        <v>1.3944197965522218</v>
      </c>
      <c r="M926" s="101">
        <f t="shared" ca="1" si="122"/>
        <v>7.3444090684405522E-2</v>
      </c>
      <c r="N926" s="101">
        <f t="shared" ca="1" si="129"/>
        <v>55.508638736893197</v>
      </c>
      <c r="O926" s="101">
        <f t="shared" ca="1" si="123"/>
        <v>0.15045789604798473</v>
      </c>
      <c r="Q926" s="12">
        <f t="shared" ca="1" si="124"/>
        <v>0</v>
      </c>
      <c r="R926" s="101">
        <f t="shared" ca="1" si="125"/>
        <v>0</v>
      </c>
      <c r="S926" s="13"/>
      <c r="T926" s="101">
        <f t="shared" ca="1" si="126"/>
        <v>7.3444090684405522E-2</v>
      </c>
      <c r="U926" s="101">
        <f t="shared" si="127"/>
        <v>0</v>
      </c>
      <c r="V926" s="101">
        <f t="shared" ca="1" si="128"/>
        <v>-74.506880182145238</v>
      </c>
    </row>
    <row r="927" spans="2:22" x14ac:dyDescent="0.3">
      <c r="B927" s="13">
        <v>2023</v>
      </c>
      <c r="C927" s="13">
        <v>2</v>
      </c>
      <c r="D927" s="13">
        <v>6</v>
      </c>
      <c r="E927" s="83" t="s">
        <v>136</v>
      </c>
      <c r="F927" s="13">
        <v>2</v>
      </c>
      <c r="G927" s="13">
        <v>0</v>
      </c>
      <c r="H927" s="13" t="s">
        <v>69</v>
      </c>
      <c r="I927" s="13" t="s">
        <v>54</v>
      </c>
      <c r="J927" s="13"/>
      <c r="K927" s="13" t="s">
        <v>27</v>
      </c>
      <c r="L927" s="12">
        <f t="shared" ca="1" si="121"/>
        <v>1.8225196541902007</v>
      </c>
      <c r="M927" s="101">
        <f t="shared" ca="1" si="122"/>
        <v>9.5992110186197868E-2</v>
      </c>
      <c r="N927" s="101">
        <f t="shared" ca="1" si="129"/>
        <v>55.508638736893197</v>
      </c>
      <c r="O927" s="101">
        <f t="shared" ca="1" si="123"/>
        <v>0.19664987068712264</v>
      </c>
      <c r="Q927" s="12">
        <f t="shared" ca="1" si="124"/>
        <v>0</v>
      </c>
      <c r="R927" s="101">
        <f t="shared" ca="1" si="125"/>
        <v>0</v>
      </c>
      <c r="S927" s="13"/>
      <c r="T927" s="101">
        <f t="shared" ca="1" si="126"/>
        <v>9.5992110186197868E-2</v>
      </c>
      <c r="U927" s="101">
        <f t="shared" si="127"/>
        <v>0</v>
      </c>
      <c r="V927" s="101">
        <f t="shared" ca="1" si="128"/>
        <v>-74.410888071959036</v>
      </c>
    </row>
    <row r="928" spans="2:22" x14ac:dyDescent="0.3">
      <c r="B928" s="13">
        <v>2023</v>
      </c>
      <c r="C928" s="13">
        <v>2</v>
      </c>
      <c r="D928" s="13">
        <v>6</v>
      </c>
      <c r="E928" s="83" t="s">
        <v>136</v>
      </c>
      <c r="F928" s="13">
        <v>2</v>
      </c>
      <c r="G928" s="13">
        <v>1</v>
      </c>
      <c r="H928" s="13" t="s">
        <v>69</v>
      </c>
      <c r="I928" s="13" t="s">
        <v>54</v>
      </c>
      <c r="J928" s="13"/>
      <c r="K928" s="13" t="s">
        <v>27</v>
      </c>
      <c r="L928" s="12">
        <f t="shared" ca="1" si="121"/>
        <v>0.92490369644876946</v>
      </c>
      <c r="M928" s="101">
        <f t="shared" ca="1" si="122"/>
        <v>4.8714677691956691E-2</v>
      </c>
      <c r="N928" s="101">
        <f t="shared" ca="1" si="129"/>
        <v>55.508638736893197</v>
      </c>
      <c r="O928" s="101">
        <f t="shared" ca="1" si="123"/>
        <v>9.9797108846822219E-2</v>
      </c>
      <c r="Q928" s="12">
        <f t="shared" ca="1" si="124"/>
        <v>0</v>
      </c>
      <c r="R928" s="101">
        <f t="shared" ca="1" si="125"/>
        <v>0</v>
      </c>
      <c r="S928" s="13"/>
      <c r="T928" s="101">
        <f t="shared" ca="1" si="126"/>
        <v>4.8714677691956691E-2</v>
      </c>
      <c r="U928" s="101">
        <f t="shared" si="127"/>
        <v>0</v>
      </c>
      <c r="V928" s="101">
        <f t="shared" ca="1" si="128"/>
        <v>-74.362173394267074</v>
      </c>
    </row>
    <row r="929" spans="2:22" x14ac:dyDescent="0.3">
      <c r="B929" s="13">
        <v>2023</v>
      </c>
      <c r="C929" s="13">
        <v>2</v>
      </c>
      <c r="D929" s="13">
        <v>6</v>
      </c>
      <c r="E929" s="83" t="s">
        <v>136</v>
      </c>
      <c r="F929" s="13">
        <v>2</v>
      </c>
      <c r="G929" s="13">
        <v>2</v>
      </c>
      <c r="H929" s="13" t="s">
        <v>69</v>
      </c>
      <c r="I929" s="13" t="s">
        <v>54</v>
      </c>
      <c r="J929" s="13"/>
      <c r="K929" s="13" t="s">
        <v>27</v>
      </c>
      <c r="L929" s="12">
        <f t="shared" ca="1" si="121"/>
        <v>0.89125301982606209</v>
      </c>
      <c r="M929" s="101">
        <f t="shared" ca="1" si="122"/>
        <v>4.6942296554238691E-2</v>
      </c>
      <c r="N929" s="101">
        <f t="shared" ca="1" si="129"/>
        <v>55.508638736893197</v>
      </c>
      <c r="O929" s="101">
        <f t="shared" ca="1" si="123"/>
        <v>9.6166200839232094E-2</v>
      </c>
      <c r="Q929" s="12">
        <f t="shared" ca="1" si="124"/>
        <v>0</v>
      </c>
      <c r="R929" s="101">
        <f t="shared" ca="1" si="125"/>
        <v>0</v>
      </c>
      <c r="S929" s="13"/>
      <c r="T929" s="101">
        <f t="shared" ca="1" si="126"/>
        <v>4.6942296554238691E-2</v>
      </c>
      <c r="U929" s="101">
        <f t="shared" si="127"/>
        <v>0</v>
      </c>
      <c r="V929" s="101">
        <f t="shared" ca="1" si="128"/>
        <v>-74.315231097712839</v>
      </c>
    </row>
    <row r="930" spans="2:22" x14ac:dyDescent="0.3">
      <c r="B930" s="13">
        <v>2023</v>
      </c>
      <c r="C930" s="13">
        <v>2</v>
      </c>
      <c r="D930" s="13">
        <v>6</v>
      </c>
      <c r="E930" s="83" t="s">
        <v>136</v>
      </c>
      <c r="F930" s="13">
        <v>2</v>
      </c>
      <c r="G930" s="13">
        <v>3</v>
      </c>
      <c r="H930" s="13" t="s">
        <v>69</v>
      </c>
      <c r="I930" s="13" t="s">
        <v>54</v>
      </c>
      <c r="J930" s="13"/>
      <c r="K930" s="13" t="s">
        <v>27</v>
      </c>
      <c r="L930" s="12">
        <f t="shared" ca="1" si="121"/>
        <v>0.83435802002205417</v>
      </c>
      <c r="M930" s="101">
        <f t="shared" ca="1" si="122"/>
        <v>4.3945636914561596E-2</v>
      </c>
      <c r="N930" s="101">
        <f t="shared" ca="1" si="129"/>
        <v>55.508638736893197</v>
      </c>
      <c r="O930" s="101">
        <f t="shared" ca="1" si="123"/>
        <v>9.0027230360379643E-2</v>
      </c>
      <c r="Q930" s="12">
        <f t="shared" ca="1" si="124"/>
        <v>0</v>
      </c>
      <c r="R930" s="101">
        <f t="shared" ca="1" si="125"/>
        <v>0</v>
      </c>
      <c r="S930" s="13"/>
      <c r="T930" s="101">
        <f t="shared" ca="1" si="126"/>
        <v>4.3945636914561596E-2</v>
      </c>
      <c r="U930" s="101">
        <f t="shared" si="127"/>
        <v>0</v>
      </c>
      <c r="V930" s="101">
        <f t="shared" ca="1" si="128"/>
        <v>-74.271285460798282</v>
      </c>
    </row>
    <row r="931" spans="2:22" x14ac:dyDescent="0.3">
      <c r="B931" s="13">
        <v>2023</v>
      </c>
      <c r="C931" s="13">
        <v>2</v>
      </c>
      <c r="D931" s="13">
        <v>6</v>
      </c>
      <c r="E931" s="83" t="s">
        <v>136</v>
      </c>
      <c r="F931" s="13">
        <v>2</v>
      </c>
      <c r="G931" s="13">
        <v>4</v>
      </c>
      <c r="H931" s="13" t="s">
        <v>69</v>
      </c>
      <c r="I931" s="13" t="s">
        <v>54</v>
      </c>
      <c r="J931" s="13"/>
      <c r="K931" s="13" t="s">
        <v>27</v>
      </c>
      <c r="L931" s="12">
        <f t="shared" ca="1" si="121"/>
        <v>0.91269755877730541</v>
      </c>
      <c r="M931" s="101">
        <f t="shared" ca="1" si="122"/>
        <v>4.807178042080068E-2</v>
      </c>
      <c r="N931" s="101">
        <f t="shared" ca="1" si="129"/>
        <v>55.508638736893197</v>
      </c>
      <c r="O931" s="101">
        <f t="shared" ca="1" si="123"/>
        <v>9.8480066592071244E-2</v>
      </c>
      <c r="Q931" s="12">
        <f t="shared" ca="1" si="124"/>
        <v>0</v>
      </c>
      <c r="R931" s="101">
        <f t="shared" ca="1" si="125"/>
        <v>0</v>
      </c>
      <c r="S931" s="13"/>
      <c r="T931" s="101">
        <f t="shared" ca="1" si="126"/>
        <v>4.807178042080068E-2</v>
      </c>
      <c r="U931" s="101">
        <f t="shared" si="127"/>
        <v>0</v>
      </c>
      <c r="V931" s="101">
        <f t="shared" ca="1" si="128"/>
        <v>-74.223213680377484</v>
      </c>
    </row>
    <row r="932" spans="2:22" x14ac:dyDescent="0.3">
      <c r="B932" s="13">
        <v>2023</v>
      </c>
      <c r="C932" s="13">
        <v>2</v>
      </c>
      <c r="D932" s="13">
        <v>6</v>
      </c>
      <c r="E932" s="83" t="s">
        <v>136</v>
      </c>
      <c r="F932" s="13">
        <v>2</v>
      </c>
      <c r="G932" s="13">
        <v>5</v>
      </c>
      <c r="H932" s="13" t="s">
        <v>69</v>
      </c>
      <c r="I932" s="13" t="s">
        <v>54</v>
      </c>
      <c r="J932" s="13"/>
      <c r="K932" s="13" t="s">
        <v>27</v>
      </c>
      <c r="L932" s="12">
        <f t="shared" ca="1" si="121"/>
        <v>0.85959430510524693</v>
      </c>
      <c r="M932" s="101">
        <f t="shared" ca="1" si="122"/>
        <v>4.5274832049893354E-2</v>
      </c>
      <c r="N932" s="101">
        <f t="shared" ca="1" si="129"/>
        <v>55.508638736893197</v>
      </c>
      <c r="O932" s="101">
        <f t="shared" ca="1" si="123"/>
        <v>9.2750225520856142E-2</v>
      </c>
      <c r="Q932" s="12">
        <f t="shared" ca="1" si="124"/>
        <v>0</v>
      </c>
      <c r="R932" s="101">
        <f t="shared" ca="1" si="125"/>
        <v>0</v>
      </c>
      <c r="S932" s="13"/>
      <c r="T932" s="101">
        <f t="shared" ca="1" si="126"/>
        <v>4.5274832049893354E-2</v>
      </c>
      <c r="U932" s="101">
        <f t="shared" si="127"/>
        <v>0</v>
      </c>
      <c r="V932" s="101">
        <f t="shared" ca="1" si="128"/>
        <v>-74.177938848327585</v>
      </c>
    </row>
    <row r="933" spans="2:22" x14ac:dyDescent="0.3">
      <c r="B933" s="13">
        <v>2023</v>
      </c>
      <c r="C933" s="13">
        <v>2</v>
      </c>
      <c r="D933" s="13">
        <v>6</v>
      </c>
      <c r="E933" s="83" t="s">
        <v>136</v>
      </c>
      <c r="F933" s="13">
        <v>2</v>
      </c>
      <c r="G933" s="13">
        <v>6</v>
      </c>
      <c r="H933" s="13" t="s">
        <v>69</v>
      </c>
      <c r="I933" s="13" t="s">
        <v>54</v>
      </c>
      <c r="J933" s="13"/>
      <c r="K933" s="13" t="s">
        <v>27</v>
      </c>
      <c r="L933" s="12">
        <f t="shared" ca="1" si="121"/>
        <v>0.88840491120232901</v>
      </c>
      <c r="M933" s="101">
        <f t="shared" ca="1" si="122"/>
        <v>4.6792286673026671E-2</v>
      </c>
      <c r="N933" s="101">
        <f t="shared" ca="1" si="129"/>
        <v>55.508638736893197</v>
      </c>
      <c r="O933" s="101">
        <f t="shared" ca="1" si="123"/>
        <v>9.5858889918731302E-2</v>
      </c>
      <c r="Q933" s="12">
        <f t="shared" ca="1" si="124"/>
        <v>0</v>
      </c>
      <c r="R933" s="101">
        <f t="shared" ca="1" si="125"/>
        <v>0</v>
      </c>
      <c r="S933" s="13"/>
      <c r="T933" s="101">
        <f t="shared" ca="1" si="126"/>
        <v>4.6792286673026671E-2</v>
      </c>
      <c r="U933" s="101">
        <f t="shared" si="127"/>
        <v>0</v>
      </c>
      <c r="V933" s="101">
        <f t="shared" ca="1" si="128"/>
        <v>-74.13114656165456</v>
      </c>
    </row>
    <row r="934" spans="2:22" x14ac:dyDescent="0.3">
      <c r="B934" s="13">
        <v>2023</v>
      </c>
      <c r="C934" s="13">
        <v>2</v>
      </c>
      <c r="D934" s="13">
        <v>6</v>
      </c>
      <c r="E934" s="83" t="s">
        <v>136</v>
      </c>
      <c r="F934" s="13">
        <v>2</v>
      </c>
      <c r="G934" s="13">
        <v>7</v>
      </c>
      <c r="H934" s="13" t="s">
        <v>69</v>
      </c>
      <c r="I934" s="13" t="s">
        <v>54</v>
      </c>
      <c r="J934" s="13"/>
      <c r="K934" s="13" t="s">
        <v>27</v>
      </c>
      <c r="L934" s="12">
        <f t="shared" ca="1" si="121"/>
        <v>0.8639907333255773</v>
      </c>
      <c r="M934" s="101">
        <f t="shared" ca="1" si="122"/>
        <v>4.5506391924258156E-2</v>
      </c>
      <c r="N934" s="101">
        <f t="shared" ca="1" si="129"/>
        <v>55.508638736893197</v>
      </c>
      <c r="O934" s="101">
        <f t="shared" ca="1" si="123"/>
        <v>9.3224600125829782E-2</v>
      </c>
      <c r="Q934" s="12">
        <f t="shared" ca="1" si="124"/>
        <v>5.6000000000000005</v>
      </c>
      <c r="R934" s="101">
        <f t="shared" ca="1" si="125"/>
        <v>0.40090318442398992</v>
      </c>
      <c r="S934" s="13"/>
      <c r="T934" s="101">
        <f t="shared" ca="1" si="126"/>
        <v>0</v>
      </c>
      <c r="U934" s="101">
        <f t="shared" si="127"/>
        <v>0</v>
      </c>
      <c r="V934" s="101">
        <f t="shared" ca="1" si="128"/>
        <v>-74.932952930502552</v>
      </c>
    </row>
    <row r="935" spans="2:22" x14ac:dyDescent="0.3">
      <c r="B935" s="13">
        <v>2023</v>
      </c>
      <c r="C935" s="13">
        <v>2</v>
      </c>
      <c r="D935" s="13">
        <v>6</v>
      </c>
      <c r="E935" s="83" t="s">
        <v>136</v>
      </c>
      <c r="F935" s="13">
        <v>2</v>
      </c>
      <c r="G935" s="13">
        <v>8</v>
      </c>
      <c r="H935" s="13" t="s">
        <v>69</v>
      </c>
      <c r="I935" s="13" t="s">
        <v>54</v>
      </c>
      <c r="J935" s="13"/>
      <c r="K935" s="13" t="s">
        <v>27</v>
      </c>
      <c r="L935" s="12">
        <f t="shared" ca="1" si="121"/>
        <v>1.3252701046712829</v>
      </c>
      <c r="M935" s="101">
        <f t="shared" ca="1" si="122"/>
        <v>6.9801976413036468E-2</v>
      </c>
      <c r="N935" s="101">
        <f t="shared" ca="1" si="129"/>
        <v>55.508638736893197</v>
      </c>
      <c r="O935" s="101">
        <f t="shared" ca="1" si="123"/>
        <v>0.14299664429403142</v>
      </c>
      <c r="Q935" s="12">
        <f t="shared" ca="1" si="124"/>
        <v>5.6000000000000005</v>
      </c>
      <c r="R935" s="101">
        <f t="shared" ca="1" si="125"/>
        <v>0.36185588563957594</v>
      </c>
      <c r="S935" s="13"/>
      <c r="T935" s="101">
        <f t="shared" ca="1" si="126"/>
        <v>0</v>
      </c>
      <c r="U935" s="101">
        <f t="shared" si="127"/>
        <v>0</v>
      </c>
      <c r="V935" s="101">
        <f t="shared" ca="1" si="128"/>
        <v>-75.656664701781693</v>
      </c>
    </row>
    <row r="936" spans="2:22" x14ac:dyDescent="0.3">
      <c r="B936" s="13">
        <v>2023</v>
      </c>
      <c r="C936" s="13">
        <v>2</v>
      </c>
      <c r="D936" s="13">
        <v>6</v>
      </c>
      <c r="E936" s="83" t="s">
        <v>136</v>
      </c>
      <c r="F936" s="13">
        <v>2</v>
      </c>
      <c r="G936" s="13">
        <v>9</v>
      </c>
      <c r="H936" s="13" t="s">
        <v>69</v>
      </c>
      <c r="I936" s="13" t="s">
        <v>54</v>
      </c>
      <c r="J936" s="13"/>
      <c r="K936" s="13" t="s">
        <v>27</v>
      </c>
      <c r="L936" s="12">
        <f t="shared" ca="1" si="121"/>
        <v>1.0027095351609059</v>
      </c>
      <c r="M936" s="101">
        <f t="shared" ca="1" si="122"/>
        <v>5.2812711216924914E-2</v>
      </c>
      <c r="N936" s="101">
        <f t="shared" ca="1" si="129"/>
        <v>55.508638736893197</v>
      </c>
      <c r="O936" s="101">
        <f t="shared" ca="1" si="123"/>
        <v>0.10819235884386175</v>
      </c>
      <c r="Q936" s="12">
        <f t="shared" ca="1" si="124"/>
        <v>0</v>
      </c>
      <c r="R936" s="101">
        <f t="shared" ca="1" si="125"/>
        <v>0</v>
      </c>
      <c r="S936" s="13"/>
      <c r="T936" s="101">
        <f t="shared" ca="1" si="126"/>
        <v>5.2812711216924914E-2</v>
      </c>
      <c r="U936" s="101">
        <f t="shared" si="127"/>
        <v>0</v>
      </c>
      <c r="V936" s="101">
        <f t="shared" ca="1" si="128"/>
        <v>-75.603851990564763</v>
      </c>
    </row>
    <row r="937" spans="2:22" x14ac:dyDescent="0.3">
      <c r="B937" s="13">
        <v>2023</v>
      </c>
      <c r="C937" s="13">
        <v>2</v>
      </c>
      <c r="D937" s="13">
        <v>6</v>
      </c>
      <c r="E937" s="83" t="s">
        <v>136</v>
      </c>
      <c r="F937" s="13">
        <v>2</v>
      </c>
      <c r="G937" s="13">
        <v>10</v>
      </c>
      <c r="H937" s="13" t="s">
        <v>70</v>
      </c>
      <c r="I937" s="13" t="s">
        <v>54</v>
      </c>
      <c r="J937" s="13"/>
      <c r="K937" s="13" t="s">
        <v>27</v>
      </c>
      <c r="L937" s="12">
        <f t="shared" ca="1" si="121"/>
        <v>1.1479507348164688</v>
      </c>
      <c r="M937" s="101">
        <f t="shared" ca="1" si="122"/>
        <v>3.6344120264289403E-2</v>
      </c>
      <c r="N937" s="101">
        <f t="shared" ca="1" si="129"/>
        <v>55.508638736893197</v>
      </c>
      <c r="O937" s="101">
        <f t="shared" ca="1" si="123"/>
        <v>3.6344120264289403E-2</v>
      </c>
      <c r="Q937" s="12">
        <f t="shared" ca="1" si="124"/>
        <v>5.6000000000000005</v>
      </c>
      <c r="R937" s="101">
        <f t="shared" ca="1" si="125"/>
        <v>0.37686597029778596</v>
      </c>
      <c r="S937" s="13"/>
      <c r="T937" s="101">
        <f t="shared" ca="1" si="126"/>
        <v>0</v>
      </c>
      <c r="U937" s="101">
        <f t="shared" si="127"/>
        <v>0</v>
      </c>
      <c r="V937" s="101">
        <f t="shared" ca="1" si="128"/>
        <v>-76.357583931160335</v>
      </c>
    </row>
    <row r="938" spans="2:22" x14ac:dyDescent="0.3">
      <c r="B938" s="13">
        <v>2023</v>
      </c>
      <c r="C938" s="13">
        <v>2</v>
      </c>
      <c r="D938" s="13">
        <v>6</v>
      </c>
      <c r="E938" s="83" t="s">
        <v>136</v>
      </c>
      <c r="F938" s="13">
        <v>2</v>
      </c>
      <c r="G938" s="13">
        <v>11</v>
      </c>
      <c r="H938" s="13" t="s">
        <v>70</v>
      </c>
      <c r="I938" s="13" t="s">
        <v>54</v>
      </c>
      <c r="J938" s="13"/>
      <c r="K938" s="13" t="s">
        <v>27</v>
      </c>
      <c r="L938" s="12">
        <f t="shared" ca="1" si="121"/>
        <v>1.3760990273060045</v>
      </c>
      <c r="M938" s="101">
        <f t="shared" ca="1" si="122"/>
        <v>4.3567295204508104E-2</v>
      </c>
      <c r="N938" s="101">
        <f t="shared" ca="1" si="129"/>
        <v>55.508638736893197</v>
      </c>
      <c r="O938" s="101">
        <f t="shared" ca="1" si="123"/>
        <v>4.3567295204508104E-2</v>
      </c>
      <c r="Q938" s="12">
        <f t="shared" ca="1" si="124"/>
        <v>0.80565198803625759</v>
      </c>
      <c r="R938" s="101">
        <f t="shared" ca="1" si="125"/>
        <v>0</v>
      </c>
      <c r="S938" s="13"/>
      <c r="T938" s="101">
        <f t="shared" ca="1" si="126"/>
        <v>1.8060353263280187E-2</v>
      </c>
      <c r="U938" s="101">
        <f t="shared" si="127"/>
        <v>0</v>
      </c>
      <c r="V938" s="101">
        <f t="shared" ca="1" si="128"/>
        <v>-76.339523577897054</v>
      </c>
    </row>
    <row r="939" spans="2:22" x14ac:dyDescent="0.3">
      <c r="B939" s="13">
        <v>2023</v>
      </c>
      <c r="C939" s="13">
        <v>2</v>
      </c>
      <c r="D939" s="13">
        <v>6</v>
      </c>
      <c r="E939" s="83" t="s">
        <v>136</v>
      </c>
      <c r="F939" s="13">
        <v>2</v>
      </c>
      <c r="G939" s="13">
        <v>12</v>
      </c>
      <c r="H939" s="13" t="s">
        <v>70</v>
      </c>
      <c r="I939" s="13" t="s">
        <v>54</v>
      </c>
      <c r="J939" s="13"/>
      <c r="K939" s="13" t="s">
        <v>27</v>
      </c>
      <c r="L939" s="12">
        <f t="shared" ca="1" si="121"/>
        <v>1.4516085586601741</v>
      </c>
      <c r="M939" s="101">
        <f t="shared" ca="1" si="122"/>
        <v>4.5957926967181116E-2</v>
      </c>
      <c r="N939" s="101">
        <f t="shared" ca="1" si="129"/>
        <v>55.508638736893197</v>
      </c>
      <c r="O939" s="101">
        <f t="shared" ca="1" si="123"/>
        <v>4.5957926967181116E-2</v>
      </c>
      <c r="Q939" s="12">
        <f t="shared" ca="1" si="124"/>
        <v>5.6000000000000005</v>
      </c>
      <c r="R939" s="101">
        <f t="shared" ca="1" si="125"/>
        <v>0.35116133550941631</v>
      </c>
      <c r="S939" s="13"/>
      <c r="T939" s="101">
        <f t="shared" ca="1" si="126"/>
        <v>0</v>
      </c>
      <c r="U939" s="101">
        <f t="shared" si="127"/>
        <v>0</v>
      </c>
      <c r="V939" s="101">
        <f t="shared" ca="1" si="128"/>
        <v>-77.041846248915888</v>
      </c>
    </row>
    <row r="940" spans="2:22" x14ac:dyDescent="0.3">
      <c r="B940" s="13">
        <v>2023</v>
      </c>
      <c r="C940" s="13">
        <v>2</v>
      </c>
      <c r="D940" s="13">
        <v>6</v>
      </c>
      <c r="E940" s="83" t="s">
        <v>136</v>
      </c>
      <c r="F940" s="13">
        <v>2</v>
      </c>
      <c r="G940" s="13">
        <v>13</v>
      </c>
      <c r="H940" s="13" t="s">
        <v>70</v>
      </c>
      <c r="I940" s="13" t="s">
        <v>54</v>
      </c>
      <c r="J940" s="13"/>
      <c r="K940" s="13" t="s">
        <v>27</v>
      </c>
      <c r="L940" s="12">
        <f t="shared" ca="1" si="121"/>
        <v>1.4341236812035723</v>
      </c>
      <c r="M940" s="101">
        <f t="shared" ca="1" si="122"/>
        <v>4.5404355746905101E-2</v>
      </c>
      <c r="N940" s="101">
        <f t="shared" ca="1" si="129"/>
        <v>55.508638736893197</v>
      </c>
      <c r="O940" s="101">
        <f t="shared" ca="1" si="123"/>
        <v>4.5404355746905101E-2</v>
      </c>
      <c r="Q940" s="12">
        <f t="shared" ca="1" si="124"/>
        <v>4.2465581394339402</v>
      </c>
      <c r="R940" s="101">
        <f t="shared" ca="1" si="125"/>
        <v>0.23807257688920067</v>
      </c>
      <c r="S940" s="13"/>
      <c r="T940" s="101">
        <f t="shared" ca="1" si="126"/>
        <v>0</v>
      </c>
      <c r="U940" s="101">
        <f t="shared" si="127"/>
        <v>0</v>
      </c>
      <c r="V940" s="101">
        <f t="shared" ca="1" si="128"/>
        <v>-77.517991402694278</v>
      </c>
    </row>
    <row r="941" spans="2:22" x14ac:dyDescent="0.3">
      <c r="B941" s="13">
        <v>2023</v>
      </c>
      <c r="C941" s="13">
        <v>2</v>
      </c>
      <c r="D941" s="13">
        <v>6</v>
      </c>
      <c r="E941" s="83" t="s">
        <v>136</v>
      </c>
      <c r="F941" s="13">
        <v>2</v>
      </c>
      <c r="G941" s="13">
        <v>14</v>
      </c>
      <c r="H941" s="13" t="s">
        <v>70</v>
      </c>
      <c r="I941" s="13" t="s">
        <v>54</v>
      </c>
      <c r="J941" s="13"/>
      <c r="K941" s="13" t="s">
        <v>27</v>
      </c>
      <c r="L941" s="12">
        <f t="shared" ca="1" si="121"/>
        <v>1.0266326796806859</v>
      </c>
      <c r="M941" s="101">
        <f t="shared" ca="1" si="122"/>
        <v>3.2503190638690518E-2</v>
      </c>
      <c r="N941" s="101">
        <f t="shared" ca="1" si="129"/>
        <v>55.508638736893197</v>
      </c>
      <c r="O941" s="101">
        <f t="shared" ca="1" si="123"/>
        <v>3.2503190638690518E-2</v>
      </c>
      <c r="Q941" s="12">
        <f t="shared" ca="1" si="124"/>
        <v>5.6000000000000005</v>
      </c>
      <c r="R941" s="101">
        <f t="shared" ca="1" si="125"/>
        <v>0.38713554366503</v>
      </c>
      <c r="S941" s="13"/>
      <c r="T941" s="101">
        <f t="shared" ca="1" si="126"/>
        <v>0</v>
      </c>
      <c r="U941" s="101">
        <f t="shared" si="127"/>
        <v>0</v>
      </c>
      <c r="V941" s="101">
        <f t="shared" ca="1" si="128"/>
        <v>-78.292262490024328</v>
      </c>
    </row>
    <row r="942" spans="2:22" x14ac:dyDescent="0.3">
      <c r="B942" s="13">
        <v>2023</v>
      </c>
      <c r="C942" s="13">
        <v>2</v>
      </c>
      <c r="D942" s="13">
        <v>6</v>
      </c>
      <c r="E942" s="83" t="s">
        <v>136</v>
      </c>
      <c r="F942" s="13">
        <v>2</v>
      </c>
      <c r="G942" s="13">
        <v>15</v>
      </c>
      <c r="H942" s="13" t="s">
        <v>70</v>
      </c>
      <c r="I942" s="13" t="s">
        <v>54</v>
      </c>
      <c r="J942" s="13"/>
      <c r="K942" s="13" t="s">
        <v>27</v>
      </c>
      <c r="L942" s="12">
        <f t="shared" ca="1" si="121"/>
        <v>1.1882511655032499</v>
      </c>
      <c r="M942" s="101">
        <f t="shared" ca="1" si="122"/>
        <v>3.7620031899832894E-2</v>
      </c>
      <c r="N942" s="101">
        <f t="shared" ca="1" si="129"/>
        <v>55.508638736893197</v>
      </c>
      <c r="O942" s="101">
        <f t="shared" ca="1" si="123"/>
        <v>3.7620031899832894E-2</v>
      </c>
      <c r="Q942" s="12">
        <f t="shared" ca="1" si="124"/>
        <v>5.6000000000000005</v>
      </c>
      <c r="R942" s="101">
        <f t="shared" ca="1" si="125"/>
        <v>0.3734545388401499</v>
      </c>
      <c r="S942" s="13"/>
      <c r="T942" s="101">
        <f t="shared" ca="1" si="126"/>
        <v>0</v>
      </c>
      <c r="U942" s="101">
        <f t="shared" si="127"/>
        <v>0</v>
      </c>
      <c r="V942" s="101">
        <f t="shared" ca="1" si="128"/>
        <v>-79.039171567704628</v>
      </c>
    </row>
    <row r="943" spans="2:22" x14ac:dyDescent="0.3">
      <c r="B943" s="13">
        <v>2023</v>
      </c>
      <c r="C943" s="13">
        <v>2</v>
      </c>
      <c r="D943" s="13">
        <v>6</v>
      </c>
      <c r="E943" s="83" t="s">
        <v>136</v>
      </c>
      <c r="F943" s="13">
        <v>2</v>
      </c>
      <c r="G943" s="13">
        <v>16</v>
      </c>
      <c r="H943" s="13" t="s">
        <v>71</v>
      </c>
      <c r="I943" s="13" t="s">
        <v>54</v>
      </c>
      <c r="J943" s="13"/>
      <c r="K943" s="13" t="s">
        <v>27</v>
      </c>
      <c r="L943" s="12">
        <f t="shared" ca="1" si="121"/>
        <v>1.1179109582632143</v>
      </c>
      <c r="M943" s="101">
        <f t="shared" ca="1" si="122"/>
        <v>9.7381223574308604E-2</v>
      </c>
      <c r="N943" s="101">
        <f t="shared" ca="1" si="129"/>
        <v>55.729332991903661</v>
      </c>
      <c r="O943" s="101">
        <f t="shared" ca="1" si="123"/>
        <v>0.31508320358648695</v>
      </c>
      <c r="Q943" s="12">
        <f t="shared" ca="1" si="124"/>
        <v>5.6000000000000005</v>
      </c>
      <c r="R943" s="101">
        <f t="shared" ca="1" si="125"/>
        <v>0.379408837383019</v>
      </c>
      <c r="S943" s="13"/>
      <c r="T943" s="101">
        <f t="shared" ca="1" si="126"/>
        <v>0</v>
      </c>
      <c r="U943" s="101">
        <f t="shared" ca="1" si="127"/>
        <v>0.22069425501046291</v>
      </c>
      <c r="V943" s="101">
        <f t="shared" ca="1" si="128"/>
        <v>-79.577294987460206</v>
      </c>
    </row>
    <row r="944" spans="2:22" x14ac:dyDescent="0.3">
      <c r="B944" s="13">
        <v>2023</v>
      </c>
      <c r="C944" s="13">
        <v>2</v>
      </c>
      <c r="D944" s="13">
        <v>6</v>
      </c>
      <c r="E944" s="83" t="s">
        <v>136</v>
      </c>
      <c r="F944" s="13">
        <v>2</v>
      </c>
      <c r="G944" s="13">
        <v>17</v>
      </c>
      <c r="H944" s="13" t="s">
        <v>71</v>
      </c>
      <c r="I944" s="13" t="s">
        <v>54</v>
      </c>
      <c r="J944" s="13"/>
      <c r="K944" s="13" t="s">
        <v>27</v>
      </c>
      <c r="L944" s="12">
        <f t="shared" ca="1" si="121"/>
        <v>1.9657693589717005</v>
      </c>
      <c r="M944" s="101">
        <f t="shared" ca="1" si="122"/>
        <v>0.17123816886002485</v>
      </c>
      <c r="N944" s="101">
        <f t="shared" ca="1" si="129"/>
        <v>56.117408626187327</v>
      </c>
      <c r="O944" s="101">
        <f t="shared" ca="1" si="123"/>
        <v>0.55405209382617371</v>
      </c>
      <c r="Q944" s="12">
        <f t="shared" ca="1" si="124"/>
        <v>0.71604519564760938</v>
      </c>
      <c r="R944" s="101">
        <f t="shared" ca="1" si="125"/>
        <v>0</v>
      </c>
      <c r="S944" s="13"/>
      <c r="T944" s="101">
        <f t="shared" ca="1" si="126"/>
        <v>0.1088634718671616</v>
      </c>
      <c r="U944" s="101">
        <f t="shared" ca="1" si="127"/>
        <v>0.38807563428366326</v>
      </c>
      <c r="V944" s="101">
        <f t="shared" ca="1" si="128"/>
        <v>-79.080355881309373</v>
      </c>
    </row>
    <row r="945" spans="2:22" x14ac:dyDescent="0.3">
      <c r="B945" s="13">
        <v>2023</v>
      </c>
      <c r="C945" s="13">
        <v>2</v>
      </c>
      <c r="D945" s="13">
        <v>6</v>
      </c>
      <c r="E945" s="83" t="s">
        <v>136</v>
      </c>
      <c r="F945" s="13">
        <v>2</v>
      </c>
      <c r="G945" s="13">
        <v>18</v>
      </c>
      <c r="H945" s="13" t="s">
        <v>71</v>
      </c>
      <c r="I945" s="13" t="s">
        <v>54</v>
      </c>
      <c r="J945" s="13"/>
      <c r="K945" s="13" t="s">
        <v>27</v>
      </c>
      <c r="L945" s="12">
        <f t="shared" ca="1" si="121"/>
        <v>1.5080477562043442</v>
      </c>
      <c r="M945" s="101">
        <f t="shared" ca="1" si="122"/>
        <v>0.13136604004296043</v>
      </c>
      <c r="N945" s="101">
        <f t="shared" ca="1" si="129"/>
        <v>56.415122387391335</v>
      </c>
      <c r="O945" s="101">
        <f t="shared" ca="1" si="123"/>
        <v>0.42504326008619436</v>
      </c>
      <c r="Q945" s="12">
        <f t="shared" ca="1" si="124"/>
        <v>5.6000000000000005</v>
      </c>
      <c r="R945" s="101">
        <f t="shared" ca="1" si="125"/>
        <v>0.34638375743730232</v>
      </c>
      <c r="S945" s="13"/>
      <c r="T945" s="101">
        <f t="shared" ca="1" si="126"/>
        <v>0</v>
      </c>
      <c r="U945" s="101">
        <f t="shared" ca="1" si="127"/>
        <v>0.29771376120400761</v>
      </c>
      <c r="V945" s="101">
        <f t="shared" ca="1" si="128"/>
        <v>-79.475409634979982</v>
      </c>
    </row>
    <row r="946" spans="2:22" x14ac:dyDescent="0.3">
      <c r="B946" s="13">
        <v>2023</v>
      </c>
      <c r="C946" s="13">
        <v>2</v>
      </c>
      <c r="D946" s="13">
        <v>6</v>
      </c>
      <c r="E946" s="83" t="s">
        <v>136</v>
      </c>
      <c r="F946" s="13">
        <v>2</v>
      </c>
      <c r="G946" s="13">
        <v>19</v>
      </c>
      <c r="H946" s="13" t="s">
        <v>71</v>
      </c>
      <c r="I946" s="13" t="s">
        <v>54</v>
      </c>
      <c r="J946" s="13"/>
      <c r="K946" s="13" t="s">
        <v>27</v>
      </c>
      <c r="L946" s="12">
        <f t="shared" ca="1" si="121"/>
        <v>1.9431375442389511</v>
      </c>
      <c r="M946" s="101">
        <f t="shared" ca="1" si="122"/>
        <v>0.16926671147865505</v>
      </c>
      <c r="N946" s="101">
        <f t="shared" ca="1" si="129"/>
        <v>56.798730124249843</v>
      </c>
      <c r="O946" s="101">
        <f t="shared" ca="1" si="123"/>
        <v>0.54767331684374831</v>
      </c>
      <c r="Q946" s="12">
        <f t="shared" ca="1" si="124"/>
        <v>0</v>
      </c>
      <c r="R946" s="101">
        <f t="shared" ca="1" si="125"/>
        <v>0</v>
      </c>
      <c r="S946" s="13"/>
      <c r="T946" s="101">
        <f t="shared" ca="1" si="126"/>
        <v>0.16926671147865505</v>
      </c>
      <c r="U946" s="101">
        <f t="shared" ca="1" si="127"/>
        <v>0.3836077368585063</v>
      </c>
      <c r="V946" s="101">
        <f t="shared" ca="1" si="128"/>
        <v>-78.922535186642818</v>
      </c>
    </row>
    <row r="947" spans="2:22" x14ac:dyDescent="0.3">
      <c r="B947" s="13">
        <v>2023</v>
      </c>
      <c r="C947" s="13">
        <v>2</v>
      </c>
      <c r="D947" s="13">
        <v>6</v>
      </c>
      <c r="E947" s="83" t="s">
        <v>136</v>
      </c>
      <c r="F947" s="13">
        <v>2</v>
      </c>
      <c r="G947" s="13">
        <v>20</v>
      </c>
      <c r="H947" s="13" t="s">
        <v>69</v>
      </c>
      <c r="I947" s="13" t="s">
        <v>54</v>
      </c>
      <c r="J947" s="13"/>
      <c r="K947" s="13" t="s">
        <v>27</v>
      </c>
      <c r="L947" s="12">
        <f t="shared" ca="1" si="121"/>
        <v>1.8420515588010535</v>
      </c>
      <c r="M947" s="101">
        <f t="shared" ca="1" si="122"/>
        <v>9.7020855602051495E-2</v>
      </c>
      <c r="N947" s="101">
        <f t="shared" ca="1" si="129"/>
        <v>56.798730124249843</v>
      </c>
      <c r="O947" s="101">
        <f t="shared" ca="1" si="123"/>
        <v>0.19875736319463366</v>
      </c>
      <c r="Q947" s="12">
        <f t="shared" ca="1" si="124"/>
        <v>0</v>
      </c>
      <c r="R947" s="101">
        <f t="shared" ca="1" si="125"/>
        <v>0</v>
      </c>
      <c r="S947" s="13"/>
      <c r="T947" s="101">
        <f t="shared" ca="1" si="126"/>
        <v>9.7020855602051495E-2</v>
      </c>
      <c r="U947" s="101">
        <f t="shared" si="127"/>
        <v>0</v>
      </c>
      <c r="V947" s="101">
        <f t="shared" ca="1" si="128"/>
        <v>-78.825514331040765</v>
      </c>
    </row>
    <row r="948" spans="2:22" x14ac:dyDescent="0.3">
      <c r="B948" s="13">
        <v>2023</v>
      </c>
      <c r="C948" s="13">
        <v>2</v>
      </c>
      <c r="D948" s="13">
        <v>6</v>
      </c>
      <c r="E948" s="83" t="s">
        <v>136</v>
      </c>
      <c r="F948" s="13">
        <v>2</v>
      </c>
      <c r="G948" s="13">
        <v>21</v>
      </c>
      <c r="H948" s="13" t="s">
        <v>69</v>
      </c>
      <c r="I948" s="13" t="s">
        <v>54</v>
      </c>
      <c r="J948" s="13"/>
      <c r="K948" s="13" t="s">
        <v>27</v>
      </c>
      <c r="L948" s="12">
        <f t="shared" ca="1" si="121"/>
        <v>1.4681507088629189</v>
      </c>
      <c r="M948" s="101">
        <f t="shared" ca="1" si="122"/>
        <v>7.7327497835809944E-2</v>
      </c>
      <c r="N948" s="101">
        <f t="shared" ca="1" si="129"/>
        <v>56.798730124249843</v>
      </c>
      <c r="O948" s="101">
        <f t="shared" ca="1" si="123"/>
        <v>0.15841346148630894</v>
      </c>
      <c r="Q948" s="12">
        <f t="shared" ca="1" si="124"/>
        <v>0</v>
      </c>
      <c r="R948" s="101">
        <f t="shared" ca="1" si="125"/>
        <v>0</v>
      </c>
      <c r="S948" s="13"/>
      <c r="T948" s="101">
        <f t="shared" ca="1" si="126"/>
        <v>7.7327497835809944E-2</v>
      </c>
      <c r="U948" s="101">
        <f t="shared" si="127"/>
        <v>0</v>
      </c>
      <c r="V948" s="101">
        <f t="shared" ca="1" si="128"/>
        <v>-78.748186833204954</v>
      </c>
    </row>
    <row r="949" spans="2:22" x14ac:dyDescent="0.3">
      <c r="B949" s="13">
        <v>2023</v>
      </c>
      <c r="C949" s="13">
        <v>2</v>
      </c>
      <c r="D949" s="13">
        <v>6</v>
      </c>
      <c r="E949" s="83" t="s">
        <v>136</v>
      </c>
      <c r="F949" s="13">
        <v>2</v>
      </c>
      <c r="G949" s="13">
        <v>22</v>
      </c>
      <c r="H949" s="13" t="s">
        <v>69</v>
      </c>
      <c r="I949" s="13" t="s">
        <v>54</v>
      </c>
      <c r="J949" s="13"/>
      <c r="K949" s="13" t="s">
        <v>27</v>
      </c>
      <c r="L949" s="12">
        <f t="shared" ca="1" si="121"/>
        <v>1.500819448033418</v>
      </c>
      <c r="M949" s="101">
        <f t="shared" ca="1" si="122"/>
        <v>7.9048160327920128E-2</v>
      </c>
      <c r="N949" s="101">
        <f t="shared" ca="1" si="129"/>
        <v>56.798730124249843</v>
      </c>
      <c r="O949" s="101">
        <f t="shared" ca="1" si="123"/>
        <v>0.16193841844280579</v>
      </c>
      <c r="Q949" s="12">
        <f t="shared" ca="1" si="124"/>
        <v>0</v>
      </c>
      <c r="R949" s="101">
        <f t="shared" ca="1" si="125"/>
        <v>0</v>
      </c>
      <c r="S949" s="13"/>
      <c r="T949" s="101">
        <f t="shared" ca="1" si="126"/>
        <v>7.9048160327920128E-2</v>
      </c>
      <c r="U949" s="101">
        <f t="shared" si="127"/>
        <v>0</v>
      </c>
      <c r="V949" s="101">
        <f t="shared" ca="1" si="128"/>
        <v>-78.66913867287704</v>
      </c>
    </row>
    <row r="950" spans="2:22" x14ac:dyDescent="0.3">
      <c r="B950" s="13">
        <v>2023</v>
      </c>
      <c r="C950" s="13">
        <v>2</v>
      </c>
      <c r="D950" s="13">
        <v>6</v>
      </c>
      <c r="E950" s="83" t="s">
        <v>136</v>
      </c>
      <c r="F950" s="13">
        <v>2</v>
      </c>
      <c r="G950" s="13">
        <v>23</v>
      </c>
      <c r="H950" s="13" t="s">
        <v>69</v>
      </c>
      <c r="I950" s="13" t="s">
        <v>54</v>
      </c>
      <c r="J950" s="13"/>
      <c r="K950" s="13" t="s">
        <v>27</v>
      </c>
      <c r="L950" s="12">
        <f t="shared" ca="1" si="121"/>
        <v>1.8990875711158637</v>
      </c>
      <c r="M950" s="101">
        <f t="shared" ca="1" si="122"/>
        <v>0.10002494237067254</v>
      </c>
      <c r="N950" s="101">
        <f t="shared" ca="1" si="129"/>
        <v>56.798730124249843</v>
      </c>
      <c r="O950" s="101">
        <f t="shared" ca="1" si="123"/>
        <v>0.20491154892340169</v>
      </c>
      <c r="Q950" s="12">
        <f t="shared" ca="1" si="124"/>
        <v>0</v>
      </c>
      <c r="R950" s="101">
        <f t="shared" ca="1" si="125"/>
        <v>0</v>
      </c>
      <c r="S950" s="13"/>
      <c r="T950" s="101">
        <f t="shared" ca="1" si="126"/>
        <v>0.10002494237067254</v>
      </c>
      <c r="U950" s="101">
        <f t="shared" si="127"/>
        <v>0</v>
      </c>
      <c r="V950" s="101">
        <f t="shared" ca="1" si="128"/>
        <v>-78.569113730506373</v>
      </c>
    </row>
    <row r="951" spans="2:22" x14ac:dyDescent="0.3">
      <c r="B951" s="13">
        <v>2023</v>
      </c>
      <c r="C951" s="13">
        <v>2</v>
      </c>
      <c r="D951" s="13">
        <v>7</v>
      </c>
      <c r="E951" s="83" t="s">
        <v>137</v>
      </c>
      <c r="F951" s="13">
        <v>3</v>
      </c>
      <c r="G951" s="13">
        <v>0</v>
      </c>
      <c r="H951" s="13" t="s">
        <v>69</v>
      </c>
      <c r="I951" s="13" t="s">
        <v>54</v>
      </c>
      <c r="J951" s="13"/>
      <c r="K951" s="13" t="s">
        <v>27</v>
      </c>
      <c r="L951" s="12">
        <f t="shared" ca="1" si="121"/>
        <v>1.5444845129979667</v>
      </c>
      <c r="M951" s="101">
        <f t="shared" ca="1" si="122"/>
        <v>8.1347999299602916E-2</v>
      </c>
      <c r="N951" s="101">
        <f t="shared" ca="1" si="129"/>
        <v>56.798730124249843</v>
      </c>
      <c r="O951" s="101">
        <f t="shared" ca="1" si="123"/>
        <v>0.1666498789524806</v>
      </c>
      <c r="Q951" s="12">
        <f t="shared" ca="1" si="124"/>
        <v>0</v>
      </c>
      <c r="R951" s="101">
        <f t="shared" ca="1" si="125"/>
        <v>0</v>
      </c>
      <c r="S951" s="13"/>
      <c r="T951" s="101">
        <f t="shared" ca="1" si="126"/>
        <v>8.1347999299602916E-2</v>
      </c>
      <c r="U951" s="101">
        <f t="shared" si="127"/>
        <v>0</v>
      </c>
      <c r="V951" s="101">
        <f t="shared" ca="1" si="128"/>
        <v>-78.487765731206764</v>
      </c>
    </row>
    <row r="952" spans="2:22" x14ac:dyDescent="0.3">
      <c r="B952" s="13">
        <v>2023</v>
      </c>
      <c r="C952" s="13">
        <v>2</v>
      </c>
      <c r="D952" s="13">
        <v>7</v>
      </c>
      <c r="E952" s="83" t="s">
        <v>137</v>
      </c>
      <c r="F952" s="13">
        <v>3</v>
      </c>
      <c r="G952" s="13">
        <v>1</v>
      </c>
      <c r="H952" s="13" t="s">
        <v>69</v>
      </c>
      <c r="I952" s="13" t="s">
        <v>54</v>
      </c>
      <c r="J952" s="13"/>
      <c r="K952" s="13" t="s">
        <v>27</v>
      </c>
      <c r="L952" s="12">
        <f t="shared" ca="1" si="121"/>
        <v>0.86105225153958742</v>
      </c>
      <c r="M952" s="101">
        <f t="shared" ca="1" si="122"/>
        <v>4.5351622088590074E-2</v>
      </c>
      <c r="N952" s="101">
        <f t="shared" ca="1" si="129"/>
        <v>56.798730124249843</v>
      </c>
      <c r="O952" s="101">
        <f t="shared" ca="1" si="123"/>
        <v>9.2907537941121485E-2</v>
      </c>
      <c r="Q952" s="12">
        <f t="shared" ca="1" si="124"/>
        <v>0</v>
      </c>
      <c r="R952" s="101">
        <f t="shared" ca="1" si="125"/>
        <v>0</v>
      </c>
      <c r="S952" s="13"/>
      <c r="T952" s="101">
        <f t="shared" ca="1" si="126"/>
        <v>4.5351622088590074E-2</v>
      </c>
      <c r="U952" s="101">
        <f t="shared" si="127"/>
        <v>0</v>
      </c>
      <c r="V952" s="101">
        <f t="shared" ca="1" si="128"/>
        <v>-78.442414109118175</v>
      </c>
    </row>
    <row r="953" spans="2:22" x14ac:dyDescent="0.3">
      <c r="B953" s="13">
        <v>2023</v>
      </c>
      <c r="C953" s="13">
        <v>2</v>
      </c>
      <c r="D953" s="13">
        <v>7</v>
      </c>
      <c r="E953" s="83" t="s">
        <v>137</v>
      </c>
      <c r="F953" s="13">
        <v>3</v>
      </c>
      <c r="G953" s="13">
        <v>2</v>
      </c>
      <c r="H953" s="13" t="s">
        <v>69</v>
      </c>
      <c r="I953" s="13" t="s">
        <v>54</v>
      </c>
      <c r="J953" s="13"/>
      <c r="K953" s="13" t="s">
        <v>27</v>
      </c>
      <c r="L953" s="12">
        <f t="shared" ca="1" si="121"/>
        <v>0.85975729278239466</v>
      </c>
      <c r="M953" s="101">
        <f t="shared" ca="1" si="122"/>
        <v>4.5283416610848726E-2</v>
      </c>
      <c r="N953" s="101">
        <f t="shared" ca="1" si="129"/>
        <v>56.798730124249843</v>
      </c>
      <c r="O953" s="101">
        <f t="shared" ca="1" si="123"/>
        <v>9.2767811891220381E-2</v>
      </c>
      <c r="Q953" s="12">
        <f t="shared" ca="1" si="124"/>
        <v>0</v>
      </c>
      <c r="R953" s="101">
        <f t="shared" ca="1" si="125"/>
        <v>0</v>
      </c>
      <c r="S953" s="13"/>
      <c r="T953" s="101">
        <f t="shared" ca="1" si="126"/>
        <v>4.5283416610848726E-2</v>
      </c>
      <c r="U953" s="101">
        <f t="shared" si="127"/>
        <v>0</v>
      </c>
      <c r="V953" s="101">
        <f t="shared" ca="1" si="128"/>
        <v>-78.397130692507332</v>
      </c>
    </row>
    <row r="954" spans="2:22" x14ac:dyDescent="0.3">
      <c r="B954" s="13">
        <v>2023</v>
      </c>
      <c r="C954" s="13">
        <v>2</v>
      </c>
      <c r="D954" s="13">
        <v>7</v>
      </c>
      <c r="E954" s="83" t="s">
        <v>137</v>
      </c>
      <c r="F954" s="13">
        <v>3</v>
      </c>
      <c r="G954" s="13">
        <v>3</v>
      </c>
      <c r="H954" s="13" t="s">
        <v>69</v>
      </c>
      <c r="I954" s="13" t="s">
        <v>54</v>
      </c>
      <c r="J954" s="13"/>
      <c r="K954" s="13" t="s">
        <v>27</v>
      </c>
      <c r="L954" s="12">
        <f t="shared" ca="1" si="121"/>
        <v>0.85457771262446813</v>
      </c>
      <c r="M954" s="101">
        <f t="shared" ca="1" si="122"/>
        <v>4.5010608123930741E-2</v>
      </c>
      <c r="N954" s="101">
        <f t="shared" ca="1" si="129"/>
        <v>56.798730124249843</v>
      </c>
      <c r="O954" s="101">
        <f t="shared" ca="1" si="123"/>
        <v>9.2208935192180111E-2</v>
      </c>
      <c r="Q954" s="12">
        <f t="shared" ca="1" si="124"/>
        <v>0</v>
      </c>
      <c r="R954" s="101">
        <f t="shared" ca="1" si="125"/>
        <v>0</v>
      </c>
      <c r="S954" s="13"/>
      <c r="T954" s="101">
        <f t="shared" ca="1" si="126"/>
        <v>4.5010608123930741E-2</v>
      </c>
      <c r="U954" s="101">
        <f t="shared" si="127"/>
        <v>0</v>
      </c>
      <c r="V954" s="101">
        <f t="shared" ca="1" si="128"/>
        <v>-78.352120084383401</v>
      </c>
    </row>
    <row r="955" spans="2:22" x14ac:dyDescent="0.3">
      <c r="B955" s="13">
        <v>2023</v>
      </c>
      <c r="C955" s="13">
        <v>2</v>
      </c>
      <c r="D955" s="13">
        <v>7</v>
      </c>
      <c r="E955" s="83" t="s">
        <v>137</v>
      </c>
      <c r="F955" s="13">
        <v>3</v>
      </c>
      <c r="G955" s="13">
        <v>4</v>
      </c>
      <c r="H955" s="13" t="s">
        <v>69</v>
      </c>
      <c r="I955" s="13" t="s">
        <v>54</v>
      </c>
      <c r="J955" s="13"/>
      <c r="K955" s="13" t="s">
        <v>27</v>
      </c>
      <c r="L955" s="12">
        <f t="shared" ca="1" si="121"/>
        <v>0.90258327122798077</v>
      </c>
      <c r="M955" s="101">
        <f t="shared" ca="1" si="122"/>
        <v>4.7539060895577745E-2</v>
      </c>
      <c r="N955" s="101">
        <f t="shared" ca="1" si="129"/>
        <v>56.798730124249843</v>
      </c>
      <c r="O955" s="101">
        <f t="shared" ca="1" si="123"/>
        <v>9.7388734965499116E-2</v>
      </c>
      <c r="Q955" s="12">
        <f t="shared" ca="1" si="124"/>
        <v>0</v>
      </c>
      <c r="R955" s="101">
        <f t="shared" ca="1" si="125"/>
        <v>0</v>
      </c>
      <c r="S955" s="13"/>
      <c r="T955" s="101">
        <f t="shared" ca="1" si="126"/>
        <v>4.7539060895577745E-2</v>
      </c>
      <c r="U955" s="101">
        <f t="shared" si="127"/>
        <v>0</v>
      </c>
      <c r="V955" s="101">
        <f t="shared" ca="1" si="128"/>
        <v>-78.304581023487827</v>
      </c>
    </row>
    <row r="956" spans="2:22" x14ac:dyDescent="0.3">
      <c r="B956" s="13">
        <v>2023</v>
      </c>
      <c r="C956" s="13">
        <v>2</v>
      </c>
      <c r="D956" s="13">
        <v>7</v>
      </c>
      <c r="E956" s="83" t="s">
        <v>137</v>
      </c>
      <c r="F956" s="13">
        <v>3</v>
      </c>
      <c r="G956" s="13">
        <v>5</v>
      </c>
      <c r="H956" s="13" t="s">
        <v>69</v>
      </c>
      <c r="I956" s="13" t="s">
        <v>54</v>
      </c>
      <c r="J956" s="13"/>
      <c r="K956" s="13" t="s">
        <v>27</v>
      </c>
      <c r="L956" s="12">
        <f t="shared" ca="1" si="121"/>
        <v>0.80132988902476243</v>
      </c>
      <c r="M956" s="101">
        <f t="shared" ca="1" si="122"/>
        <v>4.2206045254934238E-2</v>
      </c>
      <c r="N956" s="101">
        <f t="shared" ca="1" si="129"/>
        <v>56.798730124249843</v>
      </c>
      <c r="O956" s="101">
        <f t="shared" ca="1" si="123"/>
        <v>8.6463495025771858E-2</v>
      </c>
      <c r="Q956" s="12">
        <f t="shared" ca="1" si="124"/>
        <v>0</v>
      </c>
      <c r="R956" s="101">
        <f t="shared" ca="1" si="125"/>
        <v>0</v>
      </c>
      <c r="S956" s="13"/>
      <c r="T956" s="101">
        <f t="shared" ca="1" si="126"/>
        <v>4.2206045254934238E-2</v>
      </c>
      <c r="U956" s="101">
        <f t="shared" si="127"/>
        <v>0</v>
      </c>
      <c r="V956" s="101">
        <f t="shared" ca="1" si="128"/>
        <v>-78.262374978232899</v>
      </c>
    </row>
    <row r="957" spans="2:22" x14ac:dyDescent="0.3">
      <c r="B957" s="13">
        <v>2023</v>
      </c>
      <c r="C957" s="13">
        <v>2</v>
      </c>
      <c r="D957" s="13">
        <v>7</v>
      </c>
      <c r="E957" s="83" t="s">
        <v>137</v>
      </c>
      <c r="F957" s="13">
        <v>3</v>
      </c>
      <c r="G957" s="13">
        <v>6</v>
      </c>
      <c r="H957" s="13" t="s">
        <v>69</v>
      </c>
      <c r="I957" s="13" t="s">
        <v>54</v>
      </c>
      <c r="J957" s="13"/>
      <c r="K957" s="13" t="s">
        <v>27</v>
      </c>
      <c r="L957" s="12">
        <f t="shared" ca="1" si="121"/>
        <v>0.95589880884405243</v>
      </c>
      <c r="M957" s="101">
        <f t="shared" ca="1" si="122"/>
        <v>5.0347190261816242E-2</v>
      </c>
      <c r="N957" s="101">
        <f t="shared" ca="1" si="129"/>
        <v>56.798730124249843</v>
      </c>
      <c r="O957" s="101">
        <f t="shared" ca="1" si="123"/>
        <v>0.10314148147427325</v>
      </c>
      <c r="Q957" s="12">
        <f t="shared" ca="1" si="124"/>
        <v>0</v>
      </c>
      <c r="R957" s="101">
        <f t="shared" ca="1" si="125"/>
        <v>0</v>
      </c>
      <c r="S957" s="13"/>
      <c r="T957" s="101">
        <f t="shared" ca="1" si="126"/>
        <v>5.0347190261816242E-2</v>
      </c>
      <c r="U957" s="101">
        <f t="shared" si="127"/>
        <v>0</v>
      </c>
      <c r="V957" s="101">
        <f t="shared" ca="1" si="128"/>
        <v>-78.212027787971081</v>
      </c>
    </row>
    <row r="958" spans="2:22" x14ac:dyDescent="0.3">
      <c r="B958" s="13">
        <v>2023</v>
      </c>
      <c r="C958" s="13">
        <v>2</v>
      </c>
      <c r="D958" s="13">
        <v>7</v>
      </c>
      <c r="E958" s="83" t="s">
        <v>137</v>
      </c>
      <c r="F958" s="13">
        <v>3</v>
      </c>
      <c r="G958" s="13">
        <v>7</v>
      </c>
      <c r="H958" s="13" t="s">
        <v>69</v>
      </c>
      <c r="I958" s="13" t="s">
        <v>54</v>
      </c>
      <c r="J958" s="13"/>
      <c r="K958" s="13" t="s">
        <v>27</v>
      </c>
      <c r="L958" s="12">
        <f t="shared" ca="1" si="121"/>
        <v>0.96534727381692242</v>
      </c>
      <c r="M958" s="101">
        <f t="shared" ca="1" si="122"/>
        <v>5.0844840911937306E-2</v>
      </c>
      <c r="N958" s="101">
        <f t="shared" ca="1" si="129"/>
        <v>56.798730124249843</v>
      </c>
      <c r="O958" s="101">
        <f t="shared" ca="1" si="123"/>
        <v>0.10416097084484592</v>
      </c>
      <c r="Q958" s="12">
        <f t="shared" ca="1" si="124"/>
        <v>5.6000000000000005</v>
      </c>
      <c r="R958" s="101">
        <f t="shared" ca="1" si="125"/>
        <v>0.39232335327139756</v>
      </c>
      <c r="S958" s="13"/>
      <c r="T958" s="101">
        <f t="shared" ca="1" si="126"/>
        <v>0</v>
      </c>
      <c r="U958" s="101">
        <f t="shared" si="127"/>
        <v>0</v>
      </c>
      <c r="V958" s="101">
        <f t="shared" ca="1" si="128"/>
        <v>-78.996674494513869</v>
      </c>
    </row>
    <row r="959" spans="2:22" x14ac:dyDescent="0.3">
      <c r="B959" s="13">
        <v>2023</v>
      </c>
      <c r="C959" s="13">
        <v>2</v>
      </c>
      <c r="D959" s="13">
        <v>7</v>
      </c>
      <c r="E959" s="83" t="s">
        <v>137</v>
      </c>
      <c r="F959" s="13">
        <v>3</v>
      </c>
      <c r="G959" s="13">
        <v>8</v>
      </c>
      <c r="H959" s="13" t="s">
        <v>69</v>
      </c>
      <c r="I959" s="13" t="s">
        <v>54</v>
      </c>
      <c r="J959" s="13"/>
      <c r="K959" s="13" t="s">
        <v>27</v>
      </c>
      <c r="L959" s="12">
        <f t="shared" ca="1" si="121"/>
        <v>0.9119477266247239</v>
      </c>
      <c r="M959" s="101">
        <f t="shared" ca="1" si="122"/>
        <v>4.8032286761324212E-2</v>
      </c>
      <c r="N959" s="101">
        <f t="shared" ca="1" si="129"/>
        <v>56.798730124249843</v>
      </c>
      <c r="O959" s="101">
        <f t="shared" ca="1" si="123"/>
        <v>9.8399159702807701E-2</v>
      </c>
      <c r="Q959" s="12">
        <f t="shared" ca="1" si="124"/>
        <v>0</v>
      </c>
      <c r="R959" s="101">
        <f t="shared" ca="1" si="125"/>
        <v>0</v>
      </c>
      <c r="S959" s="13"/>
      <c r="T959" s="101">
        <f t="shared" ca="1" si="126"/>
        <v>4.8032286761324212E-2</v>
      </c>
      <c r="U959" s="101">
        <f t="shared" si="127"/>
        <v>0</v>
      </c>
      <c r="V959" s="101">
        <f t="shared" ca="1" si="128"/>
        <v>-78.948642207752542</v>
      </c>
    </row>
    <row r="960" spans="2:22" x14ac:dyDescent="0.3">
      <c r="B960" s="13">
        <v>2023</v>
      </c>
      <c r="C960" s="13">
        <v>2</v>
      </c>
      <c r="D960" s="13">
        <v>7</v>
      </c>
      <c r="E960" s="83" t="s">
        <v>137</v>
      </c>
      <c r="F960" s="13">
        <v>3</v>
      </c>
      <c r="G960" s="13">
        <v>9</v>
      </c>
      <c r="H960" s="13" t="s">
        <v>69</v>
      </c>
      <c r="I960" s="13" t="s">
        <v>54</v>
      </c>
      <c r="J960" s="13"/>
      <c r="K960" s="13" t="s">
        <v>27</v>
      </c>
      <c r="L960" s="12">
        <f t="shared" ref="L960:L1023" ca="1" si="130">IF(K960="Weekday",_xlfn.NORM.INV(RAND(),VLOOKUP(G960,$J$5:$N$28,4),VLOOKUP(G960,$J$5:$N$28,5)),_xlfn.NORM.INV(RAND(),VLOOKUP(G960,$P$5:$T$28,4),VLOOKUP(G960,$P$5:$T$28,5)))*VLOOKUP(C960,$P$32:$R$43,3)</f>
        <v>1.5969533994931477</v>
      </c>
      <c r="M960" s="101">
        <f t="shared" ref="M960:M1023" ca="1" si="131">IF(I960="Winter",VLOOKUP(G960,$J$40:$L$43,3),VLOOKUP(G960,$J$40:$L$43,2))*L960</f>
        <v>8.4111535551304101E-2</v>
      </c>
      <c r="N960" s="101">
        <f t="shared" ca="1" si="129"/>
        <v>56.798730124249843</v>
      </c>
      <c r="O960" s="101">
        <f t="shared" ref="O960:O1023" ca="1" si="132">IF(I960="Winter",VLOOKUP(G960,$J$46:$L$49,3),VLOOKUP(G960,$J$46:$L$49,2))*L960</f>
        <v>0.17231127180531064</v>
      </c>
      <c r="Q960" s="12">
        <f t="shared" ref="Q960:Q1023" ca="1" si="133">MIN(MAX(AND(IF(G960&gt;=VLOOKUP(C960,$O$46:$T$57,5),1,0),IF(G960&lt;=VLOOKUP(C960,$O$46:$T$57,6),1,0))*$G$50*_xlfn.NORM.INV(RAND(),VLOOKUP(C960,$B$4:$F$15,4),VLOOKUP(C960,$B$4:$F$15,4)),0),0.2)*$G$51</f>
        <v>5.6000000000000005</v>
      </c>
      <c r="R960" s="101">
        <f t="shared" ref="R960:R1023" ca="1" si="134">MAX(Q960-L960,0)*$G$52</f>
        <v>0.33885789473290506</v>
      </c>
      <c r="S960" s="13"/>
      <c r="T960" s="101">
        <f t="shared" ref="T960:T1023" ca="1" si="135">MAX(L960-Q960,0)*IF(I960="Winter",VLOOKUP(G960,$J$40:$L$43,3),VLOOKUP(G960,$J$40:$L$43,2))</f>
        <v>0</v>
      </c>
      <c r="U960" s="101">
        <f t="shared" si="127"/>
        <v>0</v>
      </c>
      <c r="V960" s="101">
        <f t="shared" ca="1" si="128"/>
        <v>-79.626357997218363</v>
      </c>
    </row>
    <row r="961" spans="2:22" x14ac:dyDescent="0.3">
      <c r="B961" s="13">
        <v>2023</v>
      </c>
      <c r="C961" s="13">
        <v>2</v>
      </c>
      <c r="D961" s="13">
        <v>7</v>
      </c>
      <c r="E961" s="83" t="s">
        <v>137</v>
      </c>
      <c r="F961" s="13">
        <v>3</v>
      </c>
      <c r="G961" s="13">
        <v>10</v>
      </c>
      <c r="H961" s="13" t="s">
        <v>70</v>
      </c>
      <c r="I961" s="13" t="s">
        <v>54</v>
      </c>
      <c r="J961" s="13"/>
      <c r="K961" s="13" t="s">
        <v>27</v>
      </c>
      <c r="L961" s="12">
        <f t="shared" ca="1" si="130"/>
        <v>1.0781649356046319</v>
      </c>
      <c r="M961" s="101">
        <f t="shared" ca="1" si="131"/>
        <v>3.4134701861242643E-2</v>
      </c>
      <c r="N961" s="101">
        <f t="shared" ca="1" si="129"/>
        <v>56.798730124249843</v>
      </c>
      <c r="O961" s="101">
        <f t="shared" ca="1" si="132"/>
        <v>3.4134701861242643E-2</v>
      </c>
      <c r="Q961" s="12">
        <f t="shared" ca="1" si="133"/>
        <v>5.6000000000000005</v>
      </c>
      <c r="R961" s="101">
        <f t="shared" ca="1" si="134"/>
        <v>0.38277333820106796</v>
      </c>
      <c r="S961" s="13"/>
      <c r="T961" s="101">
        <f t="shared" ca="1" si="135"/>
        <v>0</v>
      </c>
      <c r="U961" s="101">
        <f t="shared" ref="U961:U1024" si="136">IF(H961="On-Peak",IF(I961="Winter",((L961*$D$48)/60),((L961*$D$47)/60)),0)</f>
        <v>0</v>
      </c>
      <c r="V961" s="101">
        <f t="shared" ref="V961:V1024" ca="1" si="137">V960+MAX(T961-R961,0)-MAX(R961-T961,0)+MAX(U961-R961,0)-MAX(R961-U961,0)</f>
        <v>-80.391904673620488</v>
      </c>
    </row>
    <row r="962" spans="2:22" x14ac:dyDescent="0.3">
      <c r="B962" s="13">
        <v>2023</v>
      </c>
      <c r="C962" s="13">
        <v>2</v>
      </c>
      <c r="D962" s="13">
        <v>7</v>
      </c>
      <c r="E962" s="83" t="s">
        <v>137</v>
      </c>
      <c r="F962" s="13">
        <v>3</v>
      </c>
      <c r="G962" s="13">
        <v>11</v>
      </c>
      <c r="H962" s="13" t="s">
        <v>70</v>
      </c>
      <c r="I962" s="13" t="s">
        <v>54</v>
      </c>
      <c r="J962" s="13"/>
      <c r="K962" s="13" t="s">
        <v>27</v>
      </c>
      <c r="L962" s="12">
        <f t="shared" ca="1" si="130"/>
        <v>1.256495412181204</v>
      </c>
      <c r="M962" s="101">
        <f t="shared" ca="1" si="131"/>
        <v>3.9780644749656917E-2</v>
      </c>
      <c r="N962" s="101">
        <f t="shared" ca="1" si="129"/>
        <v>56.798730124249843</v>
      </c>
      <c r="O962" s="101">
        <f t="shared" ca="1" si="132"/>
        <v>3.9780644749656917E-2</v>
      </c>
      <c r="Q962" s="12">
        <f t="shared" ca="1" si="133"/>
        <v>5.6000000000000005</v>
      </c>
      <c r="R962" s="101">
        <f t="shared" ca="1" si="134"/>
        <v>0.36767766335886115</v>
      </c>
      <c r="S962" s="13"/>
      <c r="T962" s="101">
        <f t="shared" ca="1" si="135"/>
        <v>0</v>
      </c>
      <c r="U962" s="101">
        <f t="shared" si="136"/>
        <v>0</v>
      </c>
      <c r="V962" s="101">
        <f t="shared" ca="1" si="137"/>
        <v>-81.127260000338211</v>
      </c>
    </row>
    <row r="963" spans="2:22" x14ac:dyDescent="0.3">
      <c r="B963" s="13">
        <v>2023</v>
      </c>
      <c r="C963" s="13">
        <v>2</v>
      </c>
      <c r="D963" s="13">
        <v>7</v>
      </c>
      <c r="E963" s="83" t="s">
        <v>137</v>
      </c>
      <c r="F963" s="13">
        <v>3</v>
      </c>
      <c r="G963" s="13">
        <v>12</v>
      </c>
      <c r="H963" s="13" t="s">
        <v>70</v>
      </c>
      <c r="I963" s="13" t="s">
        <v>54</v>
      </c>
      <c r="J963" s="13"/>
      <c r="K963" s="13" t="s">
        <v>27</v>
      </c>
      <c r="L963" s="12">
        <f t="shared" ca="1" si="130"/>
        <v>0.77506871448294978</v>
      </c>
      <c r="M963" s="101">
        <f t="shared" ca="1" si="131"/>
        <v>2.453867550053019E-2</v>
      </c>
      <c r="N963" s="101">
        <f t="shared" ca="1" si="129"/>
        <v>56.798730124249843</v>
      </c>
      <c r="O963" s="101">
        <f t="shared" ca="1" si="132"/>
        <v>2.453867550053019E-2</v>
      </c>
      <c r="Q963" s="12">
        <f t="shared" ca="1" si="133"/>
        <v>5.6000000000000005</v>
      </c>
      <c r="R963" s="101">
        <f t="shared" ca="1" si="134"/>
        <v>0.4084304333190184</v>
      </c>
      <c r="S963" s="13"/>
      <c r="T963" s="101">
        <f t="shared" ca="1" si="135"/>
        <v>0</v>
      </c>
      <c r="U963" s="101">
        <f t="shared" si="136"/>
        <v>0</v>
      </c>
      <c r="V963" s="101">
        <f t="shared" ca="1" si="137"/>
        <v>-81.944120866976235</v>
      </c>
    </row>
    <row r="964" spans="2:22" x14ac:dyDescent="0.3">
      <c r="B964" s="13">
        <v>2023</v>
      </c>
      <c r="C964" s="13">
        <v>2</v>
      </c>
      <c r="D964" s="13">
        <v>7</v>
      </c>
      <c r="E964" s="83" t="s">
        <v>137</v>
      </c>
      <c r="F964" s="13">
        <v>3</v>
      </c>
      <c r="G964" s="13">
        <v>13</v>
      </c>
      <c r="H964" s="13" t="s">
        <v>70</v>
      </c>
      <c r="I964" s="13" t="s">
        <v>54</v>
      </c>
      <c r="J964" s="13"/>
      <c r="K964" s="13" t="s">
        <v>27</v>
      </c>
      <c r="L964" s="12">
        <f t="shared" ca="1" si="130"/>
        <v>1.3504621854449455</v>
      </c>
      <c r="M964" s="101">
        <f t="shared" ca="1" si="131"/>
        <v>4.2755632791186972E-2</v>
      </c>
      <c r="N964" s="101">
        <f t="shared" ca="1" si="129"/>
        <v>56.798730124249843</v>
      </c>
      <c r="O964" s="101">
        <f t="shared" ca="1" si="132"/>
        <v>4.2755632791186972E-2</v>
      </c>
      <c r="Q964" s="12">
        <f t="shared" ca="1" si="133"/>
        <v>0</v>
      </c>
      <c r="R964" s="101">
        <f t="shared" ca="1" si="134"/>
        <v>0</v>
      </c>
      <c r="S964" s="13"/>
      <c r="T964" s="101">
        <f t="shared" ca="1" si="135"/>
        <v>4.2755632791186972E-2</v>
      </c>
      <c r="U964" s="101">
        <f t="shared" si="136"/>
        <v>0</v>
      </c>
      <c r="V964" s="101">
        <f t="shared" ca="1" si="137"/>
        <v>-81.90136523418505</v>
      </c>
    </row>
    <row r="965" spans="2:22" x14ac:dyDescent="0.3">
      <c r="B965" s="13">
        <v>2023</v>
      </c>
      <c r="C965" s="13">
        <v>2</v>
      </c>
      <c r="D965" s="13">
        <v>7</v>
      </c>
      <c r="E965" s="83" t="s">
        <v>137</v>
      </c>
      <c r="F965" s="13">
        <v>3</v>
      </c>
      <c r="G965" s="13">
        <v>14</v>
      </c>
      <c r="H965" s="13" t="s">
        <v>70</v>
      </c>
      <c r="I965" s="13" t="s">
        <v>54</v>
      </c>
      <c r="J965" s="13"/>
      <c r="K965" s="13" t="s">
        <v>27</v>
      </c>
      <c r="L965" s="12">
        <f t="shared" ca="1" si="130"/>
        <v>1.3229800270018346</v>
      </c>
      <c r="M965" s="101">
        <f t="shared" ca="1" si="131"/>
        <v>4.1885547654878084E-2</v>
      </c>
      <c r="N965" s="101">
        <f t="shared" ca="1" si="129"/>
        <v>56.798730124249843</v>
      </c>
      <c r="O965" s="101">
        <f t="shared" ca="1" si="132"/>
        <v>4.1885547654878084E-2</v>
      </c>
      <c r="Q965" s="12">
        <f t="shared" ca="1" si="133"/>
        <v>5.3142782661454699</v>
      </c>
      <c r="R965" s="101">
        <f t="shared" ca="1" si="134"/>
        <v>0.33786339594350873</v>
      </c>
      <c r="S965" s="13"/>
      <c r="T965" s="101">
        <f t="shared" ca="1" si="135"/>
        <v>0</v>
      </c>
      <c r="U965" s="101">
        <f t="shared" si="136"/>
        <v>0</v>
      </c>
      <c r="V965" s="101">
        <f t="shared" ca="1" si="137"/>
        <v>-82.57709202607208</v>
      </c>
    </row>
    <row r="966" spans="2:22" x14ac:dyDescent="0.3">
      <c r="B966" s="13">
        <v>2023</v>
      </c>
      <c r="C966" s="13">
        <v>2</v>
      </c>
      <c r="D966" s="13">
        <v>7</v>
      </c>
      <c r="E966" s="83" t="s">
        <v>137</v>
      </c>
      <c r="F966" s="13">
        <v>3</v>
      </c>
      <c r="G966" s="13">
        <v>15</v>
      </c>
      <c r="H966" s="13" t="s">
        <v>70</v>
      </c>
      <c r="I966" s="13" t="s">
        <v>54</v>
      </c>
      <c r="J966" s="13"/>
      <c r="K966" s="13" t="s">
        <v>27</v>
      </c>
      <c r="L966" s="12">
        <f t="shared" ca="1" si="130"/>
        <v>0.93472473102975384</v>
      </c>
      <c r="M966" s="101">
        <f t="shared" ca="1" si="131"/>
        <v>2.9593384984402008E-2</v>
      </c>
      <c r="N966" s="101">
        <f t="shared" ca="1" si="129"/>
        <v>56.798730124249843</v>
      </c>
      <c r="O966" s="101">
        <f t="shared" ca="1" si="132"/>
        <v>2.9593384984402008E-2</v>
      </c>
      <c r="Q966" s="12">
        <f t="shared" ca="1" si="133"/>
        <v>5.6000000000000005</v>
      </c>
      <c r="R966" s="101">
        <f t="shared" ca="1" si="134"/>
        <v>0.39491555151833135</v>
      </c>
      <c r="S966" s="13"/>
      <c r="T966" s="101">
        <f t="shared" ca="1" si="135"/>
        <v>0</v>
      </c>
      <c r="U966" s="101">
        <f t="shared" si="136"/>
        <v>0</v>
      </c>
      <c r="V966" s="101">
        <f t="shared" ca="1" si="137"/>
        <v>-83.366923129108756</v>
      </c>
    </row>
    <row r="967" spans="2:22" x14ac:dyDescent="0.3">
      <c r="B967" s="13">
        <v>2023</v>
      </c>
      <c r="C967" s="13">
        <v>2</v>
      </c>
      <c r="D967" s="13">
        <v>7</v>
      </c>
      <c r="E967" s="83" t="s">
        <v>137</v>
      </c>
      <c r="F967" s="13">
        <v>3</v>
      </c>
      <c r="G967" s="13">
        <v>16</v>
      </c>
      <c r="H967" s="13" t="s">
        <v>71</v>
      </c>
      <c r="I967" s="13" t="s">
        <v>54</v>
      </c>
      <c r="J967" s="13"/>
      <c r="K967" s="13" t="s">
        <v>27</v>
      </c>
      <c r="L967" s="12">
        <f t="shared" ca="1" si="130"/>
        <v>1.3800485209479993</v>
      </c>
      <c r="M967" s="101">
        <f t="shared" ca="1" si="131"/>
        <v>0.12021602665978023</v>
      </c>
      <c r="N967" s="101">
        <f t="shared" ca="1" si="129"/>
        <v>57.071174703093661</v>
      </c>
      <c r="O967" s="101">
        <f t="shared" ca="1" si="132"/>
        <v>0.38896667562919363</v>
      </c>
      <c r="Q967" s="12">
        <f t="shared" ca="1" si="133"/>
        <v>5.6000000000000005</v>
      </c>
      <c r="R967" s="101">
        <f t="shared" ca="1" si="134"/>
        <v>0.35721889270175194</v>
      </c>
      <c r="S967" s="13"/>
      <c r="T967" s="101">
        <f t="shared" ca="1" si="135"/>
        <v>0</v>
      </c>
      <c r="U967" s="101">
        <f t="shared" ca="1" si="136"/>
        <v>0.27244457884381756</v>
      </c>
      <c r="V967" s="101">
        <f t="shared" ca="1" si="137"/>
        <v>-83.808916335668442</v>
      </c>
    </row>
    <row r="968" spans="2:22" x14ac:dyDescent="0.3">
      <c r="B968" s="13">
        <v>2023</v>
      </c>
      <c r="C968" s="13">
        <v>2</v>
      </c>
      <c r="D968" s="13">
        <v>7</v>
      </c>
      <c r="E968" s="83" t="s">
        <v>137</v>
      </c>
      <c r="F968" s="13">
        <v>3</v>
      </c>
      <c r="G968" s="13">
        <v>17</v>
      </c>
      <c r="H968" s="13" t="s">
        <v>71</v>
      </c>
      <c r="I968" s="13" t="s">
        <v>54</v>
      </c>
      <c r="J968" s="13"/>
      <c r="K968" s="13" t="s">
        <v>27</v>
      </c>
      <c r="L968" s="12">
        <f t="shared" ca="1" si="130"/>
        <v>1.9032459463786087</v>
      </c>
      <c r="M968" s="101">
        <f t="shared" ca="1" si="131"/>
        <v>0.16579175438904062</v>
      </c>
      <c r="N968" s="101">
        <f t="shared" ca="1" si="129"/>
        <v>57.446907173674568</v>
      </c>
      <c r="O968" s="101">
        <f t="shared" ca="1" si="132"/>
        <v>0.53642986998681086</v>
      </c>
      <c r="Q968" s="12">
        <f t="shared" ca="1" si="133"/>
        <v>5.6000000000000005</v>
      </c>
      <c r="R968" s="101">
        <f t="shared" ca="1" si="134"/>
        <v>0.31293023063905084</v>
      </c>
      <c r="S968" s="13"/>
      <c r="T968" s="101">
        <f t="shared" ca="1" si="135"/>
        <v>0</v>
      </c>
      <c r="U968" s="101">
        <f t="shared" ca="1" si="136"/>
        <v>0.37573247058091036</v>
      </c>
      <c r="V968" s="101">
        <f t="shared" ca="1" si="137"/>
        <v>-84.059044326365637</v>
      </c>
    </row>
    <row r="969" spans="2:22" x14ac:dyDescent="0.3">
      <c r="B969" s="13">
        <v>2023</v>
      </c>
      <c r="C969" s="13">
        <v>2</v>
      </c>
      <c r="D969" s="13">
        <v>7</v>
      </c>
      <c r="E969" s="83" t="s">
        <v>137</v>
      </c>
      <c r="F969" s="13">
        <v>3</v>
      </c>
      <c r="G969" s="13">
        <v>18</v>
      </c>
      <c r="H969" s="13" t="s">
        <v>71</v>
      </c>
      <c r="I969" s="13" t="s">
        <v>54</v>
      </c>
      <c r="J969" s="13"/>
      <c r="K969" s="13" t="s">
        <v>27</v>
      </c>
      <c r="L969" s="12">
        <f t="shared" ca="1" si="130"/>
        <v>1.1969864414509801</v>
      </c>
      <c r="M969" s="101">
        <f t="shared" ca="1" si="131"/>
        <v>0.10426948891479489</v>
      </c>
      <c r="N969" s="101">
        <f t="shared" ca="1" si="129"/>
        <v>57.683212246991012</v>
      </c>
      <c r="O969" s="101">
        <f t="shared" ca="1" si="132"/>
        <v>0.33737062852295874</v>
      </c>
      <c r="Q969" s="12">
        <f t="shared" ca="1" si="133"/>
        <v>2.4159995856262979</v>
      </c>
      <c r="R969" s="101">
        <f t="shared" ca="1" si="134"/>
        <v>0.10318946265444065</v>
      </c>
      <c r="S969" s="13"/>
      <c r="T969" s="101">
        <f t="shared" ca="1" si="135"/>
        <v>0</v>
      </c>
      <c r="U969" s="101">
        <f t="shared" ca="1" si="136"/>
        <v>0.23630507331644768</v>
      </c>
      <c r="V969" s="101">
        <f t="shared" ca="1" si="137"/>
        <v>-84.029118178358075</v>
      </c>
    </row>
    <row r="970" spans="2:22" x14ac:dyDescent="0.3">
      <c r="B970" s="13">
        <v>2023</v>
      </c>
      <c r="C970" s="13">
        <v>2</v>
      </c>
      <c r="D970" s="13">
        <v>7</v>
      </c>
      <c r="E970" s="83" t="s">
        <v>137</v>
      </c>
      <c r="F970" s="13">
        <v>3</v>
      </c>
      <c r="G970" s="13">
        <v>19</v>
      </c>
      <c r="H970" s="13" t="s">
        <v>71</v>
      </c>
      <c r="I970" s="13" t="s">
        <v>54</v>
      </c>
      <c r="J970" s="13"/>
      <c r="K970" s="13" t="s">
        <v>27</v>
      </c>
      <c r="L970" s="12">
        <f t="shared" ca="1" si="130"/>
        <v>1.2516398077573323</v>
      </c>
      <c r="M970" s="101">
        <f t="shared" ca="1" si="131"/>
        <v>0.10903034365374123</v>
      </c>
      <c r="N970" s="101">
        <f t="shared" ca="1" si="129"/>
        <v>57.930306805705769</v>
      </c>
      <c r="O970" s="101">
        <f t="shared" ca="1" si="132"/>
        <v>0.35277467981640409</v>
      </c>
      <c r="Q970" s="12">
        <f t="shared" ca="1" si="133"/>
        <v>0</v>
      </c>
      <c r="R970" s="101">
        <f t="shared" ca="1" si="134"/>
        <v>0</v>
      </c>
      <c r="S970" s="13"/>
      <c r="T970" s="101">
        <f t="shared" ca="1" si="135"/>
        <v>0.10903034365374123</v>
      </c>
      <c r="U970" s="101">
        <f t="shared" ca="1" si="136"/>
        <v>0.24709455871476002</v>
      </c>
      <c r="V970" s="101">
        <f t="shared" ca="1" si="137"/>
        <v>-83.672993275989569</v>
      </c>
    </row>
    <row r="971" spans="2:22" x14ac:dyDescent="0.3">
      <c r="B971" s="13">
        <v>2023</v>
      </c>
      <c r="C971" s="13">
        <v>2</v>
      </c>
      <c r="D971" s="13">
        <v>7</v>
      </c>
      <c r="E971" s="83" t="s">
        <v>137</v>
      </c>
      <c r="F971" s="13">
        <v>3</v>
      </c>
      <c r="G971" s="13">
        <v>20</v>
      </c>
      <c r="H971" s="13" t="s">
        <v>69</v>
      </c>
      <c r="I971" s="13" t="s">
        <v>54</v>
      </c>
      <c r="J971" s="13"/>
      <c r="K971" s="13" t="s">
        <v>27</v>
      </c>
      <c r="L971" s="12">
        <f t="shared" ca="1" si="130"/>
        <v>1.1428491864135977</v>
      </c>
      <c r="M971" s="101">
        <f t="shared" ca="1" si="131"/>
        <v>6.019386664840419E-2</v>
      </c>
      <c r="N971" s="101">
        <f t="shared" ca="1" si="129"/>
        <v>57.930306805705769</v>
      </c>
      <c r="O971" s="101">
        <f t="shared" ca="1" si="132"/>
        <v>0.12331342721402719</v>
      </c>
      <c r="Q971" s="12">
        <f t="shared" ca="1" si="133"/>
        <v>0</v>
      </c>
      <c r="R971" s="101">
        <f t="shared" ca="1" si="134"/>
        <v>0</v>
      </c>
      <c r="S971" s="13"/>
      <c r="T971" s="101">
        <f t="shared" ca="1" si="135"/>
        <v>6.019386664840419E-2</v>
      </c>
      <c r="U971" s="101">
        <f t="shared" si="136"/>
        <v>0</v>
      </c>
      <c r="V971" s="101">
        <f t="shared" ca="1" si="137"/>
        <v>-83.612799409341164</v>
      </c>
    </row>
    <row r="972" spans="2:22" x14ac:dyDescent="0.3">
      <c r="B972" s="13">
        <v>2023</v>
      </c>
      <c r="C972" s="13">
        <v>2</v>
      </c>
      <c r="D972" s="13">
        <v>7</v>
      </c>
      <c r="E972" s="83" t="s">
        <v>137</v>
      </c>
      <c r="F972" s="13">
        <v>3</v>
      </c>
      <c r="G972" s="13">
        <v>21</v>
      </c>
      <c r="H972" s="13" t="s">
        <v>69</v>
      </c>
      <c r="I972" s="13" t="s">
        <v>54</v>
      </c>
      <c r="J972" s="13"/>
      <c r="K972" s="13" t="s">
        <v>27</v>
      </c>
      <c r="L972" s="12">
        <f t="shared" ca="1" si="130"/>
        <v>1.2848914087918824</v>
      </c>
      <c r="M972" s="101">
        <f t="shared" ca="1" si="131"/>
        <v>6.767523050106844E-2</v>
      </c>
      <c r="N972" s="101">
        <f t="shared" ca="1" si="129"/>
        <v>57.930306805705769</v>
      </c>
      <c r="O972" s="101">
        <f t="shared" ca="1" si="132"/>
        <v>0.1386397830086441</v>
      </c>
      <c r="Q972" s="12">
        <f t="shared" ca="1" si="133"/>
        <v>0</v>
      </c>
      <c r="R972" s="101">
        <f t="shared" ca="1" si="134"/>
        <v>0</v>
      </c>
      <c r="S972" s="13"/>
      <c r="T972" s="101">
        <f t="shared" ca="1" si="135"/>
        <v>6.767523050106844E-2</v>
      </c>
      <c r="U972" s="101">
        <f t="shared" si="136"/>
        <v>0</v>
      </c>
      <c r="V972" s="101">
        <f t="shared" ca="1" si="137"/>
        <v>-83.545124178840098</v>
      </c>
    </row>
    <row r="973" spans="2:22" x14ac:dyDescent="0.3">
      <c r="B973" s="13">
        <v>2023</v>
      </c>
      <c r="C973" s="13">
        <v>2</v>
      </c>
      <c r="D973" s="13">
        <v>7</v>
      </c>
      <c r="E973" s="83" t="s">
        <v>137</v>
      </c>
      <c r="F973" s="13">
        <v>3</v>
      </c>
      <c r="G973" s="13">
        <v>22</v>
      </c>
      <c r="H973" s="13" t="s">
        <v>69</v>
      </c>
      <c r="I973" s="13" t="s">
        <v>54</v>
      </c>
      <c r="J973" s="13"/>
      <c r="K973" s="13" t="s">
        <v>27</v>
      </c>
      <c r="L973" s="12">
        <f t="shared" ca="1" si="130"/>
        <v>1.5476827837466014</v>
      </c>
      <c r="M973" s="101">
        <f t="shared" ca="1" si="131"/>
        <v>8.1516452219933491E-2</v>
      </c>
      <c r="N973" s="101">
        <f t="shared" ca="1" si="129"/>
        <v>57.930306805705769</v>
      </c>
      <c r="O973" s="101">
        <f t="shared" ca="1" si="132"/>
        <v>0.16699497236625829</v>
      </c>
      <c r="Q973" s="12">
        <f t="shared" ca="1" si="133"/>
        <v>0</v>
      </c>
      <c r="R973" s="101">
        <f t="shared" ca="1" si="134"/>
        <v>0</v>
      </c>
      <c r="S973" s="13"/>
      <c r="T973" s="101">
        <f t="shared" ca="1" si="135"/>
        <v>8.1516452219933491E-2</v>
      </c>
      <c r="U973" s="101">
        <f t="shared" si="136"/>
        <v>0</v>
      </c>
      <c r="V973" s="101">
        <f t="shared" ca="1" si="137"/>
        <v>-83.463607726620168</v>
      </c>
    </row>
    <row r="974" spans="2:22" x14ac:dyDescent="0.3">
      <c r="B974" s="13">
        <v>2023</v>
      </c>
      <c r="C974" s="13">
        <v>2</v>
      </c>
      <c r="D974" s="13">
        <v>7</v>
      </c>
      <c r="E974" s="83" t="s">
        <v>137</v>
      </c>
      <c r="F974" s="13">
        <v>3</v>
      </c>
      <c r="G974" s="13">
        <v>23</v>
      </c>
      <c r="H974" s="13" t="s">
        <v>69</v>
      </c>
      <c r="I974" s="13" t="s">
        <v>54</v>
      </c>
      <c r="J974" s="13"/>
      <c r="K974" s="13" t="s">
        <v>27</v>
      </c>
      <c r="L974" s="12">
        <f t="shared" ca="1" si="130"/>
        <v>1.5062496069930027</v>
      </c>
      <c r="M974" s="101">
        <f t="shared" ca="1" si="131"/>
        <v>7.933416680032146E-2</v>
      </c>
      <c r="N974" s="101">
        <f t="shared" ca="1" si="129"/>
        <v>57.930306805705769</v>
      </c>
      <c r="O974" s="101">
        <f t="shared" ca="1" si="132"/>
        <v>0.16252433259454499</v>
      </c>
      <c r="Q974" s="12">
        <f t="shared" ca="1" si="133"/>
        <v>0</v>
      </c>
      <c r="R974" s="101">
        <f t="shared" ca="1" si="134"/>
        <v>0</v>
      </c>
      <c r="S974" s="13"/>
      <c r="T974" s="101">
        <f t="shared" ca="1" si="135"/>
        <v>7.933416680032146E-2</v>
      </c>
      <c r="U974" s="101">
        <f t="shared" si="136"/>
        <v>0</v>
      </c>
      <c r="V974" s="101">
        <f t="shared" ca="1" si="137"/>
        <v>-83.384273559819846</v>
      </c>
    </row>
    <row r="975" spans="2:22" x14ac:dyDescent="0.3">
      <c r="B975" s="13">
        <v>2023</v>
      </c>
      <c r="C975" s="13">
        <v>2</v>
      </c>
      <c r="D975" s="13">
        <v>8</v>
      </c>
      <c r="E975" s="83" t="s">
        <v>138</v>
      </c>
      <c r="F975" s="13">
        <v>4</v>
      </c>
      <c r="G975" s="13">
        <v>0</v>
      </c>
      <c r="H975" s="13" t="s">
        <v>69</v>
      </c>
      <c r="I975" s="13" t="s">
        <v>54</v>
      </c>
      <c r="J975" s="13"/>
      <c r="K975" s="13" t="s">
        <v>27</v>
      </c>
      <c r="L975" s="12">
        <f t="shared" ca="1" si="130"/>
        <v>1.6124838025195984</v>
      </c>
      <c r="M975" s="101">
        <f t="shared" ca="1" si="131"/>
        <v>8.4929521878707254E-2</v>
      </c>
      <c r="N975" s="101">
        <f t="shared" ca="1" si="129"/>
        <v>57.930306805705769</v>
      </c>
      <c r="O975" s="101">
        <f t="shared" ca="1" si="132"/>
        <v>0.17398700229186467</v>
      </c>
      <c r="Q975" s="12">
        <f t="shared" ca="1" si="133"/>
        <v>0</v>
      </c>
      <c r="R975" s="101">
        <f t="shared" ca="1" si="134"/>
        <v>0</v>
      </c>
      <c r="S975" s="13"/>
      <c r="T975" s="101">
        <f t="shared" ca="1" si="135"/>
        <v>8.4929521878707254E-2</v>
      </c>
      <c r="U975" s="101">
        <f t="shared" si="136"/>
        <v>0</v>
      </c>
      <c r="V975" s="101">
        <f t="shared" ca="1" si="137"/>
        <v>-83.29934403794114</v>
      </c>
    </row>
    <row r="976" spans="2:22" x14ac:dyDescent="0.3">
      <c r="B976" s="13">
        <v>2023</v>
      </c>
      <c r="C976" s="13">
        <v>2</v>
      </c>
      <c r="D976" s="13">
        <v>8</v>
      </c>
      <c r="E976" s="83" t="s">
        <v>138</v>
      </c>
      <c r="F976" s="13">
        <v>4</v>
      </c>
      <c r="G976" s="13">
        <v>1</v>
      </c>
      <c r="H976" s="13" t="s">
        <v>69</v>
      </c>
      <c r="I976" s="13" t="s">
        <v>54</v>
      </c>
      <c r="J976" s="13"/>
      <c r="K976" s="13" t="s">
        <v>27</v>
      </c>
      <c r="L976" s="12">
        <f t="shared" ca="1" si="130"/>
        <v>0.83200430871523368</v>
      </c>
      <c r="M976" s="101">
        <f t="shared" ca="1" si="131"/>
        <v>4.382166694003136E-2</v>
      </c>
      <c r="N976" s="101">
        <f t="shared" ref="N976:N1039" ca="1" si="138">IF(H976="On-Peak",IF(I976="Winter",((L976*$D$48)/60)+N975,((L976*$D$47)/60)+N975),N975)</f>
        <v>57.930306805705769</v>
      </c>
      <c r="O976" s="101">
        <f t="shared" ca="1" si="132"/>
        <v>8.9773264910373712E-2</v>
      </c>
      <c r="Q976" s="12">
        <f t="shared" ca="1" si="133"/>
        <v>0</v>
      </c>
      <c r="R976" s="101">
        <f t="shared" ca="1" si="134"/>
        <v>0</v>
      </c>
      <c r="S976" s="13"/>
      <c r="T976" s="101">
        <f t="shared" ca="1" si="135"/>
        <v>4.382166694003136E-2</v>
      </c>
      <c r="U976" s="101">
        <f t="shared" si="136"/>
        <v>0</v>
      </c>
      <c r="V976" s="101">
        <f t="shared" ca="1" si="137"/>
        <v>-83.255522371001106</v>
      </c>
    </row>
    <row r="977" spans="2:22" x14ac:dyDescent="0.3">
      <c r="B977" s="13">
        <v>2023</v>
      </c>
      <c r="C977" s="13">
        <v>2</v>
      </c>
      <c r="D977" s="13">
        <v>8</v>
      </c>
      <c r="E977" s="83" t="s">
        <v>138</v>
      </c>
      <c r="F977" s="13">
        <v>4</v>
      </c>
      <c r="G977" s="13">
        <v>2</v>
      </c>
      <c r="H977" s="13" t="s">
        <v>69</v>
      </c>
      <c r="I977" s="13" t="s">
        <v>54</v>
      </c>
      <c r="J977" s="13"/>
      <c r="K977" s="13" t="s">
        <v>27</v>
      </c>
      <c r="L977" s="12">
        <f t="shared" ca="1" si="130"/>
        <v>0.85588139334522106</v>
      </c>
      <c r="M977" s="101">
        <f t="shared" ca="1" si="131"/>
        <v>4.5079272987492792E-2</v>
      </c>
      <c r="N977" s="101">
        <f t="shared" ca="1" si="138"/>
        <v>57.930306805705769</v>
      </c>
      <c r="O977" s="101">
        <f t="shared" ca="1" si="132"/>
        <v>9.2349602341949347E-2</v>
      </c>
      <c r="Q977" s="12">
        <f t="shared" ca="1" si="133"/>
        <v>0</v>
      </c>
      <c r="R977" s="101">
        <f t="shared" ca="1" si="134"/>
        <v>0</v>
      </c>
      <c r="S977" s="13"/>
      <c r="T977" s="101">
        <f t="shared" ca="1" si="135"/>
        <v>4.5079272987492792E-2</v>
      </c>
      <c r="U977" s="101">
        <f t="shared" si="136"/>
        <v>0</v>
      </c>
      <c r="V977" s="101">
        <f t="shared" ca="1" si="137"/>
        <v>-83.210443098013613</v>
      </c>
    </row>
    <row r="978" spans="2:22" x14ac:dyDescent="0.3">
      <c r="B978" s="13">
        <v>2023</v>
      </c>
      <c r="C978" s="13">
        <v>2</v>
      </c>
      <c r="D978" s="13">
        <v>8</v>
      </c>
      <c r="E978" s="83" t="s">
        <v>138</v>
      </c>
      <c r="F978" s="13">
        <v>4</v>
      </c>
      <c r="G978" s="13">
        <v>3</v>
      </c>
      <c r="H978" s="13" t="s">
        <v>69</v>
      </c>
      <c r="I978" s="13" t="s">
        <v>54</v>
      </c>
      <c r="J978" s="13"/>
      <c r="K978" s="13" t="s">
        <v>27</v>
      </c>
      <c r="L978" s="12">
        <f t="shared" ca="1" si="130"/>
        <v>0.87559820918284126</v>
      </c>
      <c r="M978" s="101">
        <f t="shared" ca="1" si="131"/>
        <v>4.611775767766025E-2</v>
      </c>
      <c r="N978" s="101">
        <f t="shared" ca="1" si="138"/>
        <v>57.930306805705769</v>
      </c>
      <c r="O978" s="101">
        <f t="shared" ca="1" si="132"/>
        <v>9.4477046770828563E-2</v>
      </c>
      <c r="Q978" s="12">
        <f t="shared" ca="1" si="133"/>
        <v>0</v>
      </c>
      <c r="R978" s="101">
        <f t="shared" ca="1" si="134"/>
        <v>0</v>
      </c>
      <c r="S978" s="13"/>
      <c r="T978" s="101">
        <f t="shared" ca="1" si="135"/>
        <v>4.611775767766025E-2</v>
      </c>
      <c r="U978" s="101">
        <f t="shared" si="136"/>
        <v>0</v>
      </c>
      <c r="V978" s="101">
        <f t="shared" ca="1" si="137"/>
        <v>-83.164325340335949</v>
      </c>
    </row>
    <row r="979" spans="2:22" x14ac:dyDescent="0.3">
      <c r="B979" s="13">
        <v>2023</v>
      </c>
      <c r="C979" s="13">
        <v>2</v>
      </c>
      <c r="D979" s="13">
        <v>8</v>
      </c>
      <c r="E979" s="83" t="s">
        <v>138</v>
      </c>
      <c r="F979" s="13">
        <v>4</v>
      </c>
      <c r="G979" s="13">
        <v>4</v>
      </c>
      <c r="H979" s="13" t="s">
        <v>69</v>
      </c>
      <c r="I979" s="13" t="s">
        <v>54</v>
      </c>
      <c r="J979" s="13"/>
      <c r="K979" s="13" t="s">
        <v>27</v>
      </c>
      <c r="L979" s="12">
        <f t="shared" ca="1" si="130"/>
        <v>0.87653063747414106</v>
      </c>
      <c r="M979" s="101">
        <f t="shared" ca="1" si="131"/>
        <v>4.6166868675763008E-2</v>
      </c>
      <c r="N979" s="101">
        <f t="shared" ca="1" si="138"/>
        <v>57.930306805705769</v>
      </c>
      <c r="O979" s="101">
        <f t="shared" ca="1" si="132"/>
        <v>9.4577655783459821E-2</v>
      </c>
      <c r="Q979" s="12">
        <f t="shared" ca="1" si="133"/>
        <v>0</v>
      </c>
      <c r="R979" s="101">
        <f t="shared" ca="1" si="134"/>
        <v>0</v>
      </c>
      <c r="S979" s="13"/>
      <c r="T979" s="101">
        <f t="shared" ca="1" si="135"/>
        <v>4.6166868675763008E-2</v>
      </c>
      <c r="U979" s="101">
        <f t="shared" si="136"/>
        <v>0</v>
      </c>
      <c r="V979" s="101">
        <f t="shared" ca="1" si="137"/>
        <v>-83.11815847166018</v>
      </c>
    </row>
    <row r="980" spans="2:22" x14ac:dyDescent="0.3">
      <c r="B980" s="13">
        <v>2023</v>
      </c>
      <c r="C980" s="13">
        <v>2</v>
      </c>
      <c r="D980" s="13">
        <v>8</v>
      </c>
      <c r="E980" s="83" t="s">
        <v>138</v>
      </c>
      <c r="F980" s="13">
        <v>4</v>
      </c>
      <c r="G980" s="13">
        <v>5</v>
      </c>
      <c r="H980" s="13" t="s">
        <v>69</v>
      </c>
      <c r="I980" s="13" t="s">
        <v>54</v>
      </c>
      <c r="J980" s="13"/>
      <c r="K980" s="13" t="s">
        <v>27</v>
      </c>
      <c r="L980" s="12">
        <f t="shared" ca="1" si="130"/>
        <v>0.96281488263982951</v>
      </c>
      <c r="M980" s="101">
        <f t="shared" ca="1" si="131"/>
        <v>5.071145986863982E-2</v>
      </c>
      <c r="N980" s="101">
        <f t="shared" ca="1" si="138"/>
        <v>57.930306805705769</v>
      </c>
      <c r="O980" s="101">
        <f t="shared" ca="1" si="132"/>
        <v>0.1038877258368376</v>
      </c>
      <c r="Q980" s="12">
        <f t="shared" ca="1" si="133"/>
        <v>0</v>
      </c>
      <c r="R980" s="101">
        <f t="shared" ca="1" si="134"/>
        <v>0</v>
      </c>
      <c r="S980" s="13"/>
      <c r="T980" s="101">
        <f t="shared" ca="1" si="135"/>
        <v>5.071145986863982E-2</v>
      </c>
      <c r="U980" s="101">
        <f t="shared" si="136"/>
        <v>0</v>
      </c>
      <c r="V980" s="101">
        <f t="shared" ca="1" si="137"/>
        <v>-83.067447011791543</v>
      </c>
    </row>
    <row r="981" spans="2:22" x14ac:dyDescent="0.3">
      <c r="B981" s="13">
        <v>2023</v>
      </c>
      <c r="C981" s="13">
        <v>2</v>
      </c>
      <c r="D981" s="13">
        <v>8</v>
      </c>
      <c r="E981" s="83" t="s">
        <v>138</v>
      </c>
      <c r="F981" s="13">
        <v>4</v>
      </c>
      <c r="G981" s="13">
        <v>6</v>
      </c>
      <c r="H981" s="13" t="s">
        <v>69</v>
      </c>
      <c r="I981" s="13" t="s">
        <v>54</v>
      </c>
      <c r="J981" s="13"/>
      <c r="K981" s="13" t="s">
        <v>27</v>
      </c>
      <c r="L981" s="12">
        <f t="shared" ca="1" si="130"/>
        <v>0.75975830411309053</v>
      </c>
      <c r="M981" s="101">
        <f t="shared" ca="1" si="131"/>
        <v>4.0016469877636476E-2</v>
      </c>
      <c r="N981" s="101">
        <f t="shared" ca="1" si="138"/>
        <v>57.930306805705769</v>
      </c>
      <c r="O981" s="101">
        <f t="shared" ca="1" si="132"/>
        <v>8.1977921013802468E-2</v>
      </c>
      <c r="Q981" s="12">
        <f t="shared" ca="1" si="133"/>
        <v>0</v>
      </c>
      <c r="R981" s="101">
        <f t="shared" ca="1" si="134"/>
        <v>0</v>
      </c>
      <c r="S981" s="13"/>
      <c r="T981" s="101">
        <f t="shared" ca="1" si="135"/>
        <v>4.0016469877636476E-2</v>
      </c>
      <c r="U981" s="101">
        <f t="shared" si="136"/>
        <v>0</v>
      </c>
      <c r="V981" s="101">
        <f t="shared" ca="1" si="137"/>
        <v>-83.027430541913901</v>
      </c>
    </row>
    <row r="982" spans="2:22" x14ac:dyDescent="0.3">
      <c r="B982" s="13">
        <v>2023</v>
      </c>
      <c r="C982" s="13">
        <v>2</v>
      </c>
      <c r="D982" s="13">
        <v>8</v>
      </c>
      <c r="E982" s="83" t="s">
        <v>138</v>
      </c>
      <c r="F982" s="13">
        <v>4</v>
      </c>
      <c r="G982" s="13">
        <v>7</v>
      </c>
      <c r="H982" s="13" t="s">
        <v>69</v>
      </c>
      <c r="I982" s="13" t="s">
        <v>54</v>
      </c>
      <c r="J982" s="13"/>
      <c r="K982" s="13" t="s">
        <v>27</v>
      </c>
      <c r="L982" s="12">
        <f t="shared" ca="1" si="130"/>
        <v>0.85792556621557803</v>
      </c>
      <c r="M982" s="101">
        <f t="shared" ca="1" si="131"/>
        <v>4.5186939572574497E-2</v>
      </c>
      <c r="N982" s="101">
        <f t="shared" ca="1" si="138"/>
        <v>57.930306805705769</v>
      </c>
      <c r="O982" s="101">
        <f t="shared" ca="1" si="132"/>
        <v>9.257016859466087E-2</v>
      </c>
      <c r="Q982" s="12">
        <f t="shared" ca="1" si="133"/>
        <v>5.6000000000000005</v>
      </c>
      <c r="R982" s="101">
        <f t="shared" ca="1" si="134"/>
        <v>0.40141660081985137</v>
      </c>
      <c r="S982" s="13"/>
      <c r="T982" s="101">
        <f t="shared" ca="1" si="135"/>
        <v>0</v>
      </c>
      <c r="U982" s="101">
        <f t="shared" si="136"/>
        <v>0</v>
      </c>
      <c r="V982" s="101">
        <f t="shared" ca="1" si="137"/>
        <v>-83.830263743553616</v>
      </c>
    </row>
    <row r="983" spans="2:22" x14ac:dyDescent="0.3">
      <c r="B983" s="13">
        <v>2023</v>
      </c>
      <c r="C983" s="13">
        <v>2</v>
      </c>
      <c r="D983" s="13">
        <v>8</v>
      </c>
      <c r="E983" s="83" t="s">
        <v>138</v>
      </c>
      <c r="F983" s="13">
        <v>4</v>
      </c>
      <c r="G983" s="13">
        <v>8</v>
      </c>
      <c r="H983" s="13" t="s">
        <v>69</v>
      </c>
      <c r="I983" s="13" t="s">
        <v>54</v>
      </c>
      <c r="J983" s="13"/>
      <c r="K983" s="13" t="s">
        <v>27</v>
      </c>
      <c r="L983" s="12">
        <f t="shared" ca="1" si="130"/>
        <v>0.91409843157657678</v>
      </c>
      <c r="M983" s="101">
        <f t="shared" ca="1" si="131"/>
        <v>4.8145564391138297E-2</v>
      </c>
      <c r="N983" s="101">
        <f t="shared" ca="1" si="138"/>
        <v>57.930306805705769</v>
      </c>
      <c r="O983" s="101">
        <f t="shared" ca="1" si="132"/>
        <v>9.8631220767112629E-2</v>
      </c>
      <c r="Q983" s="12">
        <f t="shared" ca="1" si="133"/>
        <v>0</v>
      </c>
      <c r="R983" s="101">
        <f t="shared" ca="1" si="134"/>
        <v>0</v>
      </c>
      <c r="S983" s="13"/>
      <c r="T983" s="101">
        <f t="shared" ca="1" si="135"/>
        <v>4.8145564391138297E-2</v>
      </c>
      <c r="U983" s="101">
        <f t="shared" si="136"/>
        <v>0</v>
      </c>
      <c r="V983" s="101">
        <f t="shared" ca="1" si="137"/>
        <v>-83.782118179162481</v>
      </c>
    </row>
    <row r="984" spans="2:22" x14ac:dyDescent="0.3">
      <c r="B984" s="13">
        <v>2023</v>
      </c>
      <c r="C984" s="13">
        <v>2</v>
      </c>
      <c r="D984" s="13">
        <v>8</v>
      </c>
      <c r="E984" s="83" t="s">
        <v>138</v>
      </c>
      <c r="F984" s="13">
        <v>4</v>
      </c>
      <c r="G984" s="13">
        <v>9</v>
      </c>
      <c r="H984" s="13" t="s">
        <v>69</v>
      </c>
      <c r="I984" s="13" t="s">
        <v>54</v>
      </c>
      <c r="J984" s="13"/>
      <c r="K984" s="13" t="s">
        <v>27</v>
      </c>
      <c r="L984" s="12">
        <f t="shared" ca="1" si="130"/>
        <v>1.049389495216692</v>
      </c>
      <c r="M984" s="101">
        <f t="shared" ca="1" si="131"/>
        <v>5.5271344713063171E-2</v>
      </c>
      <c r="N984" s="101">
        <f t="shared" ca="1" si="138"/>
        <v>57.930306805705769</v>
      </c>
      <c r="O984" s="101">
        <f t="shared" ca="1" si="132"/>
        <v>0.11322912653388106</v>
      </c>
      <c r="Q984" s="12">
        <f t="shared" ca="1" si="133"/>
        <v>0</v>
      </c>
      <c r="R984" s="101">
        <f t="shared" ca="1" si="134"/>
        <v>0</v>
      </c>
      <c r="S984" s="13"/>
      <c r="T984" s="101">
        <f t="shared" ca="1" si="135"/>
        <v>5.5271344713063171E-2</v>
      </c>
      <c r="U984" s="101">
        <f t="shared" si="136"/>
        <v>0</v>
      </c>
      <c r="V984" s="101">
        <f t="shared" ca="1" si="137"/>
        <v>-83.726846834449418</v>
      </c>
    </row>
    <row r="985" spans="2:22" x14ac:dyDescent="0.3">
      <c r="B985" s="13">
        <v>2023</v>
      </c>
      <c r="C985" s="13">
        <v>2</v>
      </c>
      <c r="D985" s="13">
        <v>8</v>
      </c>
      <c r="E985" s="83" t="s">
        <v>138</v>
      </c>
      <c r="F985" s="13">
        <v>4</v>
      </c>
      <c r="G985" s="13">
        <v>10</v>
      </c>
      <c r="H985" s="13" t="s">
        <v>70</v>
      </c>
      <c r="I985" s="13" t="s">
        <v>54</v>
      </c>
      <c r="J985" s="13"/>
      <c r="K985" s="13" t="s">
        <v>27</v>
      </c>
      <c r="L985" s="12">
        <f t="shared" ca="1" si="130"/>
        <v>1.0958159090146489</v>
      </c>
      <c r="M985" s="101">
        <f t="shared" ca="1" si="131"/>
        <v>3.4693531679403783E-2</v>
      </c>
      <c r="N985" s="101">
        <f t="shared" ca="1" si="138"/>
        <v>57.930306805705769</v>
      </c>
      <c r="O985" s="101">
        <f t="shared" ca="1" si="132"/>
        <v>3.4693531679403783E-2</v>
      </c>
      <c r="Q985" s="12">
        <f t="shared" ca="1" si="133"/>
        <v>5.6000000000000005</v>
      </c>
      <c r="R985" s="101">
        <f t="shared" ca="1" si="134"/>
        <v>0.38127918330191002</v>
      </c>
      <c r="S985" s="13"/>
      <c r="T985" s="101">
        <f t="shared" ca="1" si="135"/>
        <v>0</v>
      </c>
      <c r="U985" s="101">
        <f t="shared" si="136"/>
        <v>0</v>
      </c>
      <c r="V985" s="101">
        <f t="shared" ca="1" si="137"/>
        <v>-84.489405201053245</v>
      </c>
    </row>
    <row r="986" spans="2:22" x14ac:dyDescent="0.3">
      <c r="B986" s="13">
        <v>2023</v>
      </c>
      <c r="C986" s="13">
        <v>2</v>
      </c>
      <c r="D986" s="13">
        <v>8</v>
      </c>
      <c r="E986" s="83" t="s">
        <v>138</v>
      </c>
      <c r="F986" s="13">
        <v>4</v>
      </c>
      <c r="G986" s="13">
        <v>11</v>
      </c>
      <c r="H986" s="13" t="s">
        <v>70</v>
      </c>
      <c r="I986" s="13" t="s">
        <v>54</v>
      </c>
      <c r="J986" s="13"/>
      <c r="K986" s="13" t="s">
        <v>27</v>
      </c>
      <c r="L986" s="12">
        <f t="shared" ca="1" si="130"/>
        <v>1.2355309133650234</v>
      </c>
      <c r="M986" s="101">
        <f t="shared" ca="1" si="131"/>
        <v>3.9116908717136641E-2</v>
      </c>
      <c r="N986" s="101">
        <f t="shared" ca="1" si="138"/>
        <v>57.930306805705769</v>
      </c>
      <c r="O986" s="101">
        <f t="shared" ca="1" si="132"/>
        <v>3.9116908717136641E-2</v>
      </c>
      <c r="Q986" s="12">
        <f t="shared" ca="1" si="133"/>
        <v>5.6000000000000005</v>
      </c>
      <c r="R986" s="101">
        <f t="shared" ca="1" si="134"/>
        <v>0.36945230818365082</v>
      </c>
      <c r="S986" s="13"/>
      <c r="T986" s="101">
        <f t="shared" ca="1" si="135"/>
        <v>0</v>
      </c>
      <c r="U986" s="101">
        <f t="shared" si="136"/>
        <v>0</v>
      </c>
      <c r="V986" s="101">
        <f t="shared" ca="1" si="137"/>
        <v>-85.228309817420552</v>
      </c>
    </row>
    <row r="987" spans="2:22" x14ac:dyDescent="0.3">
      <c r="B987" s="13">
        <v>2023</v>
      </c>
      <c r="C987" s="13">
        <v>2</v>
      </c>
      <c r="D987" s="13">
        <v>8</v>
      </c>
      <c r="E987" s="83" t="s">
        <v>138</v>
      </c>
      <c r="F987" s="13">
        <v>4</v>
      </c>
      <c r="G987" s="13">
        <v>12</v>
      </c>
      <c r="H987" s="13" t="s">
        <v>70</v>
      </c>
      <c r="I987" s="13" t="s">
        <v>54</v>
      </c>
      <c r="J987" s="13"/>
      <c r="K987" s="13" t="s">
        <v>27</v>
      </c>
      <c r="L987" s="12">
        <f t="shared" ca="1" si="130"/>
        <v>1.1002142300318329</v>
      </c>
      <c r="M987" s="101">
        <f t="shared" ca="1" si="131"/>
        <v>3.4832782522807831E-2</v>
      </c>
      <c r="N987" s="101">
        <f t="shared" ca="1" si="138"/>
        <v>57.930306805705769</v>
      </c>
      <c r="O987" s="101">
        <f t="shared" ca="1" si="132"/>
        <v>3.4832782522807831E-2</v>
      </c>
      <c r="Q987" s="12">
        <f t="shared" ca="1" si="133"/>
        <v>5.6000000000000005</v>
      </c>
      <c r="R987" s="101">
        <f t="shared" ca="1" si="134"/>
        <v>0.38090686542780539</v>
      </c>
      <c r="S987" s="13"/>
      <c r="T987" s="101">
        <f t="shared" ca="1" si="135"/>
        <v>0</v>
      </c>
      <c r="U987" s="101">
        <f t="shared" si="136"/>
        <v>0</v>
      </c>
      <c r="V987" s="101">
        <f t="shared" ca="1" si="137"/>
        <v>-85.990123548276159</v>
      </c>
    </row>
    <row r="988" spans="2:22" x14ac:dyDescent="0.3">
      <c r="B988" s="13">
        <v>2023</v>
      </c>
      <c r="C988" s="13">
        <v>2</v>
      </c>
      <c r="D988" s="13">
        <v>8</v>
      </c>
      <c r="E988" s="83" t="s">
        <v>138</v>
      </c>
      <c r="F988" s="13">
        <v>4</v>
      </c>
      <c r="G988" s="13">
        <v>13</v>
      </c>
      <c r="H988" s="13" t="s">
        <v>70</v>
      </c>
      <c r="I988" s="13" t="s">
        <v>54</v>
      </c>
      <c r="J988" s="13"/>
      <c r="K988" s="13" t="s">
        <v>27</v>
      </c>
      <c r="L988" s="12">
        <f t="shared" ca="1" si="130"/>
        <v>1.6327194003296821</v>
      </c>
      <c r="M988" s="101">
        <f t="shared" ca="1" si="131"/>
        <v>5.1691896214437739E-2</v>
      </c>
      <c r="N988" s="101">
        <f t="shared" ca="1" si="138"/>
        <v>57.930306805705769</v>
      </c>
      <c r="O988" s="101">
        <f t="shared" ca="1" si="132"/>
        <v>5.1691896214437739E-2</v>
      </c>
      <c r="Q988" s="12">
        <f t="shared" ca="1" si="133"/>
        <v>1.558059647793216</v>
      </c>
      <c r="R988" s="101">
        <f t="shared" ca="1" si="134"/>
        <v>0</v>
      </c>
      <c r="S988" s="13"/>
      <c r="T988" s="101">
        <f t="shared" ca="1" si="135"/>
        <v>2.3637277653045154E-3</v>
      </c>
      <c r="U988" s="101">
        <f t="shared" si="136"/>
        <v>0</v>
      </c>
      <c r="V988" s="101">
        <f t="shared" ca="1" si="137"/>
        <v>-85.98775982051086</v>
      </c>
    </row>
    <row r="989" spans="2:22" x14ac:dyDescent="0.3">
      <c r="B989" s="13">
        <v>2023</v>
      </c>
      <c r="C989" s="13">
        <v>2</v>
      </c>
      <c r="D989" s="13">
        <v>8</v>
      </c>
      <c r="E989" s="83" t="s">
        <v>138</v>
      </c>
      <c r="F989" s="13">
        <v>4</v>
      </c>
      <c r="G989" s="13">
        <v>14</v>
      </c>
      <c r="H989" s="13" t="s">
        <v>70</v>
      </c>
      <c r="I989" s="13" t="s">
        <v>54</v>
      </c>
      <c r="J989" s="13"/>
      <c r="K989" s="13" t="s">
        <v>27</v>
      </c>
      <c r="L989" s="12">
        <f t="shared" ca="1" si="130"/>
        <v>1.1178648193948355</v>
      </c>
      <c r="M989" s="101">
        <f t="shared" ca="1" si="131"/>
        <v>3.5391600182040496E-2</v>
      </c>
      <c r="N989" s="101">
        <f t="shared" ca="1" si="138"/>
        <v>57.930306805705769</v>
      </c>
      <c r="O989" s="101">
        <f t="shared" ca="1" si="132"/>
        <v>3.5391600182040496E-2</v>
      </c>
      <c r="Q989" s="12">
        <f t="shared" ca="1" si="133"/>
        <v>5.6000000000000005</v>
      </c>
      <c r="R989" s="101">
        <f t="shared" ca="1" si="134"/>
        <v>0.37941274303822725</v>
      </c>
      <c r="S989" s="13"/>
      <c r="T989" s="101">
        <f t="shared" ca="1" si="135"/>
        <v>0</v>
      </c>
      <c r="U989" s="101">
        <f t="shared" si="136"/>
        <v>0</v>
      </c>
      <c r="V989" s="101">
        <f t="shared" ca="1" si="137"/>
        <v>-86.74658530658732</v>
      </c>
    </row>
    <row r="990" spans="2:22" x14ac:dyDescent="0.3">
      <c r="B990" s="13">
        <v>2023</v>
      </c>
      <c r="C990" s="13">
        <v>2</v>
      </c>
      <c r="D990" s="13">
        <v>8</v>
      </c>
      <c r="E990" s="83" t="s">
        <v>138</v>
      </c>
      <c r="F990" s="13">
        <v>4</v>
      </c>
      <c r="G990" s="13">
        <v>15</v>
      </c>
      <c r="H990" s="13" t="s">
        <v>70</v>
      </c>
      <c r="I990" s="13" t="s">
        <v>54</v>
      </c>
      <c r="J990" s="13"/>
      <c r="K990" s="13" t="s">
        <v>27</v>
      </c>
      <c r="L990" s="12">
        <f t="shared" ca="1" si="130"/>
        <v>0.96798159696125574</v>
      </c>
      <c r="M990" s="101">
        <f t="shared" ca="1" si="131"/>
        <v>3.0646297359793358E-2</v>
      </c>
      <c r="N990" s="101">
        <f t="shared" ca="1" si="138"/>
        <v>57.930306805705769</v>
      </c>
      <c r="O990" s="101">
        <f t="shared" ca="1" si="132"/>
        <v>3.0646297359793358E-2</v>
      </c>
      <c r="Q990" s="12">
        <f t="shared" ca="1" si="133"/>
        <v>5.6000000000000005</v>
      </c>
      <c r="R990" s="101">
        <f t="shared" ca="1" si="134"/>
        <v>0.39210035781722979</v>
      </c>
      <c r="S990" s="13"/>
      <c r="T990" s="101">
        <f t="shared" ca="1" si="135"/>
        <v>0</v>
      </c>
      <c r="U990" s="101">
        <f t="shared" si="136"/>
        <v>0</v>
      </c>
      <c r="V990" s="101">
        <f t="shared" ca="1" si="137"/>
        <v>-87.530786022221776</v>
      </c>
    </row>
    <row r="991" spans="2:22" x14ac:dyDescent="0.3">
      <c r="B991" s="13">
        <v>2023</v>
      </c>
      <c r="C991" s="13">
        <v>2</v>
      </c>
      <c r="D991" s="13">
        <v>8</v>
      </c>
      <c r="E991" s="83" t="s">
        <v>138</v>
      </c>
      <c r="F991" s="13">
        <v>4</v>
      </c>
      <c r="G991" s="13">
        <v>16</v>
      </c>
      <c r="H991" s="13" t="s">
        <v>71</v>
      </c>
      <c r="I991" s="13" t="s">
        <v>54</v>
      </c>
      <c r="J991" s="13"/>
      <c r="K991" s="13" t="s">
        <v>27</v>
      </c>
      <c r="L991" s="12">
        <f t="shared" ca="1" si="130"/>
        <v>1.1510072016900239</v>
      </c>
      <c r="M991" s="101">
        <f t="shared" ca="1" si="131"/>
        <v>0.10026423733921799</v>
      </c>
      <c r="N991" s="101">
        <f t="shared" ca="1" si="138"/>
        <v>58.157534810772738</v>
      </c>
      <c r="O991" s="101">
        <f t="shared" ca="1" si="132"/>
        <v>0.32441137979633322</v>
      </c>
      <c r="Q991" s="12">
        <f t="shared" ca="1" si="133"/>
        <v>5.6000000000000005</v>
      </c>
      <c r="R991" s="101">
        <f t="shared" ca="1" si="134"/>
        <v>0.37660724037693954</v>
      </c>
      <c r="S991" s="13"/>
      <c r="T991" s="101">
        <f t="shared" ca="1" si="135"/>
        <v>0</v>
      </c>
      <c r="U991" s="101">
        <f t="shared" ca="1" si="136"/>
        <v>0.22722800506697224</v>
      </c>
      <c r="V991" s="101">
        <f t="shared" ca="1" si="137"/>
        <v>-88.056772497908682</v>
      </c>
    </row>
    <row r="992" spans="2:22" x14ac:dyDescent="0.3">
      <c r="B992" s="13">
        <v>2023</v>
      </c>
      <c r="C992" s="13">
        <v>2</v>
      </c>
      <c r="D992" s="13">
        <v>8</v>
      </c>
      <c r="E992" s="83" t="s">
        <v>138</v>
      </c>
      <c r="F992" s="13">
        <v>4</v>
      </c>
      <c r="G992" s="13">
        <v>17</v>
      </c>
      <c r="H992" s="13" t="s">
        <v>71</v>
      </c>
      <c r="I992" s="13" t="s">
        <v>54</v>
      </c>
      <c r="J992" s="13"/>
      <c r="K992" s="13" t="s">
        <v>27</v>
      </c>
      <c r="L992" s="12">
        <f t="shared" ca="1" si="130"/>
        <v>1.8921507983750441</v>
      </c>
      <c r="M992" s="101">
        <f t="shared" ca="1" si="131"/>
        <v>0.1648252560464501</v>
      </c>
      <c r="N992" s="101">
        <f t="shared" ca="1" si="138"/>
        <v>58.531076914218609</v>
      </c>
      <c r="O992" s="101">
        <f t="shared" ca="1" si="132"/>
        <v>0.53330270252200618</v>
      </c>
      <c r="Q992" s="12">
        <f t="shared" ca="1" si="133"/>
        <v>5.6000000000000005</v>
      </c>
      <c r="R992" s="101">
        <f t="shared" ca="1" si="134"/>
        <v>0.31386943491755254</v>
      </c>
      <c r="S992" s="13"/>
      <c r="T992" s="101">
        <f t="shared" ca="1" si="135"/>
        <v>0</v>
      </c>
      <c r="U992" s="101">
        <f t="shared" ca="1" si="136"/>
        <v>0.37354210344587335</v>
      </c>
      <c r="V992" s="101">
        <f t="shared" ca="1" si="137"/>
        <v>-88.31096926429791</v>
      </c>
    </row>
    <row r="993" spans="2:22" x14ac:dyDescent="0.3">
      <c r="B993" s="13">
        <v>2023</v>
      </c>
      <c r="C993" s="13">
        <v>2</v>
      </c>
      <c r="D993" s="13">
        <v>8</v>
      </c>
      <c r="E993" s="83" t="s">
        <v>138</v>
      </c>
      <c r="F993" s="13">
        <v>4</v>
      </c>
      <c r="G993" s="13">
        <v>18</v>
      </c>
      <c r="H993" s="13" t="s">
        <v>71</v>
      </c>
      <c r="I993" s="13" t="s">
        <v>54</v>
      </c>
      <c r="J993" s="13"/>
      <c r="K993" s="13" t="s">
        <v>27</v>
      </c>
      <c r="L993" s="12">
        <f t="shared" ca="1" si="130"/>
        <v>1.7868762445145598</v>
      </c>
      <c r="M993" s="101">
        <f t="shared" ca="1" si="131"/>
        <v>0.15565478965966331</v>
      </c>
      <c r="N993" s="101">
        <f t="shared" ca="1" si="138"/>
        <v>58.883836066156526</v>
      </c>
      <c r="O993" s="101">
        <f t="shared" ca="1" si="132"/>
        <v>0.50363106951642866</v>
      </c>
      <c r="Q993" s="12">
        <f t="shared" ca="1" si="133"/>
        <v>5.6000000000000005</v>
      </c>
      <c r="R993" s="101">
        <f t="shared" ca="1" si="134"/>
        <v>0.32278092590184254</v>
      </c>
      <c r="S993" s="13"/>
      <c r="T993" s="101">
        <f t="shared" ca="1" si="135"/>
        <v>0</v>
      </c>
      <c r="U993" s="101">
        <f t="shared" ca="1" si="136"/>
        <v>0.35275915193791607</v>
      </c>
      <c r="V993" s="101">
        <f t="shared" ca="1" si="137"/>
        <v>-88.60377196416367</v>
      </c>
    </row>
    <row r="994" spans="2:22" x14ac:dyDescent="0.3">
      <c r="B994" s="13">
        <v>2023</v>
      </c>
      <c r="C994" s="13">
        <v>2</v>
      </c>
      <c r="D994" s="13">
        <v>8</v>
      </c>
      <c r="E994" s="83" t="s">
        <v>138</v>
      </c>
      <c r="F994" s="13">
        <v>4</v>
      </c>
      <c r="G994" s="13">
        <v>19</v>
      </c>
      <c r="H994" s="13" t="s">
        <v>71</v>
      </c>
      <c r="I994" s="13" t="s">
        <v>54</v>
      </c>
      <c r="J994" s="13"/>
      <c r="K994" s="13" t="s">
        <v>27</v>
      </c>
      <c r="L994" s="12">
        <f t="shared" ca="1" si="130"/>
        <v>1.1776560649167784</v>
      </c>
      <c r="M994" s="101">
        <f t="shared" ca="1" si="131"/>
        <v>0.10258561981490058</v>
      </c>
      <c r="N994" s="101">
        <f t="shared" ca="1" si="138"/>
        <v>59.116325000972182</v>
      </c>
      <c r="O994" s="101">
        <f t="shared" ca="1" si="132"/>
        <v>0.33192236189679397</v>
      </c>
      <c r="Q994" s="12">
        <f t="shared" ca="1" si="133"/>
        <v>0</v>
      </c>
      <c r="R994" s="101">
        <f t="shared" ca="1" si="134"/>
        <v>0</v>
      </c>
      <c r="S994" s="13"/>
      <c r="T994" s="101">
        <f t="shared" ca="1" si="135"/>
        <v>0.10258561981490058</v>
      </c>
      <c r="U994" s="101">
        <f t="shared" ca="1" si="136"/>
        <v>0.232488934815654</v>
      </c>
      <c r="V994" s="101">
        <f t="shared" ca="1" si="137"/>
        <v>-88.268697409533118</v>
      </c>
    </row>
    <row r="995" spans="2:22" x14ac:dyDescent="0.3">
      <c r="B995" s="13">
        <v>2023</v>
      </c>
      <c r="C995" s="13">
        <v>2</v>
      </c>
      <c r="D995" s="13">
        <v>8</v>
      </c>
      <c r="E995" s="83" t="s">
        <v>138</v>
      </c>
      <c r="F995" s="13">
        <v>4</v>
      </c>
      <c r="G995" s="13">
        <v>20</v>
      </c>
      <c r="H995" s="13" t="s">
        <v>69</v>
      </c>
      <c r="I995" s="13" t="s">
        <v>54</v>
      </c>
      <c r="J995" s="13"/>
      <c r="K995" s="13" t="s">
        <v>27</v>
      </c>
      <c r="L995" s="12">
        <f t="shared" ca="1" si="130"/>
        <v>1.7848073248621033</v>
      </c>
      <c r="M995" s="101">
        <f t="shared" ca="1" si="131"/>
        <v>9.4005801800486982E-2</v>
      </c>
      <c r="N995" s="101">
        <f t="shared" ca="1" si="138"/>
        <v>59.116325000972182</v>
      </c>
      <c r="O995" s="101">
        <f t="shared" ca="1" si="132"/>
        <v>0.19258071035262092</v>
      </c>
      <c r="Q995" s="12">
        <f t="shared" ca="1" si="133"/>
        <v>0</v>
      </c>
      <c r="R995" s="101">
        <f t="shared" ca="1" si="134"/>
        <v>0</v>
      </c>
      <c r="S995" s="13"/>
      <c r="T995" s="101">
        <f t="shared" ca="1" si="135"/>
        <v>9.4005801800486982E-2</v>
      </c>
      <c r="U995" s="101">
        <f t="shared" si="136"/>
        <v>0</v>
      </c>
      <c r="V995" s="101">
        <f t="shared" ca="1" si="137"/>
        <v>-88.174691607732626</v>
      </c>
    </row>
    <row r="996" spans="2:22" x14ac:dyDescent="0.3">
      <c r="B996" s="13">
        <v>2023</v>
      </c>
      <c r="C996" s="13">
        <v>2</v>
      </c>
      <c r="D996" s="13">
        <v>8</v>
      </c>
      <c r="E996" s="83" t="s">
        <v>138</v>
      </c>
      <c r="F996" s="13">
        <v>4</v>
      </c>
      <c r="G996" s="13">
        <v>21</v>
      </c>
      <c r="H996" s="13" t="s">
        <v>69</v>
      </c>
      <c r="I996" s="13" t="s">
        <v>54</v>
      </c>
      <c r="J996" s="13"/>
      <c r="K996" s="13" t="s">
        <v>27</v>
      </c>
      <c r="L996" s="12">
        <f t="shared" ca="1" si="130"/>
        <v>2.2685570191211633</v>
      </c>
      <c r="M996" s="101">
        <f t="shared" ca="1" si="131"/>
        <v>0.11948489819711167</v>
      </c>
      <c r="N996" s="101">
        <f t="shared" ca="1" si="138"/>
        <v>59.116325000972182</v>
      </c>
      <c r="O996" s="101">
        <f t="shared" ca="1" si="132"/>
        <v>0.24477730236317349</v>
      </c>
      <c r="Q996" s="12">
        <f t="shared" ca="1" si="133"/>
        <v>0</v>
      </c>
      <c r="R996" s="101">
        <f t="shared" ca="1" si="134"/>
        <v>0</v>
      </c>
      <c r="S996" s="13"/>
      <c r="T996" s="101">
        <f t="shared" ca="1" si="135"/>
        <v>0.11948489819711167</v>
      </c>
      <c r="U996" s="101">
        <f t="shared" si="136"/>
        <v>0</v>
      </c>
      <c r="V996" s="101">
        <f t="shared" ca="1" si="137"/>
        <v>-88.055206709535511</v>
      </c>
    </row>
    <row r="997" spans="2:22" x14ac:dyDescent="0.3">
      <c r="B997" s="13">
        <v>2023</v>
      </c>
      <c r="C997" s="13">
        <v>2</v>
      </c>
      <c r="D997" s="13">
        <v>8</v>
      </c>
      <c r="E997" s="83" t="s">
        <v>138</v>
      </c>
      <c r="F997" s="13">
        <v>4</v>
      </c>
      <c r="G997" s="13">
        <v>22</v>
      </c>
      <c r="H997" s="13" t="s">
        <v>69</v>
      </c>
      <c r="I997" s="13" t="s">
        <v>54</v>
      </c>
      <c r="J997" s="13"/>
      <c r="K997" s="13" t="s">
        <v>27</v>
      </c>
      <c r="L997" s="12">
        <f t="shared" ca="1" si="130"/>
        <v>1.904455275318061</v>
      </c>
      <c r="M997" s="101">
        <f t="shared" ca="1" si="131"/>
        <v>0.10030765935100228</v>
      </c>
      <c r="N997" s="101">
        <f t="shared" ca="1" si="138"/>
        <v>59.116325000972182</v>
      </c>
      <c r="O997" s="101">
        <f t="shared" ca="1" si="132"/>
        <v>0.20549072420681877</v>
      </c>
      <c r="Q997" s="12">
        <f t="shared" ca="1" si="133"/>
        <v>0</v>
      </c>
      <c r="R997" s="101">
        <f t="shared" ca="1" si="134"/>
        <v>0</v>
      </c>
      <c r="S997" s="13"/>
      <c r="T997" s="101">
        <f t="shared" ca="1" si="135"/>
        <v>0.10030765935100228</v>
      </c>
      <c r="U997" s="101">
        <f t="shared" si="136"/>
        <v>0</v>
      </c>
      <c r="V997" s="101">
        <f t="shared" ca="1" si="137"/>
        <v>-87.954899050184508</v>
      </c>
    </row>
    <row r="998" spans="2:22" x14ac:dyDescent="0.3">
      <c r="B998" s="13">
        <v>2023</v>
      </c>
      <c r="C998" s="13">
        <v>2</v>
      </c>
      <c r="D998" s="13">
        <v>8</v>
      </c>
      <c r="E998" s="83" t="s">
        <v>138</v>
      </c>
      <c r="F998" s="13">
        <v>4</v>
      </c>
      <c r="G998" s="13">
        <v>23</v>
      </c>
      <c r="H998" s="13" t="s">
        <v>69</v>
      </c>
      <c r="I998" s="13" t="s">
        <v>54</v>
      </c>
      <c r="J998" s="13"/>
      <c r="K998" s="13" t="s">
        <v>27</v>
      </c>
      <c r="L998" s="12">
        <f t="shared" ca="1" si="130"/>
        <v>1.1233087054170026</v>
      </c>
      <c r="M998" s="101">
        <f t="shared" ca="1" si="131"/>
        <v>5.9164669514313525E-2</v>
      </c>
      <c r="N998" s="101">
        <f t="shared" ca="1" si="138"/>
        <v>59.116325000972182</v>
      </c>
      <c r="O998" s="101">
        <f t="shared" ca="1" si="132"/>
        <v>0.12120500931449457</v>
      </c>
      <c r="Q998" s="12">
        <f t="shared" ca="1" si="133"/>
        <v>0</v>
      </c>
      <c r="R998" s="101">
        <f t="shared" ca="1" si="134"/>
        <v>0</v>
      </c>
      <c r="S998" s="13"/>
      <c r="T998" s="101">
        <f t="shared" ca="1" si="135"/>
        <v>5.9164669514313525E-2</v>
      </c>
      <c r="U998" s="101">
        <f t="shared" si="136"/>
        <v>0</v>
      </c>
      <c r="V998" s="101">
        <f t="shared" ca="1" si="137"/>
        <v>-87.895734380670191</v>
      </c>
    </row>
    <row r="999" spans="2:22" x14ac:dyDescent="0.3">
      <c r="B999" s="13">
        <v>2023</v>
      </c>
      <c r="C999" s="13">
        <v>2</v>
      </c>
      <c r="D999" s="13">
        <v>9</v>
      </c>
      <c r="E999" s="83" t="s">
        <v>139</v>
      </c>
      <c r="F999" s="13">
        <v>5</v>
      </c>
      <c r="G999" s="13">
        <v>0</v>
      </c>
      <c r="H999" s="13" t="s">
        <v>69</v>
      </c>
      <c r="I999" s="13" t="s">
        <v>54</v>
      </c>
      <c r="J999" s="13"/>
      <c r="K999" s="13" t="s">
        <v>27</v>
      </c>
      <c r="L999" s="12">
        <f t="shared" ca="1" si="130"/>
        <v>1.775135287377176</v>
      </c>
      <c r="M999" s="101">
        <f t="shared" ca="1" si="131"/>
        <v>9.3496375586155867E-2</v>
      </c>
      <c r="N999" s="101">
        <f t="shared" ca="1" si="138"/>
        <v>59.116325000972182</v>
      </c>
      <c r="O999" s="101">
        <f t="shared" ca="1" si="132"/>
        <v>0.19153709750799727</v>
      </c>
      <c r="Q999" s="12">
        <f t="shared" ca="1" si="133"/>
        <v>0</v>
      </c>
      <c r="R999" s="101">
        <f t="shared" ca="1" si="134"/>
        <v>0</v>
      </c>
      <c r="S999" s="13"/>
      <c r="T999" s="101">
        <f t="shared" ca="1" si="135"/>
        <v>9.3496375586155867E-2</v>
      </c>
      <c r="U999" s="101">
        <f t="shared" si="136"/>
        <v>0</v>
      </c>
      <c r="V999" s="101">
        <f t="shared" ca="1" si="137"/>
        <v>-87.802238005084035</v>
      </c>
    </row>
    <row r="1000" spans="2:22" x14ac:dyDescent="0.3">
      <c r="B1000" s="13">
        <v>2023</v>
      </c>
      <c r="C1000" s="13">
        <v>2</v>
      </c>
      <c r="D1000" s="13">
        <v>9</v>
      </c>
      <c r="E1000" s="83" t="s">
        <v>139</v>
      </c>
      <c r="F1000" s="13">
        <v>5</v>
      </c>
      <c r="G1000" s="13">
        <v>1</v>
      </c>
      <c r="H1000" s="13" t="s">
        <v>69</v>
      </c>
      <c r="I1000" s="13" t="s">
        <v>54</v>
      </c>
      <c r="J1000" s="13"/>
      <c r="K1000" s="13" t="s">
        <v>27</v>
      </c>
      <c r="L1000" s="12">
        <f t="shared" ca="1" si="130"/>
        <v>0.89168151350419789</v>
      </c>
      <c r="M1000" s="101">
        <f t="shared" ca="1" si="131"/>
        <v>4.6964865316266105E-2</v>
      </c>
      <c r="N1000" s="101">
        <f t="shared" ca="1" si="138"/>
        <v>59.116325000972182</v>
      </c>
      <c r="O1000" s="101">
        <f t="shared" ca="1" si="132"/>
        <v>9.6212435307102953E-2</v>
      </c>
      <c r="Q1000" s="12">
        <f t="shared" ca="1" si="133"/>
        <v>0</v>
      </c>
      <c r="R1000" s="101">
        <f t="shared" ca="1" si="134"/>
        <v>0</v>
      </c>
      <c r="S1000" s="13"/>
      <c r="T1000" s="101">
        <f t="shared" ca="1" si="135"/>
        <v>4.6964865316266105E-2</v>
      </c>
      <c r="U1000" s="101">
        <f t="shared" si="136"/>
        <v>0</v>
      </c>
      <c r="V1000" s="101">
        <f t="shared" ca="1" si="137"/>
        <v>-87.755273139767766</v>
      </c>
    </row>
    <row r="1001" spans="2:22" x14ac:dyDescent="0.3">
      <c r="B1001" s="13">
        <v>2023</v>
      </c>
      <c r="C1001" s="13">
        <v>2</v>
      </c>
      <c r="D1001" s="13">
        <v>9</v>
      </c>
      <c r="E1001" s="83" t="s">
        <v>139</v>
      </c>
      <c r="F1001" s="13">
        <v>5</v>
      </c>
      <c r="G1001" s="13">
        <v>2</v>
      </c>
      <c r="H1001" s="13" t="s">
        <v>69</v>
      </c>
      <c r="I1001" s="13" t="s">
        <v>54</v>
      </c>
      <c r="J1001" s="13"/>
      <c r="K1001" s="13" t="s">
        <v>27</v>
      </c>
      <c r="L1001" s="12">
        <f t="shared" ca="1" si="130"/>
        <v>0.94362976995916437</v>
      </c>
      <c r="M1001" s="101">
        <f t="shared" ca="1" si="131"/>
        <v>4.9700979983749186E-2</v>
      </c>
      <c r="N1001" s="101">
        <f t="shared" ca="1" si="138"/>
        <v>59.116325000972182</v>
      </c>
      <c r="O1001" s="101">
        <f t="shared" ca="1" si="132"/>
        <v>0.10181765217859383</v>
      </c>
      <c r="Q1001" s="12">
        <f t="shared" ca="1" si="133"/>
        <v>0</v>
      </c>
      <c r="R1001" s="101">
        <f t="shared" ca="1" si="134"/>
        <v>0</v>
      </c>
      <c r="S1001" s="13"/>
      <c r="T1001" s="101">
        <f t="shared" ca="1" si="135"/>
        <v>4.9700979983749186E-2</v>
      </c>
      <c r="U1001" s="101">
        <f t="shared" si="136"/>
        <v>0</v>
      </c>
      <c r="V1001" s="101">
        <f t="shared" ca="1" si="137"/>
        <v>-87.705572159784012</v>
      </c>
    </row>
    <row r="1002" spans="2:22" x14ac:dyDescent="0.3">
      <c r="B1002" s="13">
        <v>2023</v>
      </c>
      <c r="C1002" s="13">
        <v>2</v>
      </c>
      <c r="D1002" s="13">
        <v>9</v>
      </c>
      <c r="E1002" s="83" t="s">
        <v>139</v>
      </c>
      <c r="F1002" s="13">
        <v>5</v>
      </c>
      <c r="G1002" s="13">
        <v>3</v>
      </c>
      <c r="H1002" s="13" t="s">
        <v>69</v>
      </c>
      <c r="I1002" s="13" t="s">
        <v>54</v>
      </c>
      <c r="J1002" s="13"/>
      <c r="K1002" s="13" t="s">
        <v>27</v>
      </c>
      <c r="L1002" s="12">
        <f t="shared" ca="1" si="130"/>
        <v>0.92614134770332535</v>
      </c>
      <c r="M1002" s="101">
        <f t="shared" ca="1" si="131"/>
        <v>4.8779864783534146E-2</v>
      </c>
      <c r="N1002" s="101">
        <f t="shared" ca="1" si="138"/>
        <v>59.116325000972182</v>
      </c>
      <c r="O1002" s="101">
        <f t="shared" ca="1" si="132"/>
        <v>9.9930651417188807E-2</v>
      </c>
      <c r="Q1002" s="12">
        <f t="shared" ca="1" si="133"/>
        <v>0</v>
      </c>
      <c r="R1002" s="101">
        <f t="shared" ca="1" si="134"/>
        <v>0</v>
      </c>
      <c r="S1002" s="13"/>
      <c r="T1002" s="101">
        <f t="shared" ca="1" si="135"/>
        <v>4.8779864783534146E-2</v>
      </c>
      <c r="U1002" s="101">
        <f t="shared" si="136"/>
        <v>0</v>
      </c>
      <c r="V1002" s="101">
        <f t="shared" ca="1" si="137"/>
        <v>-87.656792295000471</v>
      </c>
    </row>
    <row r="1003" spans="2:22" x14ac:dyDescent="0.3">
      <c r="B1003" s="13">
        <v>2023</v>
      </c>
      <c r="C1003" s="13">
        <v>2</v>
      </c>
      <c r="D1003" s="13">
        <v>9</v>
      </c>
      <c r="E1003" s="83" t="s">
        <v>139</v>
      </c>
      <c r="F1003" s="13">
        <v>5</v>
      </c>
      <c r="G1003" s="13">
        <v>4</v>
      </c>
      <c r="H1003" s="13" t="s">
        <v>69</v>
      </c>
      <c r="I1003" s="13" t="s">
        <v>54</v>
      </c>
      <c r="J1003" s="13"/>
      <c r="K1003" s="13" t="s">
        <v>27</v>
      </c>
      <c r="L1003" s="12">
        <f t="shared" ca="1" si="130"/>
        <v>0.84895011924695607</v>
      </c>
      <c r="M1003" s="101">
        <f t="shared" ca="1" si="131"/>
        <v>4.4714202780737178E-2</v>
      </c>
      <c r="N1003" s="101">
        <f t="shared" ca="1" si="138"/>
        <v>59.116325000972182</v>
      </c>
      <c r="O1003" s="101">
        <f t="shared" ca="1" si="132"/>
        <v>9.1601717866746563E-2</v>
      </c>
      <c r="Q1003" s="12">
        <f t="shared" ca="1" si="133"/>
        <v>0</v>
      </c>
      <c r="R1003" s="101">
        <f t="shared" ca="1" si="134"/>
        <v>0</v>
      </c>
      <c r="S1003" s="13"/>
      <c r="T1003" s="101">
        <f t="shared" ca="1" si="135"/>
        <v>4.4714202780737178E-2</v>
      </c>
      <c r="U1003" s="101">
        <f t="shared" si="136"/>
        <v>0</v>
      </c>
      <c r="V1003" s="101">
        <f t="shared" ca="1" si="137"/>
        <v>-87.612078092219733</v>
      </c>
    </row>
    <row r="1004" spans="2:22" x14ac:dyDescent="0.3">
      <c r="B1004" s="13">
        <v>2023</v>
      </c>
      <c r="C1004" s="13">
        <v>2</v>
      </c>
      <c r="D1004" s="13">
        <v>9</v>
      </c>
      <c r="E1004" s="83" t="s">
        <v>139</v>
      </c>
      <c r="F1004" s="13">
        <v>5</v>
      </c>
      <c r="G1004" s="13">
        <v>5</v>
      </c>
      <c r="H1004" s="13" t="s">
        <v>69</v>
      </c>
      <c r="I1004" s="13" t="s">
        <v>54</v>
      </c>
      <c r="J1004" s="13"/>
      <c r="K1004" s="13" t="s">
        <v>27</v>
      </c>
      <c r="L1004" s="12">
        <f t="shared" ca="1" si="130"/>
        <v>0.92689098101417478</v>
      </c>
      <c r="M1004" s="101">
        <f t="shared" ca="1" si="131"/>
        <v>4.8819347970016587E-2</v>
      </c>
      <c r="N1004" s="101">
        <f t="shared" ca="1" si="138"/>
        <v>59.116325000972182</v>
      </c>
      <c r="O1004" s="101">
        <f t="shared" ca="1" si="132"/>
        <v>0.10001153685142945</v>
      </c>
      <c r="Q1004" s="12">
        <f t="shared" ca="1" si="133"/>
        <v>0</v>
      </c>
      <c r="R1004" s="101">
        <f t="shared" ca="1" si="134"/>
        <v>0</v>
      </c>
      <c r="S1004" s="13"/>
      <c r="T1004" s="101">
        <f t="shared" ca="1" si="135"/>
        <v>4.8819347970016587E-2</v>
      </c>
      <c r="U1004" s="101">
        <f t="shared" si="136"/>
        <v>0</v>
      </c>
      <c r="V1004" s="101">
        <f t="shared" ca="1" si="137"/>
        <v>-87.563258744249723</v>
      </c>
    </row>
    <row r="1005" spans="2:22" x14ac:dyDescent="0.3">
      <c r="B1005" s="13">
        <v>2023</v>
      </c>
      <c r="C1005" s="13">
        <v>2</v>
      </c>
      <c r="D1005" s="13">
        <v>9</v>
      </c>
      <c r="E1005" s="83" t="s">
        <v>139</v>
      </c>
      <c r="F1005" s="13">
        <v>5</v>
      </c>
      <c r="G1005" s="13">
        <v>6</v>
      </c>
      <c r="H1005" s="13" t="s">
        <v>69</v>
      </c>
      <c r="I1005" s="13" t="s">
        <v>54</v>
      </c>
      <c r="J1005" s="13"/>
      <c r="K1005" s="13" t="s">
        <v>27</v>
      </c>
      <c r="L1005" s="12">
        <f t="shared" ca="1" si="130"/>
        <v>0.79428815735763003</v>
      </c>
      <c r="M1005" s="101">
        <f t="shared" ca="1" si="131"/>
        <v>4.1835157248026375E-2</v>
      </c>
      <c r="N1005" s="101">
        <f t="shared" ca="1" si="138"/>
        <v>59.116325000972182</v>
      </c>
      <c r="O1005" s="101">
        <f t="shared" ca="1" si="132"/>
        <v>8.5703692178888277E-2</v>
      </c>
      <c r="Q1005" s="12">
        <f t="shared" ca="1" si="133"/>
        <v>0</v>
      </c>
      <c r="R1005" s="101">
        <f t="shared" ca="1" si="134"/>
        <v>0</v>
      </c>
      <c r="S1005" s="13"/>
      <c r="T1005" s="101">
        <f t="shared" ca="1" si="135"/>
        <v>4.1835157248026375E-2</v>
      </c>
      <c r="U1005" s="101">
        <f t="shared" si="136"/>
        <v>0</v>
      </c>
      <c r="V1005" s="101">
        <f t="shared" ca="1" si="137"/>
        <v>-87.521423587001692</v>
      </c>
    </row>
    <row r="1006" spans="2:22" x14ac:dyDescent="0.3">
      <c r="B1006" s="13">
        <v>2023</v>
      </c>
      <c r="C1006" s="13">
        <v>2</v>
      </c>
      <c r="D1006" s="13">
        <v>9</v>
      </c>
      <c r="E1006" s="83" t="s">
        <v>139</v>
      </c>
      <c r="F1006" s="13">
        <v>5</v>
      </c>
      <c r="G1006" s="13">
        <v>7</v>
      </c>
      <c r="H1006" s="13" t="s">
        <v>69</v>
      </c>
      <c r="I1006" s="13" t="s">
        <v>54</v>
      </c>
      <c r="J1006" s="13"/>
      <c r="K1006" s="13" t="s">
        <v>27</v>
      </c>
      <c r="L1006" s="12">
        <f t="shared" ca="1" si="130"/>
        <v>0.91701501331708946</v>
      </c>
      <c r="M1006" s="101">
        <f t="shared" ca="1" si="131"/>
        <v>4.8299180751411104E-2</v>
      </c>
      <c r="N1006" s="101">
        <f t="shared" ca="1" si="138"/>
        <v>59.116325000972182</v>
      </c>
      <c r="O1006" s="101">
        <f t="shared" ca="1" si="132"/>
        <v>9.8945919936913942E-2</v>
      </c>
      <c r="Q1006" s="12">
        <f t="shared" ca="1" si="133"/>
        <v>1.0445844321129885</v>
      </c>
      <c r="R1006" s="101">
        <f t="shared" ca="1" si="134"/>
        <v>1.0798751301072851E-2</v>
      </c>
      <c r="S1006" s="13"/>
      <c r="T1006" s="101">
        <f t="shared" ca="1" si="135"/>
        <v>0</v>
      </c>
      <c r="U1006" s="101">
        <f t="shared" si="136"/>
        <v>0</v>
      </c>
      <c r="V1006" s="101">
        <f t="shared" ca="1" si="137"/>
        <v>-87.543021089603826</v>
      </c>
    </row>
    <row r="1007" spans="2:22" x14ac:dyDescent="0.3">
      <c r="B1007" s="13">
        <v>2023</v>
      </c>
      <c r="C1007" s="13">
        <v>2</v>
      </c>
      <c r="D1007" s="13">
        <v>9</v>
      </c>
      <c r="E1007" s="83" t="s">
        <v>139</v>
      </c>
      <c r="F1007" s="13">
        <v>5</v>
      </c>
      <c r="G1007" s="13">
        <v>8</v>
      </c>
      <c r="H1007" s="13" t="s">
        <v>69</v>
      </c>
      <c r="I1007" s="13" t="s">
        <v>54</v>
      </c>
      <c r="J1007" s="13"/>
      <c r="K1007" s="13" t="s">
        <v>27</v>
      </c>
      <c r="L1007" s="12">
        <f t="shared" ca="1" si="130"/>
        <v>0.96840646435119704</v>
      </c>
      <c r="M1007" s="101">
        <f t="shared" ca="1" si="131"/>
        <v>5.1005968477377553E-2</v>
      </c>
      <c r="N1007" s="101">
        <f t="shared" ca="1" si="138"/>
        <v>59.116325000972182</v>
      </c>
      <c r="O1007" s="101">
        <f t="shared" ca="1" si="132"/>
        <v>0.10449105750349416</v>
      </c>
      <c r="Q1007" s="12">
        <f t="shared" ca="1" si="133"/>
        <v>0.26021563713719403</v>
      </c>
      <c r="R1007" s="101">
        <f t="shared" ca="1" si="134"/>
        <v>0</v>
      </c>
      <c r="S1007" s="13"/>
      <c r="T1007" s="101">
        <f t="shared" ca="1" si="135"/>
        <v>3.7300410869361533E-2</v>
      </c>
      <c r="U1007" s="101">
        <f t="shared" si="136"/>
        <v>0</v>
      </c>
      <c r="V1007" s="101">
        <f t="shared" ca="1" si="137"/>
        <v>-87.505720678734463</v>
      </c>
    </row>
    <row r="1008" spans="2:22" x14ac:dyDescent="0.3">
      <c r="B1008" s="13">
        <v>2023</v>
      </c>
      <c r="C1008" s="13">
        <v>2</v>
      </c>
      <c r="D1008" s="13">
        <v>9</v>
      </c>
      <c r="E1008" s="83" t="s">
        <v>139</v>
      </c>
      <c r="F1008" s="13">
        <v>5</v>
      </c>
      <c r="G1008" s="13">
        <v>9</v>
      </c>
      <c r="H1008" s="13" t="s">
        <v>69</v>
      </c>
      <c r="I1008" s="13" t="s">
        <v>54</v>
      </c>
      <c r="J1008" s="13"/>
      <c r="K1008" s="13" t="s">
        <v>27</v>
      </c>
      <c r="L1008" s="12">
        <f t="shared" ca="1" si="130"/>
        <v>1.1719750756625582</v>
      </c>
      <c r="M1008" s="101">
        <f t="shared" ca="1" si="131"/>
        <v>6.1727927235146945E-2</v>
      </c>
      <c r="N1008" s="101">
        <f t="shared" ca="1" si="138"/>
        <v>59.116325000972182</v>
      </c>
      <c r="O1008" s="101">
        <f t="shared" ca="1" si="132"/>
        <v>0.12645611066399001</v>
      </c>
      <c r="Q1008" s="12">
        <f t="shared" ca="1" si="133"/>
        <v>5.6000000000000005</v>
      </c>
      <c r="R1008" s="101">
        <f t="shared" ca="1" si="134"/>
        <v>0.37483230984516452</v>
      </c>
      <c r="S1008" s="13"/>
      <c r="T1008" s="101">
        <f t="shared" ca="1" si="135"/>
        <v>0</v>
      </c>
      <c r="U1008" s="101">
        <f t="shared" si="136"/>
        <v>0</v>
      </c>
      <c r="V1008" s="101">
        <f t="shared" ca="1" si="137"/>
        <v>-88.255385298424784</v>
      </c>
    </row>
    <row r="1009" spans="2:22" x14ac:dyDescent="0.3">
      <c r="B1009" s="13">
        <v>2023</v>
      </c>
      <c r="C1009" s="13">
        <v>2</v>
      </c>
      <c r="D1009" s="13">
        <v>9</v>
      </c>
      <c r="E1009" s="83" t="s">
        <v>139</v>
      </c>
      <c r="F1009" s="13">
        <v>5</v>
      </c>
      <c r="G1009" s="13">
        <v>10</v>
      </c>
      <c r="H1009" s="13" t="s">
        <v>70</v>
      </c>
      <c r="I1009" s="13" t="s">
        <v>54</v>
      </c>
      <c r="J1009" s="13"/>
      <c r="K1009" s="13" t="s">
        <v>27</v>
      </c>
      <c r="L1009" s="12">
        <f t="shared" ca="1" si="130"/>
        <v>1.436278712128136</v>
      </c>
      <c r="M1009" s="101">
        <f t="shared" ca="1" si="131"/>
        <v>4.5472584025976787E-2</v>
      </c>
      <c r="N1009" s="101">
        <f t="shared" ca="1" si="138"/>
        <v>59.116325000972182</v>
      </c>
      <c r="O1009" s="101">
        <f t="shared" ca="1" si="132"/>
        <v>4.5472584025976787E-2</v>
      </c>
      <c r="Q1009" s="12">
        <f t="shared" ca="1" si="133"/>
        <v>5.6000000000000005</v>
      </c>
      <c r="R1009" s="101">
        <f t="shared" ca="1" si="134"/>
        <v>0.35245900701835337</v>
      </c>
      <c r="S1009" s="13"/>
      <c r="T1009" s="101">
        <f t="shared" ca="1" si="135"/>
        <v>0</v>
      </c>
      <c r="U1009" s="101">
        <f t="shared" si="136"/>
        <v>0</v>
      </c>
      <c r="V1009" s="101">
        <f t="shared" ca="1" si="137"/>
        <v>-88.960303312461491</v>
      </c>
    </row>
    <row r="1010" spans="2:22" x14ac:dyDescent="0.3">
      <c r="B1010" s="13">
        <v>2023</v>
      </c>
      <c r="C1010" s="13">
        <v>2</v>
      </c>
      <c r="D1010" s="13">
        <v>9</v>
      </c>
      <c r="E1010" s="83" t="s">
        <v>139</v>
      </c>
      <c r="F1010" s="13">
        <v>5</v>
      </c>
      <c r="G1010" s="13">
        <v>11</v>
      </c>
      <c r="H1010" s="13" t="s">
        <v>70</v>
      </c>
      <c r="I1010" s="13" t="s">
        <v>54</v>
      </c>
      <c r="J1010" s="13"/>
      <c r="K1010" s="13" t="s">
        <v>27</v>
      </c>
      <c r="L1010" s="12">
        <f t="shared" ca="1" si="130"/>
        <v>1.2699293655265589</v>
      </c>
      <c r="M1010" s="101">
        <f t="shared" ca="1" si="131"/>
        <v>4.0205963712570854E-2</v>
      </c>
      <c r="N1010" s="101">
        <f t="shared" ca="1" si="138"/>
        <v>59.116325000972182</v>
      </c>
      <c r="O1010" s="101">
        <f t="shared" ca="1" si="132"/>
        <v>4.0205963712570854E-2</v>
      </c>
      <c r="Q1010" s="12">
        <f t="shared" ca="1" si="133"/>
        <v>3.8226783347590789</v>
      </c>
      <c r="R1010" s="101">
        <f t="shared" ca="1" si="134"/>
        <v>0.21609020024553285</v>
      </c>
      <c r="S1010" s="13"/>
      <c r="T1010" s="101">
        <f t="shared" ca="1" si="135"/>
        <v>0</v>
      </c>
      <c r="U1010" s="101">
        <f t="shared" si="136"/>
        <v>0</v>
      </c>
      <c r="V1010" s="101">
        <f t="shared" ca="1" si="137"/>
        <v>-89.392483712952554</v>
      </c>
    </row>
    <row r="1011" spans="2:22" x14ac:dyDescent="0.3">
      <c r="B1011" s="13">
        <v>2023</v>
      </c>
      <c r="C1011" s="13">
        <v>2</v>
      </c>
      <c r="D1011" s="13">
        <v>9</v>
      </c>
      <c r="E1011" s="83" t="s">
        <v>139</v>
      </c>
      <c r="F1011" s="13">
        <v>5</v>
      </c>
      <c r="G1011" s="13">
        <v>12</v>
      </c>
      <c r="H1011" s="13" t="s">
        <v>70</v>
      </c>
      <c r="I1011" s="13" t="s">
        <v>54</v>
      </c>
      <c r="J1011" s="13"/>
      <c r="K1011" s="13" t="s">
        <v>27</v>
      </c>
      <c r="L1011" s="12">
        <f t="shared" ca="1" si="130"/>
        <v>1.3918087431152266</v>
      </c>
      <c r="M1011" s="101">
        <f t="shared" ca="1" si="131"/>
        <v>4.4064664807028073E-2</v>
      </c>
      <c r="N1011" s="101">
        <f t="shared" ca="1" si="138"/>
        <v>59.116325000972182</v>
      </c>
      <c r="O1011" s="101">
        <f t="shared" ca="1" si="132"/>
        <v>4.4064664807028073E-2</v>
      </c>
      <c r="Q1011" s="12">
        <f t="shared" ca="1" si="133"/>
        <v>5.6000000000000005</v>
      </c>
      <c r="R1011" s="101">
        <f t="shared" ca="1" si="134"/>
        <v>0.35622338989529612</v>
      </c>
      <c r="S1011" s="13"/>
      <c r="T1011" s="101">
        <f t="shared" ca="1" si="135"/>
        <v>0</v>
      </c>
      <c r="U1011" s="101">
        <f t="shared" si="136"/>
        <v>0</v>
      </c>
      <c r="V1011" s="101">
        <f t="shared" ca="1" si="137"/>
        <v>-90.104930492743136</v>
      </c>
    </row>
    <row r="1012" spans="2:22" x14ac:dyDescent="0.3">
      <c r="B1012" s="13">
        <v>2023</v>
      </c>
      <c r="C1012" s="13">
        <v>2</v>
      </c>
      <c r="D1012" s="13">
        <v>9</v>
      </c>
      <c r="E1012" s="83" t="s">
        <v>139</v>
      </c>
      <c r="F1012" s="13">
        <v>5</v>
      </c>
      <c r="G1012" s="13">
        <v>13</v>
      </c>
      <c r="H1012" s="13" t="s">
        <v>70</v>
      </c>
      <c r="I1012" s="13" t="s">
        <v>54</v>
      </c>
      <c r="J1012" s="13"/>
      <c r="K1012" s="13" t="s">
        <v>27</v>
      </c>
      <c r="L1012" s="12">
        <f t="shared" ca="1" si="130"/>
        <v>1.3393225648338221</v>
      </c>
      <c r="M1012" s="101">
        <f t="shared" ca="1" si="131"/>
        <v>4.2402952402638805E-2</v>
      </c>
      <c r="N1012" s="101">
        <f t="shared" ca="1" si="138"/>
        <v>59.116325000972182</v>
      </c>
      <c r="O1012" s="101">
        <f t="shared" ca="1" si="132"/>
        <v>4.2402952402638805E-2</v>
      </c>
      <c r="Q1012" s="12">
        <f t="shared" ca="1" si="133"/>
        <v>5.6000000000000005</v>
      </c>
      <c r="R1012" s="101">
        <f t="shared" ca="1" si="134"/>
        <v>0.36066634488681698</v>
      </c>
      <c r="S1012" s="13"/>
      <c r="T1012" s="101">
        <f t="shared" ca="1" si="135"/>
        <v>0</v>
      </c>
      <c r="U1012" s="101">
        <f t="shared" si="136"/>
        <v>0</v>
      </c>
      <c r="V1012" s="101">
        <f t="shared" ca="1" si="137"/>
        <v>-90.826263182516783</v>
      </c>
    </row>
    <row r="1013" spans="2:22" x14ac:dyDescent="0.3">
      <c r="B1013" s="13">
        <v>2023</v>
      </c>
      <c r="C1013" s="13">
        <v>2</v>
      </c>
      <c r="D1013" s="13">
        <v>9</v>
      </c>
      <c r="E1013" s="83" t="s">
        <v>139</v>
      </c>
      <c r="F1013" s="13">
        <v>5</v>
      </c>
      <c r="G1013" s="13">
        <v>14</v>
      </c>
      <c r="H1013" s="13" t="s">
        <v>70</v>
      </c>
      <c r="I1013" s="13" t="s">
        <v>54</v>
      </c>
      <c r="J1013" s="13"/>
      <c r="K1013" s="13" t="s">
        <v>27</v>
      </c>
      <c r="L1013" s="12">
        <f t="shared" ca="1" si="130"/>
        <v>1.4243605606745755</v>
      </c>
      <c r="M1013" s="101">
        <f t="shared" ca="1" si="131"/>
        <v>4.5095255350957063E-2</v>
      </c>
      <c r="N1013" s="101">
        <f t="shared" ca="1" si="138"/>
        <v>59.116325000972182</v>
      </c>
      <c r="O1013" s="101">
        <f t="shared" ca="1" si="132"/>
        <v>4.5095255350957063E-2</v>
      </c>
      <c r="Q1013" s="12">
        <f t="shared" ca="1" si="133"/>
        <v>5.6000000000000005</v>
      </c>
      <c r="R1013" s="101">
        <f t="shared" ca="1" si="134"/>
        <v>0.35346787853889727</v>
      </c>
      <c r="S1013" s="13"/>
      <c r="T1013" s="101">
        <f t="shared" ca="1" si="135"/>
        <v>0</v>
      </c>
      <c r="U1013" s="101">
        <f t="shared" si="136"/>
        <v>0</v>
      </c>
      <c r="V1013" s="101">
        <f t="shared" ca="1" si="137"/>
        <v>-91.53319893959457</v>
      </c>
    </row>
    <row r="1014" spans="2:22" x14ac:dyDescent="0.3">
      <c r="B1014" s="13">
        <v>2023</v>
      </c>
      <c r="C1014" s="13">
        <v>2</v>
      </c>
      <c r="D1014" s="13">
        <v>9</v>
      </c>
      <c r="E1014" s="83" t="s">
        <v>139</v>
      </c>
      <c r="F1014" s="13">
        <v>5</v>
      </c>
      <c r="G1014" s="13">
        <v>15</v>
      </c>
      <c r="H1014" s="13" t="s">
        <v>70</v>
      </c>
      <c r="I1014" s="13" t="s">
        <v>54</v>
      </c>
      <c r="J1014" s="13"/>
      <c r="K1014" s="13" t="s">
        <v>27</v>
      </c>
      <c r="L1014" s="12">
        <f t="shared" ca="1" si="130"/>
        <v>1.1120399578769995</v>
      </c>
      <c r="M1014" s="101">
        <f t="shared" ca="1" si="131"/>
        <v>3.5207185066385802E-2</v>
      </c>
      <c r="N1014" s="101">
        <f t="shared" ca="1" si="138"/>
        <v>59.116325000972182</v>
      </c>
      <c r="O1014" s="101">
        <f t="shared" ca="1" si="132"/>
        <v>3.5207185066385802E-2</v>
      </c>
      <c r="Q1014" s="12">
        <f t="shared" ca="1" si="133"/>
        <v>5.6000000000000005</v>
      </c>
      <c r="R1014" s="101">
        <f t="shared" ca="1" si="134"/>
        <v>0.37990581756571207</v>
      </c>
      <c r="S1014" s="13"/>
      <c r="T1014" s="101">
        <f t="shared" ca="1" si="135"/>
        <v>0</v>
      </c>
      <c r="U1014" s="101">
        <f t="shared" si="136"/>
        <v>0</v>
      </c>
      <c r="V1014" s="101">
        <f t="shared" ca="1" si="137"/>
        <v>-92.293010574725997</v>
      </c>
    </row>
    <row r="1015" spans="2:22" x14ac:dyDescent="0.3">
      <c r="B1015" s="13">
        <v>2023</v>
      </c>
      <c r="C1015" s="13">
        <v>2</v>
      </c>
      <c r="D1015" s="13">
        <v>9</v>
      </c>
      <c r="E1015" s="83" t="s">
        <v>139</v>
      </c>
      <c r="F1015" s="13">
        <v>5</v>
      </c>
      <c r="G1015" s="13">
        <v>16</v>
      </c>
      <c r="H1015" s="13" t="s">
        <v>71</v>
      </c>
      <c r="I1015" s="13" t="s">
        <v>54</v>
      </c>
      <c r="J1015" s="13"/>
      <c r="K1015" s="13" t="s">
        <v>27</v>
      </c>
      <c r="L1015" s="12">
        <f t="shared" ca="1" si="130"/>
        <v>0.99737988892225571</v>
      </c>
      <c r="M1015" s="101">
        <f t="shared" ca="1" si="131"/>
        <v>8.68817621240177E-2</v>
      </c>
      <c r="N1015" s="101">
        <f t="shared" ca="1" si="138"/>
        <v>59.313224414043582</v>
      </c>
      <c r="O1015" s="101">
        <f t="shared" ca="1" si="132"/>
        <v>0.28111152169273779</v>
      </c>
      <c r="Q1015" s="12">
        <f t="shared" ca="1" si="133"/>
        <v>5.6000000000000005</v>
      </c>
      <c r="R1015" s="101">
        <f t="shared" ca="1" si="134"/>
        <v>0.38961179240273114</v>
      </c>
      <c r="S1015" s="13"/>
      <c r="T1015" s="101">
        <f t="shared" ca="1" si="135"/>
        <v>0</v>
      </c>
      <c r="U1015" s="101">
        <f t="shared" ca="1" si="136"/>
        <v>0.19689941307140199</v>
      </c>
      <c r="V1015" s="101">
        <f t="shared" ca="1" si="137"/>
        <v>-92.875334746460055</v>
      </c>
    </row>
    <row r="1016" spans="2:22" x14ac:dyDescent="0.3">
      <c r="B1016" s="13">
        <v>2023</v>
      </c>
      <c r="C1016" s="13">
        <v>2</v>
      </c>
      <c r="D1016" s="13">
        <v>9</v>
      </c>
      <c r="E1016" s="83" t="s">
        <v>139</v>
      </c>
      <c r="F1016" s="13">
        <v>5</v>
      </c>
      <c r="G1016" s="13">
        <v>17</v>
      </c>
      <c r="H1016" s="13" t="s">
        <v>71</v>
      </c>
      <c r="I1016" s="13" t="s">
        <v>54</v>
      </c>
      <c r="J1016" s="13"/>
      <c r="K1016" s="13" t="s">
        <v>27</v>
      </c>
      <c r="L1016" s="12">
        <f t="shared" ca="1" si="130"/>
        <v>1.6949219761775158</v>
      </c>
      <c r="M1016" s="101">
        <f t="shared" ca="1" si="131"/>
        <v>0.14764465334482341</v>
      </c>
      <c r="N1016" s="101">
        <f t="shared" ca="1" si="138"/>
        <v>59.647830260840628</v>
      </c>
      <c r="O1016" s="101">
        <f t="shared" ca="1" si="132"/>
        <v>0.47771375898563284</v>
      </c>
      <c r="Q1016" s="12">
        <f t="shared" ca="1" si="133"/>
        <v>4.2254953780166664</v>
      </c>
      <c r="R1016" s="101">
        <f t="shared" ca="1" si="134"/>
        <v>0.21421303846568412</v>
      </c>
      <c r="S1016" s="13"/>
      <c r="T1016" s="101">
        <f t="shared" ca="1" si="135"/>
        <v>0</v>
      </c>
      <c r="U1016" s="101">
        <f t="shared" ca="1" si="136"/>
        <v>0.33460584679704464</v>
      </c>
      <c r="V1016" s="101">
        <f t="shared" ca="1" si="137"/>
        <v>-92.969154976594382</v>
      </c>
    </row>
    <row r="1017" spans="2:22" x14ac:dyDescent="0.3">
      <c r="B1017" s="13">
        <v>2023</v>
      </c>
      <c r="C1017" s="13">
        <v>2</v>
      </c>
      <c r="D1017" s="13">
        <v>9</v>
      </c>
      <c r="E1017" s="83" t="s">
        <v>139</v>
      </c>
      <c r="F1017" s="13">
        <v>5</v>
      </c>
      <c r="G1017" s="13">
        <v>18</v>
      </c>
      <c r="H1017" s="13" t="s">
        <v>71</v>
      </c>
      <c r="I1017" s="13" t="s">
        <v>54</v>
      </c>
      <c r="J1017" s="13"/>
      <c r="K1017" s="13" t="s">
        <v>27</v>
      </c>
      <c r="L1017" s="12">
        <f t="shared" ca="1" si="130"/>
        <v>1.6355340687383828</v>
      </c>
      <c r="M1017" s="101">
        <f t="shared" ca="1" si="131"/>
        <v>0.14247137272780053</v>
      </c>
      <c r="N1017" s="101">
        <f t="shared" ca="1" si="138"/>
        <v>59.970711944910732</v>
      </c>
      <c r="O1017" s="101">
        <f t="shared" ca="1" si="132"/>
        <v>0.46097527727391319</v>
      </c>
      <c r="Q1017" s="12">
        <f t="shared" ca="1" si="133"/>
        <v>5.6000000000000005</v>
      </c>
      <c r="R1017" s="101">
        <f t="shared" ca="1" si="134"/>
        <v>0.33559204108129598</v>
      </c>
      <c r="S1017" s="13"/>
      <c r="T1017" s="101">
        <f t="shared" ca="1" si="135"/>
        <v>0</v>
      </c>
      <c r="U1017" s="101">
        <f t="shared" ca="1" si="136"/>
        <v>0.32288168407010243</v>
      </c>
      <c r="V1017" s="101">
        <f t="shared" ca="1" si="137"/>
        <v>-93.317457374686867</v>
      </c>
    </row>
    <row r="1018" spans="2:22" x14ac:dyDescent="0.3">
      <c r="B1018" s="13">
        <v>2023</v>
      </c>
      <c r="C1018" s="13">
        <v>2</v>
      </c>
      <c r="D1018" s="13">
        <v>9</v>
      </c>
      <c r="E1018" s="83" t="s">
        <v>139</v>
      </c>
      <c r="F1018" s="13">
        <v>5</v>
      </c>
      <c r="G1018" s="13">
        <v>19</v>
      </c>
      <c r="H1018" s="13" t="s">
        <v>71</v>
      </c>
      <c r="I1018" s="13" t="s">
        <v>54</v>
      </c>
      <c r="J1018" s="13"/>
      <c r="K1018" s="13" t="s">
        <v>27</v>
      </c>
      <c r="L1018" s="12">
        <f t="shared" ca="1" si="130"/>
        <v>1.5473206193191926</v>
      </c>
      <c r="M1018" s="101">
        <f t="shared" ca="1" si="131"/>
        <v>0.13478709914889489</v>
      </c>
      <c r="N1018" s="101">
        <f t="shared" ca="1" si="138"/>
        <v>60.276178823841327</v>
      </c>
      <c r="O1018" s="101">
        <f t="shared" ca="1" si="132"/>
        <v>0.4361123165551144</v>
      </c>
      <c r="Q1018" s="12">
        <f t="shared" ca="1" si="133"/>
        <v>0</v>
      </c>
      <c r="R1018" s="101">
        <f t="shared" ca="1" si="134"/>
        <v>0</v>
      </c>
      <c r="S1018" s="13"/>
      <c r="T1018" s="101">
        <f t="shared" ca="1" si="135"/>
        <v>0.13478709914889489</v>
      </c>
      <c r="U1018" s="101">
        <f t="shared" ca="1" si="136"/>
        <v>0.30546687893059732</v>
      </c>
      <c r="V1018" s="101">
        <f t="shared" ca="1" si="137"/>
        <v>-92.877203396607371</v>
      </c>
    </row>
    <row r="1019" spans="2:22" x14ac:dyDescent="0.3">
      <c r="B1019" s="13">
        <v>2023</v>
      </c>
      <c r="C1019" s="13">
        <v>2</v>
      </c>
      <c r="D1019" s="13">
        <v>9</v>
      </c>
      <c r="E1019" s="83" t="s">
        <v>139</v>
      </c>
      <c r="F1019" s="13">
        <v>5</v>
      </c>
      <c r="G1019" s="13">
        <v>20</v>
      </c>
      <c r="H1019" s="13" t="s">
        <v>69</v>
      </c>
      <c r="I1019" s="13" t="s">
        <v>54</v>
      </c>
      <c r="J1019" s="13"/>
      <c r="K1019" s="13" t="s">
        <v>27</v>
      </c>
      <c r="L1019" s="12">
        <f t="shared" ca="1" si="130"/>
        <v>1.3114133156470233</v>
      </c>
      <c r="M1019" s="101">
        <f t="shared" ca="1" si="131"/>
        <v>6.9072139335128721E-2</v>
      </c>
      <c r="N1019" s="101">
        <f t="shared" ca="1" si="138"/>
        <v>60.276178823841327</v>
      </c>
      <c r="O1019" s="101">
        <f t="shared" ca="1" si="132"/>
        <v>0.14150149675831381</v>
      </c>
      <c r="Q1019" s="12">
        <f t="shared" ca="1" si="133"/>
        <v>0</v>
      </c>
      <c r="R1019" s="101">
        <f t="shared" ca="1" si="134"/>
        <v>0</v>
      </c>
      <c r="S1019" s="13"/>
      <c r="T1019" s="101">
        <f t="shared" ca="1" si="135"/>
        <v>6.9072139335128721E-2</v>
      </c>
      <c r="U1019" s="101">
        <f t="shared" si="136"/>
        <v>0</v>
      </c>
      <c r="V1019" s="101">
        <f t="shared" ca="1" si="137"/>
        <v>-92.808131257272237</v>
      </c>
    </row>
    <row r="1020" spans="2:22" x14ac:dyDescent="0.3">
      <c r="B1020" s="13">
        <v>2023</v>
      </c>
      <c r="C1020" s="13">
        <v>2</v>
      </c>
      <c r="D1020" s="13">
        <v>9</v>
      </c>
      <c r="E1020" s="83" t="s">
        <v>139</v>
      </c>
      <c r="F1020" s="13">
        <v>5</v>
      </c>
      <c r="G1020" s="13">
        <v>21</v>
      </c>
      <c r="H1020" s="13" t="s">
        <v>69</v>
      </c>
      <c r="I1020" s="13" t="s">
        <v>54</v>
      </c>
      <c r="J1020" s="13"/>
      <c r="K1020" s="13" t="s">
        <v>27</v>
      </c>
      <c r="L1020" s="12">
        <f t="shared" ca="1" si="130"/>
        <v>1.5410481031960688</v>
      </c>
      <c r="M1020" s="101">
        <f t="shared" ca="1" si="131"/>
        <v>8.1167003595336948E-2</v>
      </c>
      <c r="N1020" s="101">
        <f t="shared" ca="1" si="138"/>
        <v>60.276178823841327</v>
      </c>
      <c r="O1020" s="101">
        <f t="shared" ca="1" si="132"/>
        <v>0.16627909033485583</v>
      </c>
      <c r="Q1020" s="12">
        <f t="shared" ca="1" si="133"/>
        <v>0</v>
      </c>
      <c r="R1020" s="101">
        <f t="shared" ca="1" si="134"/>
        <v>0</v>
      </c>
      <c r="S1020" s="13"/>
      <c r="T1020" s="101">
        <f t="shared" ca="1" si="135"/>
        <v>8.1167003595336948E-2</v>
      </c>
      <c r="U1020" s="101">
        <f t="shared" si="136"/>
        <v>0</v>
      </c>
      <c r="V1020" s="101">
        <f t="shared" ca="1" si="137"/>
        <v>-92.726964253676897</v>
      </c>
    </row>
    <row r="1021" spans="2:22" x14ac:dyDescent="0.3">
      <c r="B1021" s="13">
        <v>2023</v>
      </c>
      <c r="C1021" s="13">
        <v>2</v>
      </c>
      <c r="D1021" s="13">
        <v>9</v>
      </c>
      <c r="E1021" s="83" t="s">
        <v>139</v>
      </c>
      <c r="F1021" s="13">
        <v>5</v>
      </c>
      <c r="G1021" s="13">
        <v>22</v>
      </c>
      <c r="H1021" s="13" t="s">
        <v>69</v>
      </c>
      <c r="I1021" s="13" t="s">
        <v>54</v>
      </c>
      <c r="J1021" s="13"/>
      <c r="K1021" s="13" t="s">
        <v>27</v>
      </c>
      <c r="L1021" s="12">
        <f t="shared" ca="1" si="130"/>
        <v>1.6521502511183412</v>
      </c>
      <c r="M1021" s="101">
        <f t="shared" ca="1" si="131"/>
        <v>8.7018753726403039E-2</v>
      </c>
      <c r="N1021" s="101">
        <f t="shared" ca="1" si="138"/>
        <v>60.276178823841327</v>
      </c>
      <c r="O1021" s="101">
        <f t="shared" ca="1" si="132"/>
        <v>0.178267012095669</v>
      </c>
      <c r="Q1021" s="12">
        <f t="shared" ca="1" si="133"/>
        <v>0</v>
      </c>
      <c r="R1021" s="101">
        <f t="shared" ca="1" si="134"/>
        <v>0</v>
      </c>
      <c r="S1021" s="13"/>
      <c r="T1021" s="101">
        <f t="shared" ca="1" si="135"/>
        <v>8.7018753726403039E-2</v>
      </c>
      <c r="U1021" s="101">
        <f t="shared" si="136"/>
        <v>0</v>
      </c>
      <c r="V1021" s="101">
        <f t="shared" ca="1" si="137"/>
        <v>-92.6399454999505</v>
      </c>
    </row>
    <row r="1022" spans="2:22" x14ac:dyDescent="0.3">
      <c r="B1022" s="13">
        <v>2023</v>
      </c>
      <c r="C1022" s="13">
        <v>2</v>
      </c>
      <c r="D1022" s="13">
        <v>9</v>
      </c>
      <c r="E1022" s="83" t="s">
        <v>139</v>
      </c>
      <c r="F1022" s="13">
        <v>5</v>
      </c>
      <c r="G1022" s="13">
        <v>23</v>
      </c>
      <c r="H1022" s="13" t="s">
        <v>69</v>
      </c>
      <c r="I1022" s="13" t="s">
        <v>54</v>
      </c>
      <c r="J1022" s="13"/>
      <c r="K1022" s="13" t="s">
        <v>27</v>
      </c>
      <c r="L1022" s="12">
        <f t="shared" ca="1" si="130"/>
        <v>1.1043969148769424</v>
      </c>
      <c r="M1022" s="101">
        <f t="shared" ca="1" si="131"/>
        <v>5.8168585506568553E-2</v>
      </c>
      <c r="N1022" s="101">
        <f t="shared" ca="1" si="138"/>
        <v>60.276178823841327</v>
      </c>
      <c r="O1022" s="101">
        <f t="shared" ca="1" si="132"/>
        <v>0.11916442711522207</v>
      </c>
      <c r="Q1022" s="12">
        <f t="shared" ca="1" si="133"/>
        <v>0</v>
      </c>
      <c r="R1022" s="101">
        <f t="shared" ca="1" si="134"/>
        <v>0</v>
      </c>
      <c r="S1022" s="13"/>
      <c r="T1022" s="101">
        <f t="shared" ca="1" si="135"/>
        <v>5.8168585506568553E-2</v>
      </c>
      <c r="U1022" s="101">
        <f t="shared" si="136"/>
        <v>0</v>
      </c>
      <c r="V1022" s="101">
        <f t="shared" ca="1" si="137"/>
        <v>-92.581776914443935</v>
      </c>
    </row>
    <row r="1023" spans="2:22" x14ac:dyDescent="0.3">
      <c r="B1023" s="13">
        <v>2023</v>
      </c>
      <c r="C1023" s="13">
        <v>2</v>
      </c>
      <c r="D1023" s="13">
        <v>10</v>
      </c>
      <c r="E1023" s="83" t="s">
        <v>140</v>
      </c>
      <c r="F1023" s="13">
        <v>6</v>
      </c>
      <c r="G1023" s="13">
        <v>0</v>
      </c>
      <c r="H1023" s="13" t="s">
        <v>69</v>
      </c>
      <c r="I1023" s="13" t="s">
        <v>54</v>
      </c>
      <c r="J1023" s="13"/>
      <c r="K1023" s="13" t="s">
        <v>28</v>
      </c>
      <c r="L1023" s="12">
        <f t="shared" ca="1" si="130"/>
        <v>1.6722282249751721</v>
      </c>
      <c r="M1023" s="101">
        <f t="shared" ca="1" si="131"/>
        <v>8.8076260609442319E-2</v>
      </c>
      <c r="N1023" s="101">
        <f t="shared" ca="1" si="138"/>
        <v>60.276178823841327</v>
      </c>
      <c r="O1023" s="101">
        <f t="shared" ca="1" si="132"/>
        <v>0.18043342547482105</v>
      </c>
      <c r="Q1023" s="12">
        <f t="shared" ca="1" si="133"/>
        <v>0</v>
      </c>
      <c r="R1023" s="101">
        <f t="shared" ca="1" si="134"/>
        <v>0</v>
      </c>
      <c r="S1023" s="13"/>
      <c r="T1023" s="101">
        <f t="shared" ca="1" si="135"/>
        <v>8.8076260609442319E-2</v>
      </c>
      <c r="U1023" s="101">
        <f t="shared" si="136"/>
        <v>0</v>
      </c>
      <c r="V1023" s="101">
        <f t="shared" ca="1" si="137"/>
        <v>-92.493700653834495</v>
      </c>
    </row>
    <row r="1024" spans="2:22" x14ac:dyDescent="0.3">
      <c r="B1024" s="13">
        <v>2023</v>
      </c>
      <c r="C1024" s="13">
        <v>2</v>
      </c>
      <c r="D1024" s="13">
        <v>10</v>
      </c>
      <c r="E1024" s="83" t="s">
        <v>140</v>
      </c>
      <c r="F1024" s="13">
        <v>6</v>
      </c>
      <c r="G1024" s="13">
        <v>1</v>
      </c>
      <c r="H1024" s="13" t="s">
        <v>69</v>
      </c>
      <c r="I1024" s="13" t="s">
        <v>54</v>
      </c>
      <c r="J1024" s="13"/>
      <c r="K1024" s="13" t="s">
        <v>28</v>
      </c>
      <c r="L1024" s="12">
        <f t="shared" ref="L1024:L1087" ca="1" si="139">IF(K1024="Weekday",_xlfn.NORM.INV(RAND(),VLOOKUP(G1024,$J$5:$N$28,4),VLOOKUP(G1024,$J$5:$N$28,5)),_xlfn.NORM.INV(RAND(),VLOOKUP(G1024,$P$5:$T$28,4),VLOOKUP(G1024,$P$5:$T$28,5)))*VLOOKUP(C1024,$P$32:$R$43,3)</f>
        <v>0.81549340616285726</v>
      </c>
      <c r="M1024" s="101">
        <f t="shared" ref="M1024:M1087" ca="1" si="140">IF(I1024="Winter",VLOOKUP(G1024,$J$40:$L$43,3),VLOOKUP(G1024,$J$40:$L$43,2))*L1024</f>
        <v>4.2952037702597694E-2</v>
      </c>
      <c r="N1024" s="101">
        <f t="shared" ca="1" si="138"/>
        <v>60.276178823841327</v>
      </c>
      <c r="O1024" s="101">
        <f t="shared" ref="O1024:O1087" ca="1" si="141">IF(I1024="Winter",VLOOKUP(G1024,$J$46:$L$49,3),VLOOKUP(G1024,$J$46:$L$49,2))*L1024</f>
        <v>8.7991738524972302E-2</v>
      </c>
      <c r="Q1024" s="12">
        <f t="shared" ref="Q1024:Q1087" ca="1" si="142">MIN(MAX(AND(IF(G1024&gt;=VLOOKUP(C1024,$O$46:$T$57,5),1,0),IF(G1024&lt;=VLOOKUP(C1024,$O$46:$T$57,6),1,0))*$G$50*_xlfn.NORM.INV(RAND(),VLOOKUP(C1024,$B$4:$F$15,4),VLOOKUP(C1024,$B$4:$F$15,4)),0),0.2)*$G$51</f>
        <v>0</v>
      </c>
      <c r="R1024" s="101">
        <f t="shared" ref="R1024:R1087" ca="1" si="143">MAX(Q1024-L1024,0)*$G$52</f>
        <v>0</v>
      </c>
      <c r="S1024" s="13"/>
      <c r="T1024" s="101">
        <f t="shared" ref="T1024:T1087" ca="1" si="144">MAX(L1024-Q1024,0)*IF(I1024="Winter",VLOOKUP(G1024,$J$40:$L$43,3),VLOOKUP(G1024,$J$40:$L$43,2))</f>
        <v>4.2952037702597694E-2</v>
      </c>
      <c r="U1024" s="101">
        <f t="shared" si="136"/>
        <v>0</v>
      </c>
      <c r="V1024" s="101">
        <f t="shared" ca="1" si="137"/>
        <v>-92.450748616131904</v>
      </c>
    </row>
    <row r="1025" spans="2:22" x14ac:dyDescent="0.3">
      <c r="B1025" s="13">
        <v>2023</v>
      </c>
      <c r="C1025" s="13">
        <v>2</v>
      </c>
      <c r="D1025" s="13">
        <v>10</v>
      </c>
      <c r="E1025" s="83" t="s">
        <v>140</v>
      </c>
      <c r="F1025" s="13">
        <v>6</v>
      </c>
      <c r="G1025" s="13">
        <v>2</v>
      </c>
      <c r="H1025" s="13" t="s">
        <v>69</v>
      </c>
      <c r="I1025" s="13" t="s">
        <v>54</v>
      </c>
      <c r="J1025" s="13"/>
      <c r="K1025" s="13" t="s">
        <v>28</v>
      </c>
      <c r="L1025" s="12">
        <f t="shared" ca="1" si="139"/>
        <v>0.9016575339820756</v>
      </c>
      <c r="M1025" s="101">
        <f t="shared" ca="1" si="140"/>
        <v>4.7490302314835926E-2</v>
      </c>
      <c r="N1025" s="101">
        <f t="shared" ca="1" si="138"/>
        <v>60.276178823841327</v>
      </c>
      <c r="O1025" s="101">
        <f t="shared" ca="1" si="141"/>
        <v>9.7288847916665949E-2</v>
      </c>
      <c r="Q1025" s="12">
        <f t="shared" ca="1" si="142"/>
        <v>0</v>
      </c>
      <c r="R1025" s="101">
        <f t="shared" ca="1" si="143"/>
        <v>0</v>
      </c>
      <c r="S1025" s="13"/>
      <c r="T1025" s="101">
        <f t="shared" ca="1" si="144"/>
        <v>4.7490302314835926E-2</v>
      </c>
      <c r="U1025" s="101">
        <f t="shared" ref="U1025:U1088" si="145">IF(H1025="On-Peak",IF(I1025="Winter",((L1025*$D$48)/60),((L1025*$D$47)/60)),0)</f>
        <v>0</v>
      </c>
      <c r="V1025" s="101">
        <f t="shared" ref="V1025:V1088" ca="1" si="146">V1024+MAX(T1025-R1025,0)-MAX(R1025-T1025,0)+MAX(U1025-R1025,0)-MAX(R1025-U1025,0)</f>
        <v>-92.403258313817062</v>
      </c>
    </row>
    <row r="1026" spans="2:22" x14ac:dyDescent="0.3">
      <c r="B1026" s="13">
        <v>2023</v>
      </c>
      <c r="C1026" s="13">
        <v>2</v>
      </c>
      <c r="D1026" s="13">
        <v>10</v>
      </c>
      <c r="E1026" s="83" t="s">
        <v>140</v>
      </c>
      <c r="F1026" s="13">
        <v>6</v>
      </c>
      <c r="G1026" s="13">
        <v>3</v>
      </c>
      <c r="H1026" s="13" t="s">
        <v>69</v>
      </c>
      <c r="I1026" s="13" t="s">
        <v>54</v>
      </c>
      <c r="J1026" s="13"/>
      <c r="K1026" s="13" t="s">
        <v>28</v>
      </c>
      <c r="L1026" s="12">
        <f t="shared" ca="1" si="139"/>
        <v>0.95501114544154009</v>
      </c>
      <c r="M1026" s="101">
        <f t="shared" ca="1" si="140"/>
        <v>5.0300437030405917E-2</v>
      </c>
      <c r="N1026" s="101">
        <f t="shared" ca="1" si="138"/>
        <v>60.276178823841327</v>
      </c>
      <c r="O1026" s="101">
        <f t="shared" ca="1" si="141"/>
        <v>0.10304570259314218</v>
      </c>
      <c r="Q1026" s="12">
        <f t="shared" ca="1" si="142"/>
        <v>0</v>
      </c>
      <c r="R1026" s="101">
        <f t="shared" ca="1" si="143"/>
        <v>0</v>
      </c>
      <c r="S1026" s="13"/>
      <c r="T1026" s="101">
        <f t="shared" ca="1" si="144"/>
        <v>5.0300437030405917E-2</v>
      </c>
      <c r="U1026" s="101">
        <f t="shared" si="145"/>
        <v>0</v>
      </c>
      <c r="V1026" s="101">
        <f t="shared" ca="1" si="146"/>
        <v>-92.352957876786661</v>
      </c>
    </row>
    <row r="1027" spans="2:22" x14ac:dyDescent="0.3">
      <c r="B1027" s="13">
        <v>2023</v>
      </c>
      <c r="C1027" s="13">
        <v>2</v>
      </c>
      <c r="D1027" s="13">
        <v>10</v>
      </c>
      <c r="E1027" s="83" t="s">
        <v>140</v>
      </c>
      <c r="F1027" s="13">
        <v>6</v>
      </c>
      <c r="G1027" s="13">
        <v>4</v>
      </c>
      <c r="H1027" s="13" t="s">
        <v>69</v>
      </c>
      <c r="I1027" s="13" t="s">
        <v>54</v>
      </c>
      <c r="J1027" s="13"/>
      <c r="K1027" s="13" t="s">
        <v>28</v>
      </c>
      <c r="L1027" s="12">
        <f t="shared" ca="1" si="139"/>
        <v>0.73770260890834372</v>
      </c>
      <c r="M1027" s="101">
        <f t="shared" ca="1" si="140"/>
        <v>3.8854796411202465E-2</v>
      </c>
      <c r="N1027" s="101">
        <f t="shared" ca="1" si="138"/>
        <v>60.276178823841327</v>
      </c>
      <c r="O1027" s="101">
        <f t="shared" ca="1" si="141"/>
        <v>7.9598111501210281E-2</v>
      </c>
      <c r="Q1027" s="12">
        <f t="shared" ca="1" si="142"/>
        <v>0</v>
      </c>
      <c r="R1027" s="101">
        <f t="shared" ca="1" si="143"/>
        <v>0</v>
      </c>
      <c r="S1027" s="13"/>
      <c r="T1027" s="101">
        <f t="shared" ca="1" si="144"/>
        <v>3.8854796411202465E-2</v>
      </c>
      <c r="U1027" s="101">
        <f t="shared" si="145"/>
        <v>0</v>
      </c>
      <c r="V1027" s="101">
        <f t="shared" ca="1" si="146"/>
        <v>-92.31410308037546</v>
      </c>
    </row>
    <row r="1028" spans="2:22" x14ac:dyDescent="0.3">
      <c r="B1028" s="13">
        <v>2023</v>
      </c>
      <c r="C1028" s="13">
        <v>2</v>
      </c>
      <c r="D1028" s="13">
        <v>10</v>
      </c>
      <c r="E1028" s="83" t="s">
        <v>140</v>
      </c>
      <c r="F1028" s="13">
        <v>6</v>
      </c>
      <c r="G1028" s="13">
        <v>5</v>
      </c>
      <c r="H1028" s="13" t="s">
        <v>69</v>
      </c>
      <c r="I1028" s="13" t="s">
        <v>54</v>
      </c>
      <c r="J1028" s="13"/>
      <c r="K1028" s="13" t="s">
        <v>28</v>
      </c>
      <c r="L1028" s="12">
        <f t="shared" ca="1" si="139"/>
        <v>0.88985329442722627</v>
      </c>
      <c r="M1028" s="101">
        <f t="shared" ca="1" si="140"/>
        <v>4.6868573017482013E-2</v>
      </c>
      <c r="N1028" s="101">
        <f t="shared" ca="1" si="138"/>
        <v>60.276178823841327</v>
      </c>
      <c r="O1028" s="101">
        <f t="shared" ca="1" si="141"/>
        <v>9.6015170468697716E-2</v>
      </c>
      <c r="Q1028" s="12">
        <f t="shared" ca="1" si="142"/>
        <v>0</v>
      </c>
      <c r="R1028" s="101">
        <f t="shared" ca="1" si="143"/>
        <v>0</v>
      </c>
      <c r="S1028" s="13"/>
      <c r="T1028" s="101">
        <f t="shared" ca="1" si="144"/>
        <v>4.6868573017482013E-2</v>
      </c>
      <c r="U1028" s="101">
        <f t="shared" si="145"/>
        <v>0</v>
      </c>
      <c r="V1028" s="101">
        <f t="shared" ca="1" si="146"/>
        <v>-92.267234507357983</v>
      </c>
    </row>
    <row r="1029" spans="2:22" x14ac:dyDescent="0.3">
      <c r="B1029" s="13">
        <v>2023</v>
      </c>
      <c r="C1029" s="13">
        <v>2</v>
      </c>
      <c r="D1029" s="13">
        <v>10</v>
      </c>
      <c r="E1029" s="83" t="s">
        <v>140</v>
      </c>
      <c r="F1029" s="13">
        <v>6</v>
      </c>
      <c r="G1029" s="13">
        <v>6</v>
      </c>
      <c r="H1029" s="13" t="s">
        <v>69</v>
      </c>
      <c r="I1029" s="13" t="s">
        <v>54</v>
      </c>
      <c r="J1029" s="13"/>
      <c r="K1029" s="13" t="s">
        <v>28</v>
      </c>
      <c r="L1029" s="12">
        <f t="shared" ca="1" si="139"/>
        <v>0.8774088630117084</v>
      </c>
      <c r="M1029" s="101">
        <f t="shared" ca="1" si="140"/>
        <v>4.621312481482668E-2</v>
      </c>
      <c r="N1029" s="101">
        <f t="shared" ca="1" si="138"/>
        <v>60.276178823841327</v>
      </c>
      <c r="O1029" s="101">
        <f t="shared" ca="1" si="141"/>
        <v>9.4672416318963337E-2</v>
      </c>
      <c r="Q1029" s="12">
        <f t="shared" ca="1" si="142"/>
        <v>0</v>
      </c>
      <c r="R1029" s="101">
        <f t="shared" ca="1" si="143"/>
        <v>0</v>
      </c>
      <c r="S1029" s="13"/>
      <c r="T1029" s="101">
        <f t="shared" ca="1" si="144"/>
        <v>4.621312481482668E-2</v>
      </c>
      <c r="U1029" s="101">
        <f t="shared" si="145"/>
        <v>0</v>
      </c>
      <c r="V1029" s="101">
        <f t="shared" ca="1" si="146"/>
        <v>-92.221021382543157</v>
      </c>
    </row>
    <row r="1030" spans="2:22" x14ac:dyDescent="0.3">
      <c r="B1030" s="13">
        <v>2023</v>
      </c>
      <c r="C1030" s="13">
        <v>2</v>
      </c>
      <c r="D1030" s="13">
        <v>10</v>
      </c>
      <c r="E1030" s="83" t="s">
        <v>140</v>
      </c>
      <c r="F1030" s="13">
        <v>6</v>
      </c>
      <c r="G1030" s="13">
        <v>7</v>
      </c>
      <c r="H1030" s="13" t="s">
        <v>69</v>
      </c>
      <c r="I1030" s="13" t="s">
        <v>54</v>
      </c>
      <c r="J1030" s="13"/>
      <c r="K1030" s="13" t="s">
        <v>28</v>
      </c>
      <c r="L1030" s="12">
        <f t="shared" ca="1" si="139"/>
        <v>0.78403782256255783</v>
      </c>
      <c r="M1030" s="101">
        <f t="shared" ca="1" si="140"/>
        <v>4.1295272114369924E-2</v>
      </c>
      <c r="N1030" s="101">
        <f t="shared" ca="1" si="138"/>
        <v>60.276178823841327</v>
      </c>
      <c r="O1030" s="101">
        <f t="shared" ca="1" si="141"/>
        <v>8.4597681054499982E-2</v>
      </c>
      <c r="Q1030" s="12">
        <f t="shared" ca="1" si="142"/>
        <v>4.1115417775098102</v>
      </c>
      <c r="R1030" s="101">
        <f t="shared" ca="1" si="143"/>
        <v>0.28167320978628491</v>
      </c>
      <c r="S1030" s="13"/>
      <c r="T1030" s="101">
        <f t="shared" ca="1" si="144"/>
        <v>0</v>
      </c>
      <c r="U1030" s="101">
        <f t="shared" si="145"/>
        <v>0</v>
      </c>
      <c r="V1030" s="101">
        <f t="shared" ca="1" si="146"/>
        <v>-92.784367802115739</v>
      </c>
    </row>
    <row r="1031" spans="2:22" x14ac:dyDescent="0.3">
      <c r="B1031" s="13">
        <v>2023</v>
      </c>
      <c r="C1031" s="13">
        <v>2</v>
      </c>
      <c r="D1031" s="13">
        <v>10</v>
      </c>
      <c r="E1031" s="83" t="s">
        <v>140</v>
      </c>
      <c r="F1031" s="13">
        <v>6</v>
      </c>
      <c r="G1031" s="13">
        <v>8</v>
      </c>
      <c r="H1031" s="13" t="s">
        <v>69</v>
      </c>
      <c r="I1031" s="13" t="s">
        <v>54</v>
      </c>
      <c r="J1031" s="13"/>
      <c r="K1031" s="13" t="s">
        <v>28</v>
      </c>
      <c r="L1031" s="12">
        <f t="shared" ca="1" si="139"/>
        <v>1.1693775807206008</v>
      </c>
      <c r="M1031" s="101">
        <f t="shared" ca="1" si="140"/>
        <v>6.159111717655405E-2</v>
      </c>
      <c r="N1031" s="101">
        <f t="shared" ca="1" si="138"/>
        <v>60.276178823841327</v>
      </c>
      <c r="O1031" s="101">
        <f t="shared" ca="1" si="141"/>
        <v>0.12617584095975282</v>
      </c>
      <c r="Q1031" s="12">
        <f t="shared" ca="1" si="142"/>
        <v>5.6000000000000005</v>
      </c>
      <c r="R1031" s="101">
        <f t="shared" ca="1" si="143"/>
        <v>0.37505218779200122</v>
      </c>
      <c r="S1031" s="13"/>
      <c r="T1031" s="101">
        <f t="shared" ca="1" si="144"/>
        <v>0</v>
      </c>
      <c r="U1031" s="101">
        <f t="shared" si="145"/>
        <v>0</v>
      </c>
      <c r="V1031" s="101">
        <f t="shared" ca="1" si="146"/>
        <v>-93.534472177699755</v>
      </c>
    </row>
    <row r="1032" spans="2:22" x14ac:dyDescent="0.3">
      <c r="B1032" s="13">
        <v>2023</v>
      </c>
      <c r="C1032" s="13">
        <v>2</v>
      </c>
      <c r="D1032" s="13">
        <v>10</v>
      </c>
      <c r="E1032" s="83" t="s">
        <v>140</v>
      </c>
      <c r="F1032" s="13">
        <v>6</v>
      </c>
      <c r="G1032" s="13">
        <v>9</v>
      </c>
      <c r="H1032" s="13" t="s">
        <v>69</v>
      </c>
      <c r="I1032" s="13" t="s">
        <v>54</v>
      </c>
      <c r="J1032" s="13"/>
      <c r="K1032" s="13" t="s">
        <v>28</v>
      </c>
      <c r="L1032" s="12">
        <f t="shared" ca="1" si="139"/>
        <v>1.1770778286241073</v>
      </c>
      <c r="M1032" s="101">
        <f t="shared" ca="1" si="140"/>
        <v>6.1996689233631733E-2</v>
      </c>
      <c r="N1032" s="101">
        <f t="shared" ca="1" si="138"/>
        <v>60.276178823841327</v>
      </c>
      <c r="O1032" s="101">
        <f t="shared" ca="1" si="141"/>
        <v>0.12700669770854117</v>
      </c>
      <c r="Q1032" s="12">
        <f t="shared" ca="1" si="142"/>
        <v>5.6000000000000005</v>
      </c>
      <c r="R1032" s="101">
        <f t="shared" ca="1" si="143"/>
        <v>0.37440036180696934</v>
      </c>
      <c r="S1032" s="13"/>
      <c r="T1032" s="101">
        <f t="shared" ca="1" si="144"/>
        <v>0</v>
      </c>
      <c r="U1032" s="101">
        <f t="shared" si="145"/>
        <v>0</v>
      </c>
      <c r="V1032" s="101">
        <f t="shared" ca="1" si="146"/>
        <v>-94.28327290131368</v>
      </c>
    </row>
    <row r="1033" spans="2:22" x14ac:dyDescent="0.3">
      <c r="B1033" s="13">
        <v>2023</v>
      </c>
      <c r="C1033" s="13">
        <v>2</v>
      </c>
      <c r="D1033" s="13">
        <v>10</v>
      </c>
      <c r="E1033" s="83" t="s">
        <v>140</v>
      </c>
      <c r="F1033" s="13">
        <v>6</v>
      </c>
      <c r="G1033" s="13">
        <v>10</v>
      </c>
      <c r="H1033" s="13" t="s">
        <v>70</v>
      </c>
      <c r="I1033" s="13" t="s">
        <v>54</v>
      </c>
      <c r="J1033" s="13"/>
      <c r="K1033" s="13" t="s">
        <v>28</v>
      </c>
      <c r="L1033" s="12">
        <f t="shared" ca="1" si="139"/>
        <v>0.99556584033060125</v>
      </c>
      <c r="M1033" s="101">
        <f t="shared" ca="1" si="140"/>
        <v>3.1519614504866837E-2</v>
      </c>
      <c r="N1033" s="101">
        <f t="shared" ca="1" si="138"/>
        <v>60.276178823841327</v>
      </c>
      <c r="O1033" s="101">
        <f t="shared" ca="1" si="141"/>
        <v>3.1519614504866837E-2</v>
      </c>
      <c r="Q1033" s="12">
        <f t="shared" ca="1" si="142"/>
        <v>0.33848009964492365</v>
      </c>
      <c r="R1033" s="101">
        <f t="shared" ca="1" si="143"/>
        <v>0</v>
      </c>
      <c r="S1033" s="13"/>
      <c r="T1033" s="101">
        <f t="shared" ca="1" si="144"/>
        <v>2.0803334550108552E-2</v>
      </c>
      <c r="U1033" s="101">
        <f t="shared" si="145"/>
        <v>0</v>
      </c>
      <c r="V1033" s="101">
        <f t="shared" ca="1" si="146"/>
        <v>-94.262469566763571</v>
      </c>
    </row>
    <row r="1034" spans="2:22" x14ac:dyDescent="0.3">
      <c r="B1034" s="13">
        <v>2023</v>
      </c>
      <c r="C1034" s="13">
        <v>2</v>
      </c>
      <c r="D1034" s="13">
        <v>10</v>
      </c>
      <c r="E1034" s="83" t="s">
        <v>140</v>
      </c>
      <c r="F1034" s="13">
        <v>6</v>
      </c>
      <c r="G1034" s="13">
        <v>11</v>
      </c>
      <c r="H1034" s="13" t="s">
        <v>70</v>
      </c>
      <c r="I1034" s="13" t="s">
        <v>54</v>
      </c>
      <c r="J1034" s="13"/>
      <c r="K1034" s="13" t="s">
        <v>28</v>
      </c>
      <c r="L1034" s="12">
        <f t="shared" ca="1" si="139"/>
        <v>1.0539686122513927</v>
      </c>
      <c r="M1034" s="101">
        <f t="shared" ca="1" si="140"/>
        <v>3.3368646263879094E-2</v>
      </c>
      <c r="N1034" s="101">
        <f t="shared" ca="1" si="138"/>
        <v>60.276178823841327</v>
      </c>
      <c r="O1034" s="101">
        <f t="shared" ca="1" si="141"/>
        <v>3.3368646263879094E-2</v>
      </c>
      <c r="Q1034" s="12">
        <f t="shared" ca="1" si="142"/>
        <v>5.6000000000000005</v>
      </c>
      <c r="R1034" s="101">
        <f t="shared" ca="1" si="143"/>
        <v>0.38482155697291964</v>
      </c>
      <c r="S1034" s="13"/>
      <c r="T1034" s="101">
        <f t="shared" ca="1" si="144"/>
        <v>0</v>
      </c>
      <c r="U1034" s="101">
        <f t="shared" si="145"/>
        <v>0</v>
      </c>
      <c r="V1034" s="101">
        <f t="shared" ca="1" si="146"/>
        <v>-95.032112680709417</v>
      </c>
    </row>
    <row r="1035" spans="2:22" x14ac:dyDescent="0.3">
      <c r="B1035" s="13">
        <v>2023</v>
      </c>
      <c r="C1035" s="13">
        <v>2</v>
      </c>
      <c r="D1035" s="13">
        <v>10</v>
      </c>
      <c r="E1035" s="83" t="s">
        <v>140</v>
      </c>
      <c r="F1035" s="13">
        <v>6</v>
      </c>
      <c r="G1035" s="13">
        <v>12</v>
      </c>
      <c r="H1035" s="13" t="s">
        <v>70</v>
      </c>
      <c r="I1035" s="13" t="s">
        <v>54</v>
      </c>
      <c r="J1035" s="13"/>
      <c r="K1035" s="13" t="s">
        <v>28</v>
      </c>
      <c r="L1035" s="12">
        <f t="shared" ca="1" si="139"/>
        <v>1.1803242469252848</v>
      </c>
      <c r="M1035" s="101">
        <f t="shared" ca="1" si="140"/>
        <v>3.7369065657654521E-2</v>
      </c>
      <c r="N1035" s="101">
        <f t="shared" ca="1" si="138"/>
        <v>60.276178823841327</v>
      </c>
      <c r="O1035" s="101">
        <f t="shared" ca="1" si="141"/>
        <v>3.7369065657654521E-2</v>
      </c>
      <c r="Q1035" s="12">
        <f t="shared" ca="1" si="142"/>
        <v>0</v>
      </c>
      <c r="R1035" s="101">
        <f t="shared" ca="1" si="143"/>
        <v>0</v>
      </c>
      <c r="S1035" s="13"/>
      <c r="T1035" s="101">
        <f t="shared" ca="1" si="144"/>
        <v>3.7369065657654521E-2</v>
      </c>
      <c r="U1035" s="101">
        <f t="shared" si="145"/>
        <v>0</v>
      </c>
      <c r="V1035" s="101">
        <f t="shared" ca="1" si="146"/>
        <v>-94.99474361505176</v>
      </c>
    </row>
    <row r="1036" spans="2:22" x14ac:dyDescent="0.3">
      <c r="B1036" s="13">
        <v>2023</v>
      </c>
      <c r="C1036" s="13">
        <v>2</v>
      </c>
      <c r="D1036" s="13">
        <v>10</v>
      </c>
      <c r="E1036" s="83" t="s">
        <v>140</v>
      </c>
      <c r="F1036" s="13">
        <v>6</v>
      </c>
      <c r="G1036" s="13">
        <v>13</v>
      </c>
      <c r="H1036" s="13" t="s">
        <v>70</v>
      </c>
      <c r="I1036" s="13" t="s">
        <v>54</v>
      </c>
      <c r="J1036" s="13"/>
      <c r="K1036" s="13" t="s">
        <v>28</v>
      </c>
      <c r="L1036" s="12">
        <f t="shared" ca="1" si="139"/>
        <v>1.5001941991339574</v>
      </c>
      <c r="M1036" s="101">
        <f t="shared" ca="1" si="140"/>
        <v>4.7496148344581088E-2</v>
      </c>
      <c r="N1036" s="101">
        <f t="shared" ca="1" si="138"/>
        <v>60.276178823841327</v>
      </c>
      <c r="O1036" s="101">
        <f t="shared" ca="1" si="141"/>
        <v>4.7496148344581088E-2</v>
      </c>
      <c r="Q1036" s="12">
        <f t="shared" ca="1" si="142"/>
        <v>5.6000000000000005</v>
      </c>
      <c r="R1036" s="101">
        <f t="shared" ca="1" si="143"/>
        <v>0.34704856104331061</v>
      </c>
      <c r="S1036" s="13"/>
      <c r="T1036" s="101">
        <f t="shared" ca="1" si="144"/>
        <v>0</v>
      </c>
      <c r="U1036" s="101">
        <f t="shared" si="145"/>
        <v>0</v>
      </c>
      <c r="V1036" s="101">
        <f t="shared" ca="1" si="146"/>
        <v>-95.688840737138378</v>
      </c>
    </row>
    <row r="1037" spans="2:22" x14ac:dyDescent="0.3">
      <c r="B1037" s="13">
        <v>2023</v>
      </c>
      <c r="C1037" s="13">
        <v>2</v>
      </c>
      <c r="D1037" s="13">
        <v>10</v>
      </c>
      <c r="E1037" s="83" t="s">
        <v>140</v>
      </c>
      <c r="F1037" s="13">
        <v>6</v>
      </c>
      <c r="G1037" s="13">
        <v>14</v>
      </c>
      <c r="H1037" s="13" t="s">
        <v>70</v>
      </c>
      <c r="I1037" s="13" t="s">
        <v>54</v>
      </c>
      <c r="J1037" s="13"/>
      <c r="K1037" s="13" t="s">
        <v>28</v>
      </c>
      <c r="L1037" s="12">
        <f t="shared" ca="1" si="139"/>
        <v>1.3554575994991207</v>
      </c>
      <c r="M1037" s="101">
        <f t="shared" ca="1" si="140"/>
        <v>4.291378760014216E-2</v>
      </c>
      <c r="N1037" s="101">
        <f t="shared" ca="1" si="138"/>
        <v>60.276178823841327</v>
      </c>
      <c r="O1037" s="101">
        <f t="shared" ca="1" si="141"/>
        <v>4.291378760014216E-2</v>
      </c>
      <c r="Q1037" s="12">
        <f t="shared" ca="1" si="142"/>
        <v>5.6000000000000005</v>
      </c>
      <c r="R1037" s="101">
        <f t="shared" ca="1" si="143"/>
        <v>0.35930051420239945</v>
      </c>
      <c r="S1037" s="13"/>
      <c r="T1037" s="101">
        <f t="shared" ca="1" si="144"/>
        <v>0</v>
      </c>
      <c r="U1037" s="101">
        <f t="shared" si="145"/>
        <v>0</v>
      </c>
      <c r="V1037" s="101">
        <f t="shared" ca="1" si="146"/>
        <v>-96.407441765543183</v>
      </c>
    </row>
    <row r="1038" spans="2:22" x14ac:dyDescent="0.3">
      <c r="B1038" s="13">
        <v>2023</v>
      </c>
      <c r="C1038" s="13">
        <v>2</v>
      </c>
      <c r="D1038" s="13">
        <v>10</v>
      </c>
      <c r="E1038" s="83" t="s">
        <v>140</v>
      </c>
      <c r="F1038" s="13">
        <v>6</v>
      </c>
      <c r="G1038" s="13">
        <v>15</v>
      </c>
      <c r="H1038" s="13" t="s">
        <v>70</v>
      </c>
      <c r="I1038" s="13" t="s">
        <v>54</v>
      </c>
      <c r="J1038" s="13"/>
      <c r="K1038" s="13" t="s">
        <v>28</v>
      </c>
      <c r="L1038" s="12">
        <f t="shared" ca="1" si="139"/>
        <v>1.1133862203610123</v>
      </c>
      <c r="M1038" s="101">
        <f t="shared" ca="1" si="140"/>
        <v>3.5249807736629647E-2</v>
      </c>
      <c r="N1038" s="101">
        <f t="shared" ca="1" si="138"/>
        <v>60.276178823841327</v>
      </c>
      <c r="O1038" s="101">
        <f t="shared" ca="1" si="141"/>
        <v>3.5249807736629647E-2</v>
      </c>
      <c r="Q1038" s="12">
        <f t="shared" ca="1" si="142"/>
        <v>5.6000000000000005</v>
      </c>
      <c r="R1038" s="101">
        <f t="shared" ca="1" si="143"/>
        <v>0.37979185644644037</v>
      </c>
      <c r="S1038" s="13"/>
      <c r="T1038" s="101">
        <f t="shared" ca="1" si="144"/>
        <v>0</v>
      </c>
      <c r="U1038" s="101">
        <f t="shared" si="145"/>
        <v>0</v>
      </c>
      <c r="V1038" s="101">
        <f t="shared" ca="1" si="146"/>
        <v>-97.167025478436074</v>
      </c>
    </row>
    <row r="1039" spans="2:22" x14ac:dyDescent="0.3">
      <c r="B1039" s="13">
        <v>2023</v>
      </c>
      <c r="C1039" s="13">
        <v>2</v>
      </c>
      <c r="D1039" s="13">
        <v>10</v>
      </c>
      <c r="E1039" s="83" t="s">
        <v>140</v>
      </c>
      <c r="F1039" s="13">
        <v>6</v>
      </c>
      <c r="G1039" s="13">
        <v>16</v>
      </c>
      <c r="H1039" s="13" t="s">
        <v>71</v>
      </c>
      <c r="I1039" s="13" t="s">
        <v>54</v>
      </c>
      <c r="J1039" s="13"/>
      <c r="K1039" s="13" t="s">
        <v>28</v>
      </c>
      <c r="L1039" s="12">
        <f t="shared" ca="1" si="139"/>
        <v>0.98710389380378138</v>
      </c>
      <c r="M1039" s="101">
        <f t="shared" ca="1" si="140"/>
        <v>8.5986620189247409E-2</v>
      </c>
      <c r="N1039" s="101">
        <f t="shared" ca="1" si="138"/>
        <v>60.471049584209759</v>
      </c>
      <c r="O1039" s="101">
        <f t="shared" ca="1" si="141"/>
        <v>0.27821523246859575</v>
      </c>
      <c r="Q1039" s="12">
        <f t="shared" ca="1" si="142"/>
        <v>5.6000000000000005</v>
      </c>
      <c r="R1039" s="101">
        <f t="shared" ca="1" si="143"/>
        <v>0.39048165538950996</v>
      </c>
      <c r="S1039" s="13"/>
      <c r="T1039" s="101">
        <f t="shared" ca="1" si="144"/>
        <v>0</v>
      </c>
      <c r="U1039" s="101">
        <f t="shared" ca="1" si="145"/>
        <v>0.19487076036842985</v>
      </c>
      <c r="V1039" s="101">
        <f t="shared" ca="1" si="146"/>
        <v>-97.753118028846657</v>
      </c>
    </row>
    <row r="1040" spans="2:22" x14ac:dyDescent="0.3">
      <c r="B1040" s="13">
        <v>2023</v>
      </c>
      <c r="C1040" s="13">
        <v>2</v>
      </c>
      <c r="D1040" s="13">
        <v>10</v>
      </c>
      <c r="E1040" s="83" t="s">
        <v>140</v>
      </c>
      <c r="F1040" s="13">
        <v>6</v>
      </c>
      <c r="G1040" s="13">
        <v>17</v>
      </c>
      <c r="H1040" s="13" t="s">
        <v>71</v>
      </c>
      <c r="I1040" s="13" t="s">
        <v>54</v>
      </c>
      <c r="J1040" s="13"/>
      <c r="K1040" s="13" t="s">
        <v>28</v>
      </c>
      <c r="L1040" s="12">
        <f t="shared" ca="1" si="139"/>
        <v>2.2504686355808223</v>
      </c>
      <c r="M1040" s="101">
        <f t="shared" ca="1" si="140"/>
        <v>0.19603832284544545</v>
      </c>
      <c r="N1040" s="101">
        <f t="shared" ref="N1040:N1103" ca="1" si="147">IF(H1040="On-Peak",IF(I1040="Winter",((L1040*$D$48)/60)+N1039,((L1040*$D$47)/60)+N1039),N1039)</f>
        <v>60.915329600684004</v>
      </c>
      <c r="O1040" s="101">
        <f t="shared" ca="1" si="141"/>
        <v>0.6342945849384547</v>
      </c>
      <c r="Q1040" s="12">
        <f t="shared" ca="1" si="142"/>
        <v>5.6000000000000005</v>
      </c>
      <c r="R1040" s="101">
        <f t="shared" ca="1" si="143"/>
        <v>0.28353782999808347</v>
      </c>
      <c r="S1040" s="13"/>
      <c r="T1040" s="101">
        <f t="shared" ca="1" si="144"/>
        <v>0</v>
      </c>
      <c r="U1040" s="101">
        <f t="shared" ca="1" si="145"/>
        <v>0.44428001647424736</v>
      </c>
      <c r="V1040" s="101">
        <f t="shared" ca="1" si="146"/>
        <v>-97.875913672368569</v>
      </c>
    </row>
    <row r="1041" spans="2:22" x14ac:dyDescent="0.3">
      <c r="B1041" s="13">
        <v>2023</v>
      </c>
      <c r="C1041" s="13">
        <v>2</v>
      </c>
      <c r="D1041" s="13">
        <v>10</v>
      </c>
      <c r="E1041" s="83" t="s">
        <v>140</v>
      </c>
      <c r="F1041" s="13">
        <v>6</v>
      </c>
      <c r="G1041" s="13">
        <v>18</v>
      </c>
      <c r="H1041" s="13" t="s">
        <v>71</v>
      </c>
      <c r="I1041" s="13" t="s">
        <v>54</v>
      </c>
      <c r="J1041" s="13"/>
      <c r="K1041" s="13" t="s">
        <v>28</v>
      </c>
      <c r="L1041" s="12">
        <f t="shared" ca="1" si="139"/>
        <v>1.4192525658771855</v>
      </c>
      <c r="M1041" s="101">
        <f t="shared" ca="1" si="140"/>
        <v>0.12363109101356164</v>
      </c>
      <c r="N1041" s="101">
        <f t="shared" ca="1" si="147"/>
        <v>61.195513711397588</v>
      </c>
      <c r="O1041" s="101">
        <f t="shared" ca="1" si="141"/>
        <v>0.40001633569248474</v>
      </c>
      <c r="Q1041" s="12">
        <f t="shared" ca="1" si="142"/>
        <v>2.7740127895901252</v>
      </c>
      <c r="R1041" s="101">
        <f t="shared" ca="1" si="143"/>
        <v>0.11468045293730035</v>
      </c>
      <c r="S1041" s="13"/>
      <c r="T1041" s="101">
        <f t="shared" ca="1" si="144"/>
        <v>0</v>
      </c>
      <c r="U1041" s="101">
        <f t="shared" ca="1" si="145"/>
        <v>0.28018411071358773</v>
      </c>
      <c r="V1041" s="101">
        <f t="shared" ca="1" si="146"/>
        <v>-97.825090467529591</v>
      </c>
    </row>
    <row r="1042" spans="2:22" x14ac:dyDescent="0.3">
      <c r="B1042" s="13">
        <v>2023</v>
      </c>
      <c r="C1042" s="13">
        <v>2</v>
      </c>
      <c r="D1042" s="13">
        <v>10</v>
      </c>
      <c r="E1042" s="83" t="s">
        <v>140</v>
      </c>
      <c r="F1042" s="13">
        <v>6</v>
      </c>
      <c r="G1042" s="13">
        <v>19</v>
      </c>
      <c r="H1042" s="13" t="s">
        <v>71</v>
      </c>
      <c r="I1042" s="13" t="s">
        <v>54</v>
      </c>
      <c r="J1042" s="13"/>
      <c r="K1042" s="13" t="s">
        <v>28</v>
      </c>
      <c r="L1042" s="12">
        <f t="shared" ca="1" si="139"/>
        <v>1.3035284965198399</v>
      </c>
      <c r="M1042" s="101">
        <f t="shared" ca="1" si="140"/>
        <v>0.11355036733184326</v>
      </c>
      <c r="N1042" s="101">
        <f t="shared" ca="1" si="147"/>
        <v>61.452851962085546</v>
      </c>
      <c r="O1042" s="101">
        <f t="shared" ca="1" si="141"/>
        <v>0.36739950674411687</v>
      </c>
      <c r="Q1042" s="12">
        <f t="shared" ca="1" si="142"/>
        <v>0</v>
      </c>
      <c r="R1042" s="101">
        <f t="shared" ca="1" si="143"/>
        <v>0</v>
      </c>
      <c r="S1042" s="13"/>
      <c r="T1042" s="101">
        <f t="shared" ca="1" si="144"/>
        <v>0.11355036733184326</v>
      </c>
      <c r="U1042" s="101">
        <f t="shared" ca="1" si="145"/>
        <v>0.2573382506879584</v>
      </c>
      <c r="V1042" s="101">
        <f t="shared" ca="1" si="146"/>
        <v>-97.454201849509786</v>
      </c>
    </row>
    <row r="1043" spans="2:22" x14ac:dyDescent="0.3">
      <c r="B1043" s="13">
        <v>2023</v>
      </c>
      <c r="C1043" s="13">
        <v>2</v>
      </c>
      <c r="D1043" s="13">
        <v>10</v>
      </c>
      <c r="E1043" s="83" t="s">
        <v>140</v>
      </c>
      <c r="F1043" s="13">
        <v>6</v>
      </c>
      <c r="G1043" s="13">
        <v>20</v>
      </c>
      <c r="H1043" s="13" t="s">
        <v>69</v>
      </c>
      <c r="I1043" s="13" t="s">
        <v>54</v>
      </c>
      <c r="J1043" s="13"/>
      <c r="K1043" s="13" t="s">
        <v>28</v>
      </c>
      <c r="L1043" s="12">
        <f t="shared" ca="1" si="139"/>
        <v>1.6106854757637186</v>
      </c>
      <c r="M1043" s="101">
        <f t="shared" ca="1" si="140"/>
        <v>8.4834804008475054E-2</v>
      </c>
      <c r="N1043" s="101">
        <f t="shared" ca="1" si="147"/>
        <v>61.452851962085546</v>
      </c>
      <c r="O1043" s="101">
        <f t="shared" ca="1" si="141"/>
        <v>0.17379296283490522</v>
      </c>
      <c r="Q1043" s="12">
        <f t="shared" ca="1" si="142"/>
        <v>0</v>
      </c>
      <c r="R1043" s="101">
        <f t="shared" ca="1" si="143"/>
        <v>0</v>
      </c>
      <c r="S1043" s="13"/>
      <c r="T1043" s="101">
        <f t="shared" ca="1" si="144"/>
        <v>8.4834804008475054E-2</v>
      </c>
      <c r="U1043" s="101">
        <f t="shared" si="145"/>
        <v>0</v>
      </c>
      <c r="V1043" s="101">
        <f t="shared" ca="1" si="146"/>
        <v>-97.369367045501306</v>
      </c>
    </row>
    <row r="1044" spans="2:22" x14ac:dyDescent="0.3">
      <c r="B1044" s="13">
        <v>2023</v>
      </c>
      <c r="C1044" s="13">
        <v>2</v>
      </c>
      <c r="D1044" s="13">
        <v>10</v>
      </c>
      <c r="E1044" s="83" t="s">
        <v>140</v>
      </c>
      <c r="F1044" s="13">
        <v>6</v>
      </c>
      <c r="G1044" s="13">
        <v>21</v>
      </c>
      <c r="H1044" s="13" t="s">
        <v>69</v>
      </c>
      <c r="I1044" s="13" t="s">
        <v>54</v>
      </c>
      <c r="J1044" s="13"/>
      <c r="K1044" s="13" t="s">
        <v>28</v>
      </c>
      <c r="L1044" s="12">
        <f t="shared" ca="1" si="139"/>
        <v>1.8043067242540534</v>
      </c>
      <c r="M1044" s="101">
        <f t="shared" ca="1" si="140"/>
        <v>9.5032835166460994E-2</v>
      </c>
      <c r="N1044" s="101">
        <f t="shared" ca="1" si="147"/>
        <v>61.452851962085546</v>
      </c>
      <c r="O1044" s="101">
        <f t="shared" ca="1" si="141"/>
        <v>0.19468469554701234</v>
      </c>
      <c r="Q1044" s="12">
        <f t="shared" ca="1" si="142"/>
        <v>0</v>
      </c>
      <c r="R1044" s="101">
        <f t="shared" ca="1" si="143"/>
        <v>0</v>
      </c>
      <c r="S1044" s="13"/>
      <c r="T1044" s="101">
        <f t="shared" ca="1" si="144"/>
        <v>9.5032835166460994E-2</v>
      </c>
      <c r="U1044" s="101">
        <f t="shared" si="145"/>
        <v>0</v>
      </c>
      <c r="V1044" s="101">
        <f t="shared" ca="1" si="146"/>
        <v>-97.274334210334843</v>
      </c>
    </row>
    <row r="1045" spans="2:22" x14ac:dyDescent="0.3">
      <c r="B1045" s="13">
        <v>2023</v>
      </c>
      <c r="C1045" s="13">
        <v>2</v>
      </c>
      <c r="D1045" s="13">
        <v>10</v>
      </c>
      <c r="E1045" s="83" t="s">
        <v>140</v>
      </c>
      <c r="F1045" s="13">
        <v>6</v>
      </c>
      <c r="G1045" s="13">
        <v>22</v>
      </c>
      <c r="H1045" s="13" t="s">
        <v>69</v>
      </c>
      <c r="I1045" s="13" t="s">
        <v>54</v>
      </c>
      <c r="J1045" s="13"/>
      <c r="K1045" s="13" t="s">
        <v>28</v>
      </c>
      <c r="L1045" s="12">
        <f t="shared" ca="1" si="139"/>
        <v>1.7901569005334641</v>
      </c>
      <c r="M1045" s="101">
        <f t="shared" ca="1" si="140"/>
        <v>9.4287563951097553E-2</v>
      </c>
      <c r="N1045" s="101">
        <f t="shared" ca="1" si="147"/>
        <v>61.452851962085546</v>
      </c>
      <c r="O1045" s="101">
        <f t="shared" ca="1" si="141"/>
        <v>0.19315792956756078</v>
      </c>
      <c r="Q1045" s="12">
        <f t="shared" ca="1" si="142"/>
        <v>0</v>
      </c>
      <c r="R1045" s="101">
        <f t="shared" ca="1" si="143"/>
        <v>0</v>
      </c>
      <c r="S1045" s="13"/>
      <c r="T1045" s="101">
        <f t="shared" ca="1" si="144"/>
        <v>9.4287563951097553E-2</v>
      </c>
      <c r="U1045" s="101">
        <f t="shared" si="145"/>
        <v>0</v>
      </c>
      <c r="V1045" s="101">
        <f t="shared" ca="1" si="146"/>
        <v>-97.180046646383744</v>
      </c>
    </row>
    <row r="1046" spans="2:22" x14ac:dyDescent="0.3">
      <c r="B1046" s="13">
        <v>2023</v>
      </c>
      <c r="C1046" s="13">
        <v>2</v>
      </c>
      <c r="D1046" s="13">
        <v>10</v>
      </c>
      <c r="E1046" s="83" t="s">
        <v>140</v>
      </c>
      <c r="F1046" s="13">
        <v>6</v>
      </c>
      <c r="G1046" s="13">
        <v>23</v>
      </c>
      <c r="H1046" s="13" t="s">
        <v>69</v>
      </c>
      <c r="I1046" s="13" t="s">
        <v>54</v>
      </c>
      <c r="J1046" s="13"/>
      <c r="K1046" s="13" t="s">
        <v>28</v>
      </c>
      <c r="L1046" s="12">
        <f t="shared" ca="1" si="139"/>
        <v>1.8659745810447863</v>
      </c>
      <c r="M1046" s="101">
        <f t="shared" ca="1" si="140"/>
        <v>9.8280881183628904E-2</v>
      </c>
      <c r="N1046" s="101">
        <f t="shared" ca="1" si="147"/>
        <v>61.452851962085546</v>
      </c>
      <c r="O1046" s="101">
        <f t="shared" ca="1" si="141"/>
        <v>0.20133865729473244</v>
      </c>
      <c r="Q1046" s="12">
        <f t="shared" ca="1" si="142"/>
        <v>0</v>
      </c>
      <c r="R1046" s="101">
        <f t="shared" ca="1" si="143"/>
        <v>0</v>
      </c>
      <c r="S1046" s="13"/>
      <c r="T1046" s="101">
        <f t="shared" ca="1" si="144"/>
        <v>9.8280881183628904E-2</v>
      </c>
      <c r="U1046" s="101">
        <f t="shared" si="145"/>
        <v>0</v>
      </c>
      <c r="V1046" s="101">
        <f t="shared" ca="1" si="146"/>
        <v>-97.081765765200117</v>
      </c>
    </row>
    <row r="1047" spans="2:22" x14ac:dyDescent="0.3">
      <c r="B1047" s="13">
        <v>2023</v>
      </c>
      <c r="C1047" s="13">
        <v>2</v>
      </c>
      <c r="D1047" s="13">
        <v>11</v>
      </c>
      <c r="E1047" s="83" t="s">
        <v>141</v>
      </c>
      <c r="F1047" s="13">
        <v>7</v>
      </c>
      <c r="G1047" s="13">
        <v>0</v>
      </c>
      <c r="H1047" s="13" t="s">
        <v>69</v>
      </c>
      <c r="I1047" s="13" t="s">
        <v>54</v>
      </c>
      <c r="J1047" s="13"/>
      <c r="K1047" s="13" t="s">
        <v>28</v>
      </c>
      <c r="L1047" s="12">
        <f t="shared" ca="1" si="139"/>
        <v>1.5228841799471953</v>
      </c>
      <c r="M1047" s="101">
        <f t="shared" ca="1" si="140"/>
        <v>8.0210309757818773E-2</v>
      </c>
      <c r="N1047" s="101">
        <f t="shared" ca="1" si="147"/>
        <v>61.452851962085546</v>
      </c>
      <c r="O1047" s="101">
        <f t="shared" ca="1" si="141"/>
        <v>0.16431920301630237</v>
      </c>
      <c r="Q1047" s="12">
        <f t="shared" ca="1" si="142"/>
        <v>0</v>
      </c>
      <c r="R1047" s="101">
        <f t="shared" ca="1" si="143"/>
        <v>0</v>
      </c>
      <c r="S1047" s="13"/>
      <c r="T1047" s="101">
        <f t="shared" ca="1" si="144"/>
        <v>8.0210309757818773E-2</v>
      </c>
      <c r="U1047" s="101">
        <f t="shared" si="145"/>
        <v>0</v>
      </c>
      <c r="V1047" s="101">
        <f t="shared" ca="1" si="146"/>
        <v>-97.001555455442301</v>
      </c>
    </row>
    <row r="1048" spans="2:22" x14ac:dyDescent="0.3">
      <c r="B1048" s="13">
        <v>2023</v>
      </c>
      <c r="C1048" s="13">
        <v>2</v>
      </c>
      <c r="D1048" s="13">
        <v>11</v>
      </c>
      <c r="E1048" s="83" t="s">
        <v>141</v>
      </c>
      <c r="F1048" s="13">
        <v>7</v>
      </c>
      <c r="G1048" s="13">
        <v>1</v>
      </c>
      <c r="H1048" s="13" t="s">
        <v>69</v>
      </c>
      <c r="I1048" s="13" t="s">
        <v>54</v>
      </c>
      <c r="J1048" s="13"/>
      <c r="K1048" s="13" t="s">
        <v>28</v>
      </c>
      <c r="L1048" s="12">
        <f t="shared" ca="1" si="139"/>
        <v>0.81690645859028976</v>
      </c>
      <c r="M1048" s="101">
        <f t="shared" ca="1" si="140"/>
        <v>4.3026463173950563E-2</v>
      </c>
      <c r="N1048" s="101">
        <f t="shared" ca="1" si="147"/>
        <v>61.452851962085546</v>
      </c>
      <c r="O1048" s="101">
        <f t="shared" ca="1" si="141"/>
        <v>8.8144206881892256E-2</v>
      </c>
      <c r="Q1048" s="12">
        <f t="shared" ca="1" si="142"/>
        <v>0</v>
      </c>
      <c r="R1048" s="101">
        <f t="shared" ca="1" si="143"/>
        <v>0</v>
      </c>
      <c r="S1048" s="13"/>
      <c r="T1048" s="101">
        <f t="shared" ca="1" si="144"/>
        <v>4.3026463173950563E-2</v>
      </c>
      <c r="U1048" s="101">
        <f t="shared" si="145"/>
        <v>0</v>
      </c>
      <c r="V1048" s="101">
        <f t="shared" ca="1" si="146"/>
        <v>-96.958528992268356</v>
      </c>
    </row>
    <row r="1049" spans="2:22" x14ac:dyDescent="0.3">
      <c r="B1049" s="13">
        <v>2023</v>
      </c>
      <c r="C1049" s="13">
        <v>2</v>
      </c>
      <c r="D1049" s="13">
        <v>11</v>
      </c>
      <c r="E1049" s="83" t="s">
        <v>141</v>
      </c>
      <c r="F1049" s="13">
        <v>7</v>
      </c>
      <c r="G1049" s="13">
        <v>2</v>
      </c>
      <c r="H1049" s="13" t="s">
        <v>69</v>
      </c>
      <c r="I1049" s="13" t="s">
        <v>54</v>
      </c>
      <c r="J1049" s="13"/>
      <c r="K1049" s="13" t="s">
        <v>28</v>
      </c>
      <c r="L1049" s="12">
        <f t="shared" ca="1" si="139"/>
        <v>0.9742859044753831</v>
      </c>
      <c r="M1049" s="101">
        <f t="shared" ca="1" si="140"/>
        <v>5.1315638588718432E-2</v>
      </c>
      <c r="N1049" s="101">
        <f t="shared" ca="1" si="147"/>
        <v>61.452851962085546</v>
      </c>
      <c r="O1049" s="101">
        <f t="shared" ca="1" si="141"/>
        <v>0.10512544909289383</v>
      </c>
      <c r="Q1049" s="12">
        <f t="shared" ca="1" si="142"/>
        <v>0</v>
      </c>
      <c r="R1049" s="101">
        <f t="shared" ca="1" si="143"/>
        <v>0</v>
      </c>
      <c r="S1049" s="13"/>
      <c r="T1049" s="101">
        <f t="shared" ca="1" si="144"/>
        <v>5.1315638588718432E-2</v>
      </c>
      <c r="U1049" s="101">
        <f t="shared" si="145"/>
        <v>0</v>
      </c>
      <c r="V1049" s="101">
        <f t="shared" ca="1" si="146"/>
        <v>-96.907213353679637</v>
      </c>
    </row>
    <row r="1050" spans="2:22" x14ac:dyDescent="0.3">
      <c r="B1050" s="13">
        <v>2023</v>
      </c>
      <c r="C1050" s="13">
        <v>2</v>
      </c>
      <c r="D1050" s="13">
        <v>11</v>
      </c>
      <c r="E1050" s="83" t="s">
        <v>141</v>
      </c>
      <c r="F1050" s="13">
        <v>7</v>
      </c>
      <c r="G1050" s="13">
        <v>3</v>
      </c>
      <c r="H1050" s="13" t="s">
        <v>69</v>
      </c>
      <c r="I1050" s="13" t="s">
        <v>54</v>
      </c>
      <c r="J1050" s="13"/>
      <c r="K1050" s="13" t="s">
        <v>28</v>
      </c>
      <c r="L1050" s="12">
        <f t="shared" ca="1" si="139"/>
        <v>0.8142102323440884</v>
      </c>
      <c r="M1050" s="101">
        <f t="shared" ca="1" si="140"/>
        <v>4.2884452937563135E-2</v>
      </c>
      <c r="N1050" s="101">
        <f t="shared" ca="1" si="147"/>
        <v>61.452851962085546</v>
      </c>
      <c r="O1050" s="101">
        <f t="shared" ca="1" si="141"/>
        <v>8.7853284069927137E-2</v>
      </c>
      <c r="Q1050" s="12">
        <f t="shared" ca="1" si="142"/>
        <v>0</v>
      </c>
      <c r="R1050" s="101">
        <f t="shared" ca="1" si="143"/>
        <v>0</v>
      </c>
      <c r="S1050" s="13"/>
      <c r="T1050" s="101">
        <f t="shared" ca="1" si="144"/>
        <v>4.2884452937563135E-2</v>
      </c>
      <c r="U1050" s="101">
        <f t="shared" si="145"/>
        <v>0</v>
      </c>
      <c r="V1050" s="101">
        <f t="shared" ca="1" si="146"/>
        <v>-96.86432890074208</v>
      </c>
    </row>
    <row r="1051" spans="2:22" x14ac:dyDescent="0.3">
      <c r="B1051" s="13">
        <v>2023</v>
      </c>
      <c r="C1051" s="13">
        <v>2</v>
      </c>
      <c r="D1051" s="13">
        <v>11</v>
      </c>
      <c r="E1051" s="83" t="s">
        <v>141</v>
      </c>
      <c r="F1051" s="13">
        <v>7</v>
      </c>
      <c r="G1051" s="13">
        <v>4</v>
      </c>
      <c r="H1051" s="13" t="s">
        <v>69</v>
      </c>
      <c r="I1051" s="13" t="s">
        <v>54</v>
      </c>
      <c r="J1051" s="13"/>
      <c r="K1051" s="13" t="s">
        <v>28</v>
      </c>
      <c r="L1051" s="12">
        <f t="shared" ca="1" si="139"/>
        <v>0.91059877464158889</v>
      </c>
      <c r="M1051" s="101">
        <f t="shared" ca="1" si="140"/>
        <v>4.7961237460372487E-2</v>
      </c>
      <c r="N1051" s="101">
        <f t="shared" ca="1" si="147"/>
        <v>61.452851962085546</v>
      </c>
      <c r="O1051" s="101">
        <f t="shared" ca="1" si="141"/>
        <v>9.825360778382744E-2</v>
      </c>
      <c r="Q1051" s="12">
        <f t="shared" ca="1" si="142"/>
        <v>0</v>
      </c>
      <c r="R1051" s="101">
        <f t="shared" ca="1" si="143"/>
        <v>0</v>
      </c>
      <c r="S1051" s="13"/>
      <c r="T1051" s="101">
        <f t="shared" ca="1" si="144"/>
        <v>4.7961237460372487E-2</v>
      </c>
      <c r="U1051" s="101">
        <f t="shared" si="145"/>
        <v>0</v>
      </c>
      <c r="V1051" s="101">
        <f t="shared" ca="1" si="146"/>
        <v>-96.81636766328171</v>
      </c>
    </row>
    <row r="1052" spans="2:22" x14ac:dyDescent="0.3">
      <c r="B1052" s="13">
        <v>2023</v>
      </c>
      <c r="C1052" s="13">
        <v>2</v>
      </c>
      <c r="D1052" s="13">
        <v>11</v>
      </c>
      <c r="E1052" s="83" t="s">
        <v>141</v>
      </c>
      <c r="F1052" s="13">
        <v>7</v>
      </c>
      <c r="G1052" s="13">
        <v>5</v>
      </c>
      <c r="H1052" s="13" t="s">
        <v>69</v>
      </c>
      <c r="I1052" s="13" t="s">
        <v>54</v>
      </c>
      <c r="J1052" s="13"/>
      <c r="K1052" s="13" t="s">
        <v>28</v>
      </c>
      <c r="L1052" s="12">
        <f t="shared" ca="1" si="139"/>
        <v>0.9337171889878898</v>
      </c>
      <c r="M1052" s="101">
        <f t="shared" ca="1" si="140"/>
        <v>4.917888434399216E-2</v>
      </c>
      <c r="N1052" s="101">
        <f t="shared" ca="1" si="147"/>
        <v>61.452851962085546</v>
      </c>
      <c r="O1052" s="101">
        <f t="shared" ca="1" si="141"/>
        <v>0.1007480846917933</v>
      </c>
      <c r="Q1052" s="12">
        <f t="shared" ca="1" si="142"/>
        <v>0</v>
      </c>
      <c r="R1052" s="101">
        <f t="shared" ca="1" si="143"/>
        <v>0</v>
      </c>
      <c r="S1052" s="13"/>
      <c r="T1052" s="101">
        <f t="shared" ca="1" si="144"/>
        <v>4.917888434399216E-2</v>
      </c>
      <c r="U1052" s="101">
        <f t="shared" si="145"/>
        <v>0</v>
      </c>
      <c r="V1052" s="101">
        <f t="shared" ca="1" si="146"/>
        <v>-96.767188778937722</v>
      </c>
    </row>
    <row r="1053" spans="2:22" x14ac:dyDescent="0.3">
      <c r="B1053" s="13">
        <v>2023</v>
      </c>
      <c r="C1053" s="13">
        <v>2</v>
      </c>
      <c r="D1053" s="13">
        <v>11</v>
      </c>
      <c r="E1053" s="83" t="s">
        <v>141</v>
      </c>
      <c r="F1053" s="13">
        <v>7</v>
      </c>
      <c r="G1053" s="13">
        <v>6</v>
      </c>
      <c r="H1053" s="13" t="s">
        <v>69</v>
      </c>
      <c r="I1053" s="13" t="s">
        <v>54</v>
      </c>
      <c r="J1053" s="13"/>
      <c r="K1053" s="13" t="s">
        <v>28</v>
      </c>
      <c r="L1053" s="12">
        <f t="shared" ca="1" si="139"/>
        <v>0.89786523694284792</v>
      </c>
      <c r="M1053" s="101">
        <f t="shared" ca="1" si="140"/>
        <v>4.7290562029779805E-2</v>
      </c>
      <c r="N1053" s="101">
        <f t="shared" ca="1" si="147"/>
        <v>61.452851962085546</v>
      </c>
      <c r="O1053" s="101">
        <f t="shared" ca="1" si="141"/>
        <v>9.6879659066133286E-2</v>
      </c>
      <c r="Q1053" s="12">
        <f t="shared" ca="1" si="142"/>
        <v>0</v>
      </c>
      <c r="R1053" s="101">
        <f t="shared" ca="1" si="143"/>
        <v>0</v>
      </c>
      <c r="S1053" s="13"/>
      <c r="T1053" s="101">
        <f t="shared" ca="1" si="144"/>
        <v>4.7290562029779805E-2</v>
      </c>
      <c r="U1053" s="101">
        <f t="shared" si="145"/>
        <v>0</v>
      </c>
      <c r="V1053" s="101">
        <f t="shared" ca="1" si="146"/>
        <v>-96.719898216907936</v>
      </c>
    </row>
    <row r="1054" spans="2:22" x14ac:dyDescent="0.3">
      <c r="B1054" s="13">
        <v>2023</v>
      </c>
      <c r="C1054" s="13">
        <v>2</v>
      </c>
      <c r="D1054" s="13">
        <v>11</v>
      </c>
      <c r="E1054" s="83" t="s">
        <v>141</v>
      </c>
      <c r="F1054" s="13">
        <v>7</v>
      </c>
      <c r="G1054" s="13">
        <v>7</v>
      </c>
      <c r="H1054" s="13" t="s">
        <v>69</v>
      </c>
      <c r="I1054" s="13" t="s">
        <v>54</v>
      </c>
      <c r="J1054" s="13"/>
      <c r="K1054" s="13" t="s">
        <v>28</v>
      </c>
      <c r="L1054" s="12">
        <f t="shared" ca="1" si="139"/>
        <v>0.98255765719096333</v>
      </c>
      <c r="M1054" s="101">
        <f t="shared" ca="1" si="140"/>
        <v>5.1751311804248037E-2</v>
      </c>
      <c r="N1054" s="101">
        <f t="shared" ca="1" si="147"/>
        <v>61.452851962085546</v>
      </c>
      <c r="O1054" s="101">
        <f t="shared" ca="1" si="141"/>
        <v>0.10601797121090493</v>
      </c>
      <c r="Q1054" s="12">
        <f t="shared" ca="1" si="142"/>
        <v>5.6000000000000005</v>
      </c>
      <c r="R1054" s="101">
        <f t="shared" ca="1" si="143"/>
        <v>0.39086649431878495</v>
      </c>
      <c r="S1054" s="13"/>
      <c r="T1054" s="101">
        <f t="shared" ca="1" si="144"/>
        <v>0</v>
      </c>
      <c r="U1054" s="101">
        <f t="shared" si="145"/>
        <v>0</v>
      </c>
      <c r="V1054" s="101">
        <f t="shared" ca="1" si="146"/>
        <v>-97.501631205545507</v>
      </c>
    </row>
    <row r="1055" spans="2:22" x14ac:dyDescent="0.3">
      <c r="B1055" s="13">
        <v>2023</v>
      </c>
      <c r="C1055" s="13">
        <v>2</v>
      </c>
      <c r="D1055" s="13">
        <v>11</v>
      </c>
      <c r="E1055" s="83" t="s">
        <v>141</v>
      </c>
      <c r="F1055" s="13">
        <v>7</v>
      </c>
      <c r="G1055" s="13">
        <v>8</v>
      </c>
      <c r="H1055" s="13" t="s">
        <v>69</v>
      </c>
      <c r="I1055" s="13" t="s">
        <v>54</v>
      </c>
      <c r="J1055" s="13"/>
      <c r="K1055" s="13" t="s">
        <v>28</v>
      </c>
      <c r="L1055" s="12">
        <f t="shared" ca="1" si="139"/>
        <v>1.0917045623707351</v>
      </c>
      <c r="M1055" s="101">
        <f t="shared" ca="1" si="140"/>
        <v>5.750007930006662E-2</v>
      </c>
      <c r="N1055" s="101">
        <f t="shared" ca="1" si="147"/>
        <v>61.452851962085546</v>
      </c>
      <c r="O1055" s="101">
        <f t="shared" ca="1" si="141"/>
        <v>0.11779492227980232</v>
      </c>
      <c r="Q1055" s="12">
        <f t="shared" ca="1" si="142"/>
        <v>5.6000000000000005</v>
      </c>
      <c r="R1055" s="101">
        <f t="shared" ca="1" si="143"/>
        <v>0.38162720879531736</v>
      </c>
      <c r="S1055" s="13"/>
      <c r="T1055" s="101">
        <f t="shared" ca="1" si="144"/>
        <v>0</v>
      </c>
      <c r="U1055" s="101">
        <f t="shared" si="145"/>
        <v>0</v>
      </c>
      <c r="V1055" s="101">
        <f t="shared" ca="1" si="146"/>
        <v>-98.264885623136152</v>
      </c>
    </row>
    <row r="1056" spans="2:22" x14ac:dyDescent="0.3">
      <c r="B1056" s="13">
        <v>2023</v>
      </c>
      <c r="C1056" s="13">
        <v>2</v>
      </c>
      <c r="D1056" s="13">
        <v>11</v>
      </c>
      <c r="E1056" s="83" t="s">
        <v>141</v>
      </c>
      <c r="F1056" s="13">
        <v>7</v>
      </c>
      <c r="G1056" s="13">
        <v>9</v>
      </c>
      <c r="H1056" s="13" t="s">
        <v>69</v>
      </c>
      <c r="I1056" s="13" t="s">
        <v>54</v>
      </c>
      <c r="J1056" s="13"/>
      <c r="K1056" s="13" t="s">
        <v>28</v>
      </c>
      <c r="L1056" s="12">
        <f t="shared" ca="1" si="139"/>
        <v>1.2781628274923214</v>
      </c>
      <c r="M1056" s="101">
        <f t="shared" ca="1" si="140"/>
        <v>6.7320836124020567E-2</v>
      </c>
      <c r="N1056" s="101">
        <f t="shared" ca="1" si="147"/>
        <v>61.452851962085546</v>
      </c>
      <c r="O1056" s="101">
        <f t="shared" ca="1" si="141"/>
        <v>0.13791376908642147</v>
      </c>
      <c r="Q1056" s="12">
        <f t="shared" ca="1" si="142"/>
        <v>0</v>
      </c>
      <c r="R1056" s="101">
        <f t="shared" ca="1" si="143"/>
        <v>0</v>
      </c>
      <c r="S1056" s="13"/>
      <c r="T1056" s="101">
        <f t="shared" ca="1" si="144"/>
        <v>6.7320836124020567E-2</v>
      </c>
      <c r="U1056" s="101">
        <f t="shared" si="145"/>
        <v>0</v>
      </c>
      <c r="V1056" s="101">
        <f t="shared" ca="1" si="146"/>
        <v>-98.197564787012126</v>
      </c>
    </row>
    <row r="1057" spans="2:22" x14ac:dyDescent="0.3">
      <c r="B1057" s="13">
        <v>2023</v>
      </c>
      <c r="C1057" s="13">
        <v>2</v>
      </c>
      <c r="D1057" s="13">
        <v>11</v>
      </c>
      <c r="E1057" s="83" t="s">
        <v>141</v>
      </c>
      <c r="F1057" s="13">
        <v>7</v>
      </c>
      <c r="G1057" s="13">
        <v>10</v>
      </c>
      <c r="H1057" s="13" t="s">
        <v>70</v>
      </c>
      <c r="I1057" s="13" t="s">
        <v>54</v>
      </c>
      <c r="J1057" s="13"/>
      <c r="K1057" s="13" t="s">
        <v>28</v>
      </c>
      <c r="L1057" s="12">
        <f t="shared" ca="1" si="139"/>
        <v>0.79933984815485393</v>
      </c>
      <c r="M1057" s="101">
        <f t="shared" ca="1" si="140"/>
        <v>2.5307099592582677E-2</v>
      </c>
      <c r="N1057" s="101">
        <f t="shared" ca="1" si="147"/>
        <v>61.452851962085546</v>
      </c>
      <c r="O1057" s="101">
        <f t="shared" ca="1" si="141"/>
        <v>2.5307099592582677E-2</v>
      </c>
      <c r="Q1057" s="12">
        <f t="shared" ca="1" si="142"/>
        <v>0</v>
      </c>
      <c r="R1057" s="101">
        <f t="shared" ca="1" si="143"/>
        <v>0</v>
      </c>
      <c r="S1057" s="13"/>
      <c r="T1057" s="101">
        <f t="shared" ca="1" si="144"/>
        <v>2.5307099592582677E-2</v>
      </c>
      <c r="U1057" s="101">
        <f t="shared" si="145"/>
        <v>0</v>
      </c>
      <c r="V1057" s="101">
        <f t="shared" ca="1" si="146"/>
        <v>-98.172257687419545</v>
      </c>
    </row>
    <row r="1058" spans="2:22" x14ac:dyDescent="0.3">
      <c r="B1058" s="13">
        <v>2023</v>
      </c>
      <c r="C1058" s="13">
        <v>2</v>
      </c>
      <c r="D1058" s="13">
        <v>11</v>
      </c>
      <c r="E1058" s="83" t="s">
        <v>141</v>
      </c>
      <c r="F1058" s="13">
        <v>7</v>
      </c>
      <c r="G1058" s="13">
        <v>11</v>
      </c>
      <c r="H1058" s="13" t="s">
        <v>70</v>
      </c>
      <c r="I1058" s="13" t="s">
        <v>54</v>
      </c>
      <c r="J1058" s="13"/>
      <c r="K1058" s="13" t="s">
        <v>28</v>
      </c>
      <c r="L1058" s="12">
        <f t="shared" ca="1" si="139"/>
        <v>1.4636650547954353</v>
      </c>
      <c r="M1058" s="101">
        <f t="shared" ca="1" si="140"/>
        <v>4.6339635634823483E-2</v>
      </c>
      <c r="N1058" s="101">
        <f t="shared" ca="1" si="147"/>
        <v>61.452851962085546</v>
      </c>
      <c r="O1058" s="101">
        <f t="shared" ca="1" si="141"/>
        <v>4.6339635634823483E-2</v>
      </c>
      <c r="Q1058" s="12">
        <f t="shared" ca="1" si="142"/>
        <v>0</v>
      </c>
      <c r="R1058" s="101">
        <f t="shared" ca="1" si="143"/>
        <v>0</v>
      </c>
      <c r="S1058" s="13"/>
      <c r="T1058" s="101">
        <f t="shared" ca="1" si="144"/>
        <v>4.6339635634823483E-2</v>
      </c>
      <c r="U1058" s="101">
        <f t="shared" si="145"/>
        <v>0</v>
      </c>
      <c r="V1058" s="101">
        <f t="shared" ca="1" si="146"/>
        <v>-98.125918051784723</v>
      </c>
    </row>
    <row r="1059" spans="2:22" x14ac:dyDescent="0.3">
      <c r="B1059" s="13">
        <v>2023</v>
      </c>
      <c r="C1059" s="13">
        <v>2</v>
      </c>
      <c r="D1059" s="13">
        <v>11</v>
      </c>
      <c r="E1059" s="83" t="s">
        <v>141</v>
      </c>
      <c r="F1059" s="13">
        <v>7</v>
      </c>
      <c r="G1059" s="13">
        <v>12</v>
      </c>
      <c r="H1059" s="13" t="s">
        <v>70</v>
      </c>
      <c r="I1059" s="13" t="s">
        <v>54</v>
      </c>
      <c r="J1059" s="13"/>
      <c r="K1059" s="13" t="s">
        <v>28</v>
      </c>
      <c r="L1059" s="12">
        <f t="shared" ca="1" si="139"/>
        <v>1.1989532963800065</v>
      </c>
      <c r="M1059" s="101">
        <f t="shared" ca="1" si="140"/>
        <v>3.7958861363391008E-2</v>
      </c>
      <c r="N1059" s="101">
        <f t="shared" ca="1" si="147"/>
        <v>61.452851962085546</v>
      </c>
      <c r="O1059" s="101">
        <f t="shared" ca="1" si="141"/>
        <v>3.7958861363391008E-2</v>
      </c>
      <c r="Q1059" s="12">
        <f t="shared" ca="1" si="142"/>
        <v>0</v>
      </c>
      <c r="R1059" s="101">
        <f t="shared" ca="1" si="143"/>
        <v>0</v>
      </c>
      <c r="S1059" s="13"/>
      <c r="T1059" s="101">
        <f t="shared" ca="1" si="144"/>
        <v>3.7958861363391008E-2</v>
      </c>
      <c r="U1059" s="101">
        <f t="shared" si="145"/>
        <v>0</v>
      </c>
      <c r="V1059" s="101">
        <f t="shared" ca="1" si="146"/>
        <v>-98.08795919042133</v>
      </c>
    </row>
    <row r="1060" spans="2:22" x14ac:dyDescent="0.3">
      <c r="B1060" s="13">
        <v>2023</v>
      </c>
      <c r="C1060" s="13">
        <v>2</v>
      </c>
      <c r="D1060" s="13">
        <v>11</v>
      </c>
      <c r="E1060" s="83" t="s">
        <v>141</v>
      </c>
      <c r="F1060" s="13">
        <v>7</v>
      </c>
      <c r="G1060" s="13">
        <v>13</v>
      </c>
      <c r="H1060" s="13" t="s">
        <v>70</v>
      </c>
      <c r="I1060" s="13" t="s">
        <v>54</v>
      </c>
      <c r="J1060" s="13"/>
      <c r="K1060" s="13" t="s">
        <v>28</v>
      </c>
      <c r="L1060" s="12">
        <f t="shared" ca="1" si="139"/>
        <v>1.4125231508857812</v>
      </c>
      <c r="M1060" s="101">
        <f t="shared" ca="1" si="140"/>
        <v>4.4720482957043832E-2</v>
      </c>
      <c r="N1060" s="101">
        <f t="shared" ca="1" si="147"/>
        <v>61.452851962085546</v>
      </c>
      <c r="O1060" s="101">
        <f t="shared" ca="1" si="141"/>
        <v>4.4720482957043832E-2</v>
      </c>
      <c r="Q1060" s="12">
        <f t="shared" ca="1" si="142"/>
        <v>5.6000000000000005</v>
      </c>
      <c r="R1060" s="101">
        <f t="shared" ca="1" si="143"/>
        <v>0.35446991527751864</v>
      </c>
      <c r="S1060" s="13"/>
      <c r="T1060" s="101">
        <f t="shared" ca="1" si="144"/>
        <v>0</v>
      </c>
      <c r="U1060" s="101">
        <f t="shared" si="145"/>
        <v>0</v>
      </c>
      <c r="V1060" s="101">
        <f t="shared" ca="1" si="146"/>
        <v>-98.796899020976369</v>
      </c>
    </row>
    <row r="1061" spans="2:22" x14ac:dyDescent="0.3">
      <c r="B1061" s="13">
        <v>2023</v>
      </c>
      <c r="C1061" s="13">
        <v>2</v>
      </c>
      <c r="D1061" s="13">
        <v>11</v>
      </c>
      <c r="E1061" s="83" t="s">
        <v>141</v>
      </c>
      <c r="F1061" s="13">
        <v>7</v>
      </c>
      <c r="G1061" s="13">
        <v>14</v>
      </c>
      <c r="H1061" s="13" t="s">
        <v>70</v>
      </c>
      <c r="I1061" s="13" t="s">
        <v>54</v>
      </c>
      <c r="J1061" s="13"/>
      <c r="K1061" s="13" t="s">
        <v>28</v>
      </c>
      <c r="L1061" s="12">
        <f t="shared" ca="1" si="139"/>
        <v>1.2200278058023473</v>
      </c>
      <c r="M1061" s="101">
        <f t="shared" ca="1" si="140"/>
        <v>3.8626080331702319E-2</v>
      </c>
      <c r="N1061" s="101">
        <f t="shared" ca="1" si="147"/>
        <v>61.452851962085546</v>
      </c>
      <c r="O1061" s="101">
        <f t="shared" ca="1" si="141"/>
        <v>3.8626080331702319E-2</v>
      </c>
      <c r="Q1061" s="12">
        <f t="shared" ca="1" si="142"/>
        <v>5.6000000000000005</v>
      </c>
      <c r="R1061" s="101">
        <f t="shared" ca="1" si="143"/>
        <v>0.37076464623883132</v>
      </c>
      <c r="S1061" s="13"/>
      <c r="T1061" s="101">
        <f t="shared" ca="1" si="144"/>
        <v>0</v>
      </c>
      <c r="U1061" s="101">
        <f t="shared" si="145"/>
        <v>0</v>
      </c>
      <c r="V1061" s="101">
        <f t="shared" ca="1" si="146"/>
        <v>-99.53842831345402</v>
      </c>
    </row>
    <row r="1062" spans="2:22" x14ac:dyDescent="0.3">
      <c r="B1062" s="13">
        <v>2023</v>
      </c>
      <c r="C1062" s="13">
        <v>2</v>
      </c>
      <c r="D1062" s="13">
        <v>11</v>
      </c>
      <c r="E1062" s="83" t="s">
        <v>141</v>
      </c>
      <c r="F1062" s="13">
        <v>7</v>
      </c>
      <c r="G1062" s="13">
        <v>15</v>
      </c>
      <c r="H1062" s="13" t="s">
        <v>70</v>
      </c>
      <c r="I1062" s="13" t="s">
        <v>54</v>
      </c>
      <c r="J1062" s="13"/>
      <c r="K1062" s="13" t="s">
        <v>28</v>
      </c>
      <c r="L1062" s="12">
        <f t="shared" ca="1" si="139"/>
        <v>1.7137459439268308</v>
      </c>
      <c r="M1062" s="101">
        <f t="shared" ca="1" si="140"/>
        <v>5.4257196584723465E-2</v>
      </c>
      <c r="N1062" s="101">
        <f t="shared" ca="1" si="147"/>
        <v>61.452851962085546</v>
      </c>
      <c r="O1062" s="101">
        <f t="shared" ca="1" si="141"/>
        <v>5.4257196584723465E-2</v>
      </c>
      <c r="Q1062" s="12">
        <f t="shared" ca="1" si="142"/>
        <v>0.40388132807129618</v>
      </c>
      <c r="R1062" s="101">
        <f t="shared" ca="1" si="143"/>
        <v>0</v>
      </c>
      <c r="S1062" s="13"/>
      <c r="T1062" s="101">
        <f t="shared" ca="1" si="144"/>
        <v>4.1470313737986229E-2</v>
      </c>
      <c r="U1062" s="101">
        <f t="shared" si="145"/>
        <v>0</v>
      </c>
      <c r="V1062" s="101">
        <f t="shared" ca="1" si="146"/>
        <v>-99.496957999716031</v>
      </c>
    </row>
    <row r="1063" spans="2:22" x14ac:dyDescent="0.3">
      <c r="B1063" s="13">
        <v>2023</v>
      </c>
      <c r="C1063" s="13">
        <v>2</v>
      </c>
      <c r="D1063" s="13">
        <v>11</v>
      </c>
      <c r="E1063" s="83" t="s">
        <v>141</v>
      </c>
      <c r="F1063" s="13">
        <v>7</v>
      </c>
      <c r="G1063" s="13">
        <v>16</v>
      </c>
      <c r="H1063" s="13" t="s">
        <v>71</v>
      </c>
      <c r="I1063" s="13" t="s">
        <v>54</v>
      </c>
      <c r="J1063" s="13"/>
      <c r="K1063" s="13" t="s">
        <v>28</v>
      </c>
      <c r="L1063" s="12">
        <f t="shared" ca="1" si="139"/>
        <v>1.1260608785742903</v>
      </c>
      <c r="M1063" s="101">
        <f t="shared" ca="1" si="140"/>
        <v>9.8091163132606435E-2</v>
      </c>
      <c r="N1063" s="101">
        <f t="shared" ca="1" si="147"/>
        <v>61.675155147197422</v>
      </c>
      <c r="O1063" s="101">
        <f t="shared" ca="1" si="141"/>
        <v>0.3173802586261637</v>
      </c>
      <c r="Q1063" s="12">
        <f t="shared" ca="1" si="142"/>
        <v>3.6473046484007567</v>
      </c>
      <c r="R1063" s="101">
        <f t="shared" ca="1" si="143"/>
        <v>0.21342328511581041</v>
      </c>
      <c r="S1063" s="13"/>
      <c r="T1063" s="101">
        <f t="shared" ca="1" si="144"/>
        <v>0</v>
      </c>
      <c r="U1063" s="101">
        <f t="shared" ca="1" si="145"/>
        <v>0.22230318511187447</v>
      </c>
      <c r="V1063" s="101">
        <f t="shared" ca="1" si="146"/>
        <v>-99.70150138483578</v>
      </c>
    </row>
    <row r="1064" spans="2:22" x14ac:dyDescent="0.3">
      <c r="B1064" s="13">
        <v>2023</v>
      </c>
      <c r="C1064" s="13">
        <v>2</v>
      </c>
      <c r="D1064" s="13">
        <v>11</v>
      </c>
      <c r="E1064" s="83" t="s">
        <v>141</v>
      </c>
      <c r="F1064" s="13">
        <v>7</v>
      </c>
      <c r="G1064" s="13">
        <v>17</v>
      </c>
      <c r="H1064" s="13" t="s">
        <v>71</v>
      </c>
      <c r="I1064" s="13" t="s">
        <v>54</v>
      </c>
      <c r="J1064" s="13"/>
      <c r="K1064" s="13" t="s">
        <v>28</v>
      </c>
      <c r="L1064" s="12">
        <f t="shared" ca="1" si="139"/>
        <v>1.6242811017239467</v>
      </c>
      <c r="M1064" s="101">
        <f t="shared" ca="1" si="140"/>
        <v>0.14149112677117301</v>
      </c>
      <c r="N1064" s="101">
        <f t="shared" ca="1" si="147"/>
        <v>61.995815308029428</v>
      </c>
      <c r="O1064" s="101">
        <f t="shared" ca="1" si="141"/>
        <v>0.45780362852089435</v>
      </c>
      <c r="Q1064" s="12">
        <f t="shared" ca="1" si="142"/>
        <v>5.6000000000000005</v>
      </c>
      <c r="R1064" s="101">
        <f t="shared" ca="1" si="143"/>
        <v>0.336544604739068</v>
      </c>
      <c r="S1064" s="13"/>
      <c r="T1064" s="101">
        <f t="shared" ca="1" si="144"/>
        <v>0</v>
      </c>
      <c r="U1064" s="101">
        <f t="shared" ca="1" si="145"/>
        <v>0.32066016083200249</v>
      </c>
      <c r="V1064" s="101">
        <f t="shared" ca="1" si="146"/>
        <v>-100.05393043348192</v>
      </c>
    </row>
    <row r="1065" spans="2:22" x14ac:dyDescent="0.3">
      <c r="B1065" s="13">
        <v>2023</v>
      </c>
      <c r="C1065" s="13">
        <v>2</v>
      </c>
      <c r="D1065" s="13">
        <v>11</v>
      </c>
      <c r="E1065" s="83" t="s">
        <v>141</v>
      </c>
      <c r="F1065" s="13">
        <v>7</v>
      </c>
      <c r="G1065" s="13">
        <v>18</v>
      </c>
      <c r="H1065" s="13" t="s">
        <v>71</v>
      </c>
      <c r="I1065" s="13" t="s">
        <v>54</v>
      </c>
      <c r="J1065" s="13"/>
      <c r="K1065" s="13" t="s">
        <v>28</v>
      </c>
      <c r="L1065" s="12">
        <f t="shared" ca="1" si="139"/>
        <v>2.0949726384413649</v>
      </c>
      <c r="M1065" s="101">
        <f t="shared" ca="1" si="140"/>
        <v>0.18249306653462732</v>
      </c>
      <c r="N1065" s="101">
        <f t="shared" ca="1" si="147"/>
        <v>62.409397823068396</v>
      </c>
      <c r="O1065" s="101">
        <f t="shared" ca="1" si="141"/>
        <v>0.59046803814469873</v>
      </c>
      <c r="Q1065" s="12">
        <f t="shared" ca="1" si="142"/>
        <v>2.8855704314847479</v>
      </c>
      <c r="R1065" s="101">
        <f t="shared" ca="1" si="143"/>
        <v>6.6924103181122366E-2</v>
      </c>
      <c r="S1065" s="13"/>
      <c r="T1065" s="101">
        <f t="shared" ca="1" si="144"/>
        <v>0</v>
      </c>
      <c r="U1065" s="101">
        <f t="shared" ca="1" si="145"/>
        <v>0.41358251503896615</v>
      </c>
      <c r="V1065" s="101">
        <f t="shared" ca="1" si="146"/>
        <v>-99.774196124805201</v>
      </c>
    </row>
    <row r="1066" spans="2:22" x14ac:dyDescent="0.3">
      <c r="B1066" s="13">
        <v>2023</v>
      </c>
      <c r="C1066" s="13">
        <v>2</v>
      </c>
      <c r="D1066" s="13">
        <v>11</v>
      </c>
      <c r="E1066" s="83" t="s">
        <v>141</v>
      </c>
      <c r="F1066" s="13">
        <v>7</v>
      </c>
      <c r="G1066" s="13">
        <v>19</v>
      </c>
      <c r="H1066" s="13" t="s">
        <v>71</v>
      </c>
      <c r="I1066" s="13" t="s">
        <v>54</v>
      </c>
      <c r="J1066" s="13"/>
      <c r="K1066" s="13" t="s">
        <v>28</v>
      </c>
      <c r="L1066" s="12">
        <f t="shared" ca="1" si="139"/>
        <v>1.4906552334054972</v>
      </c>
      <c r="M1066" s="101">
        <f t="shared" ca="1" si="140"/>
        <v>0.12985097738195286</v>
      </c>
      <c r="N1066" s="101">
        <f t="shared" ca="1" si="147"/>
        <v>62.70367801039653</v>
      </c>
      <c r="O1066" s="101">
        <f t="shared" ca="1" si="141"/>
        <v>0.42014117753533936</v>
      </c>
      <c r="Q1066" s="12">
        <f t="shared" ca="1" si="142"/>
        <v>0</v>
      </c>
      <c r="R1066" s="101">
        <f t="shared" ca="1" si="143"/>
        <v>0</v>
      </c>
      <c r="S1066" s="13"/>
      <c r="T1066" s="101">
        <f t="shared" ca="1" si="144"/>
        <v>0.12985097738195286</v>
      </c>
      <c r="U1066" s="101">
        <f t="shared" ca="1" si="145"/>
        <v>0.29428018732813521</v>
      </c>
      <c r="V1066" s="101">
        <f t="shared" ca="1" si="146"/>
        <v>-99.350064960095111</v>
      </c>
    </row>
    <row r="1067" spans="2:22" x14ac:dyDescent="0.3">
      <c r="B1067" s="13">
        <v>2023</v>
      </c>
      <c r="C1067" s="13">
        <v>2</v>
      </c>
      <c r="D1067" s="13">
        <v>11</v>
      </c>
      <c r="E1067" s="83" t="s">
        <v>141</v>
      </c>
      <c r="F1067" s="13">
        <v>7</v>
      </c>
      <c r="G1067" s="13">
        <v>20</v>
      </c>
      <c r="H1067" s="13" t="s">
        <v>69</v>
      </c>
      <c r="I1067" s="13" t="s">
        <v>54</v>
      </c>
      <c r="J1067" s="13"/>
      <c r="K1067" s="13" t="s">
        <v>28</v>
      </c>
      <c r="L1067" s="12">
        <f t="shared" ca="1" si="139"/>
        <v>1.5136864863264752</v>
      </c>
      <c r="M1067" s="101">
        <f t="shared" ca="1" si="140"/>
        <v>7.9725867234815451E-2</v>
      </c>
      <c r="N1067" s="101">
        <f t="shared" ca="1" si="147"/>
        <v>62.70367801039653</v>
      </c>
      <c r="O1067" s="101">
        <f t="shared" ca="1" si="141"/>
        <v>0.16332677187462666</v>
      </c>
      <c r="Q1067" s="12">
        <f t="shared" ca="1" si="142"/>
        <v>0</v>
      </c>
      <c r="R1067" s="101">
        <f t="shared" ca="1" si="143"/>
        <v>0</v>
      </c>
      <c r="S1067" s="13"/>
      <c r="T1067" s="101">
        <f t="shared" ca="1" si="144"/>
        <v>7.9725867234815451E-2</v>
      </c>
      <c r="U1067" s="101">
        <f t="shared" si="145"/>
        <v>0</v>
      </c>
      <c r="V1067" s="101">
        <f t="shared" ca="1" si="146"/>
        <v>-99.270339092860297</v>
      </c>
    </row>
    <row r="1068" spans="2:22" x14ac:dyDescent="0.3">
      <c r="B1068" s="13">
        <v>2023</v>
      </c>
      <c r="C1068" s="13">
        <v>2</v>
      </c>
      <c r="D1068" s="13">
        <v>11</v>
      </c>
      <c r="E1068" s="83" t="s">
        <v>141</v>
      </c>
      <c r="F1068" s="13">
        <v>7</v>
      </c>
      <c r="G1068" s="13">
        <v>21</v>
      </c>
      <c r="H1068" s="13" t="s">
        <v>69</v>
      </c>
      <c r="I1068" s="13" t="s">
        <v>54</v>
      </c>
      <c r="J1068" s="13"/>
      <c r="K1068" s="13" t="s">
        <v>28</v>
      </c>
      <c r="L1068" s="12">
        <f t="shared" ca="1" si="139"/>
        <v>1.6006786266660691</v>
      </c>
      <c r="M1068" s="101">
        <f t="shared" ca="1" si="140"/>
        <v>8.4307743266501867E-2</v>
      </c>
      <c r="N1068" s="101">
        <f t="shared" ca="1" si="147"/>
        <v>62.70367801039653</v>
      </c>
      <c r="O1068" s="101">
        <f t="shared" ca="1" si="141"/>
        <v>0.17271322381726883</v>
      </c>
      <c r="Q1068" s="12">
        <f t="shared" ca="1" si="142"/>
        <v>0</v>
      </c>
      <c r="R1068" s="101">
        <f t="shared" ca="1" si="143"/>
        <v>0</v>
      </c>
      <c r="S1068" s="13"/>
      <c r="T1068" s="101">
        <f t="shared" ca="1" si="144"/>
        <v>8.4307743266501867E-2</v>
      </c>
      <c r="U1068" s="101">
        <f t="shared" si="145"/>
        <v>0</v>
      </c>
      <c r="V1068" s="101">
        <f t="shared" ca="1" si="146"/>
        <v>-99.18603134959379</v>
      </c>
    </row>
    <row r="1069" spans="2:22" x14ac:dyDescent="0.3">
      <c r="B1069" s="13">
        <v>2023</v>
      </c>
      <c r="C1069" s="13">
        <v>2</v>
      </c>
      <c r="D1069" s="13">
        <v>11</v>
      </c>
      <c r="E1069" s="83" t="s">
        <v>141</v>
      </c>
      <c r="F1069" s="13">
        <v>7</v>
      </c>
      <c r="G1069" s="13">
        <v>22</v>
      </c>
      <c r="H1069" s="13" t="s">
        <v>69</v>
      </c>
      <c r="I1069" s="13" t="s">
        <v>54</v>
      </c>
      <c r="J1069" s="13"/>
      <c r="K1069" s="13" t="s">
        <v>28</v>
      </c>
      <c r="L1069" s="12">
        <f t="shared" ca="1" si="139"/>
        <v>1.7286242713121873</v>
      </c>
      <c r="M1069" s="101">
        <f t="shared" ca="1" si="140"/>
        <v>9.1046640370012907E-2</v>
      </c>
      <c r="N1069" s="101">
        <f t="shared" ca="1" si="147"/>
        <v>62.70367801039653</v>
      </c>
      <c r="O1069" s="101">
        <f t="shared" ca="1" si="141"/>
        <v>0.18651855887458502</v>
      </c>
      <c r="Q1069" s="12">
        <f t="shared" ca="1" si="142"/>
        <v>0</v>
      </c>
      <c r="R1069" s="101">
        <f t="shared" ca="1" si="143"/>
        <v>0</v>
      </c>
      <c r="S1069" s="13"/>
      <c r="T1069" s="101">
        <f t="shared" ca="1" si="144"/>
        <v>9.1046640370012907E-2</v>
      </c>
      <c r="U1069" s="101">
        <f t="shared" si="145"/>
        <v>0</v>
      </c>
      <c r="V1069" s="101">
        <f t="shared" ca="1" si="146"/>
        <v>-99.09498470922378</v>
      </c>
    </row>
    <row r="1070" spans="2:22" x14ac:dyDescent="0.3">
      <c r="B1070" s="13">
        <v>2023</v>
      </c>
      <c r="C1070" s="13">
        <v>2</v>
      </c>
      <c r="D1070" s="13">
        <v>11</v>
      </c>
      <c r="E1070" s="83" t="s">
        <v>141</v>
      </c>
      <c r="F1070" s="13">
        <v>7</v>
      </c>
      <c r="G1070" s="13">
        <v>23</v>
      </c>
      <c r="H1070" s="13" t="s">
        <v>69</v>
      </c>
      <c r="I1070" s="13" t="s">
        <v>54</v>
      </c>
      <c r="J1070" s="13"/>
      <c r="K1070" s="13" t="s">
        <v>28</v>
      </c>
      <c r="L1070" s="12">
        <f t="shared" ca="1" si="139"/>
        <v>1.7331503852369512</v>
      </c>
      <c r="M1070" s="101">
        <f t="shared" ca="1" si="140"/>
        <v>9.1285030790430224E-2</v>
      </c>
      <c r="N1070" s="101">
        <f t="shared" ca="1" si="147"/>
        <v>62.70367801039653</v>
      </c>
      <c r="O1070" s="101">
        <f t="shared" ca="1" si="141"/>
        <v>0.18700692656706702</v>
      </c>
      <c r="Q1070" s="12">
        <f t="shared" ca="1" si="142"/>
        <v>0</v>
      </c>
      <c r="R1070" s="101">
        <f t="shared" ca="1" si="143"/>
        <v>0</v>
      </c>
      <c r="S1070" s="13"/>
      <c r="T1070" s="101">
        <f t="shared" ca="1" si="144"/>
        <v>9.1285030790430224E-2</v>
      </c>
      <c r="U1070" s="101">
        <f t="shared" si="145"/>
        <v>0</v>
      </c>
      <c r="V1070" s="101">
        <f t="shared" ca="1" si="146"/>
        <v>-99.00369967843335</v>
      </c>
    </row>
    <row r="1071" spans="2:22" x14ac:dyDescent="0.3">
      <c r="B1071" s="13">
        <v>2023</v>
      </c>
      <c r="C1071" s="13">
        <v>2</v>
      </c>
      <c r="D1071" s="13">
        <v>12</v>
      </c>
      <c r="E1071" s="83" t="s">
        <v>142</v>
      </c>
      <c r="F1071" s="13">
        <v>1</v>
      </c>
      <c r="G1071" s="13">
        <v>0</v>
      </c>
      <c r="H1071" s="13" t="s">
        <v>69</v>
      </c>
      <c r="I1071" s="13" t="s">
        <v>54</v>
      </c>
      <c r="J1071" s="13"/>
      <c r="K1071" s="13" t="s">
        <v>28</v>
      </c>
      <c r="L1071" s="12">
        <f t="shared" ca="1" si="139"/>
        <v>1.8198304475203895</v>
      </c>
      <c r="M1071" s="101">
        <f t="shared" ca="1" si="140"/>
        <v>9.5850469670898913E-2</v>
      </c>
      <c r="N1071" s="101">
        <f t="shared" ca="1" si="147"/>
        <v>62.70367801039653</v>
      </c>
      <c r="O1071" s="101">
        <f t="shared" ca="1" si="141"/>
        <v>0.19635970528745</v>
      </c>
      <c r="Q1071" s="12">
        <f t="shared" ca="1" si="142"/>
        <v>0</v>
      </c>
      <c r="R1071" s="101">
        <f t="shared" ca="1" si="143"/>
        <v>0</v>
      </c>
      <c r="S1071" s="13"/>
      <c r="T1071" s="101">
        <f t="shared" ca="1" si="144"/>
        <v>9.5850469670898913E-2</v>
      </c>
      <c r="U1071" s="101">
        <f t="shared" si="145"/>
        <v>0</v>
      </c>
      <c r="V1071" s="101">
        <f t="shared" ca="1" si="146"/>
        <v>-98.907849208762457</v>
      </c>
    </row>
    <row r="1072" spans="2:22" x14ac:dyDescent="0.3">
      <c r="B1072" s="13">
        <v>2023</v>
      </c>
      <c r="C1072" s="13">
        <v>2</v>
      </c>
      <c r="D1072" s="13">
        <v>12</v>
      </c>
      <c r="E1072" s="83" t="s">
        <v>142</v>
      </c>
      <c r="F1072" s="13">
        <v>1</v>
      </c>
      <c r="G1072" s="13">
        <v>1</v>
      </c>
      <c r="H1072" s="13" t="s">
        <v>69</v>
      </c>
      <c r="I1072" s="13" t="s">
        <v>54</v>
      </c>
      <c r="J1072" s="13"/>
      <c r="K1072" s="13" t="s">
        <v>28</v>
      </c>
      <c r="L1072" s="12">
        <f t="shared" ca="1" si="139"/>
        <v>0.79214286426678582</v>
      </c>
      <c r="M1072" s="101">
        <f t="shared" ca="1" si="140"/>
        <v>4.1722164660931607E-2</v>
      </c>
      <c r="N1072" s="101">
        <f t="shared" ca="1" si="147"/>
        <v>62.70367801039653</v>
      </c>
      <c r="O1072" s="101">
        <f t="shared" ca="1" si="141"/>
        <v>8.547221505438618E-2</v>
      </c>
      <c r="Q1072" s="12">
        <f t="shared" ca="1" si="142"/>
        <v>0</v>
      </c>
      <c r="R1072" s="101">
        <f t="shared" ca="1" si="143"/>
        <v>0</v>
      </c>
      <c r="S1072" s="13"/>
      <c r="T1072" s="101">
        <f t="shared" ca="1" si="144"/>
        <v>4.1722164660931607E-2</v>
      </c>
      <c r="U1072" s="101">
        <f t="shared" si="145"/>
        <v>0</v>
      </c>
      <c r="V1072" s="101">
        <f t="shared" ca="1" si="146"/>
        <v>-98.866127044101532</v>
      </c>
    </row>
    <row r="1073" spans="2:22" x14ac:dyDescent="0.3">
      <c r="B1073" s="13">
        <v>2023</v>
      </c>
      <c r="C1073" s="13">
        <v>2</v>
      </c>
      <c r="D1073" s="13">
        <v>12</v>
      </c>
      <c r="E1073" s="83" t="s">
        <v>142</v>
      </c>
      <c r="F1073" s="13">
        <v>1</v>
      </c>
      <c r="G1073" s="13">
        <v>2</v>
      </c>
      <c r="H1073" s="13" t="s">
        <v>69</v>
      </c>
      <c r="I1073" s="13" t="s">
        <v>54</v>
      </c>
      <c r="J1073" s="13"/>
      <c r="K1073" s="13" t="s">
        <v>28</v>
      </c>
      <c r="L1073" s="12">
        <f t="shared" ca="1" si="139"/>
        <v>0.77065464990717214</v>
      </c>
      <c r="M1073" s="101">
        <f t="shared" ca="1" si="140"/>
        <v>4.0590380410610756E-2</v>
      </c>
      <c r="N1073" s="101">
        <f t="shared" ca="1" si="147"/>
        <v>62.70367801039653</v>
      </c>
      <c r="O1073" s="101">
        <f t="shared" ca="1" si="141"/>
        <v>8.3153636724983868E-2</v>
      </c>
      <c r="Q1073" s="12">
        <f t="shared" ca="1" si="142"/>
        <v>0</v>
      </c>
      <c r="R1073" s="101">
        <f t="shared" ca="1" si="143"/>
        <v>0</v>
      </c>
      <c r="S1073" s="13"/>
      <c r="T1073" s="101">
        <f t="shared" ca="1" si="144"/>
        <v>4.0590380410610756E-2</v>
      </c>
      <c r="U1073" s="101">
        <f t="shared" si="145"/>
        <v>0</v>
      </c>
      <c r="V1073" s="101">
        <f t="shared" ca="1" si="146"/>
        <v>-98.825536663690926</v>
      </c>
    </row>
    <row r="1074" spans="2:22" x14ac:dyDescent="0.3">
      <c r="B1074" s="13">
        <v>2023</v>
      </c>
      <c r="C1074" s="13">
        <v>2</v>
      </c>
      <c r="D1074" s="13">
        <v>12</v>
      </c>
      <c r="E1074" s="83" t="s">
        <v>142</v>
      </c>
      <c r="F1074" s="13">
        <v>1</v>
      </c>
      <c r="G1074" s="13">
        <v>3</v>
      </c>
      <c r="H1074" s="13" t="s">
        <v>69</v>
      </c>
      <c r="I1074" s="13" t="s">
        <v>54</v>
      </c>
      <c r="J1074" s="13"/>
      <c r="K1074" s="13" t="s">
        <v>28</v>
      </c>
      <c r="L1074" s="12">
        <f t="shared" ca="1" si="139"/>
        <v>0.913605324826819</v>
      </c>
      <c r="M1074" s="101">
        <f t="shared" ca="1" si="140"/>
        <v>4.8119592458628561E-2</v>
      </c>
      <c r="N1074" s="101">
        <f t="shared" ca="1" si="147"/>
        <v>62.70367801039653</v>
      </c>
      <c r="O1074" s="101">
        <f t="shared" ca="1" si="141"/>
        <v>9.8578014548813764E-2</v>
      </c>
      <c r="Q1074" s="12">
        <f t="shared" ca="1" si="142"/>
        <v>0</v>
      </c>
      <c r="R1074" s="101">
        <f t="shared" ca="1" si="143"/>
        <v>0</v>
      </c>
      <c r="S1074" s="13"/>
      <c r="T1074" s="101">
        <f t="shared" ca="1" si="144"/>
        <v>4.8119592458628561E-2</v>
      </c>
      <c r="U1074" s="101">
        <f t="shared" si="145"/>
        <v>0</v>
      </c>
      <c r="V1074" s="101">
        <f t="shared" ca="1" si="146"/>
        <v>-98.777417071232293</v>
      </c>
    </row>
    <row r="1075" spans="2:22" x14ac:dyDescent="0.3">
      <c r="B1075" s="13">
        <v>2023</v>
      </c>
      <c r="C1075" s="13">
        <v>2</v>
      </c>
      <c r="D1075" s="13">
        <v>12</v>
      </c>
      <c r="E1075" s="83" t="s">
        <v>142</v>
      </c>
      <c r="F1075" s="13">
        <v>1</v>
      </c>
      <c r="G1075" s="13">
        <v>4</v>
      </c>
      <c r="H1075" s="13" t="s">
        <v>69</v>
      </c>
      <c r="I1075" s="13" t="s">
        <v>54</v>
      </c>
      <c r="J1075" s="13"/>
      <c r="K1075" s="13" t="s">
        <v>28</v>
      </c>
      <c r="L1075" s="12">
        <f t="shared" ca="1" si="139"/>
        <v>0.91987399493541555</v>
      </c>
      <c r="M1075" s="101">
        <f t="shared" ca="1" si="140"/>
        <v>4.8449763313248337E-2</v>
      </c>
      <c r="N1075" s="101">
        <f t="shared" ca="1" si="147"/>
        <v>62.70367801039653</v>
      </c>
      <c r="O1075" s="101">
        <f t="shared" ca="1" si="141"/>
        <v>9.9254404053531337E-2</v>
      </c>
      <c r="Q1075" s="12">
        <f t="shared" ca="1" si="142"/>
        <v>0</v>
      </c>
      <c r="R1075" s="101">
        <f t="shared" ca="1" si="143"/>
        <v>0</v>
      </c>
      <c r="S1075" s="13"/>
      <c r="T1075" s="101">
        <f t="shared" ca="1" si="144"/>
        <v>4.8449763313248337E-2</v>
      </c>
      <c r="U1075" s="101">
        <f t="shared" si="145"/>
        <v>0</v>
      </c>
      <c r="V1075" s="101">
        <f t="shared" ca="1" si="146"/>
        <v>-98.728967307919049</v>
      </c>
    </row>
    <row r="1076" spans="2:22" x14ac:dyDescent="0.3">
      <c r="B1076" s="13">
        <v>2023</v>
      </c>
      <c r="C1076" s="13">
        <v>2</v>
      </c>
      <c r="D1076" s="13">
        <v>12</v>
      </c>
      <c r="E1076" s="83" t="s">
        <v>142</v>
      </c>
      <c r="F1076" s="13">
        <v>1</v>
      </c>
      <c r="G1076" s="13">
        <v>5</v>
      </c>
      <c r="H1076" s="13" t="s">
        <v>69</v>
      </c>
      <c r="I1076" s="13" t="s">
        <v>54</v>
      </c>
      <c r="J1076" s="13"/>
      <c r="K1076" s="13" t="s">
        <v>28</v>
      </c>
      <c r="L1076" s="12">
        <f t="shared" ca="1" si="139"/>
        <v>0.92335864233713427</v>
      </c>
      <c r="M1076" s="101">
        <f t="shared" ca="1" si="140"/>
        <v>4.8633299691896864E-2</v>
      </c>
      <c r="N1076" s="101">
        <f t="shared" ca="1" si="147"/>
        <v>62.70367801039653</v>
      </c>
      <c r="O1076" s="101">
        <f t="shared" ca="1" si="141"/>
        <v>9.9630397508176788E-2</v>
      </c>
      <c r="Q1076" s="12">
        <f t="shared" ca="1" si="142"/>
        <v>0</v>
      </c>
      <c r="R1076" s="101">
        <f t="shared" ca="1" si="143"/>
        <v>0</v>
      </c>
      <c r="S1076" s="13"/>
      <c r="T1076" s="101">
        <f t="shared" ca="1" si="144"/>
        <v>4.8633299691896864E-2</v>
      </c>
      <c r="U1076" s="101">
        <f t="shared" si="145"/>
        <v>0</v>
      </c>
      <c r="V1076" s="101">
        <f t="shared" ca="1" si="146"/>
        <v>-98.680334008227149</v>
      </c>
    </row>
    <row r="1077" spans="2:22" x14ac:dyDescent="0.3">
      <c r="B1077" s="13">
        <v>2023</v>
      </c>
      <c r="C1077" s="13">
        <v>2</v>
      </c>
      <c r="D1077" s="13">
        <v>12</v>
      </c>
      <c r="E1077" s="83" t="s">
        <v>142</v>
      </c>
      <c r="F1077" s="13">
        <v>1</v>
      </c>
      <c r="G1077" s="13">
        <v>6</v>
      </c>
      <c r="H1077" s="13" t="s">
        <v>69</v>
      </c>
      <c r="I1077" s="13" t="s">
        <v>54</v>
      </c>
      <c r="J1077" s="13"/>
      <c r="K1077" s="13" t="s">
        <v>28</v>
      </c>
      <c r="L1077" s="12">
        <f t="shared" ca="1" si="139"/>
        <v>0.87758465416499964</v>
      </c>
      <c r="M1077" s="101">
        <f t="shared" ca="1" si="140"/>
        <v>4.6222383734870531E-2</v>
      </c>
      <c r="N1077" s="101">
        <f t="shared" ca="1" si="147"/>
        <v>62.70367801039653</v>
      </c>
      <c r="O1077" s="101">
        <f t="shared" ca="1" si="141"/>
        <v>9.4691384184403454E-2</v>
      </c>
      <c r="Q1077" s="12">
        <f t="shared" ca="1" si="142"/>
        <v>0</v>
      </c>
      <c r="R1077" s="101">
        <f t="shared" ca="1" si="143"/>
        <v>0</v>
      </c>
      <c r="S1077" s="13"/>
      <c r="T1077" s="101">
        <f t="shared" ca="1" si="144"/>
        <v>4.6222383734870531E-2</v>
      </c>
      <c r="U1077" s="101">
        <f t="shared" si="145"/>
        <v>0</v>
      </c>
      <c r="V1077" s="101">
        <f t="shared" ca="1" si="146"/>
        <v>-98.634111624492277</v>
      </c>
    </row>
    <row r="1078" spans="2:22" x14ac:dyDescent="0.3">
      <c r="B1078" s="13">
        <v>2023</v>
      </c>
      <c r="C1078" s="13">
        <v>2</v>
      </c>
      <c r="D1078" s="13">
        <v>12</v>
      </c>
      <c r="E1078" s="83" t="s">
        <v>142</v>
      </c>
      <c r="F1078" s="13">
        <v>1</v>
      </c>
      <c r="G1078" s="13">
        <v>7</v>
      </c>
      <c r="H1078" s="13" t="s">
        <v>69</v>
      </c>
      <c r="I1078" s="13" t="s">
        <v>54</v>
      </c>
      <c r="J1078" s="13"/>
      <c r="K1078" s="13" t="s">
        <v>28</v>
      </c>
      <c r="L1078" s="12">
        <f t="shared" ca="1" si="139"/>
        <v>0.73917116451055531</v>
      </c>
      <c r="M1078" s="101">
        <f t="shared" ca="1" si="140"/>
        <v>3.8932145234770947E-2</v>
      </c>
      <c r="N1078" s="101">
        <f t="shared" ca="1" si="147"/>
        <v>62.70367801039653</v>
      </c>
      <c r="O1078" s="101">
        <f t="shared" ca="1" si="141"/>
        <v>7.9756568650688919E-2</v>
      </c>
      <c r="Q1078" s="12">
        <f t="shared" ca="1" si="142"/>
        <v>5.6000000000000005</v>
      </c>
      <c r="R1078" s="101">
        <f t="shared" ca="1" si="143"/>
        <v>0.41146916092418157</v>
      </c>
      <c r="S1078" s="13"/>
      <c r="T1078" s="101">
        <f t="shared" ca="1" si="144"/>
        <v>0</v>
      </c>
      <c r="U1078" s="101">
        <f t="shared" si="145"/>
        <v>0</v>
      </c>
      <c r="V1078" s="101">
        <f t="shared" ca="1" si="146"/>
        <v>-99.457049946340646</v>
      </c>
    </row>
    <row r="1079" spans="2:22" x14ac:dyDescent="0.3">
      <c r="B1079" s="13">
        <v>2023</v>
      </c>
      <c r="C1079" s="13">
        <v>2</v>
      </c>
      <c r="D1079" s="13">
        <v>12</v>
      </c>
      <c r="E1079" s="83" t="s">
        <v>142</v>
      </c>
      <c r="F1079" s="13">
        <v>1</v>
      </c>
      <c r="G1079" s="13">
        <v>8</v>
      </c>
      <c r="H1079" s="13" t="s">
        <v>69</v>
      </c>
      <c r="I1079" s="13" t="s">
        <v>54</v>
      </c>
      <c r="J1079" s="13"/>
      <c r="K1079" s="13" t="s">
        <v>28</v>
      </c>
      <c r="L1079" s="12">
        <f t="shared" ca="1" si="139"/>
        <v>1.2202125421953869</v>
      </c>
      <c r="M1079" s="101">
        <f t="shared" ca="1" si="140"/>
        <v>6.4268594597431034E-2</v>
      </c>
      <c r="N1079" s="101">
        <f t="shared" ca="1" si="147"/>
        <v>62.70367801039653</v>
      </c>
      <c r="O1079" s="101">
        <f t="shared" ca="1" si="141"/>
        <v>0.13166093330288223</v>
      </c>
      <c r="Q1079" s="12">
        <f t="shared" ca="1" si="142"/>
        <v>2.1754983940331356</v>
      </c>
      <c r="R1079" s="101">
        <f t="shared" ca="1" si="143"/>
        <v>8.0864947358065431E-2</v>
      </c>
      <c r="S1079" s="13"/>
      <c r="T1079" s="101">
        <f t="shared" ca="1" si="144"/>
        <v>0</v>
      </c>
      <c r="U1079" s="101">
        <f t="shared" si="145"/>
        <v>0</v>
      </c>
      <c r="V1079" s="101">
        <f t="shared" ca="1" si="146"/>
        <v>-99.618779841056778</v>
      </c>
    </row>
    <row r="1080" spans="2:22" x14ac:dyDescent="0.3">
      <c r="B1080" s="13">
        <v>2023</v>
      </c>
      <c r="C1080" s="13">
        <v>2</v>
      </c>
      <c r="D1080" s="13">
        <v>12</v>
      </c>
      <c r="E1080" s="83" t="s">
        <v>142</v>
      </c>
      <c r="F1080" s="13">
        <v>1</v>
      </c>
      <c r="G1080" s="13">
        <v>9</v>
      </c>
      <c r="H1080" s="13" t="s">
        <v>69</v>
      </c>
      <c r="I1080" s="13" t="s">
        <v>54</v>
      </c>
      <c r="J1080" s="13"/>
      <c r="K1080" s="13" t="s">
        <v>28</v>
      </c>
      <c r="L1080" s="12">
        <f t="shared" ca="1" si="139"/>
        <v>0.92464927040461864</v>
      </c>
      <c r="M1080" s="101">
        <f t="shared" ca="1" si="140"/>
        <v>4.8701277072211266E-2</v>
      </c>
      <c r="N1080" s="101">
        <f t="shared" ca="1" si="147"/>
        <v>62.70367801039653</v>
      </c>
      <c r="O1080" s="101">
        <f t="shared" ca="1" si="141"/>
        <v>9.9769656276658347E-2</v>
      </c>
      <c r="Q1080" s="12">
        <f t="shared" ca="1" si="142"/>
        <v>5.6000000000000005</v>
      </c>
      <c r="R1080" s="101">
        <f t="shared" ca="1" si="143"/>
        <v>0.39576843926024913</v>
      </c>
      <c r="S1080" s="13"/>
      <c r="T1080" s="101">
        <f t="shared" ca="1" si="144"/>
        <v>0</v>
      </c>
      <c r="U1080" s="101">
        <f t="shared" si="145"/>
        <v>0</v>
      </c>
      <c r="V1080" s="101">
        <f t="shared" ca="1" si="146"/>
        <v>-100.41031671957728</v>
      </c>
    </row>
    <row r="1081" spans="2:22" x14ac:dyDescent="0.3">
      <c r="B1081" s="13">
        <v>2023</v>
      </c>
      <c r="C1081" s="13">
        <v>2</v>
      </c>
      <c r="D1081" s="13">
        <v>12</v>
      </c>
      <c r="E1081" s="83" t="s">
        <v>142</v>
      </c>
      <c r="F1081" s="13">
        <v>1</v>
      </c>
      <c r="G1081" s="13">
        <v>10</v>
      </c>
      <c r="H1081" s="13" t="s">
        <v>70</v>
      </c>
      <c r="I1081" s="13" t="s">
        <v>54</v>
      </c>
      <c r="J1081" s="13"/>
      <c r="K1081" s="13" t="s">
        <v>28</v>
      </c>
      <c r="L1081" s="12">
        <f t="shared" ca="1" si="139"/>
        <v>1.1577919180559684</v>
      </c>
      <c r="M1081" s="101">
        <f t="shared" ca="1" si="140"/>
        <v>3.6655692125651958E-2</v>
      </c>
      <c r="N1081" s="101">
        <f t="shared" ca="1" si="147"/>
        <v>62.70367801039653</v>
      </c>
      <c r="O1081" s="101">
        <f t="shared" ca="1" si="141"/>
        <v>3.6655692125651958E-2</v>
      </c>
      <c r="Q1081" s="12">
        <f t="shared" ca="1" si="142"/>
        <v>0</v>
      </c>
      <c r="R1081" s="101">
        <f t="shared" ca="1" si="143"/>
        <v>0</v>
      </c>
      <c r="S1081" s="13"/>
      <c r="T1081" s="101">
        <f t="shared" ca="1" si="144"/>
        <v>3.6655692125651958E-2</v>
      </c>
      <c r="U1081" s="101">
        <f t="shared" si="145"/>
        <v>0</v>
      </c>
      <c r="V1081" s="101">
        <f t="shared" ca="1" si="146"/>
        <v>-100.37366102745163</v>
      </c>
    </row>
    <row r="1082" spans="2:22" x14ac:dyDescent="0.3">
      <c r="B1082" s="13">
        <v>2023</v>
      </c>
      <c r="C1082" s="13">
        <v>2</v>
      </c>
      <c r="D1082" s="13">
        <v>12</v>
      </c>
      <c r="E1082" s="83" t="s">
        <v>142</v>
      </c>
      <c r="F1082" s="13">
        <v>1</v>
      </c>
      <c r="G1082" s="13">
        <v>11</v>
      </c>
      <c r="H1082" s="13" t="s">
        <v>70</v>
      </c>
      <c r="I1082" s="13" t="s">
        <v>54</v>
      </c>
      <c r="J1082" s="13"/>
      <c r="K1082" s="13" t="s">
        <v>28</v>
      </c>
      <c r="L1082" s="12">
        <f t="shared" ca="1" si="139"/>
        <v>1.3694047730082606</v>
      </c>
      <c r="M1082" s="101">
        <f t="shared" ca="1" si="140"/>
        <v>4.3355355113441532E-2</v>
      </c>
      <c r="N1082" s="101">
        <f t="shared" ca="1" si="147"/>
        <v>62.70367801039653</v>
      </c>
      <c r="O1082" s="101">
        <f t="shared" ca="1" si="141"/>
        <v>4.3355355113441532E-2</v>
      </c>
      <c r="Q1082" s="12">
        <f t="shared" ca="1" si="142"/>
        <v>5.6000000000000005</v>
      </c>
      <c r="R1082" s="101">
        <f t="shared" ca="1" si="143"/>
        <v>0.35811988596485084</v>
      </c>
      <c r="S1082" s="13"/>
      <c r="T1082" s="101">
        <f t="shared" ca="1" si="144"/>
        <v>0</v>
      </c>
      <c r="U1082" s="101">
        <f t="shared" si="145"/>
        <v>0</v>
      </c>
      <c r="V1082" s="101">
        <f t="shared" ca="1" si="146"/>
        <v>-101.08990079938134</v>
      </c>
    </row>
    <row r="1083" spans="2:22" x14ac:dyDescent="0.3">
      <c r="B1083" s="13">
        <v>2023</v>
      </c>
      <c r="C1083" s="13">
        <v>2</v>
      </c>
      <c r="D1083" s="13">
        <v>12</v>
      </c>
      <c r="E1083" s="83" t="s">
        <v>142</v>
      </c>
      <c r="F1083" s="13">
        <v>1</v>
      </c>
      <c r="G1083" s="13">
        <v>12</v>
      </c>
      <c r="H1083" s="13" t="s">
        <v>70</v>
      </c>
      <c r="I1083" s="13" t="s">
        <v>54</v>
      </c>
      <c r="J1083" s="13"/>
      <c r="K1083" s="13" t="s">
        <v>28</v>
      </c>
      <c r="L1083" s="12">
        <f t="shared" ca="1" si="139"/>
        <v>1.1390314640589594</v>
      </c>
      <c r="M1083" s="101">
        <f t="shared" ca="1" si="140"/>
        <v>3.6061736152106658E-2</v>
      </c>
      <c r="N1083" s="101">
        <f t="shared" ca="1" si="147"/>
        <v>62.70367801039653</v>
      </c>
      <c r="O1083" s="101">
        <f t="shared" ca="1" si="141"/>
        <v>3.6061736152106658E-2</v>
      </c>
      <c r="Q1083" s="12">
        <f t="shared" ca="1" si="142"/>
        <v>5.6000000000000005</v>
      </c>
      <c r="R1083" s="101">
        <f t="shared" ca="1" si="143"/>
        <v>0.37762098656740917</v>
      </c>
      <c r="S1083" s="13"/>
      <c r="T1083" s="101">
        <f t="shared" ca="1" si="144"/>
        <v>0</v>
      </c>
      <c r="U1083" s="101">
        <f t="shared" si="145"/>
        <v>0</v>
      </c>
      <c r="V1083" s="101">
        <f t="shared" ca="1" si="146"/>
        <v>-101.84514277251616</v>
      </c>
    </row>
    <row r="1084" spans="2:22" x14ac:dyDescent="0.3">
      <c r="B1084" s="13">
        <v>2023</v>
      </c>
      <c r="C1084" s="13">
        <v>2</v>
      </c>
      <c r="D1084" s="13">
        <v>12</v>
      </c>
      <c r="E1084" s="83" t="s">
        <v>142</v>
      </c>
      <c r="F1084" s="13">
        <v>1</v>
      </c>
      <c r="G1084" s="13">
        <v>13</v>
      </c>
      <c r="H1084" s="13" t="s">
        <v>70</v>
      </c>
      <c r="I1084" s="13" t="s">
        <v>54</v>
      </c>
      <c r="J1084" s="13"/>
      <c r="K1084" s="13" t="s">
        <v>28</v>
      </c>
      <c r="L1084" s="12">
        <f t="shared" ca="1" si="139"/>
        <v>1.2787710834415067</v>
      </c>
      <c r="M1084" s="101">
        <f t="shared" ca="1" si="140"/>
        <v>4.0485892501758103E-2</v>
      </c>
      <c r="N1084" s="101">
        <f t="shared" ca="1" si="147"/>
        <v>62.70367801039653</v>
      </c>
      <c r="O1084" s="101">
        <f t="shared" ca="1" si="141"/>
        <v>4.0485892501758103E-2</v>
      </c>
      <c r="Q1084" s="12">
        <f t="shared" ca="1" si="142"/>
        <v>5.6000000000000005</v>
      </c>
      <c r="R1084" s="101">
        <f t="shared" ca="1" si="143"/>
        <v>0.36579202778667652</v>
      </c>
      <c r="S1084" s="13"/>
      <c r="T1084" s="101">
        <f t="shared" ca="1" si="144"/>
        <v>0</v>
      </c>
      <c r="U1084" s="101">
        <f t="shared" si="145"/>
        <v>0</v>
      </c>
      <c r="V1084" s="101">
        <f t="shared" ca="1" si="146"/>
        <v>-102.57672682808952</v>
      </c>
    </row>
    <row r="1085" spans="2:22" x14ac:dyDescent="0.3">
      <c r="B1085" s="13">
        <v>2023</v>
      </c>
      <c r="C1085" s="13">
        <v>2</v>
      </c>
      <c r="D1085" s="13">
        <v>12</v>
      </c>
      <c r="E1085" s="83" t="s">
        <v>142</v>
      </c>
      <c r="F1085" s="13">
        <v>1</v>
      </c>
      <c r="G1085" s="13">
        <v>14</v>
      </c>
      <c r="H1085" s="13" t="s">
        <v>70</v>
      </c>
      <c r="I1085" s="13" t="s">
        <v>54</v>
      </c>
      <c r="J1085" s="13"/>
      <c r="K1085" s="13" t="s">
        <v>28</v>
      </c>
      <c r="L1085" s="12">
        <f t="shared" ca="1" si="139"/>
        <v>1.1514203449634699</v>
      </c>
      <c r="M1085" s="101">
        <f t="shared" ca="1" si="140"/>
        <v>3.6453968121543459E-2</v>
      </c>
      <c r="N1085" s="101">
        <f t="shared" ca="1" si="147"/>
        <v>62.70367801039653</v>
      </c>
      <c r="O1085" s="101">
        <f t="shared" ca="1" si="141"/>
        <v>3.6453968121543459E-2</v>
      </c>
      <c r="Q1085" s="12">
        <f t="shared" ca="1" si="142"/>
        <v>5.6000000000000005</v>
      </c>
      <c r="R1085" s="101">
        <f t="shared" ca="1" si="143"/>
        <v>0.37657226779884229</v>
      </c>
      <c r="S1085" s="13"/>
      <c r="T1085" s="101">
        <f t="shared" ca="1" si="144"/>
        <v>0</v>
      </c>
      <c r="U1085" s="101">
        <f t="shared" si="145"/>
        <v>0</v>
      </c>
      <c r="V1085" s="101">
        <f t="shared" ca="1" si="146"/>
        <v>-103.32987136368722</v>
      </c>
    </row>
    <row r="1086" spans="2:22" x14ac:dyDescent="0.3">
      <c r="B1086" s="13">
        <v>2023</v>
      </c>
      <c r="C1086" s="13">
        <v>2</v>
      </c>
      <c r="D1086" s="13">
        <v>12</v>
      </c>
      <c r="E1086" s="83" t="s">
        <v>142</v>
      </c>
      <c r="F1086" s="13">
        <v>1</v>
      </c>
      <c r="G1086" s="13">
        <v>15</v>
      </c>
      <c r="H1086" s="13" t="s">
        <v>70</v>
      </c>
      <c r="I1086" s="13" t="s">
        <v>54</v>
      </c>
      <c r="J1086" s="13"/>
      <c r="K1086" s="13" t="s">
        <v>28</v>
      </c>
      <c r="L1086" s="12">
        <f t="shared" ca="1" si="139"/>
        <v>1.3394900448364588</v>
      </c>
      <c r="M1086" s="101">
        <f t="shared" ca="1" si="140"/>
        <v>4.240825481952229E-2</v>
      </c>
      <c r="N1086" s="101">
        <f t="shared" ca="1" si="147"/>
        <v>62.70367801039653</v>
      </c>
      <c r="O1086" s="101">
        <f t="shared" ca="1" si="141"/>
        <v>4.240825481952229E-2</v>
      </c>
      <c r="Q1086" s="12">
        <f t="shared" ca="1" si="142"/>
        <v>5.6000000000000005</v>
      </c>
      <c r="R1086" s="101">
        <f t="shared" ca="1" si="143"/>
        <v>0.36065216770459385</v>
      </c>
      <c r="S1086" s="13"/>
      <c r="T1086" s="101">
        <f t="shared" ca="1" si="144"/>
        <v>0</v>
      </c>
      <c r="U1086" s="101">
        <f t="shared" si="145"/>
        <v>0</v>
      </c>
      <c r="V1086" s="101">
        <f t="shared" ca="1" si="146"/>
        <v>-104.05117569909642</v>
      </c>
    </row>
    <row r="1087" spans="2:22" x14ac:dyDescent="0.3">
      <c r="B1087" s="13">
        <v>2023</v>
      </c>
      <c r="C1087" s="13">
        <v>2</v>
      </c>
      <c r="D1087" s="13">
        <v>12</v>
      </c>
      <c r="E1087" s="83" t="s">
        <v>142</v>
      </c>
      <c r="F1087" s="13">
        <v>1</v>
      </c>
      <c r="G1087" s="13">
        <v>16</v>
      </c>
      <c r="H1087" s="13" t="s">
        <v>71</v>
      </c>
      <c r="I1087" s="13" t="s">
        <v>54</v>
      </c>
      <c r="J1087" s="13"/>
      <c r="K1087" s="13" t="s">
        <v>28</v>
      </c>
      <c r="L1087" s="12">
        <f t="shared" ca="1" si="139"/>
        <v>1.0284991147009244</v>
      </c>
      <c r="M1087" s="101">
        <f t="shared" ca="1" si="140"/>
        <v>8.9592557881597534E-2</v>
      </c>
      <c r="N1087" s="101">
        <f t="shared" ca="1" si="147"/>
        <v>62.906720877290404</v>
      </c>
      <c r="O1087" s="101">
        <f t="shared" ca="1" si="141"/>
        <v>0.28988247547845553</v>
      </c>
      <c r="Q1087" s="12">
        <f t="shared" ca="1" si="142"/>
        <v>5.5471961087859007</v>
      </c>
      <c r="R1087" s="101">
        <f t="shared" ca="1" si="143"/>
        <v>0.38250770054929328</v>
      </c>
      <c r="S1087" s="13"/>
      <c r="T1087" s="101">
        <f t="shared" ca="1" si="144"/>
        <v>0</v>
      </c>
      <c r="U1087" s="101">
        <f t="shared" ca="1" si="145"/>
        <v>0.20304286689387416</v>
      </c>
      <c r="V1087" s="101">
        <f t="shared" ca="1" si="146"/>
        <v>-104.61314823330113</v>
      </c>
    </row>
    <row r="1088" spans="2:22" x14ac:dyDescent="0.3">
      <c r="B1088" s="13">
        <v>2023</v>
      </c>
      <c r="C1088" s="13">
        <v>2</v>
      </c>
      <c r="D1088" s="13">
        <v>12</v>
      </c>
      <c r="E1088" s="83" t="s">
        <v>142</v>
      </c>
      <c r="F1088" s="13">
        <v>1</v>
      </c>
      <c r="G1088" s="13">
        <v>17</v>
      </c>
      <c r="H1088" s="13" t="s">
        <v>71</v>
      </c>
      <c r="I1088" s="13" t="s">
        <v>54</v>
      </c>
      <c r="J1088" s="13"/>
      <c r="K1088" s="13" t="s">
        <v>28</v>
      </c>
      <c r="L1088" s="12">
        <f t="shared" ref="L1088:L1151" ca="1" si="148">IF(K1088="Weekday",_xlfn.NORM.INV(RAND(),VLOOKUP(G1088,$J$5:$N$28,4),VLOOKUP(G1088,$J$5:$N$28,5)),_xlfn.NORM.INV(RAND(),VLOOKUP(G1088,$P$5:$T$28,4),VLOOKUP(G1088,$P$5:$T$28,5)))*VLOOKUP(C1088,$P$32:$R$43,3)</f>
        <v>1.4304733547923663</v>
      </c>
      <c r="M1088" s="101">
        <f t="shared" ref="M1088:M1151" ca="1" si="149">IF(I1088="Winter",VLOOKUP(G1088,$J$40:$L$43,3),VLOOKUP(G1088,$J$40:$L$43,2))*L1088</f>
        <v>0.12460853393596304</v>
      </c>
      <c r="N1088" s="101">
        <f t="shared" ca="1" si="147"/>
        <v>63.189120158748999</v>
      </c>
      <c r="O1088" s="101">
        <f t="shared" ref="O1088:O1151" ca="1" si="150">IF(I1088="Winter",VLOOKUP(G1088,$J$46:$L$49,3),VLOOKUP(G1088,$J$46:$L$49,2))*L1088</f>
        <v>0.40317891504822839</v>
      </c>
      <c r="Q1088" s="12">
        <f t="shared" ref="Q1088:Q1151" ca="1" si="151">MIN(MAX(AND(IF(G1088&gt;=VLOOKUP(C1088,$O$46:$T$57,5),1,0),IF(G1088&lt;=VLOOKUP(C1088,$O$46:$T$57,6),1,0))*$G$50*_xlfn.NORM.INV(RAND(),VLOOKUP(C1088,$B$4:$F$15,4),VLOOKUP(C1088,$B$4:$F$15,4)),0),0.2)*$G$51</f>
        <v>5.6000000000000005</v>
      </c>
      <c r="R1088" s="101">
        <f t="shared" ref="R1088:R1151" ca="1" si="152">MAX(Q1088-L1088,0)*$G$52</f>
        <v>0.35295043051682623</v>
      </c>
      <c r="S1088" s="13"/>
      <c r="T1088" s="101">
        <f t="shared" ref="T1088:T1151" ca="1" si="153">MAX(L1088-Q1088,0)*IF(I1088="Winter",VLOOKUP(G1088,$J$40:$L$43,3),VLOOKUP(G1088,$J$40:$L$43,2))</f>
        <v>0</v>
      </c>
      <c r="U1088" s="101">
        <f t="shared" ca="1" si="145"/>
        <v>0.282399281458593</v>
      </c>
      <c r="V1088" s="101">
        <f t="shared" ca="1" si="146"/>
        <v>-105.03664981287619</v>
      </c>
    </row>
    <row r="1089" spans="2:22" x14ac:dyDescent="0.3">
      <c r="B1089" s="13">
        <v>2023</v>
      </c>
      <c r="C1089" s="13">
        <v>2</v>
      </c>
      <c r="D1089" s="13">
        <v>12</v>
      </c>
      <c r="E1089" s="83" t="s">
        <v>142</v>
      </c>
      <c r="F1089" s="13">
        <v>1</v>
      </c>
      <c r="G1089" s="13">
        <v>18</v>
      </c>
      <c r="H1089" s="13" t="s">
        <v>71</v>
      </c>
      <c r="I1089" s="13" t="s">
        <v>54</v>
      </c>
      <c r="J1089" s="13"/>
      <c r="K1089" s="13" t="s">
        <v>28</v>
      </c>
      <c r="L1089" s="12">
        <f t="shared" ca="1" si="148"/>
        <v>1.5313168288218415</v>
      </c>
      <c r="M1089" s="101">
        <f t="shared" ca="1" si="149"/>
        <v>0.13339300895867062</v>
      </c>
      <c r="N1089" s="101">
        <f t="shared" ca="1" si="147"/>
        <v>63.491427622705579</v>
      </c>
      <c r="O1089" s="101">
        <f t="shared" ca="1" si="150"/>
        <v>0.43160164820343599</v>
      </c>
      <c r="Q1089" s="12">
        <f t="shared" ca="1" si="151"/>
        <v>5.6000000000000005</v>
      </c>
      <c r="R1089" s="101">
        <f t="shared" ca="1" si="152"/>
        <v>0.34441403044023117</v>
      </c>
      <c r="S1089" s="13"/>
      <c r="T1089" s="101">
        <f t="shared" ca="1" si="153"/>
        <v>0</v>
      </c>
      <c r="U1089" s="101">
        <f t="shared" ref="U1089:U1152" ca="1" si="154">IF(H1089="On-Peak",IF(I1089="Winter",((L1089*$D$48)/60),((L1089*$D$47)/60)),0)</f>
        <v>0.30230746395657859</v>
      </c>
      <c r="V1089" s="101">
        <f t="shared" ref="V1089:V1152" ca="1" si="155">V1088+MAX(T1089-R1089,0)-MAX(R1089-T1089,0)+MAX(U1089-R1089,0)-MAX(R1089-U1089,0)</f>
        <v>-105.42317040980008</v>
      </c>
    </row>
    <row r="1090" spans="2:22" x14ac:dyDescent="0.3">
      <c r="B1090" s="13">
        <v>2023</v>
      </c>
      <c r="C1090" s="13">
        <v>2</v>
      </c>
      <c r="D1090" s="13">
        <v>12</v>
      </c>
      <c r="E1090" s="83" t="s">
        <v>142</v>
      </c>
      <c r="F1090" s="13">
        <v>1</v>
      </c>
      <c r="G1090" s="13">
        <v>19</v>
      </c>
      <c r="H1090" s="13" t="s">
        <v>71</v>
      </c>
      <c r="I1090" s="13" t="s">
        <v>54</v>
      </c>
      <c r="J1090" s="13"/>
      <c r="K1090" s="13" t="s">
        <v>28</v>
      </c>
      <c r="L1090" s="12">
        <f t="shared" ca="1" si="148"/>
        <v>1.5832544661467154</v>
      </c>
      <c r="M1090" s="101">
        <f t="shared" ca="1" si="149"/>
        <v>0.1379172965460404</v>
      </c>
      <c r="N1090" s="101">
        <f t="shared" ca="1" si="147"/>
        <v>63.803988441897374</v>
      </c>
      <c r="O1090" s="101">
        <f t="shared" ca="1" si="150"/>
        <v>0.44624027128345173</v>
      </c>
      <c r="Q1090" s="12">
        <f t="shared" ca="1" si="151"/>
        <v>0</v>
      </c>
      <c r="R1090" s="101">
        <f t="shared" ca="1" si="152"/>
        <v>0</v>
      </c>
      <c r="S1090" s="13"/>
      <c r="T1090" s="101">
        <f t="shared" ca="1" si="153"/>
        <v>0.1379172965460404</v>
      </c>
      <c r="U1090" s="101">
        <f t="shared" ca="1" si="154"/>
        <v>0.3125608191917974</v>
      </c>
      <c r="V1090" s="101">
        <f t="shared" ca="1" si="155"/>
        <v>-104.97269229406224</v>
      </c>
    </row>
    <row r="1091" spans="2:22" x14ac:dyDescent="0.3">
      <c r="B1091" s="13">
        <v>2023</v>
      </c>
      <c r="C1091" s="13">
        <v>2</v>
      </c>
      <c r="D1091" s="13">
        <v>12</v>
      </c>
      <c r="E1091" s="83" t="s">
        <v>142</v>
      </c>
      <c r="F1091" s="13">
        <v>1</v>
      </c>
      <c r="G1091" s="13">
        <v>20</v>
      </c>
      <c r="H1091" s="13" t="s">
        <v>69</v>
      </c>
      <c r="I1091" s="13" t="s">
        <v>54</v>
      </c>
      <c r="J1091" s="13"/>
      <c r="K1091" s="13" t="s">
        <v>28</v>
      </c>
      <c r="L1091" s="12">
        <f t="shared" ca="1" si="148"/>
        <v>1.3467249632463365</v>
      </c>
      <c r="M1091" s="101">
        <f t="shared" ca="1" si="149"/>
        <v>7.0932003814184547E-2</v>
      </c>
      <c r="N1091" s="101">
        <f t="shared" ca="1" si="147"/>
        <v>63.803988441897374</v>
      </c>
      <c r="O1091" s="101">
        <f t="shared" ca="1" si="150"/>
        <v>0.1453116235342797</v>
      </c>
      <c r="Q1091" s="12">
        <f t="shared" ca="1" si="151"/>
        <v>0</v>
      </c>
      <c r="R1091" s="101">
        <f t="shared" ca="1" si="152"/>
        <v>0</v>
      </c>
      <c r="S1091" s="13"/>
      <c r="T1091" s="101">
        <f t="shared" ca="1" si="153"/>
        <v>7.0932003814184547E-2</v>
      </c>
      <c r="U1091" s="101">
        <f t="shared" si="154"/>
        <v>0</v>
      </c>
      <c r="V1091" s="101">
        <f t="shared" ca="1" si="155"/>
        <v>-104.90176029024806</v>
      </c>
    </row>
    <row r="1092" spans="2:22" x14ac:dyDescent="0.3">
      <c r="B1092" s="13">
        <v>2023</v>
      </c>
      <c r="C1092" s="13">
        <v>2</v>
      </c>
      <c r="D1092" s="13">
        <v>12</v>
      </c>
      <c r="E1092" s="83" t="s">
        <v>142</v>
      </c>
      <c r="F1092" s="13">
        <v>1</v>
      </c>
      <c r="G1092" s="13">
        <v>21</v>
      </c>
      <c r="H1092" s="13" t="s">
        <v>69</v>
      </c>
      <c r="I1092" s="13" t="s">
        <v>54</v>
      </c>
      <c r="J1092" s="13"/>
      <c r="K1092" s="13" t="s">
        <v>28</v>
      </c>
      <c r="L1092" s="12">
        <f t="shared" ca="1" si="148"/>
        <v>1.7005581068647222</v>
      </c>
      <c r="M1092" s="101">
        <f t="shared" ca="1" si="149"/>
        <v>8.956839548856492E-2</v>
      </c>
      <c r="N1092" s="101">
        <f t="shared" ca="1" si="147"/>
        <v>63.803988441897374</v>
      </c>
      <c r="O1092" s="101">
        <f t="shared" ca="1" si="150"/>
        <v>0.18349021973070351</v>
      </c>
      <c r="Q1092" s="12">
        <f t="shared" ca="1" si="151"/>
        <v>0</v>
      </c>
      <c r="R1092" s="101">
        <f t="shared" ca="1" si="152"/>
        <v>0</v>
      </c>
      <c r="S1092" s="13"/>
      <c r="T1092" s="101">
        <f t="shared" ca="1" si="153"/>
        <v>8.956839548856492E-2</v>
      </c>
      <c r="U1092" s="101">
        <f t="shared" si="154"/>
        <v>0</v>
      </c>
      <c r="V1092" s="101">
        <f t="shared" ca="1" si="155"/>
        <v>-104.81219189475949</v>
      </c>
    </row>
    <row r="1093" spans="2:22" x14ac:dyDescent="0.3">
      <c r="B1093" s="13">
        <v>2023</v>
      </c>
      <c r="C1093" s="13">
        <v>2</v>
      </c>
      <c r="D1093" s="13">
        <v>12</v>
      </c>
      <c r="E1093" s="83" t="s">
        <v>142</v>
      </c>
      <c r="F1093" s="13">
        <v>1</v>
      </c>
      <c r="G1093" s="13">
        <v>22</v>
      </c>
      <c r="H1093" s="13" t="s">
        <v>69</v>
      </c>
      <c r="I1093" s="13" t="s">
        <v>54</v>
      </c>
      <c r="J1093" s="13"/>
      <c r="K1093" s="13" t="s">
        <v>28</v>
      </c>
      <c r="L1093" s="12">
        <f t="shared" ca="1" si="148"/>
        <v>1.5358341017350388</v>
      </c>
      <c r="M1093" s="101">
        <f t="shared" ca="1" si="149"/>
        <v>8.0892382138384497E-2</v>
      </c>
      <c r="N1093" s="101">
        <f t="shared" ca="1" si="147"/>
        <v>63.803988441897374</v>
      </c>
      <c r="O1093" s="101">
        <f t="shared" ca="1" si="150"/>
        <v>0.16571649957721069</v>
      </c>
      <c r="Q1093" s="12">
        <f t="shared" ca="1" si="151"/>
        <v>0</v>
      </c>
      <c r="R1093" s="101">
        <f t="shared" ca="1" si="152"/>
        <v>0</v>
      </c>
      <c r="S1093" s="13"/>
      <c r="T1093" s="101">
        <f t="shared" ca="1" si="153"/>
        <v>8.0892382138384497E-2</v>
      </c>
      <c r="U1093" s="101">
        <f t="shared" si="154"/>
        <v>0</v>
      </c>
      <c r="V1093" s="101">
        <f t="shared" ca="1" si="155"/>
        <v>-104.73129951262111</v>
      </c>
    </row>
    <row r="1094" spans="2:22" x14ac:dyDescent="0.3">
      <c r="B1094" s="13">
        <v>2023</v>
      </c>
      <c r="C1094" s="13">
        <v>2</v>
      </c>
      <c r="D1094" s="13">
        <v>12</v>
      </c>
      <c r="E1094" s="83" t="s">
        <v>142</v>
      </c>
      <c r="F1094" s="13">
        <v>1</v>
      </c>
      <c r="G1094" s="13">
        <v>23</v>
      </c>
      <c r="H1094" s="13" t="s">
        <v>69</v>
      </c>
      <c r="I1094" s="13" t="s">
        <v>54</v>
      </c>
      <c r="J1094" s="13"/>
      <c r="K1094" s="13" t="s">
        <v>28</v>
      </c>
      <c r="L1094" s="12">
        <f t="shared" ca="1" si="148"/>
        <v>1.5092634960192737</v>
      </c>
      <c r="M1094" s="101">
        <f t="shared" ca="1" si="149"/>
        <v>7.949290833533515E-2</v>
      </c>
      <c r="N1094" s="101">
        <f t="shared" ca="1" si="147"/>
        <v>63.803988441897374</v>
      </c>
      <c r="O1094" s="101">
        <f t="shared" ca="1" si="150"/>
        <v>0.16284953122047963</v>
      </c>
      <c r="Q1094" s="12">
        <f t="shared" ca="1" si="151"/>
        <v>0</v>
      </c>
      <c r="R1094" s="101">
        <f t="shared" ca="1" si="152"/>
        <v>0</v>
      </c>
      <c r="S1094" s="13"/>
      <c r="T1094" s="101">
        <f t="shared" ca="1" si="153"/>
        <v>7.949290833533515E-2</v>
      </c>
      <c r="U1094" s="101">
        <f t="shared" si="154"/>
        <v>0</v>
      </c>
      <c r="V1094" s="101">
        <f t="shared" ca="1" si="155"/>
        <v>-104.65180660428577</v>
      </c>
    </row>
    <row r="1095" spans="2:22" x14ac:dyDescent="0.3">
      <c r="B1095" s="13">
        <v>2023</v>
      </c>
      <c r="C1095" s="13">
        <v>2</v>
      </c>
      <c r="D1095" s="13">
        <v>13</v>
      </c>
      <c r="E1095" s="83" t="s">
        <v>143</v>
      </c>
      <c r="F1095" s="13">
        <v>2</v>
      </c>
      <c r="G1095" s="13">
        <v>0</v>
      </c>
      <c r="H1095" s="13" t="s">
        <v>69</v>
      </c>
      <c r="I1095" s="13" t="s">
        <v>54</v>
      </c>
      <c r="J1095" s="13"/>
      <c r="K1095" s="13" t="s">
        <v>27</v>
      </c>
      <c r="L1095" s="12">
        <f t="shared" ca="1" si="148"/>
        <v>1.3738901506129075</v>
      </c>
      <c r="M1095" s="101">
        <f t="shared" ca="1" si="149"/>
        <v>7.2362794232781844E-2</v>
      </c>
      <c r="N1095" s="101">
        <f t="shared" ca="1" si="147"/>
        <v>63.803988441897374</v>
      </c>
      <c r="O1095" s="101">
        <f t="shared" ca="1" si="150"/>
        <v>0.14824274725113271</v>
      </c>
      <c r="Q1095" s="12">
        <f t="shared" ca="1" si="151"/>
        <v>0</v>
      </c>
      <c r="R1095" s="101">
        <f t="shared" ca="1" si="152"/>
        <v>0</v>
      </c>
      <c r="S1095" s="13"/>
      <c r="T1095" s="101">
        <f t="shared" ca="1" si="153"/>
        <v>7.2362794232781844E-2</v>
      </c>
      <c r="U1095" s="101">
        <f t="shared" si="154"/>
        <v>0</v>
      </c>
      <c r="V1095" s="101">
        <f t="shared" ca="1" si="155"/>
        <v>-104.57944381005298</v>
      </c>
    </row>
    <row r="1096" spans="2:22" x14ac:dyDescent="0.3">
      <c r="B1096" s="13">
        <v>2023</v>
      </c>
      <c r="C1096" s="13">
        <v>2</v>
      </c>
      <c r="D1096" s="13">
        <v>13</v>
      </c>
      <c r="E1096" s="83" t="s">
        <v>143</v>
      </c>
      <c r="F1096" s="13">
        <v>2</v>
      </c>
      <c r="G1096" s="13">
        <v>1</v>
      </c>
      <c r="H1096" s="13" t="s">
        <v>69</v>
      </c>
      <c r="I1096" s="13" t="s">
        <v>54</v>
      </c>
      <c r="J1096" s="13"/>
      <c r="K1096" s="13" t="s">
        <v>27</v>
      </c>
      <c r="L1096" s="12">
        <f t="shared" ca="1" si="148"/>
        <v>0.89501638559010321</v>
      </c>
      <c r="M1096" s="101">
        <f t="shared" ca="1" si="149"/>
        <v>4.7140513029030738E-2</v>
      </c>
      <c r="N1096" s="101">
        <f t="shared" ca="1" si="147"/>
        <v>63.803988441897374</v>
      </c>
      <c r="O1096" s="101">
        <f t="shared" ca="1" si="150"/>
        <v>9.6572268005172129E-2</v>
      </c>
      <c r="Q1096" s="12">
        <f t="shared" ca="1" si="151"/>
        <v>0</v>
      </c>
      <c r="R1096" s="101">
        <f t="shared" ca="1" si="152"/>
        <v>0</v>
      </c>
      <c r="S1096" s="13"/>
      <c r="T1096" s="101">
        <f t="shared" ca="1" si="153"/>
        <v>4.7140513029030738E-2</v>
      </c>
      <c r="U1096" s="101">
        <f t="shared" si="154"/>
        <v>0</v>
      </c>
      <c r="V1096" s="101">
        <f t="shared" ca="1" si="155"/>
        <v>-104.53230329702394</v>
      </c>
    </row>
    <row r="1097" spans="2:22" x14ac:dyDescent="0.3">
      <c r="B1097" s="13">
        <v>2023</v>
      </c>
      <c r="C1097" s="13">
        <v>2</v>
      </c>
      <c r="D1097" s="13">
        <v>13</v>
      </c>
      <c r="E1097" s="83" t="s">
        <v>143</v>
      </c>
      <c r="F1097" s="13">
        <v>2</v>
      </c>
      <c r="G1097" s="13">
        <v>2</v>
      </c>
      <c r="H1097" s="13" t="s">
        <v>69</v>
      </c>
      <c r="I1097" s="13" t="s">
        <v>54</v>
      </c>
      <c r="J1097" s="13"/>
      <c r="K1097" s="13" t="s">
        <v>27</v>
      </c>
      <c r="L1097" s="12">
        <f t="shared" ca="1" si="148"/>
        <v>0.84516981880072783</v>
      </c>
      <c r="M1097" s="101">
        <f t="shared" ca="1" si="149"/>
        <v>4.4515094356234339E-2</v>
      </c>
      <c r="N1097" s="101">
        <f t="shared" ca="1" si="147"/>
        <v>63.803988441897374</v>
      </c>
      <c r="O1097" s="101">
        <f t="shared" ca="1" si="150"/>
        <v>9.1193823448598527E-2</v>
      </c>
      <c r="Q1097" s="12">
        <f t="shared" ca="1" si="151"/>
        <v>0</v>
      </c>
      <c r="R1097" s="101">
        <f t="shared" ca="1" si="152"/>
        <v>0</v>
      </c>
      <c r="S1097" s="13"/>
      <c r="T1097" s="101">
        <f t="shared" ca="1" si="153"/>
        <v>4.4515094356234339E-2</v>
      </c>
      <c r="U1097" s="101">
        <f t="shared" si="154"/>
        <v>0</v>
      </c>
      <c r="V1097" s="101">
        <f t="shared" ca="1" si="155"/>
        <v>-104.48778820266772</v>
      </c>
    </row>
    <row r="1098" spans="2:22" x14ac:dyDescent="0.3">
      <c r="B1098" s="13">
        <v>2023</v>
      </c>
      <c r="C1098" s="13">
        <v>2</v>
      </c>
      <c r="D1098" s="13">
        <v>13</v>
      </c>
      <c r="E1098" s="83" t="s">
        <v>143</v>
      </c>
      <c r="F1098" s="13">
        <v>2</v>
      </c>
      <c r="G1098" s="13">
        <v>3</v>
      </c>
      <c r="H1098" s="13" t="s">
        <v>69</v>
      </c>
      <c r="I1098" s="13" t="s">
        <v>54</v>
      </c>
      <c r="J1098" s="13"/>
      <c r="K1098" s="13" t="s">
        <v>27</v>
      </c>
      <c r="L1098" s="12">
        <f t="shared" ca="1" si="148"/>
        <v>0.94603481437036618</v>
      </c>
      <c r="M1098" s="101">
        <f t="shared" ca="1" si="149"/>
        <v>4.982765367288719E-2</v>
      </c>
      <c r="N1098" s="101">
        <f t="shared" ca="1" si="147"/>
        <v>63.803988441897374</v>
      </c>
      <c r="O1098" s="101">
        <f t="shared" ca="1" si="150"/>
        <v>0.10207715647056251</v>
      </c>
      <c r="Q1098" s="12">
        <f t="shared" ca="1" si="151"/>
        <v>0</v>
      </c>
      <c r="R1098" s="101">
        <f t="shared" ca="1" si="152"/>
        <v>0</v>
      </c>
      <c r="S1098" s="13"/>
      <c r="T1098" s="101">
        <f t="shared" ca="1" si="153"/>
        <v>4.982765367288719E-2</v>
      </c>
      <c r="U1098" s="101">
        <f t="shared" si="154"/>
        <v>0</v>
      </c>
      <c r="V1098" s="101">
        <f t="shared" ca="1" si="155"/>
        <v>-104.43796054899482</v>
      </c>
    </row>
    <row r="1099" spans="2:22" x14ac:dyDescent="0.3">
      <c r="B1099" s="13">
        <v>2023</v>
      </c>
      <c r="C1099" s="13">
        <v>2</v>
      </c>
      <c r="D1099" s="13">
        <v>13</v>
      </c>
      <c r="E1099" s="83" t="s">
        <v>143</v>
      </c>
      <c r="F1099" s="13">
        <v>2</v>
      </c>
      <c r="G1099" s="13">
        <v>4</v>
      </c>
      <c r="H1099" s="13" t="s">
        <v>69</v>
      </c>
      <c r="I1099" s="13" t="s">
        <v>54</v>
      </c>
      <c r="J1099" s="13"/>
      <c r="K1099" s="13" t="s">
        <v>27</v>
      </c>
      <c r="L1099" s="12">
        <f t="shared" ca="1" si="148"/>
        <v>0.69216942156036732</v>
      </c>
      <c r="M1099" s="101">
        <f t="shared" ca="1" si="149"/>
        <v>3.6456563433584548E-2</v>
      </c>
      <c r="N1099" s="101">
        <f t="shared" ca="1" si="147"/>
        <v>63.803988441897374</v>
      </c>
      <c r="O1099" s="101">
        <f t="shared" ca="1" si="150"/>
        <v>7.4685080586363625E-2</v>
      </c>
      <c r="Q1099" s="12">
        <f t="shared" ca="1" si="151"/>
        <v>0</v>
      </c>
      <c r="R1099" s="101">
        <f t="shared" ca="1" si="152"/>
        <v>0</v>
      </c>
      <c r="S1099" s="13"/>
      <c r="T1099" s="101">
        <f t="shared" ca="1" si="153"/>
        <v>3.6456563433584548E-2</v>
      </c>
      <c r="U1099" s="101">
        <f t="shared" si="154"/>
        <v>0</v>
      </c>
      <c r="V1099" s="101">
        <f t="shared" ca="1" si="155"/>
        <v>-104.40150398556123</v>
      </c>
    </row>
    <row r="1100" spans="2:22" x14ac:dyDescent="0.3">
      <c r="B1100" s="13">
        <v>2023</v>
      </c>
      <c r="C1100" s="13">
        <v>2</v>
      </c>
      <c r="D1100" s="13">
        <v>13</v>
      </c>
      <c r="E1100" s="83" t="s">
        <v>143</v>
      </c>
      <c r="F1100" s="13">
        <v>2</v>
      </c>
      <c r="G1100" s="13">
        <v>5</v>
      </c>
      <c r="H1100" s="13" t="s">
        <v>69</v>
      </c>
      <c r="I1100" s="13" t="s">
        <v>54</v>
      </c>
      <c r="J1100" s="13"/>
      <c r="K1100" s="13" t="s">
        <v>27</v>
      </c>
      <c r="L1100" s="12">
        <f t="shared" ca="1" si="148"/>
        <v>0.84510925086769617</v>
      </c>
      <c r="M1100" s="101">
        <f t="shared" ca="1" si="149"/>
        <v>4.4511904243201561E-2</v>
      </c>
      <c r="N1100" s="101">
        <f t="shared" ca="1" si="147"/>
        <v>63.803988441897374</v>
      </c>
      <c r="O1100" s="101">
        <f t="shared" ca="1" si="150"/>
        <v>9.1187288168624411E-2</v>
      </c>
      <c r="Q1100" s="12">
        <f t="shared" ca="1" si="151"/>
        <v>0</v>
      </c>
      <c r="R1100" s="101">
        <f t="shared" ca="1" si="152"/>
        <v>0</v>
      </c>
      <c r="S1100" s="13"/>
      <c r="T1100" s="101">
        <f t="shared" ca="1" si="153"/>
        <v>4.4511904243201561E-2</v>
      </c>
      <c r="U1100" s="101">
        <f t="shared" si="154"/>
        <v>0</v>
      </c>
      <c r="V1100" s="101">
        <f t="shared" ca="1" si="155"/>
        <v>-104.35699208131803</v>
      </c>
    </row>
    <row r="1101" spans="2:22" x14ac:dyDescent="0.3">
      <c r="B1101" s="13">
        <v>2023</v>
      </c>
      <c r="C1101" s="13">
        <v>2</v>
      </c>
      <c r="D1101" s="13">
        <v>13</v>
      </c>
      <c r="E1101" s="83" t="s">
        <v>143</v>
      </c>
      <c r="F1101" s="13">
        <v>2</v>
      </c>
      <c r="G1101" s="13">
        <v>6</v>
      </c>
      <c r="H1101" s="13" t="s">
        <v>69</v>
      </c>
      <c r="I1101" s="13" t="s">
        <v>54</v>
      </c>
      <c r="J1101" s="13"/>
      <c r="K1101" s="13" t="s">
        <v>27</v>
      </c>
      <c r="L1101" s="12">
        <f t="shared" ca="1" si="148"/>
        <v>0.9576568508632799</v>
      </c>
      <c r="M1101" s="101">
        <f t="shared" ca="1" si="149"/>
        <v>5.0439786334968956E-2</v>
      </c>
      <c r="N1101" s="101">
        <f t="shared" ca="1" si="147"/>
        <v>63.803988441897374</v>
      </c>
      <c r="O1101" s="101">
        <f t="shared" ca="1" si="150"/>
        <v>0.1033311742081479</v>
      </c>
      <c r="Q1101" s="12">
        <f t="shared" ca="1" si="151"/>
        <v>0</v>
      </c>
      <c r="R1101" s="101">
        <f t="shared" ca="1" si="152"/>
        <v>0</v>
      </c>
      <c r="S1101" s="13"/>
      <c r="T1101" s="101">
        <f t="shared" ca="1" si="153"/>
        <v>5.0439786334968956E-2</v>
      </c>
      <c r="U1101" s="101">
        <f t="shared" si="154"/>
        <v>0</v>
      </c>
      <c r="V1101" s="101">
        <f t="shared" ca="1" si="155"/>
        <v>-104.30655229498306</v>
      </c>
    </row>
    <row r="1102" spans="2:22" x14ac:dyDescent="0.3">
      <c r="B1102" s="13">
        <v>2023</v>
      </c>
      <c r="C1102" s="13">
        <v>2</v>
      </c>
      <c r="D1102" s="13">
        <v>13</v>
      </c>
      <c r="E1102" s="83" t="s">
        <v>143</v>
      </c>
      <c r="F1102" s="13">
        <v>2</v>
      </c>
      <c r="G1102" s="13">
        <v>7</v>
      </c>
      <c r="H1102" s="13" t="s">
        <v>69</v>
      </c>
      <c r="I1102" s="13" t="s">
        <v>54</v>
      </c>
      <c r="J1102" s="13"/>
      <c r="K1102" s="13" t="s">
        <v>27</v>
      </c>
      <c r="L1102" s="12">
        <f t="shared" ca="1" si="148"/>
        <v>0.93512731326155185</v>
      </c>
      <c r="M1102" s="101">
        <f t="shared" ca="1" si="149"/>
        <v>4.9253155589485939E-2</v>
      </c>
      <c r="N1102" s="101">
        <f t="shared" ca="1" si="147"/>
        <v>63.803988441897374</v>
      </c>
      <c r="O1102" s="101">
        <f t="shared" ca="1" si="150"/>
        <v>0.10090023710092144</v>
      </c>
      <c r="Q1102" s="12">
        <f t="shared" ca="1" si="151"/>
        <v>5.6000000000000005</v>
      </c>
      <c r="R1102" s="101">
        <f t="shared" ca="1" si="152"/>
        <v>0.39488147293240966</v>
      </c>
      <c r="S1102" s="13"/>
      <c r="T1102" s="101">
        <f t="shared" ca="1" si="153"/>
        <v>0</v>
      </c>
      <c r="U1102" s="101">
        <f t="shared" si="154"/>
        <v>0</v>
      </c>
      <c r="V1102" s="101">
        <f t="shared" ca="1" si="155"/>
        <v>-105.09631524084789</v>
      </c>
    </row>
    <row r="1103" spans="2:22" x14ac:dyDescent="0.3">
      <c r="B1103" s="13">
        <v>2023</v>
      </c>
      <c r="C1103" s="13">
        <v>2</v>
      </c>
      <c r="D1103" s="13">
        <v>13</v>
      </c>
      <c r="E1103" s="83" t="s">
        <v>143</v>
      </c>
      <c r="F1103" s="13">
        <v>2</v>
      </c>
      <c r="G1103" s="13">
        <v>8</v>
      </c>
      <c r="H1103" s="13" t="s">
        <v>69</v>
      </c>
      <c r="I1103" s="13" t="s">
        <v>54</v>
      </c>
      <c r="J1103" s="13"/>
      <c r="K1103" s="13" t="s">
        <v>27</v>
      </c>
      <c r="L1103" s="12">
        <f t="shared" ca="1" si="148"/>
        <v>1.2835873475405788</v>
      </c>
      <c r="M1103" s="101">
        <f t="shared" ca="1" si="149"/>
        <v>6.7606545594962292E-2</v>
      </c>
      <c r="N1103" s="101">
        <f t="shared" ca="1" si="147"/>
        <v>63.803988441897374</v>
      </c>
      <c r="O1103" s="101">
        <f t="shared" ca="1" si="150"/>
        <v>0.13849907479962845</v>
      </c>
      <c r="Q1103" s="12">
        <f t="shared" ca="1" si="151"/>
        <v>5.6000000000000005</v>
      </c>
      <c r="R1103" s="101">
        <f t="shared" ca="1" si="152"/>
        <v>0.36538433103069001</v>
      </c>
      <c r="S1103" s="13"/>
      <c r="T1103" s="101">
        <f t="shared" ca="1" si="153"/>
        <v>0</v>
      </c>
      <c r="U1103" s="101">
        <f t="shared" si="154"/>
        <v>0</v>
      </c>
      <c r="V1103" s="101">
        <f t="shared" ca="1" si="155"/>
        <v>-105.82708390290928</v>
      </c>
    </row>
    <row r="1104" spans="2:22" x14ac:dyDescent="0.3">
      <c r="B1104" s="13">
        <v>2023</v>
      </c>
      <c r="C1104" s="13">
        <v>2</v>
      </c>
      <c r="D1104" s="13">
        <v>13</v>
      </c>
      <c r="E1104" s="83" t="s">
        <v>143</v>
      </c>
      <c r="F1104" s="13">
        <v>2</v>
      </c>
      <c r="G1104" s="13">
        <v>9</v>
      </c>
      <c r="H1104" s="13" t="s">
        <v>69</v>
      </c>
      <c r="I1104" s="13" t="s">
        <v>54</v>
      </c>
      <c r="J1104" s="13"/>
      <c r="K1104" s="13" t="s">
        <v>27</v>
      </c>
      <c r="L1104" s="12">
        <f t="shared" ca="1" si="148"/>
        <v>0.77125965002979513</v>
      </c>
      <c r="M1104" s="101">
        <f t="shared" ca="1" si="149"/>
        <v>4.0622245767069312E-2</v>
      </c>
      <c r="N1104" s="101">
        <f t="shared" ref="N1104:N1167" ca="1" si="156">IF(H1104="On-Peak",IF(I1104="Winter",((L1104*$D$48)/60)+N1103,((L1104*$D$47)/60)+N1103),N1103)</f>
        <v>63.803988441897374</v>
      </c>
      <c r="O1104" s="101">
        <f t="shared" ca="1" si="150"/>
        <v>8.3218916238214896E-2</v>
      </c>
      <c r="Q1104" s="12">
        <f t="shared" ca="1" si="151"/>
        <v>5.6000000000000005</v>
      </c>
      <c r="R1104" s="101">
        <f t="shared" ca="1" si="152"/>
        <v>0.40875287062497789</v>
      </c>
      <c r="S1104" s="13"/>
      <c r="T1104" s="101">
        <f t="shared" ca="1" si="153"/>
        <v>0</v>
      </c>
      <c r="U1104" s="101">
        <f t="shared" si="154"/>
        <v>0</v>
      </c>
      <c r="V1104" s="101">
        <f t="shared" ca="1" si="155"/>
        <v>-106.64458964415924</v>
      </c>
    </row>
    <row r="1105" spans="2:22" x14ac:dyDescent="0.3">
      <c r="B1105" s="13">
        <v>2023</v>
      </c>
      <c r="C1105" s="13">
        <v>2</v>
      </c>
      <c r="D1105" s="13">
        <v>13</v>
      </c>
      <c r="E1105" s="83" t="s">
        <v>143</v>
      </c>
      <c r="F1105" s="13">
        <v>2</v>
      </c>
      <c r="G1105" s="13">
        <v>10</v>
      </c>
      <c r="H1105" s="13" t="s">
        <v>70</v>
      </c>
      <c r="I1105" s="13" t="s">
        <v>54</v>
      </c>
      <c r="J1105" s="13"/>
      <c r="K1105" s="13" t="s">
        <v>27</v>
      </c>
      <c r="L1105" s="12">
        <f t="shared" ca="1" si="148"/>
        <v>1.0513024988589315</v>
      </c>
      <c r="M1105" s="101">
        <f t="shared" ca="1" si="149"/>
        <v>3.3284237113873773E-2</v>
      </c>
      <c r="N1105" s="101">
        <f t="shared" ca="1" si="156"/>
        <v>63.803988441897374</v>
      </c>
      <c r="O1105" s="101">
        <f t="shared" ca="1" si="150"/>
        <v>3.3284237113873773E-2</v>
      </c>
      <c r="Q1105" s="12">
        <f t="shared" ca="1" si="151"/>
        <v>2.7641744502159415</v>
      </c>
      <c r="R1105" s="101">
        <f t="shared" ca="1" si="152"/>
        <v>0.14499461068237091</v>
      </c>
      <c r="S1105" s="13"/>
      <c r="T1105" s="101">
        <f t="shared" ca="1" si="153"/>
        <v>0</v>
      </c>
      <c r="U1105" s="101">
        <f t="shared" si="154"/>
        <v>0</v>
      </c>
      <c r="V1105" s="101">
        <f t="shared" ca="1" si="155"/>
        <v>-106.93457886552399</v>
      </c>
    </row>
    <row r="1106" spans="2:22" x14ac:dyDescent="0.3">
      <c r="B1106" s="13">
        <v>2023</v>
      </c>
      <c r="C1106" s="13">
        <v>2</v>
      </c>
      <c r="D1106" s="13">
        <v>13</v>
      </c>
      <c r="E1106" s="83" t="s">
        <v>143</v>
      </c>
      <c r="F1106" s="13">
        <v>2</v>
      </c>
      <c r="G1106" s="13">
        <v>11</v>
      </c>
      <c r="H1106" s="13" t="s">
        <v>70</v>
      </c>
      <c r="I1106" s="13" t="s">
        <v>54</v>
      </c>
      <c r="J1106" s="13"/>
      <c r="K1106" s="13" t="s">
        <v>27</v>
      </c>
      <c r="L1106" s="12">
        <f t="shared" ca="1" si="148"/>
        <v>1.5039528285045971</v>
      </c>
      <c r="M1106" s="101">
        <f t="shared" ca="1" si="149"/>
        <v>4.7615146550455546E-2</v>
      </c>
      <c r="N1106" s="101">
        <f t="shared" ca="1" si="156"/>
        <v>63.803988441897374</v>
      </c>
      <c r="O1106" s="101">
        <f t="shared" ca="1" si="150"/>
        <v>4.7615146550455546E-2</v>
      </c>
      <c r="Q1106" s="12">
        <f t="shared" ca="1" si="151"/>
        <v>5.6000000000000005</v>
      </c>
      <c r="R1106" s="101">
        <f t="shared" ca="1" si="152"/>
        <v>0.34673039306708592</v>
      </c>
      <c r="S1106" s="13"/>
      <c r="T1106" s="101">
        <f t="shared" ca="1" si="153"/>
        <v>0</v>
      </c>
      <c r="U1106" s="101">
        <f t="shared" si="154"/>
        <v>0</v>
      </c>
      <c r="V1106" s="101">
        <f t="shared" ca="1" si="155"/>
        <v>-107.62803965165817</v>
      </c>
    </row>
    <row r="1107" spans="2:22" x14ac:dyDescent="0.3">
      <c r="B1107" s="13">
        <v>2023</v>
      </c>
      <c r="C1107" s="13">
        <v>2</v>
      </c>
      <c r="D1107" s="13">
        <v>13</v>
      </c>
      <c r="E1107" s="83" t="s">
        <v>143</v>
      </c>
      <c r="F1107" s="13">
        <v>2</v>
      </c>
      <c r="G1107" s="13">
        <v>12</v>
      </c>
      <c r="H1107" s="13" t="s">
        <v>70</v>
      </c>
      <c r="I1107" s="13" t="s">
        <v>54</v>
      </c>
      <c r="J1107" s="13"/>
      <c r="K1107" s="13" t="s">
        <v>27</v>
      </c>
      <c r="L1107" s="12">
        <f t="shared" ca="1" si="148"/>
        <v>1.0431591047063535</v>
      </c>
      <c r="M1107" s="101">
        <f t="shared" ca="1" si="149"/>
        <v>3.3026417255003153E-2</v>
      </c>
      <c r="N1107" s="101">
        <f t="shared" ca="1" si="156"/>
        <v>63.803988441897374</v>
      </c>
      <c r="O1107" s="101">
        <f t="shared" ca="1" si="150"/>
        <v>3.3026417255003153E-2</v>
      </c>
      <c r="Q1107" s="12">
        <f t="shared" ca="1" si="151"/>
        <v>5.6000000000000005</v>
      </c>
      <c r="R1107" s="101">
        <f t="shared" ca="1" si="152"/>
        <v>0.38573658178660719</v>
      </c>
      <c r="S1107" s="13"/>
      <c r="T1107" s="101">
        <f t="shared" ca="1" si="153"/>
        <v>0</v>
      </c>
      <c r="U1107" s="101">
        <f t="shared" si="154"/>
        <v>0</v>
      </c>
      <c r="V1107" s="101">
        <f t="shared" ca="1" si="155"/>
        <v>-108.39951281523138</v>
      </c>
    </row>
    <row r="1108" spans="2:22" x14ac:dyDescent="0.3">
      <c r="B1108" s="13">
        <v>2023</v>
      </c>
      <c r="C1108" s="13">
        <v>2</v>
      </c>
      <c r="D1108" s="13">
        <v>13</v>
      </c>
      <c r="E1108" s="83" t="s">
        <v>143</v>
      </c>
      <c r="F1108" s="13">
        <v>2</v>
      </c>
      <c r="G1108" s="13">
        <v>13</v>
      </c>
      <c r="H1108" s="13" t="s">
        <v>70</v>
      </c>
      <c r="I1108" s="13" t="s">
        <v>54</v>
      </c>
      <c r="J1108" s="13"/>
      <c r="K1108" s="13" t="s">
        <v>27</v>
      </c>
      <c r="L1108" s="12">
        <f t="shared" ca="1" si="148"/>
        <v>1.0205756731816387</v>
      </c>
      <c r="M1108" s="101">
        <f t="shared" ca="1" si="149"/>
        <v>3.2311425812930679E-2</v>
      </c>
      <c r="N1108" s="101">
        <f t="shared" ca="1" si="156"/>
        <v>63.803988441897374</v>
      </c>
      <c r="O1108" s="101">
        <f t="shared" ca="1" si="150"/>
        <v>3.2311425812930679E-2</v>
      </c>
      <c r="Q1108" s="12">
        <f t="shared" ca="1" si="151"/>
        <v>4.4839614839622177</v>
      </c>
      <c r="R1108" s="101">
        <f t="shared" ca="1" si="152"/>
        <v>0.29317560888257604</v>
      </c>
      <c r="S1108" s="13"/>
      <c r="T1108" s="101">
        <f t="shared" ca="1" si="153"/>
        <v>0</v>
      </c>
      <c r="U1108" s="101">
        <f t="shared" si="154"/>
        <v>0</v>
      </c>
      <c r="V1108" s="101">
        <f t="shared" ca="1" si="155"/>
        <v>-108.98586403299653</v>
      </c>
    </row>
    <row r="1109" spans="2:22" x14ac:dyDescent="0.3">
      <c r="B1109" s="13">
        <v>2023</v>
      </c>
      <c r="C1109" s="13">
        <v>2</v>
      </c>
      <c r="D1109" s="13">
        <v>13</v>
      </c>
      <c r="E1109" s="83" t="s">
        <v>143</v>
      </c>
      <c r="F1109" s="13">
        <v>2</v>
      </c>
      <c r="G1109" s="13">
        <v>14</v>
      </c>
      <c r="H1109" s="13" t="s">
        <v>70</v>
      </c>
      <c r="I1109" s="13" t="s">
        <v>54</v>
      </c>
      <c r="J1109" s="13"/>
      <c r="K1109" s="13" t="s">
        <v>27</v>
      </c>
      <c r="L1109" s="12">
        <f t="shared" ca="1" si="148"/>
        <v>1.0799328105667518</v>
      </c>
      <c r="M1109" s="101">
        <f t="shared" ca="1" si="149"/>
        <v>3.4190672782543362E-2</v>
      </c>
      <c r="N1109" s="101">
        <f t="shared" ca="1" si="156"/>
        <v>63.803988441897374</v>
      </c>
      <c r="O1109" s="101">
        <f t="shared" ca="1" si="150"/>
        <v>3.4190672782543362E-2</v>
      </c>
      <c r="Q1109" s="12">
        <f t="shared" ca="1" si="151"/>
        <v>5.6000000000000005</v>
      </c>
      <c r="R1109" s="101">
        <f t="shared" ca="1" si="152"/>
        <v>0.38262368758552451</v>
      </c>
      <c r="S1109" s="13"/>
      <c r="T1109" s="101">
        <f t="shared" ca="1" si="153"/>
        <v>0</v>
      </c>
      <c r="U1109" s="101">
        <f t="shared" si="154"/>
        <v>0</v>
      </c>
      <c r="V1109" s="101">
        <f t="shared" ca="1" si="155"/>
        <v>-109.75111140816757</v>
      </c>
    </row>
    <row r="1110" spans="2:22" x14ac:dyDescent="0.3">
      <c r="B1110" s="13">
        <v>2023</v>
      </c>
      <c r="C1110" s="13">
        <v>2</v>
      </c>
      <c r="D1110" s="13">
        <v>13</v>
      </c>
      <c r="E1110" s="83" t="s">
        <v>143</v>
      </c>
      <c r="F1110" s="13">
        <v>2</v>
      </c>
      <c r="G1110" s="13">
        <v>15</v>
      </c>
      <c r="H1110" s="13" t="s">
        <v>70</v>
      </c>
      <c r="I1110" s="13" t="s">
        <v>54</v>
      </c>
      <c r="J1110" s="13"/>
      <c r="K1110" s="13" t="s">
        <v>27</v>
      </c>
      <c r="L1110" s="12">
        <f t="shared" ca="1" si="148"/>
        <v>0.895422135199752</v>
      </c>
      <c r="M1110" s="101">
        <f t="shared" ca="1" si="149"/>
        <v>2.8349064800424147E-2</v>
      </c>
      <c r="N1110" s="101">
        <f t="shared" ca="1" si="156"/>
        <v>63.803988441897374</v>
      </c>
      <c r="O1110" s="101">
        <f t="shared" ca="1" si="150"/>
        <v>2.8349064800424147E-2</v>
      </c>
      <c r="Q1110" s="12">
        <f t="shared" ca="1" si="151"/>
        <v>0</v>
      </c>
      <c r="R1110" s="101">
        <f t="shared" ca="1" si="152"/>
        <v>0</v>
      </c>
      <c r="S1110" s="13"/>
      <c r="T1110" s="101">
        <f t="shared" ca="1" si="153"/>
        <v>2.8349064800424147E-2</v>
      </c>
      <c r="U1110" s="101">
        <f t="shared" si="154"/>
        <v>0</v>
      </c>
      <c r="V1110" s="101">
        <f t="shared" ca="1" si="155"/>
        <v>-109.72276234336715</v>
      </c>
    </row>
    <row r="1111" spans="2:22" x14ac:dyDescent="0.3">
      <c r="B1111" s="13">
        <v>2023</v>
      </c>
      <c r="C1111" s="13">
        <v>2</v>
      </c>
      <c r="D1111" s="13">
        <v>13</v>
      </c>
      <c r="E1111" s="83" t="s">
        <v>143</v>
      </c>
      <c r="F1111" s="13">
        <v>2</v>
      </c>
      <c r="G1111" s="13">
        <v>16</v>
      </c>
      <c r="H1111" s="13" t="s">
        <v>71</v>
      </c>
      <c r="I1111" s="13" t="s">
        <v>54</v>
      </c>
      <c r="J1111" s="13"/>
      <c r="K1111" s="13" t="s">
        <v>27</v>
      </c>
      <c r="L1111" s="12">
        <f t="shared" ca="1" si="148"/>
        <v>1.0063555287655426</v>
      </c>
      <c r="M1111" s="101">
        <f t="shared" ca="1" si="149"/>
        <v>8.7663630110766416E-2</v>
      </c>
      <c r="N1111" s="101">
        <f t="shared" ca="1" si="156"/>
        <v>64.002659795867842</v>
      </c>
      <c r="O1111" s="101">
        <f t="shared" ca="1" si="150"/>
        <v>0.28364130578256819</v>
      </c>
      <c r="Q1111" s="12">
        <f t="shared" ca="1" si="151"/>
        <v>5.6000000000000005</v>
      </c>
      <c r="R1111" s="101">
        <f t="shared" ca="1" si="152"/>
        <v>0.38885200448999691</v>
      </c>
      <c r="S1111" s="13"/>
      <c r="T1111" s="101">
        <f t="shared" ca="1" si="153"/>
        <v>0</v>
      </c>
      <c r="U1111" s="101">
        <f t="shared" ca="1" si="154"/>
        <v>0.1986713539704642</v>
      </c>
      <c r="V1111" s="101">
        <f t="shared" ca="1" si="155"/>
        <v>-110.30179499837668</v>
      </c>
    </row>
    <row r="1112" spans="2:22" x14ac:dyDescent="0.3">
      <c r="B1112" s="13">
        <v>2023</v>
      </c>
      <c r="C1112" s="13">
        <v>2</v>
      </c>
      <c r="D1112" s="13">
        <v>13</v>
      </c>
      <c r="E1112" s="83" t="s">
        <v>143</v>
      </c>
      <c r="F1112" s="13">
        <v>2</v>
      </c>
      <c r="G1112" s="13">
        <v>17</v>
      </c>
      <c r="H1112" s="13" t="s">
        <v>71</v>
      </c>
      <c r="I1112" s="13" t="s">
        <v>54</v>
      </c>
      <c r="J1112" s="13"/>
      <c r="K1112" s="13" t="s">
        <v>27</v>
      </c>
      <c r="L1112" s="12">
        <f t="shared" ca="1" si="148"/>
        <v>1.6501212812919712</v>
      </c>
      <c r="M1112" s="101">
        <f t="shared" ca="1" si="149"/>
        <v>0.14374206481334362</v>
      </c>
      <c r="N1112" s="101">
        <f t="shared" ca="1" si="156"/>
        <v>64.328421238816233</v>
      </c>
      <c r="O1112" s="101">
        <f t="shared" ca="1" si="150"/>
        <v>0.46508668313214208</v>
      </c>
      <c r="Q1112" s="12">
        <f t="shared" ca="1" si="151"/>
        <v>5.6000000000000005</v>
      </c>
      <c r="R1112" s="101">
        <f t="shared" ca="1" si="152"/>
        <v>0.33435723353863467</v>
      </c>
      <c r="S1112" s="13"/>
      <c r="T1112" s="101">
        <f t="shared" ca="1" si="153"/>
        <v>0</v>
      </c>
      <c r="U1112" s="101">
        <f t="shared" ca="1" si="154"/>
        <v>0.32576144294838999</v>
      </c>
      <c r="V1112" s="101">
        <f t="shared" ca="1" si="155"/>
        <v>-110.64474802250557</v>
      </c>
    </row>
    <row r="1113" spans="2:22" x14ac:dyDescent="0.3">
      <c r="B1113" s="13">
        <v>2023</v>
      </c>
      <c r="C1113" s="13">
        <v>2</v>
      </c>
      <c r="D1113" s="13">
        <v>13</v>
      </c>
      <c r="E1113" s="83" t="s">
        <v>143</v>
      </c>
      <c r="F1113" s="13">
        <v>2</v>
      </c>
      <c r="G1113" s="13">
        <v>18</v>
      </c>
      <c r="H1113" s="13" t="s">
        <v>71</v>
      </c>
      <c r="I1113" s="13" t="s">
        <v>54</v>
      </c>
      <c r="J1113" s="13"/>
      <c r="K1113" s="13" t="s">
        <v>27</v>
      </c>
      <c r="L1113" s="12">
        <f t="shared" ca="1" si="148"/>
        <v>1.5008267749170434</v>
      </c>
      <c r="M1113" s="101">
        <f t="shared" ca="1" si="149"/>
        <v>0.13073702036302368</v>
      </c>
      <c r="N1113" s="101">
        <f t="shared" ca="1" si="156"/>
        <v>64.624709457964443</v>
      </c>
      <c r="O1113" s="101">
        <f t="shared" ca="1" si="150"/>
        <v>0.42300802651036867</v>
      </c>
      <c r="Q1113" s="12">
        <f t="shared" ca="1" si="151"/>
        <v>5.6000000000000005</v>
      </c>
      <c r="R1113" s="101">
        <f t="shared" ca="1" si="152"/>
        <v>0.34699501350327233</v>
      </c>
      <c r="S1113" s="13"/>
      <c r="T1113" s="101">
        <f t="shared" ca="1" si="153"/>
        <v>0</v>
      </c>
      <c r="U1113" s="101">
        <f t="shared" ca="1" si="154"/>
        <v>0.2962882191482063</v>
      </c>
      <c r="V1113" s="101">
        <f t="shared" ca="1" si="155"/>
        <v>-111.04244983036391</v>
      </c>
    </row>
    <row r="1114" spans="2:22" x14ac:dyDescent="0.3">
      <c r="B1114" s="13">
        <v>2023</v>
      </c>
      <c r="C1114" s="13">
        <v>2</v>
      </c>
      <c r="D1114" s="13">
        <v>13</v>
      </c>
      <c r="E1114" s="83" t="s">
        <v>143</v>
      </c>
      <c r="F1114" s="13">
        <v>2</v>
      </c>
      <c r="G1114" s="13">
        <v>19</v>
      </c>
      <c r="H1114" s="13" t="s">
        <v>71</v>
      </c>
      <c r="I1114" s="13" t="s">
        <v>54</v>
      </c>
      <c r="J1114" s="13"/>
      <c r="K1114" s="13" t="s">
        <v>27</v>
      </c>
      <c r="L1114" s="12">
        <f t="shared" ca="1" si="148"/>
        <v>1.8555155528515694</v>
      </c>
      <c r="M1114" s="101">
        <f t="shared" ca="1" si="149"/>
        <v>0.16163395980890022</v>
      </c>
      <c r="N1114" s="101">
        <f t="shared" ca="1" si="156"/>
        <v>64.991019153356561</v>
      </c>
      <c r="O1114" s="101">
        <f t="shared" ca="1" si="150"/>
        <v>0.52297705857121479</v>
      </c>
      <c r="Q1114" s="12">
        <f t="shared" ca="1" si="151"/>
        <v>0</v>
      </c>
      <c r="R1114" s="101">
        <f t="shared" ca="1" si="152"/>
        <v>0</v>
      </c>
      <c r="S1114" s="13"/>
      <c r="T1114" s="101">
        <f t="shared" ca="1" si="153"/>
        <v>0.16163395980890022</v>
      </c>
      <c r="U1114" s="101">
        <f t="shared" ca="1" si="154"/>
        <v>0.366309695392114</v>
      </c>
      <c r="V1114" s="101">
        <f t="shared" ca="1" si="155"/>
        <v>-110.51450617516289</v>
      </c>
    </row>
    <row r="1115" spans="2:22" x14ac:dyDescent="0.3">
      <c r="B1115" s="13">
        <v>2023</v>
      </c>
      <c r="C1115" s="13">
        <v>2</v>
      </c>
      <c r="D1115" s="13">
        <v>13</v>
      </c>
      <c r="E1115" s="83" t="s">
        <v>143</v>
      </c>
      <c r="F1115" s="13">
        <v>2</v>
      </c>
      <c r="G1115" s="13">
        <v>20</v>
      </c>
      <c r="H1115" s="13" t="s">
        <v>69</v>
      </c>
      <c r="I1115" s="13" t="s">
        <v>54</v>
      </c>
      <c r="J1115" s="13"/>
      <c r="K1115" s="13" t="s">
        <v>27</v>
      </c>
      <c r="L1115" s="12">
        <f t="shared" ca="1" si="148"/>
        <v>1.4029750298350354</v>
      </c>
      <c r="M1115" s="101">
        <f t="shared" ca="1" si="149"/>
        <v>7.3894694821411311E-2</v>
      </c>
      <c r="N1115" s="101">
        <f t="shared" ca="1" si="156"/>
        <v>64.991019153356561</v>
      </c>
      <c r="O1115" s="101">
        <f t="shared" ca="1" si="150"/>
        <v>0.15138100571920032</v>
      </c>
      <c r="Q1115" s="12">
        <f t="shared" ca="1" si="151"/>
        <v>0</v>
      </c>
      <c r="R1115" s="101">
        <f t="shared" ca="1" si="152"/>
        <v>0</v>
      </c>
      <c r="S1115" s="13"/>
      <c r="T1115" s="101">
        <f t="shared" ca="1" si="153"/>
        <v>7.3894694821411311E-2</v>
      </c>
      <c r="U1115" s="101">
        <f t="shared" si="154"/>
        <v>0</v>
      </c>
      <c r="V1115" s="101">
        <f t="shared" ca="1" si="155"/>
        <v>-110.44061148034149</v>
      </c>
    </row>
    <row r="1116" spans="2:22" x14ac:dyDescent="0.3">
      <c r="B1116" s="13">
        <v>2023</v>
      </c>
      <c r="C1116" s="13">
        <v>2</v>
      </c>
      <c r="D1116" s="13">
        <v>13</v>
      </c>
      <c r="E1116" s="83" t="s">
        <v>143</v>
      </c>
      <c r="F1116" s="13">
        <v>2</v>
      </c>
      <c r="G1116" s="13">
        <v>21</v>
      </c>
      <c r="H1116" s="13" t="s">
        <v>69</v>
      </c>
      <c r="I1116" s="13" t="s">
        <v>54</v>
      </c>
      <c r="J1116" s="13"/>
      <c r="K1116" s="13" t="s">
        <v>27</v>
      </c>
      <c r="L1116" s="12">
        <f t="shared" ca="1" si="148"/>
        <v>1.4263541223914986</v>
      </c>
      <c r="M1116" s="101">
        <f t="shared" ca="1" si="149"/>
        <v>7.512607162636023E-2</v>
      </c>
      <c r="N1116" s="101">
        <f t="shared" ca="1" si="156"/>
        <v>64.991019153356561</v>
      </c>
      <c r="O1116" s="101">
        <f t="shared" ca="1" si="150"/>
        <v>0.1539036098060427</v>
      </c>
      <c r="Q1116" s="12">
        <f t="shared" ca="1" si="151"/>
        <v>0</v>
      </c>
      <c r="R1116" s="101">
        <f t="shared" ca="1" si="152"/>
        <v>0</v>
      </c>
      <c r="S1116" s="13"/>
      <c r="T1116" s="101">
        <f t="shared" ca="1" si="153"/>
        <v>7.512607162636023E-2</v>
      </c>
      <c r="U1116" s="101">
        <f t="shared" si="154"/>
        <v>0</v>
      </c>
      <c r="V1116" s="101">
        <f t="shared" ca="1" si="155"/>
        <v>-110.36548540871513</v>
      </c>
    </row>
    <row r="1117" spans="2:22" x14ac:dyDescent="0.3">
      <c r="B1117" s="13">
        <v>2023</v>
      </c>
      <c r="C1117" s="13">
        <v>2</v>
      </c>
      <c r="D1117" s="13">
        <v>13</v>
      </c>
      <c r="E1117" s="83" t="s">
        <v>143</v>
      </c>
      <c r="F1117" s="13">
        <v>2</v>
      </c>
      <c r="G1117" s="13">
        <v>22</v>
      </c>
      <c r="H1117" s="13" t="s">
        <v>69</v>
      </c>
      <c r="I1117" s="13" t="s">
        <v>54</v>
      </c>
      <c r="J1117" s="13"/>
      <c r="K1117" s="13" t="s">
        <v>27</v>
      </c>
      <c r="L1117" s="12">
        <f t="shared" ca="1" si="148"/>
        <v>2.0601308136322967</v>
      </c>
      <c r="M1117" s="101">
        <f t="shared" ca="1" si="149"/>
        <v>0.10850708995401306</v>
      </c>
      <c r="N1117" s="101">
        <f t="shared" ca="1" si="156"/>
        <v>64.991019153356561</v>
      </c>
      <c r="O1117" s="101">
        <f t="shared" ca="1" si="150"/>
        <v>0.22228811479092481</v>
      </c>
      <c r="Q1117" s="12">
        <f t="shared" ca="1" si="151"/>
        <v>0</v>
      </c>
      <c r="R1117" s="101">
        <f t="shared" ca="1" si="152"/>
        <v>0</v>
      </c>
      <c r="S1117" s="13"/>
      <c r="T1117" s="101">
        <f t="shared" ca="1" si="153"/>
        <v>0.10850708995401306</v>
      </c>
      <c r="U1117" s="101">
        <f t="shared" si="154"/>
        <v>0</v>
      </c>
      <c r="V1117" s="101">
        <f t="shared" ca="1" si="155"/>
        <v>-110.25697831876111</v>
      </c>
    </row>
    <row r="1118" spans="2:22" x14ac:dyDescent="0.3">
      <c r="B1118" s="13">
        <v>2023</v>
      </c>
      <c r="C1118" s="13">
        <v>2</v>
      </c>
      <c r="D1118" s="13">
        <v>13</v>
      </c>
      <c r="E1118" s="83" t="s">
        <v>143</v>
      </c>
      <c r="F1118" s="13">
        <v>2</v>
      </c>
      <c r="G1118" s="13">
        <v>23</v>
      </c>
      <c r="H1118" s="13" t="s">
        <v>69</v>
      </c>
      <c r="I1118" s="13" t="s">
        <v>54</v>
      </c>
      <c r="J1118" s="13"/>
      <c r="K1118" s="13" t="s">
        <v>27</v>
      </c>
      <c r="L1118" s="12">
        <f t="shared" ca="1" si="148"/>
        <v>1.3283444971339313</v>
      </c>
      <c r="M1118" s="101">
        <f t="shared" ca="1" si="149"/>
        <v>6.996390466404416E-2</v>
      </c>
      <c r="N1118" s="101">
        <f t="shared" ca="1" si="156"/>
        <v>64.991019153356561</v>
      </c>
      <c r="O1118" s="101">
        <f t="shared" ca="1" si="150"/>
        <v>0.14332837124075118</v>
      </c>
      <c r="Q1118" s="12">
        <f t="shared" ca="1" si="151"/>
        <v>0</v>
      </c>
      <c r="R1118" s="101">
        <f t="shared" ca="1" si="152"/>
        <v>0</v>
      </c>
      <c r="S1118" s="13"/>
      <c r="T1118" s="101">
        <f t="shared" ca="1" si="153"/>
        <v>6.996390466404416E-2</v>
      </c>
      <c r="U1118" s="101">
        <f t="shared" si="154"/>
        <v>0</v>
      </c>
      <c r="V1118" s="101">
        <f t="shared" ca="1" si="155"/>
        <v>-110.18701441409706</v>
      </c>
    </row>
    <row r="1119" spans="2:22" x14ac:dyDescent="0.3">
      <c r="B1119" s="13">
        <v>2023</v>
      </c>
      <c r="C1119" s="13">
        <v>2</v>
      </c>
      <c r="D1119" s="13">
        <v>14</v>
      </c>
      <c r="E1119" s="83" t="s">
        <v>144</v>
      </c>
      <c r="F1119" s="13">
        <v>3</v>
      </c>
      <c r="G1119" s="13">
        <v>0</v>
      </c>
      <c r="H1119" s="13" t="s">
        <v>69</v>
      </c>
      <c r="I1119" s="13" t="s">
        <v>54</v>
      </c>
      <c r="J1119" s="13"/>
      <c r="K1119" s="13" t="s">
        <v>27</v>
      </c>
      <c r="L1119" s="12">
        <f t="shared" ca="1" si="148"/>
        <v>1.51599687290498</v>
      </c>
      <c r="M1119" s="101">
        <f t="shared" ca="1" si="149"/>
        <v>7.9847555295905301E-2</v>
      </c>
      <c r="N1119" s="101">
        <f t="shared" ca="1" si="156"/>
        <v>64.991019153356561</v>
      </c>
      <c r="O1119" s="101">
        <f t="shared" ca="1" si="150"/>
        <v>0.16357606258644733</v>
      </c>
      <c r="Q1119" s="12">
        <f t="shared" ca="1" si="151"/>
        <v>0</v>
      </c>
      <c r="R1119" s="101">
        <f t="shared" ca="1" si="152"/>
        <v>0</v>
      </c>
      <c r="S1119" s="13"/>
      <c r="T1119" s="101">
        <f t="shared" ca="1" si="153"/>
        <v>7.9847555295905301E-2</v>
      </c>
      <c r="U1119" s="101">
        <f t="shared" si="154"/>
        <v>0</v>
      </c>
      <c r="V1119" s="101">
        <f t="shared" ca="1" si="155"/>
        <v>-110.10716685880116</v>
      </c>
    </row>
    <row r="1120" spans="2:22" x14ac:dyDescent="0.3">
      <c r="B1120" s="13">
        <v>2023</v>
      </c>
      <c r="C1120" s="13">
        <v>2</v>
      </c>
      <c r="D1120" s="13">
        <v>14</v>
      </c>
      <c r="E1120" s="83" t="s">
        <v>144</v>
      </c>
      <c r="F1120" s="13">
        <v>3</v>
      </c>
      <c r="G1120" s="13">
        <v>1</v>
      </c>
      <c r="H1120" s="13" t="s">
        <v>69</v>
      </c>
      <c r="I1120" s="13" t="s">
        <v>54</v>
      </c>
      <c r="J1120" s="13"/>
      <c r="K1120" s="13" t="s">
        <v>27</v>
      </c>
      <c r="L1120" s="12">
        <f t="shared" ca="1" si="148"/>
        <v>0.96352459377283861</v>
      </c>
      <c r="M1120" s="101">
        <f t="shared" ca="1" si="149"/>
        <v>5.0748840354015411E-2</v>
      </c>
      <c r="N1120" s="101">
        <f t="shared" ca="1" si="156"/>
        <v>64.991019153356561</v>
      </c>
      <c r="O1120" s="101">
        <f t="shared" ca="1" si="150"/>
        <v>0.10396430366808929</v>
      </c>
      <c r="Q1120" s="12">
        <f t="shared" ca="1" si="151"/>
        <v>0</v>
      </c>
      <c r="R1120" s="101">
        <f t="shared" ca="1" si="152"/>
        <v>0</v>
      </c>
      <c r="S1120" s="13"/>
      <c r="T1120" s="101">
        <f t="shared" ca="1" si="153"/>
        <v>5.0748840354015411E-2</v>
      </c>
      <c r="U1120" s="101">
        <f t="shared" si="154"/>
        <v>0</v>
      </c>
      <c r="V1120" s="101">
        <f t="shared" ca="1" si="155"/>
        <v>-110.05641801844715</v>
      </c>
    </row>
    <row r="1121" spans="2:22" x14ac:dyDescent="0.3">
      <c r="B1121" s="13">
        <v>2023</v>
      </c>
      <c r="C1121" s="13">
        <v>2</v>
      </c>
      <c r="D1121" s="13">
        <v>14</v>
      </c>
      <c r="E1121" s="83" t="s">
        <v>144</v>
      </c>
      <c r="F1121" s="13">
        <v>3</v>
      </c>
      <c r="G1121" s="13">
        <v>2</v>
      </c>
      <c r="H1121" s="13" t="s">
        <v>69</v>
      </c>
      <c r="I1121" s="13" t="s">
        <v>54</v>
      </c>
      <c r="J1121" s="13"/>
      <c r="K1121" s="13" t="s">
        <v>27</v>
      </c>
      <c r="L1121" s="12">
        <f t="shared" ca="1" si="148"/>
        <v>0.93389202454044518</v>
      </c>
      <c r="M1121" s="101">
        <f t="shared" ca="1" si="149"/>
        <v>4.9188092932545252E-2</v>
      </c>
      <c r="N1121" s="101">
        <f t="shared" ca="1" si="156"/>
        <v>64.991019153356561</v>
      </c>
      <c r="O1121" s="101">
        <f t="shared" ca="1" si="150"/>
        <v>0.10076694944791403</v>
      </c>
      <c r="Q1121" s="12">
        <f t="shared" ca="1" si="151"/>
        <v>0</v>
      </c>
      <c r="R1121" s="101">
        <f t="shared" ca="1" si="152"/>
        <v>0</v>
      </c>
      <c r="S1121" s="13"/>
      <c r="T1121" s="101">
        <f t="shared" ca="1" si="153"/>
        <v>4.9188092932545252E-2</v>
      </c>
      <c r="U1121" s="101">
        <f t="shared" si="154"/>
        <v>0</v>
      </c>
      <c r="V1121" s="101">
        <f t="shared" ca="1" si="155"/>
        <v>-110.00722992551461</v>
      </c>
    </row>
    <row r="1122" spans="2:22" x14ac:dyDescent="0.3">
      <c r="B1122" s="13">
        <v>2023</v>
      </c>
      <c r="C1122" s="13">
        <v>2</v>
      </c>
      <c r="D1122" s="13">
        <v>14</v>
      </c>
      <c r="E1122" s="83" t="s">
        <v>144</v>
      </c>
      <c r="F1122" s="13">
        <v>3</v>
      </c>
      <c r="G1122" s="13">
        <v>3</v>
      </c>
      <c r="H1122" s="13" t="s">
        <v>69</v>
      </c>
      <c r="I1122" s="13" t="s">
        <v>54</v>
      </c>
      <c r="J1122" s="13"/>
      <c r="K1122" s="13" t="s">
        <v>27</v>
      </c>
      <c r="L1122" s="12">
        <f t="shared" ca="1" si="148"/>
        <v>0.93309389732921277</v>
      </c>
      <c r="M1122" s="101">
        <f t="shared" ca="1" si="149"/>
        <v>4.9146055572329636E-2</v>
      </c>
      <c r="N1122" s="101">
        <f t="shared" ca="1" si="156"/>
        <v>64.991019153356561</v>
      </c>
      <c r="O1122" s="101">
        <f t="shared" ca="1" si="150"/>
        <v>0.10068083152182206</v>
      </c>
      <c r="Q1122" s="12">
        <f t="shared" ca="1" si="151"/>
        <v>0</v>
      </c>
      <c r="R1122" s="101">
        <f t="shared" ca="1" si="152"/>
        <v>0</v>
      </c>
      <c r="S1122" s="13"/>
      <c r="T1122" s="101">
        <f t="shared" ca="1" si="153"/>
        <v>4.9146055572329636E-2</v>
      </c>
      <c r="U1122" s="101">
        <f t="shared" si="154"/>
        <v>0</v>
      </c>
      <c r="V1122" s="101">
        <f t="shared" ca="1" si="155"/>
        <v>-109.95808386994227</v>
      </c>
    </row>
    <row r="1123" spans="2:22" x14ac:dyDescent="0.3">
      <c r="B1123" s="13">
        <v>2023</v>
      </c>
      <c r="C1123" s="13">
        <v>2</v>
      </c>
      <c r="D1123" s="13">
        <v>14</v>
      </c>
      <c r="E1123" s="83" t="s">
        <v>144</v>
      </c>
      <c r="F1123" s="13">
        <v>3</v>
      </c>
      <c r="G1123" s="13">
        <v>4</v>
      </c>
      <c r="H1123" s="13" t="s">
        <v>69</v>
      </c>
      <c r="I1123" s="13" t="s">
        <v>54</v>
      </c>
      <c r="J1123" s="13"/>
      <c r="K1123" s="13" t="s">
        <v>27</v>
      </c>
      <c r="L1123" s="12">
        <f t="shared" ca="1" si="148"/>
        <v>0.96613953092880356</v>
      </c>
      <c r="M1123" s="101">
        <f t="shared" ca="1" si="149"/>
        <v>5.0886569094020083E-2</v>
      </c>
      <c r="N1123" s="101">
        <f t="shared" ca="1" si="156"/>
        <v>64.991019153356561</v>
      </c>
      <c r="O1123" s="101">
        <f t="shared" ca="1" si="150"/>
        <v>0.1042464553872179</v>
      </c>
      <c r="Q1123" s="12">
        <f t="shared" ca="1" si="151"/>
        <v>0</v>
      </c>
      <c r="R1123" s="101">
        <f t="shared" ca="1" si="152"/>
        <v>0</v>
      </c>
      <c r="S1123" s="13"/>
      <c r="T1123" s="101">
        <f t="shared" ca="1" si="153"/>
        <v>5.0886569094020083E-2</v>
      </c>
      <c r="U1123" s="101">
        <f t="shared" si="154"/>
        <v>0</v>
      </c>
      <c r="V1123" s="101">
        <f t="shared" ca="1" si="155"/>
        <v>-109.90719730084825</v>
      </c>
    </row>
    <row r="1124" spans="2:22" x14ac:dyDescent="0.3">
      <c r="B1124" s="13">
        <v>2023</v>
      </c>
      <c r="C1124" s="13">
        <v>2</v>
      </c>
      <c r="D1124" s="13">
        <v>14</v>
      </c>
      <c r="E1124" s="83" t="s">
        <v>144</v>
      </c>
      <c r="F1124" s="13">
        <v>3</v>
      </c>
      <c r="G1124" s="13">
        <v>5</v>
      </c>
      <c r="H1124" s="13" t="s">
        <v>69</v>
      </c>
      <c r="I1124" s="13" t="s">
        <v>54</v>
      </c>
      <c r="J1124" s="13"/>
      <c r="K1124" s="13" t="s">
        <v>27</v>
      </c>
      <c r="L1124" s="12">
        <f t="shared" ca="1" si="148"/>
        <v>0.87075490308614611</v>
      </c>
      <c r="M1124" s="101">
        <f t="shared" ca="1" si="149"/>
        <v>4.5862660745547318E-2</v>
      </c>
      <c r="N1124" s="101">
        <f t="shared" ca="1" si="156"/>
        <v>64.991019153356561</v>
      </c>
      <c r="O1124" s="101">
        <f t="shared" ca="1" si="150"/>
        <v>9.3954454042995156E-2</v>
      </c>
      <c r="Q1124" s="12">
        <f t="shared" ca="1" si="151"/>
        <v>0</v>
      </c>
      <c r="R1124" s="101">
        <f t="shared" ca="1" si="152"/>
        <v>0</v>
      </c>
      <c r="S1124" s="13"/>
      <c r="T1124" s="101">
        <f t="shared" ca="1" si="153"/>
        <v>4.5862660745547318E-2</v>
      </c>
      <c r="U1124" s="101">
        <f t="shared" si="154"/>
        <v>0</v>
      </c>
      <c r="V1124" s="101">
        <f t="shared" ca="1" si="155"/>
        <v>-109.86133464010271</v>
      </c>
    </row>
    <row r="1125" spans="2:22" x14ac:dyDescent="0.3">
      <c r="B1125" s="13">
        <v>2023</v>
      </c>
      <c r="C1125" s="13">
        <v>2</v>
      </c>
      <c r="D1125" s="13">
        <v>14</v>
      </c>
      <c r="E1125" s="83" t="s">
        <v>144</v>
      </c>
      <c r="F1125" s="13">
        <v>3</v>
      </c>
      <c r="G1125" s="13">
        <v>6</v>
      </c>
      <c r="H1125" s="13" t="s">
        <v>69</v>
      </c>
      <c r="I1125" s="13" t="s">
        <v>54</v>
      </c>
      <c r="J1125" s="13"/>
      <c r="K1125" s="13" t="s">
        <v>27</v>
      </c>
      <c r="L1125" s="12">
        <f t="shared" ca="1" si="148"/>
        <v>0.75926427467801505</v>
      </c>
      <c r="M1125" s="101">
        <f t="shared" ca="1" si="149"/>
        <v>3.9990449347291054E-2</v>
      </c>
      <c r="N1125" s="101">
        <f t="shared" ca="1" si="156"/>
        <v>64.991019153356561</v>
      </c>
      <c r="O1125" s="101">
        <f t="shared" ca="1" si="150"/>
        <v>8.192461523775782E-2</v>
      </c>
      <c r="Q1125" s="12">
        <f t="shared" ca="1" si="151"/>
        <v>0</v>
      </c>
      <c r="R1125" s="101">
        <f t="shared" ca="1" si="152"/>
        <v>0</v>
      </c>
      <c r="S1125" s="13"/>
      <c r="T1125" s="101">
        <f t="shared" ca="1" si="153"/>
        <v>3.9990449347291054E-2</v>
      </c>
      <c r="U1125" s="101">
        <f t="shared" si="154"/>
        <v>0</v>
      </c>
      <c r="V1125" s="101">
        <f t="shared" ca="1" si="155"/>
        <v>-109.82134419075543</v>
      </c>
    </row>
    <row r="1126" spans="2:22" x14ac:dyDescent="0.3">
      <c r="B1126" s="13">
        <v>2023</v>
      </c>
      <c r="C1126" s="13">
        <v>2</v>
      </c>
      <c r="D1126" s="13">
        <v>14</v>
      </c>
      <c r="E1126" s="83" t="s">
        <v>144</v>
      </c>
      <c r="F1126" s="13">
        <v>3</v>
      </c>
      <c r="G1126" s="13">
        <v>7</v>
      </c>
      <c r="H1126" s="13" t="s">
        <v>69</v>
      </c>
      <c r="I1126" s="13" t="s">
        <v>54</v>
      </c>
      <c r="J1126" s="13"/>
      <c r="K1126" s="13" t="s">
        <v>27</v>
      </c>
      <c r="L1126" s="12">
        <f t="shared" ca="1" si="148"/>
        <v>0.86684802782786852</v>
      </c>
      <c r="M1126" s="101">
        <f t="shared" ca="1" si="149"/>
        <v>4.5656885625693838E-2</v>
      </c>
      <c r="N1126" s="101">
        <f t="shared" ca="1" si="156"/>
        <v>64.991019153356561</v>
      </c>
      <c r="O1126" s="101">
        <f t="shared" ca="1" si="150"/>
        <v>9.3532902202627013E-2</v>
      </c>
      <c r="Q1126" s="12">
        <f t="shared" ca="1" si="151"/>
        <v>5.6000000000000005</v>
      </c>
      <c r="R1126" s="101">
        <f t="shared" ca="1" si="152"/>
        <v>0.40066131444437103</v>
      </c>
      <c r="S1126" s="13"/>
      <c r="T1126" s="101">
        <f t="shared" ca="1" si="153"/>
        <v>0</v>
      </c>
      <c r="U1126" s="101">
        <f t="shared" si="154"/>
        <v>0</v>
      </c>
      <c r="V1126" s="101">
        <f t="shared" ca="1" si="155"/>
        <v>-110.62266681964418</v>
      </c>
    </row>
    <row r="1127" spans="2:22" x14ac:dyDescent="0.3">
      <c r="B1127" s="13">
        <v>2023</v>
      </c>
      <c r="C1127" s="13">
        <v>2</v>
      </c>
      <c r="D1127" s="13">
        <v>14</v>
      </c>
      <c r="E1127" s="83" t="s">
        <v>144</v>
      </c>
      <c r="F1127" s="13">
        <v>3</v>
      </c>
      <c r="G1127" s="13">
        <v>8</v>
      </c>
      <c r="H1127" s="13" t="s">
        <v>69</v>
      </c>
      <c r="I1127" s="13" t="s">
        <v>54</v>
      </c>
      <c r="J1127" s="13"/>
      <c r="K1127" s="13" t="s">
        <v>27</v>
      </c>
      <c r="L1127" s="12">
        <f t="shared" ca="1" si="148"/>
        <v>1.4930920636466873</v>
      </c>
      <c r="M1127" s="101">
        <f t="shared" ca="1" si="149"/>
        <v>7.8641158992271018E-2</v>
      </c>
      <c r="N1127" s="101">
        <f t="shared" ca="1" si="156"/>
        <v>64.991019153356561</v>
      </c>
      <c r="O1127" s="101">
        <f t="shared" ca="1" si="150"/>
        <v>0.16110463366747757</v>
      </c>
      <c r="Q1127" s="12">
        <f t="shared" ca="1" si="151"/>
        <v>4.6253792112671022</v>
      </c>
      <c r="R1127" s="101">
        <f t="shared" ca="1" si="152"/>
        <v>0.26514810704606812</v>
      </c>
      <c r="S1127" s="13"/>
      <c r="T1127" s="101">
        <f t="shared" ca="1" si="153"/>
        <v>0</v>
      </c>
      <c r="U1127" s="101">
        <f t="shared" si="154"/>
        <v>0</v>
      </c>
      <c r="V1127" s="101">
        <f t="shared" ca="1" si="155"/>
        <v>-111.15296303373633</v>
      </c>
    </row>
    <row r="1128" spans="2:22" x14ac:dyDescent="0.3">
      <c r="B1128" s="13">
        <v>2023</v>
      </c>
      <c r="C1128" s="13">
        <v>2</v>
      </c>
      <c r="D1128" s="13">
        <v>14</v>
      </c>
      <c r="E1128" s="83" t="s">
        <v>144</v>
      </c>
      <c r="F1128" s="13">
        <v>3</v>
      </c>
      <c r="G1128" s="13">
        <v>9</v>
      </c>
      <c r="H1128" s="13" t="s">
        <v>69</v>
      </c>
      <c r="I1128" s="13" t="s">
        <v>54</v>
      </c>
      <c r="J1128" s="13"/>
      <c r="K1128" s="13" t="s">
        <v>27</v>
      </c>
      <c r="L1128" s="12">
        <f t="shared" ca="1" si="148"/>
        <v>1.4814343099960026</v>
      </c>
      <c r="M1128" s="101">
        <f t="shared" ca="1" si="149"/>
        <v>7.8027145107489454E-2</v>
      </c>
      <c r="N1128" s="101">
        <f t="shared" ca="1" si="156"/>
        <v>64.991019153356561</v>
      </c>
      <c r="O1128" s="101">
        <f t="shared" ca="1" si="150"/>
        <v>0.15984676204856868</v>
      </c>
      <c r="Q1128" s="12">
        <f t="shared" ca="1" si="151"/>
        <v>0</v>
      </c>
      <c r="R1128" s="101">
        <f t="shared" ca="1" si="152"/>
        <v>0</v>
      </c>
      <c r="S1128" s="13"/>
      <c r="T1128" s="101">
        <f t="shared" ca="1" si="153"/>
        <v>7.8027145107489454E-2</v>
      </c>
      <c r="U1128" s="101">
        <f t="shared" si="154"/>
        <v>0</v>
      </c>
      <c r="V1128" s="101">
        <f t="shared" ca="1" si="155"/>
        <v>-111.07493588862884</v>
      </c>
    </row>
    <row r="1129" spans="2:22" x14ac:dyDescent="0.3">
      <c r="B1129" s="13">
        <v>2023</v>
      </c>
      <c r="C1129" s="13">
        <v>2</v>
      </c>
      <c r="D1129" s="13">
        <v>14</v>
      </c>
      <c r="E1129" s="83" t="s">
        <v>144</v>
      </c>
      <c r="F1129" s="13">
        <v>3</v>
      </c>
      <c r="G1129" s="13">
        <v>10</v>
      </c>
      <c r="H1129" s="13" t="s">
        <v>70</v>
      </c>
      <c r="I1129" s="13" t="s">
        <v>54</v>
      </c>
      <c r="J1129" s="13"/>
      <c r="K1129" s="13" t="s">
        <v>27</v>
      </c>
      <c r="L1129" s="12">
        <f t="shared" ca="1" si="148"/>
        <v>1.148040949362046</v>
      </c>
      <c r="M1129" s="101">
        <f t="shared" ca="1" si="149"/>
        <v>3.6346976456802377E-2</v>
      </c>
      <c r="N1129" s="101">
        <f t="shared" ca="1" si="156"/>
        <v>64.991019153356561</v>
      </c>
      <c r="O1129" s="101">
        <f t="shared" ca="1" si="150"/>
        <v>3.6346976456802377E-2</v>
      </c>
      <c r="Q1129" s="12">
        <f t="shared" ca="1" si="151"/>
        <v>5.6000000000000005</v>
      </c>
      <c r="R1129" s="101">
        <f t="shared" ca="1" si="152"/>
        <v>0.3768583336365029</v>
      </c>
      <c r="S1129" s="13"/>
      <c r="T1129" s="101">
        <f t="shared" ca="1" si="153"/>
        <v>0</v>
      </c>
      <c r="U1129" s="101">
        <f t="shared" si="154"/>
        <v>0</v>
      </c>
      <c r="V1129" s="101">
        <f t="shared" ca="1" si="155"/>
        <v>-111.82865255590185</v>
      </c>
    </row>
    <row r="1130" spans="2:22" x14ac:dyDescent="0.3">
      <c r="B1130" s="13">
        <v>2023</v>
      </c>
      <c r="C1130" s="13">
        <v>2</v>
      </c>
      <c r="D1130" s="13">
        <v>14</v>
      </c>
      <c r="E1130" s="83" t="s">
        <v>144</v>
      </c>
      <c r="F1130" s="13">
        <v>3</v>
      </c>
      <c r="G1130" s="13">
        <v>11</v>
      </c>
      <c r="H1130" s="13" t="s">
        <v>70</v>
      </c>
      <c r="I1130" s="13" t="s">
        <v>54</v>
      </c>
      <c r="J1130" s="13"/>
      <c r="K1130" s="13" t="s">
        <v>27</v>
      </c>
      <c r="L1130" s="12">
        <f t="shared" ca="1" si="148"/>
        <v>0.75016240972873305</v>
      </c>
      <c r="M1130" s="101">
        <f t="shared" ca="1" si="149"/>
        <v>2.3750141892011689E-2</v>
      </c>
      <c r="N1130" s="101">
        <f t="shared" ca="1" si="156"/>
        <v>64.991019153356561</v>
      </c>
      <c r="O1130" s="101">
        <f t="shared" ca="1" si="150"/>
        <v>2.3750141892011689E-2</v>
      </c>
      <c r="Q1130" s="12">
        <f t="shared" ca="1" si="151"/>
        <v>5.6000000000000005</v>
      </c>
      <c r="R1130" s="101">
        <f t="shared" ca="1" si="152"/>
        <v>0.41053875201646278</v>
      </c>
      <c r="S1130" s="13"/>
      <c r="T1130" s="101">
        <f t="shared" ca="1" si="153"/>
        <v>0</v>
      </c>
      <c r="U1130" s="101">
        <f t="shared" si="154"/>
        <v>0</v>
      </c>
      <c r="V1130" s="101">
        <f t="shared" ca="1" si="155"/>
        <v>-112.64973005993478</v>
      </c>
    </row>
    <row r="1131" spans="2:22" x14ac:dyDescent="0.3">
      <c r="B1131" s="13">
        <v>2023</v>
      </c>
      <c r="C1131" s="13">
        <v>2</v>
      </c>
      <c r="D1131" s="13">
        <v>14</v>
      </c>
      <c r="E1131" s="83" t="s">
        <v>144</v>
      </c>
      <c r="F1131" s="13">
        <v>3</v>
      </c>
      <c r="G1131" s="13">
        <v>12</v>
      </c>
      <c r="H1131" s="13" t="s">
        <v>70</v>
      </c>
      <c r="I1131" s="13" t="s">
        <v>54</v>
      </c>
      <c r="J1131" s="13"/>
      <c r="K1131" s="13" t="s">
        <v>27</v>
      </c>
      <c r="L1131" s="12">
        <f t="shared" ca="1" si="148"/>
        <v>1.3783076122296289</v>
      </c>
      <c r="M1131" s="101">
        <f t="shared" ca="1" si="149"/>
        <v>4.363721900319005E-2</v>
      </c>
      <c r="N1131" s="101">
        <f t="shared" ca="1" si="156"/>
        <v>64.991019153356561</v>
      </c>
      <c r="O1131" s="101">
        <f t="shared" ca="1" si="150"/>
        <v>4.363721900319005E-2</v>
      </c>
      <c r="Q1131" s="12">
        <f t="shared" ca="1" si="151"/>
        <v>0</v>
      </c>
      <c r="R1131" s="101">
        <f t="shared" ca="1" si="152"/>
        <v>0</v>
      </c>
      <c r="S1131" s="13"/>
      <c r="T1131" s="101">
        <f t="shared" ca="1" si="153"/>
        <v>4.363721900319005E-2</v>
      </c>
      <c r="U1131" s="101">
        <f t="shared" si="154"/>
        <v>0</v>
      </c>
      <c r="V1131" s="101">
        <f t="shared" ca="1" si="155"/>
        <v>-112.60609284093159</v>
      </c>
    </row>
    <row r="1132" spans="2:22" x14ac:dyDescent="0.3">
      <c r="B1132" s="13">
        <v>2023</v>
      </c>
      <c r="C1132" s="13">
        <v>2</v>
      </c>
      <c r="D1132" s="13">
        <v>14</v>
      </c>
      <c r="E1132" s="83" t="s">
        <v>144</v>
      </c>
      <c r="F1132" s="13">
        <v>3</v>
      </c>
      <c r="G1132" s="13">
        <v>13</v>
      </c>
      <c r="H1132" s="13" t="s">
        <v>70</v>
      </c>
      <c r="I1132" s="13" t="s">
        <v>54</v>
      </c>
      <c r="J1132" s="13"/>
      <c r="K1132" s="13" t="s">
        <v>27</v>
      </c>
      <c r="L1132" s="12">
        <f t="shared" ca="1" si="148"/>
        <v>1.0027511639021136</v>
      </c>
      <c r="M1132" s="101">
        <f t="shared" ca="1" si="149"/>
        <v>3.1747101849140917E-2</v>
      </c>
      <c r="N1132" s="101">
        <f t="shared" ca="1" si="156"/>
        <v>64.991019153356561</v>
      </c>
      <c r="O1132" s="101">
        <f t="shared" ca="1" si="150"/>
        <v>3.1747101849140917E-2</v>
      </c>
      <c r="Q1132" s="12">
        <f t="shared" ca="1" si="151"/>
        <v>5.6000000000000005</v>
      </c>
      <c r="R1132" s="101">
        <f t="shared" ca="1" si="152"/>
        <v>0.38915711397568609</v>
      </c>
      <c r="S1132" s="13"/>
      <c r="T1132" s="101">
        <f t="shared" ca="1" si="153"/>
        <v>0</v>
      </c>
      <c r="U1132" s="101">
        <f t="shared" si="154"/>
        <v>0</v>
      </c>
      <c r="V1132" s="101">
        <f t="shared" ca="1" si="155"/>
        <v>-113.38440706888296</v>
      </c>
    </row>
    <row r="1133" spans="2:22" x14ac:dyDescent="0.3">
      <c r="B1133" s="13">
        <v>2023</v>
      </c>
      <c r="C1133" s="13">
        <v>2</v>
      </c>
      <c r="D1133" s="13">
        <v>14</v>
      </c>
      <c r="E1133" s="83" t="s">
        <v>144</v>
      </c>
      <c r="F1133" s="13">
        <v>3</v>
      </c>
      <c r="G1133" s="13">
        <v>14</v>
      </c>
      <c r="H1133" s="13" t="s">
        <v>70</v>
      </c>
      <c r="I1133" s="13" t="s">
        <v>54</v>
      </c>
      <c r="J1133" s="13"/>
      <c r="K1133" s="13" t="s">
        <v>27</v>
      </c>
      <c r="L1133" s="12">
        <f t="shared" ca="1" si="148"/>
        <v>1.36741197470581</v>
      </c>
      <c r="M1133" s="101">
        <f t="shared" ca="1" si="149"/>
        <v>4.3292263119185943E-2</v>
      </c>
      <c r="N1133" s="101">
        <f t="shared" ca="1" si="156"/>
        <v>64.991019153356561</v>
      </c>
      <c r="O1133" s="101">
        <f t="shared" ca="1" si="150"/>
        <v>4.3292263119185943E-2</v>
      </c>
      <c r="Q1133" s="12">
        <f t="shared" ca="1" si="151"/>
        <v>5.6000000000000005</v>
      </c>
      <c r="R1133" s="101">
        <f t="shared" ca="1" si="152"/>
        <v>0.35828857634115324</v>
      </c>
      <c r="S1133" s="13"/>
      <c r="T1133" s="101">
        <f t="shared" ca="1" si="153"/>
        <v>0</v>
      </c>
      <c r="U1133" s="101">
        <f t="shared" si="154"/>
        <v>0</v>
      </c>
      <c r="V1133" s="101">
        <f t="shared" ca="1" si="155"/>
        <v>-114.10098422156527</v>
      </c>
    </row>
    <row r="1134" spans="2:22" x14ac:dyDescent="0.3">
      <c r="B1134" s="13">
        <v>2023</v>
      </c>
      <c r="C1134" s="13">
        <v>2</v>
      </c>
      <c r="D1134" s="13">
        <v>14</v>
      </c>
      <c r="E1134" s="83" t="s">
        <v>144</v>
      </c>
      <c r="F1134" s="13">
        <v>3</v>
      </c>
      <c r="G1134" s="13">
        <v>15</v>
      </c>
      <c r="H1134" s="13" t="s">
        <v>70</v>
      </c>
      <c r="I1134" s="13" t="s">
        <v>54</v>
      </c>
      <c r="J1134" s="13"/>
      <c r="K1134" s="13" t="s">
        <v>27</v>
      </c>
      <c r="L1134" s="12">
        <f t="shared" ca="1" si="148"/>
        <v>1.3689273491784697</v>
      </c>
      <c r="M1134" s="101">
        <f t="shared" ca="1" si="149"/>
        <v>4.3340239874990354E-2</v>
      </c>
      <c r="N1134" s="101">
        <f t="shared" ca="1" si="156"/>
        <v>64.991019153356561</v>
      </c>
      <c r="O1134" s="101">
        <f t="shared" ca="1" si="150"/>
        <v>4.3340239874990354E-2</v>
      </c>
      <c r="Q1134" s="12">
        <f t="shared" ca="1" si="151"/>
        <v>5.6000000000000005</v>
      </c>
      <c r="R1134" s="101">
        <f t="shared" ca="1" si="152"/>
        <v>0.35816029989204262</v>
      </c>
      <c r="S1134" s="13"/>
      <c r="T1134" s="101">
        <f t="shared" ca="1" si="153"/>
        <v>0</v>
      </c>
      <c r="U1134" s="101">
        <f t="shared" si="154"/>
        <v>0</v>
      </c>
      <c r="V1134" s="101">
        <f t="shared" ca="1" si="155"/>
        <v>-114.81730482134937</v>
      </c>
    </row>
    <row r="1135" spans="2:22" x14ac:dyDescent="0.3">
      <c r="B1135" s="13">
        <v>2023</v>
      </c>
      <c r="C1135" s="13">
        <v>2</v>
      </c>
      <c r="D1135" s="13">
        <v>14</v>
      </c>
      <c r="E1135" s="83" t="s">
        <v>144</v>
      </c>
      <c r="F1135" s="13">
        <v>3</v>
      </c>
      <c r="G1135" s="13">
        <v>16</v>
      </c>
      <c r="H1135" s="13" t="s">
        <v>71</v>
      </c>
      <c r="I1135" s="13" t="s">
        <v>54</v>
      </c>
      <c r="J1135" s="13"/>
      <c r="K1135" s="13" t="s">
        <v>27</v>
      </c>
      <c r="L1135" s="12">
        <f t="shared" ca="1" si="148"/>
        <v>0.98898843342485732</v>
      </c>
      <c r="M1135" s="101">
        <f t="shared" ca="1" si="149"/>
        <v>8.6150782435639325E-2</v>
      </c>
      <c r="N1135" s="101">
        <f t="shared" ca="1" si="156"/>
        <v>65.186261953255183</v>
      </c>
      <c r="O1135" s="101">
        <f t="shared" ca="1" si="150"/>
        <v>0.27874638996079604</v>
      </c>
      <c r="Q1135" s="12">
        <f t="shared" ca="1" si="151"/>
        <v>5.6000000000000005</v>
      </c>
      <c r="R1135" s="101">
        <f t="shared" ca="1" si="152"/>
        <v>0.39032212911058595</v>
      </c>
      <c r="S1135" s="13"/>
      <c r="T1135" s="101">
        <f t="shared" ca="1" si="153"/>
        <v>0</v>
      </c>
      <c r="U1135" s="101">
        <f t="shared" ca="1" si="154"/>
        <v>0.19524279989862395</v>
      </c>
      <c r="V1135" s="101">
        <f t="shared" ca="1" si="155"/>
        <v>-115.40270627967192</v>
      </c>
    </row>
    <row r="1136" spans="2:22" x14ac:dyDescent="0.3">
      <c r="B1136" s="13">
        <v>2023</v>
      </c>
      <c r="C1136" s="13">
        <v>2</v>
      </c>
      <c r="D1136" s="13">
        <v>14</v>
      </c>
      <c r="E1136" s="83" t="s">
        <v>144</v>
      </c>
      <c r="F1136" s="13">
        <v>3</v>
      </c>
      <c r="G1136" s="13">
        <v>17</v>
      </c>
      <c r="H1136" s="13" t="s">
        <v>71</v>
      </c>
      <c r="I1136" s="13" t="s">
        <v>54</v>
      </c>
      <c r="J1136" s="13"/>
      <c r="K1136" s="13" t="s">
        <v>27</v>
      </c>
      <c r="L1136" s="12">
        <f t="shared" ca="1" si="148"/>
        <v>1.6967789874803982</v>
      </c>
      <c r="M1136" s="101">
        <f t="shared" ca="1" si="149"/>
        <v>0.14780641759941751</v>
      </c>
      <c r="N1136" s="101">
        <f t="shared" ca="1" si="156"/>
        <v>65.52123440503361</v>
      </c>
      <c r="O1136" s="101">
        <f t="shared" ca="1" si="150"/>
        <v>0.47823715762135022</v>
      </c>
      <c r="Q1136" s="12">
        <f t="shared" ca="1" si="151"/>
        <v>5.6000000000000005</v>
      </c>
      <c r="R1136" s="101">
        <f t="shared" ca="1" si="152"/>
        <v>0.33040765870978439</v>
      </c>
      <c r="S1136" s="13"/>
      <c r="T1136" s="101">
        <f t="shared" ca="1" si="153"/>
        <v>0</v>
      </c>
      <c r="U1136" s="101">
        <f t="shared" ca="1" si="154"/>
        <v>0.334972451778422</v>
      </c>
      <c r="V1136" s="101">
        <f t="shared" ca="1" si="155"/>
        <v>-115.72854914531307</v>
      </c>
    </row>
    <row r="1137" spans="2:22" x14ac:dyDescent="0.3">
      <c r="B1137" s="13">
        <v>2023</v>
      </c>
      <c r="C1137" s="13">
        <v>2</v>
      </c>
      <c r="D1137" s="13">
        <v>14</v>
      </c>
      <c r="E1137" s="83" t="s">
        <v>144</v>
      </c>
      <c r="F1137" s="13">
        <v>3</v>
      </c>
      <c r="G1137" s="13">
        <v>18</v>
      </c>
      <c r="H1137" s="13" t="s">
        <v>71</v>
      </c>
      <c r="I1137" s="13" t="s">
        <v>54</v>
      </c>
      <c r="J1137" s="13"/>
      <c r="K1137" s="13" t="s">
        <v>27</v>
      </c>
      <c r="L1137" s="12">
        <f t="shared" ca="1" si="148"/>
        <v>1.3746913742461022</v>
      </c>
      <c r="M1137" s="101">
        <f t="shared" ca="1" si="149"/>
        <v>0.11974936561057797</v>
      </c>
      <c r="N1137" s="101">
        <f t="shared" ca="1" si="156"/>
        <v>65.79262139383269</v>
      </c>
      <c r="O1137" s="101">
        <f t="shared" ca="1" si="150"/>
        <v>0.38745676383126387</v>
      </c>
      <c r="Q1137" s="12">
        <f t="shared" ca="1" si="151"/>
        <v>5.6000000000000005</v>
      </c>
      <c r="R1137" s="101">
        <f t="shared" ca="1" si="152"/>
        <v>0.3576723751700675</v>
      </c>
      <c r="S1137" s="13"/>
      <c r="T1137" s="101">
        <f t="shared" ca="1" si="153"/>
        <v>0</v>
      </c>
      <c r="U1137" s="101">
        <f t="shared" ca="1" si="154"/>
        <v>0.27138698879908468</v>
      </c>
      <c r="V1137" s="101">
        <f t="shared" ca="1" si="155"/>
        <v>-116.17250690685412</v>
      </c>
    </row>
    <row r="1138" spans="2:22" x14ac:dyDescent="0.3">
      <c r="B1138" s="13">
        <v>2023</v>
      </c>
      <c r="C1138" s="13">
        <v>2</v>
      </c>
      <c r="D1138" s="13">
        <v>14</v>
      </c>
      <c r="E1138" s="83" t="s">
        <v>144</v>
      </c>
      <c r="F1138" s="13">
        <v>3</v>
      </c>
      <c r="G1138" s="13">
        <v>19</v>
      </c>
      <c r="H1138" s="13" t="s">
        <v>71</v>
      </c>
      <c r="I1138" s="13" t="s">
        <v>54</v>
      </c>
      <c r="J1138" s="13"/>
      <c r="K1138" s="13" t="s">
        <v>27</v>
      </c>
      <c r="L1138" s="12">
        <f t="shared" ca="1" si="148"/>
        <v>2.1625183049117669</v>
      </c>
      <c r="M1138" s="101">
        <f t="shared" ca="1" si="149"/>
        <v>0.18837696954086403</v>
      </c>
      <c r="N1138" s="101">
        <f t="shared" ca="1" si="156"/>
        <v>66.219538549194027</v>
      </c>
      <c r="O1138" s="101">
        <f t="shared" ca="1" si="150"/>
        <v>0.60950578423938151</v>
      </c>
      <c r="Q1138" s="12">
        <f t="shared" ca="1" si="151"/>
        <v>0</v>
      </c>
      <c r="R1138" s="101">
        <f t="shared" ca="1" si="152"/>
        <v>0</v>
      </c>
      <c r="S1138" s="13"/>
      <c r="T1138" s="101">
        <f t="shared" ca="1" si="153"/>
        <v>0.18837696954086403</v>
      </c>
      <c r="U1138" s="101">
        <f t="shared" ca="1" si="154"/>
        <v>0.42691715536133135</v>
      </c>
      <c r="V1138" s="101">
        <f t="shared" ca="1" si="155"/>
        <v>-115.55721278195192</v>
      </c>
    </row>
    <row r="1139" spans="2:22" x14ac:dyDescent="0.3">
      <c r="B1139" s="13">
        <v>2023</v>
      </c>
      <c r="C1139" s="13">
        <v>2</v>
      </c>
      <c r="D1139" s="13">
        <v>14</v>
      </c>
      <c r="E1139" s="83" t="s">
        <v>144</v>
      </c>
      <c r="F1139" s="13">
        <v>3</v>
      </c>
      <c r="G1139" s="13">
        <v>20</v>
      </c>
      <c r="H1139" s="13" t="s">
        <v>69</v>
      </c>
      <c r="I1139" s="13" t="s">
        <v>54</v>
      </c>
      <c r="J1139" s="13"/>
      <c r="K1139" s="13" t="s">
        <v>27</v>
      </c>
      <c r="L1139" s="12">
        <f t="shared" ca="1" si="148"/>
        <v>1.99154359303672</v>
      </c>
      <c r="M1139" s="101">
        <f t="shared" ca="1" si="149"/>
        <v>0.10489460104524405</v>
      </c>
      <c r="N1139" s="101">
        <f t="shared" ca="1" si="156"/>
        <v>66.219538549194027</v>
      </c>
      <c r="O1139" s="101">
        <f t="shared" ca="1" si="150"/>
        <v>0.21488755368866208</v>
      </c>
      <c r="Q1139" s="12">
        <f t="shared" ca="1" si="151"/>
        <v>0</v>
      </c>
      <c r="R1139" s="101">
        <f t="shared" ca="1" si="152"/>
        <v>0</v>
      </c>
      <c r="S1139" s="13"/>
      <c r="T1139" s="101">
        <f t="shared" ca="1" si="153"/>
        <v>0.10489460104524405</v>
      </c>
      <c r="U1139" s="101">
        <f t="shared" si="154"/>
        <v>0</v>
      </c>
      <c r="V1139" s="101">
        <f t="shared" ca="1" si="155"/>
        <v>-115.45231818090667</v>
      </c>
    </row>
    <row r="1140" spans="2:22" x14ac:dyDescent="0.3">
      <c r="B1140" s="13">
        <v>2023</v>
      </c>
      <c r="C1140" s="13">
        <v>2</v>
      </c>
      <c r="D1140" s="13">
        <v>14</v>
      </c>
      <c r="E1140" s="83" t="s">
        <v>144</v>
      </c>
      <c r="F1140" s="13">
        <v>3</v>
      </c>
      <c r="G1140" s="13">
        <v>21</v>
      </c>
      <c r="H1140" s="13" t="s">
        <v>69</v>
      </c>
      <c r="I1140" s="13" t="s">
        <v>54</v>
      </c>
      <c r="J1140" s="13"/>
      <c r="K1140" s="13" t="s">
        <v>27</v>
      </c>
      <c r="L1140" s="12">
        <f t="shared" ca="1" si="148"/>
        <v>1.5389286456797859</v>
      </c>
      <c r="M1140" s="101">
        <f t="shared" ca="1" si="149"/>
        <v>8.1055371767954326E-2</v>
      </c>
      <c r="N1140" s="101">
        <f t="shared" ca="1" si="156"/>
        <v>66.219538549194027</v>
      </c>
      <c r="O1140" s="101">
        <f t="shared" ca="1" si="150"/>
        <v>0.1660504008688489</v>
      </c>
      <c r="Q1140" s="12">
        <f t="shared" ca="1" si="151"/>
        <v>0</v>
      </c>
      <c r="R1140" s="101">
        <f t="shared" ca="1" si="152"/>
        <v>0</v>
      </c>
      <c r="S1140" s="13"/>
      <c r="T1140" s="101">
        <f t="shared" ca="1" si="153"/>
        <v>8.1055371767954326E-2</v>
      </c>
      <c r="U1140" s="101">
        <f t="shared" si="154"/>
        <v>0</v>
      </c>
      <c r="V1140" s="101">
        <f t="shared" ca="1" si="155"/>
        <v>-115.37126280913871</v>
      </c>
    </row>
    <row r="1141" spans="2:22" x14ac:dyDescent="0.3">
      <c r="B1141" s="13">
        <v>2023</v>
      </c>
      <c r="C1141" s="13">
        <v>2</v>
      </c>
      <c r="D1141" s="13">
        <v>14</v>
      </c>
      <c r="E1141" s="83" t="s">
        <v>144</v>
      </c>
      <c r="F1141" s="13">
        <v>3</v>
      </c>
      <c r="G1141" s="13">
        <v>22</v>
      </c>
      <c r="H1141" s="13" t="s">
        <v>69</v>
      </c>
      <c r="I1141" s="13" t="s">
        <v>54</v>
      </c>
      <c r="J1141" s="13"/>
      <c r="K1141" s="13" t="s">
        <v>27</v>
      </c>
      <c r="L1141" s="12">
        <f t="shared" ca="1" si="148"/>
        <v>1.7469155685198483</v>
      </c>
      <c r="M1141" s="101">
        <f t="shared" ca="1" si="149"/>
        <v>9.2010042993940416E-2</v>
      </c>
      <c r="N1141" s="101">
        <f t="shared" ca="1" si="156"/>
        <v>66.219538549194027</v>
      </c>
      <c r="O1141" s="101">
        <f t="shared" ca="1" si="150"/>
        <v>0.18849218984329164</v>
      </c>
      <c r="Q1141" s="12">
        <f t="shared" ca="1" si="151"/>
        <v>0</v>
      </c>
      <c r="R1141" s="101">
        <f t="shared" ca="1" si="152"/>
        <v>0</v>
      </c>
      <c r="S1141" s="13"/>
      <c r="T1141" s="101">
        <f t="shared" ca="1" si="153"/>
        <v>9.2010042993940416E-2</v>
      </c>
      <c r="U1141" s="101">
        <f t="shared" si="154"/>
        <v>0</v>
      </c>
      <c r="V1141" s="101">
        <f t="shared" ca="1" si="155"/>
        <v>-115.27925276614478</v>
      </c>
    </row>
    <row r="1142" spans="2:22" x14ac:dyDescent="0.3">
      <c r="B1142" s="13">
        <v>2023</v>
      </c>
      <c r="C1142" s="13">
        <v>2</v>
      </c>
      <c r="D1142" s="13">
        <v>14</v>
      </c>
      <c r="E1142" s="83" t="s">
        <v>144</v>
      </c>
      <c r="F1142" s="13">
        <v>3</v>
      </c>
      <c r="G1142" s="13">
        <v>23</v>
      </c>
      <c r="H1142" s="13" t="s">
        <v>69</v>
      </c>
      <c r="I1142" s="13" t="s">
        <v>54</v>
      </c>
      <c r="J1142" s="13"/>
      <c r="K1142" s="13" t="s">
        <v>27</v>
      </c>
      <c r="L1142" s="12">
        <f t="shared" ca="1" si="148"/>
        <v>1.0761107058584463</v>
      </c>
      <c r="M1142" s="101">
        <f t="shared" ca="1" si="149"/>
        <v>5.6678750877564368E-2</v>
      </c>
      <c r="N1142" s="101">
        <f t="shared" ca="1" si="156"/>
        <v>66.219538549194027</v>
      </c>
      <c r="O1142" s="101">
        <f t="shared" ca="1" si="150"/>
        <v>0.11611234516212635</v>
      </c>
      <c r="Q1142" s="12">
        <f t="shared" ca="1" si="151"/>
        <v>0</v>
      </c>
      <c r="R1142" s="101">
        <f t="shared" ca="1" si="152"/>
        <v>0</v>
      </c>
      <c r="S1142" s="13"/>
      <c r="T1142" s="101">
        <f t="shared" ca="1" si="153"/>
        <v>5.6678750877564368E-2</v>
      </c>
      <c r="U1142" s="101">
        <f t="shared" si="154"/>
        <v>0</v>
      </c>
      <c r="V1142" s="101">
        <f t="shared" ca="1" si="155"/>
        <v>-115.22257401526721</v>
      </c>
    </row>
    <row r="1143" spans="2:22" x14ac:dyDescent="0.3">
      <c r="B1143" s="13">
        <v>2023</v>
      </c>
      <c r="C1143" s="13">
        <v>2</v>
      </c>
      <c r="D1143" s="13">
        <v>15</v>
      </c>
      <c r="E1143" s="83" t="s">
        <v>145</v>
      </c>
      <c r="F1143" s="13">
        <v>4</v>
      </c>
      <c r="G1143" s="13">
        <v>0</v>
      </c>
      <c r="H1143" s="13" t="s">
        <v>69</v>
      </c>
      <c r="I1143" s="13" t="s">
        <v>54</v>
      </c>
      <c r="J1143" s="13"/>
      <c r="K1143" s="13" t="s">
        <v>27</v>
      </c>
      <c r="L1143" s="12">
        <f t="shared" ca="1" si="148"/>
        <v>1.7339090320580044</v>
      </c>
      <c r="M1143" s="101">
        <f t="shared" ca="1" si="149"/>
        <v>9.1324988718495093E-2</v>
      </c>
      <c r="N1143" s="101">
        <f t="shared" ca="1" si="156"/>
        <v>66.219538549194027</v>
      </c>
      <c r="O1143" s="101">
        <f t="shared" ca="1" si="150"/>
        <v>0.18708878455905867</v>
      </c>
      <c r="Q1143" s="12">
        <f t="shared" ca="1" si="151"/>
        <v>0</v>
      </c>
      <c r="R1143" s="101">
        <f t="shared" ca="1" si="152"/>
        <v>0</v>
      </c>
      <c r="S1143" s="13"/>
      <c r="T1143" s="101">
        <f t="shared" ca="1" si="153"/>
        <v>9.1324988718495093E-2</v>
      </c>
      <c r="U1143" s="101">
        <f t="shared" si="154"/>
        <v>0</v>
      </c>
      <c r="V1143" s="101">
        <f t="shared" ca="1" si="155"/>
        <v>-115.13124902654872</v>
      </c>
    </row>
    <row r="1144" spans="2:22" x14ac:dyDescent="0.3">
      <c r="B1144" s="13">
        <v>2023</v>
      </c>
      <c r="C1144" s="13">
        <v>2</v>
      </c>
      <c r="D1144" s="13">
        <v>15</v>
      </c>
      <c r="E1144" s="83" t="s">
        <v>145</v>
      </c>
      <c r="F1144" s="13">
        <v>4</v>
      </c>
      <c r="G1144" s="13">
        <v>1</v>
      </c>
      <c r="H1144" s="13" t="s">
        <v>69</v>
      </c>
      <c r="I1144" s="13" t="s">
        <v>54</v>
      </c>
      <c r="J1144" s="13"/>
      <c r="K1144" s="13" t="s">
        <v>27</v>
      </c>
      <c r="L1144" s="12">
        <f t="shared" ca="1" si="148"/>
        <v>0.95200318011700114</v>
      </c>
      <c r="M1144" s="101">
        <f t="shared" ca="1" si="149"/>
        <v>5.0142007496762453E-2</v>
      </c>
      <c r="N1144" s="101">
        <f t="shared" ca="1" si="156"/>
        <v>66.219538549194027</v>
      </c>
      <c r="O1144" s="101">
        <f t="shared" ca="1" si="150"/>
        <v>0.10272114313462442</v>
      </c>
      <c r="Q1144" s="12">
        <f t="shared" ca="1" si="151"/>
        <v>0</v>
      </c>
      <c r="R1144" s="101">
        <f t="shared" ca="1" si="152"/>
        <v>0</v>
      </c>
      <c r="S1144" s="13"/>
      <c r="T1144" s="101">
        <f t="shared" ca="1" si="153"/>
        <v>5.0142007496762453E-2</v>
      </c>
      <c r="U1144" s="101">
        <f t="shared" si="154"/>
        <v>0</v>
      </c>
      <c r="V1144" s="101">
        <f t="shared" ca="1" si="155"/>
        <v>-115.08110701905196</v>
      </c>
    </row>
    <row r="1145" spans="2:22" x14ac:dyDescent="0.3">
      <c r="B1145" s="13">
        <v>2023</v>
      </c>
      <c r="C1145" s="13">
        <v>2</v>
      </c>
      <c r="D1145" s="13">
        <v>15</v>
      </c>
      <c r="E1145" s="83" t="s">
        <v>145</v>
      </c>
      <c r="F1145" s="13">
        <v>4</v>
      </c>
      <c r="G1145" s="13">
        <v>2</v>
      </c>
      <c r="H1145" s="13" t="s">
        <v>69</v>
      </c>
      <c r="I1145" s="13" t="s">
        <v>54</v>
      </c>
      <c r="J1145" s="13"/>
      <c r="K1145" s="13" t="s">
        <v>27</v>
      </c>
      <c r="L1145" s="12">
        <f t="shared" ca="1" si="148"/>
        <v>0.96434684991851516</v>
      </c>
      <c r="M1145" s="101">
        <f t="shared" ca="1" si="149"/>
        <v>5.0792148585208197E-2</v>
      </c>
      <c r="N1145" s="101">
        <f t="shared" ca="1" si="156"/>
        <v>66.219538549194027</v>
      </c>
      <c r="O1145" s="101">
        <f t="shared" ca="1" si="150"/>
        <v>0.10405302510620779</v>
      </c>
      <c r="Q1145" s="12">
        <f t="shared" ca="1" si="151"/>
        <v>0</v>
      </c>
      <c r="R1145" s="101">
        <f t="shared" ca="1" si="152"/>
        <v>0</v>
      </c>
      <c r="S1145" s="13"/>
      <c r="T1145" s="101">
        <f t="shared" ca="1" si="153"/>
        <v>5.0792148585208197E-2</v>
      </c>
      <c r="U1145" s="101">
        <f t="shared" si="154"/>
        <v>0</v>
      </c>
      <c r="V1145" s="101">
        <f t="shared" ca="1" si="155"/>
        <v>-115.03031487046675</v>
      </c>
    </row>
    <row r="1146" spans="2:22" x14ac:dyDescent="0.3">
      <c r="B1146" s="13">
        <v>2023</v>
      </c>
      <c r="C1146" s="13">
        <v>2</v>
      </c>
      <c r="D1146" s="13">
        <v>15</v>
      </c>
      <c r="E1146" s="83" t="s">
        <v>145</v>
      </c>
      <c r="F1146" s="13">
        <v>4</v>
      </c>
      <c r="G1146" s="13">
        <v>3</v>
      </c>
      <c r="H1146" s="13" t="s">
        <v>69</v>
      </c>
      <c r="I1146" s="13" t="s">
        <v>54</v>
      </c>
      <c r="J1146" s="13"/>
      <c r="K1146" s="13" t="s">
        <v>27</v>
      </c>
      <c r="L1146" s="12">
        <f t="shared" ca="1" si="148"/>
        <v>0.86301436446934476</v>
      </c>
      <c r="M1146" s="101">
        <f t="shared" ca="1" si="149"/>
        <v>4.5454966576600392E-2</v>
      </c>
      <c r="N1146" s="101">
        <f t="shared" ca="1" si="156"/>
        <v>66.219538549194027</v>
      </c>
      <c r="O1146" s="101">
        <f t="shared" ca="1" si="150"/>
        <v>9.3119249926242292E-2</v>
      </c>
      <c r="Q1146" s="12">
        <f t="shared" ca="1" si="151"/>
        <v>0</v>
      </c>
      <c r="R1146" s="101">
        <f t="shared" ca="1" si="152"/>
        <v>0</v>
      </c>
      <c r="S1146" s="13"/>
      <c r="T1146" s="101">
        <f t="shared" ca="1" si="153"/>
        <v>4.5454966576600392E-2</v>
      </c>
      <c r="U1146" s="101">
        <f t="shared" si="154"/>
        <v>0</v>
      </c>
      <c r="V1146" s="101">
        <f t="shared" ca="1" si="155"/>
        <v>-114.98485990389015</v>
      </c>
    </row>
    <row r="1147" spans="2:22" x14ac:dyDescent="0.3">
      <c r="B1147" s="13">
        <v>2023</v>
      </c>
      <c r="C1147" s="13">
        <v>2</v>
      </c>
      <c r="D1147" s="13">
        <v>15</v>
      </c>
      <c r="E1147" s="83" t="s">
        <v>145</v>
      </c>
      <c r="F1147" s="13">
        <v>4</v>
      </c>
      <c r="G1147" s="13">
        <v>4</v>
      </c>
      <c r="H1147" s="13" t="s">
        <v>69</v>
      </c>
      <c r="I1147" s="13" t="s">
        <v>54</v>
      </c>
      <c r="J1147" s="13"/>
      <c r="K1147" s="13" t="s">
        <v>27</v>
      </c>
      <c r="L1147" s="12">
        <f t="shared" ca="1" si="148"/>
        <v>0.96255256054565508</v>
      </c>
      <c r="M1147" s="101">
        <f t="shared" ca="1" si="149"/>
        <v>5.0697643363939657E-2</v>
      </c>
      <c r="N1147" s="101">
        <f t="shared" ca="1" si="156"/>
        <v>66.219538549194027</v>
      </c>
      <c r="O1147" s="101">
        <f t="shared" ca="1" si="150"/>
        <v>0.10385942128287617</v>
      </c>
      <c r="Q1147" s="12">
        <f t="shared" ca="1" si="151"/>
        <v>0</v>
      </c>
      <c r="R1147" s="101">
        <f t="shared" ca="1" si="152"/>
        <v>0</v>
      </c>
      <c r="S1147" s="13"/>
      <c r="T1147" s="101">
        <f t="shared" ca="1" si="153"/>
        <v>5.0697643363939657E-2</v>
      </c>
      <c r="U1147" s="101">
        <f t="shared" si="154"/>
        <v>0</v>
      </c>
      <c r="V1147" s="101">
        <f t="shared" ca="1" si="155"/>
        <v>-114.93416226052621</v>
      </c>
    </row>
    <row r="1148" spans="2:22" x14ac:dyDescent="0.3">
      <c r="B1148" s="13">
        <v>2023</v>
      </c>
      <c r="C1148" s="13">
        <v>2</v>
      </c>
      <c r="D1148" s="13">
        <v>15</v>
      </c>
      <c r="E1148" s="83" t="s">
        <v>145</v>
      </c>
      <c r="F1148" s="13">
        <v>4</v>
      </c>
      <c r="G1148" s="13">
        <v>5</v>
      </c>
      <c r="H1148" s="13" t="s">
        <v>69</v>
      </c>
      <c r="I1148" s="13" t="s">
        <v>54</v>
      </c>
      <c r="J1148" s="13"/>
      <c r="K1148" s="13" t="s">
        <v>27</v>
      </c>
      <c r="L1148" s="12">
        <f t="shared" ca="1" si="148"/>
        <v>0.86653775236637942</v>
      </c>
      <c r="M1148" s="101">
        <f t="shared" ca="1" si="149"/>
        <v>4.5640543417137205E-2</v>
      </c>
      <c r="N1148" s="101">
        <f t="shared" ca="1" si="156"/>
        <v>66.219538549194027</v>
      </c>
      <c r="O1148" s="101">
        <f t="shared" ca="1" si="150"/>
        <v>9.3499423480332342E-2</v>
      </c>
      <c r="Q1148" s="12">
        <f t="shared" ca="1" si="151"/>
        <v>0</v>
      </c>
      <c r="R1148" s="101">
        <f t="shared" ca="1" si="152"/>
        <v>0</v>
      </c>
      <c r="S1148" s="13"/>
      <c r="T1148" s="101">
        <f t="shared" ca="1" si="153"/>
        <v>4.5640543417137205E-2</v>
      </c>
      <c r="U1148" s="101">
        <f t="shared" si="154"/>
        <v>0</v>
      </c>
      <c r="V1148" s="101">
        <f t="shared" ca="1" si="155"/>
        <v>-114.88852171710907</v>
      </c>
    </row>
    <row r="1149" spans="2:22" x14ac:dyDescent="0.3">
      <c r="B1149" s="13">
        <v>2023</v>
      </c>
      <c r="C1149" s="13">
        <v>2</v>
      </c>
      <c r="D1149" s="13">
        <v>15</v>
      </c>
      <c r="E1149" s="83" t="s">
        <v>145</v>
      </c>
      <c r="F1149" s="13">
        <v>4</v>
      </c>
      <c r="G1149" s="13">
        <v>6</v>
      </c>
      <c r="H1149" s="13" t="s">
        <v>69</v>
      </c>
      <c r="I1149" s="13" t="s">
        <v>54</v>
      </c>
      <c r="J1149" s="13"/>
      <c r="K1149" s="13" t="s">
        <v>27</v>
      </c>
      <c r="L1149" s="12">
        <f t="shared" ca="1" si="148"/>
        <v>0.91936009138116859</v>
      </c>
      <c r="M1149" s="101">
        <f t="shared" ca="1" si="149"/>
        <v>4.8422696013046149E-2</v>
      </c>
      <c r="N1149" s="101">
        <f t="shared" ca="1" si="156"/>
        <v>66.219538549194027</v>
      </c>
      <c r="O1149" s="101">
        <f t="shared" ca="1" si="150"/>
        <v>9.9198953860028083E-2</v>
      </c>
      <c r="Q1149" s="12">
        <f t="shared" ca="1" si="151"/>
        <v>0</v>
      </c>
      <c r="R1149" s="101">
        <f t="shared" ca="1" si="152"/>
        <v>0</v>
      </c>
      <c r="S1149" s="13"/>
      <c r="T1149" s="101">
        <f t="shared" ca="1" si="153"/>
        <v>4.8422696013046149E-2</v>
      </c>
      <c r="U1149" s="101">
        <f t="shared" si="154"/>
        <v>0</v>
      </c>
      <c r="V1149" s="101">
        <f t="shared" ca="1" si="155"/>
        <v>-114.84009902109602</v>
      </c>
    </row>
    <row r="1150" spans="2:22" x14ac:dyDescent="0.3">
      <c r="B1150" s="13">
        <v>2023</v>
      </c>
      <c r="C1150" s="13">
        <v>2</v>
      </c>
      <c r="D1150" s="13">
        <v>15</v>
      </c>
      <c r="E1150" s="83" t="s">
        <v>145</v>
      </c>
      <c r="F1150" s="13">
        <v>4</v>
      </c>
      <c r="G1150" s="13">
        <v>7</v>
      </c>
      <c r="H1150" s="13" t="s">
        <v>69</v>
      </c>
      <c r="I1150" s="13" t="s">
        <v>54</v>
      </c>
      <c r="J1150" s="13"/>
      <c r="K1150" s="13" t="s">
        <v>27</v>
      </c>
      <c r="L1150" s="12">
        <f t="shared" ca="1" si="148"/>
        <v>0.92137278522222787</v>
      </c>
      <c r="M1150" s="101">
        <f t="shared" ca="1" si="149"/>
        <v>4.8528704597654744E-2</v>
      </c>
      <c r="N1150" s="101">
        <f t="shared" ca="1" si="156"/>
        <v>66.219538549194027</v>
      </c>
      <c r="O1150" s="101">
        <f t="shared" ca="1" si="150"/>
        <v>9.9416123525478378E-2</v>
      </c>
      <c r="Q1150" s="12">
        <f t="shared" ca="1" si="151"/>
        <v>5.6000000000000005</v>
      </c>
      <c r="R1150" s="101">
        <f t="shared" ca="1" si="152"/>
        <v>0.39604579373093851</v>
      </c>
      <c r="S1150" s="13"/>
      <c r="T1150" s="101">
        <f t="shared" ca="1" si="153"/>
        <v>0</v>
      </c>
      <c r="U1150" s="101">
        <f t="shared" si="154"/>
        <v>0</v>
      </c>
      <c r="V1150" s="101">
        <f t="shared" ca="1" si="155"/>
        <v>-115.63219060855789</v>
      </c>
    </row>
    <row r="1151" spans="2:22" x14ac:dyDescent="0.3">
      <c r="B1151" s="13">
        <v>2023</v>
      </c>
      <c r="C1151" s="13">
        <v>2</v>
      </c>
      <c r="D1151" s="13">
        <v>15</v>
      </c>
      <c r="E1151" s="83" t="s">
        <v>145</v>
      </c>
      <c r="F1151" s="13">
        <v>4</v>
      </c>
      <c r="G1151" s="13">
        <v>8</v>
      </c>
      <c r="H1151" s="13" t="s">
        <v>69</v>
      </c>
      <c r="I1151" s="13" t="s">
        <v>54</v>
      </c>
      <c r="J1151" s="13"/>
      <c r="K1151" s="13" t="s">
        <v>27</v>
      </c>
      <c r="L1151" s="12">
        <f t="shared" ca="1" si="148"/>
        <v>0.86329800177807947</v>
      </c>
      <c r="M1151" s="101">
        <f t="shared" ca="1" si="149"/>
        <v>4.5469905753651445E-2</v>
      </c>
      <c r="N1151" s="101">
        <f t="shared" ca="1" si="156"/>
        <v>66.219538549194027</v>
      </c>
      <c r="O1151" s="101">
        <f t="shared" ca="1" si="150"/>
        <v>9.3149854391854775E-2</v>
      </c>
      <c r="Q1151" s="12">
        <f t="shared" ca="1" si="151"/>
        <v>5.6000000000000005</v>
      </c>
      <c r="R1151" s="101">
        <f t="shared" ca="1" si="152"/>
        <v>0.40096182414948567</v>
      </c>
      <c r="S1151" s="13"/>
      <c r="T1151" s="101">
        <f t="shared" ca="1" si="153"/>
        <v>0</v>
      </c>
      <c r="U1151" s="101">
        <f t="shared" si="154"/>
        <v>0</v>
      </c>
      <c r="V1151" s="101">
        <f t="shared" ca="1" si="155"/>
        <v>-116.43411425685687</v>
      </c>
    </row>
    <row r="1152" spans="2:22" x14ac:dyDescent="0.3">
      <c r="B1152" s="13">
        <v>2023</v>
      </c>
      <c r="C1152" s="13">
        <v>2</v>
      </c>
      <c r="D1152" s="13">
        <v>15</v>
      </c>
      <c r="E1152" s="83" t="s">
        <v>145</v>
      </c>
      <c r="F1152" s="13">
        <v>4</v>
      </c>
      <c r="G1152" s="13">
        <v>9</v>
      </c>
      <c r="H1152" s="13" t="s">
        <v>69</v>
      </c>
      <c r="I1152" s="13" t="s">
        <v>54</v>
      </c>
      <c r="J1152" s="13"/>
      <c r="K1152" s="13" t="s">
        <v>27</v>
      </c>
      <c r="L1152" s="12">
        <f t="shared" ref="L1152:L1215" ca="1" si="157">IF(K1152="Weekday",_xlfn.NORM.INV(RAND(),VLOOKUP(G1152,$J$5:$N$28,4),VLOOKUP(G1152,$J$5:$N$28,5)),_xlfn.NORM.INV(RAND(),VLOOKUP(G1152,$P$5:$T$28,4),VLOOKUP(G1152,$P$5:$T$28,5)))*VLOOKUP(C1152,$P$32:$R$43,3)</f>
        <v>1.1378610867708578</v>
      </c>
      <c r="M1152" s="101">
        <f t="shared" ref="M1152:M1215" ca="1" si="158">IF(I1152="Winter",VLOOKUP(G1152,$J$40:$L$43,3),VLOOKUP(G1152,$J$40:$L$43,2))*L1152</f>
        <v>5.9931143440221081E-2</v>
      </c>
      <c r="N1152" s="101">
        <f t="shared" ca="1" si="156"/>
        <v>66.219538549194027</v>
      </c>
      <c r="O1152" s="101">
        <f t="shared" ref="O1152:O1215" ca="1" si="159">IF(I1152="Winter",VLOOKUP(G1152,$J$46:$L$49,3),VLOOKUP(G1152,$J$46:$L$49,2))*L1152</f>
        <v>0.12277521126257555</v>
      </c>
      <c r="Q1152" s="12">
        <f t="shared" ref="Q1152:Q1215" ca="1" si="160">MIN(MAX(AND(IF(G1152&gt;=VLOOKUP(C1152,$O$46:$T$57,5),1,0),IF(G1152&lt;=VLOOKUP(C1152,$O$46:$T$57,6),1,0))*$G$50*_xlfn.NORM.INV(RAND(),VLOOKUP(C1152,$B$4:$F$15,4),VLOOKUP(C1152,$B$4:$F$15,4)),0),0.2)*$G$51</f>
        <v>5.6000000000000005</v>
      </c>
      <c r="R1152" s="101">
        <f t="shared" ref="R1152:R1215" ca="1" si="161">MAX(Q1152-L1152,0)*$G$52</f>
        <v>0.3777200590048469</v>
      </c>
      <c r="S1152" s="13"/>
      <c r="T1152" s="101">
        <f t="shared" ref="T1152:T1215" ca="1" si="162">MAX(L1152-Q1152,0)*IF(I1152="Winter",VLOOKUP(G1152,$J$40:$L$43,3),VLOOKUP(G1152,$J$40:$L$43,2))</f>
        <v>0</v>
      </c>
      <c r="U1152" s="101">
        <f t="shared" si="154"/>
        <v>0</v>
      </c>
      <c r="V1152" s="101">
        <f t="shared" ca="1" si="155"/>
        <v>-117.18955437486656</v>
      </c>
    </row>
    <row r="1153" spans="2:22" x14ac:dyDescent="0.3">
      <c r="B1153" s="13">
        <v>2023</v>
      </c>
      <c r="C1153" s="13">
        <v>2</v>
      </c>
      <c r="D1153" s="13">
        <v>15</v>
      </c>
      <c r="E1153" s="83" t="s">
        <v>145</v>
      </c>
      <c r="F1153" s="13">
        <v>4</v>
      </c>
      <c r="G1153" s="13">
        <v>10</v>
      </c>
      <c r="H1153" s="13" t="s">
        <v>70</v>
      </c>
      <c r="I1153" s="13" t="s">
        <v>54</v>
      </c>
      <c r="J1153" s="13"/>
      <c r="K1153" s="13" t="s">
        <v>27</v>
      </c>
      <c r="L1153" s="12">
        <f t="shared" ca="1" si="157"/>
        <v>0.98850390394321408</v>
      </c>
      <c r="M1153" s="101">
        <f t="shared" ca="1" si="158"/>
        <v>3.1296033598842157E-2</v>
      </c>
      <c r="N1153" s="101">
        <f t="shared" ca="1" si="156"/>
        <v>66.219538549194027</v>
      </c>
      <c r="O1153" s="101">
        <f t="shared" ca="1" si="159"/>
        <v>3.1296033598842157E-2</v>
      </c>
      <c r="Q1153" s="12">
        <f t="shared" ca="1" si="160"/>
        <v>3.1992407617914171</v>
      </c>
      <c r="R1153" s="101">
        <f t="shared" ca="1" si="161"/>
        <v>0.18713887501685039</v>
      </c>
      <c r="S1153" s="13"/>
      <c r="T1153" s="101">
        <f t="shared" ca="1" si="162"/>
        <v>0</v>
      </c>
      <c r="U1153" s="101">
        <f t="shared" ref="U1153:U1216" si="163">IF(H1153="On-Peak",IF(I1153="Winter",((L1153*$D$48)/60),((L1153*$D$47)/60)),0)</f>
        <v>0</v>
      </c>
      <c r="V1153" s="101">
        <f t="shared" ref="V1153:V1216" ca="1" si="164">V1152+MAX(T1153-R1153,0)-MAX(R1153-T1153,0)+MAX(U1153-R1153,0)-MAX(R1153-U1153,0)</f>
        <v>-117.56383212490027</v>
      </c>
    </row>
    <row r="1154" spans="2:22" x14ac:dyDescent="0.3">
      <c r="B1154" s="13">
        <v>2023</v>
      </c>
      <c r="C1154" s="13">
        <v>2</v>
      </c>
      <c r="D1154" s="13">
        <v>15</v>
      </c>
      <c r="E1154" s="83" t="s">
        <v>145</v>
      </c>
      <c r="F1154" s="13">
        <v>4</v>
      </c>
      <c r="G1154" s="13">
        <v>11</v>
      </c>
      <c r="H1154" s="13" t="s">
        <v>70</v>
      </c>
      <c r="I1154" s="13" t="s">
        <v>54</v>
      </c>
      <c r="J1154" s="13"/>
      <c r="K1154" s="13" t="s">
        <v>27</v>
      </c>
      <c r="L1154" s="12">
        <f t="shared" ca="1" si="157"/>
        <v>1.2101916998664335</v>
      </c>
      <c r="M1154" s="101">
        <f t="shared" ca="1" si="158"/>
        <v>3.8314669217771283E-2</v>
      </c>
      <c r="N1154" s="101">
        <f t="shared" ca="1" si="156"/>
        <v>66.219538549194027</v>
      </c>
      <c r="O1154" s="101">
        <f t="shared" ca="1" si="159"/>
        <v>3.8314669217771283E-2</v>
      </c>
      <c r="Q1154" s="12">
        <f t="shared" ca="1" si="160"/>
        <v>5.6000000000000005</v>
      </c>
      <c r="R1154" s="101">
        <f t="shared" ca="1" si="161"/>
        <v>0.37159727260630648</v>
      </c>
      <c r="S1154" s="13"/>
      <c r="T1154" s="101">
        <f t="shared" ca="1" si="162"/>
        <v>0</v>
      </c>
      <c r="U1154" s="101">
        <f t="shared" si="163"/>
        <v>0</v>
      </c>
      <c r="V1154" s="101">
        <f t="shared" ca="1" si="164"/>
        <v>-118.30702667011289</v>
      </c>
    </row>
    <row r="1155" spans="2:22" x14ac:dyDescent="0.3">
      <c r="B1155" s="13">
        <v>2023</v>
      </c>
      <c r="C1155" s="13">
        <v>2</v>
      </c>
      <c r="D1155" s="13">
        <v>15</v>
      </c>
      <c r="E1155" s="83" t="s">
        <v>145</v>
      </c>
      <c r="F1155" s="13">
        <v>4</v>
      </c>
      <c r="G1155" s="13">
        <v>12</v>
      </c>
      <c r="H1155" s="13" t="s">
        <v>70</v>
      </c>
      <c r="I1155" s="13" t="s">
        <v>54</v>
      </c>
      <c r="J1155" s="13"/>
      <c r="K1155" s="13" t="s">
        <v>27</v>
      </c>
      <c r="L1155" s="12">
        <f t="shared" ca="1" si="157"/>
        <v>0.84696541319464369</v>
      </c>
      <c r="M1155" s="101">
        <f t="shared" ca="1" si="158"/>
        <v>2.681492498174242E-2</v>
      </c>
      <c r="N1155" s="101">
        <f t="shared" ca="1" si="156"/>
        <v>66.219538549194027</v>
      </c>
      <c r="O1155" s="101">
        <f t="shared" ca="1" si="159"/>
        <v>2.681492498174242E-2</v>
      </c>
      <c r="Q1155" s="12">
        <f t="shared" ca="1" si="160"/>
        <v>1.6618513255372838</v>
      </c>
      <c r="R1155" s="101">
        <f t="shared" ca="1" si="161"/>
        <v>6.8980092479804481E-2</v>
      </c>
      <c r="S1155" s="13"/>
      <c r="T1155" s="101">
        <f t="shared" ca="1" si="162"/>
        <v>0</v>
      </c>
      <c r="U1155" s="101">
        <f t="shared" si="163"/>
        <v>0</v>
      </c>
      <c r="V1155" s="101">
        <f t="shared" ca="1" si="164"/>
        <v>-118.4449868550725</v>
      </c>
    </row>
    <row r="1156" spans="2:22" x14ac:dyDescent="0.3">
      <c r="B1156" s="13">
        <v>2023</v>
      </c>
      <c r="C1156" s="13">
        <v>2</v>
      </c>
      <c r="D1156" s="13">
        <v>15</v>
      </c>
      <c r="E1156" s="83" t="s">
        <v>145</v>
      </c>
      <c r="F1156" s="13">
        <v>4</v>
      </c>
      <c r="G1156" s="13">
        <v>13</v>
      </c>
      <c r="H1156" s="13" t="s">
        <v>70</v>
      </c>
      <c r="I1156" s="13" t="s">
        <v>54</v>
      </c>
      <c r="J1156" s="13"/>
      <c r="K1156" s="13" t="s">
        <v>27</v>
      </c>
      <c r="L1156" s="12">
        <f t="shared" ca="1" si="157"/>
        <v>1.1773747914177566</v>
      </c>
      <c r="M1156" s="101">
        <f t="shared" ca="1" si="158"/>
        <v>3.7275685896286173E-2</v>
      </c>
      <c r="N1156" s="101">
        <f t="shared" ca="1" si="156"/>
        <v>66.219538549194027</v>
      </c>
      <c r="O1156" s="101">
        <f t="shared" ca="1" si="159"/>
        <v>3.7275685896286173E-2</v>
      </c>
      <c r="Q1156" s="12">
        <f t="shared" ca="1" si="160"/>
        <v>5.6000000000000005</v>
      </c>
      <c r="R1156" s="101">
        <f t="shared" ca="1" si="161"/>
        <v>0.37437522390648698</v>
      </c>
      <c r="S1156" s="13"/>
      <c r="T1156" s="101">
        <f t="shared" ca="1" si="162"/>
        <v>0</v>
      </c>
      <c r="U1156" s="101">
        <f t="shared" si="163"/>
        <v>0</v>
      </c>
      <c r="V1156" s="101">
        <f t="shared" ca="1" si="164"/>
        <v>-119.19373730288547</v>
      </c>
    </row>
    <row r="1157" spans="2:22" x14ac:dyDescent="0.3">
      <c r="B1157" s="13">
        <v>2023</v>
      </c>
      <c r="C1157" s="13">
        <v>2</v>
      </c>
      <c r="D1157" s="13">
        <v>15</v>
      </c>
      <c r="E1157" s="83" t="s">
        <v>145</v>
      </c>
      <c r="F1157" s="13">
        <v>4</v>
      </c>
      <c r="G1157" s="13">
        <v>14</v>
      </c>
      <c r="H1157" s="13" t="s">
        <v>70</v>
      </c>
      <c r="I1157" s="13" t="s">
        <v>54</v>
      </c>
      <c r="J1157" s="13"/>
      <c r="K1157" s="13" t="s">
        <v>27</v>
      </c>
      <c r="L1157" s="12">
        <f t="shared" ca="1" si="157"/>
        <v>1.3919296947770223</v>
      </c>
      <c r="M1157" s="101">
        <f t="shared" ca="1" si="158"/>
        <v>4.4068494136640525E-2</v>
      </c>
      <c r="N1157" s="101">
        <f t="shared" ca="1" si="156"/>
        <v>66.219538549194027</v>
      </c>
      <c r="O1157" s="101">
        <f t="shared" ca="1" si="159"/>
        <v>4.4068494136640525E-2</v>
      </c>
      <c r="Q1157" s="12">
        <f t="shared" ca="1" si="160"/>
        <v>5.6000000000000005</v>
      </c>
      <c r="R1157" s="101">
        <f t="shared" ca="1" si="161"/>
        <v>0.35621315133712517</v>
      </c>
      <c r="S1157" s="13"/>
      <c r="T1157" s="101">
        <f t="shared" ca="1" si="162"/>
        <v>0</v>
      </c>
      <c r="U1157" s="101">
        <f t="shared" si="163"/>
        <v>0</v>
      </c>
      <c r="V1157" s="101">
        <f t="shared" ca="1" si="164"/>
        <v>-119.90616360555973</v>
      </c>
    </row>
    <row r="1158" spans="2:22" x14ac:dyDescent="0.3">
      <c r="B1158" s="13">
        <v>2023</v>
      </c>
      <c r="C1158" s="13">
        <v>2</v>
      </c>
      <c r="D1158" s="13">
        <v>15</v>
      </c>
      <c r="E1158" s="83" t="s">
        <v>145</v>
      </c>
      <c r="F1158" s="13">
        <v>4</v>
      </c>
      <c r="G1158" s="13">
        <v>15</v>
      </c>
      <c r="H1158" s="13" t="s">
        <v>70</v>
      </c>
      <c r="I1158" s="13" t="s">
        <v>54</v>
      </c>
      <c r="J1158" s="13"/>
      <c r="K1158" s="13" t="s">
        <v>27</v>
      </c>
      <c r="L1158" s="12">
        <f t="shared" ca="1" si="157"/>
        <v>1.4257022415442109</v>
      </c>
      <c r="M1158" s="101">
        <f t="shared" ca="1" si="158"/>
        <v>4.513773296728972E-2</v>
      </c>
      <c r="N1158" s="101">
        <f t="shared" ca="1" si="156"/>
        <v>66.219538549194027</v>
      </c>
      <c r="O1158" s="101">
        <f t="shared" ca="1" si="159"/>
        <v>4.513773296728972E-2</v>
      </c>
      <c r="Q1158" s="12">
        <f t="shared" ca="1" si="160"/>
        <v>0</v>
      </c>
      <c r="R1158" s="101">
        <f t="shared" ca="1" si="161"/>
        <v>0</v>
      </c>
      <c r="S1158" s="13"/>
      <c r="T1158" s="101">
        <f t="shared" ca="1" si="162"/>
        <v>4.513773296728972E-2</v>
      </c>
      <c r="U1158" s="101">
        <f t="shared" si="163"/>
        <v>0</v>
      </c>
      <c r="V1158" s="101">
        <f t="shared" ca="1" si="164"/>
        <v>-119.86102587259244</v>
      </c>
    </row>
    <row r="1159" spans="2:22" x14ac:dyDescent="0.3">
      <c r="B1159" s="13">
        <v>2023</v>
      </c>
      <c r="C1159" s="13">
        <v>2</v>
      </c>
      <c r="D1159" s="13">
        <v>15</v>
      </c>
      <c r="E1159" s="83" t="s">
        <v>145</v>
      </c>
      <c r="F1159" s="13">
        <v>4</v>
      </c>
      <c r="G1159" s="13">
        <v>16</v>
      </c>
      <c r="H1159" s="13" t="s">
        <v>71</v>
      </c>
      <c r="I1159" s="13" t="s">
        <v>54</v>
      </c>
      <c r="J1159" s="13"/>
      <c r="K1159" s="13" t="s">
        <v>27</v>
      </c>
      <c r="L1159" s="12">
        <f t="shared" ca="1" si="157"/>
        <v>1.209321948256723</v>
      </c>
      <c r="M1159" s="101">
        <f t="shared" ca="1" si="158"/>
        <v>0.10534403491264314</v>
      </c>
      <c r="N1159" s="101">
        <f t="shared" ca="1" si="156"/>
        <v>66.458278857145714</v>
      </c>
      <c r="O1159" s="101">
        <f t="shared" ca="1" si="159"/>
        <v>0.34084739111615736</v>
      </c>
      <c r="Q1159" s="12">
        <f t="shared" ca="1" si="160"/>
        <v>5.6000000000000005</v>
      </c>
      <c r="R1159" s="101">
        <f t="shared" ca="1" si="161"/>
        <v>0.37167089708006845</v>
      </c>
      <c r="S1159" s="13"/>
      <c r="T1159" s="101">
        <f t="shared" ca="1" si="162"/>
        <v>0</v>
      </c>
      <c r="U1159" s="101">
        <f t="shared" ca="1" si="163"/>
        <v>0.23874030795168141</v>
      </c>
      <c r="V1159" s="101">
        <f t="shared" ca="1" si="164"/>
        <v>-120.36562735880089</v>
      </c>
    </row>
    <row r="1160" spans="2:22" x14ac:dyDescent="0.3">
      <c r="B1160" s="13">
        <v>2023</v>
      </c>
      <c r="C1160" s="13">
        <v>2</v>
      </c>
      <c r="D1160" s="13">
        <v>15</v>
      </c>
      <c r="E1160" s="83" t="s">
        <v>145</v>
      </c>
      <c r="F1160" s="13">
        <v>4</v>
      </c>
      <c r="G1160" s="13">
        <v>17</v>
      </c>
      <c r="H1160" s="13" t="s">
        <v>71</v>
      </c>
      <c r="I1160" s="13" t="s">
        <v>54</v>
      </c>
      <c r="J1160" s="13"/>
      <c r="K1160" s="13" t="s">
        <v>27</v>
      </c>
      <c r="L1160" s="12">
        <f t="shared" ca="1" si="157"/>
        <v>1.6664906023898931</v>
      </c>
      <c r="M1160" s="101">
        <f t="shared" ca="1" si="158"/>
        <v>0.14516799637418359</v>
      </c>
      <c r="N1160" s="101">
        <f t="shared" ca="1" si="156"/>
        <v>66.787271876900846</v>
      </c>
      <c r="O1160" s="101">
        <f t="shared" ca="1" si="159"/>
        <v>0.46970037628359135</v>
      </c>
      <c r="Q1160" s="12">
        <f t="shared" ca="1" si="160"/>
        <v>5.6000000000000005</v>
      </c>
      <c r="R1160" s="101">
        <f t="shared" ca="1" si="161"/>
        <v>0.3329715705076956</v>
      </c>
      <c r="S1160" s="13"/>
      <c r="T1160" s="101">
        <f t="shared" ca="1" si="162"/>
        <v>0</v>
      </c>
      <c r="U1160" s="101">
        <f t="shared" ca="1" si="163"/>
        <v>0.32899301975513812</v>
      </c>
      <c r="V1160" s="101">
        <f t="shared" ca="1" si="164"/>
        <v>-120.70257748006115</v>
      </c>
    </row>
    <row r="1161" spans="2:22" x14ac:dyDescent="0.3">
      <c r="B1161" s="13">
        <v>2023</v>
      </c>
      <c r="C1161" s="13">
        <v>2</v>
      </c>
      <c r="D1161" s="13">
        <v>15</v>
      </c>
      <c r="E1161" s="83" t="s">
        <v>145</v>
      </c>
      <c r="F1161" s="13">
        <v>4</v>
      </c>
      <c r="G1161" s="13">
        <v>18</v>
      </c>
      <c r="H1161" s="13" t="s">
        <v>71</v>
      </c>
      <c r="I1161" s="13" t="s">
        <v>54</v>
      </c>
      <c r="J1161" s="13"/>
      <c r="K1161" s="13" t="s">
        <v>27</v>
      </c>
      <c r="L1161" s="12">
        <f t="shared" ca="1" si="157"/>
        <v>1.6242773978427516</v>
      </c>
      <c r="M1161" s="101">
        <f t="shared" ca="1" si="158"/>
        <v>0.14149080412608211</v>
      </c>
      <c r="N1161" s="101">
        <f t="shared" ca="1" si="156"/>
        <v>67.107931306524975</v>
      </c>
      <c r="O1161" s="101">
        <f t="shared" ca="1" si="159"/>
        <v>0.45780258458197953</v>
      </c>
      <c r="Q1161" s="12">
        <f t="shared" ca="1" si="160"/>
        <v>3.7193080743553075</v>
      </c>
      <c r="R1161" s="101">
        <f t="shared" ca="1" si="161"/>
        <v>0.17734434676678784</v>
      </c>
      <c r="S1161" s="13"/>
      <c r="T1161" s="101">
        <f t="shared" ca="1" si="162"/>
        <v>0</v>
      </c>
      <c r="U1161" s="101">
        <f t="shared" ca="1" si="163"/>
        <v>0.32065942962412319</v>
      </c>
      <c r="V1161" s="101">
        <f t="shared" ca="1" si="164"/>
        <v>-120.7366067439706</v>
      </c>
    </row>
    <row r="1162" spans="2:22" x14ac:dyDescent="0.3">
      <c r="B1162" s="13">
        <v>2023</v>
      </c>
      <c r="C1162" s="13">
        <v>2</v>
      </c>
      <c r="D1162" s="13">
        <v>15</v>
      </c>
      <c r="E1162" s="83" t="s">
        <v>145</v>
      </c>
      <c r="F1162" s="13">
        <v>4</v>
      </c>
      <c r="G1162" s="13">
        <v>19</v>
      </c>
      <c r="H1162" s="13" t="s">
        <v>71</v>
      </c>
      <c r="I1162" s="13" t="s">
        <v>54</v>
      </c>
      <c r="J1162" s="13"/>
      <c r="K1162" s="13" t="s">
        <v>27</v>
      </c>
      <c r="L1162" s="12">
        <f t="shared" ca="1" si="157"/>
        <v>1.7590914972745131</v>
      </c>
      <c r="M1162" s="101">
        <f t="shared" ca="1" si="158"/>
        <v>0.15323446032758284</v>
      </c>
      <c r="N1162" s="101">
        <f t="shared" ca="1" si="156"/>
        <v>67.455205286278584</v>
      </c>
      <c r="O1162" s="101">
        <f t="shared" ca="1" si="159"/>
        <v>0.49579993850682147</v>
      </c>
      <c r="Q1162" s="12">
        <f t="shared" ca="1" si="160"/>
        <v>0</v>
      </c>
      <c r="R1162" s="101">
        <f t="shared" ca="1" si="161"/>
        <v>0</v>
      </c>
      <c r="S1162" s="13"/>
      <c r="T1162" s="101">
        <f t="shared" ca="1" si="162"/>
        <v>0.15323446032758284</v>
      </c>
      <c r="U1162" s="101">
        <f t="shared" ca="1" si="163"/>
        <v>0.34727397975361013</v>
      </c>
      <c r="V1162" s="101">
        <f t="shared" ca="1" si="164"/>
        <v>-120.23609830388941</v>
      </c>
    </row>
    <row r="1163" spans="2:22" x14ac:dyDescent="0.3">
      <c r="B1163" s="13">
        <v>2023</v>
      </c>
      <c r="C1163" s="13">
        <v>2</v>
      </c>
      <c r="D1163" s="13">
        <v>15</v>
      </c>
      <c r="E1163" s="83" t="s">
        <v>145</v>
      </c>
      <c r="F1163" s="13">
        <v>4</v>
      </c>
      <c r="G1163" s="13">
        <v>20</v>
      </c>
      <c r="H1163" s="13" t="s">
        <v>69</v>
      </c>
      <c r="I1163" s="13" t="s">
        <v>54</v>
      </c>
      <c r="J1163" s="13"/>
      <c r="K1163" s="13" t="s">
        <v>27</v>
      </c>
      <c r="L1163" s="12">
        <f t="shared" ca="1" si="157"/>
        <v>1.7283339103916397</v>
      </c>
      <c r="M1163" s="101">
        <f t="shared" ca="1" si="158"/>
        <v>9.1031347060327672E-2</v>
      </c>
      <c r="N1163" s="101">
        <f t="shared" ca="1" si="156"/>
        <v>67.455205286278584</v>
      </c>
      <c r="O1163" s="101">
        <f t="shared" ca="1" si="159"/>
        <v>0.18648722893125791</v>
      </c>
      <c r="Q1163" s="12">
        <f t="shared" ca="1" si="160"/>
        <v>0</v>
      </c>
      <c r="R1163" s="101">
        <f t="shared" ca="1" si="161"/>
        <v>0</v>
      </c>
      <c r="S1163" s="13"/>
      <c r="T1163" s="101">
        <f t="shared" ca="1" si="162"/>
        <v>9.1031347060327672E-2</v>
      </c>
      <c r="U1163" s="101">
        <f t="shared" si="163"/>
        <v>0</v>
      </c>
      <c r="V1163" s="101">
        <f t="shared" ca="1" si="164"/>
        <v>-120.14506695682908</v>
      </c>
    </row>
    <row r="1164" spans="2:22" x14ac:dyDescent="0.3">
      <c r="B1164" s="13">
        <v>2023</v>
      </c>
      <c r="C1164" s="13">
        <v>2</v>
      </c>
      <c r="D1164" s="13">
        <v>15</v>
      </c>
      <c r="E1164" s="83" t="s">
        <v>145</v>
      </c>
      <c r="F1164" s="13">
        <v>4</v>
      </c>
      <c r="G1164" s="13">
        <v>21</v>
      </c>
      <c r="H1164" s="13" t="s">
        <v>69</v>
      </c>
      <c r="I1164" s="13" t="s">
        <v>54</v>
      </c>
      <c r="J1164" s="13"/>
      <c r="K1164" s="13" t="s">
        <v>27</v>
      </c>
      <c r="L1164" s="12">
        <f t="shared" ca="1" si="157"/>
        <v>2.1650552445864002</v>
      </c>
      <c r="M1164" s="101">
        <f t="shared" ca="1" si="158"/>
        <v>0.1140334597323657</v>
      </c>
      <c r="N1164" s="101">
        <f t="shared" ca="1" si="156"/>
        <v>67.455205286278584</v>
      </c>
      <c r="O1164" s="101">
        <f t="shared" ca="1" si="159"/>
        <v>0.23360946089087256</v>
      </c>
      <c r="Q1164" s="12">
        <f t="shared" ca="1" si="160"/>
        <v>0</v>
      </c>
      <c r="R1164" s="101">
        <f t="shared" ca="1" si="161"/>
        <v>0</v>
      </c>
      <c r="S1164" s="13"/>
      <c r="T1164" s="101">
        <f t="shared" ca="1" si="162"/>
        <v>0.1140334597323657</v>
      </c>
      <c r="U1164" s="101">
        <f t="shared" si="163"/>
        <v>0</v>
      </c>
      <c r="V1164" s="101">
        <f t="shared" ca="1" si="164"/>
        <v>-120.03103349709671</v>
      </c>
    </row>
    <row r="1165" spans="2:22" x14ac:dyDescent="0.3">
      <c r="B1165" s="13">
        <v>2023</v>
      </c>
      <c r="C1165" s="13">
        <v>2</v>
      </c>
      <c r="D1165" s="13">
        <v>15</v>
      </c>
      <c r="E1165" s="83" t="s">
        <v>145</v>
      </c>
      <c r="F1165" s="13">
        <v>4</v>
      </c>
      <c r="G1165" s="13">
        <v>22</v>
      </c>
      <c r="H1165" s="13" t="s">
        <v>69</v>
      </c>
      <c r="I1165" s="13" t="s">
        <v>54</v>
      </c>
      <c r="J1165" s="13"/>
      <c r="K1165" s="13" t="s">
        <v>27</v>
      </c>
      <c r="L1165" s="12">
        <f t="shared" ca="1" si="157"/>
        <v>1.9591991365865919</v>
      </c>
      <c r="M1165" s="101">
        <f t="shared" ca="1" si="158"/>
        <v>0.1031910185240158</v>
      </c>
      <c r="N1165" s="101">
        <f t="shared" ca="1" si="156"/>
        <v>67.455205286278584</v>
      </c>
      <c r="O1165" s="101">
        <f t="shared" ca="1" si="159"/>
        <v>0.21139758683769327</v>
      </c>
      <c r="Q1165" s="12">
        <f t="shared" ca="1" si="160"/>
        <v>0</v>
      </c>
      <c r="R1165" s="101">
        <f t="shared" ca="1" si="161"/>
        <v>0</v>
      </c>
      <c r="S1165" s="13"/>
      <c r="T1165" s="101">
        <f t="shared" ca="1" si="162"/>
        <v>0.1031910185240158</v>
      </c>
      <c r="U1165" s="101">
        <f t="shared" si="163"/>
        <v>0</v>
      </c>
      <c r="V1165" s="101">
        <f t="shared" ca="1" si="164"/>
        <v>-119.9278424785727</v>
      </c>
    </row>
    <row r="1166" spans="2:22" x14ac:dyDescent="0.3">
      <c r="B1166" s="13">
        <v>2023</v>
      </c>
      <c r="C1166" s="13">
        <v>2</v>
      </c>
      <c r="D1166" s="13">
        <v>15</v>
      </c>
      <c r="E1166" s="83" t="s">
        <v>145</v>
      </c>
      <c r="F1166" s="13">
        <v>4</v>
      </c>
      <c r="G1166" s="13">
        <v>23</v>
      </c>
      <c r="H1166" s="13" t="s">
        <v>69</v>
      </c>
      <c r="I1166" s="13" t="s">
        <v>54</v>
      </c>
      <c r="J1166" s="13"/>
      <c r="K1166" s="13" t="s">
        <v>27</v>
      </c>
      <c r="L1166" s="12">
        <f t="shared" ca="1" si="157"/>
        <v>1.5417153189842434</v>
      </c>
      <c r="M1166" s="101">
        <f t="shared" ca="1" si="158"/>
        <v>8.1202145850900104E-2</v>
      </c>
      <c r="N1166" s="101">
        <f t="shared" ca="1" si="156"/>
        <v>67.455205286278584</v>
      </c>
      <c r="O1166" s="101">
        <f t="shared" ca="1" si="159"/>
        <v>0.16635108291839987</v>
      </c>
      <c r="Q1166" s="12">
        <f t="shared" ca="1" si="160"/>
        <v>0</v>
      </c>
      <c r="R1166" s="101">
        <f t="shared" ca="1" si="161"/>
        <v>0</v>
      </c>
      <c r="S1166" s="13"/>
      <c r="T1166" s="101">
        <f t="shared" ca="1" si="162"/>
        <v>8.1202145850900104E-2</v>
      </c>
      <c r="U1166" s="101">
        <f t="shared" si="163"/>
        <v>0</v>
      </c>
      <c r="V1166" s="101">
        <f t="shared" ca="1" si="164"/>
        <v>-119.8466403327218</v>
      </c>
    </row>
    <row r="1167" spans="2:22" x14ac:dyDescent="0.3">
      <c r="B1167" s="13">
        <v>2023</v>
      </c>
      <c r="C1167" s="13">
        <v>2</v>
      </c>
      <c r="D1167" s="13">
        <v>16</v>
      </c>
      <c r="E1167" s="83" t="s">
        <v>146</v>
      </c>
      <c r="F1167" s="13">
        <v>5</v>
      </c>
      <c r="G1167" s="13">
        <v>0</v>
      </c>
      <c r="H1167" s="13" t="s">
        <v>69</v>
      </c>
      <c r="I1167" s="13" t="s">
        <v>54</v>
      </c>
      <c r="J1167" s="13"/>
      <c r="K1167" s="13" t="s">
        <v>27</v>
      </c>
      <c r="L1167" s="12">
        <f t="shared" ca="1" si="157"/>
        <v>1.8697184335266259</v>
      </c>
      <c r="M1167" s="101">
        <f t="shared" ca="1" si="158"/>
        <v>9.8478069893847386E-2</v>
      </c>
      <c r="N1167" s="101">
        <f t="shared" ca="1" si="156"/>
        <v>67.455205286278584</v>
      </c>
      <c r="O1167" s="101">
        <f t="shared" ca="1" si="159"/>
        <v>0.20174261897752294</v>
      </c>
      <c r="Q1167" s="12">
        <f t="shared" ca="1" si="160"/>
        <v>0</v>
      </c>
      <c r="R1167" s="101">
        <f t="shared" ca="1" si="161"/>
        <v>0</v>
      </c>
      <c r="S1167" s="13"/>
      <c r="T1167" s="101">
        <f t="shared" ca="1" si="162"/>
        <v>9.8478069893847386E-2</v>
      </c>
      <c r="U1167" s="101">
        <f t="shared" si="163"/>
        <v>0</v>
      </c>
      <c r="V1167" s="101">
        <f t="shared" ca="1" si="164"/>
        <v>-119.74816226282796</v>
      </c>
    </row>
    <row r="1168" spans="2:22" x14ac:dyDescent="0.3">
      <c r="B1168" s="13">
        <v>2023</v>
      </c>
      <c r="C1168" s="13">
        <v>2</v>
      </c>
      <c r="D1168" s="13">
        <v>16</v>
      </c>
      <c r="E1168" s="83" t="s">
        <v>146</v>
      </c>
      <c r="F1168" s="13">
        <v>5</v>
      </c>
      <c r="G1168" s="13">
        <v>1</v>
      </c>
      <c r="H1168" s="13" t="s">
        <v>69</v>
      </c>
      <c r="I1168" s="13" t="s">
        <v>54</v>
      </c>
      <c r="J1168" s="13"/>
      <c r="K1168" s="13" t="s">
        <v>27</v>
      </c>
      <c r="L1168" s="12">
        <f t="shared" ca="1" si="157"/>
        <v>0.84219095599386729</v>
      </c>
      <c r="M1168" s="101">
        <f t="shared" ca="1" si="158"/>
        <v>4.4358197652196993E-2</v>
      </c>
      <c r="N1168" s="101">
        <f t="shared" ref="N1168:N1231" ca="1" si="165">IF(H1168="On-Peak",IF(I1168="Winter",((L1168*$D$48)/60)+N1167,((L1168*$D$47)/60)+N1167),N1167)</f>
        <v>67.455205286278584</v>
      </c>
      <c r="O1168" s="101">
        <f t="shared" ca="1" si="159"/>
        <v>9.0872404151738279E-2</v>
      </c>
      <c r="Q1168" s="12">
        <f t="shared" ca="1" si="160"/>
        <v>0</v>
      </c>
      <c r="R1168" s="101">
        <f t="shared" ca="1" si="161"/>
        <v>0</v>
      </c>
      <c r="S1168" s="13"/>
      <c r="T1168" s="101">
        <f t="shared" ca="1" si="162"/>
        <v>4.4358197652196993E-2</v>
      </c>
      <c r="U1168" s="101">
        <f t="shared" si="163"/>
        <v>0</v>
      </c>
      <c r="V1168" s="101">
        <f t="shared" ca="1" si="164"/>
        <v>-119.70380406517576</v>
      </c>
    </row>
    <row r="1169" spans="2:22" x14ac:dyDescent="0.3">
      <c r="B1169" s="13">
        <v>2023</v>
      </c>
      <c r="C1169" s="13">
        <v>2</v>
      </c>
      <c r="D1169" s="13">
        <v>16</v>
      </c>
      <c r="E1169" s="83" t="s">
        <v>146</v>
      </c>
      <c r="F1169" s="13">
        <v>5</v>
      </c>
      <c r="G1169" s="13">
        <v>2</v>
      </c>
      <c r="H1169" s="13" t="s">
        <v>69</v>
      </c>
      <c r="I1169" s="13" t="s">
        <v>54</v>
      </c>
      <c r="J1169" s="13"/>
      <c r="K1169" s="13" t="s">
        <v>27</v>
      </c>
      <c r="L1169" s="12">
        <f t="shared" ca="1" si="157"/>
        <v>0.90981696918579247</v>
      </c>
      <c r="M1169" s="101">
        <f t="shared" ca="1" si="158"/>
        <v>4.7920059767015688E-2</v>
      </c>
      <c r="N1169" s="101">
        <f t="shared" ca="1" si="165"/>
        <v>67.455205286278584</v>
      </c>
      <c r="O1169" s="101">
        <f t="shared" ca="1" si="159"/>
        <v>9.8169250975147004E-2</v>
      </c>
      <c r="Q1169" s="12">
        <f t="shared" ca="1" si="160"/>
        <v>0</v>
      </c>
      <c r="R1169" s="101">
        <f t="shared" ca="1" si="161"/>
        <v>0</v>
      </c>
      <c r="S1169" s="13"/>
      <c r="T1169" s="101">
        <f t="shared" ca="1" si="162"/>
        <v>4.7920059767015688E-2</v>
      </c>
      <c r="U1169" s="101">
        <f t="shared" si="163"/>
        <v>0</v>
      </c>
      <c r="V1169" s="101">
        <f t="shared" ca="1" si="164"/>
        <v>-119.65588400540875</v>
      </c>
    </row>
    <row r="1170" spans="2:22" x14ac:dyDescent="0.3">
      <c r="B1170" s="13">
        <v>2023</v>
      </c>
      <c r="C1170" s="13">
        <v>2</v>
      </c>
      <c r="D1170" s="13">
        <v>16</v>
      </c>
      <c r="E1170" s="83" t="s">
        <v>146</v>
      </c>
      <c r="F1170" s="13">
        <v>5</v>
      </c>
      <c r="G1170" s="13">
        <v>3</v>
      </c>
      <c r="H1170" s="13" t="s">
        <v>69</v>
      </c>
      <c r="I1170" s="13" t="s">
        <v>54</v>
      </c>
      <c r="J1170" s="13"/>
      <c r="K1170" s="13" t="s">
        <v>27</v>
      </c>
      <c r="L1170" s="12">
        <f t="shared" ca="1" si="157"/>
        <v>0.93036687065181711</v>
      </c>
      <c r="M1170" s="101">
        <f t="shared" ca="1" si="158"/>
        <v>4.9002423077231211E-2</v>
      </c>
      <c r="N1170" s="101">
        <f t="shared" ca="1" si="165"/>
        <v>67.455205286278584</v>
      </c>
      <c r="O1170" s="101">
        <f t="shared" ca="1" si="159"/>
        <v>0.10038658534333106</v>
      </c>
      <c r="Q1170" s="12">
        <f t="shared" ca="1" si="160"/>
        <v>0</v>
      </c>
      <c r="R1170" s="101">
        <f t="shared" ca="1" si="161"/>
        <v>0</v>
      </c>
      <c r="S1170" s="13"/>
      <c r="T1170" s="101">
        <f t="shared" ca="1" si="162"/>
        <v>4.9002423077231211E-2</v>
      </c>
      <c r="U1170" s="101">
        <f t="shared" si="163"/>
        <v>0</v>
      </c>
      <c r="V1170" s="101">
        <f t="shared" ca="1" si="164"/>
        <v>-119.60688158233152</v>
      </c>
    </row>
    <row r="1171" spans="2:22" x14ac:dyDescent="0.3">
      <c r="B1171" s="13">
        <v>2023</v>
      </c>
      <c r="C1171" s="13">
        <v>2</v>
      </c>
      <c r="D1171" s="13">
        <v>16</v>
      </c>
      <c r="E1171" s="83" t="s">
        <v>146</v>
      </c>
      <c r="F1171" s="13">
        <v>5</v>
      </c>
      <c r="G1171" s="13">
        <v>4</v>
      </c>
      <c r="H1171" s="13" t="s">
        <v>69</v>
      </c>
      <c r="I1171" s="13" t="s">
        <v>54</v>
      </c>
      <c r="J1171" s="13"/>
      <c r="K1171" s="13" t="s">
        <v>27</v>
      </c>
      <c r="L1171" s="12">
        <f t="shared" ca="1" si="157"/>
        <v>0.82153565695109487</v>
      </c>
      <c r="M1171" s="101">
        <f t="shared" ca="1" si="158"/>
        <v>4.3270283051614171E-2</v>
      </c>
      <c r="N1171" s="101">
        <f t="shared" ca="1" si="165"/>
        <v>67.455205286278584</v>
      </c>
      <c r="O1171" s="101">
        <f t="shared" ca="1" si="159"/>
        <v>8.8643697385023132E-2</v>
      </c>
      <c r="Q1171" s="12">
        <f t="shared" ca="1" si="160"/>
        <v>0</v>
      </c>
      <c r="R1171" s="101">
        <f t="shared" ca="1" si="161"/>
        <v>0</v>
      </c>
      <c r="S1171" s="13"/>
      <c r="T1171" s="101">
        <f t="shared" ca="1" si="162"/>
        <v>4.3270283051614171E-2</v>
      </c>
      <c r="U1171" s="101">
        <f t="shared" si="163"/>
        <v>0</v>
      </c>
      <c r="V1171" s="101">
        <f t="shared" ca="1" si="164"/>
        <v>-119.56361129927991</v>
      </c>
    </row>
    <row r="1172" spans="2:22" x14ac:dyDescent="0.3">
      <c r="B1172" s="13">
        <v>2023</v>
      </c>
      <c r="C1172" s="13">
        <v>2</v>
      </c>
      <c r="D1172" s="13">
        <v>16</v>
      </c>
      <c r="E1172" s="83" t="s">
        <v>146</v>
      </c>
      <c r="F1172" s="13">
        <v>5</v>
      </c>
      <c r="G1172" s="13">
        <v>5</v>
      </c>
      <c r="H1172" s="13" t="s">
        <v>69</v>
      </c>
      <c r="I1172" s="13" t="s">
        <v>54</v>
      </c>
      <c r="J1172" s="13"/>
      <c r="K1172" s="13" t="s">
        <v>27</v>
      </c>
      <c r="L1172" s="12">
        <f t="shared" ca="1" si="157"/>
        <v>0.90764547443064558</v>
      </c>
      <c r="M1172" s="101">
        <f t="shared" ca="1" si="158"/>
        <v>4.7805687138262103E-2</v>
      </c>
      <c r="N1172" s="101">
        <f t="shared" ca="1" si="165"/>
        <v>67.455205286278584</v>
      </c>
      <c r="O1172" s="101">
        <f t="shared" ca="1" si="159"/>
        <v>9.7934946691066657E-2</v>
      </c>
      <c r="Q1172" s="12">
        <f t="shared" ca="1" si="160"/>
        <v>0</v>
      </c>
      <c r="R1172" s="101">
        <f t="shared" ca="1" si="161"/>
        <v>0</v>
      </c>
      <c r="S1172" s="13"/>
      <c r="T1172" s="101">
        <f t="shared" ca="1" si="162"/>
        <v>4.7805687138262103E-2</v>
      </c>
      <c r="U1172" s="101">
        <f t="shared" si="163"/>
        <v>0</v>
      </c>
      <c r="V1172" s="101">
        <f t="shared" ca="1" si="164"/>
        <v>-119.51580561214165</v>
      </c>
    </row>
    <row r="1173" spans="2:22" x14ac:dyDescent="0.3">
      <c r="B1173" s="13">
        <v>2023</v>
      </c>
      <c r="C1173" s="13">
        <v>2</v>
      </c>
      <c r="D1173" s="13">
        <v>16</v>
      </c>
      <c r="E1173" s="83" t="s">
        <v>146</v>
      </c>
      <c r="F1173" s="13">
        <v>5</v>
      </c>
      <c r="G1173" s="13">
        <v>6</v>
      </c>
      <c r="H1173" s="13" t="s">
        <v>69</v>
      </c>
      <c r="I1173" s="13" t="s">
        <v>54</v>
      </c>
      <c r="J1173" s="13"/>
      <c r="K1173" s="13" t="s">
        <v>27</v>
      </c>
      <c r="L1173" s="12">
        <f t="shared" ca="1" si="157"/>
        <v>0.77102917496857482</v>
      </c>
      <c r="M1173" s="101">
        <f t="shared" ca="1" si="158"/>
        <v>4.0610106645594835E-2</v>
      </c>
      <c r="N1173" s="101">
        <f t="shared" ca="1" si="165"/>
        <v>67.455205286278584</v>
      </c>
      <c r="O1173" s="101">
        <f t="shared" ca="1" si="159"/>
        <v>8.3194047979109217E-2</v>
      </c>
      <c r="Q1173" s="12">
        <f t="shared" ca="1" si="160"/>
        <v>0</v>
      </c>
      <c r="R1173" s="101">
        <f t="shared" ca="1" si="161"/>
        <v>0</v>
      </c>
      <c r="S1173" s="13"/>
      <c r="T1173" s="101">
        <f t="shared" ca="1" si="162"/>
        <v>4.0610106645594835E-2</v>
      </c>
      <c r="U1173" s="101">
        <f t="shared" si="163"/>
        <v>0</v>
      </c>
      <c r="V1173" s="101">
        <f t="shared" ca="1" si="164"/>
        <v>-119.47519550549605</v>
      </c>
    </row>
    <row r="1174" spans="2:22" x14ac:dyDescent="0.3">
      <c r="B1174" s="13">
        <v>2023</v>
      </c>
      <c r="C1174" s="13">
        <v>2</v>
      </c>
      <c r="D1174" s="13">
        <v>16</v>
      </c>
      <c r="E1174" s="83" t="s">
        <v>146</v>
      </c>
      <c r="F1174" s="13">
        <v>5</v>
      </c>
      <c r="G1174" s="13">
        <v>7</v>
      </c>
      <c r="H1174" s="13" t="s">
        <v>69</v>
      </c>
      <c r="I1174" s="13" t="s">
        <v>54</v>
      </c>
      <c r="J1174" s="13"/>
      <c r="K1174" s="13" t="s">
        <v>27</v>
      </c>
      <c r="L1174" s="12">
        <f t="shared" ca="1" si="157"/>
        <v>0.88433752882461614</v>
      </c>
      <c r="M1174" s="101">
        <f t="shared" ca="1" si="158"/>
        <v>4.6578057643192533E-2</v>
      </c>
      <c r="N1174" s="101">
        <f t="shared" ca="1" si="165"/>
        <v>67.455205286278584</v>
      </c>
      <c r="O1174" s="101">
        <f t="shared" ca="1" si="159"/>
        <v>9.5420019360176078E-2</v>
      </c>
      <c r="Q1174" s="12">
        <f t="shared" ca="1" si="160"/>
        <v>5.6000000000000005</v>
      </c>
      <c r="R1174" s="101">
        <f t="shared" ca="1" si="161"/>
        <v>0.39918082818499628</v>
      </c>
      <c r="S1174" s="13"/>
      <c r="T1174" s="101">
        <f t="shared" ca="1" si="162"/>
        <v>0</v>
      </c>
      <c r="U1174" s="101">
        <f t="shared" si="163"/>
        <v>0</v>
      </c>
      <c r="V1174" s="101">
        <f t="shared" ca="1" si="164"/>
        <v>-120.27355716186604</v>
      </c>
    </row>
    <row r="1175" spans="2:22" x14ac:dyDescent="0.3">
      <c r="B1175" s="13">
        <v>2023</v>
      </c>
      <c r="C1175" s="13">
        <v>2</v>
      </c>
      <c r="D1175" s="13">
        <v>16</v>
      </c>
      <c r="E1175" s="83" t="s">
        <v>146</v>
      </c>
      <c r="F1175" s="13">
        <v>5</v>
      </c>
      <c r="G1175" s="13">
        <v>8</v>
      </c>
      <c r="H1175" s="13" t="s">
        <v>69</v>
      </c>
      <c r="I1175" s="13" t="s">
        <v>54</v>
      </c>
      <c r="J1175" s="13"/>
      <c r="K1175" s="13" t="s">
        <v>27</v>
      </c>
      <c r="L1175" s="12">
        <f t="shared" ca="1" si="157"/>
        <v>1.0264339832137344</v>
      </c>
      <c r="M1175" s="101">
        <f t="shared" ca="1" si="158"/>
        <v>5.4062277895867393E-2</v>
      </c>
      <c r="N1175" s="101">
        <f t="shared" ca="1" si="165"/>
        <v>67.455205286278584</v>
      </c>
      <c r="O1175" s="101">
        <f t="shared" ca="1" si="159"/>
        <v>0.11075222678876194</v>
      </c>
      <c r="Q1175" s="12">
        <f t="shared" ca="1" si="160"/>
        <v>2.9613566710258707</v>
      </c>
      <c r="R1175" s="101">
        <f t="shared" ca="1" si="161"/>
        <v>0.16379120552329735</v>
      </c>
      <c r="S1175" s="13"/>
      <c r="T1175" s="101">
        <f t="shared" ca="1" si="162"/>
        <v>0</v>
      </c>
      <c r="U1175" s="101">
        <f t="shared" si="163"/>
        <v>0</v>
      </c>
      <c r="V1175" s="101">
        <f t="shared" ca="1" si="164"/>
        <v>-120.60113957291263</v>
      </c>
    </row>
    <row r="1176" spans="2:22" x14ac:dyDescent="0.3">
      <c r="B1176" s="13">
        <v>2023</v>
      </c>
      <c r="C1176" s="13">
        <v>2</v>
      </c>
      <c r="D1176" s="13">
        <v>16</v>
      </c>
      <c r="E1176" s="83" t="s">
        <v>146</v>
      </c>
      <c r="F1176" s="13">
        <v>5</v>
      </c>
      <c r="G1176" s="13">
        <v>9</v>
      </c>
      <c r="H1176" s="13" t="s">
        <v>69</v>
      </c>
      <c r="I1176" s="13" t="s">
        <v>54</v>
      </c>
      <c r="J1176" s="13"/>
      <c r="K1176" s="13" t="s">
        <v>27</v>
      </c>
      <c r="L1176" s="12">
        <f t="shared" ca="1" si="157"/>
        <v>1.2929480824468746</v>
      </c>
      <c r="M1176" s="101">
        <f t="shared" ca="1" si="158"/>
        <v>6.8099575502476889E-2</v>
      </c>
      <c r="N1176" s="101">
        <f t="shared" ca="1" si="165"/>
        <v>67.455205286278584</v>
      </c>
      <c r="O1176" s="101">
        <f t="shared" ca="1" si="159"/>
        <v>0.13950909809601778</v>
      </c>
      <c r="Q1176" s="12">
        <f t="shared" ca="1" si="160"/>
        <v>3.3139295541166591</v>
      </c>
      <c r="R1176" s="101">
        <f t="shared" ca="1" si="161"/>
        <v>0.17107608157684726</v>
      </c>
      <c r="S1176" s="13"/>
      <c r="T1176" s="101">
        <f t="shared" ca="1" si="162"/>
        <v>0</v>
      </c>
      <c r="U1176" s="101">
        <f t="shared" si="163"/>
        <v>0</v>
      </c>
      <c r="V1176" s="101">
        <f t="shared" ca="1" si="164"/>
        <v>-120.94329173606631</v>
      </c>
    </row>
    <row r="1177" spans="2:22" x14ac:dyDescent="0.3">
      <c r="B1177" s="13">
        <v>2023</v>
      </c>
      <c r="C1177" s="13">
        <v>2</v>
      </c>
      <c r="D1177" s="13">
        <v>16</v>
      </c>
      <c r="E1177" s="83" t="s">
        <v>146</v>
      </c>
      <c r="F1177" s="13">
        <v>5</v>
      </c>
      <c r="G1177" s="13">
        <v>10</v>
      </c>
      <c r="H1177" s="13" t="s">
        <v>70</v>
      </c>
      <c r="I1177" s="13" t="s">
        <v>54</v>
      </c>
      <c r="J1177" s="13"/>
      <c r="K1177" s="13" t="s">
        <v>27</v>
      </c>
      <c r="L1177" s="12">
        <f t="shared" ca="1" si="157"/>
        <v>1.1330060098798485</v>
      </c>
      <c r="M1177" s="101">
        <f t="shared" ca="1" si="158"/>
        <v>3.5870970272796003E-2</v>
      </c>
      <c r="N1177" s="101">
        <f t="shared" ca="1" si="165"/>
        <v>67.455205286278584</v>
      </c>
      <c r="O1177" s="101">
        <f t="shared" ca="1" si="159"/>
        <v>3.5870970272796003E-2</v>
      </c>
      <c r="Q1177" s="12">
        <f t="shared" ca="1" si="160"/>
        <v>2.6879306025761571</v>
      </c>
      <c r="R1177" s="101">
        <f t="shared" ca="1" si="161"/>
        <v>0.13162436677174252</v>
      </c>
      <c r="S1177" s="13"/>
      <c r="T1177" s="101">
        <f t="shared" ca="1" si="162"/>
        <v>0</v>
      </c>
      <c r="U1177" s="101">
        <f t="shared" si="163"/>
        <v>0</v>
      </c>
      <c r="V1177" s="101">
        <f t="shared" ca="1" si="164"/>
        <v>-121.20654046960981</v>
      </c>
    </row>
    <row r="1178" spans="2:22" x14ac:dyDescent="0.3">
      <c r="B1178" s="13">
        <v>2023</v>
      </c>
      <c r="C1178" s="13">
        <v>2</v>
      </c>
      <c r="D1178" s="13">
        <v>16</v>
      </c>
      <c r="E1178" s="83" t="s">
        <v>146</v>
      </c>
      <c r="F1178" s="13">
        <v>5</v>
      </c>
      <c r="G1178" s="13">
        <v>11</v>
      </c>
      <c r="H1178" s="13" t="s">
        <v>70</v>
      </c>
      <c r="I1178" s="13" t="s">
        <v>54</v>
      </c>
      <c r="J1178" s="13"/>
      <c r="K1178" s="13" t="s">
        <v>27</v>
      </c>
      <c r="L1178" s="12">
        <f t="shared" ca="1" si="157"/>
        <v>1.4603175941402999</v>
      </c>
      <c r="M1178" s="101">
        <f t="shared" ca="1" si="158"/>
        <v>4.62336550304819E-2</v>
      </c>
      <c r="N1178" s="101">
        <f t="shared" ca="1" si="165"/>
        <v>67.455205286278584</v>
      </c>
      <c r="O1178" s="101">
        <f t="shared" ca="1" si="159"/>
        <v>4.62336550304819E-2</v>
      </c>
      <c r="Q1178" s="12">
        <f t="shared" ca="1" si="160"/>
        <v>5.5563667756077848</v>
      </c>
      <c r="R1178" s="101">
        <f t="shared" ca="1" si="161"/>
        <v>0.34673056321122264</v>
      </c>
      <c r="S1178" s="13"/>
      <c r="T1178" s="101">
        <f t="shared" ca="1" si="162"/>
        <v>0</v>
      </c>
      <c r="U1178" s="101">
        <f t="shared" si="163"/>
        <v>0</v>
      </c>
      <c r="V1178" s="101">
        <f t="shared" ca="1" si="164"/>
        <v>-121.90000159603225</v>
      </c>
    </row>
    <row r="1179" spans="2:22" x14ac:dyDescent="0.3">
      <c r="B1179" s="13">
        <v>2023</v>
      </c>
      <c r="C1179" s="13">
        <v>2</v>
      </c>
      <c r="D1179" s="13">
        <v>16</v>
      </c>
      <c r="E1179" s="83" t="s">
        <v>146</v>
      </c>
      <c r="F1179" s="13">
        <v>5</v>
      </c>
      <c r="G1179" s="13">
        <v>12</v>
      </c>
      <c r="H1179" s="13" t="s">
        <v>70</v>
      </c>
      <c r="I1179" s="13" t="s">
        <v>54</v>
      </c>
      <c r="J1179" s="13"/>
      <c r="K1179" s="13" t="s">
        <v>27</v>
      </c>
      <c r="L1179" s="12">
        <f t="shared" ca="1" si="157"/>
        <v>0.96705829440588686</v>
      </c>
      <c r="M1179" s="101">
        <f t="shared" ca="1" si="158"/>
        <v>3.0617065600890378E-2</v>
      </c>
      <c r="N1179" s="101">
        <f t="shared" ca="1" si="165"/>
        <v>67.455205286278584</v>
      </c>
      <c r="O1179" s="101">
        <f t="shared" ca="1" si="159"/>
        <v>3.0617065600890378E-2</v>
      </c>
      <c r="Q1179" s="12">
        <f t="shared" ca="1" si="160"/>
        <v>5.6000000000000005</v>
      </c>
      <c r="R1179" s="101">
        <f t="shared" ca="1" si="161"/>
        <v>0.3921785153785417</v>
      </c>
      <c r="S1179" s="13"/>
      <c r="T1179" s="101">
        <f t="shared" ca="1" si="162"/>
        <v>0</v>
      </c>
      <c r="U1179" s="101">
        <f t="shared" si="163"/>
        <v>0</v>
      </c>
      <c r="V1179" s="101">
        <f t="shared" ca="1" si="164"/>
        <v>-122.68435862678935</v>
      </c>
    </row>
    <row r="1180" spans="2:22" x14ac:dyDescent="0.3">
      <c r="B1180" s="13">
        <v>2023</v>
      </c>
      <c r="C1180" s="13">
        <v>2</v>
      </c>
      <c r="D1180" s="13">
        <v>16</v>
      </c>
      <c r="E1180" s="83" t="s">
        <v>146</v>
      </c>
      <c r="F1180" s="13">
        <v>5</v>
      </c>
      <c r="G1180" s="13">
        <v>13</v>
      </c>
      <c r="H1180" s="13" t="s">
        <v>70</v>
      </c>
      <c r="I1180" s="13" t="s">
        <v>54</v>
      </c>
      <c r="J1180" s="13"/>
      <c r="K1180" s="13" t="s">
        <v>27</v>
      </c>
      <c r="L1180" s="12">
        <f t="shared" ca="1" si="157"/>
        <v>1.4891644975258749</v>
      </c>
      <c r="M1180" s="101">
        <f t="shared" ca="1" si="158"/>
        <v>4.71469479916692E-2</v>
      </c>
      <c r="N1180" s="101">
        <f t="shared" ca="1" si="165"/>
        <v>67.455205286278584</v>
      </c>
      <c r="O1180" s="101">
        <f t="shared" ca="1" si="159"/>
        <v>4.71469479916692E-2</v>
      </c>
      <c r="Q1180" s="12">
        <f t="shared" ca="1" si="160"/>
        <v>5.6000000000000005</v>
      </c>
      <c r="R1180" s="101">
        <f t="shared" ca="1" si="161"/>
        <v>0.34798222528443479</v>
      </c>
      <c r="S1180" s="13"/>
      <c r="T1180" s="101">
        <f t="shared" ca="1" si="162"/>
        <v>0</v>
      </c>
      <c r="U1180" s="101">
        <f t="shared" si="163"/>
        <v>0</v>
      </c>
      <c r="V1180" s="101">
        <f t="shared" ca="1" si="164"/>
        <v>-123.38032307735823</v>
      </c>
    </row>
    <row r="1181" spans="2:22" x14ac:dyDescent="0.3">
      <c r="B1181" s="13">
        <v>2023</v>
      </c>
      <c r="C1181" s="13">
        <v>2</v>
      </c>
      <c r="D1181" s="13">
        <v>16</v>
      </c>
      <c r="E1181" s="83" t="s">
        <v>146</v>
      </c>
      <c r="F1181" s="13">
        <v>5</v>
      </c>
      <c r="G1181" s="13">
        <v>14</v>
      </c>
      <c r="H1181" s="13" t="s">
        <v>70</v>
      </c>
      <c r="I1181" s="13" t="s">
        <v>54</v>
      </c>
      <c r="J1181" s="13"/>
      <c r="K1181" s="13" t="s">
        <v>27</v>
      </c>
      <c r="L1181" s="12">
        <f t="shared" ca="1" si="157"/>
        <v>1.3344355296128836</v>
      </c>
      <c r="M1181" s="101">
        <f t="shared" ca="1" si="158"/>
        <v>4.2248228867543897E-2</v>
      </c>
      <c r="N1181" s="101">
        <f t="shared" ca="1" si="165"/>
        <v>67.455205286278584</v>
      </c>
      <c r="O1181" s="101">
        <f t="shared" ca="1" si="159"/>
        <v>4.2248228867543897E-2</v>
      </c>
      <c r="Q1181" s="12">
        <f t="shared" ca="1" si="160"/>
        <v>5.6000000000000005</v>
      </c>
      <c r="R1181" s="101">
        <f t="shared" ca="1" si="161"/>
        <v>0.36108003241826947</v>
      </c>
      <c r="S1181" s="13"/>
      <c r="T1181" s="101">
        <f t="shared" ca="1" si="162"/>
        <v>0</v>
      </c>
      <c r="U1181" s="101">
        <f t="shared" si="163"/>
        <v>0</v>
      </c>
      <c r="V1181" s="101">
        <f t="shared" ca="1" si="164"/>
        <v>-124.10248314219477</v>
      </c>
    </row>
    <row r="1182" spans="2:22" x14ac:dyDescent="0.3">
      <c r="B1182" s="13">
        <v>2023</v>
      </c>
      <c r="C1182" s="13">
        <v>2</v>
      </c>
      <c r="D1182" s="13">
        <v>16</v>
      </c>
      <c r="E1182" s="83" t="s">
        <v>146</v>
      </c>
      <c r="F1182" s="13">
        <v>5</v>
      </c>
      <c r="G1182" s="13">
        <v>15</v>
      </c>
      <c r="H1182" s="13" t="s">
        <v>70</v>
      </c>
      <c r="I1182" s="13" t="s">
        <v>54</v>
      </c>
      <c r="J1182" s="13"/>
      <c r="K1182" s="13" t="s">
        <v>27</v>
      </c>
      <c r="L1182" s="12">
        <f t="shared" ca="1" si="157"/>
        <v>1.1916347267095009</v>
      </c>
      <c r="M1182" s="101">
        <f t="shared" ca="1" si="158"/>
        <v>3.7727155447622798E-2</v>
      </c>
      <c r="N1182" s="101">
        <f t="shared" ca="1" si="165"/>
        <v>67.455205286278584</v>
      </c>
      <c r="O1182" s="101">
        <f t="shared" ca="1" si="159"/>
        <v>3.7727155447622798E-2</v>
      </c>
      <c r="Q1182" s="12">
        <f t="shared" ca="1" si="160"/>
        <v>2.9665702025762517</v>
      </c>
      <c r="R1182" s="101">
        <f t="shared" ca="1" si="161"/>
        <v>0.15024828803212045</v>
      </c>
      <c r="S1182" s="13"/>
      <c r="T1182" s="101">
        <f t="shared" ca="1" si="162"/>
        <v>0</v>
      </c>
      <c r="U1182" s="101">
        <f t="shared" si="163"/>
        <v>0</v>
      </c>
      <c r="V1182" s="101">
        <f t="shared" ca="1" si="164"/>
        <v>-124.402979718259</v>
      </c>
    </row>
    <row r="1183" spans="2:22" x14ac:dyDescent="0.3">
      <c r="B1183" s="13">
        <v>2023</v>
      </c>
      <c r="C1183" s="13">
        <v>2</v>
      </c>
      <c r="D1183" s="13">
        <v>16</v>
      </c>
      <c r="E1183" s="83" t="s">
        <v>146</v>
      </c>
      <c r="F1183" s="13">
        <v>5</v>
      </c>
      <c r="G1183" s="13">
        <v>16</v>
      </c>
      <c r="H1183" s="13" t="s">
        <v>71</v>
      </c>
      <c r="I1183" s="13" t="s">
        <v>54</v>
      </c>
      <c r="J1183" s="13"/>
      <c r="K1183" s="13" t="s">
        <v>27</v>
      </c>
      <c r="L1183" s="12">
        <f t="shared" ca="1" si="157"/>
        <v>1.6314044612141358</v>
      </c>
      <c r="M1183" s="101">
        <f t="shared" ca="1" si="158"/>
        <v>0.14211164261636339</v>
      </c>
      <c r="N1183" s="101">
        <f t="shared" ca="1" si="165"/>
        <v>67.777271716996609</v>
      </c>
      <c r="O1183" s="101">
        <f t="shared" ca="1" si="159"/>
        <v>0.45981134739320417</v>
      </c>
      <c r="Q1183" s="12">
        <f t="shared" ca="1" si="160"/>
        <v>5.6000000000000005</v>
      </c>
      <c r="R1183" s="101">
        <f t="shared" ca="1" si="161"/>
        <v>0.33594161235822345</v>
      </c>
      <c r="S1183" s="13"/>
      <c r="T1183" s="101">
        <f t="shared" ca="1" si="162"/>
        <v>0</v>
      </c>
      <c r="U1183" s="101">
        <f t="shared" ca="1" si="163"/>
        <v>0.32206643071802404</v>
      </c>
      <c r="V1183" s="101">
        <f t="shared" ca="1" si="164"/>
        <v>-124.75279651225743</v>
      </c>
    </row>
    <row r="1184" spans="2:22" x14ac:dyDescent="0.3">
      <c r="B1184" s="13">
        <v>2023</v>
      </c>
      <c r="C1184" s="13">
        <v>2</v>
      </c>
      <c r="D1184" s="13">
        <v>16</v>
      </c>
      <c r="E1184" s="83" t="s">
        <v>146</v>
      </c>
      <c r="F1184" s="13">
        <v>5</v>
      </c>
      <c r="G1184" s="13">
        <v>17</v>
      </c>
      <c r="H1184" s="13" t="s">
        <v>71</v>
      </c>
      <c r="I1184" s="13" t="s">
        <v>54</v>
      </c>
      <c r="J1184" s="13"/>
      <c r="K1184" s="13" t="s">
        <v>27</v>
      </c>
      <c r="L1184" s="12">
        <f t="shared" ca="1" si="157"/>
        <v>1.9762177815004824</v>
      </c>
      <c r="M1184" s="101">
        <f t="shared" ca="1" si="158"/>
        <v>0.17214833094650703</v>
      </c>
      <c r="N1184" s="101">
        <f t="shared" ca="1" si="165"/>
        <v>68.167410044027832</v>
      </c>
      <c r="O1184" s="101">
        <f t="shared" ca="1" si="159"/>
        <v>0.55699698171591094</v>
      </c>
      <c r="Q1184" s="12">
        <f t="shared" ca="1" si="160"/>
        <v>5.6000000000000005</v>
      </c>
      <c r="R1184" s="101">
        <f t="shared" ca="1" si="161"/>
        <v>0.30675316479598425</v>
      </c>
      <c r="S1184" s="13"/>
      <c r="T1184" s="101">
        <f t="shared" ca="1" si="162"/>
        <v>0</v>
      </c>
      <c r="U1184" s="101">
        <f t="shared" ca="1" si="163"/>
        <v>0.39013832703122026</v>
      </c>
      <c r="V1184" s="101">
        <f t="shared" ca="1" si="164"/>
        <v>-124.97616451481818</v>
      </c>
    </row>
    <row r="1185" spans="2:22" x14ac:dyDescent="0.3">
      <c r="B1185" s="13">
        <v>2023</v>
      </c>
      <c r="C1185" s="13">
        <v>2</v>
      </c>
      <c r="D1185" s="13">
        <v>16</v>
      </c>
      <c r="E1185" s="83" t="s">
        <v>146</v>
      </c>
      <c r="F1185" s="13">
        <v>5</v>
      </c>
      <c r="G1185" s="13">
        <v>18</v>
      </c>
      <c r="H1185" s="13" t="s">
        <v>71</v>
      </c>
      <c r="I1185" s="13" t="s">
        <v>54</v>
      </c>
      <c r="J1185" s="13"/>
      <c r="K1185" s="13" t="s">
        <v>27</v>
      </c>
      <c r="L1185" s="12">
        <f t="shared" ca="1" si="157"/>
        <v>1.6216160875334356</v>
      </c>
      <c r="M1185" s="101">
        <f t="shared" ca="1" si="158"/>
        <v>0.14125897738503759</v>
      </c>
      <c r="N1185" s="101">
        <f t="shared" ca="1" si="165"/>
        <v>68.487544086641719</v>
      </c>
      <c r="O1185" s="101">
        <f t="shared" ca="1" si="159"/>
        <v>0.45705249427129879</v>
      </c>
      <c r="Q1185" s="12">
        <f t="shared" ca="1" si="160"/>
        <v>5.6000000000000005</v>
      </c>
      <c r="R1185" s="101">
        <f t="shared" ca="1" si="161"/>
        <v>0.33677019819029475</v>
      </c>
      <c r="S1185" s="13"/>
      <c r="T1185" s="101">
        <f t="shared" ca="1" si="162"/>
        <v>0</v>
      </c>
      <c r="U1185" s="101">
        <f t="shared" ca="1" si="163"/>
        <v>0.32013404261389239</v>
      </c>
      <c r="V1185" s="101">
        <f t="shared" ca="1" si="164"/>
        <v>-125.32957086858488</v>
      </c>
    </row>
    <row r="1186" spans="2:22" x14ac:dyDescent="0.3">
      <c r="B1186" s="13">
        <v>2023</v>
      </c>
      <c r="C1186" s="13">
        <v>2</v>
      </c>
      <c r="D1186" s="13">
        <v>16</v>
      </c>
      <c r="E1186" s="83" t="s">
        <v>146</v>
      </c>
      <c r="F1186" s="13">
        <v>5</v>
      </c>
      <c r="G1186" s="13">
        <v>19</v>
      </c>
      <c r="H1186" s="13" t="s">
        <v>71</v>
      </c>
      <c r="I1186" s="13" t="s">
        <v>54</v>
      </c>
      <c r="J1186" s="13"/>
      <c r="K1186" s="13" t="s">
        <v>27</v>
      </c>
      <c r="L1186" s="12">
        <f t="shared" ca="1" si="157"/>
        <v>1.3802598268637225</v>
      </c>
      <c r="M1186" s="101">
        <f t="shared" ca="1" si="158"/>
        <v>0.12023443351809887</v>
      </c>
      <c r="N1186" s="101">
        <f t="shared" ca="1" si="165"/>
        <v>68.760030380795072</v>
      </c>
      <c r="O1186" s="101">
        <f t="shared" ca="1" si="159"/>
        <v>0.3890262322015402</v>
      </c>
      <c r="Q1186" s="12">
        <f t="shared" ca="1" si="160"/>
        <v>0</v>
      </c>
      <c r="R1186" s="101">
        <f t="shared" ca="1" si="161"/>
        <v>0</v>
      </c>
      <c r="S1186" s="13"/>
      <c r="T1186" s="101">
        <f t="shared" ca="1" si="162"/>
        <v>0.12023443351809887</v>
      </c>
      <c r="U1186" s="101">
        <f t="shared" ca="1" si="163"/>
        <v>0.27248629415334658</v>
      </c>
      <c r="V1186" s="101">
        <f t="shared" ca="1" si="164"/>
        <v>-124.93685014091344</v>
      </c>
    </row>
    <row r="1187" spans="2:22" x14ac:dyDescent="0.3">
      <c r="B1187" s="13">
        <v>2023</v>
      </c>
      <c r="C1187" s="13">
        <v>2</v>
      </c>
      <c r="D1187" s="13">
        <v>16</v>
      </c>
      <c r="E1187" s="83" t="s">
        <v>146</v>
      </c>
      <c r="F1187" s="13">
        <v>5</v>
      </c>
      <c r="G1187" s="13">
        <v>20</v>
      </c>
      <c r="H1187" s="13" t="s">
        <v>69</v>
      </c>
      <c r="I1187" s="13" t="s">
        <v>54</v>
      </c>
      <c r="J1187" s="13"/>
      <c r="K1187" s="13" t="s">
        <v>27</v>
      </c>
      <c r="L1187" s="12">
        <f t="shared" ca="1" si="157"/>
        <v>1.7827657646459711</v>
      </c>
      <c r="M1187" s="101">
        <f t="shared" ca="1" si="158"/>
        <v>9.3898272823903298E-2</v>
      </c>
      <c r="N1187" s="101">
        <f t="shared" ca="1" si="165"/>
        <v>68.760030380795072</v>
      </c>
      <c r="O1187" s="101">
        <f t="shared" ca="1" si="159"/>
        <v>0.19236042600530029</v>
      </c>
      <c r="Q1187" s="12">
        <f t="shared" ca="1" si="160"/>
        <v>0</v>
      </c>
      <c r="R1187" s="101">
        <f t="shared" ca="1" si="161"/>
        <v>0</v>
      </c>
      <c r="S1187" s="13"/>
      <c r="T1187" s="101">
        <f t="shared" ca="1" si="162"/>
        <v>9.3898272823903298E-2</v>
      </c>
      <c r="U1187" s="101">
        <f t="shared" si="163"/>
        <v>0</v>
      </c>
      <c r="V1187" s="101">
        <f t="shared" ca="1" si="164"/>
        <v>-124.84295186808953</v>
      </c>
    </row>
    <row r="1188" spans="2:22" x14ac:dyDescent="0.3">
      <c r="B1188" s="13">
        <v>2023</v>
      </c>
      <c r="C1188" s="13">
        <v>2</v>
      </c>
      <c r="D1188" s="13">
        <v>16</v>
      </c>
      <c r="E1188" s="83" t="s">
        <v>146</v>
      </c>
      <c r="F1188" s="13">
        <v>5</v>
      </c>
      <c r="G1188" s="13">
        <v>21</v>
      </c>
      <c r="H1188" s="13" t="s">
        <v>69</v>
      </c>
      <c r="I1188" s="13" t="s">
        <v>54</v>
      </c>
      <c r="J1188" s="13"/>
      <c r="K1188" s="13" t="s">
        <v>27</v>
      </c>
      <c r="L1188" s="12">
        <f t="shared" ca="1" si="157"/>
        <v>1.6344063437748868</v>
      </c>
      <c r="M1188" s="101">
        <f t="shared" ca="1" si="158"/>
        <v>8.608418212662329E-2</v>
      </c>
      <c r="N1188" s="101">
        <f t="shared" ca="1" si="165"/>
        <v>68.760030380795072</v>
      </c>
      <c r="O1188" s="101">
        <f t="shared" ca="1" si="159"/>
        <v>0.17635244449331028</v>
      </c>
      <c r="Q1188" s="12">
        <f t="shared" ca="1" si="160"/>
        <v>0</v>
      </c>
      <c r="R1188" s="101">
        <f t="shared" ca="1" si="161"/>
        <v>0</v>
      </c>
      <c r="S1188" s="13"/>
      <c r="T1188" s="101">
        <f t="shared" ca="1" si="162"/>
        <v>8.608418212662329E-2</v>
      </c>
      <c r="U1188" s="101">
        <f t="shared" si="163"/>
        <v>0</v>
      </c>
      <c r="V1188" s="101">
        <f t="shared" ca="1" si="164"/>
        <v>-124.7568676859629</v>
      </c>
    </row>
    <row r="1189" spans="2:22" x14ac:dyDescent="0.3">
      <c r="B1189" s="13">
        <v>2023</v>
      </c>
      <c r="C1189" s="13">
        <v>2</v>
      </c>
      <c r="D1189" s="13">
        <v>16</v>
      </c>
      <c r="E1189" s="83" t="s">
        <v>146</v>
      </c>
      <c r="F1189" s="13">
        <v>5</v>
      </c>
      <c r="G1189" s="13">
        <v>22</v>
      </c>
      <c r="H1189" s="13" t="s">
        <v>69</v>
      </c>
      <c r="I1189" s="13" t="s">
        <v>54</v>
      </c>
      <c r="J1189" s="13"/>
      <c r="K1189" s="13" t="s">
        <v>27</v>
      </c>
      <c r="L1189" s="12">
        <f t="shared" ca="1" si="157"/>
        <v>1.7516910978346067</v>
      </c>
      <c r="M1189" s="101">
        <f t="shared" ca="1" si="158"/>
        <v>9.2261570122948736E-2</v>
      </c>
      <c r="N1189" s="101">
        <f t="shared" ca="1" si="165"/>
        <v>68.760030380795072</v>
      </c>
      <c r="O1189" s="101">
        <f t="shared" ca="1" si="159"/>
        <v>0.18900746945635405</v>
      </c>
      <c r="Q1189" s="12">
        <f t="shared" ca="1" si="160"/>
        <v>0</v>
      </c>
      <c r="R1189" s="101">
        <f t="shared" ca="1" si="161"/>
        <v>0</v>
      </c>
      <c r="S1189" s="13"/>
      <c r="T1189" s="101">
        <f t="shared" ca="1" si="162"/>
        <v>9.2261570122948736E-2</v>
      </c>
      <c r="U1189" s="101">
        <f t="shared" si="163"/>
        <v>0</v>
      </c>
      <c r="V1189" s="101">
        <f t="shared" ca="1" si="164"/>
        <v>-124.66460611583996</v>
      </c>
    </row>
    <row r="1190" spans="2:22" x14ac:dyDescent="0.3">
      <c r="B1190" s="13">
        <v>2023</v>
      </c>
      <c r="C1190" s="13">
        <v>2</v>
      </c>
      <c r="D1190" s="13">
        <v>16</v>
      </c>
      <c r="E1190" s="83" t="s">
        <v>146</v>
      </c>
      <c r="F1190" s="13">
        <v>5</v>
      </c>
      <c r="G1190" s="13">
        <v>23</v>
      </c>
      <c r="H1190" s="13" t="s">
        <v>69</v>
      </c>
      <c r="I1190" s="13" t="s">
        <v>54</v>
      </c>
      <c r="J1190" s="13"/>
      <c r="K1190" s="13" t="s">
        <v>27</v>
      </c>
      <c r="L1190" s="12">
        <f t="shared" ca="1" si="157"/>
        <v>1.6330138070847411</v>
      </c>
      <c r="M1190" s="101">
        <f t="shared" ca="1" si="158"/>
        <v>8.6010837219153313E-2</v>
      </c>
      <c r="N1190" s="101">
        <f t="shared" ca="1" si="165"/>
        <v>68.760030380795072</v>
      </c>
      <c r="O1190" s="101">
        <f t="shared" ca="1" si="159"/>
        <v>0.17620218978444355</v>
      </c>
      <c r="Q1190" s="12">
        <f t="shared" ca="1" si="160"/>
        <v>0</v>
      </c>
      <c r="R1190" s="101">
        <f t="shared" ca="1" si="161"/>
        <v>0</v>
      </c>
      <c r="S1190" s="13"/>
      <c r="T1190" s="101">
        <f t="shared" ca="1" si="162"/>
        <v>8.6010837219153313E-2</v>
      </c>
      <c r="U1190" s="101">
        <f t="shared" si="163"/>
        <v>0</v>
      </c>
      <c r="V1190" s="101">
        <f t="shared" ca="1" si="164"/>
        <v>-124.57859527862081</v>
      </c>
    </row>
    <row r="1191" spans="2:22" x14ac:dyDescent="0.3">
      <c r="B1191" s="13">
        <v>2023</v>
      </c>
      <c r="C1191" s="13">
        <v>2</v>
      </c>
      <c r="D1191" s="13">
        <v>17</v>
      </c>
      <c r="E1191" s="83" t="s">
        <v>147</v>
      </c>
      <c r="F1191" s="13">
        <v>6</v>
      </c>
      <c r="G1191" s="13">
        <v>0</v>
      </c>
      <c r="H1191" s="13" t="s">
        <v>69</v>
      </c>
      <c r="I1191" s="13" t="s">
        <v>54</v>
      </c>
      <c r="J1191" s="13"/>
      <c r="K1191" s="13" t="s">
        <v>28</v>
      </c>
      <c r="L1191" s="12">
        <f t="shared" ca="1" si="157"/>
        <v>1.58620834624395</v>
      </c>
      <c r="M1191" s="101">
        <f t="shared" ca="1" si="158"/>
        <v>8.3545593596668855E-2</v>
      </c>
      <c r="N1191" s="101">
        <f t="shared" ca="1" si="165"/>
        <v>68.760030380795072</v>
      </c>
      <c r="O1191" s="101">
        <f t="shared" ca="1" si="159"/>
        <v>0.17115188055972219</v>
      </c>
      <c r="Q1191" s="12">
        <f t="shared" ca="1" si="160"/>
        <v>0</v>
      </c>
      <c r="R1191" s="101">
        <f t="shared" ca="1" si="161"/>
        <v>0</v>
      </c>
      <c r="S1191" s="13"/>
      <c r="T1191" s="101">
        <f t="shared" ca="1" si="162"/>
        <v>8.3545593596668855E-2</v>
      </c>
      <c r="U1191" s="101">
        <f t="shared" si="163"/>
        <v>0</v>
      </c>
      <c r="V1191" s="101">
        <f t="shared" ca="1" si="164"/>
        <v>-124.49504968502414</v>
      </c>
    </row>
    <row r="1192" spans="2:22" x14ac:dyDescent="0.3">
      <c r="B1192" s="13">
        <v>2023</v>
      </c>
      <c r="C1192" s="13">
        <v>2</v>
      </c>
      <c r="D1192" s="13">
        <v>17</v>
      </c>
      <c r="E1192" s="83" t="s">
        <v>147</v>
      </c>
      <c r="F1192" s="13">
        <v>6</v>
      </c>
      <c r="G1192" s="13">
        <v>1</v>
      </c>
      <c r="H1192" s="13" t="s">
        <v>69</v>
      </c>
      <c r="I1192" s="13" t="s">
        <v>54</v>
      </c>
      <c r="J1192" s="13"/>
      <c r="K1192" s="13" t="s">
        <v>28</v>
      </c>
      <c r="L1192" s="12">
        <f t="shared" ca="1" si="157"/>
        <v>0.74968077802087618</v>
      </c>
      <c r="M1192" s="101">
        <f t="shared" ca="1" si="158"/>
        <v>3.9485686578359547E-2</v>
      </c>
      <c r="N1192" s="101">
        <f t="shared" ca="1" si="165"/>
        <v>68.760030380795072</v>
      </c>
      <c r="O1192" s="101">
        <f t="shared" ca="1" si="159"/>
        <v>8.0890555948452542E-2</v>
      </c>
      <c r="Q1192" s="12">
        <f t="shared" ca="1" si="160"/>
        <v>0</v>
      </c>
      <c r="R1192" s="101">
        <f t="shared" ca="1" si="161"/>
        <v>0</v>
      </c>
      <c r="S1192" s="13"/>
      <c r="T1192" s="101">
        <f t="shared" ca="1" si="162"/>
        <v>3.9485686578359547E-2</v>
      </c>
      <c r="U1192" s="101">
        <f t="shared" si="163"/>
        <v>0</v>
      </c>
      <c r="V1192" s="101">
        <f t="shared" ca="1" si="164"/>
        <v>-124.45556399844578</v>
      </c>
    </row>
    <row r="1193" spans="2:22" x14ac:dyDescent="0.3">
      <c r="B1193" s="13">
        <v>2023</v>
      </c>
      <c r="C1193" s="13">
        <v>2</v>
      </c>
      <c r="D1193" s="13">
        <v>17</v>
      </c>
      <c r="E1193" s="83" t="s">
        <v>147</v>
      </c>
      <c r="F1193" s="13">
        <v>6</v>
      </c>
      <c r="G1193" s="13">
        <v>2</v>
      </c>
      <c r="H1193" s="13" t="s">
        <v>69</v>
      </c>
      <c r="I1193" s="13" t="s">
        <v>54</v>
      </c>
      <c r="J1193" s="13"/>
      <c r="K1193" s="13" t="s">
        <v>28</v>
      </c>
      <c r="L1193" s="12">
        <f t="shared" ca="1" si="157"/>
        <v>0.90299012104655108</v>
      </c>
      <c r="M1193" s="101">
        <f t="shared" ca="1" si="158"/>
        <v>4.7560489675521844E-2</v>
      </c>
      <c r="N1193" s="101">
        <f t="shared" ca="1" si="165"/>
        <v>68.760030380795072</v>
      </c>
      <c r="O1193" s="101">
        <f t="shared" ca="1" si="159"/>
        <v>9.7432634060922854E-2</v>
      </c>
      <c r="Q1193" s="12">
        <f t="shared" ca="1" si="160"/>
        <v>0</v>
      </c>
      <c r="R1193" s="101">
        <f t="shared" ca="1" si="161"/>
        <v>0</v>
      </c>
      <c r="S1193" s="13"/>
      <c r="T1193" s="101">
        <f t="shared" ca="1" si="162"/>
        <v>4.7560489675521844E-2</v>
      </c>
      <c r="U1193" s="101">
        <f t="shared" si="163"/>
        <v>0</v>
      </c>
      <c r="V1193" s="101">
        <f t="shared" ca="1" si="164"/>
        <v>-124.40800350877026</v>
      </c>
    </row>
    <row r="1194" spans="2:22" x14ac:dyDescent="0.3">
      <c r="B1194" s="13">
        <v>2023</v>
      </c>
      <c r="C1194" s="13">
        <v>2</v>
      </c>
      <c r="D1194" s="13">
        <v>17</v>
      </c>
      <c r="E1194" s="83" t="s">
        <v>147</v>
      </c>
      <c r="F1194" s="13">
        <v>6</v>
      </c>
      <c r="G1194" s="13">
        <v>3</v>
      </c>
      <c r="H1194" s="13" t="s">
        <v>69</v>
      </c>
      <c r="I1194" s="13" t="s">
        <v>54</v>
      </c>
      <c r="J1194" s="13"/>
      <c r="K1194" s="13" t="s">
        <v>28</v>
      </c>
      <c r="L1194" s="12">
        <f t="shared" ca="1" si="157"/>
        <v>0.76452224840094962</v>
      </c>
      <c r="M1194" s="101">
        <f t="shared" ca="1" si="158"/>
        <v>4.0267386823278017E-2</v>
      </c>
      <c r="N1194" s="101">
        <f t="shared" ca="1" si="165"/>
        <v>68.760030380795072</v>
      </c>
      <c r="O1194" s="101">
        <f t="shared" ca="1" si="159"/>
        <v>8.2491950602462463E-2</v>
      </c>
      <c r="Q1194" s="12">
        <f t="shared" ca="1" si="160"/>
        <v>0</v>
      </c>
      <c r="R1194" s="101">
        <f t="shared" ca="1" si="161"/>
        <v>0</v>
      </c>
      <c r="S1194" s="13"/>
      <c r="T1194" s="101">
        <f t="shared" ca="1" si="162"/>
        <v>4.0267386823278017E-2</v>
      </c>
      <c r="U1194" s="101">
        <f t="shared" si="163"/>
        <v>0</v>
      </c>
      <c r="V1194" s="101">
        <f t="shared" ca="1" si="164"/>
        <v>-124.36773612194699</v>
      </c>
    </row>
    <row r="1195" spans="2:22" x14ac:dyDescent="0.3">
      <c r="B1195" s="13">
        <v>2023</v>
      </c>
      <c r="C1195" s="13">
        <v>2</v>
      </c>
      <c r="D1195" s="13">
        <v>17</v>
      </c>
      <c r="E1195" s="83" t="s">
        <v>147</v>
      </c>
      <c r="F1195" s="13">
        <v>6</v>
      </c>
      <c r="G1195" s="13">
        <v>4</v>
      </c>
      <c r="H1195" s="13" t="s">
        <v>69</v>
      </c>
      <c r="I1195" s="13" t="s">
        <v>54</v>
      </c>
      <c r="J1195" s="13"/>
      <c r="K1195" s="13" t="s">
        <v>28</v>
      </c>
      <c r="L1195" s="12">
        <f t="shared" ca="1" si="157"/>
        <v>0.92948818492911756</v>
      </c>
      <c r="M1195" s="101">
        <f t="shared" ca="1" si="158"/>
        <v>4.8956142700216622E-2</v>
      </c>
      <c r="N1195" s="101">
        <f t="shared" ca="1" si="165"/>
        <v>68.760030380795072</v>
      </c>
      <c r="O1195" s="101">
        <f t="shared" ca="1" si="159"/>
        <v>0.10029177515385178</v>
      </c>
      <c r="Q1195" s="12">
        <f t="shared" ca="1" si="160"/>
        <v>0</v>
      </c>
      <c r="R1195" s="101">
        <f t="shared" ca="1" si="161"/>
        <v>0</v>
      </c>
      <c r="S1195" s="13"/>
      <c r="T1195" s="101">
        <f t="shared" ca="1" si="162"/>
        <v>4.8956142700216622E-2</v>
      </c>
      <c r="U1195" s="101">
        <f t="shared" si="163"/>
        <v>0</v>
      </c>
      <c r="V1195" s="101">
        <f t="shared" ca="1" si="164"/>
        <v>-124.31877997924677</v>
      </c>
    </row>
    <row r="1196" spans="2:22" x14ac:dyDescent="0.3">
      <c r="B1196" s="13">
        <v>2023</v>
      </c>
      <c r="C1196" s="13">
        <v>2</v>
      </c>
      <c r="D1196" s="13">
        <v>17</v>
      </c>
      <c r="E1196" s="83" t="s">
        <v>147</v>
      </c>
      <c r="F1196" s="13">
        <v>6</v>
      </c>
      <c r="G1196" s="13">
        <v>5</v>
      </c>
      <c r="H1196" s="13" t="s">
        <v>69</v>
      </c>
      <c r="I1196" s="13" t="s">
        <v>54</v>
      </c>
      <c r="J1196" s="13"/>
      <c r="K1196" s="13" t="s">
        <v>28</v>
      </c>
      <c r="L1196" s="12">
        <f t="shared" ca="1" si="157"/>
        <v>0.78200150139739644</v>
      </c>
      <c r="M1196" s="101">
        <f t="shared" ca="1" si="158"/>
        <v>4.1188019078600868E-2</v>
      </c>
      <c r="N1196" s="101">
        <f t="shared" ca="1" si="165"/>
        <v>68.760030380795072</v>
      </c>
      <c r="O1196" s="101">
        <f t="shared" ca="1" si="159"/>
        <v>8.4377962000779072E-2</v>
      </c>
      <c r="Q1196" s="12">
        <f t="shared" ca="1" si="160"/>
        <v>0</v>
      </c>
      <c r="R1196" s="101">
        <f t="shared" ca="1" si="161"/>
        <v>0</v>
      </c>
      <c r="S1196" s="13"/>
      <c r="T1196" s="101">
        <f t="shared" ca="1" si="162"/>
        <v>4.1188019078600868E-2</v>
      </c>
      <c r="U1196" s="101">
        <f t="shared" si="163"/>
        <v>0</v>
      </c>
      <c r="V1196" s="101">
        <f t="shared" ca="1" si="164"/>
        <v>-124.27759196016817</v>
      </c>
    </row>
    <row r="1197" spans="2:22" x14ac:dyDescent="0.3">
      <c r="B1197" s="13">
        <v>2023</v>
      </c>
      <c r="C1197" s="13">
        <v>2</v>
      </c>
      <c r="D1197" s="13">
        <v>17</v>
      </c>
      <c r="E1197" s="83" t="s">
        <v>147</v>
      </c>
      <c r="F1197" s="13">
        <v>6</v>
      </c>
      <c r="G1197" s="13">
        <v>6</v>
      </c>
      <c r="H1197" s="13" t="s">
        <v>69</v>
      </c>
      <c r="I1197" s="13" t="s">
        <v>54</v>
      </c>
      <c r="J1197" s="13"/>
      <c r="K1197" s="13" t="s">
        <v>28</v>
      </c>
      <c r="L1197" s="12">
        <f t="shared" ca="1" si="157"/>
        <v>0.87217181494042129</v>
      </c>
      <c r="M1197" s="101">
        <f t="shared" ca="1" si="158"/>
        <v>4.5937289492911988E-2</v>
      </c>
      <c r="N1197" s="101">
        <f t="shared" ca="1" si="165"/>
        <v>68.760030380795072</v>
      </c>
      <c r="O1197" s="101">
        <f t="shared" ca="1" si="159"/>
        <v>9.4107338832071452E-2</v>
      </c>
      <c r="Q1197" s="12">
        <f t="shared" ca="1" si="160"/>
        <v>0</v>
      </c>
      <c r="R1197" s="101">
        <f t="shared" ca="1" si="161"/>
        <v>0</v>
      </c>
      <c r="S1197" s="13"/>
      <c r="T1197" s="101">
        <f t="shared" ca="1" si="162"/>
        <v>4.5937289492911988E-2</v>
      </c>
      <c r="U1197" s="101">
        <f t="shared" si="163"/>
        <v>0</v>
      </c>
      <c r="V1197" s="101">
        <f t="shared" ca="1" si="164"/>
        <v>-124.23165467067525</v>
      </c>
    </row>
    <row r="1198" spans="2:22" x14ac:dyDescent="0.3">
      <c r="B1198" s="13">
        <v>2023</v>
      </c>
      <c r="C1198" s="13">
        <v>2</v>
      </c>
      <c r="D1198" s="13">
        <v>17</v>
      </c>
      <c r="E1198" s="83" t="s">
        <v>147</v>
      </c>
      <c r="F1198" s="13">
        <v>6</v>
      </c>
      <c r="G1198" s="13">
        <v>7</v>
      </c>
      <c r="H1198" s="13" t="s">
        <v>69</v>
      </c>
      <c r="I1198" s="13" t="s">
        <v>54</v>
      </c>
      <c r="J1198" s="13"/>
      <c r="K1198" s="13" t="s">
        <v>28</v>
      </c>
      <c r="L1198" s="12">
        <f t="shared" ca="1" si="157"/>
        <v>0.85877869695467735</v>
      </c>
      <c r="M1198" s="101">
        <f t="shared" ca="1" si="158"/>
        <v>4.5231873968602856E-2</v>
      </c>
      <c r="N1198" s="101">
        <f t="shared" ca="1" si="165"/>
        <v>68.760030380795072</v>
      </c>
      <c r="O1198" s="101">
        <f t="shared" ca="1" si="159"/>
        <v>9.2662221401409686E-2</v>
      </c>
      <c r="Q1198" s="12">
        <f t="shared" ca="1" si="160"/>
        <v>0</v>
      </c>
      <c r="R1198" s="101">
        <f t="shared" ca="1" si="161"/>
        <v>0</v>
      </c>
      <c r="S1198" s="13"/>
      <c r="T1198" s="101">
        <f t="shared" ca="1" si="162"/>
        <v>4.5231873968602856E-2</v>
      </c>
      <c r="U1198" s="101">
        <f t="shared" si="163"/>
        <v>0</v>
      </c>
      <c r="V1198" s="101">
        <f t="shared" ca="1" si="164"/>
        <v>-124.18642279670665</v>
      </c>
    </row>
    <row r="1199" spans="2:22" x14ac:dyDescent="0.3">
      <c r="B1199" s="13">
        <v>2023</v>
      </c>
      <c r="C1199" s="13">
        <v>2</v>
      </c>
      <c r="D1199" s="13">
        <v>17</v>
      </c>
      <c r="E1199" s="83" t="s">
        <v>147</v>
      </c>
      <c r="F1199" s="13">
        <v>6</v>
      </c>
      <c r="G1199" s="13">
        <v>8</v>
      </c>
      <c r="H1199" s="13" t="s">
        <v>69</v>
      </c>
      <c r="I1199" s="13" t="s">
        <v>54</v>
      </c>
      <c r="J1199" s="13"/>
      <c r="K1199" s="13" t="s">
        <v>28</v>
      </c>
      <c r="L1199" s="12">
        <f t="shared" ca="1" si="157"/>
        <v>1.1872577315293495</v>
      </c>
      <c r="M1199" s="101">
        <f t="shared" ca="1" si="158"/>
        <v>6.2532864719650846E-2</v>
      </c>
      <c r="N1199" s="101">
        <f t="shared" ca="1" si="165"/>
        <v>68.760030380795072</v>
      </c>
      <c r="O1199" s="101">
        <f t="shared" ca="1" si="159"/>
        <v>0.12810510923201682</v>
      </c>
      <c r="Q1199" s="12">
        <f t="shared" ca="1" si="160"/>
        <v>5.6000000000000005</v>
      </c>
      <c r="R1199" s="101">
        <f t="shared" ca="1" si="161"/>
        <v>0.37353863302604062</v>
      </c>
      <c r="S1199" s="13"/>
      <c r="T1199" s="101">
        <f t="shared" ca="1" si="162"/>
        <v>0</v>
      </c>
      <c r="U1199" s="101">
        <f t="shared" si="163"/>
        <v>0</v>
      </c>
      <c r="V1199" s="101">
        <f t="shared" ca="1" si="164"/>
        <v>-124.93350006275874</v>
      </c>
    </row>
    <row r="1200" spans="2:22" x14ac:dyDescent="0.3">
      <c r="B1200" s="13">
        <v>2023</v>
      </c>
      <c r="C1200" s="13">
        <v>2</v>
      </c>
      <c r="D1200" s="13">
        <v>17</v>
      </c>
      <c r="E1200" s="83" t="s">
        <v>147</v>
      </c>
      <c r="F1200" s="13">
        <v>6</v>
      </c>
      <c r="G1200" s="13">
        <v>9</v>
      </c>
      <c r="H1200" s="13" t="s">
        <v>69</v>
      </c>
      <c r="I1200" s="13" t="s">
        <v>54</v>
      </c>
      <c r="J1200" s="13"/>
      <c r="K1200" s="13" t="s">
        <v>28</v>
      </c>
      <c r="L1200" s="12">
        <f t="shared" ca="1" si="157"/>
        <v>1.1781973937191583</v>
      </c>
      <c r="M1200" s="101">
        <f t="shared" ca="1" si="158"/>
        <v>6.2055656727188067E-2</v>
      </c>
      <c r="N1200" s="101">
        <f t="shared" ca="1" si="165"/>
        <v>68.760030380795072</v>
      </c>
      <c r="O1200" s="101">
        <f t="shared" ca="1" si="159"/>
        <v>0.12712749878229718</v>
      </c>
      <c r="Q1200" s="12">
        <f t="shared" ca="1" si="160"/>
        <v>5.3097067743366893</v>
      </c>
      <c r="R1200" s="101">
        <f t="shared" ca="1" si="161"/>
        <v>0.34973226906927396</v>
      </c>
      <c r="S1200" s="13"/>
      <c r="T1200" s="101">
        <f t="shared" ca="1" si="162"/>
        <v>0</v>
      </c>
      <c r="U1200" s="101">
        <f t="shared" si="163"/>
        <v>0</v>
      </c>
      <c r="V1200" s="101">
        <f t="shared" ca="1" si="164"/>
        <v>-125.6329646008973</v>
      </c>
    </row>
    <row r="1201" spans="2:22" x14ac:dyDescent="0.3">
      <c r="B1201" s="13">
        <v>2023</v>
      </c>
      <c r="C1201" s="13">
        <v>2</v>
      </c>
      <c r="D1201" s="13">
        <v>17</v>
      </c>
      <c r="E1201" s="83" t="s">
        <v>147</v>
      </c>
      <c r="F1201" s="13">
        <v>6</v>
      </c>
      <c r="G1201" s="13">
        <v>10</v>
      </c>
      <c r="H1201" s="13" t="s">
        <v>70</v>
      </c>
      <c r="I1201" s="13" t="s">
        <v>54</v>
      </c>
      <c r="J1201" s="13"/>
      <c r="K1201" s="13" t="s">
        <v>28</v>
      </c>
      <c r="L1201" s="12">
        <f t="shared" ca="1" si="157"/>
        <v>0.83450890098169062</v>
      </c>
      <c r="M1201" s="101">
        <f t="shared" ca="1" si="158"/>
        <v>2.6420551805080326E-2</v>
      </c>
      <c r="N1201" s="101">
        <f t="shared" ca="1" si="165"/>
        <v>68.760030380795072</v>
      </c>
      <c r="O1201" s="101">
        <f t="shared" ca="1" si="159"/>
        <v>2.6420551805080326E-2</v>
      </c>
      <c r="Q1201" s="12">
        <f t="shared" ca="1" si="160"/>
        <v>5.6000000000000005</v>
      </c>
      <c r="R1201" s="101">
        <f t="shared" ca="1" si="161"/>
        <v>0.40339882153189993</v>
      </c>
      <c r="S1201" s="13"/>
      <c r="T1201" s="101">
        <f t="shared" ca="1" si="162"/>
        <v>0</v>
      </c>
      <c r="U1201" s="101">
        <f t="shared" si="163"/>
        <v>0</v>
      </c>
      <c r="V1201" s="101">
        <f t="shared" ca="1" si="164"/>
        <v>-126.43976224396108</v>
      </c>
    </row>
    <row r="1202" spans="2:22" x14ac:dyDescent="0.3">
      <c r="B1202" s="13">
        <v>2023</v>
      </c>
      <c r="C1202" s="13">
        <v>2</v>
      </c>
      <c r="D1202" s="13">
        <v>17</v>
      </c>
      <c r="E1202" s="83" t="s">
        <v>147</v>
      </c>
      <c r="F1202" s="13">
        <v>6</v>
      </c>
      <c r="G1202" s="13">
        <v>11</v>
      </c>
      <c r="H1202" s="13" t="s">
        <v>70</v>
      </c>
      <c r="I1202" s="13" t="s">
        <v>54</v>
      </c>
      <c r="J1202" s="13"/>
      <c r="K1202" s="13" t="s">
        <v>28</v>
      </c>
      <c r="L1202" s="12">
        <f t="shared" ca="1" si="157"/>
        <v>1.3882404374861155</v>
      </c>
      <c r="M1202" s="101">
        <f t="shared" ca="1" si="158"/>
        <v>4.3951692250810415E-2</v>
      </c>
      <c r="N1202" s="101">
        <f t="shared" ca="1" si="165"/>
        <v>68.760030380795072</v>
      </c>
      <c r="O1202" s="101">
        <f t="shared" ca="1" si="159"/>
        <v>4.3951692250810415E-2</v>
      </c>
      <c r="Q1202" s="12">
        <f t="shared" ca="1" si="160"/>
        <v>0</v>
      </c>
      <c r="R1202" s="101">
        <f t="shared" ca="1" si="161"/>
        <v>0</v>
      </c>
      <c r="S1202" s="13"/>
      <c r="T1202" s="101">
        <f t="shared" ca="1" si="162"/>
        <v>4.3951692250810415E-2</v>
      </c>
      <c r="U1202" s="101">
        <f t="shared" si="163"/>
        <v>0</v>
      </c>
      <c r="V1202" s="101">
        <f t="shared" ca="1" si="164"/>
        <v>-126.39581055171027</v>
      </c>
    </row>
    <row r="1203" spans="2:22" x14ac:dyDescent="0.3">
      <c r="B1203" s="13">
        <v>2023</v>
      </c>
      <c r="C1203" s="13">
        <v>2</v>
      </c>
      <c r="D1203" s="13">
        <v>17</v>
      </c>
      <c r="E1203" s="83" t="s">
        <v>147</v>
      </c>
      <c r="F1203" s="13">
        <v>6</v>
      </c>
      <c r="G1203" s="13">
        <v>12</v>
      </c>
      <c r="H1203" s="13" t="s">
        <v>70</v>
      </c>
      <c r="I1203" s="13" t="s">
        <v>54</v>
      </c>
      <c r="J1203" s="13"/>
      <c r="K1203" s="13" t="s">
        <v>28</v>
      </c>
      <c r="L1203" s="12">
        <f t="shared" ca="1" si="157"/>
        <v>1.2605813759832674</v>
      </c>
      <c r="M1203" s="101">
        <f t="shared" ca="1" si="158"/>
        <v>3.9910006363630249E-2</v>
      </c>
      <c r="N1203" s="101">
        <f t="shared" ca="1" si="165"/>
        <v>68.760030380795072</v>
      </c>
      <c r="O1203" s="101">
        <f t="shared" ca="1" si="159"/>
        <v>3.9910006363630249E-2</v>
      </c>
      <c r="Q1203" s="12">
        <f t="shared" ca="1" si="160"/>
        <v>5.6000000000000005</v>
      </c>
      <c r="R1203" s="101">
        <f t="shared" ca="1" si="161"/>
        <v>0.36733178652301651</v>
      </c>
      <c r="S1203" s="13"/>
      <c r="T1203" s="101">
        <f t="shared" ca="1" si="162"/>
        <v>0</v>
      </c>
      <c r="U1203" s="101">
        <f t="shared" si="163"/>
        <v>0</v>
      </c>
      <c r="V1203" s="101">
        <f t="shared" ca="1" si="164"/>
        <v>-127.13047412475629</v>
      </c>
    </row>
    <row r="1204" spans="2:22" x14ac:dyDescent="0.3">
      <c r="B1204" s="13">
        <v>2023</v>
      </c>
      <c r="C1204" s="13">
        <v>2</v>
      </c>
      <c r="D1204" s="13">
        <v>17</v>
      </c>
      <c r="E1204" s="83" t="s">
        <v>147</v>
      </c>
      <c r="F1204" s="13">
        <v>6</v>
      </c>
      <c r="G1204" s="13">
        <v>13</v>
      </c>
      <c r="H1204" s="13" t="s">
        <v>70</v>
      </c>
      <c r="I1204" s="13" t="s">
        <v>54</v>
      </c>
      <c r="J1204" s="13"/>
      <c r="K1204" s="13" t="s">
        <v>28</v>
      </c>
      <c r="L1204" s="12">
        <f t="shared" ca="1" si="157"/>
        <v>1.1553418087479195</v>
      </c>
      <c r="M1204" s="101">
        <f t="shared" ca="1" si="158"/>
        <v>3.6578121664959135E-2</v>
      </c>
      <c r="N1204" s="101">
        <f t="shared" ca="1" si="165"/>
        <v>68.760030380795072</v>
      </c>
      <c r="O1204" s="101">
        <f t="shared" ca="1" si="159"/>
        <v>3.6578121664959135E-2</v>
      </c>
      <c r="Q1204" s="12">
        <f t="shared" ca="1" si="160"/>
        <v>5.6000000000000005</v>
      </c>
      <c r="R1204" s="101">
        <f t="shared" ca="1" si="161"/>
        <v>0.3762403158894887</v>
      </c>
      <c r="S1204" s="13"/>
      <c r="T1204" s="101">
        <f t="shared" ca="1" si="162"/>
        <v>0</v>
      </c>
      <c r="U1204" s="101">
        <f t="shared" si="163"/>
        <v>0</v>
      </c>
      <c r="V1204" s="101">
        <f t="shared" ca="1" si="164"/>
        <v>-127.88295475653527</v>
      </c>
    </row>
    <row r="1205" spans="2:22" x14ac:dyDescent="0.3">
      <c r="B1205" s="13">
        <v>2023</v>
      </c>
      <c r="C1205" s="13">
        <v>2</v>
      </c>
      <c r="D1205" s="13">
        <v>17</v>
      </c>
      <c r="E1205" s="83" t="s">
        <v>147</v>
      </c>
      <c r="F1205" s="13">
        <v>6</v>
      </c>
      <c r="G1205" s="13">
        <v>14</v>
      </c>
      <c r="H1205" s="13" t="s">
        <v>70</v>
      </c>
      <c r="I1205" s="13" t="s">
        <v>54</v>
      </c>
      <c r="J1205" s="13"/>
      <c r="K1205" s="13" t="s">
        <v>28</v>
      </c>
      <c r="L1205" s="12">
        <f t="shared" ca="1" si="157"/>
        <v>1.4367061694702596</v>
      </c>
      <c r="M1205" s="101">
        <f t="shared" ca="1" si="158"/>
        <v>4.548611732542842E-2</v>
      </c>
      <c r="N1205" s="101">
        <f t="shared" ca="1" si="165"/>
        <v>68.760030380795072</v>
      </c>
      <c r="O1205" s="101">
        <f t="shared" ca="1" si="159"/>
        <v>4.548611732542842E-2</v>
      </c>
      <c r="Q1205" s="12">
        <f t="shared" ca="1" si="160"/>
        <v>5.6000000000000005</v>
      </c>
      <c r="R1205" s="101">
        <f t="shared" ca="1" si="161"/>
        <v>0.35242282275434256</v>
      </c>
      <c r="S1205" s="13"/>
      <c r="T1205" s="101">
        <f t="shared" ca="1" si="162"/>
        <v>0</v>
      </c>
      <c r="U1205" s="101">
        <f t="shared" si="163"/>
        <v>0</v>
      </c>
      <c r="V1205" s="101">
        <f t="shared" ca="1" si="164"/>
        <v>-128.58780040204394</v>
      </c>
    </row>
    <row r="1206" spans="2:22" x14ac:dyDescent="0.3">
      <c r="B1206" s="13">
        <v>2023</v>
      </c>
      <c r="C1206" s="13">
        <v>2</v>
      </c>
      <c r="D1206" s="13">
        <v>17</v>
      </c>
      <c r="E1206" s="83" t="s">
        <v>147</v>
      </c>
      <c r="F1206" s="13">
        <v>6</v>
      </c>
      <c r="G1206" s="13">
        <v>15</v>
      </c>
      <c r="H1206" s="13" t="s">
        <v>70</v>
      </c>
      <c r="I1206" s="13" t="s">
        <v>54</v>
      </c>
      <c r="J1206" s="13"/>
      <c r="K1206" s="13" t="s">
        <v>28</v>
      </c>
      <c r="L1206" s="12">
        <f t="shared" ca="1" si="157"/>
        <v>1.3610509518248939</v>
      </c>
      <c r="M1206" s="101">
        <f t="shared" ca="1" si="158"/>
        <v>4.3090873134776143E-2</v>
      </c>
      <c r="N1206" s="101">
        <f t="shared" ca="1" si="165"/>
        <v>68.760030380795072</v>
      </c>
      <c r="O1206" s="101">
        <f t="shared" ca="1" si="159"/>
        <v>4.3090873134776143E-2</v>
      </c>
      <c r="Q1206" s="12">
        <f t="shared" ca="1" si="160"/>
        <v>5.6000000000000005</v>
      </c>
      <c r="R1206" s="101">
        <f t="shared" ca="1" si="161"/>
        <v>0.35882703692802276</v>
      </c>
      <c r="S1206" s="13"/>
      <c r="T1206" s="101">
        <f t="shared" ca="1" si="162"/>
        <v>0</v>
      </c>
      <c r="U1206" s="101">
        <f t="shared" si="163"/>
        <v>0</v>
      </c>
      <c r="V1206" s="101">
        <f t="shared" ca="1" si="164"/>
        <v>-129.30545447590001</v>
      </c>
    </row>
    <row r="1207" spans="2:22" x14ac:dyDescent="0.3">
      <c r="B1207" s="13">
        <v>2023</v>
      </c>
      <c r="C1207" s="13">
        <v>2</v>
      </c>
      <c r="D1207" s="13">
        <v>17</v>
      </c>
      <c r="E1207" s="83" t="s">
        <v>147</v>
      </c>
      <c r="F1207" s="13">
        <v>6</v>
      </c>
      <c r="G1207" s="13">
        <v>16</v>
      </c>
      <c r="H1207" s="13" t="s">
        <v>71</v>
      </c>
      <c r="I1207" s="13" t="s">
        <v>54</v>
      </c>
      <c r="J1207" s="13"/>
      <c r="K1207" s="13" t="s">
        <v>28</v>
      </c>
      <c r="L1207" s="12">
        <f t="shared" ca="1" si="157"/>
        <v>1.289067500149172</v>
      </c>
      <c r="M1207" s="101">
        <f t="shared" ca="1" si="158"/>
        <v>0.11229066993799439</v>
      </c>
      <c r="N1207" s="101">
        <f t="shared" ca="1" si="165"/>
        <v>69.014513789782853</v>
      </c>
      <c r="O1207" s="101">
        <f t="shared" ca="1" si="159"/>
        <v>0.36332367491704415</v>
      </c>
      <c r="Q1207" s="12">
        <f t="shared" ca="1" si="160"/>
        <v>3.597707836670538</v>
      </c>
      <c r="R1207" s="101">
        <f t="shared" ca="1" si="161"/>
        <v>0.19542640448653364</v>
      </c>
      <c r="S1207" s="13"/>
      <c r="T1207" s="101">
        <f t="shared" ca="1" si="162"/>
        <v>0</v>
      </c>
      <c r="U1207" s="101">
        <f t="shared" ca="1" si="163"/>
        <v>0.25448340898778238</v>
      </c>
      <c r="V1207" s="101">
        <f t="shared" ca="1" si="164"/>
        <v>-129.44182387588529</v>
      </c>
    </row>
    <row r="1208" spans="2:22" x14ac:dyDescent="0.3">
      <c r="B1208" s="13">
        <v>2023</v>
      </c>
      <c r="C1208" s="13">
        <v>2</v>
      </c>
      <c r="D1208" s="13">
        <v>17</v>
      </c>
      <c r="E1208" s="83" t="s">
        <v>147</v>
      </c>
      <c r="F1208" s="13">
        <v>6</v>
      </c>
      <c r="G1208" s="13">
        <v>17</v>
      </c>
      <c r="H1208" s="13" t="s">
        <v>71</v>
      </c>
      <c r="I1208" s="13" t="s">
        <v>54</v>
      </c>
      <c r="J1208" s="13"/>
      <c r="K1208" s="13" t="s">
        <v>28</v>
      </c>
      <c r="L1208" s="12">
        <f t="shared" ca="1" si="157"/>
        <v>1.5286246609299958</v>
      </c>
      <c r="M1208" s="101">
        <f t="shared" ca="1" si="158"/>
        <v>0.13315849421361195</v>
      </c>
      <c r="N1208" s="101">
        <f t="shared" ca="1" si="165"/>
        <v>69.316289774928123</v>
      </c>
      <c r="O1208" s="101">
        <f t="shared" ca="1" si="159"/>
        <v>0.43084286068311933</v>
      </c>
      <c r="Q1208" s="12">
        <f t="shared" ca="1" si="160"/>
        <v>5.6000000000000005</v>
      </c>
      <c r="R1208" s="101">
        <f t="shared" ca="1" si="161"/>
        <v>0.34464192245227593</v>
      </c>
      <c r="S1208" s="13"/>
      <c r="T1208" s="101">
        <f t="shared" ca="1" si="162"/>
        <v>0</v>
      </c>
      <c r="U1208" s="101">
        <f t="shared" ca="1" si="163"/>
        <v>0.30177598514526333</v>
      </c>
      <c r="V1208" s="101">
        <f t="shared" ca="1" si="164"/>
        <v>-129.82933173564456</v>
      </c>
    </row>
    <row r="1209" spans="2:22" x14ac:dyDescent="0.3">
      <c r="B1209" s="13">
        <v>2023</v>
      </c>
      <c r="C1209" s="13">
        <v>2</v>
      </c>
      <c r="D1209" s="13">
        <v>17</v>
      </c>
      <c r="E1209" s="83" t="s">
        <v>147</v>
      </c>
      <c r="F1209" s="13">
        <v>6</v>
      </c>
      <c r="G1209" s="13">
        <v>18</v>
      </c>
      <c r="H1209" s="13" t="s">
        <v>71</v>
      </c>
      <c r="I1209" s="13" t="s">
        <v>54</v>
      </c>
      <c r="J1209" s="13"/>
      <c r="K1209" s="13" t="s">
        <v>28</v>
      </c>
      <c r="L1209" s="12">
        <f t="shared" ca="1" si="157"/>
        <v>1.5925021261873971</v>
      </c>
      <c r="M1209" s="101">
        <f t="shared" ca="1" si="158"/>
        <v>0.13872286021218416</v>
      </c>
      <c r="N1209" s="101">
        <f t="shared" ca="1" si="165"/>
        <v>69.630676236339625</v>
      </c>
      <c r="O1209" s="101">
        <f t="shared" ca="1" si="159"/>
        <v>0.44884672426591782</v>
      </c>
      <c r="Q1209" s="12">
        <f t="shared" ca="1" si="160"/>
        <v>5.6000000000000005</v>
      </c>
      <c r="R1209" s="101">
        <f t="shared" ca="1" si="161"/>
        <v>0.33923469501823689</v>
      </c>
      <c r="S1209" s="13"/>
      <c r="T1209" s="101">
        <f t="shared" ca="1" si="162"/>
        <v>0</v>
      </c>
      <c r="U1209" s="101">
        <f t="shared" ca="1" si="163"/>
        <v>0.31438646141149534</v>
      </c>
      <c r="V1209" s="101">
        <f t="shared" ca="1" si="164"/>
        <v>-130.19341466426954</v>
      </c>
    </row>
    <row r="1210" spans="2:22" x14ac:dyDescent="0.3">
      <c r="B1210" s="13">
        <v>2023</v>
      </c>
      <c r="C1210" s="13">
        <v>2</v>
      </c>
      <c r="D1210" s="13">
        <v>17</v>
      </c>
      <c r="E1210" s="83" t="s">
        <v>147</v>
      </c>
      <c r="F1210" s="13">
        <v>6</v>
      </c>
      <c r="G1210" s="13">
        <v>19</v>
      </c>
      <c r="H1210" s="13" t="s">
        <v>71</v>
      </c>
      <c r="I1210" s="13" t="s">
        <v>54</v>
      </c>
      <c r="J1210" s="13"/>
      <c r="K1210" s="13" t="s">
        <v>28</v>
      </c>
      <c r="L1210" s="12">
        <f t="shared" ca="1" si="157"/>
        <v>1.2836500112448084</v>
      </c>
      <c r="M1210" s="101">
        <f t="shared" ca="1" si="158"/>
        <v>0.11181875247953527</v>
      </c>
      <c r="N1210" s="101">
        <f t="shared" ca="1" si="165"/>
        <v>69.884090142726208</v>
      </c>
      <c r="O1210" s="101">
        <f t="shared" ca="1" si="159"/>
        <v>0.36179675566934921</v>
      </c>
      <c r="Q1210" s="12">
        <f t="shared" ca="1" si="160"/>
        <v>0</v>
      </c>
      <c r="R1210" s="101">
        <f t="shared" ca="1" si="161"/>
        <v>0</v>
      </c>
      <c r="S1210" s="13"/>
      <c r="T1210" s="101">
        <f t="shared" ca="1" si="162"/>
        <v>0.11181875247953527</v>
      </c>
      <c r="U1210" s="101">
        <f t="shared" ca="1" si="163"/>
        <v>0.25341390638657929</v>
      </c>
      <c r="V1210" s="101">
        <f t="shared" ca="1" si="164"/>
        <v>-129.82818200540342</v>
      </c>
    </row>
    <row r="1211" spans="2:22" x14ac:dyDescent="0.3">
      <c r="B1211" s="13">
        <v>2023</v>
      </c>
      <c r="C1211" s="13">
        <v>2</v>
      </c>
      <c r="D1211" s="13">
        <v>17</v>
      </c>
      <c r="E1211" s="83" t="s">
        <v>147</v>
      </c>
      <c r="F1211" s="13">
        <v>6</v>
      </c>
      <c r="G1211" s="13">
        <v>20</v>
      </c>
      <c r="H1211" s="13" t="s">
        <v>69</v>
      </c>
      <c r="I1211" s="13" t="s">
        <v>54</v>
      </c>
      <c r="J1211" s="13"/>
      <c r="K1211" s="13" t="s">
        <v>28</v>
      </c>
      <c r="L1211" s="12">
        <f t="shared" ca="1" si="157"/>
        <v>1.2761259933929801</v>
      </c>
      <c r="M1211" s="101">
        <f t="shared" ca="1" si="158"/>
        <v>6.7213556072008268E-2</v>
      </c>
      <c r="N1211" s="101">
        <f t="shared" ca="1" si="165"/>
        <v>69.884090142726208</v>
      </c>
      <c r="O1211" s="101">
        <f t="shared" ca="1" si="159"/>
        <v>0.13769399468710256</v>
      </c>
      <c r="Q1211" s="12">
        <f t="shared" ca="1" si="160"/>
        <v>0</v>
      </c>
      <c r="R1211" s="101">
        <f t="shared" ca="1" si="161"/>
        <v>0</v>
      </c>
      <c r="S1211" s="13"/>
      <c r="T1211" s="101">
        <f t="shared" ca="1" si="162"/>
        <v>6.7213556072008268E-2</v>
      </c>
      <c r="U1211" s="101">
        <f t="shared" si="163"/>
        <v>0</v>
      </c>
      <c r="V1211" s="101">
        <f t="shared" ca="1" si="164"/>
        <v>-129.76096844933141</v>
      </c>
    </row>
    <row r="1212" spans="2:22" x14ac:dyDescent="0.3">
      <c r="B1212" s="13">
        <v>2023</v>
      </c>
      <c r="C1212" s="13">
        <v>2</v>
      </c>
      <c r="D1212" s="13">
        <v>17</v>
      </c>
      <c r="E1212" s="83" t="s">
        <v>147</v>
      </c>
      <c r="F1212" s="13">
        <v>6</v>
      </c>
      <c r="G1212" s="13">
        <v>21</v>
      </c>
      <c r="H1212" s="13" t="s">
        <v>69</v>
      </c>
      <c r="I1212" s="13" t="s">
        <v>54</v>
      </c>
      <c r="J1212" s="13"/>
      <c r="K1212" s="13" t="s">
        <v>28</v>
      </c>
      <c r="L1212" s="12">
        <f t="shared" ca="1" si="157"/>
        <v>1.6016611967355761</v>
      </c>
      <c r="M1212" s="101">
        <f t="shared" ca="1" si="158"/>
        <v>8.4359495232062792E-2</v>
      </c>
      <c r="N1212" s="101">
        <f t="shared" ca="1" si="165"/>
        <v>69.884090142726208</v>
      </c>
      <c r="O1212" s="101">
        <f t="shared" ca="1" si="159"/>
        <v>0.17281924312776864</v>
      </c>
      <c r="Q1212" s="12">
        <f t="shared" ca="1" si="160"/>
        <v>0</v>
      </c>
      <c r="R1212" s="101">
        <f t="shared" ca="1" si="161"/>
        <v>0</v>
      </c>
      <c r="S1212" s="13"/>
      <c r="T1212" s="101">
        <f t="shared" ca="1" si="162"/>
        <v>8.4359495232062792E-2</v>
      </c>
      <c r="U1212" s="101">
        <f t="shared" si="163"/>
        <v>0</v>
      </c>
      <c r="V1212" s="101">
        <f t="shared" ca="1" si="164"/>
        <v>-129.67660895409935</v>
      </c>
    </row>
    <row r="1213" spans="2:22" x14ac:dyDescent="0.3">
      <c r="B1213" s="13">
        <v>2023</v>
      </c>
      <c r="C1213" s="13">
        <v>2</v>
      </c>
      <c r="D1213" s="13">
        <v>17</v>
      </c>
      <c r="E1213" s="83" t="s">
        <v>147</v>
      </c>
      <c r="F1213" s="13">
        <v>6</v>
      </c>
      <c r="G1213" s="13">
        <v>22</v>
      </c>
      <c r="H1213" s="13" t="s">
        <v>69</v>
      </c>
      <c r="I1213" s="13" t="s">
        <v>54</v>
      </c>
      <c r="J1213" s="13"/>
      <c r="K1213" s="13" t="s">
        <v>28</v>
      </c>
      <c r="L1213" s="12">
        <f t="shared" ca="1" si="157"/>
        <v>1.6809781347153592</v>
      </c>
      <c r="M1213" s="101">
        <f t="shared" ca="1" si="158"/>
        <v>8.8537118355457967E-2</v>
      </c>
      <c r="N1213" s="101">
        <f t="shared" ca="1" si="165"/>
        <v>69.884090142726208</v>
      </c>
      <c r="O1213" s="101">
        <f t="shared" ca="1" si="159"/>
        <v>0.18137754073578724</v>
      </c>
      <c r="Q1213" s="12">
        <f t="shared" ca="1" si="160"/>
        <v>0</v>
      </c>
      <c r="R1213" s="101">
        <f t="shared" ca="1" si="161"/>
        <v>0</v>
      </c>
      <c r="S1213" s="13"/>
      <c r="T1213" s="101">
        <f t="shared" ca="1" si="162"/>
        <v>8.8537118355457967E-2</v>
      </c>
      <c r="U1213" s="101">
        <f t="shared" si="163"/>
        <v>0</v>
      </c>
      <c r="V1213" s="101">
        <f t="shared" ca="1" si="164"/>
        <v>-129.5880718357439</v>
      </c>
    </row>
    <row r="1214" spans="2:22" x14ac:dyDescent="0.3">
      <c r="B1214" s="13">
        <v>2023</v>
      </c>
      <c r="C1214" s="13">
        <v>2</v>
      </c>
      <c r="D1214" s="13">
        <v>17</v>
      </c>
      <c r="E1214" s="83" t="s">
        <v>147</v>
      </c>
      <c r="F1214" s="13">
        <v>6</v>
      </c>
      <c r="G1214" s="13">
        <v>23</v>
      </c>
      <c r="H1214" s="13" t="s">
        <v>69</v>
      </c>
      <c r="I1214" s="13" t="s">
        <v>54</v>
      </c>
      <c r="J1214" s="13"/>
      <c r="K1214" s="13" t="s">
        <v>28</v>
      </c>
      <c r="L1214" s="12">
        <f t="shared" ca="1" si="157"/>
        <v>1.7746908698601096</v>
      </c>
      <c r="M1214" s="101">
        <f t="shared" ca="1" si="158"/>
        <v>9.3472968115531976E-2</v>
      </c>
      <c r="N1214" s="101">
        <f t="shared" ca="1" si="165"/>
        <v>69.884090142726208</v>
      </c>
      <c r="O1214" s="101">
        <f t="shared" ca="1" si="159"/>
        <v>0.19148914485790583</v>
      </c>
      <c r="Q1214" s="12">
        <f t="shared" ca="1" si="160"/>
        <v>0</v>
      </c>
      <c r="R1214" s="101">
        <f t="shared" ca="1" si="161"/>
        <v>0</v>
      </c>
      <c r="S1214" s="13"/>
      <c r="T1214" s="101">
        <f t="shared" ca="1" si="162"/>
        <v>9.3472968115531976E-2</v>
      </c>
      <c r="U1214" s="101">
        <f t="shared" si="163"/>
        <v>0</v>
      </c>
      <c r="V1214" s="101">
        <f t="shared" ca="1" si="164"/>
        <v>-129.49459886762838</v>
      </c>
    </row>
    <row r="1215" spans="2:22" x14ac:dyDescent="0.3">
      <c r="B1215" s="13">
        <v>2023</v>
      </c>
      <c r="C1215" s="13">
        <v>2</v>
      </c>
      <c r="D1215" s="13">
        <v>18</v>
      </c>
      <c r="E1215" s="83" t="s">
        <v>148</v>
      </c>
      <c r="F1215" s="13">
        <v>7</v>
      </c>
      <c r="G1215" s="13">
        <v>0</v>
      </c>
      <c r="H1215" s="13" t="s">
        <v>69</v>
      </c>
      <c r="I1215" s="13" t="s">
        <v>54</v>
      </c>
      <c r="J1215" s="13"/>
      <c r="K1215" s="13" t="s">
        <v>28</v>
      </c>
      <c r="L1215" s="12">
        <f t="shared" ca="1" si="157"/>
        <v>1.8569914536699896</v>
      </c>
      <c r="M1215" s="101">
        <f t="shared" ca="1" si="158"/>
        <v>9.7807739864798363E-2</v>
      </c>
      <c r="N1215" s="101">
        <f t="shared" ca="1" si="165"/>
        <v>69.884090142726208</v>
      </c>
      <c r="O1215" s="101">
        <f t="shared" ca="1" si="159"/>
        <v>0.20036937785099188</v>
      </c>
      <c r="Q1215" s="12">
        <f t="shared" ca="1" si="160"/>
        <v>0</v>
      </c>
      <c r="R1215" s="101">
        <f t="shared" ca="1" si="161"/>
        <v>0</v>
      </c>
      <c r="S1215" s="13"/>
      <c r="T1215" s="101">
        <f t="shared" ca="1" si="162"/>
        <v>9.7807739864798363E-2</v>
      </c>
      <c r="U1215" s="101">
        <f t="shared" si="163"/>
        <v>0</v>
      </c>
      <c r="V1215" s="101">
        <f t="shared" ca="1" si="164"/>
        <v>-129.39679112776358</v>
      </c>
    </row>
    <row r="1216" spans="2:22" x14ac:dyDescent="0.3">
      <c r="B1216" s="13">
        <v>2023</v>
      </c>
      <c r="C1216" s="13">
        <v>2</v>
      </c>
      <c r="D1216" s="13">
        <v>18</v>
      </c>
      <c r="E1216" s="83" t="s">
        <v>148</v>
      </c>
      <c r="F1216" s="13">
        <v>7</v>
      </c>
      <c r="G1216" s="13">
        <v>1</v>
      </c>
      <c r="H1216" s="13" t="s">
        <v>69</v>
      </c>
      <c r="I1216" s="13" t="s">
        <v>54</v>
      </c>
      <c r="J1216" s="13"/>
      <c r="K1216" s="13" t="s">
        <v>28</v>
      </c>
      <c r="L1216" s="12">
        <f t="shared" ref="L1216:L1279" ca="1" si="166">IF(K1216="Weekday",_xlfn.NORM.INV(RAND(),VLOOKUP(G1216,$J$5:$N$28,4),VLOOKUP(G1216,$J$5:$N$28,5)),_xlfn.NORM.INV(RAND(),VLOOKUP(G1216,$P$5:$T$28,4),VLOOKUP(G1216,$P$5:$T$28,5)))*VLOOKUP(C1216,$P$32:$R$43,3)</f>
        <v>0.96760055914120435</v>
      </c>
      <c r="M1216" s="101">
        <f t="shared" ref="M1216:M1279" ca="1" si="167">IF(I1216="Winter",VLOOKUP(G1216,$J$40:$L$43,3),VLOOKUP(G1216,$J$40:$L$43,2))*L1216</f>
        <v>5.0963521449967235E-2</v>
      </c>
      <c r="N1216" s="101">
        <f t="shared" ca="1" si="165"/>
        <v>69.884090142726208</v>
      </c>
      <c r="O1216" s="101">
        <f t="shared" ref="O1216:O1279" ca="1" si="168">IF(I1216="Winter",VLOOKUP(G1216,$J$46:$L$49,3),VLOOKUP(G1216,$J$46:$L$49,2))*L1216</f>
        <v>0.10440410033133594</v>
      </c>
      <c r="Q1216" s="12">
        <f t="shared" ref="Q1216:Q1279" ca="1" si="169">MIN(MAX(AND(IF(G1216&gt;=VLOOKUP(C1216,$O$46:$T$57,5),1,0),IF(G1216&lt;=VLOOKUP(C1216,$O$46:$T$57,6),1,0))*$G$50*_xlfn.NORM.INV(RAND(),VLOOKUP(C1216,$B$4:$F$15,4),VLOOKUP(C1216,$B$4:$F$15,4)),0),0.2)*$G$51</f>
        <v>0</v>
      </c>
      <c r="R1216" s="101">
        <f t="shared" ref="R1216:R1279" ca="1" si="170">MAX(Q1216-L1216,0)*$G$52</f>
        <v>0</v>
      </c>
      <c r="S1216" s="13"/>
      <c r="T1216" s="101">
        <f t="shared" ref="T1216:T1279" ca="1" si="171">MAX(L1216-Q1216,0)*IF(I1216="Winter",VLOOKUP(G1216,$J$40:$L$43,3),VLOOKUP(G1216,$J$40:$L$43,2))</f>
        <v>5.0963521449967235E-2</v>
      </c>
      <c r="U1216" s="101">
        <f t="shared" si="163"/>
        <v>0</v>
      </c>
      <c r="V1216" s="101">
        <f t="shared" ca="1" si="164"/>
        <v>-129.34582760631361</v>
      </c>
    </row>
    <row r="1217" spans="2:22" x14ac:dyDescent="0.3">
      <c r="B1217" s="13">
        <v>2023</v>
      </c>
      <c r="C1217" s="13">
        <v>2</v>
      </c>
      <c r="D1217" s="13">
        <v>18</v>
      </c>
      <c r="E1217" s="83" t="s">
        <v>148</v>
      </c>
      <c r="F1217" s="13">
        <v>7</v>
      </c>
      <c r="G1217" s="13">
        <v>2</v>
      </c>
      <c r="H1217" s="13" t="s">
        <v>69</v>
      </c>
      <c r="I1217" s="13" t="s">
        <v>54</v>
      </c>
      <c r="J1217" s="13"/>
      <c r="K1217" s="13" t="s">
        <v>28</v>
      </c>
      <c r="L1217" s="12">
        <f t="shared" ca="1" si="166"/>
        <v>0.85743133909416414</v>
      </c>
      <c r="M1217" s="101">
        <f t="shared" ca="1" si="167"/>
        <v>4.5160908630089626E-2</v>
      </c>
      <c r="N1217" s="101">
        <f t="shared" ca="1" si="165"/>
        <v>69.884090142726208</v>
      </c>
      <c r="O1217" s="101">
        <f t="shared" ca="1" si="168"/>
        <v>9.251684148826031E-2</v>
      </c>
      <c r="Q1217" s="12">
        <f t="shared" ca="1" si="169"/>
        <v>0</v>
      </c>
      <c r="R1217" s="101">
        <f t="shared" ca="1" si="170"/>
        <v>0</v>
      </c>
      <c r="S1217" s="13"/>
      <c r="T1217" s="101">
        <f t="shared" ca="1" si="171"/>
        <v>4.5160908630089626E-2</v>
      </c>
      <c r="U1217" s="101">
        <f t="shared" ref="U1217:U1280" si="172">IF(H1217="On-Peak",IF(I1217="Winter",((L1217*$D$48)/60),((L1217*$D$47)/60)),0)</f>
        <v>0</v>
      </c>
      <c r="V1217" s="101">
        <f t="shared" ref="V1217:V1280" ca="1" si="173">V1216+MAX(T1217-R1217,0)-MAX(R1217-T1217,0)+MAX(U1217-R1217,0)-MAX(R1217-U1217,0)</f>
        <v>-129.30066669768351</v>
      </c>
    </row>
    <row r="1218" spans="2:22" x14ac:dyDescent="0.3">
      <c r="B1218" s="13">
        <v>2023</v>
      </c>
      <c r="C1218" s="13">
        <v>2</v>
      </c>
      <c r="D1218" s="13">
        <v>18</v>
      </c>
      <c r="E1218" s="83" t="s">
        <v>148</v>
      </c>
      <c r="F1218" s="13">
        <v>7</v>
      </c>
      <c r="G1218" s="13">
        <v>3</v>
      </c>
      <c r="H1218" s="13" t="s">
        <v>69</v>
      </c>
      <c r="I1218" s="13" t="s">
        <v>54</v>
      </c>
      <c r="J1218" s="13"/>
      <c r="K1218" s="13" t="s">
        <v>28</v>
      </c>
      <c r="L1218" s="12">
        <f t="shared" ca="1" si="166"/>
        <v>0.8578188589549649</v>
      </c>
      <c r="M1218" s="101">
        <f t="shared" ca="1" si="167"/>
        <v>4.5181319301158006E-2</v>
      </c>
      <c r="N1218" s="101">
        <f t="shared" ca="1" si="165"/>
        <v>69.884090142726208</v>
      </c>
      <c r="O1218" s="101">
        <f t="shared" ca="1" si="168"/>
        <v>9.2558654881240709E-2</v>
      </c>
      <c r="Q1218" s="12">
        <f t="shared" ca="1" si="169"/>
        <v>0</v>
      </c>
      <c r="R1218" s="101">
        <f t="shared" ca="1" si="170"/>
        <v>0</v>
      </c>
      <c r="S1218" s="13"/>
      <c r="T1218" s="101">
        <f t="shared" ca="1" si="171"/>
        <v>4.5181319301158006E-2</v>
      </c>
      <c r="U1218" s="101">
        <f t="shared" si="172"/>
        <v>0</v>
      </c>
      <c r="V1218" s="101">
        <f t="shared" ca="1" si="173"/>
        <v>-129.25548537838236</v>
      </c>
    </row>
    <row r="1219" spans="2:22" x14ac:dyDescent="0.3">
      <c r="B1219" s="13">
        <v>2023</v>
      </c>
      <c r="C1219" s="13">
        <v>2</v>
      </c>
      <c r="D1219" s="13">
        <v>18</v>
      </c>
      <c r="E1219" s="83" t="s">
        <v>148</v>
      </c>
      <c r="F1219" s="13">
        <v>7</v>
      </c>
      <c r="G1219" s="13">
        <v>4</v>
      </c>
      <c r="H1219" s="13" t="s">
        <v>69</v>
      </c>
      <c r="I1219" s="13" t="s">
        <v>54</v>
      </c>
      <c r="J1219" s="13"/>
      <c r="K1219" s="13" t="s">
        <v>28</v>
      </c>
      <c r="L1219" s="12">
        <f t="shared" ca="1" si="166"/>
        <v>0.75698008034330522</v>
      </c>
      <c r="M1219" s="101">
        <f t="shared" ca="1" si="167"/>
        <v>3.9870140831681888E-2</v>
      </c>
      <c r="N1219" s="101">
        <f t="shared" ca="1" si="165"/>
        <v>69.884090142726208</v>
      </c>
      <c r="O1219" s="101">
        <f t="shared" ca="1" si="168"/>
        <v>8.1678150669042632E-2</v>
      </c>
      <c r="Q1219" s="12">
        <f t="shared" ca="1" si="169"/>
        <v>0</v>
      </c>
      <c r="R1219" s="101">
        <f t="shared" ca="1" si="170"/>
        <v>0</v>
      </c>
      <c r="S1219" s="13"/>
      <c r="T1219" s="101">
        <f t="shared" ca="1" si="171"/>
        <v>3.9870140831681888E-2</v>
      </c>
      <c r="U1219" s="101">
        <f t="shared" si="172"/>
        <v>0</v>
      </c>
      <c r="V1219" s="101">
        <f t="shared" ca="1" si="173"/>
        <v>-129.21561523755068</v>
      </c>
    </row>
    <row r="1220" spans="2:22" x14ac:dyDescent="0.3">
      <c r="B1220" s="13">
        <v>2023</v>
      </c>
      <c r="C1220" s="13">
        <v>2</v>
      </c>
      <c r="D1220" s="13">
        <v>18</v>
      </c>
      <c r="E1220" s="83" t="s">
        <v>148</v>
      </c>
      <c r="F1220" s="13">
        <v>7</v>
      </c>
      <c r="G1220" s="13">
        <v>5</v>
      </c>
      <c r="H1220" s="13" t="s">
        <v>69</v>
      </c>
      <c r="I1220" s="13" t="s">
        <v>54</v>
      </c>
      <c r="J1220" s="13"/>
      <c r="K1220" s="13" t="s">
        <v>28</v>
      </c>
      <c r="L1220" s="12">
        <f t="shared" ca="1" si="166"/>
        <v>0.92278724527903033</v>
      </c>
      <c r="M1220" s="101">
        <f t="shared" ca="1" si="167"/>
        <v>4.8603204208846527E-2</v>
      </c>
      <c r="N1220" s="101">
        <f t="shared" ca="1" si="165"/>
        <v>69.884090142726208</v>
      </c>
      <c r="O1220" s="101">
        <f t="shared" ca="1" si="168"/>
        <v>9.956874376560737E-2</v>
      </c>
      <c r="Q1220" s="12">
        <f t="shared" ca="1" si="169"/>
        <v>0</v>
      </c>
      <c r="R1220" s="101">
        <f t="shared" ca="1" si="170"/>
        <v>0</v>
      </c>
      <c r="S1220" s="13"/>
      <c r="T1220" s="101">
        <f t="shared" ca="1" si="171"/>
        <v>4.8603204208846527E-2</v>
      </c>
      <c r="U1220" s="101">
        <f t="shared" si="172"/>
        <v>0</v>
      </c>
      <c r="V1220" s="101">
        <f t="shared" ca="1" si="173"/>
        <v>-129.16701203334182</v>
      </c>
    </row>
    <row r="1221" spans="2:22" x14ac:dyDescent="0.3">
      <c r="B1221" s="13">
        <v>2023</v>
      </c>
      <c r="C1221" s="13">
        <v>2</v>
      </c>
      <c r="D1221" s="13">
        <v>18</v>
      </c>
      <c r="E1221" s="83" t="s">
        <v>148</v>
      </c>
      <c r="F1221" s="13">
        <v>7</v>
      </c>
      <c r="G1221" s="13">
        <v>6</v>
      </c>
      <c r="H1221" s="13" t="s">
        <v>69</v>
      </c>
      <c r="I1221" s="13" t="s">
        <v>54</v>
      </c>
      <c r="J1221" s="13"/>
      <c r="K1221" s="13" t="s">
        <v>28</v>
      </c>
      <c r="L1221" s="12">
        <f t="shared" ca="1" si="166"/>
        <v>0.76892674710187514</v>
      </c>
      <c r="M1221" s="101">
        <f t="shared" ca="1" si="167"/>
        <v>4.0499371769855762E-2</v>
      </c>
      <c r="N1221" s="101">
        <f t="shared" ca="1" si="165"/>
        <v>69.884090142726208</v>
      </c>
      <c r="O1221" s="101">
        <f t="shared" ca="1" si="168"/>
        <v>8.2967196012292327E-2</v>
      </c>
      <c r="Q1221" s="12">
        <f t="shared" ca="1" si="169"/>
        <v>0</v>
      </c>
      <c r="R1221" s="101">
        <f t="shared" ca="1" si="170"/>
        <v>0</v>
      </c>
      <c r="S1221" s="13"/>
      <c r="T1221" s="101">
        <f t="shared" ca="1" si="171"/>
        <v>4.0499371769855762E-2</v>
      </c>
      <c r="U1221" s="101">
        <f t="shared" si="172"/>
        <v>0</v>
      </c>
      <c r="V1221" s="101">
        <f t="shared" ca="1" si="173"/>
        <v>-129.12651266157195</v>
      </c>
    </row>
    <row r="1222" spans="2:22" x14ac:dyDescent="0.3">
      <c r="B1222" s="13">
        <v>2023</v>
      </c>
      <c r="C1222" s="13">
        <v>2</v>
      </c>
      <c r="D1222" s="13">
        <v>18</v>
      </c>
      <c r="E1222" s="83" t="s">
        <v>148</v>
      </c>
      <c r="F1222" s="13">
        <v>7</v>
      </c>
      <c r="G1222" s="13">
        <v>7</v>
      </c>
      <c r="H1222" s="13" t="s">
        <v>69</v>
      </c>
      <c r="I1222" s="13" t="s">
        <v>54</v>
      </c>
      <c r="J1222" s="13"/>
      <c r="K1222" s="13" t="s">
        <v>28</v>
      </c>
      <c r="L1222" s="12">
        <f t="shared" ca="1" si="166"/>
        <v>0.93267516317186716</v>
      </c>
      <c r="M1222" s="101">
        <f t="shared" ca="1" si="167"/>
        <v>4.9124000844262244E-2</v>
      </c>
      <c r="N1222" s="101">
        <f t="shared" ca="1" si="165"/>
        <v>69.884090142726208</v>
      </c>
      <c r="O1222" s="101">
        <f t="shared" ca="1" si="168"/>
        <v>0.10063565010624446</v>
      </c>
      <c r="Q1222" s="12">
        <f t="shared" ca="1" si="169"/>
        <v>2.6630298433412216</v>
      </c>
      <c r="R1222" s="101">
        <f t="shared" ca="1" si="170"/>
        <v>0.14647452367633584</v>
      </c>
      <c r="S1222" s="13"/>
      <c r="T1222" s="101">
        <f t="shared" ca="1" si="171"/>
        <v>0</v>
      </c>
      <c r="U1222" s="101">
        <f t="shared" si="172"/>
        <v>0</v>
      </c>
      <c r="V1222" s="101">
        <f t="shared" ca="1" si="173"/>
        <v>-129.41946170892464</v>
      </c>
    </row>
    <row r="1223" spans="2:22" x14ac:dyDescent="0.3">
      <c r="B1223" s="13">
        <v>2023</v>
      </c>
      <c r="C1223" s="13">
        <v>2</v>
      </c>
      <c r="D1223" s="13">
        <v>18</v>
      </c>
      <c r="E1223" s="83" t="s">
        <v>148</v>
      </c>
      <c r="F1223" s="13">
        <v>7</v>
      </c>
      <c r="G1223" s="13">
        <v>8</v>
      </c>
      <c r="H1223" s="13" t="s">
        <v>69</v>
      </c>
      <c r="I1223" s="13" t="s">
        <v>54</v>
      </c>
      <c r="J1223" s="13"/>
      <c r="K1223" s="13" t="s">
        <v>28</v>
      </c>
      <c r="L1223" s="12">
        <f t="shared" ca="1" si="166"/>
        <v>1.428648537500774</v>
      </c>
      <c r="M1223" s="101">
        <f t="shared" ca="1" si="167"/>
        <v>7.5246918470165763E-2</v>
      </c>
      <c r="N1223" s="101">
        <f t="shared" ca="1" si="165"/>
        <v>69.884090142726208</v>
      </c>
      <c r="O1223" s="101">
        <f t="shared" ca="1" si="168"/>
        <v>0.15415117719633351</v>
      </c>
      <c r="Q1223" s="12">
        <f t="shared" ca="1" si="169"/>
        <v>0</v>
      </c>
      <c r="R1223" s="101">
        <f t="shared" ca="1" si="170"/>
        <v>0</v>
      </c>
      <c r="S1223" s="13"/>
      <c r="T1223" s="101">
        <f t="shared" ca="1" si="171"/>
        <v>7.5246918470165763E-2</v>
      </c>
      <c r="U1223" s="101">
        <f t="shared" si="172"/>
        <v>0</v>
      </c>
      <c r="V1223" s="101">
        <f t="shared" ca="1" si="173"/>
        <v>-129.34421479045449</v>
      </c>
    </row>
    <row r="1224" spans="2:22" x14ac:dyDescent="0.3">
      <c r="B1224" s="13">
        <v>2023</v>
      </c>
      <c r="C1224" s="13">
        <v>2</v>
      </c>
      <c r="D1224" s="13">
        <v>18</v>
      </c>
      <c r="E1224" s="83" t="s">
        <v>148</v>
      </c>
      <c r="F1224" s="13">
        <v>7</v>
      </c>
      <c r="G1224" s="13">
        <v>9</v>
      </c>
      <c r="H1224" s="13" t="s">
        <v>69</v>
      </c>
      <c r="I1224" s="13" t="s">
        <v>54</v>
      </c>
      <c r="J1224" s="13"/>
      <c r="K1224" s="13" t="s">
        <v>28</v>
      </c>
      <c r="L1224" s="12">
        <f t="shared" ca="1" si="166"/>
        <v>1.2725536938975683</v>
      </c>
      <c r="M1224" s="101">
        <f t="shared" ca="1" si="167"/>
        <v>6.702540305758492E-2</v>
      </c>
      <c r="N1224" s="101">
        <f t="shared" ca="1" si="165"/>
        <v>69.884090142726208</v>
      </c>
      <c r="O1224" s="101">
        <f t="shared" ca="1" si="168"/>
        <v>0.13730854357154762</v>
      </c>
      <c r="Q1224" s="12">
        <f t="shared" ca="1" si="169"/>
        <v>5.6000000000000005</v>
      </c>
      <c r="R1224" s="101">
        <f t="shared" ca="1" si="170"/>
        <v>0.36631832981157092</v>
      </c>
      <c r="S1224" s="13"/>
      <c r="T1224" s="101">
        <f t="shared" ca="1" si="171"/>
        <v>0</v>
      </c>
      <c r="U1224" s="101">
        <f t="shared" si="172"/>
        <v>0</v>
      </c>
      <c r="V1224" s="101">
        <f t="shared" ca="1" si="173"/>
        <v>-130.07685145007764</v>
      </c>
    </row>
    <row r="1225" spans="2:22" x14ac:dyDescent="0.3">
      <c r="B1225" s="13">
        <v>2023</v>
      </c>
      <c r="C1225" s="13">
        <v>2</v>
      </c>
      <c r="D1225" s="13">
        <v>18</v>
      </c>
      <c r="E1225" s="83" t="s">
        <v>148</v>
      </c>
      <c r="F1225" s="13">
        <v>7</v>
      </c>
      <c r="G1225" s="13">
        <v>10</v>
      </c>
      <c r="H1225" s="13" t="s">
        <v>70</v>
      </c>
      <c r="I1225" s="13" t="s">
        <v>54</v>
      </c>
      <c r="J1225" s="13"/>
      <c r="K1225" s="13" t="s">
        <v>28</v>
      </c>
      <c r="L1225" s="12">
        <f t="shared" ca="1" si="166"/>
        <v>1.5430399786009177</v>
      </c>
      <c r="M1225" s="101">
        <f t="shared" ca="1" si="167"/>
        <v>4.8852645722505056E-2</v>
      </c>
      <c r="N1225" s="101">
        <f t="shared" ca="1" si="165"/>
        <v>69.884090142726208</v>
      </c>
      <c r="O1225" s="101">
        <f t="shared" ca="1" si="168"/>
        <v>4.8852645722505056E-2</v>
      </c>
      <c r="Q1225" s="12">
        <f t="shared" ca="1" si="169"/>
        <v>0</v>
      </c>
      <c r="R1225" s="101">
        <f t="shared" ca="1" si="170"/>
        <v>0</v>
      </c>
      <c r="S1225" s="13"/>
      <c r="T1225" s="101">
        <f t="shared" ca="1" si="171"/>
        <v>4.8852645722505056E-2</v>
      </c>
      <c r="U1225" s="101">
        <f t="shared" si="172"/>
        <v>0</v>
      </c>
      <c r="V1225" s="101">
        <f t="shared" ca="1" si="173"/>
        <v>-130.02799880435512</v>
      </c>
    </row>
    <row r="1226" spans="2:22" x14ac:dyDescent="0.3">
      <c r="B1226" s="13">
        <v>2023</v>
      </c>
      <c r="C1226" s="13">
        <v>2</v>
      </c>
      <c r="D1226" s="13">
        <v>18</v>
      </c>
      <c r="E1226" s="83" t="s">
        <v>148</v>
      </c>
      <c r="F1226" s="13">
        <v>7</v>
      </c>
      <c r="G1226" s="13">
        <v>11</v>
      </c>
      <c r="H1226" s="13" t="s">
        <v>70</v>
      </c>
      <c r="I1226" s="13" t="s">
        <v>54</v>
      </c>
      <c r="J1226" s="13"/>
      <c r="K1226" s="13" t="s">
        <v>28</v>
      </c>
      <c r="L1226" s="12">
        <f t="shared" ca="1" si="166"/>
        <v>0.93979448696978496</v>
      </c>
      <c r="M1226" s="101">
        <f t="shared" ca="1" si="167"/>
        <v>2.9753893457463394E-2</v>
      </c>
      <c r="N1226" s="101">
        <f t="shared" ca="1" si="165"/>
        <v>69.884090142726208</v>
      </c>
      <c r="O1226" s="101">
        <f t="shared" ca="1" si="168"/>
        <v>2.9753893457463394E-2</v>
      </c>
      <c r="Q1226" s="12">
        <f t="shared" ca="1" si="169"/>
        <v>5.6000000000000005</v>
      </c>
      <c r="R1226" s="101">
        <f t="shared" ca="1" si="170"/>
        <v>0.39448639667800772</v>
      </c>
      <c r="S1226" s="13"/>
      <c r="T1226" s="101">
        <f t="shared" ca="1" si="171"/>
        <v>0</v>
      </c>
      <c r="U1226" s="101">
        <f t="shared" si="172"/>
        <v>0</v>
      </c>
      <c r="V1226" s="101">
        <f t="shared" ca="1" si="173"/>
        <v>-130.81697159771116</v>
      </c>
    </row>
    <row r="1227" spans="2:22" x14ac:dyDescent="0.3">
      <c r="B1227" s="13">
        <v>2023</v>
      </c>
      <c r="C1227" s="13">
        <v>2</v>
      </c>
      <c r="D1227" s="13">
        <v>18</v>
      </c>
      <c r="E1227" s="83" t="s">
        <v>148</v>
      </c>
      <c r="F1227" s="13">
        <v>7</v>
      </c>
      <c r="G1227" s="13">
        <v>12</v>
      </c>
      <c r="H1227" s="13" t="s">
        <v>70</v>
      </c>
      <c r="I1227" s="13" t="s">
        <v>54</v>
      </c>
      <c r="J1227" s="13"/>
      <c r="K1227" s="13" t="s">
        <v>28</v>
      </c>
      <c r="L1227" s="12">
        <f t="shared" ca="1" si="166"/>
        <v>0.99298620408855487</v>
      </c>
      <c r="M1227" s="101">
        <f t="shared" ca="1" si="167"/>
        <v>3.1437943221443651E-2</v>
      </c>
      <c r="N1227" s="101">
        <f t="shared" ca="1" si="165"/>
        <v>69.884090142726208</v>
      </c>
      <c r="O1227" s="101">
        <f t="shared" ca="1" si="168"/>
        <v>3.1437943221443651E-2</v>
      </c>
      <c r="Q1227" s="12">
        <f t="shared" ca="1" si="169"/>
        <v>0</v>
      </c>
      <c r="R1227" s="101">
        <f t="shared" ca="1" si="170"/>
        <v>0</v>
      </c>
      <c r="S1227" s="13"/>
      <c r="T1227" s="101">
        <f t="shared" ca="1" si="171"/>
        <v>3.1437943221443651E-2</v>
      </c>
      <c r="U1227" s="101">
        <f t="shared" si="172"/>
        <v>0</v>
      </c>
      <c r="V1227" s="101">
        <f t="shared" ca="1" si="173"/>
        <v>-130.78553365448971</v>
      </c>
    </row>
    <row r="1228" spans="2:22" x14ac:dyDescent="0.3">
      <c r="B1228" s="13">
        <v>2023</v>
      </c>
      <c r="C1228" s="13">
        <v>2</v>
      </c>
      <c r="D1228" s="13">
        <v>18</v>
      </c>
      <c r="E1228" s="83" t="s">
        <v>148</v>
      </c>
      <c r="F1228" s="13">
        <v>7</v>
      </c>
      <c r="G1228" s="13">
        <v>13</v>
      </c>
      <c r="H1228" s="13" t="s">
        <v>70</v>
      </c>
      <c r="I1228" s="13" t="s">
        <v>54</v>
      </c>
      <c r="J1228" s="13"/>
      <c r="K1228" s="13" t="s">
        <v>28</v>
      </c>
      <c r="L1228" s="12">
        <f t="shared" ca="1" si="166"/>
        <v>1.7388446705242515</v>
      </c>
      <c r="M1228" s="101">
        <f t="shared" ca="1" si="167"/>
        <v>5.5051822268797804E-2</v>
      </c>
      <c r="N1228" s="101">
        <f t="shared" ca="1" si="165"/>
        <v>69.884090142726208</v>
      </c>
      <c r="O1228" s="101">
        <f t="shared" ca="1" si="168"/>
        <v>5.5051822268797804E-2</v>
      </c>
      <c r="Q1228" s="12">
        <f t="shared" ca="1" si="169"/>
        <v>0</v>
      </c>
      <c r="R1228" s="101">
        <f t="shared" ca="1" si="170"/>
        <v>0</v>
      </c>
      <c r="S1228" s="13"/>
      <c r="T1228" s="101">
        <f t="shared" ca="1" si="171"/>
        <v>5.5051822268797804E-2</v>
      </c>
      <c r="U1228" s="101">
        <f t="shared" si="172"/>
        <v>0</v>
      </c>
      <c r="V1228" s="101">
        <f t="shared" ca="1" si="173"/>
        <v>-130.7304818322209</v>
      </c>
    </row>
    <row r="1229" spans="2:22" x14ac:dyDescent="0.3">
      <c r="B1229" s="13">
        <v>2023</v>
      </c>
      <c r="C1229" s="13">
        <v>2</v>
      </c>
      <c r="D1229" s="13">
        <v>18</v>
      </c>
      <c r="E1229" s="83" t="s">
        <v>148</v>
      </c>
      <c r="F1229" s="13">
        <v>7</v>
      </c>
      <c r="G1229" s="13">
        <v>14</v>
      </c>
      <c r="H1229" s="13" t="s">
        <v>70</v>
      </c>
      <c r="I1229" s="13" t="s">
        <v>54</v>
      </c>
      <c r="J1229" s="13"/>
      <c r="K1229" s="13" t="s">
        <v>28</v>
      </c>
      <c r="L1229" s="12">
        <f t="shared" ca="1" si="166"/>
        <v>1.1804281500169573</v>
      </c>
      <c r="M1229" s="101">
        <f t="shared" ca="1" si="167"/>
        <v>3.7372355229536872E-2</v>
      </c>
      <c r="N1229" s="101">
        <f t="shared" ca="1" si="165"/>
        <v>69.884090142726208</v>
      </c>
      <c r="O1229" s="101">
        <f t="shared" ca="1" si="168"/>
        <v>3.7372355229536872E-2</v>
      </c>
      <c r="Q1229" s="12">
        <f t="shared" ca="1" si="169"/>
        <v>5.6000000000000005</v>
      </c>
      <c r="R1229" s="101">
        <f t="shared" ca="1" si="170"/>
        <v>0.37411675710106462</v>
      </c>
      <c r="S1229" s="13"/>
      <c r="T1229" s="101">
        <f t="shared" ca="1" si="171"/>
        <v>0</v>
      </c>
      <c r="U1229" s="101">
        <f t="shared" si="172"/>
        <v>0</v>
      </c>
      <c r="V1229" s="101">
        <f t="shared" ca="1" si="173"/>
        <v>-131.47871534642303</v>
      </c>
    </row>
    <row r="1230" spans="2:22" x14ac:dyDescent="0.3">
      <c r="B1230" s="13">
        <v>2023</v>
      </c>
      <c r="C1230" s="13">
        <v>2</v>
      </c>
      <c r="D1230" s="13">
        <v>18</v>
      </c>
      <c r="E1230" s="83" t="s">
        <v>148</v>
      </c>
      <c r="F1230" s="13">
        <v>7</v>
      </c>
      <c r="G1230" s="13">
        <v>15</v>
      </c>
      <c r="H1230" s="13" t="s">
        <v>70</v>
      </c>
      <c r="I1230" s="13" t="s">
        <v>54</v>
      </c>
      <c r="J1230" s="13"/>
      <c r="K1230" s="13" t="s">
        <v>28</v>
      </c>
      <c r="L1230" s="12">
        <f t="shared" ca="1" si="166"/>
        <v>0.87595147915497773</v>
      </c>
      <c r="M1230" s="101">
        <f t="shared" ca="1" si="167"/>
        <v>2.7732623830046595E-2</v>
      </c>
      <c r="N1230" s="101">
        <f t="shared" ca="1" si="165"/>
        <v>69.884090142726208</v>
      </c>
      <c r="O1230" s="101">
        <f t="shared" ca="1" si="168"/>
        <v>2.7732623830046595E-2</v>
      </c>
      <c r="Q1230" s="12">
        <f t="shared" ca="1" si="169"/>
        <v>0</v>
      </c>
      <c r="R1230" s="101">
        <f t="shared" ca="1" si="170"/>
        <v>0</v>
      </c>
      <c r="S1230" s="13"/>
      <c r="T1230" s="101">
        <f t="shared" ca="1" si="171"/>
        <v>2.7732623830046595E-2</v>
      </c>
      <c r="U1230" s="101">
        <f t="shared" si="172"/>
        <v>0</v>
      </c>
      <c r="V1230" s="101">
        <f t="shared" ca="1" si="173"/>
        <v>-131.45098272259298</v>
      </c>
    </row>
    <row r="1231" spans="2:22" x14ac:dyDescent="0.3">
      <c r="B1231" s="13">
        <v>2023</v>
      </c>
      <c r="C1231" s="13">
        <v>2</v>
      </c>
      <c r="D1231" s="13">
        <v>18</v>
      </c>
      <c r="E1231" s="83" t="s">
        <v>148</v>
      </c>
      <c r="F1231" s="13">
        <v>7</v>
      </c>
      <c r="G1231" s="13">
        <v>16</v>
      </c>
      <c r="H1231" s="13" t="s">
        <v>71</v>
      </c>
      <c r="I1231" s="13" t="s">
        <v>54</v>
      </c>
      <c r="J1231" s="13"/>
      <c r="K1231" s="13" t="s">
        <v>28</v>
      </c>
      <c r="L1231" s="12">
        <f t="shared" ca="1" si="166"/>
        <v>1.0139569075166397</v>
      </c>
      <c r="M1231" s="101">
        <f t="shared" ca="1" si="167"/>
        <v>8.8325786213774488E-2</v>
      </c>
      <c r="N1231" s="101">
        <f t="shared" ca="1" si="165"/>
        <v>70.084262135551782</v>
      </c>
      <c r="O1231" s="101">
        <f t="shared" ca="1" si="168"/>
        <v>0.2857837543835649</v>
      </c>
      <c r="Q1231" s="12">
        <f t="shared" ca="1" si="169"/>
        <v>0</v>
      </c>
      <c r="R1231" s="101">
        <f t="shared" ca="1" si="170"/>
        <v>0</v>
      </c>
      <c r="S1231" s="13"/>
      <c r="T1231" s="101">
        <f t="shared" ca="1" si="171"/>
        <v>8.8325786213774488E-2</v>
      </c>
      <c r="U1231" s="101">
        <f t="shared" ca="1" si="172"/>
        <v>0.20017199282557663</v>
      </c>
      <c r="V1231" s="101">
        <f t="shared" ca="1" si="173"/>
        <v>-131.16248494355364</v>
      </c>
    </row>
    <row r="1232" spans="2:22" x14ac:dyDescent="0.3">
      <c r="B1232" s="13">
        <v>2023</v>
      </c>
      <c r="C1232" s="13">
        <v>2</v>
      </c>
      <c r="D1232" s="13">
        <v>18</v>
      </c>
      <c r="E1232" s="83" t="s">
        <v>148</v>
      </c>
      <c r="F1232" s="13">
        <v>7</v>
      </c>
      <c r="G1232" s="13">
        <v>17</v>
      </c>
      <c r="H1232" s="13" t="s">
        <v>71</v>
      </c>
      <c r="I1232" s="13" t="s">
        <v>54</v>
      </c>
      <c r="J1232" s="13"/>
      <c r="K1232" s="13" t="s">
        <v>28</v>
      </c>
      <c r="L1232" s="12">
        <f t="shared" ca="1" si="166"/>
        <v>1.5894114669590136</v>
      </c>
      <c r="M1232" s="101">
        <f t="shared" ca="1" si="167"/>
        <v>0.13845363288679968</v>
      </c>
      <c r="N1232" s="101">
        <f t="shared" ref="N1232:N1295" ca="1" si="174">IF(H1232="On-Peak",IF(I1232="Winter",((L1232*$D$48)/60)+N1231,((L1232*$D$47)/60)+N1231),N1231)</f>
        <v>70.398038449320609</v>
      </c>
      <c r="O1232" s="101">
        <f t="shared" ca="1" si="168"/>
        <v>0.44797562196239799</v>
      </c>
      <c r="Q1232" s="12">
        <f t="shared" ca="1" si="169"/>
        <v>5.6000000000000005</v>
      </c>
      <c r="R1232" s="101">
        <f t="shared" ca="1" si="170"/>
        <v>0.33949631932191954</v>
      </c>
      <c r="S1232" s="13"/>
      <c r="T1232" s="101">
        <f t="shared" ca="1" si="171"/>
        <v>0</v>
      </c>
      <c r="U1232" s="101">
        <f t="shared" ca="1" si="172"/>
        <v>0.31377631376882525</v>
      </c>
      <c r="V1232" s="101">
        <f t="shared" ca="1" si="173"/>
        <v>-131.52770126842864</v>
      </c>
    </row>
    <row r="1233" spans="2:22" x14ac:dyDescent="0.3">
      <c r="B1233" s="13">
        <v>2023</v>
      </c>
      <c r="C1233" s="13">
        <v>2</v>
      </c>
      <c r="D1233" s="13">
        <v>18</v>
      </c>
      <c r="E1233" s="83" t="s">
        <v>148</v>
      </c>
      <c r="F1233" s="13">
        <v>7</v>
      </c>
      <c r="G1233" s="13">
        <v>18</v>
      </c>
      <c r="H1233" s="13" t="s">
        <v>71</v>
      </c>
      <c r="I1233" s="13" t="s">
        <v>54</v>
      </c>
      <c r="J1233" s="13"/>
      <c r="K1233" s="13" t="s">
        <v>28</v>
      </c>
      <c r="L1233" s="12">
        <f t="shared" ca="1" si="166"/>
        <v>1.7088336728464912</v>
      </c>
      <c r="M1233" s="101">
        <f t="shared" ca="1" si="167"/>
        <v>0.14885650124165786</v>
      </c>
      <c r="N1233" s="101">
        <f t="shared" ca="1" si="174"/>
        <v>70.735390696901717</v>
      </c>
      <c r="O1233" s="101">
        <f t="shared" ca="1" si="168"/>
        <v>0.48163477069178351</v>
      </c>
      <c r="Q1233" s="12">
        <f t="shared" ca="1" si="169"/>
        <v>1.7352352928524268</v>
      </c>
      <c r="R1233" s="101">
        <f t="shared" ca="1" si="170"/>
        <v>2.2348971335024487E-3</v>
      </c>
      <c r="S1233" s="13"/>
      <c r="T1233" s="101">
        <f t="shared" ca="1" si="171"/>
        <v>0</v>
      </c>
      <c r="U1233" s="101">
        <f t="shared" ca="1" si="172"/>
        <v>0.33735224758111149</v>
      </c>
      <c r="V1233" s="101">
        <f t="shared" ca="1" si="173"/>
        <v>-131.19481881511453</v>
      </c>
    </row>
    <row r="1234" spans="2:22" x14ac:dyDescent="0.3">
      <c r="B1234" s="13">
        <v>2023</v>
      </c>
      <c r="C1234" s="13">
        <v>2</v>
      </c>
      <c r="D1234" s="13">
        <v>18</v>
      </c>
      <c r="E1234" s="83" t="s">
        <v>148</v>
      </c>
      <c r="F1234" s="13">
        <v>7</v>
      </c>
      <c r="G1234" s="13">
        <v>19</v>
      </c>
      <c r="H1234" s="13" t="s">
        <v>71</v>
      </c>
      <c r="I1234" s="13" t="s">
        <v>54</v>
      </c>
      <c r="J1234" s="13"/>
      <c r="K1234" s="13" t="s">
        <v>28</v>
      </c>
      <c r="L1234" s="12">
        <f t="shared" ca="1" si="166"/>
        <v>1.5773831237312563</v>
      </c>
      <c r="M1234" s="101">
        <f t="shared" ca="1" si="167"/>
        <v>0.13740584390822974</v>
      </c>
      <c r="N1234" s="101">
        <f t="shared" ca="1" si="174"/>
        <v>71.046792415244994</v>
      </c>
      <c r="O1234" s="101">
        <f t="shared" ca="1" si="168"/>
        <v>0.44458543342365459</v>
      </c>
      <c r="Q1234" s="12">
        <f t="shared" ca="1" si="169"/>
        <v>0</v>
      </c>
      <c r="R1234" s="101">
        <f t="shared" ca="1" si="170"/>
        <v>0</v>
      </c>
      <c r="S1234" s="13"/>
      <c r="T1234" s="101">
        <f t="shared" ca="1" si="171"/>
        <v>0.13740584390822974</v>
      </c>
      <c r="U1234" s="101">
        <f t="shared" ca="1" si="172"/>
        <v>0.3114017183432789</v>
      </c>
      <c r="V1234" s="101">
        <f t="shared" ca="1" si="173"/>
        <v>-130.74601125286301</v>
      </c>
    </row>
    <row r="1235" spans="2:22" x14ac:dyDescent="0.3">
      <c r="B1235" s="13">
        <v>2023</v>
      </c>
      <c r="C1235" s="13">
        <v>2</v>
      </c>
      <c r="D1235" s="13">
        <v>18</v>
      </c>
      <c r="E1235" s="83" t="s">
        <v>148</v>
      </c>
      <c r="F1235" s="13">
        <v>7</v>
      </c>
      <c r="G1235" s="13">
        <v>20</v>
      </c>
      <c r="H1235" s="13" t="s">
        <v>69</v>
      </c>
      <c r="I1235" s="13" t="s">
        <v>54</v>
      </c>
      <c r="J1235" s="13"/>
      <c r="K1235" s="13" t="s">
        <v>28</v>
      </c>
      <c r="L1235" s="12">
        <f t="shared" ca="1" si="166"/>
        <v>1.60497622391012</v>
      </c>
      <c r="M1235" s="101">
        <f t="shared" ca="1" si="167"/>
        <v>8.4534097713346024E-2</v>
      </c>
      <c r="N1235" s="101">
        <f t="shared" ca="1" si="174"/>
        <v>71.046792415244994</v>
      </c>
      <c r="O1235" s="101">
        <f t="shared" ca="1" si="168"/>
        <v>0.17317693455990193</v>
      </c>
      <c r="Q1235" s="12">
        <f t="shared" ca="1" si="169"/>
        <v>0</v>
      </c>
      <c r="R1235" s="101">
        <f t="shared" ca="1" si="170"/>
        <v>0</v>
      </c>
      <c r="S1235" s="13"/>
      <c r="T1235" s="101">
        <f t="shared" ca="1" si="171"/>
        <v>8.4534097713346024E-2</v>
      </c>
      <c r="U1235" s="101">
        <f t="shared" si="172"/>
        <v>0</v>
      </c>
      <c r="V1235" s="101">
        <f t="shared" ca="1" si="173"/>
        <v>-130.66147715514967</v>
      </c>
    </row>
    <row r="1236" spans="2:22" x14ac:dyDescent="0.3">
      <c r="B1236" s="13">
        <v>2023</v>
      </c>
      <c r="C1236" s="13">
        <v>2</v>
      </c>
      <c r="D1236" s="13">
        <v>18</v>
      </c>
      <c r="E1236" s="83" t="s">
        <v>148</v>
      </c>
      <c r="F1236" s="13">
        <v>7</v>
      </c>
      <c r="G1236" s="13">
        <v>21</v>
      </c>
      <c r="H1236" s="13" t="s">
        <v>69</v>
      </c>
      <c r="I1236" s="13" t="s">
        <v>54</v>
      </c>
      <c r="J1236" s="13"/>
      <c r="K1236" s="13" t="s">
        <v>28</v>
      </c>
      <c r="L1236" s="12">
        <f t="shared" ca="1" si="166"/>
        <v>1.1219825270145081</v>
      </c>
      <c r="M1236" s="101">
        <f t="shared" ca="1" si="167"/>
        <v>5.9094819697854142E-2</v>
      </c>
      <c r="N1236" s="101">
        <f t="shared" ca="1" si="174"/>
        <v>71.046792415244994</v>
      </c>
      <c r="O1236" s="101">
        <f t="shared" ca="1" si="168"/>
        <v>0.12106191466486542</v>
      </c>
      <c r="Q1236" s="12">
        <f t="shared" ca="1" si="169"/>
        <v>0</v>
      </c>
      <c r="R1236" s="101">
        <f t="shared" ca="1" si="170"/>
        <v>0</v>
      </c>
      <c r="S1236" s="13"/>
      <c r="T1236" s="101">
        <f t="shared" ca="1" si="171"/>
        <v>5.9094819697854142E-2</v>
      </c>
      <c r="U1236" s="101">
        <f t="shared" si="172"/>
        <v>0</v>
      </c>
      <c r="V1236" s="101">
        <f t="shared" ca="1" si="173"/>
        <v>-130.60238233545181</v>
      </c>
    </row>
    <row r="1237" spans="2:22" x14ac:dyDescent="0.3">
      <c r="B1237" s="13">
        <v>2023</v>
      </c>
      <c r="C1237" s="13">
        <v>2</v>
      </c>
      <c r="D1237" s="13">
        <v>18</v>
      </c>
      <c r="E1237" s="83" t="s">
        <v>148</v>
      </c>
      <c r="F1237" s="13">
        <v>7</v>
      </c>
      <c r="G1237" s="13">
        <v>22</v>
      </c>
      <c r="H1237" s="13" t="s">
        <v>69</v>
      </c>
      <c r="I1237" s="13" t="s">
        <v>54</v>
      </c>
      <c r="J1237" s="13"/>
      <c r="K1237" s="13" t="s">
        <v>28</v>
      </c>
      <c r="L1237" s="12">
        <f t="shared" ca="1" si="166"/>
        <v>1.7275840770948094</v>
      </c>
      <c r="M1237" s="101">
        <f t="shared" ca="1" si="167"/>
        <v>9.0991853340583614E-2</v>
      </c>
      <c r="N1237" s="101">
        <f t="shared" ca="1" si="174"/>
        <v>71.046792415244994</v>
      </c>
      <c r="O1237" s="101">
        <f t="shared" ca="1" si="168"/>
        <v>0.18640632191852993</v>
      </c>
      <c r="Q1237" s="12">
        <f t="shared" ca="1" si="169"/>
        <v>0</v>
      </c>
      <c r="R1237" s="101">
        <f t="shared" ca="1" si="170"/>
        <v>0</v>
      </c>
      <c r="S1237" s="13"/>
      <c r="T1237" s="101">
        <f t="shared" ca="1" si="171"/>
        <v>9.0991853340583614E-2</v>
      </c>
      <c r="U1237" s="101">
        <f t="shared" si="172"/>
        <v>0</v>
      </c>
      <c r="V1237" s="101">
        <f t="shared" ca="1" si="173"/>
        <v>-130.51139048211121</v>
      </c>
    </row>
    <row r="1238" spans="2:22" x14ac:dyDescent="0.3">
      <c r="B1238" s="13">
        <v>2023</v>
      </c>
      <c r="C1238" s="13">
        <v>2</v>
      </c>
      <c r="D1238" s="13">
        <v>18</v>
      </c>
      <c r="E1238" s="83" t="s">
        <v>148</v>
      </c>
      <c r="F1238" s="13">
        <v>7</v>
      </c>
      <c r="G1238" s="13">
        <v>23</v>
      </c>
      <c r="H1238" s="13" t="s">
        <v>69</v>
      </c>
      <c r="I1238" s="13" t="s">
        <v>54</v>
      </c>
      <c r="J1238" s="13"/>
      <c r="K1238" s="13" t="s">
        <v>28</v>
      </c>
      <c r="L1238" s="12">
        <f t="shared" ca="1" si="166"/>
        <v>1.8956465034982821</v>
      </c>
      <c r="M1238" s="101">
        <f t="shared" ca="1" si="167"/>
        <v>9.984370133925452E-2</v>
      </c>
      <c r="N1238" s="101">
        <f t="shared" ca="1" si="174"/>
        <v>71.046792415244994</v>
      </c>
      <c r="O1238" s="101">
        <f t="shared" ca="1" si="168"/>
        <v>0.20454025772746462</v>
      </c>
      <c r="Q1238" s="12">
        <f t="shared" ca="1" si="169"/>
        <v>0</v>
      </c>
      <c r="R1238" s="101">
        <f t="shared" ca="1" si="170"/>
        <v>0</v>
      </c>
      <c r="S1238" s="13"/>
      <c r="T1238" s="101">
        <f t="shared" ca="1" si="171"/>
        <v>9.984370133925452E-2</v>
      </c>
      <c r="U1238" s="101">
        <f t="shared" si="172"/>
        <v>0</v>
      </c>
      <c r="V1238" s="101">
        <f t="shared" ca="1" si="173"/>
        <v>-130.41154678077194</v>
      </c>
    </row>
    <row r="1239" spans="2:22" x14ac:dyDescent="0.3">
      <c r="B1239" s="13">
        <v>2023</v>
      </c>
      <c r="C1239" s="13">
        <v>2</v>
      </c>
      <c r="D1239" s="13">
        <v>19</v>
      </c>
      <c r="E1239" s="83" t="s">
        <v>149</v>
      </c>
      <c r="F1239" s="13">
        <v>1</v>
      </c>
      <c r="G1239" s="13">
        <v>0</v>
      </c>
      <c r="H1239" s="13" t="s">
        <v>69</v>
      </c>
      <c r="I1239" s="13" t="s">
        <v>54</v>
      </c>
      <c r="J1239" s="13"/>
      <c r="K1239" s="13" t="s">
        <v>28</v>
      </c>
      <c r="L1239" s="12">
        <f t="shared" ca="1" si="166"/>
        <v>1.655241833025759</v>
      </c>
      <c r="M1239" s="101">
        <f t="shared" ca="1" si="167"/>
        <v>8.7181587345466729E-2</v>
      </c>
      <c r="N1239" s="101">
        <f t="shared" ca="1" si="174"/>
        <v>71.046792415244994</v>
      </c>
      <c r="O1239" s="101">
        <f t="shared" ca="1" si="168"/>
        <v>0.17860059378347939</v>
      </c>
      <c r="Q1239" s="12">
        <f t="shared" ca="1" si="169"/>
        <v>0</v>
      </c>
      <c r="R1239" s="101">
        <f t="shared" ca="1" si="170"/>
        <v>0</v>
      </c>
      <c r="S1239" s="13"/>
      <c r="T1239" s="101">
        <f t="shared" ca="1" si="171"/>
        <v>8.7181587345466729E-2</v>
      </c>
      <c r="U1239" s="101">
        <f t="shared" si="172"/>
        <v>0</v>
      </c>
      <c r="V1239" s="101">
        <f t="shared" ca="1" si="173"/>
        <v>-130.32436519342647</v>
      </c>
    </row>
    <row r="1240" spans="2:22" x14ac:dyDescent="0.3">
      <c r="B1240" s="13">
        <v>2023</v>
      </c>
      <c r="C1240" s="13">
        <v>2</v>
      </c>
      <c r="D1240" s="13">
        <v>19</v>
      </c>
      <c r="E1240" s="83" t="s">
        <v>149</v>
      </c>
      <c r="F1240" s="13">
        <v>1</v>
      </c>
      <c r="G1240" s="13">
        <v>1</v>
      </c>
      <c r="H1240" s="13" t="s">
        <v>69</v>
      </c>
      <c r="I1240" s="13" t="s">
        <v>54</v>
      </c>
      <c r="J1240" s="13"/>
      <c r="K1240" s="13" t="s">
        <v>28</v>
      </c>
      <c r="L1240" s="12">
        <f t="shared" ca="1" si="166"/>
        <v>0.90420966440489858</v>
      </c>
      <c r="M1240" s="101">
        <f t="shared" ca="1" si="167"/>
        <v>4.7624723024206013E-2</v>
      </c>
      <c r="N1240" s="101">
        <f t="shared" ca="1" si="174"/>
        <v>71.046792415244994</v>
      </c>
      <c r="O1240" s="101">
        <f t="shared" ca="1" si="168"/>
        <v>9.7564222789288557E-2</v>
      </c>
      <c r="Q1240" s="12">
        <f t="shared" ca="1" si="169"/>
        <v>0</v>
      </c>
      <c r="R1240" s="101">
        <f t="shared" ca="1" si="170"/>
        <v>0</v>
      </c>
      <c r="S1240" s="13"/>
      <c r="T1240" s="101">
        <f t="shared" ca="1" si="171"/>
        <v>4.7624723024206013E-2</v>
      </c>
      <c r="U1240" s="101">
        <f t="shared" si="172"/>
        <v>0</v>
      </c>
      <c r="V1240" s="101">
        <f t="shared" ca="1" si="173"/>
        <v>-130.27674047040227</v>
      </c>
    </row>
    <row r="1241" spans="2:22" x14ac:dyDescent="0.3">
      <c r="B1241" s="13">
        <v>2023</v>
      </c>
      <c r="C1241" s="13">
        <v>2</v>
      </c>
      <c r="D1241" s="13">
        <v>19</v>
      </c>
      <c r="E1241" s="83" t="s">
        <v>149</v>
      </c>
      <c r="F1241" s="13">
        <v>1</v>
      </c>
      <c r="G1241" s="13">
        <v>2</v>
      </c>
      <c r="H1241" s="13" t="s">
        <v>69</v>
      </c>
      <c r="I1241" s="13" t="s">
        <v>54</v>
      </c>
      <c r="J1241" s="13"/>
      <c r="K1241" s="13" t="s">
        <v>28</v>
      </c>
      <c r="L1241" s="12">
        <f t="shared" ca="1" si="166"/>
        <v>0.95045424234441345</v>
      </c>
      <c r="M1241" s="101">
        <f t="shared" ca="1" si="167"/>
        <v>5.0060424944280257E-2</v>
      </c>
      <c r="N1241" s="101">
        <f t="shared" ca="1" si="174"/>
        <v>71.046792415244994</v>
      </c>
      <c r="O1241" s="101">
        <f t="shared" ca="1" si="168"/>
        <v>0.10255401274896221</v>
      </c>
      <c r="Q1241" s="12">
        <f t="shared" ca="1" si="169"/>
        <v>0</v>
      </c>
      <c r="R1241" s="101">
        <f t="shared" ca="1" si="170"/>
        <v>0</v>
      </c>
      <c r="S1241" s="13"/>
      <c r="T1241" s="101">
        <f t="shared" ca="1" si="171"/>
        <v>5.0060424944280257E-2</v>
      </c>
      <c r="U1241" s="101">
        <f t="shared" si="172"/>
        <v>0</v>
      </c>
      <c r="V1241" s="101">
        <f t="shared" ca="1" si="173"/>
        <v>-130.22668004545798</v>
      </c>
    </row>
    <row r="1242" spans="2:22" x14ac:dyDescent="0.3">
      <c r="B1242" s="13">
        <v>2023</v>
      </c>
      <c r="C1242" s="13">
        <v>2</v>
      </c>
      <c r="D1242" s="13">
        <v>19</v>
      </c>
      <c r="E1242" s="83" t="s">
        <v>149</v>
      </c>
      <c r="F1242" s="13">
        <v>1</v>
      </c>
      <c r="G1242" s="13">
        <v>3</v>
      </c>
      <c r="H1242" s="13" t="s">
        <v>69</v>
      </c>
      <c r="I1242" s="13" t="s">
        <v>54</v>
      </c>
      <c r="J1242" s="13"/>
      <c r="K1242" s="13" t="s">
        <v>28</v>
      </c>
      <c r="L1242" s="12">
        <f t="shared" ca="1" si="166"/>
        <v>0.89999944709697732</v>
      </c>
      <c r="M1242" s="101">
        <f t="shared" ca="1" si="167"/>
        <v>4.7402970878597794E-2</v>
      </c>
      <c r="N1242" s="101">
        <f t="shared" ca="1" si="174"/>
        <v>71.046792415244994</v>
      </c>
      <c r="O1242" s="101">
        <f t="shared" ca="1" si="168"/>
        <v>9.7109940341763845E-2</v>
      </c>
      <c r="Q1242" s="12">
        <f t="shared" ca="1" si="169"/>
        <v>0</v>
      </c>
      <c r="R1242" s="101">
        <f t="shared" ca="1" si="170"/>
        <v>0</v>
      </c>
      <c r="S1242" s="13"/>
      <c r="T1242" s="101">
        <f t="shared" ca="1" si="171"/>
        <v>4.7402970878597794E-2</v>
      </c>
      <c r="U1242" s="101">
        <f t="shared" si="172"/>
        <v>0</v>
      </c>
      <c r="V1242" s="101">
        <f t="shared" ca="1" si="173"/>
        <v>-130.17927707457937</v>
      </c>
    </row>
    <row r="1243" spans="2:22" x14ac:dyDescent="0.3">
      <c r="B1243" s="13">
        <v>2023</v>
      </c>
      <c r="C1243" s="13">
        <v>2</v>
      </c>
      <c r="D1243" s="13">
        <v>19</v>
      </c>
      <c r="E1243" s="83" t="s">
        <v>149</v>
      </c>
      <c r="F1243" s="13">
        <v>1</v>
      </c>
      <c r="G1243" s="13">
        <v>4</v>
      </c>
      <c r="H1243" s="13" t="s">
        <v>69</v>
      </c>
      <c r="I1243" s="13" t="s">
        <v>54</v>
      </c>
      <c r="J1243" s="13"/>
      <c r="K1243" s="13" t="s">
        <v>28</v>
      </c>
      <c r="L1243" s="12">
        <f t="shared" ca="1" si="166"/>
        <v>0.95931143708174771</v>
      </c>
      <c r="M1243" s="101">
        <f t="shared" ca="1" si="167"/>
        <v>5.0526933391095652E-2</v>
      </c>
      <c r="N1243" s="101">
        <f t="shared" ca="1" si="174"/>
        <v>71.046792415244994</v>
      </c>
      <c r="O1243" s="101">
        <f t="shared" ca="1" si="168"/>
        <v>0.10350970406112057</v>
      </c>
      <c r="Q1243" s="12">
        <f t="shared" ca="1" si="169"/>
        <v>0</v>
      </c>
      <c r="R1243" s="101">
        <f t="shared" ca="1" si="170"/>
        <v>0</v>
      </c>
      <c r="S1243" s="13"/>
      <c r="T1243" s="101">
        <f t="shared" ca="1" si="171"/>
        <v>5.0526933391095652E-2</v>
      </c>
      <c r="U1243" s="101">
        <f t="shared" si="172"/>
        <v>0</v>
      </c>
      <c r="V1243" s="101">
        <f t="shared" ca="1" si="173"/>
        <v>-130.12875014118828</v>
      </c>
    </row>
    <row r="1244" spans="2:22" x14ac:dyDescent="0.3">
      <c r="B1244" s="13">
        <v>2023</v>
      </c>
      <c r="C1244" s="13">
        <v>2</v>
      </c>
      <c r="D1244" s="13">
        <v>19</v>
      </c>
      <c r="E1244" s="83" t="s">
        <v>149</v>
      </c>
      <c r="F1244" s="13">
        <v>1</v>
      </c>
      <c r="G1244" s="13">
        <v>5</v>
      </c>
      <c r="H1244" s="13" t="s">
        <v>69</v>
      </c>
      <c r="I1244" s="13" t="s">
        <v>54</v>
      </c>
      <c r="J1244" s="13"/>
      <c r="K1244" s="13" t="s">
        <v>28</v>
      </c>
      <c r="L1244" s="12">
        <f t="shared" ca="1" si="166"/>
        <v>0.96812662560993401</v>
      </c>
      <c r="M1244" s="101">
        <f t="shared" ca="1" si="167"/>
        <v>5.0991229370875225E-2</v>
      </c>
      <c r="N1244" s="101">
        <f t="shared" ca="1" si="174"/>
        <v>71.046792415244994</v>
      </c>
      <c r="O1244" s="101">
        <f t="shared" ca="1" si="168"/>
        <v>0.10446086290331187</v>
      </c>
      <c r="Q1244" s="12">
        <f t="shared" ca="1" si="169"/>
        <v>0</v>
      </c>
      <c r="R1244" s="101">
        <f t="shared" ca="1" si="170"/>
        <v>0</v>
      </c>
      <c r="S1244" s="13"/>
      <c r="T1244" s="101">
        <f t="shared" ca="1" si="171"/>
        <v>5.0991229370875225E-2</v>
      </c>
      <c r="U1244" s="101">
        <f t="shared" si="172"/>
        <v>0</v>
      </c>
      <c r="V1244" s="101">
        <f t="shared" ca="1" si="173"/>
        <v>-130.0777589118174</v>
      </c>
    </row>
    <row r="1245" spans="2:22" x14ac:dyDescent="0.3">
      <c r="B1245" s="13">
        <v>2023</v>
      </c>
      <c r="C1245" s="13">
        <v>2</v>
      </c>
      <c r="D1245" s="13">
        <v>19</v>
      </c>
      <c r="E1245" s="83" t="s">
        <v>149</v>
      </c>
      <c r="F1245" s="13">
        <v>1</v>
      </c>
      <c r="G1245" s="13">
        <v>6</v>
      </c>
      <c r="H1245" s="13" t="s">
        <v>69</v>
      </c>
      <c r="I1245" s="13" t="s">
        <v>54</v>
      </c>
      <c r="J1245" s="13"/>
      <c r="K1245" s="13" t="s">
        <v>28</v>
      </c>
      <c r="L1245" s="12">
        <f t="shared" ca="1" si="166"/>
        <v>0.83118753231552833</v>
      </c>
      <c r="M1245" s="101">
        <f t="shared" ca="1" si="167"/>
        <v>4.3778647327058877E-2</v>
      </c>
      <c r="N1245" s="101">
        <f t="shared" ca="1" si="174"/>
        <v>71.046792415244994</v>
      </c>
      <c r="O1245" s="101">
        <f t="shared" ca="1" si="168"/>
        <v>8.9685134736845501E-2</v>
      </c>
      <c r="Q1245" s="12">
        <f t="shared" ca="1" si="169"/>
        <v>0</v>
      </c>
      <c r="R1245" s="101">
        <f t="shared" ca="1" si="170"/>
        <v>0</v>
      </c>
      <c r="S1245" s="13"/>
      <c r="T1245" s="101">
        <f t="shared" ca="1" si="171"/>
        <v>4.3778647327058877E-2</v>
      </c>
      <c r="U1245" s="101">
        <f t="shared" si="172"/>
        <v>0</v>
      </c>
      <c r="V1245" s="101">
        <f t="shared" ca="1" si="173"/>
        <v>-130.03398026449034</v>
      </c>
    </row>
    <row r="1246" spans="2:22" x14ac:dyDescent="0.3">
      <c r="B1246" s="13">
        <v>2023</v>
      </c>
      <c r="C1246" s="13">
        <v>2</v>
      </c>
      <c r="D1246" s="13">
        <v>19</v>
      </c>
      <c r="E1246" s="83" t="s">
        <v>149</v>
      </c>
      <c r="F1246" s="13">
        <v>1</v>
      </c>
      <c r="G1246" s="13">
        <v>7</v>
      </c>
      <c r="H1246" s="13" t="s">
        <v>69</v>
      </c>
      <c r="I1246" s="13" t="s">
        <v>54</v>
      </c>
      <c r="J1246" s="13"/>
      <c r="K1246" s="13" t="s">
        <v>28</v>
      </c>
      <c r="L1246" s="12">
        <f t="shared" ca="1" si="166"/>
        <v>0.89565469458616298</v>
      </c>
      <c r="M1246" s="101">
        <f t="shared" ca="1" si="167"/>
        <v>4.7174132763853203E-2</v>
      </c>
      <c r="N1246" s="101">
        <f t="shared" ca="1" si="174"/>
        <v>71.046792415244994</v>
      </c>
      <c r="O1246" s="101">
        <f t="shared" ca="1" si="168"/>
        <v>9.6641141545846979E-2</v>
      </c>
      <c r="Q1246" s="12">
        <f t="shared" ca="1" si="169"/>
        <v>5.6000000000000005</v>
      </c>
      <c r="R1246" s="101">
        <f t="shared" ca="1" si="170"/>
        <v>0.39822283010328136</v>
      </c>
      <c r="S1246" s="13"/>
      <c r="T1246" s="101">
        <f t="shared" ca="1" si="171"/>
        <v>0</v>
      </c>
      <c r="U1246" s="101">
        <f t="shared" si="172"/>
        <v>0</v>
      </c>
      <c r="V1246" s="101">
        <f t="shared" ca="1" si="173"/>
        <v>-130.83042592469693</v>
      </c>
    </row>
    <row r="1247" spans="2:22" x14ac:dyDescent="0.3">
      <c r="B1247" s="13">
        <v>2023</v>
      </c>
      <c r="C1247" s="13">
        <v>2</v>
      </c>
      <c r="D1247" s="13">
        <v>19</v>
      </c>
      <c r="E1247" s="83" t="s">
        <v>149</v>
      </c>
      <c r="F1247" s="13">
        <v>1</v>
      </c>
      <c r="G1247" s="13">
        <v>8</v>
      </c>
      <c r="H1247" s="13" t="s">
        <v>69</v>
      </c>
      <c r="I1247" s="13" t="s">
        <v>54</v>
      </c>
      <c r="J1247" s="13"/>
      <c r="K1247" s="13" t="s">
        <v>28</v>
      </c>
      <c r="L1247" s="12">
        <f t="shared" ca="1" si="166"/>
        <v>1.1826498385329622</v>
      </c>
      <c r="M1247" s="101">
        <f t="shared" ca="1" si="167"/>
        <v>6.2290166995531124E-2</v>
      </c>
      <c r="N1247" s="101">
        <f t="shared" ca="1" si="174"/>
        <v>71.046792415244994</v>
      </c>
      <c r="O1247" s="101">
        <f t="shared" ca="1" si="168"/>
        <v>0.12760791757770662</v>
      </c>
      <c r="Q1247" s="12">
        <f t="shared" ca="1" si="169"/>
        <v>0.26933639027092265</v>
      </c>
      <c r="R1247" s="101">
        <f t="shared" ca="1" si="170"/>
        <v>0</v>
      </c>
      <c r="S1247" s="13"/>
      <c r="T1247" s="101">
        <f t="shared" ca="1" si="171"/>
        <v>4.8104219319961623E-2</v>
      </c>
      <c r="U1247" s="101">
        <f t="shared" si="172"/>
        <v>0</v>
      </c>
      <c r="V1247" s="101">
        <f t="shared" ca="1" si="173"/>
        <v>-130.78232170537697</v>
      </c>
    </row>
    <row r="1248" spans="2:22" x14ac:dyDescent="0.3">
      <c r="B1248" s="13">
        <v>2023</v>
      </c>
      <c r="C1248" s="13">
        <v>2</v>
      </c>
      <c r="D1248" s="13">
        <v>19</v>
      </c>
      <c r="E1248" s="83" t="s">
        <v>149</v>
      </c>
      <c r="F1248" s="13">
        <v>1</v>
      </c>
      <c r="G1248" s="13">
        <v>9</v>
      </c>
      <c r="H1248" s="13" t="s">
        <v>69</v>
      </c>
      <c r="I1248" s="13" t="s">
        <v>54</v>
      </c>
      <c r="J1248" s="13"/>
      <c r="K1248" s="13" t="s">
        <v>28</v>
      </c>
      <c r="L1248" s="12">
        <f t="shared" ca="1" si="166"/>
        <v>1.1149412882612875</v>
      </c>
      <c r="M1248" s="101">
        <f t="shared" ca="1" si="167"/>
        <v>5.8723957652722016E-2</v>
      </c>
      <c r="N1248" s="101">
        <f t="shared" ca="1" si="174"/>
        <v>71.046792415244994</v>
      </c>
      <c r="O1248" s="101">
        <f t="shared" ca="1" si="168"/>
        <v>0.12030216500339291</v>
      </c>
      <c r="Q1248" s="12">
        <f t="shared" ca="1" si="169"/>
        <v>5.6000000000000005</v>
      </c>
      <c r="R1248" s="101">
        <f t="shared" ca="1" si="170"/>
        <v>0.37966021994868204</v>
      </c>
      <c r="S1248" s="13"/>
      <c r="T1248" s="101">
        <f t="shared" ca="1" si="171"/>
        <v>0</v>
      </c>
      <c r="U1248" s="101">
        <f t="shared" si="172"/>
        <v>0</v>
      </c>
      <c r="V1248" s="101">
        <f t="shared" ca="1" si="173"/>
        <v>-131.54164214527432</v>
      </c>
    </row>
    <row r="1249" spans="2:22" x14ac:dyDescent="0.3">
      <c r="B1249" s="13">
        <v>2023</v>
      </c>
      <c r="C1249" s="13">
        <v>2</v>
      </c>
      <c r="D1249" s="13">
        <v>19</v>
      </c>
      <c r="E1249" s="83" t="s">
        <v>149</v>
      </c>
      <c r="F1249" s="13">
        <v>1</v>
      </c>
      <c r="G1249" s="13">
        <v>10</v>
      </c>
      <c r="H1249" s="13" t="s">
        <v>70</v>
      </c>
      <c r="I1249" s="13" t="s">
        <v>54</v>
      </c>
      <c r="J1249" s="13"/>
      <c r="K1249" s="13" t="s">
        <v>28</v>
      </c>
      <c r="L1249" s="12">
        <f t="shared" ca="1" si="166"/>
        <v>1.3269790570953157</v>
      </c>
      <c r="M1249" s="101">
        <f t="shared" ca="1" si="167"/>
        <v>4.2012156947637699E-2</v>
      </c>
      <c r="N1249" s="101">
        <f t="shared" ca="1" si="174"/>
        <v>71.046792415244994</v>
      </c>
      <c r="O1249" s="101">
        <f t="shared" ca="1" si="168"/>
        <v>4.2012156947637699E-2</v>
      </c>
      <c r="Q1249" s="12">
        <f t="shared" ca="1" si="169"/>
        <v>1.1057584450282394</v>
      </c>
      <c r="R1249" s="101">
        <f t="shared" ca="1" si="170"/>
        <v>0</v>
      </c>
      <c r="S1249" s="13"/>
      <c r="T1249" s="101">
        <f t="shared" ca="1" si="171"/>
        <v>7.0038445780436368E-3</v>
      </c>
      <c r="U1249" s="101">
        <f t="shared" si="172"/>
        <v>0</v>
      </c>
      <c r="V1249" s="101">
        <f t="shared" ca="1" si="173"/>
        <v>-131.53463830069629</v>
      </c>
    </row>
    <row r="1250" spans="2:22" x14ac:dyDescent="0.3">
      <c r="B1250" s="13">
        <v>2023</v>
      </c>
      <c r="C1250" s="13">
        <v>2</v>
      </c>
      <c r="D1250" s="13">
        <v>19</v>
      </c>
      <c r="E1250" s="83" t="s">
        <v>149</v>
      </c>
      <c r="F1250" s="13">
        <v>1</v>
      </c>
      <c r="G1250" s="13">
        <v>11</v>
      </c>
      <c r="H1250" s="13" t="s">
        <v>70</v>
      </c>
      <c r="I1250" s="13" t="s">
        <v>54</v>
      </c>
      <c r="J1250" s="13"/>
      <c r="K1250" s="13" t="s">
        <v>28</v>
      </c>
      <c r="L1250" s="12">
        <f t="shared" ca="1" si="166"/>
        <v>1.6452439158506953</v>
      </c>
      <c r="M1250" s="101">
        <f t="shared" ca="1" si="167"/>
        <v>5.2088422375833013E-2</v>
      </c>
      <c r="N1250" s="101">
        <f t="shared" ca="1" si="174"/>
        <v>71.046792415244994</v>
      </c>
      <c r="O1250" s="101">
        <f t="shared" ca="1" si="168"/>
        <v>5.2088422375833013E-2</v>
      </c>
      <c r="Q1250" s="12">
        <f t="shared" ca="1" si="169"/>
        <v>5.6000000000000005</v>
      </c>
      <c r="R1250" s="101">
        <f t="shared" ca="1" si="170"/>
        <v>0.33477010252323869</v>
      </c>
      <c r="S1250" s="13"/>
      <c r="T1250" s="101">
        <f t="shared" ca="1" si="171"/>
        <v>0</v>
      </c>
      <c r="U1250" s="101">
        <f t="shared" si="172"/>
        <v>0</v>
      </c>
      <c r="V1250" s="101">
        <f t="shared" ca="1" si="173"/>
        <v>-132.20417850574276</v>
      </c>
    </row>
    <row r="1251" spans="2:22" x14ac:dyDescent="0.3">
      <c r="B1251" s="13">
        <v>2023</v>
      </c>
      <c r="C1251" s="13">
        <v>2</v>
      </c>
      <c r="D1251" s="13">
        <v>19</v>
      </c>
      <c r="E1251" s="83" t="s">
        <v>149</v>
      </c>
      <c r="F1251" s="13">
        <v>1</v>
      </c>
      <c r="G1251" s="13">
        <v>12</v>
      </c>
      <c r="H1251" s="13" t="s">
        <v>70</v>
      </c>
      <c r="I1251" s="13" t="s">
        <v>54</v>
      </c>
      <c r="J1251" s="13"/>
      <c r="K1251" s="13" t="s">
        <v>28</v>
      </c>
      <c r="L1251" s="12">
        <f t="shared" ca="1" si="166"/>
        <v>1.5036405026586288</v>
      </c>
      <c r="M1251" s="101">
        <f t="shared" ca="1" si="167"/>
        <v>4.7605258314172186E-2</v>
      </c>
      <c r="N1251" s="101">
        <f t="shared" ca="1" si="174"/>
        <v>71.046792415244994</v>
      </c>
      <c r="O1251" s="101">
        <f t="shared" ca="1" si="168"/>
        <v>4.7605258314172186E-2</v>
      </c>
      <c r="Q1251" s="12">
        <f t="shared" ca="1" si="169"/>
        <v>5.6000000000000005</v>
      </c>
      <c r="R1251" s="101">
        <f t="shared" ca="1" si="170"/>
        <v>0.34675683144994707</v>
      </c>
      <c r="S1251" s="13"/>
      <c r="T1251" s="101">
        <f t="shared" ca="1" si="171"/>
        <v>0</v>
      </c>
      <c r="U1251" s="101">
        <f t="shared" si="172"/>
        <v>0</v>
      </c>
      <c r="V1251" s="101">
        <f t="shared" ca="1" si="173"/>
        <v>-132.89769216864264</v>
      </c>
    </row>
    <row r="1252" spans="2:22" x14ac:dyDescent="0.3">
      <c r="B1252" s="13">
        <v>2023</v>
      </c>
      <c r="C1252" s="13">
        <v>2</v>
      </c>
      <c r="D1252" s="13">
        <v>19</v>
      </c>
      <c r="E1252" s="83" t="s">
        <v>149</v>
      </c>
      <c r="F1252" s="13">
        <v>1</v>
      </c>
      <c r="G1252" s="13">
        <v>13</v>
      </c>
      <c r="H1252" s="13" t="s">
        <v>70</v>
      </c>
      <c r="I1252" s="13" t="s">
        <v>54</v>
      </c>
      <c r="J1252" s="13"/>
      <c r="K1252" s="13" t="s">
        <v>28</v>
      </c>
      <c r="L1252" s="12">
        <f t="shared" ca="1" si="166"/>
        <v>1.2139972341461551</v>
      </c>
      <c r="M1252" s="101">
        <f t="shared" ca="1" si="167"/>
        <v>3.843515243306727E-2</v>
      </c>
      <c r="N1252" s="101">
        <f t="shared" ca="1" si="174"/>
        <v>71.046792415244994</v>
      </c>
      <c r="O1252" s="101">
        <f t="shared" ca="1" si="168"/>
        <v>3.843515243306727E-2</v>
      </c>
      <c r="Q1252" s="12">
        <f t="shared" ca="1" si="169"/>
        <v>0</v>
      </c>
      <c r="R1252" s="101">
        <f t="shared" ca="1" si="170"/>
        <v>0</v>
      </c>
      <c r="S1252" s="13"/>
      <c r="T1252" s="101">
        <f t="shared" ca="1" si="171"/>
        <v>3.843515243306727E-2</v>
      </c>
      <c r="U1252" s="101">
        <f t="shared" si="172"/>
        <v>0</v>
      </c>
      <c r="V1252" s="101">
        <f t="shared" ca="1" si="173"/>
        <v>-132.85925701620957</v>
      </c>
    </row>
    <row r="1253" spans="2:22" x14ac:dyDescent="0.3">
      <c r="B1253" s="13">
        <v>2023</v>
      </c>
      <c r="C1253" s="13">
        <v>2</v>
      </c>
      <c r="D1253" s="13">
        <v>19</v>
      </c>
      <c r="E1253" s="83" t="s">
        <v>149</v>
      </c>
      <c r="F1253" s="13">
        <v>1</v>
      </c>
      <c r="G1253" s="13">
        <v>14</v>
      </c>
      <c r="H1253" s="13" t="s">
        <v>70</v>
      </c>
      <c r="I1253" s="13" t="s">
        <v>54</v>
      </c>
      <c r="J1253" s="13"/>
      <c r="K1253" s="13" t="s">
        <v>28</v>
      </c>
      <c r="L1253" s="12">
        <f t="shared" ca="1" si="166"/>
        <v>0.9530697378357289</v>
      </c>
      <c r="M1253" s="101">
        <f t="shared" ca="1" si="167"/>
        <v>3.0174187899879176E-2</v>
      </c>
      <c r="N1253" s="101">
        <f t="shared" ca="1" si="174"/>
        <v>71.046792415244994</v>
      </c>
      <c r="O1253" s="101">
        <f t="shared" ca="1" si="168"/>
        <v>3.0174187899879176E-2</v>
      </c>
      <c r="Q1253" s="12">
        <f t="shared" ca="1" si="169"/>
        <v>2.1435245873525934</v>
      </c>
      <c r="R1253" s="101">
        <f t="shared" ca="1" si="170"/>
        <v>0.10077200301160259</v>
      </c>
      <c r="S1253" s="13"/>
      <c r="T1253" s="101">
        <f t="shared" ca="1" si="171"/>
        <v>0</v>
      </c>
      <c r="U1253" s="101">
        <f t="shared" si="172"/>
        <v>0</v>
      </c>
      <c r="V1253" s="101">
        <f t="shared" ca="1" si="173"/>
        <v>-133.06080102223277</v>
      </c>
    </row>
    <row r="1254" spans="2:22" x14ac:dyDescent="0.3">
      <c r="B1254" s="13">
        <v>2023</v>
      </c>
      <c r="C1254" s="13">
        <v>2</v>
      </c>
      <c r="D1254" s="13">
        <v>19</v>
      </c>
      <c r="E1254" s="83" t="s">
        <v>149</v>
      </c>
      <c r="F1254" s="13">
        <v>1</v>
      </c>
      <c r="G1254" s="13">
        <v>15</v>
      </c>
      <c r="H1254" s="13" t="s">
        <v>70</v>
      </c>
      <c r="I1254" s="13" t="s">
        <v>54</v>
      </c>
      <c r="J1254" s="13"/>
      <c r="K1254" s="13" t="s">
        <v>28</v>
      </c>
      <c r="L1254" s="12">
        <f t="shared" ca="1" si="166"/>
        <v>1.4460362438468213</v>
      </c>
      <c r="M1254" s="101">
        <f t="shared" ca="1" si="167"/>
        <v>4.5781507480190366E-2</v>
      </c>
      <c r="N1254" s="101">
        <f t="shared" ca="1" si="174"/>
        <v>71.046792415244994</v>
      </c>
      <c r="O1254" s="101">
        <f t="shared" ca="1" si="168"/>
        <v>4.5781507480190366E-2</v>
      </c>
      <c r="Q1254" s="12">
        <f t="shared" ca="1" si="169"/>
        <v>5.6000000000000005</v>
      </c>
      <c r="R1254" s="101">
        <f t="shared" ca="1" si="170"/>
        <v>0.35163303195836665</v>
      </c>
      <c r="S1254" s="13"/>
      <c r="T1254" s="101">
        <f t="shared" ca="1" si="171"/>
        <v>0</v>
      </c>
      <c r="U1254" s="101">
        <f t="shared" si="172"/>
        <v>0</v>
      </c>
      <c r="V1254" s="101">
        <f t="shared" ca="1" si="173"/>
        <v>-133.76406708614948</v>
      </c>
    </row>
    <row r="1255" spans="2:22" x14ac:dyDescent="0.3">
      <c r="B1255" s="13">
        <v>2023</v>
      </c>
      <c r="C1255" s="13">
        <v>2</v>
      </c>
      <c r="D1255" s="13">
        <v>19</v>
      </c>
      <c r="E1255" s="83" t="s">
        <v>149</v>
      </c>
      <c r="F1255" s="13">
        <v>1</v>
      </c>
      <c r="G1255" s="13">
        <v>16</v>
      </c>
      <c r="H1255" s="13" t="s">
        <v>71</v>
      </c>
      <c r="I1255" s="13" t="s">
        <v>54</v>
      </c>
      <c r="J1255" s="13"/>
      <c r="K1255" s="13" t="s">
        <v>28</v>
      </c>
      <c r="L1255" s="12">
        <f t="shared" ca="1" si="166"/>
        <v>1.5935136217327532</v>
      </c>
      <c r="M1255" s="101">
        <f t="shared" ca="1" si="167"/>
        <v>0.13881097158914016</v>
      </c>
      <c r="N1255" s="101">
        <f t="shared" ca="1" si="174"/>
        <v>71.361378562735396</v>
      </c>
      <c r="O1255" s="101">
        <f t="shared" ca="1" si="168"/>
        <v>0.44913181428537646</v>
      </c>
      <c r="Q1255" s="12">
        <f t="shared" ca="1" si="169"/>
        <v>4.4875650613462152</v>
      </c>
      <c r="R1255" s="101">
        <f t="shared" ca="1" si="170"/>
        <v>0.24498145436327959</v>
      </c>
      <c r="S1255" s="13"/>
      <c r="T1255" s="101">
        <f t="shared" ca="1" si="171"/>
        <v>0</v>
      </c>
      <c r="U1255" s="101">
        <f t="shared" ca="1" si="172"/>
        <v>0.3145861474904077</v>
      </c>
      <c r="V1255" s="101">
        <f t="shared" ca="1" si="173"/>
        <v>-133.93944384738563</v>
      </c>
    </row>
    <row r="1256" spans="2:22" x14ac:dyDescent="0.3">
      <c r="B1256" s="13">
        <v>2023</v>
      </c>
      <c r="C1256" s="13">
        <v>2</v>
      </c>
      <c r="D1256" s="13">
        <v>19</v>
      </c>
      <c r="E1256" s="83" t="s">
        <v>149</v>
      </c>
      <c r="F1256" s="13">
        <v>1</v>
      </c>
      <c r="G1256" s="13">
        <v>17</v>
      </c>
      <c r="H1256" s="13" t="s">
        <v>71</v>
      </c>
      <c r="I1256" s="13" t="s">
        <v>54</v>
      </c>
      <c r="J1256" s="13"/>
      <c r="K1256" s="13" t="s">
        <v>28</v>
      </c>
      <c r="L1256" s="12">
        <f t="shared" ca="1" si="166"/>
        <v>1.5300770769226228</v>
      </c>
      <c r="M1256" s="101">
        <f t="shared" ca="1" si="167"/>
        <v>0.13328501417072969</v>
      </c>
      <c r="N1256" s="101">
        <f t="shared" ca="1" si="174"/>
        <v>71.66344127900453</v>
      </c>
      <c r="O1256" s="101">
        <f t="shared" ca="1" si="168"/>
        <v>0.43125222413064124</v>
      </c>
      <c r="Q1256" s="12">
        <f t="shared" ca="1" si="169"/>
        <v>4.1619739143605097</v>
      </c>
      <c r="R1256" s="101">
        <f t="shared" ca="1" si="170"/>
        <v>0.22279006728911713</v>
      </c>
      <c r="S1256" s="13"/>
      <c r="T1256" s="101">
        <f t="shared" ca="1" si="171"/>
        <v>0</v>
      </c>
      <c r="U1256" s="101">
        <f t="shared" ca="1" si="172"/>
        <v>0.30206271626914116</v>
      </c>
      <c r="V1256" s="101">
        <f t="shared" ca="1" si="173"/>
        <v>-134.08296126569471</v>
      </c>
    </row>
    <row r="1257" spans="2:22" x14ac:dyDescent="0.3">
      <c r="B1257" s="13">
        <v>2023</v>
      </c>
      <c r="C1257" s="13">
        <v>2</v>
      </c>
      <c r="D1257" s="13">
        <v>19</v>
      </c>
      <c r="E1257" s="83" t="s">
        <v>149</v>
      </c>
      <c r="F1257" s="13">
        <v>1</v>
      </c>
      <c r="G1257" s="13">
        <v>18</v>
      </c>
      <c r="H1257" s="13" t="s">
        <v>71</v>
      </c>
      <c r="I1257" s="13" t="s">
        <v>54</v>
      </c>
      <c r="J1257" s="13"/>
      <c r="K1257" s="13" t="s">
        <v>28</v>
      </c>
      <c r="L1257" s="12">
        <f t="shared" ca="1" si="166"/>
        <v>1.6647852587598546</v>
      </c>
      <c r="M1257" s="101">
        <f t="shared" ca="1" si="167"/>
        <v>0.14501944389057095</v>
      </c>
      <c r="N1257" s="101">
        <f t="shared" ca="1" si="174"/>
        <v>71.992097635504706</v>
      </c>
      <c r="O1257" s="101">
        <f t="shared" ca="1" si="168"/>
        <v>0.46921972518146499</v>
      </c>
      <c r="Q1257" s="12">
        <f t="shared" ca="1" si="169"/>
        <v>5.6000000000000005</v>
      </c>
      <c r="R1257" s="101">
        <f t="shared" ca="1" si="170"/>
        <v>0.33311592784597838</v>
      </c>
      <c r="S1257" s="13"/>
      <c r="T1257" s="101">
        <f t="shared" ca="1" si="171"/>
        <v>0</v>
      </c>
      <c r="U1257" s="101">
        <f t="shared" ca="1" si="172"/>
        <v>0.32865635650017466</v>
      </c>
      <c r="V1257" s="101">
        <f t="shared" ca="1" si="173"/>
        <v>-134.42053676488646</v>
      </c>
    </row>
    <row r="1258" spans="2:22" x14ac:dyDescent="0.3">
      <c r="B1258" s="13">
        <v>2023</v>
      </c>
      <c r="C1258" s="13">
        <v>2</v>
      </c>
      <c r="D1258" s="13">
        <v>19</v>
      </c>
      <c r="E1258" s="83" t="s">
        <v>149</v>
      </c>
      <c r="F1258" s="13">
        <v>1</v>
      </c>
      <c r="G1258" s="13">
        <v>19</v>
      </c>
      <c r="H1258" s="13" t="s">
        <v>71</v>
      </c>
      <c r="I1258" s="13" t="s">
        <v>54</v>
      </c>
      <c r="J1258" s="13"/>
      <c r="K1258" s="13" t="s">
        <v>28</v>
      </c>
      <c r="L1258" s="12">
        <f t="shared" ca="1" si="166"/>
        <v>1.5156584152622845</v>
      </c>
      <c r="M1258" s="101">
        <f t="shared" ca="1" si="167"/>
        <v>0.13202900455349761</v>
      </c>
      <c r="N1258" s="101">
        <f t="shared" ca="1" si="174"/>
        <v>72.29131386765107</v>
      </c>
      <c r="O1258" s="101">
        <f t="shared" ca="1" si="168"/>
        <v>0.42718832434167486</v>
      </c>
      <c r="Q1258" s="12">
        <f t="shared" ca="1" si="169"/>
        <v>0</v>
      </c>
      <c r="R1258" s="101">
        <f t="shared" ca="1" si="170"/>
        <v>0</v>
      </c>
      <c r="S1258" s="13"/>
      <c r="T1258" s="101">
        <f t="shared" ca="1" si="171"/>
        <v>0.13202900455349761</v>
      </c>
      <c r="U1258" s="101">
        <f t="shared" ca="1" si="172"/>
        <v>0.29921623214636273</v>
      </c>
      <c r="V1258" s="101">
        <f t="shared" ca="1" si="173"/>
        <v>-133.98929152818661</v>
      </c>
    </row>
    <row r="1259" spans="2:22" x14ac:dyDescent="0.3">
      <c r="B1259" s="13">
        <v>2023</v>
      </c>
      <c r="C1259" s="13">
        <v>2</v>
      </c>
      <c r="D1259" s="13">
        <v>19</v>
      </c>
      <c r="E1259" s="83" t="s">
        <v>149</v>
      </c>
      <c r="F1259" s="13">
        <v>1</v>
      </c>
      <c r="G1259" s="13">
        <v>20</v>
      </c>
      <c r="H1259" s="13" t="s">
        <v>69</v>
      </c>
      <c r="I1259" s="13" t="s">
        <v>54</v>
      </c>
      <c r="J1259" s="13"/>
      <c r="K1259" s="13" t="s">
        <v>28</v>
      </c>
      <c r="L1259" s="12">
        <f t="shared" ca="1" si="166"/>
        <v>1.2919505743595028</v>
      </c>
      <c r="M1259" s="101">
        <f t="shared" ca="1" si="167"/>
        <v>6.8047036751515008E-2</v>
      </c>
      <c r="N1259" s="101">
        <f t="shared" ca="1" si="174"/>
        <v>72.29131386765107</v>
      </c>
      <c r="O1259" s="101">
        <f t="shared" ca="1" si="168"/>
        <v>0.13940146697339034</v>
      </c>
      <c r="Q1259" s="12">
        <f t="shared" ca="1" si="169"/>
        <v>0</v>
      </c>
      <c r="R1259" s="101">
        <f t="shared" ca="1" si="170"/>
        <v>0</v>
      </c>
      <c r="S1259" s="13"/>
      <c r="T1259" s="101">
        <f t="shared" ca="1" si="171"/>
        <v>6.8047036751515008E-2</v>
      </c>
      <c r="U1259" s="101">
        <f t="shared" si="172"/>
        <v>0</v>
      </c>
      <c r="V1259" s="101">
        <f t="shared" ca="1" si="173"/>
        <v>-133.92124449143509</v>
      </c>
    </row>
    <row r="1260" spans="2:22" x14ac:dyDescent="0.3">
      <c r="B1260" s="13">
        <v>2023</v>
      </c>
      <c r="C1260" s="13">
        <v>2</v>
      </c>
      <c r="D1260" s="13">
        <v>19</v>
      </c>
      <c r="E1260" s="83" t="s">
        <v>149</v>
      </c>
      <c r="F1260" s="13">
        <v>1</v>
      </c>
      <c r="G1260" s="13">
        <v>21</v>
      </c>
      <c r="H1260" s="13" t="s">
        <v>69</v>
      </c>
      <c r="I1260" s="13" t="s">
        <v>54</v>
      </c>
      <c r="J1260" s="13"/>
      <c r="K1260" s="13" t="s">
        <v>28</v>
      </c>
      <c r="L1260" s="12">
        <f t="shared" ca="1" si="166"/>
        <v>1.4802414950751648</v>
      </c>
      <c r="M1260" s="101">
        <f t="shared" ca="1" si="167"/>
        <v>7.7964319545608937E-2</v>
      </c>
      <c r="N1260" s="101">
        <f t="shared" ca="1" si="174"/>
        <v>72.29131386765107</v>
      </c>
      <c r="O1260" s="101">
        <f t="shared" ca="1" si="168"/>
        <v>0.15971805731861027</v>
      </c>
      <c r="Q1260" s="12">
        <f t="shared" ca="1" si="169"/>
        <v>0</v>
      </c>
      <c r="R1260" s="101">
        <f t="shared" ca="1" si="170"/>
        <v>0</v>
      </c>
      <c r="S1260" s="13"/>
      <c r="T1260" s="101">
        <f t="shared" ca="1" si="171"/>
        <v>7.7964319545608937E-2</v>
      </c>
      <c r="U1260" s="101">
        <f t="shared" si="172"/>
        <v>0</v>
      </c>
      <c r="V1260" s="101">
        <f t="shared" ca="1" si="173"/>
        <v>-133.84328017188949</v>
      </c>
    </row>
    <row r="1261" spans="2:22" x14ac:dyDescent="0.3">
      <c r="B1261" s="13">
        <v>2023</v>
      </c>
      <c r="C1261" s="13">
        <v>2</v>
      </c>
      <c r="D1261" s="13">
        <v>19</v>
      </c>
      <c r="E1261" s="83" t="s">
        <v>149</v>
      </c>
      <c r="F1261" s="13">
        <v>1</v>
      </c>
      <c r="G1261" s="13">
        <v>22</v>
      </c>
      <c r="H1261" s="13" t="s">
        <v>69</v>
      </c>
      <c r="I1261" s="13" t="s">
        <v>54</v>
      </c>
      <c r="J1261" s="13"/>
      <c r="K1261" s="13" t="s">
        <v>28</v>
      </c>
      <c r="L1261" s="12">
        <f t="shared" ca="1" si="166"/>
        <v>1.7360676428383026</v>
      </c>
      <c r="M1261" s="101">
        <f t="shared" ca="1" si="167"/>
        <v>9.1438682748293407E-2</v>
      </c>
      <c r="N1261" s="101">
        <f t="shared" ca="1" si="174"/>
        <v>72.29131386765107</v>
      </c>
      <c r="O1261" s="101">
        <f t="shared" ca="1" si="168"/>
        <v>0.18732169866225284</v>
      </c>
      <c r="Q1261" s="12">
        <f t="shared" ca="1" si="169"/>
        <v>0</v>
      </c>
      <c r="R1261" s="101">
        <f t="shared" ca="1" si="170"/>
        <v>0</v>
      </c>
      <c r="S1261" s="13"/>
      <c r="T1261" s="101">
        <f t="shared" ca="1" si="171"/>
        <v>9.1438682748293407E-2</v>
      </c>
      <c r="U1261" s="101">
        <f t="shared" si="172"/>
        <v>0</v>
      </c>
      <c r="V1261" s="101">
        <f t="shared" ca="1" si="173"/>
        <v>-133.75184148914119</v>
      </c>
    </row>
    <row r="1262" spans="2:22" x14ac:dyDescent="0.3">
      <c r="B1262" s="13">
        <v>2023</v>
      </c>
      <c r="C1262" s="13">
        <v>2</v>
      </c>
      <c r="D1262" s="13">
        <v>19</v>
      </c>
      <c r="E1262" s="83" t="s">
        <v>149</v>
      </c>
      <c r="F1262" s="13">
        <v>1</v>
      </c>
      <c r="G1262" s="13">
        <v>23</v>
      </c>
      <c r="H1262" s="13" t="s">
        <v>69</v>
      </c>
      <c r="I1262" s="13" t="s">
        <v>54</v>
      </c>
      <c r="J1262" s="13"/>
      <c r="K1262" s="13" t="s">
        <v>28</v>
      </c>
      <c r="L1262" s="12">
        <f t="shared" ca="1" si="166"/>
        <v>1.5336620679695787</v>
      </c>
      <c r="M1262" s="101">
        <f t="shared" ca="1" si="167"/>
        <v>8.0777981119957709E-2</v>
      </c>
      <c r="N1262" s="101">
        <f t="shared" ca="1" si="174"/>
        <v>72.29131386765107</v>
      </c>
      <c r="O1262" s="101">
        <f t="shared" ca="1" si="168"/>
        <v>0.16548213713391755</v>
      </c>
      <c r="Q1262" s="12">
        <f t="shared" ca="1" si="169"/>
        <v>0</v>
      </c>
      <c r="R1262" s="101">
        <f t="shared" ca="1" si="170"/>
        <v>0</v>
      </c>
      <c r="S1262" s="13"/>
      <c r="T1262" s="101">
        <f t="shared" ca="1" si="171"/>
        <v>8.0777981119957709E-2</v>
      </c>
      <c r="U1262" s="101">
        <f t="shared" si="172"/>
        <v>0</v>
      </c>
      <c r="V1262" s="101">
        <f t="shared" ca="1" si="173"/>
        <v>-133.67106350802123</v>
      </c>
    </row>
    <row r="1263" spans="2:22" x14ac:dyDescent="0.3">
      <c r="B1263" s="13">
        <v>2023</v>
      </c>
      <c r="C1263" s="13">
        <v>2</v>
      </c>
      <c r="D1263" s="13">
        <v>20</v>
      </c>
      <c r="E1263" s="83" t="s">
        <v>150</v>
      </c>
      <c r="F1263" s="13">
        <v>2</v>
      </c>
      <c r="G1263" s="13">
        <v>0</v>
      </c>
      <c r="H1263" s="13" t="s">
        <v>69</v>
      </c>
      <c r="I1263" s="13" t="s">
        <v>54</v>
      </c>
      <c r="J1263" s="13"/>
      <c r="K1263" s="13" t="s">
        <v>28</v>
      </c>
      <c r="L1263" s="12">
        <f t="shared" ca="1" si="166"/>
        <v>1.5958385648463598</v>
      </c>
      <c r="M1263" s="101">
        <f t="shared" ca="1" si="167"/>
        <v>8.4052817210457778E-2</v>
      </c>
      <c r="N1263" s="101">
        <f t="shared" ca="1" si="174"/>
        <v>72.29131386765107</v>
      </c>
      <c r="O1263" s="101">
        <f t="shared" ca="1" si="168"/>
        <v>0.17219098114692222</v>
      </c>
      <c r="Q1263" s="12">
        <f t="shared" ca="1" si="169"/>
        <v>0</v>
      </c>
      <c r="R1263" s="101">
        <f t="shared" ca="1" si="170"/>
        <v>0</v>
      </c>
      <c r="S1263" s="13"/>
      <c r="T1263" s="101">
        <f t="shared" ca="1" si="171"/>
        <v>8.4052817210457778E-2</v>
      </c>
      <c r="U1263" s="101">
        <f t="shared" si="172"/>
        <v>0</v>
      </c>
      <c r="V1263" s="101">
        <f t="shared" ca="1" si="173"/>
        <v>-133.58701069081079</v>
      </c>
    </row>
    <row r="1264" spans="2:22" x14ac:dyDescent="0.3">
      <c r="B1264" s="13">
        <v>2023</v>
      </c>
      <c r="C1264" s="13">
        <v>2</v>
      </c>
      <c r="D1264" s="13">
        <v>20</v>
      </c>
      <c r="E1264" s="83" t="s">
        <v>150</v>
      </c>
      <c r="F1264" s="13">
        <v>2</v>
      </c>
      <c r="G1264" s="13">
        <v>1</v>
      </c>
      <c r="H1264" s="13" t="s">
        <v>69</v>
      </c>
      <c r="I1264" s="13" t="s">
        <v>54</v>
      </c>
      <c r="J1264" s="13"/>
      <c r="K1264" s="13" t="s">
        <v>28</v>
      </c>
      <c r="L1264" s="12">
        <f t="shared" ca="1" si="166"/>
        <v>0.76693264011933138</v>
      </c>
      <c r="M1264" s="101">
        <f t="shared" ca="1" si="167"/>
        <v>4.0394342155085187E-2</v>
      </c>
      <c r="N1264" s="101">
        <f t="shared" ca="1" si="174"/>
        <v>72.29131386765107</v>
      </c>
      <c r="O1264" s="101">
        <f t="shared" ca="1" si="168"/>
        <v>8.275203186887585E-2</v>
      </c>
      <c r="Q1264" s="12">
        <f t="shared" ca="1" si="169"/>
        <v>0</v>
      </c>
      <c r="R1264" s="101">
        <f t="shared" ca="1" si="170"/>
        <v>0</v>
      </c>
      <c r="S1264" s="13"/>
      <c r="T1264" s="101">
        <f t="shared" ca="1" si="171"/>
        <v>4.0394342155085187E-2</v>
      </c>
      <c r="U1264" s="101">
        <f t="shared" si="172"/>
        <v>0</v>
      </c>
      <c r="V1264" s="101">
        <f t="shared" ca="1" si="173"/>
        <v>-133.5466163486557</v>
      </c>
    </row>
    <row r="1265" spans="2:22" x14ac:dyDescent="0.3">
      <c r="B1265" s="13">
        <v>2023</v>
      </c>
      <c r="C1265" s="13">
        <v>2</v>
      </c>
      <c r="D1265" s="13">
        <v>20</v>
      </c>
      <c r="E1265" s="83" t="s">
        <v>150</v>
      </c>
      <c r="F1265" s="13">
        <v>2</v>
      </c>
      <c r="G1265" s="13">
        <v>2</v>
      </c>
      <c r="H1265" s="13" t="s">
        <v>69</v>
      </c>
      <c r="I1265" s="13" t="s">
        <v>54</v>
      </c>
      <c r="J1265" s="13"/>
      <c r="K1265" s="13" t="s">
        <v>28</v>
      </c>
      <c r="L1265" s="12">
        <f t="shared" ca="1" si="166"/>
        <v>0.85509806341970451</v>
      </c>
      <c r="M1265" s="101">
        <f t="shared" ca="1" si="167"/>
        <v>4.5038015000315838E-2</v>
      </c>
      <c r="N1265" s="101">
        <f t="shared" ca="1" si="174"/>
        <v>72.29131386765107</v>
      </c>
      <c r="O1265" s="101">
        <f t="shared" ca="1" si="168"/>
        <v>9.2265081042986113E-2</v>
      </c>
      <c r="Q1265" s="12">
        <f t="shared" ca="1" si="169"/>
        <v>0</v>
      </c>
      <c r="R1265" s="101">
        <f t="shared" ca="1" si="170"/>
        <v>0</v>
      </c>
      <c r="S1265" s="13"/>
      <c r="T1265" s="101">
        <f t="shared" ca="1" si="171"/>
        <v>4.5038015000315838E-2</v>
      </c>
      <c r="U1265" s="101">
        <f t="shared" si="172"/>
        <v>0</v>
      </c>
      <c r="V1265" s="101">
        <f t="shared" ca="1" si="173"/>
        <v>-133.50157833365537</v>
      </c>
    </row>
    <row r="1266" spans="2:22" x14ac:dyDescent="0.3">
      <c r="B1266" s="13">
        <v>2023</v>
      </c>
      <c r="C1266" s="13">
        <v>2</v>
      </c>
      <c r="D1266" s="13">
        <v>20</v>
      </c>
      <c r="E1266" s="83" t="s">
        <v>150</v>
      </c>
      <c r="F1266" s="13">
        <v>2</v>
      </c>
      <c r="G1266" s="13">
        <v>3</v>
      </c>
      <c r="H1266" s="13" t="s">
        <v>69</v>
      </c>
      <c r="I1266" s="13" t="s">
        <v>54</v>
      </c>
      <c r="J1266" s="13"/>
      <c r="K1266" s="13" t="s">
        <v>28</v>
      </c>
      <c r="L1266" s="12">
        <f t="shared" ca="1" si="166"/>
        <v>0.75463792535066576</v>
      </c>
      <c r="M1266" s="101">
        <f t="shared" ca="1" si="167"/>
        <v>3.9746779528219568E-2</v>
      </c>
      <c r="N1266" s="101">
        <f t="shared" ca="1" si="174"/>
        <v>72.29131386765107</v>
      </c>
      <c r="O1266" s="101">
        <f t="shared" ca="1" si="168"/>
        <v>8.1425432145336832E-2</v>
      </c>
      <c r="Q1266" s="12">
        <f t="shared" ca="1" si="169"/>
        <v>0</v>
      </c>
      <c r="R1266" s="101">
        <f t="shared" ca="1" si="170"/>
        <v>0</v>
      </c>
      <c r="S1266" s="13"/>
      <c r="T1266" s="101">
        <f t="shared" ca="1" si="171"/>
        <v>3.9746779528219568E-2</v>
      </c>
      <c r="U1266" s="101">
        <f t="shared" si="172"/>
        <v>0</v>
      </c>
      <c r="V1266" s="101">
        <f t="shared" ca="1" si="173"/>
        <v>-133.46183155412714</v>
      </c>
    </row>
    <row r="1267" spans="2:22" x14ac:dyDescent="0.3">
      <c r="B1267" s="13">
        <v>2023</v>
      </c>
      <c r="C1267" s="13">
        <v>2</v>
      </c>
      <c r="D1267" s="13">
        <v>20</v>
      </c>
      <c r="E1267" s="83" t="s">
        <v>150</v>
      </c>
      <c r="F1267" s="13">
        <v>2</v>
      </c>
      <c r="G1267" s="13">
        <v>4</v>
      </c>
      <c r="H1267" s="13" t="s">
        <v>69</v>
      </c>
      <c r="I1267" s="13" t="s">
        <v>54</v>
      </c>
      <c r="J1267" s="13"/>
      <c r="K1267" s="13" t="s">
        <v>28</v>
      </c>
      <c r="L1267" s="12">
        <f t="shared" ca="1" si="166"/>
        <v>0.89835359639625778</v>
      </c>
      <c r="M1267" s="101">
        <f t="shared" ca="1" si="167"/>
        <v>4.7316283922190901E-2</v>
      </c>
      <c r="N1267" s="101">
        <f t="shared" ca="1" si="174"/>
        <v>72.29131386765107</v>
      </c>
      <c r="O1267" s="101">
        <f t="shared" ca="1" si="168"/>
        <v>9.6932353051156217E-2</v>
      </c>
      <c r="Q1267" s="12">
        <f t="shared" ca="1" si="169"/>
        <v>0</v>
      </c>
      <c r="R1267" s="101">
        <f t="shared" ca="1" si="170"/>
        <v>0</v>
      </c>
      <c r="S1267" s="13"/>
      <c r="T1267" s="101">
        <f t="shared" ca="1" si="171"/>
        <v>4.7316283922190901E-2</v>
      </c>
      <c r="U1267" s="101">
        <f t="shared" si="172"/>
        <v>0</v>
      </c>
      <c r="V1267" s="101">
        <f t="shared" ca="1" si="173"/>
        <v>-133.41451527020496</v>
      </c>
    </row>
    <row r="1268" spans="2:22" x14ac:dyDescent="0.3">
      <c r="B1268" s="13">
        <v>2023</v>
      </c>
      <c r="C1268" s="13">
        <v>2</v>
      </c>
      <c r="D1268" s="13">
        <v>20</v>
      </c>
      <c r="E1268" s="83" t="s">
        <v>150</v>
      </c>
      <c r="F1268" s="13">
        <v>2</v>
      </c>
      <c r="G1268" s="13">
        <v>5</v>
      </c>
      <c r="H1268" s="13" t="s">
        <v>69</v>
      </c>
      <c r="I1268" s="13" t="s">
        <v>54</v>
      </c>
      <c r="J1268" s="13"/>
      <c r="K1268" s="13" t="s">
        <v>28</v>
      </c>
      <c r="L1268" s="12">
        <f t="shared" ca="1" si="166"/>
        <v>0.86236550747932483</v>
      </c>
      <c r="M1268" s="101">
        <f t="shared" ca="1" si="167"/>
        <v>4.5420791278936043E-2</v>
      </c>
      <c r="N1268" s="101">
        <f t="shared" ca="1" si="174"/>
        <v>72.29131386765107</v>
      </c>
      <c r="O1268" s="101">
        <f t="shared" ca="1" si="168"/>
        <v>9.3049238257019148E-2</v>
      </c>
      <c r="Q1268" s="12">
        <f t="shared" ca="1" si="169"/>
        <v>0</v>
      </c>
      <c r="R1268" s="101">
        <f t="shared" ca="1" si="170"/>
        <v>0</v>
      </c>
      <c r="S1268" s="13"/>
      <c r="T1268" s="101">
        <f t="shared" ca="1" si="171"/>
        <v>4.5420791278936043E-2</v>
      </c>
      <c r="U1268" s="101">
        <f t="shared" si="172"/>
        <v>0</v>
      </c>
      <c r="V1268" s="101">
        <f t="shared" ca="1" si="173"/>
        <v>-133.36909447892603</v>
      </c>
    </row>
    <row r="1269" spans="2:22" x14ac:dyDescent="0.3">
      <c r="B1269" s="13">
        <v>2023</v>
      </c>
      <c r="C1269" s="13">
        <v>2</v>
      </c>
      <c r="D1269" s="13">
        <v>20</v>
      </c>
      <c r="E1269" s="83" t="s">
        <v>150</v>
      </c>
      <c r="F1269" s="13">
        <v>2</v>
      </c>
      <c r="G1269" s="13">
        <v>6</v>
      </c>
      <c r="H1269" s="13" t="s">
        <v>69</v>
      </c>
      <c r="I1269" s="13" t="s">
        <v>54</v>
      </c>
      <c r="J1269" s="13"/>
      <c r="K1269" s="13" t="s">
        <v>28</v>
      </c>
      <c r="L1269" s="12">
        <f t="shared" ca="1" si="166"/>
        <v>0.8719287241836553</v>
      </c>
      <c r="M1269" s="101">
        <f t="shared" ca="1" si="167"/>
        <v>4.5924485902753123E-2</v>
      </c>
      <c r="N1269" s="101">
        <f t="shared" ca="1" si="174"/>
        <v>72.29131386765107</v>
      </c>
      <c r="O1269" s="101">
        <f t="shared" ca="1" si="168"/>
        <v>9.4081109339416408E-2</v>
      </c>
      <c r="Q1269" s="12">
        <f t="shared" ca="1" si="169"/>
        <v>0</v>
      </c>
      <c r="R1269" s="101">
        <f t="shared" ca="1" si="170"/>
        <v>0</v>
      </c>
      <c r="S1269" s="13"/>
      <c r="T1269" s="101">
        <f t="shared" ca="1" si="171"/>
        <v>4.5924485902753123E-2</v>
      </c>
      <c r="U1269" s="101">
        <f t="shared" si="172"/>
        <v>0</v>
      </c>
      <c r="V1269" s="101">
        <f t="shared" ca="1" si="173"/>
        <v>-133.32316999302327</v>
      </c>
    </row>
    <row r="1270" spans="2:22" x14ac:dyDescent="0.3">
      <c r="B1270" s="13">
        <v>2023</v>
      </c>
      <c r="C1270" s="13">
        <v>2</v>
      </c>
      <c r="D1270" s="13">
        <v>20</v>
      </c>
      <c r="E1270" s="83" t="s">
        <v>150</v>
      </c>
      <c r="F1270" s="13">
        <v>2</v>
      </c>
      <c r="G1270" s="13">
        <v>7</v>
      </c>
      <c r="H1270" s="13" t="s">
        <v>69</v>
      </c>
      <c r="I1270" s="13" t="s">
        <v>54</v>
      </c>
      <c r="J1270" s="13"/>
      <c r="K1270" s="13" t="s">
        <v>28</v>
      </c>
      <c r="L1270" s="12">
        <f t="shared" ca="1" si="166"/>
        <v>0.95276657502105799</v>
      </c>
      <c r="M1270" s="101">
        <f t="shared" ca="1" si="167"/>
        <v>5.0182215506359124E-2</v>
      </c>
      <c r="N1270" s="101">
        <f t="shared" ca="1" si="174"/>
        <v>72.29131386765107</v>
      </c>
      <c r="O1270" s="101">
        <f t="shared" ca="1" si="168"/>
        <v>0.10280351344477215</v>
      </c>
      <c r="Q1270" s="12">
        <f t="shared" ca="1" si="169"/>
        <v>5.6000000000000005</v>
      </c>
      <c r="R1270" s="101">
        <f t="shared" ca="1" si="170"/>
        <v>0.39338830942446751</v>
      </c>
      <c r="S1270" s="13"/>
      <c r="T1270" s="101">
        <f t="shared" ca="1" si="171"/>
        <v>0</v>
      </c>
      <c r="U1270" s="101">
        <f t="shared" si="172"/>
        <v>0</v>
      </c>
      <c r="V1270" s="101">
        <f t="shared" ca="1" si="173"/>
        <v>-134.1099466118722</v>
      </c>
    </row>
    <row r="1271" spans="2:22" x14ac:dyDescent="0.3">
      <c r="B1271" s="13">
        <v>2023</v>
      </c>
      <c r="C1271" s="13">
        <v>2</v>
      </c>
      <c r="D1271" s="13">
        <v>20</v>
      </c>
      <c r="E1271" s="83" t="s">
        <v>150</v>
      </c>
      <c r="F1271" s="13">
        <v>2</v>
      </c>
      <c r="G1271" s="13">
        <v>8</v>
      </c>
      <c r="H1271" s="13" t="s">
        <v>69</v>
      </c>
      <c r="I1271" s="13" t="s">
        <v>54</v>
      </c>
      <c r="J1271" s="13"/>
      <c r="K1271" s="13" t="s">
        <v>28</v>
      </c>
      <c r="L1271" s="12">
        <f t="shared" ca="1" si="166"/>
        <v>0.98741545098880357</v>
      </c>
      <c r="M1271" s="101">
        <f t="shared" ca="1" si="167"/>
        <v>5.2007171803580284E-2</v>
      </c>
      <c r="N1271" s="101">
        <f t="shared" ca="1" si="174"/>
        <v>72.29131386765107</v>
      </c>
      <c r="O1271" s="101">
        <f t="shared" ca="1" si="168"/>
        <v>0.1065421271616919</v>
      </c>
      <c r="Q1271" s="12">
        <f t="shared" ca="1" si="169"/>
        <v>3.2769319242337307</v>
      </c>
      <c r="R1271" s="101">
        <f t="shared" ca="1" si="170"/>
        <v>0.1938075694601831</v>
      </c>
      <c r="S1271" s="13"/>
      <c r="T1271" s="101">
        <f t="shared" ca="1" si="171"/>
        <v>0</v>
      </c>
      <c r="U1271" s="101">
        <f t="shared" si="172"/>
        <v>0</v>
      </c>
      <c r="V1271" s="101">
        <f t="shared" ca="1" si="173"/>
        <v>-134.49756175079256</v>
      </c>
    </row>
    <row r="1272" spans="2:22" x14ac:dyDescent="0.3">
      <c r="B1272" s="13">
        <v>2023</v>
      </c>
      <c r="C1272" s="13">
        <v>2</v>
      </c>
      <c r="D1272" s="13">
        <v>20</v>
      </c>
      <c r="E1272" s="83" t="s">
        <v>150</v>
      </c>
      <c r="F1272" s="13">
        <v>2</v>
      </c>
      <c r="G1272" s="13">
        <v>9</v>
      </c>
      <c r="H1272" s="13" t="s">
        <v>69</v>
      </c>
      <c r="I1272" s="13" t="s">
        <v>54</v>
      </c>
      <c r="J1272" s="13"/>
      <c r="K1272" s="13" t="s">
        <v>28</v>
      </c>
      <c r="L1272" s="12">
        <f t="shared" ca="1" si="166"/>
        <v>1.1465966666120395</v>
      </c>
      <c r="M1272" s="101">
        <f t="shared" ca="1" si="167"/>
        <v>6.0391246430456125E-2</v>
      </c>
      <c r="N1272" s="101">
        <f t="shared" ca="1" si="174"/>
        <v>72.29131386765107</v>
      </c>
      <c r="O1272" s="101">
        <f t="shared" ca="1" si="168"/>
        <v>0.12371778032743906</v>
      </c>
      <c r="Q1272" s="12">
        <f t="shared" ca="1" si="169"/>
        <v>5.6000000000000005</v>
      </c>
      <c r="R1272" s="101">
        <f t="shared" ca="1" si="170"/>
        <v>0.37698059217129087</v>
      </c>
      <c r="S1272" s="13"/>
      <c r="T1272" s="101">
        <f t="shared" ca="1" si="171"/>
        <v>0</v>
      </c>
      <c r="U1272" s="101">
        <f t="shared" si="172"/>
        <v>0</v>
      </c>
      <c r="V1272" s="101">
        <f t="shared" ca="1" si="173"/>
        <v>-135.25152293513514</v>
      </c>
    </row>
    <row r="1273" spans="2:22" x14ac:dyDescent="0.3">
      <c r="B1273" s="13">
        <v>2023</v>
      </c>
      <c r="C1273" s="13">
        <v>2</v>
      </c>
      <c r="D1273" s="13">
        <v>20</v>
      </c>
      <c r="E1273" s="83" t="s">
        <v>150</v>
      </c>
      <c r="F1273" s="13">
        <v>2</v>
      </c>
      <c r="G1273" s="13">
        <v>10</v>
      </c>
      <c r="H1273" s="13" t="s">
        <v>70</v>
      </c>
      <c r="I1273" s="13" t="s">
        <v>54</v>
      </c>
      <c r="J1273" s="13"/>
      <c r="K1273" s="13" t="s">
        <v>28</v>
      </c>
      <c r="L1273" s="12">
        <f t="shared" ca="1" si="166"/>
        <v>1.0145494545299989</v>
      </c>
      <c r="M1273" s="101">
        <f t="shared" ca="1" si="167"/>
        <v>3.2120635730419768E-2</v>
      </c>
      <c r="N1273" s="101">
        <f t="shared" ca="1" si="174"/>
        <v>72.29131386765107</v>
      </c>
      <c r="O1273" s="101">
        <f t="shared" ca="1" si="168"/>
        <v>3.2120635730419768E-2</v>
      </c>
      <c r="Q1273" s="12">
        <f t="shared" ca="1" si="169"/>
        <v>5.0841148891736037</v>
      </c>
      <c r="R1273" s="101">
        <f t="shared" ca="1" si="170"/>
        <v>0.34448871404258113</v>
      </c>
      <c r="S1273" s="13"/>
      <c r="T1273" s="101">
        <f t="shared" ca="1" si="171"/>
        <v>0</v>
      </c>
      <c r="U1273" s="101">
        <f t="shared" si="172"/>
        <v>0</v>
      </c>
      <c r="V1273" s="101">
        <f t="shared" ca="1" si="173"/>
        <v>-135.94050036322028</v>
      </c>
    </row>
    <row r="1274" spans="2:22" x14ac:dyDescent="0.3">
      <c r="B1274" s="13">
        <v>2023</v>
      </c>
      <c r="C1274" s="13">
        <v>2</v>
      </c>
      <c r="D1274" s="13">
        <v>20</v>
      </c>
      <c r="E1274" s="83" t="s">
        <v>150</v>
      </c>
      <c r="F1274" s="13">
        <v>2</v>
      </c>
      <c r="G1274" s="13">
        <v>11</v>
      </c>
      <c r="H1274" s="13" t="s">
        <v>70</v>
      </c>
      <c r="I1274" s="13" t="s">
        <v>54</v>
      </c>
      <c r="J1274" s="13"/>
      <c r="K1274" s="13" t="s">
        <v>28</v>
      </c>
      <c r="L1274" s="12">
        <f t="shared" ca="1" si="166"/>
        <v>1.2914620503007028</v>
      </c>
      <c r="M1274" s="101">
        <f t="shared" ca="1" si="167"/>
        <v>4.0887688512520254E-2</v>
      </c>
      <c r="N1274" s="101">
        <f t="shared" ca="1" si="174"/>
        <v>72.29131386765107</v>
      </c>
      <c r="O1274" s="101">
        <f t="shared" ca="1" si="168"/>
        <v>4.0887688512520254E-2</v>
      </c>
      <c r="Q1274" s="12">
        <f t="shared" ca="1" si="169"/>
        <v>0.57050885552190067</v>
      </c>
      <c r="R1274" s="101">
        <f t="shared" ca="1" si="170"/>
        <v>0</v>
      </c>
      <c r="S1274" s="13"/>
      <c r="T1274" s="101">
        <f t="shared" ca="1" si="171"/>
        <v>2.2825378146696877E-2</v>
      </c>
      <c r="U1274" s="101">
        <f t="shared" si="172"/>
        <v>0</v>
      </c>
      <c r="V1274" s="101">
        <f t="shared" ca="1" si="173"/>
        <v>-135.91767498507357</v>
      </c>
    </row>
    <row r="1275" spans="2:22" x14ac:dyDescent="0.3">
      <c r="B1275" s="13">
        <v>2023</v>
      </c>
      <c r="C1275" s="13">
        <v>2</v>
      </c>
      <c r="D1275" s="13">
        <v>20</v>
      </c>
      <c r="E1275" s="83" t="s">
        <v>150</v>
      </c>
      <c r="F1275" s="13">
        <v>2</v>
      </c>
      <c r="G1275" s="13">
        <v>12</v>
      </c>
      <c r="H1275" s="13" t="s">
        <v>70</v>
      </c>
      <c r="I1275" s="13" t="s">
        <v>54</v>
      </c>
      <c r="J1275" s="13"/>
      <c r="K1275" s="13" t="s">
        <v>28</v>
      </c>
      <c r="L1275" s="12">
        <f t="shared" ca="1" si="166"/>
        <v>1.5983698508411206</v>
      </c>
      <c r="M1275" s="101">
        <f t="shared" ca="1" si="167"/>
        <v>5.060438947762988E-2</v>
      </c>
      <c r="N1275" s="101">
        <f t="shared" ca="1" si="174"/>
        <v>72.29131386765107</v>
      </c>
      <c r="O1275" s="101">
        <f t="shared" ca="1" si="168"/>
        <v>5.060438947762988E-2</v>
      </c>
      <c r="Q1275" s="12">
        <f t="shared" ca="1" si="169"/>
        <v>0</v>
      </c>
      <c r="R1275" s="101">
        <f t="shared" ca="1" si="170"/>
        <v>0</v>
      </c>
      <c r="S1275" s="13"/>
      <c r="T1275" s="101">
        <f t="shared" ca="1" si="171"/>
        <v>5.060438947762988E-2</v>
      </c>
      <c r="U1275" s="101">
        <f t="shared" si="172"/>
        <v>0</v>
      </c>
      <c r="V1275" s="101">
        <f t="shared" ca="1" si="173"/>
        <v>-135.86707059559595</v>
      </c>
    </row>
    <row r="1276" spans="2:22" x14ac:dyDescent="0.3">
      <c r="B1276" s="13">
        <v>2023</v>
      </c>
      <c r="C1276" s="13">
        <v>2</v>
      </c>
      <c r="D1276" s="13">
        <v>20</v>
      </c>
      <c r="E1276" s="83" t="s">
        <v>150</v>
      </c>
      <c r="F1276" s="13">
        <v>2</v>
      </c>
      <c r="G1276" s="13">
        <v>13</v>
      </c>
      <c r="H1276" s="13" t="s">
        <v>70</v>
      </c>
      <c r="I1276" s="13" t="s">
        <v>54</v>
      </c>
      <c r="J1276" s="13"/>
      <c r="K1276" s="13" t="s">
        <v>28</v>
      </c>
      <c r="L1276" s="12">
        <f t="shared" ca="1" si="166"/>
        <v>1.2686028719431264</v>
      </c>
      <c r="M1276" s="101">
        <f t="shared" ca="1" si="167"/>
        <v>4.0163966925719378E-2</v>
      </c>
      <c r="N1276" s="101">
        <f t="shared" ca="1" si="174"/>
        <v>72.29131386765107</v>
      </c>
      <c r="O1276" s="101">
        <f t="shared" ca="1" si="168"/>
        <v>4.0163966925719378E-2</v>
      </c>
      <c r="Q1276" s="12">
        <f t="shared" ca="1" si="169"/>
        <v>4.6774992980428527</v>
      </c>
      <c r="R1276" s="101">
        <f t="shared" ca="1" si="170"/>
        <v>0.28856308246934187</v>
      </c>
      <c r="S1276" s="13"/>
      <c r="T1276" s="101">
        <f t="shared" ca="1" si="171"/>
        <v>0</v>
      </c>
      <c r="U1276" s="101">
        <f t="shared" si="172"/>
        <v>0</v>
      </c>
      <c r="V1276" s="101">
        <f t="shared" ca="1" si="173"/>
        <v>-136.44419676053465</v>
      </c>
    </row>
    <row r="1277" spans="2:22" x14ac:dyDescent="0.3">
      <c r="B1277" s="13">
        <v>2023</v>
      </c>
      <c r="C1277" s="13">
        <v>2</v>
      </c>
      <c r="D1277" s="13">
        <v>20</v>
      </c>
      <c r="E1277" s="83" t="s">
        <v>150</v>
      </c>
      <c r="F1277" s="13">
        <v>2</v>
      </c>
      <c r="G1277" s="13">
        <v>14</v>
      </c>
      <c r="H1277" s="13" t="s">
        <v>70</v>
      </c>
      <c r="I1277" s="13" t="s">
        <v>54</v>
      </c>
      <c r="J1277" s="13"/>
      <c r="K1277" s="13" t="s">
        <v>28</v>
      </c>
      <c r="L1277" s="12">
        <f t="shared" ca="1" si="166"/>
        <v>1.4653737695218114</v>
      </c>
      <c r="M1277" s="101">
        <f t="shared" ca="1" si="167"/>
        <v>4.6393733543060547E-2</v>
      </c>
      <c r="N1277" s="101">
        <f t="shared" ca="1" si="174"/>
        <v>72.29131386765107</v>
      </c>
      <c r="O1277" s="101">
        <f t="shared" ca="1" si="168"/>
        <v>4.6393733543060547E-2</v>
      </c>
      <c r="Q1277" s="12">
        <f t="shared" ca="1" si="169"/>
        <v>3.2612159176317741</v>
      </c>
      <c r="R1277" s="101">
        <f t="shared" ca="1" si="170"/>
        <v>0.15201803783750834</v>
      </c>
      <c r="S1277" s="13"/>
      <c r="T1277" s="101">
        <f t="shared" ca="1" si="171"/>
        <v>0</v>
      </c>
      <c r="U1277" s="101">
        <f t="shared" si="172"/>
        <v>0</v>
      </c>
      <c r="V1277" s="101">
        <f t="shared" ca="1" si="173"/>
        <v>-136.74823283620967</v>
      </c>
    </row>
    <row r="1278" spans="2:22" x14ac:dyDescent="0.3">
      <c r="B1278" s="13">
        <v>2023</v>
      </c>
      <c r="C1278" s="13">
        <v>2</v>
      </c>
      <c r="D1278" s="13">
        <v>20</v>
      </c>
      <c r="E1278" s="83" t="s">
        <v>150</v>
      </c>
      <c r="F1278" s="13">
        <v>2</v>
      </c>
      <c r="G1278" s="13">
        <v>15</v>
      </c>
      <c r="H1278" s="13" t="s">
        <v>70</v>
      </c>
      <c r="I1278" s="13" t="s">
        <v>54</v>
      </c>
      <c r="J1278" s="13"/>
      <c r="K1278" s="13" t="s">
        <v>28</v>
      </c>
      <c r="L1278" s="12">
        <f t="shared" ca="1" si="166"/>
        <v>1.260594722186303</v>
      </c>
      <c r="M1278" s="101">
        <f t="shared" ca="1" si="167"/>
        <v>3.9910428904418351E-2</v>
      </c>
      <c r="N1278" s="101">
        <f t="shared" ca="1" si="174"/>
        <v>72.29131386765107</v>
      </c>
      <c r="O1278" s="101">
        <f t="shared" ca="1" si="168"/>
        <v>3.9910428904418351E-2</v>
      </c>
      <c r="Q1278" s="12">
        <f t="shared" ca="1" si="169"/>
        <v>5.6000000000000005</v>
      </c>
      <c r="R1278" s="101">
        <f t="shared" ca="1" si="170"/>
        <v>0.3673306567669295</v>
      </c>
      <c r="S1278" s="13"/>
      <c r="T1278" s="101">
        <f t="shared" ca="1" si="171"/>
        <v>0</v>
      </c>
      <c r="U1278" s="101">
        <f t="shared" si="172"/>
        <v>0</v>
      </c>
      <c r="V1278" s="101">
        <f t="shared" ca="1" si="173"/>
        <v>-137.48289414974354</v>
      </c>
    </row>
    <row r="1279" spans="2:22" x14ac:dyDescent="0.3">
      <c r="B1279" s="13">
        <v>2023</v>
      </c>
      <c r="C1279" s="13">
        <v>2</v>
      </c>
      <c r="D1279" s="13">
        <v>20</v>
      </c>
      <c r="E1279" s="83" t="s">
        <v>150</v>
      </c>
      <c r="F1279" s="13">
        <v>2</v>
      </c>
      <c r="G1279" s="13">
        <v>16</v>
      </c>
      <c r="H1279" s="13" t="s">
        <v>71</v>
      </c>
      <c r="I1279" s="13" t="s">
        <v>54</v>
      </c>
      <c r="J1279" s="13"/>
      <c r="K1279" s="13" t="s">
        <v>28</v>
      </c>
      <c r="L1279" s="12">
        <f t="shared" ca="1" si="166"/>
        <v>1.2734110549065703</v>
      </c>
      <c r="M1279" s="101">
        <f t="shared" ca="1" si="167"/>
        <v>0.11092683699291134</v>
      </c>
      <c r="N1279" s="101">
        <f t="shared" ca="1" si="174"/>
        <v>72.542706433407204</v>
      </c>
      <c r="O1279" s="101">
        <f t="shared" ca="1" si="168"/>
        <v>0.35891090582541679</v>
      </c>
      <c r="Q1279" s="12">
        <f t="shared" ca="1" si="169"/>
        <v>2.4610777187829891</v>
      </c>
      <c r="R1279" s="101">
        <f t="shared" ca="1" si="170"/>
        <v>0.10053598309713886</v>
      </c>
      <c r="S1279" s="13"/>
      <c r="T1279" s="101">
        <f t="shared" ca="1" si="171"/>
        <v>0</v>
      </c>
      <c r="U1279" s="101">
        <f t="shared" ca="1" si="172"/>
        <v>0.25139256575613877</v>
      </c>
      <c r="V1279" s="101">
        <f t="shared" ca="1" si="173"/>
        <v>-137.43257355018167</v>
      </c>
    </row>
    <row r="1280" spans="2:22" x14ac:dyDescent="0.3">
      <c r="B1280" s="13">
        <v>2023</v>
      </c>
      <c r="C1280" s="13">
        <v>2</v>
      </c>
      <c r="D1280" s="13">
        <v>20</v>
      </c>
      <c r="E1280" s="83" t="s">
        <v>150</v>
      </c>
      <c r="F1280" s="13">
        <v>2</v>
      </c>
      <c r="G1280" s="13">
        <v>17</v>
      </c>
      <c r="H1280" s="13" t="s">
        <v>71</v>
      </c>
      <c r="I1280" s="13" t="s">
        <v>54</v>
      </c>
      <c r="J1280" s="13"/>
      <c r="K1280" s="13" t="s">
        <v>28</v>
      </c>
      <c r="L1280" s="12">
        <f t="shared" ref="L1280:L1343" ca="1" si="175">IF(K1280="Weekday",_xlfn.NORM.INV(RAND(),VLOOKUP(G1280,$J$5:$N$28,4),VLOOKUP(G1280,$J$5:$N$28,5)),_xlfn.NORM.INV(RAND(),VLOOKUP(G1280,$P$5:$T$28,4),VLOOKUP(G1280,$P$5:$T$28,5)))*VLOOKUP(C1280,$P$32:$R$43,3)</f>
        <v>1.861127590758362</v>
      </c>
      <c r="M1280" s="101">
        <f t="shared" ref="M1280:M1343" ca="1" si="176">IF(I1280="Winter",VLOOKUP(G1280,$J$40:$L$43,3),VLOOKUP(G1280,$J$40:$L$43,2))*L1280</f>
        <v>0.16212282443096093</v>
      </c>
      <c r="N1280" s="101">
        <f t="shared" ca="1" si="174"/>
        <v>72.91012403861609</v>
      </c>
      <c r="O1280" s="101">
        <f t="shared" ref="O1280:O1343" ca="1" si="177">IF(I1280="Winter",VLOOKUP(G1280,$J$46:$L$49,3),VLOOKUP(G1280,$J$46:$L$49,2))*L1280</f>
        <v>0.5245588114552443</v>
      </c>
      <c r="Q1280" s="12">
        <f t="shared" ref="Q1280:Q1343" ca="1" si="178">MIN(MAX(AND(IF(G1280&gt;=VLOOKUP(C1280,$O$46:$T$57,5),1,0),IF(G1280&lt;=VLOOKUP(C1280,$O$46:$T$57,6),1,0))*$G$50*_xlfn.NORM.INV(RAND(),VLOOKUP(C1280,$B$4:$F$15,4),VLOOKUP(C1280,$B$4:$F$15,4)),0),0.2)*$G$51</f>
        <v>5.6000000000000005</v>
      </c>
      <c r="R1280" s="101">
        <f t="shared" ref="R1280:R1343" ca="1" si="179">MAX(Q1280-L1280,0)*$G$52</f>
        <v>0.31649554944230474</v>
      </c>
      <c r="S1280" s="13"/>
      <c r="T1280" s="101">
        <f t="shared" ref="T1280:T1343" ca="1" si="180">MAX(L1280-Q1280,0)*IF(I1280="Winter",VLOOKUP(G1280,$J$40:$L$43,3),VLOOKUP(G1280,$J$40:$L$43,2))</f>
        <v>0</v>
      </c>
      <c r="U1280" s="101">
        <f t="shared" ca="1" si="172"/>
        <v>0.36741760520888</v>
      </c>
      <c r="V1280" s="101">
        <f t="shared" ca="1" si="173"/>
        <v>-137.6981470438574</v>
      </c>
    </row>
    <row r="1281" spans="2:22" x14ac:dyDescent="0.3">
      <c r="B1281" s="13">
        <v>2023</v>
      </c>
      <c r="C1281" s="13">
        <v>2</v>
      </c>
      <c r="D1281" s="13">
        <v>20</v>
      </c>
      <c r="E1281" s="83" t="s">
        <v>150</v>
      </c>
      <c r="F1281" s="13">
        <v>2</v>
      </c>
      <c r="G1281" s="13">
        <v>18</v>
      </c>
      <c r="H1281" s="13" t="s">
        <v>71</v>
      </c>
      <c r="I1281" s="13" t="s">
        <v>54</v>
      </c>
      <c r="J1281" s="13"/>
      <c r="K1281" s="13" t="s">
        <v>28</v>
      </c>
      <c r="L1281" s="12">
        <f t="shared" ca="1" si="175"/>
        <v>1.7739486715003259</v>
      </c>
      <c r="M1281" s="101">
        <f t="shared" ca="1" si="176"/>
        <v>0.15452866877439339</v>
      </c>
      <c r="N1281" s="101">
        <f t="shared" ca="1" si="174"/>
        <v>73.260331072181444</v>
      </c>
      <c r="O1281" s="101">
        <f t="shared" ca="1" si="177"/>
        <v>0.49998743306236682</v>
      </c>
      <c r="Q1281" s="12">
        <f t="shared" ca="1" si="178"/>
        <v>5.6000000000000005</v>
      </c>
      <c r="R1281" s="101">
        <f t="shared" ca="1" si="179"/>
        <v>0.32387524495749748</v>
      </c>
      <c r="S1281" s="13"/>
      <c r="T1281" s="101">
        <f t="shared" ca="1" si="180"/>
        <v>0</v>
      </c>
      <c r="U1281" s="101">
        <f t="shared" ref="U1281:U1344" ca="1" si="181">IF(H1281="On-Peak",IF(I1281="Winter",((L1281*$D$48)/60),((L1281*$D$47)/60)),0)</f>
        <v>0.35020703356535604</v>
      </c>
      <c r="V1281" s="101">
        <f t="shared" ref="V1281:V1344" ca="1" si="182">V1280+MAX(T1281-R1281,0)-MAX(R1281-T1281,0)+MAX(U1281-R1281,0)-MAX(R1281-U1281,0)</f>
        <v>-137.99569050020705</v>
      </c>
    </row>
    <row r="1282" spans="2:22" x14ac:dyDescent="0.3">
      <c r="B1282" s="13">
        <v>2023</v>
      </c>
      <c r="C1282" s="13">
        <v>2</v>
      </c>
      <c r="D1282" s="13">
        <v>20</v>
      </c>
      <c r="E1282" s="83" t="s">
        <v>150</v>
      </c>
      <c r="F1282" s="13">
        <v>2</v>
      </c>
      <c r="G1282" s="13">
        <v>19</v>
      </c>
      <c r="H1282" s="13" t="s">
        <v>71</v>
      </c>
      <c r="I1282" s="13" t="s">
        <v>54</v>
      </c>
      <c r="J1282" s="13"/>
      <c r="K1282" s="13" t="s">
        <v>28</v>
      </c>
      <c r="L1282" s="12">
        <f t="shared" ca="1" si="175"/>
        <v>1.2713353272654846</v>
      </c>
      <c r="M1282" s="101">
        <f t="shared" ca="1" si="176"/>
        <v>0.11074602035809637</v>
      </c>
      <c r="N1282" s="101">
        <f t="shared" ca="1" si="174"/>
        <v>73.511313854705776</v>
      </c>
      <c r="O1282" s="101">
        <f t="shared" ca="1" si="177"/>
        <v>0.35832586198977684</v>
      </c>
      <c r="Q1282" s="12">
        <f t="shared" ca="1" si="178"/>
        <v>0</v>
      </c>
      <c r="R1282" s="101">
        <f t="shared" ca="1" si="179"/>
        <v>0</v>
      </c>
      <c r="S1282" s="13"/>
      <c r="T1282" s="101">
        <f t="shared" ca="1" si="180"/>
        <v>0.11074602035809637</v>
      </c>
      <c r="U1282" s="101">
        <f t="shared" ca="1" si="181"/>
        <v>0.25098278252432776</v>
      </c>
      <c r="V1282" s="101">
        <f t="shared" ca="1" si="182"/>
        <v>-137.63396169732462</v>
      </c>
    </row>
    <row r="1283" spans="2:22" x14ac:dyDescent="0.3">
      <c r="B1283" s="13">
        <v>2023</v>
      </c>
      <c r="C1283" s="13">
        <v>2</v>
      </c>
      <c r="D1283" s="13">
        <v>20</v>
      </c>
      <c r="E1283" s="83" t="s">
        <v>150</v>
      </c>
      <c r="F1283" s="13">
        <v>2</v>
      </c>
      <c r="G1283" s="13">
        <v>20</v>
      </c>
      <c r="H1283" s="13" t="s">
        <v>69</v>
      </c>
      <c r="I1283" s="13" t="s">
        <v>54</v>
      </c>
      <c r="J1283" s="13"/>
      <c r="K1283" s="13" t="s">
        <v>28</v>
      </c>
      <c r="L1283" s="12">
        <f t="shared" ca="1" si="175"/>
        <v>1.6224983737506773</v>
      </c>
      <c r="M1283" s="101">
        <f t="shared" ca="1" si="176"/>
        <v>8.5456989345448181E-2</v>
      </c>
      <c r="N1283" s="101">
        <f t="shared" ca="1" si="174"/>
        <v>73.511313854705776</v>
      </c>
      <c r="O1283" s="101">
        <f t="shared" ca="1" si="177"/>
        <v>0.17506757452769808</v>
      </c>
      <c r="Q1283" s="12">
        <f t="shared" ca="1" si="178"/>
        <v>0</v>
      </c>
      <c r="R1283" s="101">
        <f t="shared" ca="1" si="179"/>
        <v>0</v>
      </c>
      <c r="S1283" s="13"/>
      <c r="T1283" s="101">
        <f t="shared" ca="1" si="180"/>
        <v>8.5456989345448181E-2</v>
      </c>
      <c r="U1283" s="101">
        <f t="shared" si="181"/>
        <v>0</v>
      </c>
      <c r="V1283" s="101">
        <f t="shared" ca="1" si="182"/>
        <v>-137.54850470797916</v>
      </c>
    </row>
    <row r="1284" spans="2:22" x14ac:dyDescent="0.3">
      <c r="B1284" s="13">
        <v>2023</v>
      </c>
      <c r="C1284" s="13">
        <v>2</v>
      </c>
      <c r="D1284" s="13">
        <v>20</v>
      </c>
      <c r="E1284" s="83" t="s">
        <v>150</v>
      </c>
      <c r="F1284" s="13">
        <v>2</v>
      </c>
      <c r="G1284" s="13">
        <v>21</v>
      </c>
      <c r="H1284" s="13" t="s">
        <v>69</v>
      </c>
      <c r="I1284" s="13" t="s">
        <v>54</v>
      </c>
      <c r="J1284" s="13"/>
      <c r="K1284" s="13" t="s">
        <v>28</v>
      </c>
      <c r="L1284" s="12">
        <f t="shared" ca="1" si="175"/>
        <v>1.2791851038771045</v>
      </c>
      <c r="M1284" s="101">
        <f t="shared" ca="1" si="176"/>
        <v>6.737467942120709E-2</v>
      </c>
      <c r="N1284" s="101">
        <f t="shared" ca="1" si="174"/>
        <v>73.511313854705776</v>
      </c>
      <c r="O1284" s="101">
        <f t="shared" ca="1" si="177"/>
        <v>0.13802407270833958</v>
      </c>
      <c r="Q1284" s="12">
        <f t="shared" ca="1" si="178"/>
        <v>0</v>
      </c>
      <c r="R1284" s="101">
        <f t="shared" ca="1" si="179"/>
        <v>0</v>
      </c>
      <c r="S1284" s="13"/>
      <c r="T1284" s="101">
        <f t="shared" ca="1" si="180"/>
        <v>6.737467942120709E-2</v>
      </c>
      <c r="U1284" s="101">
        <f t="shared" si="181"/>
        <v>0</v>
      </c>
      <c r="V1284" s="101">
        <f t="shared" ca="1" si="182"/>
        <v>-137.48113002855794</v>
      </c>
    </row>
    <row r="1285" spans="2:22" x14ac:dyDescent="0.3">
      <c r="B1285" s="13">
        <v>2023</v>
      </c>
      <c r="C1285" s="13">
        <v>2</v>
      </c>
      <c r="D1285" s="13">
        <v>20</v>
      </c>
      <c r="E1285" s="83" t="s">
        <v>150</v>
      </c>
      <c r="F1285" s="13">
        <v>2</v>
      </c>
      <c r="G1285" s="13">
        <v>22</v>
      </c>
      <c r="H1285" s="13" t="s">
        <v>69</v>
      </c>
      <c r="I1285" s="13" t="s">
        <v>54</v>
      </c>
      <c r="J1285" s="13"/>
      <c r="K1285" s="13" t="s">
        <v>28</v>
      </c>
      <c r="L1285" s="12">
        <f t="shared" ca="1" si="175"/>
        <v>1.8215186459946586</v>
      </c>
      <c r="M1285" s="101">
        <f t="shared" ca="1" si="176"/>
        <v>9.5939387084538669E-2</v>
      </c>
      <c r="N1285" s="101">
        <f t="shared" ca="1" si="174"/>
        <v>73.511313854705776</v>
      </c>
      <c r="O1285" s="101">
        <f t="shared" ca="1" si="177"/>
        <v>0.19654186190282366</v>
      </c>
      <c r="Q1285" s="12">
        <f t="shared" ca="1" si="178"/>
        <v>0</v>
      </c>
      <c r="R1285" s="101">
        <f t="shared" ca="1" si="179"/>
        <v>0</v>
      </c>
      <c r="S1285" s="13"/>
      <c r="T1285" s="101">
        <f t="shared" ca="1" si="180"/>
        <v>9.5939387084538669E-2</v>
      </c>
      <c r="U1285" s="101">
        <f t="shared" si="181"/>
        <v>0</v>
      </c>
      <c r="V1285" s="101">
        <f t="shared" ca="1" si="182"/>
        <v>-137.3851906414734</v>
      </c>
    </row>
    <row r="1286" spans="2:22" x14ac:dyDescent="0.3">
      <c r="B1286" s="13">
        <v>2023</v>
      </c>
      <c r="C1286" s="13">
        <v>2</v>
      </c>
      <c r="D1286" s="13">
        <v>20</v>
      </c>
      <c r="E1286" s="83" t="s">
        <v>150</v>
      </c>
      <c r="F1286" s="13">
        <v>2</v>
      </c>
      <c r="G1286" s="13">
        <v>23</v>
      </c>
      <c r="H1286" s="13" t="s">
        <v>69</v>
      </c>
      <c r="I1286" s="13" t="s">
        <v>54</v>
      </c>
      <c r="J1286" s="13"/>
      <c r="K1286" s="13" t="s">
        <v>28</v>
      </c>
      <c r="L1286" s="12">
        <f t="shared" ca="1" si="175"/>
        <v>1.5140311194570053</v>
      </c>
      <c r="M1286" s="101">
        <f t="shared" ca="1" si="176"/>
        <v>7.9744019061800467E-2</v>
      </c>
      <c r="N1286" s="101">
        <f t="shared" ca="1" si="174"/>
        <v>73.511313854705776</v>
      </c>
      <c r="O1286" s="101">
        <f t="shared" ca="1" si="177"/>
        <v>0.16336395778941087</v>
      </c>
      <c r="Q1286" s="12">
        <f t="shared" ca="1" si="178"/>
        <v>0</v>
      </c>
      <c r="R1286" s="101">
        <f t="shared" ca="1" si="179"/>
        <v>0</v>
      </c>
      <c r="S1286" s="13"/>
      <c r="T1286" s="101">
        <f t="shared" ca="1" si="180"/>
        <v>7.9744019061800467E-2</v>
      </c>
      <c r="U1286" s="101">
        <f t="shared" si="181"/>
        <v>0</v>
      </c>
      <c r="V1286" s="101">
        <f t="shared" ca="1" si="182"/>
        <v>-137.30544662241161</v>
      </c>
    </row>
    <row r="1287" spans="2:22" x14ac:dyDescent="0.3">
      <c r="B1287" s="13">
        <v>2023</v>
      </c>
      <c r="C1287" s="13">
        <v>2</v>
      </c>
      <c r="D1287" s="13">
        <v>21</v>
      </c>
      <c r="E1287" s="83" t="s">
        <v>151</v>
      </c>
      <c r="F1287" s="13">
        <v>3</v>
      </c>
      <c r="G1287" s="13">
        <v>0</v>
      </c>
      <c r="H1287" s="13" t="s">
        <v>69</v>
      </c>
      <c r="I1287" s="13" t="s">
        <v>54</v>
      </c>
      <c r="J1287" s="13"/>
      <c r="K1287" s="13" t="s">
        <v>27</v>
      </c>
      <c r="L1287" s="12">
        <f t="shared" ca="1" si="175"/>
        <v>1.0651323555490533</v>
      </c>
      <c r="M1287" s="101">
        <f t="shared" ca="1" si="176"/>
        <v>5.6100521166768641E-2</v>
      </c>
      <c r="N1287" s="101">
        <f t="shared" ca="1" si="174"/>
        <v>73.511313854705776</v>
      </c>
      <c r="O1287" s="101">
        <f t="shared" ca="1" si="177"/>
        <v>0.11492778116374285</v>
      </c>
      <c r="Q1287" s="12">
        <f t="shared" ca="1" si="178"/>
        <v>0</v>
      </c>
      <c r="R1287" s="101">
        <f t="shared" ca="1" si="179"/>
        <v>0</v>
      </c>
      <c r="S1287" s="13"/>
      <c r="T1287" s="101">
        <f t="shared" ca="1" si="180"/>
        <v>5.6100521166768641E-2</v>
      </c>
      <c r="U1287" s="101">
        <f t="shared" si="181"/>
        <v>0</v>
      </c>
      <c r="V1287" s="101">
        <f t="shared" ca="1" si="182"/>
        <v>-137.24934610124484</v>
      </c>
    </row>
    <row r="1288" spans="2:22" x14ac:dyDescent="0.3">
      <c r="B1288" s="13">
        <v>2023</v>
      </c>
      <c r="C1288" s="13">
        <v>2</v>
      </c>
      <c r="D1288" s="13">
        <v>21</v>
      </c>
      <c r="E1288" s="83" t="s">
        <v>151</v>
      </c>
      <c r="F1288" s="13">
        <v>3</v>
      </c>
      <c r="G1288" s="13">
        <v>1</v>
      </c>
      <c r="H1288" s="13" t="s">
        <v>69</v>
      </c>
      <c r="I1288" s="13" t="s">
        <v>54</v>
      </c>
      <c r="J1288" s="13"/>
      <c r="K1288" s="13" t="s">
        <v>27</v>
      </c>
      <c r="L1288" s="12">
        <f t="shared" ca="1" si="175"/>
        <v>0.96017813055555334</v>
      </c>
      <c r="M1288" s="101">
        <f t="shared" ca="1" si="176"/>
        <v>5.0572582136360997E-2</v>
      </c>
      <c r="N1288" s="101">
        <f t="shared" ca="1" si="174"/>
        <v>73.511313854705776</v>
      </c>
      <c r="O1288" s="101">
        <f t="shared" ca="1" si="177"/>
        <v>0.1036032202869442</v>
      </c>
      <c r="Q1288" s="12">
        <f t="shared" ca="1" si="178"/>
        <v>0</v>
      </c>
      <c r="R1288" s="101">
        <f t="shared" ca="1" si="179"/>
        <v>0</v>
      </c>
      <c r="S1288" s="13"/>
      <c r="T1288" s="101">
        <f t="shared" ca="1" si="180"/>
        <v>5.0572582136360997E-2</v>
      </c>
      <c r="U1288" s="101">
        <f t="shared" si="181"/>
        <v>0</v>
      </c>
      <c r="V1288" s="101">
        <f t="shared" ca="1" si="182"/>
        <v>-137.19877351910847</v>
      </c>
    </row>
    <row r="1289" spans="2:22" x14ac:dyDescent="0.3">
      <c r="B1289" s="13">
        <v>2023</v>
      </c>
      <c r="C1289" s="13">
        <v>2</v>
      </c>
      <c r="D1289" s="13">
        <v>21</v>
      </c>
      <c r="E1289" s="83" t="s">
        <v>151</v>
      </c>
      <c r="F1289" s="13">
        <v>3</v>
      </c>
      <c r="G1289" s="13">
        <v>2</v>
      </c>
      <c r="H1289" s="13" t="s">
        <v>69</v>
      </c>
      <c r="I1289" s="13" t="s">
        <v>54</v>
      </c>
      <c r="J1289" s="13"/>
      <c r="K1289" s="13" t="s">
        <v>27</v>
      </c>
      <c r="L1289" s="12">
        <f t="shared" ca="1" si="175"/>
        <v>0.87484043409876211</v>
      </c>
      <c r="M1289" s="101">
        <f t="shared" ca="1" si="176"/>
        <v>4.6077845663981799E-2</v>
      </c>
      <c r="N1289" s="101">
        <f t="shared" ca="1" si="174"/>
        <v>73.511313854705776</v>
      </c>
      <c r="O1289" s="101">
        <f t="shared" ca="1" si="177"/>
        <v>9.4395282839256425E-2</v>
      </c>
      <c r="Q1289" s="12">
        <f t="shared" ca="1" si="178"/>
        <v>0</v>
      </c>
      <c r="R1289" s="101">
        <f t="shared" ca="1" si="179"/>
        <v>0</v>
      </c>
      <c r="S1289" s="13"/>
      <c r="T1289" s="101">
        <f t="shared" ca="1" si="180"/>
        <v>4.6077845663981799E-2</v>
      </c>
      <c r="U1289" s="101">
        <f t="shared" si="181"/>
        <v>0</v>
      </c>
      <c r="V1289" s="101">
        <f t="shared" ca="1" si="182"/>
        <v>-137.1526956734445</v>
      </c>
    </row>
    <row r="1290" spans="2:22" x14ac:dyDescent="0.3">
      <c r="B1290" s="13">
        <v>2023</v>
      </c>
      <c r="C1290" s="13">
        <v>2</v>
      </c>
      <c r="D1290" s="13">
        <v>21</v>
      </c>
      <c r="E1290" s="83" t="s">
        <v>151</v>
      </c>
      <c r="F1290" s="13">
        <v>3</v>
      </c>
      <c r="G1290" s="13">
        <v>3</v>
      </c>
      <c r="H1290" s="13" t="s">
        <v>69</v>
      </c>
      <c r="I1290" s="13" t="s">
        <v>54</v>
      </c>
      <c r="J1290" s="13"/>
      <c r="K1290" s="13" t="s">
        <v>27</v>
      </c>
      <c r="L1290" s="12">
        <f t="shared" ca="1" si="175"/>
        <v>0.82015996004284419</v>
      </c>
      <c r="M1290" s="101">
        <f t="shared" ca="1" si="176"/>
        <v>4.3197825095456603E-2</v>
      </c>
      <c r="N1290" s="101">
        <f t="shared" ca="1" si="174"/>
        <v>73.511313854705776</v>
      </c>
      <c r="O1290" s="101">
        <f t="shared" ca="1" si="177"/>
        <v>8.8495259688622888E-2</v>
      </c>
      <c r="Q1290" s="12">
        <f t="shared" ca="1" si="178"/>
        <v>0</v>
      </c>
      <c r="R1290" s="101">
        <f t="shared" ca="1" si="179"/>
        <v>0</v>
      </c>
      <c r="S1290" s="13"/>
      <c r="T1290" s="101">
        <f t="shared" ca="1" si="180"/>
        <v>4.3197825095456603E-2</v>
      </c>
      <c r="U1290" s="101">
        <f t="shared" si="181"/>
        <v>0</v>
      </c>
      <c r="V1290" s="101">
        <f t="shared" ca="1" si="182"/>
        <v>-137.10949784834904</v>
      </c>
    </row>
    <row r="1291" spans="2:22" x14ac:dyDescent="0.3">
      <c r="B1291" s="13">
        <v>2023</v>
      </c>
      <c r="C1291" s="13">
        <v>2</v>
      </c>
      <c r="D1291" s="13">
        <v>21</v>
      </c>
      <c r="E1291" s="83" t="s">
        <v>151</v>
      </c>
      <c r="F1291" s="13">
        <v>3</v>
      </c>
      <c r="G1291" s="13">
        <v>4</v>
      </c>
      <c r="H1291" s="13" t="s">
        <v>69</v>
      </c>
      <c r="I1291" s="13" t="s">
        <v>54</v>
      </c>
      <c r="J1291" s="13"/>
      <c r="K1291" s="13" t="s">
        <v>27</v>
      </c>
      <c r="L1291" s="12">
        <f t="shared" ca="1" si="175"/>
        <v>0.93547402967511417</v>
      </c>
      <c r="M1291" s="101">
        <f t="shared" ca="1" si="176"/>
        <v>4.9271417142988265E-2</v>
      </c>
      <c r="N1291" s="101">
        <f t="shared" ca="1" si="174"/>
        <v>73.511313854705776</v>
      </c>
      <c r="O1291" s="101">
        <f t="shared" ca="1" si="177"/>
        <v>0.10093764780194482</v>
      </c>
      <c r="Q1291" s="12">
        <f t="shared" ca="1" si="178"/>
        <v>0</v>
      </c>
      <c r="R1291" s="101">
        <f t="shared" ca="1" si="179"/>
        <v>0</v>
      </c>
      <c r="S1291" s="13"/>
      <c r="T1291" s="101">
        <f t="shared" ca="1" si="180"/>
        <v>4.9271417142988265E-2</v>
      </c>
      <c r="U1291" s="101">
        <f t="shared" si="181"/>
        <v>0</v>
      </c>
      <c r="V1291" s="101">
        <f t="shared" ca="1" si="182"/>
        <v>-137.06022643120605</v>
      </c>
    </row>
    <row r="1292" spans="2:22" x14ac:dyDescent="0.3">
      <c r="B1292" s="13">
        <v>2023</v>
      </c>
      <c r="C1292" s="13">
        <v>2</v>
      </c>
      <c r="D1292" s="13">
        <v>21</v>
      </c>
      <c r="E1292" s="83" t="s">
        <v>151</v>
      </c>
      <c r="F1292" s="13">
        <v>3</v>
      </c>
      <c r="G1292" s="13">
        <v>5</v>
      </c>
      <c r="H1292" s="13" t="s">
        <v>69</v>
      </c>
      <c r="I1292" s="13" t="s">
        <v>54</v>
      </c>
      <c r="J1292" s="13"/>
      <c r="K1292" s="13" t="s">
        <v>27</v>
      </c>
      <c r="L1292" s="12">
        <f t="shared" ca="1" si="175"/>
        <v>0.85936832640970773</v>
      </c>
      <c r="M1292" s="101">
        <f t="shared" ca="1" si="176"/>
        <v>4.526292975199931E-2</v>
      </c>
      <c r="N1292" s="101">
        <f t="shared" ca="1" si="174"/>
        <v>73.511313854705776</v>
      </c>
      <c r="O1292" s="101">
        <f t="shared" ca="1" si="177"/>
        <v>9.2725842419607463E-2</v>
      </c>
      <c r="Q1292" s="12">
        <f t="shared" ca="1" si="178"/>
        <v>0</v>
      </c>
      <c r="R1292" s="101">
        <f t="shared" ca="1" si="179"/>
        <v>0</v>
      </c>
      <c r="S1292" s="13"/>
      <c r="T1292" s="101">
        <f t="shared" ca="1" si="180"/>
        <v>4.526292975199931E-2</v>
      </c>
      <c r="U1292" s="101">
        <f t="shared" si="181"/>
        <v>0</v>
      </c>
      <c r="V1292" s="101">
        <f t="shared" ca="1" si="182"/>
        <v>-137.01496350145405</v>
      </c>
    </row>
    <row r="1293" spans="2:22" x14ac:dyDescent="0.3">
      <c r="B1293" s="13">
        <v>2023</v>
      </c>
      <c r="C1293" s="13">
        <v>2</v>
      </c>
      <c r="D1293" s="13">
        <v>21</v>
      </c>
      <c r="E1293" s="83" t="s">
        <v>151</v>
      </c>
      <c r="F1293" s="13">
        <v>3</v>
      </c>
      <c r="G1293" s="13">
        <v>6</v>
      </c>
      <c r="H1293" s="13" t="s">
        <v>69</v>
      </c>
      <c r="I1293" s="13" t="s">
        <v>54</v>
      </c>
      <c r="J1293" s="13"/>
      <c r="K1293" s="13" t="s">
        <v>27</v>
      </c>
      <c r="L1293" s="12">
        <f t="shared" ca="1" si="175"/>
        <v>0.84469490435970573</v>
      </c>
      <c r="M1293" s="101">
        <f t="shared" ca="1" si="176"/>
        <v>4.4490080612625701E-2</v>
      </c>
      <c r="N1293" s="101">
        <f t="shared" ca="1" si="174"/>
        <v>73.511313854705776</v>
      </c>
      <c r="O1293" s="101">
        <f t="shared" ca="1" si="177"/>
        <v>9.1142580180412242E-2</v>
      </c>
      <c r="Q1293" s="12">
        <f t="shared" ca="1" si="178"/>
        <v>0</v>
      </c>
      <c r="R1293" s="101">
        <f t="shared" ca="1" si="179"/>
        <v>0</v>
      </c>
      <c r="S1293" s="13"/>
      <c r="T1293" s="101">
        <f t="shared" ca="1" si="180"/>
        <v>4.4490080612625701E-2</v>
      </c>
      <c r="U1293" s="101">
        <f t="shared" si="181"/>
        <v>0</v>
      </c>
      <c r="V1293" s="101">
        <f t="shared" ca="1" si="182"/>
        <v>-136.97047342084142</v>
      </c>
    </row>
    <row r="1294" spans="2:22" x14ac:dyDescent="0.3">
      <c r="B1294" s="13">
        <v>2023</v>
      </c>
      <c r="C1294" s="13">
        <v>2</v>
      </c>
      <c r="D1294" s="13">
        <v>21</v>
      </c>
      <c r="E1294" s="83" t="s">
        <v>151</v>
      </c>
      <c r="F1294" s="13">
        <v>3</v>
      </c>
      <c r="G1294" s="13">
        <v>7</v>
      </c>
      <c r="H1294" s="13" t="s">
        <v>69</v>
      </c>
      <c r="I1294" s="13" t="s">
        <v>54</v>
      </c>
      <c r="J1294" s="13"/>
      <c r="K1294" s="13" t="s">
        <v>27</v>
      </c>
      <c r="L1294" s="12">
        <f t="shared" ca="1" si="175"/>
        <v>0.87864255079692599</v>
      </c>
      <c r="M1294" s="101">
        <f t="shared" ca="1" si="176"/>
        <v>4.6278103150474093E-2</v>
      </c>
      <c r="N1294" s="101">
        <f t="shared" ca="1" si="174"/>
        <v>73.511313854705776</v>
      </c>
      <c r="O1294" s="101">
        <f t="shared" ca="1" si="177"/>
        <v>9.480553123098831E-2</v>
      </c>
      <c r="Q1294" s="12">
        <f t="shared" ca="1" si="178"/>
        <v>0</v>
      </c>
      <c r="R1294" s="101">
        <f t="shared" ca="1" si="179"/>
        <v>0</v>
      </c>
      <c r="S1294" s="13"/>
      <c r="T1294" s="101">
        <f t="shared" ca="1" si="180"/>
        <v>4.6278103150474093E-2</v>
      </c>
      <c r="U1294" s="101">
        <f t="shared" si="181"/>
        <v>0</v>
      </c>
      <c r="V1294" s="101">
        <f t="shared" ca="1" si="182"/>
        <v>-136.92419531769093</v>
      </c>
    </row>
    <row r="1295" spans="2:22" x14ac:dyDescent="0.3">
      <c r="B1295" s="13">
        <v>2023</v>
      </c>
      <c r="C1295" s="13">
        <v>2</v>
      </c>
      <c r="D1295" s="13">
        <v>21</v>
      </c>
      <c r="E1295" s="83" t="s">
        <v>151</v>
      </c>
      <c r="F1295" s="13">
        <v>3</v>
      </c>
      <c r="G1295" s="13">
        <v>8</v>
      </c>
      <c r="H1295" s="13" t="s">
        <v>69</v>
      </c>
      <c r="I1295" s="13" t="s">
        <v>54</v>
      </c>
      <c r="J1295" s="13"/>
      <c r="K1295" s="13" t="s">
        <v>27</v>
      </c>
      <c r="L1295" s="12">
        <f t="shared" ca="1" si="175"/>
        <v>1.337329428001943</v>
      </c>
      <c r="M1295" s="101">
        <f t="shared" ca="1" si="176"/>
        <v>7.0437140972862342E-2</v>
      </c>
      <c r="N1295" s="101">
        <f t="shared" ca="1" si="174"/>
        <v>73.511313854705776</v>
      </c>
      <c r="O1295" s="101">
        <f t="shared" ca="1" si="177"/>
        <v>0.14429784528140965</v>
      </c>
      <c r="Q1295" s="12">
        <f t="shared" ca="1" si="178"/>
        <v>5.6000000000000005</v>
      </c>
      <c r="R1295" s="101">
        <f t="shared" ca="1" si="179"/>
        <v>0.3608350639196356</v>
      </c>
      <c r="S1295" s="13"/>
      <c r="T1295" s="101">
        <f t="shared" ca="1" si="180"/>
        <v>0</v>
      </c>
      <c r="U1295" s="101">
        <f t="shared" si="181"/>
        <v>0</v>
      </c>
      <c r="V1295" s="101">
        <f t="shared" ca="1" si="182"/>
        <v>-137.64586544553021</v>
      </c>
    </row>
    <row r="1296" spans="2:22" x14ac:dyDescent="0.3">
      <c r="B1296" s="13">
        <v>2023</v>
      </c>
      <c r="C1296" s="13">
        <v>2</v>
      </c>
      <c r="D1296" s="13">
        <v>21</v>
      </c>
      <c r="E1296" s="83" t="s">
        <v>151</v>
      </c>
      <c r="F1296" s="13">
        <v>3</v>
      </c>
      <c r="G1296" s="13">
        <v>9</v>
      </c>
      <c r="H1296" s="13" t="s">
        <v>69</v>
      </c>
      <c r="I1296" s="13" t="s">
        <v>54</v>
      </c>
      <c r="J1296" s="13"/>
      <c r="K1296" s="13" t="s">
        <v>27</v>
      </c>
      <c r="L1296" s="12">
        <f t="shared" ca="1" si="175"/>
        <v>1.2492934339888322</v>
      </c>
      <c r="M1296" s="101">
        <f t="shared" ca="1" si="176"/>
        <v>6.5800285168191794E-2</v>
      </c>
      <c r="N1296" s="101">
        <f t="shared" ref="N1296:N1359" ca="1" si="183">IF(H1296="On-Peak",IF(I1296="Winter",((L1296*$D$48)/60)+N1295,((L1296*$D$47)/60)+N1295),N1295)</f>
        <v>73.511313854705776</v>
      </c>
      <c r="O1296" s="101">
        <f t="shared" ca="1" si="177"/>
        <v>0.13479876152739498</v>
      </c>
      <c r="Q1296" s="12">
        <f t="shared" ca="1" si="178"/>
        <v>5.6000000000000005</v>
      </c>
      <c r="R1296" s="101">
        <f t="shared" ca="1" si="179"/>
        <v>0.36828731081284544</v>
      </c>
      <c r="S1296" s="13"/>
      <c r="T1296" s="101">
        <f t="shared" ca="1" si="180"/>
        <v>0</v>
      </c>
      <c r="U1296" s="101">
        <f t="shared" si="181"/>
        <v>0</v>
      </c>
      <c r="V1296" s="101">
        <f t="shared" ca="1" si="182"/>
        <v>-138.38244006715587</v>
      </c>
    </row>
    <row r="1297" spans="2:22" x14ac:dyDescent="0.3">
      <c r="B1297" s="13">
        <v>2023</v>
      </c>
      <c r="C1297" s="13">
        <v>2</v>
      </c>
      <c r="D1297" s="13">
        <v>21</v>
      </c>
      <c r="E1297" s="83" t="s">
        <v>151</v>
      </c>
      <c r="F1297" s="13">
        <v>3</v>
      </c>
      <c r="G1297" s="13">
        <v>10</v>
      </c>
      <c r="H1297" s="13" t="s">
        <v>70</v>
      </c>
      <c r="I1297" s="13" t="s">
        <v>54</v>
      </c>
      <c r="J1297" s="13"/>
      <c r="K1297" s="13" t="s">
        <v>27</v>
      </c>
      <c r="L1297" s="12">
        <f t="shared" ca="1" si="175"/>
        <v>1.4084941197931471</v>
      </c>
      <c r="M1297" s="101">
        <f t="shared" ca="1" si="176"/>
        <v>4.4592923832651038E-2</v>
      </c>
      <c r="N1297" s="101">
        <f t="shared" ca="1" si="183"/>
        <v>73.511313854705776</v>
      </c>
      <c r="O1297" s="101">
        <f t="shared" ca="1" si="177"/>
        <v>4.4592923832651038E-2</v>
      </c>
      <c r="Q1297" s="12">
        <f t="shared" ca="1" si="178"/>
        <v>0</v>
      </c>
      <c r="R1297" s="101">
        <f t="shared" ca="1" si="179"/>
        <v>0</v>
      </c>
      <c r="S1297" s="13"/>
      <c r="T1297" s="101">
        <f t="shared" ca="1" si="180"/>
        <v>4.4592923832651038E-2</v>
      </c>
      <c r="U1297" s="101">
        <f t="shared" si="181"/>
        <v>0</v>
      </c>
      <c r="V1297" s="101">
        <f t="shared" ca="1" si="182"/>
        <v>-138.33784714332322</v>
      </c>
    </row>
    <row r="1298" spans="2:22" x14ac:dyDescent="0.3">
      <c r="B1298" s="13">
        <v>2023</v>
      </c>
      <c r="C1298" s="13">
        <v>2</v>
      </c>
      <c r="D1298" s="13">
        <v>21</v>
      </c>
      <c r="E1298" s="83" t="s">
        <v>151</v>
      </c>
      <c r="F1298" s="13">
        <v>3</v>
      </c>
      <c r="G1298" s="13">
        <v>11</v>
      </c>
      <c r="H1298" s="13" t="s">
        <v>70</v>
      </c>
      <c r="I1298" s="13" t="s">
        <v>54</v>
      </c>
      <c r="J1298" s="13"/>
      <c r="K1298" s="13" t="s">
        <v>27</v>
      </c>
      <c r="L1298" s="12">
        <f t="shared" ca="1" si="175"/>
        <v>0.82194684893227676</v>
      </c>
      <c r="M1298" s="101">
        <f t="shared" ca="1" si="176"/>
        <v>2.6022837237195885E-2</v>
      </c>
      <c r="N1298" s="101">
        <f t="shared" ca="1" si="183"/>
        <v>73.511313854705776</v>
      </c>
      <c r="O1298" s="101">
        <f t="shared" ca="1" si="177"/>
        <v>2.6022837237195885E-2</v>
      </c>
      <c r="Q1298" s="12">
        <f t="shared" ca="1" si="178"/>
        <v>4.9329059333945455</v>
      </c>
      <c r="R1298" s="101">
        <f t="shared" ca="1" si="179"/>
        <v>0.34799268649973103</v>
      </c>
      <c r="S1298" s="13"/>
      <c r="T1298" s="101">
        <f t="shared" ca="1" si="180"/>
        <v>0</v>
      </c>
      <c r="U1298" s="101">
        <f t="shared" si="181"/>
        <v>0</v>
      </c>
      <c r="V1298" s="101">
        <f t="shared" ca="1" si="182"/>
        <v>-139.03383251632269</v>
      </c>
    </row>
    <row r="1299" spans="2:22" x14ac:dyDescent="0.3">
      <c r="B1299" s="13">
        <v>2023</v>
      </c>
      <c r="C1299" s="13">
        <v>2</v>
      </c>
      <c r="D1299" s="13">
        <v>21</v>
      </c>
      <c r="E1299" s="83" t="s">
        <v>151</v>
      </c>
      <c r="F1299" s="13">
        <v>3</v>
      </c>
      <c r="G1299" s="13">
        <v>12</v>
      </c>
      <c r="H1299" s="13" t="s">
        <v>70</v>
      </c>
      <c r="I1299" s="13" t="s">
        <v>54</v>
      </c>
      <c r="J1299" s="13"/>
      <c r="K1299" s="13" t="s">
        <v>27</v>
      </c>
      <c r="L1299" s="12">
        <f t="shared" ca="1" si="175"/>
        <v>1.4886030430436099</v>
      </c>
      <c r="M1299" s="101">
        <f t="shared" ca="1" si="176"/>
        <v>4.7129172342760692E-2</v>
      </c>
      <c r="N1299" s="101">
        <f t="shared" ca="1" si="183"/>
        <v>73.511313854705776</v>
      </c>
      <c r="O1299" s="101">
        <f t="shared" ca="1" si="177"/>
        <v>4.7129172342760692E-2</v>
      </c>
      <c r="Q1299" s="12">
        <f t="shared" ca="1" si="178"/>
        <v>5.6000000000000005</v>
      </c>
      <c r="R1299" s="101">
        <f t="shared" ca="1" si="179"/>
        <v>0.34802975240635847</v>
      </c>
      <c r="S1299" s="13"/>
      <c r="T1299" s="101">
        <f t="shared" ca="1" si="180"/>
        <v>0</v>
      </c>
      <c r="U1299" s="101">
        <f t="shared" si="181"/>
        <v>0</v>
      </c>
      <c r="V1299" s="101">
        <f t="shared" ca="1" si="182"/>
        <v>-139.72989202113538</v>
      </c>
    </row>
    <row r="1300" spans="2:22" x14ac:dyDescent="0.3">
      <c r="B1300" s="13">
        <v>2023</v>
      </c>
      <c r="C1300" s="13">
        <v>2</v>
      </c>
      <c r="D1300" s="13">
        <v>21</v>
      </c>
      <c r="E1300" s="83" t="s">
        <v>151</v>
      </c>
      <c r="F1300" s="13">
        <v>3</v>
      </c>
      <c r="G1300" s="13">
        <v>13</v>
      </c>
      <c r="H1300" s="13" t="s">
        <v>70</v>
      </c>
      <c r="I1300" s="13" t="s">
        <v>54</v>
      </c>
      <c r="J1300" s="13"/>
      <c r="K1300" s="13" t="s">
        <v>27</v>
      </c>
      <c r="L1300" s="12">
        <f t="shared" ca="1" si="175"/>
        <v>1.2313484052286487</v>
      </c>
      <c r="M1300" s="101">
        <f t="shared" ca="1" si="176"/>
        <v>3.8984490509539019E-2</v>
      </c>
      <c r="N1300" s="101">
        <f t="shared" ca="1" si="183"/>
        <v>73.511313854705776</v>
      </c>
      <c r="O1300" s="101">
        <f t="shared" ca="1" si="177"/>
        <v>3.8984490509539019E-2</v>
      </c>
      <c r="Q1300" s="12">
        <f t="shared" ca="1" si="178"/>
        <v>5.6000000000000005</v>
      </c>
      <c r="R1300" s="101">
        <f t="shared" ca="1" si="179"/>
        <v>0.36980635749739499</v>
      </c>
      <c r="S1300" s="13"/>
      <c r="T1300" s="101">
        <f t="shared" ca="1" si="180"/>
        <v>0</v>
      </c>
      <c r="U1300" s="101">
        <f t="shared" si="181"/>
        <v>0</v>
      </c>
      <c r="V1300" s="101">
        <f t="shared" ca="1" si="182"/>
        <v>-140.46950473613018</v>
      </c>
    </row>
    <row r="1301" spans="2:22" x14ac:dyDescent="0.3">
      <c r="B1301" s="13">
        <v>2023</v>
      </c>
      <c r="C1301" s="13">
        <v>2</v>
      </c>
      <c r="D1301" s="13">
        <v>21</v>
      </c>
      <c r="E1301" s="83" t="s">
        <v>151</v>
      </c>
      <c r="F1301" s="13">
        <v>3</v>
      </c>
      <c r="G1301" s="13">
        <v>14</v>
      </c>
      <c r="H1301" s="13" t="s">
        <v>70</v>
      </c>
      <c r="I1301" s="13" t="s">
        <v>54</v>
      </c>
      <c r="J1301" s="13"/>
      <c r="K1301" s="13" t="s">
        <v>27</v>
      </c>
      <c r="L1301" s="12">
        <f t="shared" ca="1" si="175"/>
        <v>1.208858751767325</v>
      </c>
      <c r="M1301" s="101">
        <f t="shared" ca="1" si="176"/>
        <v>3.8272468080953512E-2</v>
      </c>
      <c r="N1301" s="101">
        <f t="shared" ca="1" si="183"/>
        <v>73.511313854705776</v>
      </c>
      <c r="O1301" s="101">
        <f t="shared" ca="1" si="177"/>
        <v>3.8272468080953512E-2</v>
      </c>
      <c r="Q1301" s="12">
        <f t="shared" ca="1" si="178"/>
        <v>5.6000000000000005</v>
      </c>
      <c r="R1301" s="101">
        <f t="shared" ca="1" si="179"/>
        <v>0.371710106662896</v>
      </c>
      <c r="S1301" s="13"/>
      <c r="T1301" s="101">
        <f t="shared" ca="1" si="180"/>
        <v>0</v>
      </c>
      <c r="U1301" s="101">
        <f t="shared" si="181"/>
        <v>0</v>
      </c>
      <c r="V1301" s="101">
        <f t="shared" ca="1" si="182"/>
        <v>-141.21292494945598</v>
      </c>
    </row>
    <row r="1302" spans="2:22" x14ac:dyDescent="0.3">
      <c r="B1302" s="13">
        <v>2023</v>
      </c>
      <c r="C1302" s="13">
        <v>2</v>
      </c>
      <c r="D1302" s="13">
        <v>21</v>
      </c>
      <c r="E1302" s="83" t="s">
        <v>151</v>
      </c>
      <c r="F1302" s="13">
        <v>3</v>
      </c>
      <c r="G1302" s="13">
        <v>15</v>
      </c>
      <c r="H1302" s="13" t="s">
        <v>70</v>
      </c>
      <c r="I1302" s="13" t="s">
        <v>54</v>
      </c>
      <c r="J1302" s="13"/>
      <c r="K1302" s="13" t="s">
        <v>27</v>
      </c>
      <c r="L1302" s="12">
        <f t="shared" ca="1" si="175"/>
        <v>1.0089267504555204</v>
      </c>
      <c r="M1302" s="101">
        <f t="shared" ca="1" si="176"/>
        <v>3.1942620919421773E-2</v>
      </c>
      <c r="N1302" s="101">
        <f t="shared" ca="1" si="183"/>
        <v>73.511313854705776</v>
      </c>
      <c r="O1302" s="101">
        <f t="shared" ca="1" si="177"/>
        <v>3.1942620919421773E-2</v>
      </c>
      <c r="Q1302" s="12">
        <f t="shared" ca="1" si="178"/>
        <v>5.6000000000000005</v>
      </c>
      <c r="R1302" s="101">
        <f t="shared" ca="1" si="179"/>
        <v>0.38863435057394025</v>
      </c>
      <c r="S1302" s="13"/>
      <c r="T1302" s="101">
        <f t="shared" ca="1" si="180"/>
        <v>0</v>
      </c>
      <c r="U1302" s="101">
        <f t="shared" si="181"/>
        <v>0</v>
      </c>
      <c r="V1302" s="101">
        <f t="shared" ca="1" si="182"/>
        <v>-141.99019365060386</v>
      </c>
    </row>
    <row r="1303" spans="2:22" x14ac:dyDescent="0.3">
      <c r="B1303" s="13">
        <v>2023</v>
      </c>
      <c r="C1303" s="13">
        <v>2</v>
      </c>
      <c r="D1303" s="13">
        <v>21</v>
      </c>
      <c r="E1303" s="83" t="s">
        <v>151</v>
      </c>
      <c r="F1303" s="13">
        <v>3</v>
      </c>
      <c r="G1303" s="13">
        <v>16</v>
      </c>
      <c r="H1303" s="13" t="s">
        <v>71</v>
      </c>
      <c r="I1303" s="13" t="s">
        <v>54</v>
      </c>
      <c r="J1303" s="13"/>
      <c r="K1303" s="13" t="s">
        <v>27</v>
      </c>
      <c r="L1303" s="12">
        <f t="shared" ca="1" si="175"/>
        <v>1.1624128867054124</v>
      </c>
      <c r="M1303" s="101">
        <f t="shared" ca="1" si="176"/>
        <v>0.10125778656090849</v>
      </c>
      <c r="N1303" s="101">
        <f t="shared" ca="1" si="183"/>
        <v>73.74079353208954</v>
      </c>
      <c r="O1303" s="101">
        <f t="shared" ca="1" si="177"/>
        <v>0.3276260721179205</v>
      </c>
      <c r="Q1303" s="12">
        <f t="shared" ca="1" si="178"/>
        <v>5.6000000000000005</v>
      </c>
      <c r="R1303" s="101">
        <f t="shared" ca="1" si="179"/>
        <v>0.37564174914038695</v>
      </c>
      <c r="S1303" s="13"/>
      <c r="T1303" s="101">
        <f t="shared" ca="1" si="180"/>
        <v>0</v>
      </c>
      <c r="U1303" s="101">
        <f t="shared" ca="1" si="181"/>
        <v>0.22947967738376018</v>
      </c>
      <c r="V1303" s="101">
        <f t="shared" ca="1" si="182"/>
        <v>-142.51199747150088</v>
      </c>
    </row>
    <row r="1304" spans="2:22" x14ac:dyDescent="0.3">
      <c r="B1304" s="13">
        <v>2023</v>
      </c>
      <c r="C1304" s="13">
        <v>2</v>
      </c>
      <c r="D1304" s="13">
        <v>21</v>
      </c>
      <c r="E1304" s="83" t="s">
        <v>151</v>
      </c>
      <c r="F1304" s="13">
        <v>3</v>
      </c>
      <c r="G1304" s="13">
        <v>17</v>
      </c>
      <c r="H1304" s="13" t="s">
        <v>71</v>
      </c>
      <c r="I1304" s="13" t="s">
        <v>54</v>
      </c>
      <c r="J1304" s="13"/>
      <c r="K1304" s="13" t="s">
        <v>27</v>
      </c>
      <c r="L1304" s="12">
        <f t="shared" ca="1" si="175"/>
        <v>1.503198497779038</v>
      </c>
      <c r="M1304" s="101">
        <f t="shared" ca="1" si="176"/>
        <v>0.13094362114153202</v>
      </c>
      <c r="N1304" s="101">
        <f t="shared" ca="1" si="183"/>
        <v>74.037549968859423</v>
      </c>
      <c r="O1304" s="101">
        <f t="shared" ca="1" si="177"/>
        <v>0.42367649659902185</v>
      </c>
      <c r="Q1304" s="12">
        <f t="shared" ca="1" si="178"/>
        <v>5.5380986787954622</v>
      </c>
      <c r="R1304" s="101">
        <f t="shared" ca="1" si="179"/>
        <v>0.34155430032304035</v>
      </c>
      <c r="S1304" s="13"/>
      <c r="T1304" s="101">
        <f t="shared" ca="1" si="180"/>
        <v>0</v>
      </c>
      <c r="U1304" s="101">
        <f t="shared" ca="1" si="181"/>
        <v>0.29675643676987845</v>
      </c>
      <c r="V1304" s="101">
        <f t="shared" ca="1" si="182"/>
        <v>-142.89834963537709</v>
      </c>
    </row>
    <row r="1305" spans="2:22" x14ac:dyDescent="0.3">
      <c r="B1305" s="13">
        <v>2023</v>
      </c>
      <c r="C1305" s="13">
        <v>2</v>
      </c>
      <c r="D1305" s="13">
        <v>21</v>
      </c>
      <c r="E1305" s="83" t="s">
        <v>151</v>
      </c>
      <c r="F1305" s="13">
        <v>3</v>
      </c>
      <c r="G1305" s="13">
        <v>18</v>
      </c>
      <c r="H1305" s="13" t="s">
        <v>71</v>
      </c>
      <c r="I1305" s="13" t="s">
        <v>54</v>
      </c>
      <c r="J1305" s="13"/>
      <c r="K1305" s="13" t="s">
        <v>27</v>
      </c>
      <c r="L1305" s="12">
        <f t="shared" ca="1" si="175"/>
        <v>1.8128500618066219</v>
      </c>
      <c r="M1305" s="101">
        <f t="shared" ca="1" si="176"/>
        <v>0.15791736888397484</v>
      </c>
      <c r="N1305" s="101">
        <f t="shared" ca="1" si="183"/>
        <v>74.395436785227744</v>
      </c>
      <c r="O1305" s="101">
        <f t="shared" ca="1" si="177"/>
        <v>0.51095178992019641</v>
      </c>
      <c r="Q1305" s="12">
        <f t="shared" ca="1" si="178"/>
        <v>5.6000000000000005</v>
      </c>
      <c r="R1305" s="101">
        <f t="shared" ca="1" si="179"/>
        <v>0.32058224226806947</v>
      </c>
      <c r="S1305" s="13"/>
      <c r="T1305" s="101">
        <f t="shared" ca="1" si="180"/>
        <v>0</v>
      </c>
      <c r="U1305" s="101">
        <f t="shared" ca="1" si="181"/>
        <v>0.35788681636832392</v>
      </c>
      <c r="V1305" s="101">
        <f t="shared" ca="1" si="182"/>
        <v>-143.1816273035449</v>
      </c>
    </row>
    <row r="1306" spans="2:22" x14ac:dyDescent="0.3">
      <c r="B1306" s="13">
        <v>2023</v>
      </c>
      <c r="C1306" s="13">
        <v>2</v>
      </c>
      <c r="D1306" s="13">
        <v>21</v>
      </c>
      <c r="E1306" s="83" t="s">
        <v>151</v>
      </c>
      <c r="F1306" s="13">
        <v>3</v>
      </c>
      <c r="G1306" s="13">
        <v>19</v>
      </c>
      <c r="H1306" s="13" t="s">
        <v>71</v>
      </c>
      <c r="I1306" s="13" t="s">
        <v>54</v>
      </c>
      <c r="J1306" s="13"/>
      <c r="K1306" s="13" t="s">
        <v>27</v>
      </c>
      <c r="L1306" s="12">
        <f t="shared" ca="1" si="175"/>
        <v>2.1017813399597238</v>
      </c>
      <c r="M1306" s="101">
        <f t="shared" ca="1" si="176"/>
        <v>0.18308617252389156</v>
      </c>
      <c r="N1306" s="101">
        <f t="shared" ca="1" si="183"/>
        <v>74.810363451424791</v>
      </c>
      <c r="O1306" s="101">
        <f t="shared" ca="1" si="177"/>
        <v>0.59238707066764817</v>
      </c>
      <c r="Q1306" s="12">
        <f t="shared" ca="1" si="178"/>
        <v>0</v>
      </c>
      <c r="R1306" s="101">
        <f t="shared" ca="1" si="179"/>
        <v>0</v>
      </c>
      <c r="S1306" s="13"/>
      <c r="T1306" s="101">
        <f t="shared" ca="1" si="180"/>
        <v>0.18308617252389156</v>
      </c>
      <c r="U1306" s="101">
        <f t="shared" ca="1" si="181"/>
        <v>0.41492666619704882</v>
      </c>
      <c r="V1306" s="101">
        <f t="shared" ca="1" si="182"/>
        <v>-142.58361446482394</v>
      </c>
    </row>
    <row r="1307" spans="2:22" x14ac:dyDescent="0.3">
      <c r="B1307" s="13">
        <v>2023</v>
      </c>
      <c r="C1307" s="13">
        <v>2</v>
      </c>
      <c r="D1307" s="13">
        <v>21</v>
      </c>
      <c r="E1307" s="83" t="s">
        <v>151</v>
      </c>
      <c r="F1307" s="13">
        <v>3</v>
      </c>
      <c r="G1307" s="13">
        <v>20</v>
      </c>
      <c r="H1307" s="13" t="s">
        <v>69</v>
      </c>
      <c r="I1307" s="13" t="s">
        <v>54</v>
      </c>
      <c r="J1307" s="13"/>
      <c r="K1307" s="13" t="s">
        <v>27</v>
      </c>
      <c r="L1307" s="12">
        <f t="shared" ca="1" si="175"/>
        <v>1.7218279689140368</v>
      </c>
      <c r="M1307" s="101">
        <f t="shared" ca="1" si="176"/>
        <v>9.0688679122702315E-2</v>
      </c>
      <c r="N1307" s="101">
        <f t="shared" ca="1" si="183"/>
        <v>74.810363451424791</v>
      </c>
      <c r="O1307" s="101">
        <f t="shared" ca="1" si="177"/>
        <v>0.18578523784582457</v>
      </c>
      <c r="Q1307" s="12">
        <f t="shared" ca="1" si="178"/>
        <v>0</v>
      </c>
      <c r="R1307" s="101">
        <f t="shared" ca="1" si="179"/>
        <v>0</v>
      </c>
      <c r="S1307" s="13"/>
      <c r="T1307" s="101">
        <f t="shared" ca="1" si="180"/>
        <v>9.0688679122702315E-2</v>
      </c>
      <c r="U1307" s="101">
        <f t="shared" si="181"/>
        <v>0</v>
      </c>
      <c r="V1307" s="101">
        <f t="shared" ca="1" si="182"/>
        <v>-142.49292578570123</v>
      </c>
    </row>
    <row r="1308" spans="2:22" x14ac:dyDescent="0.3">
      <c r="B1308" s="13">
        <v>2023</v>
      </c>
      <c r="C1308" s="13">
        <v>2</v>
      </c>
      <c r="D1308" s="13">
        <v>21</v>
      </c>
      <c r="E1308" s="83" t="s">
        <v>151</v>
      </c>
      <c r="F1308" s="13">
        <v>3</v>
      </c>
      <c r="G1308" s="13">
        <v>21</v>
      </c>
      <c r="H1308" s="13" t="s">
        <v>69</v>
      </c>
      <c r="I1308" s="13" t="s">
        <v>54</v>
      </c>
      <c r="J1308" s="13"/>
      <c r="K1308" s="13" t="s">
        <v>27</v>
      </c>
      <c r="L1308" s="12">
        <f t="shared" ca="1" si="175"/>
        <v>1.4076646502778491</v>
      </c>
      <c r="M1308" s="101">
        <f t="shared" ca="1" si="176"/>
        <v>7.4141697130134313E-2</v>
      </c>
      <c r="N1308" s="101">
        <f t="shared" ca="1" si="183"/>
        <v>74.810363451424791</v>
      </c>
      <c r="O1308" s="101">
        <f t="shared" ca="1" si="177"/>
        <v>0.15188701576497993</v>
      </c>
      <c r="Q1308" s="12">
        <f t="shared" ca="1" si="178"/>
        <v>0</v>
      </c>
      <c r="R1308" s="101">
        <f t="shared" ca="1" si="179"/>
        <v>0</v>
      </c>
      <c r="S1308" s="13"/>
      <c r="T1308" s="101">
        <f t="shared" ca="1" si="180"/>
        <v>7.4141697130134313E-2</v>
      </c>
      <c r="U1308" s="101">
        <f t="shared" si="181"/>
        <v>0</v>
      </c>
      <c r="V1308" s="101">
        <f t="shared" ca="1" si="182"/>
        <v>-142.4187840885711</v>
      </c>
    </row>
    <row r="1309" spans="2:22" x14ac:dyDescent="0.3">
      <c r="B1309" s="13">
        <v>2023</v>
      </c>
      <c r="C1309" s="13">
        <v>2</v>
      </c>
      <c r="D1309" s="13">
        <v>21</v>
      </c>
      <c r="E1309" s="83" t="s">
        <v>151</v>
      </c>
      <c r="F1309" s="13">
        <v>3</v>
      </c>
      <c r="G1309" s="13">
        <v>22</v>
      </c>
      <c r="H1309" s="13" t="s">
        <v>69</v>
      </c>
      <c r="I1309" s="13" t="s">
        <v>54</v>
      </c>
      <c r="J1309" s="13"/>
      <c r="K1309" s="13" t="s">
        <v>27</v>
      </c>
      <c r="L1309" s="12">
        <f t="shared" ca="1" si="175"/>
        <v>1.7351707600061204</v>
      </c>
      <c r="M1309" s="101">
        <f t="shared" ca="1" si="176"/>
        <v>9.1391443929522365E-2</v>
      </c>
      <c r="N1309" s="101">
        <f t="shared" ca="1" si="183"/>
        <v>74.810363451424791</v>
      </c>
      <c r="O1309" s="101">
        <f t="shared" ca="1" si="177"/>
        <v>0.18722492500466037</v>
      </c>
      <c r="Q1309" s="12">
        <f t="shared" ca="1" si="178"/>
        <v>0</v>
      </c>
      <c r="R1309" s="101">
        <f t="shared" ca="1" si="179"/>
        <v>0</v>
      </c>
      <c r="S1309" s="13"/>
      <c r="T1309" s="101">
        <f t="shared" ca="1" si="180"/>
        <v>9.1391443929522365E-2</v>
      </c>
      <c r="U1309" s="101">
        <f t="shared" si="181"/>
        <v>0</v>
      </c>
      <c r="V1309" s="101">
        <f t="shared" ca="1" si="182"/>
        <v>-142.32739264464158</v>
      </c>
    </row>
    <row r="1310" spans="2:22" x14ac:dyDescent="0.3">
      <c r="B1310" s="13">
        <v>2023</v>
      </c>
      <c r="C1310" s="13">
        <v>2</v>
      </c>
      <c r="D1310" s="13">
        <v>21</v>
      </c>
      <c r="E1310" s="83" t="s">
        <v>151</v>
      </c>
      <c r="F1310" s="13">
        <v>3</v>
      </c>
      <c r="G1310" s="13">
        <v>23</v>
      </c>
      <c r="H1310" s="13" t="s">
        <v>69</v>
      </c>
      <c r="I1310" s="13" t="s">
        <v>54</v>
      </c>
      <c r="J1310" s="13"/>
      <c r="K1310" s="13" t="s">
        <v>27</v>
      </c>
      <c r="L1310" s="12">
        <f t="shared" ca="1" si="175"/>
        <v>1.3818109088463921</v>
      </c>
      <c r="M1310" s="101">
        <f t="shared" ca="1" si="176"/>
        <v>7.2779980568939473E-2</v>
      </c>
      <c r="N1310" s="101">
        <f t="shared" ca="1" si="183"/>
        <v>74.810363451424791</v>
      </c>
      <c r="O1310" s="101">
        <f t="shared" ca="1" si="177"/>
        <v>0.14909739706452571</v>
      </c>
      <c r="Q1310" s="12">
        <f t="shared" ca="1" si="178"/>
        <v>0</v>
      </c>
      <c r="R1310" s="101">
        <f t="shared" ca="1" si="179"/>
        <v>0</v>
      </c>
      <c r="S1310" s="13"/>
      <c r="T1310" s="101">
        <f t="shared" ca="1" si="180"/>
        <v>7.2779980568939473E-2</v>
      </c>
      <c r="U1310" s="101">
        <f t="shared" si="181"/>
        <v>0</v>
      </c>
      <c r="V1310" s="101">
        <f t="shared" ca="1" si="182"/>
        <v>-142.25461266407262</v>
      </c>
    </row>
    <row r="1311" spans="2:22" x14ac:dyDescent="0.3">
      <c r="B1311" s="13">
        <v>2023</v>
      </c>
      <c r="C1311" s="13">
        <v>2</v>
      </c>
      <c r="D1311" s="13">
        <v>22</v>
      </c>
      <c r="E1311" s="83" t="s">
        <v>152</v>
      </c>
      <c r="F1311" s="13">
        <v>4</v>
      </c>
      <c r="G1311" s="13">
        <v>0</v>
      </c>
      <c r="H1311" s="13" t="s">
        <v>69</v>
      </c>
      <c r="I1311" s="13" t="s">
        <v>54</v>
      </c>
      <c r="J1311" s="13"/>
      <c r="K1311" s="13" t="s">
        <v>27</v>
      </c>
      <c r="L1311" s="12">
        <f t="shared" ca="1" si="175"/>
        <v>1.3801744401019542</v>
      </c>
      <c r="M1311" s="101">
        <f t="shared" ca="1" si="176"/>
        <v>7.2693787760169937E-2</v>
      </c>
      <c r="N1311" s="101">
        <f t="shared" ca="1" si="183"/>
        <v>74.810363451424791</v>
      </c>
      <c r="O1311" s="101">
        <f t="shared" ca="1" si="177"/>
        <v>0.14892082208700086</v>
      </c>
      <c r="Q1311" s="12">
        <f t="shared" ca="1" si="178"/>
        <v>0</v>
      </c>
      <c r="R1311" s="101">
        <f t="shared" ca="1" si="179"/>
        <v>0</v>
      </c>
      <c r="S1311" s="13"/>
      <c r="T1311" s="101">
        <f t="shared" ca="1" si="180"/>
        <v>7.2693787760169937E-2</v>
      </c>
      <c r="U1311" s="101">
        <f t="shared" si="181"/>
        <v>0</v>
      </c>
      <c r="V1311" s="101">
        <f t="shared" ca="1" si="182"/>
        <v>-142.18191887631247</v>
      </c>
    </row>
    <row r="1312" spans="2:22" x14ac:dyDescent="0.3">
      <c r="B1312" s="13">
        <v>2023</v>
      </c>
      <c r="C1312" s="13">
        <v>2</v>
      </c>
      <c r="D1312" s="13">
        <v>22</v>
      </c>
      <c r="E1312" s="83" t="s">
        <v>152</v>
      </c>
      <c r="F1312" s="13">
        <v>4</v>
      </c>
      <c r="G1312" s="13">
        <v>1</v>
      </c>
      <c r="H1312" s="13" t="s">
        <v>69</v>
      </c>
      <c r="I1312" s="13" t="s">
        <v>54</v>
      </c>
      <c r="J1312" s="13"/>
      <c r="K1312" s="13" t="s">
        <v>27</v>
      </c>
      <c r="L1312" s="12">
        <f t="shared" ca="1" si="175"/>
        <v>0.87248490001244017</v>
      </c>
      <c r="M1312" s="101">
        <f t="shared" ca="1" si="176"/>
        <v>4.5953779683655223E-2</v>
      </c>
      <c r="N1312" s="101">
        <f t="shared" ca="1" si="183"/>
        <v>74.810363451424791</v>
      </c>
      <c r="O1312" s="101">
        <f t="shared" ca="1" si="177"/>
        <v>9.4141120711342285E-2</v>
      </c>
      <c r="Q1312" s="12">
        <f t="shared" ca="1" si="178"/>
        <v>0</v>
      </c>
      <c r="R1312" s="101">
        <f t="shared" ca="1" si="179"/>
        <v>0</v>
      </c>
      <c r="S1312" s="13"/>
      <c r="T1312" s="101">
        <f t="shared" ca="1" si="180"/>
        <v>4.5953779683655223E-2</v>
      </c>
      <c r="U1312" s="101">
        <f t="shared" si="181"/>
        <v>0</v>
      </c>
      <c r="V1312" s="101">
        <f t="shared" ca="1" si="182"/>
        <v>-142.13596509662881</v>
      </c>
    </row>
    <row r="1313" spans="2:22" x14ac:dyDescent="0.3">
      <c r="B1313" s="13">
        <v>2023</v>
      </c>
      <c r="C1313" s="13">
        <v>2</v>
      </c>
      <c r="D1313" s="13">
        <v>22</v>
      </c>
      <c r="E1313" s="83" t="s">
        <v>152</v>
      </c>
      <c r="F1313" s="13">
        <v>4</v>
      </c>
      <c r="G1313" s="13">
        <v>2</v>
      </c>
      <c r="H1313" s="13" t="s">
        <v>69</v>
      </c>
      <c r="I1313" s="13" t="s">
        <v>54</v>
      </c>
      <c r="J1313" s="13"/>
      <c r="K1313" s="13" t="s">
        <v>27</v>
      </c>
      <c r="L1313" s="12">
        <f t="shared" ca="1" si="175"/>
        <v>0.92490807606905789</v>
      </c>
      <c r="M1313" s="101">
        <f t="shared" ca="1" si="176"/>
        <v>4.8714908366557279E-2</v>
      </c>
      <c r="N1313" s="101">
        <f t="shared" ca="1" si="183"/>
        <v>74.810363451424791</v>
      </c>
      <c r="O1313" s="101">
        <f t="shared" ca="1" si="177"/>
        <v>9.9797581407851346E-2</v>
      </c>
      <c r="Q1313" s="12">
        <f t="shared" ca="1" si="178"/>
        <v>0</v>
      </c>
      <c r="R1313" s="101">
        <f t="shared" ca="1" si="179"/>
        <v>0</v>
      </c>
      <c r="S1313" s="13"/>
      <c r="T1313" s="101">
        <f t="shared" ca="1" si="180"/>
        <v>4.8714908366557279E-2</v>
      </c>
      <c r="U1313" s="101">
        <f t="shared" si="181"/>
        <v>0</v>
      </c>
      <c r="V1313" s="101">
        <f t="shared" ca="1" si="182"/>
        <v>-142.08725018826226</v>
      </c>
    </row>
    <row r="1314" spans="2:22" x14ac:dyDescent="0.3">
      <c r="B1314" s="13">
        <v>2023</v>
      </c>
      <c r="C1314" s="13">
        <v>2</v>
      </c>
      <c r="D1314" s="13">
        <v>22</v>
      </c>
      <c r="E1314" s="83" t="s">
        <v>152</v>
      </c>
      <c r="F1314" s="13">
        <v>4</v>
      </c>
      <c r="G1314" s="13">
        <v>3</v>
      </c>
      <c r="H1314" s="13" t="s">
        <v>69</v>
      </c>
      <c r="I1314" s="13" t="s">
        <v>54</v>
      </c>
      <c r="J1314" s="13"/>
      <c r="K1314" s="13" t="s">
        <v>27</v>
      </c>
      <c r="L1314" s="12">
        <f t="shared" ca="1" si="175"/>
        <v>0.83446960081297805</v>
      </c>
      <c r="M1314" s="101">
        <f t="shared" ca="1" si="176"/>
        <v>4.3951513874819555E-2</v>
      </c>
      <c r="N1314" s="101">
        <f t="shared" ca="1" si="183"/>
        <v>74.810363451424791</v>
      </c>
      <c r="O1314" s="101">
        <f t="shared" ca="1" si="177"/>
        <v>9.0039269927720322E-2</v>
      </c>
      <c r="Q1314" s="12">
        <f t="shared" ca="1" si="178"/>
        <v>0</v>
      </c>
      <c r="R1314" s="101">
        <f t="shared" ca="1" si="179"/>
        <v>0</v>
      </c>
      <c r="S1314" s="13"/>
      <c r="T1314" s="101">
        <f t="shared" ca="1" si="180"/>
        <v>4.3951513874819555E-2</v>
      </c>
      <c r="U1314" s="101">
        <f t="shared" si="181"/>
        <v>0</v>
      </c>
      <c r="V1314" s="101">
        <f t="shared" ca="1" si="182"/>
        <v>-142.04329867438744</v>
      </c>
    </row>
    <row r="1315" spans="2:22" x14ac:dyDescent="0.3">
      <c r="B1315" s="13">
        <v>2023</v>
      </c>
      <c r="C1315" s="13">
        <v>2</v>
      </c>
      <c r="D1315" s="13">
        <v>22</v>
      </c>
      <c r="E1315" s="83" t="s">
        <v>152</v>
      </c>
      <c r="F1315" s="13">
        <v>4</v>
      </c>
      <c r="G1315" s="13">
        <v>4</v>
      </c>
      <c r="H1315" s="13" t="s">
        <v>69</v>
      </c>
      <c r="I1315" s="13" t="s">
        <v>54</v>
      </c>
      <c r="J1315" s="13"/>
      <c r="K1315" s="13" t="s">
        <v>27</v>
      </c>
      <c r="L1315" s="12">
        <f t="shared" ca="1" si="175"/>
        <v>0.87270983876448893</v>
      </c>
      <c r="M1315" s="101">
        <f t="shared" ca="1" si="176"/>
        <v>4.596562720772563E-2</v>
      </c>
      <c r="N1315" s="101">
        <f t="shared" ca="1" si="183"/>
        <v>74.810363451424791</v>
      </c>
      <c r="O1315" s="101">
        <f t="shared" ca="1" si="177"/>
        <v>9.4165391602688359E-2</v>
      </c>
      <c r="Q1315" s="12">
        <f t="shared" ca="1" si="178"/>
        <v>0</v>
      </c>
      <c r="R1315" s="101">
        <f t="shared" ca="1" si="179"/>
        <v>0</v>
      </c>
      <c r="S1315" s="13"/>
      <c r="T1315" s="101">
        <f t="shared" ca="1" si="180"/>
        <v>4.596562720772563E-2</v>
      </c>
      <c r="U1315" s="101">
        <f t="shared" si="181"/>
        <v>0</v>
      </c>
      <c r="V1315" s="101">
        <f t="shared" ca="1" si="182"/>
        <v>-141.99733304717972</v>
      </c>
    </row>
    <row r="1316" spans="2:22" x14ac:dyDescent="0.3">
      <c r="B1316" s="13">
        <v>2023</v>
      </c>
      <c r="C1316" s="13">
        <v>2</v>
      </c>
      <c r="D1316" s="13">
        <v>22</v>
      </c>
      <c r="E1316" s="83" t="s">
        <v>152</v>
      </c>
      <c r="F1316" s="13">
        <v>4</v>
      </c>
      <c r="G1316" s="13">
        <v>5</v>
      </c>
      <c r="H1316" s="13" t="s">
        <v>69</v>
      </c>
      <c r="I1316" s="13" t="s">
        <v>54</v>
      </c>
      <c r="J1316" s="13"/>
      <c r="K1316" s="13" t="s">
        <v>27</v>
      </c>
      <c r="L1316" s="12">
        <f t="shared" ca="1" si="175"/>
        <v>0.92154545319550751</v>
      </c>
      <c r="M1316" s="101">
        <f t="shared" ca="1" si="176"/>
        <v>4.8537799019807384E-2</v>
      </c>
      <c r="N1316" s="101">
        <f t="shared" ca="1" si="183"/>
        <v>74.810363451424791</v>
      </c>
      <c r="O1316" s="101">
        <f t="shared" ca="1" si="177"/>
        <v>9.9434754399795253E-2</v>
      </c>
      <c r="Q1316" s="12">
        <f t="shared" ca="1" si="178"/>
        <v>0</v>
      </c>
      <c r="R1316" s="101">
        <f t="shared" ca="1" si="179"/>
        <v>0</v>
      </c>
      <c r="S1316" s="13"/>
      <c r="T1316" s="101">
        <f t="shared" ca="1" si="180"/>
        <v>4.8537799019807384E-2</v>
      </c>
      <c r="U1316" s="101">
        <f t="shared" si="181"/>
        <v>0</v>
      </c>
      <c r="V1316" s="101">
        <f t="shared" ca="1" si="182"/>
        <v>-141.94879524815991</v>
      </c>
    </row>
    <row r="1317" spans="2:22" x14ac:dyDescent="0.3">
      <c r="B1317" s="13">
        <v>2023</v>
      </c>
      <c r="C1317" s="13">
        <v>2</v>
      </c>
      <c r="D1317" s="13">
        <v>22</v>
      </c>
      <c r="E1317" s="83" t="s">
        <v>152</v>
      </c>
      <c r="F1317" s="13">
        <v>4</v>
      </c>
      <c r="G1317" s="13">
        <v>6</v>
      </c>
      <c r="H1317" s="13" t="s">
        <v>69</v>
      </c>
      <c r="I1317" s="13" t="s">
        <v>54</v>
      </c>
      <c r="J1317" s="13"/>
      <c r="K1317" s="13" t="s">
        <v>27</v>
      </c>
      <c r="L1317" s="12">
        <f t="shared" ca="1" si="175"/>
        <v>0.86658778720073082</v>
      </c>
      <c r="M1317" s="101">
        <f t="shared" ca="1" si="176"/>
        <v>4.5643178751862495E-2</v>
      </c>
      <c r="N1317" s="101">
        <f t="shared" ca="1" si="183"/>
        <v>74.810363451424791</v>
      </c>
      <c r="O1317" s="101">
        <f t="shared" ca="1" si="177"/>
        <v>9.3504822238958854E-2</v>
      </c>
      <c r="Q1317" s="12">
        <f t="shared" ca="1" si="178"/>
        <v>0</v>
      </c>
      <c r="R1317" s="101">
        <f t="shared" ca="1" si="179"/>
        <v>0</v>
      </c>
      <c r="S1317" s="13"/>
      <c r="T1317" s="101">
        <f t="shared" ca="1" si="180"/>
        <v>4.5643178751862495E-2</v>
      </c>
      <c r="U1317" s="101">
        <f t="shared" si="181"/>
        <v>0</v>
      </c>
      <c r="V1317" s="101">
        <f t="shared" ca="1" si="182"/>
        <v>-141.90315206940804</v>
      </c>
    </row>
    <row r="1318" spans="2:22" x14ac:dyDescent="0.3">
      <c r="B1318" s="13">
        <v>2023</v>
      </c>
      <c r="C1318" s="13">
        <v>2</v>
      </c>
      <c r="D1318" s="13">
        <v>22</v>
      </c>
      <c r="E1318" s="83" t="s">
        <v>152</v>
      </c>
      <c r="F1318" s="13">
        <v>4</v>
      </c>
      <c r="G1318" s="13">
        <v>7</v>
      </c>
      <c r="H1318" s="13" t="s">
        <v>69</v>
      </c>
      <c r="I1318" s="13" t="s">
        <v>54</v>
      </c>
      <c r="J1318" s="13"/>
      <c r="K1318" s="13" t="s">
        <v>27</v>
      </c>
      <c r="L1318" s="12">
        <f t="shared" ca="1" si="175"/>
        <v>0.96384988676210603</v>
      </c>
      <c r="M1318" s="101">
        <f t="shared" ca="1" si="176"/>
        <v>5.076597353576013E-2</v>
      </c>
      <c r="N1318" s="101">
        <f t="shared" ca="1" si="183"/>
        <v>74.810363451424791</v>
      </c>
      <c r="O1318" s="101">
        <f t="shared" ca="1" si="177"/>
        <v>0.10399940278163124</v>
      </c>
      <c r="Q1318" s="12">
        <f t="shared" ca="1" si="178"/>
        <v>5.6000000000000005</v>
      </c>
      <c r="R1318" s="101">
        <f t="shared" ca="1" si="179"/>
        <v>0.39245010708558775</v>
      </c>
      <c r="S1318" s="13"/>
      <c r="T1318" s="101">
        <f t="shared" ca="1" si="180"/>
        <v>0</v>
      </c>
      <c r="U1318" s="101">
        <f t="shared" si="181"/>
        <v>0</v>
      </c>
      <c r="V1318" s="101">
        <f t="shared" ca="1" si="182"/>
        <v>-142.6880522835792</v>
      </c>
    </row>
    <row r="1319" spans="2:22" x14ac:dyDescent="0.3">
      <c r="B1319" s="13">
        <v>2023</v>
      </c>
      <c r="C1319" s="13">
        <v>2</v>
      </c>
      <c r="D1319" s="13">
        <v>22</v>
      </c>
      <c r="E1319" s="83" t="s">
        <v>152</v>
      </c>
      <c r="F1319" s="13">
        <v>4</v>
      </c>
      <c r="G1319" s="13">
        <v>8</v>
      </c>
      <c r="H1319" s="13" t="s">
        <v>69</v>
      </c>
      <c r="I1319" s="13" t="s">
        <v>54</v>
      </c>
      <c r="J1319" s="13"/>
      <c r="K1319" s="13" t="s">
        <v>27</v>
      </c>
      <c r="L1319" s="12">
        <f t="shared" ca="1" si="175"/>
        <v>1.3809650306508774</v>
      </c>
      <c r="M1319" s="101">
        <f t="shared" ca="1" si="176"/>
        <v>7.2735428164381707E-2</v>
      </c>
      <c r="N1319" s="101">
        <f t="shared" ca="1" si="183"/>
        <v>74.810363451424791</v>
      </c>
      <c r="O1319" s="101">
        <f t="shared" ca="1" si="177"/>
        <v>0.14900612680722966</v>
      </c>
      <c r="Q1319" s="12">
        <f t="shared" ca="1" si="178"/>
        <v>1.8671281143358005</v>
      </c>
      <c r="R1319" s="101">
        <f t="shared" ca="1" si="179"/>
        <v>4.1153705033928741E-2</v>
      </c>
      <c r="S1319" s="13"/>
      <c r="T1319" s="101">
        <f t="shared" ca="1" si="180"/>
        <v>0</v>
      </c>
      <c r="U1319" s="101">
        <f t="shared" si="181"/>
        <v>0</v>
      </c>
      <c r="V1319" s="101">
        <f t="shared" ca="1" si="182"/>
        <v>-142.77035969364707</v>
      </c>
    </row>
    <row r="1320" spans="2:22" x14ac:dyDescent="0.3">
      <c r="B1320" s="13">
        <v>2023</v>
      </c>
      <c r="C1320" s="13">
        <v>2</v>
      </c>
      <c r="D1320" s="13">
        <v>22</v>
      </c>
      <c r="E1320" s="83" t="s">
        <v>152</v>
      </c>
      <c r="F1320" s="13">
        <v>4</v>
      </c>
      <c r="G1320" s="13">
        <v>9</v>
      </c>
      <c r="H1320" s="13" t="s">
        <v>69</v>
      </c>
      <c r="I1320" s="13" t="s">
        <v>54</v>
      </c>
      <c r="J1320" s="13"/>
      <c r="K1320" s="13" t="s">
        <v>27</v>
      </c>
      <c r="L1320" s="12">
        <f t="shared" ca="1" si="175"/>
        <v>0.98590631006582807</v>
      </c>
      <c r="M1320" s="101">
        <f t="shared" ca="1" si="176"/>
        <v>5.1927685351167166E-2</v>
      </c>
      <c r="N1320" s="101">
        <f t="shared" ca="1" si="183"/>
        <v>74.810363451424791</v>
      </c>
      <c r="O1320" s="101">
        <f t="shared" ca="1" si="177"/>
        <v>0.10637929085610284</v>
      </c>
      <c r="Q1320" s="12">
        <f t="shared" ca="1" si="178"/>
        <v>1.1802469778280811</v>
      </c>
      <c r="R1320" s="101">
        <f t="shared" ca="1" si="179"/>
        <v>1.6450937526074717E-2</v>
      </c>
      <c r="S1320" s="13"/>
      <c r="T1320" s="101">
        <f t="shared" ca="1" si="180"/>
        <v>0</v>
      </c>
      <c r="U1320" s="101">
        <f t="shared" si="181"/>
        <v>0</v>
      </c>
      <c r="V1320" s="101">
        <f t="shared" ca="1" si="182"/>
        <v>-142.80326156869924</v>
      </c>
    </row>
    <row r="1321" spans="2:22" x14ac:dyDescent="0.3">
      <c r="B1321" s="13">
        <v>2023</v>
      </c>
      <c r="C1321" s="13">
        <v>2</v>
      </c>
      <c r="D1321" s="13">
        <v>22</v>
      </c>
      <c r="E1321" s="83" t="s">
        <v>152</v>
      </c>
      <c r="F1321" s="13">
        <v>4</v>
      </c>
      <c r="G1321" s="13">
        <v>10</v>
      </c>
      <c r="H1321" s="13" t="s">
        <v>70</v>
      </c>
      <c r="I1321" s="13" t="s">
        <v>54</v>
      </c>
      <c r="J1321" s="13"/>
      <c r="K1321" s="13" t="s">
        <v>27</v>
      </c>
      <c r="L1321" s="12">
        <f t="shared" ca="1" si="175"/>
        <v>0.89292280716637662</v>
      </c>
      <c r="M1321" s="101">
        <f t="shared" ca="1" si="176"/>
        <v>2.8269936074887484E-2</v>
      </c>
      <c r="N1321" s="101">
        <f t="shared" ca="1" si="183"/>
        <v>74.810363451424791</v>
      </c>
      <c r="O1321" s="101">
        <f t="shared" ca="1" si="177"/>
        <v>2.8269936074887484E-2</v>
      </c>
      <c r="Q1321" s="12">
        <f t="shared" ca="1" si="178"/>
        <v>4.3485968584669221</v>
      </c>
      <c r="R1321" s="101">
        <f t="shared" ca="1" si="179"/>
        <v>0.29252280844259115</v>
      </c>
      <c r="S1321" s="13"/>
      <c r="T1321" s="101">
        <f t="shared" ca="1" si="180"/>
        <v>0</v>
      </c>
      <c r="U1321" s="101">
        <f t="shared" si="181"/>
        <v>0</v>
      </c>
      <c r="V1321" s="101">
        <f t="shared" ca="1" si="182"/>
        <v>-143.38830718558441</v>
      </c>
    </row>
    <row r="1322" spans="2:22" x14ac:dyDescent="0.3">
      <c r="B1322" s="13">
        <v>2023</v>
      </c>
      <c r="C1322" s="13">
        <v>2</v>
      </c>
      <c r="D1322" s="13">
        <v>22</v>
      </c>
      <c r="E1322" s="83" t="s">
        <v>152</v>
      </c>
      <c r="F1322" s="13">
        <v>4</v>
      </c>
      <c r="G1322" s="13">
        <v>11</v>
      </c>
      <c r="H1322" s="13" t="s">
        <v>70</v>
      </c>
      <c r="I1322" s="13" t="s">
        <v>54</v>
      </c>
      <c r="J1322" s="13"/>
      <c r="K1322" s="13" t="s">
        <v>27</v>
      </c>
      <c r="L1322" s="12">
        <f t="shared" ca="1" si="175"/>
        <v>1.4233023424375295</v>
      </c>
      <c r="M1322" s="101">
        <f t="shared" ca="1" si="176"/>
        <v>4.5061752161572183E-2</v>
      </c>
      <c r="N1322" s="101">
        <f t="shared" ca="1" si="183"/>
        <v>74.810363451424791</v>
      </c>
      <c r="O1322" s="101">
        <f t="shared" ca="1" si="177"/>
        <v>4.5061752161572183E-2</v>
      </c>
      <c r="Q1322" s="12">
        <f t="shared" ca="1" si="178"/>
        <v>5.6000000000000005</v>
      </c>
      <c r="R1322" s="101">
        <f t="shared" ca="1" si="179"/>
        <v>0.3535574567126632</v>
      </c>
      <c r="S1322" s="13"/>
      <c r="T1322" s="101">
        <f t="shared" ca="1" si="180"/>
        <v>0</v>
      </c>
      <c r="U1322" s="101">
        <f t="shared" si="181"/>
        <v>0</v>
      </c>
      <c r="V1322" s="101">
        <f t="shared" ca="1" si="182"/>
        <v>-144.09542209900971</v>
      </c>
    </row>
    <row r="1323" spans="2:22" x14ac:dyDescent="0.3">
      <c r="B1323" s="13">
        <v>2023</v>
      </c>
      <c r="C1323" s="13">
        <v>2</v>
      </c>
      <c r="D1323" s="13">
        <v>22</v>
      </c>
      <c r="E1323" s="83" t="s">
        <v>152</v>
      </c>
      <c r="F1323" s="13">
        <v>4</v>
      </c>
      <c r="G1323" s="13">
        <v>12</v>
      </c>
      <c r="H1323" s="13" t="s">
        <v>70</v>
      </c>
      <c r="I1323" s="13" t="s">
        <v>54</v>
      </c>
      <c r="J1323" s="13"/>
      <c r="K1323" s="13" t="s">
        <v>27</v>
      </c>
      <c r="L1323" s="12">
        <f t="shared" ca="1" si="175"/>
        <v>0.78213471985790139</v>
      </c>
      <c r="M1323" s="101">
        <f t="shared" ca="1" si="176"/>
        <v>2.4762385230701157E-2</v>
      </c>
      <c r="N1323" s="101">
        <f t="shared" ca="1" si="183"/>
        <v>74.810363451424791</v>
      </c>
      <c r="O1323" s="101">
        <f t="shared" ca="1" si="177"/>
        <v>2.4762385230701157E-2</v>
      </c>
      <c r="Q1323" s="12">
        <f t="shared" ca="1" si="178"/>
        <v>1.267070677235439</v>
      </c>
      <c r="R1323" s="101">
        <f t="shared" ca="1" si="179"/>
        <v>4.1049828792008559E-2</v>
      </c>
      <c r="S1323" s="13"/>
      <c r="T1323" s="101">
        <f t="shared" ca="1" si="180"/>
        <v>0</v>
      </c>
      <c r="U1323" s="101">
        <f t="shared" si="181"/>
        <v>0</v>
      </c>
      <c r="V1323" s="101">
        <f t="shared" ca="1" si="182"/>
        <v>-144.17752175659373</v>
      </c>
    </row>
    <row r="1324" spans="2:22" x14ac:dyDescent="0.3">
      <c r="B1324" s="13">
        <v>2023</v>
      </c>
      <c r="C1324" s="13">
        <v>2</v>
      </c>
      <c r="D1324" s="13">
        <v>22</v>
      </c>
      <c r="E1324" s="83" t="s">
        <v>152</v>
      </c>
      <c r="F1324" s="13">
        <v>4</v>
      </c>
      <c r="G1324" s="13">
        <v>13</v>
      </c>
      <c r="H1324" s="13" t="s">
        <v>70</v>
      </c>
      <c r="I1324" s="13" t="s">
        <v>54</v>
      </c>
      <c r="J1324" s="13"/>
      <c r="K1324" s="13" t="s">
        <v>27</v>
      </c>
      <c r="L1324" s="12">
        <f t="shared" ca="1" si="175"/>
        <v>1.5493788069679704</v>
      </c>
      <c r="M1324" s="101">
        <f t="shared" ca="1" si="176"/>
        <v>4.9053333028605942E-2</v>
      </c>
      <c r="N1324" s="101">
        <f t="shared" ca="1" si="183"/>
        <v>74.810363451424791</v>
      </c>
      <c r="O1324" s="101">
        <f t="shared" ca="1" si="177"/>
        <v>4.9053333028605942E-2</v>
      </c>
      <c r="Q1324" s="12">
        <f t="shared" ca="1" si="178"/>
        <v>2.1854561186907349</v>
      </c>
      <c r="R1324" s="101">
        <f t="shared" ca="1" si="179"/>
        <v>5.3843944437332016E-2</v>
      </c>
      <c r="S1324" s="13"/>
      <c r="T1324" s="101">
        <f t="shared" ca="1" si="180"/>
        <v>0</v>
      </c>
      <c r="U1324" s="101">
        <f t="shared" si="181"/>
        <v>0</v>
      </c>
      <c r="V1324" s="101">
        <f t="shared" ca="1" si="182"/>
        <v>-144.28520964546837</v>
      </c>
    </row>
    <row r="1325" spans="2:22" x14ac:dyDescent="0.3">
      <c r="B1325" s="13">
        <v>2023</v>
      </c>
      <c r="C1325" s="13">
        <v>2</v>
      </c>
      <c r="D1325" s="13">
        <v>22</v>
      </c>
      <c r="E1325" s="83" t="s">
        <v>152</v>
      </c>
      <c r="F1325" s="13">
        <v>4</v>
      </c>
      <c r="G1325" s="13">
        <v>14</v>
      </c>
      <c r="H1325" s="13" t="s">
        <v>70</v>
      </c>
      <c r="I1325" s="13" t="s">
        <v>54</v>
      </c>
      <c r="J1325" s="13"/>
      <c r="K1325" s="13" t="s">
        <v>27</v>
      </c>
      <c r="L1325" s="12">
        <f t="shared" ca="1" si="175"/>
        <v>1.3812219362048728</v>
      </c>
      <c r="M1325" s="101">
        <f t="shared" ca="1" si="176"/>
        <v>4.3729486500246273E-2</v>
      </c>
      <c r="N1325" s="101">
        <f t="shared" ca="1" si="183"/>
        <v>74.810363451424791</v>
      </c>
      <c r="O1325" s="101">
        <f t="shared" ca="1" si="177"/>
        <v>4.3729486500246273E-2</v>
      </c>
      <c r="Q1325" s="12">
        <f t="shared" ca="1" si="178"/>
        <v>0.92711834967934792</v>
      </c>
      <c r="R1325" s="101">
        <f t="shared" ca="1" si="179"/>
        <v>0</v>
      </c>
      <c r="S1325" s="13"/>
      <c r="T1325" s="101">
        <f t="shared" ca="1" si="180"/>
        <v>1.4376919549398117E-2</v>
      </c>
      <c r="U1325" s="101">
        <f t="shared" si="181"/>
        <v>0</v>
      </c>
      <c r="V1325" s="101">
        <f t="shared" ca="1" si="182"/>
        <v>-144.27083272591898</v>
      </c>
    </row>
    <row r="1326" spans="2:22" x14ac:dyDescent="0.3">
      <c r="B1326" s="13">
        <v>2023</v>
      </c>
      <c r="C1326" s="13">
        <v>2</v>
      </c>
      <c r="D1326" s="13">
        <v>22</v>
      </c>
      <c r="E1326" s="83" t="s">
        <v>152</v>
      </c>
      <c r="F1326" s="13">
        <v>4</v>
      </c>
      <c r="G1326" s="13">
        <v>15</v>
      </c>
      <c r="H1326" s="13" t="s">
        <v>70</v>
      </c>
      <c r="I1326" s="13" t="s">
        <v>54</v>
      </c>
      <c r="J1326" s="13"/>
      <c r="K1326" s="13" t="s">
        <v>27</v>
      </c>
      <c r="L1326" s="12">
        <f t="shared" ca="1" si="175"/>
        <v>1.1198153728034288</v>
      </c>
      <c r="M1326" s="101">
        <f t="shared" ca="1" si="176"/>
        <v>3.5453354702956554E-2</v>
      </c>
      <c r="N1326" s="101">
        <f t="shared" ca="1" si="183"/>
        <v>74.810363451424791</v>
      </c>
      <c r="O1326" s="101">
        <f t="shared" ca="1" si="177"/>
        <v>3.5453354702956554E-2</v>
      </c>
      <c r="Q1326" s="12">
        <f t="shared" ca="1" si="178"/>
        <v>2.9410542019069923</v>
      </c>
      <c r="R1326" s="101">
        <f t="shared" ca="1" si="179"/>
        <v>0.15416786688361667</v>
      </c>
      <c r="S1326" s="13"/>
      <c r="T1326" s="101">
        <f t="shared" ca="1" si="180"/>
        <v>0</v>
      </c>
      <c r="U1326" s="101">
        <f t="shared" si="181"/>
        <v>0</v>
      </c>
      <c r="V1326" s="101">
        <f t="shared" ca="1" si="182"/>
        <v>-144.57916845968623</v>
      </c>
    </row>
    <row r="1327" spans="2:22" x14ac:dyDescent="0.3">
      <c r="B1327" s="13">
        <v>2023</v>
      </c>
      <c r="C1327" s="13">
        <v>2</v>
      </c>
      <c r="D1327" s="13">
        <v>22</v>
      </c>
      <c r="E1327" s="83" t="s">
        <v>152</v>
      </c>
      <c r="F1327" s="13">
        <v>4</v>
      </c>
      <c r="G1327" s="13">
        <v>16</v>
      </c>
      <c r="H1327" s="13" t="s">
        <v>71</v>
      </c>
      <c r="I1327" s="13" t="s">
        <v>54</v>
      </c>
      <c r="J1327" s="13"/>
      <c r="K1327" s="13" t="s">
        <v>27</v>
      </c>
      <c r="L1327" s="12">
        <f t="shared" ca="1" si="175"/>
        <v>0.95541681335679385</v>
      </c>
      <c r="M1327" s="101">
        <f t="shared" ca="1" si="176"/>
        <v>8.3226358611510315E-2</v>
      </c>
      <c r="N1327" s="101">
        <f t="shared" ca="1" si="183"/>
        <v>74.998978653994982</v>
      </c>
      <c r="O1327" s="101">
        <f t="shared" ca="1" si="177"/>
        <v>0.26928422884461234</v>
      </c>
      <c r="Q1327" s="12">
        <f t="shared" ca="1" si="178"/>
        <v>5.6000000000000005</v>
      </c>
      <c r="R1327" s="101">
        <f t="shared" ca="1" si="179"/>
        <v>0.39316396674934745</v>
      </c>
      <c r="S1327" s="13"/>
      <c r="T1327" s="101">
        <f t="shared" ca="1" si="180"/>
        <v>0</v>
      </c>
      <c r="U1327" s="101">
        <f t="shared" ca="1" si="181"/>
        <v>0.18861520257018707</v>
      </c>
      <c r="V1327" s="101">
        <f t="shared" ca="1" si="182"/>
        <v>-145.17688119061472</v>
      </c>
    </row>
    <row r="1328" spans="2:22" x14ac:dyDescent="0.3">
      <c r="B1328" s="13">
        <v>2023</v>
      </c>
      <c r="C1328" s="13">
        <v>2</v>
      </c>
      <c r="D1328" s="13">
        <v>22</v>
      </c>
      <c r="E1328" s="83" t="s">
        <v>152</v>
      </c>
      <c r="F1328" s="13">
        <v>4</v>
      </c>
      <c r="G1328" s="13">
        <v>17</v>
      </c>
      <c r="H1328" s="13" t="s">
        <v>71</v>
      </c>
      <c r="I1328" s="13" t="s">
        <v>54</v>
      </c>
      <c r="J1328" s="13"/>
      <c r="K1328" s="13" t="s">
        <v>27</v>
      </c>
      <c r="L1328" s="12">
        <f t="shared" ca="1" si="175"/>
        <v>1.7888698082376766</v>
      </c>
      <c r="M1328" s="101">
        <f t="shared" ca="1" si="176"/>
        <v>0.15582844899558401</v>
      </c>
      <c r="N1328" s="101">
        <f t="shared" ca="1" si="183"/>
        <v>75.352131368637899</v>
      </c>
      <c r="O1328" s="101">
        <f t="shared" ca="1" si="177"/>
        <v>0.5041929554517891</v>
      </c>
      <c r="Q1328" s="12">
        <f t="shared" ca="1" si="178"/>
        <v>0</v>
      </c>
      <c r="R1328" s="101">
        <f t="shared" ca="1" si="179"/>
        <v>0</v>
      </c>
      <c r="S1328" s="13"/>
      <c r="T1328" s="101">
        <f t="shared" ca="1" si="180"/>
        <v>0.15582844899558401</v>
      </c>
      <c r="U1328" s="101">
        <f t="shared" ca="1" si="181"/>
        <v>0.35315271464292136</v>
      </c>
      <c r="V1328" s="101">
        <f t="shared" ca="1" si="182"/>
        <v>-144.66790002697621</v>
      </c>
    </row>
    <row r="1329" spans="2:22" x14ac:dyDescent="0.3">
      <c r="B1329" s="13">
        <v>2023</v>
      </c>
      <c r="C1329" s="13">
        <v>2</v>
      </c>
      <c r="D1329" s="13">
        <v>22</v>
      </c>
      <c r="E1329" s="83" t="s">
        <v>152</v>
      </c>
      <c r="F1329" s="13">
        <v>4</v>
      </c>
      <c r="G1329" s="13">
        <v>18</v>
      </c>
      <c r="H1329" s="13" t="s">
        <v>71</v>
      </c>
      <c r="I1329" s="13" t="s">
        <v>54</v>
      </c>
      <c r="J1329" s="13"/>
      <c r="K1329" s="13" t="s">
        <v>27</v>
      </c>
      <c r="L1329" s="12">
        <f t="shared" ca="1" si="175"/>
        <v>1.6531822949269261</v>
      </c>
      <c r="M1329" s="101">
        <f t="shared" ca="1" si="176"/>
        <v>0.14400870971108454</v>
      </c>
      <c r="N1329" s="101">
        <f t="shared" ca="1" si="183"/>
        <v>75.678497106694721</v>
      </c>
      <c r="O1329" s="101">
        <f t="shared" ca="1" si="177"/>
        <v>0.46594942982515414</v>
      </c>
      <c r="Q1329" s="12">
        <f t="shared" ca="1" si="178"/>
        <v>2.8631399191325926</v>
      </c>
      <c r="R1329" s="101">
        <f t="shared" ca="1" si="179"/>
        <v>0.10242291288900966</v>
      </c>
      <c r="S1329" s="13"/>
      <c r="T1329" s="101">
        <f t="shared" ca="1" si="180"/>
        <v>0</v>
      </c>
      <c r="U1329" s="101">
        <f t="shared" ca="1" si="181"/>
        <v>0.32636573805682401</v>
      </c>
      <c r="V1329" s="101">
        <f t="shared" ca="1" si="182"/>
        <v>-144.5463801146974</v>
      </c>
    </row>
    <row r="1330" spans="2:22" x14ac:dyDescent="0.3">
      <c r="B1330" s="13">
        <v>2023</v>
      </c>
      <c r="C1330" s="13">
        <v>2</v>
      </c>
      <c r="D1330" s="13">
        <v>22</v>
      </c>
      <c r="E1330" s="83" t="s">
        <v>152</v>
      </c>
      <c r="F1330" s="13">
        <v>4</v>
      </c>
      <c r="G1330" s="13">
        <v>19</v>
      </c>
      <c r="H1330" s="13" t="s">
        <v>71</v>
      </c>
      <c r="I1330" s="13" t="s">
        <v>54</v>
      </c>
      <c r="J1330" s="13"/>
      <c r="K1330" s="13" t="s">
        <v>27</v>
      </c>
      <c r="L1330" s="12">
        <f t="shared" ca="1" si="175"/>
        <v>1.233232071125909</v>
      </c>
      <c r="M1330" s="101">
        <f t="shared" ca="1" si="176"/>
        <v>0.10742684571577794</v>
      </c>
      <c r="N1330" s="101">
        <f t="shared" ca="1" si="183"/>
        <v>75.921957671402822</v>
      </c>
      <c r="O1330" s="101">
        <f t="shared" ca="1" si="177"/>
        <v>0.34758645924683745</v>
      </c>
      <c r="Q1330" s="12">
        <f t="shared" ca="1" si="178"/>
        <v>0</v>
      </c>
      <c r="R1330" s="101">
        <f t="shared" ca="1" si="179"/>
        <v>0</v>
      </c>
      <c r="S1330" s="13"/>
      <c r="T1330" s="101">
        <f t="shared" ca="1" si="180"/>
        <v>0.10742684571577794</v>
      </c>
      <c r="U1330" s="101">
        <f t="shared" ca="1" si="181"/>
        <v>0.24346056470810656</v>
      </c>
      <c r="V1330" s="101">
        <f t="shared" ca="1" si="182"/>
        <v>-144.19549270427353</v>
      </c>
    </row>
    <row r="1331" spans="2:22" x14ac:dyDescent="0.3">
      <c r="B1331" s="13">
        <v>2023</v>
      </c>
      <c r="C1331" s="13">
        <v>2</v>
      </c>
      <c r="D1331" s="13">
        <v>22</v>
      </c>
      <c r="E1331" s="83" t="s">
        <v>152</v>
      </c>
      <c r="F1331" s="13">
        <v>4</v>
      </c>
      <c r="G1331" s="13">
        <v>20</v>
      </c>
      <c r="H1331" s="13" t="s">
        <v>69</v>
      </c>
      <c r="I1331" s="13" t="s">
        <v>54</v>
      </c>
      <c r="J1331" s="13"/>
      <c r="K1331" s="13" t="s">
        <v>27</v>
      </c>
      <c r="L1331" s="12">
        <f t="shared" ca="1" si="175"/>
        <v>1.52650114580028</v>
      </c>
      <c r="M1331" s="101">
        <f t="shared" ca="1" si="176"/>
        <v>8.0400815349300742E-2</v>
      </c>
      <c r="N1331" s="101">
        <f t="shared" ca="1" si="183"/>
        <v>75.921957671402822</v>
      </c>
      <c r="O1331" s="101">
        <f t="shared" ca="1" si="177"/>
        <v>0.16470947363185021</v>
      </c>
      <c r="Q1331" s="12">
        <f t="shared" ca="1" si="178"/>
        <v>0</v>
      </c>
      <c r="R1331" s="101">
        <f t="shared" ca="1" si="179"/>
        <v>0</v>
      </c>
      <c r="S1331" s="13"/>
      <c r="T1331" s="101">
        <f t="shared" ca="1" si="180"/>
        <v>8.0400815349300742E-2</v>
      </c>
      <c r="U1331" s="101">
        <f t="shared" si="181"/>
        <v>0</v>
      </c>
      <c r="V1331" s="101">
        <f t="shared" ca="1" si="182"/>
        <v>-144.11509188892424</v>
      </c>
    </row>
    <row r="1332" spans="2:22" x14ac:dyDescent="0.3">
      <c r="B1332" s="13">
        <v>2023</v>
      </c>
      <c r="C1332" s="13">
        <v>2</v>
      </c>
      <c r="D1332" s="13">
        <v>22</v>
      </c>
      <c r="E1332" s="83" t="s">
        <v>152</v>
      </c>
      <c r="F1332" s="13">
        <v>4</v>
      </c>
      <c r="G1332" s="13">
        <v>21</v>
      </c>
      <c r="H1332" s="13" t="s">
        <v>69</v>
      </c>
      <c r="I1332" s="13" t="s">
        <v>54</v>
      </c>
      <c r="J1332" s="13"/>
      <c r="K1332" s="13" t="s">
        <v>27</v>
      </c>
      <c r="L1332" s="12">
        <f t="shared" ca="1" si="175"/>
        <v>1.7152881108210112</v>
      </c>
      <c r="M1332" s="101">
        <f t="shared" ca="1" si="176"/>
        <v>9.0344224796942665E-2</v>
      </c>
      <c r="N1332" s="101">
        <f t="shared" ca="1" si="183"/>
        <v>75.921957671402822</v>
      </c>
      <c r="O1332" s="101">
        <f t="shared" ca="1" si="177"/>
        <v>0.1850795871575871</v>
      </c>
      <c r="Q1332" s="12">
        <f t="shared" ca="1" si="178"/>
        <v>0</v>
      </c>
      <c r="R1332" s="101">
        <f t="shared" ca="1" si="179"/>
        <v>0</v>
      </c>
      <c r="S1332" s="13"/>
      <c r="T1332" s="101">
        <f t="shared" ca="1" si="180"/>
        <v>9.0344224796942665E-2</v>
      </c>
      <c r="U1332" s="101">
        <f t="shared" si="181"/>
        <v>0</v>
      </c>
      <c r="V1332" s="101">
        <f t="shared" ca="1" si="182"/>
        <v>-144.02474766412729</v>
      </c>
    </row>
    <row r="1333" spans="2:22" x14ac:dyDescent="0.3">
      <c r="B1333" s="13">
        <v>2023</v>
      </c>
      <c r="C1333" s="13">
        <v>2</v>
      </c>
      <c r="D1333" s="13">
        <v>22</v>
      </c>
      <c r="E1333" s="83" t="s">
        <v>152</v>
      </c>
      <c r="F1333" s="13">
        <v>4</v>
      </c>
      <c r="G1333" s="13">
        <v>22</v>
      </c>
      <c r="H1333" s="13" t="s">
        <v>69</v>
      </c>
      <c r="I1333" s="13" t="s">
        <v>54</v>
      </c>
      <c r="J1333" s="13"/>
      <c r="K1333" s="13" t="s">
        <v>27</v>
      </c>
      <c r="L1333" s="12">
        <f t="shared" ca="1" si="175"/>
        <v>1.9279696179283989</v>
      </c>
      <c r="M1333" s="101">
        <f t="shared" ca="1" si="176"/>
        <v>0.10154615977628878</v>
      </c>
      <c r="N1333" s="101">
        <f t="shared" ca="1" si="183"/>
        <v>75.921957671402822</v>
      </c>
      <c r="O1333" s="101">
        <f t="shared" ca="1" si="177"/>
        <v>0.20802792177447424</v>
      </c>
      <c r="Q1333" s="12">
        <f t="shared" ca="1" si="178"/>
        <v>0</v>
      </c>
      <c r="R1333" s="101">
        <f t="shared" ca="1" si="179"/>
        <v>0</v>
      </c>
      <c r="S1333" s="13"/>
      <c r="T1333" s="101">
        <f t="shared" ca="1" si="180"/>
        <v>0.10154615977628878</v>
      </c>
      <c r="U1333" s="101">
        <f t="shared" si="181"/>
        <v>0</v>
      </c>
      <c r="V1333" s="101">
        <f t="shared" ca="1" si="182"/>
        <v>-143.923201504351</v>
      </c>
    </row>
    <row r="1334" spans="2:22" x14ac:dyDescent="0.3">
      <c r="B1334" s="13">
        <v>2023</v>
      </c>
      <c r="C1334" s="13">
        <v>2</v>
      </c>
      <c r="D1334" s="13">
        <v>22</v>
      </c>
      <c r="E1334" s="83" t="s">
        <v>152</v>
      </c>
      <c r="F1334" s="13">
        <v>4</v>
      </c>
      <c r="G1334" s="13">
        <v>23</v>
      </c>
      <c r="H1334" s="13" t="s">
        <v>69</v>
      </c>
      <c r="I1334" s="13" t="s">
        <v>54</v>
      </c>
      <c r="J1334" s="13"/>
      <c r="K1334" s="13" t="s">
        <v>27</v>
      </c>
      <c r="L1334" s="12">
        <f t="shared" ca="1" si="175"/>
        <v>1.637249441468239</v>
      </c>
      <c r="M1334" s="101">
        <f t="shared" ca="1" si="176"/>
        <v>8.623392808213215E-2</v>
      </c>
      <c r="N1334" s="101">
        <f t="shared" ca="1" si="183"/>
        <v>75.921957671402822</v>
      </c>
      <c r="O1334" s="101">
        <f t="shared" ca="1" si="177"/>
        <v>0.17665921473442298</v>
      </c>
      <c r="Q1334" s="12">
        <f t="shared" ca="1" si="178"/>
        <v>0</v>
      </c>
      <c r="R1334" s="101">
        <f t="shared" ca="1" si="179"/>
        <v>0</v>
      </c>
      <c r="S1334" s="13"/>
      <c r="T1334" s="101">
        <f t="shared" ca="1" si="180"/>
        <v>8.623392808213215E-2</v>
      </c>
      <c r="U1334" s="101">
        <f t="shared" si="181"/>
        <v>0</v>
      </c>
      <c r="V1334" s="101">
        <f t="shared" ca="1" si="182"/>
        <v>-143.83696757626888</v>
      </c>
    </row>
    <row r="1335" spans="2:22" x14ac:dyDescent="0.3">
      <c r="B1335" s="13">
        <v>2023</v>
      </c>
      <c r="C1335" s="13">
        <v>2</v>
      </c>
      <c r="D1335" s="13">
        <v>23</v>
      </c>
      <c r="E1335" s="83" t="s">
        <v>153</v>
      </c>
      <c r="F1335" s="13">
        <v>5</v>
      </c>
      <c r="G1335" s="13">
        <v>0</v>
      </c>
      <c r="H1335" s="13" t="s">
        <v>69</v>
      </c>
      <c r="I1335" s="13" t="s">
        <v>54</v>
      </c>
      <c r="J1335" s="13"/>
      <c r="K1335" s="13" t="s">
        <v>27</v>
      </c>
      <c r="L1335" s="12">
        <f t="shared" ca="1" si="175"/>
        <v>1.3380053502527778</v>
      </c>
      <c r="M1335" s="101">
        <f t="shared" ca="1" si="176"/>
        <v>7.0472741797813807E-2</v>
      </c>
      <c r="N1335" s="101">
        <f t="shared" ca="1" si="183"/>
        <v>75.921957671402822</v>
      </c>
      <c r="O1335" s="101">
        <f t="shared" ca="1" si="177"/>
        <v>0.14437077729227471</v>
      </c>
      <c r="Q1335" s="12">
        <f t="shared" ca="1" si="178"/>
        <v>0</v>
      </c>
      <c r="R1335" s="101">
        <f t="shared" ca="1" si="179"/>
        <v>0</v>
      </c>
      <c r="S1335" s="13"/>
      <c r="T1335" s="101">
        <f t="shared" ca="1" si="180"/>
        <v>7.0472741797813807E-2</v>
      </c>
      <c r="U1335" s="101">
        <f t="shared" si="181"/>
        <v>0</v>
      </c>
      <c r="V1335" s="101">
        <f t="shared" ca="1" si="182"/>
        <v>-143.76649483447108</v>
      </c>
    </row>
    <row r="1336" spans="2:22" x14ac:dyDescent="0.3">
      <c r="B1336" s="13">
        <v>2023</v>
      </c>
      <c r="C1336" s="13">
        <v>2</v>
      </c>
      <c r="D1336" s="13">
        <v>23</v>
      </c>
      <c r="E1336" s="83" t="s">
        <v>153</v>
      </c>
      <c r="F1336" s="13">
        <v>5</v>
      </c>
      <c r="G1336" s="13">
        <v>1</v>
      </c>
      <c r="H1336" s="13" t="s">
        <v>69</v>
      </c>
      <c r="I1336" s="13" t="s">
        <v>54</v>
      </c>
      <c r="J1336" s="13"/>
      <c r="K1336" s="13" t="s">
        <v>27</v>
      </c>
      <c r="L1336" s="12">
        <f t="shared" ca="1" si="175"/>
        <v>0.79564021432306031</v>
      </c>
      <c r="M1336" s="101">
        <f t="shared" ca="1" si="176"/>
        <v>4.1906370088395588E-2</v>
      </c>
      <c r="N1336" s="101">
        <f t="shared" ca="1" si="183"/>
        <v>75.921957671402822</v>
      </c>
      <c r="O1336" s="101">
        <f t="shared" ca="1" si="177"/>
        <v>8.5849579125458209E-2</v>
      </c>
      <c r="Q1336" s="12">
        <f t="shared" ca="1" si="178"/>
        <v>0</v>
      </c>
      <c r="R1336" s="101">
        <f t="shared" ca="1" si="179"/>
        <v>0</v>
      </c>
      <c r="S1336" s="13"/>
      <c r="T1336" s="101">
        <f t="shared" ca="1" si="180"/>
        <v>4.1906370088395588E-2</v>
      </c>
      <c r="U1336" s="101">
        <f t="shared" si="181"/>
        <v>0</v>
      </c>
      <c r="V1336" s="101">
        <f t="shared" ca="1" si="182"/>
        <v>-143.72458846438269</v>
      </c>
    </row>
    <row r="1337" spans="2:22" x14ac:dyDescent="0.3">
      <c r="B1337" s="13">
        <v>2023</v>
      </c>
      <c r="C1337" s="13">
        <v>2</v>
      </c>
      <c r="D1337" s="13">
        <v>23</v>
      </c>
      <c r="E1337" s="83" t="s">
        <v>153</v>
      </c>
      <c r="F1337" s="13">
        <v>5</v>
      </c>
      <c r="G1337" s="13">
        <v>2</v>
      </c>
      <c r="H1337" s="13" t="s">
        <v>69</v>
      </c>
      <c r="I1337" s="13" t="s">
        <v>54</v>
      </c>
      <c r="J1337" s="13"/>
      <c r="K1337" s="13" t="s">
        <v>27</v>
      </c>
      <c r="L1337" s="12">
        <f t="shared" ca="1" si="175"/>
        <v>0.82824590052027069</v>
      </c>
      <c r="M1337" s="101">
        <f t="shared" ca="1" si="176"/>
        <v>4.3623711580402659E-2</v>
      </c>
      <c r="N1337" s="101">
        <f t="shared" ca="1" si="183"/>
        <v>75.921957671402822</v>
      </c>
      <c r="O1337" s="101">
        <f t="shared" ca="1" si="177"/>
        <v>8.9367732666137206E-2</v>
      </c>
      <c r="Q1337" s="12">
        <f t="shared" ca="1" si="178"/>
        <v>0</v>
      </c>
      <c r="R1337" s="101">
        <f t="shared" ca="1" si="179"/>
        <v>0</v>
      </c>
      <c r="S1337" s="13"/>
      <c r="T1337" s="101">
        <f t="shared" ca="1" si="180"/>
        <v>4.3623711580402659E-2</v>
      </c>
      <c r="U1337" s="101">
        <f t="shared" si="181"/>
        <v>0</v>
      </c>
      <c r="V1337" s="101">
        <f t="shared" ca="1" si="182"/>
        <v>-143.68096475280228</v>
      </c>
    </row>
    <row r="1338" spans="2:22" x14ac:dyDescent="0.3">
      <c r="B1338" s="13">
        <v>2023</v>
      </c>
      <c r="C1338" s="13">
        <v>2</v>
      </c>
      <c r="D1338" s="13">
        <v>23</v>
      </c>
      <c r="E1338" s="83" t="s">
        <v>153</v>
      </c>
      <c r="F1338" s="13">
        <v>5</v>
      </c>
      <c r="G1338" s="13">
        <v>3</v>
      </c>
      <c r="H1338" s="13" t="s">
        <v>69</v>
      </c>
      <c r="I1338" s="13" t="s">
        <v>54</v>
      </c>
      <c r="J1338" s="13"/>
      <c r="K1338" s="13" t="s">
        <v>27</v>
      </c>
      <c r="L1338" s="12">
        <f t="shared" ca="1" si="175"/>
        <v>0.90591055981193847</v>
      </c>
      <c r="M1338" s="101">
        <f t="shared" ca="1" si="176"/>
        <v>4.7714309185294804E-2</v>
      </c>
      <c r="N1338" s="101">
        <f t="shared" ca="1" si="183"/>
        <v>75.921957671402822</v>
      </c>
      <c r="O1338" s="101">
        <f t="shared" ca="1" si="177"/>
        <v>9.7747749403708159E-2</v>
      </c>
      <c r="Q1338" s="12">
        <f t="shared" ca="1" si="178"/>
        <v>0</v>
      </c>
      <c r="R1338" s="101">
        <f t="shared" ca="1" si="179"/>
        <v>0</v>
      </c>
      <c r="S1338" s="13"/>
      <c r="T1338" s="101">
        <f t="shared" ca="1" si="180"/>
        <v>4.7714309185294804E-2</v>
      </c>
      <c r="U1338" s="101">
        <f t="shared" si="181"/>
        <v>0</v>
      </c>
      <c r="V1338" s="101">
        <f t="shared" ca="1" si="182"/>
        <v>-143.63325044361699</v>
      </c>
    </row>
    <row r="1339" spans="2:22" x14ac:dyDescent="0.3">
      <c r="B1339" s="13">
        <v>2023</v>
      </c>
      <c r="C1339" s="13">
        <v>2</v>
      </c>
      <c r="D1339" s="13">
        <v>23</v>
      </c>
      <c r="E1339" s="83" t="s">
        <v>153</v>
      </c>
      <c r="F1339" s="13">
        <v>5</v>
      </c>
      <c r="G1339" s="13">
        <v>4</v>
      </c>
      <c r="H1339" s="13" t="s">
        <v>69</v>
      </c>
      <c r="I1339" s="13" t="s">
        <v>54</v>
      </c>
      <c r="J1339" s="13"/>
      <c r="K1339" s="13" t="s">
        <v>27</v>
      </c>
      <c r="L1339" s="12">
        <f t="shared" ca="1" si="175"/>
        <v>0.8984721107899124</v>
      </c>
      <c r="M1339" s="101">
        <f t="shared" ca="1" si="176"/>
        <v>4.732252607530469E-2</v>
      </c>
      <c r="N1339" s="101">
        <f t="shared" ca="1" si="183"/>
        <v>75.921957671402822</v>
      </c>
      <c r="O1339" s="101">
        <f t="shared" ca="1" si="177"/>
        <v>9.6945140754231551E-2</v>
      </c>
      <c r="Q1339" s="12">
        <f t="shared" ca="1" si="178"/>
        <v>0</v>
      </c>
      <c r="R1339" s="101">
        <f t="shared" ca="1" si="179"/>
        <v>0</v>
      </c>
      <c r="S1339" s="13"/>
      <c r="T1339" s="101">
        <f t="shared" ca="1" si="180"/>
        <v>4.732252607530469E-2</v>
      </c>
      <c r="U1339" s="101">
        <f t="shared" si="181"/>
        <v>0</v>
      </c>
      <c r="V1339" s="101">
        <f t="shared" ca="1" si="182"/>
        <v>-143.58592791754168</v>
      </c>
    </row>
    <row r="1340" spans="2:22" x14ac:dyDescent="0.3">
      <c r="B1340" s="13">
        <v>2023</v>
      </c>
      <c r="C1340" s="13">
        <v>2</v>
      </c>
      <c r="D1340" s="13">
        <v>23</v>
      </c>
      <c r="E1340" s="83" t="s">
        <v>153</v>
      </c>
      <c r="F1340" s="13">
        <v>5</v>
      </c>
      <c r="G1340" s="13">
        <v>5</v>
      </c>
      <c r="H1340" s="13" t="s">
        <v>69</v>
      </c>
      <c r="I1340" s="13" t="s">
        <v>54</v>
      </c>
      <c r="J1340" s="13"/>
      <c r="K1340" s="13" t="s">
        <v>27</v>
      </c>
      <c r="L1340" s="12">
        <f t="shared" ca="1" si="175"/>
        <v>0.87730486053229628</v>
      </c>
      <c r="M1340" s="101">
        <f t="shared" ca="1" si="176"/>
        <v>4.6207647004236047E-2</v>
      </c>
      <c r="N1340" s="101">
        <f t="shared" ca="1" si="183"/>
        <v>75.921957671402822</v>
      </c>
      <c r="O1340" s="101">
        <f t="shared" ca="1" si="177"/>
        <v>9.4661194451434769E-2</v>
      </c>
      <c r="Q1340" s="12">
        <f t="shared" ca="1" si="178"/>
        <v>0</v>
      </c>
      <c r="R1340" s="101">
        <f t="shared" ca="1" si="179"/>
        <v>0</v>
      </c>
      <c r="S1340" s="13"/>
      <c r="T1340" s="101">
        <f t="shared" ca="1" si="180"/>
        <v>4.6207647004236047E-2</v>
      </c>
      <c r="U1340" s="101">
        <f t="shared" si="181"/>
        <v>0</v>
      </c>
      <c r="V1340" s="101">
        <f t="shared" ca="1" si="182"/>
        <v>-143.53972027053746</v>
      </c>
    </row>
    <row r="1341" spans="2:22" x14ac:dyDescent="0.3">
      <c r="B1341" s="13">
        <v>2023</v>
      </c>
      <c r="C1341" s="13">
        <v>2</v>
      </c>
      <c r="D1341" s="13">
        <v>23</v>
      </c>
      <c r="E1341" s="83" t="s">
        <v>153</v>
      </c>
      <c r="F1341" s="13">
        <v>5</v>
      </c>
      <c r="G1341" s="13">
        <v>6</v>
      </c>
      <c r="H1341" s="13" t="s">
        <v>69</v>
      </c>
      <c r="I1341" s="13" t="s">
        <v>54</v>
      </c>
      <c r="J1341" s="13"/>
      <c r="K1341" s="13" t="s">
        <v>27</v>
      </c>
      <c r="L1341" s="12">
        <f t="shared" ca="1" si="175"/>
        <v>0.95142765413961761</v>
      </c>
      <c r="M1341" s="101">
        <f t="shared" ca="1" si="176"/>
        <v>5.0111694543533661E-2</v>
      </c>
      <c r="N1341" s="101">
        <f t="shared" ca="1" si="183"/>
        <v>75.921957671402822</v>
      </c>
      <c r="O1341" s="101">
        <f t="shared" ca="1" si="177"/>
        <v>0.10265904388166473</v>
      </c>
      <c r="Q1341" s="12">
        <f t="shared" ca="1" si="178"/>
        <v>0</v>
      </c>
      <c r="R1341" s="101">
        <f t="shared" ca="1" si="179"/>
        <v>0</v>
      </c>
      <c r="S1341" s="13"/>
      <c r="T1341" s="101">
        <f t="shared" ca="1" si="180"/>
        <v>5.0111694543533661E-2</v>
      </c>
      <c r="U1341" s="101">
        <f t="shared" si="181"/>
        <v>0</v>
      </c>
      <c r="V1341" s="101">
        <f t="shared" ca="1" si="182"/>
        <v>-143.48960857599391</v>
      </c>
    </row>
    <row r="1342" spans="2:22" x14ac:dyDescent="0.3">
      <c r="B1342" s="13">
        <v>2023</v>
      </c>
      <c r="C1342" s="13">
        <v>2</v>
      </c>
      <c r="D1342" s="13">
        <v>23</v>
      </c>
      <c r="E1342" s="83" t="s">
        <v>153</v>
      </c>
      <c r="F1342" s="13">
        <v>5</v>
      </c>
      <c r="G1342" s="13">
        <v>7</v>
      </c>
      <c r="H1342" s="13" t="s">
        <v>69</v>
      </c>
      <c r="I1342" s="13" t="s">
        <v>54</v>
      </c>
      <c r="J1342" s="13"/>
      <c r="K1342" s="13" t="s">
        <v>27</v>
      </c>
      <c r="L1342" s="12">
        <f t="shared" ca="1" si="175"/>
        <v>0.88983853586922645</v>
      </c>
      <c r="M1342" s="101">
        <f t="shared" ca="1" si="176"/>
        <v>4.6867795684232161E-2</v>
      </c>
      <c r="N1342" s="101">
        <f t="shared" ca="1" si="183"/>
        <v>75.921957671402822</v>
      </c>
      <c r="O1342" s="101">
        <f t="shared" ca="1" si="177"/>
        <v>9.6013578020289536E-2</v>
      </c>
      <c r="Q1342" s="12">
        <f t="shared" ca="1" si="178"/>
        <v>0</v>
      </c>
      <c r="R1342" s="101">
        <f t="shared" ca="1" si="179"/>
        <v>0</v>
      </c>
      <c r="S1342" s="13"/>
      <c r="T1342" s="101">
        <f t="shared" ca="1" si="180"/>
        <v>4.6867795684232161E-2</v>
      </c>
      <c r="U1342" s="101">
        <f t="shared" si="181"/>
        <v>0</v>
      </c>
      <c r="V1342" s="101">
        <f t="shared" ca="1" si="182"/>
        <v>-143.44274078030969</v>
      </c>
    </row>
    <row r="1343" spans="2:22" x14ac:dyDescent="0.3">
      <c r="B1343" s="13">
        <v>2023</v>
      </c>
      <c r="C1343" s="13">
        <v>2</v>
      </c>
      <c r="D1343" s="13">
        <v>23</v>
      </c>
      <c r="E1343" s="83" t="s">
        <v>153</v>
      </c>
      <c r="F1343" s="13">
        <v>5</v>
      </c>
      <c r="G1343" s="13">
        <v>8</v>
      </c>
      <c r="H1343" s="13" t="s">
        <v>69</v>
      </c>
      <c r="I1343" s="13" t="s">
        <v>54</v>
      </c>
      <c r="J1343" s="13"/>
      <c r="K1343" s="13" t="s">
        <v>27</v>
      </c>
      <c r="L1343" s="12">
        <f t="shared" ca="1" si="175"/>
        <v>1.1991223400002287</v>
      </c>
      <c r="M1343" s="101">
        <f t="shared" ca="1" si="176"/>
        <v>6.3157773647812041E-2</v>
      </c>
      <c r="N1343" s="101">
        <f t="shared" ca="1" si="183"/>
        <v>75.921957671402822</v>
      </c>
      <c r="O1343" s="101">
        <f t="shared" ca="1" si="177"/>
        <v>0.12938530048602467</v>
      </c>
      <c r="Q1343" s="12">
        <f t="shared" ca="1" si="178"/>
        <v>0</v>
      </c>
      <c r="R1343" s="101">
        <f t="shared" ca="1" si="179"/>
        <v>0</v>
      </c>
      <c r="S1343" s="13"/>
      <c r="T1343" s="101">
        <f t="shared" ca="1" si="180"/>
        <v>6.3157773647812041E-2</v>
      </c>
      <c r="U1343" s="101">
        <f t="shared" si="181"/>
        <v>0</v>
      </c>
      <c r="V1343" s="101">
        <f t="shared" ca="1" si="182"/>
        <v>-143.37958300666187</v>
      </c>
    </row>
    <row r="1344" spans="2:22" x14ac:dyDescent="0.3">
      <c r="B1344" s="13">
        <v>2023</v>
      </c>
      <c r="C1344" s="13">
        <v>2</v>
      </c>
      <c r="D1344" s="13">
        <v>23</v>
      </c>
      <c r="E1344" s="83" t="s">
        <v>153</v>
      </c>
      <c r="F1344" s="13">
        <v>5</v>
      </c>
      <c r="G1344" s="13">
        <v>9</v>
      </c>
      <c r="H1344" s="13" t="s">
        <v>69</v>
      </c>
      <c r="I1344" s="13" t="s">
        <v>54</v>
      </c>
      <c r="J1344" s="13"/>
      <c r="K1344" s="13" t="s">
        <v>27</v>
      </c>
      <c r="L1344" s="12">
        <f t="shared" ref="L1344:L1407" ca="1" si="184">IF(K1344="Weekday",_xlfn.NORM.INV(RAND(),VLOOKUP(G1344,$J$5:$N$28,4),VLOOKUP(G1344,$J$5:$N$28,5)),_xlfn.NORM.INV(RAND(),VLOOKUP(G1344,$P$5:$T$28,4),VLOOKUP(G1344,$P$5:$T$28,5)))*VLOOKUP(C1344,$P$32:$R$43,3)</f>
        <v>1.0273851035751844</v>
      </c>
      <c r="M1344" s="101">
        <f t="shared" ref="M1344:M1407" ca="1" si="185">IF(I1344="Winter",VLOOKUP(G1344,$J$40:$L$43,3),VLOOKUP(G1344,$J$40:$L$43,2))*L1344</f>
        <v>5.4112373405304968E-2</v>
      </c>
      <c r="N1344" s="101">
        <f t="shared" ca="1" si="183"/>
        <v>75.921957671402822</v>
      </c>
      <c r="O1344" s="101">
        <f t="shared" ref="O1344:O1407" ca="1" si="186">IF(I1344="Winter",VLOOKUP(G1344,$J$46:$L$49,3),VLOOKUP(G1344,$J$46:$L$49,2))*L1344</f>
        <v>0.11085485267576239</v>
      </c>
      <c r="Q1344" s="12">
        <f t="shared" ref="Q1344:Q1407" ca="1" si="187">MIN(MAX(AND(IF(G1344&gt;=VLOOKUP(C1344,$O$46:$T$57,5),1,0),IF(G1344&lt;=VLOOKUP(C1344,$O$46:$T$57,6),1,0))*$G$50*_xlfn.NORM.INV(RAND(),VLOOKUP(C1344,$B$4:$F$15,4),VLOOKUP(C1344,$B$4:$F$15,4)),0),0.2)*$G$51</f>
        <v>3.445853391297224</v>
      </c>
      <c r="R1344" s="101">
        <f t="shared" ref="R1344:R1407" ca="1" si="188">MAX(Q1344-L1344,0)*$G$52</f>
        <v>0.20472334055567068</v>
      </c>
      <c r="S1344" s="13"/>
      <c r="T1344" s="101">
        <f t="shared" ref="T1344:T1407" ca="1" si="189">MAX(L1344-Q1344,0)*IF(I1344="Winter",VLOOKUP(G1344,$J$40:$L$43,3),VLOOKUP(G1344,$J$40:$L$43,2))</f>
        <v>0</v>
      </c>
      <c r="U1344" s="101">
        <f t="shared" si="181"/>
        <v>0</v>
      </c>
      <c r="V1344" s="101">
        <f t="shared" ca="1" si="182"/>
        <v>-143.78902968777319</v>
      </c>
    </row>
    <row r="1345" spans="2:22" x14ac:dyDescent="0.3">
      <c r="B1345" s="13">
        <v>2023</v>
      </c>
      <c r="C1345" s="13">
        <v>2</v>
      </c>
      <c r="D1345" s="13">
        <v>23</v>
      </c>
      <c r="E1345" s="83" t="s">
        <v>153</v>
      </c>
      <c r="F1345" s="13">
        <v>5</v>
      </c>
      <c r="G1345" s="13">
        <v>10</v>
      </c>
      <c r="H1345" s="13" t="s">
        <v>70</v>
      </c>
      <c r="I1345" s="13" t="s">
        <v>54</v>
      </c>
      <c r="J1345" s="13"/>
      <c r="K1345" s="13" t="s">
        <v>27</v>
      </c>
      <c r="L1345" s="12">
        <f t="shared" ca="1" si="184"/>
        <v>1.322840841780335</v>
      </c>
      <c r="M1345" s="101">
        <f t="shared" ca="1" si="185"/>
        <v>4.1881141050765409E-2</v>
      </c>
      <c r="N1345" s="101">
        <f t="shared" ca="1" si="183"/>
        <v>75.921957671402822</v>
      </c>
      <c r="O1345" s="101">
        <f t="shared" ca="1" si="186"/>
        <v>4.1881141050765409E-2</v>
      </c>
      <c r="Q1345" s="12">
        <f t="shared" ca="1" si="187"/>
        <v>4.5091376322095051</v>
      </c>
      <c r="R1345" s="101">
        <f t="shared" ca="1" si="188"/>
        <v>0.26972002330982925</v>
      </c>
      <c r="S1345" s="13"/>
      <c r="T1345" s="101">
        <f t="shared" ca="1" si="189"/>
        <v>0</v>
      </c>
      <c r="U1345" s="101">
        <f t="shared" ref="U1345:U1408" si="190">IF(H1345="On-Peak",IF(I1345="Winter",((L1345*$D$48)/60),((L1345*$D$47)/60)),0)</f>
        <v>0</v>
      </c>
      <c r="V1345" s="101">
        <f t="shared" ref="V1345:V1408" ca="1" si="191">V1344+MAX(T1345-R1345,0)-MAX(R1345-T1345,0)+MAX(U1345-R1345,0)-MAX(R1345-U1345,0)</f>
        <v>-144.32846973439283</v>
      </c>
    </row>
    <row r="1346" spans="2:22" x14ac:dyDescent="0.3">
      <c r="B1346" s="13">
        <v>2023</v>
      </c>
      <c r="C1346" s="13">
        <v>2</v>
      </c>
      <c r="D1346" s="13">
        <v>23</v>
      </c>
      <c r="E1346" s="83" t="s">
        <v>153</v>
      </c>
      <c r="F1346" s="13">
        <v>5</v>
      </c>
      <c r="G1346" s="13">
        <v>11</v>
      </c>
      <c r="H1346" s="13" t="s">
        <v>70</v>
      </c>
      <c r="I1346" s="13" t="s">
        <v>54</v>
      </c>
      <c r="J1346" s="13"/>
      <c r="K1346" s="13" t="s">
        <v>27</v>
      </c>
      <c r="L1346" s="12">
        <f t="shared" ca="1" si="184"/>
        <v>1.3262087156277091</v>
      </c>
      <c r="M1346" s="101">
        <f t="shared" ca="1" si="185"/>
        <v>4.1987767936773272E-2</v>
      </c>
      <c r="N1346" s="101">
        <f t="shared" ca="1" si="183"/>
        <v>75.921957671402822</v>
      </c>
      <c r="O1346" s="101">
        <f t="shared" ca="1" si="186"/>
        <v>4.1987767936773272E-2</v>
      </c>
      <c r="Q1346" s="12">
        <f t="shared" ca="1" si="187"/>
        <v>0</v>
      </c>
      <c r="R1346" s="101">
        <f t="shared" ca="1" si="188"/>
        <v>0</v>
      </c>
      <c r="S1346" s="13"/>
      <c r="T1346" s="101">
        <f t="shared" ca="1" si="189"/>
        <v>4.1987767936773272E-2</v>
      </c>
      <c r="U1346" s="101">
        <f t="shared" si="190"/>
        <v>0</v>
      </c>
      <c r="V1346" s="101">
        <f t="shared" ca="1" si="191"/>
        <v>-144.28648196645605</v>
      </c>
    </row>
    <row r="1347" spans="2:22" x14ac:dyDescent="0.3">
      <c r="B1347" s="13">
        <v>2023</v>
      </c>
      <c r="C1347" s="13">
        <v>2</v>
      </c>
      <c r="D1347" s="13">
        <v>23</v>
      </c>
      <c r="E1347" s="83" t="s">
        <v>153</v>
      </c>
      <c r="F1347" s="13">
        <v>5</v>
      </c>
      <c r="G1347" s="13">
        <v>12</v>
      </c>
      <c r="H1347" s="13" t="s">
        <v>70</v>
      </c>
      <c r="I1347" s="13" t="s">
        <v>54</v>
      </c>
      <c r="J1347" s="13"/>
      <c r="K1347" s="13" t="s">
        <v>27</v>
      </c>
      <c r="L1347" s="12">
        <f t="shared" ca="1" si="184"/>
        <v>1.0916969475174692</v>
      </c>
      <c r="M1347" s="101">
        <f t="shared" ca="1" si="185"/>
        <v>3.4563125358403071E-2</v>
      </c>
      <c r="N1347" s="101">
        <f t="shared" ca="1" si="183"/>
        <v>75.921957671402822</v>
      </c>
      <c r="O1347" s="101">
        <f t="shared" ca="1" si="186"/>
        <v>3.4563125358403071E-2</v>
      </c>
      <c r="Q1347" s="12">
        <f t="shared" ca="1" si="187"/>
        <v>5.5377994745985069</v>
      </c>
      <c r="R1347" s="101">
        <f t="shared" ca="1" si="188"/>
        <v>0.37636257891740987</v>
      </c>
      <c r="S1347" s="13"/>
      <c r="T1347" s="101">
        <f t="shared" ca="1" si="189"/>
        <v>0</v>
      </c>
      <c r="U1347" s="101">
        <f t="shared" si="190"/>
        <v>0</v>
      </c>
      <c r="V1347" s="101">
        <f t="shared" ca="1" si="191"/>
        <v>-145.0392071242909</v>
      </c>
    </row>
    <row r="1348" spans="2:22" x14ac:dyDescent="0.3">
      <c r="B1348" s="13">
        <v>2023</v>
      </c>
      <c r="C1348" s="13">
        <v>2</v>
      </c>
      <c r="D1348" s="13">
        <v>23</v>
      </c>
      <c r="E1348" s="83" t="s">
        <v>153</v>
      </c>
      <c r="F1348" s="13">
        <v>5</v>
      </c>
      <c r="G1348" s="13">
        <v>13</v>
      </c>
      <c r="H1348" s="13" t="s">
        <v>70</v>
      </c>
      <c r="I1348" s="13" t="s">
        <v>54</v>
      </c>
      <c r="J1348" s="13"/>
      <c r="K1348" s="13" t="s">
        <v>27</v>
      </c>
      <c r="L1348" s="12">
        <f t="shared" ca="1" si="184"/>
        <v>1.5059412889864876</v>
      </c>
      <c r="M1348" s="101">
        <f t="shared" ca="1" si="185"/>
        <v>4.76781012093122E-2</v>
      </c>
      <c r="N1348" s="101">
        <f t="shared" ca="1" si="183"/>
        <v>75.921957671402822</v>
      </c>
      <c r="O1348" s="101">
        <f t="shared" ca="1" si="186"/>
        <v>4.76781012093122E-2</v>
      </c>
      <c r="Q1348" s="12">
        <f t="shared" ca="1" si="187"/>
        <v>0</v>
      </c>
      <c r="R1348" s="101">
        <f t="shared" ca="1" si="188"/>
        <v>0</v>
      </c>
      <c r="S1348" s="13"/>
      <c r="T1348" s="101">
        <f t="shared" ca="1" si="189"/>
        <v>4.76781012093122E-2</v>
      </c>
      <c r="U1348" s="101">
        <f t="shared" si="190"/>
        <v>0</v>
      </c>
      <c r="V1348" s="101">
        <f t="shared" ca="1" si="191"/>
        <v>-144.9915290230816</v>
      </c>
    </row>
    <row r="1349" spans="2:22" x14ac:dyDescent="0.3">
      <c r="B1349" s="13">
        <v>2023</v>
      </c>
      <c r="C1349" s="13">
        <v>2</v>
      </c>
      <c r="D1349" s="13">
        <v>23</v>
      </c>
      <c r="E1349" s="83" t="s">
        <v>153</v>
      </c>
      <c r="F1349" s="13">
        <v>5</v>
      </c>
      <c r="G1349" s="13">
        <v>14</v>
      </c>
      <c r="H1349" s="13" t="s">
        <v>70</v>
      </c>
      <c r="I1349" s="13" t="s">
        <v>54</v>
      </c>
      <c r="J1349" s="13"/>
      <c r="K1349" s="13" t="s">
        <v>27</v>
      </c>
      <c r="L1349" s="12">
        <f t="shared" ca="1" si="184"/>
        <v>1.4143466908779101</v>
      </c>
      <c r="M1349" s="101">
        <f t="shared" ca="1" si="185"/>
        <v>4.4778216233194633E-2</v>
      </c>
      <c r="N1349" s="101">
        <f t="shared" ca="1" si="183"/>
        <v>75.921957671402822</v>
      </c>
      <c r="O1349" s="101">
        <f t="shared" ca="1" si="186"/>
        <v>4.4778216233194633E-2</v>
      </c>
      <c r="Q1349" s="12">
        <f t="shared" ca="1" si="187"/>
        <v>5.6000000000000005</v>
      </c>
      <c r="R1349" s="101">
        <f t="shared" ca="1" si="188"/>
        <v>0.35431555261718495</v>
      </c>
      <c r="S1349" s="13"/>
      <c r="T1349" s="101">
        <f t="shared" ca="1" si="189"/>
        <v>0</v>
      </c>
      <c r="U1349" s="101">
        <f t="shared" si="190"/>
        <v>0</v>
      </c>
      <c r="V1349" s="101">
        <f t="shared" ca="1" si="191"/>
        <v>-145.70016012831596</v>
      </c>
    </row>
    <row r="1350" spans="2:22" x14ac:dyDescent="0.3">
      <c r="B1350" s="13">
        <v>2023</v>
      </c>
      <c r="C1350" s="13">
        <v>2</v>
      </c>
      <c r="D1350" s="13">
        <v>23</v>
      </c>
      <c r="E1350" s="83" t="s">
        <v>153</v>
      </c>
      <c r="F1350" s="13">
        <v>5</v>
      </c>
      <c r="G1350" s="13">
        <v>15</v>
      </c>
      <c r="H1350" s="13" t="s">
        <v>70</v>
      </c>
      <c r="I1350" s="13" t="s">
        <v>54</v>
      </c>
      <c r="J1350" s="13"/>
      <c r="K1350" s="13" t="s">
        <v>27</v>
      </c>
      <c r="L1350" s="12">
        <f t="shared" ca="1" si="184"/>
        <v>1.0642975210992551</v>
      </c>
      <c r="M1350" s="101">
        <f t="shared" ca="1" si="185"/>
        <v>3.3695659518002415E-2</v>
      </c>
      <c r="N1350" s="101">
        <f t="shared" ca="1" si="183"/>
        <v>75.921957671402822</v>
      </c>
      <c r="O1350" s="101">
        <f t="shared" ca="1" si="186"/>
        <v>3.3695659518002415E-2</v>
      </c>
      <c r="Q1350" s="12">
        <f t="shared" ca="1" si="187"/>
        <v>4.0396033804691103E-2</v>
      </c>
      <c r="R1350" s="101">
        <f t="shared" ca="1" si="188"/>
        <v>0</v>
      </c>
      <c r="S1350" s="13"/>
      <c r="T1350" s="101">
        <f t="shared" ca="1" si="189"/>
        <v>3.2416721087745896E-2</v>
      </c>
      <c r="U1350" s="101">
        <f t="shared" si="190"/>
        <v>0</v>
      </c>
      <c r="V1350" s="101">
        <f t="shared" ca="1" si="191"/>
        <v>-145.66774340722822</v>
      </c>
    </row>
    <row r="1351" spans="2:22" x14ac:dyDescent="0.3">
      <c r="B1351" s="13">
        <v>2023</v>
      </c>
      <c r="C1351" s="13">
        <v>2</v>
      </c>
      <c r="D1351" s="13">
        <v>23</v>
      </c>
      <c r="E1351" s="83" t="s">
        <v>153</v>
      </c>
      <c r="F1351" s="13">
        <v>5</v>
      </c>
      <c r="G1351" s="13">
        <v>16</v>
      </c>
      <c r="H1351" s="13" t="s">
        <v>71</v>
      </c>
      <c r="I1351" s="13" t="s">
        <v>54</v>
      </c>
      <c r="J1351" s="13"/>
      <c r="K1351" s="13" t="s">
        <v>27</v>
      </c>
      <c r="L1351" s="12">
        <f t="shared" ca="1" si="184"/>
        <v>1.0323205560513304</v>
      </c>
      <c r="M1351" s="101">
        <f t="shared" ca="1" si="185"/>
        <v>8.99254436376314E-2</v>
      </c>
      <c r="N1351" s="101">
        <f t="shared" ca="1" si="183"/>
        <v>76.125754954509958</v>
      </c>
      <c r="O1351" s="101">
        <f t="shared" ca="1" si="186"/>
        <v>0.29095954872306745</v>
      </c>
      <c r="Q1351" s="12">
        <f t="shared" ca="1" si="187"/>
        <v>4.6118660631145074</v>
      </c>
      <c r="R1351" s="101">
        <f t="shared" ca="1" si="188"/>
        <v>0.30300852717289795</v>
      </c>
      <c r="S1351" s="13"/>
      <c r="T1351" s="101">
        <f t="shared" ca="1" si="189"/>
        <v>0</v>
      </c>
      <c r="U1351" s="101">
        <f t="shared" ca="1" si="190"/>
        <v>0.20379728310713349</v>
      </c>
      <c r="V1351" s="101">
        <f t="shared" ca="1" si="191"/>
        <v>-146.06996317846688</v>
      </c>
    </row>
    <row r="1352" spans="2:22" x14ac:dyDescent="0.3">
      <c r="B1352" s="13">
        <v>2023</v>
      </c>
      <c r="C1352" s="13">
        <v>2</v>
      </c>
      <c r="D1352" s="13">
        <v>23</v>
      </c>
      <c r="E1352" s="83" t="s">
        <v>153</v>
      </c>
      <c r="F1352" s="13">
        <v>5</v>
      </c>
      <c r="G1352" s="13">
        <v>17</v>
      </c>
      <c r="H1352" s="13" t="s">
        <v>71</v>
      </c>
      <c r="I1352" s="13" t="s">
        <v>54</v>
      </c>
      <c r="J1352" s="13"/>
      <c r="K1352" s="13" t="s">
        <v>27</v>
      </c>
      <c r="L1352" s="12">
        <f t="shared" ca="1" si="184"/>
        <v>1.6662789992307936</v>
      </c>
      <c r="M1352" s="101">
        <f t="shared" ca="1" si="185"/>
        <v>0.14514956362299444</v>
      </c>
      <c r="N1352" s="101">
        <f t="shared" ca="1" si="183"/>
        <v>76.454706200274771</v>
      </c>
      <c r="O1352" s="101">
        <f t="shared" ca="1" si="186"/>
        <v>0.46964073593319916</v>
      </c>
      <c r="Q1352" s="12">
        <f t="shared" ca="1" si="187"/>
        <v>4.2656254464768892</v>
      </c>
      <c r="R1352" s="101">
        <f t="shared" ca="1" si="188"/>
        <v>0.22003467675938201</v>
      </c>
      <c r="S1352" s="13"/>
      <c r="T1352" s="101">
        <f t="shared" ca="1" si="189"/>
        <v>0</v>
      </c>
      <c r="U1352" s="101">
        <f t="shared" ca="1" si="190"/>
        <v>0.32895124576481255</v>
      </c>
      <c r="V1352" s="101">
        <f t="shared" ca="1" si="191"/>
        <v>-146.18108128622083</v>
      </c>
    </row>
    <row r="1353" spans="2:22" x14ac:dyDescent="0.3">
      <c r="B1353" s="13">
        <v>2023</v>
      </c>
      <c r="C1353" s="13">
        <v>2</v>
      </c>
      <c r="D1353" s="13">
        <v>23</v>
      </c>
      <c r="E1353" s="83" t="s">
        <v>153</v>
      </c>
      <c r="F1353" s="13">
        <v>5</v>
      </c>
      <c r="G1353" s="13">
        <v>18</v>
      </c>
      <c r="H1353" s="13" t="s">
        <v>71</v>
      </c>
      <c r="I1353" s="13" t="s">
        <v>54</v>
      </c>
      <c r="J1353" s="13"/>
      <c r="K1353" s="13" t="s">
        <v>27</v>
      </c>
      <c r="L1353" s="12">
        <f t="shared" ca="1" si="184"/>
        <v>1.2975790668958194</v>
      </c>
      <c r="M1353" s="101">
        <f t="shared" ca="1" si="185"/>
        <v>0.11303211251729484</v>
      </c>
      <c r="N1353" s="101">
        <f t="shared" ca="1" si="183"/>
        <v>76.710869934397792</v>
      </c>
      <c r="O1353" s="101">
        <f t="shared" ca="1" si="186"/>
        <v>0.3657226600045867</v>
      </c>
      <c r="Q1353" s="12">
        <f t="shared" ca="1" si="187"/>
        <v>0</v>
      </c>
      <c r="R1353" s="101">
        <f t="shared" ca="1" si="188"/>
        <v>0</v>
      </c>
      <c r="S1353" s="13"/>
      <c r="T1353" s="101">
        <f t="shared" ca="1" si="189"/>
        <v>0.11303211251729484</v>
      </c>
      <c r="U1353" s="101">
        <f t="shared" ca="1" si="190"/>
        <v>0.25616373412301635</v>
      </c>
      <c r="V1353" s="101">
        <f t="shared" ca="1" si="191"/>
        <v>-145.81188543958052</v>
      </c>
    </row>
    <row r="1354" spans="2:22" x14ac:dyDescent="0.3">
      <c r="B1354" s="13">
        <v>2023</v>
      </c>
      <c r="C1354" s="13">
        <v>2</v>
      </c>
      <c r="D1354" s="13">
        <v>23</v>
      </c>
      <c r="E1354" s="83" t="s">
        <v>153</v>
      </c>
      <c r="F1354" s="13">
        <v>5</v>
      </c>
      <c r="G1354" s="13">
        <v>19</v>
      </c>
      <c r="H1354" s="13" t="s">
        <v>71</v>
      </c>
      <c r="I1354" s="13" t="s">
        <v>54</v>
      </c>
      <c r="J1354" s="13"/>
      <c r="K1354" s="13" t="s">
        <v>27</v>
      </c>
      <c r="L1354" s="12">
        <f t="shared" ca="1" si="184"/>
        <v>1.5082474360674054</v>
      </c>
      <c r="M1354" s="101">
        <f t="shared" ca="1" si="185"/>
        <v>0.1313834341558317</v>
      </c>
      <c r="N1354" s="101">
        <f t="shared" ca="1" si="183"/>
        <v>77.008623115734764</v>
      </c>
      <c r="O1354" s="101">
        <f t="shared" ca="1" si="186"/>
        <v>0.42509953985559817</v>
      </c>
      <c r="Q1354" s="12">
        <f t="shared" ca="1" si="187"/>
        <v>0</v>
      </c>
      <c r="R1354" s="101">
        <f t="shared" ca="1" si="188"/>
        <v>0</v>
      </c>
      <c r="S1354" s="13"/>
      <c r="T1354" s="101">
        <f t="shared" ca="1" si="189"/>
        <v>0.1313834341558317</v>
      </c>
      <c r="U1354" s="101">
        <f t="shared" ca="1" si="190"/>
        <v>0.29775318133697365</v>
      </c>
      <c r="V1354" s="101">
        <f t="shared" ca="1" si="191"/>
        <v>-145.38274882408771</v>
      </c>
    </row>
    <row r="1355" spans="2:22" x14ac:dyDescent="0.3">
      <c r="B1355" s="13">
        <v>2023</v>
      </c>
      <c r="C1355" s="13">
        <v>2</v>
      </c>
      <c r="D1355" s="13">
        <v>23</v>
      </c>
      <c r="E1355" s="83" t="s">
        <v>153</v>
      </c>
      <c r="F1355" s="13">
        <v>5</v>
      </c>
      <c r="G1355" s="13">
        <v>20</v>
      </c>
      <c r="H1355" s="13" t="s">
        <v>69</v>
      </c>
      <c r="I1355" s="13" t="s">
        <v>54</v>
      </c>
      <c r="J1355" s="13"/>
      <c r="K1355" s="13" t="s">
        <v>27</v>
      </c>
      <c r="L1355" s="12">
        <f t="shared" ca="1" si="184"/>
        <v>1.4451326009013448</v>
      </c>
      <c r="M1355" s="101">
        <f t="shared" ca="1" si="185"/>
        <v>7.6115134089473832E-2</v>
      </c>
      <c r="N1355" s="101">
        <f t="shared" ca="1" si="183"/>
        <v>77.008623115734764</v>
      </c>
      <c r="O1355" s="101">
        <f t="shared" ca="1" si="186"/>
        <v>0.15592980763725509</v>
      </c>
      <c r="Q1355" s="12">
        <f t="shared" ca="1" si="187"/>
        <v>0</v>
      </c>
      <c r="R1355" s="101">
        <f t="shared" ca="1" si="188"/>
        <v>0</v>
      </c>
      <c r="S1355" s="13"/>
      <c r="T1355" s="101">
        <f t="shared" ca="1" si="189"/>
        <v>7.6115134089473832E-2</v>
      </c>
      <c r="U1355" s="101">
        <f t="shared" si="190"/>
        <v>0</v>
      </c>
      <c r="V1355" s="101">
        <f t="shared" ca="1" si="191"/>
        <v>-145.30663368999825</v>
      </c>
    </row>
    <row r="1356" spans="2:22" x14ac:dyDescent="0.3">
      <c r="B1356" s="13">
        <v>2023</v>
      </c>
      <c r="C1356" s="13">
        <v>2</v>
      </c>
      <c r="D1356" s="13">
        <v>23</v>
      </c>
      <c r="E1356" s="83" t="s">
        <v>153</v>
      </c>
      <c r="F1356" s="13">
        <v>5</v>
      </c>
      <c r="G1356" s="13">
        <v>21</v>
      </c>
      <c r="H1356" s="13" t="s">
        <v>69</v>
      </c>
      <c r="I1356" s="13" t="s">
        <v>54</v>
      </c>
      <c r="J1356" s="13"/>
      <c r="K1356" s="13" t="s">
        <v>27</v>
      </c>
      <c r="L1356" s="12">
        <f t="shared" ca="1" si="184"/>
        <v>1.1130759414795204</v>
      </c>
      <c r="M1356" s="101">
        <f t="shared" ca="1" si="185"/>
        <v>5.8625709837726338E-2</v>
      </c>
      <c r="N1356" s="101">
        <f t="shared" ca="1" si="183"/>
        <v>77.008623115734764</v>
      </c>
      <c r="O1356" s="101">
        <f t="shared" ca="1" si="186"/>
        <v>0.12010089408564024</v>
      </c>
      <c r="Q1356" s="12">
        <f t="shared" ca="1" si="187"/>
        <v>0</v>
      </c>
      <c r="R1356" s="101">
        <f t="shared" ca="1" si="188"/>
        <v>0</v>
      </c>
      <c r="S1356" s="13"/>
      <c r="T1356" s="101">
        <f t="shared" ca="1" si="189"/>
        <v>5.8625709837726338E-2</v>
      </c>
      <c r="U1356" s="101">
        <f t="shared" si="190"/>
        <v>0</v>
      </c>
      <c r="V1356" s="101">
        <f t="shared" ca="1" si="191"/>
        <v>-145.24800798016054</v>
      </c>
    </row>
    <row r="1357" spans="2:22" x14ac:dyDescent="0.3">
      <c r="B1357" s="13">
        <v>2023</v>
      </c>
      <c r="C1357" s="13">
        <v>2</v>
      </c>
      <c r="D1357" s="13">
        <v>23</v>
      </c>
      <c r="E1357" s="83" t="s">
        <v>153</v>
      </c>
      <c r="F1357" s="13">
        <v>5</v>
      </c>
      <c r="G1357" s="13">
        <v>22</v>
      </c>
      <c r="H1357" s="13" t="s">
        <v>69</v>
      </c>
      <c r="I1357" s="13" t="s">
        <v>54</v>
      </c>
      <c r="J1357" s="13"/>
      <c r="K1357" s="13" t="s">
        <v>27</v>
      </c>
      <c r="L1357" s="12">
        <f t="shared" ca="1" si="184"/>
        <v>2.1374135334661633</v>
      </c>
      <c r="M1357" s="101">
        <f t="shared" ca="1" si="185"/>
        <v>0.11257757080766283</v>
      </c>
      <c r="N1357" s="101">
        <f t="shared" ca="1" si="183"/>
        <v>77.008623115734764</v>
      </c>
      <c r="O1357" s="101">
        <f t="shared" ca="1" si="186"/>
        <v>0.23062692026099901</v>
      </c>
      <c r="Q1357" s="12">
        <f t="shared" ca="1" si="187"/>
        <v>0</v>
      </c>
      <c r="R1357" s="101">
        <f t="shared" ca="1" si="188"/>
        <v>0</v>
      </c>
      <c r="S1357" s="13"/>
      <c r="T1357" s="101">
        <f t="shared" ca="1" si="189"/>
        <v>0.11257757080766283</v>
      </c>
      <c r="U1357" s="101">
        <f t="shared" si="190"/>
        <v>0</v>
      </c>
      <c r="V1357" s="101">
        <f t="shared" ca="1" si="191"/>
        <v>-145.13543040935286</v>
      </c>
    </row>
    <row r="1358" spans="2:22" x14ac:dyDescent="0.3">
      <c r="B1358" s="13">
        <v>2023</v>
      </c>
      <c r="C1358" s="13">
        <v>2</v>
      </c>
      <c r="D1358" s="13">
        <v>23</v>
      </c>
      <c r="E1358" s="83" t="s">
        <v>153</v>
      </c>
      <c r="F1358" s="13">
        <v>5</v>
      </c>
      <c r="G1358" s="13">
        <v>23</v>
      </c>
      <c r="H1358" s="13" t="s">
        <v>69</v>
      </c>
      <c r="I1358" s="13" t="s">
        <v>54</v>
      </c>
      <c r="J1358" s="13"/>
      <c r="K1358" s="13" t="s">
        <v>27</v>
      </c>
      <c r="L1358" s="12">
        <f t="shared" ca="1" si="184"/>
        <v>1.2273073674598778</v>
      </c>
      <c r="M1358" s="101">
        <f t="shared" ca="1" si="185"/>
        <v>6.4642279044111767E-2</v>
      </c>
      <c r="N1358" s="101">
        <f t="shared" ca="1" si="183"/>
        <v>77.008623115734764</v>
      </c>
      <c r="O1358" s="101">
        <f t="shared" ca="1" si="186"/>
        <v>0.1324264649489208</v>
      </c>
      <c r="Q1358" s="12">
        <f t="shared" ca="1" si="187"/>
        <v>0</v>
      </c>
      <c r="R1358" s="101">
        <f t="shared" ca="1" si="188"/>
        <v>0</v>
      </c>
      <c r="S1358" s="13"/>
      <c r="T1358" s="101">
        <f t="shared" ca="1" si="189"/>
        <v>6.4642279044111767E-2</v>
      </c>
      <c r="U1358" s="101">
        <f t="shared" si="190"/>
        <v>0</v>
      </c>
      <c r="V1358" s="101">
        <f t="shared" ca="1" si="191"/>
        <v>-145.07078813030876</v>
      </c>
    </row>
    <row r="1359" spans="2:22" x14ac:dyDescent="0.3">
      <c r="B1359" s="13">
        <v>2023</v>
      </c>
      <c r="C1359" s="13">
        <v>2</v>
      </c>
      <c r="D1359" s="13">
        <v>24</v>
      </c>
      <c r="E1359" s="83" t="s">
        <v>154</v>
      </c>
      <c r="F1359" s="13">
        <v>6</v>
      </c>
      <c r="G1359" s="13">
        <v>0</v>
      </c>
      <c r="H1359" s="13" t="s">
        <v>69</v>
      </c>
      <c r="I1359" s="13" t="s">
        <v>54</v>
      </c>
      <c r="J1359" s="13"/>
      <c r="K1359" s="13" t="s">
        <v>28</v>
      </c>
      <c r="L1359" s="12">
        <f t="shared" ca="1" si="184"/>
        <v>1.7257091212073641</v>
      </c>
      <c r="M1359" s="101">
        <f t="shared" ca="1" si="185"/>
        <v>9.0893099413991874E-2</v>
      </c>
      <c r="N1359" s="101">
        <f t="shared" ca="1" si="183"/>
        <v>77.008623115734764</v>
      </c>
      <c r="O1359" s="101">
        <f t="shared" ca="1" si="186"/>
        <v>0.18620401417827459</v>
      </c>
      <c r="Q1359" s="12">
        <f t="shared" ca="1" si="187"/>
        <v>0</v>
      </c>
      <c r="R1359" s="101">
        <f t="shared" ca="1" si="188"/>
        <v>0</v>
      </c>
      <c r="S1359" s="13"/>
      <c r="T1359" s="101">
        <f t="shared" ca="1" si="189"/>
        <v>9.0893099413991874E-2</v>
      </c>
      <c r="U1359" s="101">
        <f t="shared" si="190"/>
        <v>0</v>
      </c>
      <c r="V1359" s="101">
        <f t="shared" ca="1" si="191"/>
        <v>-144.97989503089477</v>
      </c>
    </row>
    <row r="1360" spans="2:22" x14ac:dyDescent="0.3">
      <c r="B1360" s="13">
        <v>2023</v>
      </c>
      <c r="C1360" s="13">
        <v>2</v>
      </c>
      <c r="D1360" s="13">
        <v>24</v>
      </c>
      <c r="E1360" s="83" t="s">
        <v>154</v>
      </c>
      <c r="F1360" s="13">
        <v>6</v>
      </c>
      <c r="G1360" s="13">
        <v>1</v>
      </c>
      <c r="H1360" s="13" t="s">
        <v>69</v>
      </c>
      <c r="I1360" s="13" t="s">
        <v>54</v>
      </c>
      <c r="J1360" s="13"/>
      <c r="K1360" s="13" t="s">
        <v>28</v>
      </c>
      <c r="L1360" s="12">
        <f t="shared" ca="1" si="184"/>
        <v>0.97814447116725589</v>
      </c>
      <c r="M1360" s="101">
        <f t="shared" ca="1" si="185"/>
        <v>5.1518869296379367E-2</v>
      </c>
      <c r="N1360" s="101">
        <f t="shared" ref="N1360:N1423" ca="1" si="192">IF(H1360="On-Peak",IF(I1360="Winter",((L1360*$D$48)/60)+N1359,((L1360*$D$47)/60)+N1359),N1359)</f>
        <v>77.008623115734764</v>
      </c>
      <c r="O1360" s="101">
        <f t="shared" ca="1" si="186"/>
        <v>0.1055417884389469</v>
      </c>
      <c r="Q1360" s="12">
        <f t="shared" ca="1" si="187"/>
        <v>0</v>
      </c>
      <c r="R1360" s="101">
        <f t="shared" ca="1" si="188"/>
        <v>0</v>
      </c>
      <c r="S1360" s="13"/>
      <c r="T1360" s="101">
        <f t="shared" ca="1" si="189"/>
        <v>5.1518869296379367E-2</v>
      </c>
      <c r="U1360" s="101">
        <f t="shared" si="190"/>
        <v>0</v>
      </c>
      <c r="V1360" s="101">
        <f t="shared" ca="1" si="191"/>
        <v>-144.92837616159838</v>
      </c>
    </row>
    <row r="1361" spans="2:22" x14ac:dyDescent="0.3">
      <c r="B1361" s="13">
        <v>2023</v>
      </c>
      <c r="C1361" s="13">
        <v>2</v>
      </c>
      <c r="D1361" s="13">
        <v>24</v>
      </c>
      <c r="E1361" s="83" t="s">
        <v>154</v>
      </c>
      <c r="F1361" s="13">
        <v>6</v>
      </c>
      <c r="G1361" s="13">
        <v>2</v>
      </c>
      <c r="H1361" s="13" t="s">
        <v>69</v>
      </c>
      <c r="I1361" s="13" t="s">
        <v>54</v>
      </c>
      <c r="J1361" s="13"/>
      <c r="K1361" s="13" t="s">
        <v>28</v>
      </c>
      <c r="L1361" s="12">
        <f t="shared" ca="1" si="184"/>
        <v>0.9045466573800458</v>
      </c>
      <c r="M1361" s="101">
        <f t="shared" ca="1" si="185"/>
        <v>4.7642472444207017E-2</v>
      </c>
      <c r="N1361" s="101">
        <f t="shared" ca="1" si="192"/>
        <v>77.008623115734764</v>
      </c>
      <c r="O1361" s="101">
        <f t="shared" ca="1" si="186"/>
        <v>9.7600584331306944E-2</v>
      </c>
      <c r="Q1361" s="12">
        <f t="shared" ca="1" si="187"/>
        <v>0</v>
      </c>
      <c r="R1361" s="101">
        <f t="shared" ca="1" si="188"/>
        <v>0</v>
      </c>
      <c r="S1361" s="13"/>
      <c r="T1361" s="101">
        <f t="shared" ca="1" si="189"/>
        <v>4.7642472444207017E-2</v>
      </c>
      <c r="U1361" s="101">
        <f t="shared" si="190"/>
        <v>0</v>
      </c>
      <c r="V1361" s="101">
        <f t="shared" ca="1" si="191"/>
        <v>-144.88073368915417</v>
      </c>
    </row>
    <row r="1362" spans="2:22" x14ac:dyDescent="0.3">
      <c r="B1362" s="13">
        <v>2023</v>
      </c>
      <c r="C1362" s="13">
        <v>2</v>
      </c>
      <c r="D1362" s="13">
        <v>24</v>
      </c>
      <c r="E1362" s="83" t="s">
        <v>154</v>
      </c>
      <c r="F1362" s="13">
        <v>6</v>
      </c>
      <c r="G1362" s="13">
        <v>3</v>
      </c>
      <c r="H1362" s="13" t="s">
        <v>69</v>
      </c>
      <c r="I1362" s="13" t="s">
        <v>54</v>
      </c>
      <c r="J1362" s="13"/>
      <c r="K1362" s="13" t="s">
        <v>28</v>
      </c>
      <c r="L1362" s="12">
        <f t="shared" ca="1" si="184"/>
        <v>0.81854330318313029</v>
      </c>
      <c r="M1362" s="101">
        <f t="shared" ca="1" si="185"/>
        <v>4.3112675778655477E-2</v>
      </c>
      <c r="N1362" s="101">
        <f t="shared" ca="1" si="192"/>
        <v>77.008623115734764</v>
      </c>
      <c r="O1362" s="101">
        <f t="shared" ca="1" si="186"/>
        <v>8.832082241345976E-2</v>
      </c>
      <c r="Q1362" s="12">
        <f t="shared" ca="1" si="187"/>
        <v>0</v>
      </c>
      <c r="R1362" s="101">
        <f t="shared" ca="1" si="188"/>
        <v>0</v>
      </c>
      <c r="S1362" s="13"/>
      <c r="T1362" s="101">
        <f t="shared" ca="1" si="189"/>
        <v>4.3112675778655477E-2</v>
      </c>
      <c r="U1362" s="101">
        <f t="shared" si="190"/>
        <v>0</v>
      </c>
      <c r="V1362" s="101">
        <f t="shared" ca="1" si="191"/>
        <v>-144.83762101337553</v>
      </c>
    </row>
    <row r="1363" spans="2:22" x14ac:dyDescent="0.3">
      <c r="B1363" s="13">
        <v>2023</v>
      </c>
      <c r="C1363" s="13">
        <v>2</v>
      </c>
      <c r="D1363" s="13">
        <v>24</v>
      </c>
      <c r="E1363" s="83" t="s">
        <v>154</v>
      </c>
      <c r="F1363" s="13">
        <v>6</v>
      </c>
      <c r="G1363" s="13">
        <v>4</v>
      </c>
      <c r="H1363" s="13" t="s">
        <v>69</v>
      </c>
      <c r="I1363" s="13" t="s">
        <v>54</v>
      </c>
      <c r="J1363" s="13"/>
      <c r="K1363" s="13" t="s">
        <v>28</v>
      </c>
      <c r="L1363" s="12">
        <f t="shared" ca="1" si="184"/>
        <v>0.84351882974145742</v>
      </c>
      <c r="M1363" s="101">
        <f t="shared" ca="1" si="185"/>
        <v>4.4428136762482563E-2</v>
      </c>
      <c r="N1363" s="101">
        <f t="shared" ca="1" si="192"/>
        <v>77.008623115734764</v>
      </c>
      <c r="O1363" s="101">
        <f t="shared" ca="1" si="186"/>
        <v>9.1015681729103251E-2</v>
      </c>
      <c r="Q1363" s="12">
        <f t="shared" ca="1" si="187"/>
        <v>0</v>
      </c>
      <c r="R1363" s="101">
        <f t="shared" ca="1" si="188"/>
        <v>0</v>
      </c>
      <c r="S1363" s="13"/>
      <c r="T1363" s="101">
        <f t="shared" ca="1" si="189"/>
        <v>4.4428136762482563E-2</v>
      </c>
      <c r="U1363" s="101">
        <f t="shared" si="190"/>
        <v>0</v>
      </c>
      <c r="V1363" s="101">
        <f t="shared" ca="1" si="191"/>
        <v>-144.79319287661303</v>
      </c>
    </row>
    <row r="1364" spans="2:22" x14ac:dyDescent="0.3">
      <c r="B1364" s="13">
        <v>2023</v>
      </c>
      <c r="C1364" s="13">
        <v>2</v>
      </c>
      <c r="D1364" s="13">
        <v>24</v>
      </c>
      <c r="E1364" s="83" t="s">
        <v>154</v>
      </c>
      <c r="F1364" s="13">
        <v>6</v>
      </c>
      <c r="G1364" s="13">
        <v>5</v>
      </c>
      <c r="H1364" s="13" t="s">
        <v>69</v>
      </c>
      <c r="I1364" s="13" t="s">
        <v>54</v>
      </c>
      <c r="J1364" s="13"/>
      <c r="K1364" s="13" t="s">
        <v>28</v>
      </c>
      <c r="L1364" s="12">
        <f t="shared" ca="1" si="184"/>
        <v>0.88604125267430234</v>
      </c>
      <c r="M1364" s="101">
        <f t="shared" ca="1" si="185"/>
        <v>4.6667792778355505E-2</v>
      </c>
      <c r="N1364" s="101">
        <f t="shared" ca="1" si="192"/>
        <v>77.008623115734764</v>
      </c>
      <c r="O1364" s="101">
        <f t="shared" ca="1" si="186"/>
        <v>9.5603851163557213E-2</v>
      </c>
      <c r="Q1364" s="12">
        <f t="shared" ca="1" si="187"/>
        <v>0</v>
      </c>
      <c r="R1364" s="101">
        <f t="shared" ca="1" si="188"/>
        <v>0</v>
      </c>
      <c r="S1364" s="13"/>
      <c r="T1364" s="101">
        <f t="shared" ca="1" si="189"/>
        <v>4.6667792778355505E-2</v>
      </c>
      <c r="U1364" s="101">
        <f t="shared" si="190"/>
        <v>0</v>
      </c>
      <c r="V1364" s="101">
        <f t="shared" ca="1" si="191"/>
        <v>-144.74652508383468</v>
      </c>
    </row>
    <row r="1365" spans="2:22" x14ac:dyDescent="0.3">
      <c r="B1365" s="13">
        <v>2023</v>
      </c>
      <c r="C1365" s="13">
        <v>2</v>
      </c>
      <c r="D1365" s="13">
        <v>24</v>
      </c>
      <c r="E1365" s="83" t="s">
        <v>154</v>
      </c>
      <c r="F1365" s="13">
        <v>6</v>
      </c>
      <c r="G1365" s="13">
        <v>6</v>
      </c>
      <c r="H1365" s="13" t="s">
        <v>69</v>
      </c>
      <c r="I1365" s="13" t="s">
        <v>54</v>
      </c>
      <c r="J1365" s="13"/>
      <c r="K1365" s="13" t="s">
        <v>28</v>
      </c>
      <c r="L1365" s="12">
        <f t="shared" ca="1" si="184"/>
        <v>0.81681814753722293</v>
      </c>
      <c r="M1365" s="101">
        <f t="shared" ca="1" si="185"/>
        <v>4.3021811830785531E-2</v>
      </c>
      <c r="N1365" s="101">
        <f t="shared" ca="1" si="192"/>
        <v>77.008623115734764</v>
      </c>
      <c r="O1365" s="101">
        <f t="shared" ca="1" si="186"/>
        <v>8.8134678119266355E-2</v>
      </c>
      <c r="Q1365" s="12">
        <f t="shared" ca="1" si="187"/>
        <v>0</v>
      </c>
      <c r="R1365" s="101">
        <f t="shared" ca="1" si="188"/>
        <v>0</v>
      </c>
      <c r="S1365" s="13"/>
      <c r="T1365" s="101">
        <f t="shared" ca="1" si="189"/>
        <v>4.3021811830785531E-2</v>
      </c>
      <c r="U1365" s="101">
        <f t="shared" si="190"/>
        <v>0</v>
      </c>
      <c r="V1365" s="101">
        <f t="shared" ca="1" si="191"/>
        <v>-144.7035032720039</v>
      </c>
    </row>
    <row r="1366" spans="2:22" x14ac:dyDescent="0.3">
      <c r="B1366" s="13">
        <v>2023</v>
      </c>
      <c r="C1366" s="13">
        <v>2</v>
      </c>
      <c r="D1366" s="13">
        <v>24</v>
      </c>
      <c r="E1366" s="83" t="s">
        <v>154</v>
      </c>
      <c r="F1366" s="13">
        <v>6</v>
      </c>
      <c r="G1366" s="13">
        <v>7</v>
      </c>
      <c r="H1366" s="13" t="s">
        <v>69</v>
      </c>
      <c r="I1366" s="13" t="s">
        <v>54</v>
      </c>
      <c r="J1366" s="13"/>
      <c r="K1366" s="13" t="s">
        <v>28</v>
      </c>
      <c r="L1366" s="12">
        <f t="shared" ca="1" si="184"/>
        <v>0.79939682558860703</v>
      </c>
      <c r="M1366" s="101">
        <f t="shared" ca="1" si="185"/>
        <v>4.2104230803751932E-2</v>
      </c>
      <c r="N1366" s="101">
        <f t="shared" ca="1" si="192"/>
        <v>77.008623115734764</v>
      </c>
      <c r="O1366" s="101">
        <f t="shared" ca="1" si="186"/>
        <v>8.625491748101069E-2</v>
      </c>
      <c r="Q1366" s="12">
        <f t="shared" ca="1" si="187"/>
        <v>5.6000000000000005</v>
      </c>
      <c r="R1366" s="101">
        <f t="shared" ca="1" si="188"/>
        <v>0.40637105871392448</v>
      </c>
      <c r="S1366" s="13"/>
      <c r="T1366" s="101">
        <f t="shared" ca="1" si="189"/>
        <v>0</v>
      </c>
      <c r="U1366" s="101">
        <f t="shared" si="190"/>
        <v>0</v>
      </c>
      <c r="V1366" s="101">
        <f t="shared" ca="1" si="191"/>
        <v>-145.51624538943173</v>
      </c>
    </row>
    <row r="1367" spans="2:22" x14ac:dyDescent="0.3">
      <c r="B1367" s="13">
        <v>2023</v>
      </c>
      <c r="C1367" s="13">
        <v>2</v>
      </c>
      <c r="D1367" s="13">
        <v>24</v>
      </c>
      <c r="E1367" s="83" t="s">
        <v>154</v>
      </c>
      <c r="F1367" s="13">
        <v>6</v>
      </c>
      <c r="G1367" s="13">
        <v>8</v>
      </c>
      <c r="H1367" s="13" t="s">
        <v>69</v>
      </c>
      <c r="I1367" s="13" t="s">
        <v>54</v>
      </c>
      <c r="J1367" s="13"/>
      <c r="K1367" s="13" t="s">
        <v>28</v>
      </c>
      <c r="L1367" s="12">
        <f t="shared" ca="1" si="184"/>
        <v>1.099799656208863</v>
      </c>
      <c r="M1367" s="101">
        <f t="shared" ca="1" si="185"/>
        <v>5.7926447892520813E-2</v>
      </c>
      <c r="N1367" s="101">
        <f t="shared" ca="1" si="192"/>
        <v>77.008623115734764</v>
      </c>
      <c r="O1367" s="101">
        <f t="shared" ca="1" si="186"/>
        <v>0.11866838290493631</v>
      </c>
      <c r="Q1367" s="12">
        <f t="shared" ca="1" si="187"/>
        <v>5.146260300725185</v>
      </c>
      <c r="R1367" s="101">
        <f t="shared" ca="1" si="188"/>
        <v>0.34253289355830663</v>
      </c>
      <c r="S1367" s="13"/>
      <c r="T1367" s="101">
        <f t="shared" ca="1" si="189"/>
        <v>0</v>
      </c>
      <c r="U1367" s="101">
        <f t="shared" si="190"/>
        <v>0</v>
      </c>
      <c r="V1367" s="101">
        <f t="shared" ca="1" si="191"/>
        <v>-146.20131117654836</v>
      </c>
    </row>
    <row r="1368" spans="2:22" x14ac:dyDescent="0.3">
      <c r="B1368" s="13">
        <v>2023</v>
      </c>
      <c r="C1368" s="13">
        <v>2</v>
      </c>
      <c r="D1368" s="13">
        <v>24</v>
      </c>
      <c r="E1368" s="83" t="s">
        <v>154</v>
      </c>
      <c r="F1368" s="13">
        <v>6</v>
      </c>
      <c r="G1368" s="13">
        <v>9</v>
      </c>
      <c r="H1368" s="13" t="s">
        <v>69</v>
      </c>
      <c r="I1368" s="13" t="s">
        <v>54</v>
      </c>
      <c r="J1368" s="13"/>
      <c r="K1368" s="13" t="s">
        <v>28</v>
      </c>
      <c r="L1368" s="12">
        <f t="shared" ca="1" si="184"/>
        <v>1.3365203354135864</v>
      </c>
      <c r="M1368" s="101">
        <f t="shared" ca="1" si="185"/>
        <v>7.0394526066233601E-2</v>
      </c>
      <c r="N1368" s="101">
        <f t="shared" ca="1" si="192"/>
        <v>77.008623115734764</v>
      </c>
      <c r="O1368" s="101">
        <f t="shared" ca="1" si="186"/>
        <v>0.14421054419112597</v>
      </c>
      <c r="Q1368" s="12">
        <f t="shared" ca="1" si="187"/>
        <v>5.6000000000000005</v>
      </c>
      <c r="R1368" s="101">
        <f t="shared" ca="1" si="188"/>
        <v>0.36090355360724002</v>
      </c>
      <c r="S1368" s="13"/>
      <c r="T1368" s="101">
        <f t="shared" ca="1" si="189"/>
        <v>0</v>
      </c>
      <c r="U1368" s="101">
        <f t="shared" si="190"/>
        <v>0</v>
      </c>
      <c r="V1368" s="101">
        <f t="shared" ca="1" si="191"/>
        <v>-146.92311828376285</v>
      </c>
    </row>
    <row r="1369" spans="2:22" x14ac:dyDescent="0.3">
      <c r="B1369" s="13">
        <v>2023</v>
      </c>
      <c r="C1369" s="13">
        <v>2</v>
      </c>
      <c r="D1369" s="13">
        <v>24</v>
      </c>
      <c r="E1369" s="83" t="s">
        <v>154</v>
      </c>
      <c r="F1369" s="13">
        <v>6</v>
      </c>
      <c r="G1369" s="13">
        <v>10</v>
      </c>
      <c r="H1369" s="13" t="s">
        <v>70</v>
      </c>
      <c r="I1369" s="13" t="s">
        <v>54</v>
      </c>
      <c r="J1369" s="13"/>
      <c r="K1369" s="13" t="s">
        <v>28</v>
      </c>
      <c r="L1369" s="12">
        <f t="shared" ca="1" si="184"/>
        <v>1.2070841707324065</v>
      </c>
      <c r="M1369" s="101">
        <f t="shared" ca="1" si="185"/>
        <v>3.8216284845387992E-2</v>
      </c>
      <c r="N1369" s="101">
        <f t="shared" ca="1" si="192"/>
        <v>77.008623115734764</v>
      </c>
      <c r="O1369" s="101">
        <f t="shared" ca="1" si="186"/>
        <v>3.8216284845387992E-2</v>
      </c>
      <c r="Q1369" s="12">
        <f t="shared" ca="1" si="187"/>
        <v>5.6000000000000005</v>
      </c>
      <c r="R1369" s="101">
        <f t="shared" ca="1" si="188"/>
        <v>0.37186032494750182</v>
      </c>
      <c r="S1369" s="13"/>
      <c r="T1369" s="101">
        <f t="shared" ca="1" si="189"/>
        <v>0</v>
      </c>
      <c r="U1369" s="101">
        <f t="shared" si="190"/>
        <v>0</v>
      </c>
      <c r="V1369" s="101">
        <f t="shared" ca="1" si="191"/>
        <v>-147.66683893365786</v>
      </c>
    </row>
    <row r="1370" spans="2:22" x14ac:dyDescent="0.3">
      <c r="B1370" s="13">
        <v>2023</v>
      </c>
      <c r="C1370" s="13">
        <v>2</v>
      </c>
      <c r="D1370" s="13">
        <v>24</v>
      </c>
      <c r="E1370" s="83" t="s">
        <v>154</v>
      </c>
      <c r="F1370" s="13">
        <v>6</v>
      </c>
      <c r="G1370" s="13">
        <v>11</v>
      </c>
      <c r="H1370" s="13" t="s">
        <v>70</v>
      </c>
      <c r="I1370" s="13" t="s">
        <v>54</v>
      </c>
      <c r="J1370" s="13"/>
      <c r="K1370" s="13" t="s">
        <v>28</v>
      </c>
      <c r="L1370" s="12">
        <f t="shared" ca="1" si="184"/>
        <v>1.8163925459259092</v>
      </c>
      <c r="M1370" s="101">
        <f t="shared" ca="1" si="185"/>
        <v>5.7506988004014284E-2</v>
      </c>
      <c r="N1370" s="101">
        <f t="shared" ca="1" si="192"/>
        <v>77.008623115734764</v>
      </c>
      <c r="O1370" s="101">
        <f t="shared" ca="1" si="186"/>
        <v>5.7506988004014284E-2</v>
      </c>
      <c r="Q1370" s="12">
        <f t="shared" ca="1" si="187"/>
        <v>5.6000000000000005</v>
      </c>
      <c r="R1370" s="101">
        <f t="shared" ca="1" si="188"/>
        <v>0.32028237098737183</v>
      </c>
      <c r="S1370" s="13"/>
      <c r="T1370" s="101">
        <f t="shared" ca="1" si="189"/>
        <v>0</v>
      </c>
      <c r="U1370" s="101">
        <f t="shared" si="190"/>
        <v>0</v>
      </c>
      <c r="V1370" s="101">
        <f t="shared" ca="1" si="191"/>
        <v>-148.3074036756326</v>
      </c>
    </row>
    <row r="1371" spans="2:22" x14ac:dyDescent="0.3">
      <c r="B1371" s="13">
        <v>2023</v>
      </c>
      <c r="C1371" s="13">
        <v>2</v>
      </c>
      <c r="D1371" s="13">
        <v>24</v>
      </c>
      <c r="E1371" s="83" t="s">
        <v>154</v>
      </c>
      <c r="F1371" s="13">
        <v>6</v>
      </c>
      <c r="G1371" s="13">
        <v>12</v>
      </c>
      <c r="H1371" s="13" t="s">
        <v>70</v>
      </c>
      <c r="I1371" s="13" t="s">
        <v>54</v>
      </c>
      <c r="J1371" s="13"/>
      <c r="K1371" s="13" t="s">
        <v>28</v>
      </c>
      <c r="L1371" s="12">
        <f t="shared" ca="1" si="184"/>
        <v>1.1222515885921096</v>
      </c>
      <c r="M1371" s="101">
        <f t="shared" ca="1" si="185"/>
        <v>3.5530485294826192E-2</v>
      </c>
      <c r="N1371" s="101">
        <f t="shared" ca="1" si="192"/>
        <v>77.008623115734764</v>
      </c>
      <c r="O1371" s="101">
        <f t="shared" ca="1" si="186"/>
        <v>3.5530485294826192E-2</v>
      </c>
      <c r="Q1371" s="12">
        <f t="shared" ca="1" si="187"/>
        <v>3.4968464479812744</v>
      </c>
      <c r="R1371" s="101">
        <f t="shared" ca="1" si="188"/>
        <v>0.2010094548472928</v>
      </c>
      <c r="S1371" s="13"/>
      <c r="T1371" s="101">
        <f t="shared" ca="1" si="189"/>
        <v>0</v>
      </c>
      <c r="U1371" s="101">
        <f t="shared" si="190"/>
        <v>0</v>
      </c>
      <c r="V1371" s="101">
        <f t="shared" ca="1" si="191"/>
        <v>-148.70942258532716</v>
      </c>
    </row>
    <row r="1372" spans="2:22" x14ac:dyDescent="0.3">
      <c r="B1372" s="13">
        <v>2023</v>
      </c>
      <c r="C1372" s="13">
        <v>2</v>
      </c>
      <c r="D1372" s="13">
        <v>24</v>
      </c>
      <c r="E1372" s="83" t="s">
        <v>154</v>
      </c>
      <c r="F1372" s="13">
        <v>6</v>
      </c>
      <c r="G1372" s="13">
        <v>13</v>
      </c>
      <c r="H1372" s="13" t="s">
        <v>70</v>
      </c>
      <c r="I1372" s="13" t="s">
        <v>54</v>
      </c>
      <c r="J1372" s="13"/>
      <c r="K1372" s="13" t="s">
        <v>28</v>
      </c>
      <c r="L1372" s="12">
        <f t="shared" ca="1" si="184"/>
        <v>1.4355446870026085</v>
      </c>
      <c r="M1372" s="101">
        <f t="shared" ca="1" si="185"/>
        <v>4.544934479050259E-2</v>
      </c>
      <c r="N1372" s="101">
        <f t="shared" ca="1" si="192"/>
        <v>77.008623115734764</v>
      </c>
      <c r="O1372" s="101">
        <f t="shared" ca="1" si="186"/>
        <v>4.544934479050259E-2</v>
      </c>
      <c r="Q1372" s="12">
        <f t="shared" ca="1" si="187"/>
        <v>5.6000000000000005</v>
      </c>
      <c r="R1372" s="101">
        <f t="shared" ca="1" si="188"/>
        <v>0.35252114224522924</v>
      </c>
      <c r="S1372" s="13"/>
      <c r="T1372" s="101">
        <f t="shared" ca="1" si="189"/>
        <v>0</v>
      </c>
      <c r="U1372" s="101">
        <f t="shared" si="190"/>
        <v>0</v>
      </c>
      <c r="V1372" s="101">
        <f t="shared" ca="1" si="191"/>
        <v>-149.41446486981761</v>
      </c>
    </row>
    <row r="1373" spans="2:22" x14ac:dyDescent="0.3">
      <c r="B1373" s="13">
        <v>2023</v>
      </c>
      <c r="C1373" s="13">
        <v>2</v>
      </c>
      <c r="D1373" s="13">
        <v>24</v>
      </c>
      <c r="E1373" s="83" t="s">
        <v>154</v>
      </c>
      <c r="F1373" s="13">
        <v>6</v>
      </c>
      <c r="G1373" s="13">
        <v>14</v>
      </c>
      <c r="H1373" s="13" t="s">
        <v>70</v>
      </c>
      <c r="I1373" s="13" t="s">
        <v>54</v>
      </c>
      <c r="J1373" s="13"/>
      <c r="K1373" s="13" t="s">
        <v>28</v>
      </c>
      <c r="L1373" s="12">
        <f t="shared" ca="1" si="184"/>
        <v>1.2337641388238287</v>
      </c>
      <c r="M1373" s="101">
        <f t="shared" ca="1" si="185"/>
        <v>3.9060972635162422E-2</v>
      </c>
      <c r="N1373" s="101">
        <f t="shared" ca="1" si="192"/>
        <v>77.008623115734764</v>
      </c>
      <c r="O1373" s="101">
        <f t="shared" ca="1" si="186"/>
        <v>3.9060972635162422E-2</v>
      </c>
      <c r="Q1373" s="12">
        <f t="shared" ca="1" si="187"/>
        <v>5.6000000000000005</v>
      </c>
      <c r="R1373" s="101">
        <f t="shared" ca="1" si="188"/>
        <v>0.36960186564856295</v>
      </c>
      <c r="S1373" s="13"/>
      <c r="T1373" s="101">
        <f t="shared" ca="1" si="189"/>
        <v>0</v>
      </c>
      <c r="U1373" s="101">
        <f t="shared" si="190"/>
        <v>0</v>
      </c>
      <c r="V1373" s="101">
        <f t="shared" ca="1" si="191"/>
        <v>-150.15366860111476</v>
      </c>
    </row>
    <row r="1374" spans="2:22" x14ac:dyDescent="0.3">
      <c r="B1374" s="13">
        <v>2023</v>
      </c>
      <c r="C1374" s="13">
        <v>2</v>
      </c>
      <c r="D1374" s="13">
        <v>24</v>
      </c>
      <c r="E1374" s="83" t="s">
        <v>154</v>
      </c>
      <c r="F1374" s="13">
        <v>6</v>
      </c>
      <c r="G1374" s="13">
        <v>15</v>
      </c>
      <c r="H1374" s="13" t="s">
        <v>70</v>
      </c>
      <c r="I1374" s="13" t="s">
        <v>54</v>
      </c>
      <c r="J1374" s="13"/>
      <c r="K1374" s="13" t="s">
        <v>28</v>
      </c>
      <c r="L1374" s="12">
        <f t="shared" ca="1" si="184"/>
        <v>0.91070459764827927</v>
      </c>
      <c r="M1374" s="101">
        <f t="shared" ca="1" si="185"/>
        <v>2.8832907561544521E-2</v>
      </c>
      <c r="N1374" s="101">
        <f t="shared" ca="1" si="192"/>
        <v>77.008623115734764</v>
      </c>
      <c r="O1374" s="101">
        <f t="shared" ca="1" si="186"/>
        <v>2.8832907561544521E-2</v>
      </c>
      <c r="Q1374" s="12">
        <f t="shared" ca="1" si="187"/>
        <v>2.099997628682968</v>
      </c>
      <c r="R1374" s="101">
        <f t="shared" ca="1" si="188"/>
        <v>0.10067365507708641</v>
      </c>
      <c r="S1374" s="13"/>
      <c r="T1374" s="101">
        <f t="shared" ca="1" si="189"/>
        <v>0</v>
      </c>
      <c r="U1374" s="101">
        <f t="shared" si="190"/>
        <v>0</v>
      </c>
      <c r="V1374" s="101">
        <f t="shared" ca="1" si="191"/>
        <v>-150.35501591126894</v>
      </c>
    </row>
    <row r="1375" spans="2:22" x14ac:dyDescent="0.3">
      <c r="B1375" s="13">
        <v>2023</v>
      </c>
      <c r="C1375" s="13">
        <v>2</v>
      </c>
      <c r="D1375" s="13">
        <v>24</v>
      </c>
      <c r="E1375" s="83" t="s">
        <v>154</v>
      </c>
      <c r="F1375" s="13">
        <v>6</v>
      </c>
      <c r="G1375" s="13">
        <v>16</v>
      </c>
      <c r="H1375" s="13" t="s">
        <v>71</v>
      </c>
      <c r="I1375" s="13" t="s">
        <v>54</v>
      </c>
      <c r="J1375" s="13"/>
      <c r="K1375" s="13" t="s">
        <v>28</v>
      </c>
      <c r="L1375" s="12">
        <f t="shared" ca="1" si="184"/>
        <v>1.5148520150464788</v>
      </c>
      <c r="M1375" s="101">
        <f t="shared" ca="1" si="185"/>
        <v>0.13195875903069879</v>
      </c>
      <c r="N1375" s="101">
        <f t="shared" ca="1" si="192"/>
        <v>77.307680151038525</v>
      </c>
      <c r="O1375" s="101">
        <f t="shared" ca="1" si="186"/>
        <v>0.42696104044085004</v>
      </c>
      <c r="Q1375" s="12">
        <f t="shared" ca="1" si="187"/>
        <v>2.8018933387926923</v>
      </c>
      <c r="R1375" s="101">
        <f t="shared" ca="1" si="188"/>
        <v>0.10894804805511697</v>
      </c>
      <c r="S1375" s="13"/>
      <c r="T1375" s="101">
        <f t="shared" ca="1" si="189"/>
        <v>0</v>
      </c>
      <c r="U1375" s="101">
        <f t="shared" ca="1" si="190"/>
        <v>0.29905703530375904</v>
      </c>
      <c r="V1375" s="101">
        <f t="shared" ca="1" si="191"/>
        <v>-150.27385497207541</v>
      </c>
    </row>
    <row r="1376" spans="2:22" x14ac:dyDescent="0.3">
      <c r="B1376" s="13">
        <v>2023</v>
      </c>
      <c r="C1376" s="13">
        <v>2</v>
      </c>
      <c r="D1376" s="13">
        <v>24</v>
      </c>
      <c r="E1376" s="83" t="s">
        <v>154</v>
      </c>
      <c r="F1376" s="13">
        <v>6</v>
      </c>
      <c r="G1376" s="13">
        <v>17</v>
      </c>
      <c r="H1376" s="13" t="s">
        <v>71</v>
      </c>
      <c r="I1376" s="13" t="s">
        <v>54</v>
      </c>
      <c r="J1376" s="13"/>
      <c r="K1376" s="13" t="s">
        <v>28</v>
      </c>
      <c r="L1376" s="12">
        <f t="shared" ca="1" si="184"/>
        <v>1.8899837770066956</v>
      </c>
      <c r="M1376" s="101">
        <f t="shared" ca="1" si="185"/>
        <v>0.16463648681505327</v>
      </c>
      <c r="N1376" s="101">
        <f t="shared" ca="1" si="192"/>
        <v>77.680794448349261</v>
      </c>
      <c r="O1376" s="101">
        <f t="shared" ca="1" si="186"/>
        <v>0.53269192754933714</v>
      </c>
      <c r="Q1376" s="12">
        <f t="shared" ca="1" si="187"/>
        <v>4.1869048638590156</v>
      </c>
      <c r="R1376" s="101">
        <f t="shared" ca="1" si="188"/>
        <v>0.19443437000204891</v>
      </c>
      <c r="S1376" s="13"/>
      <c r="T1376" s="101">
        <f t="shared" ca="1" si="189"/>
        <v>0</v>
      </c>
      <c r="U1376" s="101">
        <f t="shared" ca="1" si="190"/>
        <v>0.37311429731073853</v>
      </c>
      <c r="V1376" s="101">
        <f t="shared" ca="1" si="191"/>
        <v>-150.28960941476879</v>
      </c>
    </row>
    <row r="1377" spans="2:22" x14ac:dyDescent="0.3">
      <c r="B1377" s="13">
        <v>2023</v>
      </c>
      <c r="C1377" s="13">
        <v>2</v>
      </c>
      <c r="D1377" s="13">
        <v>24</v>
      </c>
      <c r="E1377" s="83" t="s">
        <v>154</v>
      </c>
      <c r="F1377" s="13">
        <v>6</v>
      </c>
      <c r="G1377" s="13">
        <v>18</v>
      </c>
      <c r="H1377" s="13" t="s">
        <v>71</v>
      </c>
      <c r="I1377" s="13" t="s">
        <v>54</v>
      </c>
      <c r="J1377" s="13"/>
      <c r="K1377" s="13" t="s">
        <v>28</v>
      </c>
      <c r="L1377" s="12">
        <f t="shared" ca="1" si="184"/>
        <v>1.5694085789962113</v>
      </c>
      <c r="M1377" s="101">
        <f t="shared" ca="1" si="185"/>
        <v>0.13671118131635998</v>
      </c>
      <c r="N1377" s="101">
        <f t="shared" ca="1" si="192"/>
        <v>77.990621858652759</v>
      </c>
      <c r="O1377" s="101">
        <f t="shared" ca="1" si="186"/>
        <v>0.44233780799008215</v>
      </c>
      <c r="Q1377" s="12">
        <f t="shared" ca="1" si="187"/>
        <v>5.6000000000000005</v>
      </c>
      <c r="R1377" s="101">
        <f t="shared" ca="1" si="188"/>
        <v>0.34118956378797077</v>
      </c>
      <c r="S1377" s="13"/>
      <c r="T1377" s="101">
        <f t="shared" ca="1" si="189"/>
        <v>0</v>
      </c>
      <c r="U1377" s="101">
        <f t="shared" ca="1" si="190"/>
        <v>0.30982741030350203</v>
      </c>
      <c r="V1377" s="101">
        <f t="shared" ca="1" si="191"/>
        <v>-150.66216113204123</v>
      </c>
    </row>
    <row r="1378" spans="2:22" x14ac:dyDescent="0.3">
      <c r="B1378" s="13">
        <v>2023</v>
      </c>
      <c r="C1378" s="13">
        <v>2</v>
      </c>
      <c r="D1378" s="13">
        <v>24</v>
      </c>
      <c r="E1378" s="83" t="s">
        <v>154</v>
      </c>
      <c r="F1378" s="13">
        <v>6</v>
      </c>
      <c r="G1378" s="13">
        <v>19</v>
      </c>
      <c r="H1378" s="13" t="s">
        <v>71</v>
      </c>
      <c r="I1378" s="13" t="s">
        <v>54</v>
      </c>
      <c r="J1378" s="13"/>
      <c r="K1378" s="13" t="s">
        <v>28</v>
      </c>
      <c r="L1378" s="12">
        <f t="shared" ca="1" si="184"/>
        <v>1.5044378296407563</v>
      </c>
      <c r="M1378" s="101">
        <f t="shared" ca="1" si="185"/>
        <v>0.1310515793400063</v>
      </c>
      <c r="N1378" s="101">
        <f t="shared" ca="1" si="192"/>
        <v>78.287622960187676</v>
      </c>
      <c r="O1378" s="101">
        <f t="shared" ca="1" si="186"/>
        <v>0.42402580228424713</v>
      </c>
      <c r="Q1378" s="12">
        <f t="shared" ca="1" si="187"/>
        <v>0</v>
      </c>
      <c r="R1378" s="101">
        <f t="shared" ca="1" si="188"/>
        <v>0</v>
      </c>
      <c r="S1378" s="13"/>
      <c r="T1378" s="101">
        <f t="shared" ca="1" si="189"/>
        <v>0.1310515793400063</v>
      </c>
      <c r="U1378" s="101">
        <f t="shared" ca="1" si="190"/>
        <v>0.29700110153491266</v>
      </c>
      <c r="V1378" s="101">
        <f t="shared" ca="1" si="191"/>
        <v>-150.23410845116632</v>
      </c>
    </row>
    <row r="1379" spans="2:22" x14ac:dyDescent="0.3">
      <c r="B1379" s="13">
        <v>2023</v>
      </c>
      <c r="C1379" s="13">
        <v>2</v>
      </c>
      <c r="D1379" s="13">
        <v>24</v>
      </c>
      <c r="E1379" s="83" t="s">
        <v>154</v>
      </c>
      <c r="F1379" s="13">
        <v>6</v>
      </c>
      <c r="G1379" s="13">
        <v>20</v>
      </c>
      <c r="H1379" s="13" t="s">
        <v>69</v>
      </c>
      <c r="I1379" s="13" t="s">
        <v>54</v>
      </c>
      <c r="J1379" s="13"/>
      <c r="K1379" s="13" t="s">
        <v>28</v>
      </c>
      <c r="L1379" s="12">
        <f t="shared" ca="1" si="184"/>
        <v>1.8652301060183636</v>
      </c>
      <c r="M1379" s="101">
        <f t="shared" ca="1" si="185"/>
        <v>9.8241669683987218E-2</v>
      </c>
      <c r="N1379" s="101">
        <f t="shared" ca="1" si="192"/>
        <v>78.287622960187676</v>
      </c>
      <c r="O1379" s="101">
        <f t="shared" ca="1" si="186"/>
        <v>0.20125832843938143</v>
      </c>
      <c r="Q1379" s="12">
        <f t="shared" ca="1" si="187"/>
        <v>0</v>
      </c>
      <c r="R1379" s="101">
        <f t="shared" ca="1" si="188"/>
        <v>0</v>
      </c>
      <c r="S1379" s="13"/>
      <c r="T1379" s="101">
        <f t="shared" ca="1" si="189"/>
        <v>9.8241669683987218E-2</v>
      </c>
      <c r="U1379" s="101">
        <f t="shared" si="190"/>
        <v>0</v>
      </c>
      <c r="V1379" s="101">
        <f t="shared" ca="1" si="191"/>
        <v>-150.13586678148232</v>
      </c>
    </row>
    <row r="1380" spans="2:22" x14ac:dyDescent="0.3">
      <c r="B1380" s="13">
        <v>2023</v>
      </c>
      <c r="C1380" s="13">
        <v>2</v>
      </c>
      <c r="D1380" s="13">
        <v>24</v>
      </c>
      <c r="E1380" s="83" t="s">
        <v>154</v>
      </c>
      <c r="F1380" s="13">
        <v>6</v>
      </c>
      <c r="G1380" s="13">
        <v>21</v>
      </c>
      <c r="H1380" s="13" t="s">
        <v>69</v>
      </c>
      <c r="I1380" s="13" t="s">
        <v>54</v>
      </c>
      <c r="J1380" s="13"/>
      <c r="K1380" s="13" t="s">
        <v>28</v>
      </c>
      <c r="L1380" s="12">
        <f t="shared" ca="1" si="184"/>
        <v>1.6895058121963897</v>
      </c>
      <c r="M1380" s="101">
        <f t="shared" ca="1" si="185"/>
        <v>8.8986271128383851E-2</v>
      </c>
      <c r="N1380" s="101">
        <f t="shared" ca="1" si="192"/>
        <v>78.287622960187676</v>
      </c>
      <c r="O1380" s="101">
        <f t="shared" ca="1" si="186"/>
        <v>0.18229767713599043</v>
      </c>
      <c r="Q1380" s="12">
        <f t="shared" ca="1" si="187"/>
        <v>0</v>
      </c>
      <c r="R1380" s="101">
        <f t="shared" ca="1" si="188"/>
        <v>0</v>
      </c>
      <c r="S1380" s="13"/>
      <c r="T1380" s="101">
        <f t="shared" ca="1" si="189"/>
        <v>8.8986271128383851E-2</v>
      </c>
      <c r="U1380" s="101">
        <f t="shared" si="190"/>
        <v>0</v>
      </c>
      <c r="V1380" s="101">
        <f t="shared" ca="1" si="191"/>
        <v>-150.04688051035393</v>
      </c>
    </row>
    <row r="1381" spans="2:22" x14ac:dyDescent="0.3">
      <c r="B1381" s="13">
        <v>2023</v>
      </c>
      <c r="C1381" s="13">
        <v>2</v>
      </c>
      <c r="D1381" s="13">
        <v>24</v>
      </c>
      <c r="E1381" s="83" t="s">
        <v>154</v>
      </c>
      <c r="F1381" s="13">
        <v>6</v>
      </c>
      <c r="G1381" s="13">
        <v>22</v>
      </c>
      <c r="H1381" s="13" t="s">
        <v>69</v>
      </c>
      <c r="I1381" s="13" t="s">
        <v>54</v>
      </c>
      <c r="J1381" s="13"/>
      <c r="K1381" s="13" t="s">
        <v>28</v>
      </c>
      <c r="L1381" s="12">
        <f t="shared" ca="1" si="184"/>
        <v>1.4850293407210089</v>
      </c>
      <c r="M1381" s="101">
        <f t="shared" ca="1" si="185"/>
        <v>7.8216495375775547E-2</v>
      </c>
      <c r="N1381" s="101">
        <f t="shared" ca="1" si="192"/>
        <v>78.287622960187676</v>
      </c>
      <c r="O1381" s="101">
        <f t="shared" ca="1" si="186"/>
        <v>0.16023466586379687</v>
      </c>
      <c r="Q1381" s="12">
        <f t="shared" ca="1" si="187"/>
        <v>0</v>
      </c>
      <c r="R1381" s="101">
        <f t="shared" ca="1" si="188"/>
        <v>0</v>
      </c>
      <c r="S1381" s="13"/>
      <c r="T1381" s="101">
        <f t="shared" ca="1" si="189"/>
        <v>7.8216495375775547E-2</v>
      </c>
      <c r="U1381" s="101">
        <f t="shared" si="190"/>
        <v>0</v>
      </c>
      <c r="V1381" s="101">
        <f t="shared" ca="1" si="191"/>
        <v>-149.96866401497815</v>
      </c>
    </row>
    <row r="1382" spans="2:22" x14ac:dyDescent="0.3">
      <c r="B1382" s="13">
        <v>2023</v>
      </c>
      <c r="C1382" s="13">
        <v>2</v>
      </c>
      <c r="D1382" s="13">
        <v>24</v>
      </c>
      <c r="E1382" s="83" t="s">
        <v>154</v>
      </c>
      <c r="F1382" s="13">
        <v>6</v>
      </c>
      <c r="G1382" s="13">
        <v>23</v>
      </c>
      <c r="H1382" s="13" t="s">
        <v>69</v>
      </c>
      <c r="I1382" s="13" t="s">
        <v>54</v>
      </c>
      <c r="J1382" s="13"/>
      <c r="K1382" s="13" t="s">
        <v>28</v>
      </c>
      <c r="L1382" s="12">
        <f t="shared" ca="1" si="184"/>
        <v>1.4147002759960214</v>
      </c>
      <c r="M1382" s="101">
        <f t="shared" ca="1" si="185"/>
        <v>7.4512263536710449E-2</v>
      </c>
      <c r="N1382" s="101">
        <f t="shared" ca="1" si="192"/>
        <v>78.287622960187676</v>
      </c>
      <c r="O1382" s="101">
        <f t="shared" ca="1" si="186"/>
        <v>0.1526461597799707</v>
      </c>
      <c r="Q1382" s="12">
        <f t="shared" ca="1" si="187"/>
        <v>0</v>
      </c>
      <c r="R1382" s="101">
        <f t="shared" ca="1" si="188"/>
        <v>0</v>
      </c>
      <c r="S1382" s="13"/>
      <c r="T1382" s="101">
        <f t="shared" ca="1" si="189"/>
        <v>7.4512263536710449E-2</v>
      </c>
      <c r="U1382" s="101">
        <f t="shared" si="190"/>
        <v>0</v>
      </c>
      <c r="V1382" s="101">
        <f t="shared" ca="1" si="191"/>
        <v>-149.89415175144143</v>
      </c>
    </row>
    <row r="1383" spans="2:22" x14ac:dyDescent="0.3">
      <c r="B1383" s="13">
        <v>2023</v>
      </c>
      <c r="C1383" s="13">
        <v>2</v>
      </c>
      <c r="D1383" s="13">
        <v>25</v>
      </c>
      <c r="E1383" s="83" t="s">
        <v>155</v>
      </c>
      <c r="F1383" s="13">
        <v>7</v>
      </c>
      <c r="G1383" s="13">
        <v>0</v>
      </c>
      <c r="H1383" s="13" t="s">
        <v>69</v>
      </c>
      <c r="I1383" s="13" t="s">
        <v>54</v>
      </c>
      <c r="J1383" s="13"/>
      <c r="K1383" s="13" t="s">
        <v>28</v>
      </c>
      <c r="L1383" s="12">
        <f t="shared" ca="1" si="184"/>
        <v>1.4420679077483176</v>
      </c>
      <c r="M1383" s="101">
        <f t="shared" ca="1" si="185"/>
        <v>7.5953716701103888E-2</v>
      </c>
      <c r="N1383" s="101">
        <f t="shared" ca="1" si="192"/>
        <v>78.287622960187676</v>
      </c>
      <c r="O1383" s="101">
        <f t="shared" ca="1" si="186"/>
        <v>0.15559912724604347</v>
      </c>
      <c r="Q1383" s="12">
        <f t="shared" ca="1" si="187"/>
        <v>0</v>
      </c>
      <c r="R1383" s="101">
        <f t="shared" ca="1" si="188"/>
        <v>0</v>
      </c>
      <c r="S1383" s="13"/>
      <c r="T1383" s="101">
        <f t="shared" ca="1" si="189"/>
        <v>7.5953716701103888E-2</v>
      </c>
      <c r="U1383" s="101">
        <f t="shared" si="190"/>
        <v>0</v>
      </c>
      <c r="V1383" s="101">
        <f t="shared" ca="1" si="191"/>
        <v>-149.81819803474033</v>
      </c>
    </row>
    <row r="1384" spans="2:22" x14ac:dyDescent="0.3">
      <c r="B1384" s="13">
        <v>2023</v>
      </c>
      <c r="C1384" s="13">
        <v>2</v>
      </c>
      <c r="D1384" s="13">
        <v>25</v>
      </c>
      <c r="E1384" s="83" t="s">
        <v>155</v>
      </c>
      <c r="F1384" s="13">
        <v>7</v>
      </c>
      <c r="G1384" s="13">
        <v>1</v>
      </c>
      <c r="H1384" s="13" t="s">
        <v>69</v>
      </c>
      <c r="I1384" s="13" t="s">
        <v>54</v>
      </c>
      <c r="J1384" s="13"/>
      <c r="K1384" s="13" t="s">
        <v>28</v>
      </c>
      <c r="L1384" s="12">
        <f t="shared" ca="1" si="184"/>
        <v>0.75795133299517592</v>
      </c>
      <c r="M1384" s="101">
        <f t="shared" ca="1" si="185"/>
        <v>3.9921296708855913E-2</v>
      </c>
      <c r="N1384" s="101">
        <f t="shared" ca="1" si="192"/>
        <v>78.287622960187676</v>
      </c>
      <c r="O1384" s="101">
        <f t="shared" ca="1" si="186"/>
        <v>8.1782948830179475E-2</v>
      </c>
      <c r="Q1384" s="12">
        <f t="shared" ca="1" si="187"/>
        <v>0</v>
      </c>
      <c r="R1384" s="101">
        <f t="shared" ca="1" si="188"/>
        <v>0</v>
      </c>
      <c r="S1384" s="13"/>
      <c r="T1384" s="101">
        <f t="shared" ca="1" si="189"/>
        <v>3.9921296708855913E-2</v>
      </c>
      <c r="U1384" s="101">
        <f t="shared" si="190"/>
        <v>0</v>
      </c>
      <c r="V1384" s="101">
        <f t="shared" ca="1" si="191"/>
        <v>-149.77827673803148</v>
      </c>
    </row>
    <row r="1385" spans="2:22" x14ac:dyDescent="0.3">
      <c r="B1385" s="13">
        <v>2023</v>
      </c>
      <c r="C1385" s="13">
        <v>2</v>
      </c>
      <c r="D1385" s="13">
        <v>25</v>
      </c>
      <c r="E1385" s="83" t="s">
        <v>155</v>
      </c>
      <c r="F1385" s="13">
        <v>7</v>
      </c>
      <c r="G1385" s="13">
        <v>2</v>
      </c>
      <c r="H1385" s="13" t="s">
        <v>69</v>
      </c>
      <c r="I1385" s="13" t="s">
        <v>54</v>
      </c>
      <c r="J1385" s="13"/>
      <c r="K1385" s="13" t="s">
        <v>28</v>
      </c>
      <c r="L1385" s="12">
        <f t="shared" ca="1" si="184"/>
        <v>0.84974621944069439</v>
      </c>
      <c r="M1385" s="101">
        <f t="shared" ca="1" si="185"/>
        <v>4.4756133377941376E-2</v>
      </c>
      <c r="N1385" s="101">
        <f t="shared" ca="1" si="192"/>
        <v>78.287622960187676</v>
      </c>
      <c r="O1385" s="101">
        <f t="shared" ca="1" si="186"/>
        <v>9.1687617077650926E-2</v>
      </c>
      <c r="Q1385" s="12">
        <f t="shared" ca="1" si="187"/>
        <v>0</v>
      </c>
      <c r="R1385" s="101">
        <f t="shared" ca="1" si="188"/>
        <v>0</v>
      </c>
      <c r="S1385" s="13"/>
      <c r="T1385" s="101">
        <f t="shared" ca="1" si="189"/>
        <v>4.4756133377941376E-2</v>
      </c>
      <c r="U1385" s="101">
        <f t="shared" si="190"/>
        <v>0</v>
      </c>
      <c r="V1385" s="101">
        <f t="shared" ca="1" si="191"/>
        <v>-149.73352060465353</v>
      </c>
    </row>
    <row r="1386" spans="2:22" x14ac:dyDescent="0.3">
      <c r="B1386" s="13">
        <v>2023</v>
      </c>
      <c r="C1386" s="13">
        <v>2</v>
      </c>
      <c r="D1386" s="13">
        <v>25</v>
      </c>
      <c r="E1386" s="83" t="s">
        <v>155</v>
      </c>
      <c r="F1386" s="13">
        <v>7</v>
      </c>
      <c r="G1386" s="13">
        <v>3</v>
      </c>
      <c r="H1386" s="13" t="s">
        <v>69</v>
      </c>
      <c r="I1386" s="13" t="s">
        <v>54</v>
      </c>
      <c r="J1386" s="13"/>
      <c r="K1386" s="13" t="s">
        <v>28</v>
      </c>
      <c r="L1386" s="12">
        <f t="shared" ca="1" si="184"/>
        <v>0.91185483992439809</v>
      </c>
      <c r="M1386" s="101">
        <f t="shared" ca="1" si="185"/>
        <v>4.8027394418818051E-2</v>
      </c>
      <c r="N1386" s="101">
        <f t="shared" ca="1" si="192"/>
        <v>78.287622960187676</v>
      </c>
      <c r="O1386" s="101">
        <f t="shared" ca="1" si="186"/>
        <v>9.8389137227842552E-2</v>
      </c>
      <c r="Q1386" s="12">
        <f t="shared" ca="1" si="187"/>
        <v>0</v>
      </c>
      <c r="R1386" s="101">
        <f t="shared" ca="1" si="188"/>
        <v>0</v>
      </c>
      <c r="S1386" s="13"/>
      <c r="T1386" s="101">
        <f t="shared" ca="1" si="189"/>
        <v>4.8027394418818051E-2</v>
      </c>
      <c r="U1386" s="101">
        <f t="shared" si="190"/>
        <v>0</v>
      </c>
      <c r="V1386" s="101">
        <f t="shared" ca="1" si="191"/>
        <v>-149.68549321023471</v>
      </c>
    </row>
    <row r="1387" spans="2:22" x14ac:dyDescent="0.3">
      <c r="B1387" s="13">
        <v>2023</v>
      </c>
      <c r="C1387" s="13">
        <v>2</v>
      </c>
      <c r="D1387" s="13">
        <v>25</v>
      </c>
      <c r="E1387" s="83" t="s">
        <v>155</v>
      </c>
      <c r="F1387" s="13">
        <v>7</v>
      </c>
      <c r="G1387" s="13">
        <v>4</v>
      </c>
      <c r="H1387" s="13" t="s">
        <v>69</v>
      </c>
      <c r="I1387" s="13" t="s">
        <v>54</v>
      </c>
      <c r="J1387" s="13"/>
      <c r="K1387" s="13" t="s">
        <v>28</v>
      </c>
      <c r="L1387" s="12">
        <f t="shared" ca="1" si="184"/>
        <v>0.83171146989629241</v>
      </c>
      <c r="M1387" s="101">
        <f t="shared" ca="1" si="185"/>
        <v>4.3806243119437725E-2</v>
      </c>
      <c r="N1387" s="101">
        <f t="shared" ca="1" si="192"/>
        <v>78.287622960187676</v>
      </c>
      <c r="O1387" s="101">
        <f t="shared" ca="1" si="186"/>
        <v>8.9741667601809946E-2</v>
      </c>
      <c r="Q1387" s="12">
        <f t="shared" ca="1" si="187"/>
        <v>0</v>
      </c>
      <c r="R1387" s="101">
        <f t="shared" ca="1" si="188"/>
        <v>0</v>
      </c>
      <c r="S1387" s="13"/>
      <c r="T1387" s="101">
        <f t="shared" ca="1" si="189"/>
        <v>4.3806243119437725E-2</v>
      </c>
      <c r="U1387" s="101">
        <f t="shared" si="190"/>
        <v>0</v>
      </c>
      <c r="V1387" s="101">
        <f t="shared" ca="1" si="191"/>
        <v>-149.64168696711528</v>
      </c>
    </row>
    <row r="1388" spans="2:22" x14ac:dyDescent="0.3">
      <c r="B1388" s="13">
        <v>2023</v>
      </c>
      <c r="C1388" s="13">
        <v>2</v>
      </c>
      <c r="D1388" s="13">
        <v>25</v>
      </c>
      <c r="E1388" s="83" t="s">
        <v>155</v>
      </c>
      <c r="F1388" s="13">
        <v>7</v>
      </c>
      <c r="G1388" s="13">
        <v>5</v>
      </c>
      <c r="H1388" s="13" t="s">
        <v>69</v>
      </c>
      <c r="I1388" s="13" t="s">
        <v>54</v>
      </c>
      <c r="J1388" s="13"/>
      <c r="K1388" s="13" t="s">
        <v>28</v>
      </c>
      <c r="L1388" s="12">
        <f t="shared" ca="1" si="184"/>
        <v>0.8783834610525294</v>
      </c>
      <c r="M1388" s="101">
        <f t="shared" ca="1" si="185"/>
        <v>4.6264456893636723E-2</v>
      </c>
      <c r="N1388" s="101">
        <f t="shared" ca="1" si="192"/>
        <v>78.287622960187676</v>
      </c>
      <c r="O1388" s="101">
        <f t="shared" ca="1" si="186"/>
        <v>9.4777575447567916E-2</v>
      </c>
      <c r="Q1388" s="12">
        <f t="shared" ca="1" si="187"/>
        <v>0</v>
      </c>
      <c r="R1388" s="101">
        <f t="shared" ca="1" si="188"/>
        <v>0</v>
      </c>
      <c r="S1388" s="13"/>
      <c r="T1388" s="101">
        <f t="shared" ca="1" si="189"/>
        <v>4.6264456893636723E-2</v>
      </c>
      <c r="U1388" s="101">
        <f t="shared" si="190"/>
        <v>0</v>
      </c>
      <c r="V1388" s="101">
        <f t="shared" ca="1" si="191"/>
        <v>-149.59542251022165</v>
      </c>
    </row>
    <row r="1389" spans="2:22" x14ac:dyDescent="0.3">
      <c r="B1389" s="13">
        <v>2023</v>
      </c>
      <c r="C1389" s="13">
        <v>2</v>
      </c>
      <c r="D1389" s="13">
        <v>25</v>
      </c>
      <c r="E1389" s="83" t="s">
        <v>155</v>
      </c>
      <c r="F1389" s="13">
        <v>7</v>
      </c>
      <c r="G1389" s="13">
        <v>6</v>
      </c>
      <c r="H1389" s="13" t="s">
        <v>69</v>
      </c>
      <c r="I1389" s="13" t="s">
        <v>54</v>
      </c>
      <c r="J1389" s="13"/>
      <c r="K1389" s="13" t="s">
        <v>28</v>
      </c>
      <c r="L1389" s="12">
        <f t="shared" ca="1" si="184"/>
        <v>0.95612652400811016</v>
      </c>
      <c r="M1389" s="101">
        <f t="shared" ca="1" si="185"/>
        <v>5.0359184019507161E-2</v>
      </c>
      <c r="N1389" s="101">
        <f t="shared" ca="1" si="192"/>
        <v>78.287622960187676</v>
      </c>
      <c r="O1389" s="101">
        <f t="shared" ca="1" si="186"/>
        <v>0.10316605194047508</v>
      </c>
      <c r="Q1389" s="12">
        <f t="shared" ca="1" si="187"/>
        <v>0</v>
      </c>
      <c r="R1389" s="101">
        <f t="shared" ca="1" si="188"/>
        <v>0</v>
      </c>
      <c r="S1389" s="13"/>
      <c r="T1389" s="101">
        <f t="shared" ca="1" si="189"/>
        <v>5.0359184019507161E-2</v>
      </c>
      <c r="U1389" s="101">
        <f t="shared" si="190"/>
        <v>0</v>
      </c>
      <c r="V1389" s="101">
        <f t="shared" ca="1" si="191"/>
        <v>-149.54506332620215</v>
      </c>
    </row>
    <row r="1390" spans="2:22" x14ac:dyDescent="0.3">
      <c r="B1390" s="13">
        <v>2023</v>
      </c>
      <c r="C1390" s="13">
        <v>2</v>
      </c>
      <c r="D1390" s="13">
        <v>25</v>
      </c>
      <c r="E1390" s="83" t="s">
        <v>155</v>
      </c>
      <c r="F1390" s="13">
        <v>7</v>
      </c>
      <c r="G1390" s="13">
        <v>7</v>
      </c>
      <c r="H1390" s="13" t="s">
        <v>69</v>
      </c>
      <c r="I1390" s="13" t="s">
        <v>54</v>
      </c>
      <c r="J1390" s="13"/>
      <c r="K1390" s="13" t="s">
        <v>28</v>
      </c>
      <c r="L1390" s="12">
        <f t="shared" ca="1" si="184"/>
        <v>0.85260585302647185</v>
      </c>
      <c r="M1390" s="101">
        <f t="shared" ca="1" si="185"/>
        <v>4.4906750278904277E-2</v>
      </c>
      <c r="N1390" s="101">
        <f t="shared" ca="1" si="192"/>
        <v>78.287622960187676</v>
      </c>
      <c r="O1390" s="101">
        <f t="shared" ca="1" si="186"/>
        <v>9.1996171541556315E-2</v>
      </c>
      <c r="Q1390" s="12">
        <f t="shared" ca="1" si="187"/>
        <v>5.6000000000000005</v>
      </c>
      <c r="R1390" s="101">
        <f t="shared" ca="1" si="188"/>
        <v>0.40186691454130918</v>
      </c>
      <c r="S1390" s="13"/>
      <c r="T1390" s="101">
        <f t="shared" ca="1" si="189"/>
        <v>0</v>
      </c>
      <c r="U1390" s="101">
        <f t="shared" si="190"/>
        <v>0</v>
      </c>
      <c r="V1390" s="101">
        <f t="shared" ca="1" si="191"/>
        <v>-150.34879715528476</v>
      </c>
    </row>
    <row r="1391" spans="2:22" x14ac:dyDescent="0.3">
      <c r="B1391" s="13">
        <v>2023</v>
      </c>
      <c r="C1391" s="13">
        <v>2</v>
      </c>
      <c r="D1391" s="13">
        <v>25</v>
      </c>
      <c r="E1391" s="83" t="s">
        <v>155</v>
      </c>
      <c r="F1391" s="13">
        <v>7</v>
      </c>
      <c r="G1391" s="13">
        <v>8</v>
      </c>
      <c r="H1391" s="13" t="s">
        <v>69</v>
      </c>
      <c r="I1391" s="13" t="s">
        <v>54</v>
      </c>
      <c r="J1391" s="13"/>
      <c r="K1391" s="13" t="s">
        <v>28</v>
      </c>
      <c r="L1391" s="12">
        <f t="shared" ca="1" si="184"/>
        <v>0.9379085107386903</v>
      </c>
      <c r="M1391" s="101">
        <f t="shared" ca="1" si="185"/>
        <v>4.9399641260606822E-2</v>
      </c>
      <c r="N1391" s="101">
        <f t="shared" ca="1" si="192"/>
        <v>78.287622960187676</v>
      </c>
      <c r="O1391" s="101">
        <f t="shared" ca="1" si="186"/>
        <v>0.10120032830870468</v>
      </c>
      <c r="Q1391" s="12">
        <f t="shared" ca="1" si="187"/>
        <v>0.20092471812463961</v>
      </c>
      <c r="R1391" s="101">
        <f t="shared" ca="1" si="188"/>
        <v>0</v>
      </c>
      <c r="S1391" s="13"/>
      <c r="T1391" s="101">
        <f t="shared" ca="1" si="189"/>
        <v>3.8816936356982051E-2</v>
      </c>
      <c r="U1391" s="101">
        <f t="shared" si="190"/>
        <v>0</v>
      </c>
      <c r="V1391" s="101">
        <f t="shared" ca="1" si="191"/>
        <v>-150.30998021892776</v>
      </c>
    </row>
    <row r="1392" spans="2:22" x14ac:dyDescent="0.3">
      <c r="B1392" s="13">
        <v>2023</v>
      </c>
      <c r="C1392" s="13">
        <v>2</v>
      </c>
      <c r="D1392" s="13">
        <v>25</v>
      </c>
      <c r="E1392" s="83" t="s">
        <v>155</v>
      </c>
      <c r="F1392" s="13">
        <v>7</v>
      </c>
      <c r="G1392" s="13">
        <v>9</v>
      </c>
      <c r="H1392" s="13" t="s">
        <v>69</v>
      </c>
      <c r="I1392" s="13" t="s">
        <v>54</v>
      </c>
      <c r="J1392" s="13"/>
      <c r="K1392" s="13" t="s">
        <v>28</v>
      </c>
      <c r="L1392" s="12">
        <f t="shared" ca="1" si="184"/>
        <v>1.3214675296553382</v>
      </c>
      <c r="M1392" s="101">
        <f t="shared" ca="1" si="185"/>
        <v>6.9601694786946666E-2</v>
      </c>
      <c r="N1392" s="101">
        <f t="shared" ca="1" si="192"/>
        <v>78.287622960187676</v>
      </c>
      <c r="O1392" s="101">
        <f t="shared" ca="1" si="186"/>
        <v>0.142586346449811</v>
      </c>
      <c r="Q1392" s="12">
        <f t="shared" ca="1" si="187"/>
        <v>5.6000000000000005</v>
      </c>
      <c r="R1392" s="101">
        <f t="shared" ca="1" si="188"/>
        <v>0.36217777361467568</v>
      </c>
      <c r="S1392" s="13"/>
      <c r="T1392" s="101">
        <f t="shared" ca="1" si="189"/>
        <v>0</v>
      </c>
      <c r="U1392" s="101">
        <f t="shared" si="190"/>
        <v>0</v>
      </c>
      <c r="V1392" s="101">
        <f t="shared" ca="1" si="191"/>
        <v>-151.03433576615714</v>
      </c>
    </row>
    <row r="1393" spans="2:22" x14ac:dyDescent="0.3">
      <c r="B1393" s="13">
        <v>2023</v>
      </c>
      <c r="C1393" s="13">
        <v>2</v>
      </c>
      <c r="D1393" s="13">
        <v>25</v>
      </c>
      <c r="E1393" s="83" t="s">
        <v>155</v>
      </c>
      <c r="F1393" s="13">
        <v>7</v>
      </c>
      <c r="G1393" s="13">
        <v>10</v>
      </c>
      <c r="H1393" s="13" t="s">
        <v>70</v>
      </c>
      <c r="I1393" s="13" t="s">
        <v>54</v>
      </c>
      <c r="J1393" s="13"/>
      <c r="K1393" s="13" t="s">
        <v>28</v>
      </c>
      <c r="L1393" s="12">
        <f t="shared" ca="1" si="184"/>
        <v>1.5043923480217467</v>
      </c>
      <c r="M1393" s="101">
        <f t="shared" ca="1" si="185"/>
        <v>4.7629061738368499E-2</v>
      </c>
      <c r="N1393" s="101">
        <f t="shared" ca="1" si="192"/>
        <v>78.287622960187676</v>
      </c>
      <c r="O1393" s="101">
        <f t="shared" ca="1" si="186"/>
        <v>4.7629061738368499E-2</v>
      </c>
      <c r="Q1393" s="12">
        <f t="shared" ca="1" si="187"/>
        <v>5.6000000000000005</v>
      </c>
      <c r="R1393" s="101">
        <f t="shared" ca="1" si="188"/>
        <v>0.34669318773995922</v>
      </c>
      <c r="S1393" s="13"/>
      <c r="T1393" s="101">
        <f t="shared" ca="1" si="189"/>
        <v>0</v>
      </c>
      <c r="U1393" s="101">
        <f t="shared" si="190"/>
        <v>0</v>
      </c>
      <c r="V1393" s="101">
        <f t="shared" ca="1" si="191"/>
        <v>-151.72772214163706</v>
      </c>
    </row>
    <row r="1394" spans="2:22" x14ac:dyDescent="0.3">
      <c r="B1394" s="13">
        <v>2023</v>
      </c>
      <c r="C1394" s="13">
        <v>2</v>
      </c>
      <c r="D1394" s="13">
        <v>25</v>
      </c>
      <c r="E1394" s="83" t="s">
        <v>155</v>
      </c>
      <c r="F1394" s="13">
        <v>7</v>
      </c>
      <c r="G1394" s="13">
        <v>11</v>
      </c>
      <c r="H1394" s="13" t="s">
        <v>70</v>
      </c>
      <c r="I1394" s="13" t="s">
        <v>54</v>
      </c>
      <c r="J1394" s="13"/>
      <c r="K1394" s="13" t="s">
        <v>28</v>
      </c>
      <c r="L1394" s="12">
        <f t="shared" ca="1" si="184"/>
        <v>1.1769101960946631</v>
      </c>
      <c r="M1394" s="101">
        <f t="shared" ca="1" si="185"/>
        <v>3.7260976808357035E-2</v>
      </c>
      <c r="N1394" s="101">
        <f t="shared" ca="1" si="192"/>
        <v>78.287622960187676</v>
      </c>
      <c r="O1394" s="101">
        <f t="shared" ca="1" si="186"/>
        <v>3.7260976808357035E-2</v>
      </c>
      <c r="Q1394" s="12">
        <f t="shared" ca="1" si="187"/>
        <v>5.6000000000000005</v>
      </c>
      <c r="R1394" s="101">
        <f t="shared" ca="1" si="188"/>
        <v>0.37441455190058687</v>
      </c>
      <c r="S1394" s="13"/>
      <c r="T1394" s="101">
        <f t="shared" ca="1" si="189"/>
        <v>0</v>
      </c>
      <c r="U1394" s="101">
        <f t="shared" si="190"/>
        <v>0</v>
      </c>
      <c r="V1394" s="101">
        <f t="shared" ca="1" si="191"/>
        <v>-152.47655124543826</v>
      </c>
    </row>
    <row r="1395" spans="2:22" x14ac:dyDescent="0.3">
      <c r="B1395" s="13">
        <v>2023</v>
      </c>
      <c r="C1395" s="13">
        <v>2</v>
      </c>
      <c r="D1395" s="13">
        <v>25</v>
      </c>
      <c r="E1395" s="83" t="s">
        <v>155</v>
      </c>
      <c r="F1395" s="13">
        <v>7</v>
      </c>
      <c r="G1395" s="13">
        <v>12</v>
      </c>
      <c r="H1395" s="13" t="s">
        <v>70</v>
      </c>
      <c r="I1395" s="13" t="s">
        <v>54</v>
      </c>
      <c r="J1395" s="13"/>
      <c r="K1395" s="13" t="s">
        <v>28</v>
      </c>
      <c r="L1395" s="12">
        <f t="shared" ca="1" si="184"/>
        <v>1.2265895436939569</v>
      </c>
      <c r="M1395" s="101">
        <f t="shared" ca="1" si="185"/>
        <v>3.8833824953350679E-2</v>
      </c>
      <c r="N1395" s="101">
        <f t="shared" ca="1" si="192"/>
        <v>78.287622960187676</v>
      </c>
      <c r="O1395" s="101">
        <f t="shared" ca="1" si="186"/>
        <v>3.8833824953350679E-2</v>
      </c>
      <c r="Q1395" s="12">
        <f t="shared" ca="1" si="187"/>
        <v>5.6000000000000005</v>
      </c>
      <c r="R1395" s="101">
        <f t="shared" ca="1" si="188"/>
        <v>0.37020919512630657</v>
      </c>
      <c r="S1395" s="13"/>
      <c r="T1395" s="101">
        <f t="shared" ca="1" si="189"/>
        <v>0</v>
      </c>
      <c r="U1395" s="101">
        <f t="shared" si="190"/>
        <v>0</v>
      </c>
      <c r="V1395" s="101">
        <f t="shared" ca="1" si="191"/>
        <v>-153.21696963569087</v>
      </c>
    </row>
    <row r="1396" spans="2:22" x14ac:dyDescent="0.3">
      <c r="B1396" s="13">
        <v>2023</v>
      </c>
      <c r="C1396" s="13">
        <v>2</v>
      </c>
      <c r="D1396" s="13">
        <v>25</v>
      </c>
      <c r="E1396" s="83" t="s">
        <v>155</v>
      </c>
      <c r="F1396" s="13">
        <v>7</v>
      </c>
      <c r="G1396" s="13">
        <v>13</v>
      </c>
      <c r="H1396" s="13" t="s">
        <v>70</v>
      </c>
      <c r="I1396" s="13" t="s">
        <v>54</v>
      </c>
      <c r="J1396" s="13"/>
      <c r="K1396" s="13" t="s">
        <v>28</v>
      </c>
      <c r="L1396" s="12">
        <f t="shared" ca="1" si="184"/>
        <v>1.3421028082840138</v>
      </c>
      <c r="M1396" s="101">
        <f t="shared" ca="1" si="185"/>
        <v>4.249097491027188E-2</v>
      </c>
      <c r="N1396" s="101">
        <f t="shared" ca="1" si="192"/>
        <v>78.287622960187676</v>
      </c>
      <c r="O1396" s="101">
        <f t="shared" ca="1" si="186"/>
        <v>4.249097491027188E-2</v>
      </c>
      <c r="Q1396" s="12">
        <f t="shared" ca="1" si="187"/>
        <v>5.6000000000000005</v>
      </c>
      <c r="R1396" s="101">
        <f t="shared" ca="1" si="188"/>
        <v>0.36043099727875832</v>
      </c>
      <c r="S1396" s="13"/>
      <c r="T1396" s="101">
        <f t="shared" ca="1" si="189"/>
        <v>0</v>
      </c>
      <c r="U1396" s="101">
        <f t="shared" si="190"/>
        <v>0</v>
      </c>
      <c r="V1396" s="101">
        <f t="shared" ca="1" si="191"/>
        <v>-153.93783163024841</v>
      </c>
    </row>
    <row r="1397" spans="2:22" x14ac:dyDescent="0.3">
      <c r="B1397" s="13">
        <v>2023</v>
      </c>
      <c r="C1397" s="13">
        <v>2</v>
      </c>
      <c r="D1397" s="13">
        <v>25</v>
      </c>
      <c r="E1397" s="83" t="s">
        <v>155</v>
      </c>
      <c r="F1397" s="13">
        <v>7</v>
      </c>
      <c r="G1397" s="13">
        <v>14</v>
      </c>
      <c r="H1397" s="13" t="s">
        <v>70</v>
      </c>
      <c r="I1397" s="13" t="s">
        <v>54</v>
      </c>
      <c r="J1397" s="13"/>
      <c r="K1397" s="13" t="s">
        <v>28</v>
      </c>
      <c r="L1397" s="12">
        <f t="shared" ca="1" si="184"/>
        <v>1.4412703003368708</v>
      </c>
      <c r="M1397" s="101">
        <f t="shared" ca="1" si="185"/>
        <v>4.5630617708665326E-2</v>
      </c>
      <c r="N1397" s="101">
        <f t="shared" ca="1" si="192"/>
        <v>78.287622960187676</v>
      </c>
      <c r="O1397" s="101">
        <f t="shared" ca="1" si="186"/>
        <v>4.5630617708665326E-2</v>
      </c>
      <c r="Q1397" s="12">
        <f t="shared" ca="1" si="187"/>
        <v>0</v>
      </c>
      <c r="R1397" s="101">
        <f t="shared" ca="1" si="188"/>
        <v>0</v>
      </c>
      <c r="S1397" s="13"/>
      <c r="T1397" s="101">
        <f t="shared" ca="1" si="189"/>
        <v>4.5630617708665326E-2</v>
      </c>
      <c r="U1397" s="101">
        <f t="shared" si="190"/>
        <v>0</v>
      </c>
      <c r="V1397" s="101">
        <f t="shared" ca="1" si="191"/>
        <v>-153.89220101253974</v>
      </c>
    </row>
    <row r="1398" spans="2:22" x14ac:dyDescent="0.3">
      <c r="B1398" s="13">
        <v>2023</v>
      </c>
      <c r="C1398" s="13">
        <v>2</v>
      </c>
      <c r="D1398" s="13">
        <v>25</v>
      </c>
      <c r="E1398" s="83" t="s">
        <v>155</v>
      </c>
      <c r="F1398" s="13">
        <v>7</v>
      </c>
      <c r="G1398" s="13">
        <v>15</v>
      </c>
      <c r="H1398" s="13" t="s">
        <v>70</v>
      </c>
      <c r="I1398" s="13" t="s">
        <v>54</v>
      </c>
      <c r="J1398" s="13"/>
      <c r="K1398" s="13" t="s">
        <v>28</v>
      </c>
      <c r="L1398" s="12">
        <f t="shared" ca="1" si="184"/>
        <v>1.0316178303983572</v>
      </c>
      <c r="M1398" s="101">
        <f t="shared" ca="1" si="185"/>
        <v>3.2661020510411989E-2</v>
      </c>
      <c r="N1398" s="101">
        <f t="shared" ca="1" si="192"/>
        <v>78.287622960187676</v>
      </c>
      <c r="O1398" s="101">
        <f t="shared" ca="1" si="186"/>
        <v>3.2661020510411989E-2</v>
      </c>
      <c r="Q1398" s="12">
        <f t="shared" ca="1" si="187"/>
        <v>5.6000000000000005</v>
      </c>
      <c r="R1398" s="101">
        <f t="shared" ca="1" si="188"/>
        <v>0.38671355065677915</v>
      </c>
      <c r="S1398" s="13"/>
      <c r="T1398" s="101">
        <f t="shared" ca="1" si="189"/>
        <v>0</v>
      </c>
      <c r="U1398" s="101">
        <f t="shared" si="190"/>
        <v>0</v>
      </c>
      <c r="V1398" s="101">
        <f t="shared" ca="1" si="191"/>
        <v>-154.6656281138533</v>
      </c>
    </row>
    <row r="1399" spans="2:22" x14ac:dyDescent="0.3">
      <c r="B1399" s="13">
        <v>2023</v>
      </c>
      <c r="C1399" s="13">
        <v>2</v>
      </c>
      <c r="D1399" s="13">
        <v>25</v>
      </c>
      <c r="E1399" s="83" t="s">
        <v>155</v>
      </c>
      <c r="F1399" s="13">
        <v>7</v>
      </c>
      <c r="G1399" s="13">
        <v>16</v>
      </c>
      <c r="H1399" s="13" t="s">
        <v>71</v>
      </c>
      <c r="I1399" s="13" t="s">
        <v>54</v>
      </c>
      <c r="J1399" s="13"/>
      <c r="K1399" s="13" t="s">
        <v>28</v>
      </c>
      <c r="L1399" s="12">
        <f t="shared" ca="1" si="184"/>
        <v>1.0730035160903697</v>
      </c>
      <c r="M1399" s="101">
        <f t="shared" ca="1" si="185"/>
        <v>9.3469336286632107E-2</v>
      </c>
      <c r="N1399" s="101">
        <f t="shared" ca="1" si="192"/>
        <v>78.499451737655846</v>
      </c>
      <c r="O1399" s="101">
        <f t="shared" ca="1" si="186"/>
        <v>0.3024260410100707</v>
      </c>
      <c r="Q1399" s="12">
        <f t="shared" ca="1" si="187"/>
        <v>5.0431984952138773</v>
      </c>
      <c r="R1399" s="101">
        <f t="shared" ca="1" si="188"/>
        <v>0.33607700498280496</v>
      </c>
      <c r="S1399" s="13"/>
      <c r="T1399" s="101">
        <f t="shared" ca="1" si="189"/>
        <v>0</v>
      </c>
      <c r="U1399" s="101">
        <f t="shared" ca="1" si="190"/>
        <v>0.21182877746817383</v>
      </c>
      <c r="V1399" s="101">
        <f t="shared" ca="1" si="191"/>
        <v>-155.12595334635074</v>
      </c>
    </row>
    <row r="1400" spans="2:22" x14ac:dyDescent="0.3">
      <c r="B1400" s="13">
        <v>2023</v>
      </c>
      <c r="C1400" s="13">
        <v>2</v>
      </c>
      <c r="D1400" s="13">
        <v>25</v>
      </c>
      <c r="E1400" s="83" t="s">
        <v>155</v>
      </c>
      <c r="F1400" s="13">
        <v>7</v>
      </c>
      <c r="G1400" s="13">
        <v>17</v>
      </c>
      <c r="H1400" s="13" t="s">
        <v>71</v>
      </c>
      <c r="I1400" s="13" t="s">
        <v>54</v>
      </c>
      <c r="J1400" s="13"/>
      <c r="K1400" s="13" t="s">
        <v>28</v>
      </c>
      <c r="L1400" s="12">
        <f t="shared" ca="1" si="184"/>
        <v>2.1598021434274228</v>
      </c>
      <c r="M1400" s="101">
        <f t="shared" ca="1" si="185"/>
        <v>0.18814036471396281</v>
      </c>
      <c r="N1400" s="101">
        <f t="shared" ca="1" si="192"/>
        <v>78.925832677470808</v>
      </c>
      <c r="O1400" s="101">
        <f t="shared" ca="1" si="186"/>
        <v>0.6087402341250191</v>
      </c>
      <c r="Q1400" s="12">
        <f t="shared" ca="1" si="187"/>
        <v>5.6000000000000005</v>
      </c>
      <c r="R1400" s="101">
        <f t="shared" ca="1" si="188"/>
        <v>0.29121274855886869</v>
      </c>
      <c r="S1400" s="13"/>
      <c r="T1400" s="101">
        <f t="shared" ca="1" si="189"/>
        <v>0</v>
      </c>
      <c r="U1400" s="101">
        <f t="shared" ca="1" si="190"/>
        <v>0.42638093981496372</v>
      </c>
      <c r="V1400" s="101">
        <f t="shared" ca="1" si="191"/>
        <v>-155.28199790365352</v>
      </c>
    </row>
    <row r="1401" spans="2:22" x14ac:dyDescent="0.3">
      <c r="B1401" s="13">
        <v>2023</v>
      </c>
      <c r="C1401" s="13">
        <v>2</v>
      </c>
      <c r="D1401" s="13">
        <v>25</v>
      </c>
      <c r="E1401" s="83" t="s">
        <v>155</v>
      </c>
      <c r="F1401" s="13">
        <v>7</v>
      </c>
      <c r="G1401" s="13">
        <v>18</v>
      </c>
      <c r="H1401" s="13" t="s">
        <v>71</v>
      </c>
      <c r="I1401" s="13" t="s">
        <v>54</v>
      </c>
      <c r="J1401" s="13"/>
      <c r="K1401" s="13" t="s">
        <v>28</v>
      </c>
      <c r="L1401" s="12">
        <f t="shared" ca="1" si="184"/>
        <v>2.0059854522310725</v>
      </c>
      <c r="M1401" s="101">
        <f t="shared" ca="1" si="185"/>
        <v>0.17474139274384873</v>
      </c>
      <c r="N1401" s="101">
        <f t="shared" ca="1" si="192"/>
        <v>79.321847638832097</v>
      </c>
      <c r="O1401" s="101">
        <f t="shared" ca="1" si="186"/>
        <v>0.56538699971132778</v>
      </c>
      <c r="Q1401" s="12">
        <f t="shared" ca="1" si="187"/>
        <v>5.6000000000000005</v>
      </c>
      <c r="R1401" s="101">
        <f t="shared" ca="1" si="188"/>
        <v>0.30423333146863979</v>
      </c>
      <c r="S1401" s="13"/>
      <c r="T1401" s="101">
        <f t="shared" ca="1" si="189"/>
        <v>0</v>
      </c>
      <c r="U1401" s="101">
        <f t="shared" ca="1" si="190"/>
        <v>0.39601496136128422</v>
      </c>
      <c r="V1401" s="101">
        <f t="shared" ca="1" si="191"/>
        <v>-155.49444960522953</v>
      </c>
    </row>
    <row r="1402" spans="2:22" x14ac:dyDescent="0.3">
      <c r="B1402" s="13">
        <v>2023</v>
      </c>
      <c r="C1402" s="13">
        <v>2</v>
      </c>
      <c r="D1402" s="13">
        <v>25</v>
      </c>
      <c r="E1402" s="83" t="s">
        <v>155</v>
      </c>
      <c r="F1402" s="13">
        <v>7</v>
      </c>
      <c r="G1402" s="13">
        <v>19</v>
      </c>
      <c r="H1402" s="13" t="s">
        <v>71</v>
      </c>
      <c r="I1402" s="13" t="s">
        <v>54</v>
      </c>
      <c r="J1402" s="13"/>
      <c r="K1402" s="13" t="s">
        <v>28</v>
      </c>
      <c r="L1402" s="12">
        <f t="shared" ca="1" si="184"/>
        <v>1.5007126636257864</v>
      </c>
      <c r="M1402" s="101">
        <f t="shared" ca="1" si="185"/>
        <v>0.13072708012844225</v>
      </c>
      <c r="N1402" s="101">
        <f t="shared" ca="1" si="192"/>
        <v>79.618113330509559</v>
      </c>
      <c r="O1402" s="101">
        <f t="shared" ca="1" si="186"/>
        <v>0.42297586424292788</v>
      </c>
      <c r="Q1402" s="12">
        <f t="shared" ca="1" si="187"/>
        <v>0</v>
      </c>
      <c r="R1402" s="101">
        <f t="shared" ca="1" si="188"/>
        <v>0</v>
      </c>
      <c r="S1402" s="13"/>
      <c r="T1402" s="101">
        <f t="shared" ca="1" si="189"/>
        <v>0.13072708012844225</v>
      </c>
      <c r="U1402" s="101">
        <f t="shared" ca="1" si="190"/>
        <v>0.29626569167745737</v>
      </c>
      <c r="V1402" s="101">
        <f t="shared" ca="1" si="191"/>
        <v>-155.06745683342362</v>
      </c>
    </row>
    <row r="1403" spans="2:22" x14ac:dyDescent="0.3">
      <c r="B1403" s="13">
        <v>2023</v>
      </c>
      <c r="C1403" s="13">
        <v>2</v>
      </c>
      <c r="D1403" s="13">
        <v>25</v>
      </c>
      <c r="E1403" s="83" t="s">
        <v>155</v>
      </c>
      <c r="F1403" s="13">
        <v>7</v>
      </c>
      <c r="G1403" s="13">
        <v>20</v>
      </c>
      <c r="H1403" s="13" t="s">
        <v>69</v>
      </c>
      <c r="I1403" s="13" t="s">
        <v>54</v>
      </c>
      <c r="J1403" s="13"/>
      <c r="K1403" s="13" t="s">
        <v>28</v>
      </c>
      <c r="L1403" s="12">
        <f t="shared" ca="1" si="184"/>
        <v>1.641706359229709</v>
      </c>
      <c r="M1403" s="101">
        <f t="shared" ca="1" si="185"/>
        <v>8.6468673940628779E-2</v>
      </c>
      <c r="N1403" s="101">
        <f t="shared" ca="1" si="192"/>
        <v>79.618113330509559</v>
      </c>
      <c r="O1403" s="101">
        <f t="shared" ca="1" si="186"/>
        <v>0.1771401161608856</v>
      </c>
      <c r="Q1403" s="12">
        <f t="shared" ca="1" si="187"/>
        <v>0</v>
      </c>
      <c r="R1403" s="101">
        <f t="shared" ca="1" si="188"/>
        <v>0</v>
      </c>
      <c r="S1403" s="13"/>
      <c r="T1403" s="101">
        <f t="shared" ca="1" si="189"/>
        <v>8.6468673940628779E-2</v>
      </c>
      <c r="U1403" s="101">
        <f t="shared" si="190"/>
        <v>0</v>
      </c>
      <c r="V1403" s="101">
        <f t="shared" ca="1" si="191"/>
        <v>-154.98098815948299</v>
      </c>
    </row>
    <row r="1404" spans="2:22" x14ac:dyDescent="0.3">
      <c r="B1404" s="13">
        <v>2023</v>
      </c>
      <c r="C1404" s="13">
        <v>2</v>
      </c>
      <c r="D1404" s="13">
        <v>25</v>
      </c>
      <c r="E1404" s="83" t="s">
        <v>155</v>
      </c>
      <c r="F1404" s="13">
        <v>7</v>
      </c>
      <c r="G1404" s="13">
        <v>21</v>
      </c>
      <c r="H1404" s="13" t="s">
        <v>69</v>
      </c>
      <c r="I1404" s="13" t="s">
        <v>54</v>
      </c>
      <c r="J1404" s="13"/>
      <c r="K1404" s="13" t="s">
        <v>28</v>
      </c>
      <c r="L1404" s="12">
        <f t="shared" ca="1" si="184"/>
        <v>1.470193833204879</v>
      </c>
      <c r="M1404" s="101">
        <f t="shared" ca="1" si="185"/>
        <v>7.7435109194900972E-2</v>
      </c>
      <c r="N1404" s="101">
        <f t="shared" ca="1" si="192"/>
        <v>79.618113330509559</v>
      </c>
      <c r="O1404" s="101">
        <f t="shared" ca="1" si="186"/>
        <v>0.15863391460280643</v>
      </c>
      <c r="Q1404" s="12">
        <f t="shared" ca="1" si="187"/>
        <v>0</v>
      </c>
      <c r="R1404" s="101">
        <f t="shared" ca="1" si="188"/>
        <v>0</v>
      </c>
      <c r="S1404" s="13"/>
      <c r="T1404" s="101">
        <f t="shared" ca="1" si="189"/>
        <v>7.7435109194900972E-2</v>
      </c>
      <c r="U1404" s="101">
        <f t="shared" si="190"/>
        <v>0</v>
      </c>
      <c r="V1404" s="101">
        <f t="shared" ca="1" si="191"/>
        <v>-154.90355305028808</v>
      </c>
    </row>
    <row r="1405" spans="2:22" x14ac:dyDescent="0.3">
      <c r="B1405" s="13">
        <v>2023</v>
      </c>
      <c r="C1405" s="13">
        <v>2</v>
      </c>
      <c r="D1405" s="13">
        <v>25</v>
      </c>
      <c r="E1405" s="83" t="s">
        <v>155</v>
      </c>
      <c r="F1405" s="13">
        <v>7</v>
      </c>
      <c r="G1405" s="13">
        <v>22</v>
      </c>
      <c r="H1405" s="13" t="s">
        <v>69</v>
      </c>
      <c r="I1405" s="13" t="s">
        <v>54</v>
      </c>
      <c r="J1405" s="13"/>
      <c r="K1405" s="13" t="s">
        <v>28</v>
      </c>
      <c r="L1405" s="12">
        <f t="shared" ca="1" si="184"/>
        <v>1.5541417651179732</v>
      </c>
      <c r="M1405" s="101">
        <f t="shared" ca="1" si="185"/>
        <v>8.1856646768763655E-2</v>
      </c>
      <c r="N1405" s="101">
        <f t="shared" ca="1" si="192"/>
        <v>79.618113330509559</v>
      </c>
      <c r="O1405" s="101">
        <f t="shared" ca="1" si="186"/>
        <v>0.16769189645622931</v>
      </c>
      <c r="Q1405" s="12">
        <f t="shared" ca="1" si="187"/>
        <v>0</v>
      </c>
      <c r="R1405" s="101">
        <f t="shared" ca="1" si="188"/>
        <v>0</v>
      </c>
      <c r="S1405" s="13"/>
      <c r="T1405" s="101">
        <f t="shared" ca="1" si="189"/>
        <v>8.1856646768763655E-2</v>
      </c>
      <c r="U1405" s="101">
        <f t="shared" si="190"/>
        <v>0</v>
      </c>
      <c r="V1405" s="101">
        <f t="shared" ca="1" si="191"/>
        <v>-154.82169640351933</v>
      </c>
    </row>
    <row r="1406" spans="2:22" x14ac:dyDescent="0.3">
      <c r="B1406" s="13">
        <v>2023</v>
      </c>
      <c r="C1406" s="13">
        <v>2</v>
      </c>
      <c r="D1406" s="13">
        <v>25</v>
      </c>
      <c r="E1406" s="83" t="s">
        <v>155</v>
      </c>
      <c r="F1406" s="13">
        <v>7</v>
      </c>
      <c r="G1406" s="13">
        <v>23</v>
      </c>
      <c r="H1406" s="13" t="s">
        <v>69</v>
      </c>
      <c r="I1406" s="13" t="s">
        <v>54</v>
      </c>
      <c r="J1406" s="13"/>
      <c r="K1406" s="13" t="s">
        <v>28</v>
      </c>
      <c r="L1406" s="12">
        <f t="shared" ca="1" si="184"/>
        <v>1.4499428882860981</v>
      </c>
      <c r="M1406" s="101">
        <f t="shared" ca="1" si="185"/>
        <v>7.6368491926028792E-2</v>
      </c>
      <c r="N1406" s="101">
        <f t="shared" ca="1" si="192"/>
        <v>79.618113330509559</v>
      </c>
      <c r="O1406" s="101">
        <f t="shared" ca="1" si="186"/>
        <v>0.15644883764606998</v>
      </c>
      <c r="Q1406" s="12">
        <f t="shared" ca="1" si="187"/>
        <v>0</v>
      </c>
      <c r="R1406" s="101">
        <f t="shared" ca="1" si="188"/>
        <v>0</v>
      </c>
      <c r="S1406" s="13"/>
      <c r="T1406" s="101">
        <f t="shared" ca="1" si="189"/>
        <v>7.6368491926028792E-2</v>
      </c>
      <c r="U1406" s="101">
        <f t="shared" si="190"/>
        <v>0</v>
      </c>
      <c r="V1406" s="101">
        <f t="shared" ca="1" si="191"/>
        <v>-154.74532791159331</v>
      </c>
    </row>
    <row r="1407" spans="2:22" x14ac:dyDescent="0.3">
      <c r="B1407" s="13">
        <v>2023</v>
      </c>
      <c r="C1407" s="13">
        <v>2</v>
      </c>
      <c r="D1407" s="13">
        <v>26</v>
      </c>
      <c r="E1407" s="83" t="s">
        <v>156</v>
      </c>
      <c r="F1407" s="13">
        <v>1</v>
      </c>
      <c r="G1407" s="13">
        <v>0</v>
      </c>
      <c r="H1407" s="13" t="s">
        <v>69</v>
      </c>
      <c r="I1407" s="13" t="s">
        <v>54</v>
      </c>
      <c r="J1407" s="13"/>
      <c r="K1407" s="13" t="s">
        <v>28</v>
      </c>
      <c r="L1407" s="12">
        <f t="shared" ca="1" si="184"/>
        <v>0.9504309849538275</v>
      </c>
      <c r="M1407" s="101">
        <f t="shared" ca="1" si="185"/>
        <v>5.0059199977518093E-2</v>
      </c>
      <c r="N1407" s="101">
        <f t="shared" ca="1" si="192"/>
        <v>79.618113330509559</v>
      </c>
      <c r="O1407" s="101">
        <f t="shared" ca="1" si="186"/>
        <v>0.10255150327651798</v>
      </c>
      <c r="Q1407" s="12">
        <f t="shared" ca="1" si="187"/>
        <v>0</v>
      </c>
      <c r="R1407" s="101">
        <f t="shared" ca="1" si="188"/>
        <v>0</v>
      </c>
      <c r="S1407" s="13"/>
      <c r="T1407" s="101">
        <f t="shared" ca="1" si="189"/>
        <v>5.0059199977518093E-2</v>
      </c>
      <c r="U1407" s="101">
        <f t="shared" si="190"/>
        <v>0</v>
      </c>
      <c r="V1407" s="101">
        <f t="shared" ca="1" si="191"/>
        <v>-154.6952687116158</v>
      </c>
    </row>
    <row r="1408" spans="2:22" x14ac:dyDescent="0.3">
      <c r="B1408" s="13">
        <v>2023</v>
      </c>
      <c r="C1408" s="13">
        <v>2</v>
      </c>
      <c r="D1408" s="13">
        <v>26</v>
      </c>
      <c r="E1408" s="83" t="s">
        <v>156</v>
      </c>
      <c r="F1408" s="13">
        <v>1</v>
      </c>
      <c r="G1408" s="13">
        <v>1</v>
      </c>
      <c r="H1408" s="13" t="s">
        <v>69</v>
      </c>
      <c r="I1408" s="13" t="s">
        <v>54</v>
      </c>
      <c r="J1408" s="13"/>
      <c r="K1408" s="13" t="s">
        <v>28</v>
      </c>
      <c r="L1408" s="12">
        <f t="shared" ref="L1408:L1471" ca="1" si="193">IF(K1408="Weekday",_xlfn.NORM.INV(RAND(),VLOOKUP(G1408,$J$5:$N$28,4),VLOOKUP(G1408,$J$5:$N$28,5)),_xlfn.NORM.INV(RAND(),VLOOKUP(G1408,$P$5:$T$28,4),VLOOKUP(G1408,$P$5:$T$28,5)))*VLOOKUP(C1408,$P$32:$R$43,3)</f>
        <v>1.0137243059438734</v>
      </c>
      <c r="M1408" s="101">
        <f t="shared" ref="M1408:M1471" ca="1" si="194">IF(I1408="Winter",VLOOKUP(G1408,$J$40:$L$43,3),VLOOKUP(G1408,$J$40:$L$43,2))*L1408</f>
        <v>5.3392859194063814E-2</v>
      </c>
      <c r="N1408" s="101">
        <f t="shared" ca="1" si="192"/>
        <v>79.618113330509559</v>
      </c>
      <c r="O1408" s="101">
        <f t="shared" ref="O1408:O1471" ca="1" si="195">IF(I1408="Winter",VLOOKUP(G1408,$J$46:$L$49,3),VLOOKUP(G1408,$J$46:$L$49,2))*L1408</f>
        <v>0.10938085261134393</v>
      </c>
      <c r="Q1408" s="12">
        <f t="shared" ref="Q1408:Q1471" ca="1" si="196">MIN(MAX(AND(IF(G1408&gt;=VLOOKUP(C1408,$O$46:$T$57,5),1,0),IF(G1408&lt;=VLOOKUP(C1408,$O$46:$T$57,6),1,0))*$G$50*_xlfn.NORM.INV(RAND(),VLOOKUP(C1408,$B$4:$F$15,4),VLOOKUP(C1408,$B$4:$F$15,4)),0),0.2)*$G$51</f>
        <v>0</v>
      </c>
      <c r="R1408" s="101">
        <f t="shared" ref="R1408:R1471" ca="1" si="197">MAX(Q1408-L1408,0)*$G$52</f>
        <v>0</v>
      </c>
      <c r="S1408" s="13"/>
      <c r="T1408" s="101">
        <f t="shared" ref="T1408:T1471" ca="1" si="198">MAX(L1408-Q1408,0)*IF(I1408="Winter",VLOOKUP(G1408,$J$40:$L$43,3),VLOOKUP(G1408,$J$40:$L$43,2))</f>
        <v>5.3392859194063814E-2</v>
      </c>
      <c r="U1408" s="101">
        <f t="shared" si="190"/>
        <v>0</v>
      </c>
      <c r="V1408" s="101">
        <f t="shared" ca="1" si="191"/>
        <v>-154.64187585242172</v>
      </c>
    </row>
    <row r="1409" spans="2:22" x14ac:dyDescent="0.3">
      <c r="B1409" s="13">
        <v>2023</v>
      </c>
      <c r="C1409" s="13">
        <v>2</v>
      </c>
      <c r="D1409" s="13">
        <v>26</v>
      </c>
      <c r="E1409" s="83" t="s">
        <v>156</v>
      </c>
      <c r="F1409" s="13">
        <v>1</v>
      </c>
      <c r="G1409" s="13">
        <v>2</v>
      </c>
      <c r="H1409" s="13" t="s">
        <v>69</v>
      </c>
      <c r="I1409" s="13" t="s">
        <v>54</v>
      </c>
      <c r="J1409" s="13"/>
      <c r="K1409" s="13" t="s">
        <v>28</v>
      </c>
      <c r="L1409" s="12">
        <f t="shared" ca="1" si="193"/>
        <v>0.93979013186508553</v>
      </c>
      <c r="M1409" s="101">
        <f t="shared" ca="1" si="194"/>
        <v>4.9498746245334055E-2</v>
      </c>
      <c r="N1409" s="101">
        <f t="shared" ca="1" si="192"/>
        <v>79.618113330509559</v>
      </c>
      <c r="O1409" s="101">
        <f t="shared" ca="1" si="195"/>
        <v>0.10140335522824273</v>
      </c>
      <c r="Q1409" s="12">
        <f t="shared" ca="1" si="196"/>
        <v>0</v>
      </c>
      <c r="R1409" s="101">
        <f t="shared" ca="1" si="197"/>
        <v>0</v>
      </c>
      <c r="S1409" s="13"/>
      <c r="T1409" s="101">
        <f t="shared" ca="1" si="198"/>
        <v>4.9498746245334055E-2</v>
      </c>
      <c r="U1409" s="101">
        <f t="shared" ref="U1409:U1472" si="199">IF(H1409="On-Peak",IF(I1409="Winter",((L1409*$D$48)/60),((L1409*$D$47)/60)),0)</f>
        <v>0</v>
      </c>
      <c r="V1409" s="101">
        <f t="shared" ref="V1409:V1472" ca="1" si="200">V1408+MAX(T1409-R1409,0)-MAX(R1409-T1409,0)+MAX(U1409-R1409,0)-MAX(R1409-U1409,0)</f>
        <v>-154.59237710617637</v>
      </c>
    </row>
    <row r="1410" spans="2:22" x14ac:dyDescent="0.3">
      <c r="B1410" s="13">
        <v>2023</v>
      </c>
      <c r="C1410" s="13">
        <v>2</v>
      </c>
      <c r="D1410" s="13">
        <v>26</v>
      </c>
      <c r="E1410" s="83" t="s">
        <v>156</v>
      </c>
      <c r="F1410" s="13">
        <v>1</v>
      </c>
      <c r="G1410" s="13">
        <v>3</v>
      </c>
      <c r="H1410" s="13" t="s">
        <v>69</v>
      </c>
      <c r="I1410" s="13" t="s">
        <v>54</v>
      </c>
      <c r="J1410" s="13"/>
      <c r="K1410" s="13" t="s">
        <v>28</v>
      </c>
      <c r="L1410" s="12">
        <f t="shared" ca="1" si="193"/>
        <v>0.94316396830362126</v>
      </c>
      <c r="M1410" s="101">
        <f t="shared" ca="1" si="194"/>
        <v>4.9676446210551735E-2</v>
      </c>
      <c r="N1410" s="101">
        <f t="shared" ca="1" si="192"/>
        <v>79.618113330509559</v>
      </c>
      <c r="O1410" s="101">
        <f t="shared" ca="1" si="195"/>
        <v>0.10176739217996073</v>
      </c>
      <c r="Q1410" s="12">
        <f t="shared" ca="1" si="196"/>
        <v>0</v>
      </c>
      <c r="R1410" s="101">
        <f t="shared" ca="1" si="197"/>
        <v>0</v>
      </c>
      <c r="S1410" s="13"/>
      <c r="T1410" s="101">
        <f t="shared" ca="1" si="198"/>
        <v>4.9676446210551735E-2</v>
      </c>
      <c r="U1410" s="101">
        <f t="shared" si="199"/>
        <v>0</v>
      </c>
      <c r="V1410" s="101">
        <f t="shared" ca="1" si="200"/>
        <v>-154.54270065996582</v>
      </c>
    </row>
    <row r="1411" spans="2:22" x14ac:dyDescent="0.3">
      <c r="B1411" s="13">
        <v>2023</v>
      </c>
      <c r="C1411" s="13">
        <v>2</v>
      </c>
      <c r="D1411" s="13">
        <v>26</v>
      </c>
      <c r="E1411" s="83" t="s">
        <v>156</v>
      </c>
      <c r="F1411" s="13">
        <v>1</v>
      </c>
      <c r="G1411" s="13">
        <v>4</v>
      </c>
      <c r="H1411" s="13" t="s">
        <v>69</v>
      </c>
      <c r="I1411" s="13" t="s">
        <v>54</v>
      </c>
      <c r="J1411" s="13"/>
      <c r="K1411" s="13" t="s">
        <v>28</v>
      </c>
      <c r="L1411" s="12">
        <f t="shared" ca="1" si="193"/>
        <v>0.89833265423713915</v>
      </c>
      <c r="M1411" s="101">
        <f t="shared" ca="1" si="194"/>
        <v>4.7315180898670123E-2</v>
      </c>
      <c r="N1411" s="101">
        <f t="shared" ca="1" si="192"/>
        <v>79.618113330509559</v>
      </c>
      <c r="O1411" s="101">
        <f t="shared" ca="1" si="195"/>
        <v>9.6930093392187305E-2</v>
      </c>
      <c r="Q1411" s="12">
        <f t="shared" ca="1" si="196"/>
        <v>0</v>
      </c>
      <c r="R1411" s="101">
        <f t="shared" ca="1" si="197"/>
        <v>0</v>
      </c>
      <c r="S1411" s="13"/>
      <c r="T1411" s="101">
        <f t="shared" ca="1" si="198"/>
        <v>4.7315180898670123E-2</v>
      </c>
      <c r="U1411" s="101">
        <f t="shared" si="199"/>
        <v>0</v>
      </c>
      <c r="V1411" s="101">
        <f t="shared" ca="1" si="200"/>
        <v>-154.49538547906715</v>
      </c>
    </row>
    <row r="1412" spans="2:22" x14ac:dyDescent="0.3">
      <c r="B1412" s="13">
        <v>2023</v>
      </c>
      <c r="C1412" s="13">
        <v>2</v>
      </c>
      <c r="D1412" s="13">
        <v>26</v>
      </c>
      <c r="E1412" s="83" t="s">
        <v>156</v>
      </c>
      <c r="F1412" s="13">
        <v>1</v>
      </c>
      <c r="G1412" s="13">
        <v>5</v>
      </c>
      <c r="H1412" s="13" t="s">
        <v>69</v>
      </c>
      <c r="I1412" s="13" t="s">
        <v>54</v>
      </c>
      <c r="J1412" s="13"/>
      <c r="K1412" s="13" t="s">
        <v>28</v>
      </c>
      <c r="L1412" s="12">
        <f t="shared" ca="1" si="193"/>
        <v>0.81728085893216362</v>
      </c>
      <c r="M1412" s="101">
        <f t="shared" ca="1" si="194"/>
        <v>4.3046182839957058E-2</v>
      </c>
      <c r="N1412" s="101">
        <f t="shared" ca="1" si="192"/>
        <v>79.618113330509559</v>
      </c>
      <c r="O1412" s="101">
        <f t="shared" ca="1" si="195"/>
        <v>8.8184604678780448E-2</v>
      </c>
      <c r="Q1412" s="12">
        <f t="shared" ca="1" si="196"/>
        <v>0</v>
      </c>
      <c r="R1412" s="101">
        <f t="shared" ca="1" si="197"/>
        <v>0</v>
      </c>
      <c r="S1412" s="13"/>
      <c r="T1412" s="101">
        <f t="shared" ca="1" si="198"/>
        <v>4.3046182839957058E-2</v>
      </c>
      <c r="U1412" s="101">
        <f t="shared" si="199"/>
        <v>0</v>
      </c>
      <c r="V1412" s="101">
        <f t="shared" ca="1" si="200"/>
        <v>-154.45233929622719</v>
      </c>
    </row>
    <row r="1413" spans="2:22" x14ac:dyDescent="0.3">
      <c r="B1413" s="13">
        <v>2023</v>
      </c>
      <c r="C1413" s="13">
        <v>2</v>
      </c>
      <c r="D1413" s="13">
        <v>26</v>
      </c>
      <c r="E1413" s="83" t="s">
        <v>156</v>
      </c>
      <c r="F1413" s="13">
        <v>1</v>
      </c>
      <c r="G1413" s="13">
        <v>6</v>
      </c>
      <c r="H1413" s="13" t="s">
        <v>69</v>
      </c>
      <c r="I1413" s="13" t="s">
        <v>54</v>
      </c>
      <c r="J1413" s="13"/>
      <c r="K1413" s="13" t="s">
        <v>28</v>
      </c>
      <c r="L1413" s="12">
        <f t="shared" ca="1" si="193"/>
        <v>0.86257067567947143</v>
      </c>
      <c r="M1413" s="101">
        <f t="shared" ca="1" si="194"/>
        <v>4.543159748803776E-2</v>
      </c>
      <c r="N1413" s="101">
        <f t="shared" ca="1" si="192"/>
        <v>79.618113330509559</v>
      </c>
      <c r="O1413" s="101">
        <f t="shared" ca="1" si="195"/>
        <v>9.3071375905814963E-2</v>
      </c>
      <c r="Q1413" s="12">
        <f t="shared" ca="1" si="196"/>
        <v>0</v>
      </c>
      <c r="R1413" s="101">
        <f t="shared" ca="1" si="197"/>
        <v>0</v>
      </c>
      <c r="S1413" s="13"/>
      <c r="T1413" s="101">
        <f t="shared" ca="1" si="198"/>
        <v>4.543159748803776E-2</v>
      </c>
      <c r="U1413" s="101">
        <f t="shared" si="199"/>
        <v>0</v>
      </c>
      <c r="V1413" s="101">
        <f t="shared" ca="1" si="200"/>
        <v>-154.40690769873916</v>
      </c>
    </row>
    <row r="1414" spans="2:22" x14ac:dyDescent="0.3">
      <c r="B1414" s="13">
        <v>2023</v>
      </c>
      <c r="C1414" s="13">
        <v>2</v>
      </c>
      <c r="D1414" s="13">
        <v>26</v>
      </c>
      <c r="E1414" s="83" t="s">
        <v>156</v>
      </c>
      <c r="F1414" s="13">
        <v>1</v>
      </c>
      <c r="G1414" s="13">
        <v>7</v>
      </c>
      <c r="H1414" s="13" t="s">
        <v>69</v>
      </c>
      <c r="I1414" s="13" t="s">
        <v>54</v>
      </c>
      <c r="J1414" s="13"/>
      <c r="K1414" s="13" t="s">
        <v>28</v>
      </c>
      <c r="L1414" s="12">
        <f t="shared" ca="1" si="193"/>
        <v>0.906296993581304</v>
      </c>
      <c r="M1414" s="101">
        <f t="shared" ca="1" si="194"/>
        <v>4.773466265192728E-2</v>
      </c>
      <c r="N1414" s="101">
        <f t="shared" ca="1" si="192"/>
        <v>79.618113330509559</v>
      </c>
      <c r="O1414" s="101">
        <f t="shared" ca="1" si="195"/>
        <v>9.7789445607422698E-2</v>
      </c>
      <c r="Q1414" s="12">
        <f t="shared" ca="1" si="196"/>
        <v>5.4226161043870391</v>
      </c>
      <c r="R1414" s="101">
        <f t="shared" ca="1" si="197"/>
        <v>0.3823064127297055</v>
      </c>
      <c r="S1414" s="13"/>
      <c r="T1414" s="101">
        <f t="shared" ca="1" si="198"/>
        <v>0</v>
      </c>
      <c r="U1414" s="101">
        <f t="shared" si="199"/>
        <v>0</v>
      </c>
      <c r="V1414" s="101">
        <f t="shared" ca="1" si="200"/>
        <v>-155.1715205241986</v>
      </c>
    </row>
    <row r="1415" spans="2:22" x14ac:dyDescent="0.3">
      <c r="B1415" s="13">
        <v>2023</v>
      </c>
      <c r="C1415" s="13">
        <v>2</v>
      </c>
      <c r="D1415" s="13">
        <v>26</v>
      </c>
      <c r="E1415" s="83" t="s">
        <v>156</v>
      </c>
      <c r="F1415" s="13">
        <v>1</v>
      </c>
      <c r="G1415" s="13">
        <v>8</v>
      </c>
      <c r="H1415" s="13" t="s">
        <v>69</v>
      </c>
      <c r="I1415" s="13" t="s">
        <v>54</v>
      </c>
      <c r="J1415" s="13"/>
      <c r="K1415" s="13" t="s">
        <v>28</v>
      </c>
      <c r="L1415" s="12">
        <f t="shared" ca="1" si="193"/>
        <v>1.4016831416321267</v>
      </c>
      <c r="M1415" s="101">
        <f t="shared" ca="1" si="194"/>
        <v>7.3826651069764118E-2</v>
      </c>
      <c r="N1415" s="101">
        <f t="shared" ca="1" si="192"/>
        <v>79.618113330509559</v>
      </c>
      <c r="O1415" s="101">
        <f t="shared" ca="1" si="195"/>
        <v>0.15124161098210648</v>
      </c>
      <c r="Q1415" s="12">
        <f t="shared" ca="1" si="196"/>
        <v>5.6000000000000005</v>
      </c>
      <c r="R1415" s="101">
        <f t="shared" ca="1" si="197"/>
        <v>0.35538752206084051</v>
      </c>
      <c r="S1415" s="13"/>
      <c r="T1415" s="101">
        <f t="shared" ca="1" si="198"/>
        <v>0</v>
      </c>
      <c r="U1415" s="101">
        <f t="shared" si="199"/>
        <v>0</v>
      </c>
      <c r="V1415" s="101">
        <f t="shared" ca="1" si="200"/>
        <v>-155.8822955683203</v>
      </c>
    </row>
    <row r="1416" spans="2:22" x14ac:dyDescent="0.3">
      <c r="B1416" s="13">
        <v>2023</v>
      </c>
      <c r="C1416" s="13">
        <v>2</v>
      </c>
      <c r="D1416" s="13">
        <v>26</v>
      </c>
      <c r="E1416" s="83" t="s">
        <v>156</v>
      </c>
      <c r="F1416" s="13">
        <v>1</v>
      </c>
      <c r="G1416" s="13">
        <v>9</v>
      </c>
      <c r="H1416" s="13" t="s">
        <v>69</v>
      </c>
      <c r="I1416" s="13" t="s">
        <v>54</v>
      </c>
      <c r="J1416" s="13"/>
      <c r="K1416" s="13" t="s">
        <v>28</v>
      </c>
      <c r="L1416" s="12">
        <f t="shared" ca="1" si="193"/>
        <v>1.3583880410378018</v>
      </c>
      <c r="M1416" s="101">
        <f t="shared" ca="1" si="194"/>
        <v>7.1546298121461016E-2</v>
      </c>
      <c r="N1416" s="101">
        <f t="shared" ca="1" si="192"/>
        <v>79.618113330509559</v>
      </c>
      <c r="O1416" s="101">
        <f t="shared" ca="1" si="195"/>
        <v>0.14657006962797881</v>
      </c>
      <c r="Q1416" s="12">
        <f t="shared" ca="1" si="196"/>
        <v>1.0363708192011201</v>
      </c>
      <c r="R1416" s="101">
        <f t="shared" ca="1" si="197"/>
        <v>0</v>
      </c>
      <c r="S1416" s="13"/>
      <c r="T1416" s="101">
        <f t="shared" ca="1" si="198"/>
        <v>1.6960647074138024E-2</v>
      </c>
      <c r="U1416" s="101">
        <f t="shared" si="199"/>
        <v>0</v>
      </c>
      <c r="V1416" s="101">
        <f t="shared" ca="1" si="200"/>
        <v>-155.86533492124616</v>
      </c>
    </row>
    <row r="1417" spans="2:22" x14ac:dyDescent="0.3">
      <c r="B1417" s="13">
        <v>2023</v>
      </c>
      <c r="C1417" s="13">
        <v>2</v>
      </c>
      <c r="D1417" s="13">
        <v>26</v>
      </c>
      <c r="E1417" s="83" t="s">
        <v>156</v>
      </c>
      <c r="F1417" s="13">
        <v>1</v>
      </c>
      <c r="G1417" s="13">
        <v>10</v>
      </c>
      <c r="H1417" s="13" t="s">
        <v>70</v>
      </c>
      <c r="I1417" s="13" t="s">
        <v>54</v>
      </c>
      <c r="J1417" s="13"/>
      <c r="K1417" s="13" t="s">
        <v>28</v>
      </c>
      <c r="L1417" s="12">
        <f t="shared" ca="1" si="193"/>
        <v>1.3970230948152769</v>
      </c>
      <c r="M1417" s="101">
        <f t="shared" ca="1" si="194"/>
        <v>4.4229751181851663E-2</v>
      </c>
      <c r="N1417" s="101">
        <f t="shared" ca="1" si="192"/>
        <v>79.618113330509559</v>
      </c>
      <c r="O1417" s="101">
        <f t="shared" ca="1" si="195"/>
        <v>4.4229751181851663E-2</v>
      </c>
      <c r="Q1417" s="12">
        <f t="shared" ca="1" si="196"/>
        <v>5.6000000000000005</v>
      </c>
      <c r="R1417" s="101">
        <f t="shared" ca="1" si="197"/>
        <v>0.35578199502388685</v>
      </c>
      <c r="S1417" s="13"/>
      <c r="T1417" s="101">
        <f t="shared" ca="1" si="198"/>
        <v>0</v>
      </c>
      <c r="U1417" s="101">
        <f t="shared" si="199"/>
        <v>0</v>
      </c>
      <c r="V1417" s="101">
        <f t="shared" ca="1" si="200"/>
        <v>-156.57689891129391</v>
      </c>
    </row>
    <row r="1418" spans="2:22" x14ac:dyDescent="0.3">
      <c r="B1418" s="13">
        <v>2023</v>
      </c>
      <c r="C1418" s="13">
        <v>2</v>
      </c>
      <c r="D1418" s="13">
        <v>26</v>
      </c>
      <c r="E1418" s="83" t="s">
        <v>156</v>
      </c>
      <c r="F1418" s="13">
        <v>1</v>
      </c>
      <c r="G1418" s="13">
        <v>11</v>
      </c>
      <c r="H1418" s="13" t="s">
        <v>70</v>
      </c>
      <c r="I1418" s="13" t="s">
        <v>54</v>
      </c>
      <c r="J1418" s="13"/>
      <c r="K1418" s="13" t="s">
        <v>28</v>
      </c>
      <c r="L1418" s="12">
        <f t="shared" ca="1" si="193"/>
        <v>1.1322840182420715</v>
      </c>
      <c r="M1418" s="101">
        <f t="shared" ca="1" si="194"/>
        <v>3.5848112017543982E-2</v>
      </c>
      <c r="N1418" s="101">
        <f t="shared" ca="1" si="192"/>
        <v>79.618113330509559</v>
      </c>
      <c r="O1418" s="101">
        <f t="shared" ca="1" si="195"/>
        <v>3.5848112017543982E-2</v>
      </c>
      <c r="Q1418" s="12">
        <f t="shared" ca="1" si="196"/>
        <v>5.6000000000000005</v>
      </c>
      <c r="R1418" s="101">
        <f t="shared" ca="1" si="197"/>
        <v>0.37819215785580873</v>
      </c>
      <c r="S1418" s="13"/>
      <c r="T1418" s="101">
        <f t="shared" ca="1" si="198"/>
        <v>0</v>
      </c>
      <c r="U1418" s="101">
        <f t="shared" si="199"/>
        <v>0</v>
      </c>
      <c r="V1418" s="101">
        <f t="shared" ca="1" si="200"/>
        <v>-157.33328322700552</v>
      </c>
    </row>
    <row r="1419" spans="2:22" x14ac:dyDescent="0.3">
      <c r="B1419" s="13">
        <v>2023</v>
      </c>
      <c r="C1419" s="13">
        <v>2</v>
      </c>
      <c r="D1419" s="13">
        <v>26</v>
      </c>
      <c r="E1419" s="83" t="s">
        <v>156</v>
      </c>
      <c r="F1419" s="13">
        <v>1</v>
      </c>
      <c r="G1419" s="13">
        <v>12</v>
      </c>
      <c r="H1419" s="13" t="s">
        <v>70</v>
      </c>
      <c r="I1419" s="13" t="s">
        <v>54</v>
      </c>
      <c r="J1419" s="13"/>
      <c r="K1419" s="13" t="s">
        <v>28</v>
      </c>
      <c r="L1419" s="12">
        <f t="shared" ca="1" si="193"/>
        <v>1.1693649602680711</v>
      </c>
      <c r="M1419" s="101">
        <f t="shared" ca="1" si="194"/>
        <v>3.7022094642087132E-2</v>
      </c>
      <c r="N1419" s="101">
        <f t="shared" ca="1" si="192"/>
        <v>79.618113330509559</v>
      </c>
      <c r="O1419" s="101">
        <f t="shared" ca="1" si="195"/>
        <v>3.7022094642087132E-2</v>
      </c>
      <c r="Q1419" s="12">
        <f t="shared" ca="1" si="196"/>
        <v>5.6000000000000005</v>
      </c>
      <c r="R1419" s="101">
        <f t="shared" ca="1" si="197"/>
        <v>0.37505325611330786</v>
      </c>
      <c r="S1419" s="13"/>
      <c r="T1419" s="101">
        <f t="shared" ca="1" si="198"/>
        <v>0</v>
      </c>
      <c r="U1419" s="101">
        <f t="shared" si="199"/>
        <v>0</v>
      </c>
      <c r="V1419" s="101">
        <f t="shared" ca="1" si="200"/>
        <v>-158.08338973923216</v>
      </c>
    </row>
    <row r="1420" spans="2:22" x14ac:dyDescent="0.3">
      <c r="B1420" s="13">
        <v>2023</v>
      </c>
      <c r="C1420" s="13">
        <v>2</v>
      </c>
      <c r="D1420" s="13">
        <v>26</v>
      </c>
      <c r="E1420" s="83" t="s">
        <v>156</v>
      </c>
      <c r="F1420" s="13">
        <v>1</v>
      </c>
      <c r="G1420" s="13">
        <v>13</v>
      </c>
      <c r="H1420" s="13" t="s">
        <v>70</v>
      </c>
      <c r="I1420" s="13" t="s">
        <v>54</v>
      </c>
      <c r="J1420" s="13"/>
      <c r="K1420" s="13" t="s">
        <v>28</v>
      </c>
      <c r="L1420" s="12">
        <f t="shared" ca="1" si="193"/>
        <v>1.2670184567767884</v>
      </c>
      <c r="M1420" s="101">
        <f t="shared" ca="1" si="194"/>
        <v>4.0113804341553122E-2</v>
      </c>
      <c r="N1420" s="101">
        <f t="shared" ca="1" si="192"/>
        <v>79.618113330509559</v>
      </c>
      <c r="O1420" s="101">
        <f t="shared" ca="1" si="195"/>
        <v>4.0113804341553122E-2</v>
      </c>
      <c r="Q1420" s="12">
        <f t="shared" ca="1" si="196"/>
        <v>1.1293554206382201</v>
      </c>
      <c r="R1420" s="101">
        <f t="shared" ca="1" si="197"/>
        <v>0</v>
      </c>
      <c r="S1420" s="13"/>
      <c r="T1420" s="101">
        <f t="shared" ca="1" si="198"/>
        <v>4.35841172414707E-3</v>
      </c>
      <c r="U1420" s="101">
        <f t="shared" si="199"/>
        <v>0</v>
      </c>
      <c r="V1420" s="101">
        <f t="shared" ca="1" si="200"/>
        <v>-158.07903132750801</v>
      </c>
    </row>
    <row r="1421" spans="2:22" x14ac:dyDescent="0.3">
      <c r="B1421" s="13">
        <v>2023</v>
      </c>
      <c r="C1421" s="13">
        <v>2</v>
      </c>
      <c r="D1421" s="13">
        <v>26</v>
      </c>
      <c r="E1421" s="83" t="s">
        <v>156</v>
      </c>
      <c r="F1421" s="13">
        <v>1</v>
      </c>
      <c r="G1421" s="13">
        <v>14</v>
      </c>
      <c r="H1421" s="13" t="s">
        <v>70</v>
      </c>
      <c r="I1421" s="13" t="s">
        <v>54</v>
      </c>
      <c r="J1421" s="13"/>
      <c r="K1421" s="13" t="s">
        <v>28</v>
      </c>
      <c r="L1421" s="12">
        <f t="shared" ca="1" si="193"/>
        <v>0.97264337179550009</v>
      </c>
      <c r="M1421" s="101">
        <f t="shared" ca="1" si="194"/>
        <v>3.0793889151045535E-2</v>
      </c>
      <c r="N1421" s="101">
        <f t="shared" ca="1" si="192"/>
        <v>79.618113330509559</v>
      </c>
      <c r="O1421" s="101">
        <f t="shared" ca="1" si="195"/>
        <v>3.0793889151045535E-2</v>
      </c>
      <c r="Q1421" s="12">
        <f t="shared" ca="1" si="196"/>
        <v>2.5230252742830648</v>
      </c>
      <c r="R1421" s="101">
        <f t="shared" ca="1" si="197"/>
        <v>0.13123982804557235</v>
      </c>
      <c r="S1421" s="13"/>
      <c r="T1421" s="101">
        <f t="shared" ca="1" si="198"/>
        <v>0</v>
      </c>
      <c r="U1421" s="101">
        <f t="shared" si="199"/>
        <v>0</v>
      </c>
      <c r="V1421" s="101">
        <f t="shared" ca="1" si="200"/>
        <v>-158.34151098359916</v>
      </c>
    </row>
    <row r="1422" spans="2:22" x14ac:dyDescent="0.3">
      <c r="B1422" s="13">
        <v>2023</v>
      </c>
      <c r="C1422" s="13">
        <v>2</v>
      </c>
      <c r="D1422" s="13">
        <v>26</v>
      </c>
      <c r="E1422" s="83" t="s">
        <v>156</v>
      </c>
      <c r="F1422" s="13">
        <v>1</v>
      </c>
      <c r="G1422" s="13">
        <v>15</v>
      </c>
      <c r="H1422" s="13" t="s">
        <v>70</v>
      </c>
      <c r="I1422" s="13" t="s">
        <v>54</v>
      </c>
      <c r="J1422" s="13"/>
      <c r="K1422" s="13" t="s">
        <v>28</v>
      </c>
      <c r="L1422" s="12">
        <f t="shared" ca="1" si="193"/>
        <v>1.1321290105773214</v>
      </c>
      <c r="M1422" s="101">
        <f t="shared" ca="1" si="194"/>
        <v>3.5843204474877995E-2</v>
      </c>
      <c r="N1422" s="101">
        <f t="shared" ca="1" si="192"/>
        <v>79.618113330509559</v>
      </c>
      <c r="O1422" s="101">
        <f t="shared" ca="1" si="195"/>
        <v>3.5843204474877995E-2</v>
      </c>
      <c r="Q1422" s="12">
        <f t="shared" ca="1" si="196"/>
        <v>5.6000000000000005</v>
      </c>
      <c r="R1422" s="101">
        <f t="shared" ca="1" si="197"/>
        <v>0.37820527925462982</v>
      </c>
      <c r="S1422" s="13"/>
      <c r="T1422" s="101">
        <f t="shared" ca="1" si="198"/>
        <v>0</v>
      </c>
      <c r="U1422" s="101">
        <f t="shared" si="199"/>
        <v>0</v>
      </c>
      <c r="V1422" s="101">
        <f t="shared" ca="1" si="200"/>
        <v>-159.09792154210845</v>
      </c>
    </row>
    <row r="1423" spans="2:22" x14ac:dyDescent="0.3">
      <c r="B1423" s="13">
        <v>2023</v>
      </c>
      <c r="C1423" s="13">
        <v>2</v>
      </c>
      <c r="D1423" s="13">
        <v>26</v>
      </c>
      <c r="E1423" s="83" t="s">
        <v>156</v>
      </c>
      <c r="F1423" s="13">
        <v>1</v>
      </c>
      <c r="G1423" s="13">
        <v>16</v>
      </c>
      <c r="H1423" s="13" t="s">
        <v>71</v>
      </c>
      <c r="I1423" s="13" t="s">
        <v>54</v>
      </c>
      <c r="J1423" s="13"/>
      <c r="K1423" s="13" t="s">
        <v>28</v>
      </c>
      <c r="L1423" s="12">
        <f t="shared" ca="1" si="193"/>
        <v>1.5308675189596204</v>
      </c>
      <c r="M1423" s="101">
        <f t="shared" ca="1" si="194"/>
        <v>0.13335386957657255</v>
      </c>
      <c r="N1423" s="101">
        <f t="shared" ca="1" si="192"/>
        <v>79.920332093210831</v>
      </c>
      <c r="O1423" s="101">
        <f t="shared" ca="1" si="195"/>
        <v>0.431475010218769</v>
      </c>
      <c r="Q1423" s="12">
        <f t="shared" ca="1" si="196"/>
        <v>0.3914515427544677</v>
      </c>
      <c r="R1423" s="101">
        <f t="shared" ca="1" si="197"/>
        <v>0</v>
      </c>
      <c r="S1423" s="13"/>
      <c r="T1423" s="101">
        <f t="shared" ca="1" si="198"/>
        <v>9.9254525687230866E-2</v>
      </c>
      <c r="U1423" s="101">
        <f t="shared" ca="1" si="199"/>
        <v>0.3022187627012784</v>
      </c>
      <c r="V1423" s="101">
        <f t="shared" ca="1" si="200"/>
        <v>-158.69644825371995</v>
      </c>
    </row>
    <row r="1424" spans="2:22" x14ac:dyDescent="0.3">
      <c r="B1424" s="13">
        <v>2023</v>
      </c>
      <c r="C1424" s="13">
        <v>2</v>
      </c>
      <c r="D1424" s="13">
        <v>26</v>
      </c>
      <c r="E1424" s="83" t="s">
        <v>156</v>
      </c>
      <c r="F1424" s="13">
        <v>1</v>
      </c>
      <c r="G1424" s="13">
        <v>17</v>
      </c>
      <c r="H1424" s="13" t="s">
        <v>71</v>
      </c>
      <c r="I1424" s="13" t="s">
        <v>54</v>
      </c>
      <c r="J1424" s="13"/>
      <c r="K1424" s="13" t="s">
        <v>28</v>
      </c>
      <c r="L1424" s="12">
        <f t="shared" ca="1" si="193"/>
        <v>1.650522798251616</v>
      </c>
      <c r="M1424" s="101">
        <f t="shared" ca="1" si="194"/>
        <v>0.14377704095569827</v>
      </c>
      <c r="N1424" s="101">
        <f t="shared" ref="N1424:N1487" ca="1" si="201">IF(H1424="On-Peak",IF(I1424="Winter",((L1424*$D$48)/60)+N1423,((L1424*$D$47)/60)+N1423),N1423)</f>
        <v>80.246172802299</v>
      </c>
      <c r="O1424" s="101">
        <f t="shared" ca="1" si="195"/>
        <v>0.46519985068721792</v>
      </c>
      <c r="Q1424" s="12">
        <f t="shared" ca="1" si="196"/>
        <v>2.3109139658618383</v>
      </c>
      <c r="R1424" s="101">
        <f t="shared" ca="1" si="197"/>
        <v>5.5902112338205322E-2</v>
      </c>
      <c r="S1424" s="13"/>
      <c r="T1424" s="101">
        <f t="shared" ca="1" si="198"/>
        <v>0</v>
      </c>
      <c r="U1424" s="101">
        <f t="shared" ca="1" si="199"/>
        <v>0.3258407090881732</v>
      </c>
      <c r="V1424" s="101">
        <f t="shared" ca="1" si="200"/>
        <v>-158.48241176930819</v>
      </c>
    </row>
    <row r="1425" spans="2:22" x14ac:dyDescent="0.3">
      <c r="B1425" s="13">
        <v>2023</v>
      </c>
      <c r="C1425" s="13">
        <v>2</v>
      </c>
      <c r="D1425" s="13">
        <v>26</v>
      </c>
      <c r="E1425" s="83" t="s">
        <v>156</v>
      </c>
      <c r="F1425" s="13">
        <v>1</v>
      </c>
      <c r="G1425" s="13">
        <v>18</v>
      </c>
      <c r="H1425" s="13" t="s">
        <v>71</v>
      </c>
      <c r="I1425" s="13" t="s">
        <v>54</v>
      </c>
      <c r="J1425" s="13"/>
      <c r="K1425" s="13" t="s">
        <v>28</v>
      </c>
      <c r="L1425" s="12">
        <f t="shared" ca="1" si="193"/>
        <v>1.4618774713420868</v>
      </c>
      <c r="M1425" s="101">
        <f t="shared" ca="1" si="194"/>
        <v>0.1273441465286092</v>
      </c>
      <c r="N1425" s="101">
        <f t="shared" ca="1" si="201"/>
        <v>80.534771779766444</v>
      </c>
      <c r="O1425" s="101">
        <f t="shared" ca="1" si="195"/>
        <v>0.41203016529776715</v>
      </c>
      <c r="Q1425" s="12">
        <f t="shared" ca="1" si="196"/>
        <v>5.6000000000000005</v>
      </c>
      <c r="R1425" s="101">
        <f t="shared" ca="1" si="197"/>
        <v>0.35029207205089241</v>
      </c>
      <c r="S1425" s="13"/>
      <c r="T1425" s="101">
        <f t="shared" ca="1" si="198"/>
        <v>0</v>
      </c>
      <c r="U1425" s="101">
        <f t="shared" ca="1" si="199"/>
        <v>0.28859897746745033</v>
      </c>
      <c r="V1425" s="101">
        <f t="shared" ca="1" si="200"/>
        <v>-158.89439693594252</v>
      </c>
    </row>
    <row r="1426" spans="2:22" x14ac:dyDescent="0.3">
      <c r="B1426" s="13">
        <v>2023</v>
      </c>
      <c r="C1426" s="13">
        <v>2</v>
      </c>
      <c r="D1426" s="13">
        <v>26</v>
      </c>
      <c r="E1426" s="83" t="s">
        <v>156</v>
      </c>
      <c r="F1426" s="13">
        <v>1</v>
      </c>
      <c r="G1426" s="13">
        <v>19</v>
      </c>
      <c r="H1426" s="13" t="s">
        <v>71</v>
      </c>
      <c r="I1426" s="13" t="s">
        <v>54</v>
      </c>
      <c r="J1426" s="13"/>
      <c r="K1426" s="13" t="s">
        <v>28</v>
      </c>
      <c r="L1426" s="12">
        <f t="shared" ca="1" si="193"/>
        <v>1.6651512521156957</v>
      </c>
      <c r="M1426" s="101">
        <f t="shared" ca="1" si="194"/>
        <v>0.14505132557179826</v>
      </c>
      <c r="N1426" s="101">
        <f t="shared" ca="1" si="201"/>
        <v>80.863500389454956</v>
      </c>
      <c r="O1426" s="101">
        <f t="shared" ca="1" si="195"/>
        <v>0.46932288040880882</v>
      </c>
      <c r="Q1426" s="12">
        <f t="shared" ca="1" si="196"/>
        <v>0</v>
      </c>
      <c r="R1426" s="101">
        <f t="shared" ca="1" si="197"/>
        <v>0</v>
      </c>
      <c r="S1426" s="13"/>
      <c r="T1426" s="101">
        <f t="shared" ca="1" si="198"/>
        <v>0.14505132557179826</v>
      </c>
      <c r="U1426" s="101">
        <f t="shared" ca="1" si="199"/>
        <v>0.32872860968850692</v>
      </c>
      <c r="V1426" s="101">
        <f t="shared" ca="1" si="200"/>
        <v>-158.42061700068223</v>
      </c>
    </row>
    <row r="1427" spans="2:22" x14ac:dyDescent="0.3">
      <c r="B1427" s="13">
        <v>2023</v>
      </c>
      <c r="C1427" s="13">
        <v>2</v>
      </c>
      <c r="D1427" s="13">
        <v>26</v>
      </c>
      <c r="E1427" s="83" t="s">
        <v>156</v>
      </c>
      <c r="F1427" s="13">
        <v>1</v>
      </c>
      <c r="G1427" s="13">
        <v>20</v>
      </c>
      <c r="H1427" s="13" t="s">
        <v>69</v>
      </c>
      <c r="I1427" s="13" t="s">
        <v>54</v>
      </c>
      <c r="J1427" s="13"/>
      <c r="K1427" s="13" t="s">
        <v>28</v>
      </c>
      <c r="L1427" s="12">
        <f t="shared" ca="1" si="193"/>
        <v>1.6107192822498664</v>
      </c>
      <c r="M1427" s="101">
        <f t="shared" ca="1" si="194"/>
        <v>8.4836584596100467E-2</v>
      </c>
      <c r="N1427" s="101">
        <f t="shared" ca="1" si="201"/>
        <v>80.863500389454956</v>
      </c>
      <c r="O1427" s="101">
        <f t="shared" ca="1" si="195"/>
        <v>0.17379661055476059</v>
      </c>
      <c r="Q1427" s="12">
        <f t="shared" ca="1" si="196"/>
        <v>0</v>
      </c>
      <c r="R1427" s="101">
        <f t="shared" ca="1" si="197"/>
        <v>0</v>
      </c>
      <c r="S1427" s="13"/>
      <c r="T1427" s="101">
        <f t="shared" ca="1" si="198"/>
        <v>8.4836584596100467E-2</v>
      </c>
      <c r="U1427" s="101">
        <f t="shared" si="199"/>
        <v>0</v>
      </c>
      <c r="V1427" s="101">
        <f t="shared" ca="1" si="200"/>
        <v>-158.33578041608612</v>
      </c>
    </row>
    <row r="1428" spans="2:22" x14ac:dyDescent="0.3">
      <c r="B1428" s="13">
        <v>2023</v>
      </c>
      <c r="C1428" s="13">
        <v>2</v>
      </c>
      <c r="D1428" s="13">
        <v>26</v>
      </c>
      <c r="E1428" s="83" t="s">
        <v>156</v>
      </c>
      <c r="F1428" s="13">
        <v>1</v>
      </c>
      <c r="G1428" s="13">
        <v>21</v>
      </c>
      <c r="H1428" s="13" t="s">
        <v>69</v>
      </c>
      <c r="I1428" s="13" t="s">
        <v>54</v>
      </c>
      <c r="J1428" s="13"/>
      <c r="K1428" s="13" t="s">
        <v>28</v>
      </c>
      <c r="L1428" s="12">
        <f t="shared" ca="1" si="193"/>
        <v>1.4978837839741406</v>
      </c>
      <c r="M1428" s="101">
        <f t="shared" ca="1" si="194"/>
        <v>7.8893538901917984E-2</v>
      </c>
      <c r="N1428" s="101">
        <f t="shared" ca="1" si="201"/>
        <v>80.863500389454956</v>
      </c>
      <c r="O1428" s="101">
        <f t="shared" ca="1" si="195"/>
        <v>0.16162166029080977</v>
      </c>
      <c r="Q1428" s="12">
        <f t="shared" ca="1" si="196"/>
        <v>0</v>
      </c>
      <c r="R1428" s="101">
        <f t="shared" ca="1" si="197"/>
        <v>0</v>
      </c>
      <c r="S1428" s="13"/>
      <c r="T1428" s="101">
        <f t="shared" ca="1" si="198"/>
        <v>7.8893538901917984E-2</v>
      </c>
      <c r="U1428" s="101">
        <f t="shared" si="199"/>
        <v>0</v>
      </c>
      <c r="V1428" s="101">
        <f t="shared" ca="1" si="200"/>
        <v>-158.2568868771842</v>
      </c>
    </row>
    <row r="1429" spans="2:22" x14ac:dyDescent="0.3">
      <c r="B1429" s="13">
        <v>2023</v>
      </c>
      <c r="C1429" s="13">
        <v>2</v>
      </c>
      <c r="D1429" s="13">
        <v>26</v>
      </c>
      <c r="E1429" s="83" t="s">
        <v>156</v>
      </c>
      <c r="F1429" s="13">
        <v>1</v>
      </c>
      <c r="G1429" s="13">
        <v>22</v>
      </c>
      <c r="H1429" s="13" t="s">
        <v>69</v>
      </c>
      <c r="I1429" s="13" t="s">
        <v>54</v>
      </c>
      <c r="J1429" s="13"/>
      <c r="K1429" s="13" t="s">
        <v>28</v>
      </c>
      <c r="L1429" s="12">
        <f t="shared" ca="1" si="193"/>
        <v>1.1680613911219879</v>
      </c>
      <c r="M1429" s="101">
        <f t="shared" ca="1" si="194"/>
        <v>6.1521793470395103E-2</v>
      </c>
      <c r="N1429" s="101">
        <f t="shared" ca="1" si="201"/>
        <v>80.863500389454956</v>
      </c>
      <c r="O1429" s="101">
        <f t="shared" ca="1" si="195"/>
        <v>0.12603382410206249</v>
      </c>
      <c r="Q1429" s="12">
        <f t="shared" ca="1" si="196"/>
        <v>0</v>
      </c>
      <c r="R1429" s="101">
        <f t="shared" ca="1" si="197"/>
        <v>0</v>
      </c>
      <c r="S1429" s="13"/>
      <c r="T1429" s="101">
        <f t="shared" ca="1" si="198"/>
        <v>6.1521793470395103E-2</v>
      </c>
      <c r="U1429" s="101">
        <f t="shared" si="199"/>
        <v>0</v>
      </c>
      <c r="V1429" s="101">
        <f t="shared" ca="1" si="200"/>
        <v>-158.1953650837138</v>
      </c>
    </row>
    <row r="1430" spans="2:22" x14ac:dyDescent="0.3">
      <c r="B1430" s="13">
        <v>2023</v>
      </c>
      <c r="C1430" s="13">
        <v>2</v>
      </c>
      <c r="D1430" s="13">
        <v>26</v>
      </c>
      <c r="E1430" s="83" t="s">
        <v>156</v>
      </c>
      <c r="F1430" s="13">
        <v>1</v>
      </c>
      <c r="G1430" s="13">
        <v>23</v>
      </c>
      <c r="H1430" s="13" t="s">
        <v>69</v>
      </c>
      <c r="I1430" s="13" t="s">
        <v>54</v>
      </c>
      <c r="J1430" s="13"/>
      <c r="K1430" s="13" t="s">
        <v>28</v>
      </c>
      <c r="L1430" s="12">
        <f t="shared" ca="1" si="193"/>
        <v>0.98238088220822473</v>
      </c>
      <c r="M1430" s="101">
        <f t="shared" ca="1" si="194"/>
        <v>5.1742001065907199E-2</v>
      </c>
      <c r="N1430" s="101">
        <f t="shared" ca="1" si="201"/>
        <v>80.863500389454956</v>
      </c>
      <c r="O1430" s="101">
        <f t="shared" ca="1" si="195"/>
        <v>0.10599889719026745</v>
      </c>
      <c r="Q1430" s="12">
        <f t="shared" ca="1" si="196"/>
        <v>0</v>
      </c>
      <c r="R1430" s="101">
        <f t="shared" ca="1" si="197"/>
        <v>0</v>
      </c>
      <c r="S1430" s="13"/>
      <c r="T1430" s="101">
        <f t="shared" ca="1" si="198"/>
        <v>5.1742001065907199E-2</v>
      </c>
      <c r="U1430" s="101">
        <f t="shared" si="199"/>
        <v>0</v>
      </c>
      <c r="V1430" s="101">
        <f t="shared" ca="1" si="200"/>
        <v>-158.14362308264788</v>
      </c>
    </row>
    <row r="1431" spans="2:22" x14ac:dyDescent="0.3">
      <c r="B1431" s="13">
        <v>2023</v>
      </c>
      <c r="C1431" s="13">
        <v>2</v>
      </c>
      <c r="D1431" s="13">
        <v>27</v>
      </c>
      <c r="E1431" s="83" t="s">
        <v>157</v>
      </c>
      <c r="F1431" s="13">
        <v>2</v>
      </c>
      <c r="G1431" s="13">
        <v>0</v>
      </c>
      <c r="H1431" s="13" t="s">
        <v>69</v>
      </c>
      <c r="I1431" s="13" t="s">
        <v>54</v>
      </c>
      <c r="J1431" s="13"/>
      <c r="K1431" s="13" t="s">
        <v>27</v>
      </c>
      <c r="L1431" s="12">
        <f t="shared" ca="1" si="193"/>
        <v>1.835409213101638</v>
      </c>
      <c r="M1431" s="101">
        <f t="shared" ca="1" si="194"/>
        <v>9.6671003254063276E-2</v>
      </c>
      <c r="N1431" s="101">
        <f t="shared" ca="1" si="201"/>
        <v>80.863500389454956</v>
      </c>
      <c r="O1431" s="101">
        <f t="shared" ca="1" si="195"/>
        <v>0.19804065409366672</v>
      </c>
      <c r="Q1431" s="12">
        <f t="shared" ca="1" si="196"/>
        <v>0</v>
      </c>
      <c r="R1431" s="101">
        <f t="shared" ca="1" si="197"/>
        <v>0</v>
      </c>
      <c r="S1431" s="13"/>
      <c r="T1431" s="101">
        <f t="shared" ca="1" si="198"/>
        <v>9.6671003254063276E-2</v>
      </c>
      <c r="U1431" s="101">
        <f t="shared" si="199"/>
        <v>0</v>
      </c>
      <c r="V1431" s="101">
        <f t="shared" ca="1" si="200"/>
        <v>-158.0469520793938</v>
      </c>
    </row>
    <row r="1432" spans="2:22" x14ac:dyDescent="0.3">
      <c r="B1432" s="13">
        <v>2023</v>
      </c>
      <c r="C1432" s="13">
        <v>2</v>
      </c>
      <c r="D1432" s="13">
        <v>27</v>
      </c>
      <c r="E1432" s="83" t="s">
        <v>157</v>
      </c>
      <c r="F1432" s="13">
        <v>2</v>
      </c>
      <c r="G1432" s="13">
        <v>1</v>
      </c>
      <c r="H1432" s="13" t="s">
        <v>69</v>
      </c>
      <c r="I1432" s="13" t="s">
        <v>54</v>
      </c>
      <c r="J1432" s="13"/>
      <c r="K1432" s="13" t="s">
        <v>27</v>
      </c>
      <c r="L1432" s="12">
        <f t="shared" ca="1" si="193"/>
        <v>0.93394692719529782</v>
      </c>
      <c r="M1432" s="101">
        <f t="shared" ca="1" si="194"/>
        <v>4.9190984655376337E-2</v>
      </c>
      <c r="N1432" s="101">
        <f t="shared" ca="1" si="201"/>
        <v>80.863500389454956</v>
      </c>
      <c r="O1432" s="101">
        <f t="shared" ca="1" si="195"/>
        <v>0.10077287344437263</v>
      </c>
      <c r="Q1432" s="12">
        <f t="shared" ca="1" si="196"/>
        <v>0</v>
      </c>
      <c r="R1432" s="101">
        <f t="shared" ca="1" si="197"/>
        <v>0</v>
      </c>
      <c r="S1432" s="13"/>
      <c r="T1432" s="101">
        <f t="shared" ca="1" si="198"/>
        <v>4.9190984655376337E-2</v>
      </c>
      <c r="U1432" s="101">
        <f t="shared" si="199"/>
        <v>0</v>
      </c>
      <c r="V1432" s="101">
        <f t="shared" ca="1" si="200"/>
        <v>-157.99776109473842</v>
      </c>
    </row>
    <row r="1433" spans="2:22" x14ac:dyDescent="0.3">
      <c r="B1433" s="13">
        <v>2023</v>
      </c>
      <c r="C1433" s="13">
        <v>2</v>
      </c>
      <c r="D1433" s="13">
        <v>27</v>
      </c>
      <c r="E1433" s="83" t="s">
        <v>157</v>
      </c>
      <c r="F1433" s="13">
        <v>2</v>
      </c>
      <c r="G1433" s="13">
        <v>2</v>
      </c>
      <c r="H1433" s="13" t="s">
        <v>69</v>
      </c>
      <c r="I1433" s="13" t="s">
        <v>54</v>
      </c>
      <c r="J1433" s="13"/>
      <c r="K1433" s="13" t="s">
        <v>27</v>
      </c>
      <c r="L1433" s="12">
        <f t="shared" ca="1" si="193"/>
        <v>0.99194831131130701</v>
      </c>
      <c r="M1433" s="101">
        <f t="shared" ca="1" si="194"/>
        <v>5.2245917556766538E-2</v>
      </c>
      <c r="N1433" s="101">
        <f t="shared" ca="1" si="201"/>
        <v>80.863500389454956</v>
      </c>
      <c r="O1433" s="101">
        <f t="shared" ca="1" si="195"/>
        <v>0.10703122279049002</v>
      </c>
      <c r="Q1433" s="12">
        <f t="shared" ca="1" si="196"/>
        <v>0</v>
      </c>
      <c r="R1433" s="101">
        <f t="shared" ca="1" si="197"/>
        <v>0</v>
      </c>
      <c r="S1433" s="13"/>
      <c r="T1433" s="101">
        <f t="shared" ca="1" si="198"/>
        <v>5.2245917556766538E-2</v>
      </c>
      <c r="U1433" s="101">
        <f t="shared" si="199"/>
        <v>0</v>
      </c>
      <c r="V1433" s="101">
        <f t="shared" ca="1" si="200"/>
        <v>-157.94551517718165</v>
      </c>
    </row>
    <row r="1434" spans="2:22" x14ac:dyDescent="0.3">
      <c r="B1434" s="13">
        <v>2023</v>
      </c>
      <c r="C1434" s="13">
        <v>2</v>
      </c>
      <c r="D1434" s="13">
        <v>27</v>
      </c>
      <c r="E1434" s="83" t="s">
        <v>157</v>
      </c>
      <c r="F1434" s="13">
        <v>2</v>
      </c>
      <c r="G1434" s="13">
        <v>3</v>
      </c>
      <c r="H1434" s="13" t="s">
        <v>69</v>
      </c>
      <c r="I1434" s="13" t="s">
        <v>54</v>
      </c>
      <c r="J1434" s="13"/>
      <c r="K1434" s="13" t="s">
        <v>27</v>
      </c>
      <c r="L1434" s="12">
        <f t="shared" ca="1" si="193"/>
        <v>0.90061370326838319</v>
      </c>
      <c r="M1434" s="101">
        <f t="shared" ca="1" si="194"/>
        <v>4.7435323751145744E-2</v>
      </c>
      <c r="N1434" s="101">
        <f t="shared" ca="1" si="201"/>
        <v>80.863500389454956</v>
      </c>
      <c r="O1434" s="101">
        <f t="shared" ca="1" si="195"/>
        <v>9.7176218582658541E-2</v>
      </c>
      <c r="Q1434" s="12">
        <f t="shared" ca="1" si="196"/>
        <v>0</v>
      </c>
      <c r="R1434" s="101">
        <f t="shared" ca="1" si="197"/>
        <v>0</v>
      </c>
      <c r="S1434" s="13"/>
      <c r="T1434" s="101">
        <f t="shared" ca="1" si="198"/>
        <v>4.7435323751145744E-2</v>
      </c>
      <c r="U1434" s="101">
        <f t="shared" si="199"/>
        <v>0</v>
      </c>
      <c r="V1434" s="101">
        <f t="shared" ca="1" si="200"/>
        <v>-157.89807985343049</v>
      </c>
    </row>
    <row r="1435" spans="2:22" x14ac:dyDescent="0.3">
      <c r="B1435" s="13">
        <v>2023</v>
      </c>
      <c r="C1435" s="13">
        <v>2</v>
      </c>
      <c r="D1435" s="13">
        <v>27</v>
      </c>
      <c r="E1435" s="83" t="s">
        <v>157</v>
      </c>
      <c r="F1435" s="13">
        <v>2</v>
      </c>
      <c r="G1435" s="13">
        <v>4</v>
      </c>
      <c r="H1435" s="13" t="s">
        <v>69</v>
      </c>
      <c r="I1435" s="13" t="s">
        <v>54</v>
      </c>
      <c r="J1435" s="13"/>
      <c r="K1435" s="13" t="s">
        <v>27</v>
      </c>
      <c r="L1435" s="12">
        <f t="shared" ca="1" si="193"/>
        <v>0.85729253634203373</v>
      </c>
      <c r="M1435" s="101">
        <f t="shared" ca="1" si="194"/>
        <v>4.5153597889134915E-2</v>
      </c>
      <c r="N1435" s="101">
        <f t="shared" ca="1" si="201"/>
        <v>80.863500389454956</v>
      </c>
      <c r="O1435" s="101">
        <f t="shared" ca="1" si="195"/>
        <v>9.2501864671305431E-2</v>
      </c>
      <c r="Q1435" s="12">
        <f t="shared" ca="1" si="196"/>
        <v>0</v>
      </c>
      <c r="R1435" s="101">
        <f t="shared" ca="1" si="197"/>
        <v>0</v>
      </c>
      <c r="S1435" s="13"/>
      <c r="T1435" s="101">
        <f t="shared" ca="1" si="198"/>
        <v>4.5153597889134915E-2</v>
      </c>
      <c r="U1435" s="101">
        <f t="shared" si="199"/>
        <v>0</v>
      </c>
      <c r="V1435" s="101">
        <f t="shared" ca="1" si="200"/>
        <v>-157.85292625554135</v>
      </c>
    </row>
    <row r="1436" spans="2:22" x14ac:dyDescent="0.3">
      <c r="B1436" s="13">
        <v>2023</v>
      </c>
      <c r="C1436" s="13">
        <v>2</v>
      </c>
      <c r="D1436" s="13">
        <v>27</v>
      </c>
      <c r="E1436" s="83" t="s">
        <v>157</v>
      </c>
      <c r="F1436" s="13">
        <v>2</v>
      </c>
      <c r="G1436" s="13">
        <v>5</v>
      </c>
      <c r="H1436" s="13" t="s">
        <v>69</v>
      </c>
      <c r="I1436" s="13" t="s">
        <v>54</v>
      </c>
      <c r="J1436" s="13"/>
      <c r="K1436" s="13" t="s">
        <v>27</v>
      </c>
      <c r="L1436" s="12">
        <f t="shared" ca="1" si="193"/>
        <v>0.86442415970392117</v>
      </c>
      <c r="M1436" s="101">
        <f t="shared" ca="1" si="194"/>
        <v>4.5529220491605529E-2</v>
      </c>
      <c r="N1436" s="101">
        <f t="shared" ca="1" si="201"/>
        <v>80.863500389454956</v>
      </c>
      <c r="O1436" s="101">
        <f t="shared" ca="1" si="195"/>
        <v>9.3271366832053088E-2</v>
      </c>
      <c r="Q1436" s="12">
        <f t="shared" ca="1" si="196"/>
        <v>0</v>
      </c>
      <c r="R1436" s="101">
        <f t="shared" ca="1" si="197"/>
        <v>0</v>
      </c>
      <c r="S1436" s="13"/>
      <c r="T1436" s="101">
        <f t="shared" ca="1" si="198"/>
        <v>4.5529220491605529E-2</v>
      </c>
      <c r="U1436" s="101">
        <f t="shared" si="199"/>
        <v>0</v>
      </c>
      <c r="V1436" s="101">
        <f t="shared" ca="1" si="200"/>
        <v>-157.80739703504975</v>
      </c>
    </row>
    <row r="1437" spans="2:22" x14ac:dyDescent="0.3">
      <c r="B1437" s="13">
        <v>2023</v>
      </c>
      <c r="C1437" s="13">
        <v>2</v>
      </c>
      <c r="D1437" s="13">
        <v>27</v>
      </c>
      <c r="E1437" s="83" t="s">
        <v>157</v>
      </c>
      <c r="F1437" s="13">
        <v>2</v>
      </c>
      <c r="G1437" s="13">
        <v>6</v>
      </c>
      <c r="H1437" s="13" t="s">
        <v>69</v>
      </c>
      <c r="I1437" s="13" t="s">
        <v>54</v>
      </c>
      <c r="J1437" s="13"/>
      <c r="K1437" s="13" t="s">
        <v>27</v>
      </c>
      <c r="L1437" s="12">
        <f t="shared" ca="1" si="193"/>
        <v>0.97113826539798553</v>
      </c>
      <c r="M1437" s="101">
        <f t="shared" ca="1" si="194"/>
        <v>5.1149852438511903E-2</v>
      </c>
      <c r="N1437" s="101">
        <f t="shared" ca="1" si="201"/>
        <v>80.863500389454956</v>
      </c>
      <c r="O1437" s="101">
        <f t="shared" ca="1" si="195"/>
        <v>0.10478581883644264</v>
      </c>
      <c r="Q1437" s="12">
        <f t="shared" ca="1" si="196"/>
        <v>0</v>
      </c>
      <c r="R1437" s="101">
        <f t="shared" ca="1" si="197"/>
        <v>0</v>
      </c>
      <c r="S1437" s="13"/>
      <c r="T1437" s="101">
        <f t="shared" ca="1" si="198"/>
        <v>5.1149852438511903E-2</v>
      </c>
      <c r="U1437" s="101">
        <f t="shared" si="199"/>
        <v>0</v>
      </c>
      <c r="V1437" s="101">
        <f t="shared" ca="1" si="200"/>
        <v>-157.75624718261125</v>
      </c>
    </row>
    <row r="1438" spans="2:22" x14ac:dyDescent="0.3">
      <c r="B1438" s="13">
        <v>2023</v>
      </c>
      <c r="C1438" s="13">
        <v>2</v>
      </c>
      <c r="D1438" s="13">
        <v>27</v>
      </c>
      <c r="E1438" s="83" t="s">
        <v>157</v>
      </c>
      <c r="F1438" s="13">
        <v>2</v>
      </c>
      <c r="G1438" s="13">
        <v>7</v>
      </c>
      <c r="H1438" s="13" t="s">
        <v>69</v>
      </c>
      <c r="I1438" s="13" t="s">
        <v>54</v>
      </c>
      <c r="J1438" s="13"/>
      <c r="K1438" s="13" t="s">
        <v>27</v>
      </c>
      <c r="L1438" s="12">
        <f t="shared" ca="1" si="193"/>
        <v>0.74131040830360206</v>
      </c>
      <c r="M1438" s="101">
        <f t="shared" ca="1" si="194"/>
        <v>3.9044819205350724E-2</v>
      </c>
      <c r="N1438" s="101">
        <f t="shared" ca="1" si="201"/>
        <v>80.863500389454956</v>
      </c>
      <c r="O1438" s="101">
        <f t="shared" ca="1" si="195"/>
        <v>7.9987393055958658E-2</v>
      </c>
      <c r="Q1438" s="12">
        <f t="shared" ca="1" si="196"/>
        <v>5.6000000000000005</v>
      </c>
      <c r="R1438" s="101">
        <f t="shared" ca="1" si="197"/>
        <v>0.41128807393710015</v>
      </c>
      <c r="S1438" s="13"/>
      <c r="T1438" s="101">
        <f t="shared" ca="1" si="198"/>
        <v>0</v>
      </c>
      <c r="U1438" s="101">
        <f t="shared" si="199"/>
        <v>0</v>
      </c>
      <c r="V1438" s="101">
        <f t="shared" ca="1" si="200"/>
        <v>-158.57882333048545</v>
      </c>
    </row>
    <row r="1439" spans="2:22" x14ac:dyDescent="0.3">
      <c r="B1439" s="13">
        <v>2023</v>
      </c>
      <c r="C1439" s="13">
        <v>2</v>
      </c>
      <c r="D1439" s="13">
        <v>27</v>
      </c>
      <c r="E1439" s="83" t="s">
        <v>157</v>
      </c>
      <c r="F1439" s="13">
        <v>2</v>
      </c>
      <c r="G1439" s="13">
        <v>8</v>
      </c>
      <c r="H1439" s="13" t="s">
        <v>69</v>
      </c>
      <c r="I1439" s="13" t="s">
        <v>54</v>
      </c>
      <c r="J1439" s="13"/>
      <c r="K1439" s="13" t="s">
        <v>27</v>
      </c>
      <c r="L1439" s="12">
        <f t="shared" ca="1" si="193"/>
        <v>1.3940327643979809</v>
      </c>
      <c r="M1439" s="101">
        <f t="shared" ca="1" si="194"/>
        <v>7.3423705700841654E-2</v>
      </c>
      <c r="N1439" s="101">
        <f t="shared" ca="1" si="201"/>
        <v>80.863500389454956</v>
      </c>
      <c r="O1439" s="101">
        <f t="shared" ca="1" si="195"/>
        <v>0.15041613527854214</v>
      </c>
      <c r="Q1439" s="12">
        <f t="shared" ca="1" si="196"/>
        <v>2.2946719918860627</v>
      </c>
      <c r="R1439" s="101">
        <f t="shared" ca="1" si="197"/>
        <v>7.6239110606866139E-2</v>
      </c>
      <c r="S1439" s="13"/>
      <c r="T1439" s="101">
        <f t="shared" ca="1" si="198"/>
        <v>0</v>
      </c>
      <c r="U1439" s="101">
        <f t="shared" si="199"/>
        <v>0</v>
      </c>
      <c r="V1439" s="101">
        <f t="shared" ca="1" si="200"/>
        <v>-158.7313015516992</v>
      </c>
    </row>
    <row r="1440" spans="2:22" x14ac:dyDescent="0.3">
      <c r="B1440" s="13">
        <v>2023</v>
      </c>
      <c r="C1440" s="13">
        <v>2</v>
      </c>
      <c r="D1440" s="13">
        <v>27</v>
      </c>
      <c r="E1440" s="83" t="s">
        <v>157</v>
      </c>
      <c r="F1440" s="13">
        <v>2</v>
      </c>
      <c r="G1440" s="13">
        <v>9</v>
      </c>
      <c r="H1440" s="13" t="s">
        <v>69</v>
      </c>
      <c r="I1440" s="13" t="s">
        <v>54</v>
      </c>
      <c r="J1440" s="13"/>
      <c r="K1440" s="13" t="s">
        <v>27</v>
      </c>
      <c r="L1440" s="12">
        <f t="shared" ca="1" si="193"/>
        <v>1.2529434596303095</v>
      </c>
      <c r="M1440" s="101">
        <f t="shared" ca="1" si="194"/>
        <v>6.59925320187284E-2</v>
      </c>
      <c r="N1440" s="101">
        <f t="shared" ca="1" si="201"/>
        <v>80.863500389454956</v>
      </c>
      <c r="O1440" s="101">
        <f t="shared" ca="1" si="195"/>
        <v>0.1351925992941104</v>
      </c>
      <c r="Q1440" s="12">
        <f t="shared" ca="1" si="196"/>
        <v>5.3163498256722699</v>
      </c>
      <c r="R1440" s="101">
        <f t="shared" ca="1" si="197"/>
        <v>0.34396734888545194</v>
      </c>
      <c r="S1440" s="13"/>
      <c r="T1440" s="101">
        <f t="shared" ca="1" si="198"/>
        <v>0</v>
      </c>
      <c r="U1440" s="101">
        <f t="shared" si="199"/>
        <v>0</v>
      </c>
      <c r="V1440" s="101">
        <f t="shared" ca="1" si="200"/>
        <v>-159.41923624947012</v>
      </c>
    </row>
    <row r="1441" spans="2:22" x14ac:dyDescent="0.3">
      <c r="B1441" s="13">
        <v>2023</v>
      </c>
      <c r="C1441" s="13">
        <v>2</v>
      </c>
      <c r="D1441" s="13">
        <v>27</v>
      </c>
      <c r="E1441" s="83" t="s">
        <v>157</v>
      </c>
      <c r="F1441" s="13">
        <v>2</v>
      </c>
      <c r="G1441" s="13">
        <v>10</v>
      </c>
      <c r="H1441" s="13" t="s">
        <v>70</v>
      </c>
      <c r="I1441" s="13" t="s">
        <v>54</v>
      </c>
      <c r="J1441" s="13"/>
      <c r="K1441" s="13" t="s">
        <v>27</v>
      </c>
      <c r="L1441" s="12">
        <f t="shared" ca="1" si="193"/>
        <v>1.5170863067186873</v>
      </c>
      <c r="M1441" s="101">
        <f t="shared" ca="1" si="194"/>
        <v>4.8030952470713643E-2</v>
      </c>
      <c r="N1441" s="101">
        <f t="shared" ca="1" si="201"/>
        <v>80.863500389454956</v>
      </c>
      <c r="O1441" s="101">
        <f t="shared" ca="1" si="195"/>
        <v>4.8030952470713643E-2</v>
      </c>
      <c r="Q1441" s="12">
        <f t="shared" ca="1" si="196"/>
        <v>1.3827842587524948</v>
      </c>
      <c r="R1441" s="101">
        <f t="shared" ca="1" si="197"/>
        <v>0</v>
      </c>
      <c r="S1441" s="13"/>
      <c r="T1441" s="101">
        <f t="shared" ca="1" si="198"/>
        <v>4.2520028386096543E-3</v>
      </c>
      <c r="U1441" s="101">
        <f t="shared" si="199"/>
        <v>0</v>
      </c>
      <c r="V1441" s="101">
        <f t="shared" ca="1" si="200"/>
        <v>-159.41498424663152</v>
      </c>
    </row>
    <row r="1442" spans="2:22" x14ac:dyDescent="0.3">
      <c r="B1442" s="13">
        <v>2023</v>
      </c>
      <c r="C1442" s="13">
        <v>2</v>
      </c>
      <c r="D1442" s="13">
        <v>27</v>
      </c>
      <c r="E1442" s="83" t="s">
        <v>157</v>
      </c>
      <c r="F1442" s="13">
        <v>2</v>
      </c>
      <c r="G1442" s="13">
        <v>11</v>
      </c>
      <c r="H1442" s="13" t="s">
        <v>70</v>
      </c>
      <c r="I1442" s="13" t="s">
        <v>54</v>
      </c>
      <c r="J1442" s="13"/>
      <c r="K1442" s="13" t="s">
        <v>27</v>
      </c>
      <c r="L1442" s="12">
        <f t="shared" ca="1" si="193"/>
        <v>1.1633760491240419</v>
      </c>
      <c r="M1442" s="101">
        <f t="shared" ca="1" si="194"/>
        <v>3.683248571526717E-2</v>
      </c>
      <c r="N1442" s="101">
        <f t="shared" ca="1" si="201"/>
        <v>80.863500389454956</v>
      </c>
      <c r="O1442" s="101">
        <f t="shared" ca="1" si="195"/>
        <v>3.683248571526717E-2</v>
      </c>
      <c r="Q1442" s="12">
        <f t="shared" ca="1" si="196"/>
        <v>4.6867736241515683</v>
      </c>
      <c r="R1442" s="101">
        <f t="shared" ca="1" si="197"/>
        <v>0.29825560472608009</v>
      </c>
      <c r="S1442" s="13"/>
      <c r="T1442" s="101">
        <f t="shared" ca="1" si="198"/>
        <v>0</v>
      </c>
      <c r="U1442" s="101">
        <f t="shared" si="199"/>
        <v>0</v>
      </c>
      <c r="V1442" s="101">
        <f t="shared" ca="1" si="200"/>
        <v>-160.01149545608368</v>
      </c>
    </row>
    <row r="1443" spans="2:22" x14ac:dyDescent="0.3">
      <c r="B1443" s="13">
        <v>2023</v>
      </c>
      <c r="C1443" s="13">
        <v>2</v>
      </c>
      <c r="D1443" s="13">
        <v>27</v>
      </c>
      <c r="E1443" s="83" t="s">
        <v>157</v>
      </c>
      <c r="F1443" s="13">
        <v>2</v>
      </c>
      <c r="G1443" s="13">
        <v>12</v>
      </c>
      <c r="H1443" s="13" t="s">
        <v>70</v>
      </c>
      <c r="I1443" s="13" t="s">
        <v>54</v>
      </c>
      <c r="J1443" s="13"/>
      <c r="K1443" s="13" t="s">
        <v>27</v>
      </c>
      <c r="L1443" s="12">
        <f t="shared" ca="1" si="193"/>
        <v>1.3280650679709725</v>
      </c>
      <c r="M1443" s="101">
        <f t="shared" ca="1" si="194"/>
        <v>4.2046540051960991E-2</v>
      </c>
      <c r="N1443" s="101">
        <f t="shared" ca="1" si="201"/>
        <v>80.863500389454956</v>
      </c>
      <c r="O1443" s="101">
        <f t="shared" ca="1" si="195"/>
        <v>4.2046540051960991E-2</v>
      </c>
      <c r="Q1443" s="12">
        <f t="shared" ca="1" si="196"/>
        <v>5.6000000000000005</v>
      </c>
      <c r="R1443" s="101">
        <f t="shared" ca="1" si="197"/>
        <v>0.36161929199625725</v>
      </c>
      <c r="S1443" s="13"/>
      <c r="T1443" s="101">
        <f t="shared" ca="1" si="198"/>
        <v>0</v>
      </c>
      <c r="U1443" s="101">
        <f t="shared" si="199"/>
        <v>0</v>
      </c>
      <c r="V1443" s="101">
        <f t="shared" ca="1" si="200"/>
        <v>-160.73473404007618</v>
      </c>
    </row>
    <row r="1444" spans="2:22" x14ac:dyDescent="0.3">
      <c r="B1444" s="13">
        <v>2023</v>
      </c>
      <c r="C1444" s="13">
        <v>2</v>
      </c>
      <c r="D1444" s="13">
        <v>27</v>
      </c>
      <c r="E1444" s="83" t="s">
        <v>157</v>
      </c>
      <c r="F1444" s="13">
        <v>2</v>
      </c>
      <c r="G1444" s="13">
        <v>13</v>
      </c>
      <c r="H1444" s="13" t="s">
        <v>70</v>
      </c>
      <c r="I1444" s="13" t="s">
        <v>54</v>
      </c>
      <c r="J1444" s="13"/>
      <c r="K1444" s="13" t="s">
        <v>27</v>
      </c>
      <c r="L1444" s="12">
        <f t="shared" ca="1" si="193"/>
        <v>1.2102934455459515</v>
      </c>
      <c r="M1444" s="101">
        <f t="shared" ca="1" si="194"/>
        <v>3.8317890485984829E-2</v>
      </c>
      <c r="N1444" s="101">
        <f t="shared" ca="1" si="201"/>
        <v>80.863500389454956</v>
      </c>
      <c r="O1444" s="101">
        <f t="shared" ca="1" si="195"/>
        <v>3.8317890485984829E-2</v>
      </c>
      <c r="Q1444" s="12">
        <f t="shared" ca="1" si="196"/>
        <v>5.6000000000000005</v>
      </c>
      <c r="R1444" s="101">
        <f t="shared" ca="1" si="197"/>
        <v>0.37158865983453526</v>
      </c>
      <c r="S1444" s="13"/>
      <c r="T1444" s="101">
        <f t="shared" ca="1" si="198"/>
        <v>0</v>
      </c>
      <c r="U1444" s="101">
        <f t="shared" si="199"/>
        <v>0</v>
      </c>
      <c r="V1444" s="101">
        <f t="shared" ca="1" si="200"/>
        <v>-161.47791135974526</v>
      </c>
    </row>
    <row r="1445" spans="2:22" x14ac:dyDescent="0.3">
      <c r="B1445" s="13">
        <v>2023</v>
      </c>
      <c r="C1445" s="13">
        <v>2</v>
      </c>
      <c r="D1445" s="13">
        <v>27</v>
      </c>
      <c r="E1445" s="83" t="s">
        <v>157</v>
      </c>
      <c r="F1445" s="13">
        <v>2</v>
      </c>
      <c r="G1445" s="13">
        <v>14</v>
      </c>
      <c r="H1445" s="13" t="s">
        <v>70</v>
      </c>
      <c r="I1445" s="13" t="s">
        <v>54</v>
      </c>
      <c r="J1445" s="13"/>
      <c r="K1445" s="13" t="s">
        <v>27</v>
      </c>
      <c r="L1445" s="12">
        <f t="shared" ca="1" si="193"/>
        <v>1.2735340880616073</v>
      </c>
      <c r="M1445" s="101">
        <f t="shared" ca="1" si="194"/>
        <v>4.0320089228030487E-2</v>
      </c>
      <c r="N1445" s="101">
        <f t="shared" ca="1" si="201"/>
        <v>80.863500389454956</v>
      </c>
      <c r="O1445" s="101">
        <f t="shared" ca="1" si="195"/>
        <v>4.0320089228030487E-2</v>
      </c>
      <c r="Q1445" s="12">
        <f t="shared" ca="1" si="196"/>
        <v>5.6000000000000005</v>
      </c>
      <c r="R1445" s="101">
        <f t="shared" ca="1" si="197"/>
        <v>0.36623533944558501</v>
      </c>
      <c r="S1445" s="13"/>
      <c r="T1445" s="101">
        <f t="shared" ca="1" si="198"/>
        <v>0</v>
      </c>
      <c r="U1445" s="101">
        <f t="shared" si="199"/>
        <v>0</v>
      </c>
      <c r="V1445" s="101">
        <f t="shared" ca="1" si="200"/>
        <v>-162.21038203863642</v>
      </c>
    </row>
    <row r="1446" spans="2:22" x14ac:dyDescent="0.3">
      <c r="B1446" s="13">
        <v>2023</v>
      </c>
      <c r="C1446" s="13">
        <v>2</v>
      </c>
      <c r="D1446" s="13">
        <v>27</v>
      </c>
      <c r="E1446" s="83" t="s">
        <v>157</v>
      </c>
      <c r="F1446" s="13">
        <v>2</v>
      </c>
      <c r="G1446" s="13">
        <v>15</v>
      </c>
      <c r="H1446" s="13" t="s">
        <v>70</v>
      </c>
      <c r="I1446" s="13" t="s">
        <v>54</v>
      </c>
      <c r="J1446" s="13"/>
      <c r="K1446" s="13" t="s">
        <v>27</v>
      </c>
      <c r="L1446" s="12">
        <f t="shared" ca="1" si="193"/>
        <v>1.0165039480078304</v>
      </c>
      <c r="M1446" s="101">
        <f t="shared" ca="1" si="194"/>
        <v>3.2182514993927908E-2</v>
      </c>
      <c r="N1446" s="101">
        <f t="shared" ca="1" si="201"/>
        <v>80.863500389454956</v>
      </c>
      <c r="O1446" s="101">
        <f t="shared" ca="1" si="195"/>
        <v>3.2182514993927908E-2</v>
      </c>
      <c r="Q1446" s="12">
        <f t="shared" ca="1" si="196"/>
        <v>5.6000000000000005</v>
      </c>
      <c r="R1446" s="101">
        <f t="shared" ca="1" si="197"/>
        <v>0.38799294080113722</v>
      </c>
      <c r="S1446" s="13"/>
      <c r="T1446" s="101">
        <f t="shared" ca="1" si="198"/>
        <v>0</v>
      </c>
      <c r="U1446" s="101">
        <f t="shared" si="199"/>
        <v>0</v>
      </c>
      <c r="V1446" s="101">
        <f t="shared" ca="1" si="200"/>
        <v>-162.98636792023868</v>
      </c>
    </row>
    <row r="1447" spans="2:22" x14ac:dyDescent="0.3">
      <c r="B1447" s="13">
        <v>2023</v>
      </c>
      <c r="C1447" s="13">
        <v>2</v>
      </c>
      <c r="D1447" s="13">
        <v>27</v>
      </c>
      <c r="E1447" s="83" t="s">
        <v>157</v>
      </c>
      <c r="F1447" s="13">
        <v>2</v>
      </c>
      <c r="G1447" s="13">
        <v>16</v>
      </c>
      <c r="H1447" s="13" t="s">
        <v>71</v>
      </c>
      <c r="I1447" s="13" t="s">
        <v>54</v>
      </c>
      <c r="J1447" s="13"/>
      <c r="K1447" s="13" t="s">
        <v>27</v>
      </c>
      <c r="L1447" s="12">
        <f t="shared" ca="1" si="193"/>
        <v>1.4076587456802785</v>
      </c>
      <c r="M1447" s="101">
        <f t="shared" ca="1" si="194"/>
        <v>0.12262115333620907</v>
      </c>
      <c r="N1447" s="101">
        <f t="shared" ca="1" si="201"/>
        <v>81.141395686831331</v>
      </c>
      <c r="O1447" s="101">
        <f t="shared" ca="1" si="195"/>
        <v>0.39674861746998646</v>
      </c>
      <c r="Q1447" s="12">
        <f t="shared" ca="1" si="196"/>
        <v>5.6000000000000005</v>
      </c>
      <c r="R1447" s="101">
        <f t="shared" ca="1" si="197"/>
        <v>0.35488168717816443</v>
      </c>
      <c r="S1447" s="13"/>
      <c r="T1447" s="101">
        <f t="shared" ca="1" si="198"/>
        <v>0</v>
      </c>
      <c r="U1447" s="101">
        <f t="shared" ca="1" si="199"/>
        <v>0.27789529737638163</v>
      </c>
      <c r="V1447" s="101">
        <f t="shared" ca="1" si="200"/>
        <v>-163.41823599721863</v>
      </c>
    </row>
    <row r="1448" spans="2:22" x14ac:dyDescent="0.3">
      <c r="B1448" s="13">
        <v>2023</v>
      </c>
      <c r="C1448" s="13">
        <v>2</v>
      </c>
      <c r="D1448" s="13">
        <v>27</v>
      </c>
      <c r="E1448" s="83" t="s">
        <v>157</v>
      </c>
      <c r="F1448" s="13">
        <v>2</v>
      </c>
      <c r="G1448" s="13">
        <v>17</v>
      </c>
      <c r="H1448" s="13" t="s">
        <v>71</v>
      </c>
      <c r="I1448" s="13" t="s">
        <v>54</v>
      </c>
      <c r="J1448" s="13"/>
      <c r="K1448" s="13" t="s">
        <v>27</v>
      </c>
      <c r="L1448" s="12">
        <f t="shared" ca="1" si="193"/>
        <v>1.8261226010715803</v>
      </c>
      <c r="M1448" s="101">
        <f t="shared" ca="1" si="194"/>
        <v>0.15907353977934538</v>
      </c>
      <c r="N1448" s="101">
        <f t="shared" ca="1" si="201"/>
        <v>81.501902723659541</v>
      </c>
      <c r="O1448" s="101">
        <f t="shared" ca="1" si="195"/>
        <v>0.51469265511202489</v>
      </c>
      <c r="Q1448" s="12">
        <f t="shared" ca="1" si="196"/>
        <v>4.882187445738686</v>
      </c>
      <c r="R1448" s="101">
        <f t="shared" ca="1" si="197"/>
        <v>0.2586958891010705</v>
      </c>
      <c r="S1448" s="13"/>
      <c r="T1448" s="101">
        <f t="shared" ca="1" si="198"/>
        <v>0</v>
      </c>
      <c r="U1448" s="101">
        <f t="shared" ca="1" si="199"/>
        <v>0.3605070368282145</v>
      </c>
      <c r="V1448" s="101">
        <f t="shared" ca="1" si="200"/>
        <v>-163.57512073859255</v>
      </c>
    </row>
    <row r="1449" spans="2:22" x14ac:dyDescent="0.3">
      <c r="B1449" s="13">
        <v>2023</v>
      </c>
      <c r="C1449" s="13">
        <v>2</v>
      </c>
      <c r="D1449" s="13">
        <v>27</v>
      </c>
      <c r="E1449" s="83" t="s">
        <v>157</v>
      </c>
      <c r="F1449" s="13">
        <v>2</v>
      </c>
      <c r="G1449" s="13">
        <v>18</v>
      </c>
      <c r="H1449" s="13" t="s">
        <v>71</v>
      </c>
      <c r="I1449" s="13" t="s">
        <v>54</v>
      </c>
      <c r="J1449" s="13"/>
      <c r="K1449" s="13" t="s">
        <v>27</v>
      </c>
      <c r="L1449" s="12">
        <f t="shared" ca="1" si="193"/>
        <v>1.931897257912301</v>
      </c>
      <c r="M1449" s="101">
        <f t="shared" ca="1" si="194"/>
        <v>0.16828757013674056</v>
      </c>
      <c r="N1449" s="101">
        <f t="shared" ca="1" si="201"/>
        <v>81.883291440659065</v>
      </c>
      <c r="O1449" s="101">
        <f t="shared" ca="1" si="195"/>
        <v>0.544505242142582</v>
      </c>
      <c r="Q1449" s="12">
        <f t="shared" ca="1" si="196"/>
        <v>5.6000000000000005</v>
      </c>
      <c r="R1449" s="101">
        <f t="shared" ca="1" si="197"/>
        <v>0.31050489711772378</v>
      </c>
      <c r="S1449" s="13"/>
      <c r="T1449" s="101">
        <f t="shared" ca="1" si="198"/>
        <v>0</v>
      </c>
      <c r="U1449" s="101">
        <f t="shared" ca="1" si="199"/>
        <v>0.38138871699952015</v>
      </c>
      <c r="V1449" s="101">
        <f t="shared" ca="1" si="200"/>
        <v>-163.81474181582846</v>
      </c>
    </row>
    <row r="1450" spans="2:22" x14ac:dyDescent="0.3">
      <c r="B1450" s="13">
        <v>2023</v>
      </c>
      <c r="C1450" s="13">
        <v>2</v>
      </c>
      <c r="D1450" s="13">
        <v>27</v>
      </c>
      <c r="E1450" s="83" t="s">
        <v>157</v>
      </c>
      <c r="F1450" s="13">
        <v>2</v>
      </c>
      <c r="G1450" s="13">
        <v>19</v>
      </c>
      <c r="H1450" s="13" t="s">
        <v>71</v>
      </c>
      <c r="I1450" s="13" t="s">
        <v>54</v>
      </c>
      <c r="J1450" s="13"/>
      <c r="K1450" s="13" t="s">
        <v>27</v>
      </c>
      <c r="L1450" s="12">
        <f t="shared" ca="1" si="193"/>
        <v>1.6861798602926115</v>
      </c>
      <c r="M1450" s="101">
        <f t="shared" ca="1" si="194"/>
        <v>0.1468831276300894</v>
      </c>
      <c r="N1450" s="101">
        <f t="shared" ca="1" si="201"/>
        <v>82.216171448078498</v>
      </c>
      <c r="O1450" s="101">
        <f t="shared" ca="1" si="195"/>
        <v>0.47524979362347253</v>
      </c>
      <c r="Q1450" s="12">
        <f t="shared" ca="1" si="196"/>
        <v>0</v>
      </c>
      <c r="R1450" s="101">
        <f t="shared" ca="1" si="197"/>
        <v>0</v>
      </c>
      <c r="S1450" s="13"/>
      <c r="T1450" s="101">
        <f t="shared" ca="1" si="198"/>
        <v>0.1468831276300894</v>
      </c>
      <c r="U1450" s="101">
        <f t="shared" ca="1" si="199"/>
        <v>0.33288000741943308</v>
      </c>
      <c r="V1450" s="101">
        <f t="shared" ca="1" si="200"/>
        <v>-163.33497868077896</v>
      </c>
    </row>
    <row r="1451" spans="2:22" x14ac:dyDescent="0.3">
      <c r="B1451" s="13">
        <v>2023</v>
      </c>
      <c r="C1451" s="13">
        <v>2</v>
      </c>
      <c r="D1451" s="13">
        <v>27</v>
      </c>
      <c r="E1451" s="83" t="s">
        <v>157</v>
      </c>
      <c r="F1451" s="13">
        <v>2</v>
      </c>
      <c r="G1451" s="13">
        <v>20</v>
      </c>
      <c r="H1451" s="13" t="s">
        <v>69</v>
      </c>
      <c r="I1451" s="13" t="s">
        <v>54</v>
      </c>
      <c r="J1451" s="13"/>
      <c r="K1451" s="13" t="s">
        <v>27</v>
      </c>
      <c r="L1451" s="12">
        <f t="shared" ca="1" si="193"/>
        <v>2.0471687993773955</v>
      </c>
      <c r="M1451" s="101">
        <f t="shared" ca="1" si="194"/>
        <v>0.10782438066320742</v>
      </c>
      <c r="N1451" s="101">
        <f t="shared" ca="1" si="201"/>
        <v>82.216171448078498</v>
      </c>
      <c r="O1451" s="101">
        <f t="shared" ca="1" si="195"/>
        <v>0.22088951345282096</v>
      </c>
      <c r="Q1451" s="12">
        <f t="shared" ca="1" si="196"/>
        <v>0</v>
      </c>
      <c r="R1451" s="101">
        <f t="shared" ca="1" si="197"/>
        <v>0</v>
      </c>
      <c r="S1451" s="13"/>
      <c r="T1451" s="101">
        <f t="shared" ca="1" si="198"/>
        <v>0.10782438066320742</v>
      </c>
      <c r="U1451" s="101">
        <f t="shared" si="199"/>
        <v>0</v>
      </c>
      <c r="V1451" s="101">
        <f t="shared" ca="1" si="200"/>
        <v>-163.22715430011576</v>
      </c>
    </row>
    <row r="1452" spans="2:22" x14ac:dyDescent="0.3">
      <c r="B1452" s="13">
        <v>2023</v>
      </c>
      <c r="C1452" s="13">
        <v>2</v>
      </c>
      <c r="D1452" s="13">
        <v>27</v>
      </c>
      <c r="E1452" s="83" t="s">
        <v>157</v>
      </c>
      <c r="F1452" s="13">
        <v>2</v>
      </c>
      <c r="G1452" s="13">
        <v>21</v>
      </c>
      <c r="H1452" s="13" t="s">
        <v>69</v>
      </c>
      <c r="I1452" s="13" t="s">
        <v>54</v>
      </c>
      <c r="J1452" s="13"/>
      <c r="K1452" s="13" t="s">
        <v>27</v>
      </c>
      <c r="L1452" s="12">
        <f t="shared" ca="1" si="193"/>
        <v>1.7129632953075298</v>
      </c>
      <c r="M1452" s="101">
        <f t="shared" ca="1" si="194"/>
        <v>9.02217767638476E-2</v>
      </c>
      <c r="N1452" s="101">
        <f t="shared" ca="1" si="201"/>
        <v>82.216171448078498</v>
      </c>
      <c r="O1452" s="101">
        <f t="shared" ca="1" si="195"/>
        <v>0.18482873956368245</v>
      </c>
      <c r="Q1452" s="12">
        <f t="shared" ca="1" si="196"/>
        <v>0</v>
      </c>
      <c r="R1452" s="101">
        <f t="shared" ca="1" si="197"/>
        <v>0</v>
      </c>
      <c r="S1452" s="13"/>
      <c r="T1452" s="101">
        <f t="shared" ca="1" si="198"/>
        <v>9.02217767638476E-2</v>
      </c>
      <c r="U1452" s="101">
        <f t="shared" si="199"/>
        <v>0</v>
      </c>
      <c r="V1452" s="101">
        <f t="shared" ca="1" si="200"/>
        <v>-163.1369325233519</v>
      </c>
    </row>
    <row r="1453" spans="2:22" x14ac:dyDescent="0.3">
      <c r="B1453" s="13">
        <v>2023</v>
      </c>
      <c r="C1453" s="13">
        <v>2</v>
      </c>
      <c r="D1453" s="13">
        <v>27</v>
      </c>
      <c r="E1453" s="83" t="s">
        <v>157</v>
      </c>
      <c r="F1453" s="13">
        <v>2</v>
      </c>
      <c r="G1453" s="13">
        <v>22</v>
      </c>
      <c r="H1453" s="13" t="s">
        <v>69</v>
      </c>
      <c r="I1453" s="13" t="s">
        <v>54</v>
      </c>
      <c r="J1453" s="13"/>
      <c r="K1453" s="13" t="s">
        <v>27</v>
      </c>
      <c r="L1453" s="12">
        <f t="shared" ca="1" si="193"/>
        <v>1.6417450973368646</v>
      </c>
      <c r="M1453" s="101">
        <f t="shared" ca="1" si="194"/>
        <v>8.6470714276732655E-2</v>
      </c>
      <c r="N1453" s="101">
        <f t="shared" ca="1" si="201"/>
        <v>82.216171448078498</v>
      </c>
      <c r="O1453" s="101">
        <f t="shared" ca="1" si="195"/>
        <v>0.17714429600264769</v>
      </c>
      <c r="Q1453" s="12">
        <f t="shared" ca="1" si="196"/>
        <v>0</v>
      </c>
      <c r="R1453" s="101">
        <f t="shared" ca="1" si="197"/>
        <v>0</v>
      </c>
      <c r="S1453" s="13"/>
      <c r="T1453" s="101">
        <f t="shared" ca="1" si="198"/>
        <v>8.6470714276732655E-2</v>
      </c>
      <c r="U1453" s="101">
        <f t="shared" si="199"/>
        <v>0</v>
      </c>
      <c r="V1453" s="101">
        <f t="shared" ca="1" si="200"/>
        <v>-163.05046180907516</v>
      </c>
    </row>
    <row r="1454" spans="2:22" x14ac:dyDescent="0.3">
      <c r="B1454" s="13">
        <v>2023</v>
      </c>
      <c r="C1454" s="13">
        <v>2</v>
      </c>
      <c r="D1454" s="13">
        <v>27</v>
      </c>
      <c r="E1454" s="83" t="s">
        <v>157</v>
      </c>
      <c r="F1454" s="13">
        <v>2</v>
      </c>
      <c r="G1454" s="13">
        <v>23</v>
      </c>
      <c r="H1454" s="13" t="s">
        <v>69</v>
      </c>
      <c r="I1454" s="13" t="s">
        <v>54</v>
      </c>
      <c r="J1454" s="13"/>
      <c r="K1454" s="13" t="s">
        <v>27</v>
      </c>
      <c r="L1454" s="12">
        <f t="shared" ca="1" si="193"/>
        <v>1.4469806128382863</v>
      </c>
      <c r="M1454" s="101">
        <f t="shared" ca="1" si="194"/>
        <v>7.6212468878192538E-2</v>
      </c>
      <c r="N1454" s="101">
        <f t="shared" ca="1" si="201"/>
        <v>82.216171448078498</v>
      </c>
      <c r="O1454" s="101">
        <f t="shared" ca="1" si="195"/>
        <v>0.15612920812525108</v>
      </c>
      <c r="Q1454" s="12">
        <f t="shared" ca="1" si="196"/>
        <v>0</v>
      </c>
      <c r="R1454" s="101">
        <f t="shared" ca="1" si="197"/>
        <v>0</v>
      </c>
      <c r="S1454" s="13"/>
      <c r="T1454" s="101">
        <f t="shared" ca="1" si="198"/>
        <v>7.6212468878192538E-2</v>
      </c>
      <c r="U1454" s="101">
        <f t="shared" si="199"/>
        <v>0</v>
      </c>
      <c r="V1454" s="101">
        <f t="shared" ca="1" si="200"/>
        <v>-162.97424934019696</v>
      </c>
    </row>
    <row r="1455" spans="2:22" x14ac:dyDescent="0.3">
      <c r="B1455" s="13">
        <v>2023</v>
      </c>
      <c r="C1455" s="13">
        <v>2</v>
      </c>
      <c r="D1455" s="13">
        <v>28</v>
      </c>
      <c r="E1455" s="83" t="s">
        <v>158</v>
      </c>
      <c r="F1455" s="13">
        <v>3</v>
      </c>
      <c r="G1455" s="13">
        <v>0</v>
      </c>
      <c r="H1455" s="13" t="s">
        <v>69</v>
      </c>
      <c r="I1455" s="13" t="s">
        <v>54</v>
      </c>
      <c r="J1455" s="13"/>
      <c r="K1455" s="13" t="s">
        <v>27</v>
      </c>
      <c r="L1455" s="12">
        <f t="shared" ca="1" si="193"/>
        <v>1.9479845347716753</v>
      </c>
      <c r="M1455" s="101">
        <f t="shared" ca="1" si="194"/>
        <v>0.10260034544642414</v>
      </c>
      <c r="N1455" s="101">
        <f t="shared" ca="1" si="201"/>
        <v>82.216171448078498</v>
      </c>
      <c r="O1455" s="101">
        <f t="shared" ca="1" si="195"/>
        <v>0.21018753130186377</v>
      </c>
      <c r="Q1455" s="12">
        <f t="shared" ca="1" si="196"/>
        <v>0</v>
      </c>
      <c r="R1455" s="101">
        <f t="shared" ca="1" si="197"/>
        <v>0</v>
      </c>
      <c r="S1455" s="13"/>
      <c r="T1455" s="101">
        <f t="shared" ca="1" si="198"/>
        <v>0.10260034544642414</v>
      </c>
      <c r="U1455" s="101">
        <f t="shared" si="199"/>
        <v>0</v>
      </c>
      <c r="V1455" s="101">
        <f t="shared" ca="1" si="200"/>
        <v>-162.87164899475053</v>
      </c>
    </row>
    <row r="1456" spans="2:22" x14ac:dyDescent="0.3">
      <c r="B1456" s="13">
        <v>2023</v>
      </c>
      <c r="C1456" s="13">
        <v>2</v>
      </c>
      <c r="D1456" s="13">
        <v>28</v>
      </c>
      <c r="E1456" s="83" t="s">
        <v>158</v>
      </c>
      <c r="F1456" s="13">
        <v>3</v>
      </c>
      <c r="G1456" s="13">
        <v>1</v>
      </c>
      <c r="H1456" s="13" t="s">
        <v>69</v>
      </c>
      <c r="I1456" s="13" t="s">
        <v>54</v>
      </c>
      <c r="J1456" s="13"/>
      <c r="K1456" s="13" t="s">
        <v>27</v>
      </c>
      <c r="L1456" s="12">
        <f t="shared" ca="1" si="193"/>
        <v>0.86600224546554749</v>
      </c>
      <c r="M1456" s="101">
        <f t="shared" ca="1" si="194"/>
        <v>4.5612338268670387E-2</v>
      </c>
      <c r="N1456" s="101">
        <f t="shared" ca="1" si="201"/>
        <v>82.216171448078498</v>
      </c>
      <c r="O1456" s="101">
        <f t="shared" ca="1" si="195"/>
        <v>9.3441642285732568E-2</v>
      </c>
      <c r="Q1456" s="12">
        <f t="shared" ca="1" si="196"/>
        <v>0</v>
      </c>
      <c r="R1456" s="101">
        <f t="shared" ca="1" si="197"/>
        <v>0</v>
      </c>
      <c r="S1456" s="13"/>
      <c r="T1456" s="101">
        <f t="shared" ca="1" si="198"/>
        <v>4.5612338268670387E-2</v>
      </c>
      <c r="U1456" s="101">
        <f t="shared" si="199"/>
        <v>0</v>
      </c>
      <c r="V1456" s="101">
        <f t="shared" ca="1" si="200"/>
        <v>-162.82603665648185</v>
      </c>
    </row>
    <row r="1457" spans="2:22" x14ac:dyDescent="0.3">
      <c r="B1457" s="13">
        <v>2023</v>
      </c>
      <c r="C1457" s="13">
        <v>2</v>
      </c>
      <c r="D1457" s="13">
        <v>28</v>
      </c>
      <c r="E1457" s="83" t="s">
        <v>158</v>
      </c>
      <c r="F1457" s="13">
        <v>3</v>
      </c>
      <c r="G1457" s="13">
        <v>2</v>
      </c>
      <c r="H1457" s="13" t="s">
        <v>69</v>
      </c>
      <c r="I1457" s="13" t="s">
        <v>54</v>
      </c>
      <c r="J1457" s="13"/>
      <c r="K1457" s="13" t="s">
        <v>27</v>
      </c>
      <c r="L1457" s="12">
        <f t="shared" ca="1" si="193"/>
        <v>0.96040475200554332</v>
      </c>
      <c r="M1457" s="101">
        <f t="shared" ca="1" si="194"/>
        <v>5.0584518288131965E-2</v>
      </c>
      <c r="N1457" s="101">
        <f t="shared" ca="1" si="201"/>
        <v>82.216171448078498</v>
      </c>
      <c r="O1457" s="101">
        <f t="shared" ca="1" si="195"/>
        <v>0.10362767274139811</v>
      </c>
      <c r="Q1457" s="12">
        <f t="shared" ca="1" si="196"/>
        <v>0</v>
      </c>
      <c r="R1457" s="101">
        <f t="shared" ca="1" si="197"/>
        <v>0</v>
      </c>
      <c r="S1457" s="13"/>
      <c r="T1457" s="101">
        <f t="shared" ca="1" si="198"/>
        <v>5.0584518288131965E-2</v>
      </c>
      <c r="U1457" s="101">
        <f t="shared" si="199"/>
        <v>0</v>
      </c>
      <c r="V1457" s="101">
        <f t="shared" ca="1" si="200"/>
        <v>-162.77545213819371</v>
      </c>
    </row>
    <row r="1458" spans="2:22" x14ac:dyDescent="0.3">
      <c r="B1458" s="13">
        <v>2023</v>
      </c>
      <c r="C1458" s="13">
        <v>2</v>
      </c>
      <c r="D1458" s="13">
        <v>28</v>
      </c>
      <c r="E1458" s="83" t="s">
        <v>158</v>
      </c>
      <c r="F1458" s="13">
        <v>3</v>
      </c>
      <c r="G1458" s="13">
        <v>3</v>
      </c>
      <c r="H1458" s="13" t="s">
        <v>69</v>
      </c>
      <c r="I1458" s="13" t="s">
        <v>54</v>
      </c>
      <c r="J1458" s="13"/>
      <c r="K1458" s="13" t="s">
        <v>27</v>
      </c>
      <c r="L1458" s="12">
        <f t="shared" ca="1" si="193"/>
        <v>0.87731988527013061</v>
      </c>
      <c r="M1458" s="101">
        <f t="shared" ca="1" si="194"/>
        <v>4.6208438357177778E-2</v>
      </c>
      <c r="N1458" s="101">
        <f t="shared" ca="1" si="201"/>
        <v>82.216171448078498</v>
      </c>
      <c r="O1458" s="101">
        <f t="shared" ca="1" si="195"/>
        <v>9.4662815620647087E-2</v>
      </c>
      <c r="Q1458" s="12">
        <f t="shared" ca="1" si="196"/>
        <v>0</v>
      </c>
      <c r="R1458" s="101">
        <f t="shared" ca="1" si="197"/>
        <v>0</v>
      </c>
      <c r="S1458" s="13"/>
      <c r="T1458" s="101">
        <f t="shared" ca="1" si="198"/>
        <v>4.6208438357177778E-2</v>
      </c>
      <c r="U1458" s="101">
        <f t="shared" si="199"/>
        <v>0</v>
      </c>
      <c r="V1458" s="101">
        <f t="shared" ca="1" si="200"/>
        <v>-162.72924369983653</v>
      </c>
    </row>
    <row r="1459" spans="2:22" x14ac:dyDescent="0.3">
      <c r="B1459" s="13">
        <v>2023</v>
      </c>
      <c r="C1459" s="13">
        <v>2</v>
      </c>
      <c r="D1459" s="13">
        <v>28</v>
      </c>
      <c r="E1459" s="83" t="s">
        <v>158</v>
      </c>
      <c r="F1459" s="13">
        <v>3</v>
      </c>
      <c r="G1459" s="13">
        <v>4</v>
      </c>
      <c r="H1459" s="13" t="s">
        <v>69</v>
      </c>
      <c r="I1459" s="13" t="s">
        <v>54</v>
      </c>
      <c r="J1459" s="13"/>
      <c r="K1459" s="13" t="s">
        <v>27</v>
      </c>
      <c r="L1459" s="12">
        <f t="shared" ca="1" si="193"/>
        <v>0.81570943340758773</v>
      </c>
      <c r="M1459" s="101">
        <f t="shared" ca="1" si="194"/>
        <v>4.2963415857577646E-2</v>
      </c>
      <c r="N1459" s="101">
        <f t="shared" ca="1" si="201"/>
        <v>82.216171448078498</v>
      </c>
      <c r="O1459" s="101">
        <f t="shared" ca="1" si="195"/>
        <v>8.8015047864678717E-2</v>
      </c>
      <c r="Q1459" s="12">
        <f t="shared" ca="1" si="196"/>
        <v>0</v>
      </c>
      <c r="R1459" s="101">
        <f t="shared" ca="1" si="197"/>
        <v>0</v>
      </c>
      <c r="S1459" s="13"/>
      <c r="T1459" s="101">
        <f t="shared" ca="1" si="198"/>
        <v>4.2963415857577646E-2</v>
      </c>
      <c r="U1459" s="101">
        <f t="shared" si="199"/>
        <v>0</v>
      </c>
      <c r="V1459" s="101">
        <f t="shared" ca="1" si="200"/>
        <v>-162.68628028397896</v>
      </c>
    </row>
    <row r="1460" spans="2:22" x14ac:dyDescent="0.3">
      <c r="B1460" s="13">
        <v>2023</v>
      </c>
      <c r="C1460" s="13">
        <v>2</v>
      </c>
      <c r="D1460" s="13">
        <v>28</v>
      </c>
      <c r="E1460" s="83" t="s">
        <v>158</v>
      </c>
      <c r="F1460" s="13">
        <v>3</v>
      </c>
      <c r="G1460" s="13">
        <v>5</v>
      </c>
      <c r="H1460" s="13" t="s">
        <v>69</v>
      </c>
      <c r="I1460" s="13" t="s">
        <v>54</v>
      </c>
      <c r="J1460" s="13"/>
      <c r="K1460" s="13" t="s">
        <v>27</v>
      </c>
      <c r="L1460" s="12">
        <f t="shared" ca="1" si="193"/>
        <v>0.96968110573432698</v>
      </c>
      <c r="M1460" s="101">
        <f t="shared" ca="1" si="194"/>
        <v>5.1073103839027002E-2</v>
      </c>
      <c r="N1460" s="101">
        <f t="shared" ca="1" si="201"/>
        <v>82.216171448078498</v>
      </c>
      <c r="O1460" s="101">
        <f t="shared" ca="1" si="195"/>
        <v>0.10462859130873388</v>
      </c>
      <c r="Q1460" s="12">
        <f t="shared" ca="1" si="196"/>
        <v>0</v>
      </c>
      <c r="R1460" s="101">
        <f t="shared" ca="1" si="197"/>
        <v>0</v>
      </c>
      <c r="S1460" s="13"/>
      <c r="T1460" s="101">
        <f t="shared" ca="1" si="198"/>
        <v>5.1073103839027002E-2</v>
      </c>
      <c r="U1460" s="101">
        <f t="shared" si="199"/>
        <v>0</v>
      </c>
      <c r="V1460" s="101">
        <f t="shared" ca="1" si="200"/>
        <v>-162.63520718013993</v>
      </c>
    </row>
    <row r="1461" spans="2:22" x14ac:dyDescent="0.3">
      <c r="B1461" s="13">
        <v>2023</v>
      </c>
      <c r="C1461" s="13">
        <v>2</v>
      </c>
      <c r="D1461" s="13">
        <v>28</v>
      </c>
      <c r="E1461" s="83" t="s">
        <v>158</v>
      </c>
      <c r="F1461" s="13">
        <v>3</v>
      </c>
      <c r="G1461" s="13">
        <v>6</v>
      </c>
      <c r="H1461" s="13" t="s">
        <v>69</v>
      </c>
      <c r="I1461" s="13" t="s">
        <v>54</v>
      </c>
      <c r="J1461" s="13"/>
      <c r="K1461" s="13" t="s">
        <v>27</v>
      </c>
      <c r="L1461" s="12">
        <f t="shared" ca="1" si="193"/>
        <v>1.0185600958803238</v>
      </c>
      <c r="M1461" s="101">
        <f t="shared" ca="1" si="194"/>
        <v>5.3647560250016657E-2</v>
      </c>
      <c r="N1461" s="101">
        <f t="shared" ca="1" si="201"/>
        <v>82.216171448078498</v>
      </c>
      <c r="O1461" s="101">
        <f t="shared" ca="1" si="195"/>
        <v>0.10990263434548693</v>
      </c>
      <c r="Q1461" s="12">
        <f t="shared" ca="1" si="196"/>
        <v>0</v>
      </c>
      <c r="R1461" s="101">
        <f t="shared" ca="1" si="197"/>
        <v>0</v>
      </c>
      <c r="S1461" s="13"/>
      <c r="T1461" s="101">
        <f t="shared" ca="1" si="198"/>
        <v>5.3647560250016657E-2</v>
      </c>
      <c r="U1461" s="101">
        <f t="shared" si="199"/>
        <v>0</v>
      </c>
      <c r="V1461" s="101">
        <f t="shared" ca="1" si="200"/>
        <v>-162.5815596198899</v>
      </c>
    </row>
    <row r="1462" spans="2:22" x14ac:dyDescent="0.3">
      <c r="B1462" s="13">
        <v>2023</v>
      </c>
      <c r="C1462" s="13">
        <v>2</v>
      </c>
      <c r="D1462" s="13">
        <v>28</v>
      </c>
      <c r="E1462" s="83" t="s">
        <v>158</v>
      </c>
      <c r="F1462" s="13">
        <v>3</v>
      </c>
      <c r="G1462" s="13">
        <v>7</v>
      </c>
      <c r="H1462" s="13" t="s">
        <v>69</v>
      </c>
      <c r="I1462" s="13" t="s">
        <v>54</v>
      </c>
      <c r="J1462" s="13"/>
      <c r="K1462" s="13" t="s">
        <v>27</v>
      </c>
      <c r="L1462" s="12">
        <f t="shared" ca="1" si="193"/>
        <v>0.75696376307858759</v>
      </c>
      <c r="M1462" s="101">
        <f t="shared" ca="1" si="194"/>
        <v>3.986928140134921E-2</v>
      </c>
      <c r="N1462" s="101">
        <f t="shared" ca="1" si="201"/>
        <v>82.216171448078498</v>
      </c>
      <c r="O1462" s="101">
        <f t="shared" ca="1" si="195"/>
        <v>8.1676390036179602E-2</v>
      </c>
      <c r="Q1462" s="12">
        <f t="shared" ca="1" si="196"/>
        <v>5.6000000000000005</v>
      </c>
      <c r="R1462" s="101">
        <f t="shared" ca="1" si="197"/>
        <v>0.40996301745539759</v>
      </c>
      <c r="S1462" s="13"/>
      <c r="T1462" s="101">
        <f t="shared" ca="1" si="198"/>
        <v>0</v>
      </c>
      <c r="U1462" s="101">
        <f t="shared" si="199"/>
        <v>0</v>
      </c>
      <c r="V1462" s="101">
        <f t="shared" ca="1" si="200"/>
        <v>-163.40148565480069</v>
      </c>
    </row>
    <row r="1463" spans="2:22" x14ac:dyDescent="0.3">
      <c r="B1463" s="13">
        <v>2023</v>
      </c>
      <c r="C1463" s="13">
        <v>2</v>
      </c>
      <c r="D1463" s="13">
        <v>28</v>
      </c>
      <c r="E1463" s="83" t="s">
        <v>158</v>
      </c>
      <c r="F1463" s="13">
        <v>3</v>
      </c>
      <c r="G1463" s="13">
        <v>8</v>
      </c>
      <c r="H1463" s="13" t="s">
        <v>69</v>
      </c>
      <c r="I1463" s="13" t="s">
        <v>54</v>
      </c>
      <c r="J1463" s="13"/>
      <c r="K1463" s="13" t="s">
        <v>27</v>
      </c>
      <c r="L1463" s="12">
        <f t="shared" ca="1" si="193"/>
        <v>1.4007928501510885</v>
      </c>
      <c r="M1463" s="101">
        <f t="shared" ca="1" si="194"/>
        <v>7.3779759417457833E-2</v>
      </c>
      <c r="N1463" s="101">
        <f t="shared" ca="1" si="201"/>
        <v>82.216171448078498</v>
      </c>
      <c r="O1463" s="101">
        <f t="shared" ca="1" si="195"/>
        <v>0.15114554853130244</v>
      </c>
      <c r="Q1463" s="12">
        <f t="shared" ca="1" si="196"/>
        <v>5.6000000000000005</v>
      </c>
      <c r="R1463" s="101">
        <f t="shared" ca="1" si="197"/>
        <v>0.35546288523471042</v>
      </c>
      <c r="S1463" s="13"/>
      <c r="T1463" s="101">
        <f t="shared" ca="1" si="198"/>
        <v>0</v>
      </c>
      <c r="U1463" s="101">
        <f t="shared" si="199"/>
        <v>0</v>
      </c>
      <c r="V1463" s="101">
        <f t="shared" ca="1" si="200"/>
        <v>-164.11241142527012</v>
      </c>
    </row>
    <row r="1464" spans="2:22" x14ac:dyDescent="0.3">
      <c r="B1464" s="13">
        <v>2023</v>
      </c>
      <c r="C1464" s="13">
        <v>2</v>
      </c>
      <c r="D1464" s="13">
        <v>28</v>
      </c>
      <c r="E1464" s="83" t="s">
        <v>158</v>
      </c>
      <c r="F1464" s="13">
        <v>3</v>
      </c>
      <c r="G1464" s="13">
        <v>9</v>
      </c>
      <c r="H1464" s="13" t="s">
        <v>69</v>
      </c>
      <c r="I1464" s="13" t="s">
        <v>54</v>
      </c>
      <c r="J1464" s="13"/>
      <c r="K1464" s="13" t="s">
        <v>27</v>
      </c>
      <c r="L1464" s="12">
        <f t="shared" ca="1" si="193"/>
        <v>1.2109259516984163</v>
      </c>
      <c r="M1464" s="101">
        <f t="shared" ca="1" si="194"/>
        <v>6.3779469875955591E-2</v>
      </c>
      <c r="N1464" s="101">
        <f t="shared" ca="1" si="201"/>
        <v>82.216171448078498</v>
      </c>
      <c r="O1464" s="101">
        <f t="shared" ca="1" si="195"/>
        <v>0.13065891018825912</v>
      </c>
      <c r="Q1464" s="12">
        <f t="shared" ca="1" si="196"/>
        <v>1.8139559989946794</v>
      </c>
      <c r="R1464" s="101">
        <f t="shared" ca="1" si="197"/>
        <v>5.1046493503628672E-2</v>
      </c>
      <c r="S1464" s="13"/>
      <c r="T1464" s="101">
        <f t="shared" ca="1" si="198"/>
        <v>0</v>
      </c>
      <c r="U1464" s="101">
        <f t="shared" si="199"/>
        <v>0</v>
      </c>
      <c r="V1464" s="101">
        <f t="shared" ca="1" si="200"/>
        <v>-164.21450441227739</v>
      </c>
    </row>
    <row r="1465" spans="2:22" x14ac:dyDescent="0.3">
      <c r="B1465" s="13">
        <v>2023</v>
      </c>
      <c r="C1465" s="13">
        <v>2</v>
      </c>
      <c r="D1465" s="13">
        <v>28</v>
      </c>
      <c r="E1465" s="83" t="s">
        <v>158</v>
      </c>
      <c r="F1465" s="13">
        <v>3</v>
      </c>
      <c r="G1465" s="13">
        <v>10</v>
      </c>
      <c r="H1465" s="13" t="s">
        <v>70</v>
      </c>
      <c r="I1465" s="13" t="s">
        <v>54</v>
      </c>
      <c r="J1465" s="13"/>
      <c r="K1465" s="13" t="s">
        <v>27</v>
      </c>
      <c r="L1465" s="12">
        <f t="shared" ca="1" si="193"/>
        <v>1.5728449878982631</v>
      </c>
      <c r="M1465" s="101">
        <f t="shared" ca="1" si="194"/>
        <v>4.9796272316859014E-2</v>
      </c>
      <c r="N1465" s="101">
        <f t="shared" ca="1" si="201"/>
        <v>82.216171448078498</v>
      </c>
      <c r="O1465" s="101">
        <f t="shared" ca="1" si="195"/>
        <v>4.9796272316859014E-2</v>
      </c>
      <c r="Q1465" s="12">
        <f t="shared" ca="1" si="196"/>
        <v>5.6000000000000005</v>
      </c>
      <c r="R1465" s="101">
        <f t="shared" ca="1" si="197"/>
        <v>0.34089867177441202</v>
      </c>
      <c r="S1465" s="13"/>
      <c r="T1465" s="101">
        <f t="shared" ca="1" si="198"/>
        <v>0</v>
      </c>
      <c r="U1465" s="101">
        <f t="shared" si="199"/>
        <v>0</v>
      </c>
      <c r="V1465" s="101">
        <f t="shared" ca="1" si="200"/>
        <v>-164.89630175582624</v>
      </c>
    </row>
    <row r="1466" spans="2:22" x14ac:dyDescent="0.3">
      <c r="B1466" s="13">
        <v>2023</v>
      </c>
      <c r="C1466" s="13">
        <v>2</v>
      </c>
      <c r="D1466" s="13">
        <v>28</v>
      </c>
      <c r="E1466" s="83" t="s">
        <v>158</v>
      </c>
      <c r="F1466" s="13">
        <v>3</v>
      </c>
      <c r="G1466" s="13">
        <v>11</v>
      </c>
      <c r="H1466" s="13" t="s">
        <v>70</v>
      </c>
      <c r="I1466" s="13" t="s">
        <v>54</v>
      </c>
      <c r="J1466" s="13"/>
      <c r="K1466" s="13" t="s">
        <v>27</v>
      </c>
      <c r="L1466" s="12">
        <f t="shared" ca="1" si="193"/>
        <v>1.1733912913194144</v>
      </c>
      <c r="M1466" s="101">
        <f t="shared" ca="1" si="194"/>
        <v>3.714956828317266E-2</v>
      </c>
      <c r="N1466" s="101">
        <f t="shared" ca="1" si="201"/>
        <v>82.216171448078498</v>
      </c>
      <c r="O1466" s="101">
        <f t="shared" ca="1" si="195"/>
        <v>3.714956828317266E-2</v>
      </c>
      <c r="Q1466" s="12">
        <f t="shared" ca="1" si="196"/>
        <v>5.6000000000000005</v>
      </c>
      <c r="R1466" s="101">
        <f t="shared" ca="1" si="197"/>
        <v>0.37471242718981163</v>
      </c>
      <c r="S1466" s="13"/>
      <c r="T1466" s="101">
        <f t="shared" ca="1" si="198"/>
        <v>0</v>
      </c>
      <c r="U1466" s="101">
        <f t="shared" si="199"/>
        <v>0</v>
      </c>
      <c r="V1466" s="101">
        <f t="shared" ca="1" si="200"/>
        <v>-165.64572661020588</v>
      </c>
    </row>
    <row r="1467" spans="2:22" x14ac:dyDescent="0.3">
      <c r="B1467" s="13">
        <v>2023</v>
      </c>
      <c r="C1467" s="13">
        <v>2</v>
      </c>
      <c r="D1467" s="13">
        <v>28</v>
      </c>
      <c r="E1467" s="83" t="s">
        <v>158</v>
      </c>
      <c r="F1467" s="13">
        <v>3</v>
      </c>
      <c r="G1467" s="13">
        <v>12</v>
      </c>
      <c r="H1467" s="13" t="s">
        <v>70</v>
      </c>
      <c r="I1467" s="13" t="s">
        <v>54</v>
      </c>
      <c r="J1467" s="13"/>
      <c r="K1467" s="13" t="s">
        <v>27</v>
      </c>
      <c r="L1467" s="12">
        <f t="shared" ca="1" si="193"/>
        <v>1.2060034223701404</v>
      </c>
      <c r="M1467" s="101">
        <f t="shared" ca="1" si="194"/>
        <v>3.8182068352238648E-2</v>
      </c>
      <c r="N1467" s="101">
        <f t="shared" ca="1" si="201"/>
        <v>82.216171448078498</v>
      </c>
      <c r="O1467" s="101">
        <f t="shared" ca="1" si="195"/>
        <v>3.8182068352238648E-2</v>
      </c>
      <c r="Q1467" s="12">
        <f t="shared" ca="1" si="196"/>
        <v>5.6000000000000005</v>
      </c>
      <c r="R1467" s="101">
        <f t="shared" ca="1" si="197"/>
        <v>0.37195181029636765</v>
      </c>
      <c r="S1467" s="13"/>
      <c r="T1467" s="101">
        <f t="shared" ca="1" si="198"/>
        <v>0</v>
      </c>
      <c r="U1467" s="101">
        <f t="shared" si="199"/>
        <v>0</v>
      </c>
      <c r="V1467" s="101">
        <f t="shared" ca="1" si="200"/>
        <v>-166.38963023079862</v>
      </c>
    </row>
    <row r="1468" spans="2:22" x14ac:dyDescent="0.3">
      <c r="B1468" s="13">
        <v>2023</v>
      </c>
      <c r="C1468" s="13">
        <v>2</v>
      </c>
      <c r="D1468" s="13">
        <v>28</v>
      </c>
      <c r="E1468" s="83" t="s">
        <v>158</v>
      </c>
      <c r="F1468" s="13">
        <v>3</v>
      </c>
      <c r="G1468" s="13">
        <v>13</v>
      </c>
      <c r="H1468" s="13" t="s">
        <v>70</v>
      </c>
      <c r="I1468" s="13" t="s">
        <v>54</v>
      </c>
      <c r="J1468" s="13"/>
      <c r="K1468" s="13" t="s">
        <v>27</v>
      </c>
      <c r="L1468" s="12">
        <f t="shared" ca="1" si="193"/>
        <v>1.2290510445621075</v>
      </c>
      <c r="M1468" s="101">
        <f t="shared" ca="1" si="194"/>
        <v>3.8911756070836322E-2</v>
      </c>
      <c r="N1468" s="101">
        <f t="shared" ca="1" si="201"/>
        <v>82.216171448078498</v>
      </c>
      <c r="O1468" s="101">
        <f t="shared" ca="1" si="195"/>
        <v>3.8911756070836322E-2</v>
      </c>
      <c r="Q1468" s="12">
        <f t="shared" ca="1" si="196"/>
        <v>5.6000000000000005</v>
      </c>
      <c r="R1468" s="101">
        <f t="shared" ca="1" si="197"/>
        <v>0.37000082907781762</v>
      </c>
      <c r="S1468" s="13"/>
      <c r="T1468" s="101">
        <f t="shared" ca="1" si="198"/>
        <v>0</v>
      </c>
      <c r="U1468" s="101">
        <f t="shared" si="199"/>
        <v>0</v>
      </c>
      <c r="V1468" s="101">
        <f t="shared" ca="1" si="200"/>
        <v>-167.12963188895424</v>
      </c>
    </row>
    <row r="1469" spans="2:22" x14ac:dyDescent="0.3">
      <c r="B1469" s="13">
        <v>2023</v>
      </c>
      <c r="C1469" s="13">
        <v>2</v>
      </c>
      <c r="D1469" s="13">
        <v>28</v>
      </c>
      <c r="E1469" s="83" t="s">
        <v>158</v>
      </c>
      <c r="F1469" s="13">
        <v>3</v>
      </c>
      <c r="G1469" s="13">
        <v>14</v>
      </c>
      <c r="H1469" s="13" t="s">
        <v>70</v>
      </c>
      <c r="I1469" s="13" t="s">
        <v>54</v>
      </c>
      <c r="J1469" s="13"/>
      <c r="K1469" s="13" t="s">
        <v>27</v>
      </c>
      <c r="L1469" s="12">
        <f t="shared" ca="1" si="193"/>
        <v>0.97252905965939318</v>
      </c>
      <c r="M1469" s="101">
        <f t="shared" ca="1" si="194"/>
        <v>3.0790270028816388E-2</v>
      </c>
      <c r="N1469" s="101">
        <f t="shared" ca="1" si="201"/>
        <v>82.216171448078498</v>
      </c>
      <c r="O1469" s="101">
        <f t="shared" ca="1" si="195"/>
        <v>3.0790270028816388E-2</v>
      </c>
      <c r="Q1469" s="12">
        <f t="shared" ca="1" si="196"/>
        <v>2.6407298178387371</v>
      </c>
      <c r="R1469" s="101">
        <f t="shared" ca="1" si="197"/>
        <v>0.14121319417988146</v>
      </c>
      <c r="S1469" s="13"/>
      <c r="T1469" s="101">
        <f t="shared" ca="1" si="198"/>
        <v>0</v>
      </c>
      <c r="U1469" s="101">
        <f t="shared" si="199"/>
        <v>0</v>
      </c>
      <c r="V1469" s="101">
        <f t="shared" ca="1" si="200"/>
        <v>-167.41205827731397</v>
      </c>
    </row>
    <row r="1470" spans="2:22" x14ac:dyDescent="0.3">
      <c r="B1470" s="13">
        <v>2023</v>
      </c>
      <c r="C1470" s="13">
        <v>2</v>
      </c>
      <c r="D1470" s="13">
        <v>28</v>
      </c>
      <c r="E1470" s="83" t="s">
        <v>158</v>
      </c>
      <c r="F1470" s="13">
        <v>3</v>
      </c>
      <c r="G1470" s="13">
        <v>15</v>
      </c>
      <c r="H1470" s="13" t="s">
        <v>70</v>
      </c>
      <c r="I1470" s="13" t="s">
        <v>54</v>
      </c>
      <c r="J1470" s="13"/>
      <c r="K1470" s="13" t="s">
        <v>27</v>
      </c>
      <c r="L1470" s="12">
        <f t="shared" ca="1" si="193"/>
        <v>1.6452618254822977</v>
      </c>
      <c r="M1470" s="101">
        <f t="shared" ca="1" si="194"/>
        <v>5.2088989394769546E-2</v>
      </c>
      <c r="N1470" s="101">
        <f t="shared" ca="1" si="201"/>
        <v>82.216171448078498</v>
      </c>
      <c r="O1470" s="101">
        <f t="shared" ca="1" si="195"/>
        <v>5.2088989394769546E-2</v>
      </c>
      <c r="Q1470" s="12">
        <f t="shared" ca="1" si="196"/>
        <v>5.6000000000000005</v>
      </c>
      <c r="R1470" s="101">
        <f t="shared" ca="1" si="197"/>
        <v>0.33476858647292357</v>
      </c>
      <c r="S1470" s="13"/>
      <c r="T1470" s="101">
        <f t="shared" ca="1" si="198"/>
        <v>0</v>
      </c>
      <c r="U1470" s="101">
        <f t="shared" si="199"/>
        <v>0</v>
      </c>
      <c r="V1470" s="101">
        <f t="shared" ca="1" si="200"/>
        <v>-168.08159545025984</v>
      </c>
    </row>
    <row r="1471" spans="2:22" x14ac:dyDescent="0.3">
      <c r="B1471" s="13">
        <v>2023</v>
      </c>
      <c r="C1471" s="13">
        <v>2</v>
      </c>
      <c r="D1471" s="13">
        <v>28</v>
      </c>
      <c r="E1471" s="83" t="s">
        <v>158</v>
      </c>
      <c r="F1471" s="13">
        <v>3</v>
      </c>
      <c r="G1471" s="13">
        <v>16</v>
      </c>
      <c r="H1471" s="13" t="s">
        <v>71</v>
      </c>
      <c r="I1471" s="13" t="s">
        <v>54</v>
      </c>
      <c r="J1471" s="13"/>
      <c r="K1471" s="13" t="s">
        <v>27</v>
      </c>
      <c r="L1471" s="12">
        <f t="shared" ca="1" si="193"/>
        <v>1.3686087750057199</v>
      </c>
      <c r="M1471" s="101">
        <f t="shared" ca="1" si="194"/>
        <v>0.11921951039074827</v>
      </c>
      <c r="N1471" s="101">
        <f t="shared" ca="1" si="201"/>
        <v>82.486357630410879</v>
      </c>
      <c r="O1471" s="101">
        <f t="shared" ca="1" si="195"/>
        <v>0.38574238323536214</v>
      </c>
      <c r="Q1471" s="12">
        <f t="shared" ca="1" si="196"/>
        <v>5.6000000000000005</v>
      </c>
      <c r="R1471" s="101">
        <f t="shared" ca="1" si="197"/>
        <v>0.35818726719576588</v>
      </c>
      <c r="S1471" s="13"/>
      <c r="T1471" s="101">
        <f t="shared" ca="1" si="198"/>
        <v>0</v>
      </c>
      <c r="U1471" s="101">
        <f t="shared" ca="1" si="199"/>
        <v>0.27018618233237923</v>
      </c>
      <c r="V1471" s="101">
        <f t="shared" ca="1" si="200"/>
        <v>-168.52778380231899</v>
      </c>
    </row>
    <row r="1472" spans="2:22" x14ac:dyDescent="0.3">
      <c r="B1472" s="13">
        <v>2023</v>
      </c>
      <c r="C1472" s="13">
        <v>2</v>
      </c>
      <c r="D1472" s="13">
        <v>28</v>
      </c>
      <c r="E1472" s="83" t="s">
        <v>158</v>
      </c>
      <c r="F1472" s="13">
        <v>3</v>
      </c>
      <c r="G1472" s="13">
        <v>17</v>
      </c>
      <c r="H1472" s="13" t="s">
        <v>71</v>
      </c>
      <c r="I1472" s="13" t="s">
        <v>54</v>
      </c>
      <c r="J1472" s="13"/>
      <c r="K1472" s="13" t="s">
        <v>27</v>
      </c>
      <c r="L1472" s="12">
        <f t="shared" ref="L1472:L1535" ca="1" si="202">IF(K1472="Weekday",_xlfn.NORM.INV(RAND(),VLOOKUP(G1472,$J$5:$N$28,4),VLOOKUP(G1472,$J$5:$N$28,5)),_xlfn.NORM.INV(RAND(),VLOOKUP(G1472,$P$5:$T$28,4),VLOOKUP(G1472,$P$5:$T$28,5)))*VLOOKUP(C1472,$P$32:$R$43,3)</f>
        <v>1.5780336422479297</v>
      </c>
      <c r="M1472" s="101">
        <f t="shared" ref="M1472:M1535" ca="1" si="203">IF(I1472="Winter",VLOOKUP(G1472,$J$40:$L$43,3),VLOOKUP(G1472,$J$40:$L$43,2))*L1472</f>
        <v>0.13746251057621717</v>
      </c>
      <c r="N1472" s="101">
        <f t="shared" ca="1" si="201"/>
        <v>82.797887771951324</v>
      </c>
      <c r="O1472" s="101">
        <f t="shared" ref="O1472:O1535" ca="1" si="204">IF(I1472="Winter",VLOOKUP(G1472,$J$46:$L$49,3),VLOOKUP(G1472,$J$46:$L$49,2))*L1472</f>
        <v>0.44476878206757897</v>
      </c>
      <c r="Q1472" s="12">
        <f t="shared" ref="Q1472:Q1535" ca="1" si="205">MIN(MAX(AND(IF(G1472&gt;=VLOOKUP(C1472,$O$46:$T$57,5),1,0),IF(G1472&lt;=VLOOKUP(C1472,$O$46:$T$57,6),1,0))*$G$50*_xlfn.NORM.INV(RAND(),VLOOKUP(C1472,$B$4:$F$15,4),VLOOKUP(C1472,$B$4:$F$15,4)),0),0.2)*$G$51</f>
        <v>5.6000000000000005</v>
      </c>
      <c r="R1472" s="101">
        <f t="shared" ref="R1472:R1535" ca="1" si="206">MAX(Q1472-L1472,0)*$G$52</f>
        <v>0.34045945218371276</v>
      </c>
      <c r="S1472" s="13"/>
      <c r="T1472" s="101">
        <f t="shared" ref="T1472:T1535" ca="1" si="207">MAX(L1472-Q1472,0)*IF(I1472="Winter",VLOOKUP(G1472,$J$40:$L$43,3),VLOOKUP(G1472,$J$40:$L$43,2))</f>
        <v>0</v>
      </c>
      <c r="U1472" s="101">
        <f t="shared" ca="1" si="199"/>
        <v>0.3115301415404455</v>
      </c>
      <c r="V1472" s="101">
        <f t="shared" ca="1" si="200"/>
        <v>-168.89717256514598</v>
      </c>
    </row>
    <row r="1473" spans="2:22" x14ac:dyDescent="0.3">
      <c r="B1473" s="13">
        <v>2023</v>
      </c>
      <c r="C1473" s="13">
        <v>2</v>
      </c>
      <c r="D1473" s="13">
        <v>28</v>
      </c>
      <c r="E1473" s="83" t="s">
        <v>158</v>
      </c>
      <c r="F1473" s="13">
        <v>3</v>
      </c>
      <c r="G1473" s="13">
        <v>18</v>
      </c>
      <c r="H1473" s="13" t="s">
        <v>71</v>
      </c>
      <c r="I1473" s="13" t="s">
        <v>54</v>
      </c>
      <c r="J1473" s="13"/>
      <c r="K1473" s="13" t="s">
        <v>27</v>
      </c>
      <c r="L1473" s="12">
        <f t="shared" ca="1" si="202"/>
        <v>2.0217216783909584</v>
      </c>
      <c r="M1473" s="101">
        <f t="shared" ca="1" si="203"/>
        <v>0.17611217540463639</v>
      </c>
      <c r="N1473" s="101">
        <f t="shared" ca="1" si="201"/>
        <v>83.197009326627011</v>
      </c>
      <c r="O1473" s="101">
        <f t="shared" ca="1" si="204"/>
        <v>0.56982225505449158</v>
      </c>
      <c r="Q1473" s="12">
        <f t="shared" ca="1" si="205"/>
        <v>5.6000000000000005</v>
      </c>
      <c r="R1473" s="101">
        <f t="shared" ca="1" si="206"/>
        <v>0.30290125992420541</v>
      </c>
      <c r="S1473" s="13"/>
      <c r="T1473" s="101">
        <f t="shared" ca="1" si="207"/>
        <v>0</v>
      </c>
      <c r="U1473" s="101">
        <f t="shared" ref="U1473:U1536" ca="1" si="208">IF(H1473="On-Peak",IF(I1473="Winter",((L1473*$D$48)/60),((L1473*$D$47)/60)),0)</f>
        <v>0.39912155467568172</v>
      </c>
      <c r="V1473" s="101">
        <f t="shared" ref="V1473:V1536" ca="1" si="209">V1472+MAX(T1473-R1473,0)-MAX(R1473-T1473,0)+MAX(U1473-R1473,0)-MAX(R1473-U1473,0)</f>
        <v>-169.1038535303187</v>
      </c>
    </row>
    <row r="1474" spans="2:22" x14ac:dyDescent="0.3">
      <c r="B1474" s="13">
        <v>2023</v>
      </c>
      <c r="C1474" s="13">
        <v>2</v>
      </c>
      <c r="D1474" s="13">
        <v>28</v>
      </c>
      <c r="E1474" s="83" t="s">
        <v>158</v>
      </c>
      <c r="F1474" s="13">
        <v>3</v>
      </c>
      <c r="G1474" s="13">
        <v>19</v>
      </c>
      <c r="H1474" s="13" t="s">
        <v>71</v>
      </c>
      <c r="I1474" s="13" t="s">
        <v>54</v>
      </c>
      <c r="J1474" s="13"/>
      <c r="K1474" s="13" t="s">
        <v>27</v>
      </c>
      <c r="L1474" s="12">
        <f t="shared" ca="1" si="202"/>
        <v>1.8018493146312655</v>
      </c>
      <c r="M1474" s="101">
        <f t="shared" ca="1" si="203"/>
        <v>0.15695909379752956</v>
      </c>
      <c r="N1474" s="101">
        <f t="shared" ca="1" si="201"/>
        <v>83.552724412157133</v>
      </c>
      <c r="O1474" s="101">
        <f t="shared" ca="1" si="204"/>
        <v>0.50785122932882221</v>
      </c>
      <c r="Q1474" s="12">
        <f t="shared" ca="1" si="205"/>
        <v>0</v>
      </c>
      <c r="R1474" s="101">
        <f t="shared" ca="1" si="206"/>
        <v>0</v>
      </c>
      <c r="S1474" s="13"/>
      <c r="T1474" s="101">
        <f t="shared" ca="1" si="207"/>
        <v>0.15695909379752956</v>
      </c>
      <c r="U1474" s="101">
        <f t="shared" ca="1" si="208"/>
        <v>0.35571508553012238</v>
      </c>
      <c r="V1474" s="101">
        <f t="shared" ca="1" si="209"/>
        <v>-168.59117935099104</v>
      </c>
    </row>
    <row r="1475" spans="2:22" x14ac:dyDescent="0.3">
      <c r="B1475" s="13">
        <v>2023</v>
      </c>
      <c r="C1475" s="13">
        <v>2</v>
      </c>
      <c r="D1475" s="13">
        <v>28</v>
      </c>
      <c r="E1475" s="83" t="s">
        <v>158</v>
      </c>
      <c r="F1475" s="13">
        <v>3</v>
      </c>
      <c r="G1475" s="13">
        <v>20</v>
      </c>
      <c r="H1475" s="13" t="s">
        <v>69</v>
      </c>
      <c r="I1475" s="13" t="s">
        <v>54</v>
      </c>
      <c r="J1475" s="13"/>
      <c r="K1475" s="13" t="s">
        <v>27</v>
      </c>
      <c r="L1475" s="12">
        <f t="shared" ca="1" si="202"/>
        <v>1.6533544105700009</v>
      </c>
      <c r="M1475" s="101">
        <f t="shared" ca="1" si="203"/>
        <v>8.7082176804721953E-2</v>
      </c>
      <c r="N1475" s="101">
        <f t="shared" ca="1" si="201"/>
        <v>83.552724412157133</v>
      </c>
      <c r="O1475" s="101">
        <f t="shared" ca="1" si="204"/>
        <v>0.17839694090050309</v>
      </c>
      <c r="Q1475" s="12">
        <f t="shared" ca="1" si="205"/>
        <v>0</v>
      </c>
      <c r="R1475" s="101">
        <f t="shared" ca="1" si="206"/>
        <v>0</v>
      </c>
      <c r="S1475" s="13"/>
      <c r="T1475" s="101">
        <f t="shared" ca="1" si="207"/>
        <v>8.7082176804721953E-2</v>
      </c>
      <c r="U1475" s="101">
        <f t="shared" si="208"/>
        <v>0</v>
      </c>
      <c r="V1475" s="101">
        <f t="shared" ca="1" si="209"/>
        <v>-168.50409717418631</v>
      </c>
    </row>
    <row r="1476" spans="2:22" x14ac:dyDescent="0.3">
      <c r="B1476" s="13">
        <v>2023</v>
      </c>
      <c r="C1476" s="13">
        <v>2</v>
      </c>
      <c r="D1476" s="13">
        <v>28</v>
      </c>
      <c r="E1476" s="83" t="s">
        <v>158</v>
      </c>
      <c r="F1476" s="13">
        <v>3</v>
      </c>
      <c r="G1476" s="13">
        <v>21</v>
      </c>
      <c r="H1476" s="13" t="s">
        <v>69</v>
      </c>
      <c r="I1476" s="13" t="s">
        <v>54</v>
      </c>
      <c r="J1476" s="13"/>
      <c r="K1476" s="13" t="s">
        <v>27</v>
      </c>
      <c r="L1476" s="12">
        <f t="shared" ca="1" si="202"/>
        <v>1.7615214723689006</v>
      </c>
      <c r="M1476" s="101">
        <f t="shared" ca="1" si="203"/>
        <v>9.277933594967E-2</v>
      </c>
      <c r="N1476" s="101">
        <f t="shared" ca="1" si="201"/>
        <v>83.552724412157133</v>
      </c>
      <c r="O1476" s="101">
        <f t="shared" ca="1" si="204"/>
        <v>0.19006816686860437</v>
      </c>
      <c r="Q1476" s="12">
        <f t="shared" ca="1" si="205"/>
        <v>0</v>
      </c>
      <c r="R1476" s="101">
        <f t="shared" ca="1" si="206"/>
        <v>0</v>
      </c>
      <c r="S1476" s="13"/>
      <c r="T1476" s="101">
        <f t="shared" ca="1" si="207"/>
        <v>9.277933594967E-2</v>
      </c>
      <c r="U1476" s="101">
        <f t="shared" si="208"/>
        <v>0</v>
      </c>
      <c r="V1476" s="101">
        <f t="shared" ca="1" si="209"/>
        <v>-168.41131783823664</v>
      </c>
    </row>
    <row r="1477" spans="2:22" x14ac:dyDescent="0.3">
      <c r="B1477" s="13">
        <v>2023</v>
      </c>
      <c r="C1477" s="13">
        <v>2</v>
      </c>
      <c r="D1477" s="13">
        <v>28</v>
      </c>
      <c r="E1477" s="83" t="s">
        <v>158</v>
      </c>
      <c r="F1477" s="13">
        <v>3</v>
      </c>
      <c r="G1477" s="13">
        <v>22</v>
      </c>
      <c r="H1477" s="13" t="s">
        <v>69</v>
      </c>
      <c r="I1477" s="13" t="s">
        <v>54</v>
      </c>
      <c r="J1477" s="13"/>
      <c r="K1477" s="13" t="s">
        <v>27</v>
      </c>
      <c r="L1477" s="12">
        <f t="shared" ca="1" si="202"/>
        <v>2.1514094777607107</v>
      </c>
      <c r="M1477" s="101">
        <f t="shared" ca="1" si="203"/>
        <v>0.11331473719365663</v>
      </c>
      <c r="N1477" s="101">
        <f t="shared" ca="1" si="201"/>
        <v>83.552724412157133</v>
      </c>
      <c r="O1477" s="101">
        <f t="shared" ca="1" si="204"/>
        <v>0.23213708265038066</v>
      </c>
      <c r="Q1477" s="12">
        <f t="shared" ca="1" si="205"/>
        <v>0</v>
      </c>
      <c r="R1477" s="101">
        <f t="shared" ca="1" si="206"/>
        <v>0</v>
      </c>
      <c r="S1477" s="13"/>
      <c r="T1477" s="101">
        <f t="shared" ca="1" si="207"/>
        <v>0.11331473719365663</v>
      </c>
      <c r="U1477" s="101">
        <f t="shared" si="208"/>
        <v>0</v>
      </c>
      <c r="V1477" s="101">
        <f t="shared" ca="1" si="209"/>
        <v>-168.29800310104298</v>
      </c>
    </row>
    <row r="1478" spans="2:22" x14ac:dyDescent="0.3">
      <c r="B1478" s="13">
        <v>2023</v>
      </c>
      <c r="C1478" s="13">
        <v>2</v>
      </c>
      <c r="D1478" s="13">
        <v>28</v>
      </c>
      <c r="E1478" s="83" t="s">
        <v>158</v>
      </c>
      <c r="F1478" s="13">
        <v>3</v>
      </c>
      <c r="G1478" s="13">
        <v>23</v>
      </c>
      <c r="H1478" s="13" t="s">
        <v>69</v>
      </c>
      <c r="I1478" s="13" t="s">
        <v>54</v>
      </c>
      <c r="J1478" s="13"/>
      <c r="K1478" s="13" t="s">
        <v>27</v>
      </c>
      <c r="L1478" s="12">
        <f t="shared" ca="1" si="202"/>
        <v>1.9580545636398621</v>
      </c>
      <c r="M1478" s="101">
        <f t="shared" ca="1" si="203"/>
        <v>0.10313073386691154</v>
      </c>
      <c r="N1478" s="101">
        <f t="shared" ca="1" si="201"/>
        <v>83.552724412157133</v>
      </c>
      <c r="O1478" s="101">
        <f t="shared" ca="1" si="204"/>
        <v>0.21127408741674111</v>
      </c>
      <c r="Q1478" s="12">
        <f t="shared" ca="1" si="205"/>
        <v>0</v>
      </c>
      <c r="R1478" s="101">
        <f t="shared" ca="1" si="206"/>
        <v>0</v>
      </c>
      <c r="S1478" s="13"/>
      <c r="T1478" s="101">
        <f t="shared" ca="1" si="207"/>
        <v>0.10313073386691154</v>
      </c>
      <c r="U1478" s="101">
        <f t="shared" si="208"/>
        <v>0</v>
      </c>
      <c r="V1478" s="101">
        <f t="shared" ca="1" si="209"/>
        <v>-168.19487236717606</v>
      </c>
    </row>
    <row r="1479" spans="2:22" x14ac:dyDescent="0.3">
      <c r="B1479" s="13">
        <v>2023</v>
      </c>
      <c r="C1479" s="13">
        <v>3</v>
      </c>
      <c r="D1479" s="13">
        <v>1</v>
      </c>
      <c r="E1479" s="83" t="s">
        <v>159</v>
      </c>
      <c r="F1479" s="13">
        <v>7</v>
      </c>
      <c r="G1479" s="13">
        <v>0</v>
      </c>
      <c r="H1479" s="13" t="s">
        <v>69</v>
      </c>
      <c r="I1479" s="13" t="s">
        <v>54</v>
      </c>
      <c r="J1479" s="13"/>
      <c r="K1479" s="13" t="s">
        <v>27</v>
      </c>
      <c r="L1479" s="12">
        <f t="shared" ca="1" si="202"/>
        <v>1.4814851043730239</v>
      </c>
      <c r="M1479" s="101">
        <f t="shared" ca="1" si="203"/>
        <v>7.8029820447327175E-2</v>
      </c>
      <c r="N1479" s="101">
        <f t="shared" ca="1" si="201"/>
        <v>83.552724412157133</v>
      </c>
      <c r="O1479" s="101">
        <f t="shared" ca="1" si="204"/>
        <v>0.15985224276184928</v>
      </c>
      <c r="Q1479" s="12">
        <f t="shared" ca="1" si="205"/>
        <v>0</v>
      </c>
      <c r="R1479" s="101">
        <f t="shared" ca="1" si="206"/>
        <v>0</v>
      </c>
      <c r="S1479" s="13"/>
      <c r="T1479" s="101">
        <f t="shared" ca="1" si="207"/>
        <v>7.8029820447327175E-2</v>
      </c>
      <c r="U1479" s="101">
        <f t="shared" si="208"/>
        <v>0</v>
      </c>
      <c r="V1479" s="101">
        <f t="shared" ca="1" si="209"/>
        <v>-168.11684254672872</v>
      </c>
    </row>
    <row r="1480" spans="2:22" x14ac:dyDescent="0.3">
      <c r="B1480" s="13">
        <v>2023</v>
      </c>
      <c r="C1480" s="13">
        <v>3</v>
      </c>
      <c r="D1480" s="13">
        <v>1</v>
      </c>
      <c r="E1480" s="83" t="s">
        <v>159</v>
      </c>
      <c r="F1480" s="13">
        <v>7</v>
      </c>
      <c r="G1480" s="13">
        <v>1</v>
      </c>
      <c r="H1480" s="13" t="s">
        <v>69</v>
      </c>
      <c r="I1480" s="13" t="s">
        <v>54</v>
      </c>
      <c r="J1480" s="13"/>
      <c r="K1480" s="13" t="s">
        <v>27</v>
      </c>
      <c r="L1480" s="12">
        <f t="shared" ca="1" si="202"/>
        <v>0.7541673051175436</v>
      </c>
      <c r="M1480" s="101">
        <f t="shared" ca="1" si="203"/>
        <v>3.972199196054102E-2</v>
      </c>
      <c r="N1480" s="101">
        <f t="shared" ca="1" si="201"/>
        <v>83.552724412157133</v>
      </c>
      <c r="O1480" s="101">
        <f t="shared" ca="1" si="204"/>
        <v>8.1374652222182944E-2</v>
      </c>
      <c r="Q1480" s="12">
        <f t="shared" ca="1" si="205"/>
        <v>0</v>
      </c>
      <c r="R1480" s="101">
        <f t="shared" ca="1" si="206"/>
        <v>0</v>
      </c>
      <c r="S1480" s="13"/>
      <c r="T1480" s="101">
        <f t="shared" ca="1" si="207"/>
        <v>3.972199196054102E-2</v>
      </c>
      <c r="U1480" s="101">
        <f t="shared" si="208"/>
        <v>0</v>
      </c>
      <c r="V1480" s="101">
        <f t="shared" ca="1" si="209"/>
        <v>-168.07712055476819</v>
      </c>
    </row>
    <row r="1481" spans="2:22" x14ac:dyDescent="0.3">
      <c r="B1481" s="13">
        <v>2023</v>
      </c>
      <c r="C1481" s="13">
        <v>3</v>
      </c>
      <c r="D1481" s="13">
        <v>1</v>
      </c>
      <c r="E1481" s="83" t="s">
        <v>159</v>
      </c>
      <c r="F1481" s="13">
        <v>7</v>
      </c>
      <c r="G1481" s="13">
        <v>2</v>
      </c>
      <c r="H1481" s="13" t="s">
        <v>69</v>
      </c>
      <c r="I1481" s="13" t="s">
        <v>54</v>
      </c>
      <c r="J1481" s="13"/>
      <c r="K1481" s="13" t="s">
        <v>27</v>
      </c>
      <c r="L1481" s="12">
        <f t="shared" ca="1" si="202"/>
        <v>0.77494366931206204</v>
      </c>
      <c r="M1481" s="101">
        <f t="shared" ca="1" si="203"/>
        <v>4.0816283062666311E-2</v>
      </c>
      <c r="N1481" s="101">
        <f t="shared" ca="1" si="201"/>
        <v>83.552724412157133</v>
      </c>
      <c r="O1481" s="101">
        <f t="shared" ca="1" si="204"/>
        <v>8.3616421918771486E-2</v>
      </c>
      <c r="Q1481" s="12">
        <f t="shared" ca="1" si="205"/>
        <v>0</v>
      </c>
      <c r="R1481" s="101">
        <f t="shared" ca="1" si="206"/>
        <v>0</v>
      </c>
      <c r="S1481" s="13"/>
      <c r="T1481" s="101">
        <f t="shared" ca="1" si="207"/>
        <v>4.0816283062666311E-2</v>
      </c>
      <c r="U1481" s="101">
        <f t="shared" si="208"/>
        <v>0</v>
      </c>
      <c r="V1481" s="101">
        <f t="shared" ca="1" si="209"/>
        <v>-168.03630427170552</v>
      </c>
    </row>
    <row r="1482" spans="2:22" x14ac:dyDescent="0.3">
      <c r="B1482" s="13">
        <v>2023</v>
      </c>
      <c r="C1482" s="13">
        <v>3</v>
      </c>
      <c r="D1482" s="13">
        <v>1</v>
      </c>
      <c r="E1482" s="83" t="s">
        <v>159</v>
      </c>
      <c r="F1482" s="13">
        <v>7</v>
      </c>
      <c r="G1482" s="13">
        <v>3</v>
      </c>
      <c r="H1482" s="13" t="s">
        <v>69</v>
      </c>
      <c r="I1482" s="13" t="s">
        <v>54</v>
      </c>
      <c r="J1482" s="13"/>
      <c r="K1482" s="13" t="s">
        <v>27</v>
      </c>
      <c r="L1482" s="12">
        <f t="shared" ca="1" si="202"/>
        <v>0.75725323635133213</v>
      </c>
      <c r="M1482" s="101">
        <f t="shared" ca="1" si="203"/>
        <v>3.9884527958624662E-2</v>
      </c>
      <c r="N1482" s="101">
        <f t="shared" ca="1" si="201"/>
        <v>83.552724412157133</v>
      </c>
      <c r="O1482" s="101">
        <f t="shared" ca="1" si="204"/>
        <v>8.1707624202308732E-2</v>
      </c>
      <c r="Q1482" s="12">
        <f t="shared" ca="1" si="205"/>
        <v>0</v>
      </c>
      <c r="R1482" s="101">
        <f t="shared" ca="1" si="206"/>
        <v>0</v>
      </c>
      <c r="S1482" s="13"/>
      <c r="T1482" s="101">
        <f t="shared" ca="1" si="207"/>
        <v>3.9884527958624662E-2</v>
      </c>
      <c r="U1482" s="101">
        <f t="shared" si="208"/>
        <v>0</v>
      </c>
      <c r="V1482" s="101">
        <f t="shared" ca="1" si="209"/>
        <v>-167.99641974374688</v>
      </c>
    </row>
    <row r="1483" spans="2:22" x14ac:dyDescent="0.3">
      <c r="B1483" s="13">
        <v>2023</v>
      </c>
      <c r="C1483" s="13">
        <v>3</v>
      </c>
      <c r="D1483" s="13">
        <v>1</v>
      </c>
      <c r="E1483" s="83" t="s">
        <v>159</v>
      </c>
      <c r="F1483" s="13">
        <v>7</v>
      </c>
      <c r="G1483" s="13">
        <v>4</v>
      </c>
      <c r="H1483" s="13" t="s">
        <v>69</v>
      </c>
      <c r="I1483" s="13" t="s">
        <v>54</v>
      </c>
      <c r="J1483" s="13"/>
      <c r="K1483" s="13" t="s">
        <v>27</v>
      </c>
      <c r="L1483" s="12">
        <f t="shared" ca="1" si="202"/>
        <v>0.74335594118948867</v>
      </c>
      <c r="M1483" s="101">
        <f t="shared" ca="1" si="203"/>
        <v>3.9152557422450371E-2</v>
      </c>
      <c r="N1483" s="101">
        <f t="shared" ca="1" si="201"/>
        <v>83.552724412157133</v>
      </c>
      <c r="O1483" s="101">
        <f t="shared" ca="1" si="204"/>
        <v>8.0208106054345821E-2</v>
      </c>
      <c r="Q1483" s="12">
        <f t="shared" ca="1" si="205"/>
        <v>0</v>
      </c>
      <c r="R1483" s="101">
        <f t="shared" ca="1" si="206"/>
        <v>0</v>
      </c>
      <c r="S1483" s="13"/>
      <c r="T1483" s="101">
        <f t="shared" ca="1" si="207"/>
        <v>3.9152557422450371E-2</v>
      </c>
      <c r="U1483" s="101">
        <f t="shared" si="208"/>
        <v>0</v>
      </c>
      <c r="V1483" s="101">
        <f t="shared" ca="1" si="209"/>
        <v>-167.95726718632443</v>
      </c>
    </row>
    <row r="1484" spans="2:22" x14ac:dyDescent="0.3">
      <c r="B1484" s="13">
        <v>2023</v>
      </c>
      <c r="C1484" s="13">
        <v>3</v>
      </c>
      <c r="D1484" s="13">
        <v>1</v>
      </c>
      <c r="E1484" s="83" t="s">
        <v>159</v>
      </c>
      <c r="F1484" s="13">
        <v>7</v>
      </c>
      <c r="G1484" s="13">
        <v>5</v>
      </c>
      <c r="H1484" s="13" t="s">
        <v>69</v>
      </c>
      <c r="I1484" s="13" t="s">
        <v>54</v>
      </c>
      <c r="J1484" s="13"/>
      <c r="K1484" s="13" t="s">
        <v>27</v>
      </c>
      <c r="L1484" s="12">
        <f t="shared" ca="1" si="202"/>
        <v>0.71957003036924505</v>
      </c>
      <c r="M1484" s="101">
        <f t="shared" ca="1" si="203"/>
        <v>3.789975349954814E-2</v>
      </c>
      <c r="N1484" s="101">
        <f t="shared" ca="1" si="201"/>
        <v>83.552724412157133</v>
      </c>
      <c r="O1484" s="101">
        <f t="shared" ca="1" si="204"/>
        <v>7.7641606276841538E-2</v>
      </c>
      <c r="Q1484" s="12">
        <f t="shared" ca="1" si="205"/>
        <v>0</v>
      </c>
      <c r="R1484" s="101">
        <f t="shared" ca="1" si="206"/>
        <v>0</v>
      </c>
      <c r="S1484" s="13"/>
      <c r="T1484" s="101">
        <f t="shared" ca="1" si="207"/>
        <v>3.789975349954814E-2</v>
      </c>
      <c r="U1484" s="101">
        <f t="shared" si="208"/>
        <v>0</v>
      </c>
      <c r="V1484" s="101">
        <f t="shared" ca="1" si="209"/>
        <v>-167.91936743282488</v>
      </c>
    </row>
    <row r="1485" spans="2:22" x14ac:dyDescent="0.3">
      <c r="B1485" s="13">
        <v>2023</v>
      </c>
      <c r="C1485" s="13">
        <v>3</v>
      </c>
      <c r="D1485" s="13">
        <v>1</v>
      </c>
      <c r="E1485" s="83" t="s">
        <v>159</v>
      </c>
      <c r="F1485" s="13">
        <v>7</v>
      </c>
      <c r="G1485" s="13">
        <v>6</v>
      </c>
      <c r="H1485" s="13" t="s">
        <v>69</v>
      </c>
      <c r="I1485" s="13" t="s">
        <v>54</v>
      </c>
      <c r="J1485" s="13"/>
      <c r="K1485" s="13" t="s">
        <v>27</v>
      </c>
      <c r="L1485" s="12">
        <f t="shared" ca="1" si="202"/>
        <v>0.80016574406825169</v>
      </c>
      <c r="M1485" s="101">
        <f t="shared" ca="1" si="203"/>
        <v>4.214472974007482E-2</v>
      </c>
      <c r="N1485" s="101">
        <f t="shared" ca="1" si="201"/>
        <v>83.552724412157133</v>
      </c>
      <c r="O1485" s="101">
        <f t="shared" ca="1" si="204"/>
        <v>8.6337883784964348E-2</v>
      </c>
      <c r="Q1485" s="12">
        <f t="shared" ca="1" si="205"/>
        <v>5.6000000000000005</v>
      </c>
      <c r="R1485" s="101">
        <f t="shared" ca="1" si="206"/>
        <v>0.40630596976462258</v>
      </c>
      <c r="S1485" s="13"/>
      <c r="T1485" s="101">
        <f t="shared" ca="1" si="207"/>
        <v>0</v>
      </c>
      <c r="U1485" s="101">
        <f t="shared" si="208"/>
        <v>0</v>
      </c>
      <c r="V1485" s="101">
        <f t="shared" ca="1" si="209"/>
        <v>-168.73197937235412</v>
      </c>
    </row>
    <row r="1486" spans="2:22" x14ac:dyDescent="0.3">
      <c r="B1486" s="13">
        <v>2023</v>
      </c>
      <c r="C1486" s="13">
        <v>3</v>
      </c>
      <c r="D1486" s="13">
        <v>1</v>
      </c>
      <c r="E1486" s="83" t="s">
        <v>159</v>
      </c>
      <c r="F1486" s="13">
        <v>7</v>
      </c>
      <c r="G1486" s="13">
        <v>7</v>
      </c>
      <c r="H1486" s="13" t="s">
        <v>69</v>
      </c>
      <c r="I1486" s="13" t="s">
        <v>54</v>
      </c>
      <c r="J1486" s="13"/>
      <c r="K1486" s="13" t="s">
        <v>27</v>
      </c>
      <c r="L1486" s="12">
        <f t="shared" ca="1" si="202"/>
        <v>0.72617283714184344</v>
      </c>
      <c r="M1486" s="101">
        <f t="shared" ca="1" si="203"/>
        <v>3.8247523332260898E-2</v>
      </c>
      <c r="N1486" s="101">
        <f t="shared" ca="1" si="201"/>
        <v>83.552724412157133</v>
      </c>
      <c r="O1486" s="101">
        <f t="shared" ca="1" si="204"/>
        <v>7.8354049127604908E-2</v>
      </c>
      <c r="Q1486" s="12">
        <f t="shared" ca="1" si="205"/>
        <v>5.6000000000000005</v>
      </c>
      <c r="R1486" s="101">
        <f t="shared" ca="1" si="206"/>
        <v>0.41256946933594307</v>
      </c>
      <c r="S1486" s="13"/>
      <c r="T1486" s="101">
        <f t="shared" ca="1" si="207"/>
        <v>0</v>
      </c>
      <c r="U1486" s="101">
        <f t="shared" si="208"/>
        <v>0</v>
      </c>
      <c r="V1486" s="101">
        <f t="shared" ca="1" si="209"/>
        <v>-169.55711831102602</v>
      </c>
    </row>
    <row r="1487" spans="2:22" x14ac:dyDescent="0.3">
      <c r="B1487" s="13">
        <v>2023</v>
      </c>
      <c r="C1487" s="13">
        <v>3</v>
      </c>
      <c r="D1487" s="13">
        <v>1</v>
      </c>
      <c r="E1487" s="83" t="s">
        <v>159</v>
      </c>
      <c r="F1487" s="13">
        <v>7</v>
      </c>
      <c r="G1487" s="13">
        <v>8</v>
      </c>
      <c r="H1487" s="13" t="s">
        <v>69</v>
      </c>
      <c r="I1487" s="13" t="s">
        <v>54</v>
      </c>
      <c r="J1487" s="13"/>
      <c r="K1487" s="13" t="s">
        <v>27</v>
      </c>
      <c r="L1487" s="12">
        <f t="shared" ca="1" si="202"/>
        <v>1.0437171946034325</v>
      </c>
      <c r="M1487" s="101">
        <f t="shared" ca="1" si="203"/>
        <v>5.4972584639762789E-2</v>
      </c>
      <c r="N1487" s="101">
        <f t="shared" ca="1" si="201"/>
        <v>83.552724412157133</v>
      </c>
      <c r="O1487" s="101">
        <f t="shared" ca="1" si="204"/>
        <v>0.11261708529771036</v>
      </c>
      <c r="Q1487" s="12">
        <f t="shared" ca="1" si="205"/>
        <v>5.6000000000000005</v>
      </c>
      <c r="R1487" s="101">
        <f t="shared" ca="1" si="206"/>
        <v>0.38568933947681955</v>
      </c>
      <c r="S1487" s="13"/>
      <c r="T1487" s="101">
        <f t="shared" ca="1" si="207"/>
        <v>0</v>
      </c>
      <c r="U1487" s="101">
        <f t="shared" si="208"/>
        <v>0</v>
      </c>
      <c r="V1487" s="101">
        <f t="shared" ca="1" si="209"/>
        <v>-170.32849698997964</v>
      </c>
    </row>
    <row r="1488" spans="2:22" x14ac:dyDescent="0.3">
      <c r="B1488" s="13">
        <v>2023</v>
      </c>
      <c r="C1488" s="13">
        <v>3</v>
      </c>
      <c r="D1488" s="13">
        <v>1</v>
      </c>
      <c r="E1488" s="83" t="s">
        <v>159</v>
      </c>
      <c r="F1488" s="13">
        <v>7</v>
      </c>
      <c r="G1488" s="13">
        <v>9</v>
      </c>
      <c r="H1488" s="13" t="s">
        <v>69</v>
      </c>
      <c r="I1488" s="13" t="s">
        <v>54</v>
      </c>
      <c r="J1488" s="13"/>
      <c r="K1488" s="13" t="s">
        <v>27</v>
      </c>
      <c r="L1488" s="12">
        <f t="shared" ca="1" si="202"/>
        <v>0.56987590282453815</v>
      </c>
      <c r="M1488" s="101">
        <f t="shared" ca="1" si="203"/>
        <v>3.0015363801768426E-2</v>
      </c>
      <c r="N1488" s="101">
        <f t="shared" ref="N1488:N1551" ca="1" si="210">IF(H1488="On-Peak",IF(I1488="Winter",((L1488*$D$48)/60)+N1487,((L1488*$D$47)/60)+N1487),N1487)</f>
        <v>83.552724412157133</v>
      </c>
      <c r="O1488" s="101">
        <f t="shared" ca="1" si="204"/>
        <v>6.1489609914767665E-2</v>
      </c>
      <c r="Q1488" s="12">
        <f t="shared" ca="1" si="205"/>
        <v>5.6000000000000005</v>
      </c>
      <c r="R1488" s="101">
        <f t="shared" ca="1" si="206"/>
        <v>0.42580000482590291</v>
      </c>
      <c r="S1488" s="13"/>
      <c r="T1488" s="101">
        <f t="shared" ca="1" si="207"/>
        <v>0</v>
      </c>
      <c r="U1488" s="101">
        <f t="shared" si="208"/>
        <v>0</v>
      </c>
      <c r="V1488" s="101">
        <f t="shared" ca="1" si="209"/>
        <v>-171.18009699963144</v>
      </c>
    </row>
    <row r="1489" spans="2:22" x14ac:dyDescent="0.3">
      <c r="B1489" s="13">
        <v>2023</v>
      </c>
      <c r="C1489" s="13">
        <v>3</v>
      </c>
      <c r="D1489" s="13">
        <v>1</v>
      </c>
      <c r="E1489" s="83" t="s">
        <v>159</v>
      </c>
      <c r="F1489" s="13">
        <v>7</v>
      </c>
      <c r="G1489" s="13">
        <v>10</v>
      </c>
      <c r="H1489" s="13" t="s">
        <v>70</v>
      </c>
      <c r="I1489" s="13" t="s">
        <v>54</v>
      </c>
      <c r="J1489" s="13"/>
      <c r="K1489" s="13" t="s">
        <v>27</v>
      </c>
      <c r="L1489" s="12">
        <f t="shared" ca="1" si="202"/>
        <v>0.84382695354971848</v>
      </c>
      <c r="M1489" s="101">
        <f t="shared" ca="1" si="203"/>
        <v>2.6715561349384086E-2</v>
      </c>
      <c r="N1489" s="101">
        <f t="shared" ca="1" si="210"/>
        <v>83.552724412157133</v>
      </c>
      <c r="O1489" s="101">
        <f t="shared" ca="1" si="204"/>
        <v>2.6715561349384086E-2</v>
      </c>
      <c r="Q1489" s="12">
        <f t="shared" ca="1" si="205"/>
        <v>5.6000000000000005</v>
      </c>
      <c r="R1489" s="101">
        <f t="shared" ca="1" si="206"/>
        <v>0.40261004838201642</v>
      </c>
      <c r="S1489" s="13"/>
      <c r="T1489" s="101">
        <f t="shared" ca="1" si="207"/>
        <v>0</v>
      </c>
      <c r="U1489" s="101">
        <f t="shared" si="208"/>
        <v>0</v>
      </c>
      <c r="V1489" s="101">
        <f t="shared" ca="1" si="209"/>
        <v>-171.98531709639551</v>
      </c>
    </row>
    <row r="1490" spans="2:22" x14ac:dyDescent="0.3">
      <c r="B1490" s="13">
        <v>2023</v>
      </c>
      <c r="C1490" s="13">
        <v>3</v>
      </c>
      <c r="D1490" s="13">
        <v>1</v>
      </c>
      <c r="E1490" s="83" t="s">
        <v>159</v>
      </c>
      <c r="F1490" s="13">
        <v>7</v>
      </c>
      <c r="G1490" s="13">
        <v>11</v>
      </c>
      <c r="H1490" s="13" t="s">
        <v>70</v>
      </c>
      <c r="I1490" s="13" t="s">
        <v>54</v>
      </c>
      <c r="J1490" s="13"/>
      <c r="K1490" s="13" t="s">
        <v>27</v>
      </c>
      <c r="L1490" s="12">
        <f t="shared" ca="1" si="202"/>
        <v>1.0245286327405896</v>
      </c>
      <c r="M1490" s="101">
        <f t="shared" ca="1" si="203"/>
        <v>3.2436576512567067E-2</v>
      </c>
      <c r="N1490" s="101">
        <f t="shared" ca="1" si="210"/>
        <v>83.552724412157133</v>
      </c>
      <c r="O1490" s="101">
        <f t="shared" ca="1" si="204"/>
        <v>3.2436576512567067E-2</v>
      </c>
      <c r="Q1490" s="12">
        <f t="shared" ca="1" si="205"/>
        <v>4.7747338971536646</v>
      </c>
      <c r="R1490" s="101">
        <f t="shared" ca="1" si="206"/>
        <v>0.3174548756325668</v>
      </c>
      <c r="S1490" s="13"/>
      <c r="T1490" s="101">
        <f t="shared" ca="1" si="207"/>
        <v>0</v>
      </c>
      <c r="U1490" s="101">
        <f t="shared" si="208"/>
        <v>0</v>
      </c>
      <c r="V1490" s="101">
        <f t="shared" ca="1" si="209"/>
        <v>-172.62022684766063</v>
      </c>
    </row>
    <row r="1491" spans="2:22" x14ac:dyDescent="0.3">
      <c r="B1491" s="13">
        <v>2023</v>
      </c>
      <c r="C1491" s="13">
        <v>3</v>
      </c>
      <c r="D1491" s="13">
        <v>1</v>
      </c>
      <c r="E1491" s="83" t="s">
        <v>159</v>
      </c>
      <c r="F1491" s="13">
        <v>7</v>
      </c>
      <c r="G1491" s="13">
        <v>12</v>
      </c>
      <c r="H1491" s="13" t="s">
        <v>70</v>
      </c>
      <c r="I1491" s="13" t="s">
        <v>54</v>
      </c>
      <c r="J1491" s="13"/>
      <c r="K1491" s="13" t="s">
        <v>27</v>
      </c>
      <c r="L1491" s="12">
        <f t="shared" ca="1" si="202"/>
        <v>1.0816314866347119</v>
      </c>
      <c r="M1491" s="101">
        <f t="shared" ca="1" si="203"/>
        <v>3.4244452866854978E-2</v>
      </c>
      <c r="N1491" s="101">
        <f t="shared" ca="1" si="210"/>
        <v>83.552724412157133</v>
      </c>
      <c r="O1491" s="101">
        <f t="shared" ca="1" si="204"/>
        <v>3.4244452866854978E-2</v>
      </c>
      <c r="Q1491" s="12">
        <f t="shared" ca="1" si="205"/>
        <v>5.6000000000000005</v>
      </c>
      <c r="R1491" s="101">
        <f t="shared" ca="1" si="206"/>
        <v>0.38247989465637172</v>
      </c>
      <c r="S1491" s="13"/>
      <c r="T1491" s="101">
        <f t="shared" ca="1" si="207"/>
        <v>0</v>
      </c>
      <c r="U1491" s="101">
        <f t="shared" si="208"/>
        <v>0</v>
      </c>
      <c r="V1491" s="101">
        <f t="shared" ca="1" si="209"/>
        <v>-173.38518663697337</v>
      </c>
    </row>
    <row r="1492" spans="2:22" x14ac:dyDescent="0.3">
      <c r="B1492" s="13">
        <v>2023</v>
      </c>
      <c r="C1492" s="13">
        <v>3</v>
      </c>
      <c r="D1492" s="13">
        <v>1</v>
      </c>
      <c r="E1492" s="83" t="s">
        <v>159</v>
      </c>
      <c r="F1492" s="13">
        <v>7</v>
      </c>
      <c r="G1492" s="13">
        <v>13</v>
      </c>
      <c r="H1492" s="13" t="s">
        <v>70</v>
      </c>
      <c r="I1492" s="13" t="s">
        <v>54</v>
      </c>
      <c r="J1492" s="13"/>
      <c r="K1492" s="13" t="s">
        <v>27</v>
      </c>
      <c r="L1492" s="12">
        <f t="shared" ca="1" si="202"/>
        <v>1.0310342188581632</v>
      </c>
      <c r="M1492" s="101">
        <f t="shared" ca="1" si="203"/>
        <v>3.2642543369049447E-2</v>
      </c>
      <c r="N1492" s="101">
        <f t="shared" ca="1" si="210"/>
        <v>83.552724412157133</v>
      </c>
      <c r="O1492" s="101">
        <f t="shared" ca="1" si="204"/>
        <v>3.2642543369049447E-2</v>
      </c>
      <c r="Q1492" s="12">
        <f t="shared" ca="1" si="205"/>
        <v>2.3005701934093521</v>
      </c>
      <c r="R1492" s="101">
        <f t="shared" ca="1" si="206"/>
        <v>0.10746622024575815</v>
      </c>
      <c r="S1492" s="13"/>
      <c r="T1492" s="101">
        <f t="shared" ca="1" si="207"/>
        <v>0</v>
      </c>
      <c r="U1492" s="101">
        <f t="shared" si="208"/>
        <v>0</v>
      </c>
      <c r="V1492" s="101">
        <f t="shared" ca="1" si="209"/>
        <v>-173.60011907746488</v>
      </c>
    </row>
    <row r="1493" spans="2:22" x14ac:dyDescent="0.3">
      <c r="B1493" s="13">
        <v>2023</v>
      </c>
      <c r="C1493" s="13">
        <v>3</v>
      </c>
      <c r="D1493" s="13">
        <v>1</v>
      </c>
      <c r="E1493" s="83" t="s">
        <v>159</v>
      </c>
      <c r="F1493" s="13">
        <v>7</v>
      </c>
      <c r="G1493" s="13">
        <v>14</v>
      </c>
      <c r="H1493" s="13" t="s">
        <v>70</v>
      </c>
      <c r="I1493" s="13" t="s">
        <v>54</v>
      </c>
      <c r="J1493" s="13"/>
      <c r="K1493" s="13" t="s">
        <v>27</v>
      </c>
      <c r="L1493" s="12">
        <f t="shared" ca="1" si="202"/>
        <v>0.86617635666318604</v>
      </c>
      <c r="M1493" s="101">
        <f t="shared" ca="1" si="203"/>
        <v>2.7423143451956469E-2</v>
      </c>
      <c r="N1493" s="101">
        <f t="shared" ca="1" si="210"/>
        <v>83.552724412157133</v>
      </c>
      <c r="O1493" s="101">
        <f t="shared" ca="1" si="204"/>
        <v>2.7423143451956469E-2</v>
      </c>
      <c r="Q1493" s="12">
        <f t="shared" ca="1" si="205"/>
        <v>5.6000000000000005</v>
      </c>
      <c r="R1493" s="101">
        <f t="shared" ca="1" si="206"/>
        <v>0.40071817140846133</v>
      </c>
      <c r="S1493" s="13"/>
      <c r="T1493" s="101">
        <f t="shared" ca="1" si="207"/>
        <v>0</v>
      </c>
      <c r="U1493" s="101">
        <f t="shared" si="208"/>
        <v>0</v>
      </c>
      <c r="V1493" s="101">
        <f t="shared" ca="1" si="209"/>
        <v>-174.40155542028182</v>
      </c>
    </row>
    <row r="1494" spans="2:22" x14ac:dyDescent="0.3">
      <c r="B1494" s="13">
        <v>2023</v>
      </c>
      <c r="C1494" s="13">
        <v>3</v>
      </c>
      <c r="D1494" s="13">
        <v>1</v>
      </c>
      <c r="E1494" s="83" t="s">
        <v>159</v>
      </c>
      <c r="F1494" s="13">
        <v>7</v>
      </c>
      <c r="G1494" s="13">
        <v>15</v>
      </c>
      <c r="H1494" s="13" t="s">
        <v>70</v>
      </c>
      <c r="I1494" s="13" t="s">
        <v>54</v>
      </c>
      <c r="J1494" s="13"/>
      <c r="K1494" s="13" t="s">
        <v>27</v>
      </c>
      <c r="L1494" s="12">
        <f t="shared" ca="1" si="202"/>
        <v>0.57317825679748313</v>
      </c>
      <c r="M1494" s="101">
        <f t="shared" ca="1" si="203"/>
        <v>1.8146823610208317E-2</v>
      </c>
      <c r="N1494" s="101">
        <f t="shared" ca="1" si="210"/>
        <v>83.552724412157133</v>
      </c>
      <c r="O1494" s="101">
        <f t="shared" ca="1" si="204"/>
        <v>1.8146823610208317E-2</v>
      </c>
      <c r="Q1494" s="12">
        <f t="shared" ca="1" si="205"/>
        <v>5.6000000000000005</v>
      </c>
      <c r="R1494" s="101">
        <f t="shared" ca="1" si="206"/>
        <v>0.42552046056209308</v>
      </c>
      <c r="S1494" s="13"/>
      <c r="T1494" s="101">
        <f t="shared" ca="1" si="207"/>
        <v>0</v>
      </c>
      <c r="U1494" s="101">
        <f t="shared" si="208"/>
        <v>0</v>
      </c>
      <c r="V1494" s="101">
        <f t="shared" ca="1" si="209"/>
        <v>-175.25259634140602</v>
      </c>
    </row>
    <row r="1495" spans="2:22" x14ac:dyDescent="0.3">
      <c r="B1495" s="13">
        <v>2023</v>
      </c>
      <c r="C1495" s="13">
        <v>3</v>
      </c>
      <c r="D1495" s="13">
        <v>1</v>
      </c>
      <c r="E1495" s="83" t="s">
        <v>159</v>
      </c>
      <c r="F1495" s="13">
        <v>7</v>
      </c>
      <c r="G1495" s="13">
        <v>16</v>
      </c>
      <c r="H1495" s="13" t="s">
        <v>71</v>
      </c>
      <c r="I1495" s="13" t="s">
        <v>54</v>
      </c>
      <c r="J1495" s="13"/>
      <c r="K1495" s="13" t="s">
        <v>27</v>
      </c>
      <c r="L1495" s="12">
        <f t="shared" ca="1" si="202"/>
        <v>0.93272854197766641</v>
      </c>
      <c r="M1495" s="101">
        <f t="shared" ca="1" si="203"/>
        <v>8.124998329167453E-2</v>
      </c>
      <c r="N1495" s="101">
        <f t="shared" ca="1" si="210"/>
        <v>83.736860571819221</v>
      </c>
      <c r="O1495" s="101">
        <f t="shared" ca="1" si="204"/>
        <v>0.26288953955640526</v>
      </c>
      <c r="Q1495" s="12">
        <f t="shared" ca="1" si="205"/>
        <v>5.6000000000000005</v>
      </c>
      <c r="R1495" s="101">
        <f t="shared" ca="1" si="206"/>
        <v>0.39508452892159063</v>
      </c>
      <c r="S1495" s="13"/>
      <c r="T1495" s="101">
        <f t="shared" ca="1" si="207"/>
        <v>0</v>
      </c>
      <c r="U1495" s="101">
        <f t="shared" ca="1" si="208"/>
        <v>0.18413615966209099</v>
      </c>
      <c r="V1495" s="101">
        <f t="shared" ca="1" si="209"/>
        <v>-175.85862923958712</v>
      </c>
    </row>
    <row r="1496" spans="2:22" x14ac:dyDescent="0.3">
      <c r="B1496" s="13">
        <v>2023</v>
      </c>
      <c r="C1496" s="13">
        <v>3</v>
      </c>
      <c r="D1496" s="13">
        <v>1</v>
      </c>
      <c r="E1496" s="83" t="s">
        <v>159</v>
      </c>
      <c r="F1496" s="13">
        <v>7</v>
      </c>
      <c r="G1496" s="13">
        <v>17</v>
      </c>
      <c r="H1496" s="13" t="s">
        <v>71</v>
      </c>
      <c r="I1496" s="13" t="s">
        <v>54</v>
      </c>
      <c r="J1496" s="13"/>
      <c r="K1496" s="13" t="s">
        <v>27</v>
      </c>
      <c r="L1496" s="12">
        <f t="shared" ca="1" si="202"/>
        <v>1.2233009890181037</v>
      </c>
      <c r="M1496" s="101">
        <f t="shared" ca="1" si="203"/>
        <v>0.10656174915336702</v>
      </c>
      <c r="N1496" s="101">
        <f t="shared" ca="1" si="210"/>
        <v>83.978360575401211</v>
      </c>
      <c r="O1496" s="101">
        <f t="shared" ca="1" si="204"/>
        <v>0.34478738375475249</v>
      </c>
      <c r="Q1496" s="12">
        <f t="shared" ca="1" si="205"/>
        <v>5.6000000000000005</v>
      </c>
      <c r="R1496" s="101">
        <f t="shared" ca="1" si="206"/>
        <v>0.37048757127961757</v>
      </c>
      <c r="S1496" s="13"/>
      <c r="T1496" s="101">
        <f t="shared" ca="1" si="207"/>
        <v>0</v>
      </c>
      <c r="U1496" s="101">
        <f t="shared" ca="1" si="208"/>
        <v>0.24150000358199064</v>
      </c>
      <c r="V1496" s="101">
        <f t="shared" ca="1" si="209"/>
        <v>-176.35810437856438</v>
      </c>
    </row>
    <row r="1497" spans="2:22" x14ac:dyDescent="0.3">
      <c r="B1497" s="13">
        <v>2023</v>
      </c>
      <c r="C1497" s="13">
        <v>3</v>
      </c>
      <c r="D1497" s="13">
        <v>1</v>
      </c>
      <c r="E1497" s="83" t="s">
        <v>159</v>
      </c>
      <c r="F1497" s="13">
        <v>7</v>
      </c>
      <c r="G1497" s="13">
        <v>18</v>
      </c>
      <c r="H1497" s="13" t="s">
        <v>71</v>
      </c>
      <c r="I1497" s="13" t="s">
        <v>54</v>
      </c>
      <c r="J1497" s="13"/>
      <c r="K1497" s="13" t="s">
        <v>27</v>
      </c>
      <c r="L1497" s="12">
        <f t="shared" ca="1" si="202"/>
        <v>1.2672774137015619</v>
      </c>
      <c r="M1497" s="101">
        <f t="shared" ca="1" si="203"/>
        <v>0.11039253550754306</v>
      </c>
      <c r="N1497" s="101">
        <f t="shared" ca="1" si="210"/>
        <v>84.228542258156125</v>
      </c>
      <c r="O1497" s="101">
        <f t="shared" ca="1" si="204"/>
        <v>0.3571821390517852</v>
      </c>
      <c r="Q1497" s="12">
        <f t="shared" ca="1" si="205"/>
        <v>0</v>
      </c>
      <c r="R1497" s="101">
        <f t="shared" ca="1" si="206"/>
        <v>0</v>
      </c>
      <c r="S1497" s="13"/>
      <c r="T1497" s="101">
        <f t="shared" ca="1" si="207"/>
        <v>0.11039253550754306</v>
      </c>
      <c r="U1497" s="101">
        <f t="shared" ca="1" si="208"/>
        <v>0.2501816827549167</v>
      </c>
      <c r="V1497" s="101">
        <f t="shared" ca="1" si="209"/>
        <v>-175.99753016030192</v>
      </c>
    </row>
    <row r="1498" spans="2:22" x14ac:dyDescent="0.3">
      <c r="B1498" s="13">
        <v>2023</v>
      </c>
      <c r="C1498" s="13">
        <v>3</v>
      </c>
      <c r="D1498" s="13">
        <v>1</v>
      </c>
      <c r="E1498" s="83" t="s">
        <v>159</v>
      </c>
      <c r="F1498" s="13">
        <v>7</v>
      </c>
      <c r="G1498" s="13">
        <v>19</v>
      </c>
      <c r="H1498" s="13" t="s">
        <v>71</v>
      </c>
      <c r="I1498" s="13" t="s">
        <v>54</v>
      </c>
      <c r="J1498" s="13"/>
      <c r="K1498" s="13" t="s">
        <v>27</v>
      </c>
      <c r="L1498" s="12">
        <f t="shared" ca="1" si="202"/>
        <v>1.6457130117609435</v>
      </c>
      <c r="M1498" s="101">
        <f t="shared" ca="1" si="203"/>
        <v>0.14335806045449581</v>
      </c>
      <c r="N1498" s="101">
        <f t="shared" ca="1" si="210"/>
        <v>84.55343343522793</v>
      </c>
      <c r="O1498" s="101">
        <f t="shared" ca="1" si="204"/>
        <v>0.46384421236482193</v>
      </c>
      <c r="Q1498" s="12">
        <f t="shared" ca="1" si="205"/>
        <v>0</v>
      </c>
      <c r="R1498" s="101">
        <f t="shared" ca="1" si="206"/>
        <v>0</v>
      </c>
      <c r="S1498" s="13"/>
      <c r="T1498" s="101">
        <f t="shared" ca="1" si="207"/>
        <v>0.14335806045449581</v>
      </c>
      <c r="U1498" s="101">
        <f t="shared" ca="1" si="208"/>
        <v>0.32489117707180626</v>
      </c>
      <c r="V1498" s="101">
        <f t="shared" ca="1" si="209"/>
        <v>-175.52928092277563</v>
      </c>
    </row>
    <row r="1499" spans="2:22" x14ac:dyDescent="0.3">
      <c r="B1499" s="13">
        <v>2023</v>
      </c>
      <c r="C1499" s="13">
        <v>3</v>
      </c>
      <c r="D1499" s="13">
        <v>1</v>
      </c>
      <c r="E1499" s="83" t="s">
        <v>159</v>
      </c>
      <c r="F1499" s="13">
        <v>7</v>
      </c>
      <c r="G1499" s="13">
        <v>20</v>
      </c>
      <c r="H1499" s="13" t="s">
        <v>69</v>
      </c>
      <c r="I1499" s="13" t="s">
        <v>54</v>
      </c>
      <c r="J1499" s="13"/>
      <c r="K1499" s="13" t="s">
        <v>27</v>
      </c>
      <c r="L1499" s="12">
        <f t="shared" ca="1" si="202"/>
        <v>1.1829962475355633</v>
      </c>
      <c r="M1499" s="101">
        <f t="shared" ca="1" si="203"/>
        <v>6.2308412357698122E-2</v>
      </c>
      <c r="N1499" s="101">
        <f t="shared" ca="1" si="210"/>
        <v>84.55343343522793</v>
      </c>
      <c r="O1499" s="101">
        <f t="shared" ca="1" si="204"/>
        <v>0.12764529510908729</v>
      </c>
      <c r="Q1499" s="12">
        <f t="shared" ca="1" si="205"/>
        <v>0</v>
      </c>
      <c r="R1499" s="101">
        <f t="shared" ca="1" si="206"/>
        <v>0</v>
      </c>
      <c r="S1499" s="13"/>
      <c r="T1499" s="101">
        <f t="shared" ca="1" si="207"/>
        <v>6.2308412357698122E-2</v>
      </c>
      <c r="U1499" s="101">
        <f t="shared" si="208"/>
        <v>0</v>
      </c>
      <c r="V1499" s="101">
        <f t="shared" ca="1" si="209"/>
        <v>-175.46697251041792</v>
      </c>
    </row>
    <row r="1500" spans="2:22" x14ac:dyDescent="0.3">
      <c r="B1500" s="13">
        <v>2023</v>
      </c>
      <c r="C1500" s="13">
        <v>3</v>
      </c>
      <c r="D1500" s="13">
        <v>1</v>
      </c>
      <c r="E1500" s="83" t="s">
        <v>159</v>
      </c>
      <c r="F1500" s="13">
        <v>7</v>
      </c>
      <c r="G1500" s="13">
        <v>21</v>
      </c>
      <c r="H1500" s="13" t="s">
        <v>69</v>
      </c>
      <c r="I1500" s="13" t="s">
        <v>54</v>
      </c>
      <c r="J1500" s="13"/>
      <c r="K1500" s="13" t="s">
        <v>27</v>
      </c>
      <c r="L1500" s="12">
        <f t="shared" ca="1" si="202"/>
        <v>1.095816954407957</v>
      </c>
      <c r="M1500" s="101">
        <f t="shared" ca="1" si="203"/>
        <v>5.77166789886671E-2</v>
      </c>
      <c r="N1500" s="101">
        <f t="shared" ca="1" si="210"/>
        <v>84.55343343522793</v>
      </c>
      <c r="O1500" s="101">
        <f t="shared" ca="1" si="204"/>
        <v>0.11823864938061855</v>
      </c>
      <c r="Q1500" s="12">
        <f t="shared" ca="1" si="205"/>
        <v>0</v>
      </c>
      <c r="R1500" s="101">
        <f t="shared" ca="1" si="206"/>
        <v>0</v>
      </c>
      <c r="S1500" s="13"/>
      <c r="T1500" s="101">
        <f t="shared" ca="1" si="207"/>
        <v>5.77166789886671E-2</v>
      </c>
      <c r="U1500" s="101">
        <f t="shared" si="208"/>
        <v>0</v>
      </c>
      <c r="V1500" s="101">
        <f t="shared" ca="1" si="209"/>
        <v>-175.40925583142925</v>
      </c>
    </row>
    <row r="1501" spans="2:22" x14ac:dyDescent="0.3">
      <c r="B1501" s="13">
        <v>2023</v>
      </c>
      <c r="C1501" s="13">
        <v>3</v>
      </c>
      <c r="D1501" s="13">
        <v>1</v>
      </c>
      <c r="E1501" s="83" t="s">
        <v>159</v>
      </c>
      <c r="F1501" s="13">
        <v>7</v>
      </c>
      <c r="G1501" s="13">
        <v>22</v>
      </c>
      <c r="H1501" s="13" t="s">
        <v>69</v>
      </c>
      <c r="I1501" s="13" t="s">
        <v>54</v>
      </c>
      <c r="J1501" s="13"/>
      <c r="K1501" s="13" t="s">
        <v>27</v>
      </c>
      <c r="L1501" s="12">
        <f t="shared" ca="1" si="202"/>
        <v>1.4708135535657973</v>
      </c>
      <c r="M1501" s="101">
        <f t="shared" ca="1" si="203"/>
        <v>7.7467749866310553E-2</v>
      </c>
      <c r="N1501" s="101">
        <f t="shared" ca="1" si="210"/>
        <v>84.55343343522793</v>
      </c>
      <c r="O1501" s="101">
        <f t="shared" ca="1" si="204"/>
        <v>0.15870078242974953</v>
      </c>
      <c r="Q1501" s="12">
        <f t="shared" ca="1" si="205"/>
        <v>0</v>
      </c>
      <c r="R1501" s="101">
        <f t="shared" ca="1" si="206"/>
        <v>0</v>
      </c>
      <c r="S1501" s="13"/>
      <c r="T1501" s="101">
        <f t="shared" ca="1" si="207"/>
        <v>7.7467749866310553E-2</v>
      </c>
      <c r="U1501" s="101">
        <f t="shared" si="208"/>
        <v>0</v>
      </c>
      <c r="V1501" s="101">
        <f t="shared" ca="1" si="209"/>
        <v>-175.33178808156293</v>
      </c>
    </row>
    <row r="1502" spans="2:22" x14ac:dyDescent="0.3">
      <c r="B1502" s="13">
        <v>2023</v>
      </c>
      <c r="C1502" s="13">
        <v>3</v>
      </c>
      <c r="D1502" s="13">
        <v>1</v>
      </c>
      <c r="E1502" s="83" t="s">
        <v>159</v>
      </c>
      <c r="F1502" s="13">
        <v>7</v>
      </c>
      <c r="G1502" s="13">
        <v>23</v>
      </c>
      <c r="H1502" s="13" t="s">
        <v>69</v>
      </c>
      <c r="I1502" s="13" t="s">
        <v>54</v>
      </c>
      <c r="J1502" s="13"/>
      <c r="K1502" s="13" t="s">
        <v>27</v>
      </c>
      <c r="L1502" s="12">
        <f t="shared" ca="1" si="202"/>
        <v>1.4013570800572723</v>
      </c>
      <c r="M1502" s="101">
        <f t="shared" ca="1" si="203"/>
        <v>7.380947740661653E-2</v>
      </c>
      <c r="N1502" s="101">
        <f t="shared" ca="1" si="210"/>
        <v>84.55343343522793</v>
      </c>
      <c r="O1502" s="101">
        <f t="shared" ca="1" si="204"/>
        <v>0.15120642893817968</v>
      </c>
      <c r="Q1502" s="12">
        <f t="shared" ca="1" si="205"/>
        <v>0</v>
      </c>
      <c r="R1502" s="101">
        <f t="shared" ca="1" si="206"/>
        <v>0</v>
      </c>
      <c r="S1502" s="13"/>
      <c r="T1502" s="101">
        <f t="shared" ca="1" si="207"/>
        <v>7.380947740661653E-2</v>
      </c>
      <c r="U1502" s="101">
        <f t="shared" si="208"/>
        <v>0</v>
      </c>
      <c r="V1502" s="101">
        <f t="shared" ca="1" si="209"/>
        <v>-175.25797860415631</v>
      </c>
    </row>
    <row r="1503" spans="2:22" x14ac:dyDescent="0.3">
      <c r="B1503" s="13">
        <v>2023</v>
      </c>
      <c r="C1503" s="13">
        <v>3</v>
      </c>
      <c r="D1503" s="13">
        <v>2</v>
      </c>
      <c r="E1503" s="83" t="s">
        <v>160</v>
      </c>
      <c r="F1503" s="13">
        <v>1</v>
      </c>
      <c r="G1503" s="13">
        <v>0</v>
      </c>
      <c r="H1503" s="13" t="s">
        <v>69</v>
      </c>
      <c r="I1503" s="13" t="s">
        <v>54</v>
      </c>
      <c r="J1503" s="13"/>
      <c r="K1503" s="13" t="s">
        <v>27</v>
      </c>
      <c r="L1503" s="12">
        <f t="shared" ca="1" si="202"/>
        <v>1.3557581929448113</v>
      </c>
      <c r="M1503" s="101">
        <f t="shared" ca="1" si="203"/>
        <v>7.1407784022403206E-2</v>
      </c>
      <c r="N1503" s="101">
        <f t="shared" ca="1" si="210"/>
        <v>84.55343343522793</v>
      </c>
      <c r="O1503" s="101">
        <f t="shared" ca="1" si="204"/>
        <v>0.14628630901874512</v>
      </c>
      <c r="Q1503" s="12">
        <f t="shared" ca="1" si="205"/>
        <v>0</v>
      </c>
      <c r="R1503" s="101">
        <f t="shared" ca="1" si="206"/>
        <v>0</v>
      </c>
      <c r="S1503" s="13"/>
      <c r="T1503" s="101">
        <f t="shared" ca="1" si="207"/>
        <v>7.1407784022403206E-2</v>
      </c>
      <c r="U1503" s="101">
        <f t="shared" si="208"/>
        <v>0</v>
      </c>
      <c r="V1503" s="101">
        <f t="shared" ca="1" si="209"/>
        <v>-175.18657082013391</v>
      </c>
    </row>
    <row r="1504" spans="2:22" x14ac:dyDescent="0.3">
      <c r="B1504" s="13">
        <v>2023</v>
      </c>
      <c r="C1504" s="13">
        <v>3</v>
      </c>
      <c r="D1504" s="13">
        <v>2</v>
      </c>
      <c r="E1504" s="83" t="s">
        <v>160</v>
      </c>
      <c r="F1504" s="13">
        <v>1</v>
      </c>
      <c r="G1504" s="13">
        <v>1</v>
      </c>
      <c r="H1504" s="13" t="s">
        <v>69</v>
      </c>
      <c r="I1504" s="13" t="s">
        <v>54</v>
      </c>
      <c r="J1504" s="13"/>
      <c r="K1504" s="13" t="s">
        <v>27</v>
      </c>
      <c r="L1504" s="12">
        <f t="shared" ca="1" si="202"/>
        <v>0.72766907302324768</v>
      </c>
      <c r="M1504" s="101">
        <f t="shared" ca="1" si="203"/>
        <v>3.8326330076134459E-2</v>
      </c>
      <c r="N1504" s="101">
        <f t="shared" ca="1" si="210"/>
        <v>84.55343343522793</v>
      </c>
      <c r="O1504" s="101">
        <f t="shared" ca="1" si="204"/>
        <v>7.8515492979208415E-2</v>
      </c>
      <c r="Q1504" s="12">
        <f t="shared" ca="1" si="205"/>
        <v>0</v>
      </c>
      <c r="R1504" s="101">
        <f t="shared" ca="1" si="206"/>
        <v>0</v>
      </c>
      <c r="S1504" s="13"/>
      <c r="T1504" s="101">
        <f t="shared" ca="1" si="207"/>
        <v>3.8326330076134459E-2</v>
      </c>
      <c r="U1504" s="101">
        <f t="shared" si="208"/>
        <v>0</v>
      </c>
      <c r="V1504" s="101">
        <f t="shared" ca="1" si="209"/>
        <v>-175.14824449005778</v>
      </c>
    </row>
    <row r="1505" spans="2:22" x14ac:dyDescent="0.3">
      <c r="B1505" s="13">
        <v>2023</v>
      </c>
      <c r="C1505" s="13">
        <v>3</v>
      </c>
      <c r="D1505" s="13">
        <v>2</v>
      </c>
      <c r="E1505" s="83" t="s">
        <v>160</v>
      </c>
      <c r="F1505" s="13">
        <v>1</v>
      </c>
      <c r="G1505" s="13">
        <v>2</v>
      </c>
      <c r="H1505" s="13" t="s">
        <v>69</v>
      </c>
      <c r="I1505" s="13" t="s">
        <v>54</v>
      </c>
      <c r="J1505" s="13"/>
      <c r="K1505" s="13" t="s">
        <v>27</v>
      </c>
      <c r="L1505" s="12">
        <f t="shared" ca="1" si="202"/>
        <v>0.73285835954906597</v>
      </c>
      <c r="M1505" s="101">
        <f t="shared" ca="1" si="203"/>
        <v>3.8599649797449308E-2</v>
      </c>
      <c r="N1505" s="101">
        <f t="shared" ca="1" si="210"/>
        <v>84.55343343522793</v>
      </c>
      <c r="O1505" s="101">
        <f t="shared" ca="1" si="204"/>
        <v>7.9075416995344219E-2</v>
      </c>
      <c r="Q1505" s="12">
        <f t="shared" ca="1" si="205"/>
        <v>0</v>
      </c>
      <c r="R1505" s="101">
        <f t="shared" ca="1" si="206"/>
        <v>0</v>
      </c>
      <c r="S1505" s="13"/>
      <c r="T1505" s="101">
        <f t="shared" ca="1" si="207"/>
        <v>3.8599649797449308E-2</v>
      </c>
      <c r="U1505" s="101">
        <f t="shared" si="208"/>
        <v>0</v>
      </c>
      <c r="V1505" s="101">
        <f t="shared" ca="1" si="209"/>
        <v>-175.10964484026033</v>
      </c>
    </row>
    <row r="1506" spans="2:22" x14ac:dyDescent="0.3">
      <c r="B1506" s="13">
        <v>2023</v>
      </c>
      <c r="C1506" s="13">
        <v>3</v>
      </c>
      <c r="D1506" s="13">
        <v>2</v>
      </c>
      <c r="E1506" s="83" t="s">
        <v>160</v>
      </c>
      <c r="F1506" s="13">
        <v>1</v>
      </c>
      <c r="G1506" s="13">
        <v>3</v>
      </c>
      <c r="H1506" s="13" t="s">
        <v>69</v>
      </c>
      <c r="I1506" s="13" t="s">
        <v>54</v>
      </c>
      <c r="J1506" s="13"/>
      <c r="K1506" s="13" t="s">
        <v>27</v>
      </c>
      <c r="L1506" s="12">
        <f t="shared" ca="1" si="202"/>
        <v>0.85930481266303882</v>
      </c>
      <c r="M1506" s="101">
        <f t="shared" ca="1" si="203"/>
        <v>4.5259584482962259E-2</v>
      </c>
      <c r="N1506" s="101">
        <f t="shared" ca="1" si="210"/>
        <v>84.55343343522793</v>
      </c>
      <c r="O1506" s="101">
        <f t="shared" ca="1" si="204"/>
        <v>9.2718989286341882E-2</v>
      </c>
      <c r="Q1506" s="12">
        <f t="shared" ca="1" si="205"/>
        <v>0</v>
      </c>
      <c r="R1506" s="101">
        <f t="shared" ca="1" si="206"/>
        <v>0</v>
      </c>
      <c r="S1506" s="13"/>
      <c r="T1506" s="101">
        <f t="shared" ca="1" si="207"/>
        <v>4.5259584482962259E-2</v>
      </c>
      <c r="U1506" s="101">
        <f t="shared" si="208"/>
        <v>0</v>
      </c>
      <c r="V1506" s="101">
        <f t="shared" ca="1" si="209"/>
        <v>-175.06438525577738</v>
      </c>
    </row>
    <row r="1507" spans="2:22" x14ac:dyDescent="0.3">
      <c r="B1507" s="13">
        <v>2023</v>
      </c>
      <c r="C1507" s="13">
        <v>3</v>
      </c>
      <c r="D1507" s="13">
        <v>2</v>
      </c>
      <c r="E1507" s="83" t="s">
        <v>160</v>
      </c>
      <c r="F1507" s="13">
        <v>1</v>
      </c>
      <c r="G1507" s="13">
        <v>4</v>
      </c>
      <c r="H1507" s="13" t="s">
        <v>69</v>
      </c>
      <c r="I1507" s="13" t="s">
        <v>54</v>
      </c>
      <c r="J1507" s="13"/>
      <c r="K1507" s="13" t="s">
        <v>27</v>
      </c>
      <c r="L1507" s="12">
        <f t="shared" ca="1" si="202"/>
        <v>0.72250107426513344</v>
      </c>
      <c r="M1507" s="101">
        <f t="shared" ca="1" si="203"/>
        <v>3.8054131581544581E-2</v>
      </c>
      <c r="N1507" s="101">
        <f t="shared" ca="1" si="210"/>
        <v>84.55343343522793</v>
      </c>
      <c r="O1507" s="101">
        <f t="shared" ca="1" si="204"/>
        <v>7.7957865913207899E-2</v>
      </c>
      <c r="Q1507" s="12">
        <f t="shared" ca="1" si="205"/>
        <v>0</v>
      </c>
      <c r="R1507" s="101">
        <f t="shared" ca="1" si="206"/>
        <v>0</v>
      </c>
      <c r="S1507" s="13"/>
      <c r="T1507" s="101">
        <f t="shared" ca="1" si="207"/>
        <v>3.8054131581544581E-2</v>
      </c>
      <c r="U1507" s="101">
        <f t="shared" si="208"/>
        <v>0</v>
      </c>
      <c r="V1507" s="101">
        <f t="shared" ca="1" si="209"/>
        <v>-175.02633112419585</v>
      </c>
    </row>
    <row r="1508" spans="2:22" x14ac:dyDescent="0.3">
      <c r="B1508" s="13">
        <v>2023</v>
      </c>
      <c r="C1508" s="13">
        <v>3</v>
      </c>
      <c r="D1508" s="13">
        <v>2</v>
      </c>
      <c r="E1508" s="83" t="s">
        <v>160</v>
      </c>
      <c r="F1508" s="13">
        <v>1</v>
      </c>
      <c r="G1508" s="13">
        <v>5</v>
      </c>
      <c r="H1508" s="13" t="s">
        <v>69</v>
      </c>
      <c r="I1508" s="13" t="s">
        <v>54</v>
      </c>
      <c r="J1508" s="13"/>
      <c r="K1508" s="13" t="s">
        <v>27</v>
      </c>
      <c r="L1508" s="12">
        <f t="shared" ca="1" si="202"/>
        <v>0.7386927262198747</v>
      </c>
      <c r="M1508" s="101">
        <f t="shared" ca="1" si="203"/>
        <v>3.8906945890000801E-2</v>
      </c>
      <c r="N1508" s="101">
        <f t="shared" ca="1" si="210"/>
        <v>84.55343343522793</v>
      </c>
      <c r="O1508" s="101">
        <f t="shared" ca="1" si="204"/>
        <v>7.9704945159124477E-2</v>
      </c>
      <c r="Q1508" s="12">
        <f t="shared" ca="1" si="205"/>
        <v>0</v>
      </c>
      <c r="R1508" s="101">
        <f t="shared" ca="1" si="206"/>
        <v>0</v>
      </c>
      <c r="S1508" s="13"/>
      <c r="T1508" s="101">
        <f t="shared" ca="1" si="207"/>
        <v>3.8906945890000801E-2</v>
      </c>
      <c r="U1508" s="101">
        <f t="shared" si="208"/>
        <v>0</v>
      </c>
      <c r="V1508" s="101">
        <f t="shared" ca="1" si="209"/>
        <v>-174.98742417830584</v>
      </c>
    </row>
    <row r="1509" spans="2:22" x14ac:dyDescent="0.3">
      <c r="B1509" s="13">
        <v>2023</v>
      </c>
      <c r="C1509" s="13">
        <v>3</v>
      </c>
      <c r="D1509" s="13">
        <v>2</v>
      </c>
      <c r="E1509" s="83" t="s">
        <v>160</v>
      </c>
      <c r="F1509" s="13">
        <v>1</v>
      </c>
      <c r="G1509" s="13">
        <v>6</v>
      </c>
      <c r="H1509" s="13" t="s">
        <v>69</v>
      </c>
      <c r="I1509" s="13" t="s">
        <v>54</v>
      </c>
      <c r="J1509" s="13"/>
      <c r="K1509" s="13" t="s">
        <v>27</v>
      </c>
      <c r="L1509" s="12">
        <f t="shared" ca="1" si="202"/>
        <v>0.76793047809556747</v>
      </c>
      <c r="M1509" s="101">
        <f t="shared" ca="1" si="203"/>
        <v>4.0446898281293539E-2</v>
      </c>
      <c r="N1509" s="101">
        <f t="shared" ca="1" si="210"/>
        <v>84.55343343522793</v>
      </c>
      <c r="O1509" s="101">
        <f t="shared" ca="1" si="204"/>
        <v>8.2859698586511724E-2</v>
      </c>
      <c r="Q1509" s="12">
        <f t="shared" ca="1" si="205"/>
        <v>0</v>
      </c>
      <c r="R1509" s="101">
        <f t="shared" ca="1" si="206"/>
        <v>0</v>
      </c>
      <c r="S1509" s="13"/>
      <c r="T1509" s="101">
        <f t="shared" ca="1" si="207"/>
        <v>4.0446898281293539E-2</v>
      </c>
      <c r="U1509" s="101">
        <f t="shared" si="208"/>
        <v>0</v>
      </c>
      <c r="V1509" s="101">
        <f t="shared" ca="1" si="209"/>
        <v>-174.94697728002456</v>
      </c>
    </row>
    <row r="1510" spans="2:22" x14ac:dyDescent="0.3">
      <c r="B1510" s="13">
        <v>2023</v>
      </c>
      <c r="C1510" s="13">
        <v>3</v>
      </c>
      <c r="D1510" s="13">
        <v>2</v>
      </c>
      <c r="E1510" s="83" t="s">
        <v>160</v>
      </c>
      <c r="F1510" s="13">
        <v>1</v>
      </c>
      <c r="G1510" s="13">
        <v>7</v>
      </c>
      <c r="H1510" s="13" t="s">
        <v>69</v>
      </c>
      <c r="I1510" s="13" t="s">
        <v>54</v>
      </c>
      <c r="J1510" s="13"/>
      <c r="K1510" s="13" t="s">
        <v>27</v>
      </c>
      <c r="L1510" s="12">
        <f t="shared" ca="1" si="202"/>
        <v>0.67334710228599193</v>
      </c>
      <c r="M1510" s="101">
        <f t="shared" ca="1" si="203"/>
        <v>3.5465191877403199E-2</v>
      </c>
      <c r="N1510" s="101">
        <f t="shared" ca="1" si="210"/>
        <v>84.55343343522793</v>
      </c>
      <c r="O1510" s="101">
        <f t="shared" ca="1" si="204"/>
        <v>7.265415233665852E-2</v>
      </c>
      <c r="Q1510" s="12">
        <f t="shared" ca="1" si="205"/>
        <v>4.3099743339671157</v>
      </c>
      <c r="R1510" s="101">
        <f t="shared" ca="1" si="206"/>
        <v>0.30784049516180717</v>
      </c>
      <c r="S1510" s="13"/>
      <c r="T1510" s="101">
        <f t="shared" ca="1" si="207"/>
        <v>0</v>
      </c>
      <c r="U1510" s="101">
        <f t="shared" si="208"/>
        <v>0</v>
      </c>
      <c r="V1510" s="101">
        <f t="shared" ca="1" si="209"/>
        <v>-175.56265827034815</v>
      </c>
    </row>
    <row r="1511" spans="2:22" x14ac:dyDescent="0.3">
      <c r="B1511" s="13">
        <v>2023</v>
      </c>
      <c r="C1511" s="13">
        <v>3</v>
      </c>
      <c r="D1511" s="13">
        <v>2</v>
      </c>
      <c r="E1511" s="83" t="s">
        <v>160</v>
      </c>
      <c r="F1511" s="13">
        <v>1</v>
      </c>
      <c r="G1511" s="13">
        <v>8</v>
      </c>
      <c r="H1511" s="13" t="s">
        <v>69</v>
      </c>
      <c r="I1511" s="13" t="s">
        <v>54</v>
      </c>
      <c r="J1511" s="13"/>
      <c r="K1511" s="13" t="s">
        <v>27</v>
      </c>
      <c r="L1511" s="12">
        <f t="shared" ca="1" si="202"/>
        <v>1.1358153977052057</v>
      </c>
      <c r="M1511" s="101">
        <f t="shared" ca="1" si="203"/>
        <v>5.9823396997133182E-2</v>
      </c>
      <c r="N1511" s="101">
        <f t="shared" ca="1" si="210"/>
        <v>84.55343343522793</v>
      </c>
      <c r="O1511" s="101">
        <f t="shared" ca="1" si="204"/>
        <v>0.12255448141239168</v>
      </c>
      <c r="Q1511" s="12">
        <f t="shared" ca="1" si="205"/>
        <v>5.6000000000000005</v>
      </c>
      <c r="R1511" s="101">
        <f t="shared" ca="1" si="206"/>
        <v>0.37789322658425439</v>
      </c>
      <c r="S1511" s="13"/>
      <c r="T1511" s="101">
        <f t="shared" ca="1" si="207"/>
        <v>0</v>
      </c>
      <c r="U1511" s="101">
        <f t="shared" si="208"/>
        <v>0</v>
      </c>
      <c r="V1511" s="101">
        <f t="shared" ca="1" si="209"/>
        <v>-176.31844472351668</v>
      </c>
    </row>
    <row r="1512" spans="2:22" x14ac:dyDescent="0.3">
      <c r="B1512" s="13">
        <v>2023</v>
      </c>
      <c r="C1512" s="13">
        <v>3</v>
      </c>
      <c r="D1512" s="13">
        <v>2</v>
      </c>
      <c r="E1512" s="83" t="s">
        <v>160</v>
      </c>
      <c r="F1512" s="13">
        <v>1</v>
      </c>
      <c r="G1512" s="13">
        <v>9</v>
      </c>
      <c r="H1512" s="13" t="s">
        <v>69</v>
      </c>
      <c r="I1512" s="13" t="s">
        <v>54</v>
      </c>
      <c r="J1512" s="13"/>
      <c r="K1512" s="13" t="s">
        <v>27</v>
      </c>
      <c r="L1512" s="12">
        <f t="shared" ca="1" si="202"/>
        <v>1.08215851911035</v>
      </c>
      <c r="M1512" s="101">
        <f t="shared" ca="1" si="203"/>
        <v>5.6997289201542137E-2</v>
      </c>
      <c r="N1512" s="101">
        <f t="shared" ca="1" si="210"/>
        <v>84.55343343522793</v>
      </c>
      <c r="O1512" s="101">
        <f t="shared" ca="1" si="204"/>
        <v>0.11676490421200676</v>
      </c>
      <c r="Q1512" s="12">
        <f t="shared" ca="1" si="205"/>
        <v>5.6000000000000005</v>
      </c>
      <c r="R1512" s="101">
        <f t="shared" ca="1" si="206"/>
        <v>0.38243528135730892</v>
      </c>
      <c r="S1512" s="13"/>
      <c r="T1512" s="101">
        <f t="shared" ca="1" si="207"/>
        <v>0</v>
      </c>
      <c r="U1512" s="101">
        <f t="shared" si="208"/>
        <v>0</v>
      </c>
      <c r="V1512" s="101">
        <f t="shared" ca="1" si="209"/>
        <v>-177.08331528623131</v>
      </c>
    </row>
    <row r="1513" spans="2:22" x14ac:dyDescent="0.3">
      <c r="B1513" s="13">
        <v>2023</v>
      </c>
      <c r="C1513" s="13">
        <v>3</v>
      </c>
      <c r="D1513" s="13">
        <v>2</v>
      </c>
      <c r="E1513" s="83" t="s">
        <v>160</v>
      </c>
      <c r="F1513" s="13">
        <v>1</v>
      </c>
      <c r="G1513" s="13">
        <v>10</v>
      </c>
      <c r="H1513" s="13" t="s">
        <v>70</v>
      </c>
      <c r="I1513" s="13" t="s">
        <v>54</v>
      </c>
      <c r="J1513" s="13"/>
      <c r="K1513" s="13" t="s">
        <v>27</v>
      </c>
      <c r="L1513" s="12">
        <f t="shared" ca="1" si="202"/>
        <v>1.1489086187110131</v>
      </c>
      <c r="M1513" s="101">
        <f t="shared" ca="1" si="203"/>
        <v>3.6374446868390677E-2</v>
      </c>
      <c r="N1513" s="101">
        <f t="shared" ca="1" si="210"/>
        <v>84.55343343522793</v>
      </c>
      <c r="O1513" s="101">
        <f t="shared" ca="1" si="204"/>
        <v>3.6374446868390677E-2</v>
      </c>
      <c r="Q1513" s="12">
        <f t="shared" ca="1" si="205"/>
        <v>0</v>
      </c>
      <c r="R1513" s="101">
        <f t="shared" ca="1" si="206"/>
        <v>0</v>
      </c>
      <c r="S1513" s="13"/>
      <c r="T1513" s="101">
        <f t="shared" ca="1" si="207"/>
        <v>3.6374446868390677E-2</v>
      </c>
      <c r="U1513" s="101">
        <f t="shared" si="208"/>
        <v>0</v>
      </c>
      <c r="V1513" s="101">
        <f t="shared" ca="1" si="209"/>
        <v>-177.04694083936292</v>
      </c>
    </row>
    <row r="1514" spans="2:22" x14ac:dyDescent="0.3">
      <c r="B1514" s="13">
        <v>2023</v>
      </c>
      <c r="C1514" s="13">
        <v>3</v>
      </c>
      <c r="D1514" s="13">
        <v>2</v>
      </c>
      <c r="E1514" s="83" t="s">
        <v>160</v>
      </c>
      <c r="F1514" s="13">
        <v>1</v>
      </c>
      <c r="G1514" s="13">
        <v>11</v>
      </c>
      <c r="H1514" s="13" t="s">
        <v>70</v>
      </c>
      <c r="I1514" s="13" t="s">
        <v>54</v>
      </c>
      <c r="J1514" s="13"/>
      <c r="K1514" s="13" t="s">
        <v>27</v>
      </c>
      <c r="L1514" s="12">
        <f t="shared" ca="1" si="202"/>
        <v>0.94617451068684733</v>
      </c>
      <c r="M1514" s="101">
        <f t="shared" ca="1" si="203"/>
        <v>2.9955885008345586E-2</v>
      </c>
      <c r="N1514" s="101">
        <f t="shared" ca="1" si="210"/>
        <v>84.55343343522793</v>
      </c>
      <c r="O1514" s="101">
        <f t="shared" ca="1" si="204"/>
        <v>2.9955885008345586E-2</v>
      </c>
      <c r="Q1514" s="12">
        <f t="shared" ca="1" si="205"/>
        <v>5.6000000000000005</v>
      </c>
      <c r="R1514" s="101">
        <f t="shared" ca="1" si="206"/>
        <v>0.39394632767035842</v>
      </c>
      <c r="S1514" s="13"/>
      <c r="T1514" s="101">
        <f t="shared" ca="1" si="207"/>
        <v>0</v>
      </c>
      <c r="U1514" s="101">
        <f t="shared" si="208"/>
        <v>0</v>
      </c>
      <c r="V1514" s="101">
        <f t="shared" ca="1" si="209"/>
        <v>-177.83483349470364</v>
      </c>
    </row>
    <row r="1515" spans="2:22" x14ac:dyDescent="0.3">
      <c r="B1515" s="13">
        <v>2023</v>
      </c>
      <c r="C1515" s="13">
        <v>3</v>
      </c>
      <c r="D1515" s="13">
        <v>2</v>
      </c>
      <c r="E1515" s="83" t="s">
        <v>160</v>
      </c>
      <c r="F1515" s="13">
        <v>1</v>
      </c>
      <c r="G1515" s="13">
        <v>12</v>
      </c>
      <c r="H1515" s="13" t="s">
        <v>70</v>
      </c>
      <c r="I1515" s="13" t="s">
        <v>54</v>
      </c>
      <c r="J1515" s="13"/>
      <c r="K1515" s="13" t="s">
        <v>27</v>
      </c>
      <c r="L1515" s="12">
        <f t="shared" ca="1" si="202"/>
        <v>1.1577545679640524</v>
      </c>
      <c r="M1515" s="101">
        <f t="shared" ca="1" si="203"/>
        <v>3.6654509621741903E-2</v>
      </c>
      <c r="N1515" s="101">
        <f t="shared" ca="1" si="210"/>
        <v>84.55343343522793</v>
      </c>
      <c r="O1515" s="101">
        <f t="shared" ca="1" si="204"/>
        <v>3.6654509621741903E-2</v>
      </c>
      <c r="Q1515" s="12">
        <f t="shared" ca="1" si="205"/>
        <v>5.6000000000000005</v>
      </c>
      <c r="R1515" s="101">
        <f t="shared" ca="1" si="206"/>
        <v>0.37603607582184301</v>
      </c>
      <c r="S1515" s="13"/>
      <c r="T1515" s="101">
        <f t="shared" ca="1" si="207"/>
        <v>0</v>
      </c>
      <c r="U1515" s="101">
        <f t="shared" si="208"/>
        <v>0</v>
      </c>
      <c r="V1515" s="101">
        <f t="shared" ca="1" si="209"/>
        <v>-178.58690564634733</v>
      </c>
    </row>
    <row r="1516" spans="2:22" x14ac:dyDescent="0.3">
      <c r="B1516" s="13">
        <v>2023</v>
      </c>
      <c r="C1516" s="13">
        <v>3</v>
      </c>
      <c r="D1516" s="13">
        <v>2</v>
      </c>
      <c r="E1516" s="83" t="s">
        <v>160</v>
      </c>
      <c r="F1516" s="13">
        <v>1</v>
      </c>
      <c r="G1516" s="13">
        <v>13</v>
      </c>
      <c r="H1516" s="13" t="s">
        <v>70</v>
      </c>
      <c r="I1516" s="13" t="s">
        <v>54</v>
      </c>
      <c r="J1516" s="13"/>
      <c r="K1516" s="13" t="s">
        <v>27</v>
      </c>
      <c r="L1516" s="12">
        <f t="shared" ca="1" si="202"/>
        <v>0.93685529123911426</v>
      </c>
      <c r="M1516" s="101">
        <f t="shared" ca="1" si="203"/>
        <v>2.9660838520630357E-2</v>
      </c>
      <c r="N1516" s="101">
        <f t="shared" ca="1" si="210"/>
        <v>84.55343343522793</v>
      </c>
      <c r="O1516" s="101">
        <f t="shared" ca="1" si="204"/>
        <v>2.9660838520630357E-2</v>
      </c>
      <c r="Q1516" s="12">
        <f t="shared" ca="1" si="205"/>
        <v>3.0616759701280576E-2</v>
      </c>
      <c r="R1516" s="101">
        <f t="shared" ca="1" si="206"/>
        <v>0</v>
      </c>
      <c r="S1516" s="13"/>
      <c r="T1516" s="101">
        <f t="shared" ca="1" si="207"/>
        <v>2.8691511908487816E-2</v>
      </c>
      <c r="U1516" s="101">
        <f t="shared" si="208"/>
        <v>0</v>
      </c>
      <c r="V1516" s="101">
        <f t="shared" ca="1" si="209"/>
        <v>-178.55821413443886</v>
      </c>
    </row>
    <row r="1517" spans="2:22" x14ac:dyDescent="0.3">
      <c r="B1517" s="13">
        <v>2023</v>
      </c>
      <c r="C1517" s="13">
        <v>3</v>
      </c>
      <c r="D1517" s="13">
        <v>2</v>
      </c>
      <c r="E1517" s="83" t="s">
        <v>160</v>
      </c>
      <c r="F1517" s="13">
        <v>1</v>
      </c>
      <c r="G1517" s="13">
        <v>14</v>
      </c>
      <c r="H1517" s="13" t="s">
        <v>70</v>
      </c>
      <c r="I1517" s="13" t="s">
        <v>54</v>
      </c>
      <c r="J1517" s="13"/>
      <c r="K1517" s="13" t="s">
        <v>27</v>
      </c>
      <c r="L1517" s="12">
        <f t="shared" ca="1" si="202"/>
        <v>1.1930164055351216</v>
      </c>
      <c r="M1517" s="101">
        <f t="shared" ca="1" si="203"/>
        <v>3.7770899399241949E-2</v>
      </c>
      <c r="N1517" s="101">
        <f t="shared" ca="1" si="210"/>
        <v>84.55343343522793</v>
      </c>
      <c r="O1517" s="101">
        <f t="shared" ca="1" si="204"/>
        <v>3.7770899399241949E-2</v>
      </c>
      <c r="Q1517" s="12">
        <f t="shared" ca="1" si="205"/>
        <v>5.6000000000000005</v>
      </c>
      <c r="R1517" s="101">
        <f t="shared" ca="1" si="206"/>
        <v>0.37305116127145205</v>
      </c>
      <c r="S1517" s="13"/>
      <c r="T1517" s="101">
        <f t="shared" ca="1" si="207"/>
        <v>0</v>
      </c>
      <c r="U1517" s="101">
        <f t="shared" si="208"/>
        <v>0</v>
      </c>
      <c r="V1517" s="101">
        <f t="shared" ca="1" si="209"/>
        <v>-179.30431645698178</v>
      </c>
    </row>
    <row r="1518" spans="2:22" x14ac:dyDescent="0.3">
      <c r="B1518" s="13">
        <v>2023</v>
      </c>
      <c r="C1518" s="13">
        <v>3</v>
      </c>
      <c r="D1518" s="13">
        <v>2</v>
      </c>
      <c r="E1518" s="83" t="s">
        <v>160</v>
      </c>
      <c r="F1518" s="13">
        <v>1</v>
      </c>
      <c r="G1518" s="13">
        <v>15</v>
      </c>
      <c r="H1518" s="13" t="s">
        <v>70</v>
      </c>
      <c r="I1518" s="13" t="s">
        <v>54</v>
      </c>
      <c r="J1518" s="13"/>
      <c r="K1518" s="13" t="s">
        <v>27</v>
      </c>
      <c r="L1518" s="12">
        <f t="shared" ca="1" si="202"/>
        <v>1.0516072953548061</v>
      </c>
      <c r="M1518" s="101">
        <f t="shared" ca="1" si="203"/>
        <v>3.3293886970933162E-2</v>
      </c>
      <c r="N1518" s="101">
        <f t="shared" ca="1" si="210"/>
        <v>84.55343343522793</v>
      </c>
      <c r="O1518" s="101">
        <f t="shared" ca="1" si="204"/>
        <v>3.3293886970933162E-2</v>
      </c>
      <c r="Q1518" s="12">
        <f t="shared" ca="1" si="205"/>
        <v>3.7247358089742826</v>
      </c>
      <c r="R1518" s="101">
        <f t="shared" ca="1" si="206"/>
        <v>0.22628032867788869</v>
      </c>
      <c r="S1518" s="13"/>
      <c r="T1518" s="101">
        <f t="shared" ca="1" si="207"/>
        <v>0</v>
      </c>
      <c r="U1518" s="101">
        <f t="shared" si="208"/>
        <v>0</v>
      </c>
      <c r="V1518" s="101">
        <f t="shared" ca="1" si="209"/>
        <v>-179.75687711433756</v>
      </c>
    </row>
    <row r="1519" spans="2:22" x14ac:dyDescent="0.3">
      <c r="B1519" s="13">
        <v>2023</v>
      </c>
      <c r="C1519" s="13">
        <v>3</v>
      </c>
      <c r="D1519" s="13">
        <v>2</v>
      </c>
      <c r="E1519" s="83" t="s">
        <v>160</v>
      </c>
      <c r="F1519" s="13">
        <v>1</v>
      </c>
      <c r="G1519" s="13">
        <v>16</v>
      </c>
      <c r="H1519" s="13" t="s">
        <v>71</v>
      </c>
      <c r="I1519" s="13" t="s">
        <v>54</v>
      </c>
      <c r="J1519" s="13"/>
      <c r="K1519" s="13" t="s">
        <v>27</v>
      </c>
      <c r="L1519" s="12">
        <f t="shared" ca="1" si="202"/>
        <v>1.0579004989536869</v>
      </c>
      <c r="M1519" s="101">
        <f t="shared" ca="1" si="203"/>
        <v>9.2153712463855675E-2</v>
      </c>
      <c r="N1519" s="101">
        <f t="shared" ca="1" si="210"/>
        <v>84.762280625396372</v>
      </c>
      <c r="O1519" s="101">
        <f t="shared" ca="1" si="204"/>
        <v>0.29816925563009661</v>
      </c>
      <c r="Q1519" s="12">
        <f t="shared" ca="1" si="205"/>
        <v>0</v>
      </c>
      <c r="R1519" s="101">
        <f t="shared" ca="1" si="206"/>
        <v>0</v>
      </c>
      <c r="S1519" s="13"/>
      <c r="T1519" s="101">
        <f t="shared" ca="1" si="207"/>
        <v>9.2153712463855675E-2</v>
      </c>
      <c r="U1519" s="101">
        <f t="shared" ca="1" si="208"/>
        <v>0.20884719016844036</v>
      </c>
      <c r="V1519" s="101">
        <f t="shared" ca="1" si="209"/>
        <v>-179.45587621170526</v>
      </c>
    </row>
    <row r="1520" spans="2:22" x14ac:dyDescent="0.3">
      <c r="B1520" s="13">
        <v>2023</v>
      </c>
      <c r="C1520" s="13">
        <v>3</v>
      </c>
      <c r="D1520" s="13">
        <v>2</v>
      </c>
      <c r="E1520" s="83" t="s">
        <v>160</v>
      </c>
      <c r="F1520" s="13">
        <v>1</v>
      </c>
      <c r="G1520" s="13">
        <v>17</v>
      </c>
      <c r="H1520" s="13" t="s">
        <v>71</v>
      </c>
      <c r="I1520" s="13" t="s">
        <v>54</v>
      </c>
      <c r="J1520" s="13"/>
      <c r="K1520" s="13" t="s">
        <v>27</v>
      </c>
      <c r="L1520" s="12">
        <f t="shared" ca="1" si="202"/>
        <v>1.13581932804212</v>
      </c>
      <c r="M1520" s="101">
        <f t="shared" ca="1" si="203"/>
        <v>9.8941221665749091E-2</v>
      </c>
      <c r="N1520" s="101">
        <f t="shared" ca="1" si="210"/>
        <v>84.986510291074026</v>
      </c>
      <c r="O1520" s="101">
        <f t="shared" ca="1" si="204"/>
        <v>0.32013067760867153</v>
      </c>
      <c r="Q1520" s="12">
        <f t="shared" ca="1" si="205"/>
        <v>3.8034444143409019</v>
      </c>
      <c r="R1520" s="101">
        <f t="shared" ca="1" si="206"/>
        <v>0.22581446355519186</v>
      </c>
      <c r="S1520" s="13"/>
      <c r="T1520" s="101">
        <f t="shared" ca="1" si="207"/>
        <v>0</v>
      </c>
      <c r="U1520" s="101">
        <f t="shared" ca="1" si="208"/>
        <v>0.22422966567764854</v>
      </c>
      <c r="V1520" s="101">
        <f t="shared" ca="1" si="209"/>
        <v>-179.683275473138</v>
      </c>
    </row>
    <row r="1521" spans="2:22" x14ac:dyDescent="0.3">
      <c r="B1521" s="13">
        <v>2023</v>
      </c>
      <c r="C1521" s="13">
        <v>3</v>
      </c>
      <c r="D1521" s="13">
        <v>2</v>
      </c>
      <c r="E1521" s="83" t="s">
        <v>160</v>
      </c>
      <c r="F1521" s="13">
        <v>1</v>
      </c>
      <c r="G1521" s="13">
        <v>18</v>
      </c>
      <c r="H1521" s="13" t="s">
        <v>71</v>
      </c>
      <c r="I1521" s="13" t="s">
        <v>54</v>
      </c>
      <c r="J1521" s="13"/>
      <c r="K1521" s="13" t="s">
        <v>27</v>
      </c>
      <c r="L1521" s="12">
        <f t="shared" ca="1" si="202"/>
        <v>1.2657526213042363</v>
      </c>
      <c r="M1521" s="101">
        <f t="shared" ca="1" si="203"/>
        <v>0.11025971084181203</v>
      </c>
      <c r="N1521" s="101">
        <f t="shared" ca="1" si="210"/>
        <v>85.236390954396498</v>
      </c>
      <c r="O1521" s="101">
        <f t="shared" ca="1" si="204"/>
        <v>0.356752376314599</v>
      </c>
      <c r="Q1521" s="12">
        <f t="shared" ca="1" si="205"/>
        <v>5.6000000000000005</v>
      </c>
      <c r="R1521" s="101">
        <f t="shared" ca="1" si="206"/>
        <v>0.36689404060659642</v>
      </c>
      <c r="S1521" s="13"/>
      <c r="T1521" s="101">
        <f t="shared" ca="1" si="207"/>
        <v>0</v>
      </c>
      <c r="U1521" s="101">
        <f t="shared" ca="1" si="208"/>
        <v>0.24988066332247799</v>
      </c>
      <c r="V1521" s="101">
        <f t="shared" ca="1" si="209"/>
        <v>-180.16718289102872</v>
      </c>
    </row>
    <row r="1522" spans="2:22" x14ac:dyDescent="0.3">
      <c r="B1522" s="13">
        <v>2023</v>
      </c>
      <c r="C1522" s="13">
        <v>3</v>
      </c>
      <c r="D1522" s="13">
        <v>2</v>
      </c>
      <c r="E1522" s="83" t="s">
        <v>160</v>
      </c>
      <c r="F1522" s="13">
        <v>1</v>
      </c>
      <c r="G1522" s="13">
        <v>19</v>
      </c>
      <c r="H1522" s="13" t="s">
        <v>71</v>
      </c>
      <c r="I1522" s="13" t="s">
        <v>54</v>
      </c>
      <c r="J1522" s="13"/>
      <c r="K1522" s="13" t="s">
        <v>27</v>
      </c>
      <c r="L1522" s="12">
        <f t="shared" ca="1" si="202"/>
        <v>1.056754126263808</v>
      </c>
      <c r="M1522" s="101">
        <f t="shared" ca="1" si="203"/>
        <v>9.2053851938840331E-2</v>
      </c>
      <c r="N1522" s="101">
        <f t="shared" ca="1" si="210"/>
        <v>85.445011831489751</v>
      </c>
      <c r="O1522" s="101">
        <f t="shared" ca="1" si="204"/>
        <v>0.29784615048745428</v>
      </c>
      <c r="Q1522" s="12">
        <f t="shared" ca="1" si="205"/>
        <v>0</v>
      </c>
      <c r="R1522" s="101">
        <f t="shared" ca="1" si="206"/>
        <v>0</v>
      </c>
      <c r="S1522" s="13"/>
      <c r="T1522" s="101">
        <f t="shared" ca="1" si="207"/>
        <v>9.2053851938840331E-2</v>
      </c>
      <c r="U1522" s="101">
        <f t="shared" ca="1" si="208"/>
        <v>0.20862087709324678</v>
      </c>
      <c r="V1522" s="101">
        <f t="shared" ca="1" si="209"/>
        <v>-179.86650816199665</v>
      </c>
    </row>
    <row r="1523" spans="2:22" x14ac:dyDescent="0.3">
      <c r="B1523" s="13">
        <v>2023</v>
      </c>
      <c r="C1523" s="13">
        <v>3</v>
      </c>
      <c r="D1523" s="13">
        <v>2</v>
      </c>
      <c r="E1523" s="83" t="s">
        <v>160</v>
      </c>
      <c r="F1523" s="13">
        <v>1</v>
      </c>
      <c r="G1523" s="13">
        <v>20</v>
      </c>
      <c r="H1523" s="13" t="s">
        <v>69</v>
      </c>
      <c r="I1523" s="13" t="s">
        <v>54</v>
      </c>
      <c r="J1523" s="13"/>
      <c r="K1523" s="13" t="s">
        <v>27</v>
      </c>
      <c r="L1523" s="12">
        <f t="shared" ca="1" si="202"/>
        <v>1.6143387086727556</v>
      </c>
      <c r="M1523" s="101">
        <f t="shared" ca="1" si="203"/>
        <v>8.5027219785794042E-2</v>
      </c>
      <c r="N1523" s="101">
        <f t="shared" ca="1" si="210"/>
        <v>85.445011831489751</v>
      </c>
      <c r="O1523" s="101">
        <f t="shared" ca="1" si="204"/>
        <v>0.17418714666579033</v>
      </c>
      <c r="Q1523" s="12">
        <f t="shared" ca="1" si="205"/>
        <v>0</v>
      </c>
      <c r="R1523" s="101">
        <f t="shared" ca="1" si="206"/>
        <v>0</v>
      </c>
      <c r="S1523" s="13"/>
      <c r="T1523" s="101">
        <f t="shared" ca="1" si="207"/>
        <v>8.5027219785794042E-2</v>
      </c>
      <c r="U1523" s="101">
        <f t="shared" si="208"/>
        <v>0</v>
      </c>
      <c r="V1523" s="101">
        <f t="shared" ca="1" si="209"/>
        <v>-179.78148094221086</v>
      </c>
    </row>
    <row r="1524" spans="2:22" x14ac:dyDescent="0.3">
      <c r="B1524" s="13">
        <v>2023</v>
      </c>
      <c r="C1524" s="13">
        <v>3</v>
      </c>
      <c r="D1524" s="13">
        <v>2</v>
      </c>
      <c r="E1524" s="83" t="s">
        <v>160</v>
      </c>
      <c r="F1524" s="13">
        <v>1</v>
      </c>
      <c r="G1524" s="13">
        <v>21</v>
      </c>
      <c r="H1524" s="13" t="s">
        <v>69</v>
      </c>
      <c r="I1524" s="13" t="s">
        <v>54</v>
      </c>
      <c r="J1524" s="13"/>
      <c r="K1524" s="13" t="s">
        <v>27</v>
      </c>
      <c r="L1524" s="12">
        <f t="shared" ca="1" si="202"/>
        <v>1.5126282357621768</v>
      </c>
      <c r="M1524" s="101">
        <f t="shared" ca="1" si="203"/>
        <v>7.9670129177593849E-2</v>
      </c>
      <c r="N1524" s="101">
        <f t="shared" ca="1" si="210"/>
        <v>85.445011831489751</v>
      </c>
      <c r="O1524" s="101">
        <f t="shared" ca="1" si="204"/>
        <v>0.16321258663873886</v>
      </c>
      <c r="Q1524" s="12">
        <f t="shared" ca="1" si="205"/>
        <v>0</v>
      </c>
      <c r="R1524" s="101">
        <f t="shared" ca="1" si="206"/>
        <v>0</v>
      </c>
      <c r="S1524" s="13"/>
      <c r="T1524" s="101">
        <f t="shared" ca="1" si="207"/>
        <v>7.9670129177593849E-2</v>
      </c>
      <c r="U1524" s="101">
        <f t="shared" si="208"/>
        <v>0</v>
      </c>
      <c r="V1524" s="101">
        <f t="shared" ca="1" si="209"/>
        <v>-179.70181081303326</v>
      </c>
    </row>
    <row r="1525" spans="2:22" x14ac:dyDescent="0.3">
      <c r="B1525" s="13">
        <v>2023</v>
      </c>
      <c r="C1525" s="13">
        <v>3</v>
      </c>
      <c r="D1525" s="13">
        <v>2</v>
      </c>
      <c r="E1525" s="83" t="s">
        <v>160</v>
      </c>
      <c r="F1525" s="13">
        <v>1</v>
      </c>
      <c r="G1525" s="13">
        <v>22</v>
      </c>
      <c r="H1525" s="13" t="s">
        <v>69</v>
      </c>
      <c r="I1525" s="13" t="s">
        <v>54</v>
      </c>
      <c r="J1525" s="13"/>
      <c r="K1525" s="13" t="s">
        <v>27</v>
      </c>
      <c r="L1525" s="12">
        <f t="shared" ca="1" si="202"/>
        <v>1.200452504002457</v>
      </c>
      <c r="M1525" s="101">
        <f t="shared" ca="1" si="203"/>
        <v>6.3227833385809409E-2</v>
      </c>
      <c r="N1525" s="101">
        <f t="shared" ca="1" si="210"/>
        <v>85.445011831489751</v>
      </c>
      <c r="O1525" s="101">
        <f t="shared" ca="1" si="204"/>
        <v>0.12952882518186509</v>
      </c>
      <c r="Q1525" s="12">
        <f t="shared" ca="1" si="205"/>
        <v>0</v>
      </c>
      <c r="R1525" s="101">
        <f t="shared" ca="1" si="206"/>
        <v>0</v>
      </c>
      <c r="S1525" s="13"/>
      <c r="T1525" s="101">
        <f t="shared" ca="1" si="207"/>
        <v>6.3227833385809409E-2</v>
      </c>
      <c r="U1525" s="101">
        <f t="shared" si="208"/>
        <v>0</v>
      </c>
      <c r="V1525" s="101">
        <f t="shared" ca="1" si="209"/>
        <v>-179.63858297964745</v>
      </c>
    </row>
    <row r="1526" spans="2:22" x14ac:dyDescent="0.3">
      <c r="B1526" s="13">
        <v>2023</v>
      </c>
      <c r="C1526" s="13">
        <v>3</v>
      </c>
      <c r="D1526" s="13">
        <v>2</v>
      </c>
      <c r="E1526" s="83" t="s">
        <v>160</v>
      </c>
      <c r="F1526" s="13">
        <v>1</v>
      </c>
      <c r="G1526" s="13">
        <v>23</v>
      </c>
      <c r="H1526" s="13" t="s">
        <v>69</v>
      </c>
      <c r="I1526" s="13" t="s">
        <v>54</v>
      </c>
      <c r="J1526" s="13"/>
      <c r="K1526" s="13" t="s">
        <v>27</v>
      </c>
      <c r="L1526" s="12">
        <f t="shared" ca="1" si="202"/>
        <v>1.6617253746715519</v>
      </c>
      <c r="M1526" s="101">
        <f t="shared" ca="1" si="203"/>
        <v>8.7523075483950635E-2</v>
      </c>
      <c r="N1526" s="101">
        <f t="shared" ca="1" si="210"/>
        <v>85.445011831489751</v>
      </c>
      <c r="O1526" s="101">
        <f t="shared" ca="1" si="204"/>
        <v>0.17930016792706044</v>
      </c>
      <c r="Q1526" s="12">
        <f t="shared" ca="1" si="205"/>
        <v>0</v>
      </c>
      <c r="R1526" s="101">
        <f t="shared" ca="1" si="206"/>
        <v>0</v>
      </c>
      <c r="S1526" s="13"/>
      <c r="T1526" s="101">
        <f t="shared" ca="1" si="207"/>
        <v>8.7523075483950635E-2</v>
      </c>
      <c r="U1526" s="101">
        <f t="shared" si="208"/>
        <v>0</v>
      </c>
      <c r="V1526" s="101">
        <f t="shared" ca="1" si="209"/>
        <v>-179.55105990416351</v>
      </c>
    </row>
    <row r="1527" spans="2:22" x14ac:dyDescent="0.3">
      <c r="B1527" s="13">
        <v>2023</v>
      </c>
      <c r="C1527" s="13">
        <v>3</v>
      </c>
      <c r="D1527" s="13">
        <v>3</v>
      </c>
      <c r="E1527" s="83" t="s">
        <v>161</v>
      </c>
      <c r="F1527" s="13">
        <v>2</v>
      </c>
      <c r="G1527" s="13">
        <v>0</v>
      </c>
      <c r="H1527" s="13" t="s">
        <v>69</v>
      </c>
      <c r="I1527" s="13" t="s">
        <v>54</v>
      </c>
      <c r="J1527" s="13"/>
      <c r="K1527" s="13" t="s">
        <v>28</v>
      </c>
      <c r="L1527" s="12">
        <f t="shared" ca="1" si="202"/>
        <v>1.3866305128162268</v>
      </c>
      <c r="M1527" s="101">
        <f t="shared" ca="1" si="203"/>
        <v>7.3033829110030674E-2</v>
      </c>
      <c r="N1527" s="101">
        <f t="shared" ca="1" si="210"/>
        <v>85.445011831489751</v>
      </c>
      <c r="O1527" s="101">
        <f t="shared" ca="1" si="204"/>
        <v>0.14961743233287086</v>
      </c>
      <c r="Q1527" s="12">
        <f t="shared" ca="1" si="205"/>
        <v>0</v>
      </c>
      <c r="R1527" s="101">
        <f t="shared" ca="1" si="206"/>
        <v>0</v>
      </c>
      <c r="S1527" s="13"/>
      <c r="T1527" s="101">
        <f t="shared" ca="1" si="207"/>
        <v>7.3033829110030674E-2</v>
      </c>
      <c r="U1527" s="101">
        <f t="shared" si="208"/>
        <v>0</v>
      </c>
      <c r="V1527" s="101">
        <f t="shared" ca="1" si="209"/>
        <v>-179.47802607505349</v>
      </c>
    </row>
    <row r="1528" spans="2:22" x14ac:dyDescent="0.3">
      <c r="B1528" s="13">
        <v>2023</v>
      </c>
      <c r="C1528" s="13">
        <v>3</v>
      </c>
      <c r="D1528" s="13">
        <v>3</v>
      </c>
      <c r="E1528" s="83" t="s">
        <v>161</v>
      </c>
      <c r="F1528" s="13">
        <v>2</v>
      </c>
      <c r="G1528" s="13">
        <v>1</v>
      </c>
      <c r="H1528" s="13" t="s">
        <v>69</v>
      </c>
      <c r="I1528" s="13" t="s">
        <v>54</v>
      </c>
      <c r="J1528" s="13"/>
      <c r="K1528" s="13" t="s">
        <v>28</v>
      </c>
      <c r="L1528" s="12">
        <f t="shared" ca="1" si="202"/>
        <v>0.72437708376503684</v>
      </c>
      <c r="M1528" s="101">
        <f t="shared" ca="1" si="203"/>
        <v>3.8152941001904493E-2</v>
      </c>
      <c r="N1528" s="101">
        <f t="shared" ca="1" si="210"/>
        <v>85.445011831489751</v>
      </c>
      <c r="O1528" s="101">
        <f t="shared" ca="1" si="204"/>
        <v>7.8160287338247467E-2</v>
      </c>
      <c r="Q1528" s="12">
        <f t="shared" ca="1" si="205"/>
        <v>0</v>
      </c>
      <c r="R1528" s="101">
        <f t="shared" ca="1" si="206"/>
        <v>0</v>
      </c>
      <c r="S1528" s="13"/>
      <c r="T1528" s="101">
        <f t="shared" ca="1" si="207"/>
        <v>3.8152941001904493E-2</v>
      </c>
      <c r="U1528" s="101">
        <f t="shared" si="208"/>
        <v>0</v>
      </c>
      <c r="V1528" s="101">
        <f t="shared" ca="1" si="209"/>
        <v>-179.4398731340516</v>
      </c>
    </row>
    <row r="1529" spans="2:22" x14ac:dyDescent="0.3">
      <c r="B1529" s="13">
        <v>2023</v>
      </c>
      <c r="C1529" s="13">
        <v>3</v>
      </c>
      <c r="D1529" s="13">
        <v>3</v>
      </c>
      <c r="E1529" s="83" t="s">
        <v>161</v>
      </c>
      <c r="F1529" s="13">
        <v>2</v>
      </c>
      <c r="G1529" s="13">
        <v>2</v>
      </c>
      <c r="H1529" s="13" t="s">
        <v>69</v>
      </c>
      <c r="I1529" s="13" t="s">
        <v>54</v>
      </c>
      <c r="J1529" s="13"/>
      <c r="K1529" s="13" t="s">
        <v>28</v>
      </c>
      <c r="L1529" s="12">
        <f t="shared" ca="1" si="202"/>
        <v>0.69378341193077198</v>
      </c>
      <c r="M1529" s="101">
        <f t="shared" ca="1" si="203"/>
        <v>3.6541572306393759E-2</v>
      </c>
      <c r="N1529" s="101">
        <f t="shared" ca="1" si="210"/>
        <v>85.445011831489751</v>
      </c>
      <c r="O1529" s="101">
        <f t="shared" ca="1" si="204"/>
        <v>7.48592301473303E-2</v>
      </c>
      <c r="Q1529" s="12">
        <f t="shared" ca="1" si="205"/>
        <v>0</v>
      </c>
      <c r="R1529" s="101">
        <f t="shared" ca="1" si="206"/>
        <v>0</v>
      </c>
      <c r="S1529" s="13"/>
      <c r="T1529" s="101">
        <f t="shared" ca="1" si="207"/>
        <v>3.6541572306393759E-2</v>
      </c>
      <c r="U1529" s="101">
        <f t="shared" si="208"/>
        <v>0</v>
      </c>
      <c r="V1529" s="101">
        <f t="shared" ca="1" si="209"/>
        <v>-179.4033315617452</v>
      </c>
    </row>
    <row r="1530" spans="2:22" x14ac:dyDescent="0.3">
      <c r="B1530" s="13">
        <v>2023</v>
      </c>
      <c r="C1530" s="13">
        <v>3</v>
      </c>
      <c r="D1530" s="13">
        <v>3</v>
      </c>
      <c r="E1530" s="83" t="s">
        <v>161</v>
      </c>
      <c r="F1530" s="13">
        <v>2</v>
      </c>
      <c r="G1530" s="13">
        <v>3</v>
      </c>
      <c r="H1530" s="13" t="s">
        <v>69</v>
      </c>
      <c r="I1530" s="13" t="s">
        <v>54</v>
      </c>
      <c r="J1530" s="13"/>
      <c r="K1530" s="13" t="s">
        <v>28</v>
      </c>
      <c r="L1530" s="12">
        <f t="shared" ca="1" si="202"/>
        <v>0.86222578911007164</v>
      </c>
      <c r="M1530" s="101">
        <f t="shared" ca="1" si="203"/>
        <v>4.5413432312427476E-2</v>
      </c>
      <c r="N1530" s="101">
        <f t="shared" ca="1" si="210"/>
        <v>85.445011831489751</v>
      </c>
      <c r="O1530" s="101">
        <f t="shared" ca="1" si="204"/>
        <v>9.3034162644976728E-2</v>
      </c>
      <c r="Q1530" s="12">
        <f t="shared" ca="1" si="205"/>
        <v>0</v>
      </c>
      <c r="R1530" s="101">
        <f t="shared" ca="1" si="206"/>
        <v>0</v>
      </c>
      <c r="S1530" s="13"/>
      <c r="T1530" s="101">
        <f t="shared" ca="1" si="207"/>
        <v>4.5413432312427476E-2</v>
      </c>
      <c r="U1530" s="101">
        <f t="shared" si="208"/>
        <v>0</v>
      </c>
      <c r="V1530" s="101">
        <f t="shared" ca="1" si="209"/>
        <v>-179.35791812943279</v>
      </c>
    </row>
    <row r="1531" spans="2:22" x14ac:dyDescent="0.3">
      <c r="B1531" s="13">
        <v>2023</v>
      </c>
      <c r="C1531" s="13">
        <v>3</v>
      </c>
      <c r="D1531" s="13">
        <v>3</v>
      </c>
      <c r="E1531" s="83" t="s">
        <v>161</v>
      </c>
      <c r="F1531" s="13">
        <v>2</v>
      </c>
      <c r="G1531" s="13">
        <v>4</v>
      </c>
      <c r="H1531" s="13" t="s">
        <v>69</v>
      </c>
      <c r="I1531" s="13" t="s">
        <v>54</v>
      </c>
      <c r="J1531" s="13"/>
      <c r="K1531" s="13" t="s">
        <v>28</v>
      </c>
      <c r="L1531" s="12">
        <f t="shared" ca="1" si="202"/>
        <v>0.68649348180738679</v>
      </c>
      <c r="M1531" s="101">
        <f t="shared" ca="1" si="203"/>
        <v>3.6157611686795064E-2</v>
      </c>
      <c r="N1531" s="101">
        <f t="shared" ca="1" si="210"/>
        <v>85.445011831489751</v>
      </c>
      <c r="O1531" s="101">
        <f t="shared" ca="1" si="204"/>
        <v>7.4072646687017032E-2</v>
      </c>
      <c r="Q1531" s="12">
        <f t="shared" ca="1" si="205"/>
        <v>0</v>
      </c>
      <c r="R1531" s="101">
        <f t="shared" ca="1" si="206"/>
        <v>0</v>
      </c>
      <c r="S1531" s="13"/>
      <c r="T1531" s="101">
        <f t="shared" ca="1" si="207"/>
        <v>3.6157611686795064E-2</v>
      </c>
      <c r="U1531" s="101">
        <f t="shared" si="208"/>
        <v>0</v>
      </c>
      <c r="V1531" s="101">
        <f t="shared" ca="1" si="209"/>
        <v>-179.32176051774599</v>
      </c>
    </row>
    <row r="1532" spans="2:22" x14ac:dyDescent="0.3">
      <c r="B1532" s="13">
        <v>2023</v>
      </c>
      <c r="C1532" s="13">
        <v>3</v>
      </c>
      <c r="D1532" s="13">
        <v>3</v>
      </c>
      <c r="E1532" s="83" t="s">
        <v>161</v>
      </c>
      <c r="F1532" s="13">
        <v>2</v>
      </c>
      <c r="G1532" s="13">
        <v>5</v>
      </c>
      <c r="H1532" s="13" t="s">
        <v>69</v>
      </c>
      <c r="I1532" s="13" t="s">
        <v>54</v>
      </c>
      <c r="J1532" s="13"/>
      <c r="K1532" s="13" t="s">
        <v>28</v>
      </c>
      <c r="L1532" s="12">
        <f t="shared" ca="1" si="202"/>
        <v>0.81095210932051864</v>
      </c>
      <c r="M1532" s="101">
        <f t="shared" ca="1" si="203"/>
        <v>4.2712847597911718E-2</v>
      </c>
      <c r="N1532" s="101">
        <f t="shared" ca="1" si="210"/>
        <v>85.445011831489751</v>
      </c>
      <c r="O1532" s="101">
        <f t="shared" ca="1" si="204"/>
        <v>8.7501732595683959E-2</v>
      </c>
      <c r="Q1532" s="12">
        <f t="shared" ca="1" si="205"/>
        <v>0</v>
      </c>
      <c r="R1532" s="101">
        <f t="shared" ca="1" si="206"/>
        <v>0</v>
      </c>
      <c r="S1532" s="13"/>
      <c r="T1532" s="101">
        <f t="shared" ca="1" si="207"/>
        <v>4.2712847597911718E-2</v>
      </c>
      <c r="U1532" s="101">
        <f t="shared" si="208"/>
        <v>0</v>
      </c>
      <c r="V1532" s="101">
        <f t="shared" ca="1" si="209"/>
        <v>-179.27904767014809</v>
      </c>
    </row>
    <row r="1533" spans="2:22" x14ac:dyDescent="0.3">
      <c r="B1533" s="13">
        <v>2023</v>
      </c>
      <c r="C1533" s="13">
        <v>3</v>
      </c>
      <c r="D1533" s="13">
        <v>3</v>
      </c>
      <c r="E1533" s="83" t="s">
        <v>161</v>
      </c>
      <c r="F1533" s="13">
        <v>2</v>
      </c>
      <c r="G1533" s="13">
        <v>6</v>
      </c>
      <c r="H1533" s="13" t="s">
        <v>69</v>
      </c>
      <c r="I1533" s="13" t="s">
        <v>54</v>
      </c>
      <c r="J1533" s="13"/>
      <c r="K1533" s="13" t="s">
        <v>28</v>
      </c>
      <c r="L1533" s="12">
        <f t="shared" ca="1" si="202"/>
        <v>0.76118566975841506</v>
      </c>
      <c r="M1533" s="101">
        <f t="shared" ca="1" si="203"/>
        <v>4.0091649226175724E-2</v>
      </c>
      <c r="N1533" s="101">
        <f t="shared" ca="1" si="210"/>
        <v>85.445011831489751</v>
      </c>
      <c r="O1533" s="101">
        <f t="shared" ca="1" si="204"/>
        <v>8.213193376693298E-2</v>
      </c>
      <c r="Q1533" s="12">
        <f t="shared" ca="1" si="205"/>
        <v>5.6000000000000005</v>
      </c>
      <c r="R1533" s="101">
        <f t="shared" ca="1" si="206"/>
        <v>0.40960563305495024</v>
      </c>
      <c r="S1533" s="13"/>
      <c r="T1533" s="101">
        <f t="shared" ca="1" si="207"/>
        <v>0</v>
      </c>
      <c r="U1533" s="101">
        <f t="shared" si="208"/>
        <v>0</v>
      </c>
      <c r="V1533" s="101">
        <f t="shared" ca="1" si="209"/>
        <v>-180.09825893625799</v>
      </c>
    </row>
    <row r="1534" spans="2:22" x14ac:dyDescent="0.3">
      <c r="B1534" s="13">
        <v>2023</v>
      </c>
      <c r="C1534" s="13">
        <v>3</v>
      </c>
      <c r="D1534" s="13">
        <v>3</v>
      </c>
      <c r="E1534" s="83" t="s">
        <v>161</v>
      </c>
      <c r="F1534" s="13">
        <v>2</v>
      </c>
      <c r="G1534" s="13">
        <v>7</v>
      </c>
      <c r="H1534" s="13" t="s">
        <v>69</v>
      </c>
      <c r="I1534" s="13" t="s">
        <v>54</v>
      </c>
      <c r="J1534" s="13"/>
      <c r="K1534" s="13" t="s">
        <v>28</v>
      </c>
      <c r="L1534" s="12">
        <f t="shared" ca="1" si="202"/>
        <v>0.73765412022927779</v>
      </c>
      <c r="M1534" s="101">
        <f t="shared" ca="1" si="203"/>
        <v>3.8852242512476064E-2</v>
      </c>
      <c r="N1534" s="101">
        <f t="shared" ca="1" si="210"/>
        <v>85.445011831489751</v>
      </c>
      <c r="O1534" s="101">
        <f t="shared" ca="1" si="204"/>
        <v>7.959287957273907E-2</v>
      </c>
      <c r="Q1534" s="12">
        <f t="shared" ca="1" si="205"/>
        <v>0</v>
      </c>
      <c r="R1534" s="101">
        <f t="shared" ca="1" si="206"/>
        <v>0</v>
      </c>
      <c r="S1534" s="13"/>
      <c r="T1534" s="101">
        <f t="shared" ca="1" si="207"/>
        <v>3.8852242512476064E-2</v>
      </c>
      <c r="U1534" s="101">
        <f t="shared" si="208"/>
        <v>0</v>
      </c>
      <c r="V1534" s="101">
        <f t="shared" ca="1" si="209"/>
        <v>-180.05940669374553</v>
      </c>
    </row>
    <row r="1535" spans="2:22" x14ac:dyDescent="0.3">
      <c r="B1535" s="13">
        <v>2023</v>
      </c>
      <c r="C1535" s="13">
        <v>3</v>
      </c>
      <c r="D1535" s="13">
        <v>3</v>
      </c>
      <c r="E1535" s="83" t="s">
        <v>161</v>
      </c>
      <c r="F1535" s="13">
        <v>2</v>
      </c>
      <c r="G1535" s="13">
        <v>8</v>
      </c>
      <c r="H1535" s="13" t="s">
        <v>69</v>
      </c>
      <c r="I1535" s="13" t="s">
        <v>54</v>
      </c>
      <c r="J1535" s="13"/>
      <c r="K1535" s="13" t="s">
        <v>28</v>
      </c>
      <c r="L1535" s="12">
        <f t="shared" ca="1" si="202"/>
        <v>0.74236271801698972</v>
      </c>
      <c r="M1535" s="101">
        <f t="shared" ca="1" si="203"/>
        <v>3.9100244357954853E-2</v>
      </c>
      <c r="N1535" s="101">
        <f t="shared" ca="1" si="210"/>
        <v>85.445011831489751</v>
      </c>
      <c r="O1535" s="101">
        <f t="shared" ca="1" si="204"/>
        <v>8.0100937274033182E-2</v>
      </c>
      <c r="Q1535" s="12">
        <f t="shared" ca="1" si="205"/>
        <v>4.5877456422687732</v>
      </c>
      <c r="R1535" s="101">
        <f t="shared" ca="1" si="206"/>
        <v>0.32551166453791347</v>
      </c>
      <c r="S1535" s="13"/>
      <c r="T1535" s="101">
        <f t="shared" ca="1" si="207"/>
        <v>0</v>
      </c>
      <c r="U1535" s="101">
        <f t="shared" si="208"/>
        <v>0</v>
      </c>
      <c r="V1535" s="101">
        <f t="shared" ca="1" si="209"/>
        <v>-180.71043002282136</v>
      </c>
    </row>
    <row r="1536" spans="2:22" x14ac:dyDescent="0.3">
      <c r="B1536" s="13">
        <v>2023</v>
      </c>
      <c r="C1536" s="13">
        <v>3</v>
      </c>
      <c r="D1536" s="13">
        <v>3</v>
      </c>
      <c r="E1536" s="83" t="s">
        <v>161</v>
      </c>
      <c r="F1536" s="13">
        <v>2</v>
      </c>
      <c r="G1536" s="13">
        <v>9</v>
      </c>
      <c r="H1536" s="13" t="s">
        <v>69</v>
      </c>
      <c r="I1536" s="13" t="s">
        <v>54</v>
      </c>
      <c r="J1536" s="13"/>
      <c r="K1536" s="13" t="s">
        <v>28</v>
      </c>
      <c r="L1536" s="12">
        <f t="shared" ref="L1536:L1599" ca="1" si="211">IF(K1536="Weekday",_xlfn.NORM.INV(RAND(),VLOOKUP(G1536,$J$5:$N$28,4),VLOOKUP(G1536,$J$5:$N$28,5)),_xlfn.NORM.INV(RAND(),VLOOKUP(G1536,$P$5:$T$28,4),VLOOKUP(G1536,$P$5:$T$28,5)))*VLOOKUP(C1536,$P$32:$R$43,3)</f>
        <v>0.92288493530203652</v>
      </c>
      <c r="M1536" s="101">
        <f t="shared" ref="M1536:M1599" ca="1" si="212">IF(I1536="Winter",VLOOKUP(G1536,$J$40:$L$43,3),VLOOKUP(G1536,$J$40:$L$43,2))*L1536</f>
        <v>4.8608349542358265E-2</v>
      </c>
      <c r="N1536" s="101">
        <f t="shared" ca="1" si="210"/>
        <v>85.445011831489751</v>
      </c>
      <c r="O1536" s="101">
        <f t="shared" ref="O1536:O1599" ca="1" si="213">IF(I1536="Winter",VLOOKUP(G1536,$J$46:$L$49,3),VLOOKUP(G1536,$J$46:$L$49,2))*L1536</f>
        <v>9.9579284519089734E-2</v>
      </c>
      <c r="Q1536" s="12">
        <f t="shared" ref="Q1536:Q1599" ca="1" si="214">MIN(MAX(AND(IF(G1536&gt;=VLOOKUP(C1536,$O$46:$T$57,5),1,0),IF(G1536&lt;=VLOOKUP(C1536,$O$46:$T$57,6),1,0))*$G$50*_xlfn.NORM.INV(RAND(),VLOOKUP(C1536,$B$4:$F$15,4),VLOOKUP(C1536,$B$4:$F$15,4)),0),0.2)*$G$51</f>
        <v>4.1529904522270362</v>
      </c>
      <c r="R1536" s="101">
        <f t="shared" ref="R1536:R1599" ca="1" si="215">MAX(Q1536-L1536,0)*$G$52</f>
        <v>0.27342843200770123</v>
      </c>
      <c r="S1536" s="13"/>
      <c r="T1536" s="101">
        <f t="shared" ref="T1536:T1599" ca="1" si="216">MAX(L1536-Q1536,0)*IF(I1536="Winter",VLOOKUP(G1536,$J$40:$L$43,3),VLOOKUP(G1536,$J$40:$L$43,2))</f>
        <v>0</v>
      </c>
      <c r="U1536" s="101">
        <f t="shared" si="208"/>
        <v>0</v>
      </c>
      <c r="V1536" s="101">
        <f t="shared" ca="1" si="209"/>
        <v>-181.25728688683677</v>
      </c>
    </row>
    <row r="1537" spans="2:22" x14ac:dyDescent="0.3">
      <c r="B1537" s="13">
        <v>2023</v>
      </c>
      <c r="C1537" s="13">
        <v>3</v>
      </c>
      <c r="D1537" s="13">
        <v>3</v>
      </c>
      <c r="E1537" s="83" t="s">
        <v>161</v>
      </c>
      <c r="F1537" s="13">
        <v>2</v>
      </c>
      <c r="G1537" s="13">
        <v>10</v>
      </c>
      <c r="H1537" s="13" t="s">
        <v>70</v>
      </c>
      <c r="I1537" s="13" t="s">
        <v>54</v>
      </c>
      <c r="J1537" s="13"/>
      <c r="K1537" s="13" t="s">
        <v>28</v>
      </c>
      <c r="L1537" s="12">
        <f t="shared" ca="1" si="211"/>
        <v>0.98781345970616929</v>
      </c>
      <c r="M1537" s="101">
        <f t="shared" ca="1" si="212"/>
        <v>3.1274174134297318E-2</v>
      </c>
      <c r="N1537" s="101">
        <f t="shared" ca="1" si="210"/>
        <v>85.445011831489751</v>
      </c>
      <c r="O1537" s="101">
        <f t="shared" ca="1" si="213"/>
        <v>3.1274174134297318E-2</v>
      </c>
      <c r="Q1537" s="12">
        <f t="shared" ca="1" si="214"/>
        <v>5.6000000000000005</v>
      </c>
      <c r="R1537" s="101">
        <f t="shared" ca="1" si="215"/>
        <v>0.39042159063587284</v>
      </c>
      <c r="S1537" s="13"/>
      <c r="T1537" s="101">
        <f t="shared" ca="1" si="216"/>
        <v>0</v>
      </c>
      <c r="U1537" s="101">
        <f t="shared" ref="U1537:U1600" si="217">IF(H1537="On-Peak",IF(I1537="Winter",((L1537*$D$48)/60),((L1537*$D$47)/60)),0)</f>
        <v>0</v>
      </c>
      <c r="V1537" s="101">
        <f t="shared" ref="V1537:V1600" ca="1" si="218">V1536+MAX(T1537-R1537,0)-MAX(R1537-T1537,0)+MAX(U1537-R1537,0)-MAX(R1537-U1537,0)</f>
        <v>-182.0381300681085</v>
      </c>
    </row>
    <row r="1538" spans="2:22" x14ac:dyDescent="0.3">
      <c r="B1538" s="13">
        <v>2023</v>
      </c>
      <c r="C1538" s="13">
        <v>3</v>
      </c>
      <c r="D1538" s="13">
        <v>3</v>
      </c>
      <c r="E1538" s="83" t="s">
        <v>161</v>
      </c>
      <c r="F1538" s="13">
        <v>2</v>
      </c>
      <c r="G1538" s="13">
        <v>11</v>
      </c>
      <c r="H1538" s="13" t="s">
        <v>70</v>
      </c>
      <c r="I1538" s="13" t="s">
        <v>54</v>
      </c>
      <c r="J1538" s="13"/>
      <c r="K1538" s="13" t="s">
        <v>28</v>
      </c>
      <c r="L1538" s="12">
        <f t="shared" ca="1" si="211"/>
        <v>0.9475173260590134</v>
      </c>
      <c r="M1538" s="101">
        <f t="shared" ca="1" si="212"/>
        <v>2.9998398543028364E-2</v>
      </c>
      <c r="N1538" s="101">
        <f t="shared" ca="1" si="210"/>
        <v>85.445011831489751</v>
      </c>
      <c r="O1538" s="101">
        <f t="shared" ca="1" si="213"/>
        <v>2.9998398543028364E-2</v>
      </c>
      <c r="Q1538" s="12">
        <f t="shared" ca="1" si="214"/>
        <v>2.1509510185955758</v>
      </c>
      <c r="R1538" s="101">
        <f t="shared" ca="1" si="215"/>
        <v>0.10187066207322</v>
      </c>
      <c r="S1538" s="13"/>
      <c r="T1538" s="101">
        <f t="shared" ca="1" si="216"/>
        <v>0</v>
      </c>
      <c r="U1538" s="101">
        <f t="shared" si="217"/>
        <v>0</v>
      </c>
      <c r="V1538" s="101">
        <f t="shared" ca="1" si="218"/>
        <v>-182.24187139225495</v>
      </c>
    </row>
    <row r="1539" spans="2:22" x14ac:dyDescent="0.3">
      <c r="B1539" s="13">
        <v>2023</v>
      </c>
      <c r="C1539" s="13">
        <v>3</v>
      </c>
      <c r="D1539" s="13">
        <v>3</v>
      </c>
      <c r="E1539" s="83" t="s">
        <v>161</v>
      </c>
      <c r="F1539" s="13">
        <v>2</v>
      </c>
      <c r="G1539" s="13">
        <v>12</v>
      </c>
      <c r="H1539" s="13" t="s">
        <v>70</v>
      </c>
      <c r="I1539" s="13" t="s">
        <v>54</v>
      </c>
      <c r="J1539" s="13"/>
      <c r="K1539" s="13" t="s">
        <v>28</v>
      </c>
      <c r="L1539" s="12">
        <f t="shared" ca="1" si="211"/>
        <v>1.0312883038140304</v>
      </c>
      <c r="M1539" s="101">
        <f t="shared" ca="1" si="212"/>
        <v>3.2650587698752204E-2</v>
      </c>
      <c r="N1539" s="101">
        <f t="shared" ca="1" si="210"/>
        <v>85.445011831489751</v>
      </c>
      <c r="O1539" s="101">
        <f t="shared" ca="1" si="213"/>
        <v>3.2650587698752204E-2</v>
      </c>
      <c r="Q1539" s="12">
        <f t="shared" ca="1" si="214"/>
        <v>4.2176557834980173</v>
      </c>
      <c r="R1539" s="101">
        <f t="shared" ca="1" si="215"/>
        <v>0.26972600715524953</v>
      </c>
      <c r="S1539" s="13"/>
      <c r="T1539" s="101">
        <f t="shared" ca="1" si="216"/>
        <v>0</v>
      </c>
      <c r="U1539" s="101">
        <f t="shared" si="217"/>
        <v>0</v>
      </c>
      <c r="V1539" s="101">
        <f t="shared" ca="1" si="218"/>
        <v>-182.78132340656543</v>
      </c>
    </row>
    <row r="1540" spans="2:22" x14ac:dyDescent="0.3">
      <c r="B1540" s="13">
        <v>2023</v>
      </c>
      <c r="C1540" s="13">
        <v>3</v>
      </c>
      <c r="D1540" s="13">
        <v>3</v>
      </c>
      <c r="E1540" s="83" t="s">
        <v>161</v>
      </c>
      <c r="F1540" s="13">
        <v>2</v>
      </c>
      <c r="G1540" s="13">
        <v>13</v>
      </c>
      <c r="H1540" s="13" t="s">
        <v>70</v>
      </c>
      <c r="I1540" s="13" t="s">
        <v>54</v>
      </c>
      <c r="J1540" s="13"/>
      <c r="K1540" s="13" t="s">
        <v>28</v>
      </c>
      <c r="L1540" s="12">
        <f t="shared" ca="1" si="211"/>
        <v>1.4380949098424067</v>
      </c>
      <c r="M1540" s="101">
        <f t="shared" ca="1" si="212"/>
        <v>4.5530084845610601E-2</v>
      </c>
      <c r="N1540" s="101">
        <f t="shared" ca="1" si="210"/>
        <v>85.445011831489751</v>
      </c>
      <c r="O1540" s="101">
        <f t="shared" ca="1" si="213"/>
        <v>4.5530084845610601E-2</v>
      </c>
      <c r="Q1540" s="12">
        <f t="shared" ca="1" si="214"/>
        <v>0</v>
      </c>
      <c r="R1540" s="101">
        <f t="shared" ca="1" si="215"/>
        <v>0</v>
      </c>
      <c r="S1540" s="13"/>
      <c r="T1540" s="101">
        <f t="shared" ca="1" si="216"/>
        <v>4.5530084845610601E-2</v>
      </c>
      <c r="U1540" s="101">
        <f t="shared" si="217"/>
        <v>0</v>
      </c>
      <c r="V1540" s="101">
        <f t="shared" ca="1" si="218"/>
        <v>-182.73579332171983</v>
      </c>
    </row>
    <row r="1541" spans="2:22" x14ac:dyDescent="0.3">
      <c r="B1541" s="13">
        <v>2023</v>
      </c>
      <c r="C1541" s="13">
        <v>3</v>
      </c>
      <c r="D1541" s="13">
        <v>3</v>
      </c>
      <c r="E1541" s="83" t="s">
        <v>161</v>
      </c>
      <c r="F1541" s="13">
        <v>2</v>
      </c>
      <c r="G1541" s="13">
        <v>14</v>
      </c>
      <c r="H1541" s="13" t="s">
        <v>70</v>
      </c>
      <c r="I1541" s="13" t="s">
        <v>54</v>
      </c>
      <c r="J1541" s="13"/>
      <c r="K1541" s="13" t="s">
        <v>28</v>
      </c>
      <c r="L1541" s="12">
        <f t="shared" ca="1" si="211"/>
        <v>0.80745619506798616</v>
      </c>
      <c r="M1541" s="101">
        <f t="shared" ca="1" si="212"/>
        <v>2.5564063135852442E-2</v>
      </c>
      <c r="N1541" s="101">
        <f t="shared" ca="1" si="210"/>
        <v>85.445011831489751</v>
      </c>
      <c r="O1541" s="101">
        <f t="shared" ca="1" si="213"/>
        <v>2.5564063135852442E-2</v>
      </c>
      <c r="Q1541" s="12">
        <f t="shared" ca="1" si="214"/>
        <v>5.6000000000000005</v>
      </c>
      <c r="R1541" s="101">
        <f t="shared" ca="1" si="215"/>
        <v>0.40568883308749504</v>
      </c>
      <c r="S1541" s="13"/>
      <c r="T1541" s="101">
        <f t="shared" ca="1" si="216"/>
        <v>0</v>
      </c>
      <c r="U1541" s="101">
        <f t="shared" si="217"/>
        <v>0</v>
      </c>
      <c r="V1541" s="101">
        <f t="shared" ca="1" si="218"/>
        <v>-183.54717098789479</v>
      </c>
    </row>
    <row r="1542" spans="2:22" x14ac:dyDescent="0.3">
      <c r="B1542" s="13">
        <v>2023</v>
      </c>
      <c r="C1542" s="13">
        <v>3</v>
      </c>
      <c r="D1542" s="13">
        <v>3</v>
      </c>
      <c r="E1542" s="83" t="s">
        <v>161</v>
      </c>
      <c r="F1542" s="13">
        <v>2</v>
      </c>
      <c r="G1542" s="13">
        <v>15</v>
      </c>
      <c r="H1542" s="13" t="s">
        <v>70</v>
      </c>
      <c r="I1542" s="13" t="s">
        <v>54</v>
      </c>
      <c r="J1542" s="13"/>
      <c r="K1542" s="13" t="s">
        <v>28</v>
      </c>
      <c r="L1542" s="12">
        <f t="shared" ca="1" si="211"/>
        <v>1.0468163940371917</v>
      </c>
      <c r="M1542" s="101">
        <f t="shared" ca="1" si="212"/>
        <v>3.3142207035217489E-2</v>
      </c>
      <c r="N1542" s="101">
        <f t="shared" ca="1" si="210"/>
        <v>85.445011831489751</v>
      </c>
      <c r="O1542" s="101">
        <f t="shared" ca="1" si="213"/>
        <v>3.3142207035217489E-2</v>
      </c>
      <c r="Q1542" s="12">
        <f t="shared" ca="1" si="214"/>
        <v>4.2513910837382962</v>
      </c>
      <c r="R1542" s="101">
        <f t="shared" ca="1" si="215"/>
        <v>0.27126724748319847</v>
      </c>
      <c r="S1542" s="13"/>
      <c r="T1542" s="101">
        <f t="shared" ca="1" si="216"/>
        <v>0</v>
      </c>
      <c r="U1542" s="101">
        <f t="shared" si="217"/>
        <v>0</v>
      </c>
      <c r="V1542" s="101">
        <f t="shared" ca="1" si="218"/>
        <v>-184.08970548286118</v>
      </c>
    </row>
    <row r="1543" spans="2:22" x14ac:dyDescent="0.3">
      <c r="B1543" s="13">
        <v>2023</v>
      </c>
      <c r="C1543" s="13">
        <v>3</v>
      </c>
      <c r="D1543" s="13">
        <v>3</v>
      </c>
      <c r="E1543" s="83" t="s">
        <v>161</v>
      </c>
      <c r="F1543" s="13">
        <v>2</v>
      </c>
      <c r="G1543" s="13">
        <v>16</v>
      </c>
      <c r="H1543" s="13" t="s">
        <v>71</v>
      </c>
      <c r="I1543" s="13" t="s">
        <v>54</v>
      </c>
      <c r="J1543" s="13"/>
      <c r="K1543" s="13" t="s">
        <v>28</v>
      </c>
      <c r="L1543" s="12">
        <f t="shared" ca="1" si="211"/>
        <v>1.0800396487071826</v>
      </c>
      <c r="M1543" s="101">
        <f t="shared" ca="1" si="212"/>
        <v>9.4082253798882687E-2</v>
      </c>
      <c r="N1543" s="101">
        <f t="shared" ca="1" si="210"/>
        <v>85.658229658805354</v>
      </c>
      <c r="O1543" s="101">
        <f t="shared" ca="1" si="213"/>
        <v>0.30440917498811942</v>
      </c>
      <c r="Q1543" s="12">
        <f t="shared" ca="1" si="214"/>
        <v>5.6000000000000005</v>
      </c>
      <c r="R1543" s="101">
        <f t="shared" ca="1" si="215"/>
        <v>0.38261464373693704</v>
      </c>
      <c r="S1543" s="13"/>
      <c r="T1543" s="101">
        <f t="shared" ca="1" si="216"/>
        <v>0</v>
      </c>
      <c r="U1543" s="101">
        <f t="shared" ca="1" si="217"/>
        <v>0.21321782731560965</v>
      </c>
      <c r="V1543" s="101">
        <f t="shared" ca="1" si="218"/>
        <v>-184.64171694301945</v>
      </c>
    </row>
    <row r="1544" spans="2:22" x14ac:dyDescent="0.3">
      <c r="B1544" s="13">
        <v>2023</v>
      </c>
      <c r="C1544" s="13">
        <v>3</v>
      </c>
      <c r="D1544" s="13">
        <v>3</v>
      </c>
      <c r="E1544" s="83" t="s">
        <v>161</v>
      </c>
      <c r="F1544" s="13">
        <v>2</v>
      </c>
      <c r="G1544" s="13">
        <v>17</v>
      </c>
      <c r="H1544" s="13" t="s">
        <v>71</v>
      </c>
      <c r="I1544" s="13" t="s">
        <v>54</v>
      </c>
      <c r="J1544" s="13"/>
      <c r="K1544" s="13" t="s">
        <v>28</v>
      </c>
      <c r="L1544" s="12">
        <f t="shared" ca="1" si="211"/>
        <v>1.3434705125294331</v>
      </c>
      <c r="M1544" s="101">
        <f t="shared" ca="1" si="212"/>
        <v>0.11702971634643893</v>
      </c>
      <c r="N1544" s="101">
        <f t="shared" ca="1" si="210"/>
        <v>85.92345312915387</v>
      </c>
      <c r="O1544" s="101">
        <f t="shared" ca="1" si="213"/>
        <v>0.37865716395642068</v>
      </c>
      <c r="Q1544" s="12">
        <f t="shared" ca="1" si="214"/>
        <v>0</v>
      </c>
      <c r="R1544" s="101">
        <f t="shared" ca="1" si="215"/>
        <v>0</v>
      </c>
      <c r="S1544" s="13"/>
      <c r="T1544" s="101">
        <f t="shared" ca="1" si="216"/>
        <v>0.11702971634643893</v>
      </c>
      <c r="U1544" s="101">
        <f t="shared" ca="1" si="217"/>
        <v>0.2652234703485189</v>
      </c>
      <c r="V1544" s="101">
        <f t="shared" ca="1" si="218"/>
        <v>-184.25946375632446</v>
      </c>
    </row>
    <row r="1545" spans="2:22" x14ac:dyDescent="0.3">
      <c r="B1545" s="13">
        <v>2023</v>
      </c>
      <c r="C1545" s="13">
        <v>3</v>
      </c>
      <c r="D1545" s="13">
        <v>3</v>
      </c>
      <c r="E1545" s="83" t="s">
        <v>161</v>
      </c>
      <c r="F1545" s="13">
        <v>2</v>
      </c>
      <c r="G1545" s="13">
        <v>18</v>
      </c>
      <c r="H1545" s="13" t="s">
        <v>71</v>
      </c>
      <c r="I1545" s="13" t="s">
        <v>54</v>
      </c>
      <c r="J1545" s="13"/>
      <c r="K1545" s="13" t="s">
        <v>28</v>
      </c>
      <c r="L1545" s="12">
        <f t="shared" ca="1" si="211"/>
        <v>1.4731776451418579</v>
      </c>
      <c r="M1545" s="101">
        <f t="shared" ca="1" si="212"/>
        <v>0.12832850466830725</v>
      </c>
      <c r="N1545" s="101">
        <f t="shared" ca="1" si="210"/>
        <v>86.214282949265623</v>
      </c>
      <c r="O1545" s="101">
        <f t="shared" ca="1" si="213"/>
        <v>0.41521511928323263</v>
      </c>
      <c r="Q1545" s="12">
        <f t="shared" ca="1" si="214"/>
        <v>5.6000000000000005</v>
      </c>
      <c r="R1545" s="101">
        <f t="shared" ca="1" si="215"/>
        <v>0.34933551233874177</v>
      </c>
      <c r="S1545" s="13"/>
      <c r="T1545" s="101">
        <f t="shared" ca="1" si="216"/>
        <v>0</v>
      </c>
      <c r="U1545" s="101">
        <f t="shared" ca="1" si="217"/>
        <v>0.29082982011175512</v>
      </c>
      <c r="V1545" s="101">
        <f t="shared" ca="1" si="218"/>
        <v>-184.66730496089019</v>
      </c>
    </row>
    <row r="1546" spans="2:22" x14ac:dyDescent="0.3">
      <c r="B1546" s="13">
        <v>2023</v>
      </c>
      <c r="C1546" s="13">
        <v>3</v>
      </c>
      <c r="D1546" s="13">
        <v>3</v>
      </c>
      <c r="E1546" s="83" t="s">
        <v>161</v>
      </c>
      <c r="F1546" s="13">
        <v>2</v>
      </c>
      <c r="G1546" s="13">
        <v>19</v>
      </c>
      <c r="H1546" s="13" t="s">
        <v>71</v>
      </c>
      <c r="I1546" s="13" t="s">
        <v>54</v>
      </c>
      <c r="J1546" s="13"/>
      <c r="K1546" s="13" t="s">
        <v>28</v>
      </c>
      <c r="L1546" s="12">
        <f t="shared" ca="1" si="211"/>
        <v>1.0366791130796877</v>
      </c>
      <c r="M1546" s="101">
        <f t="shared" ca="1" si="212"/>
        <v>9.0305117540371613E-2</v>
      </c>
      <c r="N1546" s="101">
        <f t="shared" ca="1" si="210"/>
        <v>86.418940684172767</v>
      </c>
      <c r="O1546" s="101">
        <f t="shared" ca="1" si="213"/>
        <v>0.29218800802150996</v>
      </c>
      <c r="Q1546" s="12">
        <f t="shared" ca="1" si="214"/>
        <v>0</v>
      </c>
      <c r="R1546" s="101">
        <f t="shared" ca="1" si="215"/>
        <v>0</v>
      </c>
      <c r="S1546" s="13"/>
      <c r="T1546" s="101">
        <f t="shared" ca="1" si="216"/>
        <v>9.0305117540371613E-2</v>
      </c>
      <c r="U1546" s="101">
        <f t="shared" ca="1" si="217"/>
        <v>0.20465773490714836</v>
      </c>
      <c r="V1546" s="101">
        <f t="shared" ca="1" si="218"/>
        <v>-184.37234210844267</v>
      </c>
    </row>
    <row r="1547" spans="2:22" x14ac:dyDescent="0.3">
      <c r="B1547" s="13">
        <v>2023</v>
      </c>
      <c r="C1547" s="13">
        <v>3</v>
      </c>
      <c r="D1547" s="13">
        <v>3</v>
      </c>
      <c r="E1547" s="83" t="s">
        <v>161</v>
      </c>
      <c r="F1547" s="13">
        <v>2</v>
      </c>
      <c r="G1547" s="13">
        <v>20</v>
      </c>
      <c r="H1547" s="13" t="s">
        <v>69</v>
      </c>
      <c r="I1547" s="13" t="s">
        <v>54</v>
      </c>
      <c r="J1547" s="13"/>
      <c r="K1547" s="13" t="s">
        <v>28</v>
      </c>
      <c r="L1547" s="12">
        <f t="shared" ca="1" si="211"/>
        <v>1.5083886911656987</v>
      </c>
      <c r="M1547" s="101">
        <f t="shared" ca="1" si="212"/>
        <v>7.9446832363697359E-2</v>
      </c>
      <c r="N1547" s="101">
        <f t="shared" ca="1" si="210"/>
        <v>86.418940684172767</v>
      </c>
      <c r="O1547" s="101">
        <f t="shared" ca="1" si="213"/>
        <v>0.16275513977677888</v>
      </c>
      <c r="Q1547" s="12">
        <f t="shared" ca="1" si="214"/>
        <v>0</v>
      </c>
      <c r="R1547" s="101">
        <f t="shared" ca="1" si="215"/>
        <v>0</v>
      </c>
      <c r="S1547" s="13"/>
      <c r="T1547" s="101">
        <f t="shared" ca="1" si="216"/>
        <v>7.9446832363697359E-2</v>
      </c>
      <c r="U1547" s="101">
        <f t="shared" si="217"/>
        <v>0</v>
      </c>
      <c r="V1547" s="101">
        <f t="shared" ca="1" si="218"/>
        <v>-184.29289527607898</v>
      </c>
    </row>
    <row r="1548" spans="2:22" x14ac:dyDescent="0.3">
      <c r="B1548" s="13">
        <v>2023</v>
      </c>
      <c r="C1548" s="13">
        <v>3</v>
      </c>
      <c r="D1548" s="13">
        <v>3</v>
      </c>
      <c r="E1548" s="83" t="s">
        <v>161</v>
      </c>
      <c r="F1548" s="13">
        <v>2</v>
      </c>
      <c r="G1548" s="13">
        <v>21</v>
      </c>
      <c r="H1548" s="13" t="s">
        <v>69</v>
      </c>
      <c r="I1548" s="13" t="s">
        <v>54</v>
      </c>
      <c r="J1548" s="13"/>
      <c r="K1548" s="13" t="s">
        <v>28</v>
      </c>
      <c r="L1548" s="12">
        <f t="shared" ca="1" si="211"/>
        <v>0.99470737577391399</v>
      </c>
      <c r="M1548" s="101">
        <f t="shared" ca="1" si="212"/>
        <v>5.2391237482012049E-2</v>
      </c>
      <c r="N1548" s="101">
        <f t="shared" ca="1" si="210"/>
        <v>86.418940684172767</v>
      </c>
      <c r="O1548" s="101">
        <f t="shared" ca="1" si="213"/>
        <v>0.10732892584600531</v>
      </c>
      <c r="Q1548" s="12">
        <f t="shared" ca="1" si="214"/>
        <v>0</v>
      </c>
      <c r="R1548" s="101">
        <f t="shared" ca="1" si="215"/>
        <v>0</v>
      </c>
      <c r="S1548" s="13"/>
      <c r="T1548" s="101">
        <f t="shared" ca="1" si="216"/>
        <v>5.2391237482012049E-2</v>
      </c>
      <c r="U1548" s="101">
        <f t="shared" si="217"/>
        <v>0</v>
      </c>
      <c r="V1548" s="101">
        <f t="shared" ca="1" si="218"/>
        <v>-184.24050403859698</v>
      </c>
    </row>
    <row r="1549" spans="2:22" x14ac:dyDescent="0.3">
      <c r="B1549" s="13">
        <v>2023</v>
      </c>
      <c r="C1549" s="13">
        <v>3</v>
      </c>
      <c r="D1549" s="13">
        <v>3</v>
      </c>
      <c r="E1549" s="83" t="s">
        <v>161</v>
      </c>
      <c r="F1549" s="13">
        <v>2</v>
      </c>
      <c r="G1549" s="13">
        <v>22</v>
      </c>
      <c r="H1549" s="13" t="s">
        <v>69</v>
      </c>
      <c r="I1549" s="13" t="s">
        <v>54</v>
      </c>
      <c r="J1549" s="13"/>
      <c r="K1549" s="13" t="s">
        <v>28</v>
      </c>
      <c r="L1549" s="12">
        <f t="shared" ca="1" si="211"/>
        <v>1.4020332670602469</v>
      </c>
      <c r="M1549" s="101">
        <f t="shared" ca="1" si="212"/>
        <v>7.3845092176063207E-2</v>
      </c>
      <c r="N1549" s="101">
        <f t="shared" ca="1" si="210"/>
        <v>86.418940684172767</v>
      </c>
      <c r="O1549" s="101">
        <f t="shared" ca="1" si="213"/>
        <v>0.15127938951580064</v>
      </c>
      <c r="Q1549" s="12">
        <f t="shared" ca="1" si="214"/>
        <v>0</v>
      </c>
      <c r="R1549" s="101">
        <f t="shared" ca="1" si="215"/>
        <v>0</v>
      </c>
      <c r="S1549" s="13"/>
      <c r="T1549" s="101">
        <f t="shared" ca="1" si="216"/>
        <v>7.3845092176063207E-2</v>
      </c>
      <c r="U1549" s="101">
        <f t="shared" si="217"/>
        <v>0</v>
      </c>
      <c r="V1549" s="101">
        <f t="shared" ca="1" si="218"/>
        <v>-184.16665894642091</v>
      </c>
    </row>
    <row r="1550" spans="2:22" x14ac:dyDescent="0.3">
      <c r="B1550" s="13">
        <v>2023</v>
      </c>
      <c r="C1550" s="13">
        <v>3</v>
      </c>
      <c r="D1550" s="13">
        <v>3</v>
      </c>
      <c r="E1550" s="83" t="s">
        <v>161</v>
      </c>
      <c r="F1550" s="13">
        <v>2</v>
      </c>
      <c r="G1550" s="13">
        <v>23</v>
      </c>
      <c r="H1550" s="13" t="s">
        <v>69</v>
      </c>
      <c r="I1550" s="13" t="s">
        <v>54</v>
      </c>
      <c r="J1550" s="13"/>
      <c r="K1550" s="13" t="s">
        <v>28</v>
      </c>
      <c r="L1550" s="12">
        <f t="shared" ca="1" si="211"/>
        <v>1.4207653184333207</v>
      </c>
      <c r="M1550" s="101">
        <f t="shared" ca="1" si="212"/>
        <v>7.4831709321883003E-2</v>
      </c>
      <c r="N1550" s="101">
        <f t="shared" ca="1" si="210"/>
        <v>86.418940684172767</v>
      </c>
      <c r="O1550" s="101">
        <f t="shared" ca="1" si="213"/>
        <v>0.15330057785895529</v>
      </c>
      <c r="Q1550" s="12">
        <f t="shared" ca="1" si="214"/>
        <v>0</v>
      </c>
      <c r="R1550" s="101">
        <f t="shared" ca="1" si="215"/>
        <v>0</v>
      </c>
      <c r="S1550" s="13"/>
      <c r="T1550" s="101">
        <f t="shared" ca="1" si="216"/>
        <v>7.4831709321883003E-2</v>
      </c>
      <c r="U1550" s="101">
        <f t="shared" si="217"/>
        <v>0</v>
      </c>
      <c r="V1550" s="101">
        <f t="shared" ca="1" si="218"/>
        <v>-184.09182723709904</v>
      </c>
    </row>
    <row r="1551" spans="2:22" x14ac:dyDescent="0.3">
      <c r="B1551" s="13">
        <v>2023</v>
      </c>
      <c r="C1551" s="13">
        <v>3</v>
      </c>
      <c r="D1551" s="13">
        <v>4</v>
      </c>
      <c r="E1551" s="83" t="s">
        <v>162</v>
      </c>
      <c r="F1551" s="13">
        <v>3</v>
      </c>
      <c r="G1551" s="13">
        <v>0</v>
      </c>
      <c r="H1551" s="13" t="s">
        <v>69</v>
      </c>
      <c r="I1551" s="13" t="s">
        <v>54</v>
      </c>
      <c r="J1551" s="13"/>
      <c r="K1551" s="13" t="s">
        <v>28</v>
      </c>
      <c r="L1551" s="12">
        <f t="shared" ca="1" si="211"/>
        <v>0.9984253518283922</v>
      </c>
      <c r="M1551" s="101">
        <f t="shared" ca="1" si="212"/>
        <v>5.258706328080142E-2</v>
      </c>
      <c r="N1551" s="101">
        <f t="shared" ca="1" si="210"/>
        <v>86.418940684172767</v>
      </c>
      <c r="O1551" s="101">
        <f t="shared" ca="1" si="213"/>
        <v>0.10773009546228351</v>
      </c>
      <c r="Q1551" s="12">
        <f t="shared" ca="1" si="214"/>
        <v>0</v>
      </c>
      <c r="R1551" s="101">
        <f t="shared" ca="1" si="215"/>
        <v>0</v>
      </c>
      <c r="S1551" s="13"/>
      <c r="T1551" s="101">
        <f t="shared" ca="1" si="216"/>
        <v>5.258706328080142E-2</v>
      </c>
      <c r="U1551" s="101">
        <f t="shared" si="217"/>
        <v>0</v>
      </c>
      <c r="V1551" s="101">
        <f t="shared" ca="1" si="218"/>
        <v>-184.03924017381823</v>
      </c>
    </row>
    <row r="1552" spans="2:22" x14ac:dyDescent="0.3">
      <c r="B1552" s="13">
        <v>2023</v>
      </c>
      <c r="C1552" s="13">
        <v>3</v>
      </c>
      <c r="D1552" s="13">
        <v>4</v>
      </c>
      <c r="E1552" s="83" t="s">
        <v>162</v>
      </c>
      <c r="F1552" s="13">
        <v>3</v>
      </c>
      <c r="G1552" s="13">
        <v>1</v>
      </c>
      <c r="H1552" s="13" t="s">
        <v>69</v>
      </c>
      <c r="I1552" s="13" t="s">
        <v>54</v>
      </c>
      <c r="J1552" s="13"/>
      <c r="K1552" s="13" t="s">
        <v>28</v>
      </c>
      <c r="L1552" s="12">
        <f t="shared" ca="1" si="211"/>
        <v>0.88227891957668525</v>
      </c>
      <c r="M1552" s="101">
        <f t="shared" ca="1" si="212"/>
        <v>4.6469630694104015E-2</v>
      </c>
      <c r="N1552" s="101">
        <f t="shared" ref="N1552:N1615" ca="1" si="219">IF(H1552="On-Peak",IF(I1552="Winter",((L1552*$D$48)/60)+N1551,((L1552*$D$47)/60)+N1551),N1551)</f>
        <v>86.418940684172767</v>
      </c>
      <c r="O1552" s="101">
        <f t="shared" ca="1" si="213"/>
        <v>9.5197895422324333E-2</v>
      </c>
      <c r="Q1552" s="12">
        <f t="shared" ca="1" si="214"/>
        <v>0</v>
      </c>
      <c r="R1552" s="101">
        <f t="shared" ca="1" si="215"/>
        <v>0</v>
      </c>
      <c r="S1552" s="13"/>
      <c r="T1552" s="101">
        <f t="shared" ca="1" si="216"/>
        <v>4.6469630694104015E-2</v>
      </c>
      <c r="U1552" s="101">
        <f t="shared" si="217"/>
        <v>0</v>
      </c>
      <c r="V1552" s="101">
        <f t="shared" ca="1" si="218"/>
        <v>-183.99277054312412</v>
      </c>
    </row>
    <row r="1553" spans="2:22" x14ac:dyDescent="0.3">
      <c r="B1553" s="13">
        <v>2023</v>
      </c>
      <c r="C1553" s="13">
        <v>3</v>
      </c>
      <c r="D1553" s="13">
        <v>4</v>
      </c>
      <c r="E1553" s="83" t="s">
        <v>162</v>
      </c>
      <c r="F1553" s="13">
        <v>3</v>
      </c>
      <c r="G1553" s="13">
        <v>2</v>
      </c>
      <c r="H1553" s="13" t="s">
        <v>69</v>
      </c>
      <c r="I1553" s="13" t="s">
        <v>54</v>
      </c>
      <c r="J1553" s="13"/>
      <c r="K1553" s="13" t="s">
        <v>28</v>
      </c>
      <c r="L1553" s="12">
        <f t="shared" ca="1" si="211"/>
        <v>0.71493684365547117</v>
      </c>
      <c r="M1553" s="101">
        <f t="shared" ca="1" si="212"/>
        <v>3.765572355533367E-2</v>
      </c>
      <c r="N1553" s="101">
        <f t="shared" ca="1" si="219"/>
        <v>86.418940684172767</v>
      </c>
      <c r="O1553" s="101">
        <f t="shared" ca="1" si="213"/>
        <v>7.7141685430425336E-2</v>
      </c>
      <c r="Q1553" s="12">
        <f t="shared" ca="1" si="214"/>
        <v>0</v>
      </c>
      <c r="R1553" s="101">
        <f t="shared" ca="1" si="215"/>
        <v>0</v>
      </c>
      <c r="S1553" s="13"/>
      <c r="T1553" s="101">
        <f t="shared" ca="1" si="216"/>
        <v>3.765572355533367E-2</v>
      </c>
      <c r="U1553" s="101">
        <f t="shared" si="217"/>
        <v>0</v>
      </c>
      <c r="V1553" s="101">
        <f t="shared" ca="1" si="218"/>
        <v>-183.95511481956879</v>
      </c>
    </row>
    <row r="1554" spans="2:22" x14ac:dyDescent="0.3">
      <c r="B1554" s="13">
        <v>2023</v>
      </c>
      <c r="C1554" s="13">
        <v>3</v>
      </c>
      <c r="D1554" s="13">
        <v>4</v>
      </c>
      <c r="E1554" s="83" t="s">
        <v>162</v>
      </c>
      <c r="F1554" s="13">
        <v>3</v>
      </c>
      <c r="G1554" s="13">
        <v>3</v>
      </c>
      <c r="H1554" s="13" t="s">
        <v>69</v>
      </c>
      <c r="I1554" s="13" t="s">
        <v>54</v>
      </c>
      <c r="J1554" s="13"/>
      <c r="K1554" s="13" t="s">
        <v>28</v>
      </c>
      <c r="L1554" s="12">
        <f t="shared" ca="1" si="211"/>
        <v>0.71565055522410415</v>
      </c>
      <c r="M1554" s="101">
        <f t="shared" ca="1" si="212"/>
        <v>3.7693314743653568E-2</v>
      </c>
      <c r="N1554" s="101">
        <f t="shared" ca="1" si="219"/>
        <v>86.418940684172767</v>
      </c>
      <c r="O1554" s="101">
        <f t="shared" ca="1" si="213"/>
        <v>7.7218694908680829E-2</v>
      </c>
      <c r="Q1554" s="12">
        <f t="shared" ca="1" si="214"/>
        <v>0</v>
      </c>
      <c r="R1554" s="101">
        <f t="shared" ca="1" si="215"/>
        <v>0</v>
      </c>
      <c r="S1554" s="13"/>
      <c r="T1554" s="101">
        <f t="shared" ca="1" si="216"/>
        <v>3.7693314743653568E-2</v>
      </c>
      <c r="U1554" s="101">
        <f t="shared" si="217"/>
        <v>0</v>
      </c>
      <c r="V1554" s="101">
        <f t="shared" ca="1" si="218"/>
        <v>-183.91742150482514</v>
      </c>
    </row>
    <row r="1555" spans="2:22" x14ac:dyDescent="0.3">
      <c r="B1555" s="13">
        <v>2023</v>
      </c>
      <c r="C1555" s="13">
        <v>3</v>
      </c>
      <c r="D1555" s="13">
        <v>4</v>
      </c>
      <c r="E1555" s="83" t="s">
        <v>162</v>
      </c>
      <c r="F1555" s="13">
        <v>3</v>
      </c>
      <c r="G1555" s="13">
        <v>4</v>
      </c>
      <c r="H1555" s="13" t="s">
        <v>69</v>
      </c>
      <c r="I1555" s="13" t="s">
        <v>54</v>
      </c>
      <c r="J1555" s="13"/>
      <c r="K1555" s="13" t="s">
        <v>28</v>
      </c>
      <c r="L1555" s="12">
        <f t="shared" ca="1" si="211"/>
        <v>0.63511654719651367</v>
      </c>
      <c r="M1555" s="101">
        <f t="shared" ca="1" si="212"/>
        <v>3.3451588540840377E-2</v>
      </c>
      <c r="N1555" s="101">
        <f t="shared" ca="1" si="219"/>
        <v>86.418940684172767</v>
      </c>
      <c r="O1555" s="101">
        <f t="shared" ca="1" si="213"/>
        <v>6.852907544250382E-2</v>
      </c>
      <c r="Q1555" s="12">
        <f t="shared" ca="1" si="214"/>
        <v>0</v>
      </c>
      <c r="R1555" s="101">
        <f t="shared" ca="1" si="215"/>
        <v>0</v>
      </c>
      <c r="S1555" s="13"/>
      <c r="T1555" s="101">
        <f t="shared" ca="1" si="216"/>
        <v>3.3451588540840377E-2</v>
      </c>
      <c r="U1555" s="101">
        <f t="shared" si="217"/>
        <v>0</v>
      </c>
      <c r="V1555" s="101">
        <f t="shared" ca="1" si="218"/>
        <v>-183.88396991628431</v>
      </c>
    </row>
    <row r="1556" spans="2:22" x14ac:dyDescent="0.3">
      <c r="B1556" s="13">
        <v>2023</v>
      </c>
      <c r="C1556" s="13">
        <v>3</v>
      </c>
      <c r="D1556" s="13">
        <v>4</v>
      </c>
      <c r="E1556" s="83" t="s">
        <v>162</v>
      </c>
      <c r="F1556" s="13">
        <v>3</v>
      </c>
      <c r="G1556" s="13">
        <v>5</v>
      </c>
      <c r="H1556" s="13" t="s">
        <v>69</v>
      </c>
      <c r="I1556" s="13" t="s">
        <v>54</v>
      </c>
      <c r="J1556" s="13"/>
      <c r="K1556" s="13" t="s">
        <v>28</v>
      </c>
      <c r="L1556" s="12">
        <f t="shared" ca="1" si="211"/>
        <v>0.79967719330388543</v>
      </c>
      <c r="M1556" s="101">
        <f t="shared" ca="1" si="212"/>
        <v>4.2118997771315649E-2</v>
      </c>
      <c r="N1556" s="101">
        <f t="shared" ca="1" si="219"/>
        <v>86.418940684172767</v>
      </c>
      <c r="O1556" s="101">
        <f t="shared" ca="1" si="213"/>
        <v>8.6285169157489239E-2</v>
      </c>
      <c r="Q1556" s="12">
        <f t="shared" ca="1" si="214"/>
        <v>0</v>
      </c>
      <c r="R1556" s="101">
        <f t="shared" ca="1" si="215"/>
        <v>0</v>
      </c>
      <c r="S1556" s="13"/>
      <c r="T1556" s="101">
        <f t="shared" ca="1" si="216"/>
        <v>4.2118997771315649E-2</v>
      </c>
      <c r="U1556" s="101">
        <f t="shared" si="217"/>
        <v>0</v>
      </c>
      <c r="V1556" s="101">
        <f t="shared" ca="1" si="218"/>
        <v>-183.84185091851299</v>
      </c>
    </row>
    <row r="1557" spans="2:22" x14ac:dyDescent="0.3">
      <c r="B1557" s="13">
        <v>2023</v>
      </c>
      <c r="C1557" s="13">
        <v>3</v>
      </c>
      <c r="D1557" s="13">
        <v>4</v>
      </c>
      <c r="E1557" s="83" t="s">
        <v>162</v>
      </c>
      <c r="F1557" s="13">
        <v>3</v>
      </c>
      <c r="G1557" s="13">
        <v>6</v>
      </c>
      <c r="H1557" s="13" t="s">
        <v>69</v>
      </c>
      <c r="I1557" s="13" t="s">
        <v>54</v>
      </c>
      <c r="J1557" s="13"/>
      <c r="K1557" s="13" t="s">
        <v>28</v>
      </c>
      <c r="L1557" s="12">
        <f t="shared" ca="1" si="211"/>
        <v>0.71813581233079005</v>
      </c>
      <c r="M1557" s="101">
        <f t="shared" ca="1" si="212"/>
        <v>3.7824213235462714E-2</v>
      </c>
      <c r="N1557" s="101">
        <f t="shared" ca="1" si="219"/>
        <v>86.418940684172767</v>
      </c>
      <c r="O1557" s="101">
        <f t="shared" ca="1" si="213"/>
        <v>7.7486854150492238E-2</v>
      </c>
      <c r="Q1557" s="12">
        <f t="shared" ca="1" si="214"/>
        <v>5.6000000000000005</v>
      </c>
      <c r="R1557" s="101">
        <f t="shared" ca="1" si="215"/>
        <v>0.41324980348619866</v>
      </c>
      <c r="S1557" s="13"/>
      <c r="T1557" s="101">
        <f t="shared" ca="1" si="216"/>
        <v>0</v>
      </c>
      <c r="U1557" s="101">
        <f t="shared" si="217"/>
        <v>0</v>
      </c>
      <c r="V1557" s="101">
        <f t="shared" ca="1" si="218"/>
        <v>-184.66835052548538</v>
      </c>
    </row>
    <row r="1558" spans="2:22" x14ac:dyDescent="0.3">
      <c r="B1558" s="13">
        <v>2023</v>
      </c>
      <c r="C1558" s="13">
        <v>3</v>
      </c>
      <c r="D1558" s="13">
        <v>4</v>
      </c>
      <c r="E1558" s="83" t="s">
        <v>162</v>
      </c>
      <c r="F1558" s="13">
        <v>3</v>
      </c>
      <c r="G1558" s="13">
        <v>7</v>
      </c>
      <c r="H1558" s="13" t="s">
        <v>69</v>
      </c>
      <c r="I1558" s="13" t="s">
        <v>54</v>
      </c>
      <c r="J1558" s="13"/>
      <c r="K1558" s="13" t="s">
        <v>28</v>
      </c>
      <c r="L1558" s="12">
        <f t="shared" ca="1" si="211"/>
        <v>0.71711051952585103</v>
      </c>
      <c r="M1558" s="101">
        <f t="shared" ca="1" si="212"/>
        <v>3.7770211063426574E-2</v>
      </c>
      <c r="N1558" s="101">
        <f t="shared" ca="1" si="219"/>
        <v>86.418940684172767</v>
      </c>
      <c r="O1558" s="101">
        <f t="shared" ca="1" si="213"/>
        <v>7.7376225056839318E-2</v>
      </c>
      <c r="Q1558" s="12">
        <f t="shared" ca="1" si="214"/>
        <v>5.6000000000000005</v>
      </c>
      <c r="R1558" s="101">
        <f t="shared" ca="1" si="215"/>
        <v>0.41333659452213678</v>
      </c>
      <c r="S1558" s="13"/>
      <c r="T1558" s="101">
        <f t="shared" ca="1" si="216"/>
        <v>0</v>
      </c>
      <c r="U1558" s="101">
        <f t="shared" si="217"/>
        <v>0</v>
      </c>
      <c r="V1558" s="101">
        <f t="shared" ca="1" si="218"/>
        <v>-185.49502371452968</v>
      </c>
    </row>
    <row r="1559" spans="2:22" x14ac:dyDescent="0.3">
      <c r="B1559" s="13">
        <v>2023</v>
      </c>
      <c r="C1559" s="13">
        <v>3</v>
      </c>
      <c r="D1559" s="13">
        <v>4</v>
      </c>
      <c r="E1559" s="83" t="s">
        <v>162</v>
      </c>
      <c r="F1559" s="13">
        <v>3</v>
      </c>
      <c r="G1559" s="13">
        <v>8</v>
      </c>
      <c r="H1559" s="13" t="s">
        <v>69</v>
      </c>
      <c r="I1559" s="13" t="s">
        <v>54</v>
      </c>
      <c r="J1559" s="13"/>
      <c r="K1559" s="13" t="s">
        <v>28</v>
      </c>
      <c r="L1559" s="12">
        <f t="shared" ca="1" si="211"/>
        <v>1.1562567654629834</v>
      </c>
      <c r="M1559" s="101">
        <f t="shared" ca="1" si="212"/>
        <v>6.0900043836935334E-2</v>
      </c>
      <c r="N1559" s="101">
        <f t="shared" ca="1" si="219"/>
        <v>86.418940684172767</v>
      </c>
      <c r="O1559" s="101">
        <f t="shared" ca="1" si="213"/>
        <v>0.1247601049934559</v>
      </c>
      <c r="Q1559" s="12">
        <f t="shared" ca="1" si="214"/>
        <v>5.6000000000000005</v>
      </c>
      <c r="R1559" s="101">
        <f t="shared" ca="1" si="215"/>
        <v>0.37616286480355848</v>
      </c>
      <c r="S1559" s="13"/>
      <c r="T1559" s="101">
        <f t="shared" ca="1" si="216"/>
        <v>0</v>
      </c>
      <c r="U1559" s="101">
        <f t="shared" si="217"/>
        <v>0</v>
      </c>
      <c r="V1559" s="101">
        <f t="shared" ca="1" si="218"/>
        <v>-186.24734944413677</v>
      </c>
    </row>
    <row r="1560" spans="2:22" x14ac:dyDescent="0.3">
      <c r="B1560" s="13">
        <v>2023</v>
      </c>
      <c r="C1560" s="13">
        <v>3</v>
      </c>
      <c r="D1560" s="13">
        <v>4</v>
      </c>
      <c r="E1560" s="83" t="s">
        <v>162</v>
      </c>
      <c r="F1560" s="13">
        <v>3</v>
      </c>
      <c r="G1560" s="13">
        <v>9</v>
      </c>
      <c r="H1560" s="13" t="s">
        <v>69</v>
      </c>
      <c r="I1560" s="13" t="s">
        <v>54</v>
      </c>
      <c r="J1560" s="13"/>
      <c r="K1560" s="13" t="s">
        <v>28</v>
      </c>
      <c r="L1560" s="12">
        <f t="shared" ca="1" si="211"/>
        <v>1.2051402139964007</v>
      </c>
      <c r="M1560" s="101">
        <f t="shared" ca="1" si="212"/>
        <v>6.3474735071190433E-2</v>
      </c>
      <c r="N1560" s="101">
        <f t="shared" ca="1" si="219"/>
        <v>86.418940684172767</v>
      </c>
      <c r="O1560" s="101">
        <f t="shared" ca="1" si="213"/>
        <v>0.13003462909021163</v>
      </c>
      <c r="Q1560" s="12">
        <f t="shared" ca="1" si="214"/>
        <v>5.6000000000000005</v>
      </c>
      <c r="R1560" s="101">
        <f t="shared" ca="1" si="215"/>
        <v>0.3720248808852048</v>
      </c>
      <c r="S1560" s="13"/>
      <c r="T1560" s="101">
        <f t="shared" ca="1" si="216"/>
        <v>0</v>
      </c>
      <c r="U1560" s="101">
        <f t="shared" si="217"/>
        <v>0</v>
      </c>
      <c r="V1560" s="101">
        <f t="shared" ca="1" si="218"/>
        <v>-186.99139920590716</v>
      </c>
    </row>
    <row r="1561" spans="2:22" x14ac:dyDescent="0.3">
      <c r="B1561" s="13">
        <v>2023</v>
      </c>
      <c r="C1561" s="13">
        <v>3</v>
      </c>
      <c r="D1561" s="13">
        <v>4</v>
      </c>
      <c r="E1561" s="83" t="s">
        <v>162</v>
      </c>
      <c r="F1561" s="13">
        <v>3</v>
      </c>
      <c r="G1561" s="13">
        <v>10</v>
      </c>
      <c r="H1561" s="13" t="s">
        <v>70</v>
      </c>
      <c r="I1561" s="13" t="s">
        <v>54</v>
      </c>
      <c r="J1561" s="13"/>
      <c r="K1561" s="13" t="s">
        <v>28</v>
      </c>
      <c r="L1561" s="12">
        <f t="shared" ca="1" si="211"/>
        <v>0.97125823041669901</v>
      </c>
      <c r="M1561" s="101">
        <f t="shared" ca="1" si="212"/>
        <v>3.0750035574992691E-2</v>
      </c>
      <c r="N1561" s="101">
        <f t="shared" ca="1" si="219"/>
        <v>86.418940684172767</v>
      </c>
      <c r="O1561" s="101">
        <f t="shared" ca="1" si="213"/>
        <v>3.0750035574992691E-2</v>
      </c>
      <c r="Q1561" s="12">
        <f t="shared" ca="1" si="214"/>
        <v>5.6000000000000005</v>
      </c>
      <c r="R1561" s="101">
        <f t="shared" ca="1" si="215"/>
        <v>0.39182299079522653</v>
      </c>
      <c r="S1561" s="13"/>
      <c r="T1561" s="101">
        <f t="shared" ca="1" si="216"/>
        <v>0</v>
      </c>
      <c r="U1561" s="101">
        <f t="shared" si="217"/>
        <v>0</v>
      </c>
      <c r="V1561" s="101">
        <f t="shared" ca="1" si="218"/>
        <v>-187.7750451874976</v>
      </c>
    </row>
    <row r="1562" spans="2:22" x14ac:dyDescent="0.3">
      <c r="B1562" s="13">
        <v>2023</v>
      </c>
      <c r="C1562" s="13">
        <v>3</v>
      </c>
      <c r="D1562" s="13">
        <v>4</v>
      </c>
      <c r="E1562" s="83" t="s">
        <v>162</v>
      </c>
      <c r="F1562" s="13">
        <v>3</v>
      </c>
      <c r="G1562" s="13">
        <v>11</v>
      </c>
      <c r="H1562" s="13" t="s">
        <v>70</v>
      </c>
      <c r="I1562" s="13" t="s">
        <v>54</v>
      </c>
      <c r="J1562" s="13"/>
      <c r="K1562" s="13" t="s">
        <v>28</v>
      </c>
      <c r="L1562" s="12">
        <f t="shared" ca="1" si="211"/>
        <v>1.3658307655397339</v>
      </c>
      <c r="M1562" s="101">
        <f t="shared" ca="1" si="212"/>
        <v>4.3242202036987976E-2</v>
      </c>
      <c r="N1562" s="101">
        <f t="shared" ca="1" si="219"/>
        <v>86.418940684172767</v>
      </c>
      <c r="O1562" s="101">
        <f t="shared" ca="1" si="213"/>
        <v>4.3242202036987976E-2</v>
      </c>
      <c r="Q1562" s="12">
        <f t="shared" ca="1" si="214"/>
        <v>0</v>
      </c>
      <c r="R1562" s="101">
        <f t="shared" ca="1" si="215"/>
        <v>0</v>
      </c>
      <c r="S1562" s="13"/>
      <c r="T1562" s="101">
        <f t="shared" ca="1" si="216"/>
        <v>4.3242202036987976E-2</v>
      </c>
      <c r="U1562" s="101">
        <f t="shared" si="217"/>
        <v>0</v>
      </c>
      <c r="V1562" s="101">
        <f t="shared" ca="1" si="218"/>
        <v>-187.7318029854606</v>
      </c>
    </row>
    <row r="1563" spans="2:22" x14ac:dyDescent="0.3">
      <c r="B1563" s="13">
        <v>2023</v>
      </c>
      <c r="C1563" s="13">
        <v>3</v>
      </c>
      <c r="D1563" s="13">
        <v>4</v>
      </c>
      <c r="E1563" s="83" t="s">
        <v>162</v>
      </c>
      <c r="F1563" s="13">
        <v>3</v>
      </c>
      <c r="G1563" s="13">
        <v>12</v>
      </c>
      <c r="H1563" s="13" t="s">
        <v>70</v>
      </c>
      <c r="I1563" s="13" t="s">
        <v>54</v>
      </c>
      <c r="J1563" s="13"/>
      <c r="K1563" s="13" t="s">
        <v>28</v>
      </c>
      <c r="L1563" s="12">
        <f t="shared" ca="1" si="211"/>
        <v>0.96466592626005854</v>
      </c>
      <c r="M1563" s="101">
        <f t="shared" ca="1" si="212"/>
        <v>3.0541323225393453E-2</v>
      </c>
      <c r="N1563" s="101">
        <f t="shared" ca="1" si="219"/>
        <v>86.418940684172767</v>
      </c>
      <c r="O1563" s="101">
        <f t="shared" ca="1" si="213"/>
        <v>3.0541323225393453E-2</v>
      </c>
      <c r="Q1563" s="12">
        <f t="shared" ca="1" si="214"/>
        <v>4.4377016303223389</v>
      </c>
      <c r="R1563" s="101">
        <f t="shared" ca="1" si="215"/>
        <v>0.29399247234887205</v>
      </c>
      <c r="S1563" s="13"/>
      <c r="T1563" s="101">
        <f t="shared" ca="1" si="216"/>
        <v>0</v>
      </c>
      <c r="U1563" s="101">
        <f t="shared" si="217"/>
        <v>0</v>
      </c>
      <c r="V1563" s="101">
        <f t="shared" ca="1" si="218"/>
        <v>-188.31978793015833</v>
      </c>
    </row>
    <row r="1564" spans="2:22" x14ac:dyDescent="0.3">
      <c r="B1564" s="13">
        <v>2023</v>
      </c>
      <c r="C1564" s="13">
        <v>3</v>
      </c>
      <c r="D1564" s="13">
        <v>4</v>
      </c>
      <c r="E1564" s="83" t="s">
        <v>162</v>
      </c>
      <c r="F1564" s="13">
        <v>3</v>
      </c>
      <c r="G1564" s="13">
        <v>13</v>
      </c>
      <c r="H1564" s="13" t="s">
        <v>70</v>
      </c>
      <c r="I1564" s="13" t="s">
        <v>54</v>
      </c>
      <c r="J1564" s="13"/>
      <c r="K1564" s="13" t="s">
        <v>28</v>
      </c>
      <c r="L1564" s="12">
        <f t="shared" ca="1" si="211"/>
        <v>1.1645171609500073</v>
      </c>
      <c r="M1564" s="101">
        <f t="shared" ca="1" si="212"/>
        <v>3.6868613315677236E-2</v>
      </c>
      <c r="N1564" s="101">
        <f t="shared" ca="1" si="219"/>
        <v>86.418940684172767</v>
      </c>
      <c r="O1564" s="101">
        <f t="shared" ca="1" si="213"/>
        <v>3.6868613315677236E-2</v>
      </c>
      <c r="Q1564" s="12">
        <f t="shared" ca="1" si="214"/>
        <v>4.9907300295527008</v>
      </c>
      <c r="R1564" s="101">
        <f t="shared" ca="1" si="215"/>
        <v>0.32388891932721803</v>
      </c>
      <c r="S1564" s="13"/>
      <c r="T1564" s="101">
        <f t="shared" ca="1" si="216"/>
        <v>0</v>
      </c>
      <c r="U1564" s="101">
        <f t="shared" si="217"/>
        <v>0</v>
      </c>
      <c r="V1564" s="101">
        <f t="shared" ca="1" si="218"/>
        <v>-188.96756576881279</v>
      </c>
    </row>
    <row r="1565" spans="2:22" x14ac:dyDescent="0.3">
      <c r="B1565" s="13">
        <v>2023</v>
      </c>
      <c r="C1565" s="13">
        <v>3</v>
      </c>
      <c r="D1565" s="13">
        <v>4</v>
      </c>
      <c r="E1565" s="83" t="s">
        <v>162</v>
      </c>
      <c r="F1565" s="13">
        <v>3</v>
      </c>
      <c r="G1565" s="13">
        <v>14</v>
      </c>
      <c r="H1565" s="13" t="s">
        <v>70</v>
      </c>
      <c r="I1565" s="13" t="s">
        <v>54</v>
      </c>
      <c r="J1565" s="13"/>
      <c r="K1565" s="13" t="s">
        <v>28</v>
      </c>
      <c r="L1565" s="12">
        <f t="shared" ca="1" si="211"/>
        <v>0.72315694397698538</v>
      </c>
      <c r="M1565" s="101">
        <f t="shared" ca="1" si="212"/>
        <v>2.2895148846311358E-2</v>
      </c>
      <c r="N1565" s="101">
        <f t="shared" ca="1" si="219"/>
        <v>86.418940684172767</v>
      </c>
      <c r="O1565" s="101">
        <f t="shared" ca="1" si="213"/>
        <v>2.2895148846311358E-2</v>
      </c>
      <c r="Q1565" s="12">
        <f t="shared" ca="1" si="214"/>
        <v>5.115639472185336</v>
      </c>
      <c r="R1565" s="101">
        <f t="shared" ca="1" si="215"/>
        <v>0.37182364601283691</v>
      </c>
      <c r="S1565" s="13"/>
      <c r="T1565" s="101">
        <f t="shared" ca="1" si="216"/>
        <v>0</v>
      </c>
      <c r="U1565" s="101">
        <f t="shared" si="217"/>
        <v>0</v>
      </c>
      <c r="V1565" s="101">
        <f t="shared" ca="1" si="218"/>
        <v>-189.71121306083847</v>
      </c>
    </row>
    <row r="1566" spans="2:22" x14ac:dyDescent="0.3">
      <c r="B1566" s="13">
        <v>2023</v>
      </c>
      <c r="C1566" s="13">
        <v>3</v>
      </c>
      <c r="D1566" s="13">
        <v>4</v>
      </c>
      <c r="E1566" s="83" t="s">
        <v>162</v>
      </c>
      <c r="F1566" s="13">
        <v>3</v>
      </c>
      <c r="G1566" s="13">
        <v>15</v>
      </c>
      <c r="H1566" s="13" t="s">
        <v>70</v>
      </c>
      <c r="I1566" s="13" t="s">
        <v>54</v>
      </c>
      <c r="J1566" s="13"/>
      <c r="K1566" s="13" t="s">
        <v>28</v>
      </c>
      <c r="L1566" s="12">
        <f t="shared" ca="1" si="211"/>
        <v>0.95184824800142831</v>
      </c>
      <c r="M1566" s="101">
        <f t="shared" ca="1" si="212"/>
        <v>3.0135515531725221E-2</v>
      </c>
      <c r="N1566" s="101">
        <f t="shared" ca="1" si="219"/>
        <v>86.418940684172767</v>
      </c>
      <c r="O1566" s="101">
        <f t="shared" ca="1" si="213"/>
        <v>3.0135515531725221E-2</v>
      </c>
      <c r="Q1566" s="12">
        <f t="shared" ca="1" si="214"/>
        <v>4.9158381211412223</v>
      </c>
      <c r="R1566" s="101">
        <f t="shared" ca="1" si="215"/>
        <v>0.33555174276128358</v>
      </c>
      <c r="S1566" s="13"/>
      <c r="T1566" s="101">
        <f t="shared" ca="1" si="216"/>
        <v>0</v>
      </c>
      <c r="U1566" s="101">
        <f t="shared" si="217"/>
        <v>0</v>
      </c>
      <c r="V1566" s="101">
        <f t="shared" ca="1" si="218"/>
        <v>-190.38231654636104</v>
      </c>
    </row>
    <row r="1567" spans="2:22" x14ac:dyDescent="0.3">
      <c r="B1567" s="13">
        <v>2023</v>
      </c>
      <c r="C1567" s="13">
        <v>3</v>
      </c>
      <c r="D1567" s="13">
        <v>4</v>
      </c>
      <c r="E1567" s="83" t="s">
        <v>162</v>
      </c>
      <c r="F1567" s="13">
        <v>3</v>
      </c>
      <c r="G1567" s="13">
        <v>16</v>
      </c>
      <c r="H1567" s="13" t="s">
        <v>71</v>
      </c>
      <c r="I1567" s="13" t="s">
        <v>54</v>
      </c>
      <c r="J1567" s="13"/>
      <c r="K1567" s="13" t="s">
        <v>28</v>
      </c>
      <c r="L1567" s="12">
        <f t="shared" ca="1" si="211"/>
        <v>0.97442621428272536</v>
      </c>
      <c r="M1567" s="101">
        <f t="shared" ca="1" si="212"/>
        <v>8.4882267526168217E-2</v>
      </c>
      <c r="N1567" s="101">
        <f t="shared" ca="1" si="219"/>
        <v>86.611308659309088</v>
      </c>
      <c r="O1567" s="101">
        <f t="shared" ca="1" si="213"/>
        <v>0.27464202849558611</v>
      </c>
      <c r="Q1567" s="12">
        <f t="shared" ca="1" si="214"/>
        <v>5.6000000000000005</v>
      </c>
      <c r="R1567" s="101">
        <f t="shared" ca="1" si="215"/>
        <v>0.39155482096096739</v>
      </c>
      <c r="S1567" s="13"/>
      <c r="T1567" s="101">
        <f t="shared" ca="1" si="216"/>
        <v>0</v>
      </c>
      <c r="U1567" s="101">
        <f t="shared" ca="1" si="217"/>
        <v>0.19236797513631471</v>
      </c>
      <c r="V1567" s="101">
        <f t="shared" ca="1" si="218"/>
        <v>-190.97305821314666</v>
      </c>
    </row>
    <row r="1568" spans="2:22" x14ac:dyDescent="0.3">
      <c r="B1568" s="13">
        <v>2023</v>
      </c>
      <c r="C1568" s="13">
        <v>3</v>
      </c>
      <c r="D1568" s="13">
        <v>4</v>
      </c>
      <c r="E1568" s="83" t="s">
        <v>162</v>
      </c>
      <c r="F1568" s="13">
        <v>3</v>
      </c>
      <c r="G1568" s="13">
        <v>17</v>
      </c>
      <c r="H1568" s="13" t="s">
        <v>71</v>
      </c>
      <c r="I1568" s="13" t="s">
        <v>54</v>
      </c>
      <c r="J1568" s="13"/>
      <c r="K1568" s="13" t="s">
        <v>28</v>
      </c>
      <c r="L1568" s="12">
        <f t="shared" ca="1" si="211"/>
        <v>1.1594039781197487</v>
      </c>
      <c r="M1568" s="101">
        <f t="shared" ca="1" si="212"/>
        <v>0.10099568053401131</v>
      </c>
      <c r="N1568" s="101">
        <f t="shared" ca="1" si="219"/>
        <v>86.840194327989565</v>
      </c>
      <c r="O1568" s="101">
        <f t="shared" ca="1" si="213"/>
        <v>0.32677801123305117</v>
      </c>
      <c r="Q1568" s="12">
        <f t="shared" ca="1" si="214"/>
        <v>5.6000000000000005</v>
      </c>
      <c r="R1568" s="101">
        <f t="shared" ca="1" si="215"/>
        <v>0.37589645325216331</v>
      </c>
      <c r="S1568" s="13"/>
      <c r="T1568" s="101">
        <f t="shared" ca="1" si="216"/>
        <v>0</v>
      </c>
      <c r="U1568" s="101">
        <f t="shared" ca="1" si="217"/>
        <v>0.22888566868047372</v>
      </c>
      <c r="V1568" s="101">
        <f t="shared" ca="1" si="218"/>
        <v>-191.49596545097049</v>
      </c>
    </row>
    <row r="1569" spans="2:22" x14ac:dyDescent="0.3">
      <c r="B1569" s="13">
        <v>2023</v>
      </c>
      <c r="C1569" s="13">
        <v>3</v>
      </c>
      <c r="D1569" s="13">
        <v>4</v>
      </c>
      <c r="E1569" s="83" t="s">
        <v>162</v>
      </c>
      <c r="F1569" s="13">
        <v>3</v>
      </c>
      <c r="G1569" s="13">
        <v>18</v>
      </c>
      <c r="H1569" s="13" t="s">
        <v>71</v>
      </c>
      <c r="I1569" s="13" t="s">
        <v>54</v>
      </c>
      <c r="J1569" s="13"/>
      <c r="K1569" s="13" t="s">
        <v>28</v>
      </c>
      <c r="L1569" s="12">
        <f t="shared" ca="1" si="211"/>
        <v>1.4513097348597646</v>
      </c>
      <c r="M1569" s="101">
        <f t="shared" ca="1" si="212"/>
        <v>0.12642359100363409</v>
      </c>
      <c r="N1569" s="101">
        <f t="shared" ca="1" si="219"/>
        <v>87.126707058146465</v>
      </c>
      <c r="O1569" s="101">
        <f t="shared" ca="1" si="213"/>
        <v>0.40905164877022465</v>
      </c>
      <c r="Q1569" s="12">
        <f t="shared" ca="1" si="214"/>
        <v>0</v>
      </c>
      <c r="R1569" s="101">
        <f t="shared" ca="1" si="215"/>
        <v>0</v>
      </c>
      <c r="S1569" s="13"/>
      <c r="T1569" s="101">
        <f t="shared" ca="1" si="216"/>
        <v>0.12642359100363409</v>
      </c>
      <c r="U1569" s="101">
        <f t="shared" ca="1" si="217"/>
        <v>0.28651273015689854</v>
      </c>
      <c r="V1569" s="101">
        <f t="shared" ca="1" si="218"/>
        <v>-191.08302912980997</v>
      </c>
    </row>
    <row r="1570" spans="2:22" x14ac:dyDescent="0.3">
      <c r="B1570" s="13">
        <v>2023</v>
      </c>
      <c r="C1570" s="13">
        <v>3</v>
      </c>
      <c r="D1570" s="13">
        <v>4</v>
      </c>
      <c r="E1570" s="83" t="s">
        <v>162</v>
      </c>
      <c r="F1570" s="13">
        <v>3</v>
      </c>
      <c r="G1570" s="13">
        <v>19</v>
      </c>
      <c r="H1570" s="13" t="s">
        <v>71</v>
      </c>
      <c r="I1570" s="13" t="s">
        <v>54</v>
      </c>
      <c r="J1570" s="13"/>
      <c r="K1570" s="13" t="s">
        <v>28</v>
      </c>
      <c r="L1570" s="12">
        <f t="shared" ca="1" si="211"/>
        <v>1.1192530551595647</v>
      </c>
      <c r="M1570" s="101">
        <f t="shared" ca="1" si="212"/>
        <v>9.7498133634949691E-2</v>
      </c>
      <c r="N1570" s="101">
        <f t="shared" ca="1" si="219"/>
        <v>87.347666265452546</v>
      </c>
      <c r="O1570" s="101">
        <f t="shared" ca="1" si="213"/>
        <v>0.31546147359672333</v>
      </c>
      <c r="Q1570" s="12">
        <f t="shared" ca="1" si="214"/>
        <v>0</v>
      </c>
      <c r="R1570" s="101">
        <f t="shared" ca="1" si="215"/>
        <v>0</v>
      </c>
      <c r="S1570" s="13"/>
      <c r="T1570" s="101">
        <f t="shared" ca="1" si="216"/>
        <v>9.7498133634949691E-2</v>
      </c>
      <c r="U1570" s="101">
        <f t="shared" ca="1" si="217"/>
        <v>0.22095920730608407</v>
      </c>
      <c r="V1570" s="101">
        <f t="shared" ca="1" si="218"/>
        <v>-190.76457178886892</v>
      </c>
    </row>
    <row r="1571" spans="2:22" x14ac:dyDescent="0.3">
      <c r="B1571" s="13">
        <v>2023</v>
      </c>
      <c r="C1571" s="13">
        <v>3</v>
      </c>
      <c r="D1571" s="13">
        <v>4</v>
      </c>
      <c r="E1571" s="83" t="s">
        <v>162</v>
      </c>
      <c r="F1571" s="13">
        <v>3</v>
      </c>
      <c r="G1571" s="13">
        <v>20</v>
      </c>
      <c r="H1571" s="13" t="s">
        <v>69</v>
      </c>
      <c r="I1571" s="13" t="s">
        <v>54</v>
      </c>
      <c r="J1571" s="13"/>
      <c r="K1571" s="13" t="s">
        <v>28</v>
      </c>
      <c r="L1571" s="12">
        <f t="shared" ca="1" si="211"/>
        <v>1.6303540301360573</v>
      </c>
      <c r="M1571" s="101">
        <f t="shared" ca="1" si="212"/>
        <v>8.5870746767266137E-2</v>
      </c>
      <c r="N1571" s="101">
        <f t="shared" ca="1" si="219"/>
        <v>87.347666265452546</v>
      </c>
      <c r="O1571" s="101">
        <f t="shared" ca="1" si="213"/>
        <v>0.17591519985168058</v>
      </c>
      <c r="Q1571" s="12">
        <f t="shared" ca="1" si="214"/>
        <v>0</v>
      </c>
      <c r="R1571" s="101">
        <f t="shared" ca="1" si="215"/>
        <v>0</v>
      </c>
      <c r="S1571" s="13"/>
      <c r="T1571" s="101">
        <f t="shared" ca="1" si="216"/>
        <v>8.5870746767266137E-2</v>
      </c>
      <c r="U1571" s="101">
        <f t="shared" si="217"/>
        <v>0</v>
      </c>
      <c r="V1571" s="101">
        <f t="shared" ca="1" si="218"/>
        <v>-190.67870104210166</v>
      </c>
    </row>
    <row r="1572" spans="2:22" x14ac:dyDescent="0.3">
      <c r="B1572" s="13">
        <v>2023</v>
      </c>
      <c r="C1572" s="13">
        <v>3</v>
      </c>
      <c r="D1572" s="13">
        <v>4</v>
      </c>
      <c r="E1572" s="83" t="s">
        <v>162</v>
      </c>
      <c r="F1572" s="13">
        <v>3</v>
      </c>
      <c r="G1572" s="13">
        <v>21</v>
      </c>
      <c r="H1572" s="13" t="s">
        <v>69</v>
      </c>
      <c r="I1572" s="13" t="s">
        <v>54</v>
      </c>
      <c r="J1572" s="13"/>
      <c r="K1572" s="13" t="s">
        <v>28</v>
      </c>
      <c r="L1572" s="12">
        <f t="shared" ca="1" si="211"/>
        <v>0.69037131207027913</v>
      </c>
      <c r="M1572" s="101">
        <f t="shared" ca="1" si="212"/>
        <v>3.6361857006741605E-2</v>
      </c>
      <c r="N1572" s="101">
        <f t="shared" ca="1" si="219"/>
        <v>87.347666265452546</v>
      </c>
      <c r="O1572" s="101">
        <f t="shared" ca="1" si="213"/>
        <v>7.4491064572383109E-2</v>
      </c>
      <c r="Q1572" s="12">
        <f t="shared" ca="1" si="214"/>
        <v>0</v>
      </c>
      <c r="R1572" s="101">
        <f t="shared" ca="1" si="215"/>
        <v>0</v>
      </c>
      <c r="S1572" s="13"/>
      <c r="T1572" s="101">
        <f t="shared" ca="1" si="216"/>
        <v>3.6361857006741605E-2</v>
      </c>
      <c r="U1572" s="101">
        <f t="shared" si="217"/>
        <v>0</v>
      </c>
      <c r="V1572" s="101">
        <f t="shared" ca="1" si="218"/>
        <v>-190.64233918509493</v>
      </c>
    </row>
    <row r="1573" spans="2:22" x14ac:dyDescent="0.3">
      <c r="B1573" s="13">
        <v>2023</v>
      </c>
      <c r="C1573" s="13">
        <v>3</v>
      </c>
      <c r="D1573" s="13">
        <v>4</v>
      </c>
      <c r="E1573" s="83" t="s">
        <v>162</v>
      </c>
      <c r="F1573" s="13">
        <v>3</v>
      </c>
      <c r="G1573" s="13">
        <v>22</v>
      </c>
      <c r="H1573" s="13" t="s">
        <v>69</v>
      </c>
      <c r="I1573" s="13" t="s">
        <v>54</v>
      </c>
      <c r="J1573" s="13"/>
      <c r="K1573" s="13" t="s">
        <v>28</v>
      </c>
      <c r="L1573" s="12">
        <f t="shared" ca="1" si="211"/>
        <v>1.7033591269971928</v>
      </c>
      <c r="M1573" s="101">
        <f t="shared" ca="1" si="212"/>
        <v>8.9715925218942144E-2</v>
      </c>
      <c r="N1573" s="101">
        <f t="shared" ca="1" si="219"/>
        <v>87.347666265452546</v>
      </c>
      <c r="O1573" s="101">
        <f t="shared" ca="1" si="213"/>
        <v>0.18379244980299711</v>
      </c>
      <c r="Q1573" s="12">
        <f t="shared" ca="1" si="214"/>
        <v>0</v>
      </c>
      <c r="R1573" s="101">
        <f t="shared" ca="1" si="215"/>
        <v>0</v>
      </c>
      <c r="S1573" s="13"/>
      <c r="T1573" s="101">
        <f t="shared" ca="1" si="216"/>
        <v>8.9715925218942144E-2</v>
      </c>
      <c r="U1573" s="101">
        <f t="shared" si="217"/>
        <v>0</v>
      </c>
      <c r="V1573" s="101">
        <f t="shared" ca="1" si="218"/>
        <v>-190.55262325987599</v>
      </c>
    </row>
    <row r="1574" spans="2:22" x14ac:dyDescent="0.3">
      <c r="B1574" s="13">
        <v>2023</v>
      </c>
      <c r="C1574" s="13">
        <v>3</v>
      </c>
      <c r="D1574" s="13">
        <v>4</v>
      </c>
      <c r="E1574" s="83" t="s">
        <v>162</v>
      </c>
      <c r="F1574" s="13">
        <v>3</v>
      </c>
      <c r="G1574" s="13">
        <v>23</v>
      </c>
      <c r="H1574" s="13" t="s">
        <v>69</v>
      </c>
      <c r="I1574" s="13" t="s">
        <v>54</v>
      </c>
      <c r="J1574" s="13"/>
      <c r="K1574" s="13" t="s">
        <v>28</v>
      </c>
      <c r="L1574" s="12">
        <f t="shared" ca="1" si="211"/>
        <v>1.3213228744006873</v>
      </c>
      <c r="M1574" s="101">
        <f t="shared" ca="1" si="212"/>
        <v>6.9594075794684199E-2</v>
      </c>
      <c r="N1574" s="101">
        <f t="shared" ca="1" si="219"/>
        <v>87.347666265452546</v>
      </c>
      <c r="O1574" s="101">
        <f t="shared" ca="1" si="213"/>
        <v>0.14257073814783416</v>
      </c>
      <c r="Q1574" s="12">
        <f t="shared" ca="1" si="214"/>
        <v>0</v>
      </c>
      <c r="R1574" s="101">
        <f t="shared" ca="1" si="215"/>
        <v>0</v>
      </c>
      <c r="S1574" s="13"/>
      <c r="T1574" s="101">
        <f t="shared" ca="1" si="216"/>
        <v>6.9594075794684199E-2</v>
      </c>
      <c r="U1574" s="101">
        <f t="shared" si="217"/>
        <v>0</v>
      </c>
      <c r="V1574" s="101">
        <f t="shared" ca="1" si="218"/>
        <v>-190.48302918408129</v>
      </c>
    </row>
    <row r="1575" spans="2:22" x14ac:dyDescent="0.3">
      <c r="B1575" s="13">
        <v>2023</v>
      </c>
      <c r="C1575" s="13">
        <v>3</v>
      </c>
      <c r="D1575" s="13">
        <v>5</v>
      </c>
      <c r="E1575" s="83" t="s">
        <v>163</v>
      </c>
      <c r="F1575" s="13">
        <v>4</v>
      </c>
      <c r="G1575" s="13">
        <v>0</v>
      </c>
      <c r="H1575" s="13" t="s">
        <v>69</v>
      </c>
      <c r="I1575" s="13" t="s">
        <v>54</v>
      </c>
      <c r="J1575" s="13"/>
      <c r="K1575" s="13" t="s">
        <v>28</v>
      </c>
      <c r="L1575" s="12">
        <f t="shared" ca="1" si="211"/>
        <v>1.5760698265538595</v>
      </c>
      <c r="M1575" s="101">
        <f t="shared" ca="1" si="212"/>
        <v>8.3011597764591785E-2</v>
      </c>
      <c r="N1575" s="101">
        <f t="shared" ca="1" si="219"/>
        <v>87.347666265452546</v>
      </c>
      <c r="O1575" s="101">
        <f t="shared" ca="1" si="213"/>
        <v>0.17005793428516144</v>
      </c>
      <c r="Q1575" s="12">
        <f t="shared" ca="1" si="214"/>
        <v>0</v>
      </c>
      <c r="R1575" s="101">
        <f t="shared" ca="1" si="215"/>
        <v>0</v>
      </c>
      <c r="S1575" s="13"/>
      <c r="T1575" s="101">
        <f t="shared" ca="1" si="216"/>
        <v>8.3011597764591785E-2</v>
      </c>
      <c r="U1575" s="101">
        <f t="shared" si="217"/>
        <v>0</v>
      </c>
      <c r="V1575" s="101">
        <f t="shared" ca="1" si="218"/>
        <v>-190.40001758631669</v>
      </c>
    </row>
    <row r="1576" spans="2:22" x14ac:dyDescent="0.3">
      <c r="B1576" s="13">
        <v>2023</v>
      </c>
      <c r="C1576" s="13">
        <v>3</v>
      </c>
      <c r="D1576" s="13">
        <v>5</v>
      </c>
      <c r="E1576" s="83" t="s">
        <v>163</v>
      </c>
      <c r="F1576" s="13">
        <v>4</v>
      </c>
      <c r="G1576" s="13">
        <v>1</v>
      </c>
      <c r="H1576" s="13" t="s">
        <v>69</v>
      </c>
      <c r="I1576" s="13" t="s">
        <v>54</v>
      </c>
      <c r="J1576" s="13"/>
      <c r="K1576" s="13" t="s">
        <v>28</v>
      </c>
      <c r="L1576" s="12">
        <f t="shared" ca="1" si="211"/>
        <v>0.76108710386925871</v>
      </c>
      <c r="M1576" s="101">
        <f t="shared" ca="1" si="212"/>
        <v>4.0086457760793857E-2</v>
      </c>
      <c r="N1576" s="101">
        <f t="shared" ca="1" si="219"/>
        <v>87.347666265452546</v>
      </c>
      <c r="O1576" s="101">
        <f t="shared" ca="1" si="213"/>
        <v>8.2121298507493015E-2</v>
      </c>
      <c r="Q1576" s="12">
        <f t="shared" ca="1" si="214"/>
        <v>0</v>
      </c>
      <c r="R1576" s="101">
        <f t="shared" ca="1" si="215"/>
        <v>0</v>
      </c>
      <c r="S1576" s="13"/>
      <c r="T1576" s="101">
        <f t="shared" ca="1" si="216"/>
        <v>4.0086457760793857E-2</v>
      </c>
      <c r="U1576" s="101">
        <f t="shared" si="217"/>
        <v>0</v>
      </c>
      <c r="V1576" s="101">
        <f t="shared" ca="1" si="218"/>
        <v>-190.3599311285559</v>
      </c>
    </row>
    <row r="1577" spans="2:22" x14ac:dyDescent="0.3">
      <c r="B1577" s="13">
        <v>2023</v>
      </c>
      <c r="C1577" s="13">
        <v>3</v>
      </c>
      <c r="D1577" s="13">
        <v>5</v>
      </c>
      <c r="E1577" s="83" t="s">
        <v>163</v>
      </c>
      <c r="F1577" s="13">
        <v>4</v>
      </c>
      <c r="G1577" s="13">
        <v>2</v>
      </c>
      <c r="H1577" s="13" t="s">
        <v>69</v>
      </c>
      <c r="I1577" s="13" t="s">
        <v>54</v>
      </c>
      <c r="J1577" s="13"/>
      <c r="K1577" s="13" t="s">
        <v>28</v>
      </c>
      <c r="L1577" s="12">
        <f t="shared" ca="1" si="211"/>
        <v>0.71710792072688934</v>
      </c>
      <c r="M1577" s="101">
        <f t="shared" ca="1" si="212"/>
        <v>3.7770074184685261E-2</v>
      </c>
      <c r="N1577" s="101">
        <f t="shared" ca="1" si="219"/>
        <v>87.347666265452546</v>
      </c>
      <c r="O1577" s="101">
        <f t="shared" ca="1" si="213"/>
        <v>7.7375944646431355E-2</v>
      </c>
      <c r="Q1577" s="12">
        <f t="shared" ca="1" si="214"/>
        <v>0</v>
      </c>
      <c r="R1577" s="101">
        <f t="shared" ca="1" si="215"/>
        <v>0</v>
      </c>
      <c r="S1577" s="13"/>
      <c r="T1577" s="101">
        <f t="shared" ca="1" si="216"/>
        <v>3.7770074184685261E-2</v>
      </c>
      <c r="U1577" s="101">
        <f t="shared" si="217"/>
        <v>0</v>
      </c>
      <c r="V1577" s="101">
        <f t="shared" ca="1" si="218"/>
        <v>-190.32216105437121</v>
      </c>
    </row>
    <row r="1578" spans="2:22" x14ac:dyDescent="0.3">
      <c r="B1578" s="13">
        <v>2023</v>
      </c>
      <c r="C1578" s="13">
        <v>3</v>
      </c>
      <c r="D1578" s="13">
        <v>5</v>
      </c>
      <c r="E1578" s="83" t="s">
        <v>163</v>
      </c>
      <c r="F1578" s="13">
        <v>4</v>
      </c>
      <c r="G1578" s="13">
        <v>3</v>
      </c>
      <c r="H1578" s="13" t="s">
        <v>69</v>
      </c>
      <c r="I1578" s="13" t="s">
        <v>54</v>
      </c>
      <c r="J1578" s="13"/>
      <c r="K1578" s="13" t="s">
        <v>28</v>
      </c>
      <c r="L1578" s="12">
        <f t="shared" ca="1" si="211"/>
        <v>0.76889735461553455</v>
      </c>
      <c r="M1578" s="101">
        <f t="shared" ca="1" si="212"/>
        <v>4.0497823667600207E-2</v>
      </c>
      <c r="N1578" s="101">
        <f t="shared" ca="1" si="219"/>
        <v>87.347666265452546</v>
      </c>
      <c r="O1578" s="101">
        <f t="shared" ca="1" si="213"/>
        <v>8.2964024563016173E-2</v>
      </c>
      <c r="Q1578" s="12">
        <f t="shared" ca="1" si="214"/>
        <v>0</v>
      </c>
      <c r="R1578" s="101">
        <f t="shared" ca="1" si="215"/>
        <v>0</v>
      </c>
      <c r="S1578" s="13"/>
      <c r="T1578" s="101">
        <f t="shared" ca="1" si="216"/>
        <v>4.0497823667600207E-2</v>
      </c>
      <c r="U1578" s="101">
        <f t="shared" si="217"/>
        <v>0</v>
      </c>
      <c r="V1578" s="101">
        <f t="shared" ca="1" si="218"/>
        <v>-190.2816632307036</v>
      </c>
    </row>
    <row r="1579" spans="2:22" x14ac:dyDescent="0.3">
      <c r="B1579" s="13">
        <v>2023</v>
      </c>
      <c r="C1579" s="13">
        <v>3</v>
      </c>
      <c r="D1579" s="13">
        <v>5</v>
      </c>
      <c r="E1579" s="83" t="s">
        <v>163</v>
      </c>
      <c r="F1579" s="13">
        <v>4</v>
      </c>
      <c r="G1579" s="13">
        <v>4</v>
      </c>
      <c r="H1579" s="13" t="s">
        <v>69</v>
      </c>
      <c r="I1579" s="13" t="s">
        <v>54</v>
      </c>
      <c r="J1579" s="13"/>
      <c r="K1579" s="13" t="s">
        <v>28</v>
      </c>
      <c r="L1579" s="12">
        <f t="shared" ca="1" si="211"/>
        <v>0.76713983962717169</v>
      </c>
      <c r="M1579" s="101">
        <f t="shared" ca="1" si="212"/>
        <v>4.0405255353163132E-2</v>
      </c>
      <c r="N1579" s="101">
        <f t="shared" ca="1" si="219"/>
        <v>87.347666265452546</v>
      </c>
      <c r="O1579" s="101">
        <f t="shared" ca="1" si="213"/>
        <v>8.2774388695771819E-2</v>
      </c>
      <c r="Q1579" s="12">
        <f t="shared" ca="1" si="214"/>
        <v>0</v>
      </c>
      <c r="R1579" s="101">
        <f t="shared" ca="1" si="215"/>
        <v>0</v>
      </c>
      <c r="S1579" s="13"/>
      <c r="T1579" s="101">
        <f t="shared" ca="1" si="216"/>
        <v>4.0405255353163132E-2</v>
      </c>
      <c r="U1579" s="101">
        <f t="shared" si="217"/>
        <v>0</v>
      </c>
      <c r="V1579" s="101">
        <f t="shared" ca="1" si="218"/>
        <v>-190.24125797535044</v>
      </c>
    </row>
    <row r="1580" spans="2:22" x14ac:dyDescent="0.3">
      <c r="B1580" s="13">
        <v>2023</v>
      </c>
      <c r="C1580" s="13">
        <v>3</v>
      </c>
      <c r="D1580" s="13">
        <v>5</v>
      </c>
      <c r="E1580" s="83" t="s">
        <v>163</v>
      </c>
      <c r="F1580" s="13">
        <v>4</v>
      </c>
      <c r="G1580" s="13">
        <v>5</v>
      </c>
      <c r="H1580" s="13" t="s">
        <v>69</v>
      </c>
      <c r="I1580" s="13" t="s">
        <v>54</v>
      </c>
      <c r="J1580" s="13"/>
      <c r="K1580" s="13" t="s">
        <v>28</v>
      </c>
      <c r="L1580" s="12">
        <f t="shared" ca="1" si="211"/>
        <v>0.67987019014009098</v>
      </c>
      <c r="M1580" s="101">
        <f t="shared" ca="1" si="212"/>
        <v>3.5808762914678591E-2</v>
      </c>
      <c r="N1580" s="101">
        <f t="shared" ca="1" si="219"/>
        <v>87.347666265452546</v>
      </c>
      <c r="O1580" s="101">
        <f t="shared" ca="1" si="213"/>
        <v>7.3357993516115813E-2</v>
      </c>
      <c r="Q1580" s="12">
        <f t="shared" ca="1" si="214"/>
        <v>0</v>
      </c>
      <c r="R1580" s="101">
        <f t="shared" ca="1" si="215"/>
        <v>0</v>
      </c>
      <c r="S1580" s="13"/>
      <c r="T1580" s="101">
        <f t="shared" ca="1" si="216"/>
        <v>3.5808762914678591E-2</v>
      </c>
      <c r="U1580" s="101">
        <f t="shared" si="217"/>
        <v>0</v>
      </c>
      <c r="V1580" s="101">
        <f t="shared" ca="1" si="218"/>
        <v>-190.20544921243575</v>
      </c>
    </row>
    <row r="1581" spans="2:22" x14ac:dyDescent="0.3">
      <c r="B1581" s="13">
        <v>2023</v>
      </c>
      <c r="C1581" s="13">
        <v>3</v>
      </c>
      <c r="D1581" s="13">
        <v>5</v>
      </c>
      <c r="E1581" s="83" t="s">
        <v>163</v>
      </c>
      <c r="F1581" s="13">
        <v>4</v>
      </c>
      <c r="G1581" s="13">
        <v>6</v>
      </c>
      <c r="H1581" s="13" t="s">
        <v>69</v>
      </c>
      <c r="I1581" s="13" t="s">
        <v>54</v>
      </c>
      <c r="J1581" s="13"/>
      <c r="K1581" s="13" t="s">
        <v>28</v>
      </c>
      <c r="L1581" s="12">
        <f t="shared" ca="1" si="211"/>
        <v>0.69449835795754788</v>
      </c>
      <c r="M1581" s="101">
        <f t="shared" ca="1" si="212"/>
        <v>3.6579228513624051E-2</v>
      </c>
      <c r="N1581" s="101">
        <f t="shared" ca="1" si="219"/>
        <v>87.347666265452546</v>
      </c>
      <c r="O1581" s="101">
        <f t="shared" ca="1" si="213"/>
        <v>7.493637282361941E-2</v>
      </c>
      <c r="Q1581" s="12">
        <f t="shared" ca="1" si="214"/>
        <v>0</v>
      </c>
      <c r="R1581" s="101">
        <f t="shared" ca="1" si="215"/>
        <v>0</v>
      </c>
      <c r="S1581" s="13"/>
      <c r="T1581" s="101">
        <f t="shared" ca="1" si="216"/>
        <v>3.6579228513624051E-2</v>
      </c>
      <c r="U1581" s="101">
        <f t="shared" si="217"/>
        <v>0</v>
      </c>
      <c r="V1581" s="101">
        <f t="shared" ca="1" si="218"/>
        <v>-190.16886998392212</v>
      </c>
    </row>
    <row r="1582" spans="2:22" x14ac:dyDescent="0.3">
      <c r="B1582" s="13">
        <v>2023</v>
      </c>
      <c r="C1582" s="13">
        <v>3</v>
      </c>
      <c r="D1582" s="13">
        <v>5</v>
      </c>
      <c r="E1582" s="83" t="s">
        <v>163</v>
      </c>
      <c r="F1582" s="13">
        <v>4</v>
      </c>
      <c r="G1582" s="13">
        <v>7</v>
      </c>
      <c r="H1582" s="13" t="s">
        <v>69</v>
      </c>
      <c r="I1582" s="13" t="s">
        <v>54</v>
      </c>
      <c r="J1582" s="13"/>
      <c r="K1582" s="13" t="s">
        <v>28</v>
      </c>
      <c r="L1582" s="12">
        <f t="shared" ca="1" si="211"/>
        <v>0.68434371281536854</v>
      </c>
      <c r="M1582" s="101">
        <f t="shared" ca="1" si="212"/>
        <v>3.6044383353985465E-2</v>
      </c>
      <c r="N1582" s="101">
        <f t="shared" ca="1" si="219"/>
        <v>87.347666265452546</v>
      </c>
      <c r="O1582" s="101">
        <f t="shared" ca="1" si="213"/>
        <v>7.3840686612778261E-2</v>
      </c>
      <c r="Q1582" s="12">
        <f t="shared" ca="1" si="214"/>
        <v>5.6000000000000005</v>
      </c>
      <c r="R1582" s="101">
        <f t="shared" ca="1" si="215"/>
        <v>0.41611030471017912</v>
      </c>
      <c r="S1582" s="13"/>
      <c r="T1582" s="101">
        <f t="shared" ca="1" si="216"/>
        <v>0</v>
      </c>
      <c r="U1582" s="101">
        <f t="shared" si="217"/>
        <v>0</v>
      </c>
      <c r="V1582" s="101">
        <f t="shared" ca="1" si="218"/>
        <v>-191.00109059334247</v>
      </c>
    </row>
    <row r="1583" spans="2:22" x14ac:dyDescent="0.3">
      <c r="B1583" s="13">
        <v>2023</v>
      </c>
      <c r="C1583" s="13">
        <v>3</v>
      </c>
      <c r="D1583" s="13">
        <v>5</v>
      </c>
      <c r="E1583" s="83" t="s">
        <v>163</v>
      </c>
      <c r="F1583" s="13">
        <v>4</v>
      </c>
      <c r="G1583" s="13">
        <v>8</v>
      </c>
      <c r="H1583" s="13" t="s">
        <v>69</v>
      </c>
      <c r="I1583" s="13" t="s">
        <v>54</v>
      </c>
      <c r="J1583" s="13"/>
      <c r="K1583" s="13" t="s">
        <v>28</v>
      </c>
      <c r="L1583" s="12">
        <f t="shared" ca="1" si="211"/>
        <v>0.86630455347919744</v>
      </c>
      <c r="M1583" s="101">
        <f t="shared" ca="1" si="212"/>
        <v>4.5628260831749333E-2</v>
      </c>
      <c r="N1583" s="101">
        <f t="shared" ca="1" si="219"/>
        <v>87.347666265452546</v>
      </c>
      <c r="O1583" s="101">
        <f t="shared" ca="1" si="213"/>
        <v>9.34742613204054E-2</v>
      </c>
      <c r="Q1583" s="12">
        <f t="shared" ca="1" si="214"/>
        <v>5.6000000000000005</v>
      </c>
      <c r="R1583" s="101">
        <f t="shared" ca="1" si="215"/>
        <v>0.40070731954798605</v>
      </c>
      <c r="S1583" s="13"/>
      <c r="T1583" s="101">
        <f t="shared" ca="1" si="216"/>
        <v>0</v>
      </c>
      <c r="U1583" s="101">
        <f t="shared" si="217"/>
        <v>0</v>
      </c>
      <c r="V1583" s="101">
        <f t="shared" ca="1" si="218"/>
        <v>-191.80250523243845</v>
      </c>
    </row>
    <row r="1584" spans="2:22" x14ac:dyDescent="0.3">
      <c r="B1584" s="13">
        <v>2023</v>
      </c>
      <c r="C1584" s="13">
        <v>3</v>
      </c>
      <c r="D1584" s="13">
        <v>5</v>
      </c>
      <c r="E1584" s="83" t="s">
        <v>163</v>
      </c>
      <c r="F1584" s="13">
        <v>4</v>
      </c>
      <c r="G1584" s="13">
        <v>9</v>
      </c>
      <c r="H1584" s="13" t="s">
        <v>69</v>
      </c>
      <c r="I1584" s="13" t="s">
        <v>54</v>
      </c>
      <c r="J1584" s="13"/>
      <c r="K1584" s="13" t="s">
        <v>28</v>
      </c>
      <c r="L1584" s="12">
        <f t="shared" ca="1" si="211"/>
        <v>0.99331055299937765</v>
      </c>
      <c r="M1584" s="101">
        <f t="shared" ca="1" si="212"/>
        <v>5.2317666826477226E-2</v>
      </c>
      <c r="N1584" s="101">
        <f t="shared" ca="1" si="219"/>
        <v>87.347666265452546</v>
      </c>
      <c r="O1584" s="101">
        <f t="shared" ca="1" si="213"/>
        <v>0.10717820866863284</v>
      </c>
      <c r="Q1584" s="12">
        <f t="shared" ca="1" si="214"/>
        <v>5.5807047027772869</v>
      </c>
      <c r="R1584" s="101">
        <f t="shared" ca="1" si="215"/>
        <v>0.38832291477870001</v>
      </c>
      <c r="S1584" s="13"/>
      <c r="T1584" s="101">
        <f t="shared" ca="1" si="216"/>
        <v>0</v>
      </c>
      <c r="U1584" s="101">
        <f t="shared" si="217"/>
        <v>0</v>
      </c>
      <c r="V1584" s="101">
        <f t="shared" ca="1" si="218"/>
        <v>-192.57915106199587</v>
      </c>
    </row>
    <row r="1585" spans="2:22" x14ac:dyDescent="0.3">
      <c r="B1585" s="13">
        <v>2023</v>
      </c>
      <c r="C1585" s="13">
        <v>3</v>
      </c>
      <c r="D1585" s="13">
        <v>5</v>
      </c>
      <c r="E1585" s="83" t="s">
        <v>163</v>
      </c>
      <c r="F1585" s="13">
        <v>4</v>
      </c>
      <c r="G1585" s="13">
        <v>10</v>
      </c>
      <c r="H1585" s="13" t="s">
        <v>70</v>
      </c>
      <c r="I1585" s="13" t="s">
        <v>54</v>
      </c>
      <c r="J1585" s="13"/>
      <c r="K1585" s="13" t="s">
        <v>28</v>
      </c>
      <c r="L1585" s="12">
        <f t="shared" ca="1" si="211"/>
        <v>1.2410700220221433</v>
      </c>
      <c r="M1585" s="101">
        <f t="shared" ca="1" si="212"/>
        <v>3.9292276897221062E-2</v>
      </c>
      <c r="N1585" s="101">
        <f t="shared" ca="1" si="219"/>
        <v>87.347666265452546</v>
      </c>
      <c r="O1585" s="101">
        <f t="shared" ca="1" si="213"/>
        <v>3.9292276897221062E-2</v>
      </c>
      <c r="Q1585" s="12">
        <f t="shared" ca="1" si="214"/>
        <v>3.3067095141024372</v>
      </c>
      <c r="R1585" s="101">
        <f t="shared" ca="1" si="215"/>
        <v>0.17485638300459688</v>
      </c>
      <c r="S1585" s="13"/>
      <c r="T1585" s="101">
        <f t="shared" ca="1" si="216"/>
        <v>0</v>
      </c>
      <c r="U1585" s="101">
        <f t="shared" si="217"/>
        <v>0</v>
      </c>
      <c r="V1585" s="101">
        <f t="shared" ca="1" si="218"/>
        <v>-192.92886382800506</v>
      </c>
    </row>
    <row r="1586" spans="2:22" x14ac:dyDescent="0.3">
      <c r="B1586" s="13">
        <v>2023</v>
      </c>
      <c r="C1586" s="13">
        <v>3</v>
      </c>
      <c r="D1586" s="13">
        <v>5</v>
      </c>
      <c r="E1586" s="83" t="s">
        <v>163</v>
      </c>
      <c r="F1586" s="13">
        <v>4</v>
      </c>
      <c r="G1586" s="13">
        <v>11</v>
      </c>
      <c r="H1586" s="13" t="s">
        <v>70</v>
      </c>
      <c r="I1586" s="13" t="s">
        <v>54</v>
      </c>
      <c r="J1586" s="13"/>
      <c r="K1586" s="13" t="s">
        <v>28</v>
      </c>
      <c r="L1586" s="12">
        <f t="shared" ca="1" si="211"/>
        <v>0.79840458813599235</v>
      </c>
      <c r="M1586" s="101">
        <f t="shared" ca="1" si="212"/>
        <v>2.5277489260385519E-2</v>
      </c>
      <c r="N1586" s="101">
        <f t="shared" ca="1" si="219"/>
        <v>87.347666265452546</v>
      </c>
      <c r="O1586" s="101">
        <f t="shared" ca="1" si="213"/>
        <v>2.5277489260385519E-2</v>
      </c>
      <c r="Q1586" s="12">
        <f t="shared" ca="1" si="214"/>
        <v>5.4057348876270126</v>
      </c>
      <c r="R1586" s="101">
        <f t="shared" ca="1" si="215"/>
        <v>0.39001050985191493</v>
      </c>
      <c r="S1586" s="13"/>
      <c r="T1586" s="101">
        <f t="shared" ca="1" si="216"/>
        <v>0</v>
      </c>
      <c r="U1586" s="101">
        <f t="shared" si="217"/>
        <v>0</v>
      </c>
      <c r="V1586" s="101">
        <f t="shared" ca="1" si="218"/>
        <v>-193.7088848477089</v>
      </c>
    </row>
    <row r="1587" spans="2:22" x14ac:dyDescent="0.3">
      <c r="B1587" s="13">
        <v>2023</v>
      </c>
      <c r="C1587" s="13">
        <v>3</v>
      </c>
      <c r="D1587" s="13">
        <v>5</v>
      </c>
      <c r="E1587" s="83" t="s">
        <v>163</v>
      </c>
      <c r="F1587" s="13">
        <v>4</v>
      </c>
      <c r="G1587" s="13">
        <v>12</v>
      </c>
      <c r="H1587" s="13" t="s">
        <v>70</v>
      </c>
      <c r="I1587" s="13" t="s">
        <v>54</v>
      </c>
      <c r="J1587" s="13"/>
      <c r="K1587" s="13" t="s">
        <v>28</v>
      </c>
      <c r="L1587" s="12">
        <f t="shared" ca="1" si="211"/>
        <v>1.1245608228026862</v>
      </c>
      <c r="M1587" s="101">
        <f t="shared" ca="1" si="212"/>
        <v>3.5603595649933047E-2</v>
      </c>
      <c r="N1587" s="101">
        <f t="shared" ca="1" si="219"/>
        <v>87.347666265452546</v>
      </c>
      <c r="O1587" s="101">
        <f t="shared" ca="1" si="213"/>
        <v>3.5603595649933047E-2</v>
      </c>
      <c r="Q1587" s="12">
        <f t="shared" ca="1" si="214"/>
        <v>5.6000000000000005</v>
      </c>
      <c r="R1587" s="101">
        <f t="shared" ca="1" si="215"/>
        <v>0.37884592634975267</v>
      </c>
      <c r="S1587" s="13"/>
      <c r="T1587" s="101">
        <f t="shared" ca="1" si="216"/>
        <v>0</v>
      </c>
      <c r="U1587" s="101">
        <f t="shared" si="217"/>
        <v>0</v>
      </c>
      <c r="V1587" s="101">
        <f t="shared" ca="1" si="218"/>
        <v>-194.46657670040841</v>
      </c>
    </row>
    <row r="1588" spans="2:22" x14ac:dyDescent="0.3">
      <c r="B1588" s="13">
        <v>2023</v>
      </c>
      <c r="C1588" s="13">
        <v>3</v>
      </c>
      <c r="D1588" s="13">
        <v>5</v>
      </c>
      <c r="E1588" s="83" t="s">
        <v>163</v>
      </c>
      <c r="F1588" s="13">
        <v>4</v>
      </c>
      <c r="G1588" s="13">
        <v>13</v>
      </c>
      <c r="H1588" s="13" t="s">
        <v>70</v>
      </c>
      <c r="I1588" s="13" t="s">
        <v>54</v>
      </c>
      <c r="J1588" s="13"/>
      <c r="K1588" s="13" t="s">
        <v>28</v>
      </c>
      <c r="L1588" s="12">
        <f t="shared" ca="1" si="211"/>
        <v>1.0527893566085791</v>
      </c>
      <c r="M1588" s="101">
        <f t="shared" ca="1" si="212"/>
        <v>3.3331311030227614E-2</v>
      </c>
      <c r="N1588" s="101">
        <f t="shared" ca="1" si="219"/>
        <v>87.347666265452546</v>
      </c>
      <c r="O1588" s="101">
        <f t="shared" ca="1" si="213"/>
        <v>3.3331311030227614E-2</v>
      </c>
      <c r="Q1588" s="12">
        <f t="shared" ca="1" si="214"/>
        <v>5.6000000000000005</v>
      </c>
      <c r="R1588" s="101">
        <f t="shared" ca="1" si="215"/>
        <v>0.38492138096308387</v>
      </c>
      <c r="S1588" s="13"/>
      <c r="T1588" s="101">
        <f t="shared" ca="1" si="216"/>
        <v>0</v>
      </c>
      <c r="U1588" s="101">
        <f t="shared" si="217"/>
        <v>0</v>
      </c>
      <c r="V1588" s="101">
        <f t="shared" ca="1" si="218"/>
        <v>-195.23641946233457</v>
      </c>
    </row>
    <row r="1589" spans="2:22" x14ac:dyDescent="0.3">
      <c r="B1589" s="13">
        <v>2023</v>
      </c>
      <c r="C1589" s="13">
        <v>3</v>
      </c>
      <c r="D1589" s="13">
        <v>5</v>
      </c>
      <c r="E1589" s="83" t="s">
        <v>163</v>
      </c>
      <c r="F1589" s="13">
        <v>4</v>
      </c>
      <c r="G1589" s="13">
        <v>14</v>
      </c>
      <c r="H1589" s="13" t="s">
        <v>70</v>
      </c>
      <c r="I1589" s="13" t="s">
        <v>54</v>
      </c>
      <c r="J1589" s="13"/>
      <c r="K1589" s="13" t="s">
        <v>28</v>
      </c>
      <c r="L1589" s="12">
        <f t="shared" ca="1" si="211"/>
        <v>0.84396097658753544</v>
      </c>
      <c r="M1589" s="101">
        <f t="shared" ca="1" si="212"/>
        <v>2.6719804518761374E-2</v>
      </c>
      <c r="N1589" s="101">
        <f t="shared" ca="1" si="219"/>
        <v>87.347666265452546</v>
      </c>
      <c r="O1589" s="101">
        <f t="shared" ca="1" si="213"/>
        <v>2.6719804518761374E-2</v>
      </c>
      <c r="Q1589" s="12">
        <f t="shared" ca="1" si="214"/>
        <v>5.6000000000000005</v>
      </c>
      <c r="R1589" s="101">
        <f t="shared" ca="1" si="215"/>
        <v>0.4025987033318652</v>
      </c>
      <c r="S1589" s="13"/>
      <c r="T1589" s="101">
        <f t="shared" ca="1" si="216"/>
        <v>0</v>
      </c>
      <c r="U1589" s="101">
        <f t="shared" si="217"/>
        <v>0</v>
      </c>
      <c r="V1589" s="101">
        <f t="shared" ca="1" si="218"/>
        <v>-196.04161686899832</v>
      </c>
    </row>
    <row r="1590" spans="2:22" x14ac:dyDescent="0.3">
      <c r="B1590" s="13">
        <v>2023</v>
      </c>
      <c r="C1590" s="13">
        <v>3</v>
      </c>
      <c r="D1590" s="13">
        <v>5</v>
      </c>
      <c r="E1590" s="83" t="s">
        <v>163</v>
      </c>
      <c r="F1590" s="13">
        <v>4</v>
      </c>
      <c r="G1590" s="13">
        <v>15</v>
      </c>
      <c r="H1590" s="13" t="s">
        <v>70</v>
      </c>
      <c r="I1590" s="13" t="s">
        <v>54</v>
      </c>
      <c r="J1590" s="13"/>
      <c r="K1590" s="13" t="s">
        <v>28</v>
      </c>
      <c r="L1590" s="12">
        <f t="shared" ca="1" si="211"/>
        <v>0.9844793574527857</v>
      </c>
      <c r="M1590" s="101">
        <f t="shared" ca="1" si="212"/>
        <v>3.1168616456955196E-2</v>
      </c>
      <c r="N1590" s="101">
        <f t="shared" ca="1" si="219"/>
        <v>87.347666265452546</v>
      </c>
      <c r="O1590" s="101">
        <f t="shared" ca="1" si="213"/>
        <v>3.1168616456955196E-2</v>
      </c>
      <c r="Q1590" s="12">
        <f t="shared" ca="1" si="214"/>
        <v>5.6000000000000005</v>
      </c>
      <c r="R1590" s="101">
        <f t="shared" ca="1" si="215"/>
        <v>0.39070382239162171</v>
      </c>
      <c r="S1590" s="13"/>
      <c r="T1590" s="101">
        <f t="shared" ca="1" si="216"/>
        <v>0</v>
      </c>
      <c r="U1590" s="101">
        <f t="shared" si="217"/>
        <v>0</v>
      </c>
      <c r="V1590" s="101">
        <f t="shared" ca="1" si="218"/>
        <v>-196.82302451378158</v>
      </c>
    </row>
    <row r="1591" spans="2:22" x14ac:dyDescent="0.3">
      <c r="B1591" s="13">
        <v>2023</v>
      </c>
      <c r="C1591" s="13">
        <v>3</v>
      </c>
      <c r="D1591" s="13">
        <v>5</v>
      </c>
      <c r="E1591" s="83" t="s">
        <v>163</v>
      </c>
      <c r="F1591" s="13">
        <v>4</v>
      </c>
      <c r="G1591" s="13">
        <v>16</v>
      </c>
      <c r="H1591" s="13" t="s">
        <v>71</v>
      </c>
      <c r="I1591" s="13" t="s">
        <v>54</v>
      </c>
      <c r="J1591" s="13"/>
      <c r="K1591" s="13" t="s">
        <v>28</v>
      </c>
      <c r="L1591" s="12">
        <f t="shared" ca="1" si="211"/>
        <v>0.77263735932557998</v>
      </c>
      <c r="M1591" s="101">
        <f t="shared" ca="1" si="212"/>
        <v>6.7304440370851273E-2</v>
      </c>
      <c r="N1591" s="101">
        <f t="shared" ca="1" si="219"/>
        <v>87.500197757472733</v>
      </c>
      <c r="O1591" s="101">
        <f t="shared" ca="1" si="213"/>
        <v>0.21776783972591471</v>
      </c>
      <c r="Q1591" s="12">
        <f t="shared" ca="1" si="214"/>
        <v>5.6000000000000005</v>
      </c>
      <c r="R1591" s="101">
        <f t="shared" ca="1" si="215"/>
        <v>0.40863624753308975</v>
      </c>
      <c r="S1591" s="13"/>
      <c r="T1591" s="101">
        <f t="shared" ca="1" si="216"/>
        <v>0</v>
      </c>
      <c r="U1591" s="101">
        <f t="shared" ca="1" si="217"/>
        <v>0.15253149202019159</v>
      </c>
      <c r="V1591" s="101">
        <f t="shared" ca="1" si="218"/>
        <v>-197.48776551682755</v>
      </c>
    </row>
    <row r="1592" spans="2:22" x14ac:dyDescent="0.3">
      <c r="B1592" s="13">
        <v>2023</v>
      </c>
      <c r="C1592" s="13">
        <v>3</v>
      </c>
      <c r="D1592" s="13">
        <v>5</v>
      </c>
      <c r="E1592" s="83" t="s">
        <v>163</v>
      </c>
      <c r="F1592" s="13">
        <v>4</v>
      </c>
      <c r="G1592" s="13">
        <v>17</v>
      </c>
      <c r="H1592" s="13" t="s">
        <v>71</v>
      </c>
      <c r="I1592" s="13" t="s">
        <v>54</v>
      </c>
      <c r="J1592" s="13"/>
      <c r="K1592" s="13" t="s">
        <v>28</v>
      </c>
      <c r="L1592" s="12">
        <f t="shared" ca="1" si="211"/>
        <v>1.6084782802790707</v>
      </c>
      <c r="M1592" s="101">
        <f t="shared" ca="1" si="212"/>
        <v>0.14011454299510986</v>
      </c>
      <c r="N1592" s="101">
        <f t="shared" ca="1" si="219"/>
        <v>87.817738177971165</v>
      </c>
      <c r="O1592" s="101">
        <f t="shared" ca="1" si="213"/>
        <v>0.45334960329665608</v>
      </c>
      <c r="Q1592" s="12">
        <f t="shared" ca="1" si="214"/>
        <v>0</v>
      </c>
      <c r="R1592" s="101">
        <f t="shared" ca="1" si="215"/>
        <v>0</v>
      </c>
      <c r="S1592" s="13"/>
      <c r="T1592" s="101">
        <f t="shared" ca="1" si="216"/>
        <v>0.14011454299510986</v>
      </c>
      <c r="U1592" s="101">
        <f t="shared" ca="1" si="217"/>
        <v>0.31754042049842657</v>
      </c>
      <c r="V1592" s="101">
        <f t="shared" ca="1" si="218"/>
        <v>-197.030110553334</v>
      </c>
    </row>
    <row r="1593" spans="2:22" x14ac:dyDescent="0.3">
      <c r="B1593" s="13">
        <v>2023</v>
      </c>
      <c r="C1593" s="13">
        <v>3</v>
      </c>
      <c r="D1593" s="13">
        <v>5</v>
      </c>
      <c r="E1593" s="83" t="s">
        <v>163</v>
      </c>
      <c r="F1593" s="13">
        <v>4</v>
      </c>
      <c r="G1593" s="13">
        <v>18</v>
      </c>
      <c r="H1593" s="13" t="s">
        <v>71</v>
      </c>
      <c r="I1593" s="13" t="s">
        <v>54</v>
      </c>
      <c r="J1593" s="13"/>
      <c r="K1593" s="13" t="s">
        <v>28</v>
      </c>
      <c r="L1593" s="12">
        <f t="shared" ca="1" si="211"/>
        <v>1.6044351531870904</v>
      </c>
      <c r="M1593" s="101">
        <f t="shared" ca="1" si="212"/>
        <v>0.13976234619412745</v>
      </c>
      <c r="N1593" s="101">
        <f t="shared" ca="1" si="219"/>
        <v>88.134480417796183</v>
      </c>
      <c r="O1593" s="101">
        <f t="shared" ca="1" si="213"/>
        <v>0.4522100479257814</v>
      </c>
      <c r="Q1593" s="12">
        <f t="shared" ca="1" si="214"/>
        <v>5.6000000000000005</v>
      </c>
      <c r="R1593" s="101">
        <f t="shared" ca="1" si="215"/>
        <v>0.33822456428271286</v>
      </c>
      <c r="S1593" s="13"/>
      <c r="T1593" s="101">
        <f t="shared" ca="1" si="216"/>
        <v>0</v>
      </c>
      <c r="U1593" s="101">
        <f t="shared" ca="1" si="217"/>
        <v>0.31674223982501809</v>
      </c>
      <c r="V1593" s="101">
        <f t="shared" ca="1" si="218"/>
        <v>-197.38981744207442</v>
      </c>
    </row>
    <row r="1594" spans="2:22" x14ac:dyDescent="0.3">
      <c r="B1594" s="13">
        <v>2023</v>
      </c>
      <c r="C1594" s="13">
        <v>3</v>
      </c>
      <c r="D1594" s="13">
        <v>5</v>
      </c>
      <c r="E1594" s="83" t="s">
        <v>163</v>
      </c>
      <c r="F1594" s="13">
        <v>4</v>
      </c>
      <c r="G1594" s="13">
        <v>19</v>
      </c>
      <c r="H1594" s="13" t="s">
        <v>71</v>
      </c>
      <c r="I1594" s="13" t="s">
        <v>54</v>
      </c>
      <c r="J1594" s="13"/>
      <c r="K1594" s="13" t="s">
        <v>28</v>
      </c>
      <c r="L1594" s="12">
        <f t="shared" ca="1" si="211"/>
        <v>1.2490812176483228</v>
      </c>
      <c r="M1594" s="101">
        <f t="shared" ca="1" si="212"/>
        <v>0.10880746486934541</v>
      </c>
      <c r="N1594" s="101">
        <f t="shared" ca="1" si="219"/>
        <v>88.381069868180262</v>
      </c>
      <c r="O1594" s="101">
        <f t="shared" ca="1" si="213"/>
        <v>0.35205354119417975</v>
      </c>
      <c r="Q1594" s="12">
        <f t="shared" ca="1" si="214"/>
        <v>0</v>
      </c>
      <c r="R1594" s="101">
        <f t="shared" ca="1" si="215"/>
        <v>0</v>
      </c>
      <c r="S1594" s="13"/>
      <c r="T1594" s="101">
        <f t="shared" ca="1" si="216"/>
        <v>0.10880746486934541</v>
      </c>
      <c r="U1594" s="101">
        <f t="shared" ca="1" si="217"/>
        <v>0.24658945038407307</v>
      </c>
      <c r="V1594" s="101">
        <f t="shared" ca="1" si="218"/>
        <v>-197.03442052682098</v>
      </c>
    </row>
    <row r="1595" spans="2:22" x14ac:dyDescent="0.3">
      <c r="B1595" s="13">
        <v>2023</v>
      </c>
      <c r="C1595" s="13">
        <v>3</v>
      </c>
      <c r="D1595" s="13">
        <v>5</v>
      </c>
      <c r="E1595" s="83" t="s">
        <v>163</v>
      </c>
      <c r="F1595" s="13">
        <v>4</v>
      </c>
      <c r="G1595" s="13">
        <v>20</v>
      </c>
      <c r="H1595" s="13" t="s">
        <v>69</v>
      </c>
      <c r="I1595" s="13" t="s">
        <v>54</v>
      </c>
      <c r="J1595" s="13"/>
      <c r="K1595" s="13" t="s">
        <v>28</v>
      </c>
      <c r="L1595" s="12">
        <f t="shared" ca="1" si="211"/>
        <v>1.3033072911809143</v>
      </c>
      <c r="M1595" s="101">
        <f t="shared" ca="1" si="212"/>
        <v>6.8645195026498754E-2</v>
      </c>
      <c r="N1595" s="101">
        <f t="shared" ca="1" si="219"/>
        <v>88.381069868180262</v>
      </c>
      <c r="O1595" s="101">
        <f t="shared" ca="1" si="213"/>
        <v>0.14062685671842065</v>
      </c>
      <c r="Q1595" s="12">
        <f t="shared" ca="1" si="214"/>
        <v>0</v>
      </c>
      <c r="R1595" s="101">
        <f t="shared" ca="1" si="215"/>
        <v>0</v>
      </c>
      <c r="S1595" s="13"/>
      <c r="T1595" s="101">
        <f t="shared" ca="1" si="216"/>
        <v>6.8645195026498754E-2</v>
      </c>
      <c r="U1595" s="101">
        <f t="shared" si="217"/>
        <v>0</v>
      </c>
      <c r="V1595" s="101">
        <f t="shared" ca="1" si="218"/>
        <v>-196.96577533179448</v>
      </c>
    </row>
    <row r="1596" spans="2:22" x14ac:dyDescent="0.3">
      <c r="B1596" s="13">
        <v>2023</v>
      </c>
      <c r="C1596" s="13">
        <v>3</v>
      </c>
      <c r="D1596" s="13">
        <v>5</v>
      </c>
      <c r="E1596" s="83" t="s">
        <v>163</v>
      </c>
      <c r="F1596" s="13">
        <v>4</v>
      </c>
      <c r="G1596" s="13">
        <v>21</v>
      </c>
      <c r="H1596" s="13" t="s">
        <v>69</v>
      </c>
      <c r="I1596" s="13" t="s">
        <v>54</v>
      </c>
      <c r="J1596" s="13"/>
      <c r="K1596" s="13" t="s">
        <v>28</v>
      </c>
      <c r="L1596" s="12">
        <f t="shared" ca="1" si="211"/>
        <v>1.0661101583392796</v>
      </c>
      <c r="M1596" s="101">
        <f t="shared" ca="1" si="212"/>
        <v>5.6152022039729854E-2</v>
      </c>
      <c r="N1596" s="101">
        <f t="shared" ca="1" si="219"/>
        <v>88.381069868180262</v>
      </c>
      <c r="O1596" s="101">
        <f t="shared" ca="1" si="213"/>
        <v>0.11503328608480826</v>
      </c>
      <c r="Q1596" s="12">
        <f t="shared" ca="1" si="214"/>
        <v>0</v>
      </c>
      <c r="R1596" s="101">
        <f t="shared" ca="1" si="215"/>
        <v>0</v>
      </c>
      <c r="S1596" s="13"/>
      <c r="T1596" s="101">
        <f t="shared" ca="1" si="216"/>
        <v>5.6152022039729854E-2</v>
      </c>
      <c r="U1596" s="101">
        <f t="shared" si="217"/>
        <v>0</v>
      </c>
      <c r="V1596" s="101">
        <f t="shared" ca="1" si="218"/>
        <v>-196.90962330975475</v>
      </c>
    </row>
    <row r="1597" spans="2:22" x14ac:dyDescent="0.3">
      <c r="B1597" s="13">
        <v>2023</v>
      </c>
      <c r="C1597" s="13">
        <v>3</v>
      </c>
      <c r="D1597" s="13">
        <v>5</v>
      </c>
      <c r="E1597" s="83" t="s">
        <v>163</v>
      </c>
      <c r="F1597" s="13">
        <v>4</v>
      </c>
      <c r="G1597" s="13">
        <v>22</v>
      </c>
      <c r="H1597" s="13" t="s">
        <v>69</v>
      </c>
      <c r="I1597" s="13" t="s">
        <v>54</v>
      </c>
      <c r="J1597" s="13"/>
      <c r="K1597" s="13" t="s">
        <v>28</v>
      </c>
      <c r="L1597" s="12">
        <f t="shared" ca="1" si="211"/>
        <v>1.4759607280376341</v>
      </c>
      <c r="M1597" s="101">
        <f t="shared" ca="1" si="212"/>
        <v>7.7738851545742185E-2</v>
      </c>
      <c r="N1597" s="101">
        <f t="shared" ca="1" si="219"/>
        <v>88.381069868180262</v>
      </c>
      <c r="O1597" s="101">
        <f t="shared" ca="1" si="213"/>
        <v>0.15925616255526071</v>
      </c>
      <c r="Q1597" s="12">
        <f t="shared" ca="1" si="214"/>
        <v>0</v>
      </c>
      <c r="R1597" s="101">
        <f t="shared" ca="1" si="215"/>
        <v>0</v>
      </c>
      <c r="S1597" s="13"/>
      <c r="T1597" s="101">
        <f t="shared" ca="1" si="216"/>
        <v>7.7738851545742185E-2</v>
      </c>
      <c r="U1597" s="101">
        <f t="shared" si="217"/>
        <v>0</v>
      </c>
      <c r="V1597" s="101">
        <f t="shared" ca="1" si="218"/>
        <v>-196.831884458209</v>
      </c>
    </row>
    <row r="1598" spans="2:22" x14ac:dyDescent="0.3">
      <c r="B1598" s="13">
        <v>2023</v>
      </c>
      <c r="C1598" s="13">
        <v>3</v>
      </c>
      <c r="D1598" s="13">
        <v>5</v>
      </c>
      <c r="E1598" s="83" t="s">
        <v>163</v>
      </c>
      <c r="F1598" s="13">
        <v>4</v>
      </c>
      <c r="G1598" s="13">
        <v>23</v>
      </c>
      <c r="H1598" s="13" t="s">
        <v>69</v>
      </c>
      <c r="I1598" s="13" t="s">
        <v>54</v>
      </c>
      <c r="J1598" s="13"/>
      <c r="K1598" s="13" t="s">
        <v>28</v>
      </c>
      <c r="L1598" s="12">
        <f t="shared" ca="1" si="211"/>
        <v>1.5899753982119926</v>
      </c>
      <c r="M1598" s="101">
        <f t="shared" ca="1" si="212"/>
        <v>8.3744004223825649E-2</v>
      </c>
      <c r="N1598" s="101">
        <f t="shared" ca="1" si="219"/>
        <v>88.381069868180262</v>
      </c>
      <c r="O1598" s="101">
        <f t="shared" ca="1" si="213"/>
        <v>0.17155834546707399</v>
      </c>
      <c r="Q1598" s="12">
        <f t="shared" ca="1" si="214"/>
        <v>0</v>
      </c>
      <c r="R1598" s="101">
        <f t="shared" ca="1" si="215"/>
        <v>0</v>
      </c>
      <c r="S1598" s="13"/>
      <c r="T1598" s="101">
        <f t="shared" ca="1" si="216"/>
        <v>8.3744004223825649E-2</v>
      </c>
      <c r="U1598" s="101">
        <f t="shared" si="217"/>
        <v>0</v>
      </c>
      <c r="V1598" s="101">
        <f t="shared" ca="1" si="218"/>
        <v>-196.74814045398517</v>
      </c>
    </row>
    <row r="1599" spans="2:22" x14ac:dyDescent="0.3">
      <c r="B1599" s="13">
        <v>2023</v>
      </c>
      <c r="C1599" s="13">
        <v>3</v>
      </c>
      <c r="D1599" s="13">
        <v>6</v>
      </c>
      <c r="E1599" s="83" t="s">
        <v>164</v>
      </c>
      <c r="F1599" s="13">
        <v>5</v>
      </c>
      <c r="G1599" s="13">
        <v>0</v>
      </c>
      <c r="H1599" s="13" t="s">
        <v>69</v>
      </c>
      <c r="I1599" s="13" t="s">
        <v>54</v>
      </c>
      <c r="J1599" s="13"/>
      <c r="K1599" s="13" t="s">
        <v>27</v>
      </c>
      <c r="L1599" s="12">
        <f t="shared" ca="1" si="211"/>
        <v>1.1141946582118707</v>
      </c>
      <c r="M1599" s="101">
        <f t="shared" ca="1" si="212"/>
        <v>5.8684632648019229E-2</v>
      </c>
      <c r="N1599" s="101">
        <f t="shared" ca="1" si="219"/>
        <v>88.381069868180262</v>
      </c>
      <c r="O1599" s="101">
        <f t="shared" ca="1" si="213"/>
        <v>0.12022160362106084</v>
      </c>
      <c r="Q1599" s="12">
        <f t="shared" ca="1" si="214"/>
        <v>0</v>
      </c>
      <c r="R1599" s="101">
        <f t="shared" ca="1" si="215"/>
        <v>0</v>
      </c>
      <c r="S1599" s="13"/>
      <c r="T1599" s="101">
        <f t="shared" ca="1" si="216"/>
        <v>5.8684632648019229E-2</v>
      </c>
      <c r="U1599" s="101">
        <f t="shared" si="217"/>
        <v>0</v>
      </c>
      <c r="V1599" s="101">
        <f t="shared" ca="1" si="218"/>
        <v>-196.68945582133716</v>
      </c>
    </row>
    <row r="1600" spans="2:22" x14ac:dyDescent="0.3">
      <c r="B1600" s="13">
        <v>2023</v>
      </c>
      <c r="C1600" s="13">
        <v>3</v>
      </c>
      <c r="D1600" s="13">
        <v>6</v>
      </c>
      <c r="E1600" s="83" t="s">
        <v>164</v>
      </c>
      <c r="F1600" s="13">
        <v>5</v>
      </c>
      <c r="G1600" s="13">
        <v>1</v>
      </c>
      <c r="H1600" s="13" t="s">
        <v>69</v>
      </c>
      <c r="I1600" s="13" t="s">
        <v>54</v>
      </c>
      <c r="J1600" s="13"/>
      <c r="K1600" s="13" t="s">
        <v>27</v>
      </c>
      <c r="L1600" s="12">
        <f t="shared" ref="L1600:L1663" ca="1" si="220">IF(K1600="Weekday",_xlfn.NORM.INV(RAND(),VLOOKUP(G1600,$J$5:$N$28,4),VLOOKUP(G1600,$J$5:$N$28,5)),_xlfn.NORM.INV(RAND(),VLOOKUP(G1600,$P$5:$T$28,4),VLOOKUP(G1600,$P$5:$T$28,5)))*VLOOKUP(C1600,$P$32:$R$43,3)</f>
        <v>0.78299835323978229</v>
      </c>
      <c r="M1600" s="101">
        <f t="shared" ref="M1600:M1663" ca="1" si="221">IF(I1600="Winter",VLOOKUP(G1600,$J$40:$L$43,3),VLOOKUP(G1600,$J$40:$L$43,2))*L1600</f>
        <v>4.1240523265139335E-2</v>
      </c>
      <c r="N1600" s="101">
        <f t="shared" ca="1" si="219"/>
        <v>88.381069868180262</v>
      </c>
      <c r="O1600" s="101">
        <f t="shared" ref="O1600:O1663" ca="1" si="222">IF(I1600="Winter",VLOOKUP(G1600,$J$46:$L$49,3),VLOOKUP(G1600,$J$46:$L$49,2))*L1600</f>
        <v>8.44855223145725E-2</v>
      </c>
      <c r="Q1600" s="12">
        <f t="shared" ref="Q1600:Q1663" ca="1" si="223">MIN(MAX(AND(IF(G1600&gt;=VLOOKUP(C1600,$O$46:$T$57,5),1,0),IF(G1600&lt;=VLOOKUP(C1600,$O$46:$T$57,6),1,0))*$G$50*_xlfn.NORM.INV(RAND(),VLOOKUP(C1600,$B$4:$F$15,4),VLOOKUP(C1600,$B$4:$F$15,4)),0),0.2)*$G$51</f>
        <v>0</v>
      </c>
      <c r="R1600" s="101">
        <f t="shared" ref="R1600:R1663" ca="1" si="224">MAX(Q1600-L1600,0)*$G$52</f>
        <v>0</v>
      </c>
      <c r="S1600" s="13"/>
      <c r="T1600" s="101">
        <f t="shared" ref="T1600:T1663" ca="1" si="225">MAX(L1600-Q1600,0)*IF(I1600="Winter",VLOOKUP(G1600,$J$40:$L$43,3),VLOOKUP(G1600,$J$40:$L$43,2))</f>
        <v>4.1240523265139335E-2</v>
      </c>
      <c r="U1600" s="101">
        <f t="shared" si="217"/>
        <v>0</v>
      </c>
      <c r="V1600" s="101">
        <f t="shared" ca="1" si="218"/>
        <v>-196.64821529807202</v>
      </c>
    </row>
    <row r="1601" spans="2:22" x14ac:dyDescent="0.3">
      <c r="B1601" s="13">
        <v>2023</v>
      </c>
      <c r="C1601" s="13">
        <v>3</v>
      </c>
      <c r="D1601" s="13">
        <v>6</v>
      </c>
      <c r="E1601" s="83" t="s">
        <v>164</v>
      </c>
      <c r="F1601" s="13">
        <v>5</v>
      </c>
      <c r="G1601" s="13">
        <v>2</v>
      </c>
      <c r="H1601" s="13" t="s">
        <v>69</v>
      </c>
      <c r="I1601" s="13" t="s">
        <v>54</v>
      </c>
      <c r="J1601" s="13"/>
      <c r="K1601" s="13" t="s">
        <v>27</v>
      </c>
      <c r="L1601" s="12">
        <f t="shared" ca="1" si="220"/>
        <v>0.78564371405639666</v>
      </c>
      <c r="M1601" s="101">
        <f t="shared" ca="1" si="221"/>
        <v>4.1379854419350416E-2</v>
      </c>
      <c r="N1601" s="101">
        <f t="shared" ca="1" si="219"/>
        <v>88.381069868180262</v>
      </c>
      <c r="O1601" s="101">
        <f t="shared" ca="1" si="222"/>
        <v>8.4770956746685194E-2</v>
      </c>
      <c r="Q1601" s="12">
        <f t="shared" ca="1" si="223"/>
        <v>0</v>
      </c>
      <c r="R1601" s="101">
        <f t="shared" ca="1" si="224"/>
        <v>0</v>
      </c>
      <c r="S1601" s="13"/>
      <c r="T1601" s="101">
        <f t="shared" ca="1" si="225"/>
        <v>4.1379854419350416E-2</v>
      </c>
      <c r="U1601" s="101">
        <f t="shared" ref="U1601:U1664" si="226">IF(H1601="On-Peak",IF(I1601="Winter",((L1601*$D$48)/60),((L1601*$D$47)/60)),0)</f>
        <v>0</v>
      </c>
      <c r="V1601" s="101">
        <f t="shared" ref="V1601:V1664" ca="1" si="227">V1600+MAX(T1601-R1601,0)-MAX(R1601-T1601,0)+MAX(U1601-R1601,0)-MAX(R1601-U1601,0)</f>
        <v>-196.60683544365267</v>
      </c>
    </row>
    <row r="1602" spans="2:22" x14ac:dyDescent="0.3">
      <c r="B1602" s="13">
        <v>2023</v>
      </c>
      <c r="C1602" s="13">
        <v>3</v>
      </c>
      <c r="D1602" s="13">
        <v>6</v>
      </c>
      <c r="E1602" s="83" t="s">
        <v>164</v>
      </c>
      <c r="F1602" s="13">
        <v>5</v>
      </c>
      <c r="G1602" s="13">
        <v>3</v>
      </c>
      <c r="H1602" s="13" t="s">
        <v>69</v>
      </c>
      <c r="I1602" s="13" t="s">
        <v>54</v>
      </c>
      <c r="J1602" s="13"/>
      <c r="K1602" s="13" t="s">
        <v>27</v>
      </c>
      <c r="L1602" s="12">
        <f t="shared" ca="1" si="220"/>
        <v>0.74038786425179604</v>
      </c>
      <c r="M1602" s="101">
        <f t="shared" ca="1" si="221"/>
        <v>3.89962288101421E-2</v>
      </c>
      <c r="N1602" s="101">
        <f t="shared" ca="1" si="219"/>
        <v>88.381069868180262</v>
      </c>
      <c r="O1602" s="101">
        <f t="shared" ca="1" si="222"/>
        <v>7.9887850552768785E-2</v>
      </c>
      <c r="Q1602" s="12">
        <f t="shared" ca="1" si="223"/>
        <v>0</v>
      </c>
      <c r="R1602" s="101">
        <f t="shared" ca="1" si="224"/>
        <v>0</v>
      </c>
      <c r="S1602" s="13"/>
      <c r="T1602" s="101">
        <f t="shared" ca="1" si="225"/>
        <v>3.89962288101421E-2</v>
      </c>
      <c r="U1602" s="101">
        <f t="shared" si="226"/>
        <v>0</v>
      </c>
      <c r="V1602" s="101">
        <f t="shared" ca="1" si="227"/>
        <v>-196.56783921484254</v>
      </c>
    </row>
    <row r="1603" spans="2:22" x14ac:dyDescent="0.3">
      <c r="B1603" s="13">
        <v>2023</v>
      </c>
      <c r="C1603" s="13">
        <v>3</v>
      </c>
      <c r="D1603" s="13">
        <v>6</v>
      </c>
      <c r="E1603" s="83" t="s">
        <v>164</v>
      </c>
      <c r="F1603" s="13">
        <v>5</v>
      </c>
      <c r="G1603" s="13">
        <v>4</v>
      </c>
      <c r="H1603" s="13" t="s">
        <v>69</v>
      </c>
      <c r="I1603" s="13" t="s">
        <v>54</v>
      </c>
      <c r="J1603" s="13"/>
      <c r="K1603" s="13" t="s">
        <v>27</v>
      </c>
      <c r="L1603" s="12">
        <f t="shared" ca="1" si="220"/>
        <v>0.84360558205035285</v>
      </c>
      <c r="M1603" s="101">
        <f t="shared" ca="1" si="221"/>
        <v>4.4432706006592083E-2</v>
      </c>
      <c r="N1603" s="101">
        <f t="shared" ca="1" si="219"/>
        <v>88.381069868180262</v>
      </c>
      <c r="O1603" s="101">
        <f t="shared" ca="1" si="222"/>
        <v>9.1025042303233064E-2</v>
      </c>
      <c r="Q1603" s="12">
        <f t="shared" ca="1" si="223"/>
        <v>0</v>
      </c>
      <c r="R1603" s="101">
        <f t="shared" ca="1" si="224"/>
        <v>0</v>
      </c>
      <c r="S1603" s="13"/>
      <c r="T1603" s="101">
        <f t="shared" ca="1" si="225"/>
        <v>4.4432706006592083E-2</v>
      </c>
      <c r="U1603" s="101">
        <f t="shared" si="226"/>
        <v>0</v>
      </c>
      <c r="V1603" s="101">
        <f t="shared" ca="1" si="227"/>
        <v>-196.52340650883593</v>
      </c>
    </row>
    <row r="1604" spans="2:22" x14ac:dyDescent="0.3">
      <c r="B1604" s="13">
        <v>2023</v>
      </c>
      <c r="C1604" s="13">
        <v>3</v>
      </c>
      <c r="D1604" s="13">
        <v>6</v>
      </c>
      <c r="E1604" s="83" t="s">
        <v>164</v>
      </c>
      <c r="F1604" s="13">
        <v>5</v>
      </c>
      <c r="G1604" s="13">
        <v>5</v>
      </c>
      <c r="H1604" s="13" t="s">
        <v>69</v>
      </c>
      <c r="I1604" s="13" t="s">
        <v>54</v>
      </c>
      <c r="J1604" s="13"/>
      <c r="K1604" s="13" t="s">
        <v>27</v>
      </c>
      <c r="L1604" s="12">
        <f t="shared" ca="1" si="220"/>
        <v>0.64902533168818577</v>
      </c>
      <c r="M1604" s="101">
        <f t="shared" ca="1" si="221"/>
        <v>3.4184164220016744E-2</v>
      </c>
      <c r="N1604" s="101">
        <f t="shared" ca="1" si="219"/>
        <v>88.381069868180262</v>
      </c>
      <c r="O1604" s="101">
        <f t="shared" ca="1" si="222"/>
        <v>7.0029833289155241E-2</v>
      </c>
      <c r="Q1604" s="12">
        <f t="shared" ca="1" si="223"/>
        <v>0</v>
      </c>
      <c r="R1604" s="101">
        <f t="shared" ca="1" si="224"/>
        <v>0</v>
      </c>
      <c r="S1604" s="13"/>
      <c r="T1604" s="101">
        <f t="shared" ca="1" si="225"/>
        <v>3.4184164220016744E-2</v>
      </c>
      <c r="U1604" s="101">
        <f t="shared" si="226"/>
        <v>0</v>
      </c>
      <c r="V1604" s="101">
        <f t="shared" ca="1" si="227"/>
        <v>-196.48922234461591</v>
      </c>
    </row>
    <row r="1605" spans="2:22" x14ac:dyDescent="0.3">
      <c r="B1605" s="13">
        <v>2023</v>
      </c>
      <c r="C1605" s="13">
        <v>3</v>
      </c>
      <c r="D1605" s="13">
        <v>6</v>
      </c>
      <c r="E1605" s="83" t="s">
        <v>164</v>
      </c>
      <c r="F1605" s="13">
        <v>5</v>
      </c>
      <c r="G1605" s="13">
        <v>6</v>
      </c>
      <c r="H1605" s="13" t="s">
        <v>69</v>
      </c>
      <c r="I1605" s="13" t="s">
        <v>54</v>
      </c>
      <c r="J1605" s="13"/>
      <c r="K1605" s="13" t="s">
        <v>27</v>
      </c>
      <c r="L1605" s="12">
        <f t="shared" ca="1" si="220"/>
        <v>0.74834086843381764</v>
      </c>
      <c r="M1605" s="101">
        <f t="shared" ca="1" si="221"/>
        <v>3.9415113540409177E-2</v>
      </c>
      <c r="N1605" s="101">
        <f t="shared" ca="1" si="219"/>
        <v>88.381069868180262</v>
      </c>
      <c r="O1605" s="101">
        <f t="shared" ca="1" si="222"/>
        <v>8.0745979704008916E-2</v>
      </c>
      <c r="Q1605" s="12">
        <f t="shared" ca="1" si="223"/>
        <v>3.3769807431288417</v>
      </c>
      <c r="R1605" s="101">
        <f t="shared" ca="1" si="224"/>
        <v>0.22251436539293379</v>
      </c>
      <c r="S1605" s="13"/>
      <c r="T1605" s="101">
        <f t="shared" ca="1" si="225"/>
        <v>0</v>
      </c>
      <c r="U1605" s="101">
        <f t="shared" si="226"/>
        <v>0</v>
      </c>
      <c r="V1605" s="101">
        <f t="shared" ca="1" si="227"/>
        <v>-196.93425107540176</v>
      </c>
    </row>
    <row r="1606" spans="2:22" x14ac:dyDescent="0.3">
      <c r="B1606" s="13">
        <v>2023</v>
      </c>
      <c r="C1606" s="13">
        <v>3</v>
      </c>
      <c r="D1606" s="13">
        <v>6</v>
      </c>
      <c r="E1606" s="83" t="s">
        <v>164</v>
      </c>
      <c r="F1606" s="13">
        <v>5</v>
      </c>
      <c r="G1606" s="13">
        <v>7</v>
      </c>
      <c r="H1606" s="13" t="s">
        <v>69</v>
      </c>
      <c r="I1606" s="13" t="s">
        <v>54</v>
      </c>
      <c r="J1606" s="13"/>
      <c r="K1606" s="13" t="s">
        <v>27</v>
      </c>
      <c r="L1606" s="12">
        <f t="shared" ca="1" si="220"/>
        <v>0.69918076749591107</v>
      </c>
      <c r="M1606" s="101">
        <f t="shared" ca="1" si="221"/>
        <v>3.6825851024009634E-2</v>
      </c>
      <c r="N1606" s="101">
        <f t="shared" ca="1" si="219"/>
        <v>88.381069868180262</v>
      </c>
      <c r="O1606" s="101">
        <f t="shared" ca="1" si="222"/>
        <v>7.5441604812808802E-2</v>
      </c>
      <c r="Q1606" s="12">
        <f t="shared" ca="1" si="223"/>
        <v>4.4821409614965377</v>
      </c>
      <c r="R1606" s="101">
        <f t="shared" ca="1" si="224"/>
        <v>0.32022758042215305</v>
      </c>
      <c r="S1606" s="13"/>
      <c r="T1606" s="101">
        <f t="shared" ca="1" si="225"/>
        <v>0</v>
      </c>
      <c r="U1606" s="101">
        <f t="shared" si="226"/>
        <v>0</v>
      </c>
      <c r="V1606" s="101">
        <f t="shared" ca="1" si="227"/>
        <v>-197.57470623624604</v>
      </c>
    </row>
    <row r="1607" spans="2:22" x14ac:dyDescent="0.3">
      <c r="B1607" s="13">
        <v>2023</v>
      </c>
      <c r="C1607" s="13">
        <v>3</v>
      </c>
      <c r="D1607" s="13">
        <v>6</v>
      </c>
      <c r="E1607" s="83" t="s">
        <v>164</v>
      </c>
      <c r="F1607" s="13">
        <v>5</v>
      </c>
      <c r="G1607" s="13">
        <v>8</v>
      </c>
      <c r="H1607" s="13" t="s">
        <v>69</v>
      </c>
      <c r="I1607" s="13" t="s">
        <v>54</v>
      </c>
      <c r="J1607" s="13"/>
      <c r="K1607" s="13" t="s">
        <v>27</v>
      </c>
      <c r="L1607" s="12">
        <f t="shared" ca="1" si="220"/>
        <v>1.2835424281795325</v>
      </c>
      <c r="M1607" s="101">
        <f t="shared" ca="1" si="221"/>
        <v>6.7604179692215979E-2</v>
      </c>
      <c r="N1607" s="101">
        <f t="shared" ca="1" si="219"/>
        <v>88.381069868180262</v>
      </c>
      <c r="O1607" s="101">
        <f t="shared" ca="1" si="222"/>
        <v>0.13849422800057154</v>
      </c>
      <c r="Q1607" s="12">
        <f t="shared" ca="1" si="223"/>
        <v>5.6000000000000005</v>
      </c>
      <c r="R1607" s="101">
        <f t="shared" ca="1" si="224"/>
        <v>0.36538813345460264</v>
      </c>
      <c r="S1607" s="13"/>
      <c r="T1607" s="101">
        <f t="shared" ca="1" si="225"/>
        <v>0</v>
      </c>
      <c r="U1607" s="101">
        <f t="shared" si="226"/>
        <v>0</v>
      </c>
      <c r="V1607" s="101">
        <f t="shared" ca="1" si="227"/>
        <v>-198.30548250315528</v>
      </c>
    </row>
    <row r="1608" spans="2:22" x14ac:dyDescent="0.3">
      <c r="B1608" s="13">
        <v>2023</v>
      </c>
      <c r="C1608" s="13">
        <v>3</v>
      </c>
      <c r="D1608" s="13">
        <v>6</v>
      </c>
      <c r="E1608" s="83" t="s">
        <v>164</v>
      </c>
      <c r="F1608" s="13">
        <v>5</v>
      </c>
      <c r="G1608" s="13">
        <v>9</v>
      </c>
      <c r="H1608" s="13" t="s">
        <v>69</v>
      </c>
      <c r="I1608" s="13" t="s">
        <v>54</v>
      </c>
      <c r="J1608" s="13"/>
      <c r="K1608" s="13" t="s">
        <v>27</v>
      </c>
      <c r="L1608" s="12">
        <f t="shared" ca="1" si="220"/>
        <v>0.90582660509294788</v>
      </c>
      <c r="M1608" s="101">
        <f t="shared" ca="1" si="221"/>
        <v>4.7709887290245563E-2</v>
      </c>
      <c r="N1608" s="101">
        <f t="shared" ca="1" si="219"/>
        <v>88.381069868180262</v>
      </c>
      <c r="O1608" s="101">
        <f t="shared" ca="1" si="222"/>
        <v>9.7738690689529076E-2</v>
      </c>
      <c r="Q1608" s="12">
        <f t="shared" ca="1" si="223"/>
        <v>5.6000000000000005</v>
      </c>
      <c r="R1608" s="101">
        <f t="shared" ca="1" si="224"/>
        <v>0.39736177787888205</v>
      </c>
      <c r="S1608" s="13"/>
      <c r="T1608" s="101">
        <f t="shared" ca="1" si="225"/>
        <v>0</v>
      </c>
      <c r="U1608" s="101">
        <f t="shared" si="226"/>
        <v>0</v>
      </c>
      <c r="V1608" s="101">
        <f t="shared" ca="1" si="227"/>
        <v>-199.10020605891302</v>
      </c>
    </row>
    <row r="1609" spans="2:22" x14ac:dyDescent="0.3">
      <c r="B1609" s="13">
        <v>2023</v>
      </c>
      <c r="C1609" s="13">
        <v>3</v>
      </c>
      <c r="D1609" s="13">
        <v>6</v>
      </c>
      <c r="E1609" s="83" t="s">
        <v>164</v>
      </c>
      <c r="F1609" s="13">
        <v>5</v>
      </c>
      <c r="G1609" s="13">
        <v>10</v>
      </c>
      <c r="H1609" s="13" t="s">
        <v>70</v>
      </c>
      <c r="I1609" s="13" t="s">
        <v>54</v>
      </c>
      <c r="J1609" s="13"/>
      <c r="K1609" s="13" t="s">
        <v>27</v>
      </c>
      <c r="L1609" s="12">
        <f t="shared" ca="1" si="220"/>
        <v>1.1035201985261927</v>
      </c>
      <c r="M1609" s="101">
        <f t="shared" ca="1" si="221"/>
        <v>3.4937449485339257E-2</v>
      </c>
      <c r="N1609" s="101">
        <f t="shared" ca="1" si="219"/>
        <v>88.381069868180262</v>
      </c>
      <c r="O1609" s="101">
        <f t="shared" ca="1" si="222"/>
        <v>3.4937449485339257E-2</v>
      </c>
      <c r="Q1609" s="12">
        <f t="shared" ca="1" si="223"/>
        <v>3.520081877055607</v>
      </c>
      <c r="R1609" s="101">
        <f t="shared" ca="1" si="224"/>
        <v>0.20456194608751496</v>
      </c>
      <c r="S1609" s="13"/>
      <c r="T1609" s="101">
        <f t="shared" ca="1" si="225"/>
        <v>0</v>
      </c>
      <c r="U1609" s="101">
        <f t="shared" si="226"/>
        <v>0</v>
      </c>
      <c r="V1609" s="101">
        <f t="shared" ca="1" si="227"/>
        <v>-199.50932995108806</v>
      </c>
    </row>
    <row r="1610" spans="2:22" x14ac:dyDescent="0.3">
      <c r="B1610" s="13">
        <v>2023</v>
      </c>
      <c r="C1610" s="13">
        <v>3</v>
      </c>
      <c r="D1610" s="13">
        <v>6</v>
      </c>
      <c r="E1610" s="83" t="s">
        <v>164</v>
      </c>
      <c r="F1610" s="13">
        <v>5</v>
      </c>
      <c r="G1610" s="13">
        <v>11</v>
      </c>
      <c r="H1610" s="13" t="s">
        <v>70</v>
      </c>
      <c r="I1610" s="13" t="s">
        <v>54</v>
      </c>
      <c r="J1610" s="13"/>
      <c r="K1610" s="13" t="s">
        <v>27</v>
      </c>
      <c r="L1610" s="12">
        <f t="shared" ca="1" si="220"/>
        <v>1.34650794965373</v>
      </c>
      <c r="M1610" s="101">
        <f t="shared" ca="1" si="221"/>
        <v>4.2630441686037093E-2</v>
      </c>
      <c r="N1610" s="101">
        <f t="shared" ca="1" si="219"/>
        <v>88.381069868180262</v>
      </c>
      <c r="O1610" s="101">
        <f t="shared" ca="1" si="222"/>
        <v>4.2630441686037093E-2</v>
      </c>
      <c r="Q1610" s="12">
        <f t="shared" ca="1" si="223"/>
        <v>0</v>
      </c>
      <c r="R1610" s="101">
        <f t="shared" ca="1" si="224"/>
        <v>0</v>
      </c>
      <c r="S1610" s="13"/>
      <c r="T1610" s="101">
        <f t="shared" ca="1" si="225"/>
        <v>4.2630441686037093E-2</v>
      </c>
      <c r="U1610" s="101">
        <f t="shared" si="226"/>
        <v>0</v>
      </c>
      <c r="V1610" s="101">
        <f t="shared" ca="1" si="227"/>
        <v>-199.46669950940202</v>
      </c>
    </row>
    <row r="1611" spans="2:22" x14ac:dyDescent="0.3">
      <c r="B1611" s="13">
        <v>2023</v>
      </c>
      <c r="C1611" s="13">
        <v>3</v>
      </c>
      <c r="D1611" s="13">
        <v>6</v>
      </c>
      <c r="E1611" s="83" t="s">
        <v>164</v>
      </c>
      <c r="F1611" s="13">
        <v>5</v>
      </c>
      <c r="G1611" s="13">
        <v>12</v>
      </c>
      <c r="H1611" s="13" t="s">
        <v>70</v>
      </c>
      <c r="I1611" s="13" t="s">
        <v>54</v>
      </c>
      <c r="J1611" s="13"/>
      <c r="K1611" s="13" t="s">
        <v>27</v>
      </c>
      <c r="L1611" s="12">
        <f t="shared" ca="1" si="220"/>
        <v>0.64757494179694941</v>
      </c>
      <c r="M1611" s="101">
        <f t="shared" ca="1" si="221"/>
        <v>2.050222265729142E-2</v>
      </c>
      <c r="N1611" s="101">
        <f t="shared" ca="1" si="219"/>
        <v>88.381069868180262</v>
      </c>
      <c r="O1611" s="101">
        <f t="shared" ca="1" si="222"/>
        <v>2.050222265729142E-2</v>
      </c>
      <c r="Q1611" s="12">
        <f t="shared" ca="1" si="223"/>
        <v>4.3205371314623093</v>
      </c>
      <c r="R1611" s="101">
        <f t="shared" ca="1" si="224"/>
        <v>0.3109162493551727</v>
      </c>
      <c r="S1611" s="13"/>
      <c r="T1611" s="101">
        <f t="shared" ca="1" si="225"/>
        <v>0</v>
      </c>
      <c r="U1611" s="101">
        <f t="shared" si="226"/>
        <v>0</v>
      </c>
      <c r="V1611" s="101">
        <f t="shared" ca="1" si="227"/>
        <v>-200.08853200811234</v>
      </c>
    </row>
    <row r="1612" spans="2:22" x14ac:dyDescent="0.3">
      <c r="B1612" s="13">
        <v>2023</v>
      </c>
      <c r="C1612" s="13">
        <v>3</v>
      </c>
      <c r="D1612" s="13">
        <v>6</v>
      </c>
      <c r="E1612" s="83" t="s">
        <v>164</v>
      </c>
      <c r="F1612" s="13">
        <v>5</v>
      </c>
      <c r="G1612" s="13">
        <v>13</v>
      </c>
      <c r="H1612" s="13" t="s">
        <v>70</v>
      </c>
      <c r="I1612" s="13" t="s">
        <v>54</v>
      </c>
      <c r="J1612" s="13"/>
      <c r="K1612" s="13" t="s">
        <v>27</v>
      </c>
      <c r="L1612" s="12">
        <f t="shared" ca="1" si="220"/>
        <v>1.1012206916515801</v>
      </c>
      <c r="M1612" s="101">
        <f t="shared" ca="1" si="221"/>
        <v>3.4864647097689029E-2</v>
      </c>
      <c r="N1612" s="101">
        <f t="shared" ca="1" si="219"/>
        <v>88.381069868180262</v>
      </c>
      <c r="O1612" s="101">
        <f t="shared" ca="1" si="222"/>
        <v>3.4864647097689029E-2</v>
      </c>
      <c r="Q1612" s="12">
        <f t="shared" ca="1" si="223"/>
        <v>5.6000000000000005</v>
      </c>
      <c r="R1612" s="101">
        <f t="shared" ca="1" si="224"/>
        <v>0.3808216684516938</v>
      </c>
      <c r="S1612" s="13"/>
      <c r="T1612" s="101">
        <f t="shared" ca="1" si="225"/>
        <v>0</v>
      </c>
      <c r="U1612" s="101">
        <f t="shared" si="226"/>
        <v>0</v>
      </c>
      <c r="V1612" s="101">
        <f t="shared" ca="1" si="227"/>
        <v>-200.85017534501571</v>
      </c>
    </row>
    <row r="1613" spans="2:22" x14ac:dyDescent="0.3">
      <c r="B1613" s="13">
        <v>2023</v>
      </c>
      <c r="C1613" s="13">
        <v>3</v>
      </c>
      <c r="D1613" s="13">
        <v>6</v>
      </c>
      <c r="E1613" s="83" t="s">
        <v>164</v>
      </c>
      <c r="F1613" s="13">
        <v>5</v>
      </c>
      <c r="G1613" s="13">
        <v>14</v>
      </c>
      <c r="H1613" s="13" t="s">
        <v>70</v>
      </c>
      <c r="I1613" s="13" t="s">
        <v>54</v>
      </c>
      <c r="J1613" s="13"/>
      <c r="K1613" s="13" t="s">
        <v>27</v>
      </c>
      <c r="L1613" s="12">
        <f t="shared" ca="1" si="220"/>
        <v>1.1502262249295796</v>
      </c>
      <c r="M1613" s="101">
        <f t="shared" ca="1" si="221"/>
        <v>3.6416162281270488E-2</v>
      </c>
      <c r="N1613" s="101">
        <f t="shared" ca="1" si="219"/>
        <v>88.381069868180262</v>
      </c>
      <c r="O1613" s="101">
        <f t="shared" ca="1" si="222"/>
        <v>3.6416162281270488E-2</v>
      </c>
      <c r="Q1613" s="12">
        <f t="shared" ca="1" si="223"/>
        <v>3.9985877588517122</v>
      </c>
      <c r="R1613" s="101">
        <f t="shared" ca="1" si="224"/>
        <v>0.24111380384650855</v>
      </c>
      <c r="S1613" s="13"/>
      <c r="T1613" s="101">
        <f t="shared" ca="1" si="225"/>
        <v>0</v>
      </c>
      <c r="U1613" s="101">
        <f t="shared" si="226"/>
        <v>0</v>
      </c>
      <c r="V1613" s="101">
        <f t="shared" ca="1" si="227"/>
        <v>-201.33240295270872</v>
      </c>
    </row>
    <row r="1614" spans="2:22" x14ac:dyDescent="0.3">
      <c r="B1614" s="13">
        <v>2023</v>
      </c>
      <c r="C1614" s="13">
        <v>3</v>
      </c>
      <c r="D1614" s="13">
        <v>6</v>
      </c>
      <c r="E1614" s="83" t="s">
        <v>164</v>
      </c>
      <c r="F1614" s="13">
        <v>5</v>
      </c>
      <c r="G1614" s="13">
        <v>15</v>
      </c>
      <c r="H1614" s="13" t="s">
        <v>70</v>
      </c>
      <c r="I1614" s="13" t="s">
        <v>54</v>
      </c>
      <c r="J1614" s="13"/>
      <c r="K1614" s="13" t="s">
        <v>27</v>
      </c>
      <c r="L1614" s="12">
        <f t="shared" ca="1" si="220"/>
        <v>0.97799805987683697</v>
      </c>
      <c r="M1614" s="101">
        <f t="shared" ca="1" si="221"/>
        <v>3.096341857570066E-2</v>
      </c>
      <c r="N1614" s="101">
        <f t="shared" ca="1" si="219"/>
        <v>88.381069868180262</v>
      </c>
      <c r="O1614" s="101">
        <f t="shared" ca="1" si="222"/>
        <v>3.096341857570066E-2</v>
      </c>
      <c r="Q1614" s="12">
        <f t="shared" ca="1" si="223"/>
        <v>5.6000000000000005</v>
      </c>
      <c r="R1614" s="101">
        <f t="shared" ca="1" si="224"/>
        <v>0.39125246423142579</v>
      </c>
      <c r="S1614" s="13"/>
      <c r="T1614" s="101">
        <f t="shared" ca="1" si="225"/>
        <v>0</v>
      </c>
      <c r="U1614" s="101">
        <f t="shared" si="226"/>
        <v>0</v>
      </c>
      <c r="V1614" s="101">
        <f t="shared" ca="1" si="227"/>
        <v>-202.11490788117158</v>
      </c>
    </row>
    <row r="1615" spans="2:22" x14ac:dyDescent="0.3">
      <c r="B1615" s="13">
        <v>2023</v>
      </c>
      <c r="C1615" s="13">
        <v>3</v>
      </c>
      <c r="D1615" s="13">
        <v>6</v>
      </c>
      <c r="E1615" s="83" t="s">
        <v>164</v>
      </c>
      <c r="F1615" s="13">
        <v>5</v>
      </c>
      <c r="G1615" s="13">
        <v>16</v>
      </c>
      <c r="H1615" s="13" t="s">
        <v>71</v>
      </c>
      <c r="I1615" s="13" t="s">
        <v>54</v>
      </c>
      <c r="J1615" s="13"/>
      <c r="K1615" s="13" t="s">
        <v>27</v>
      </c>
      <c r="L1615" s="12">
        <f t="shared" ca="1" si="220"/>
        <v>0.91891068839809964</v>
      </c>
      <c r="M1615" s="101">
        <f t="shared" ca="1" si="221"/>
        <v>8.004631006635847E-2</v>
      </c>
      <c r="N1615" s="101">
        <f t="shared" ca="1" si="219"/>
        <v>88.562478153248193</v>
      </c>
      <c r="O1615" s="101">
        <f t="shared" ca="1" si="222"/>
        <v>0.25899497752500439</v>
      </c>
      <c r="Q1615" s="12">
        <f t="shared" ca="1" si="223"/>
        <v>5.6000000000000005</v>
      </c>
      <c r="R1615" s="101">
        <f t="shared" ca="1" si="224"/>
        <v>0.39625421022710089</v>
      </c>
      <c r="S1615" s="13"/>
      <c r="T1615" s="101">
        <f t="shared" ca="1" si="225"/>
        <v>0</v>
      </c>
      <c r="U1615" s="101">
        <f t="shared" ca="1" si="226"/>
        <v>0.18140828506792486</v>
      </c>
      <c r="V1615" s="101">
        <f t="shared" ca="1" si="227"/>
        <v>-202.72600801655787</v>
      </c>
    </row>
    <row r="1616" spans="2:22" x14ac:dyDescent="0.3">
      <c r="B1616" s="13">
        <v>2023</v>
      </c>
      <c r="C1616" s="13">
        <v>3</v>
      </c>
      <c r="D1616" s="13">
        <v>6</v>
      </c>
      <c r="E1616" s="83" t="s">
        <v>164</v>
      </c>
      <c r="F1616" s="13">
        <v>5</v>
      </c>
      <c r="G1616" s="13">
        <v>17</v>
      </c>
      <c r="H1616" s="13" t="s">
        <v>71</v>
      </c>
      <c r="I1616" s="13" t="s">
        <v>54</v>
      </c>
      <c r="J1616" s="13"/>
      <c r="K1616" s="13" t="s">
        <v>27</v>
      </c>
      <c r="L1616" s="12">
        <f t="shared" ca="1" si="220"/>
        <v>1.1560308190828399</v>
      </c>
      <c r="M1616" s="101">
        <f t="shared" ca="1" si="221"/>
        <v>0.1007018446503062</v>
      </c>
      <c r="N1616" s="101">
        <f t="shared" ref="N1616:N1679" ca="1" si="228">IF(H1616="On-Peak",IF(I1616="Winter",((L1616*$D$48)/60)+N1615,((L1616*$D$47)/60)+N1615),N1615)</f>
        <v>88.790697904115461</v>
      </c>
      <c r="O1616" s="101">
        <f t="shared" ca="1" si="222"/>
        <v>0.32582728635849839</v>
      </c>
      <c r="Q1616" s="12">
        <f t="shared" ca="1" si="223"/>
        <v>5.6000000000000005</v>
      </c>
      <c r="R1616" s="101">
        <f t="shared" ca="1" si="224"/>
        <v>0.37618199116463763</v>
      </c>
      <c r="S1616" s="13"/>
      <c r="T1616" s="101">
        <f t="shared" ca="1" si="225"/>
        <v>0</v>
      </c>
      <c r="U1616" s="101">
        <f t="shared" ca="1" si="226"/>
        <v>0.22821975086727067</v>
      </c>
      <c r="V1616" s="101">
        <f t="shared" ca="1" si="227"/>
        <v>-203.25015224801987</v>
      </c>
    </row>
    <row r="1617" spans="2:22" x14ac:dyDescent="0.3">
      <c r="B1617" s="13">
        <v>2023</v>
      </c>
      <c r="C1617" s="13">
        <v>3</v>
      </c>
      <c r="D1617" s="13">
        <v>6</v>
      </c>
      <c r="E1617" s="83" t="s">
        <v>164</v>
      </c>
      <c r="F1617" s="13">
        <v>5</v>
      </c>
      <c r="G1617" s="13">
        <v>18</v>
      </c>
      <c r="H1617" s="13" t="s">
        <v>71</v>
      </c>
      <c r="I1617" s="13" t="s">
        <v>54</v>
      </c>
      <c r="J1617" s="13"/>
      <c r="K1617" s="13" t="s">
        <v>27</v>
      </c>
      <c r="L1617" s="12">
        <f t="shared" ca="1" si="220"/>
        <v>1.5859642748261309</v>
      </c>
      <c r="M1617" s="101">
        <f t="shared" ca="1" si="221"/>
        <v>0.13815334798010429</v>
      </c>
      <c r="N1617" s="101">
        <f t="shared" ca="1" si="228"/>
        <v>89.103793684704058</v>
      </c>
      <c r="O1617" s="101">
        <f t="shared" ca="1" si="222"/>
        <v>0.44700403085974499</v>
      </c>
      <c r="Q1617" s="12">
        <f t="shared" ca="1" si="223"/>
        <v>5.6000000000000005</v>
      </c>
      <c r="R1617" s="101">
        <f t="shared" ca="1" si="224"/>
        <v>0.33978812413596804</v>
      </c>
      <c r="S1617" s="13"/>
      <c r="T1617" s="101">
        <f t="shared" ca="1" si="225"/>
        <v>0</v>
      </c>
      <c r="U1617" s="101">
        <f t="shared" ca="1" si="226"/>
        <v>0.313095780588592</v>
      </c>
      <c r="V1617" s="101">
        <f t="shared" ca="1" si="227"/>
        <v>-203.61663271570322</v>
      </c>
    </row>
    <row r="1618" spans="2:22" x14ac:dyDescent="0.3">
      <c r="B1618" s="13">
        <v>2023</v>
      </c>
      <c r="C1618" s="13">
        <v>3</v>
      </c>
      <c r="D1618" s="13">
        <v>6</v>
      </c>
      <c r="E1618" s="83" t="s">
        <v>164</v>
      </c>
      <c r="F1618" s="13">
        <v>5</v>
      </c>
      <c r="G1618" s="13">
        <v>19</v>
      </c>
      <c r="H1618" s="13" t="s">
        <v>71</v>
      </c>
      <c r="I1618" s="13" t="s">
        <v>54</v>
      </c>
      <c r="J1618" s="13"/>
      <c r="K1618" s="13" t="s">
        <v>27</v>
      </c>
      <c r="L1618" s="12">
        <f t="shared" ca="1" si="220"/>
        <v>1.613982635252283</v>
      </c>
      <c r="M1618" s="101">
        <f t="shared" ca="1" si="221"/>
        <v>0.14059402735682638</v>
      </c>
      <c r="N1618" s="101">
        <f t="shared" ca="1" si="228"/>
        <v>89.422420756613448</v>
      </c>
      <c r="O1618" s="101">
        <f t="shared" ca="1" si="222"/>
        <v>0.45490100574585596</v>
      </c>
      <c r="Q1618" s="12">
        <f t="shared" ca="1" si="223"/>
        <v>0</v>
      </c>
      <c r="R1618" s="101">
        <f t="shared" ca="1" si="224"/>
        <v>0</v>
      </c>
      <c r="S1618" s="13"/>
      <c r="T1618" s="101">
        <f t="shared" ca="1" si="225"/>
        <v>0.14059402735682638</v>
      </c>
      <c r="U1618" s="101">
        <f t="shared" ca="1" si="226"/>
        <v>0.31862707190938822</v>
      </c>
      <c r="V1618" s="101">
        <f t="shared" ca="1" si="227"/>
        <v>-203.157411616437</v>
      </c>
    </row>
    <row r="1619" spans="2:22" x14ac:dyDescent="0.3">
      <c r="B1619" s="13">
        <v>2023</v>
      </c>
      <c r="C1619" s="13">
        <v>3</v>
      </c>
      <c r="D1619" s="13">
        <v>6</v>
      </c>
      <c r="E1619" s="83" t="s">
        <v>164</v>
      </c>
      <c r="F1619" s="13">
        <v>5</v>
      </c>
      <c r="G1619" s="13">
        <v>20</v>
      </c>
      <c r="H1619" s="13" t="s">
        <v>69</v>
      </c>
      <c r="I1619" s="13" t="s">
        <v>54</v>
      </c>
      <c r="J1619" s="13"/>
      <c r="K1619" s="13" t="s">
        <v>27</v>
      </c>
      <c r="L1619" s="12">
        <f t="shared" ca="1" si="220"/>
        <v>1.4028521516228702</v>
      </c>
      <c r="M1619" s="101">
        <f t="shared" ca="1" si="221"/>
        <v>7.3888222825976582E-2</v>
      </c>
      <c r="N1619" s="101">
        <f t="shared" ca="1" si="228"/>
        <v>89.422420756613448</v>
      </c>
      <c r="O1619" s="101">
        <f t="shared" ca="1" si="222"/>
        <v>0.1513677471601077</v>
      </c>
      <c r="Q1619" s="12">
        <f t="shared" ca="1" si="223"/>
        <v>0</v>
      </c>
      <c r="R1619" s="101">
        <f t="shared" ca="1" si="224"/>
        <v>0</v>
      </c>
      <c r="S1619" s="13"/>
      <c r="T1619" s="101">
        <f t="shared" ca="1" si="225"/>
        <v>7.3888222825976582E-2</v>
      </c>
      <c r="U1619" s="101">
        <f t="shared" si="226"/>
        <v>0</v>
      </c>
      <c r="V1619" s="101">
        <f t="shared" ca="1" si="227"/>
        <v>-203.08352339361102</v>
      </c>
    </row>
    <row r="1620" spans="2:22" x14ac:dyDescent="0.3">
      <c r="B1620" s="13">
        <v>2023</v>
      </c>
      <c r="C1620" s="13">
        <v>3</v>
      </c>
      <c r="D1620" s="13">
        <v>6</v>
      </c>
      <c r="E1620" s="83" t="s">
        <v>164</v>
      </c>
      <c r="F1620" s="13">
        <v>5</v>
      </c>
      <c r="G1620" s="13">
        <v>21</v>
      </c>
      <c r="H1620" s="13" t="s">
        <v>69</v>
      </c>
      <c r="I1620" s="13" t="s">
        <v>54</v>
      </c>
      <c r="J1620" s="13"/>
      <c r="K1620" s="13" t="s">
        <v>27</v>
      </c>
      <c r="L1620" s="12">
        <f t="shared" ca="1" si="220"/>
        <v>1.42609665780118</v>
      </c>
      <c r="M1620" s="101">
        <f t="shared" ca="1" si="221"/>
        <v>7.5112510966388157E-2</v>
      </c>
      <c r="N1620" s="101">
        <f t="shared" ca="1" si="228"/>
        <v>89.422420756613448</v>
      </c>
      <c r="O1620" s="101">
        <f t="shared" ca="1" si="222"/>
        <v>0.15387582937674732</v>
      </c>
      <c r="Q1620" s="12">
        <f t="shared" ca="1" si="223"/>
        <v>0</v>
      </c>
      <c r="R1620" s="101">
        <f t="shared" ca="1" si="224"/>
        <v>0</v>
      </c>
      <c r="S1620" s="13"/>
      <c r="T1620" s="101">
        <f t="shared" ca="1" si="225"/>
        <v>7.5112510966388157E-2</v>
      </c>
      <c r="U1620" s="101">
        <f t="shared" si="226"/>
        <v>0</v>
      </c>
      <c r="V1620" s="101">
        <f t="shared" ca="1" si="227"/>
        <v>-203.00841088264463</v>
      </c>
    </row>
    <row r="1621" spans="2:22" x14ac:dyDescent="0.3">
      <c r="B1621" s="13">
        <v>2023</v>
      </c>
      <c r="C1621" s="13">
        <v>3</v>
      </c>
      <c r="D1621" s="13">
        <v>6</v>
      </c>
      <c r="E1621" s="83" t="s">
        <v>164</v>
      </c>
      <c r="F1621" s="13">
        <v>5</v>
      </c>
      <c r="G1621" s="13">
        <v>22</v>
      </c>
      <c r="H1621" s="13" t="s">
        <v>69</v>
      </c>
      <c r="I1621" s="13" t="s">
        <v>54</v>
      </c>
      <c r="J1621" s="13"/>
      <c r="K1621" s="13" t="s">
        <v>27</v>
      </c>
      <c r="L1621" s="12">
        <f t="shared" ca="1" si="220"/>
        <v>1.0918893788092918</v>
      </c>
      <c r="M1621" s="101">
        <f t="shared" ca="1" si="221"/>
        <v>5.7509813581885401E-2</v>
      </c>
      <c r="N1621" s="101">
        <f t="shared" ca="1" si="228"/>
        <v>89.422420756613448</v>
      </c>
      <c r="O1621" s="101">
        <f t="shared" ca="1" si="222"/>
        <v>0.11781486397352259</v>
      </c>
      <c r="Q1621" s="12">
        <f t="shared" ca="1" si="223"/>
        <v>0</v>
      </c>
      <c r="R1621" s="101">
        <f t="shared" ca="1" si="224"/>
        <v>0</v>
      </c>
      <c r="S1621" s="13"/>
      <c r="T1621" s="101">
        <f t="shared" ca="1" si="225"/>
        <v>5.7509813581885401E-2</v>
      </c>
      <c r="U1621" s="101">
        <f t="shared" si="226"/>
        <v>0</v>
      </c>
      <c r="V1621" s="101">
        <f t="shared" ca="1" si="227"/>
        <v>-202.95090106906275</v>
      </c>
    </row>
    <row r="1622" spans="2:22" x14ac:dyDescent="0.3">
      <c r="B1622" s="13">
        <v>2023</v>
      </c>
      <c r="C1622" s="13">
        <v>3</v>
      </c>
      <c r="D1622" s="13">
        <v>6</v>
      </c>
      <c r="E1622" s="83" t="s">
        <v>164</v>
      </c>
      <c r="F1622" s="13">
        <v>5</v>
      </c>
      <c r="G1622" s="13">
        <v>23</v>
      </c>
      <c r="H1622" s="13" t="s">
        <v>69</v>
      </c>
      <c r="I1622" s="13" t="s">
        <v>54</v>
      </c>
      <c r="J1622" s="13"/>
      <c r="K1622" s="13" t="s">
        <v>27</v>
      </c>
      <c r="L1622" s="12">
        <f t="shared" ca="1" si="220"/>
        <v>1.1504330999236068</v>
      </c>
      <c r="M1622" s="101">
        <f t="shared" ca="1" si="221"/>
        <v>6.0593311372976369E-2</v>
      </c>
      <c r="N1622" s="101">
        <f t="shared" ca="1" si="228"/>
        <v>89.422420756613448</v>
      </c>
      <c r="O1622" s="101">
        <f t="shared" ca="1" si="222"/>
        <v>0.12413173148175717</v>
      </c>
      <c r="Q1622" s="12">
        <f t="shared" ca="1" si="223"/>
        <v>0</v>
      </c>
      <c r="R1622" s="101">
        <f t="shared" ca="1" si="224"/>
        <v>0</v>
      </c>
      <c r="S1622" s="13"/>
      <c r="T1622" s="101">
        <f t="shared" ca="1" si="225"/>
        <v>6.0593311372976369E-2</v>
      </c>
      <c r="U1622" s="101">
        <f t="shared" si="226"/>
        <v>0</v>
      </c>
      <c r="V1622" s="101">
        <f t="shared" ca="1" si="227"/>
        <v>-202.89030775768978</v>
      </c>
    </row>
    <row r="1623" spans="2:22" x14ac:dyDescent="0.3">
      <c r="B1623" s="13">
        <v>2023</v>
      </c>
      <c r="C1623" s="13">
        <v>3</v>
      </c>
      <c r="D1623" s="13">
        <v>7</v>
      </c>
      <c r="E1623" s="83" t="s">
        <v>165</v>
      </c>
      <c r="F1623" s="13">
        <v>6</v>
      </c>
      <c r="G1623" s="13">
        <v>0</v>
      </c>
      <c r="H1623" s="13" t="s">
        <v>69</v>
      </c>
      <c r="I1623" s="13" t="s">
        <v>54</v>
      </c>
      <c r="J1623" s="13"/>
      <c r="K1623" s="13" t="s">
        <v>27</v>
      </c>
      <c r="L1623" s="12">
        <f t="shared" ca="1" si="220"/>
        <v>1.1625031544271371</v>
      </c>
      <c r="M1623" s="101">
        <f t="shared" ca="1" si="221"/>
        <v>6.1229041143677318E-2</v>
      </c>
      <c r="N1623" s="101">
        <f t="shared" ca="1" si="228"/>
        <v>89.422420756613448</v>
      </c>
      <c r="O1623" s="101">
        <f t="shared" ca="1" si="222"/>
        <v>0.1254340903626881</v>
      </c>
      <c r="Q1623" s="12">
        <f t="shared" ca="1" si="223"/>
        <v>0</v>
      </c>
      <c r="R1623" s="101">
        <f t="shared" ca="1" si="224"/>
        <v>0</v>
      </c>
      <c r="S1623" s="13"/>
      <c r="T1623" s="101">
        <f t="shared" ca="1" si="225"/>
        <v>6.1229041143677318E-2</v>
      </c>
      <c r="U1623" s="101">
        <f t="shared" si="226"/>
        <v>0</v>
      </c>
      <c r="V1623" s="101">
        <f t="shared" ca="1" si="227"/>
        <v>-202.82907871654609</v>
      </c>
    </row>
    <row r="1624" spans="2:22" x14ac:dyDescent="0.3">
      <c r="B1624" s="13">
        <v>2023</v>
      </c>
      <c r="C1624" s="13">
        <v>3</v>
      </c>
      <c r="D1624" s="13">
        <v>7</v>
      </c>
      <c r="E1624" s="83" t="s">
        <v>165</v>
      </c>
      <c r="F1624" s="13">
        <v>6</v>
      </c>
      <c r="G1624" s="13">
        <v>1</v>
      </c>
      <c r="H1624" s="13" t="s">
        <v>69</v>
      </c>
      <c r="I1624" s="13" t="s">
        <v>54</v>
      </c>
      <c r="J1624" s="13"/>
      <c r="K1624" s="13" t="s">
        <v>27</v>
      </c>
      <c r="L1624" s="12">
        <f t="shared" ca="1" si="220"/>
        <v>0.75287755527417055</v>
      </c>
      <c r="M1624" s="101">
        <f t="shared" ca="1" si="221"/>
        <v>3.9654060836290562E-2</v>
      </c>
      <c r="N1624" s="101">
        <f t="shared" ca="1" si="228"/>
        <v>89.422420756613448</v>
      </c>
      <c r="O1624" s="101">
        <f t="shared" ca="1" si="222"/>
        <v>8.1235488214082996E-2</v>
      </c>
      <c r="Q1624" s="12">
        <f t="shared" ca="1" si="223"/>
        <v>0</v>
      </c>
      <c r="R1624" s="101">
        <f t="shared" ca="1" si="224"/>
        <v>0</v>
      </c>
      <c r="S1624" s="13"/>
      <c r="T1624" s="101">
        <f t="shared" ca="1" si="225"/>
        <v>3.9654060836290562E-2</v>
      </c>
      <c r="U1624" s="101">
        <f t="shared" si="226"/>
        <v>0</v>
      </c>
      <c r="V1624" s="101">
        <f t="shared" ca="1" si="227"/>
        <v>-202.78942465570981</v>
      </c>
    </row>
    <row r="1625" spans="2:22" x14ac:dyDescent="0.3">
      <c r="B1625" s="13">
        <v>2023</v>
      </c>
      <c r="C1625" s="13">
        <v>3</v>
      </c>
      <c r="D1625" s="13">
        <v>7</v>
      </c>
      <c r="E1625" s="83" t="s">
        <v>165</v>
      </c>
      <c r="F1625" s="13">
        <v>6</v>
      </c>
      <c r="G1625" s="13">
        <v>2</v>
      </c>
      <c r="H1625" s="13" t="s">
        <v>69</v>
      </c>
      <c r="I1625" s="13" t="s">
        <v>54</v>
      </c>
      <c r="J1625" s="13"/>
      <c r="K1625" s="13" t="s">
        <v>27</v>
      </c>
      <c r="L1625" s="12">
        <f t="shared" ca="1" si="220"/>
        <v>0.86504163046697191</v>
      </c>
      <c r="M1625" s="101">
        <f t="shared" ca="1" si="221"/>
        <v>4.556174267669541E-2</v>
      </c>
      <c r="N1625" s="101">
        <f t="shared" ca="1" si="228"/>
        <v>89.422420756613448</v>
      </c>
      <c r="O1625" s="101">
        <f t="shared" ca="1" si="222"/>
        <v>9.333799192738626E-2</v>
      </c>
      <c r="Q1625" s="12">
        <f t="shared" ca="1" si="223"/>
        <v>0</v>
      </c>
      <c r="R1625" s="101">
        <f t="shared" ca="1" si="224"/>
        <v>0</v>
      </c>
      <c r="S1625" s="13"/>
      <c r="T1625" s="101">
        <f t="shared" ca="1" si="225"/>
        <v>4.556174267669541E-2</v>
      </c>
      <c r="U1625" s="101">
        <f t="shared" si="226"/>
        <v>0</v>
      </c>
      <c r="V1625" s="101">
        <f t="shared" ca="1" si="227"/>
        <v>-202.74386291303313</v>
      </c>
    </row>
    <row r="1626" spans="2:22" x14ac:dyDescent="0.3">
      <c r="B1626" s="13">
        <v>2023</v>
      </c>
      <c r="C1626" s="13">
        <v>3</v>
      </c>
      <c r="D1626" s="13">
        <v>7</v>
      </c>
      <c r="E1626" s="83" t="s">
        <v>165</v>
      </c>
      <c r="F1626" s="13">
        <v>6</v>
      </c>
      <c r="G1626" s="13">
        <v>3</v>
      </c>
      <c r="H1626" s="13" t="s">
        <v>69</v>
      </c>
      <c r="I1626" s="13" t="s">
        <v>54</v>
      </c>
      <c r="J1626" s="13"/>
      <c r="K1626" s="13" t="s">
        <v>27</v>
      </c>
      <c r="L1626" s="12">
        <f t="shared" ca="1" si="220"/>
        <v>0.77588881513095842</v>
      </c>
      <c r="M1626" s="101">
        <f t="shared" ca="1" si="221"/>
        <v>4.0866063892947578E-2</v>
      </c>
      <c r="N1626" s="101">
        <f t="shared" ca="1" si="228"/>
        <v>89.422420756613448</v>
      </c>
      <c r="O1626" s="101">
        <f t="shared" ca="1" si="222"/>
        <v>8.3718403152630405E-2</v>
      </c>
      <c r="Q1626" s="12">
        <f t="shared" ca="1" si="223"/>
        <v>0</v>
      </c>
      <c r="R1626" s="101">
        <f t="shared" ca="1" si="224"/>
        <v>0</v>
      </c>
      <c r="S1626" s="13"/>
      <c r="T1626" s="101">
        <f t="shared" ca="1" si="225"/>
        <v>4.0866063892947578E-2</v>
      </c>
      <c r="U1626" s="101">
        <f t="shared" si="226"/>
        <v>0</v>
      </c>
      <c r="V1626" s="101">
        <f t="shared" ca="1" si="227"/>
        <v>-202.70299684914019</v>
      </c>
    </row>
    <row r="1627" spans="2:22" x14ac:dyDescent="0.3">
      <c r="B1627" s="13">
        <v>2023</v>
      </c>
      <c r="C1627" s="13">
        <v>3</v>
      </c>
      <c r="D1627" s="13">
        <v>7</v>
      </c>
      <c r="E1627" s="83" t="s">
        <v>165</v>
      </c>
      <c r="F1627" s="13">
        <v>6</v>
      </c>
      <c r="G1627" s="13">
        <v>4</v>
      </c>
      <c r="H1627" s="13" t="s">
        <v>69</v>
      </c>
      <c r="I1627" s="13" t="s">
        <v>54</v>
      </c>
      <c r="J1627" s="13"/>
      <c r="K1627" s="13" t="s">
        <v>27</v>
      </c>
      <c r="L1627" s="12">
        <f t="shared" ca="1" si="220"/>
        <v>0.76650105548504877</v>
      </c>
      <c r="M1627" s="101">
        <f t="shared" ca="1" si="221"/>
        <v>4.0371610592397522E-2</v>
      </c>
      <c r="N1627" s="101">
        <f t="shared" ca="1" si="228"/>
        <v>89.422420756613448</v>
      </c>
      <c r="O1627" s="101">
        <f t="shared" ca="1" si="222"/>
        <v>8.2705463886836764E-2</v>
      </c>
      <c r="Q1627" s="12">
        <f t="shared" ca="1" si="223"/>
        <v>0</v>
      </c>
      <c r="R1627" s="101">
        <f t="shared" ca="1" si="224"/>
        <v>0</v>
      </c>
      <c r="S1627" s="13"/>
      <c r="T1627" s="101">
        <f t="shared" ca="1" si="225"/>
        <v>4.0371610592397522E-2</v>
      </c>
      <c r="U1627" s="101">
        <f t="shared" si="226"/>
        <v>0</v>
      </c>
      <c r="V1627" s="101">
        <f t="shared" ca="1" si="227"/>
        <v>-202.6626252385478</v>
      </c>
    </row>
    <row r="1628" spans="2:22" x14ac:dyDescent="0.3">
      <c r="B1628" s="13">
        <v>2023</v>
      </c>
      <c r="C1628" s="13">
        <v>3</v>
      </c>
      <c r="D1628" s="13">
        <v>7</v>
      </c>
      <c r="E1628" s="83" t="s">
        <v>165</v>
      </c>
      <c r="F1628" s="13">
        <v>6</v>
      </c>
      <c r="G1628" s="13">
        <v>5</v>
      </c>
      <c r="H1628" s="13" t="s">
        <v>69</v>
      </c>
      <c r="I1628" s="13" t="s">
        <v>54</v>
      </c>
      <c r="J1628" s="13"/>
      <c r="K1628" s="13" t="s">
        <v>27</v>
      </c>
      <c r="L1628" s="12">
        <f t="shared" ca="1" si="220"/>
        <v>0.79038168251779695</v>
      </c>
      <c r="M1628" s="101">
        <f t="shared" ca="1" si="221"/>
        <v>4.1629403218212367E-2</v>
      </c>
      <c r="N1628" s="101">
        <f t="shared" ca="1" si="228"/>
        <v>89.422420756613448</v>
      </c>
      <c r="O1628" s="101">
        <f t="shared" ca="1" si="222"/>
        <v>8.5282183543670287E-2</v>
      </c>
      <c r="Q1628" s="12">
        <f t="shared" ca="1" si="223"/>
        <v>0</v>
      </c>
      <c r="R1628" s="101">
        <f t="shared" ca="1" si="224"/>
        <v>0</v>
      </c>
      <c r="S1628" s="13"/>
      <c r="T1628" s="101">
        <f t="shared" ca="1" si="225"/>
        <v>4.1629403218212367E-2</v>
      </c>
      <c r="U1628" s="101">
        <f t="shared" si="226"/>
        <v>0</v>
      </c>
      <c r="V1628" s="101">
        <f t="shared" ca="1" si="227"/>
        <v>-202.62099583532958</v>
      </c>
    </row>
    <row r="1629" spans="2:22" x14ac:dyDescent="0.3">
      <c r="B1629" s="13">
        <v>2023</v>
      </c>
      <c r="C1629" s="13">
        <v>3</v>
      </c>
      <c r="D1629" s="13">
        <v>7</v>
      </c>
      <c r="E1629" s="83" t="s">
        <v>165</v>
      </c>
      <c r="F1629" s="13">
        <v>6</v>
      </c>
      <c r="G1629" s="13">
        <v>6</v>
      </c>
      <c r="H1629" s="13" t="s">
        <v>69</v>
      </c>
      <c r="I1629" s="13" t="s">
        <v>54</v>
      </c>
      <c r="J1629" s="13"/>
      <c r="K1629" s="13" t="s">
        <v>27</v>
      </c>
      <c r="L1629" s="12">
        <f t="shared" ca="1" si="220"/>
        <v>0.72809369940228197</v>
      </c>
      <c r="M1629" s="101">
        <f t="shared" ca="1" si="221"/>
        <v>3.8348695147518194E-2</v>
      </c>
      <c r="N1629" s="101">
        <f t="shared" ca="1" si="228"/>
        <v>89.422420756613448</v>
      </c>
      <c r="O1629" s="101">
        <f t="shared" ca="1" si="222"/>
        <v>7.8561310165506215E-2</v>
      </c>
      <c r="Q1629" s="12">
        <f t="shared" ca="1" si="223"/>
        <v>0</v>
      </c>
      <c r="R1629" s="101">
        <f t="shared" ca="1" si="224"/>
        <v>0</v>
      </c>
      <c r="S1629" s="13"/>
      <c r="T1629" s="101">
        <f t="shared" ca="1" si="225"/>
        <v>3.8348695147518194E-2</v>
      </c>
      <c r="U1629" s="101">
        <f t="shared" si="226"/>
        <v>0</v>
      </c>
      <c r="V1629" s="101">
        <f t="shared" ca="1" si="227"/>
        <v>-202.58264714018208</v>
      </c>
    </row>
    <row r="1630" spans="2:22" x14ac:dyDescent="0.3">
      <c r="B1630" s="13">
        <v>2023</v>
      </c>
      <c r="C1630" s="13">
        <v>3</v>
      </c>
      <c r="D1630" s="13">
        <v>7</v>
      </c>
      <c r="E1630" s="83" t="s">
        <v>165</v>
      </c>
      <c r="F1630" s="13">
        <v>6</v>
      </c>
      <c r="G1630" s="13">
        <v>7</v>
      </c>
      <c r="H1630" s="13" t="s">
        <v>69</v>
      </c>
      <c r="I1630" s="13" t="s">
        <v>54</v>
      </c>
      <c r="J1630" s="13"/>
      <c r="K1630" s="13" t="s">
        <v>27</v>
      </c>
      <c r="L1630" s="12">
        <f t="shared" ca="1" si="220"/>
        <v>0.74052637549921618</v>
      </c>
      <c r="M1630" s="101">
        <f t="shared" ca="1" si="221"/>
        <v>3.9003524197543715E-2</v>
      </c>
      <c r="N1630" s="101">
        <f t="shared" ca="1" si="228"/>
        <v>89.422420756613448</v>
      </c>
      <c r="O1630" s="101">
        <f t="shared" ca="1" si="222"/>
        <v>7.9902795916365427E-2</v>
      </c>
      <c r="Q1630" s="12">
        <f t="shared" ca="1" si="223"/>
        <v>5.6000000000000005</v>
      </c>
      <c r="R1630" s="101">
        <f t="shared" ca="1" si="224"/>
        <v>0.41135444231399143</v>
      </c>
      <c r="S1630" s="13"/>
      <c r="T1630" s="101">
        <f t="shared" ca="1" si="225"/>
        <v>0</v>
      </c>
      <c r="U1630" s="101">
        <f t="shared" si="226"/>
        <v>0</v>
      </c>
      <c r="V1630" s="101">
        <f t="shared" ca="1" si="227"/>
        <v>-203.40535602481003</v>
      </c>
    </row>
    <row r="1631" spans="2:22" x14ac:dyDescent="0.3">
      <c r="B1631" s="13">
        <v>2023</v>
      </c>
      <c r="C1631" s="13">
        <v>3</v>
      </c>
      <c r="D1631" s="13">
        <v>7</v>
      </c>
      <c r="E1631" s="83" t="s">
        <v>165</v>
      </c>
      <c r="F1631" s="13">
        <v>6</v>
      </c>
      <c r="G1631" s="13">
        <v>8</v>
      </c>
      <c r="H1631" s="13" t="s">
        <v>69</v>
      </c>
      <c r="I1631" s="13" t="s">
        <v>54</v>
      </c>
      <c r="J1631" s="13"/>
      <c r="K1631" s="13" t="s">
        <v>27</v>
      </c>
      <c r="L1631" s="12">
        <f t="shared" ca="1" si="220"/>
        <v>0.84042823340299377</v>
      </c>
      <c r="M1631" s="101">
        <f t="shared" ca="1" si="221"/>
        <v>4.4265355053335682E-2</v>
      </c>
      <c r="N1631" s="101">
        <f t="shared" ca="1" si="228"/>
        <v>89.422420756613448</v>
      </c>
      <c r="O1631" s="101">
        <f t="shared" ca="1" si="222"/>
        <v>9.068220638418302E-2</v>
      </c>
      <c r="Q1631" s="12">
        <f t="shared" ca="1" si="223"/>
        <v>5.6000000000000005</v>
      </c>
      <c r="R1631" s="101">
        <f t="shared" ca="1" si="224"/>
        <v>0.40289775004243661</v>
      </c>
      <c r="S1631" s="13"/>
      <c r="T1631" s="101">
        <f t="shared" ca="1" si="225"/>
        <v>0</v>
      </c>
      <c r="U1631" s="101">
        <f t="shared" si="226"/>
        <v>0</v>
      </c>
      <c r="V1631" s="101">
        <f t="shared" ca="1" si="227"/>
        <v>-204.21115152489489</v>
      </c>
    </row>
    <row r="1632" spans="2:22" x14ac:dyDescent="0.3">
      <c r="B1632" s="13">
        <v>2023</v>
      </c>
      <c r="C1632" s="13">
        <v>3</v>
      </c>
      <c r="D1632" s="13">
        <v>7</v>
      </c>
      <c r="E1632" s="83" t="s">
        <v>165</v>
      </c>
      <c r="F1632" s="13">
        <v>6</v>
      </c>
      <c r="G1632" s="13">
        <v>9</v>
      </c>
      <c r="H1632" s="13" t="s">
        <v>69</v>
      </c>
      <c r="I1632" s="13" t="s">
        <v>54</v>
      </c>
      <c r="J1632" s="13"/>
      <c r="K1632" s="13" t="s">
        <v>27</v>
      </c>
      <c r="L1632" s="12">
        <f t="shared" ca="1" si="220"/>
        <v>0.81871642495723629</v>
      </c>
      <c r="M1632" s="101">
        <f t="shared" ca="1" si="221"/>
        <v>4.3121794102497633E-2</v>
      </c>
      <c r="N1632" s="101">
        <f t="shared" ca="1" si="228"/>
        <v>89.422420756613448</v>
      </c>
      <c r="O1632" s="101">
        <f t="shared" ca="1" si="222"/>
        <v>8.8339502252885796E-2</v>
      </c>
      <c r="Q1632" s="12">
        <f t="shared" ca="1" si="223"/>
        <v>5.6000000000000005</v>
      </c>
      <c r="R1632" s="101">
        <f t="shared" ca="1" si="224"/>
        <v>0.40473565462736999</v>
      </c>
      <c r="S1632" s="13"/>
      <c r="T1632" s="101">
        <f t="shared" ca="1" si="225"/>
        <v>0</v>
      </c>
      <c r="U1632" s="101">
        <f t="shared" si="226"/>
        <v>0</v>
      </c>
      <c r="V1632" s="101">
        <f t="shared" ca="1" si="227"/>
        <v>-205.02062283414961</v>
      </c>
    </row>
    <row r="1633" spans="2:22" x14ac:dyDescent="0.3">
      <c r="B1633" s="13">
        <v>2023</v>
      </c>
      <c r="C1633" s="13">
        <v>3</v>
      </c>
      <c r="D1633" s="13">
        <v>7</v>
      </c>
      <c r="E1633" s="83" t="s">
        <v>165</v>
      </c>
      <c r="F1633" s="13">
        <v>6</v>
      </c>
      <c r="G1633" s="13">
        <v>10</v>
      </c>
      <c r="H1633" s="13" t="s">
        <v>70</v>
      </c>
      <c r="I1633" s="13" t="s">
        <v>54</v>
      </c>
      <c r="J1633" s="13"/>
      <c r="K1633" s="13" t="s">
        <v>27</v>
      </c>
      <c r="L1633" s="12">
        <f t="shared" ca="1" si="220"/>
        <v>1.0916931169041291</v>
      </c>
      <c r="M1633" s="101">
        <f t="shared" ca="1" si="221"/>
        <v>3.4563004081184727E-2</v>
      </c>
      <c r="N1633" s="101">
        <f t="shared" ca="1" si="228"/>
        <v>89.422420756613448</v>
      </c>
      <c r="O1633" s="101">
        <f t="shared" ca="1" si="222"/>
        <v>3.4563004081184727E-2</v>
      </c>
      <c r="Q1633" s="12">
        <f t="shared" ca="1" si="223"/>
        <v>5.6000000000000005</v>
      </c>
      <c r="R1633" s="101">
        <f t="shared" ca="1" si="224"/>
        <v>0.38162817765406554</v>
      </c>
      <c r="S1633" s="13"/>
      <c r="T1633" s="101">
        <f t="shared" ca="1" si="225"/>
        <v>0</v>
      </c>
      <c r="U1633" s="101">
        <f t="shared" si="226"/>
        <v>0</v>
      </c>
      <c r="V1633" s="101">
        <f t="shared" ca="1" si="227"/>
        <v>-205.78387918945776</v>
      </c>
    </row>
    <row r="1634" spans="2:22" x14ac:dyDescent="0.3">
      <c r="B1634" s="13">
        <v>2023</v>
      </c>
      <c r="C1634" s="13">
        <v>3</v>
      </c>
      <c r="D1634" s="13">
        <v>7</v>
      </c>
      <c r="E1634" s="83" t="s">
        <v>165</v>
      </c>
      <c r="F1634" s="13">
        <v>6</v>
      </c>
      <c r="G1634" s="13">
        <v>11</v>
      </c>
      <c r="H1634" s="13" t="s">
        <v>70</v>
      </c>
      <c r="I1634" s="13" t="s">
        <v>54</v>
      </c>
      <c r="J1634" s="13"/>
      <c r="K1634" s="13" t="s">
        <v>27</v>
      </c>
      <c r="L1634" s="12">
        <f t="shared" ca="1" si="220"/>
        <v>1.1475755153232428</v>
      </c>
      <c r="M1634" s="101">
        <f t="shared" ca="1" si="221"/>
        <v>3.6332240815133865E-2</v>
      </c>
      <c r="N1634" s="101">
        <f t="shared" ca="1" si="228"/>
        <v>89.422420756613448</v>
      </c>
      <c r="O1634" s="101">
        <f t="shared" ca="1" si="222"/>
        <v>3.6332240815133865E-2</v>
      </c>
      <c r="Q1634" s="12">
        <f t="shared" ca="1" si="223"/>
        <v>5.6000000000000005</v>
      </c>
      <c r="R1634" s="101">
        <f t="shared" ca="1" si="224"/>
        <v>0.37689773262788756</v>
      </c>
      <c r="S1634" s="13"/>
      <c r="T1634" s="101">
        <f t="shared" ca="1" si="225"/>
        <v>0</v>
      </c>
      <c r="U1634" s="101">
        <f t="shared" si="226"/>
        <v>0</v>
      </c>
      <c r="V1634" s="101">
        <f t="shared" ca="1" si="227"/>
        <v>-206.53767465471356</v>
      </c>
    </row>
    <row r="1635" spans="2:22" x14ac:dyDescent="0.3">
      <c r="B1635" s="13">
        <v>2023</v>
      </c>
      <c r="C1635" s="13">
        <v>3</v>
      </c>
      <c r="D1635" s="13">
        <v>7</v>
      </c>
      <c r="E1635" s="83" t="s">
        <v>165</v>
      </c>
      <c r="F1635" s="13">
        <v>6</v>
      </c>
      <c r="G1635" s="13">
        <v>12</v>
      </c>
      <c r="H1635" s="13" t="s">
        <v>70</v>
      </c>
      <c r="I1635" s="13" t="s">
        <v>54</v>
      </c>
      <c r="J1635" s="13"/>
      <c r="K1635" s="13" t="s">
        <v>27</v>
      </c>
      <c r="L1635" s="12">
        <f t="shared" ca="1" si="220"/>
        <v>1.0472363266227693</v>
      </c>
      <c r="M1635" s="101">
        <f t="shared" ca="1" si="221"/>
        <v>3.315550210087688E-2</v>
      </c>
      <c r="N1635" s="101">
        <f t="shared" ca="1" si="228"/>
        <v>89.422420756613448</v>
      </c>
      <c r="O1635" s="101">
        <f t="shared" ca="1" si="222"/>
        <v>3.315550210087688E-2</v>
      </c>
      <c r="Q1635" s="12">
        <f t="shared" ca="1" si="223"/>
        <v>0</v>
      </c>
      <c r="R1635" s="101">
        <f t="shared" ca="1" si="224"/>
        <v>0</v>
      </c>
      <c r="S1635" s="13"/>
      <c r="T1635" s="101">
        <f t="shared" ca="1" si="225"/>
        <v>3.315550210087688E-2</v>
      </c>
      <c r="U1635" s="101">
        <f t="shared" si="226"/>
        <v>0</v>
      </c>
      <c r="V1635" s="101">
        <f t="shared" ca="1" si="227"/>
        <v>-206.50451915261269</v>
      </c>
    </row>
    <row r="1636" spans="2:22" x14ac:dyDescent="0.3">
      <c r="B1636" s="13">
        <v>2023</v>
      </c>
      <c r="C1636" s="13">
        <v>3</v>
      </c>
      <c r="D1636" s="13">
        <v>7</v>
      </c>
      <c r="E1636" s="83" t="s">
        <v>165</v>
      </c>
      <c r="F1636" s="13">
        <v>6</v>
      </c>
      <c r="G1636" s="13">
        <v>13</v>
      </c>
      <c r="H1636" s="13" t="s">
        <v>70</v>
      </c>
      <c r="I1636" s="13" t="s">
        <v>54</v>
      </c>
      <c r="J1636" s="13"/>
      <c r="K1636" s="13" t="s">
        <v>27</v>
      </c>
      <c r="L1636" s="12">
        <f t="shared" ca="1" si="220"/>
        <v>0.51110590294899949</v>
      </c>
      <c r="M1636" s="101">
        <f t="shared" ca="1" si="221"/>
        <v>1.6181612887365325E-2</v>
      </c>
      <c r="N1636" s="101">
        <f t="shared" ca="1" si="228"/>
        <v>89.422420756613448</v>
      </c>
      <c r="O1636" s="101">
        <f t="shared" ca="1" si="222"/>
        <v>1.6181612887365325E-2</v>
      </c>
      <c r="Q1636" s="12">
        <f t="shared" ca="1" si="223"/>
        <v>5.6000000000000005</v>
      </c>
      <c r="R1636" s="101">
        <f t="shared" ca="1" si="224"/>
        <v>0.43077488531536723</v>
      </c>
      <c r="S1636" s="13"/>
      <c r="T1636" s="101">
        <f t="shared" ca="1" si="225"/>
        <v>0</v>
      </c>
      <c r="U1636" s="101">
        <f t="shared" si="226"/>
        <v>0</v>
      </c>
      <c r="V1636" s="101">
        <f t="shared" ca="1" si="227"/>
        <v>-207.36606892324343</v>
      </c>
    </row>
    <row r="1637" spans="2:22" x14ac:dyDescent="0.3">
      <c r="B1637" s="13">
        <v>2023</v>
      </c>
      <c r="C1637" s="13">
        <v>3</v>
      </c>
      <c r="D1637" s="13">
        <v>7</v>
      </c>
      <c r="E1637" s="83" t="s">
        <v>165</v>
      </c>
      <c r="F1637" s="13">
        <v>6</v>
      </c>
      <c r="G1637" s="13">
        <v>14</v>
      </c>
      <c r="H1637" s="13" t="s">
        <v>70</v>
      </c>
      <c r="I1637" s="13" t="s">
        <v>54</v>
      </c>
      <c r="J1637" s="13"/>
      <c r="K1637" s="13" t="s">
        <v>27</v>
      </c>
      <c r="L1637" s="12">
        <f t="shared" ca="1" si="220"/>
        <v>0.886154559299133</v>
      </c>
      <c r="M1637" s="101">
        <f t="shared" ca="1" si="221"/>
        <v>2.8055653347410552E-2</v>
      </c>
      <c r="N1637" s="101">
        <f t="shared" ca="1" si="228"/>
        <v>89.422420756613448</v>
      </c>
      <c r="O1637" s="101">
        <f t="shared" ca="1" si="222"/>
        <v>2.8055653347410552E-2</v>
      </c>
      <c r="Q1637" s="12">
        <f t="shared" ca="1" si="223"/>
        <v>5.6000000000000005</v>
      </c>
      <c r="R1637" s="101">
        <f t="shared" ca="1" si="224"/>
        <v>0.39902701655532846</v>
      </c>
      <c r="S1637" s="13"/>
      <c r="T1637" s="101">
        <f t="shared" ca="1" si="225"/>
        <v>0</v>
      </c>
      <c r="U1637" s="101">
        <f t="shared" si="226"/>
        <v>0</v>
      </c>
      <c r="V1637" s="101">
        <f t="shared" ca="1" si="227"/>
        <v>-208.16412295635408</v>
      </c>
    </row>
    <row r="1638" spans="2:22" x14ac:dyDescent="0.3">
      <c r="B1638" s="13">
        <v>2023</v>
      </c>
      <c r="C1638" s="13">
        <v>3</v>
      </c>
      <c r="D1638" s="13">
        <v>7</v>
      </c>
      <c r="E1638" s="83" t="s">
        <v>165</v>
      </c>
      <c r="F1638" s="13">
        <v>6</v>
      </c>
      <c r="G1638" s="13">
        <v>15</v>
      </c>
      <c r="H1638" s="13" t="s">
        <v>70</v>
      </c>
      <c r="I1638" s="13" t="s">
        <v>54</v>
      </c>
      <c r="J1638" s="13"/>
      <c r="K1638" s="13" t="s">
        <v>27</v>
      </c>
      <c r="L1638" s="12">
        <f t="shared" ca="1" si="220"/>
        <v>0.78782228139967136</v>
      </c>
      <c r="M1638" s="101">
        <f t="shared" ca="1" si="221"/>
        <v>2.4942453429113595E-2</v>
      </c>
      <c r="N1638" s="101">
        <f t="shared" ca="1" si="228"/>
        <v>89.422420756613448</v>
      </c>
      <c r="O1638" s="101">
        <f t="shared" ca="1" si="222"/>
        <v>2.4942453429113595E-2</v>
      </c>
      <c r="Q1638" s="12">
        <f t="shared" ca="1" si="223"/>
        <v>5.6000000000000005</v>
      </c>
      <c r="R1638" s="101">
        <f t="shared" ca="1" si="224"/>
        <v>0.40735084387951792</v>
      </c>
      <c r="S1638" s="13"/>
      <c r="T1638" s="101">
        <f t="shared" ca="1" si="225"/>
        <v>0</v>
      </c>
      <c r="U1638" s="101">
        <f t="shared" si="226"/>
        <v>0</v>
      </c>
      <c r="V1638" s="101">
        <f t="shared" ca="1" si="227"/>
        <v>-208.97882464411313</v>
      </c>
    </row>
    <row r="1639" spans="2:22" x14ac:dyDescent="0.3">
      <c r="B1639" s="13">
        <v>2023</v>
      </c>
      <c r="C1639" s="13">
        <v>3</v>
      </c>
      <c r="D1639" s="13">
        <v>7</v>
      </c>
      <c r="E1639" s="83" t="s">
        <v>165</v>
      </c>
      <c r="F1639" s="13">
        <v>6</v>
      </c>
      <c r="G1639" s="13">
        <v>16</v>
      </c>
      <c r="H1639" s="13" t="s">
        <v>71</v>
      </c>
      <c r="I1639" s="13" t="s">
        <v>54</v>
      </c>
      <c r="J1639" s="13"/>
      <c r="K1639" s="13" t="s">
        <v>27</v>
      </c>
      <c r="L1639" s="12">
        <f t="shared" ca="1" si="220"/>
        <v>1.2163208013976712</v>
      </c>
      <c r="M1639" s="101">
        <f t="shared" ca="1" si="221"/>
        <v>0.10595370500975114</v>
      </c>
      <c r="N1639" s="101">
        <f t="shared" ca="1" si="228"/>
        <v>89.662542754822709</v>
      </c>
      <c r="O1639" s="101">
        <f t="shared" ca="1" si="222"/>
        <v>0.34282001787393362</v>
      </c>
      <c r="Q1639" s="12">
        <f t="shared" ca="1" si="223"/>
        <v>4.2390936780685466</v>
      </c>
      <c r="R1639" s="101">
        <f t="shared" ca="1" si="224"/>
        <v>0.2558777240101896</v>
      </c>
      <c r="S1639" s="13"/>
      <c r="T1639" s="101">
        <f t="shared" ca="1" si="225"/>
        <v>0</v>
      </c>
      <c r="U1639" s="101">
        <f t="shared" ca="1" si="226"/>
        <v>0.24012199820925692</v>
      </c>
      <c r="V1639" s="101">
        <f t="shared" ca="1" si="227"/>
        <v>-209.25045809392427</v>
      </c>
    </row>
    <row r="1640" spans="2:22" x14ac:dyDescent="0.3">
      <c r="B1640" s="13">
        <v>2023</v>
      </c>
      <c r="C1640" s="13">
        <v>3</v>
      </c>
      <c r="D1640" s="13">
        <v>7</v>
      </c>
      <c r="E1640" s="83" t="s">
        <v>165</v>
      </c>
      <c r="F1640" s="13">
        <v>6</v>
      </c>
      <c r="G1640" s="13">
        <v>17</v>
      </c>
      <c r="H1640" s="13" t="s">
        <v>71</v>
      </c>
      <c r="I1640" s="13" t="s">
        <v>54</v>
      </c>
      <c r="J1640" s="13"/>
      <c r="K1640" s="13" t="s">
        <v>27</v>
      </c>
      <c r="L1640" s="12">
        <f t="shared" ca="1" si="220"/>
        <v>0.85582575285893159</v>
      </c>
      <c r="M1640" s="101">
        <f t="shared" ca="1" si="221"/>
        <v>7.4550981331541533E-2</v>
      </c>
      <c r="N1640" s="101">
        <f t="shared" ca="1" si="228"/>
        <v>89.831497022199613</v>
      </c>
      <c r="O1640" s="101">
        <f t="shared" ca="1" si="222"/>
        <v>0.24121448844328985</v>
      </c>
      <c r="Q1640" s="12">
        <f t="shared" ca="1" si="223"/>
        <v>5.6000000000000005</v>
      </c>
      <c r="R1640" s="101">
        <f t="shared" ca="1" si="224"/>
        <v>0.40159435002049149</v>
      </c>
      <c r="S1640" s="13"/>
      <c r="T1640" s="101">
        <f t="shared" ca="1" si="225"/>
        <v>0</v>
      </c>
      <c r="U1640" s="101">
        <f t="shared" ca="1" si="226"/>
        <v>0.16895426737690075</v>
      </c>
      <c r="V1640" s="101">
        <f t="shared" ca="1" si="227"/>
        <v>-209.88469252658837</v>
      </c>
    </row>
    <row r="1641" spans="2:22" x14ac:dyDescent="0.3">
      <c r="B1641" s="13">
        <v>2023</v>
      </c>
      <c r="C1641" s="13">
        <v>3</v>
      </c>
      <c r="D1641" s="13">
        <v>7</v>
      </c>
      <c r="E1641" s="83" t="s">
        <v>165</v>
      </c>
      <c r="F1641" s="13">
        <v>6</v>
      </c>
      <c r="G1641" s="13">
        <v>18</v>
      </c>
      <c r="H1641" s="13" t="s">
        <v>71</v>
      </c>
      <c r="I1641" s="13" t="s">
        <v>54</v>
      </c>
      <c r="J1641" s="13"/>
      <c r="K1641" s="13" t="s">
        <v>27</v>
      </c>
      <c r="L1641" s="12">
        <f t="shared" ca="1" si="220"/>
        <v>1.3137366235752372</v>
      </c>
      <c r="M1641" s="101">
        <f t="shared" ca="1" si="221"/>
        <v>0.11443959727963893</v>
      </c>
      <c r="N1641" s="101">
        <f t="shared" ca="1" si="228"/>
        <v>90.090850527303758</v>
      </c>
      <c r="O1641" s="101">
        <f t="shared" ca="1" si="222"/>
        <v>0.37027666735468062</v>
      </c>
      <c r="Q1641" s="12">
        <f t="shared" ca="1" si="223"/>
        <v>0</v>
      </c>
      <c r="R1641" s="101">
        <f t="shared" ca="1" si="224"/>
        <v>0</v>
      </c>
      <c r="S1641" s="13"/>
      <c r="T1641" s="101">
        <f t="shared" ca="1" si="225"/>
        <v>0.11443959727963893</v>
      </c>
      <c r="U1641" s="101">
        <f t="shared" ca="1" si="226"/>
        <v>0.25935350510414479</v>
      </c>
      <c r="V1641" s="101">
        <f t="shared" ca="1" si="227"/>
        <v>-209.51089942420458</v>
      </c>
    </row>
    <row r="1642" spans="2:22" x14ac:dyDescent="0.3">
      <c r="B1642" s="13">
        <v>2023</v>
      </c>
      <c r="C1642" s="13">
        <v>3</v>
      </c>
      <c r="D1642" s="13">
        <v>7</v>
      </c>
      <c r="E1642" s="83" t="s">
        <v>165</v>
      </c>
      <c r="F1642" s="13">
        <v>6</v>
      </c>
      <c r="G1642" s="13">
        <v>19</v>
      </c>
      <c r="H1642" s="13" t="s">
        <v>71</v>
      </c>
      <c r="I1642" s="13" t="s">
        <v>54</v>
      </c>
      <c r="J1642" s="13"/>
      <c r="K1642" s="13" t="s">
        <v>27</v>
      </c>
      <c r="L1642" s="12">
        <f t="shared" ca="1" si="220"/>
        <v>1.5457139419240131</v>
      </c>
      <c r="M1642" s="101">
        <f t="shared" ca="1" si="221"/>
        <v>0.13464714148100079</v>
      </c>
      <c r="N1642" s="101">
        <f t="shared" ca="1" si="228"/>
        <v>90.396000221338596</v>
      </c>
      <c r="O1642" s="101">
        <f t="shared" ca="1" si="222"/>
        <v>0.43565947453128306</v>
      </c>
      <c r="Q1642" s="12">
        <f t="shared" ca="1" si="223"/>
        <v>0</v>
      </c>
      <c r="R1642" s="101">
        <f t="shared" ca="1" si="224"/>
        <v>0</v>
      </c>
      <c r="S1642" s="13"/>
      <c r="T1642" s="101">
        <f t="shared" ca="1" si="225"/>
        <v>0.13464714148100079</v>
      </c>
      <c r="U1642" s="101">
        <f t="shared" ca="1" si="226"/>
        <v>0.30514969403483228</v>
      </c>
      <c r="V1642" s="101">
        <f t="shared" ca="1" si="227"/>
        <v>-209.07110258868875</v>
      </c>
    </row>
    <row r="1643" spans="2:22" x14ac:dyDescent="0.3">
      <c r="B1643" s="13">
        <v>2023</v>
      </c>
      <c r="C1643" s="13">
        <v>3</v>
      </c>
      <c r="D1643" s="13">
        <v>7</v>
      </c>
      <c r="E1643" s="83" t="s">
        <v>165</v>
      </c>
      <c r="F1643" s="13">
        <v>6</v>
      </c>
      <c r="G1643" s="13">
        <v>20</v>
      </c>
      <c r="H1643" s="13" t="s">
        <v>69</v>
      </c>
      <c r="I1643" s="13" t="s">
        <v>54</v>
      </c>
      <c r="J1643" s="13"/>
      <c r="K1643" s="13" t="s">
        <v>27</v>
      </c>
      <c r="L1643" s="12">
        <f t="shared" ca="1" si="220"/>
        <v>1.2692658865424502</v>
      </c>
      <c r="M1643" s="101">
        <f t="shared" ca="1" si="221"/>
        <v>6.6852234244190858E-2</v>
      </c>
      <c r="N1643" s="101">
        <f t="shared" ca="1" si="228"/>
        <v>90.396000221338596</v>
      </c>
      <c r="O1643" s="101">
        <f t="shared" ca="1" si="222"/>
        <v>0.13695378915793038</v>
      </c>
      <c r="Q1643" s="12">
        <f t="shared" ca="1" si="223"/>
        <v>0</v>
      </c>
      <c r="R1643" s="101">
        <f t="shared" ca="1" si="224"/>
        <v>0</v>
      </c>
      <c r="S1643" s="13"/>
      <c r="T1643" s="101">
        <f t="shared" ca="1" si="225"/>
        <v>6.6852234244190858E-2</v>
      </c>
      <c r="U1643" s="101">
        <f t="shared" si="226"/>
        <v>0</v>
      </c>
      <c r="V1643" s="101">
        <f t="shared" ca="1" si="227"/>
        <v>-209.00425035444457</v>
      </c>
    </row>
    <row r="1644" spans="2:22" x14ac:dyDescent="0.3">
      <c r="B1644" s="13">
        <v>2023</v>
      </c>
      <c r="C1644" s="13">
        <v>3</v>
      </c>
      <c r="D1644" s="13">
        <v>7</v>
      </c>
      <c r="E1644" s="83" t="s">
        <v>165</v>
      </c>
      <c r="F1644" s="13">
        <v>6</v>
      </c>
      <c r="G1644" s="13">
        <v>21</v>
      </c>
      <c r="H1644" s="13" t="s">
        <v>69</v>
      </c>
      <c r="I1644" s="13" t="s">
        <v>54</v>
      </c>
      <c r="J1644" s="13"/>
      <c r="K1644" s="13" t="s">
        <v>27</v>
      </c>
      <c r="L1644" s="12">
        <f t="shared" ca="1" si="220"/>
        <v>0.86150745106559112</v>
      </c>
      <c r="M1644" s="101">
        <f t="shared" ca="1" si="221"/>
        <v>4.5375597447624684E-2</v>
      </c>
      <c r="N1644" s="101">
        <f t="shared" ca="1" si="228"/>
        <v>90.396000221338596</v>
      </c>
      <c r="O1644" s="101">
        <f t="shared" ca="1" si="222"/>
        <v>9.2956653969977279E-2</v>
      </c>
      <c r="Q1644" s="12">
        <f t="shared" ca="1" si="223"/>
        <v>0</v>
      </c>
      <c r="R1644" s="101">
        <f t="shared" ca="1" si="224"/>
        <v>0</v>
      </c>
      <c r="S1644" s="13"/>
      <c r="T1644" s="101">
        <f t="shared" ca="1" si="225"/>
        <v>4.5375597447624684E-2</v>
      </c>
      <c r="U1644" s="101">
        <f t="shared" si="226"/>
        <v>0</v>
      </c>
      <c r="V1644" s="101">
        <f t="shared" ca="1" si="227"/>
        <v>-208.95887475699695</v>
      </c>
    </row>
    <row r="1645" spans="2:22" x14ac:dyDescent="0.3">
      <c r="B1645" s="13">
        <v>2023</v>
      </c>
      <c r="C1645" s="13">
        <v>3</v>
      </c>
      <c r="D1645" s="13">
        <v>7</v>
      </c>
      <c r="E1645" s="83" t="s">
        <v>165</v>
      </c>
      <c r="F1645" s="13">
        <v>6</v>
      </c>
      <c r="G1645" s="13">
        <v>22</v>
      </c>
      <c r="H1645" s="13" t="s">
        <v>69</v>
      </c>
      <c r="I1645" s="13" t="s">
        <v>54</v>
      </c>
      <c r="J1645" s="13"/>
      <c r="K1645" s="13" t="s">
        <v>27</v>
      </c>
      <c r="L1645" s="12">
        <f t="shared" ca="1" si="220"/>
        <v>1.2371331478834984</v>
      </c>
      <c r="M1645" s="101">
        <f t="shared" ca="1" si="221"/>
        <v>6.5159802899023858E-2</v>
      </c>
      <c r="N1645" s="101">
        <f t="shared" ca="1" si="228"/>
        <v>90.396000221338596</v>
      </c>
      <c r="O1645" s="101">
        <f t="shared" ca="1" si="222"/>
        <v>0.13348666665662948</v>
      </c>
      <c r="Q1645" s="12">
        <f t="shared" ca="1" si="223"/>
        <v>0</v>
      </c>
      <c r="R1645" s="101">
        <f t="shared" ca="1" si="224"/>
        <v>0</v>
      </c>
      <c r="S1645" s="13"/>
      <c r="T1645" s="101">
        <f t="shared" ca="1" si="225"/>
        <v>6.5159802899023858E-2</v>
      </c>
      <c r="U1645" s="101">
        <f t="shared" si="226"/>
        <v>0</v>
      </c>
      <c r="V1645" s="101">
        <f t="shared" ca="1" si="227"/>
        <v>-208.89371495409793</v>
      </c>
    </row>
    <row r="1646" spans="2:22" x14ac:dyDescent="0.3">
      <c r="B1646" s="13">
        <v>2023</v>
      </c>
      <c r="C1646" s="13">
        <v>3</v>
      </c>
      <c r="D1646" s="13">
        <v>7</v>
      </c>
      <c r="E1646" s="83" t="s">
        <v>165</v>
      </c>
      <c r="F1646" s="13">
        <v>6</v>
      </c>
      <c r="G1646" s="13">
        <v>23</v>
      </c>
      <c r="H1646" s="13" t="s">
        <v>69</v>
      </c>
      <c r="I1646" s="13" t="s">
        <v>54</v>
      </c>
      <c r="J1646" s="13"/>
      <c r="K1646" s="13" t="s">
        <v>27</v>
      </c>
      <c r="L1646" s="12">
        <f t="shared" ca="1" si="220"/>
        <v>0.81928369515530564</v>
      </c>
      <c r="M1646" s="101">
        <f t="shared" ca="1" si="221"/>
        <v>4.315167222382995E-2</v>
      </c>
      <c r="N1646" s="101">
        <f t="shared" ca="1" si="228"/>
        <v>90.396000221338596</v>
      </c>
      <c r="O1646" s="101">
        <f t="shared" ca="1" si="222"/>
        <v>8.8400710707257468E-2</v>
      </c>
      <c r="Q1646" s="12">
        <f t="shared" ca="1" si="223"/>
        <v>0</v>
      </c>
      <c r="R1646" s="101">
        <f t="shared" ca="1" si="224"/>
        <v>0</v>
      </c>
      <c r="S1646" s="13"/>
      <c r="T1646" s="101">
        <f t="shared" ca="1" si="225"/>
        <v>4.315167222382995E-2</v>
      </c>
      <c r="U1646" s="101">
        <f t="shared" si="226"/>
        <v>0</v>
      </c>
      <c r="V1646" s="101">
        <f t="shared" ca="1" si="227"/>
        <v>-208.85056328187409</v>
      </c>
    </row>
    <row r="1647" spans="2:22" x14ac:dyDescent="0.3">
      <c r="B1647" s="13">
        <v>2023</v>
      </c>
      <c r="C1647" s="13">
        <v>3</v>
      </c>
      <c r="D1647" s="13">
        <v>8</v>
      </c>
      <c r="E1647" s="83" t="s">
        <v>166</v>
      </c>
      <c r="F1647" s="13">
        <v>7</v>
      </c>
      <c r="G1647" s="13">
        <v>0</v>
      </c>
      <c r="H1647" s="13" t="s">
        <v>69</v>
      </c>
      <c r="I1647" s="13" t="s">
        <v>54</v>
      </c>
      <c r="J1647" s="13"/>
      <c r="K1647" s="13" t="s">
        <v>27</v>
      </c>
      <c r="L1647" s="12">
        <f t="shared" ca="1" si="220"/>
        <v>1.0828852859424696</v>
      </c>
      <c r="M1647" s="101">
        <f t="shared" ca="1" si="221"/>
        <v>5.7035568010589871E-2</v>
      </c>
      <c r="N1647" s="101">
        <f t="shared" ca="1" si="228"/>
        <v>90.396000221338596</v>
      </c>
      <c r="O1647" s="101">
        <f t="shared" ca="1" si="222"/>
        <v>0.11684332235319246</v>
      </c>
      <c r="Q1647" s="12">
        <f t="shared" ca="1" si="223"/>
        <v>0</v>
      </c>
      <c r="R1647" s="101">
        <f t="shared" ca="1" si="224"/>
        <v>0</v>
      </c>
      <c r="S1647" s="13"/>
      <c r="T1647" s="101">
        <f t="shared" ca="1" si="225"/>
        <v>5.7035568010589871E-2</v>
      </c>
      <c r="U1647" s="101">
        <f t="shared" si="226"/>
        <v>0</v>
      </c>
      <c r="V1647" s="101">
        <f t="shared" ca="1" si="227"/>
        <v>-208.79352771386351</v>
      </c>
    </row>
    <row r="1648" spans="2:22" x14ac:dyDescent="0.3">
      <c r="B1648" s="13">
        <v>2023</v>
      </c>
      <c r="C1648" s="13">
        <v>3</v>
      </c>
      <c r="D1648" s="13">
        <v>8</v>
      </c>
      <c r="E1648" s="83" t="s">
        <v>166</v>
      </c>
      <c r="F1648" s="13">
        <v>7</v>
      </c>
      <c r="G1648" s="13">
        <v>1</v>
      </c>
      <c r="H1648" s="13" t="s">
        <v>69</v>
      </c>
      <c r="I1648" s="13" t="s">
        <v>54</v>
      </c>
      <c r="J1648" s="13"/>
      <c r="K1648" s="13" t="s">
        <v>27</v>
      </c>
      <c r="L1648" s="12">
        <f t="shared" ca="1" si="220"/>
        <v>0.74973266790298021</v>
      </c>
      <c r="M1648" s="101">
        <f t="shared" ca="1" si="221"/>
        <v>3.9488419618449969E-2</v>
      </c>
      <c r="N1648" s="101">
        <f t="shared" ca="1" si="228"/>
        <v>90.396000221338596</v>
      </c>
      <c r="O1648" s="101">
        <f t="shared" ca="1" si="222"/>
        <v>8.0896154866731559E-2</v>
      </c>
      <c r="Q1648" s="12">
        <f t="shared" ca="1" si="223"/>
        <v>0</v>
      </c>
      <c r="R1648" s="101">
        <f t="shared" ca="1" si="224"/>
        <v>0</v>
      </c>
      <c r="S1648" s="13"/>
      <c r="T1648" s="101">
        <f t="shared" ca="1" si="225"/>
        <v>3.9488419618449969E-2</v>
      </c>
      <c r="U1648" s="101">
        <f t="shared" si="226"/>
        <v>0</v>
      </c>
      <c r="V1648" s="101">
        <f t="shared" ca="1" si="227"/>
        <v>-208.75403929424508</v>
      </c>
    </row>
    <row r="1649" spans="2:22" x14ac:dyDescent="0.3">
      <c r="B1649" s="13">
        <v>2023</v>
      </c>
      <c r="C1649" s="13">
        <v>3</v>
      </c>
      <c r="D1649" s="13">
        <v>8</v>
      </c>
      <c r="E1649" s="83" t="s">
        <v>166</v>
      </c>
      <c r="F1649" s="13">
        <v>7</v>
      </c>
      <c r="G1649" s="13">
        <v>2</v>
      </c>
      <c r="H1649" s="13" t="s">
        <v>69</v>
      </c>
      <c r="I1649" s="13" t="s">
        <v>54</v>
      </c>
      <c r="J1649" s="13"/>
      <c r="K1649" s="13" t="s">
        <v>27</v>
      </c>
      <c r="L1649" s="12">
        <f t="shared" ca="1" si="220"/>
        <v>0.71829042603161286</v>
      </c>
      <c r="M1649" s="101">
        <f t="shared" ca="1" si="221"/>
        <v>3.7832356739085048E-2</v>
      </c>
      <c r="N1649" s="101">
        <f t="shared" ca="1" si="228"/>
        <v>90.396000221338596</v>
      </c>
      <c r="O1649" s="101">
        <f t="shared" ca="1" si="222"/>
        <v>7.7503536968811029E-2</v>
      </c>
      <c r="Q1649" s="12">
        <f t="shared" ca="1" si="223"/>
        <v>0</v>
      </c>
      <c r="R1649" s="101">
        <f t="shared" ca="1" si="224"/>
        <v>0</v>
      </c>
      <c r="S1649" s="13"/>
      <c r="T1649" s="101">
        <f t="shared" ca="1" si="225"/>
        <v>3.7832356739085048E-2</v>
      </c>
      <c r="U1649" s="101">
        <f t="shared" si="226"/>
        <v>0</v>
      </c>
      <c r="V1649" s="101">
        <f t="shared" ca="1" si="227"/>
        <v>-208.716206937506</v>
      </c>
    </row>
    <row r="1650" spans="2:22" x14ac:dyDescent="0.3">
      <c r="B1650" s="13">
        <v>2023</v>
      </c>
      <c r="C1650" s="13">
        <v>3</v>
      </c>
      <c r="D1650" s="13">
        <v>8</v>
      </c>
      <c r="E1650" s="83" t="s">
        <v>166</v>
      </c>
      <c r="F1650" s="13">
        <v>7</v>
      </c>
      <c r="G1650" s="13">
        <v>3</v>
      </c>
      <c r="H1650" s="13" t="s">
        <v>69</v>
      </c>
      <c r="I1650" s="13" t="s">
        <v>54</v>
      </c>
      <c r="J1650" s="13"/>
      <c r="K1650" s="13" t="s">
        <v>27</v>
      </c>
      <c r="L1650" s="12">
        <f t="shared" ca="1" si="220"/>
        <v>0.65693754110946101</v>
      </c>
      <c r="M1650" s="101">
        <f t="shared" ca="1" si="221"/>
        <v>3.4600900290235312E-2</v>
      </c>
      <c r="N1650" s="101">
        <f t="shared" ca="1" si="228"/>
        <v>90.396000221338596</v>
      </c>
      <c r="O1650" s="101">
        <f t="shared" ca="1" si="222"/>
        <v>7.0883560685710834E-2</v>
      </c>
      <c r="Q1650" s="12">
        <f t="shared" ca="1" si="223"/>
        <v>0</v>
      </c>
      <c r="R1650" s="101">
        <f t="shared" ca="1" si="224"/>
        <v>0</v>
      </c>
      <c r="S1650" s="13"/>
      <c r="T1650" s="101">
        <f t="shared" ca="1" si="225"/>
        <v>3.4600900290235312E-2</v>
      </c>
      <c r="U1650" s="101">
        <f t="shared" si="226"/>
        <v>0</v>
      </c>
      <c r="V1650" s="101">
        <f t="shared" ca="1" si="227"/>
        <v>-208.68160603721577</v>
      </c>
    </row>
    <row r="1651" spans="2:22" x14ac:dyDescent="0.3">
      <c r="B1651" s="13">
        <v>2023</v>
      </c>
      <c r="C1651" s="13">
        <v>3</v>
      </c>
      <c r="D1651" s="13">
        <v>8</v>
      </c>
      <c r="E1651" s="83" t="s">
        <v>166</v>
      </c>
      <c r="F1651" s="13">
        <v>7</v>
      </c>
      <c r="G1651" s="13">
        <v>4</v>
      </c>
      <c r="H1651" s="13" t="s">
        <v>69</v>
      </c>
      <c r="I1651" s="13" t="s">
        <v>54</v>
      </c>
      <c r="J1651" s="13"/>
      <c r="K1651" s="13" t="s">
        <v>27</v>
      </c>
      <c r="L1651" s="12">
        <f t="shared" ca="1" si="220"/>
        <v>0.7095753710965198</v>
      </c>
      <c r="M1651" s="101">
        <f t="shared" ca="1" si="221"/>
        <v>3.7373334795653697E-2</v>
      </c>
      <c r="N1651" s="101">
        <f t="shared" ca="1" si="228"/>
        <v>90.396000221338596</v>
      </c>
      <c r="O1651" s="101">
        <f t="shared" ca="1" si="222"/>
        <v>7.6563182541314487E-2</v>
      </c>
      <c r="Q1651" s="12">
        <f t="shared" ca="1" si="223"/>
        <v>0</v>
      </c>
      <c r="R1651" s="101">
        <f t="shared" ca="1" si="224"/>
        <v>0</v>
      </c>
      <c r="S1651" s="13"/>
      <c r="T1651" s="101">
        <f t="shared" ca="1" si="225"/>
        <v>3.7373334795653697E-2</v>
      </c>
      <c r="U1651" s="101">
        <f t="shared" si="226"/>
        <v>0</v>
      </c>
      <c r="V1651" s="101">
        <f t="shared" ca="1" si="227"/>
        <v>-208.64423270242011</v>
      </c>
    </row>
    <row r="1652" spans="2:22" x14ac:dyDescent="0.3">
      <c r="B1652" s="13">
        <v>2023</v>
      </c>
      <c r="C1652" s="13">
        <v>3</v>
      </c>
      <c r="D1652" s="13">
        <v>8</v>
      </c>
      <c r="E1652" s="83" t="s">
        <v>166</v>
      </c>
      <c r="F1652" s="13">
        <v>7</v>
      </c>
      <c r="G1652" s="13">
        <v>5</v>
      </c>
      <c r="H1652" s="13" t="s">
        <v>69</v>
      </c>
      <c r="I1652" s="13" t="s">
        <v>54</v>
      </c>
      <c r="J1652" s="13"/>
      <c r="K1652" s="13" t="s">
        <v>27</v>
      </c>
      <c r="L1652" s="12">
        <f t="shared" ca="1" si="220"/>
        <v>0.7706131496414047</v>
      </c>
      <c r="M1652" s="101">
        <f t="shared" ca="1" si="221"/>
        <v>4.0588194591612788E-2</v>
      </c>
      <c r="N1652" s="101">
        <f t="shared" ca="1" si="228"/>
        <v>90.396000221338596</v>
      </c>
      <c r="O1652" s="101">
        <f t="shared" ca="1" si="222"/>
        <v>8.3149158846307566E-2</v>
      </c>
      <c r="Q1652" s="12">
        <f t="shared" ca="1" si="223"/>
        <v>0</v>
      </c>
      <c r="R1652" s="101">
        <f t="shared" ca="1" si="224"/>
        <v>0</v>
      </c>
      <c r="S1652" s="13"/>
      <c r="T1652" s="101">
        <f t="shared" ca="1" si="225"/>
        <v>4.0588194591612788E-2</v>
      </c>
      <c r="U1652" s="101">
        <f t="shared" si="226"/>
        <v>0</v>
      </c>
      <c r="V1652" s="101">
        <f t="shared" ca="1" si="227"/>
        <v>-208.60364450782851</v>
      </c>
    </row>
    <row r="1653" spans="2:22" x14ac:dyDescent="0.3">
      <c r="B1653" s="13">
        <v>2023</v>
      </c>
      <c r="C1653" s="13">
        <v>3</v>
      </c>
      <c r="D1653" s="13">
        <v>8</v>
      </c>
      <c r="E1653" s="83" t="s">
        <v>166</v>
      </c>
      <c r="F1653" s="13">
        <v>7</v>
      </c>
      <c r="G1653" s="13">
        <v>6</v>
      </c>
      <c r="H1653" s="13" t="s">
        <v>69</v>
      </c>
      <c r="I1653" s="13" t="s">
        <v>54</v>
      </c>
      <c r="J1653" s="13"/>
      <c r="K1653" s="13" t="s">
        <v>27</v>
      </c>
      <c r="L1653" s="12">
        <f t="shared" ca="1" si="220"/>
        <v>0.82109503593131283</v>
      </c>
      <c r="M1653" s="101">
        <f t="shared" ca="1" si="221"/>
        <v>4.3247075542502247E-2</v>
      </c>
      <c r="N1653" s="101">
        <f t="shared" ca="1" si="228"/>
        <v>90.396000221338596</v>
      </c>
      <c r="O1653" s="101">
        <f t="shared" ca="1" si="222"/>
        <v>8.8596154376988645E-2</v>
      </c>
      <c r="Q1653" s="12">
        <f t="shared" ca="1" si="223"/>
        <v>5.6000000000000005</v>
      </c>
      <c r="R1653" s="101">
        <f t="shared" ca="1" si="224"/>
        <v>0.40453430520841444</v>
      </c>
      <c r="S1653" s="13"/>
      <c r="T1653" s="101">
        <f t="shared" ca="1" si="225"/>
        <v>0</v>
      </c>
      <c r="U1653" s="101">
        <f t="shared" si="226"/>
        <v>0</v>
      </c>
      <c r="V1653" s="101">
        <f t="shared" ca="1" si="227"/>
        <v>-209.41271311824534</v>
      </c>
    </row>
    <row r="1654" spans="2:22" x14ac:dyDescent="0.3">
      <c r="B1654" s="13">
        <v>2023</v>
      </c>
      <c r="C1654" s="13">
        <v>3</v>
      </c>
      <c r="D1654" s="13">
        <v>8</v>
      </c>
      <c r="E1654" s="83" t="s">
        <v>166</v>
      </c>
      <c r="F1654" s="13">
        <v>7</v>
      </c>
      <c r="G1654" s="13">
        <v>7</v>
      </c>
      <c r="H1654" s="13" t="s">
        <v>69</v>
      </c>
      <c r="I1654" s="13" t="s">
        <v>54</v>
      </c>
      <c r="J1654" s="13"/>
      <c r="K1654" s="13" t="s">
        <v>27</v>
      </c>
      <c r="L1654" s="12">
        <f t="shared" ca="1" si="220"/>
        <v>0.71763251293046981</v>
      </c>
      <c r="M1654" s="101">
        <f t="shared" ca="1" si="221"/>
        <v>3.7797704456047847E-2</v>
      </c>
      <c r="N1654" s="101">
        <f t="shared" ca="1" si="228"/>
        <v>90.396000221338596</v>
      </c>
      <c r="O1654" s="101">
        <f t="shared" ca="1" si="222"/>
        <v>7.7432548145197691E-2</v>
      </c>
      <c r="Q1654" s="12">
        <f t="shared" ca="1" si="223"/>
        <v>5.6000000000000005</v>
      </c>
      <c r="R1654" s="101">
        <f t="shared" ca="1" si="224"/>
        <v>0.4132924077804358</v>
      </c>
      <c r="S1654" s="13"/>
      <c r="T1654" s="101">
        <f t="shared" ca="1" si="225"/>
        <v>0</v>
      </c>
      <c r="U1654" s="101">
        <f t="shared" si="226"/>
        <v>0</v>
      </c>
      <c r="V1654" s="101">
        <f t="shared" ca="1" si="227"/>
        <v>-210.2392979338062</v>
      </c>
    </row>
    <row r="1655" spans="2:22" x14ac:dyDescent="0.3">
      <c r="B1655" s="13">
        <v>2023</v>
      </c>
      <c r="C1655" s="13">
        <v>3</v>
      </c>
      <c r="D1655" s="13">
        <v>8</v>
      </c>
      <c r="E1655" s="83" t="s">
        <v>166</v>
      </c>
      <c r="F1655" s="13">
        <v>7</v>
      </c>
      <c r="G1655" s="13">
        <v>8</v>
      </c>
      <c r="H1655" s="13" t="s">
        <v>69</v>
      </c>
      <c r="I1655" s="13" t="s">
        <v>54</v>
      </c>
      <c r="J1655" s="13"/>
      <c r="K1655" s="13" t="s">
        <v>27</v>
      </c>
      <c r="L1655" s="12">
        <f t="shared" ca="1" si="220"/>
        <v>1.2744620812272967</v>
      </c>
      <c r="M1655" s="101">
        <f t="shared" ca="1" si="221"/>
        <v>6.7125917818241718E-2</v>
      </c>
      <c r="N1655" s="101">
        <f t="shared" ca="1" si="228"/>
        <v>90.396000221338596</v>
      </c>
      <c r="O1655" s="101">
        <f t="shared" ca="1" si="222"/>
        <v>0.13751445856442529</v>
      </c>
      <c r="Q1655" s="12">
        <f t="shared" ca="1" si="223"/>
        <v>5.6000000000000005</v>
      </c>
      <c r="R1655" s="101">
        <f t="shared" ca="1" si="224"/>
        <v>0.3661567848241094</v>
      </c>
      <c r="S1655" s="13"/>
      <c r="T1655" s="101">
        <f t="shared" ca="1" si="225"/>
        <v>0</v>
      </c>
      <c r="U1655" s="101">
        <f t="shared" si="226"/>
        <v>0</v>
      </c>
      <c r="V1655" s="101">
        <f t="shared" ca="1" si="227"/>
        <v>-210.97161150345443</v>
      </c>
    </row>
    <row r="1656" spans="2:22" x14ac:dyDescent="0.3">
      <c r="B1656" s="13">
        <v>2023</v>
      </c>
      <c r="C1656" s="13">
        <v>3</v>
      </c>
      <c r="D1656" s="13">
        <v>8</v>
      </c>
      <c r="E1656" s="83" t="s">
        <v>166</v>
      </c>
      <c r="F1656" s="13">
        <v>7</v>
      </c>
      <c r="G1656" s="13">
        <v>9</v>
      </c>
      <c r="H1656" s="13" t="s">
        <v>69</v>
      </c>
      <c r="I1656" s="13" t="s">
        <v>54</v>
      </c>
      <c r="J1656" s="13"/>
      <c r="K1656" s="13" t="s">
        <v>27</v>
      </c>
      <c r="L1656" s="12">
        <f t="shared" ca="1" si="220"/>
        <v>1.0827864987440898</v>
      </c>
      <c r="M1656" s="101">
        <f t="shared" ca="1" si="221"/>
        <v>5.7030364888851215E-2</v>
      </c>
      <c r="N1656" s="101">
        <f t="shared" ca="1" si="228"/>
        <v>90.396000221338596</v>
      </c>
      <c r="O1656" s="101">
        <f t="shared" ca="1" si="222"/>
        <v>0.11683266321448729</v>
      </c>
      <c r="Q1656" s="12">
        <f t="shared" ca="1" si="223"/>
        <v>5.6000000000000005</v>
      </c>
      <c r="R1656" s="101">
        <f t="shared" ca="1" si="224"/>
        <v>0.38238212288131285</v>
      </c>
      <c r="S1656" s="13"/>
      <c r="T1656" s="101">
        <f t="shared" ca="1" si="225"/>
        <v>0</v>
      </c>
      <c r="U1656" s="101">
        <f t="shared" si="226"/>
        <v>0</v>
      </c>
      <c r="V1656" s="101">
        <f t="shared" ca="1" si="227"/>
        <v>-211.73637574921707</v>
      </c>
    </row>
    <row r="1657" spans="2:22" x14ac:dyDescent="0.3">
      <c r="B1657" s="13">
        <v>2023</v>
      </c>
      <c r="C1657" s="13">
        <v>3</v>
      </c>
      <c r="D1657" s="13">
        <v>8</v>
      </c>
      <c r="E1657" s="83" t="s">
        <v>166</v>
      </c>
      <c r="F1657" s="13">
        <v>7</v>
      </c>
      <c r="G1657" s="13">
        <v>10</v>
      </c>
      <c r="H1657" s="13" t="s">
        <v>70</v>
      </c>
      <c r="I1657" s="13" t="s">
        <v>54</v>
      </c>
      <c r="J1657" s="13"/>
      <c r="K1657" s="13" t="s">
        <v>27</v>
      </c>
      <c r="L1657" s="12">
        <f t="shared" ca="1" si="220"/>
        <v>1.0580039247001609</v>
      </c>
      <c r="M1657" s="101">
        <f t="shared" ca="1" si="221"/>
        <v>3.3496404256007098E-2</v>
      </c>
      <c r="N1657" s="101">
        <f t="shared" ca="1" si="228"/>
        <v>90.396000221338596</v>
      </c>
      <c r="O1657" s="101">
        <f t="shared" ca="1" si="222"/>
        <v>3.3496404256007098E-2</v>
      </c>
      <c r="Q1657" s="12">
        <f t="shared" ca="1" si="223"/>
        <v>5.6000000000000005</v>
      </c>
      <c r="R1657" s="101">
        <f t="shared" ca="1" si="224"/>
        <v>0.3844799677741314</v>
      </c>
      <c r="S1657" s="13"/>
      <c r="T1657" s="101">
        <f t="shared" ca="1" si="225"/>
        <v>0</v>
      </c>
      <c r="U1657" s="101">
        <f t="shared" si="226"/>
        <v>0</v>
      </c>
      <c r="V1657" s="101">
        <f t="shared" ca="1" si="227"/>
        <v>-212.50533568476533</v>
      </c>
    </row>
    <row r="1658" spans="2:22" x14ac:dyDescent="0.3">
      <c r="B1658" s="13">
        <v>2023</v>
      </c>
      <c r="C1658" s="13">
        <v>3</v>
      </c>
      <c r="D1658" s="13">
        <v>8</v>
      </c>
      <c r="E1658" s="83" t="s">
        <v>166</v>
      </c>
      <c r="F1658" s="13">
        <v>7</v>
      </c>
      <c r="G1658" s="13">
        <v>11</v>
      </c>
      <c r="H1658" s="13" t="s">
        <v>70</v>
      </c>
      <c r="I1658" s="13" t="s">
        <v>54</v>
      </c>
      <c r="J1658" s="13"/>
      <c r="K1658" s="13" t="s">
        <v>27</v>
      </c>
      <c r="L1658" s="12">
        <f t="shared" ca="1" si="220"/>
        <v>1.2272462813284457</v>
      </c>
      <c r="M1658" s="101">
        <f t="shared" ca="1" si="221"/>
        <v>3.8854617266858592E-2</v>
      </c>
      <c r="N1658" s="101">
        <f t="shared" ca="1" si="228"/>
        <v>90.396000221338596</v>
      </c>
      <c r="O1658" s="101">
        <f t="shared" ca="1" si="222"/>
        <v>3.8854617266858592E-2</v>
      </c>
      <c r="Q1658" s="12">
        <f t="shared" ca="1" si="223"/>
        <v>5.6000000000000005</v>
      </c>
      <c r="R1658" s="101">
        <f t="shared" ca="1" si="224"/>
        <v>0.37015360228554711</v>
      </c>
      <c r="S1658" s="13"/>
      <c r="T1658" s="101">
        <f t="shared" ca="1" si="225"/>
        <v>0</v>
      </c>
      <c r="U1658" s="101">
        <f t="shared" si="226"/>
        <v>0</v>
      </c>
      <c r="V1658" s="101">
        <f t="shared" ca="1" si="227"/>
        <v>-213.24564288933641</v>
      </c>
    </row>
    <row r="1659" spans="2:22" x14ac:dyDescent="0.3">
      <c r="B1659" s="13">
        <v>2023</v>
      </c>
      <c r="C1659" s="13">
        <v>3</v>
      </c>
      <c r="D1659" s="13">
        <v>8</v>
      </c>
      <c r="E1659" s="83" t="s">
        <v>166</v>
      </c>
      <c r="F1659" s="13">
        <v>7</v>
      </c>
      <c r="G1659" s="13">
        <v>12</v>
      </c>
      <c r="H1659" s="13" t="s">
        <v>70</v>
      </c>
      <c r="I1659" s="13" t="s">
        <v>54</v>
      </c>
      <c r="J1659" s="13"/>
      <c r="K1659" s="13" t="s">
        <v>27</v>
      </c>
      <c r="L1659" s="12">
        <f t="shared" ca="1" si="220"/>
        <v>0.99023112824352955</v>
      </c>
      <c r="M1659" s="101">
        <f t="shared" ca="1" si="221"/>
        <v>3.1350717520190148E-2</v>
      </c>
      <c r="N1659" s="101">
        <f t="shared" ca="1" si="228"/>
        <v>90.396000221338596</v>
      </c>
      <c r="O1659" s="101">
        <f t="shared" ca="1" si="222"/>
        <v>3.1350717520190148E-2</v>
      </c>
      <c r="Q1659" s="12">
        <f t="shared" ca="1" si="223"/>
        <v>5.6000000000000005</v>
      </c>
      <c r="R1659" s="101">
        <f t="shared" ca="1" si="224"/>
        <v>0.3902169349941853</v>
      </c>
      <c r="S1659" s="13"/>
      <c r="T1659" s="101">
        <f t="shared" ca="1" si="225"/>
        <v>0</v>
      </c>
      <c r="U1659" s="101">
        <f t="shared" si="226"/>
        <v>0</v>
      </c>
      <c r="V1659" s="101">
        <f t="shared" ca="1" si="227"/>
        <v>-214.02607675932478</v>
      </c>
    </row>
    <row r="1660" spans="2:22" x14ac:dyDescent="0.3">
      <c r="B1660" s="13">
        <v>2023</v>
      </c>
      <c r="C1660" s="13">
        <v>3</v>
      </c>
      <c r="D1660" s="13">
        <v>8</v>
      </c>
      <c r="E1660" s="83" t="s">
        <v>166</v>
      </c>
      <c r="F1660" s="13">
        <v>7</v>
      </c>
      <c r="G1660" s="13">
        <v>13</v>
      </c>
      <c r="H1660" s="13" t="s">
        <v>70</v>
      </c>
      <c r="I1660" s="13" t="s">
        <v>54</v>
      </c>
      <c r="J1660" s="13"/>
      <c r="K1660" s="13" t="s">
        <v>27</v>
      </c>
      <c r="L1660" s="12">
        <f t="shared" ca="1" si="220"/>
        <v>1.0381845811816317</v>
      </c>
      <c r="M1660" s="101">
        <f t="shared" ca="1" si="221"/>
        <v>3.2868923840210458E-2</v>
      </c>
      <c r="N1660" s="101">
        <f t="shared" ca="1" si="228"/>
        <v>90.396000221338596</v>
      </c>
      <c r="O1660" s="101">
        <f t="shared" ca="1" si="222"/>
        <v>3.2868923840210458E-2</v>
      </c>
      <c r="Q1660" s="12">
        <f t="shared" ca="1" si="223"/>
        <v>5.6000000000000005</v>
      </c>
      <c r="R1660" s="101">
        <f t="shared" ca="1" si="224"/>
        <v>0.38615767520297489</v>
      </c>
      <c r="S1660" s="13"/>
      <c r="T1660" s="101">
        <f t="shared" ca="1" si="225"/>
        <v>0</v>
      </c>
      <c r="U1660" s="101">
        <f t="shared" si="226"/>
        <v>0</v>
      </c>
      <c r="V1660" s="101">
        <f t="shared" ca="1" si="227"/>
        <v>-214.79839210973074</v>
      </c>
    </row>
    <row r="1661" spans="2:22" x14ac:dyDescent="0.3">
      <c r="B1661" s="13">
        <v>2023</v>
      </c>
      <c r="C1661" s="13">
        <v>3</v>
      </c>
      <c r="D1661" s="13">
        <v>8</v>
      </c>
      <c r="E1661" s="83" t="s">
        <v>166</v>
      </c>
      <c r="F1661" s="13">
        <v>7</v>
      </c>
      <c r="G1661" s="13">
        <v>14</v>
      </c>
      <c r="H1661" s="13" t="s">
        <v>70</v>
      </c>
      <c r="I1661" s="13" t="s">
        <v>54</v>
      </c>
      <c r="J1661" s="13"/>
      <c r="K1661" s="13" t="s">
        <v>27</v>
      </c>
      <c r="L1661" s="12">
        <f t="shared" ca="1" si="220"/>
        <v>1.1643893361756068</v>
      </c>
      <c r="M1661" s="101">
        <f t="shared" ca="1" si="221"/>
        <v>3.6864566383319711E-2</v>
      </c>
      <c r="N1661" s="101">
        <f t="shared" ca="1" si="228"/>
        <v>90.396000221338596</v>
      </c>
      <c r="O1661" s="101">
        <f t="shared" ca="1" si="222"/>
        <v>3.6864566383319711E-2</v>
      </c>
      <c r="Q1661" s="12">
        <f t="shared" ca="1" si="223"/>
        <v>2.1776717813358526</v>
      </c>
      <c r="R1661" s="101">
        <f t="shared" ca="1" si="224"/>
        <v>8.5774358982814811E-2</v>
      </c>
      <c r="S1661" s="13"/>
      <c r="T1661" s="101">
        <f t="shared" ca="1" si="225"/>
        <v>0</v>
      </c>
      <c r="U1661" s="101">
        <f t="shared" si="226"/>
        <v>0</v>
      </c>
      <c r="V1661" s="101">
        <f t="shared" ca="1" si="227"/>
        <v>-214.96994082769635</v>
      </c>
    </row>
    <row r="1662" spans="2:22" x14ac:dyDescent="0.3">
      <c r="B1662" s="13">
        <v>2023</v>
      </c>
      <c r="C1662" s="13">
        <v>3</v>
      </c>
      <c r="D1662" s="13">
        <v>8</v>
      </c>
      <c r="E1662" s="83" t="s">
        <v>166</v>
      </c>
      <c r="F1662" s="13">
        <v>7</v>
      </c>
      <c r="G1662" s="13">
        <v>15</v>
      </c>
      <c r="H1662" s="13" t="s">
        <v>70</v>
      </c>
      <c r="I1662" s="13" t="s">
        <v>54</v>
      </c>
      <c r="J1662" s="13"/>
      <c r="K1662" s="13" t="s">
        <v>27</v>
      </c>
      <c r="L1662" s="12">
        <f t="shared" ca="1" si="220"/>
        <v>0.85595267756222315</v>
      </c>
      <c r="M1662" s="101">
        <f t="shared" ca="1" si="221"/>
        <v>2.7099461771619985E-2</v>
      </c>
      <c r="N1662" s="101">
        <f t="shared" ca="1" si="228"/>
        <v>90.396000221338596</v>
      </c>
      <c r="O1662" s="101">
        <f t="shared" ca="1" si="222"/>
        <v>2.7099461771619985E-2</v>
      </c>
      <c r="Q1662" s="12">
        <f t="shared" ca="1" si="223"/>
        <v>4.1157271051634909</v>
      </c>
      <c r="R1662" s="101">
        <f t="shared" ca="1" si="224"/>
        <v>0.27593990529644735</v>
      </c>
      <c r="S1662" s="13"/>
      <c r="T1662" s="101">
        <f t="shared" ca="1" si="225"/>
        <v>0</v>
      </c>
      <c r="U1662" s="101">
        <f t="shared" si="226"/>
        <v>0</v>
      </c>
      <c r="V1662" s="101">
        <f t="shared" ca="1" si="227"/>
        <v>-215.52182063828923</v>
      </c>
    </row>
    <row r="1663" spans="2:22" x14ac:dyDescent="0.3">
      <c r="B1663" s="13">
        <v>2023</v>
      </c>
      <c r="C1663" s="13">
        <v>3</v>
      </c>
      <c r="D1663" s="13">
        <v>8</v>
      </c>
      <c r="E1663" s="83" t="s">
        <v>166</v>
      </c>
      <c r="F1663" s="13">
        <v>7</v>
      </c>
      <c r="G1663" s="13">
        <v>16</v>
      </c>
      <c r="H1663" s="13" t="s">
        <v>71</v>
      </c>
      <c r="I1663" s="13" t="s">
        <v>54</v>
      </c>
      <c r="J1663" s="13"/>
      <c r="K1663" s="13" t="s">
        <v>27</v>
      </c>
      <c r="L1663" s="12">
        <f t="shared" ca="1" si="220"/>
        <v>0.64979406130433037</v>
      </c>
      <c r="M1663" s="101">
        <f t="shared" ca="1" si="221"/>
        <v>5.6603560680220225E-2</v>
      </c>
      <c r="N1663" s="101">
        <f t="shared" ca="1" si="228"/>
        <v>90.524280398941087</v>
      </c>
      <c r="O1663" s="101">
        <f t="shared" ca="1" si="222"/>
        <v>0.18314445617862551</v>
      </c>
      <c r="Q1663" s="12">
        <f t="shared" ca="1" si="223"/>
        <v>0.9340530315777319</v>
      </c>
      <c r="R1663" s="101">
        <f t="shared" ca="1" si="224"/>
        <v>2.4062521833643439E-2</v>
      </c>
      <c r="S1663" s="13"/>
      <c r="T1663" s="101">
        <f t="shared" ca="1" si="225"/>
        <v>0</v>
      </c>
      <c r="U1663" s="101">
        <f t="shared" ca="1" si="226"/>
        <v>0.12828017760249655</v>
      </c>
      <c r="V1663" s="101">
        <f t="shared" ca="1" si="227"/>
        <v>-215.44166550435403</v>
      </c>
    </row>
    <row r="1664" spans="2:22" x14ac:dyDescent="0.3">
      <c r="B1664" s="13">
        <v>2023</v>
      </c>
      <c r="C1664" s="13">
        <v>3</v>
      </c>
      <c r="D1664" s="13">
        <v>8</v>
      </c>
      <c r="E1664" s="83" t="s">
        <v>166</v>
      </c>
      <c r="F1664" s="13">
        <v>7</v>
      </c>
      <c r="G1664" s="13">
        <v>17</v>
      </c>
      <c r="H1664" s="13" t="s">
        <v>71</v>
      </c>
      <c r="I1664" s="13" t="s">
        <v>54</v>
      </c>
      <c r="J1664" s="13"/>
      <c r="K1664" s="13" t="s">
        <v>27</v>
      </c>
      <c r="L1664" s="12">
        <f t="shared" ref="L1664:L1727" ca="1" si="229">IF(K1664="Weekday",_xlfn.NORM.INV(RAND(),VLOOKUP(G1664,$J$5:$N$28,4),VLOOKUP(G1664,$J$5:$N$28,5)),_xlfn.NORM.INV(RAND(),VLOOKUP(G1664,$P$5:$T$28,4),VLOOKUP(G1664,$P$5:$T$28,5)))*VLOOKUP(C1664,$P$32:$R$43,3)</f>
        <v>1.3420726085474639</v>
      </c>
      <c r="M1664" s="101">
        <f t="shared" ref="M1664:M1727" ca="1" si="230">IF(I1664="Winter",VLOOKUP(G1664,$J$40:$L$43,3),VLOOKUP(G1664,$J$40:$L$43,2))*L1664</f>
        <v>0.11690794493056959</v>
      </c>
      <c r="N1664" s="101">
        <f t="shared" ca="1" si="228"/>
        <v>90.789227899745171</v>
      </c>
      <c r="O1664" s="101">
        <f t="shared" ref="O1664:O1727" ca="1" si="231">IF(I1664="Winter",VLOOKUP(G1664,$J$46:$L$49,3),VLOOKUP(G1664,$J$46:$L$49,2))*L1664</f>
        <v>0.37826316471910271</v>
      </c>
      <c r="Q1664" s="12">
        <f t="shared" ref="Q1664:Q1727" ca="1" si="232">MIN(MAX(AND(IF(G1664&gt;=VLOOKUP(C1664,$O$46:$T$57,5),1,0),IF(G1664&lt;=VLOOKUP(C1664,$O$46:$T$57,6),1,0))*$G$50*_xlfn.NORM.INV(RAND(),VLOOKUP(C1664,$B$4:$F$15,4),VLOOKUP(C1664,$B$4:$F$15,4)),0),0.2)*$G$51</f>
        <v>5.6000000000000005</v>
      </c>
      <c r="R1664" s="101">
        <f t="shared" ref="R1664:R1727" ca="1" si="233">MAX(Q1664-L1664,0)*$G$52</f>
        <v>0.36043355368645724</v>
      </c>
      <c r="S1664" s="13"/>
      <c r="T1664" s="101">
        <f t="shared" ref="T1664:T1727" ca="1" si="234">MAX(L1664-Q1664,0)*IF(I1664="Winter",VLOOKUP(G1664,$J$40:$L$43,3),VLOOKUP(G1664,$J$40:$L$43,2))</f>
        <v>0</v>
      </c>
      <c r="U1664" s="101">
        <f t="shared" ca="1" si="226"/>
        <v>0.26494750080407853</v>
      </c>
      <c r="V1664" s="101">
        <f t="shared" ca="1" si="227"/>
        <v>-215.89758511092288</v>
      </c>
    </row>
    <row r="1665" spans="2:22" x14ac:dyDescent="0.3">
      <c r="B1665" s="13">
        <v>2023</v>
      </c>
      <c r="C1665" s="13">
        <v>3</v>
      </c>
      <c r="D1665" s="13">
        <v>8</v>
      </c>
      <c r="E1665" s="83" t="s">
        <v>166</v>
      </c>
      <c r="F1665" s="13">
        <v>7</v>
      </c>
      <c r="G1665" s="13">
        <v>18</v>
      </c>
      <c r="H1665" s="13" t="s">
        <v>71</v>
      </c>
      <c r="I1665" s="13" t="s">
        <v>54</v>
      </c>
      <c r="J1665" s="13"/>
      <c r="K1665" s="13" t="s">
        <v>27</v>
      </c>
      <c r="L1665" s="12">
        <f t="shared" ca="1" si="229"/>
        <v>1.4891027415254066</v>
      </c>
      <c r="M1665" s="101">
        <f t="shared" ca="1" si="230"/>
        <v>0.12971573981427817</v>
      </c>
      <c r="N1665" s="101">
        <f t="shared" ca="1" si="228"/>
        <v>91.083201599301319</v>
      </c>
      <c r="O1665" s="101">
        <f t="shared" ca="1" si="231"/>
        <v>0.41970360769893583</v>
      </c>
      <c r="Q1665" s="12">
        <f t="shared" ca="1" si="232"/>
        <v>5.6000000000000005</v>
      </c>
      <c r="R1665" s="101">
        <f t="shared" ca="1" si="233"/>
        <v>0.34798745292987443</v>
      </c>
      <c r="S1665" s="13"/>
      <c r="T1665" s="101">
        <f t="shared" ca="1" si="234"/>
        <v>0</v>
      </c>
      <c r="U1665" s="101">
        <f t="shared" ref="U1665:U1728" ca="1" si="235">IF(H1665="On-Peak",IF(I1665="Winter",((L1665*$D$48)/60),((L1665*$D$47)/60)),0)</f>
        <v>0.29397369955614067</v>
      </c>
      <c r="V1665" s="101">
        <f t="shared" ref="V1665:V1728" ca="1" si="236">V1664+MAX(T1665-R1665,0)-MAX(R1665-T1665,0)+MAX(U1665-R1665,0)-MAX(R1665-U1665,0)</f>
        <v>-216.2995863172265</v>
      </c>
    </row>
    <row r="1666" spans="2:22" x14ac:dyDescent="0.3">
      <c r="B1666" s="13">
        <v>2023</v>
      </c>
      <c r="C1666" s="13">
        <v>3</v>
      </c>
      <c r="D1666" s="13">
        <v>8</v>
      </c>
      <c r="E1666" s="83" t="s">
        <v>166</v>
      </c>
      <c r="F1666" s="13">
        <v>7</v>
      </c>
      <c r="G1666" s="13">
        <v>19</v>
      </c>
      <c r="H1666" s="13" t="s">
        <v>71</v>
      </c>
      <c r="I1666" s="13" t="s">
        <v>54</v>
      </c>
      <c r="J1666" s="13"/>
      <c r="K1666" s="13" t="s">
        <v>27</v>
      </c>
      <c r="L1666" s="12">
        <f t="shared" ca="1" si="229"/>
        <v>1.3372394062877018</v>
      </c>
      <c r="M1666" s="101">
        <f t="shared" ca="1" si="230"/>
        <v>0.11648692468172171</v>
      </c>
      <c r="N1666" s="101">
        <f t="shared" ca="1" si="228"/>
        <v>91.347194945425954</v>
      </c>
      <c r="O1666" s="101">
        <f t="shared" ca="1" si="231"/>
        <v>0.37690092666218872</v>
      </c>
      <c r="Q1666" s="12">
        <f t="shared" ca="1" si="232"/>
        <v>0</v>
      </c>
      <c r="R1666" s="101">
        <f t="shared" ca="1" si="233"/>
        <v>0</v>
      </c>
      <c r="S1666" s="13"/>
      <c r="T1666" s="101">
        <f t="shared" ca="1" si="234"/>
        <v>0.11648692468172171</v>
      </c>
      <c r="U1666" s="101">
        <f t="shared" ca="1" si="235"/>
        <v>0.26399334612463049</v>
      </c>
      <c r="V1666" s="101">
        <f t="shared" ca="1" si="236"/>
        <v>-215.91910604642015</v>
      </c>
    </row>
    <row r="1667" spans="2:22" x14ac:dyDescent="0.3">
      <c r="B1667" s="13">
        <v>2023</v>
      </c>
      <c r="C1667" s="13">
        <v>3</v>
      </c>
      <c r="D1667" s="13">
        <v>8</v>
      </c>
      <c r="E1667" s="83" t="s">
        <v>166</v>
      </c>
      <c r="F1667" s="13">
        <v>7</v>
      </c>
      <c r="G1667" s="13">
        <v>20</v>
      </c>
      <c r="H1667" s="13" t="s">
        <v>69</v>
      </c>
      <c r="I1667" s="13" t="s">
        <v>54</v>
      </c>
      <c r="J1667" s="13"/>
      <c r="K1667" s="13" t="s">
        <v>27</v>
      </c>
      <c r="L1667" s="12">
        <f t="shared" ca="1" si="229"/>
        <v>1.3047899455796803</v>
      </c>
      <c r="M1667" s="101">
        <f t="shared" ca="1" si="230"/>
        <v>6.8723286433681766E-2</v>
      </c>
      <c r="N1667" s="101">
        <f t="shared" ca="1" si="228"/>
        <v>91.347194945425954</v>
      </c>
      <c r="O1667" s="101">
        <f t="shared" ca="1" si="231"/>
        <v>0.14078683512804749</v>
      </c>
      <c r="Q1667" s="12">
        <f t="shared" ca="1" si="232"/>
        <v>0</v>
      </c>
      <c r="R1667" s="101">
        <f t="shared" ca="1" si="233"/>
        <v>0</v>
      </c>
      <c r="S1667" s="13"/>
      <c r="T1667" s="101">
        <f t="shared" ca="1" si="234"/>
        <v>6.8723286433681766E-2</v>
      </c>
      <c r="U1667" s="101">
        <f t="shared" si="235"/>
        <v>0</v>
      </c>
      <c r="V1667" s="101">
        <f t="shared" ca="1" si="236"/>
        <v>-215.85038275998647</v>
      </c>
    </row>
    <row r="1668" spans="2:22" x14ac:dyDescent="0.3">
      <c r="B1668" s="13">
        <v>2023</v>
      </c>
      <c r="C1668" s="13">
        <v>3</v>
      </c>
      <c r="D1668" s="13">
        <v>8</v>
      </c>
      <c r="E1668" s="83" t="s">
        <v>166</v>
      </c>
      <c r="F1668" s="13">
        <v>7</v>
      </c>
      <c r="G1668" s="13">
        <v>21</v>
      </c>
      <c r="H1668" s="13" t="s">
        <v>69</v>
      </c>
      <c r="I1668" s="13" t="s">
        <v>54</v>
      </c>
      <c r="J1668" s="13"/>
      <c r="K1668" s="13" t="s">
        <v>27</v>
      </c>
      <c r="L1668" s="12">
        <f t="shared" ca="1" si="229"/>
        <v>1.5351302417593191</v>
      </c>
      <c r="M1668" s="101">
        <f t="shared" ca="1" si="230"/>
        <v>8.085530983346334E-2</v>
      </c>
      <c r="N1668" s="101">
        <f t="shared" ca="1" si="228"/>
        <v>91.347194945425954</v>
      </c>
      <c r="O1668" s="101">
        <f t="shared" ca="1" si="231"/>
        <v>0.16564055308583053</v>
      </c>
      <c r="Q1668" s="12">
        <f t="shared" ca="1" si="232"/>
        <v>0</v>
      </c>
      <c r="R1668" s="101">
        <f t="shared" ca="1" si="233"/>
        <v>0</v>
      </c>
      <c r="S1668" s="13"/>
      <c r="T1668" s="101">
        <f t="shared" ca="1" si="234"/>
        <v>8.085530983346334E-2</v>
      </c>
      <c r="U1668" s="101">
        <f t="shared" si="235"/>
        <v>0</v>
      </c>
      <c r="V1668" s="101">
        <f t="shared" ca="1" si="236"/>
        <v>-215.76952745015302</v>
      </c>
    </row>
    <row r="1669" spans="2:22" x14ac:dyDescent="0.3">
      <c r="B1669" s="13">
        <v>2023</v>
      </c>
      <c r="C1669" s="13">
        <v>3</v>
      </c>
      <c r="D1669" s="13">
        <v>8</v>
      </c>
      <c r="E1669" s="83" t="s">
        <v>166</v>
      </c>
      <c r="F1669" s="13">
        <v>7</v>
      </c>
      <c r="G1669" s="13">
        <v>22</v>
      </c>
      <c r="H1669" s="13" t="s">
        <v>69</v>
      </c>
      <c r="I1669" s="13" t="s">
        <v>54</v>
      </c>
      <c r="J1669" s="13"/>
      <c r="K1669" s="13" t="s">
        <v>27</v>
      </c>
      <c r="L1669" s="12">
        <f t="shared" ca="1" si="229"/>
        <v>1.5907418346430195</v>
      </c>
      <c r="M1669" s="101">
        <f t="shared" ca="1" si="230"/>
        <v>8.3784372430647847E-2</v>
      </c>
      <c r="N1669" s="101">
        <f t="shared" ca="1" si="228"/>
        <v>91.347194945425954</v>
      </c>
      <c r="O1669" s="101">
        <f t="shared" ca="1" si="231"/>
        <v>0.1716410439579818</v>
      </c>
      <c r="Q1669" s="12">
        <f t="shared" ca="1" si="232"/>
        <v>0</v>
      </c>
      <c r="R1669" s="101">
        <f t="shared" ca="1" si="233"/>
        <v>0</v>
      </c>
      <c r="S1669" s="13"/>
      <c r="T1669" s="101">
        <f t="shared" ca="1" si="234"/>
        <v>8.3784372430647847E-2</v>
      </c>
      <c r="U1669" s="101">
        <f t="shared" si="235"/>
        <v>0</v>
      </c>
      <c r="V1669" s="101">
        <f t="shared" ca="1" si="236"/>
        <v>-215.68574307772238</v>
      </c>
    </row>
    <row r="1670" spans="2:22" x14ac:dyDescent="0.3">
      <c r="B1670" s="13">
        <v>2023</v>
      </c>
      <c r="C1670" s="13">
        <v>3</v>
      </c>
      <c r="D1670" s="13">
        <v>8</v>
      </c>
      <c r="E1670" s="83" t="s">
        <v>166</v>
      </c>
      <c r="F1670" s="13">
        <v>7</v>
      </c>
      <c r="G1670" s="13">
        <v>23</v>
      </c>
      <c r="H1670" s="13" t="s">
        <v>69</v>
      </c>
      <c r="I1670" s="13" t="s">
        <v>54</v>
      </c>
      <c r="J1670" s="13"/>
      <c r="K1670" s="13" t="s">
        <v>27</v>
      </c>
      <c r="L1670" s="12">
        <f t="shared" ca="1" si="229"/>
        <v>1.5563652418221716</v>
      </c>
      <c r="M1670" s="101">
        <f t="shared" ca="1" si="230"/>
        <v>8.197375728677378E-2</v>
      </c>
      <c r="N1670" s="101">
        <f t="shared" ca="1" si="228"/>
        <v>91.347194945425954</v>
      </c>
      <c r="O1670" s="101">
        <f t="shared" ca="1" si="231"/>
        <v>0.16793180959261231</v>
      </c>
      <c r="Q1670" s="12">
        <f t="shared" ca="1" si="232"/>
        <v>0</v>
      </c>
      <c r="R1670" s="101">
        <f t="shared" ca="1" si="233"/>
        <v>0</v>
      </c>
      <c r="S1670" s="13"/>
      <c r="T1670" s="101">
        <f t="shared" ca="1" si="234"/>
        <v>8.197375728677378E-2</v>
      </c>
      <c r="U1670" s="101">
        <f t="shared" si="235"/>
        <v>0</v>
      </c>
      <c r="V1670" s="101">
        <f t="shared" ca="1" si="236"/>
        <v>-215.60376932043562</v>
      </c>
    </row>
    <row r="1671" spans="2:22" x14ac:dyDescent="0.3">
      <c r="B1671" s="13">
        <v>2023</v>
      </c>
      <c r="C1671" s="13">
        <v>3</v>
      </c>
      <c r="D1671" s="13">
        <v>9</v>
      </c>
      <c r="E1671" s="83" t="s">
        <v>167</v>
      </c>
      <c r="F1671" s="13">
        <v>1</v>
      </c>
      <c r="G1671" s="13">
        <v>0</v>
      </c>
      <c r="H1671" s="13" t="s">
        <v>69</v>
      </c>
      <c r="I1671" s="13" t="s">
        <v>54</v>
      </c>
      <c r="J1671" s="13"/>
      <c r="K1671" s="13" t="s">
        <v>27</v>
      </c>
      <c r="L1671" s="12">
        <f t="shared" ca="1" si="229"/>
        <v>1.5429544491841305</v>
      </c>
      <c r="M1671" s="101">
        <f t="shared" ca="1" si="230"/>
        <v>8.1267410838528162E-2</v>
      </c>
      <c r="N1671" s="101">
        <f t="shared" ca="1" si="228"/>
        <v>91.347194945425954</v>
      </c>
      <c r="O1671" s="101">
        <f t="shared" ca="1" si="231"/>
        <v>0.16648478506696768</v>
      </c>
      <c r="Q1671" s="12">
        <f t="shared" ca="1" si="232"/>
        <v>0</v>
      </c>
      <c r="R1671" s="101">
        <f t="shared" ca="1" si="233"/>
        <v>0</v>
      </c>
      <c r="S1671" s="13"/>
      <c r="T1671" s="101">
        <f t="shared" ca="1" si="234"/>
        <v>8.1267410838528162E-2</v>
      </c>
      <c r="U1671" s="101">
        <f t="shared" si="235"/>
        <v>0</v>
      </c>
      <c r="V1671" s="101">
        <f t="shared" ca="1" si="236"/>
        <v>-215.52250190959708</v>
      </c>
    </row>
    <row r="1672" spans="2:22" x14ac:dyDescent="0.3">
      <c r="B1672" s="13">
        <v>2023</v>
      </c>
      <c r="C1672" s="13">
        <v>3</v>
      </c>
      <c r="D1672" s="13">
        <v>9</v>
      </c>
      <c r="E1672" s="83" t="s">
        <v>167</v>
      </c>
      <c r="F1672" s="13">
        <v>1</v>
      </c>
      <c r="G1672" s="13">
        <v>1</v>
      </c>
      <c r="H1672" s="13" t="s">
        <v>69</v>
      </c>
      <c r="I1672" s="13" t="s">
        <v>54</v>
      </c>
      <c r="J1672" s="13"/>
      <c r="K1672" s="13" t="s">
        <v>27</v>
      </c>
      <c r="L1672" s="12">
        <f t="shared" ca="1" si="229"/>
        <v>0.75905990185718009</v>
      </c>
      <c r="M1672" s="101">
        <f t="shared" ca="1" si="230"/>
        <v>3.9979685030817676E-2</v>
      </c>
      <c r="N1672" s="101">
        <f t="shared" ca="1" si="228"/>
        <v>91.347194945425954</v>
      </c>
      <c r="O1672" s="101">
        <f t="shared" ca="1" si="231"/>
        <v>8.1902563410389734E-2</v>
      </c>
      <c r="Q1672" s="12">
        <f t="shared" ca="1" si="232"/>
        <v>0</v>
      </c>
      <c r="R1672" s="101">
        <f t="shared" ca="1" si="233"/>
        <v>0</v>
      </c>
      <c r="S1672" s="13"/>
      <c r="T1672" s="101">
        <f t="shared" ca="1" si="234"/>
        <v>3.9979685030817676E-2</v>
      </c>
      <c r="U1672" s="101">
        <f t="shared" si="235"/>
        <v>0</v>
      </c>
      <c r="V1672" s="101">
        <f t="shared" ca="1" si="236"/>
        <v>-215.48252222456625</v>
      </c>
    </row>
    <row r="1673" spans="2:22" x14ac:dyDescent="0.3">
      <c r="B1673" s="13">
        <v>2023</v>
      </c>
      <c r="C1673" s="13">
        <v>3</v>
      </c>
      <c r="D1673" s="13">
        <v>9</v>
      </c>
      <c r="E1673" s="83" t="s">
        <v>167</v>
      </c>
      <c r="F1673" s="13">
        <v>1</v>
      </c>
      <c r="G1673" s="13">
        <v>2</v>
      </c>
      <c r="H1673" s="13" t="s">
        <v>69</v>
      </c>
      <c r="I1673" s="13" t="s">
        <v>54</v>
      </c>
      <c r="J1673" s="13"/>
      <c r="K1673" s="13" t="s">
        <v>27</v>
      </c>
      <c r="L1673" s="12">
        <f t="shared" ca="1" si="229"/>
        <v>0.64590278776894383</v>
      </c>
      <c r="M1673" s="101">
        <f t="shared" ca="1" si="230"/>
        <v>3.4019699831790276E-2</v>
      </c>
      <c r="N1673" s="101">
        <f t="shared" ca="1" si="228"/>
        <v>91.347194945425954</v>
      </c>
      <c r="O1673" s="101">
        <f t="shared" ca="1" si="231"/>
        <v>6.9692910800269042E-2</v>
      </c>
      <c r="Q1673" s="12">
        <f t="shared" ca="1" si="232"/>
        <v>0</v>
      </c>
      <c r="R1673" s="101">
        <f t="shared" ca="1" si="233"/>
        <v>0</v>
      </c>
      <c r="S1673" s="13"/>
      <c r="T1673" s="101">
        <f t="shared" ca="1" si="234"/>
        <v>3.4019699831790276E-2</v>
      </c>
      <c r="U1673" s="101">
        <f t="shared" si="235"/>
        <v>0</v>
      </c>
      <c r="V1673" s="101">
        <f t="shared" ca="1" si="236"/>
        <v>-215.44850252473447</v>
      </c>
    </row>
    <row r="1674" spans="2:22" x14ac:dyDescent="0.3">
      <c r="B1674" s="13">
        <v>2023</v>
      </c>
      <c r="C1674" s="13">
        <v>3</v>
      </c>
      <c r="D1674" s="13">
        <v>9</v>
      </c>
      <c r="E1674" s="83" t="s">
        <v>167</v>
      </c>
      <c r="F1674" s="13">
        <v>1</v>
      </c>
      <c r="G1674" s="13">
        <v>3</v>
      </c>
      <c r="H1674" s="13" t="s">
        <v>69</v>
      </c>
      <c r="I1674" s="13" t="s">
        <v>54</v>
      </c>
      <c r="J1674" s="13"/>
      <c r="K1674" s="13" t="s">
        <v>27</v>
      </c>
      <c r="L1674" s="12">
        <f t="shared" ca="1" si="229"/>
        <v>0.74354921751654746</v>
      </c>
      <c r="M1674" s="101">
        <f t="shared" ca="1" si="230"/>
        <v>3.9162737286596555E-2</v>
      </c>
      <c r="N1674" s="101">
        <f t="shared" ca="1" si="228"/>
        <v>91.347194945425954</v>
      </c>
      <c r="O1674" s="101">
        <f t="shared" ca="1" si="231"/>
        <v>8.0228960570035465E-2</v>
      </c>
      <c r="Q1674" s="12">
        <f t="shared" ca="1" si="232"/>
        <v>0</v>
      </c>
      <c r="R1674" s="101">
        <f t="shared" ca="1" si="233"/>
        <v>0</v>
      </c>
      <c r="S1674" s="13"/>
      <c r="T1674" s="101">
        <f t="shared" ca="1" si="234"/>
        <v>3.9162737286596555E-2</v>
      </c>
      <c r="U1674" s="101">
        <f t="shared" si="235"/>
        <v>0</v>
      </c>
      <c r="V1674" s="101">
        <f t="shared" ca="1" si="236"/>
        <v>-215.40933978744786</v>
      </c>
    </row>
    <row r="1675" spans="2:22" x14ac:dyDescent="0.3">
      <c r="B1675" s="13">
        <v>2023</v>
      </c>
      <c r="C1675" s="13">
        <v>3</v>
      </c>
      <c r="D1675" s="13">
        <v>9</v>
      </c>
      <c r="E1675" s="83" t="s">
        <v>167</v>
      </c>
      <c r="F1675" s="13">
        <v>1</v>
      </c>
      <c r="G1675" s="13">
        <v>4</v>
      </c>
      <c r="H1675" s="13" t="s">
        <v>69</v>
      </c>
      <c r="I1675" s="13" t="s">
        <v>54</v>
      </c>
      <c r="J1675" s="13"/>
      <c r="K1675" s="13" t="s">
        <v>27</v>
      </c>
      <c r="L1675" s="12">
        <f t="shared" ca="1" si="229"/>
        <v>0.77520451994737971</v>
      </c>
      <c r="M1675" s="101">
        <f t="shared" ca="1" si="230"/>
        <v>4.0830022065628489E-2</v>
      </c>
      <c r="N1675" s="101">
        <f t="shared" ca="1" si="228"/>
        <v>91.347194945425954</v>
      </c>
      <c r="O1675" s="101">
        <f t="shared" ca="1" si="231"/>
        <v>8.3644567702322273E-2</v>
      </c>
      <c r="Q1675" s="12">
        <f t="shared" ca="1" si="232"/>
        <v>0</v>
      </c>
      <c r="R1675" s="101">
        <f t="shared" ca="1" si="233"/>
        <v>0</v>
      </c>
      <c r="S1675" s="13"/>
      <c r="T1675" s="101">
        <f t="shared" ca="1" si="234"/>
        <v>4.0830022065628489E-2</v>
      </c>
      <c r="U1675" s="101">
        <f t="shared" si="235"/>
        <v>0</v>
      </c>
      <c r="V1675" s="101">
        <f t="shared" ca="1" si="236"/>
        <v>-215.36850976538224</v>
      </c>
    </row>
    <row r="1676" spans="2:22" x14ac:dyDescent="0.3">
      <c r="B1676" s="13">
        <v>2023</v>
      </c>
      <c r="C1676" s="13">
        <v>3</v>
      </c>
      <c r="D1676" s="13">
        <v>9</v>
      </c>
      <c r="E1676" s="83" t="s">
        <v>167</v>
      </c>
      <c r="F1676" s="13">
        <v>1</v>
      </c>
      <c r="G1676" s="13">
        <v>5</v>
      </c>
      <c r="H1676" s="13" t="s">
        <v>69</v>
      </c>
      <c r="I1676" s="13" t="s">
        <v>54</v>
      </c>
      <c r="J1676" s="13"/>
      <c r="K1676" s="13" t="s">
        <v>27</v>
      </c>
      <c r="L1676" s="12">
        <f t="shared" ca="1" si="229"/>
        <v>0.62236244092932735</v>
      </c>
      <c r="M1676" s="101">
        <f t="shared" ca="1" si="230"/>
        <v>3.2779829763747673E-2</v>
      </c>
      <c r="N1676" s="101">
        <f t="shared" ca="1" si="228"/>
        <v>91.347194945425954</v>
      </c>
      <c r="O1676" s="101">
        <f t="shared" ca="1" si="231"/>
        <v>6.7152907376274412E-2</v>
      </c>
      <c r="Q1676" s="12">
        <f t="shared" ca="1" si="232"/>
        <v>0</v>
      </c>
      <c r="R1676" s="101">
        <f t="shared" ca="1" si="233"/>
        <v>0</v>
      </c>
      <c r="S1676" s="13"/>
      <c r="T1676" s="101">
        <f t="shared" ca="1" si="234"/>
        <v>3.2779829763747673E-2</v>
      </c>
      <c r="U1676" s="101">
        <f t="shared" si="235"/>
        <v>0</v>
      </c>
      <c r="V1676" s="101">
        <f t="shared" ca="1" si="236"/>
        <v>-215.3357299356185</v>
      </c>
    </row>
    <row r="1677" spans="2:22" x14ac:dyDescent="0.3">
      <c r="B1677" s="13">
        <v>2023</v>
      </c>
      <c r="C1677" s="13">
        <v>3</v>
      </c>
      <c r="D1677" s="13">
        <v>9</v>
      </c>
      <c r="E1677" s="83" t="s">
        <v>167</v>
      </c>
      <c r="F1677" s="13">
        <v>1</v>
      </c>
      <c r="G1677" s="13">
        <v>6</v>
      </c>
      <c r="H1677" s="13" t="s">
        <v>69</v>
      </c>
      <c r="I1677" s="13" t="s">
        <v>54</v>
      </c>
      <c r="J1677" s="13"/>
      <c r="K1677" s="13" t="s">
        <v>27</v>
      </c>
      <c r="L1677" s="12">
        <f t="shared" ca="1" si="229"/>
        <v>0.78586487420137796</v>
      </c>
      <c r="M1677" s="101">
        <f t="shared" ca="1" si="230"/>
        <v>4.1391502924186578E-2</v>
      </c>
      <c r="N1677" s="101">
        <f t="shared" ca="1" si="228"/>
        <v>91.347194945425954</v>
      </c>
      <c r="O1677" s="101">
        <f t="shared" ca="1" si="231"/>
        <v>8.4794819926328674E-2</v>
      </c>
      <c r="Q1677" s="12">
        <f t="shared" ca="1" si="232"/>
        <v>5.6000000000000005</v>
      </c>
      <c r="R1677" s="101">
        <f t="shared" ca="1" si="233"/>
        <v>0.40751653839885338</v>
      </c>
      <c r="S1677" s="13"/>
      <c r="T1677" s="101">
        <f t="shared" ca="1" si="234"/>
        <v>0</v>
      </c>
      <c r="U1677" s="101">
        <f t="shared" si="235"/>
        <v>0</v>
      </c>
      <c r="V1677" s="101">
        <f t="shared" ca="1" si="236"/>
        <v>-216.15076301241621</v>
      </c>
    </row>
    <row r="1678" spans="2:22" x14ac:dyDescent="0.3">
      <c r="B1678" s="13">
        <v>2023</v>
      </c>
      <c r="C1678" s="13">
        <v>3</v>
      </c>
      <c r="D1678" s="13">
        <v>9</v>
      </c>
      <c r="E1678" s="83" t="s">
        <v>167</v>
      </c>
      <c r="F1678" s="13">
        <v>1</v>
      </c>
      <c r="G1678" s="13">
        <v>7</v>
      </c>
      <c r="H1678" s="13" t="s">
        <v>69</v>
      </c>
      <c r="I1678" s="13" t="s">
        <v>54</v>
      </c>
      <c r="J1678" s="13"/>
      <c r="K1678" s="13" t="s">
        <v>27</v>
      </c>
      <c r="L1678" s="12">
        <f t="shared" ca="1" si="229"/>
        <v>0.78959118230836944</v>
      </c>
      <c r="M1678" s="101">
        <f t="shared" ca="1" si="230"/>
        <v>4.158776757218182E-2</v>
      </c>
      <c r="N1678" s="101">
        <f t="shared" ca="1" si="228"/>
        <v>91.347194945425954</v>
      </c>
      <c r="O1678" s="101">
        <f t="shared" ca="1" si="231"/>
        <v>8.5196888571073062E-2</v>
      </c>
      <c r="Q1678" s="12">
        <f t="shared" ca="1" si="232"/>
        <v>0</v>
      </c>
      <c r="R1678" s="101">
        <f t="shared" ca="1" si="233"/>
        <v>0</v>
      </c>
      <c r="S1678" s="13"/>
      <c r="T1678" s="101">
        <f t="shared" ca="1" si="234"/>
        <v>4.158776757218182E-2</v>
      </c>
      <c r="U1678" s="101">
        <f t="shared" si="235"/>
        <v>0</v>
      </c>
      <c r="V1678" s="101">
        <f t="shared" ca="1" si="236"/>
        <v>-216.10917524484401</v>
      </c>
    </row>
    <row r="1679" spans="2:22" x14ac:dyDescent="0.3">
      <c r="B1679" s="13">
        <v>2023</v>
      </c>
      <c r="C1679" s="13">
        <v>3</v>
      </c>
      <c r="D1679" s="13">
        <v>9</v>
      </c>
      <c r="E1679" s="83" t="s">
        <v>167</v>
      </c>
      <c r="F1679" s="13">
        <v>1</v>
      </c>
      <c r="G1679" s="13">
        <v>8</v>
      </c>
      <c r="H1679" s="13" t="s">
        <v>69</v>
      </c>
      <c r="I1679" s="13" t="s">
        <v>54</v>
      </c>
      <c r="J1679" s="13"/>
      <c r="K1679" s="13" t="s">
        <v>27</v>
      </c>
      <c r="L1679" s="12">
        <f t="shared" ca="1" si="229"/>
        <v>0.63596701870486805</v>
      </c>
      <c r="M1679" s="101">
        <f t="shared" ca="1" si="230"/>
        <v>3.3496382875185401E-2</v>
      </c>
      <c r="N1679" s="101">
        <f t="shared" ca="1" si="228"/>
        <v>91.347194945425954</v>
      </c>
      <c r="O1679" s="101">
        <f t="shared" ca="1" si="231"/>
        <v>6.8620841318255257E-2</v>
      </c>
      <c r="Q1679" s="12">
        <f t="shared" ca="1" si="232"/>
        <v>5.6000000000000005</v>
      </c>
      <c r="R1679" s="101">
        <f t="shared" ca="1" si="233"/>
        <v>0.42020539186663297</v>
      </c>
      <c r="S1679" s="13"/>
      <c r="T1679" s="101">
        <f t="shared" ca="1" si="234"/>
        <v>0</v>
      </c>
      <c r="U1679" s="101">
        <f t="shared" si="235"/>
        <v>0</v>
      </c>
      <c r="V1679" s="101">
        <f t="shared" ca="1" si="236"/>
        <v>-216.94958602857727</v>
      </c>
    </row>
    <row r="1680" spans="2:22" x14ac:dyDescent="0.3">
      <c r="B1680" s="13">
        <v>2023</v>
      </c>
      <c r="C1680" s="13">
        <v>3</v>
      </c>
      <c r="D1680" s="13">
        <v>9</v>
      </c>
      <c r="E1680" s="83" t="s">
        <v>167</v>
      </c>
      <c r="F1680" s="13">
        <v>1</v>
      </c>
      <c r="G1680" s="13">
        <v>9</v>
      </c>
      <c r="H1680" s="13" t="s">
        <v>69</v>
      </c>
      <c r="I1680" s="13" t="s">
        <v>54</v>
      </c>
      <c r="J1680" s="13"/>
      <c r="K1680" s="13" t="s">
        <v>27</v>
      </c>
      <c r="L1680" s="12">
        <f t="shared" ca="1" si="229"/>
        <v>1.2252775866529282</v>
      </c>
      <c r="M1680" s="101">
        <f t="shared" ca="1" si="230"/>
        <v>6.453537048900973E-2</v>
      </c>
      <c r="N1680" s="101">
        <f t="shared" ref="N1680:N1743" ca="1" si="237">IF(H1680="On-Peak",IF(I1680="Winter",((L1680*$D$48)/60)+N1679,((L1680*$D$47)/60)+N1679),N1679)</f>
        <v>91.347194945425954</v>
      </c>
      <c r="O1680" s="101">
        <f t="shared" ca="1" si="231"/>
        <v>0.13220745159985095</v>
      </c>
      <c r="Q1680" s="12">
        <f t="shared" ca="1" si="232"/>
        <v>5.6000000000000005</v>
      </c>
      <c r="R1680" s="101">
        <f t="shared" ca="1" si="233"/>
        <v>0.37032025228982968</v>
      </c>
      <c r="S1680" s="13"/>
      <c r="T1680" s="101">
        <f t="shared" ca="1" si="234"/>
        <v>0</v>
      </c>
      <c r="U1680" s="101">
        <f t="shared" si="235"/>
        <v>0</v>
      </c>
      <c r="V1680" s="101">
        <f t="shared" ca="1" si="236"/>
        <v>-217.69022653315696</v>
      </c>
    </row>
    <row r="1681" spans="2:22" x14ac:dyDescent="0.3">
      <c r="B1681" s="13">
        <v>2023</v>
      </c>
      <c r="C1681" s="13">
        <v>3</v>
      </c>
      <c r="D1681" s="13">
        <v>9</v>
      </c>
      <c r="E1681" s="83" t="s">
        <v>167</v>
      </c>
      <c r="F1681" s="13">
        <v>1</v>
      </c>
      <c r="G1681" s="13">
        <v>10</v>
      </c>
      <c r="H1681" s="13" t="s">
        <v>70</v>
      </c>
      <c r="I1681" s="13" t="s">
        <v>54</v>
      </c>
      <c r="J1681" s="13"/>
      <c r="K1681" s="13" t="s">
        <v>27</v>
      </c>
      <c r="L1681" s="12">
        <f t="shared" ca="1" si="229"/>
        <v>0.92256086100949575</v>
      </c>
      <c r="M1681" s="101">
        <f t="shared" ca="1" si="230"/>
        <v>2.9208276859560636E-2</v>
      </c>
      <c r="N1681" s="101">
        <f t="shared" ca="1" si="237"/>
        <v>91.347194945425954</v>
      </c>
      <c r="O1681" s="101">
        <f t="shared" ca="1" si="231"/>
        <v>2.9208276859560636E-2</v>
      </c>
      <c r="Q1681" s="12">
        <f t="shared" ca="1" si="232"/>
        <v>5.6000000000000005</v>
      </c>
      <c r="R1681" s="101">
        <f t="shared" ca="1" si="233"/>
        <v>0.39594522311554625</v>
      </c>
      <c r="S1681" s="13"/>
      <c r="T1681" s="101">
        <f t="shared" ca="1" si="234"/>
        <v>0</v>
      </c>
      <c r="U1681" s="101">
        <f t="shared" si="235"/>
        <v>0</v>
      </c>
      <c r="V1681" s="101">
        <f t="shared" ca="1" si="236"/>
        <v>-218.48211697938805</v>
      </c>
    </row>
    <row r="1682" spans="2:22" x14ac:dyDescent="0.3">
      <c r="B1682" s="13">
        <v>2023</v>
      </c>
      <c r="C1682" s="13">
        <v>3</v>
      </c>
      <c r="D1682" s="13">
        <v>9</v>
      </c>
      <c r="E1682" s="83" t="s">
        <v>167</v>
      </c>
      <c r="F1682" s="13">
        <v>1</v>
      </c>
      <c r="G1682" s="13">
        <v>11</v>
      </c>
      <c r="H1682" s="13" t="s">
        <v>70</v>
      </c>
      <c r="I1682" s="13" t="s">
        <v>54</v>
      </c>
      <c r="J1682" s="13"/>
      <c r="K1682" s="13" t="s">
        <v>27</v>
      </c>
      <c r="L1682" s="12">
        <f t="shared" ca="1" si="229"/>
        <v>1.1346443508774759</v>
      </c>
      <c r="M1682" s="101">
        <f t="shared" ca="1" si="230"/>
        <v>3.5922840148780888E-2</v>
      </c>
      <c r="N1682" s="101">
        <f t="shared" ca="1" si="237"/>
        <v>91.347194945425954</v>
      </c>
      <c r="O1682" s="101">
        <f t="shared" ca="1" si="231"/>
        <v>3.5922840148780888E-2</v>
      </c>
      <c r="Q1682" s="12">
        <f t="shared" ca="1" si="232"/>
        <v>5.6000000000000005</v>
      </c>
      <c r="R1682" s="101">
        <f t="shared" ca="1" si="233"/>
        <v>0.3779923556982217</v>
      </c>
      <c r="S1682" s="13"/>
      <c r="T1682" s="101">
        <f t="shared" ca="1" si="234"/>
        <v>0</v>
      </c>
      <c r="U1682" s="101">
        <f t="shared" si="235"/>
        <v>0</v>
      </c>
      <c r="V1682" s="101">
        <f t="shared" ca="1" si="236"/>
        <v>-219.23810169078448</v>
      </c>
    </row>
    <row r="1683" spans="2:22" x14ac:dyDescent="0.3">
      <c r="B1683" s="13">
        <v>2023</v>
      </c>
      <c r="C1683" s="13">
        <v>3</v>
      </c>
      <c r="D1683" s="13">
        <v>9</v>
      </c>
      <c r="E1683" s="83" t="s">
        <v>167</v>
      </c>
      <c r="F1683" s="13">
        <v>1</v>
      </c>
      <c r="G1683" s="13">
        <v>12</v>
      </c>
      <c r="H1683" s="13" t="s">
        <v>70</v>
      </c>
      <c r="I1683" s="13" t="s">
        <v>54</v>
      </c>
      <c r="J1683" s="13"/>
      <c r="K1683" s="13" t="s">
        <v>27</v>
      </c>
      <c r="L1683" s="12">
        <f t="shared" ca="1" si="229"/>
        <v>1.0062061648047638</v>
      </c>
      <c r="M1683" s="101">
        <f t="shared" ca="1" si="230"/>
        <v>3.1856487177718822E-2</v>
      </c>
      <c r="N1683" s="101">
        <f t="shared" ca="1" si="237"/>
        <v>91.347194945425954</v>
      </c>
      <c r="O1683" s="101">
        <f t="shared" ca="1" si="231"/>
        <v>3.1856487177718822E-2</v>
      </c>
      <c r="Q1683" s="12">
        <f t="shared" ca="1" si="232"/>
        <v>5.6000000000000005</v>
      </c>
      <c r="R1683" s="101">
        <f t="shared" ca="1" si="233"/>
        <v>0.38886464814927685</v>
      </c>
      <c r="S1683" s="13"/>
      <c r="T1683" s="101">
        <f t="shared" ca="1" si="234"/>
        <v>0</v>
      </c>
      <c r="U1683" s="101">
        <f t="shared" si="235"/>
        <v>0</v>
      </c>
      <c r="V1683" s="101">
        <f t="shared" ca="1" si="236"/>
        <v>-220.01583098708304</v>
      </c>
    </row>
    <row r="1684" spans="2:22" x14ac:dyDescent="0.3">
      <c r="B1684" s="13">
        <v>2023</v>
      </c>
      <c r="C1684" s="13">
        <v>3</v>
      </c>
      <c r="D1684" s="13">
        <v>9</v>
      </c>
      <c r="E1684" s="83" t="s">
        <v>167</v>
      </c>
      <c r="F1684" s="13">
        <v>1</v>
      </c>
      <c r="G1684" s="13">
        <v>13</v>
      </c>
      <c r="H1684" s="13" t="s">
        <v>70</v>
      </c>
      <c r="I1684" s="13" t="s">
        <v>54</v>
      </c>
      <c r="J1684" s="13"/>
      <c r="K1684" s="13" t="s">
        <v>27</v>
      </c>
      <c r="L1684" s="12">
        <f t="shared" ca="1" si="229"/>
        <v>1.0011841507192081</v>
      </c>
      <c r="M1684" s="101">
        <f t="shared" ca="1" si="230"/>
        <v>3.1697490211770131E-2</v>
      </c>
      <c r="N1684" s="101">
        <f t="shared" ca="1" si="237"/>
        <v>91.347194945425954</v>
      </c>
      <c r="O1684" s="101">
        <f t="shared" ca="1" si="231"/>
        <v>3.1697490211770131E-2</v>
      </c>
      <c r="Q1684" s="12">
        <f t="shared" ca="1" si="232"/>
        <v>0</v>
      </c>
      <c r="R1684" s="101">
        <f t="shared" ca="1" si="233"/>
        <v>0</v>
      </c>
      <c r="S1684" s="13"/>
      <c r="T1684" s="101">
        <f t="shared" ca="1" si="234"/>
        <v>3.1697490211770131E-2</v>
      </c>
      <c r="U1684" s="101">
        <f t="shared" si="235"/>
        <v>0</v>
      </c>
      <c r="V1684" s="101">
        <f t="shared" ca="1" si="236"/>
        <v>-219.98413349687127</v>
      </c>
    </row>
    <row r="1685" spans="2:22" x14ac:dyDescent="0.3">
      <c r="B1685" s="13">
        <v>2023</v>
      </c>
      <c r="C1685" s="13">
        <v>3</v>
      </c>
      <c r="D1685" s="13">
        <v>9</v>
      </c>
      <c r="E1685" s="83" t="s">
        <v>167</v>
      </c>
      <c r="F1685" s="13">
        <v>1</v>
      </c>
      <c r="G1685" s="13">
        <v>14</v>
      </c>
      <c r="H1685" s="13" t="s">
        <v>70</v>
      </c>
      <c r="I1685" s="13" t="s">
        <v>54</v>
      </c>
      <c r="J1685" s="13"/>
      <c r="K1685" s="13" t="s">
        <v>27</v>
      </c>
      <c r="L1685" s="12">
        <f t="shared" ca="1" si="229"/>
        <v>0.87655933629350158</v>
      </c>
      <c r="M1685" s="101">
        <f t="shared" ca="1" si="230"/>
        <v>2.775186858705226E-2</v>
      </c>
      <c r="N1685" s="101">
        <f t="shared" ca="1" si="237"/>
        <v>91.347194945425954</v>
      </c>
      <c r="O1685" s="101">
        <f t="shared" ca="1" si="231"/>
        <v>2.775186858705226E-2</v>
      </c>
      <c r="Q1685" s="12">
        <f t="shared" ca="1" si="232"/>
        <v>5.6000000000000005</v>
      </c>
      <c r="R1685" s="101">
        <f t="shared" ca="1" si="233"/>
        <v>0.39983925218275512</v>
      </c>
      <c r="S1685" s="13"/>
      <c r="T1685" s="101">
        <f t="shared" ca="1" si="234"/>
        <v>0</v>
      </c>
      <c r="U1685" s="101">
        <f t="shared" si="235"/>
        <v>0</v>
      </c>
      <c r="V1685" s="101">
        <f t="shared" ca="1" si="236"/>
        <v>-220.78381200123675</v>
      </c>
    </row>
    <row r="1686" spans="2:22" x14ac:dyDescent="0.3">
      <c r="B1686" s="13">
        <v>2023</v>
      </c>
      <c r="C1686" s="13">
        <v>3</v>
      </c>
      <c r="D1686" s="13">
        <v>9</v>
      </c>
      <c r="E1686" s="83" t="s">
        <v>167</v>
      </c>
      <c r="F1686" s="13">
        <v>1</v>
      </c>
      <c r="G1686" s="13">
        <v>15</v>
      </c>
      <c r="H1686" s="13" t="s">
        <v>70</v>
      </c>
      <c r="I1686" s="13" t="s">
        <v>54</v>
      </c>
      <c r="J1686" s="13"/>
      <c r="K1686" s="13" t="s">
        <v>27</v>
      </c>
      <c r="L1686" s="12">
        <f t="shared" ca="1" si="229"/>
        <v>1.0536155397555189</v>
      </c>
      <c r="M1686" s="101">
        <f t="shared" ca="1" si="230"/>
        <v>3.3357467988659732E-2</v>
      </c>
      <c r="N1686" s="101">
        <f t="shared" ca="1" si="237"/>
        <v>91.347194945425954</v>
      </c>
      <c r="O1686" s="101">
        <f t="shared" ca="1" si="231"/>
        <v>3.3357467988659732E-2</v>
      </c>
      <c r="Q1686" s="12">
        <f t="shared" ca="1" si="232"/>
        <v>5.6000000000000005</v>
      </c>
      <c r="R1686" s="101">
        <f t="shared" ca="1" si="233"/>
        <v>0.38485144455969539</v>
      </c>
      <c r="S1686" s="13"/>
      <c r="T1686" s="101">
        <f t="shared" ca="1" si="234"/>
        <v>0</v>
      </c>
      <c r="U1686" s="101">
        <f t="shared" si="235"/>
        <v>0</v>
      </c>
      <c r="V1686" s="101">
        <f t="shared" ca="1" si="236"/>
        <v>-221.55351489035615</v>
      </c>
    </row>
    <row r="1687" spans="2:22" x14ac:dyDescent="0.3">
      <c r="B1687" s="13">
        <v>2023</v>
      </c>
      <c r="C1687" s="13">
        <v>3</v>
      </c>
      <c r="D1687" s="13">
        <v>9</v>
      </c>
      <c r="E1687" s="83" t="s">
        <v>167</v>
      </c>
      <c r="F1687" s="13">
        <v>1</v>
      </c>
      <c r="G1687" s="13">
        <v>16</v>
      </c>
      <c r="H1687" s="13" t="s">
        <v>71</v>
      </c>
      <c r="I1687" s="13" t="s">
        <v>54</v>
      </c>
      <c r="J1687" s="13"/>
      <c r="K1687" s="13" t="s">
        <v>27</v>
      </c>
      <c r="L1687" s="12">
        <f t="shared" ca="1" si="229"/>
        <v>0.70729033309464784</v>
      </c>
      <c r="M1687" s="101">
        <f t="shared" ca="1" si="230"/>
        <v>6.1612060915874775E-2</v>
      </c>
      <c r="N1687" s="101">
        <f t="shared" ca="1" si="237"/>
        <v>91.486825845351049</v>
      </c>
      <c r="O1687" s="101">
        <f t="shared" ca="1" si="231"/>
        <v>0.19934978038272649</v>
      </c>
      <c r="Q1687" s="12">
        <f t="shared" ca="1" si="232"/>
        <v>0</v>
      </c>
      <c r="R1687" s="101">
        <f t="shared" ca="1" si="233"/>
        <v>0</v>
      </c>
      <c r="S1687" s="13"/>
      <c r="T1687" s="101">
        <f t="shared" ca="1" si="234"/>
        <v>6.1612060915874775E-2</v>
      </c>
      <c r="U1687" s="101">
        <f t="shared" ca="1" si="235"/>
        <v>0.13963089992510175</v>
      </c>
      <c r="V1687" s="101">
        <f t="shared" ca="1" si="236"/>
        <v>-221.35227192951518</v>
      </c>
    </row>
    <row r="1688" spans="2:22" x14ac:dyDescent="0.3">
      <c r="B1688" s="13">
        <v>2023</v>
      </c>
      <c r="C1688" s="13">
        <v>3</v>
      </c>
      <c r="D1688" s="13">
        <v>9</v>
      </c>
      <c r="E1688" s="83" t="s">
        <v>167</v>
      </c>
      <c r="F1688" s="13">
        <v>1</v>
      </c>
      <c r="G1688" s="13">
        <v>17</v>
      </c>
      <c r="H1688" s="13" t="s">
        <v>71</v>
      </c>
      <c r="I1688" s="13" t="s">
        <v>54</v>
      </c>
      <c r="J1688" s="13"/>
      <c r="K1688" s="13" t="s">
        <v>27</v>
      </c>
      <c r="L1688" s="12">
        <f t="shared" ca="1" si="229"/>
        <v>1.0778598342062586</v>
      </c>
      <c r="M1688" s="101">
        <f t="shared" ca="1" si="230"/>
        <v>9.3892370157707197E-2</v>
      </c>
      <c r="N1688" s="101">
        <f t="shared" ca="1" si="237"/>
        <v>91.699613340953931</v>
      </c>
      <c r="O1688" s="101">
        <f t="shared" ca="1" si="231"/>
        <v>0.30379479427103401</v>
      </c>
      <c r="Q1688" s="12">
        <f t="shared" ca="1" si="232"/>
        <v>2.856041768911505</v>
      </c>
      <c r="R1688" s="101">
        <f t="shared" ca="1" si="233"/>
        <v>0.1505231007727991</v>
      </c>
      <c r="S1688" s="13"/>
      <c r="T1688" s="101">
        <f t="shared" ca="1" si="234"/>
        <v>0</v>
      </c>
      <c r="U1688" s="101">
        <f t="shared" ca="1" si="235"/>
        <v>0.21278749560288557</v>
      </c>
      <c r="V1688" s="101">
        <f t="shared" ca="1" si="236"/>
        <v>-221.44053063545789</v>
      </c>
    </row>
    <row r="1689" spans="2:22" x14ac:dyDescent="0.3">
      <c r="B1689" s="13">
        <v>2023</v>
      </c>
      <c r="C1689" s="13">
        <v>3</v>
      </c>
      <c r="D1689" s="13">
        <v>9</v>
      </c>
      <c r="E1689" s="83" t="s">
        <v>167</v>
      </c>
      <c r="F1689" s="13">
        <v>1</v>
      </c>
      <c r="G1689" s="13">
        <v>18</v>
      </c>
      <c r="H1689" s="13" t="s">
        <v>71</v>
      </c>
      <c r="I1689" s="13" t="s">
        <v>54</v>
      </c>
      <c r="J1689" s="13"/>
      <c r="K1689" s="13" t="s">
        <v>27</v>
      </c>
      <c r="L1689" s="12">
        <f t="shared" ca="1" si="229"/>
        <v>1.1984691486861359</v>
      </c>
      <c r="M1689" s="101">
        <f t="shared" ca="1" si="230"/>
        <v>0.10439864754204931</v>
      </c>
      <c r="N1689" s="101">
        <f t="shared" ca="1" si="237"/>
        <v>91.936211125390386</v>
      </c>
      <c r="O1689" s="101">
        <f t="shared" ca="1" si="231"/>
        <v>0.33778852955718736</v>
      </c>
      <c r="Q1689" s="12">
        <f t="shared" ca="1" si="232"/>
        <v>5.6000000000000005</v>
      </c>
      <c r="R1689" s="101">
        <f t="shared" ca="1" si="233"/>
        <v>0.37258958656371866</v>
      </c>
      <c r="S1689" s="13"/>
      <c r="T1689" s="101">
        <f t="shared" ca="1" si="234"/>
        <v>0</v>
      </c>
      <c r="U1689" s="101">
        <f t="shared" ca="1" si="235"/>
        <v>0.23659778443645466</v>
      </c>
      <c r="V1689" s="101">
        <f t="shared" ca="1" si="236"/>
        <v>-221.94911202414886</v>
      </c>
    </row>
    <row r="1690" spans="2:22" x14ac:dyDescent="0.3">
      <c r="B1690" s="13">
        <v>2023</v>
      </c>
      <c r="C1690" s="13">
        <v>3</v>
      </c>
      <c r="D1690" s="13">
        <v>9</v>
      </c>
      <c r="E1690" s="83" t="s">
        <v>167</v>
      </c>
      <c r="F1690" s="13">
        <v>1</v>
      </c>
      <c r="G1690" s="13">
        <v>19</v>
      </c>
      <c r="H1690" s="13" t="s">
        <v>71</v>
      </c>
      <c r="I1690" s="13" t="s">
        <v>54</v>
      </c>
      <c r="J1690" s="13"/>
      <c r="K1690" s="13" t="s">
        <v>27</v>
      </c>
      <c r="L1690" s="12">
        <f t="shared" ca="1" si="229"/>
        <v>1.3302205444429014</v>
      </c>
      <c r="M1690" s="101">
        <f t="shared" ca="1" si="230"/>
        <v>0.11587551162642115</v>
      </c>
      <c r="N1690" s="101">
        <f t="shared" ca="1" si="237"/>
        <v>92.198818831205827</v>
      </c>
      <c r="O1690" s="101">
        <f t="shared" ca="1" si="231"/>
        <v>0.37492266045123174</v>
      </c>
      <c r="Q1690" s="12">
        <f t="shared" ca="1" si="232"/>
        <v>0</v>
      </c>
      <c r="R1690" s="101">
        <f t="shared" ca="1" si="233"/>
        <v>0</v>
      </c>
      <c r="S1690" s="13"/>
      <c r="T1690" s="101">
        <f t="shared" ca="1" si="234"/>
        <v>0.11587551162642115</v>
      </c>
      <c r="U1690" s="101">
        <f t="shared" ca="1" si="235"/>
        <v>0.26260770581543613</v>
      </c>
      <c r="V1690" s="101">
        <f t="shared" ca="1" si="236"/>
        <v>-221.57062880670699</v>
      </c>
    </row>
    <row r="1691" spans="2:22" x14ac:dyDescent="0.3">
      <c r="B1691" s="13">
        <v>2023</v>
      </c>
      <c r="C1691" s="13">
        <v>3</v>
      </c>
      <c r="D1691" s="13">
        <v>9</v>
      </c>
      <c r="E1691" s="83" t="s">
        <v>167</v>
      </c>
      <c r="F1691" s="13">
        <v>1</v>
      </c>
      <c r="G1691" s="13">
        <v>20</v>
      </c>
      <c r="H1691" s="13" t="s">
        <v>69</v>
      </c>
      <c r="I1691" s="13" t="s">
        <v>54</v>
      </c>
      <c r="J1691" s="13"/>
      <c r="K1691" s="13" t="s">
        <v>27</v>
      </c>
      <c r="L1691" s="12">
        <f t="shared" ca="1" si="229"/>
        <v>1.6119856635040681</v>
      </c>
      <c r="M1691" s="101">
        <f t="shared" ca="1" si="230"/>
        <v>8.4903284896759273E-2</v>
      </c>
      <c r="N1691" s="101">
        <f t="shared" ca="1" si="237"/>
        <v>92.198818831205827</v>
      </c>
      <c r="O1691" s="101">
        <f t="shared" ca="1" si="231"/>
        <v>0.17393325309208896</v>
      </c>
      <c r="Q1691" s="12">
        <f t="shared" ca="1" si="232"/>
        <v>0</v>
      </c>
      <c r="R1691" s="101">
        <f t="shared" ca="1" si="233"/>
        <v>0</v>
      </c>
      <c r="S1691" s="13"/>
      <c r="T1691" s="101">
        <f t="shared" ca="1" si="234"/>
        <v>8.4903284896759273E-2</v>
      </c>
      <c r="U1691" s="101">
        <f t="shared" si="235"/>
        <v>0</v>
      </c>
      <c r="V1691" s="101">
        <f t="shared" ca="1" si="236"/>
        <v>-221.48572552181022</v>
      </c>
    </row>
    <row r="1692" spans="2:22" x14ac:dyDescent="0.3">
      <c r="B1692" s="13">
        <v>2023</v>
      </c>
      <c r="C1692" s="13">
        <v>3</v>
      </c>
      <c r="D1692" s="13">
        <v>9</v>
      </c>
      <c r="E1692" s="83" t="s">
        <v>167</v>
      </c>
      <c r="F1692" s="13">
        <v>1</v>
      </c>
      <c r="G1692" s="13">
        <v>21</v>
      </c>
      <c r="H1692" s="13" t="s">
        <v>69</v>
      </c>
      <c r="I1692" s="13" t="s">
        <v>54</v>
      </c>
      <c r="J1692" s="13"/>
      <c r="K1692" s="13" t="s">
        <v>27</v>
      </c>
      <c r="L1692" s="12">
        <f t="shared" ca="1" si="229"/>
        <v>1.4866303822623259</v>
      </c>
      <c r="M1692" s="101">
        <f t="shared" ca="1" si="230"/>
        <v>7.8300822233756714E-2</v>
      </c>
      <c r="N1692" s="101">
        <f t="shared" ca="1" si="237"/>
        <v>92.198818831205827</v>
      </c>
      <c r="O1692" s="101">
        <f t="shared" ca="1" si="231"/>
        <v>0.16040741824610497</v>
      </c>
      <c r="Q1692" s="12">
        <f t="shared" ca="1" si="232"/>
        <v>0</v>
      </c>
      <c r="R1692" s="101">
        <f t="shared" ca="1" si="233"/>
        <v>0</v>
      </c>
      <c r="S1692" s="13"/>
      <c r="T1692" s="101">
        <f t="shared" ca="1" si="234"/>
        <v>7.8300822233756714E-2</v>
      </c>
      <c r="U1692" s="101">
        <f t="shared" si="235"/>
        <v>0</v>
      </c>
      <c r="V1692" s="101">
        <f t="shared" ca="1" si="236"/>
        <v>-221.40742469957647</v>
      </c>
    </row>
    <row r="1693" spans="2:22" x14ac:dyDescent="0.3">
      <c r="B1693" s="13">
        <v>2023</v>
      </c>
      <c r="C1693" s="13">
        <v>3</v>
      </c>
      <c r="D1693" s="13">
        <v>9</v>
      </c>
      <c r="E1693" s="83" t="s">
        <v>167</v>
      </c>
      <c r="F1693" s="13">
        <v>1</v>
      </c>
      <c r="G1693" s="13">
        <v>22</v>
      </c>
      <c r="H1693" s="13" t="s">
        <v>69</v>
      </c>
      <c r="I1693" s="13" t="s">
        <v>54</v>
      </c>
      <c r="J1693" s="13"/>
      <c r="K1693" s="13" t="s">
        <v>27</v>
      </c>
      <c r="L1693" s="12">
        <f t="shared" ca="1" si="229"/>
        <v>1.3071391633961997</v>
      </c>
      <c r="M1693" s="101">
        <f t="shared" ca="1" si="230"/>
        <v>6.8847019736077847E-2</v>
      </c>
      <c r="N1693" s="101">
        <f t="shared" ca="1" si="237"/>
        <v>92.198818831205827</v>
      </c>
      <c r="O1693" s="101">
        <f t="shared" ca="1" si="231"/>
        <v>0.14104031573044995</v>
      </c>
      <c r="Q1693" s="12">
        <f t="shared" ca="1" si="232"/>
        <v>0</v>
      </c>
      <c r="R1693" s="101">
        <f t="shared" ca="1" si="233"/>
        <v>0</v>
      </c>
      <c r="S1693" s="13"/>
      <c r="T1693" s="101">
        <f t="shared" ca="1" si="234"/>
        <v>6.8847019736077847E-2</v>
      </c>
      <c r="U1693" s="101">
        <f t="shared" si="235"/>
        <v>0</v>
      </c>
      <c r="V1693" s="101">
        <f t="shared" ca="1" si="236"/>
        <v>-221.3385776798404</v>
      </c>
    </row>
    <row r="1694" spans="2:22" x14ac:dyDescent="0.3">
      <c r="B1694" s="13">
        <v>2023</v>
      </c>
      <c r="C1694" s="13">
        <v>3</v>
      </c>
      <c r="D1694" s="13">
        <v>9</v>
      </c>
      <c r="E1694" s="83" t="s">
        <v>167</v>
      </c>
      <c r="F1694" s="13">
        <v>1</v>
      </c>
      <c r="G1694" s="13">
        <v>23</v>
      </c>
      <c r="H1694" s="13" t="s">
        <v>69</v>
      </c>
      <c r="I1694" s="13" t="s">
        <v>54</v>
      </c>
      <c r="J1694" s="13"/>
      <c r="K1694" s="13" t="s">
        <v>27</v>
      </c>
      <c r="L1694" s="12">
        <f t="shared" ca="1" si="229"/>
        <v>1.7007978339135266</v>
      </c>
      <c r="M1694" s="101">
        <f t="shared" ca="1" si="230"/>
        <v>8.9581021912225445E-2</v>
      </c>
      <c r="N1694" s="101">
        <f t="shared" ca="1" si="237"/>
        <v>92.198818831205827</v>
      </c>
      <c r="O1694" s="101">
        <f t="shared" ca="1" si="231"/>
        <v>0.18351608627926952</v>
      </c>
      <c r="Q1694" s="12">
        <f t="shared" ca="1" si="232"/>
        <v>0</v>
      </c>
      <c r="R1694" s="101">
        <f t="shared" ca="1" si="233"/>
        <v>0</v>
      </c>
      <c r="S1694" s="13"/>
      <c r="T1694" s="101">
        <f t="shared" ca="1" si="234"/>
        <v>8.9581021912225445E-2</v>
      </c>
      <c r="U1694" s="101">
        <f t="shared" si="235"/>
        <v>0</v>
      </c>
      <c r="V1694" s="101">
        <f t="shared" ca="1" si="236"/>
        <v>-221.24899665792816</v>
      </c>
    </row>
    <row r="1695" spans="2:22" x14ac:dyDescent="0.3">
      <c r="B1695" s="13">
        <v>2023</v>
      </c>
      <c r="C1695" s="13">
        <v>3</v>
      </c>
      <c r="D1695" s="13">
        <v>10</v>
      </c>
      <c r="E1695" s="83" t="s">
        <v>168</v>
      </c>
      <c r="F1695" s="13">
        <v>2</v>
      </c>
      <c r="G1695" s="13">
        <v>0</v>
      </c>
      <c r="H1695" s="13" t="s">
        <v>69</v>
      </c>
      <c r="I1695" s="13" t="s">
        <v>54</v>
      </c>
      <c r="J1695" s="13"/>
      <c r="K1695" s="13" t="s">
        <v>28</v>
      </c>
      <c r="L1695" s="12">
        <f t="shared" ca="1" si="229"/>
        <v>1.4867314516450365</v>
      </c>
      <c r="M1695" s="101">
        <f t="shared" ca="1" si="230"/>
        <v>7.830614555814408E-2</v>
      </c>
      <c r="N1695" s="101">
        <f t="shared" ca="1" si="237"/>
        <v>92.198818831205827</v>
      </c>
      <c r="O1695" s="101">
        <f t="shared" ca="1" si="231"/>
        <v>0.16041832363249944</v>
      </c>
      <c r="Q1695" s="12">
        <f t="shared" ca="1" si="232"/>
        <v>0</v>
      </c>
      <c r="R1695" s="101">
        <f t="shared" ca="1" si="233"/>
        <v>0</v>
      </c>
      <c r="S1695" s="13"/>
      <c r="T1695" s="101">
        <f t="shared" ca="1" si="234"/>
        <v>7.830614555814408E-2</v>
      </c>
      <c r="U1695" s="101">
        <f t="shared" si="235"/>
        <v>0</v>
      </c>
      <c r="V1695" s="101">
        <f t="shared" ca="1" si="236"/>
        <v>-221.17069051237002</v>
      </c>
    </row>
    <row r="1696" spans="2:22" x14ac:dyDescent="0.3">
      <c r="B1696" s="13">
        <v>2023</v>
      </c>
      <c r="C1696" s="13">
        <v>3</v>
      </c>
      <c r="D1696" s="13">
        <v>10</v>
      </c>
      <c r="E1696" s="83" t="s">
        <v>168</v>
      </c>
      <c r="F1696" s="13">
        <v>2</v>
      </c>
      <c r="G1696" s="13">
        <v>1</v>
      </c>
      <c r="H1696" s="13" t="s">
        <v>69</v>
      </c>
      <c r="I1696" s="13" t="s">
        <v>54</v>
      </c>
      <c r="J1696" s="13"/>
      <c r="K1696" s="13" t="s">
        <v>28</v>
      </c>
      <c r="L1696" s="12">
        <f t="shared" ca="1" si="229"/>
        <v>0.82048027969260495</v>
      </c>
      <c r="M1696" s="101">
        <f t="shared" ca="1" si="230"/>
        <v>4.3214696331409501E-2</v>
      </c>
      <c r="N1696" s="101">
        <f t="shared" ca="1" si="237"/>
        <v>92.198818831205827</v>
      </c>
      <c r="O1696" s="101">
        <f t="shared" ca="1" si="231"/>
        <v>8.8529822178832068E-2</v>
      </c>
      <c r="Q1696" s="12">
        <f t="shared" ca="1" si="232"/>
        <v>0</v>
      </c>
      <c r="R1696" s="101">
        <f t="shared" ca="1" si="233"/>
        <v>0</v>
      </c>
      <c r="S1696" s="13"/>
      <c r="T1696" s="101">
        <f t="shared" ca="1" si="234"/>
        <v>4.3214696331409501E-2</v>
      </c>
      <c r="U1696" s="101">
        <f t="shared" si="235"/>
        <v>0</v>
      </c>
      <c r="V1696" s="101">
        <f t="shared" ca="1" si="236"/>
        <v>-221.12747581603861</v>
      </c>
    </row>
    <row r="1697" spans="2:22" x14ac:dyDescent="0.3">
      <c r="B1697" s="13">
        <v>2023</v>
      </c>
      <c r="C1697" s="13">
        <v>3</v>
      </c>
      <c r="D1697" s="13">
        <v>10</v>
      </c>
      <c r="E1697" s="83" t="s">
        <v>168</v>
      </c>
      <c r="F1697" s="13">
        <v>2</v>
      </c>
      <c r="G1697" s="13">
        <v>2</v>
      </c>
      <c r="H1697" s="13" t="s">
        <v>69</v>
      </c>
      <c r="I1697" s="13" t="s">
        <v>54</v>
      </c>
      <c r="J1697" s="13"/>
      <c r="K1697" s="13" t="s">
        <v>28</v>
      </c>
      <c r="L1697" s="12">
        <f t="shared" ca="1" si="229"/>
        <v>0.82430510256876655</v>
      </c>
      <c r="M1697" s="101">
        <f t="shared" ca="1" si="230"/>
        <v>4.3416149752296934E-2</v>
      </c>
      <c r="N1697" s="101">
        <f t="shared" ca="1" si="237"/>
        <v>92.198818831205827</v>
      </c>
      <c r="O1697" s="101">
        <f t="shared" ca="1" si="231"/>
        <v>8.8942520567169905E-2</v>
      </c>
      <c r="Q1697" s="12">
        <f t="shared" ca="1" si="232"/>
        <v>0</v>
      </c>
      <c r="R1697" s="101">
        <f t="shared" ca="1" si="233"/>
        <v>0</v>
      </c>
      <c r="S1697" s="13"/>
      <c r="T1697" s="101">
        <f t="shared" ca="1" si="234"/>
        <v>4.3416149752296934E-2</v>
      </c>
      <c r="U1697" s="101">
        <f t="shared" si="235"/>
        <v>0</v>
      </c>
      <c r="V1697" s="101">
        <f t="shared" ca="1" si="236"/>
        <v>-221.08405966628632</v>
      </c>
    </row>
    <row r="1698" spans="2:22" x14ac:dyDescent="0.3">
      <c r="B1698" s="13">
        <v>2023</v>
      </c>
      <c r="C1698" s="13">
        <v>3</v>
      </c>
      <c r="D1698" s="13">
        <v>10</v>
      </c>
      <c r="E1698" s="83" t="s">
        <v>168</v>
      </c>
      <c r="F1698" s="13">
        <v>2</v>
      </c>
      <c r="G1698" s="13">
        <v>3</v>
      </c>
      <c r="H1698" s="13" t="s">
        <v>69</v>
      </c>
      <c r="I1698" s="13" t="s">
        <v>54</v>
      </c>
      <c r="J1698" s="13"/>
      <c r="K1698" s="13" t="s">
        <v>28</v>
      </c>
      <c r="L1698" s="12">
        <f t="shared" ca="1" si="229"/>
        <v>0.80029636695855821</v>
      </c>
      <c r="M1698" s="101">
        <f t="shared" ca="1" si="230"/>
        <v>4.2151609647707262E-2</v>
      </c>
      <c r="N1698" s="101">
        <f t="shared" ca="1" si="237"/>
        <v>92.198818831205827</v>
      </c>
      <c r="O1698" s="101">
        <f t="shared" ca="1" si="231"/>
        <v>8.6351977994828424E-2</v>
      </c>
      <c r="Q1698" s="12">
        <f t="shared" ca="1" si="232"/>
        <v>0</v>
      </c>
      <c r="R1698" s="101">
        <f t="shared" ca="1" si="233"/>
        <v>0</v>
      </c>
      <c r="S1698" s="13"/>
      <c r="T1698" s="101">
        <f t="shared" ca="1" si="234"/>
        <v>4.2151609647707262E-2</v>
      </c>
      <c r="U1698" s="101">
        <f t="shared" si="235"/>
        <v>0</v>
      </c>
      <c r="V1698" s="101">
        <f t="shared" ca="1" si="236"/>
        <v>-221.04190805663862</v>
      </c>
    </row>
    <row r="1699" spans="2:22" x14ac:dyDescent="0.3">
      <c r="B1699" s="13">
        <v>2023</v>
      </c>
      <c r="C1699" s="13">
        <v>3</v>
      </c>
      <c r="D1699" s="13">
        <v>10</v>
      </c>
      <c r="E1699" s="83" t="s">
        <v>168</v>
      </c>
      <c r="F1699" s="13">
        <v>2</v>
      </c>
      <c r="G1699" s="13">
        <v>4</v>
      </c>
      <c r="H1699" s="13" t="s">
        <v>69</v>
      </c>
      <c r="I1699" s="13" t="s">
        <v>54</v>
      </c>
      <c r="J1699" s="13"/>
      <c r="K1699" s="13" t="s">
        <v>28</v>
      </c>
      <c r="L1699" s="12">
        <f t="shared" ca="1" si="229"/>
        <v>0.7895702895690857</v>
      </c>
      <c r="M1699" s="101">
        <f t="shared" ca="1" si="230"/>
        <v>4.1586667151603744E-2</v>
      </c>
      <c r="N1699" s="101">
        <f t="shared" ca="1" si="237"/>
        <v>92.198818831205827</v>
      </c>
      <c r="O1699" s="101">
        <f t="shared" ca="1" si="231"/>
        <v>8.5194634244504339E-2</v>
      </c>
      <c r="Q1699" s="12">
        <f t="shared" ca="1" si="232"/>
        <v>0</v>
      </c>
      <c r="R1699" s="101">
        <f t="shared" ca="1" si="233"/>
        <v>0</v>
      </c>
      <c r="S1699" s="13"/>
      <c r="T1699" s="101">
        <f t="shared" ca="1" si="234"/>
        <v>4.1586667151603744E-2</v>
      </c>
      <c r="U1699" s="101">
        <f t="shared" si="235"/>
        <v>0</v>
      </c>
      <c r="V1699" s="101">
        <f t="shared" ca="1" si="236"/>
        <v>-221.00032138948703</v>
      </c>
    </row>
    <row r="1700" spans="2:22" x14ac:dyDescent="0.3">
      <c r="B1700" s="13">
        <v>2023</v>
      </c>
      <c r="C1700" s="13">
        <v>3</v>
      </c>
      <c r="D1700" s="13">
        <v>10</v>
      </c>
      <c r="E1700" s="83" t="s">
        <v>168</v>
      </c>
      <c r="F1700" s="13">
        <v>2</v>
      </c>
      <c r="G1700" s="13">
        <v>5</v>
      </c>
      <c r="H1700" s="13" t="s">
        <v>69</v>
      </c>
      <c r="I1700" s="13" t="s">
        <v>54</v>
      </c>
      <c r="J1700" s="13"/>
      <c r="K1700" s="13" t="s">
        <v>28</v>
      </c>
      <c r="L1700" s="12">
        <f t="shared" ca="1" si="229"/>
        <v>0.75042178099210488</v>
      </c>
      <c r="M1700" s="101">
        <f t="shared" ca="1" si="230"/>
        <v>3.9524715204854163E-2</v>
      </c>
      <c r="N1700" s="101">
        <f t="shared" ca="1" si="237"/>
        <v>92.198818831205827</v>
      </c>
      <c r="O1700" s="101">
        <f t="shared" ca="1" si="231"/>
        <v>8.0970510169048118E-2</v>
      </c>
      <c r="Q1700" s="12">
        <f t="shared" ca="1" si="232"/>
        <v>0</v>
      </c>
      <c r="R1700" s="101">
        <f t="shared" ca="1" si="233"/>
        <v>0</v>
      </c>
      <c r="S1700" s="13"/>
      <c r="T1700" s="101">
        <f t="shared" ca="1" si="234"/>
        <v>3.9524715204854163E-2</v>
      </c>
      <c r="U1700" s="101">
        <f t="shared" si="235"/>
        <v>0</v>
      </c>
      <c r="V1700" s="101">
        <f t="shared" ca="1" si="236"/>
        <v>-220.96079667428216</v>
      </c>
    </row>
    <row r="1701" spans="2:22" x14ac:dyDescent="0.3">
      <c r="B1701" s="13">
        <v>2023</v>
      </c>
      <c r="C1701" s="13">
        <v>3</v>
      </c>
      <c r="D1701" s="13">
        <v>10</v>
      </c>
      <c r="E1701" s="83" t="s">
        <v>168</v>
      </c>
      <c r="F1701" s="13">
        <v>2</v>
      </c>
      <c r="G1701" s="13">
        <v>6</v>
      </c>
      <c r="H1701" s="13" t="s">
        <v>69</v>
      </c>
      <c r="I1701" s="13" t="s">
        <v>54</v>
      </c>
      <c r="J1701" s="13"/>
      <c r="K1701" s="13" t="s">
        <v>28</v>
      </c>
      <c r="L1701" s="12">
        <f t="shared" ca="1" si="229"/>
        <v>0.75636782078030895</v>
      </c>
      <c r="M1701" s="101">
        <f t="shared" ca="1" si="230"/>
        <v>3.9837893120498874E-2</v>
      </c>
      <c r="N1701" s="101">
        <f t="shared" ca="1" si="237"/>
        <v>92.198818831205827</v>
      </c>
      <c r="O1701" s="101">
        <f t="shared" ca="1" si="231"/>
        <v>8.1612087862195329E-2</v>
      </c>
      <c r="Q1701" s="12">
        <f t="shared" ca="1" si="232"/>
        <v>5.6000000000000005</v>
      </c>
      <c r="R1701" s="101">
        <f t="shared" ca="1" si="233"/>
        <v>0.41001346397094696</v>
      </c>
      <c r="S1701" s="13"/>
      <c r="T1701" s="101">
        <f t="shared" ca="1" si="234"/>
        <v>0</v>
      </c>
      <c r="U1701" s="101">
        <f t="shared" si="235"/>
        <v>0</v>
      </c>
      <c r="V1701" s="101">
        <f t="shared" ca="1" si="236"/>
        <v>-221.78082360222407</v>
      </c>
    </row>
    <row r="1702" spans="2:22" x14ac:dyDescent="0.3">
      <c r="B1702" s="13">
        <v>2023</v>
      </c>
      <c r="C1702" s="13">
        <v>3</v>
      </c>
      <c r="D1702" s="13">
        <v>10</v>
      </c>
      <c r="E1702" s="83" t="s">
        <v>168</v>
      </c>
      <c r="F1702" s="13">
        <v>2</v>
      </c>
      <c r="G1702" s="13">
        <v>7</v>
      </c>
      <c r="H1702" s="13" t="s">
        <v>69</v>
      </c>
      <c r="I1702" s="13" t="s">
        <v>54</v>
      </c>
      <c r="J1702" s="13"/>
      <c r="K1702" s="13" t="s">
        <v>28</v>
      </c>
      <c r="L1702" s="12">
        <f t="shared" ca="1" si="229"/>
        <v>0.75069666662190015</v>
      </c>
      <c r="M1702" s="101">
        <f t="shared" ca="1" si="230"/>
        <v>3.9539193430975485E-2</v>
      </c>
      <c r="N1702" s="101">
        <f t="shared" ca="1" si="237"/>
        <v>92.198818831205827</v>
      </c>
      <c r="O1702" s="101">
        <f t="shared" ca="1" si="231"/>
        <v>8.1000170328503027E-2</v>
      </c>
      <c r="Q1702" s="12">
        <f t="shared" ca="1" si="232"/>
        <v>5.6000000000000005</v>
      </c>
      <c r="R1702" s="101">
        <f t="shared" ca="1" si="233"/>
        <v>0.41049352717045617</v>
      </c>
      <c r="S1702" s="13"/>
      <c r="T1702" s="101">
        <f t="shared" ca="1" si="234"/>
        <v>0</v>
      </c>
      <c r="U1702" s="101">
        <f t="shared" si="235"/>
        <v>0</v>
      </c>
      <c r="V1702" s="101">
        <f t="shared" ca="1" si="236"/>
        <v>-222.60181065656496</v>
      </c>
    </row>
    <row r="1703" spans="2:22" x14ac:dyDescent="0.3">
      <c r="B1703" s="13">
        <v>2023</v>
      </c>
      <c r="C1703" s="13">
        <v>3</v>
      </c>
      <c r="D1703" s="13">
        <v>10</v>
      </c>
      <c r="E1703" s="83" t="s">
        <v>168</v>
      </c>
      <c r="F1703" s="13">
        <v>2</v>
      </c>
      <c r="G1703" s="13">
        <v>8</v>
      </c>
      <c r="H1703" s="13" t="s">
        <v>69</v>
      </c>
      <c r="I1703" s="13" t="s">
        <v>54</v>
      </c>
      <c r="J1703" s="13"/>
      <c r="K1703" s="13" t="s">
        <v>28</v>
      </c>
      <c r="L1703" s="12">
        <f t="shared" ca="1" si="229"/>
        <v>1.2924816911707904</v>
      </c>
      <c r="M1703" s="101">
        <f t="shared" ca="1" si="230"/>
        <v>6.8075010673965528E-2</v>
      </c>
      <c r="N1703" s="101">
        <f t="shared" ca="1" si="237"/>
        <v>92.198818831205827</v>
      </c>
      <c r="O1703" s="101">
        <f t="shared" ca="1" si="231"/>
        <v>0.13945877447732827</v>
      </c>
      <c r="Q1703" s="12">
        <f t="shared" ca="1" si="232"/>
        <v>5.6000000000000005</v>
      </c>
      <c r="R1703" s="101">
        <f t="shared" ca="1" si="233"/>
        <v>0.36463142484239264</v>
      </c>
      <c r="S1703" s="13"/>
      <c r="T1703" s="101">
        <f t="shared" ca="1" si="234"/>
        <v>0</v>
      </c>
      <c r="U1703" s="101">
        <f t="shared" si="235"/>
        <v>0</v>
      </c>
      <c r="V1703" s="101">
        <f t="shared" ca="1" si="236"/>
        <v>-223.33107350624977</v>
      </c>
    </row>
    <row r="1704" spans="2:22" x14ac:dyDescent="0.3">
      <c r="B1704" s="13">
        <v>2023</v>
      </c>
      <c r="C1704" s="13">
        <v>3</v>
      </c>
      <c r="D1704" s="13">
        <v>10</v>
      </c>
      <c r="E1704" s="83" t="s">
        <v>168</v>
      </c>
      <c r="F1704" s="13">
        <v>2</v>
      </c>
      <c r="G1704" s="13">
        <v>9</v>
      </c>
      <c r="H1704" s="13" t="s">
        <v>69</v>
      </c>
      <c r="I1704" s="13" t="s">
        <v>54</v>
      </c>
      <c r="J1704" s="13"/>
      <c r="K1704" s="13" t="s">
        <v>28</v>
      </c>
      <c r="L1704" s="12">
        <f t="shared" ca="1" si="229"/>
        <v>0.92125674497945553</v>
      </c>
      <c r="M1704" s="101">
        <f t="shared" ca="1" si="230"/>
        <v>4.8522592758067924E-2</v>
      </c>
      <c r="N1704" s="101">
        <f t="shared" ca="1" si="237"/>
        <v>92.198818831205827</v>
      </c>
      <c r="O1704" s="101">
        <f t="shared" ca="1" si="231"/>
        <v>9.9403602783283251E-2</v>
      </c>
      <c r="Q1704" s="12">
        <f t="shared" ca="1" si="232"/>
        <v>5.6000000000000005</v>
      </c>
      <c r="R1704" s="101">
        <f t="shared" ca="1" si="233"/>
        <v>0.39605561653748916</v>
      </c>
      <c r="S1704" s="13"/>
      <c r="T1704" s="101">
        <f t="shared" ca="1" si="234"/>
        <v>0</v>
      </c>
      <c r="U1704" s="101">
        <f t="shared" si="235"/>
        <v>0</v>
      </c>
      <c r="V1704" s="101">
        <f t="shared" ca="1" si="236"/>
        <v>-224.12318473932476</v>
      </c>
    </row>
    <row r="1705" spans="2:22" x14ac:dyDescent="0.3">
      <c r="B1705" s="13">
        <v>2023</v>
      </c>
      <c r="C1705" s="13">
        <v>3</v>
      </c>
      <c r="D1705" s="13">
        <v>10</v>
      </c>
      <c r="E1705" s="83" t="s">
        <v>168</v>
      </c>
      <c r="F1705" s="13">
        <v>2</v>
      </c>
      <c r="G1705" s="13">
        <v>10</v>
      </c>
      <c r="H1705" s="13" t="s">
        <v>70</v>
      </c>
      <c r="I1705" s="13" t="s">
        <v>54</v>
      </c>
      <c r="J1705" s="13"/>
      <c r="K1705" s="13" t="s">
        <v>28</v>
      </c>
      <c r="L1705" s="12">
        <f t="shared" ca="1" si="229"/>
        <v>0.86160946462879096</v>
      </c>
      <c r="M1705" s="101">
        <f t="shared" ca="1" si="230"/>
        <v>2.7278555650147522E-2</v>
      </c>
      <c r="N1705" s="101">
        <f t="shared" ca="1" si="237"/>
        <v>92.198818831205827</v>
      </c>
      <c r="O1705" s="101">
        <f t="shared" ca="1" si="231"/>
        <v>2.7278555650147522E-2</v>
      </c>
      <c r="Q1705" s="12">
        <f t="shared" ca="1" si="232"/>
        <v>0</v>
      </c>
      <c r="R1705" s="101">
        <f t="shared" ca="1" si="233"/>
        <v>0</v>
      </c>
      <c r="S1705" s="13"/>
      <c r="T1705" s="101">
        <f t="shared" ca="1" si="234"/>
        <v>2.7278555650147522E-2</v>
      </c>
      <c r="U1705" s="101">
        <f t="shared" si="235"/>
        <v>0</v>
      </c>
      <c r="V1705" s="101">
        <f t="shared" ca="1" si="236"/>
        <v>-224.0959061836746</v>
      </c>
    </row>
    <row r="1706" spans="2:22" x14ac:dyDescent="0.3">
      <c r="B1706" s="13">
        <v>2023</v>
      </c>
      <c r="C1706" s="13">
        <v>3</v>
      </c>
      <c r="D1706" s="13">
        <v>10</v>
      </c>
      <c r="E1706" s="83" t="s">
        <v>168</v>
      </c>
      <c r="F1706" s="13">
        <v>2</v>
      </c>
      <c r="G1706" s="13">
        <v>11</v>
      </c>
      <c r="H1706" s="13" t="s">
        <v>70</v>
      </c>
      <c r="I1706" s="13" t="s">
        <v>54</v>
      </c>
      <c r="J1706" s="13"/>
      <c r="K1706" s="13" t="s">
        <v>28</v>
      </c>
      <c r="L1706" s="12">
        <f t="shared" ca="1" si="229"/>
        <v>0.96897290604707831</v>
      </c>
      <c r="M1706" s="101">
        <f t="shared" ca="1" si="230"/>
        <v>3.0677682205450498E-2</v>
      </c>
      <c r="N1706" s="101">
        <f t="shared" ca="1" si="237"/>
        <v>92.198818831205827</v>
      </c>
      <c r="O1706" s="101">
        <f t="shared" ca="1" si="231"/>
        <v>3.0677682205450498E-2</v>
      </c>
      <c r="Q1706" s="12">
        <f t="shared" ca="1" si="232"/>
        <v>5.6000000000000005</v>
      </c>
      <c r="R1706" s="101">
        <f t="shared" ca="1" si="233"/>
        <v>0.39201644350311488</v>
      </c>
      <c r="S1706" s="13"/>
      <c r="T1706" s="101">
        <f t="shared" ca="1" si="234"/>
        <v>0</v>
      </c>
      <c r="U1706" s="101">
        <f t="shared" si="235"/>
        <v>0</v>
      </c>
      <c r="V1706" s="101">
        <f t="shared" ca="1" si="236"/>
        <v>-224.87993907068082</v>
      </c>
    </row>
    <row r="1707" spans="2:22" x14ac:dyDescent="0.3">
      <c r="B1707" s="13">
        <v>2023</v>
      </c>
      <c r="C1707" s="13">
        <v>3</v>
      </c>
      <c r="D1707" s="13">
        <v>10</v>
      </c>
      <c r="E1707" s="83" t="s">
        <v>168</v>
      </c>
      <c r="F1707" s="13">
        <v>2</v>
      </c>
      <c r="G1707" s="13">
        <v>12</v>
      </c>
      <c r="H1707" s="13" t="s">
        <v>70</v>
      </c>
      <c r="I1707" s="13" t="s">
        <v>54</v>
      </c>
      <c r="J1707" s="13"/>
      <c r="K1707" s="13" t="s">
        <v>28</v>
      </c>
      <c r="L1707" s="12">
        <f t="shared" ca="1" si="229"/>
        <v>0.8691819925607579</v>
      </c>
      <c r="M1707" s="101">
        <f t="shared" ca="1" si="230"/>
        <v>2.7518301884473597E-2</v>
      </c>
      <c r="N1707" s="101">
        <f t="shared" ca="1" si="237"/>
        <v>92.198818831205827</v>
      </c>
      <c r="O1707" s="101">
        <f t="shared" ca="1" si="231"/>
        <v>2.7518301884473597E-2</v>
      </c>
      <c r="Q1707" s="12">
        <f t="shared" ca="1" si="232"/>
        <v>5.6000000000000005</v>
      </c>
      <c r="R1707" s="101">
        <f t="shared" ca="1" si="233"/>
        <v>0.40046374432973186</v>
      </c>
      <c r="S1707" s="13"/>
      <c r="T1707" s="101">
        <f t="shared" ca="1" si="234"/>
        <v>0</v>
      </c>
      <c r="U1707" s="101">
        <f t="shared" si="235"/>
        <v>0</v>
      </c>
      <c r="V1707" s="101">
        <f t="shared" ca="1" si="236"/>
        <v>-225.68086655934027</v>
      </c>
    </row>
    <row r="1708" spans="2:22" x14ac:dyDescent="0.3">
      <c r="B1708" s="13">
        <v>2023</v>
      </c>
      <c r="C1708" s="13">
        <v>3</v>
      </c>
      <c r="D1708" s="13">
        <v>10</v>
      </c>
      <c r="E1708" s="83" t="s">
        <v>168</v>
      </c>
      <c r="F1708" s="13">
        <v>2</v>
      </c>
      <c r="G1708" s="13">
        <v>13</v>
      </c>
      <c r="H1708" s="13" t="s">
        <v>70</v>
      </c>
      <c r="I1708" s="13" t="s">
        <v>54</v>
      </c>
      <c r="J1708" s="13"/>
      <c r="K1708" s="13" t="s">
        <v>28</v>
      </c>
      <c r="L1708" s="12">
        <f t="shared" ca="1" si="229"/>
        <v>1.4479497348605432</v>
      </c>
      <c r="M1708" s="101">
        <f t="shared" ca="1" si="230"/>
        <v>4.5842088605684797E-2</v>
      </c>
      <c r="N1708" s="101">
        <f t="shared" ca="1" si="237"/>
        <v>92.198818831205827</v>
      </c>
      <c r="O1708" s="101">
        <f t="shared" ca="1" si="231"/>
        <v>4.5842088605684797E-2</v>
      </c>
      <c r="Q1708" s="12">
        <f t="shared" ca="1" si="232"/>
        <v>0</v>
      </c>
      <c r="R1708" s="101">
        <f t="shared" ca="1" si="233"/>
        <v>0</v>
      </c>
      <c r="S1708" s="13"/>
      <c r="T1708" s="101">
        <f t="shared" ca="1" si="234"/>
        <v>4.5842088605684797E-2</v>
      </c>
      <c r="U1708" s="101">
        <f t="shared" si="235"/>
        <v>0</v>
      </c>
      <c r="V1708" s="101">
        <f t="shared" ca="1" si="236"/>
        <v>-225.63502447073458</v>
      </c>
    </row>
    <row r="1709" spans="2:22" x14ac:dyDescent="0.3">
      <c r="B1709" s="13">
        <v>2023</v>
      </c>
      <c r="C1709" s="13">
        <v>3</v>
      </c>
      <c r="D1709" s="13">
        <v>10</v>
      </c>
      <c r="E1709" s="83" t="s">
        <v>168</v>
      </c>
      <c r="F1709" s="13">
        <v>2</v>
      </c>
      <c r="G1709" s="13">
        <v>14</v>
      </c>
      <c r="H1709" s="13" t="s">
        <v>70</v>
      </c>
      <c r="I1709" s="13" t="s">
        <v>54</v>
      </c>
      <c r="J1709" s="13"/>
      <c r="K1709" s="13" t="s">
        <v>28</v>
      </c>
      <c r="L1709" s="12">
        <f t="shared" ca="1" si="229"/>
        <v>1.3050679940789691</v>
      </c>
      <c r="M1709" s="101">
        <f t="shared" ca="1" si="230"/>
        <v>4.1318452692540163E-2</v>
      </c>
      <c r="N1709" s="101">
        <f t="shared" ca="1" si="237"/>
        <v>92.198818831205827</v>
      </c>
      <c r="O1709" s="101">
        <f t="shared" ca="1" si="231"/>
        <v>4.1318452692540163E-2</v>
      </c>
      <c r="Q1709" s="12">
        <f t="shared" ca="1" si="232"/>
        <v>1.0062647236001774</v>
      </c>
      <c r="R1709" s="101">
        <f t="shared" ca="1" si="233"/>
        <v>0</v>
      </c>
      <c r="S1709" s="13"/>
      <c r="T1709" s="101">
        <f t="shared" ca="1" si="234"/>
        <v>9.4601115433585459E-3</v>
      </c>
      <c r="U1709" s="101">
        <f t="shared" si="235"/>
        <v>0</v>
      </c>
      <c r="V1709" s="101">
        <f t="shared" ca="1" si="236"/>
        <v>-225.62556435919123</v>
      </c>
    </row>
    <row r="1710" spans="2:22" x14ac:dyDescent="0.3">
      <c r="B1710" s="13">
        <v>2023</v>
      </c>
      <c r="C1710" s="13">
        <v>3</v>
      </c>
      <c r="D1710" s="13">
        <v>10</v>
      </c>
      <c r="E1710" s="83" t="s">
        <v>168</v>
      </c>
      <c r="F1710" s="13">
        <v>2</v>
      </c>
      <c r="G1710" s="13">
        <v>15</v>
      </c>
      <c r="H1710" s="13" t="s">
        <v>70</v>
      </c>
      <c r="I1710" s="13" t="s">
        <v>54</v>
      </c>
      <c r="J1710" s="13"/>
      <c r="K1710" s="13" t="s">
        <v>28</v>
      </c>
      <c r="L1710" s="12">
        <f t="shared" ca="1" si="229"/>
        <v>1.1946125396730727</v>
      </c>
      <c r="M1710" s="101">
        <f t="shared" ca="1" si="230"/>
        <v>3.7821433006049482E-2</v>
      </c>
      <c r="N1710" s="101">
        <f t="shared" ca="1" si="237"/>
        <v>92.198818831205827</v>
      </c>
      <c r="O1710" s="101">
        <f t="shared" ca="1" si="231"/>
        <v>3.7821433006049482E-2</v>
      </c>
      <c r="Q1710" s="12">
        <f t="shared" ca="1" si="232"/>
        <v>5.6000000000000005</v>
      </c>
      <c r="R1710" s="101">
        <f t="shared" ca="1" si="233"/>
        <v>0.37291604851667448</v>
      </c>
      <c r="S1710" s="13"/>
      <c r="T1710" s="101">
        <f t="shared" ca="1" si="234"/>
        <v>0</v>
      </c>
      <c r="U1710" s="101">
        <f t="shared" si="235"/>
        <v>0</v>
      </c>
      <c r="V1710" s="101">
        <f t="shared" ca="1" si="236"/>
        <v>-226.3713964562246</v>
      </c>
    </row>
    <row r="1711" spans="2:22" x14ac:dyDescent="0.3">
      <c r="B1711" s="13">
        <v>2023</v>
      </c>
      <c r="C1711" s="13">
        <v>3</v>
      </c>
      <c r="D1711" s="13">
        <v>10</v>
      </c>
      <c r="E1711" s="83" t="s">
        <v>168</v>
      </c>
      <c r="F1711" s="13">
        <v>2</v>
      </c>
      <c r="G1711" s="13">
        <v>16</v>
      </c>
      <c r="H1711" s="13" t="s">
        <v>71</v>
      </c>
      <c r="I1711" s="13" t="s">
        <v>54</v>
      </c>
      <c r="J1711" s="13"/>
      <c r="K1711" s="13" t="s">
        <v>28</v>
      </c>
      <c r="L1711" s="12">
        <f t="shared" ca="1" si="229"/>
        <v>0.99300333205410729</v>
      </c>
      <c r="M1711" s="101">
        <f t="shared" ca="1" si="230"/>
        <v>8.650052025523329E-2</v>
      </c>
      <c r="N1711" s="101">
        <f t="shared" ca="1" si="237"/>
        <v>92.394854239008836</v>
      </c>
      <c r="O1711" s="101">
        <f t="shared" ca="1" si="231"/>
        <v>0.27987798913945011</v>
      </c>
      <c r="Q1711" s="12">
        <f t="shared" ca="1" si="232"/>
        <v>5.6000000000000005</v>
      </c>
      <c r="R1711" s="101">
        <f t="shared" ca="1" si="233"/>
        <v>0.38998226794161983</v>
      </c>
      <c r="S1711" s="13"/>
      <c r="T1711" s="101">
        <f t="shared" ca="1" si="234"/>
        <v>0</v>
      </c>
      <c r="U1711" s="101">
        <f t="shared" ca="1" si="235"/>
        <v>0.19603540780301504</v>
      </c>
      <c r="V1711" s="101">
        <f t="shared" ca="1" si="236"/>
        <v>-226.95532558430483</v>
      </c>
    </row>
    <row r="1712" spans="2:22" x14ac:dyDescent="0.3">
      <c r="B1712" s="13">
        <v>2023</v>
      </c>
      <c r="C1712" s="13">
        <v>3</v>
      </c>
      <c r="D1712" s="13">
        <v>10</v>
      </c>
      <c r="E1712" s="83" t="s">
        <v>168</v>
      </c>
      <c r="F1712" s="13">
        <v>2</v>
      </c>
      <c r="G1712" s="13">
        <v>17</v>
      </c>
      <c r="H1712" s="13" t="s">
        <v>71</v>
      </c>
      <c r="I1712" s="13" t="s">
        <v>54</v>
      </c>
      <c r="J1712" s="13"/>
      <c r="K1712" s="13" t="s">
        <v>28</v>
      </c>
      <c r="L1712" s="12">
        <f t="shared" ca="1" si="229"/>
        <v>1.4738323523971266</v>
      </c>
      <c r="M1712" s="101">
        <f t="shared" ca="1" si="230"/>
        <v>0.12838553621731372</v>
      </c>
      <c r="N1712" s="101">
        <f t="shared" ca="1" si="237"/>
        <v>92.685813309244566</v>
      </c>
      <c r="O1712" s="101">
        <f t="shared" ca="1" si="231"/>
        <v>0.41539964852313011</v>
      </c>
      <c r="Q1712" s="12">
        <f t="shared" ca="1" si="232"/>
        <v>0</v>
      </c>
      <c r="R1712" s="101">
        <f t="shared" ca="1" si="233"/>
        <v>0</v>
      </c>
      <c r="S1712" s="13"/>
      <c r="T1712" s="101">
        <f t="shared" ca="1" si="234"/>
        <v>0.12838553621731372</v>
      </c>
      <c r="U1712" s="101">
        <f t="shared" ca="1" si="235"/>
        <v>0.29095907023573275</v>
      </c>
      <c r="V1712" s="101">
        <f t="shared" ca="1" si="236"/>
        <v>-226.53598097785178</v>
      </c>
    </row>
    <row r="1713" spans="2:22" x14ac:dyDescent="0.3">
      <c r="B1713" s="13">
        <v>2023</v>
      </c>
      <c r="C1713" s="13">
        <v>3</v>
      </c>
      <c r="D1713" s="13">
        <v>10</v>
      </c>
      <c r="E1713" s="83" t="s">
        <v>168</v>
      </c>
      <c r="F1713" s="13">
        <v>2</v>
      </c>
      <c r="G1713" s="13">
        <v>18</v>
      </c>
      <c r="H1713" s="13" t="s">
        <v>71</v>
      </c>
      <c r="I1713" s="13" t="s">
        <v>54</v>
      </c>
      <c r="J1713" s="13"/>
      <c r="K1713" s="13" t="s">
        <v>28</v>
      </c>
      <c r="L1713" s="12">
        <f t="shared" ca="1" si="229"/>
        <v>1.6054210599656269</v>
      </c>
      <c r="M1713" s="101">
        <f t="shared" ca="1" si="230"/>
        <v>0.13984822853360576</v>
      </c>
      <c r="N1713" s="101">
        <f t="shared" ca="1" si="237"/>
        <v>93.002750183499444</v>
      </c>
      <c r="O1713" s="101">
        <f t="shared" ca="1" si="231"/>
        <v>0.45248792575131191</v>
      </c>
      <c r="Q1713" s="12">
        <f t="shared" ca="1" si="232"/>
        <v>5.6000000000000005</v>
      </c>
      <c r="R1713" s="101">
        <f t="shared" ca="1" si="233"/>
        <v>0.33814110727390972</v>
      </c>
      <c r="S1713" s="13"/>
      <c r="T1713" s="101">
        <f t="shared" ca="1" si="234"/>
        <v>0</v>
      </c>
      <c r="U1713" s="101">
        <f t="shared" ca="1" si="235"/>
        <v>0.31693687425488087</v>
      </c>
      <c r="V1713" s="101">
        <f t="shared" ca="1" si="236"/>
        <v>-226.89532631814473</v>
      </c>
    </row>
    <row r="1714" spans="2:22" x14ac:dyDescent="0.3">
      <c r="B1714" s="13">
        <v>2023</v>
      </c>
      <c r="C1714" s="13">
        <v>3</v>
      </c>
      <c r="D1714" s="13">
        <v>10</v>
      </c>
      <c r="E1714" s="83" t="s">
        <v>168</v>
      </c>
      <c r="F1714" s="13">
        <v>2</v>
      </c>
      <c r="G1714" s="13">
        <v>19</v>
      </c>
      <c r="H1714" s="13" t="s">
        <v>71</v>
      </c>
      <c r="I1714" s="13" t="s">
        <v>54</v>
      </c>
      <c r="J1714" s="13"/>
      <c r="K1714" s="13" t="s">
        <v>28</v>
      </c>
      <c r="L1714" s="12">
        <f t="shared" ca="1" si="229"/>
        <v>1.1916007909366884</v>
      </c>
      <c r="M1714" s="101">
        <f t="shared" ca="1" si="230"/>
        <v>0.10380034489849493</v>
      </c>
      <c r="N1714" s="101">
        <f t="shared" ca="1" si="237"/>
        <v>93.23799203964353</v>
      </c>
      <c r="O1714" s="101">
        <f t="shared" ca="1" si="231"/>
        <v>0.33585268292550557</v>
      </c>
      <c r="Q1714" s="12">
        <f t="shared" ca="1" si="232"/>
        <v>0</v>
      </c>
      <c r="R1714" s="101">
        <f t="shared" ca="1" si="233"/>
        <v>0</v>
      </c>
      <c r="S1714" s="13"/>
      <c r="T1714" s="101">
        <f t="shared" ca="1" si="234"/>
        <v>0.10380034489849493</v>
      </c>
      <c r="U1714" s="101">
        <f t="shared" ca="1" si="235"/>
        <v>0.23524185614408458</v>
      </c>
      <c r="V1714" s="101">
        <f t="shared" ca="1" si="236"/>
        <v>-226.55628411710214</v>
      </c>
    </row>
    <row r="1715" spans="2:22" x14ac:dyDescent="0.3">
      <c r="B1715" s="13">
        <v>2023</v>
      </c>
      <c r="C1715" s="13">
        <v>3</v>
      </c>
      <c r="D1715" s="13">
        <v>10</v>
      </c>
      <c r="E1715" s="83" t="s">
        <v>168</v>
      </c>
      <c r="F1715" s="13">
        <v>2</v>
      </c>
      <c r="G1715" s="13">
        <v>20</v>
      </c>
      <c r="H1715" s="13" t="s">
        <v>69</v>
      </c>
      <c r="I1715" s="13" t="s">
        <v>54</v>
      </c>
      <c r="J1715" s="13"/>
      <c r="K1715" s="13" t="s">
        <v>28</v>
      </c>
      <c r="L1715" s="12">
        <f t="shared" ca="1" si="229"/>
        <v>1.3113916174118612</v>
      </c>
      <c r="M1715" s="101">
        <f t="shared" ca="1" si="230"/>
        <v>6.9070996489082728E-2</v>
      </c>
      <c r="N1715" s="101">
        <f t="shared" ca="1" si="237"/>
        <v>93.23799203964353</v>
      </c>
      <c r="O1715" s="101">
        <f t="shared" ca="1" si="231"/>
        <v>0.14149915551873982</v>
      </c>
      <c r="Q1715" s="12">
        <f t="shared" ca="1" si="232"/>
        <v>0</v>
      </c>
      <c r="R1715" s="101">
        <f t="shared" ca="1" si="233"/>
        <v>0</v>
      </c>
      <c r="S1715" s="13"/>
      <c r="T1715" s="101">
        <f t="shared" ca="1" si="234"/>
        <v>6.9070996489082728E-2</v>
      </c>
      <c r="U1715" s="101">
        <f t="shared" si="235"/>
        <v>0</v>
      </c>
      <c r="V1715" s="101">
        <f t="shared" ca="1" si="236"/>
        <v>-226.48721312061306</v>
      </c>
    </row>
    <row r="1716" spans="2:22" x14ac:dyDescent="0.3">
      <c r="B1716" s="13">
        <v>2023</v>
      </c>
      <c r="C1716" s="13">
        <v>3</v>
      </c>
      <c r="D1716" s="13">
        <v>10</v>
      </c>
      <c r="E1716" s="83" t="s">
        <v>168</v>
      </c>
      <c r="F1716" s="13">
        <v>2</v>
      </c>
      <c r="G1716" s="13">
        <v>21</v>
      </c>
      <c r="H1716" s="13" t="s">
        <v>69</v>
      </c>
      <c r="I1716" s="13" t="s">
        <v>54</v>
      </c>
      <c r="J1716" s="13"/>
      <c r="K1716" s="13" t="s">
        <v>28</v>
      </c>
      <c r="L1716" s="12">
        <f t="shared" ca="1" si="229"/>
        <v>1.1188482892866691</v>
      </c>
      <c r="M1716" s="101">
        <f t="shared" ca="1" si="230"/>
        <v>5.8929739396728867E-2</v>
      </c>
      <c r="N1716" s="101">
        <f t="shared" ca="1" si="237"/>
        <v>93.23799203964353</v>
      </c>
      <c r="O1716" s="101">
        <f t="shared" ca="1" si="231"/>
        <v>0.12072373041403159</v>
      </c>
      <c r="Q1716" s="12">
        <f t="shared" ca="1" si="232"/>
        <v>0</v>
      </c>
      <c r="R1716" s="101">
        <f t="shared" ca="1" si="233"/>
        <v>0</v>
      </c>
      <c r="S1716" s="13"/>
      <c r="T1716" s="101">
        <f t="shared" ca="1" si="234"/>
        <v>5.8929739396728867E-2</v>
      </c>
      <c r="U1716" s="101">
        <f t="shared" si="235"/>
        <v>0</v>
      </c>
      <c r="V1716" s="101">
        <f t="shared" ca="1" si="236"/>
        <v>-226.42828338121635</v>
      </c>
    </row>
    <row r="1717" spans="2:22" x14ac:dyDescent="0.3">
      <c r="B1717" s="13">
        <v>2023</v>
      </c>
      <c r="C1717" s="13">
        <v>3</v>
      </c>
      <c r="D1717" s="13">
        <v>10</v>
      </c>
      <c r="E1717" s="83" t="s">
        <v>168</v>
      </c>
      <c r="F1717" s="13">
        <v>2</v>
      </c>
      <c r="G1717" s="13">
        <v>22</v>
      </c>
      <c r="H1717" s="13" t="s">
        <v>69</v>
      </c>
      <c r="I1717" s="13" t="s">
        <v>54</v>
      </c>
      <c r="J1717" s="13"/>
      <c r="K1717" s="13" t="s">
        <v>28</v>
      </c>
      <c r="L1717" s="12">
        <f t="shared" ca="1" si="229"/>
        <v>1.3955072431144488</v>
      </c>
      <c r="M1717" s="101">
        <f t="shared" ca="1" si="230"/>
        <v>7.3501366494838016E-2</v>
      </c>
      <c r="N1717" s="101">
        <f t="shared" ca="1" si="237"/>
        <v>93.23799203964353</v>
      </c>
      <c r="O1717" s="101">
        <f t="shared" ca="1" si="231"/>
        <v>0.15057523153204902</v>
      </c>
      <c r="Q1717" s="12">
        <f t="shared" ca="1" si="232"/>
        <v>0</v>
      </c>
      <c r="R1717" s="101">
        <f t="shared" ca="1" si="233"/>
        <v>0</v>
      </c>
      <c r="S1717" s="13"/>
      <c r="T1717" s="101">
        <f t="shared" ca="1" si="234"/>
        <v>7.3501366494838016E-2</v>
      </c>
      <c r="U1717" s="101">
        <f t="shared" si="235"/>
        <v>0</v>
      </c>
      <c r="V1717" s="101">
        <f t="shared" ca="1" si="236"/>
        <v>-226.35478201472151</v>
      </c>
    </row>
    <row r="1718" spans="2:22" x14ac:dyDescent="0.3">
      <c r="B1718" s="13">
        <v>2023</v>
      </c>
      <c r="C1718" s="13">
        <v>3</v>
      </c>
      <c r="D1718" s="13">
        <v>10</v>
      </c>
      <c r="E1718" s="83" t="s">
        <v>168</v>
      </c>
      <c r="F1718" s="13">
        <v>2</v>
      </c>
      <c r="G1718" s="13">
        <v>23</v>
      </c>
      <c r="H1718" s="13" t="s">
        <v>69</v>
      </c>
      <c r="I1718" s="13" t="s">
        <v>54</v>
      </c>
      <c r="J1718" s="13"/>
      <c r="K1718" s="13" t="s">
        <v>28</v>
      </c>
      <c r="L1718" s="12">
        <f t="shared" ca="1" si="229"/>
        <v>1.3720579165565949</v>
      </c>
      <c r="M1718" s="101">
        <f t="shared" ca="1" si="230"/>
        <v>7.2266290465035854E-2</v>
      </c>
      <c r="N1718" s="101">
        <f t="shared" ca="1" si="237"/>
        <v>93.23799203964353</v>
      </c>
      <c r="O1718" s="101">
        <f t="shared" ca="1" si="231"/>
        <v>0.14804504919645659</v>
      </c>
      <c r="Q1718" s="12">
        <f t="shared" ca="1" si="232"/>
        <v>0</v>
      </c>
      <c r="R1718" s="101">
        <f t="shared" ca="1" si="233"/>
        <v>0</v>
      </c>
      <c r="S1718" s="13"/>
      <c r="T1718" s="101">
        <f t="shared" ca="1" si="234"/>
        <v>7.2266290465035854E-2</v>
      </c>
      <c r="U1718" s="101">
        <f t="shared" si="235"/>
        <v>0</v>
      </c>
      <c r="V1718" s="101">
        <f t="shared" ca="1" si="236"/>
        <v>-226.28251572425648</v>
      </c>
    </row>
    <row r="1719" spans="2:22" x14ac:dyDescent="0.3">
      <c r="B1719" s="13">
        <v>2023</v>
      </c>
      <c r="C1719" s="13">
        <v>3</v>
      </c>
      <c r="D1719" s="13">
        <v>11</v>
      </c>
      <c r="E1719" s="83" t="s">
        <v>169</v>
      </c>
      <c r="F1719" s="13">
        <v>3</v>
      </c>
      <c r="G1719" s="13">
        <v>0</v>
      </c>
      <c r="H1719" s="13" t="s">
        <v>69</v>
      </c>
      <c r="I1719" s="13" t="s">
        <v>54</v>
      </c>
      <c r="J1719" s="13"/>
      <c r="K1719" s="13" t="s">
        <v>28</v>
      </c>
      <c r="L1719" s="12">
        <f t="shared" ca="1" si="229"/>
        <v>1.3445432007001774</v>
      </c>
      <c r="M1719" s="101">
        <f t="shared" ca="1" si="230"/>
        <v>7.0817090380878342E-2</v>
      </c>
      <c r="N1719" s="101">
        <f t="shared" ca="1" si="237"/>
        <v>93.23799203964353</v>
      </c>
      <c r="O1719" s="101">
        <f t="shared" ca="1" si="231"/>
        <v>0.14507621135554913</v>
      </c>
      <c r="Q1719" s="12">
        <f t="shared" ca="1" si="232"/>
        <v>0</v>
      </c>
      <c r="R1719" s="101">
        <f t="shared" ca="1" si="233"/>
        <v>0</v>
      </c>
      <c r="S1719" s="13"/>
      <c r="T1719" s="101">
        <f t="shared" ca="1" si="234"/>
        <v>7.0817090380878342E-2</v>
      </c>
      <c r="U1719" s="101">
        <f t="shared" si="235"/>
        <v>0</v>
      </c>
      <c r="V1719" s="101">
        <f t="shared" ca="1" si="236"/>
        <v>-226.21169863387561</v>
      </c>
    </row>
    <row r="1720" spans="2:22" x14ac:dyDescent="0.3">
      <c r="B1720" s="13">
        <v>2023</v>
      </c>
      <c r="C1720" s="13">
        <v>3</v>
      </c>
      <c r="D1720" s="13">
        <v>11</v>
      </c>
      <c r="E1720" s="83" t="s">
        <v>169</v>
      </c>
      <c r="F1720" s="13">
        <v>3</v>
      </c>
      <c r="G1720" s="13">
        <v>1</v>
      </c>
      <c r="H1720" s="13" t="s">
        <v>69</v>
      </c>
      <c r="I1720" s="13" t="s">
        <v>54</v>
      </c>
      <c r="J1720" s="13"/>
      <c r="K1720" s="13" t="s">
        <v>28</v>
      </c>
      <c r="L1720" s="12">
        <f t="shared" ca="1" si="229"/>
        <v>0.75975739559835465</v>
      </c>
      <c r="M1720" s="101">
        <f t="shared" ca="1" si="230"/>
        <v>4.0016422026165344E-2</v>
      </c>
      <c r="N1720" s="101">
        <f t="shared" ca="1" si="237"/>
        <v>93.23799203964353</v>
      </c>
      <c r="O1720" s="101">
        <f t="shared" ca="1" si="231"/>
        <v>8.1977822985062468E-2</v>
      </c>
      <c r="Q1720" s="12">
        <f t="shared" ca="1" si="232"/>
        <v>0</v>
      </c>
      <c r="R1720" s="101">
        <f t="shared" ca="1" si="233"/>
        <v>0</v>
      </c>
      <c r="S1720" s="13"/>
      <c r="T1720" s="101">
        <f t="shared" ca="1" si="234"/>
        <v>4.0016422026165344E-2</v>
      </c>
      <c r="U1720" s="101">
        <f t="shared" si="235"/>
        <v>0</v>
      </c>
      <c r="V1720" s="101">
        <f t="shared" ca="1" si="236"/>
        <v>-226.17168221184946</v>
      </c>
    </row>
    <row r="1721" spans="2:22" x14ac:dyDescent="0.3">
      <c r="B1721" s="13">
        <v>2023</v>
      </c>
      <c r="C1721" s="13">
        <v>3</v>
      </c>
      <c r="D1721" s="13">
        <v>11</v>
      </c>
      <c r="E1721" s="83" t="s">
        <v>169</v>
      </c>
      <c r="F1721" s="13">
        <v>3</v>
      </c>
      <c r="G1721" s="13">
        <v>2</v>
      </c>
      <c r="H1721" s="13" t="s">
        <v>69</v>
      </c>
      <c r="I1721" s="13" t="s">
        <v>54</v>
      </c>
      <c r="J1721" s="13"/>
      <c r="K1721" s="13" t="s">
        <v>28</v>
      </c>
      <c r="L1721" s="12">
        <f t="shared" ca="1" si="229"/>
        <v>0.79597186519436214</v>
      </c>
      <c r="M1721" s="101">
        <f t="shared" ca="1" si="230"/>
        <v>4.1923838139787055E-2</v>
      </c>
      <c r="N1721" s="101">
        <f t="shared" ca="1" si="237"/>
        <v>93.23799203964353</v>
      </c>
      <c r="O1721" s="101">
        <f t="shared" ca="1" si="231"/>
        <v>8.5885364254471672E-2</v>
      </c>
      <c r="Q1721" s="12">
        <f t="shared" ca="1" si="232"/>
        <v>0</v>
      </c>
      <c r="R1721" s="101">
        <f t="shared" ca="1" si="233"/>
        <v>0</v>
      </c>
      <c r="S1721" s="13"/>
      <c r="T1721" s="101">
        <f t="shared" ca="1" si="234"/>
        <v>4.1923838139787055E-2</v>
      </c>
      <c r="U1721" s="101">
        <f t="shared" si="235"/>
        <v>0</v>
      </c>
      <c r="V1721" s="101">
        <f t="shared" ca="1" si="236"/>
        <v>-226.12975837370968</v>
      </c>
    </row>
    <row r="1722" spans="2:22" x14ac:dyDescent="0.3">
      <c r="B1722" s="13">
        <v>2023</v>
      </c>
      <c r="C1722" s="13">
        <v>3</v>
      </c>
      <c r="D1722" s="13">
        <v>11</v>
      </c>
      <c r="E1722" s="83" t="s">
        <v>169</v>
      </c>
      <c r="F1722" s="13">
        <v>3</v>
      </c>
      <c r="G1722" s="13">
        <v>3</v>
      </c>
      <c r="H1722" s="13" t="s">
        <v>69</v>
      </c>
      <c r="I1722" s="13" t="s">
        <v>54</v>
      </c>
      <c r="J1722" s="13"/>
      <c r="K1722" s="13" t="s">
        <v>28</v>
      </c>
      <c r="L1722" s="12">
        <f t="shared" ca="1" si="229"/>
        <v>0.73262633462486271</v>
      </c>
      <c r="M1722" s="101">
        <f t="shared" ca="1" si="230"/>
        <v>3.8587429044691521E-2</v>
      </c>
      <c r="N1722" s="101">
        <f t="shared" ca="1" si="237"/>
        <v>93.23799203964353</v>
      </c>
      <c r="O1722" s="101">
        <f t="shared" ca="1" si="231"/>
        <v>7.9050381506022685E-2</v>
      </c>
      <c r="Q1722" s="12">
        <f t="shared" ca="1" si="232"/>
        <v>0</v>
      </c>
      <c r="R1722" s="101">
        <f t="shared" ca="1" si="233"/>
        <v>0</v>
      </c>
      <c r="S1722" s="13"/>
      <c r="T1722" s="101">
        <f t="shared" ca="1" si="234"/>
        <v>3.8587429044691521E-2</v>
      </c>
      <c r="U1722" s="101">
        <f t="shared" si="235"/>
        <v>0</v>
      </c>
      <c r="V1722" s="101">
        <f t="shared" ca="1" si="236"/>
        <v>-226.09117094466498</v>
      </c>
    </row>
    <row r="1723" spans="2:22" x14ac:dyDescent="0.3">
      <c r="B1723" s="13">
        <v>2023</v>
      </c>
      <c r="C1723" s="13">
        <v>3</v>
      </c>
      <c r="D1723" s="13">
        <v>11</v>
      </c>
      <c r="E1723" s="83" t="s">
        <v>169</v>
      </c>
      <c r="F1723" s="13">
        <v>3</v>
      </c>
      <c r="G1723" s="13">
        <v>4</v>
      </c>
      <c r="H1723" s="13" t="s">
        <v>69</v>
      </c>
      <c r="I1723" s="13" t="s">
        <v>54</v>
      </c>
      <c r="J1723" s="13"/>
      <c r="K1723" s="13" t="s">
        <v>28</v>
      </c>
      <c r="L1723" s="12">
        <f t="shared" ca="1" si="229"/>
        <v>0.71017936410078764</v>
      </c>
      <c r="M1723" s="101">
        <f t="shared" ca="1" si="230"/>
        <v>3.7405147107188487E-2</v>
      </c>
      <c r="N1723" s="101">
        <f t="shared" ca="1" si="237"/>
        <v>93.23799203964353</v>
      </c>
      <c r="O1723" s="101">
        <f t="shared" ca="1" si="231"/>
        <v>7.6628353386474987E-2</v>
      </c>
      <c r="Q1723" s="12">
        <f t="shared" ca="1" si="232"/>
        <v>0</v>
      </c>
      <c r="R1723" s="101">
        <f t="shared" ca="1" si="233"/>
        <v>0</v>
      </c>
      <c r="S1723" s="13"/>
      <c r="T1723" s="101">
        <f t="shared" ca="1" si="234"/>
        <v>3.7405147107188487E-2</v>
      </c>
      <c r="U1723" s="101">
        <f t="shared" si="235"/>
        <v>0</v>
      </c>
      <c r="V1723" s="101">
        <f t="shared" ca="1" si="236"/>
        <v>-226.05376579755779</v>
      </c>
    </row>
    <row r="1724" spans="2:22" x14ac:dyDescent="0.3">
      <c r="B1724" s="13">
        <v>2023</v>
      </c>
      <c r="C1724" s="13">
        <v>3</v>
      </c>
      <c r="D1724" s="13">
        <v>11</v>
      </c>
      <c r="E1724" s="83" t="s">
        <v>169</v>
      </c>
      <c r="F1724" s="13">
        <v>3</v>
      </c>
      <c r="G1724" s="13">
        <v>5</v>
      </c>
      <c r="H1724" s="13" t="s">
        <v>69</v>
      </c>
      <c r="I1724" s="13" t="s">
        <v>54</v>
      </c>
      <c r="J1724" s="13"/>
      <c r="K1724" s="13" t="s">
        <v>28</v>
      </c>
      <c r="L1724" s="12">
        <f t="shared" ca="1" si="229"/>
        <v>0.59619631795605887</v>
      </c>
      <c r="M1724" s="101">
        <f t="shared" ca="1" si="230"/>
        <v>3.1401660066745621E-2</v>
      </c>
      <c r="N1724" s="101">
        <f t="shared" ca="1" si="237"/>
        <v>93.23799203964353</v>
      </c>
      <c r="O1724" s="101">
        <f t="shared" ca="1" si="231"/>
        <v>6.4329582707458755E-2</v>
      </c>
      <c r="Q1724" s="12">
        <f t="shared" ca="1" si="232"/>
        <v>0</v>
      </c>
      <c r="R1724" s="101">
        <f t="shared" ca="1" si="233"/>
        <v>0</v>
      </c>
      <c r="S1724" s="13"/>
      <c r="T1724" s="101">
        <f t="shared" ca="1" si="234"/>
        <v>3.1401660066745621E-2</v>
      </c>
      <c r="U1724" s="101">
        <f t="shared" si="235"/>
        <v>0</v>
      </c>
      <c r="V1724" s="101">
        <f t="shared" ca="1" si="236"/>
        <v>-226.02236413749105</v>
      </c>
    </row>
    <row r="1725" spans="2:22" x14ac:dyDescent="0.3">
      <c r="B1725" s="13">
        <v>2023</v>
      </c>
      <c r="C1725" s="13">
        <v>3</v>
      </c>
      <c r="D1725" s="13">
        <v>11</v>
      </c>
      <c r="E1725" s="83" t="s">
        <v>169</v>
      </c>
      <c r="F1725" s="13">
        <v>3</v>
      </c>
      <c r="G1725" s="13">
        <v>6</v>
      </c>
      <c r="H1725" s="13" t="s">
        <v>69</v>
      </c>
      <c r="I1725" s="13" t="s">
        <v>54</v>
      </c>
      <c r="J1725" s="13"/>
      <c r="K1725" s="13" t="s">
        <v>28</v>
      </c>
      <c r="L1725" s="12">
        <f t="shared" ca="1" si="229"/>
        <v>0.78703017137973874</v>
      </c>
      <c r="M1725" s="101">
        <f t="shared" ca="1" si="230"/>
        <v>4.1452879126570842E-2</v>
      </c>
      <c r="N1725" s="101">
        <f t="shared" ca="1" si="237"/>
        <v>93.23799203964353</v>
      </c>
      <c r="O1725" s="101">
        <f t="shared" ca="1" si="231"/>
        <v>8.49205554918738E-2</v>
      </c>
      <c r="Q1725" s="12">
        <f t="shared" ca="1" si="232"/>
        <v>0</v>
      </c>
      <c r="R1725" s="101">
        <f t="shared" ca="1" si="233"/>
        <v>0</v>
      </c>
      <c r="S1725" s="13"/>
      <c r="T1725" s="101">
        <f t="shared" ca="1" si="234"/>
        <v>4.1452879126570842E-2</v>
      </c>
      <c r="U1725" s="101">
        <f t="shared" si="235"/>
        <v>0</v>
      </c>
      <c r="V1725" s="101">
        <f t="shared" ca="1" si="236"/>
        <v>-225.98091125836447</v>
      </c>
    </row>
    <row r="1726" spans="2:22" x14ac:dyDescent="0.3">
      <c r="B1726" s="13">
        <v>2023</v>
      </c>
      <c r="C1726" s="13">
        <v>3</v>
      </c>
      <c r="D1726" s="13">
        <v>11</v>
      </c>
      <c r="E1726" s="83" t="s">
        <v>169</v>
      </c>
      <c r="F1726" s="13">
        <v>3</v>
      </c>
      <c r="G1726" s="13">
        <v>7</v>
      </c>
      <c r="H1726" s="13" t="s">
        <v>69</v>
      </c>
      <c r="I1726" s="13" t="s">
        <v>54</v>
      </c>
      <c r="J1726" s="13"/>
      <c r="K1726" s="13" t="s">
        <v>28</v>
      </c>
      <c r="L1726" s="12">
        <f t="shared" ca="1" si="229"/>
        <v>0.72801153457438028</v>
      </c>
      <c r="M1726" s="101">
        <f t="shared" ca="1" si="230"/>
        <v>3.8344367526032611E-2</v>
      </c>
      <c r="N1726" s="101">
        <f t="shared" ca="1" si="237"/>
        <v>93.23799203964353</v>
      </c>
      <c r="O1726" s="101">
        <f t="shared" ca="1" si="231"/>
        <v>7.8552444580575628E-2</v>
      </c>
      <c r="Q1726" s="12">
        <f t="shared" ca="1" si="232"/>
        <v>2.508575934427236</v>
      </c>
      <c r="R1726" s="101">
        <f t="shared" ca="1" si="233"/>
        <v>0.15072477644754426</v>
      </c>
      <c r="S1726" s="13"/>
      <c r="T1726" s="101">
        <f t="shared" ca="1" si="234"/>
        <v>0</v>
      </c>
      <c r="U1726" s="101">
        <f t="shared" si="235"/>
        <v>0</v>
      </c>
      <c r="V1726" s="101">
        <f t="shared" ca="1" si="236"/>
        <v>-226.28236081125954</v>
      </c>
    </row>
    <row r="1727" spans="2:22" x14ac:dyDescent="0.3">
      <c r="B1727" s="13">
        <v>2023</v>
      </c>
      <c r="C1727" s="13">
        <v>3</v>
      </c>
      <c r="D1727" s="13">
        <v>11</v>
      </c>
      <c r="E1727" s="83" t="s">
        <v>169</v>
      </c>
      <c r="F1727" s="13">
        <v>3</v>
      </c>
      <c r="G1727" s="13">
        <v>8</v>
      </c>
      <c r="H1727" s="13" t="s">
        <v>69</v>
      </c>
      <c r="I1727" s="13" t="s">
        <v>54</v>
      </c>
      <c r="J1727" s="13"/>
      <c r="K1727" s="13" t="s">
        <v>28</v>
      </c>
      <c r="L1727" s="12">
        <f t="shared" ca="1" si="229"/>
        <v>1.1338741969850419</v>
      </c>
      <c r="M1727" s="101">
        <f t="shared" ca="1" si="230"/>
        <v>5.9721153955202159E-2</v>
      </c>
      <c r="N1727" s="101">
        <f t="shared" ca="1" si="237"/>
        <v>93.23799203964353</v>
      </c>
      <c r="O1727" s="101">
        <f t="shared" ca="1" si="231"/>
        <v>0.12234502585468601</v>
      </c>
      <c r="Q1727" s="12">
        <f t="shared" ca="1" si="232"/>
        <v>0</v>
      </c>
      <c r="R1727" s="101">
        <f t="shared" ca="1" si="233"/>
        <v>0</v>
      </c>
      <c r="S1727" s="13"/>
      <c r="T1727" s="101">
        <f t="shared" ca="1" si="234"/>
        <v>5.9721153955202159E-2</v>
      </c>
      <c r="U1727" s="101">
        <f t="shared" si="235"/>
        <v>0</v>
      </c>
      <c r="V1727" s="101">
        <f t="shared" ca="1" si="236"/>
        <v>-226.22263965730434</v>
      </c>
    </row>
    <row r="1728" spans="2:22" x14ac:dyDescent="0.3">
      <c r="B1728" s="13">
        <v>2023</v>
      </c>
      <c r="C1728" s="13">
        <v>3</v>
      </c>
      <c r="D1728" s="13">
        <v>11</v>
      </c>
      <c r="E1728" s="83" t="s">
        <v>169</v>
      </c>
      <c r="F1728" s="13">
        <v>3</v>
      </c>
      <c r="G1728" s="13">
        <v>9</v>
      </c>
      <c r="H1728" s="13" t="s">
        <v>69</v>
      </c>
      <c r="I1728" s="13" t="s">
        <v>54</v>
      </c>
      <c r="J1728" s="13"/>
      <c r="K1728" s="13" t="s">
        <v>28</v>
      </c>
      <c r="L1728" s="12">
        <f t="shared" ref="L1728:L1791" ca="1" si="238">IF(K1728="Weekday",_xlfn.NORM.INV(RAND(),VLOOKUP(G1728,$J$5:$N$28,4),VLOOKUP(G1728,$J$5:$N$28,5)),_xlfn.NORM.INV(RAND(),VLOOKUP(G1728,$P$5:$T$28,4),VLOOKUP(G1728,$P$5:$T$28,5)))*VLOOKUP(C1728,$P$32:$R$43,3)</f>
        <v>1.1784965545103927</v>
      </c>
      <c r="M1728" s="101">
        <f t="shared" ref="M1728:M1791" ca="1" si="239">IF(I1728="Winter",VLOOKUP(G1728,$J$40:$L$43,3),VLOOKUP(G1728,$J$40:$L$43,2))*L1728</f>
        <v>6.2071413526062387E-2</v>
      </c>
      <c r="N1728" s="101">
        <f t="shared" ca="1" si="237"/>
        <v>93.23799203964353</v>
      </c>
      <c r="O1728" s="101">
        <f t="shared" ref="O1728:O1791" ca="1" si="240">IF(I1728="Winter",VLOOKUP(G1728,$J$46:$L$49,3),VLOOKUP(G1728,$J$46:$L$49,2))*L1728</f>
        <v>0.12715977823167138</v>
      </c>
      <c r="Q1728" s="12">
        <f t="shared" ref="Q1728:Q1791" ca="1" si="241">MIN(MAX(AND(IF(G1728&gt;=VLOOKUP(C1728,$O$46:$T$57,5),1,0),IF(G1728&lt;=VLOOKUP(C1728,$O$46:$T$57,6),1,0))*$G$50*_xlfn.NORM.INV(RAND(),VLOOKUP(C1728,$B$4:$F$15,4),VLOOKUP(C1728,$B$4:$F$15,4)),0),0.2)*$G$51</f>
        <v>0</v>
      </c>
      <c r="R1728" s="101">
        <f t="shared" ref="R1728:R1791" ca="1" si="242">MAX(Q1728-L1728,0)*$G$52</f>
        <v>0</v>
      </c>
      <c r="S1728" s="13"/>
      <c r="T1728" s="101">
        <f t="shared" ref="T1728:T1791" ca="1" si="243">MAX(L1728-Q1728,0)*IF(I1728="Winter",VLOOKUP(G1728,$J$40:$L$43,3),VLOOKUP(G1728,$J$40:$L$43,2))</f>
        <v>6.2071413526062387E-2</v>
      </c>
      <c r="U1728" s="101">
        <f t="shared" si="235"/>
        <v>0</v>
      </c>
      <c r="V1728" s="101">
        <f t="shared" ca="1" si="236"/>
        <v>-226.16056824377827</v>
      </c>
    </row>
    <row r="1729" spans="2:22" x14ac:dyDescent="0.3">
      <c r="B1729" s="13">
        <v>2023</v>
      </c>
      <c r="C1729" s="13">
        <v>3</v>
      </c>
      <c r="D1729" s="13">
        <v>11</v>
      </c>
      <c r="E1729" s="83" t="s">
        <v>169</v>
      </c>
      <c r="F1729" s="13">
        <v>3</v>
      </c>
      <c r="G1729" s="13">
        <v>10</v>
      </c>
      <c r="H1729" s="13" t="s">
        <v>70</v>
      </c>
      <c r="I1729" s="13" t="s">
        <v>54</v>
      </c>
      <c r="J1729" s="13"/>
      <c r="K1729" s="13" t="s">
        <v>28</v>
      </c>
      <c r="L1729" s="12">
        <f t="shared" ca="1" si="238"/>
        <v>1.1709852078849621</v>
      </c>
      <c r="M1729" s="101">
        <f t="shared" ca="1" si="239"/>
        <v>3.7073391681637903E-2</v>
      </c>
      <c r="N1729" s="101">
        <f t="shared" ca="1" si="237"/>
        <v>93.23799203964353</v>
      </c>
      <c r="O1729" s="101">
        <f t="shared" ca="1" si="240"/>
        <v>3.7073391681637903E-2</v>
      </c>
      <c r="Q1729" s="12">
        <f t="shared" ca="1" si="241"/>
        <v>5.6000000000000005</v>
      </c>
      <c r="R1729" s="101">
        <f t="shared" ca="1" si="242"/>
        <v>0.37491610215253807</v>
      </c>
      <c r="S1729" s="13"/>
      <c r="T1729" s="101">
        <f t="shared" ca="1" si="243"/>
        <v>0</v>
      </c>
      <c r="U1729" s="101">
        <f t="shared" ref="U1729:U1792" si="244">IF(H1729="On-Peak",IF(I1729="Winter",((L1729*$D$48)/60),((L1729*$D$47)/60)),0)</f>
        <v>0</v>
      </c>
      <c r="V1729" s="101">
        <f t="shared" ref="V1729:V1792" ca="1" si="245">V1728+MAX(T1729-R1729,0)-MAX(R1729-T1729,0)+MAX(U1729-R1729,0)-MAX(R1729-U1729,0)</f>
        <v>-226.91040044808332</v>
      </c>
    </row>
    <row r="1730" spans="2:22" x14ac:dyDescent="0.3">
      <c r="B1730" s="13">
        <v>2023</v>
      </c>
      <c r="C1730" s="13">
        <v>3</v>
      </c>
      <c r="D1730" s="13">
        <v>11</v>
      </c>
      <c r="E1730" s="83" t="s">
        <v>169</v>
      </c>
      <c r="F1730" s="13">
        <v>3</v>
      </c>
      <c r="G1730" s="13">
        <v>11</v>
      </c>
      <c r="H1730" s="13" t="s">
        <v>70</v>
      </c>
      <c r="I1730" s="13" t="s">
        <v>54</v>
      </c>
      <c r="J1730" s="13"/>
      <c r="K1730" s="13" t="s">
        <v>28</v>
      </c>
      <c r="L1730" s="12">
        <f t="shared" ca="1" si="238"/>
        <v>1.0820221090302449</v>
      </c>
      <c r="M1730" s="101">
        <f t="shared" ca="1" si="239"/>
        <v>3.4256819971897556E-2</v>
      </c>
      <c r="N1730" s="101">
        <f t="shared" ca="1" si="237"/>
        <v>93.23799203964353</v>
      </c>
      <c r="O1730" s="101">
        <f t="shared" ca="1" si="240"/>
        <v>3.4256819971897556E-2</v>
      </c>
      <c r="Q1730" s="12">
        <f t="shared" ca="1" si="241"/>
        <v>5.6000000000000005</v>
      </c>
      <c r="R1730" s="101">
        <f t="shared" ca="1" si="242"/>
        <v>0.38244682847058986</v>
      </c>
      <c r="S1730" s="13"/>
      <c r="T1730" s="101">
        <f t="shared" ca="1" si="243"/>
        <v>0</v>
      </c>
      <c r="U1730" s="101">
        <f t="shared" si="244"/>
        <v>0</v>
      </c>
      <c r="V1730" s="101">
        <f t="shared" ca="1" si="245"/>
        <v>-227.67529410502451</v>
      </c>
    </row>
    <row r="1731" spans="2:22" x14ac:dyDescent="0.3">
      <c r="B1731" s="13">
        <v>2023</v>
      </c>
      <c r="C1731" s="13">
        <v>3</v>
      </c>
      <c r="D1731" s="13">
        <v>11</v>
      </c>
      <c r="E1731" s="83" t="s">
        <v>169</v>
      </c>
      <c r="F1731" s="13">
        <v>3</v>
      </c>
      <c r="G1731" s="13">
        <v>12</v>
      </c>
      <c r="H1731" s="13" t="s">
        <v>70</v>
      </c>
      <c r="I1731" s="13" t="s">
        <v>54</v>
      </c>
      <c r="J1731" s="13"/>
      <c r="K1731" s="13" t="s">
        <v>28</v>
      </c>
      <c r="L1731" s="12">
        <f t="shared" ca="1" si="238"/>
        <v>0.88328593057676286</v>
      </c>
      <c r="M1731" s="101">
        <f t="shared" ca="1" si="239"/>
        <v>2.7964832562060313E-2</v>
      </c>
      <c r="N1731" s="101">
        <f t="shared" ca="1" si="237"/>
        <v>93.23799203964353</v>
      </c>
      <c r="O1731" s="101">
        <f t="shared" ca="1" si="240"/>
        <v>2.7964832562060313E-2</v>
      </c>
      <c r="Q1731" s="12">
        <f t="shared" ca="1" si="241"/>
        <v>2.3827948146590261</v>
      </c>
      <c r="R1731" s="101">
        <f t="shared" ca="1" si="242"/>
        <v>0.12693342703756358</v>
      </c>
      <c r="S1731" s="13"/>
      <c r="T1731" s="101">
        <f t="shared" ca="1" si="243"/>
        <v>0</v>
      </c>
      <c r="U1731" s="101">
        <f t="shared" si="244"/>
        <v>0</v>
      </c>
      <c r="V1731" s="101">
        <f t="shared" ca="1" si="245"/>
        <v>-227.92916095909962</v>
      </c>
    </row>
    <row r="1732" spans="2:22" x14ac:dyDescent="0.3">
      <c r="B1732" s="13">
        <v>2023</v>
      </c>
      <c r="C1732" s="13">
        <v>3</v>
      </c>
      <c r="D1732" s="13">
        <v>11</v>
      </c>
      <c r="E1732" s="83" t="s">
        <v>169</v>
      </c>
      <c r="F1732" s="13">
        <v>3</v>
      </c>
      <c r="G1732" s="13">
        <v>13</v>
      </c>
      <c r="H1732" s="13" t="s">
        <v>70</v>
      </c>
      <c r="I1732" s="13" t="s">
        <v>54</v>
      </c>
      <c r="J1732" s="13"/>
      <c r="K1732" s="13" t="s">
        <v>28</v>
      </c>
      <c r="L1732" s="12">
        <f t="shared" ca="1" si="238"/>
        <v>0.86064687839813858</v>
      </c>
      <c r="M1732" s="101">
        <f t="shared" ca="1" si="239"/>
        <v>2.7248080170085068E-2</v>
      </c>
      <c r="N1732" s="101">
        <f t="shared" ca="1" si="237"/>
        <v>93.23799203964353</v>
      </c>
      <c r="O1732" s="101">
        <f t="shared" ca="1" si="240"/>
        <v>2.7248080170085068E-2</v>
      </c>
      <c r="Q1732" s="12">
        <f t="shared" ca="1" si="241"/>
        <v>0</v>
      </c>
      <c r="R1732" s="101">
        <f t="shared" ca="1" si="242"/>
        <v>0</v>
      </c>
      <c r="S1732" s="13"/>
      <c r="T1732" s="101">
        <f t="shared" ca="1" si="243"/>
        <v>2.7248080170085068E-2</v>
      </c>
      <c r="U1732" s="101">
        <f t="shared" si="244"/>
        <v>0</v>
      </c>
      <c r="V1732" s="101">
        <f t="shared" ca="1" si="245"/>
        <v>-227.90191287892952</v>
      </c>
    </row>
    <row r="1733" spans="2:22" x14ac:dyDescent="0.3">
      <c r="B1733" s="13">
        <v>2023</v>
      </c>
      <c r="C1733" s="13">
        <v>3</v>
      </c>
      <c r="D1733" s="13">
        <v>11</v>
      </c>
      <c r="E1733" s="83" t="s">
        <v>169</v>
      </c>
      <c r="F1733" s="13">
        <v>3</v>
      </c>
      <c r="G1733" s="13">
        <v>14</v>
      </c>
      <c r="H1733" s="13" t="s">
        <v>70</v>
      </c>
      <c r="I1733" s="13" t="s">
        <v>54</v>
      </c>
      <c r="J1733" s="13"/>
      <c r="K1733" s="13" t="s">
        <v>28</v>
      </c>
      <c r="L1733" s="12">
        <f t="shared" ca="1" si="238"/>
        <v>1.0167105332808182</v>
      </c>
      <c r="M1733" s="101">
        <f t="shared" ca="1" si="239"/>
        <v>3.2189055483670702E-2</v>
      </c>
      <c r="N1733" s="101">
        <f t="shared" ca="1" si="237"/>
        <v>93.23799203964353</v>
      </c>
      <c r="O1733" s="101">
        <f t="shared" ca="1" si="240"/>
        <v>3.2189055483670702E-2</v>
      </c>
      <c r="Q1733" s="12">
        <f t="shared" ca="1" si="241"/>
        <v>5.6000000000000005</v>
      </c>
      <c r="R1733" s="101">
        <f t="shared" ca="1" si="242"/>
        <v>0.38797545335777878</v>
      </c>
      <c r="S1733" s="13"/>
      <c r="T1733" s="101">
        <f t="shared" ca="1" si="243"/>
        <v>0</v>
      </c>
      <c r="U1733" s="101">
        <f t="shared" si="244"/>
        <v>0</v>
      </c>
      <c r="V1733" s="101">
        <f t="shared" ca="1" si="245"/>
        <v>-228.67786378564506</v>
      </c>
    </row>
    <row r="1734" spans="2:22" x14ac:dyDescent="0.3">
      <c r="B1734" s="13">
        <v>2023</v>
      </c>
      <c r="C1734" s="13">
        <v>3</v>
      </c>
      <c r="D1734" s="13">
        <v>11</v>
      </c>
      <c r="E1734" s="83" t="s">
        <v>169</v>
      </c>
      <c r="F1734" s="13">
        <v>3</v>
      </c>
      <c r="G1734" s="13">
        <v>15</v>
      </c>
      <c r="H1734" s="13" t="s">
        <v>70</v>
      </c>
      <c r="I1734" s="13" t="s">
        <v>54</v>
      </c>
      <c r="J1734" s="13"/>
      <c r="K1734" s="13" t="s">
        <v>28</v>
      </c>
      <c r="L1734" s="12">
        <f t="shared" ca="1" si="238"/>
        <v>1.2695976800797093</v>
      </c>
      <c r="M1734" s="101">
        <f t="shared" ca="1" si="239"/>
        <v>4.0195462551323599E-2</v>
      </c>
      <c r="N1734" s="101">
        <f t="shared" ca="1" si="237"/>
        <v>93.23799203964353</v>
      </c>
      <c r="O1734" s="101">
        <f t="shared" ca="1" si="240"/>
        <v>4.0195462551323599E-2</v>
      </c>
      <c r="Q1734" s="12">
        <f t="shared" ca="1" si="241"/>
        <v>5.6000000000000005</v>
      </c>
      <c r="R1734" s="101">
        <f t="shared" ca="1" si="242"/>
        <v>0.36656855638125269</v>
      </c>
      <c r="S1734" s="13"/>
      <c r="T1734" s="101">
        <f t="shared" ca="1" si="243"/>
        <v>0</v>
      </c>
      <c r="U1734" s="101">
        <f t="shared" si="244"/>
        <v>0</v>
      </c>
      <c r="V1734" s="101">
        <f t="shared" ca="1" si="245"/>
        <v>-229.41100089840756</v>
      </c>
    </row>
    <row r="1735" spans="2:22" x14ac:dyDescent="0.3">
      <c r="B1735" s="13">
        <v>2023</v>
      </c>
      <c r="C1735" s="13">
        <v>3</v>
      </c>
      <c r="D1735" s="13">
        <v>11</v>
      </c>
      <c r="E1735" s="83" t="s">
        <v>169</v>
      </c>
      <c r="F1735" s="13">
        <v>3</v>
      </c>
      <c r="G1735" s="13">
        <v>16</v>
      </c>
      <c r="H1735" s="13" t="s">
        <v>71</v>
      </c>
      <c r="I1735" s="13" t="s">
        <v>54</v>
      </c>
      <c r="J1735" s="13"/>
      <c r="K1735" s="13" t="s">
        <v>28</v>
      </c>
      <c r="L1735" s="12">
        <f t="shared" ca="1" si="238"/>
        <v>0.9944319018376474</v>
      </c>
      <c r="M1735" s="101">
        <f t="shared" ca="1" si="239"/>
        <v>8.6624962969077471E-2</v>
      </c>
      <c r="N1735" s="101">
        <f t="shared" ca="1" si="237"/>
        <v>93.434309470931311</v>
      </c>
      <c r="O1735" s="101">
        <f t="shared" ca="1" si="240"/>
        <v>0.28028063153294092</v>
      </c>
      <c r="Q1735" s="12">
        <f t="shared" ca="1" si="241"/>
        <v>1.2563574775547122</v>
      </c>
      <c r="R1735" s="101">
        <f t="shared" ca="1" si="242"/>
        <v>2.2171999984449534E-2</v>
      </c>
      <c r="S1735" s="13"/>
      <c r="T1735" s="101">
        <f t="shared" ca="1" si="243"/>
        <v>0</v>
      </c>
      <c r="U1735" s="101">
        <f t="shared" ca="1" si="244"/>
        <v>0.19631743128778226</v>
      </c>
      <c r="V1735" s="101">
        <f t="shared" ca="1" si="245"/>
        <v>-229.25902746708866</v>
      </c>
    </row>
    <row r="1736" spans="2:22" x14ac:dyDescent="0.3">
      <c r="B1736" s="13">
        <v>2023</v>
      </c>
      <c r="C1736" s="13">
        <v>3</v>
      </c>
      <c r="D1736" s="13">
        <v>11</v>
      </c>
      <c r="E1736" s="83" t="s">
        <v>169</v>
      </c>
      <c r="F1736" s="13">
        <v>3</v>
      </c>
      <c r="G1736" s="13">
        <v>17</v>
      </c>
      <c r="H1736" s="13" t="s">
        <v>71</v>
      </c>
      <c r="I1736" s="13" t="s">
        <v>54</v>
      </c>
      <c r="J1736" s="13"/>
      <c r="K1736" s="13" t="s">
        <v>28</v>
      </c>
      <c r="L1736" s="12">
        <f t="shared" ca="1" si="238"/>
        <v>1.5865684769275881</v>
      </c>
      <c r="M1736" s="101">
        <f t="shared" ca="1" si="239"/>
        <v>0.13820598002516221</v>
      </c>
      <c r="N1736" s="101">
        <f t="shared" ca="1" si="237"/>
        <v>93.747524531084764</v>
      </c>
      <c r="O1736" s="101">
        <f t="shared" ca="1" si="240"/>
        <v>0.4471743252220407</v>
      </c>
      <c r="Q1736" s="12">
        <f t="shared" ca="1" si="241"/>
        <v>1.8995419633207109</v>
      </c>
      <c r="R1736" s="101">
        <f t="shared" ca="1" si="242"/>
        <v>2.6493205623177848E-2</v>
      </c>
      <c r="S1736" s="13"/>
      <c r="T1736" s="101">
        <f t="shared" ca="1" si="243"/>
        <v>0</v>
      </c>
      <c r="U1736" s="101">
        <f t="shared" ca="1" si="244"/>
        <v>0.31321506015345474</v>
      </c>
      <c r="V1736" s="101">
        <f t="shared" ca="1" si="245"/>
        <v>-228.99879881818157</v>
      </c>
    </row>
    <row r="1737" spans="2:22" x14ac:dyDescent="0.3">
      <c r="B1737" s="13">
        <v>2023</v>
      </c>
      <c r="C1737" s="13">
        <v>3</v>
      </c>
      <c r="D1737" s="13">
        <v>11</v>
      </c>
      <c r="E1737" s="83" t="s">
        <v>169</v>
      </c>
      <c r="F1737" s="13">
        <v>3</v>
      </c>
      <c r="G1737" s="13">
        <v>18</v>
      </c>
      <c r="H1737" s="13" t="s">
        <v>71</v>
      </c>
      <c r="I1737" s="13" t="s">
        <v>54</v>
      </c>
      <c r="J1737" s="13"/>
      <c r="K1737" s="13" t="s">
        <v>28</v>
      </c>
      <c r="L1737" s="12">
        <f t="shared" ca="1" si="238"/>
        <v>1.3907507304539526</v>
      </c>
      <c r="M1737" s="101">
        <f t="shared" ca="1" si="239"/>
        <v>0.12114829612984382</v>
      </c>
      <c r="N1737" s="101">
        <f t="shared" ca="1" si="237"/>
        <v>94.02208190445522</v>
      </c>
      <c r="O1737" s="101">
        <f t="shared" ca="1" si="240"/>
        <v>0.3919830933784465</v>
      </c>
      <c r="Q1737" s="12">
        <f t="shared" ca="1" si="241"/>
        <v>5.6000000000000005</v>
      </c>
      <c r="R1737" s="101">
        <f t="shared" ca="1" si="242"/>
        <v>0.35631295066707291</v>
      </c>
      <c r="S1737" s="13"/>
      <c r="T1737" s="101">
        <f t="shared" ca="1" si="243"/>
        <v>0</v>
      </c>
      <c r="U1737" s="101">
        <f t="shared" ca="1" si="244"/>
        <v>0.27455737337045111</v>
      </c>
      <c r="V1737" s="101">
        <f t="shared" ca="1" si="245"/>
        <v>-229.43686734614528</v>
      </c>
    </row>
    <row r="1738" spans="2:22" x14ac:dyDescent="0.3">
      <c r="B1738" s="13">
        <v>2023</v>
      </c>
      <c r="C1738" s="13">
        <v>3</v>
      </c>
      <c r="D1738" s="13">
        <v>11</v>
      </c>
      <c r="E1738" s="83" t="s">
        <v>169</v>
      </c>
      <c r="F1738" s="13">
        <v>3</v>
      </c>
      <c r="G1738" s="13">
        <v>19</v>
      </c>
      <c r="H1738" s="13" t="s">
        <v>71</v>
      </c>
      <c r="I1738" s="13" t="s">
        <v>54</v>
      </c>
      <c r="J1738" s="13"/>
      <c r="K1738" s="13" t="s">
        <v>28</v>
      </c>
      <c r="L1738" s="12">
        <f t="shared" ca="1" si="238"/>
        <v>1.1277729298314647</v>
      </c>
      <c r="M1738" s="101">
        <f t="shared" ca="1" si="239"/>
        <v>9.8240299917618901E-2</v>
      </c>
      <c r="N1738" s="101">
        <f t="shared" ca="1" si="237"/>
        <v>94.244723077019444</v>
      </c>
      <c r="O1738" s="101">
        <f t="shared" ca="1" si="240"/>
        <v>0.31786280027299829</v>
      </c>
      <c r="Q1738" s="12">
        <f t="shared" ca="1" si="241"/>
        <v>0</v>
      </c>
      <c r="R1738" s="101">
        <f t="shared" ca="1" si="242"/>
        <v>0</v>
      </c>
      <c r="S1738" s="13"/>
      <c r="T1738" s="101">
        <f t="shared" ca="1" si="243"/>
        <v>9.8240299917618901E-2</v>
      </c>
      <c r="U1738" s="101">
        <f t="shared" ca="1" si="244"/>
        <v>0.22264117256422836</v>
      </c>
      <c r="V1738" s="101">
        <f t="shared" ca="1" si="245"/>
        <v>-229.11598587366342</v>
      </c>
    </row>
    <row r="1739" spans="2:22" x14ac:dyDescent="0.3">
      <c r="B1739" s="13">
        <v>2023</v>
      </c>
      <c r="C1739" s="13">
        <v>3</v>
      </c>
      <c r="D1739" s="13">
        <v>11</v>
      </c>
      <c r="E1739" s="83" t="s">
        <v>169</v>
      </c>
      <c r="F1739" s="13">
        <v>3</v>
      </c>
      <c r="G1739" s="13">
        <v>20</v>
      </c>
      <c r="H1739" s="13" t="s">
        <v>69</v>
      </c>
      <c r="I1739" s="13" t="s">
        <v>54</v>
      </c>
      <c r="J1739" s="13"/>
      <c r="K1739" s="13" t="s">
        <v>28</v>
      </c>
      <c r="L1739" s="12">
        <f t="shared" ca="1" si="238"/>
        <v>1.2281719021519883</v>
      </c>
      <c r="M1739" s="101">
        <f t="shared" ca="1" si="239"/>
        <v>6.4687814086345233E-2</v>
      </c>
      <c r="N1739" s="101">
        <f t="shared" ca="1" si="237"/>
        <v>94.244723077019444</v>
      </c>
      <c r="O1739" s="101">
        <f t="shared" ca="1" si="240"/>
        <v>0.13251974824219953</v>
      </c>
      <c r="Q1739" s="12">
        <f t="shared" ca="1" si="241"/>
        <v>0</v>
      </c>
      <c r="R1739" s="101">
        <f t="shared" ca="1" si="242"/>
        <v>0</v>
      </c>
      <c r="S1739" s="13"/>
      <c r="T1739" s="101">
        <f t="shared" ca="1" si="243"/>
        <v>6.4687814086345233E-2</v>
      </c>
      <c r="U1739" s="101">
        <f t="shared" si="244"/>
        <v>0</v>
      </c>
      <c r="V1739" s="101">
        <f t="shared" ca="1" si="245"/>
        <v>-229.05129805957708</v>
      </c>
    </row>
    <row r="1740" spans="2:22" x14ac:dyDescent="0.3">
      <c r="B1740" s="13">
        <v>2023</v>
      </c>
      <c r="C1740" s="13">
        <v>3</v>
      </c>
      <c r="D1740" s="13">
        <v>11</v>
      </c>
      <c r="E1740" s="83" t="s">
        <v>169</v>
      </c>
      <c r="F1740" s="13">
        <v>3</v>
      </c>
      <c r="G1740" s="13">
        <v>21</v>
      </c>
      <c r="H1740" s="13" t="s">
        <v>69</v>
      </c>
      <c r="I1740" s="13" t="s">
        <v>54</v>
      </c>
      <c r="J1740" s="13"/>
      <c r="K1740" s="13" t="s">
        <v>28</v>
      </c>
      <c r="L1740" s="12">
        <f t="shared" ca="1" si="238"/>
        <v>1.1777533574656949</v>
      </c>
      <c r="M1740" s="101">
        <f t="shared" ca="1" si="239"/>
        <v>6.2032269337718153E-2</v>
      </c>
      <c r="N1740" s="101">
        <f t="shared" ca="1" si="237"/>
        <v>94.244723077019444</v>
      </c>
      <c r="O1740" s="101">
        <f t="shared" ca="1" si="240"/>
        <v>0.12707958727054847</v>
      </c>
      <c r="Q1740" s="12">
        <f t="shared" ca="1" si="241"/>
        <v>0</v>
      </c>
      <c r="R1740" s="101">
        <f t="shared" ca="1" si="242"/>
        <v>0</v>
      </c>
      <c r="S1740" s="13"/>
      <c r="T1740" s="101">
        <f t="shared" ca="1" si="243"/>
        <v>6.2032269337718153E-2</v>
      </c>
      <c r="U1740" s="101">
        <f t="shared" si="244"/>
        <v>0</v>
      </c>
      <c r="V1740" s="101">
        <f t="shared" ca="1" si="245"/>
        <v>-228.98926579023936</v>
      </c>
    </row>
    <row r="1741" spans="2:22" x14ac:dyDescent="0.3">
      <c r="B1741" s="13">
        <v>2023</v>
      </c>
      <c r="C1741" s="13">
        <v>3</v>
      </c>
      <c r="D1741" s="13">
        <v>11</v>
      </c>
      <c r="E1741" s="83" t="s">
        <v>169</v>
      </c>
      <c r="F1741" s="13">
        <v>3</v>
      </c>
      <c r="G1741" s="13">
        <v>22</v>
      </c>
      <c r="H1741" s="13" t="s">
        <v>69</v>
      </c>
      <c r="I1741" s="13" t="s">
        <v>54</v>
      </c>
      <c r="J1741" s="13"/>
      <c r="K1741" s="13" t="s">
        <v>28</v>
      </c>
      <c r="L1741" s="12">
        <f t="shared" ca="1" si="238"/>
        <v>1.3964761296925274</v>
      </c>
      <c r="M1741" s="101">
        <f t="shared" ca="1" si="239"/>
        <v>7.3552397750905427E-2</v>
      </c>
      <c r="N1741" s="101">
        <f t="shared" ca="1" si="237"/>
        <v>94.244723077019444</v>
      </c>
      <c r="O1741" s="101">
        <f t="shared" ca="1" si="240"/>
        <v>0.15067977439382371</v>
      </c>
      <c r="Q1741" s="12">
        <f t="shared" ca="1" si="241"/>
        <v>0</v>
      </c>
      <c r="R1741" s="101">
        <f t="shared" ca="1" si="242"/>
        <v>0</v>
      </c>
      <c r="S1741" s="13"/>
      <c r="T1741" s="101">
        <f t="shared" ca="1" si="243"/>
        <v>7.3552397750905427E-2</v>
      </c>
      <c r="U1741" s="101">
        <f t="shared" si="244"/>
        <v>0</v>
      </c>
      <c r="V1741" s="101">
        <f t="shared" ca="1" si="245"/>
        <v>-228.91571339248844</v>
      </c>
    </row>
    <row r="1742" spans="2:22" x14ac:dyDescent="0.3">
      <c r="B1742" s="13">
        <v>2023</v>
      </c>
      <c r="C1742" s="13">
        <v>3</v>
      </c>
      <c r="D1742" s="13">
        <v>11</v>
      </c>
      <c r="E1742" s="83" t="s">
        <v>169</v>
      </c>
      <c r="F1742" s="13">
        <v>3</v>
      </c>
      <c r="G1742" s="13">
        <v>23</v>
      </c>
      <c r="H1742" s="13" t="s">
        <v>69</v>
      </c>
      <c r="I1742" s="13" t="s">
        <v>54</v>
      </c>
      <c r="J1742" s="13"/>
      <c r="K1742" s="13" t="s">
        <v>28</v>
      </c>
      <c r="L1742" s="12">
        <f t="shared" ca="1" si="238"/>
        <v>1.3031574993200898</v>
      </c>
      <c r="M1742" s="101">
        <f t="shared" ca="1" si="239"/>
        <v>6.8637305489189129E-2</v>
      </c>
      <c r="N1742" s="101">
        <f t="shared" ca="1" si="237"/>
        <v>94.244723077019444</v>
      </c>
      <c r="O1742" s="101">
        <f t="shared" ca="1" si="240"/>
        <v>0.14061069417663768</v>
      </c>
      <c r="Q1742" s="12">
        <f t="shared" ca="1" si="241"/>
        <v>0</v>
      </c>
      <c r="R1742" s="101">
        <f t="shared" ca="1" si="242"/>
        <v>0</v>
      </c>
      <c r="S1742" s="13"/>
      <c r="T1742" s="101">
        <f t="shared" ca="1" si="243"/>
        <v>6.8637305489189129E-2</v>
      </c>
      <c r="U1742" s="101">
        <f t="shared" si="244"/>
        <v>0</v>
      </c>
      <c r="V1742" s="101">
        <f t="shared" ca="1" si="245"/>
        <v>-228.84707608699927</v>
      </c>
    </row>
    <row r="1743" spans="2:22" x14ac:dyDescent="0.3">
      <c r="B1743" s="13">
        <v>2023</v>
      </c>
      <c r="C1743" s="13">
        <v>3</v>
      </c>
      <c r="D1743" s="13">
        <v>12</v>
      </c>
      <c r="E1743" s="83" t="s">
        <v>170</v>
      </c>
      <c r="F1743" s="13">
        <v>4</v>
      </c>
      <c r="G1743" s="13">
        <v>0</v>
      </c>
      <c r="H1743" s="13" t="s">
        <v>69</v>
      </c>
      <c r="I1743" s="13" t="s">
        <v>54</v>
      </c>
      <c r="J1743" s="13"/>
      <c r="K1743" s="13" t="s">
        <v>28</v>
      </c>
      <c r="L1743" s="12">
        <f t="shared" ca="1" si="238"/>
        <v>1.6462817184249776</v>
      </c>
      <c r="M1743" s="101">
        <f t="shared" ca="1" si="239"/>
        <v>8.6709658109443574E-2</v>
      </c>
      <c r="N1743" s="101">
        <f t="shared" ca="1" si="237"/>
        <v>94.244723077019444</v>
      </c>
      <c r="O1743" s="101">
        <f t="shared" ca="1" si="240"/>
        <v>0.17763379741805507</v>
      </c>
      <c r="Q1743" s="12">
        <f t="shared" ca="1" si="241"/>
        <v>0</v>
      </c>
      <c r="R1743" s="101">
        <f t="shared" ca="1" si="242"/>
        <v>0</v>
      </c>
      <c r="S1743" s="13"/>
      <c r="T1743" s="101">
        <f t="shared" ca="1" si="243"/>
        <v>8.6709658109443574E-2</v>
      </c>
      <c r="U1743" s="101">
        <f t="shared" si="244"/>
        <v>0</v>
      </c>
      <c r="V1743" s="101">
        <f t="shared" ca="1" si="245"/>
        <v>-228.76036642888982</v>
      </c>
    </row>
    <row r="1744" spans="2:22" x14ac:dyDescent="0.3">
      <c r="B1744" s="13">
        <v>2023</v>
      </c>
      <c r="C1744" s="13">
        <v>3</v>
      </c>
      <c r="D1744" s="13">
        <v>12</v>
      </c>
      <c r="E1744" s="83" t="s">
        <v>170</v>
      </c>
      <c r="F1744" s="13">
        <v>4</v>
      </c>
      <c r="G1744" s="13">
        <v>1</v>
      </c>
      <c r="H1744" s="13" t="s">
        <v>69</v>
      </c>
      <c r="I1744" s="13" t="s">
        <v>54</v>
      </c>
      <c r="J1744" s="13"/>
      <c r="K1744" s="13" t="s">
        <v>28</v>
      </c>
      <c r="L1744" s="12">
        <f t="shared" ca="1" si="238"/>
        <v>0.73459155492774653</v>
      </c>
      <c r="M1744" s="101">
        <f t="shared" ca="1" si="239"/>
        <v>3.8690937198044409E-2</v>
      </c>
      <c r="N1744" s="101">
        <f t="shared" ref="N1744:N1807" ca="1" si="246">IF(H1744="On-Peak",IF(I1744="Winter",((L1744*$D$48)/60)+N1743,((L1744*$D$47)/60)+N1743),N1743)</f>
        <v>94.244723077019444</v>
      </c>
      <c r="O1744" s="101">
        <f t="shared" ca="1" si="240"/>
        <v>7.926242877670385E-2</v>
      </c>
      <c r="Q1744" s="12">
        <f t="shared" ca="1" si="241"/>
        <v>0</v>
      </c>
      <c r="R1744" s="101">
        <f t="shared" ca="1" si="242"/>
        <v>0</v>
      </c>
      <c r="S1744" s="13"/>
      <c r="T1744" s="101">
        <f t="shared" ca="1" si="243"/>
        <v>3.8690937198044409E-2</v>
      </c>
      <c r="U1744" s="101">
        <f t="shared" si="244"/>
        <v>0</v>
      </c>
      <c r="V1744" s="101">
        <f t="shared" ca="1" si="245"/>
        <v>-228.72167549169177</v>
      </c>
    </row>
    <row r="1745" spans="2:22" x14ac:dyDescent="0.3">
      <c r="B1745" s="13">
        <v>2023</v>
      </c>
      <c r="C1745" s="13">
        <v>3</v>
      </c>
      <c r="D1745" s="13">
        <v>12</v>
      </c>
      <c r="E1745" s="83" t="s">
        <v>170</v>
      </c>
      <c r="F1745" s="13">
        <v>4</v>
      </c>
      <c r="G1745" s="13">
        <v>2</v>
      </c>
      <c r="H1745" s="13" t="s">
        <v>69</v>
      </c>
      <c r="I1745" s="13" t="s">
        <v>54</v>
      </c>
      <c r="J1745" s="13"/>
      <c r="K1745" s="13" t="s">
        <v>28</v>
      </c>
      <c r="L1745" s="12">
        <f t="shared" ca="1" si="238"/>
        <v>0.70822752865693794</v>
      </c>
      <c r="M1745" s="101">
        <f t="shared" ca="1" si="239"/>
        <v>3.7302343934360924E-2</v>
      </c>
      <c r="N1745" s="101">
        <f t="shared" ca="1" si="246"/>
        <v>94.244723077019444</v>
      </c>
      <c r="O1745" s="101">
        <f t="shared" ca="1" si="240"/>
        <v>7.6417750342083604E-2</v>
      </c>
      <c r="Q1745" s="12">
        <f t="shared" ca="1" si="241"/>
        <v>0</v>
      </c>
      <c r="R1745" s="101">
        <f t="shared" ca="1" si="242"/>
        <v>0</v>
      </c>
      <c r="S1745" s="13"/>
      <c r="T1745" s="101">
        <f t="shared" ca="1" si="243"/>
        <v>3.7302343934360924E-2</v>
      </c>
      <c r="U1745" s="101">
        <f t="shared" si="244"/>
        <v>0</v>
      </c>
      <c r="V1745" s="101">
        <f t="shared" ca="1" si="245"/>
        <v>-228.68437314775741</v>
      </c>
    </row>
    <row r="1746" spans="2:22" x14ac:dyDescent="0.3">
      <c r="B1746" s="13">
        <v>2023</v>
      </c>
      <c r="C1746" s="13">
        <v>3</v>
      </c>
      <c r="D1746" s="13">
        <v>12</v>
      </c>
      <c r="E1746" s="83" t="s">
        <v>170</v>
      </c>
      <c r="F1746" s="13">
        <v>4</v>
      </c>
      <c r="G1746" s="13">
        <v>3</v>
      </c>
      <c r="H1746" s="13" t="s">
        <v>69</v>
      </c>
      <c r="I1746" s="13" t="s">
        <v>54</v>
      </c>
      <c r="J1746" s="13"/>
      <c r="K1746" s="13" t="s">
        <v>28</v>
      </c>
      <c r="L1746" s="12">
        <f t="shared" ca="1" si="238"/>
        <v>0.68574526302007777</v>
      </c>
      <c r="M1746" s="101">
        <f t="shared" ca="1" si="239"/>
        <v>3.6118203003267499E-2</v>
      </c>
      <c r="N1746" s="101">
        <f t="shared" ca="1" si="246"/>
        <v>94.244723077019444</v>
      </c>
      <c r="O1746" s="101">
        <f t="shared" ca="1" si="240"/>
        <v>7.3991913879866394E-2</v>
      </c>
      <c r="Q1746" s="12">
        <f t="shared" ca="1" si="241"/>
        <v>0</v>
      </c>
      <c r="R1746" s="101">
        <f t="shared" ca="1" si="242"/>
        <v>0</v>
      </c>
      <c r="S1746" s="13"/>
      <c r="T1746" s="101">
        <f t="shared" ca="1" si="243"/>
        <v>3.6118203003267499E-2</v>
      </c>
      <c r="U1746" s="101">
        <f t="shared" si="244"/>
        <v>0</v>
      </c>
      <c r="V1746" s="101">
        <f t="shared" ca="1" si="245"/>
        <v>-228.64825494475414</v>
      </c>
    </row>
    <row r="1747" spans="2:22" x14ac:dyDescent="0.3">
      <c r="B1747" s="13">
        <v>2023</v>
      </c>
      <c r="C1747" s="13">
        <v>3</v>
      </c>
      <c r="D1747" s="13">
        <v>12</v>
      </c>
      <c r="E1747" s="83" t="s">
        <v>170</v>
      </c>
      <c r="F1747" s="13">
        <v>4</v>
      </c>
      <c r="G1747" s="13">
        <v>4</v>
      </c>
      <c r="H1747" s="13" t="s">
        <v>69</v>
      </c>
      <c r="I1747" s="13" t="s">
        <v>54</v>
      </c>
      <c r="J1747" s="13"/>
      <c r="K1747" s="13" t="s">
        <v>28</v>
      </c>
      <c r="L1747" s="12">
        <f t="shared" ca="1" si="238"/>
        <v>0.70315939421555451</v>
      </c>
      <c r="M1747" s="101">
        <f t="shared" ca="1" si="239"/>
        <v>3.7035405293333254E-2</v>
      </c>
      <c r="N1747" s="101">
        <f t="shared" ca="1" si="246"/>
        <v>94.244723077019444</v>
      </c>
      <c r="O1747" s="101">
        <f t="shared" ca="1" si="240"/>
        <v>7.587089863585833E-2</v>
      </c>
      <c r="Q1747" s="12">
        <f t="shared" ca="1" si="241"/>
        <v>0</v>
      </c>
      <c r="R1747" s="101">
        <f t="shared" ca="1" si="242"/>
        <v>0</v>
      </c>
      <c r="S1747" s="13"/>
      <c r="T1747" s="101">
        <f t="shared" ca="1" si="243"/>
        <v>3.7035405293333254E-2</v>
      </c>
      <c r="U1747" s="101">
        <f t="shared" si="244"/>
        <v>0</v>
      </c>
      <c r="V1747" s="101">
        <f t="shared" ca="1" si="245"/>
        <v>-228.61121953946082</v>
      </c>
    </row>
    <row r="1748" spans="2:22" x14ac:dyDescent="0.3">
      <c r="B1748" s="13">
        <v>2023</v>
      </c>
      <c r="C1748" s="13">
        <v>3</v>
      </c>
      <c r="D1748" s="13">
        <v>12</v>
      </c>
      <c r="E1748" s="83" t="s">
        <v>170</v>
      </c>
      <c r="F1748" s="13">
        <v>4</v>
      </c>
      <c r="G1748" s="13">
        <v>5</v>
      </c>
      <c r="H1748" s="13" t="s">
        <v>69</v>
      </c>
      <c r="I1748" s="13" t="s">
        <v>54</v>
      </c>
      <c r="J1748" s="13"/>
      <c r="K1748" s="13" t="s">
        <v>28</v>
      </c>
      <c r="L1748" s="12">
        <f t="shared" ca="1" si="238"/>
        <v>0.81933529914432535</v>
      </c>
      <c r="M1748" s="101">
        <f t="shared" ca="1" si="239"/>
        <v>4.315439020593162E-2</v>
      </c>
      <c r="N1748" s="101">
        <f t="shared" ca="1" si="246"/>
        <v>94.244723077019444</v>
      </c>
      <c r="O1748" s="101">
        <f t="shared" ca="1" si="240"/>
        <v>8.8406278777672695E-2</v>
      </c>
      <c r="Q1748" s="12">
        <f t="shared" ca="1" si="241"/>
        <v>0</v>
      </c>
      <c r="R1748" s="101">
        <f t="shared" ca="1" si="242"/>
        <v>0</v>
      </c>
      <c r="S1748" s="13"/>
      <c r="T1748" s="101">
        <f t="shared" ca="1" si="243"/>
        <v>4.315439020593162E-2</v>
      </c>
      <c r="U1748" s="101">
        <f t="shared" si="244"/>
        <v>0</v>
      </c>
      <c r="V1748" s="101">
        <f t="shared" ca="1" si="245"/>
        <v>-228.56806514925489</v>
      </c>
    </row>
    <row r="1749" spans="2:22" x14ac:dyDescent="0.3">
      <c r="B1749" s="13">
        <v>2023</v>
      </c>
      <c r="C1749" s="13">
        <v>3</v>
      </c>
      <c r="D1749" s="13">
        <v>12</v>
      </c>
      <c r="E1749" s="83" t="s">
        <v>170</v>
      </c>
      <c r="F1749" s="13">
        <v>4</v>
      </c>
      <c r="G1749" s="13">
        <v>6</v>
      </c>
      <c r="H1749" s="13" t="s">
        <v>69</v>
      </c>
      <c r="I1749" s="13" t="s">
        <v>54</v>
      </c>
      <c r="J1749" s="13"/>
      <c r="K1749" s="13" t="s">
        <v>28</v>
      </c>
      <c r="L1749" s="12">
        <f t="shared" ca="1" si="238"/>
        <v>0.78469015924005669</v>
      </c>
      <c r="M1749" s="101">
        <f t="shared" ca="1" si="239"/>
        <v>4.1329630687173789E-2</v>
      </c>
      <c r="N1749" s="101">
        <f t="shared" ca="1" si="246"/>
        <v>94.244723077019444</v>
      </c>
      <c r="O1749" s="101">
        <f t="shared" ca="1" si="240"/>
        <v>8.4668068182002121E-2</v>
      </c>
      <c r="Q1749" s="12">
        <f t="shared" ca="1" si="241"/>
        <v>5.6000000000000005</v>
      </c>
      <c r="R1749" s="101">
        <f t="shared" ca="1" si="242"/>
        <v>0.40761597802032923</v>
      </c>
      <c r="S1749" s="13"/>
      <c r="T1749" s="101">
        <f t="shared" ca="1" si="243"/>
        <v>0</v>
      </c>
      <c r="U1749" s="101">
        <f t="shared" si="244"/>
        <v>0</v>
      </c>
      <c r="V1749" s="101">
        <f t="shared" ca="1" si="245"/>
        <v>-229.38329710529553</v>
      </c>
    </row>
    <row r="1750" spans="2:22" x14ac:dyDescent="0.3">
      <c r="B1750" s="13">
        <v>2023</v>
      </c>
      <c r="C1750" s="13">
        <v>3</v>
      </c>
      <c r="D1750" s="13">
        <v>12</v>
      </c>
      <c r="E1750" s="83" t="s">
        <v>170</v>
      </c>
      <c r="F1750" s="13">
        <v>4</v>
      </c>
      <c r="G1750" s="13">
        <v>7</v>
      </c>
      <c r="H1750" s="13" t="s">
        <v>69</v>
      </c>
      <c r="I1750" s="13" t="s">
        <v>54</v>
      </c>
      <c r="J1750" s="13"/>
      <c r="K1750" s="13" t="s">
        <v>28</v>
      </c>
      <c r="L1750" s="12">
        <f t="shared" ca="1" si="238"/>
        <v>0.7905879033949853</v>
      </c>
      <c r="M1750" s="101">
        <f t="shared" ca="1" si="239"/>
        <v>4.1640264871813874E-2</v>
      </c>
      <c r="N1750" s="101">
        <f t="shared" ca="1" si="246"/>
        <v>94.244723077019444</v>
      </c>
      <c r="O1750" s="101">
        <f t="shared" ca="1" si="240"/>
        <v>8.530443477631891E-2</v>
      </c>
      <c r="Q1750" s="12">
        <f t="shared" ca="1" si="241"/>
        <v>3.0337489545636842</v>
      </c>
      <c r="R1750" s="101">
        <f t="shared" ca="1" si="242"/>
        <v>0.18988358298143035</v>
      </c>
      <c r="S1750" s="13"/>
      <c r="T1750" s="101">
        <f t="shared" ca="1" si="243"/>
        <v>0</v>
      </c>
      <c r="U1750" s="101">
        <f t="shared" si="244"/>
        <v>0</v>
      </c>
      <c r="V1750" s="101">
        <f t="shared" ca="1" si="245"/>
        <v>-229.76306427125837</v>
      </c>
    </row>
    <row r="1751" spans="2:22" x14ac:dyDescent="0.3">
      <c r="B1751" s="13">
        <v>2023</v>
      </c>
      <c r="C1751" s="13">
        <v>3</v>
      </c>
      <c r="D1751" s="13">
        <v>12</v>
      </c>
      <c r="E1751" s="83" t="s">
        <v>170</v>
      </c>
      <c r="F1751" s="13">
        <v>4</v>
      </c>
      <c r="G1751" s="13">
        <v>8</v>
      </c>
      <c r="H1751" s="13" t="s">
        <v>69</v>
      </c>
      <c r="I1751" s="13" t="s">
        <v>54</v>
      </c>
      <c r="J1751" s="13"/>
      <c r="K1751" s="13" t="s">
        <v>28</v>
      </c>
      <c r="L1751" s="12">
        <f t="shared" ca="1" si="238"/>
        <v>1.0750401707772004</v>
      </c>
      <c r="M1751" s="101">
        <f t="shared" ca="1" si="239"/>
        <v>5.6622365794835143E-2</v>
      </c>
      <c r="N1751" s="101">
        <f t="shared" ca="1" si="246"/>
        <v>94.244723077019444</v>
      </c>
      <c r="O1751" s="101">
        <f t="shared" ca="1" si="240"/>
        <v>0.11599683442685992</v>
      </c>
      <c r="Q1751" s="12">
        <f t="shared" ca="1" si="241"/>
        <v>2.9106068029612495</v>
      </c>
      <c r="R1751" s="101">
        <f t="shared" ca="1" si="242"/>
        <v>0.15538071541437976</v>
      </c>
      <c r="S1751" s="13"/>
      <c r="T1751" s="101">
        <f t="shared" ca="1" si="243"/>
        <v>0</v>
      </c>
      <c r="U1751" s="101">
        <f t="shared" si="244"/>
        <v>0</v>
      </c>
      <c r="V1751" s="101">
        <f t="shared" ca="1" si="245"/>
        <v>-230.07382570208711</v>
      </c>
    </row>
    <row r="1752" spans="2:22" x14ac:dyDescent="0.3">
      <c r="B1752" s="13">
        <v>2023</v>
      </c>
      <c r="C1752" s="13">
        <v>3</v>
      </c>
      <c r="D1752" s="13">
        <v>12</v>
      </c>
      <c r="E1752" s="83" t="s">
        <v>170</v>
      </c>
      <c r="F1752" s="13">
        <v>4</v>
      </c>
      <c r="G1752" s="13">
        <v>9</v>
      </c>
      <c r="H1752" s="13" t="s">
        <v>69</v>
      </c>
      <c r="I1752" s="13" t="s">
        <v>54</v>
      </c>
      <c r="J1752" s="13"/>
      <c r="K1752" s="13" t="s">
        <v>28</v>
      </c>
      <c r="L1752" s="12">
        <f t="shared" ca="1" si="238"/>
        <v>1.0615186999991155</v>
      </c>
      <c r="M1752" s="101">
        <f t="shared" ca="1" si="239"/>
        <v>5.5910189928953413E-2</v>
      </c>
      <c r="N1752" s="101">
        <f t="shared" ca="1" si="246"/>
        <v>94.244723077019444</v>
      </c>
      <c r="O1752" s="101">
        <f t="shared" ca="1" si="240"/>
        <v>0.11453786772990456</v>
      </c>
      <c r="Q1752" s="12">
        <f t="shared" ca="1" si="241"/>
        <v>1.1874332575721689</v>
      </c>
      <c r="R1752" s="101">
        <f t="shared" ca="1" si="242"/>
        <v>1.0658667298558968E-2</v>
      </c>
      <c r="S1752" s="13"/>
      <c r="T1752" s="101">
        <f t="shared" ca="1" si="243"/>
        <v>0</v>
      </c>
      <c r="U1752" s="101">
        <f t="shared" si="244"/>
        <v>0</v>
      </c>
      <c r="V1752" s="101">
        <f t="shared" ca="1" si="245"/>
        <v>-230.09514303668425</v>
      </c>
    </row>
    <row r="1753" spans="2:22" x14ac:dyDescent="0.3">
      <c r="B1753" s="13">
        <v>2023</v>
      </c>
      <c r="C1753" s="13">
        <v>3</v>
      </c>
      <c r="D1753" s="13">
        <v>12</v>
      </c>
      <c r="E1753" s="83" t="s">
        <v>170</v>
      </c>
      <c r="F1753" s="13">
        <v>4</v>
      </c>
      <c r="G1753" s="13">
        <v>10</v>
      </c>
      <c r="H1753" s="13" t="s">
        <v>70</v>
      </c>
      <c r="I1753" s="13" t="s">
        <v>54</v>
      </c>
      <c r="J1753" s="13"/>
      <c r="K1753" s="13" t="s">
        <v>28</v>
      </c>
      <c r="L1753" s="12">
        <f t="shared" ca="1" si="238"/>
        <v>1.0448727927141153</v>
      </c>
      <c r="M1753" s="101">
        <f t="shared" ca="1" si="239"/>
        <v>3.3080672617328888E-2</v>
      </c>
      <c r="N1753" s="101">
        <f t="shared" ca="1" si="246"/>
        <v>94.244723077019444</v>
      </c>
      <c r="O1753" s="101">
        <f t="shared" ca="1" si="240"/>
        <v>3.3080672617328888E-2</v>
      </c>
      <c r="Q1753" s="12">
        <f t="shared" ca="1" si="241"/>
        <v>5.6000000000000005</v>
      </c>
      <c r="R1753" s="101">
        <f t="shared" ca="1" si="242"/>
        <v>0.38559151809675019</v>
      </c>
      <c r="S1753" s="13"/>
      <c r="T1753" s="101">
        <f t="shared" ca="1" si="243"/>
        <v>0</v>
      </c>
      <c r="U1753" s="101">
        <f t="shared" si="244"/>
        <v>0</v>
      </c>
      <c r="V1753" s="101">
        <f t="shared" ca="1" si="245"/>
        <v>-230.86632607287777</v>
      </c>
    </row>
    <row r="1754" spans="2:22" x14ac:dyDescent="0.3">
      <c r="B1754" s="13">
        <v>2023</v>
      </c>
      <c r="C1754" s="13">
        <v>3</v>
      </c>
      <c r="D1754" s="13">
        <v>12</v>
      </c>
      <c r="E1754" s="83" t="s">
        <v>170</v>
      </c>
      <c r="F1754" s="13">
        <v>4</v>
      </c>
      <c r="G1754" s="13">
        <v>11</v>
      </c>
      <c r="H1754" s="13" t="s">
        <v>70</v>
      </c>
      <c r="I1754" s="13" t="s">
        <v>54</v>
      </c>
      <c r="J1754" s="13"/>
      <c r="K1754" s="13" t="s">
        <v>28</v>
      </c>
      <c r="L1754" s="12">
        <f t="shared" ca="1" si="238"/>
        <v>1.3416926752350868</v>
      </c>
      <c r="M1754" s="101">
        <f t="shared" ca="1" si="239"/>
        <v>4.2477990097942848E-2</v>
      </c>
      <c r="N1754" s="101">
        <f t="shared" ca="1" si="246"/>
        <v>94.244723077019444</v>
      </c>
      <c r="O1754" s="101">
        <f t="shared" ca="1" si="240"/>
        <v>4.2477990097942848E-2</v>
      </c>
      <c r="Q1754" s="12">
        <f t="shared" ca="1" si="241"/>
        <v>5.6000000000000005</v>
      </c>
      <c r="R1754" s="101">
        <f t="shared" ca="1" si="242"/>
        <v>0.36046571504135</v>
      </c>
      <c r="S1754" s="13"/>
      <c r="T1754" s="101">
        <f t="shared" ca="1" si="243"/>
        <v>0</v>
      </c>
      <c r="U1754" s="101">
        <f t="shared" si="244"/>
        <v>0</v>
      </c>
      <c r="V1754" s="101">
        <f t="shared" ca="1" si="245"/>
        <v>-231.58725750296048</v>
      </c>
    </row>
    <row r="1755" spans="2:22" x14ac:dyDescent="0.3">
      <c r="B1755" s="13">
        <v>2023</v>
      </c>
      <c r="C1755" s="13">
        <v>3</v>
      </c>
      <c r="D1755" s="13">
        <v>12</v>
      </c>
      <c r="E1755" s="83" t="s">
        <v>170</v>
      </c>
      <c r="F1755" s="13">
        <v>4</v>
      </c>
      <c r="G1755" s="13">
        <v>12</v>
      </c>
      <c r="H1755" s="13" t="s">
        <v>70</v>
      </c>
      <c r="I1755" s="13" t="s">
        <v>54</v>
      </c>
      <c r="J1755" s="13"/>
      <c r="K1755" s="13" t="s">
        <v>28</v>
      </c>
      <c r="L1755" s="12">
        <f t="shared" ca="1" si="238"/>
        <v>1.1440419363125176</v>
      </c>
      <c r="M1755" s="101">
        <f t="shared" ca="1" si="239"/>
        <v>3.6220367703654305E-2</v>
      </c>
      <c r="N1755" s="101">
        <f t="shared" ca="1" si="246"/>
        <v>94.244723077019444</v>
      </c>
      <c r="O1755" s="101">
        <f t="shared" ca="1" si="240"/>
        <v>3.6220367703654305E-2</v>
      </c>
      <c r="Q1755" s="12">
        <f t="shared" ca="1" si="241"/>
        <v>2.6589646987290005</v>
      </c>
      <c r="R1755" s="101">
        <f t="shared" ca="1" si="242"/>
        <v>0.12823821183855527</v>
      </c>
      <c r="S1755" s="13"/>
      <c r="T1755" s="101">
        <f t="shared" ca="1" si="243"/>
        <v>0</v>
      </c>
      <c r="U1755" s="101">
        <f t="shared" si="244"/>
        <v>0</v>
      </c>
      <c r="V1755" s="101">
        <f t="shared" ca="1" si="245"/>
        <v>-231.84373392663758</v>
      </c>
    </row>
    <row r="1756" spans="2:22" x14ac:dyDescent="0.3">
      <c r="B1756" s="13">
        <v>2023</v>
      </c>
      <c r="C1756" s="13">
        <v>3</v>
      </c>
      <c r="D1756" s="13">
        <v>12</v>
      </c>
      <c r="E1756" s="83" t="s">
        <v>170</v>
      </c>
      <c r="F1756" s="13">
        <v>4</v>
      </c>
      <c r="G1756" s="13">
        <v>13</v>
      </c>
      <c r="H1756" s="13" t="s">
        <v>70</v>
      </c>
      <c r="I1756" s="13" t="s">
        <v>54</v>
      </c>
      <c r="J1756" s="13"/>
      <c r="K1756" s="13" t="s">
        <v>28</v>
      </c>
      <c r="L1756" s="12">
        <f t="shared" ca="1" si="238"/>
        <v>1.123380162227305</v>
      </c>
      <c r="M1756" s="101">
        <f t="shared" ca="1" si="239"/>
        <v>3.5566215936116474E-2</v>
      </c>
      <c r="N1756" s="101">
        <f t="shared" ca="1" si="246"/>
        <v>94.244723077019444</v>
      </c>
      <c r="O1756" s="101">
        <f t="shared" ca="1" si="240"/>
        <v>3.5566215936116474E-2</v>
      </c>
      <c r="Q1756" s="12">
        <f t="shared" ca="1" si="241"/>
        <v>5.6000000000000005</v>
      </c>
      <c r="R1756" s="101">
        <f t="shared" ca="1" si="242"/>
        <v>0.37894586926745866</v>
      </c>
      <c r="S1756" s="13"/>
      <c r="T1756" s="101">
        <f t="shared" ca="1" si="243"/>
        <v>0</v>
      </c>
      <c r="U1756" s="101">
        <f t="shared" si="244"/>
        <v>0</v>
      </c>
      <c r="V1756" s="101">
        <f t="shared" ca="1" si="245"/>
        <v>-232.60162566517249</v>
      </c>
    </row>
    <row r="1757" spans="2:22" x14ac:dyDescent="0.3">
      <c r="B1757" s="13">
        <v>2023</v>
      </c>
      <c r="C1757" s="13">
        <v>3</v>
      </c>
      <c r="D1757" s="13">
        <v>12</v>
      </c>
      <c r="E1757" s="83" t="s">
        <v>170</v>
      </c>
      <c r="F1757" s="13">
        <v>4</v>
      </c>
      <c r="G1757" s="13">
        <v>14</v>
      </c>
      <c r="H1757" s="13" t="s">
        <v>70</v>
      </c>
      <c r="I1757" s="13" t="s">
        <v>54</v>
      </c>
      <c r="J1757" s="13"/>
      <c r="K1757" s="13" t="s">
        <v>28</v>
      </c>
      <c r="L1757" s="12">
        <f t="shared" ca="1" si="238"/>
        <v>1.3866143278385885</v>
      </c>
      <c r="M1757" s="101">
        <f t="shared" ca="1" si="239"/>
        <v>4.3900209619369711E-2</v>
      </c>
      <c r="N1757" s="101">
        <f t="shared" ca="1" si="246"/>
        <v>94.244723077019444</v>
      </c>
      <c r="O1757" s="101">
        <f t="shared" ca="1" si="240"/>
        <v>4.3900209619369711E-2</v>
      </c>
      <c r="Q1757" s="12">
        <f t="shared" ca="1" si="241"/>
        <v>5.6000000000000005</v>
      </c>
      <c r="R1757" s="101">
        <f t="shared" ca="1" si="242"/>
        <v>0.3566630971484635</v>
      </c>
      <c r="S1757" s="13"/>
      <c r="T1757" s="101">
        <f t="shared" ca="1" si="243"/>
        <v>0</v>
      </c>
      <c r="U1757" s="101">
        <f t="shared" si="244"/>
        <v>0</v>
      </c>
      <c r="V1757" s="101">
        <f t="shared" ca="1" si="245"/>
        <v>-233.31495185946943</v>
      </c>
    </row>
    <row r="1758" spans="2:22" x14ac:dyDescent="0.3">
      <c r="B1758" s="13">
        <v>2023</v>
      </c>
      <c r="C1758" s="13">
        <v>3</v>
      </c>
      <c r="D1758" s="13">
        <v>12</v>
      </c>
      <c r="E1758" s="83" t="s">
        <v>170</v>
      </c>
      <c r="F1758" s="13">
        <v>4</v>
      </c>
      <c r="G1758" s="13">
        <v>15</v>
      </c>
      <c r="H1758" s="13" t="s">
        <v>70</v>
      </c>
      <c r="I1758" s="13" t="s">
        <v>54</v>
      </c>
      <c r="J1758" s="13"/>
      <c r="K1758" s="13" t="s">
        <v>28</v>
      </c>
      <c r="L1758" s="12">
        <f t="shared" ca="1" si="238"/>
        <v>1.3094919287478215</v>
      </c>
      <c r="M1758" s="101">
        <f t="shared" ca="1" si="239"/>
        <v>4.1458514464156028E-2</v>
      </c>
      <c r="N1758" s="101">
        <f t="shared" ca="1" si="246"/>
        <v>94.244723077019444</v>
      </c>
      <c r="O1758" s="101">
        <f t="shared" ca="1" si="240"/>
        <v>4.1458514464156028E-2</v>
      </c>
      <c r="Q1758" s="12">
        <f t="shared" ca="1" si="241"/>
        <v>5.3227806010819316</v>
      </c>
      <c r="R1758" s="101">
        <f t="shared" ca="1" si="242"/>
        <v>0.33972488611308244</v>
      </c>
      <c r="S1758" s="13"/>
      <c r="T1758" s="101">
        <f t="shared" ca="1" si="243"/>
        <v>0</v>
      </c>
      <c r="U1758" s="101">
        <f t="shared" si="244"/>
        <v>0</v>
      </c>
      <c r="V1758" s="101">
        <f t="shared" ca="1" si="245"/>
        <v>-233.99440163169561</v>
      </c>
    </row>
    <row r="1759" spans="2:22" x14ac:dyDescent="0.3">
      <c r="B1759" s="13">
        <v>2023</v>
      </c>
      <c r="C1759" s="13">
        <v>3</v>
      </c>
      <c r="D1759" s="13">
        <v>12</v>
      </c>
      <c r="E1759" s="83" t="s">
        <v>170</v>
      </c>
      <c r="F1759" s="13">
        <v>4</v>
      </c>
      <c r="G1759" s="13">
        <v>16</v>
      </c>
      <c r="H1759" s="13" t="s">
        <v>71</v>
      </c>
      <c r="I1759" s="13" t="s">
        <v>54</v>
      </c>
      <c r="J1759" s="13"/>
      <c r="K1759" s="13" t="s">
        <v>28</v>
      </c>
      <c r="L1759" s="12">
        <f t="shared" ca="1" si="238"/>
        <v>1.2989461982063228</v>
      </c>
      <c r="M1759" s="101">
        <f t="shared" ca="1" si="239"/>
        <v>0.11315120332575279</v>
      </c>
      <c r="N1759" s="101">
        <f t="shared" ca="1" si="246"/>
        <v>94.501156705648668</v>
      </c>
      <c r="O1759" s="101">
        <f t="shared" ca="1" si="240"/>
        <v>0.3661079859644521</v>
      </c>
      <c r="Q1759" s="12">
        <f t="shared" ca="1" si="241"/>
        <v>5.6000000000000005</v>
      </c>
      <c r="R1759" s="101">
        <f t="shared" ca="1" si="242"/>
        <v>0.36408420432183486</v>
      </c>
      <c r="S1759" s="13"/>
      <c r="T1759" s="101">
        <f t="shared" ca="1" si="243"/>
        <v>0</v>
      </c>
      <c r="U1759" s="101">
        <f t="shared" ca="1" si="244"/>
        <v>0.25643362862923158</v>
      </c>
      <c r="V1759" s="101">
        <f t="shared" ca="1" si="245"/>
        <v>-234.46613641171007</v>
      </c>
    </row>
    <row r="1760" spans="2:22" x14ac:dyDescent="0.3">
      <c r="B1760" s="13">
        <v>2023</v>
      </c>
      <c r="C1760" s="13">
        <v>3</v>
      </c>
      <c r="D1760" s="13">
        <v>12</v>
      </c>
      <c r="E1760" s="83" t="s">
        <v>170</v>
      </c>
      <c r="F1760" s="13">
        <v>4</v>
      </c>
      <c r="G1760" s="13">
        <v>17</v>
      </c>
      <c r="H1760" s="13" t="s">
        <v>71</v>
      </c>
      <c r="I1760" s="13" t="s">
        <v>54</v>
      </c>
      <c r="J1760" s="13"/>
      <c r="K1760" s="13" t="s">
        <v>28</v>
      </c>
      <c r="L1760" s="12">
        <f t="shared" ca="1" si="238"/>
        <v>1.5766613461130525</v>
      </c>
      <c r="M1760" s="101">
        <f t="shared" ca="1" si="239"/>
        <v>0.13734296985990802</v>
      </c>
      <c r="N1760" s="101">
        <f t="shared" ca="1" si="246"/>
        <v>94.812415933060493</v>
      </c>
      <c r="O1760" s="101">
        <f t="shared" ca="1" si="240"/>
        <v>0.44438200040196385</v>
      </c>
      <c r="Q1760" s="12">
        <f t="shared" ca="1" si="241"/>
        <v>2.538808471020674</v>
      </c>
      <c r="R1760" s="101">
        <f t="shared" ca="1" si="242"/>
        <v>8.1445754123430164E-2</v>
      </c>
      <c r="S1760" s="13"/>
      <c r="T1760" s="101">
        <f t="shared" ca="1" si="243"/>
        <v>0</v>
      </c>
      <c r="U1760" s="101">
        <f t="shared" ca="1" si="244"/>
        <v>0.3112592274118185</v>
      </c>
      <c r="V1760" s="101">
        <f t="shared" ca="1" si="245"/>
        <v>-234.31776869254509</v>
      </c>
    </row>
    <row r="1761" spans="2:22" x14ac:dyDescent="0.3">
      <c r="B1761" s="13">
        <v>2023</v>
      </c>
      <c r="C1761" s="13">
        <v>3</v>
      </c>
      <c r="D1761" s="13">
        <v>12</v>
      </c>
      <c r="E1761" s="83" t="s">
        <v>170</v>
      </c>
      <c r="F1761" s="13">
        <v>4</v>
      </c>
      <c r="G1761" s="13">
        <v>18</v>
      </c>
      <c r="H1761" s="13" t="s">
        <v>71</v>
      </c>
      <c r="I1761" s="13" t="s">
        <v>54</v>
      </c>
      <c r="J1761" s="13"/>
      <c r="K1761" s="13" t="s">
        <v>28</v>
      </c>
      <c r="L1761" s="12">
        <f t="shared" ca="1" si="238"/>
        <v>1.410531770070647</v>
      </c>
      <c r="M1761" s="101">
        <f t="shared" ca="1" si="239"/>
        <v>0.12287142249085407</v>
      </c>
      <c r="N1761" s="101">
        <f t="shared" ca="1" si="246"/>
        <v>95.090878413335275</v>
      </c>
      <c r="O1761" s="101">
        <f t="shared" ca="1" si="240"/>
        <v>0.39755837939441185</v>
      </c>
      <c r="Q1761" s="12">
        <f t="shared" ca="1" si="241"/>
        <v>1.3798101173974842</v>
      </c>
      <c r="R1761" s="101">
        <f t="shared" ca="1" si="242"/>
        <v>0</v>
      </c>
      <c r="S1761" s="13"/>
      <c r="T1761" s="101">
        <f t="shared" ca="1" si="243"/>
        <v>2.676163164359216E-3</v>
      </c>
      <c r="U1761" s="101">
        <f t="shared" ca="1" si="244"/>
        <v>0.27846248027478027</v>
      </c>
      <c r="V1761" s="101">
        <f t="shared" ca="1" si="245"/>
        <v>-234.03663004910595</v>
      </c>
    </row>
    <row r="1762" spans="2:22" x14ac:dyDescent="0.3">
      <c r="B1762" s="13">
        <v>2023</v>
      </c>
      <c r="C1762" s="13">
        <v>3</v>
      </c>
      <c r="D1762" s="13">
        <v>12</v>
      </c>
      <c r="E1762" s="83" t="s">
        <v>170</v>
      </c>
      <c r="F1762" s="13">
        <v>4</v>
      </c>
      <c r="G1762" s="13">
        <v>19</v>
      </c>
      <c r="H1762" s="13" t="s">
        <v>71</v>
      </c>
      <c r="I1762" s="13" t="s">
        <v>54</v>
      </c>
      <c r="J1762" s="13"/>
      <c r="K1762" s="13" t="s">
        <v>28</v>
      </c>
      <c r="L1762" s="12">
        <f t="shared" ca="1" si="238"/>
        <v>1.3402740903993255</v>
      </c>
      <c r="M1762" s="101">
        <f t="shared" ca="1" si="239"/>
        <v>0.11675127601468525</v>
      </c>
      <c r="N1762" s="101">
        <f t="shared" ca="1" si="246"/>
        <v>95.355470856681606</v>
      </c>
      <c r="O1762" s="101">
        <f t="shared" ca="1" si="240"/>
        <v>0.37775625237904992</v>
      </c>
      <c r="Q1762" s="12">
        <f t="shared" ca="1" si="241"/>
        <v>0</v>
      </c>
      <c r="R1762" s="101">
        <f t="shared" ca="1" si="242"/>
        <v>0</v>
      </c>
      <c r="S1762" s="13"/>
      <c r="T1762" s="101">
        <f t="shared" ca="1" si="243"/>
        <v>0.11675127601468525</v>
      </c>
      <c r="U1762" s="101">
        <f t="shared" ca="1" si="244"/>
        <v>0.26459244334633353</v>
      </c>
      <c r="V1762" s="101">
        <f t="shared" ca="1" si="245"/>
        <v>-233.65528632974491</v>
      </c>
    </row>
    <row r="1763" spans="2:22" x14ac:dyDescent="0.3">
      <c r="B1763" s="13">
        <v>2023</v>
      </c>
      <c r="C1763" s="13">
        <v>3</v>
      </c>
      <c r="D1763" s="13">
        <v>12</v>
      </c>
      <c r="E1763" s="83" t="s">
        <v>170</v>
      </c>
      <c r="F1763" s="13">
        <v>4</v>
      </c>
      <c r="G1763" s="13">
        <v>20</v>
      </c>
      <c r="H1763" s="13" t="s">
        <v>69</v>
      </c>
      <c r="I1763" s="13" t="s">
        <v>54</v>
      </c>
      <c r="J1763" s="13"/>
      <c r="K1763" s="13" t="s">
        <v>28</v>
      </c>
      <c r="L1763" s="12">
        <f t="shared" ca="1" si="238"/>
        <v>1.38028938663649</v>
      </c>
      <c r="M1763" s="101">
        <f t="shared" ca="1" si="239"/>
        <v>7.2699841994143935E-2</v>
      </c>
      <c r="N1763" s="101">
        <f t="shared" ca="1" si="246"/>
        <v>95.355470856681606</v>
      </c>
      <c r="O1763" s="101">
        <f t="shared" ca="1" si="240"/>
        <v>0.14893322481807728</v>
      </c>
      <c r="Q1763" s="12">
        <f t="shared" ca="1" si="241"/>
        <v>0</v>
      </c>
      <c r="R1763" s="101">
        <f t="shared" ca="1" si="242"/>
        <v>0</v>
      </c>
      <c r="S1763" s="13"/>
      <c r="T1763" s="101">
        <f t="shared" ca="1" si="243"/>
        <v>7.2699841994143935E-2</v>
      </c>
      <c r="U1763" s="101">
        <f t="shared" si="244"/>
        <v>0</v>
      </c>
      <c r="V1763" s="101">
        <f t="shared" ca="1" si="245"/>
        <v>-233.58258648775077</v>
      </c>
    </row>
    <row r="1764" spans="2:22" x14ac:dyDescent="0.3">
      <c r="B1764" s="13">
        <v>2023</v>
      </c>
      <c r="C1764" s="13">
        <v>3</v>
      </c>
      <c r="D1764" s="13">
        <v>12</v>
      </c>
      <c r="E1764" s="83" t="s">
        <v>170</v>
      </c>
      <c r="F1764" s="13">
        <v>4</v>
      </c>
      <c r="G1764" s="13">
        <v>21</v>
      </c>
      <c r="H1764" s="13" t="s">
        <v>69</v>
      </c>
      <c r="I1764" s="13" t="s">
        <v>54</v>
      </c>
      <c r="J1764" s="13"/>
      <c r="K1764" s="13" t="s">
        <v>28</v>
      </c>
      <c r="L1764" s="12">
        <f t="shared" ca="1" si="238"/>
        <v>1.5235987072363018</v>
      </c>
      <c r="M1764" s="101">
        <f t="shared" ca="1" si="239"/>
        <v>8.024794391013601E-2</v>
      </c>
      <c r="N1764" s="101">
        <f t="shared" ca="1" si="246"/>
        <v>95.355470856681606</v>
      </c>
      <c r="O1764" s="101">
        <f t="shared" ca="1" si="240"/>
        <v>0.16439630051079696</v>
      </c>
      <c r="Q1764" s="12">
        <f t="shared" ca="1" si="241"/>
        <v>0</v>
      </c>
      <c r="R1764" s="101">
        <f t="shared" ca="1" si="242"/>
        <v>0</v>
      </c>
      <c r="S1764" s="13"/>
      <c r="T1764" s="101">
        <f t="shared" ca="1" si="243"/>
        <v>8.024794391013601E-2</v>
      </c>
      <c r="U1764" s="101">
        <f t="shared" si="244"/>
        <v>0</v>
      </c>
      <c r="V1764" s="101">
        <f t="shared" ca="1" si="245"/>
        <v>-233.50233854384064</v>
      </c>
    </row>
    <row r="1765" spans="2:22" x14ac:dyDescent="0.3">
      <c r="B1765" s="13">
        <v>2023</v>
      </c>
      <c r="C1765" s="13">
        <v>3</v>
      </c>
      <c r="D1765" s="13">
        <v>12</v>
      </c>
      <c r="E1765" s="83" t="s">
        <v>170</v>
      </c>
      <c r="F1765" s="13">
        <v>4</v>
      </c>
      <c r="G1765" s="13">
        <v>22</v>
      </c>
      <c r="H1765" s="13" t="s">
        <v>69</v>
      </c>
      <c r="I1765" s="13" t="s">
        <v>54</v>
      </c>
      <c r="J1765" s="13"/>
      <c r="K1765" s="13" t="s">
        <v>28</v>
      </c>
      <c r="L1765" s="12">
        <f t="shared" ca="1" si="238"/>
        <v>1.280913219510019</v>
      </c>
      <c r="M1765" s="101">
        <f t="shared" ca="1" si="239"/>
        <v>6.7465699271592711E-2</v>
      </c>
      <c r="N1765" s="101">
        <f t="shared" ca="1" si="246"/>
        <v>95.355470856681606</v>
      </c>
      <c r="O1765" s="101">
        <f t="shared" ca="1" si="240"/>
        <v>0.13821053638513103</v>
      </c>
      <c r="Q1765" s="12">
        <f t="shared" ca="1" si="241"/>
        <v>0</v>
      </c>
      <c r="R1765" s="101">
        <f t="shared" ca="1" si="242"/>
        <v>0</v>
      </c>
      <c r="S1765" s="13"/>
      <c r="T1765" s="101">
        <f t="shared" ca="1" si="243"/>
        <v>6.7465699271592711E-2</v>
      </c>
      <c r="U1765" s="101">
        <f t="shared" si="244"/>
        <v>0</v>
      </c>
      <c r="V1765" s="101">
        <f t="shared" ca="1" si="245"/>
        <v>-233.43487284456904</v>
      </c>
    </row>
    <row r="1766" spans="2:22" x14ac:dyDescent="0.3">
      <c r="B1766" s="13">
        <v>2023</v>
      </c>
      <c r="C1766" s="13">
        <v>3</v>
      </c>
      <c r="D1766" s="13">
        <v>12</v>
      </c>
      <c r="E1766" s="83" t="s">
        <v>170</v>
      </c>
      <c r="F1766" s="13">
        <v>4</v>
      </c>
      <c r="G1766" s="13">
        <v>23</v>
      </c>
      <c r="H1766" s="13" t="s">
        <v>69</v>
      </c>
      <c r="I1766" s="13" t="s">
        <v>54</v>
      </c>
      <c r="J1766" s="13"/>
      <c r="K1766" s="13" t="s">
        <v>28</v>
      </c>
      <c r="L1766" s="12">
        <f t="shared" ca="1" si="238"/>
        <v>1.1842546518833088</v>
      </c>
      <c r="M1766" s="101">
        <f t="shared" ca="1" si="239"/>
        <v>6.2374692514693873E-2</v>
      </c>
      <c r="N1766" s="101">
        <f t="shared" ca="1" si="246"/>
        <v>95.355470856681606</v>
      </c>
      <c r="O1766" s="101">
        <f t="shared" ca="1" si="240"/>
        <v>0.127781076938209</v>
      </c>
      <c r="Q1766" s="12">
        <f t="shared" ca="1" si="241"/>
        <v>0</v>
      </c>
      <c r="R1766" s="101">
        <f t="shared" ca="1" si="242"/>
        <v>0</v>
      </c>
      <c r="S1766" s="13"/>
      <c r="T1766" s="101">
        <f t="shared" ca="1" si="243"/>
        <v>6.2374692514693873E-2</v>
      </c>
      <c r="U1766" s="101">
        <f t="shared" si="244"/>
        <v>0</v>
      </c>
      <c r="V1766" s="101">
        <f t="shared" ca="1" si="245"/>
        <v>-233.37249815205436</v>
      </c>
    </row>
    <row r="1767" spans="2:22" x14ac:dyDescent="0.3">
      <c r="B1767" s="13">
        <v>2023</v>
      </c>
      <c r="C1767" s="13">
        <v>3</v>
      </c>
      <c r="D1767" s="13">
        <v>13</v>
      </c>
      <c r="E1767" s="83" t="s">
        <v>171</v>
      </c>
      <c r="F1767" s="13">
        <v>5</v>
      </c>
      <c r="G1767" s="13">
        <v>0</v>
      </c>
      <c r="H1767" s="13" t="s">
        <v>69</v>
      </c>
      <c r="I1767" s="13" t="s">
        <v>54</v>
      </c>
      <c r="J1767" s="13"/>
      <c r="K1767" s="13" t="s">
        <v>27</v>
      </c>
      <c r="L1767" s="12">
        <f t="shared" ca="1" si="238"/>
        <v>1.4304080045984664</v>
      </c>
      <c r="M1767" s="101">
        <f t="shared" ca="1" si="239"/>
        <v>7.5339589602201232E-2</v>
      </c>
      <c r="N1767" s="101">
        <f t="shared" ca="1" si="246"/>
        <v>95.355470856681606</v>
      </c>
      <c r="O1767" s="101">
        <f t="shared" ca="1" si="240"/>
        <v>0.15434102369617453</v>
      </c>
      <c r="Q1767" s="12">
        <f t="shared" ca="1" si="241"/>
        <v>0</v>
      </c>
      <c r="R1767" s="101">
        <f t="shared" ca="1" si="242"/>
        <v>0</v>
      </c>
      <c r="S1767" s="13"/>
      <c r="T1767" s="101">
        <f t="shared" ca="1" si="243"/>
        <v>7.5339589602201232E-2</v>
      </c>
      <c r="U1767" s="101">
        <f t="shared" si="244"/>
        <v>0</v>
      </c>
      <c r="V1767" s="101">
        <f t="shared" ca="1" si="245"/>
        <v>-233.29715856245215</v>
      </c>
    </row>
    <row r="1768" spans="2:22" x14ac:dyDescent="0.3">
      <c r="B1768" s="13">
        <v>2023</v>
      </c>
      <c r="C1768" s="13">
        <v>3</v>
      </c>
      <c r="D1768" s="13">
        <v>13</v>
      </c>
      <c r="E1768" s="83" t="s">
        <v>171</v>
      </c>
      <c r="F1768" s="13">
        <v>5</v>
      </c>
      <c r="G1768" s="13">
        <v>1</v>
      </c>
      <c r="H1768" s="13" t="s">
        <v>69</v>
      </c>
      <c r="I1768" s="13" t="s">
        <v>54</v>
      </c>
      <c r="J1768" s="13"/>
      <c r="K1768" s="13" t="s">
        <v>27</v>
      </c>
      <c r="L1768" s="12">
        <f t="shared" ca="1" si="238"/>
        <v>0.74111255087650818</v>
      </c>
      <c r="M1768" s="101">
        <f t="shared" ca="1" si="239"/>
        <v>3.9034398054665687E-2</v>
      </c>
      <c r="N1768" s="101">
        <f t="shared" ca="1" si="246"/>
        <v>95.355470856681606</v>
      </c>
      <c r="O1768" s="101">
        <f t="shared" ca="1" si="240"/>
        <v>7.9966044239575235E-2</v>
      </c>
      <c r="Q1768" s="12">
        <f t="shared" ca="1" si="241"/>
        <v>0</v>
      </c>
      <c r="R1768" s="101">
        <f t="shared" ca="1" si="242"/>
        <v>0</v>
      </c>
      <c r="S1768" s="13"/>
      <c r="T1768" s="101">
        <f t="shared" ca="1" si="243"/>
        <v>3.9034398054665687E-2</v>
      </c>
      <c r="U1768" s="101">
        <f t="shared" si="244"/>
        <v>0</v>
      </c>
      <c r="V1768" s="101">
        <f t="shared" ca="1" si="245"/>
        <v>-233.25812416439749</v>
      </c>
    </row>
    <row r="1769" spans="2:22" x14ac:dyDescent="0.3">
      <c r="B1769" s="13">
        <v>2023</v>
      </c>
      <c r="C1769" s="13">
        <v>3</v>
      </c>
      <c r="D1769" s="13">
        <v>13</v>
      </c>
      <c r="E1769" s="83" t="s">
        <v>171</v>
      </c>
      <c r="F1769" s="13">
        <v>5</v>
      </c>
      <c r="G1769" s="13">
        <v>2</v>
      </c>
      <c r="H1769" s="13" t="s">
        <v>69</v>
      </c>
      <c r="I1769" s="13" t="s">
        <v>54</v>
      </c>
      <c r="J1769" s="13"/>
      <c r="K1769" s="13" t="s">
        <v>27</v>
      </c>
      <c r="L1769" s="12">
        <f t="shared" ca="1" si="238"/>
        <v>0.71928463899137096</v>
      </c>
      <c r="M1769" s="101">
        <f t="shared" ca="1" si="239"/>
        <v>3.7884721935675512E-2</v>
      </c>
      <c r="N1769" s="101">
        <f t="shared" ca="1" si="246"/>
        <v>95.355470856681606</v>
      </c>
      <c r="O1769" s="101">
        <f t="shared" ca="1" si="240"/>
        <v>7.7610812547168923E-2</v>
      </c>
      <c r="Q1769" s="12">
        <f t="shared" ca="1" si="241"/>
        <v>0</v>
      </c>
      <c r="R1769" s="101">
        <f t="shared" ca="1" si="242"/>
        <v>0</v>
      </c>
      <c r="S1769" s="13"/>
      <c r="T1769" s="101">
        <f t="shared" ca="1" si="243"/>
        <v>3.7884721935675512E-2</v>
      </c>
      <c r="U1769" s="101">
        <f t="shared" si="244"/>
        <v>0</v>
      </c>
      <c r="V1769" s="101">
        <f t="shared" ca="1" si="245"/>
        <v>-233.2202394424618</v>
      </c>
    </row>
    <row r="1770" spans="2:22" x14ac:dyDescent="0.3">
      <c r="B1770" s="13">
        <v>2023</v>
      </c>
      <c r="C1770" s="13">
        <v>3</v>
      </c>
      <c r="D1770" s="13">
        <v>13</v>
      </c>
      <c r="E1770" s="83" t="s">
        <v>171</v>
      </c>
      <c r="F1770" s="13">
        <v>5</v>
      </c>
      <c r="G1770" s="13">
        <v>3</v>
      </c>
      <c r="H1770" s="13" t="s">
        <v>69</v>
      </c>
      <c r="I1770" s="13" t="s">
        <v>54</v>
      </c>
      <c r="J1770" s="13"/>
      <c r="K1770" s="13" t="s">
        <v>27</v>
      </c>
      <c r="L1770" s="12">
        <f t="shared" ca="1" si="238"/>
        <v>0.74325068066937361</v>
      </c>
      <c r="M1770" s="101">
        <f t="shared" ca="1" si="239"/>
        <v>3.9147013350855908E-2</v>
      </c>
      <c r="N1770" s="101">
        <f t="shared" ca="1" si="246"/>
        <v>95.355470856681606</v>
      </c>
      <c r="O1770" s="101">
        <f t="shared" ca="1" si="240"/>
        <v>8.0196748444225405E-2</v>
      </c>
      <c r="Q1770" s="12">
        <f t="shared" ca="1" si="241"/>
        <v>0</v>
      </c>
      <c r="R1770" s="101">
        <f t="shared" ca="1" si="242"/>
        <v>0</v>
      </c>
      <c r="S1770" s="13"/>
      <c r="T1770" s="101">
        <f t="shared" ca="1" si="243"/>
        <v>3.9147013350855908E-2</v>
      </c>
      <c r="U1770" s="101">
        <f t="shared" si="244"/>
        <v>0</v>
      </c>
      <c r="V1770" s="101">
        <f t="shared" ca="1" si="245"/>
        <v>-233.18109242911095</v>
      </c>
    </row>
    <row r="1771" spans="2:22" x14ac:dyDescent="0.3">
      <c r="B1771" s="13">
        <v>2023</v>
      </c>
      <c r="C1771" s="13">
        <v>3</v>
      </c>
      <c r="D1771" s="13">
        <v>13</v>
      </c>
      <c r="E1771" s="83" t="s">
        <v>171</v>
      </c>
      <c r="F1771" s="13">
        <v>5</v>
      </c>
      <c r="G1771" s="13">
        <v>4</v>
      </c>
      <c r="H1771" s="13" t="s">
        <v>69</v>
      </c>
      <c r="I1771" s="13" t="s">
        <v>54</v>
      </c>
      <c r="J1771" s="13"/>
      <c r="K1771" s="13" t="s">
        <v>27</v>
      </c>
      <c r="L1771" s="12">
        <f t="shared" ca="1" si="238"/>
        <v>0.80474936605258929</v>
      </c>
      <c r="M1771" s="101">
        <f t="shared" ca="1" si="239"/>
        <v>4.2386149109989876E-2</v>
      </c>
      <c r="N1771" s="101">
        <f t="shared" ca="1" si="246"/>
        <v>95.355470856681606</v>
      </c>
      <c r="O1771" s="101">
        <f t="shared" ca="1" si="240"/>
        <v>8.6832456597074378E-2</v>
      </c>
      <c r="Q1771" s="12">
        <f t="shared" ca="1" si="241"/>
        <v>0</v>
      </c>
      <c r="R1771" s="101">
        <f t="shared" ca="1" si="242"/>
        <v>0</v>
      </c>
      <c r="S1771" s="13"/>
      <c r="T1771" s="101">
        <f t="shared" ca="1" si="243"/>
        <v>4.2386149109989876E-2</v>
      </c>
      <c r="U1771" s="101">
        <f t="shared" si="244"/>
        <v>0</v>
      </c>
      <c r="V1771" s="101">
        <f t="shared" ca="1" si="245"/>
        <v>-233.13870628000095</v>
      </c>
    </row>
    <row r="1772" spans="2:22" x14ac:dyDescent="0.3">
      <c r="B1772" s="13">
        <v>2023</v>
      </c>
      <c r="C1772" s="13">
        <v>3</v>
      </c>
      <c r="D1772" s="13">
        <v>13</v>
      </c>
      <c r="E1772" s="83" t="s">
        <v>171</v>
      </c>
      <c r="F1772" s="13">
        <v>5</v>
      </c>
      <c r="G1772" s="13">
        <v>5</v>
      </c>
      <c r="H1772" s="13" t="s">
        <v>69</v>
      </c>
      <c r="I1772" s="13" t="s">
        <v>54</v>
      </c>
      <c r="J1772" s="13"/>
      <c r="K1772" s="13" t="s">
        <v>27</v>
      </c>
      <c r="L1772" s="12">
        <f t="shared" ca="1" si="238"/>
        <v>0.71949216256923976</v>
      </c>
      <c r="M1772" s="101">
        <f t="shared" ca="1" si="239"/>
        <v>3.7895652202521862E-2</v>
      </c>
      <c r="N1772" s="101">
        <f t="shared" ca="1" si="246"/>
        <v>95.355470856681606</v>
      </c>
      <c r="O1772" s="101">
        <f t="shared" ca="1" si="240"/>
        <v>7.7633204341220965E-2</v>
      </c>
      <c r="Q1772" s="12">
        <f t="shared" ca="1" si="241"/>
        <v>0</v>
      </c>
      <c r="R1772" s="101">
        <f t="shared" ca="1" si="242"/>
        <v>0</v>
      </c>
      <c r="S1772" s="13"/>
      <c r="T1772" s="101">
        <f t="shared" ca="1" si="243"/>
        <v>3.7895652202521862E-2</v>
      </c>
      <c r="U1772" s="101">
        <f t="shared" si="244"/>
        <v>0</v>
      </c>
      <c r="V1772" s="101">
        <f t="shared" ca="1" si="245"/>
        <v>-233.10081062779844</v>
      </c>
    </row>
    <row r="1773" spans="2:22" x14ac:dyDescent="0.3">
      <c r="B1773" s="13">
        <v>2023</v>
      </c>
      <c r="C1773" s="13">
        <v>3</v>
      </c>
      <c r="D1773" s="13">
        <v>13</v>
      </c>
      <c r="E1773" s="83" t="s">
        <v>171</v>
      </c>
      <c r="F1773" s="13">
        <v>5</v>
      </c>
      <c r="G1773" s="13">
        <v>6</v>
      </c>
      <c r="H1773" s="13" t="s">
        <v>69</v>
      </c>
      <c r="I1773" s="13" t="s">
        <v>54</v>
      </c>
      <c r="J1773" s="13"/>
      <c r="K1773" s="13" t="s">
        <v>27</v>
      </c>
      <c r="L1773" s="12">
        <f t="shared" ca="1" si="238"/>
        <v>0.7775109926478746</v>
      </c>
      <c r="M1773" s="101">
        <f t="shared" ca="1" si="239"/>
        <v>4.0951503982763558E-2</v>
      </c>
      <c r="N1773" s="101">
        <f t="shared" ca="1" si="246"/>
        <v>95.355470856681606</v>
      </c>
      <c r="O1773" s="101">
        <f t="shared" ca="1" si="240"/>
        <v>8.389343610670566E-2</v>
      </c>
      <c r="Q1773" s="12">
        <f t="shared" ca="1" si="241"/>
        <v>0</v>
      </c>
      <c r="R1773" s="101">
        <f t="shared" ca="1" si="242"/>
        <v>0</v>
      </c>
      <c r="S1773" s="13"/>
      <c r="T1773" s="101">
        <f t="shared" ca="1" si="243"/>
        <v>4.0951503982763558E-2</v>
      </c>
      <c r="U1773" s="101">
        <f t="shared" si="244"/>
        <v>0</v>
      </c>
      <c r="V1773" s="101">
        <f t="shared" ca="1" si="245"/>
        <v>-233.05985912381567</v>
      </c>
    </row>
    <row r="1774" spans="2:22" x14ac:dyDescent="0.3">
      <c r="B1774" s="13">
        <v>2023</v>
      </c>
      <c r="C1774" s="13">
        <v>3</v>
      </c>
      <c r="D1774" s="13">
        <v>13</v>
      </c>
      <c r="E1774" s="83" t="s">
        <v>171</v>
      </c>
      <c r="F1774" s="13">
        <v>5</v>
      </c>
      <c r="G1774" s="13">
        <v>7</v>
      </c>
      <c r="H1774" s="13" t="s">
        <v>69</v>
      </c>
      <c r="I1774" s="13" t="s">
        <v>54</v>
      </c>
      <c r="J1774" s="13"/>
      <c r="K1774" s="13" t="s">
        <v>27</v>
      </c>
      <c r="L1774" s="12">
        <f t="shared" ca="1" si="238"/>
        <v>0.78102072021159652</v>
      </c>
      <c r="M1774" s="101">
        <f t="shared" ca="1" si="239"/>
        <v>4.1136361333544792E-2</v>
      </c>
      <c r="N1774" s="101">
        <f t="shared" ca="1" si="246"/>
        <v>95.355470856681606</v>
      </c>
      <c r="O1774" s="101">
        <f t="shared" ca="1" si="240"/>
        <v>8.4272135710831267E-2</v>
      </c>
      <c r="Q1774" s="12">
        <f t="shared" ca="1" si="241"/>
        <v>0.59680707249757625</v>
      </c>
      <c r="R1774" s="101">
        <f t="shared" ca="1" si="242"/>
        <v>0</v>
      </c>
      <c r="S1774" s="13"/>
      <c r="T1774" s="101">
        <f t="shared" ca="1" si="243"/>
        <v>9.7025328250974485E-3</v>
      </c>
      <c r="U1774" s="101">
        <f t="shared" si="244"/>
        <v>0</v>
      </c>
      <c r="V1774" s="101">
        <f t="shared" ca="1" si="245"/>
        <v>-233.05015659099058</v>
      </c>
    </row>
    <row r="1775" spans="2:22" x14ac:dyDescent="0.3">
      <c r="B1775" s="13">
        <v>2023</v>
      </c>
      <c r="C1775" s="13">
        <v>3</v>
      </c>
      <c r="D1775" s="13">
        <v>13</v>
      </c>
      <c r="E1775" s="83" t="s">
        <v>171</v>
      </c>
      <c r="F1775" s="13">
        <v>5</v>
      </c>
      <c r="G1775" s="13">
        <v>8</v>
      </c>
      <c r="H1775" s="13" t="s">
        <v>69</v>
      </c>
      <c r="I1775" s="13" t="s">
        <v>54</v>
      </c>
      <c r="J1775" s="13"/>
      <c r="K1775" s="13" t="s">
        <v>27</v>
      </c>
      <c r="L1775" s="12">
        <f t="shared" ca="1" si="238"/>
        <v>1.1955852111387248</v>
      </c>
      <c r="M1775" s="101">
        <f t="shared" ca="1" si="239"/>
        <v>6.2971473070676645E-2</v>
      </c>
      <c r="N1775" s="101">
        <f t="shared" ca="1" si="246"/>
        <v>95.355470856681606</v>
      </c>
      <c r="O1775" s="101">
        <f t="shared" ca="1" si="240"/>
        <v>0.12900364428186842</v>
      </c>
      <c r="Q1775" s="12">
        <f t="shared" ca="1" si="241"/>
        <v>5.6000000000000005</v>
      </c>
      <c r="R1775" s="101">
        <f t="shared" ca="1" si="242"/>
        <v>0.37283371187710701</v>
      </c>
      <c r="S1775" s="13"/>
      <c r="T1775" s="101">
        <f t="shared" ca="1" si="243"/>
        <v>0</v>
      </c>
      <c r="U1775" s="101">
        <f t="shared" si="244"/>
        <v>0</v>
      </c>
      <c r="V1775" s="101">
        <f t="shared" ca="1" si="245"/>
        <v>-233.79582401474482</v>
      </c>
    </row>
    <row r="1776" spans="2:22" x14ac:dyDescent="0.3">
      <c r="B1776" s="13">
        <v>2023</v>
      </c>
      <c r="C1776" s="13">
        <v>3</v>
      </c>
      <c r="D1776" s="13">
        <v>13</v>
      </c>
      <c r="E1776" s="83" t="s">
        <v>171</v>
      </c>
      <c r="F1776" s="13">
        <v>5</v>
      </c>
      <c r="G1776" s="13">
        <v>9</v>
      </c>
      <c r="H1776" s="13" t="s">
        <v>69</v>
      </c>
      <c r="I1776" s="13" t="s">
        <v>54</v>
      </c>
      <c r="J1776" s="13"/>
      <c r="K1776" s="13" t="s">
        <v>27</v>
      </c>
      <c r="L1776" s="12">
        <f t="shared" ca="1" si="238"/>
        <v>0.83694754479350542</v>
      </c>
      <c r="M1776" s="101">
        <f t="shared" ca="1" si="239"/>
        <v>4.4082027184273932E-2</v>
      </c>
      <c r="N1776" s="101">
        <f t="shared" ca="1" si="246"/>
        <v>95.355470856681606</v>
      </c>
      <c r="O1776" s="101">
        <f t="shared" ca="1" si="240"/>
        <v>9.0306640083219231E-2</v>
      </c>
      <c r="Q1776" s="12">
        <f t="shared" ca="1" si="241"/>
        <v>1.3099435579796246</v>
      </c>
      <c r="R1776" s="101">
        <f t="shared" ca="1" si="242"/>
        <v>4.003911251620499E-2</v>
      </c>
      <c r="S1776" s="13"/>
      <c r="T1776" s="101">
        <f t="shared" ca="1" si="243"/>
        <v>0</v>
      </c>
      <c r="U1776" s="101">
        <f t="shared" si="244"/>
        <v>0</v>
      </c>
      <c r="V1776" s="101">
        <f t="shared" ca="1" si="245"/>
        <v>-233.87590223977725</v>
      </c>
    </row>
    <row r="1777" spans="2:22" x14ac:dyDescent="0.3">
      <c r="B1777" s="13">
        <v>2023</v>
      </c>
      <c r="C1777" s="13">
        <v>3</v>
      </c>
      <c r="D1777" s="13">
        <v>13</v>
      </c>
      <c r="E1777" s="83" t="s">
        <v>171</v>
      </c>
      <c r="F1777" s="13">
        <v>5</v>
      </c>
      <c r="G1777" s="13">
        <v>10</v>
      </c>
      <c r="H1777" s="13" t="s">
        <v>70</v>
      </c>
      <c r="I1777" s="13" t="s">
        <v>54</v>
      </c>
      <c r="J1777" s="13"/>
      <c r="K1777" s="13" t="s">
        <v>27</v>
      </c>
      <c r="L1777" s="12">
        <f t="shared" ca="1" si="238"/>
        <v>0.88468451321622921</v>
      </c>
      <c r="M1777" s="101">
        <f t="shared" ca="1" si="239"/>
        <v>2.8009111688425816E-2</v>
      </c>
      <c r="N1777" s="101">
        <f t="shared" ca="1" si="246"/>
        <v>95.355470856681606</v>
      </c>
      <c r="O1777" s="101">
        <f t="shared" ca="1" si="240"/>
        <v>2.8009111688425816E-2</v>
      </c>
      <c r="Q1777" s="12">
        <f t="shared" ca="1" si="241"/>
        <v>5.6000000000000005</v>
      </c>
      <c r="R1777" s="101">
        <f t="shared" ca="1" si="242"/>
        <v>0.39915145595624624</v>
      </c>
      <c r="S1777" s="13"/>
      <c r="T1777" s="101">
        <f t="shared" ca="1" si="243"/>
        <v>0</v>
      </c>
      <c r="U1777" s="101">
        <f t="shared" si="244"/>
        <v>0</v>
      </c>
      <c r="V1777" s="101">
        <f t="shared" ca="1" si="245"/>
        <v>-234.67420515168976</v>
      </c>
    </row>
    <row r="1778" spans="2:22" x14ac:dyDescent="0.3">
      <c r="B1778" s="13">
        <v>2023</v>
      </c>
      <c r="C1778" s="13">
        <v>3</v>
      </c>
      <c r="D1778" s="13">
        <v>13</v>
      </c>
      <c r="E1778" s="83" t="s">
        <v>171</v>
      </c>
      <c r="F1778" s="13">
        <v>5</v>
      </c>
      <c r="G1778" s="13">
        <v>11</v>
      </c>
      <c r="H1778" s="13" t="s">
        <v>70</v>
      </c>
      <c r="I1778" s="13" t="s">
        <v>54</v>
      </c>
      <c r="J1778" s="13"/>
      <c r="K1778" s="13" t="s">
        <v>27</v>
      </c>
      <c r="L1778" s="12">
        <f t="shared" ca="1" si="238"/>
        <v>0.82907438239277487</v>
      </c>
      <c r="M1778" s="101">
        <f t="shared" ca="1" si="239"/>
        <v>2.6248494946555252E-2</v>
      </c>
      <c r="N1778" s="101">
        <f t="shared" ca="1" si="246"/>
        <v>95.355470856681606</v>
      </c>
      <c r="O1778" s="101">
        <f t="shared" ca="1" si="240"/>
        <v>2.6248494946555252E-2</v>
      </c>
      <c r="Q1778" s="12">
        <f t="shared" ca="1" si="241"/>
        <v>5.6000000000000005</v>
      </c>
      <c r="R1778" s="101">
        <f t="shared" ca="1" si="242"/>
        <v>0.4038588535304517</v>
      </c>
      <c r="S1778" s="13"/>
      <c r="T1778" s="101">
        <f t="shared" ca="1" si="243"/>
        <v>0</v>
      </c>
      <c r="U1778" s="101">
        <f t="shared" si="244"/>
        <v>0</v>
      </c>
      <c r="V1778" s="101">
        <f t="shared" ca="1" si="245"/>
        <v>-235.48192285875069</v>
      </c>
    </row>
    <row r="1779" spans="2:22" x14ac:dyDescent="0.3">
      <c r="B1779" s="13">
        <v>2023</v>
      </c>
      <c r="C1779" s="13">
        <v>3</v>
      </c>
      <c r="D1779" s="13">
        <v>13</v>
      </c>
      <c r="E1779" s="83" t="s">
        <v>171</v>
      </c>
      <c r="F1779" s="13">
        <v>5</v>
      </c>
      <c r="G1779" s="13">
        <v>12</v>
      </c>
      <c r="H1779" s="13" t="s">
        <v>70</v>
      </c>
      <c r="I1779" s="13" t="s">
        <v>54</v>
      </c>
      <c r="J1779" s="13"/>
      <c r="K1779" s="13" t="s">
        <v>27</v>
      </c>
      <c r="L1779" s="12">
        <f t="shared" ca="1" si="238"/>
        <v>1.1650776603201554</v>
      </c>
      <c r="M1779" s="101">
        <f t="shared" ca="1" si="239"/>
        <v>3.6886358725736118E-2</v>
      </c>
      <c r="N1779" s="101">
        <f t="shared" ca="1" si="246"/>
        <v>95.355470856681606</v>
      </c>
      <c r="O1779" s="101">
        <f t="shared" ca="1" si="240"/>
        <v>3.6886358725736118E-2</v>
      </c>
      <c r="Q1779" s="12">
        <f t="shared" ca="1" si="241"/>
        <v>1.3654891479223559</v>
      </c>
      <c r="R1779" s="101">
        <f t="shared" ca="1" si="242"/>
        <v>1.6964832425526273E-2</v>
      </c>
      <c r="S1779" s="13"/>
      <c r="T1779" s="101">
        <f t="shared" ca="1" si="243"/>
        <v>0</v>
      </c>
      <c r="U1779" s="101">
        <f t="shared" si="244"/>
        <v>0</v>
      </c>
      <c r="V1779" s="101">
        <f t="shared" ca="1" si="245"/>
        <v>-235.51585252360172</v>
      </c>
    </row>
    <row r="1780" spans="2:22" x14ac:dyDescent="0.3">
      <c r="B1780" s="13">
        <v>2023</v>
      </c>
      <c r="C1780" s="13">
        <v>3</v>
      </c>
      <c r="D1780" s="13">
        <v>13</v>
      </c>
      <c r="E1780" s="83" t="s">
        <v>171</v>
      </c>
      <c r="F1780" s="13">
        <v>5</v>
      </c>
      <c r="G1780" s="13">
        <v>13</v>
      </c>
      <c r="H1780" s="13" t="s">
        <v>70</v>
      </c>
      <c r="I1780" s="13" t="s">
        <v>54</v>
      </c>
      <c r="J1780" s="13"/>
      <c r="K1780" s="13" t="s">
        <v>27</v>
      </c>
      <c r="L1780" s="12">
        <f t="shared" ca="1" si="238"/>
        <v>1.0009921751326563</v>
      </c>
      <c r="M1780" s="101">
        <f t="shared" ca="1" si="239"/>
        <v>3.1691412264699896E-2</v>
      </c>
      <c r="N1780" s="101">
        <f t="shared" ca="1" si="246"/>
        <v>95.355470856681606</v>
      </c>
      <c r="O1780" s="101">
        <f t="shared" ca="1" si="240"/>
        <v>3.1691412264699896E-2</v>
      </c>
      <c r="Q1780" s="12">
        <f t="shared" ca="1" si="241"/>
        <v>5.6000000000000005</v>
      </c>
      <c r="R1780" s="101">
        <f t="shared" ca="1" si="242"/>
        <v>0.38930601237502072</v>
      </c>
      <c r="S1780" s="13"/>
      <c r="T1780" s="101">
        <f t="shared" ca="1" si="243"/>
        <v>0</v>
      </c>
      <c r="U1780" s="101">
        <f t="shared" si="244"/>
        <v>0</v>
      </c>
      <c r="V1780" s="101">
        <f t="shared" ca="1" si="245"/>
        <v>-236.29446454835175</v>
      </c>
    </row>
    <row r="1781" spans="2:22" x14ac:dyDescent="0.3">
      <c r="B1781" s="13">
        <v>2023</v>
      </c>
      <c r="C1781" s="13">
        <v>3</v>
      </c>
      <c r="D1781" s="13">
        <v>13</v>
      </c>
      <c r="E1781" s="83" t="s">
        <v>171</v>
      </c>
      <c r="F1781" s="13">
        <v>5</v>
      </c>
      <c r="G1781" s="13">
        <v>14</v>
      </c>
      <c r="H1781" s="13" t="s">
        <v>70</v>
      </c>
      <c r="I1781" s="13" t="s">
        <v>54</v>
      </c>
      <c r="J1781" s="13"/>
      <c r="K1781" s="13" t="s">
        <v>27</v>
      </c>
      <c r="L1781" s="12">
        <f t="shared" ca="1" si="238"/>
        <v>0.93778161113512293</v>
      </c>
      <c r="M1781" s="101">
        <f t="shared" ca="1" si="239"/>
        <v>2.9690165808537991E-2</v>
      </c>
      <c r="N1781" s="101">
        <f t="shared" ca="1" si="246"/>
        <v>95.355470856681606</v>
      </c>
      <c r="O1781" s="101">
        <f t="shared" ca="1" si="240"/>
        <v>2.9690165808537991E-2</v>
      </c>
      <c r="Q1781" s="12">
        <f t="shared" ca="1" si="241"/>
        <v>2.3535089322450986</v>
      </c>
      <c r="R1781" s="101">
        <f t="shared" ca="1" si="242"/>
        <v>0.11984131773195944</v>
      </c>
      <c r="S1781" s="13"/>
      <c r="T1781" s="101">
        <f t="shared" ca="1" si="243"/>
        <v>0</v>
      </c>
      <c r="U1781" s="101">
        <f t="shared" si="244"/>
        <v>0</v>
      </c>
      <c r="V1781" s="101">
        <f t="shared" ca="1" si="245"/>
        <v>-236.53414718381566</v>
      </c>
    </row>
    <row r="1782" spans="2:22" x14ac:dyDescent="0.3">
      <c r="B1782" s="13">
        <v>2023</v>
      </c>
      <c r="C1782" s="13">
        <v>3</v>
      </c>
      <c r="D1782" s="13">
        <v>13</v>
      </c>
      <c r="E1782" s="83" t="s">
        <v>171</v>
      </c>
      <c r="F1782" s="13">
        <v>5</v>
      </c>
      <c r="G1782" s="13">
        <v>15</v>
      </c>
      <c r="H1782" s="13" t="s">
        <v>70</v>
      </c>
      <c r="I1782" s="13" t="s">
        <v>54</v>
      </c>
      <c r="J1782" s="13"/>
      <c r="K1782" s="13" t="s">
        <v>27</v>
      </c>
      <c r="L1782" s="12">
        <f t="shared" ca="1" si="238"/>
        <v>0.63062785953379619</v>
      </c>
      <c r="M1782" s="101">
        <f t="shared" ca="1" si="239"/>
        <v>1.9965678032839988E-2</v>
      </c>
      <c r="N1782" s="101">
        <f t="shared" ca="1" si="246"/>
        <v>95.355470856681606</v>
      </c>
      <c r="O1782" s="101">
        <f t="shared" ca="1" si="240"/>
        <v>1.9965678032839988E-2</v>
      </c>
      <c r="Q1782" s="12">
        <f t="shared" ca="1" si="241"/>
        <v>5.6000000000000005</v>
      </c>
      <c r="R1782" s="101">
        <f t="shared" ca="1" si="242"/>
        <v>0.4206573516904642</v>
      </c>
      <c r="S1782" s="13"/>
      <c r="T1782" s="101">
        <f t="shared" ca="1" si="243"/>
        <v>0</v>
      </c>
      <c r="U1782" s="101">
        <f t="shared" si="244"/>
        <v>0</v>
      </c>
      <c r="V1782" s="101">
        <f t="shared" ca="1" si="245"/>
        <v>-237.37546188719659</v>
      </c>
    </row>
    <row r="1783" spans="2:22" x14ac:dyDescent="0.3">
      <c r="B1783" s="13">
        <v>2023</v>
      </c>
      <c r="C1783" s="13">
        <v>3</v>
      </c>
      <c r="D1783" s="13">
        <v>13</v>
      </c>
      <c r="E1783" s="83" t="s">
        <v>171</v>
      </c>
      <c r="F1783" s="13">
        <v>5</v>
      </c>
      <c r="G1783" s="13">
        <v>16</v>
      </c>
      <c r="H1783" s="13" t="s">
        <v>71</v>
      </c>
      <c r="I1783" s="13" t="s">
        <v>54</v>
      </c>
      <c r="J1783" s="13"/>
      <c r="K1783" s="13" t="s">
        <v>27</v>
      </c>
      <c r="L1783" s="12">
        <f t="shared" ca="1" si="238"/>
        <v>1.3350223490350703</v>
      </c>
      <c r="M1783" s="101">
        <f t="shared" ca="1" si="239"/>
        <v>0.11629379682444499</v>
      </c>
      <c r="N1783" s="101">
        <f t="shared" ca="1" si="246"/>
        <v>95.619026518753614</v>
      </c>
      <c r="O1783" s="101">
        <f t="shared" ca="1" si="240"/>
        <v>0.37627604907553458</v>
      </c>
      <c r="Q1783" s="12">
        <f t="shared" ca="1" si="241"/>
        <v>0</v>
      </c>
      <c r="R1783" s="101">
        <f t="shared" ca="1" si="242"/>
        <v>0</v>
      </c>
      <c r="S1783" s="13"/>
      <c r="T1783" s="101">
        <f t="shared" ca="1" si="243"/>
        <v>0.11629379682444499</v>
      </c>
      <c r="U1783" s="101">
        <f t="shared" ca="1" si="244"/>
        <v>0.26355566207200681</v>
      </c>
      <c r="V1783" s="101">
        <f t="shared" ca="1" si="245"/>
        <v>-236.99561242830015</v>
      </c>
    </row>
    <row r="1784" spans="2:22" x14ac:dyDescent="0.3">
      <c r="B1784" s="13">
        <v>2023</v>
      </c>
      <c r="C1784" s="13">
        <v>3</v>
      </c>
      <c r="D1784" s="13">
        <v>13</v>
      </c>
      <c r="E1784" s="83" t="s">
        <v>171</v>
      </c>
      <c r="F1784" s="13">
        <v>5</v>
      </c>
      <c r="G1784" s="13">
        <v>17</v>
      </c>
      <c r="H1784" s="13" t="s">
        <v>71</v>
      </c>
      <c r="I1784" s="13" t="s">
        <v>54</v>
      </c>
      <c r="J1784" s="13"/>
      <c r="K1784" s="13" t="s">
        <v>27</v>
      </c>
      <c r="L1784" s="12">
        <f t="shared" ca="1" si="238"/>
        <v>1.3847578299972221</v>
      </c>
      <c r="M1784" s="101">
        <f t="shared" ca="1" si="239"/>
        <v>0.12062625457105802</v>
      </c>
      <c r="N1784" s="101">
        <f t="shared" ca="1" si="246"/>
        <v>95.892400793692232</v>
      </c>
      <c r="O1784" s="101">
        <f t="shared" ca="1" si="240"/>
        <v>0.39029399438471701</v>
      </c>
      <c r="Q1784" s="12">
        <f t="shared" ca="1" si="241"/>
        <v>2.5591772408086952</v>
      </c>
      <c r="R1784" s="101">
        <f t="shared" ca="1" si="242"/>
        <v>9.9414603125191209E-2</v>
      </c>
      <c r="S1784" s="13"/>
      <c r="T1784" s="101">
        <f t="shared" ca="1" si="243"/>
        <v>0</v>
      </c>
      <c r="U1784" s="101">
        <f t="shared" ca="1" si="244"/>
        <v>0.27337427493861827</v>
      </c>
      <c r="V1784" s="101">
        <f t="shared" ca="1" si="245"/>
        <v>-236.9210673596119</v>
      </c>
    </row>
    <row r="1785" spans="2:22" x14ac:dyDescent="0.3">
      <c r="B1785" s="13">
        <v>2023</v>
      </c>
      <c r="C1785" s="13">
        <v>3</v>
      </c>
      <c r="D1785" s="13">
        <v>13</v>
      </c>
      <c r="E1785" s="83" t="s">
        <v>171</v>
      </c>
      <c r="F1785" s="13">
        <v>5</v>
      </c>
      <c r="G1785" s="13">
        <v>18</v>
      </c>
      <c r="H1785" s="13" t="s">
        <v>71</v>
      </c>
      <c r="I1785" s="13" t="s">
        <v>54</v>
      </c>
      <c r="J1785" s="13"/>
      <c r="K1785" s="13" t="s">
        <v>27</v>
      </c>
      <c r="L1785" s="12">
        <f t="shared" ca="1" si="238"/>
        <v>1.3708602184295802</v>
      </c>
      <c r="M1785" s="101">
        <f t="shared" ca="1" si="239"/>
        <v>0.11941563362740074</v>
      </c>
      <c r="N1785" s="101">
        <f t="shared" ca="1" si="246"/>
        <v>96.163031448480538</v>
      </c>
      <c r="O1785" s="101">
        <f t="shared" ca="1" si="240"/>
        <v>0.38637695256437715</v>
      </c>
      <c r="Q1785" s="12">
        <f t="shared" ca="1" si="241"/>
        <v>0</v>
      </c>
      <c r="R1785" s="101">
        <f t="shared" ca="1" si="242"/>
        <v>0</v>
      </c>
      <c r="S1785" s="13"/>
      <c r="T1785" s="101">
        <f t="shared" ca="1" si="243"/>
        <v>0.11941563362740074</v>
      </c>
      <c r="U1785" s="101">
        <f t="shared" ca="1" si="244"/>
        <v>0.27063065478830628</v>
      </c>
      <c r="V1785" s="101">
        <f t="shared" ca="1" si="245"/>
        <v>-236.53102107119619</v>
      </c>
    </row>
    <row r="1786" spans="2:22" x14ac:dyDescent="0.3">
      <c r="B1786" s="13">
        <v>2023</v>
      </c>
      <c r="C1786" s="13">
        <v>3</v>
      </c>
      <c r="D1786" s="13">
        <v>13</v>
      </c>
      <c r="E1786" s="83" t="s">
        <v>171</v>
      </c>
      <c r="F1786" s="13">
        <v>5</v>
      </c>
      <c r="G1786" s="13">
        <v>19</v>
      </c>
      <c r="H1786" s="13" t="s">
        <v>71</v>
      </c>
      <c r="I1786" s="13" t="s">
        <v>54</v>
      </c>
      <c r="J1786" s="13"/>
      <c r="K1786" s="13" t="s">
        <v>27</v>
      </c>
      <c r="L1786" s="12">
        <f t="shared" ca="1" si="238"/>
        <v>1.3080902648181278</v>
      </c>
      <c r="M1786" s="101">
        <f t="shared" ca="1" si="239"/>
        <v>0.11394774296830712</v>
      </c>
      <c r="N1786" s="101">
        <f t="shared" ca="1" si="246"/>
        <v>96.421270268260045</v>
      </c>
      <c r="O1786" s="101">
        <f t="shared" ca="1" si="240"/>
        <v>0.36868524113898932</v>
      </c>
      <c r="Q1786" s="12">
        <f t="shared" ca="1" si="241"/>
        <v>0</v>
      </c>
      <c r="R1786" s="101">
        <f t="shared" ca="1" si="242"/>
        <v>0</v>
      </c>
      <c r="S1786" s="13"/>
      <c r="T1786" s="101">
        <f t="shared" ca="1" si="243"/>
        <v>0.11394774296830712</v>
      </c>
      <c r="U1786" s="101">
        <f t="shared" ca="1" si="244"/>
        <v>0.25823881977951207</v>
      </c>
      <c r="V1786" s="101">
        <f t="shared" ca="1" si="245"/>
        <v>-236.15883450844836</v>
      </c>
    </row>
    <row r="1787" spans="2:22" x14ac:dyDescent="0.3">
      <c r="B1787" s="13">
        <v>2023</v>
      </c>
      <c r="C1787" s="13">
        <v>3</v>
      </c>
      <c r="D1787" s="13">
        <v>13</v>
      </c>
      <c r="E1787" s="83" t="s">
        <v>171</v>
      </c>
      <c r="F1787" s="13">
        <v>5</v>
      </c>
      <c r="G1787" s="13">
        <v>20</v>
      </c>
      <c r="H1787" s="13" t="s">
        <v>69</v>
      </c>
      <c r="I1787" s="13" t="s">
        <v>54</v>
      </c>
      <c r="J1787" s="13"/>
      <c r="K1787" s="13" t="s">
        <v>27</v>
      </c>
      <c r="L1787" s="12">
        <f t="shared" ca="1" si="238"/>
        <v>1.5305468635684991</v>
      </c>
      <c r="M1787" s="101">
        <f t="shared" ca="1" si="239"/>
        <v>8.0613903304152856E-2</v>
      </c>
      <c r="N1787" s="101">
        <f t="shared" ca="1" si="246"/>
        <v>96.421270268260045</v>
      </c>
      <c r="O1787" s="101">
        <f t="shared" ca="1" si="240"/>
        <v>0.16514600657904105</v>
      </c>
      <c r="Q1787" s="12">
        <f t="shared" ca="1" si="241"/>
        <v>0</v>
      </c>
      <c r="R1787" s="101">
        <f t="shared" ca="1" si="242"/>
        <v>0</v>
      </c>
      <c r="S1787" s="13"/>
      <c r="T1787" s="101">
        <f t="shared" ca="1" si="243"/>
        <v>8.0613903304152856E-2</v>
      </c>
      <c r="U1787" s="101">
        <f t="shared" si="244"/>
        <v>0</v>
      </c>
      <c r="V1787" s="101">
        <f t="shared" ca="1" si="245"/>
        <v>-236.07822060514422</v>
      </c>
    </row>
    <row r="1788" spans="2:22" x14ac:dyDescent="0.3">
      <c r="B1788" s="13">
        <v>2023</v>
      </c>
      <c r="C1788" s="13">
        <v>3</v>
      </c>
      <c r="D1788" s="13">
        <v>13</v>
      </c>
      <c r="E1788" s="83" t="s">
        <v>171</v>
      </c>
      <c r="F1788" s="13">
        <v>5</v>
      </c>
      <c r="G1788" s="13">
        <v>21</v>
      </c>
      <c r="H1788" s="13" t="s">
        <v>69</v>
      </c>
      <c r="I1788" s="13" t="s">
        <v>54</v>
      </c>
      <c r="J1788" s="13"/>
      <c r="K1788" s="13" t="s">
        <v>27</v>
      </c>
      <c r="L1788" s="12">
        <f t="shared" ca="1" si="238"/>
        <v>1.1249930243171584</v>
      </c>
      <c r="M1788" s="101">
        <f t="shared" ca="1" si="239"/>
        <v>5.9253382590784734E-2</v>
      </c>
      <c r="N1788" s="101">
        <f t="shared" ca="1" si="246"/>
        <v>96.421270268260045</v>
      </c>
      <c r="O1788" s="101">
        <f t="shared" ca="1" si="240"/>
        <v>0.12138674732382139</v>
      </c>
      <c r="Q1788" s="12">
        <f t="shared" ca="1" si="241"/>
        <v>0</v>
      </c>
      <c r="R1788" s="101">
        <f t="shared" ca="1" si="242"/>
        <v>0</v>
      </c>
      <c r="S1788" s="13"/>
      <c r="T1788" s="101">
        <f t="shared" ca="1" si="243"/>
        <v>5.9253382590784734E-2</v>
      </c>
      <c r="U1788" s="101">
        <f t="shared" si="244"/>
        <v>0</v>
      </c>
      <c r="V1788" s="101">
        <f t="shared" ca="1" si="245"/>
        <v>-236.01896722255344</v>
      </c>
    </row>
    <row r="1789" spans="2:22" x14ac:dyDescent="0.3">
      <c r="B1789" s="13">
        <v>2023</v>
      </c>
      <c r="C1789" s="13">
        <v>3</v>
      </c>
      <c r="D1789" s="13">
        <v>13</v>
      </c>
      <c r="E1789" s="83" t="s">
        <v>171</v>
      </c>
      <c r="F1789" s="13">
        <v>5</v>
      </c>
      <c r="G1789" s="13">
        <v>22</v>
      </c>
      <c r="H1789" s="13" t="s">
        <v>69</v>
      </c>
      <c r="I1789" s="13" t="s">
        <v>54</v>
      </c>
      <c r="J1789" s="13"/>
      <c r="K1789" s="13" t="s">
        <v>27</v>
      </c>
      <c r="L1789" s="12">
        <f t="shared" ca="1" si="238"/>
        <v>1.2270250503047107</v>
      </c>
      <c r="M1789" s="101">
        <f t="shared" ca="1" si="239"/>
        <v>6.4627409399549113E-2</v>
      </c>
      <c r="N1789" s="101">
        <f t="shared" ca="1" si="246"/>
        <v>96.421270268260045</v>
      </c>
      <c r="O1789" s="101">
        <f t="shared" ca="1" si="240"/>
        <v>0.13239600292787829</v>
      </c>
      <c r="Q1789" s="12">
        <f t="shared" ca="1" si="241"/>
        <v>0</v>
      </c>
      <c r="R1789" s="101">
        <f t="shared" ca="1" si="242"/>
        <v>0</v>
      </c>
      <c r="S1789" s="13"/>
      <c r="T1789" s="101">
        <f t="shared" ca="1" si="243"/>
        <v>6.4627409399549113E-2</v>
      </c>
      <c r="U1789" s="101">
        <f t="shared" si="244"/>
        <v>0</v>
      </c>
      <c r="V1789" s="101">
        <f t="shared" ca="1" si="245"/>
        <v>-235.95433981315389</v>
      </c>
    </row>
    <row r="1790" spans="2:22" x14ac:dyDescent="0.3">
      <c r="B1790" s="13">
        <v>2023</v>
      </c>
      <c r="C1790" s="13">
        <v>3</v>
      </c>
      <c r="D1790" s="13">
        <v>13</v>
      </c>
      <c r="E1790" s="83" t="s">
        <v>171</v>
      </c>
      <c r="F1790" s="13">
        <v>5</v>
      </c>
      <c r="G1790" s="13">
        <v>23</v>
      </c>
      <c r="H1790" s="13" t="s">
        <v>69</v>
      </c>
      <c r="I1790" s="13" t="s">
        <v>54</v>
      </c>
      <c r="J1790" s="13"/>
      <c r="K1790" s="13" t="s">
        <v>27</v>
      </c>
      <c r="L1790" s="12">
        <f t="shared" ca="1" si="238"/>
        <v>1.4990013167714413</v>
      </c>
      <c r="M1790" s="101">
        <f t="shared" ca="1" si="239"/>
        <v>7.8952399354351818E-2</v>
      </c>
      <c r="N1790" s="101">
        <f t="shared" ca="1" si="246"/>
        <v>96.421270268260045</v>
      </c>
      <c r="O1790" s="101">
        <f t="shared" ca="1" si="240"/>
        <v>0.16174224207963853</v>
      </c>
      <c r="Q1790" s="12">
        <f t="shared" ca="1" si="241"/>
        <v>0</v>
      </c>
      <c r="R1790" s="101">
        <f t="shared" ca="1" si="242"/>
        <v>0</v>
      </c>
      <c r="S1790" s="13"/>
      <c r="T1790" s="101">
        <f t="shared" ca="1" si="243"/>
        <v>7.8952399354351818E-2</v>
      </c>
      <c r="U1790" s="101">
        <f t="shared" si="244"/>
        <v>0</v>
      </c>
      <c r="V1790" s="101">
        <f t="shared" ca="1" si="245"/>
        <v>-235.87538741379953</v>
      </c>
    </row>
    <row r="1791" spans="2:22" x14ac:dyDescent="0.3">
      <c r="B1791" s="13">
        <v>2023</v>
      </c>
      <c r="C1791" s="13">
        <v>3</v>
      </c>
      <c r="D1791" s="13">
        <v>14</v>
      </c>
      <c r="E1791" s="83" t="s">
        <v>172</v>
      </c>
      <c r="F1791" s="13">
        <v>6</v>
      </c>
      <c r="G1791" s="13">
        <v>0</v>
      </c>
      <c r="H1791" s="13" t="s">
        <v>69</v>
      </c>
      <c r="I1791" s="13" t="s">
        <v>54</v>
      </c>
      <c r="J1791" s="13"/>
      <c r="K1791" s="13" t="s">
        <v>27</v>
      </c>
      <c r="L1791" s="12">
        <f t="shared" ca="1" si="238"/>
        <v>1.4467813600365489</v>
      </c>
      <c r="M1791" s="101">
        <f t="shared" ca="1" si="239"/>
        <v>7.6201974233125039E-2</v>
      </c>
      <c r="N1791" s="101">
        <f t="shared" ca="1" si="246"/>
        <v>96.421270268260045</v>
      </c>
      <c r="O1791" s="101">
        <f t="shared" ca="1" si="240"/>
        <v>0.15610770874794361</v>
      </c>
      <c r="Q1791" s="12">
        <f t="shared" ca="1" si="241"/>
        <v>0</v>
      </c>
      <c r="R1791" s="101">
        <f t="shared" ca="1" si="242"/>
        <v>0</v>
      </c>
      <c r="S1791" s="13"/>
      <c r="T1791" s="101">
        <f t="shared" ca="1" si="243"/>
        <v>7.6201974233125039E-2</v>
      </c>
      <c r="U1791" s="101">
        <f t="shared" si="244"/>
        <v>0</v>
      </c>
      <c r="V1791" s="101">
        <f t="shared" ca="1" si="245"/>
        <v>-235.7991854395664</v>
      </c>
    </row>
    <row r="1792" spans="2:22" x14ac:dyDescent="0.3">
      <c r="B1792" s="13">
        <v>2023</v>
      </c>
      <c r="C1792" s="13">
        <v>3</v>
      </c>
      <c r="D1792" s="13">
        <v>14</v>
      </c>
      <c r="E1792" s="83" t="s">
        <v>172</v>
      </c>
      <c r="F1792" s="13">
        <v>6</v>
      </c>
      <c r="G1792" s="13">
        <v>1</v>
      </c>
      <c r="H1792" s="13" t="s">
        <v>69</v>
      </c>
      <c r="I1792" s="13" t="s">
        <v>54</v>
      </c>
      <c r="J1792" s="13"/>
      <c r="K1792" s="13" t="s">
        <v>27</v>
      </c>
      <c r="L1792" s="12">
        <f t="shared" ref="L1792:L1855" ca="1" si="247">IF(K1792="Weekday",_xlfn.NORM.INV(RAND(),VLOOKUP(G1792,$J$5:$N$28,4),VLOOKUP(G1792,$J$5:$N$28,5)),_xlfn.NORM.INV(RAND(),VLOOKUP(G1792,$P$5:$T$28,4),VLOOKUP(G1792,$P$5:$T$28,5)))*VLOOKUP(C1792,$P$32:$R$43,3)</f>
        <v>0.70804852826512454</v>
      </c>
      <c r="M1792" s="101">
        <f t="shared" ref="M1792:M1855" ca="1" si="248">IF(I1792="Winter",VLOOKUP(G1792,$J$40:$L$43,3),VLOOKUP(G1792,$J$40:$L$43,2))*L1792</f>
        <v>3.7292915983724112E-2</v>
      </c>
      <c r="N1792" s="101">
        <f t="shared" ca="1" si="246"/>
        <v>96.421270268260045</v>
      </c>
      <c r="O1792" s="101">
        <f t="shared" ref="O1792:O1855" ca="1" si="249">IF(I1792="Winter",VLOOKUP(G1792,$J$46:$L$49,3),VLOOKUP(G1792,$J$46:$L$49,2))*L1792</f>
        <v>7.6398436199806935E-2</v>
      </c>
      <c r="Q1792" s="12">
        <f t="shared" ref="Q1792:Q1855" ca="1" si="250">MIN(MAX(AND(IF(G1792&gt;=VLOOKUP(C1792,$O$46:$T$57,5),1,0),IF(G1792&lt;=VLOOKUP(C1792,$O$46:$T$57,6),1,0))*$G$50*_xlfn.NORM.INV(RAND(),VLOOKUP(C1792,$B$4:$F$15,4),VLOOKUP(C1792,$B$4:$F$15,4)),0),0.2)*$G$51</f>
        <v>0</v>
      </c>
      <c r="R1792" s="101">
        <f t="shared" ref="R1792:R1855" ca="1" si="251">MAX(Q1792-L1792,0)*$G$52</f>
        <v>0</v>
      </c>
      <c r="S1792" s="13"/>
      <c r="T1792" s="101">
        <f t="shared" ref="T1792:T1855" ca="1" si="252">MAX(L1792-Q1792,0)*IF(I1792="Winter",VLOOKUP(G1792,$J$40:$L$43,3),VLOOKUP(G1792,$J$40:$L$43,2))</f>
        <v>3.7292915983724112E-2</v>
      </c>
      <c r="U1792" s="101">
        <f t="shared" si="244"/>
        <v>0</v>
      </c>
      <c r="V1792" s="101">
        <f t="shared" ca="1" si="245"/>
        <v>-235.76189252358267</v>
      </c>
    </row>
    <row r="1793" spans="2:22" x14ac:dyDescent="0.3">
      <c r="B1793" s="13">
        <v>2023</v>
      </c>
      <c r="C1793" s="13">
        <v>3</v>
      </c>
      <c r="D1793" s="13">
        <v>14</v>
      </c>
      <c r="E1793" s="83" t="s">
        <v>172</v>
      </c>
      <c r="F1793" s="13">
        <v>6</v>
      </c>
      <c r="G1793" s="13">
        <v>2</v>
      </c>
      <c r="H1793" s="13" t="s">
        <v>69</v>
      </c>
      <c r="I1793" s="13" t="s">
        <v>54</v>
      </c>
      <c r="J1793" s="13"/>
      <c r="K1793" s="13" t="s">
        <v>27</v>
      </c>
      <c r="L1793" s="12">
        <f t="shared" ca="1" si="247"/>
        <v>0.80223881602510105</v>
      </c>
      <c r="M1793" s="101">
        <f t="shared" ca="1" si="248"/>
        <v>4.2253918440042074E-2</v>
      </c>
      <c r="N1793" s="101">
        <f t="shared" ca="1" si="246"/>
        <v>96.421270268260045</v>
      </c>
      <c r="O1793" s="101">
        <f t="shared" ca="1" si="249"/>
        <v>8.6561568249108406E-2</v>
      </c>
      <c r="Q1793" s="12">
        <f t="shared" ca="1" si="250"/>
        <v>0</v>
      </c>
      <c r="R1793" s="101">
        <f t="shared" ca="1" si="251"/>
        <v>0</v>
      </c>
      <c r="S1793" s="13"/>
      <c r="T1793" s="101">
        <f t="shared" ca="1" si="252"/>
        <v>4.2253918440042074E-2</v>
      </c>
      <c r="U1793" s="101">
        <f t="shared" ref="U1793:U1856" si="253">IF(H1793="On-Peak",IF(I1793="Winter",((L1793*$D$48)/60),((L1793*$D$47)/60)),0)</f>
        <v>0</v>
      </c>
      <c r="V1793" s="101">
        <f t="shared" ref="V1793:V1856" ca="1" si="254">V1792+MAX(T1793-R1793,0)-MAX(R1793-T1793,0)+MAX(U1793-R1793,0)-MAX(R1793-U1793,0)</f>
        <v>-235.71963860514262</v>
      </c>
    </row>
    <row r="1794" spans="2:22" x14ac:dyDescent="0.3">
      <c r="B1794" s="13">
        <v>2023</v>
      </c>
      <c r="C1794" s="13">
        <v>3</v>
      </c>
      <c r="D1794" s="13">
        <v>14</v>
      </c>
      <c r="E1794" s="83" t="s">
        <v>172</v>
      </c>
      <c r="F1794" s="13">
        <v>6</v>
      </c>
      <c r="G1794" s="13">
        <v>3</v>
      </c>
      <c r="H1794" s="13" t="s">
        <v>69</v>
      </c>
      <c r="I1794" s="13" t="s">
        <v>54</v>
      </c>
      <c r="J1794" s="13"/>
      <c r="K1794" s="13" t="s">
        <v>27</v>
      </c>
      <c r="L1794" s="12">
        <f t="shared" ca="1" si="247"/>
        <v>0.7692010020829283</v>
      </c>
      <c r="M1794" s="101">
        <f t="shared" ca="1" si="248"/>
        <v>4.0513816779707834E-2</v>
      </c>
      <c r="N1794" s="101">
        <f t="shared" ca="1" si="246"/>
        <v>96.421270268260045</v>
      </c>
      <c r="O1794" s="101">
        <f t="shared" ca="1" si="249"/>
        <v>8.2996788124747964E-2</v>
      </c>
      <c r="Q1794" s="12">
        <f t="shared" ca="1" si="250"/>
        <v>0</v>
      </c>
      <c r="R1794" s="101">
        <f t="shared" ca="1" si="251"/>
        <v>0</v>
      </c>
      <c r="S1794" s="13"/>
      <c r="T1794" s="101">
        <f t="shared" ca="1" si="252"/>
        <v>4.0513816779707834E-2</v>
      </c>
      <c r="U1794" s="101">
        <f t="shared" si="253"/>
        <v>0</v>
      </c>
      <c r="V1794" s="101">
        <f t="shared" ca="1" si="254"/>
        <v>-235.67912478836291</v>
      </c>
    </row>
    <row r="1795" spans="2:22" x14ac:dyDescent="0.3">
      <c r="B1795" s="13">
        <v>2023</v>
      </c>
      <c r="C1795" s="13">
        <v>3</v>
      </c>
      <c r="D1795" s="13">
        <v>14</v>
      </c>
      <c r="E1795" s="83" t="s">
        <v>172</v>
      </c>
      <c r="F1795" s="13">
        <v>6</v>
      </c>
      <c r="G1795" s="13">
        <v>4</v>
      </c>
      <c r="H1795" s="13" t="s">
        <v>69</v>
      </c>
      <c r="I1795" s="13" t="s">
        <v>54</v>
      </c>
      <c r="J1795" s="13"/>
      <c r="K1795" s="13" t="s">
        <v>27</v>
      </c>
      <c r="L1795" s="12">
        <f t="shared" ca="1" si="247"/>
        <v>0.78863884568831932</v>
      </c>
      <c r="M1795" s="101">
        <f t="shared" ca="1" si="248"/>
        <v>4.1537608002403782E-2</v>
      </c>
      <c r="N1795" s="101">
        <f t="shared" ca="1" si="246"/>
        <v>96.421270268260045</v>
      </c>
      <c r="O1795" s="101">
        <f t="shared" ca="1" si="249"/>
        <v>8.5094131449769655E-2</v>
      </c>
      <c r="Q1795" s="12">
        <f t="shared" ca="1" si="250"/>
        <v>0</v>
      </c>
      <c r="R1795" s="101">
        <f t="shared" ca="1" si="251"/>
        <v>0</v>
      </c>
      <c r="S1795" s="13"/>
      <c r="T1795" s="101">
        <f t="shared" ca="1" si="252"/>
        <v>4.1537608002403782E-2</v>
      </c>
      <c r="U1795" s="101">
        <f t="shared" si="253"/>
        <v>0</v>
      </c>
      <c r="V1795" s="101">
        <f t="shared" ca="1" si="254"/>
        <v>-235.6375871803605</v>
      </c>
    </row>
    <row r="1796" spans="2:22" x14ac:dyDescent="0.3">
      <c r="B1796" s="13">
        <v>2023</v>
      </c>
      <c r="C1796" s="13">
        <v>3</v>
      </c>
      <c r="D1796" s="13">
        <v>14</v>
      </c>
      <c r="E1796" s="83" t="s">
        <v>172</v>
      </c>
      <c r="F1796" s="13">
        <v>6</v>
      </c>
      <c r="G1796" s="13">
        <v>5</v>
      </c>
      <c r="H1796" s="13" t="s">
        <v>69</v>
      </c>
      <c r="I1796" s="13" t="s">
        <v>54</v>
      </c>
      <c r="J1796" s="13"/>
      <c r="K1796" s="13" t="s">
        <v>27</v>
      </c>
      <c r="L1796" s="12">
        <f t="shared" ca="1" si="247"/>
        <v>0.75411096409417078</v>
      </c>
      <c r="M1796" s="101">
        <f t="shared" ca="1" si="248"/>
        <v>3.9719024478839973E-2</v>
      </c>
      <c r="N1796" s="101">
        <f t="shared" ca="1" si="246"/>
        <v>96.421270268260045</v>
      </c>
      <c r="O1796" s="101">
        <f t="shared" ca="1" si="249"/>
        <v>8.1368573025761018E-2</v>
      </c>
      <c r="Q1796" s="12">
        <f t="shared" ca="1" si="250"/>
        <v>0</v>
      </c>
      <c r="R1796" s="101">
        <f t="shared" ca="1" si="251"/>
        <v>0</v>
      </c>
      <c r="S1796" s="13"/>
      <c r="T1796" s="101">
        <f t="shared" ca="1" si="252"/>
        <v>3.9719024478839973E-2</v>
      </c>
      <c r="U1796" s="101">
        <f t="shared" si="253"/>
        <v>0</v>
      </c>
      <c r="V1796" s="101">
        <f t="shared" ca="1" si="254"/>
        <v>-235.59786815588166</v>
      </c>
    </row>
    <row r="1797" spans="2:22" x14ac:dyDescent="0.3">
      <c r="B1797" s="13">
        <v>2023</v>
      </c>
      <c r="C1797" s="13">
        <v>3</v>
      </c>
      <c r="D1797" s="13">
        <v>14</v>
      </c>
      <c r="E1797" s="83" t="s">
        <v>172</v>
      </c>
      <c r="F1797" s="13">
        <v>6</v>
      </c>
      <c r="G1797" s="13">
        <v>6</v>
      </c>
      <c r="H1797" s="13" t="s">
        <v>69</v>
      </c>
      <c r="I1797" s="13" t="s">
        <v>54</v>
      </c>
      <c r="J1797" s="13"/>
      <c r="K1797" s="13" t="s">
        <v>27</v>
      </c>
      <c r="L1797" s="12">
        <f t="shared" ca="1" si="247"/>
        <v>0.65325665863550564</v>
      </c>
      <c r="M1797" s="101">
        <f t="shared" ca="1" si="248"/>
        <v>3.4407028210332084E-2</v>
      </c>
      <c r="N1797" s="101">
        <f t="shared" ca="1" si="246"/>
        <v>96.421270268260045</v>
      </c>
      <c r="O1797" s="101">
        <f t="shared" ca="1" si="249"/>
        <v>7.0486393466771061E-2</v>
      </c>
      <c r="Q1797" s="12">
        <f t="shared" ca="1" si="250"/>
        <v>0</v>
      </c>
      <c r="R1797" s="101">
        <f t="shared" ca="1" si="251"/>
        <v>0</v>
      </c>
      <c r="S1797" s="13"/>
      <c r="T1797" s="101">
        <f t="shared" ca="1" si="252"/>
        <v>3.4407028210332084E-2</v>
      </c>
      <c r="U1797" s="101">
        <f t="shared" si="253"/>
        <v>0</v>
      </c>
      <c r="V1797" s="101">
        <f t="shared" ca="1" si="254"/>
        <v>-235.56346112767133</v>
      </c>
    </row>
    <row r="1798" spans="2:22" x14ac:dyDescent="0.3">
      <c r="B1798" s="13">
        <v>2023</v>
      </c>
      <c r="C1798" s="13">
        <v>3</v>
      </c>
      <c r="D1798" s="13">
        <v>14</v>
      </c>
      <c r="E1798" s="83" t="s">
        <v>172</v>
      </c>
      <c r="F1798" s="13">
        <v>6</v>
      </c>
      <c r="G1798" s="13">
        <v>7</v>
      </c>
      <c r="H1798" s="13" t="s">
        <v>69</v>
      </c>
      <c r="I1798" s="13" t="s">
        <v>54</v>
      </c>
      <c r="J1798" s="13"/>
      <c r="K1798" s="13" t="s">
        <v>27</v>
      </c>
      <c r="L1798" s="12">
        <f t="shared" ca="1" si="247"/>
        <v>0.73312130003119313</v>
      </c>
      <c r="M1798" s="101">
        <f t="shared" ca="1" si="248"/>
        <v>3.861349887264294E-2</v>
      </c>
      <c r="N1798" s="101">
        <f t="shared" ca="1" si="246"/>
        <v>96.421270268260045</v>
      </c>
      <c r="O1798" s="101">
        <f t="shared" ca="1" si="249"/>
        <v>7.9103788273365741E-2</v>
      </c>
      <c r="Q1798" s="12">
        <f t="shared" ca="1" si="250"/>
        <v>5.6000000000000005</v>
      </c>
      <c r="R1798" s="101">
        <f t="shared" ca="1" si="251"/>
        <v>0.41198128195235956</v>
      </c>
      <c r="S1798" s="13"/>
      <c r="T1798" s="101">
        <f t="shared" ca="1" si="252"/>
        <v>0</v>
      </c>
      <c r="U1798" s="101">
        <f t="shared" si="253"/>
        <v>0</v>
      </c>
      <c r="V1798" s="101">
        <f t="shared" ca="1" si="254"/>
        <v>-236.38742369157606</v>
      </c>
    </row>
    <row r="1799" spans="2:22" x14ac:dyDescent="0.3">
      <c r="B1799" s="13">
        <v>2023</v>
      </c>
      <c r="C1799" s="13">
        <v>3</v>
      </c>
      <c r="D1799" s="13">
        <v>14</v>
      </c>
      <c r="E1799" s="83" t="s">
        <v>172</v>
      </c>
      <c r="F1799" s="13">
        <v>6</v>
      </c>
      <c r="G1799" s="13">
        <v>8</v>
      </c>
      <c r="H1799" s="13" t="s">
        <v>69</v>
      </c>
      <c r="I1799" s="13" t="s">
        <v>54</v>
      </c>
      <c r="J1799" s="13"/>
      <c r="K1799" s="13" t="s">
        <v>27</v>
      </c>
      <c r="L1799" s="12">
        <f t="shared" ca="1" si="247"/>
        <v>1.2314984898953776</v>
      </c>
      <c r="M1799" s="101">
        <f t="shared" ca="1" si="248"/>
        <v>6.4863025462789534E-2</v>
      </c>
      <c r="N1799" s="101">
        <f t="shared" ca="1" si="246"/>
        <v>96.421270268260045</v>
      </c>
      <c r="O1799" s="101">
        <f t="shared" ca="1" si="249"/>
        <v>0.13287868705971123</v>
      </c>
      <c r="Q1799" s="12">
        <f t="shared" ca="1" si="250"/>
        <v>5.6000000000000005</v>
      </c>
      <c r="R1799" s="101">
        <f t="shared" ca="1" si="251"/>
        <v>0.36979365283035631</v>
      </c>
      <c r="S1799" s="13"/>
      <c r="T1799" s="101">
        <f t="shared" ca="1" si="252"/>
        <v>0</v>
      </c>
      <c r="U1799" s="101">
        <f t="shared" si="253"/>
        <v>0</v>
      </c>
      <c r="V1799" s="101">
        <f t="shared" ca="1" si="254"/>
        <v>-237.12701099723679</v>
      </c>
    </row>
    <row r="1800" spans="2:22" x14ac:dyDescent="0.3">
      <c r="B1800" s="13">
        <v>2023</v>
      </c>
      <c r="C1800" s="13">
        <v>3</v>
      </c>
      <c r="D1800" s="13">
        <v>14</v>
      </c>
      <c r="E1800" s="83" t="s">
        <v>172</v>
      </c>
      <c r="F1800" s="13">
        <v>6</v>
      </c>
      <c r="G1800" s="13">
        <v>9</v>
      </c>
      <c r="H1800" s="13" t="s">
        <v>69</v>
      </c>
      <c r="I1800" s="13" t="s">
        <v>54</v>
      </c>
      <c r="J1800" s="13"/>
      <c r="K1800" s="13" t="s">
        <v>27</v>
      </c>
      <c r="L1800" s="12">
        <f t="shared" ca="1" si="247"/>
        <v>1.2489881582961411</v>
      </c>
      <c r="M1800" s="101">
        <f t="shared" ca="1" si="248"/>
        <v>6.5784206297457751E-2</v>
      </c>
      <c r="N1800" s="101">
        <f t="shared" ca="1" si="246"/>
        <v>96.421270268260045</v>
      </c>
      <c r="O1800" s="101">
        <f t="shared" ca="1" si="249"/>
        <v>0.13476582228015363</v>
      </c>
      <c r="Q1800" s="12">
        <f t="shared" ca="1" si="250"/>
        <v>5.6000000000000005</v>
      </c>
      <c r="R1800" s="101">
        <f t="shared" ca="1" si="251"/>
        <v>0.36831315240023171</v>
      </c>
      <c r="S1800" s="13"/>
      <c r="T1800" s="101">
        <f t="shared" ca="1" si="252"/>
        <v>0</v>
      </c>
      <c r="U1800" s="101">
        <f t="shared" si="253"/>
        <v>0</v>
      </c>
      <c r="V1800" s="101">
        <f t="shared" ca="1" si="254"/>
        <v>-237.86363730203723</v>
      </c>
    </row>
    <row r="1801" spans="2:22" x14ac:dyDescent="0.3">
      <c r="B1801" s="13">
        <v>2023</v>
      </c>
      <c r="C1801" s="13">
        <v>3</v>
      </c>
      <c r="D1801" s="13">
        <v>14</v>
      </c>
      <c r="E1801" s="83" t="s">
        <v>172</v>
      </c>
      <c r="F1801" s="13">
        <v>6</v>
      </c>
      <c r="G1801" s="13">
        <v>10</v>
      </c>
      <c r="H1801" s="13" t="s">
        <v>70</v>
      </c>
      <c r="I1801" s="13" t="s">
        <v>54</v>
      </c>
      <c r="J1801" s="13"/>
      <c r="K1801" s="13" t="s">
        <v>27</v>
      </c>
      <c r="L1801" s="12">
        <f t="shared" ca="1" si="247"/>
        <v>1.1166060883868167</v>
      </c>
      <c r="M1801" s="101">
        <f t="shared" ca="1" si="248"/>
        <v>3.5351748758326619E-2</v>
      </c>
      <c r="N1801" s="101">
        <f t="shared" ca="1" si="246"/>
        <v>96.421270268260045</v>
      </c>
      <c r="O1801" s="101">
        <f t="shared" ca="1" si="249"/>
        <v>3.5351748758326619E-2</v>
      </c>
      <c r="Q1801" s="12">
        <f t="shared" ca="1" si="250"/>
        <v>5.6000000000000005</v>
      </c>
      <c r="R1801" s="101">
        <f t="shared" ca="1" si="251"/>
        <v>0.379519294618056</v>
      </c>
      <c r="S1801" s="13"/>
      <c r="T1801" s="101">
        <f t="shared" ca="1" si="252"/>
        <v>0</v>
      </c>
      <c r="U1801" s="101">
        <f t="shared" si="253"/>
        <v>0</v>
      </c>
      <c r="V1801" s="101">
        <f t="shared" ca="1" si="254"/>
        <v>-238.62267589127336</v>
      </c>
    </row>
    <row r="1802" spans="2:22" x14ac:dyDescent="0.3">
      <c r="B1802" s="13">
        <v>2023</v>
      </c>
      <c r="C1802" s="13">
        <v>3</v>
      </c>
      <c r="D1802" s="13">
        <v>14</v>
      </c>
      <c r="E1802" s="83" t="s">
        <v>172</v>
      </c>
      <c r="F1802" s="13">
        <v>6</v>
      </c>
      <c r="G1802" s="13">
        <v>11</v>
      </c>
      <c r="H1802" s="13" t="s">
        <v>70</v>
      </c>
      <c r="I1802" s="13" t="s">
        <v>54</v>
      </c>
      <c r="J1802" s="13"/>
      <c r="K1802" s="13" t="s">
        <v>27</v>
      </c>
      <c r="L1802" s="12">
        <f t="shared" ca="1" si="247"/>
        <v>1.078905022986097</v>
      </c>
      <c r="M1802" s="101">
        <f t="shared" ca="1" si="248"/>
        <v>3.4158133027739832E-2</v>
      </c>
      <c r="N1802" s="101">
        <f t="shared" ca="1" si="246"/>
        <v>96.421270268260045</v>
      </c>
      <c r="O1802" s="101">
        <f t="shared" ca="1" si="249"/>
        <v>3.4158133027739832E-2</v>
      </c>
      <c r="Q1802" s="12">
        <f t="shared" ca="1" si="250"/>
        <v>5.6000000000000005</v>
      </c>
      <c r="R1802" s="101">
        <f t="shared" ca="1" si="251"/>
        <v>0.3827106898042269</v>
      </c>
      <c r="S1802" s="13"/>
      <c r="T1802" s="101">
        <f t="shared" ca="1" si="252"/>
        <v>0</v>
      </c>
      <c r="U1802" s="101">
        <f t="shared" si="253"/>
        <v>0</v>
      </c>
      <c r="V1802" s="101">
        <f t="shared" ca="1" si="254"/>
        <v>-239.38809727088179</v>
      </c>
    </row>
    <row r="1803" spans="2:22" x14ac:dyDescent="0.3">
      <c r="B1803" s="13">
        <v>2023</v>
      </c>
      <c r="C1803" s="13">
        <v>3</v>
      </c>
      <c r="D1803" s="13">
        <v>14</v>
      </c>
      <c r="E1803" s="83" t="s">
        <v>172</v>
      </c>
      <c r="F1803" s="13">
        <v>6</v>
      </c>
      <c r="G1803" s="13">
        <v>12</v>
      </c>
      <c r="H1803" s="13" t="s">
        <v>70</v>
      </c>
      <c r="I1803" s="13" t="s">
        <v>54</v>
      </c>
      <c r="J1803" s="13"/>
      <c r="K1803" s="13" t="s">
        <v>27</v>
      </c>
      <c r="L1803" s="12">
        <f t="shared" ca="1" si="247"/>
        <v>0.66545688685775706</v>
      </c>
      <c r="M1803" s="101">
        <f t="shared" ca="1" si="248"/>
        <v>2.1068365037916589E-2</v>
      </c>
      <c r="N1803" s="101">
        <f t="shared" ca="1" si="246"/>
        <v>96.421270268260045</v>
      </c>
      <c r="O1803" s="101">
        <f t="shared" ca="1" si="249"/>
        <v>2.1068365037916589E-2</v>
      </c>
      <c r="Q1803" s="12">
        <f t="shared" ca="1" si="250"/>
        <v>5.5594449824382766</v>
      </c>
      <c r="R1803" s="101">
        <f t="shared" ca="1" si="251"/>
        <v>0.41427609229089102</v>
      </c>
      <c r="S1803" s="13"/>
      <c r="T1803" s="101">
        <f t="shared" ca="1" si="252"/>
        <v>0</v>
      </c>
      <c r="U1803" s="101">
        <f t="shared" si="253"/>
        <v>0</v>
      </c>
      <c r="V1803" s="101">
        <f t="shared" ca="1" si="254"/>
        <v>-240.21664945546357</v>
      </c>
    </row>
    <row r="1804" spans="2:22" x14ac:dyDescent="0.3">
      <c r="B1804" s="13">
        <v>2023</v>
      </c>
      <c r="C1804" s="13">
        <v>3</v>
      </c>
      <c r="D1804" s="13">
        <v>14</v>
      </c>
      <c r="E1804" s="83" t="s">
        <v>172</v>
      </c>
      <c r="F1804" s="13">
        <v>6</v>
      </c>
      <c r="G1804" s="13">
        <v>13</v>
      </c>
      <c r="H1804" s="13" t="s">
        <v>70</v>
      </c>
      <c r="I1804" s="13" t="s">
        <v>54</v>
      </c>
      <c r="J1804" s="13"/>
      <c r="K1804" s="13" t="s">
        <v>27</v>
      </c>
      <c r="L1804" s="12">
        <f t="shared" ca="1" si="247"/>
        <v>0.97031063919185567</v>
      </c>
      <c r="M1804" s="101">
        <f t="shared" ca="1" si="248"/>
        <v>3.0720034836814153E-2</v>
      </c>
      <c r="N1804" s="101">
        <f t="shared" ca="1" si="246"/>
        <v>96.421270268260045</v>
      </c>
      <c r="O1804" s="101">
        <f t="shared" ca="1" si="249"/>
        <v>3.0720034836814153E-2</v>
      </c>
      <c r="Q1804" s="12">
        <f t="shared" ca="1" si="250"/>
        <v>5.6000000000000005</v>
      </c>
      <c r="R1804" s="101">
        <f t="shared" ca="1" si="251"/>
        <v>0.3919032043924095</v>
      </c>
      <c r="S1804" s="13"/>
      <c r="T1804" s="101">
        <f t="shared" ca="1" si="252"/>
        <v>0</v>
      </c>
      <c r="U1804" s="101">
        <f t="shared" si="253"/>
        <v>0</v>
      </c>
      <c r="V1804" s="101">
        <f t="shared" ca="1" si="254"/>
        <v>-241.00045586424838</v>
      </c>
    </row>
    <row r="1805" spans="2:22" x14ac:dyDescent="0.3">
      <c r="B1805" s="13">
        <v>2023</v>
      </c>
      <c r="C1805" s="13">
        <v>3</v>
      </c>
      <c r="D1805" s="13">
        <v>14</v>
      </c>
      <c r="E1805" s="83" t="s">
        <v>172</v>
      </c>
      <c r="F1805" s="13">
        <v>6</v>
      </c>
      <c r="G1805" s="13">
        <v>14</v>
      </c>
      <c r="H1805" s="13" t="s">
        <v>70</v>
      </c>
      <c r="I1805" s="13" t="s">
        <v>54</v>
      </c>
      <c r="J1805" s="13"/>
      <c r="K1805" s="13" t="s">
        <v>27</v>
      </c>
      <c r="L1805" s="12">
        <f t="shared" ca="1" si="247"/>
        <v>0.94656519277979145</v>
      </c>
      <c r="M1805" s="101">
        <f t="shared" ca="1" si="248"/>
        <v>2.9968254003408197E-2</v>
      </c>
      <c r="N1805" s="101">
        <f t="shared" ca="1" si="246"/>
        <v>96.421270268260045</v>
      </c>
      <c r="O1805" s="101">
        <f t="shared" ca="1" si="249"/>
        <v>2.9968254003408197E-2</v>
      </c>
      <c r="Q1805" s="12">
        <f t="shared" ca="1" si="250"/>
        <v>5.6000000000000005</v>
      </c>
      <c r="R1805" s="101">
        <f t="shared" ca="1" si="251"/>
        <v>0.39391325643119068</v>
      </c>
      <c r="S1805" s="13"/>
      <c r="T1805" s="101">
        <f t="shared" ca="1" si="252"/>
        <v>0</v>
      </c>
      <c r="U1805" s="101">
        <f t="shared" si="253"/>
        <v>0</v>
      </c>
      <c r="V1805" s="101">
        <f t="shared" ca="1" si="254"/>
        <v>-241.78828237711079</v>
      </c>
    </row>
    <row r="1806" spans="2:22" x14ac:dyDescent="0.3">
      <c r="B1806" s="13">
        <v>2023</v>
      </c>
      <c r="C1806" s="13">
        <v>3</v>
      </c>
      <c r="D1806" s="13">
        <v>14</v>
      </c>
      <c r="E1806" s="83" t="s">
        <v>172</v>
      </c>
      <c r="F1806" s="13">
        <v>6</v>
      </c>
      <c r="G1806" s="13">
        <v>15</v>
      </c>
      <c r="H1806" s="13" t="s">
        <v>70</v>
      </c>
      <c r="I1806" s="13" t="s">
        <v>54</v>
      </c>
      <c r="J1806" s="13"/>
      <c r="K1806" s="13" t="s">
        <v>27</v>
      </c>
      <c r="L1806" s="12">
        <f t="shared" ca="1" si="247"/>
        <v>0.81841121877925527</v>
      </c>
      <c r="M1806" s="101">
        <f t="shared" ca="1" si="248"/>
        <v>2.5910899186551224E-2</v>
      </c>
      <c r="N1806" s="101">
        <f t="shared" ca="1" si="246"/>
        <v>96.421270268260045</v>
      </c>
      <c r="O1806" s="101">
        <f t="shared" ca="1" si="249"/>
        <v>2.5910899186551224E-2</v>
      </c>
      <c r="Q1806" s="12">
        <f t="shared" ca="1" si="250"/>
        <v>5.6000000000000005</v>
      </c>
      <c r="R1806" s="101">
        <f t="shared" ca="1" si="251"/>
        <v>0.40476149033033609</v>
      </c>
      <c r="S1806" s="13"/>
      <c r="T1806" s="101">
        <f t="shared" ca="1" si="252"/>
        <v>0</v>
      </c>
      <c r="U1806" s="101">
        <f t="shared" si="253"/>
        <v>0</v>
      </c>
      <c r="V1806" s="101">
        <f t="shared" ca="1" si="254"/>
        <v>-242.59780535777148</v>
      </c>
    </row>
    <row r="1807" spans="2:22" x14ac:dyDescent="0.3">
      <c r="B1807" s="13">
        <v>2023</v>
      </c>
      <c r="C1807" s="13">
        <v>3</v>
      </c>
      <c r="D1807" s="13">
        <v>14</v>
      </c>
      <c r="E1807" s="83" t="s">
        <v>172</v>
      </c>
      <c r="F1807" s="13">
        <v>6</v>
      </c>
      <c r="G1807" s="13">
        <v>16</v>
      </c>
      <c r="H1807" s="13" t="s">
        <v>71</v>
      </c>
      <c r="I1807" s="13" t="s">
        <v>54</v>
      </c>
      <c r="J1807" s="13"/>
      <c r="K1807" s="13" t="s">
        <v>27</v>
      </c>
      <c r="L1807" s="12">
        <f t="shared" ca="1" si="247"/>
        <v>0.80132378302369334</v>
      </c>
      <c r="M1807" s="101">
        <f t="shared" ca="1" si="248"/>
        <v>6.9803314739193933E-2</v>
      </c>
      <c r="N1807" s="101">
        <f t="shared" ca="1" si="246"/>
        <v>96.579464938425303</v>
      </c>
      <c r="O1807" s="101">
        <f t="shared" ca="1" si="249"/>
        <v>0.22585310824522795</v>
      </c>
      <c r="Q1807" s="12">
        <f t="shared" ca="1" si="250"/>
        <v>0</v>
      </c>
      <c r="R1807" s="101">
        <f t="shared" ca="1" si="251"/>
        <v>0</v>
      </c>
      <c r="S1807" s="13"/>
      <c r="T1807" s="101">
        <f t="shared" ca="1" si="252"/>
        <v>6.9803314739193933E-2</v>
      </c>
      <c r="U1807" s="101">
        <f t="shared" ca="1" si="253"/>
        <v>0.15819467016526081</v>
      </c>
      <c r="V1807" s="101">
        <f t="shared" ca="1" si="254"/>
        <v>-242.369807372867</v>
      </c>
    </row>
    <row r="1808" spans="2:22" x14ac:dyDescent="0.3">
      <c r="B1808" s="13">
        <v>2023</v>
      </c>
      <c r="C1808" s="13">
        <v>3</v>
      </c>
      <c r="D1808" s="13">
        <v>14</v>
      </c>
      <c r="E1808" s="83" t="s">
        <v>172</v>
      </c>
      <c r="F1808" s="13">
        <v>6</v>
      </c>
      <c r="G1808" s="13">
        <v>17</v>
      </c>
      <c r="H1808" s="13" t="s">
        <v>71</v>
      </c>
      <c r="I1808" s="13" t="s">
        <v>54</v>
      </c>
      <c r="J1808" s="13"/>
      <c r="K1808" s="13" t="s">
        <v>27</v>
      </c>
      <c r="L1808" s="12">
        <f t="shared" ca="1" si="247"/>
        <v>1.3210706126525202</v>
      </c>
      <c r="M1808" s="101">
        <f t="shared" ca="1" si="248"/>
        <v>0.11507846106816105</v>
      </c>
      <c r="N1808" s="101">
        <f t="shared" ref="N1808:N1871" ca="1" si="255">IF(H1808="On-Peak",IF(I1808="Winter",((L1808*$D$48)/60)+N1807,((L1808*$D$47)/60)+N1807),N1807)</f>
        <v>96.840266295206462</v>
      </c>
      <c r="O1808" s="101">
        <f t="shared" ca="1" si="249"/>
        <v>0.37234375217611282</v>
      </c>
      <c r="Q1808" s="12">
        <f t="shared" ca="1" si="250"/>
        <v>5.6000000000000005</v>
      </c>
      <c r="R1808" s="101">
        <f t="shared" ca="1" si="251"/>
        <v>0.36221137263896419</v>
      </c>
      <c r="S1808" s="13"/>
      <c r="T1808" s="101">
        <f t="shared" ca="1" si="252"/>
        <v>0</v>
      </c>
      <c r="U1808" s="101">
        <f t="shared" ca="1" si="253"/>
        <v>0.26080135678115174</v>
      </c>
      <c r="V1808" s="101">
        <f t="shared" ca="1" si="254"/>
        <v>-242.83342876136379</v>
      </c>
    </row>
    <row r="1809" spans="2:22" x14ac:dyDescent="0.3">
      <c r="B1809" s="13">
        <v>2023</v>
      </c>
      <c r="C1809" s="13">
        <v>3</v>
      </c>
      <c r="D1809" s="13">
        <v>14</v>
      </c>
      <c r="E1809" s="83" t="s">
        <v>172</v>
      </c>
      <c r="F1809" s="13">
        <v>6</v>
      </c>
      <c r="G1809" s="13">
        <v>18</v>
      </c>
      <c r="H1809" s="13" t="s">
        <v>71</v>
      </c>
      <c r="I1809" s="13" t="s">
        <v>54</v>
      </c>
      <c r="J1809" s="13"/>
      <c r="K1809" s="13" t="s">
        <v>27</v>
      </c>
      <c r="L1809" s="12">
        <f t="shared" ca="1" si="247"/>
        <v>1.0721487742970892</v>
      </c>
      <c r="M1809" s="101">
        <f t="shared" ca="1" si="248"/>
        <v>9.3394879729019442E-2</v>
      </c>
      <c r="N1809" s="101">
        <f t="shared" ca="1" si="255"/>
        <v>97.051926332398949</v>
      </c>
      <c r="O1809" s="101">
        <f t="shared" ca="1" si="249"/>
        <v>0.30218513203563457</v>
      </c>
      <c r="Q1809" s="12">
        <f t="shared" ca="1" si="250"/>
        <v>5.6000000000000005</v>
      </c>
      <c r="R1809" s="101">
        <f t="shared" ca="1" si="251"/>
        <v>0.3832826062557515</v>
      </c>
      <c r="S1809" s="13"/>
      <c r="T1809" s="101">
        <f t="shared" ca="1" si="252"/>
        <v>0</v>
      </c>
      <c r="U1809" s="101">
        <f t="shared" ca="1" si="253"/>
        <v>0.21166003719248369</v>
      </c>
      <c r="V1809" s="101">
        <f t="shared" ca="1" si="254"/>
        <v>-243.38833393668281</v>
      </c>
    </row>
    <row r="1810" spans="2:22" x14ac:dyDescent="0.3">
      <c r="B1810" s="13">
        <v>2023</v>
      </c>
      <c r="C1810" s="13">
        <v>3</v>
      </c>
      <c r="D1810" s="13">
        <v>14</v>
      </c>
      <c r="E1810" s="83" t="s">
        <v>172</v>
      </c>
      <c r="F1810" s="13">
        <v>6</v>
      </c>
      <c r="G1810" s="13">
        <v>19</v>
      </c>
      <c r="H1810" s="13" t="s">
        <v>71</v>
      </c>
      <c r="I1810" s="13" t="s">
        <v>54</v>
      </c>
      <c r="J1810" s="13"/>
      <c r="K1810" s="13" t="s">
        <v>27</v>
      </c>
      <c r="L1810" s="12">
        <f t="shared" ca="1" si="247"/>
        <v>1.3864595471058774</v>
      </c>
      <c r="M1810" s="101">
        <f t="shared" ca="1" si="248"/>
        <v>0.12077449114839299</v>
      </c>
      <c r="N1810" s="101">
        <f t="shared" ca="1" si="255"/>
        <v>97.325636554656768</v>
      </c>
      <c r="O1810" s="101">
        <f t="shared" ca="1" si="249"/>
        <v>0.3907736233517915</v>
      </c>
      <c r="Q1810" s="12">
        <f t="shared" ca="1" si="250"/>
        <v>0</v>
      </c>
      <c r="R1810" s="101">
        <f t="shared" ca="1" si="251"/>
        <v>0</v>
      </c>
      <c r="S1810" s="13"/>
      <c r="T1810" s="101">
        <f t="shared" ca="1" si="252"/>
        <v>0.12077449114839299</v>
      </c>
      <c r="U1810" s="101">
        <f t="shared" ca="1" si="253"/>
        <v>0.27371022225781866</v>
      </c>
      <c r="V1810" s="101">
        <f t="shared" ca="1" si="254"/>
        <v>-242.99384922327661</v>
      </c>
    </row>
    <row r="1811" spans="2:22" x14ac:dyDescent="0.3">
      <c r="B1811" s="13">
        <v>2023</v>
      </c>
      <c r="C1811" s="13">
        <v>3</v>
      </c>
      <c r="D1811" s="13">
        <v>14</v>
      </c>
      <c r="E1811" s="83" t="s">
        <v>172</v>
      </c>
      <c r="F1811" s="13">
        <v>6</v>
      </c>
      <c r="G1811" s="13">
        <v>20</v>
      </c>
      <c r="H1811" s="13" t="s">
        <v>69</v>
      </c>
      <c r="I1811" s="13" t="s">
        <v>54</v>
      </c>
      <c r="J1811" s="13"/>
      <c r="K1811" s="13" t="s">
        <v>27</v>
      </c>
      <c r="L1811" s="12">
        <f t="shared" ca="1" si="247"/>
        <v>1.4090635526191599</v>
      </c>
      <c r="M1811" s="101">
        <f t="shared" ca="1" si="248"/>
        <v>7.4215377316451156E-2</v>
      </c>
      <c r="N1811" s="101">
        <f t="shared" ca="1" si="255"/>
        <v>97.325636554656768</v>
      </c>
      <c r="O1811" s="101">
        <f t="shared" ca="1" si="249"/>
        <v>0.15203795732760736</v>
      </c>
      <c r="Q1811" s="12">
        <f t="shared" ca="1" si="250"/>
        <v>0</v>
      </c>
      <c r="R1811" s="101">
        <f t="shared" ca="1" si="251"/>
        <v>0</v>
      </c>
      <c r="S1811" s="13"/>
      <c r="T1811" s="101">
        <f t="shared" ca="1" si="252"/>
        <v>7.4215377316451156E-2</v>
      </c>
      <c r="U1811" s="101">
        <f t="shared" si="253"/>
        <v>0</v>
      </c>
      <c r="V1811" s="101">
        <f t="shared" ca="1" si="254"/>
        <v>-242.91963384596016</v>
      </c>
    </row>
    <row r="1812" spans="2:22" x14ac:dyDescent="0.3">
      <c r="B1812" s="13">
        <v>2023</v>
      </c>
      <c r="C1812" s="13">
        <v>3</v>
      </c>
      <c r="D1812" s="13">
        <v>14</v>
      </c>
      <c r="E1812" s="83" t="s">
        <v>172</v>
      </c>
      <c r="F1812" s="13">
        <v>6</v>
      </c>
      <c r="G1812" s="13">
        <v>21</v>
      </c>
      <c r="H1812" s="13" t="s">
        <v>69</v>
      </c>
      <c r="I1812" s="13" t="s">
        <v>54</v>
      </c>
      <c r="J1812" s="13"/>
      <c r="K1812" s="13" t="s">
        <v>27</v>
      </c>
      <c r="L1812" s="12">
        <f t="shared" ca="1" si="247"/>
        <v>1.4116744134294157</v>
      </c>
      <c r="M1812" s="101">
        <f t="shared" ca="1" si="248"/>
        <v>7.4352891355327327E-2</v>
      </c>
      <c r="N1812" s="101">
        <f t="shared" ca="1" si="255"/>
        <v>97.325636554656768</v>
      </c>
      <c r="O1812" s="101">
        <f t="shared" ca="1" si="249"/>
        <v>0.15231966920903395</v>
      </c>
      <c r="Q1812" s="12">
        <f t="shared" ca="1" si="250"/>
        <v>0</v>
      </c>
      <c r="R1812" s="101">
        <f t="shared" ca="1" si="251"/>
        <v>0</v>
      </c>
      <c r="S1812" s="13"/>
      <c r="T1812" s="101">
        <f t="shared" ca="1" si="252"/>
        <v>7.4352891355327327E-2</v>
      </c>
      <c r="U1812" s="101">
        <f t="shared" si="253"/>
        <v>0</v>
      </c>
      <c r="V1812" s="101">
        <f t="shared" ca="1" si="254"/>
        <v>-242.84528095460485</v>
      </c>
    </row>
    <row r="1813" spans="2:22" x14ac:dyDescent="0.3">
      <c r="B1813" s="13">
        <v>2023</v>
      </c>
      <c r="C1813" s="13">
        <v>3</v>
      </c>
      <c r="D1813" s="13">
        <v>14</v>
      </c>
      <c r="E1813" s="83" t="s">
        <v>172</v>
      </c>
      <c r="F1813" s="13">
        <v>6</v>
      </c>
      <c r="G1813" s="13">
        <v>22</v>
      </c>
      <c r="H1813" s="13" t="s">
        <v>69</v>
      </c>
      <c r="I1813" s="13" t="s">
        <v>54</v>
      </c>
      <c r="J1813" s="13"/>
      <c r="K1813" s="13" t="s">
        <v>27</v>
      </c>
      <c r="L1813" s="12">
        <f t="shared" ca="1" si="247"/>
        <v>1.4707110535733854</v>
      </c>
      <c r="M1813" s="101">
        <f t="shared" ca="1" si="248"/>
        <v>7.7462351191710216E-2</v>
      </c>
      <c r="N1813" s="101">
        <f t="shared" ca="1" si="255"/>
        <v>97.325636554656768</v>
      </c>
      <c r="O1813" s="101">
        <f t="shared" ca="1" si="249"/>
        <v>0.15868972268056827</v>
      </c>
      <c r="Q1813" s="12">
        <f t="shared" ca="1" si="250"/>
        <v>0</v>
      </c>
      <c r="R1813" s="101">
        <f t="shared" ca="1" si="251"/>
        <v>0</v>
      </c>
      <c r="S1813" s="13"/>
      <c r="T1813" s="101">
        <f t="shared" ca="1" si="252"/>
        <v>7.7462351191710216E-2</v>
      </c>
      <c r="U1813" s="101">
        <f t="shared" si="253"/>
        <v>0</v>
      </c>
      <c r="V1813" s="101">
        <f t="shared" ca="1" si="254"/>
        <v>-242.76781860341313</v>
      </c>
    </row>
    <row r="1814" spans="2:22" x14ac:dyDescent="0.3">
      <c r="B1814" s="13">
        <v>2023</v>
      </c>
      <c r="C1814" s="13">
        <v>3</v>
      </c>
      <c r="D1814" s="13">
        <v>14</v>
      </c>
      <c r="E1814" s="83" t="s">
        <v>172</v>
      </c>
      <c r="F1814" s="13">
        <v>6</v>
      </c>
      <c r="G1814" s="13">
        <v>23</v>
      </c>
      <c r="H1814" s="13" t="s">
        <v>69</v>
      </c>
      <c r="I1814" s="13" t="s">
        <v>54</v>
      </c>
      <c r="J1814" s="13"/>
      <c r="K1814" s="13" t="s">
        <v>27</v>
      </c>
      <c r="L1814" s="12">
        <f t="shared" ca="1" si="247"/>
        <v>1.59167470338066</v>
      </c>
      <c r="M1814" s="101">
        <f t="shared" ca="1" si="248"/>
        <v>8.3833506627059365E-2</v>
      </c>
      <c r="N1814" s="101">
        <f t="shared" ca="1" si="255"/>
        <v>97.325636554656768</v>
      </c>
      <c r="O1814" s="101">
        <f t="shared" ca="1" si="249"/>
        <v>0.17174170049477319</v>
      </c>
      <c r="Q1814" s="12">
        <f t="shared" ca="1" si="250"/>
        <v>0</v>
      </c>
      <c r="R1814" s="101">
        <f t="shared" ca="1" si="251"/>
        <v>0</v>
      </c>
      <c r="S1814" s="13"/>
      <c r="T1814" s="101">
        <f t="shared" ca="1" si="252"/>
        <v>8.3833506627059365E-2</v>
      </c>
      <c r="U1814" s="101">
        <f t="shared" si="253"/>
        <v>0</v>
      </c>
      <c r="V1814" s="101">
        <f t="shared" ca="1" si="254"/>
        <v>-242.68398509678607</v>
      </c>
    </row>
    <row r="1815" spans="2:22" x14ac:dyDescent="0.3">
      <c r="B1815" s="13">
        <v>2023</v>
      </c>
      <c r="C1815" s="13">
        <v>3</v>
      </c>
      <c r="D1815" s="13">
        <v>15</v>
      </c>
      <c r="E1815" s="83" t="s">
        <v>173</v>
      </c>
      <c r="F1815" s="13">
        <v>7</v>
      </c>
      <c r="G1815" s="13">
        <v>0</v>
      </c>
      <c r="H1815" s="13" t="s">
        <v>69</v>
      </c>
      <c r="I1815" s="13" t="s">
        <v>54</v>
      </c>
      <c r="J1815" s="13"/>
      <c r="K1815" s="13" t="s">
        <v>27</v>
      </c>
      <c r="L1815" s="12">
        <f t="shared" ca="1" si="247"/>
        <v>1.5687035681816297</v>
      </c>
      <c r="M1815" s="101">
        <f t="shared" ca="1" si="248"/>
        <v>8.2623616936126437E-2</v>
      </c>
      <c r="N1815" s="101">
        <f t="shared" ca="1" si="255"/>
        <v>97.325636554656768</v>
      </c>
      <c r="O1815" s="101">
        <f t="shared" ca="1" si="249"/>
        <v>0.16926311500679783</v>
      </c>
      <c r="Q1815" s="12">
        <f t="shared" ca="1" si="250"/>
        <v>0</v>
      </c>
      <c r="R1815" s="101">
        <f t="shared" ca="1" si="251"/>
        <v>0</v>
      </c>
      <c r="S1815" s="13"/>
      <c r="T1815" s="101">
        <f t="shared" ca="1" si="252"/>
        <v>8.2623616936126437E-2</v>
      </c>
      <c r="U1815" s="101">
        <f t="shared" si="253"/>
        <v>0</v>
      </c>
      <c r="V1815" s="101">
        <f t="shared" ca="1" si="254"/>
        <v>-242.60136147984994</v>
      </c>
    </row>
    <row r="1816" spans="2:22" x14ac:dyDescent="0.3">
      <c r="B1816" s="13">
        <v>2023</v>
      </c>
      <c r="C1816" s="13">
        <v>3</v>
      </c>
      <c r="D1816" s="13">
        <v>15</v>
      </c>
      <c r="E1816" s="83" t="s">
        <v>173</v>
      </c>
      <c r="F1816" s="13">
        <v>7</v>
      </c>
      <c r="G1816" s="13">
        <v>1</v>
      </c>
      <c r="H1816" s="13" t="s">
        <v>69</v>
      </c>
      <c r="I1816" s="13" t="s">
        <v>54</v>
      </c>
      <c r="J1816" s="13"/>
      <c r="K1816" s="13" t="s">
        <v>27</v>
      </c>
      <c r="L1816" s="12">
        <f t="shared" ca="1" si="247"/>
        <v>0.76307904273767568</v>
      </c>
      <c r="M1816" s="101">
        <f t="shared" ca="1" si="248"/>
        <v>4.0191373180993382E-2</v>
      </c>
      <c r="N1816" s="101">
        <f t="shared" ca="1" si="255"/>
        <v>97.325636554656768</v>
      </c>
      <c r="O1816" s="101">
        <f t="shared" ca="1" si="249"/>
        <v>8.2336228711395204E-2</v>
      </c>
      <c r="Q1816" s="12">
        <f t="shared" ca="1" si="250"/>
        <v>0</v>
      </c>
      <c r="R1816" s="101">
        <f t="shared" ca="1" si="251"/>
        <v>0</v>
      </c>
      <c r="S1816" s="13"/>
      <c r="T1816" s="101">
        <f t="shared" ca="1" si="252"/>
        <v>4.0191373180993382E-2</v>
      </c>
      <c r="U1816" s="101">
        <f t="shared" si="253"/>
        <v>0</v>
      </c>
      <c r="V1816" s="101">
        <f t="shared" ca="1" si="254"/>
        <v>-242.56117010666895</v>
      </c>
    </row>
    <row r="1817" spans="2:22" x14ac:dyDescent="0.3">
      <c r="B1817" s="13">
        <v>2023</v>
      </c>
      <c r="C1817" s="13">
        <v>3</v>
      </c>
      <c r="D1817" s="13">
        <v>15</v>
      </c>
      <c r="E1817" s="83" t="s">
        <v>173</v>
      </c>
      <c r="F1817" s="13">
        <v>7</v>
      </c>
      <c r="G1817" s="13">
        <v>2</v>
      </c>
      <c r="H1817" s="13" t="s">
        <v>69</v>
      </c>
      <c r="I1817" s="13" t="s">
        <v>54</v>
      </c>
      <c r="J1817" s="13"/>
      <c r="K1817" s="13" t="s">
        <v>27</v>
      </c>
      <c r="L1817" s="12">
        <f t="shared" ca="1" si="247"/>
        <v>0.74086373340784084</v>
      </c>
      <c r="M1817" s="101">
        <f t="shared" ca="1" si="248"/>
        <v>3.902129283859098E-2</v>
      </c>
      <c r="N1817" s="101">
        <f t="shared" ca="1" si="255"/>
        <v>97.325636554656768</v>
      </c>
      <c r="O1817" s="101">
        <f t="shared" ca="1" si="249"/>
        <v>7.9939196834706031E-2</v>
      </c>
      <c r="Q1817" s="12">
        <f t="shared" ca="1" si="250"/>
        <v>0</v>
      </c>
      <c r="R1817" s="101">
        <f t="shared" ca="1" si="251"/>
        <v>0</v>
      </c>
      <c r="S1817" s="13"/>
      <c r="T1817" s="101">
        <f t="shared" ca="1" si="252"/>
        <v>3.902129283859098E-2</v>
      </c>
      <c r="U1817" s="101">
        <f t="shared" si="253"/>
        <v>0</v>
      </c>
      <c r="V1817" s="101">
        <f t="shared" ca="1" si="254"/>
        <v>-242.52214881383037</v>
      </c>
    </row>
    <row r="1818" spans="2:22" x14ac:dyDescent="0.3">
      <c r="B1818" s="13">
        <v>2023</v>
      </c>
      <c r="C1818" s="13">
        <v>3</v>
      </c>
      <c r="D1818" s="13">
        <v>15</v>
      </c>
      <c r="E1818" s="83" t="s">
        <v>173</v>
      </c>
      <c r="F1818" s="13">
        <v>7</v>
      </c>
      <c r="G1818" s="13">
        <v>3</v>
      </c>
      <c r="H1818" s="13" t="s">
        <v>69</v>
      </c>
      <c r="I1818" s="13" t="s">
        <v>54</v>
      </c>
      <c r="J1818" s="13"/>
      <c r="K1818" s="13" t="s">
        <v>27</v>
      </c>
      <c r="L1818" s="12">
        <f t="shared" ca="1" si="247"/>
        <v>0.70236684569290186</v>
      </c>
      <c r="M1818" s="101">
        <f t="shared" ca="1" si="248"/>
        <v>3.6993661762645146E-2</v>
      </c>
      <c r="N1818" s="101">
        <f t="shared" ca="1" si="255"/>
        <v>97.325636554656768</v>
      </c>
      <c r="O1818" s="101">
        <f t="shared" ca="1" si="249"/>
        <v>7.5785382650264105E-2</v>
      </c>
      <c r="Q1818" s="12">
        <f t="shared" ca="1" si="250"/>
        <v>0</v>
      </c>
      <c r="R1818" s="101">
        <f t="shared" ca="1" si="251"/>
        <v>0</v>
      </c>
      <c r="S1818" s="13"/>
      <c r="T1818" s="101">
        <f t="shared" ca="1" si="252"/>
        <v>3.6993661762645146E-2</v>
      </c>
      <c r="U1818" s="101">
        <f t="shared" si="253"/>
        <v>0</v>
      </c>
      <c r="V1818" s="101">
        <f t="shared" ca="1" si="254"/>
        <v>-242.48515515206773</v>
      </c>
    </row>
    <row r="1819" spans="2:22" x14ac:dyDescent="0.3">
      <c r="B1819" s="13">
        <v>2023</v>
      </c>
      <c r="C1819" s="13">
        <v>3</v>
      </c>
      <c r="D1819" s="13">
        <v>15</v>
      </c>
      <c r="E1819" s="83" t="s">
        <v>173</v>
      </c>
      <c r="F1819" s="13">
        <v>7</v>
      </c>
      <c r="G1819" s="13">
        <v>4</v>
      </c>
      <c r="H1819" s="13" t="s">
        <v>69</v>
      </c>
      <c r="I1819" s="13" t="s">
        <v>54</v>
      </c>
      <c r="J1819" s="13"/>
      <c r="K1819" s="13" t="s">
        <v>27</v>
      </c>
      <c r="L1819" s="12">
        <f t="shared" ca="1" si="247"/>
        <v>0.77718941695652777</v>
      </c>
      <c r="M1819" s="101">
        <f t="shared" ca="1" si="248"/>
        <v>4.093456659110032E-2</v>
      </c>
      <c r="N1819" s="101">
        <f t="shared" ca="1" si="255"/>
        <v>97.325636554656768</v>
      </c>
      <c r="O1819" s="101">
        <f t="shared" ca="1" si="249"/>
        <v>8.385873808960935E-2</v>
      </c>
      <c r="Q1819" s="12">
        <f t="shared" ca="1" si="250"/>
        <v>0</v>
      </c>
      <c r="R1819" s="101">
        <f t="shared" ca="1" si="251"/>
        <v>0</v>
      </c>
      <c r="S1819" s="13"/>
      <c r="T1819" s="101">
        <f t="shared" ca="1" si="252"/>
        <v>4.093456659110032E-2</v>
      </c>
      <c r="U1819" s="101">
        <f t="shared" si="253"/>
        <v>0</v>
      </c>
      <c r="V1819" s="101">
        <f t="shared" ca="1" si="254"/>
        <v>-242.44422058547664</v>
      </c>
    </row>
    <row r="1820" spans="2:22" x14ac:dyDescent="0.3">
      <c r="B1820" s="13">
        <v>2023</v>
      </c>
      <c r="C1820" s="13">
        <v>3</v>
      </c>
      <c r="D1820" s="13">
        <v>15</v>
      </c>
      <c r="E1820" s="83" t="s">
        <v>173</v>
      </c>
      <c r="F1820" s="13">
        <v>7</v>
      </c>
      <c r="G1820" s="13">
        <v>5</v>
      </c>
      <c r="H1820" s="13" t="s">
        <v>69</v>
      </c>
      <c r="I1820" s="13" t="s">
        <v>54</v>
      </c>
      <c r="J1820" s="13"/>
      <c r="K1820" s="13" t="s">
        <v>27</v>
      </c>
      <c r="L1820" s="12">
        <f t="shared" ca="1" si="247"/>
        <v>0.62557406880362421</v>
      </c>
      <c r="M1820" s="101">
        <f t="shared" ca="1" si="248"/>
        <v>3.2948986203886886E-2</v>
      </c>
      <c r="N1820" s="101">
        <f t="shared" ca="1" si="255"/>
        <v>97.325636554656768</v>
      </c>
      <c r="O1820" s="101">
        <f t="shared" ca="1" si="249"/>
        <v>6.7499442023911047E-2</v>
      </c>
      <c r="Q1820" s="12">
        <f t="shared" ca="1" si="250"/>
        <v>0</v>
      </c>
      <c r="R1820" s="101">
        <f t="shared" ca="1" si="251"/>
        <v>0</v>
      </c>
      <c r="S1820" s="13"/>
      <c r="T1820" s="101">
        <f t="shared" ca="1" si="252"/>
        <v>3.2948986203886886E-2</v>
      </c>
      <c r="U1820" s="101">
        <f t="shared" si="253"/>
        <v>0</v>
      </c>
      <c r="V1820" s="101">
        <f t="shared" ca="1" si="254"/>
        <v>-242.41127159927277</v>
      </c>
    </row>
    <row r="1821" spans="2:22" x14ac:dyDescent="0.3">
      <c r="B1821" s="13">
        <v>2023</v>
      </c>
      <c r="C1821" s="13">
        <v>3</v>
      </c>
      <c r="D1821" s="13">
        <v>15</v>
      </c>
      <c r="E1821" s="83" t="s">
        <v>173</v>
      </c>
      <c r="F1821" s="13">
        <v>7</v>
      </c>
      <c r="G1821" s="13">
        <v>6</v>
      </c>
      <c r="H1821" s="13" t="s">
        <v>69</v>
      </c>
      <c r="I1821" s="13" t="s">
        <v>54</v>
      </c>
      <c r="J1821" s="13"/>
      <c r="K1821" s="13" t="s">
        <v>27</v>
      </c>
      <c r="L1821" s="12">
        <f t="shared" ca="1" si="247"/>
        <v>0.73348861534425036</v>
      </c>
      <c r="M1821" s="101">
        <f t="shared" ca="1" si="248"/>
        <v>3.8632845370181669E-2</v>
      </c>
      <c r="N1821" s="101">
        <f t="shared" ca="1" si="255"/>
        <v>97.325636554656768</v>
      </c>
      <c r="O1821" s="101">
        <f t="shared" ca="1" si="249"/>
        <v>7.9143421595644609E-2</v>
      </c>
      <c r="Q1821" s="12">
        <f t="shared" ca="1" si="250"/>
        <v>5.6000000000000005</v>
      </c>
      <c r="R1821" s="101">
        <f t="shared" ca="1" si="251"/>
        <v>0.41195018871110922</v>
      </c>
      <c r="S1821" s="13"/>
      <c r="T1821" s="101">
        <f t="shared" ca="1" si="252"/>
        <v>0</v>
      </c>
      <c r="U1821" s="101">
        <f t="shared" si="253"/>
        <v>0</v>
      </c>
      <c r="V1821" s="101">
        <f t="shared" ca="1" si="254"/>
        <v>-243.23517197669497</v>
      </c>
    </row>
    <row r="1822" spans="2:22" x14ac:dyDescent="0.3">
      <c r="B1822" s="13">
        <v>2023</v>
      </c>
      <c r="C1822" s="13">
        <v>3</v>
      </c>
      <c r="D1822" s="13">
        <v>15</v>
      </c>
      <c r="E1822" s="83" t="s">
        <v>173</v>
      </c>
      <c r="F1822" s="13">
        <v>7</v>
      </c>
      <c r="G1822" s="13">
        <v>7</v>
      </c>
      <c r="H1822" s="13" t="s">
        <v>69</v>
      </c>
      <c r="I1822" s="13" t="s">
        <v>54</v>
      </c>
      <c r="J1822" s="13"/>
      <c r="K1822" s="13" t="s">
        <v>27</v>
      </c>
      <c r="L1822" s="12">
        <f t="shared" ca="1" si="247"/>
        <v>0.81420292460375121</v>
      </c>
      <c r="M1822" s="101">
        <f t="shared" ca="1" si="248"/>
        <v>4.2884068038879578E-2</v>
      </c>
      <c r="N1822" s="101">
        <f t="shared" ca="1" si="255"/>
        <v>97.325636554656768</v>
      </c>
      <c r="O1822" s="101">
        <f t="shared" ca="1" si="249"/>
        <v>8.7852495564744754E-2</v>
      </c>
      <c r="Q1822" s="12">
        <f t="shared" ca="1" si="250"/>
        <v>5.6000000000000005</v>
      </c>
      <c r="R1822" s="101">
        <f t="shared" ca="1" si="251"/>
        <v>0.40511772243229255</v>
      </c>
      <c r="S1822" s="13"/>
      <c r="T1822" s="101">
        <f t="shared" ca="1" si="252"/>
        <v>0</v>
      </c>
      <c r="U1822" s="101">
        <f t="shared" si="253"/>
        <v>0</v>
      </c>
      <c r="V1822" s="101">
        <f t="shared" ca="1" si="254"/>
        <v>-244.04540742155956</v>
      </c>
    </row>
    <row r="1823" spans="2:22" x14ac:dyDescent="0.3">
      <c r="B1823" s="13">
        <v>2023</v>
      </c>
      <c r="C1823" s="13">
        <v>3</v>
      </c>
      <c r="D1823" s="13">
        <v>15</v>
      </c>
      <c r="E1823" s="83" t="s">
        <v>173</v>
      </c>
      <c r="F1823" s="13">
        <v>7</v>
      </c>
      <c r="G1823" s="13">
        <v>8</v>
      </c>
      <c r="H1823" s="13" t="s">
        <v>69</v>
      </c>
      <c r="I1823" s="13" t="s">
        <v>54</v>
      </c>
      <c r="J1823" s="13"/>
      <c r="K1823" s="13" t="s">
        <v>27</v>
      </c>
      <c r="L1823" s="12">
        <f t="shared" ca="1" si="247"/>
        <v>1.1323276683809074</v>
      </c>
      <c r="M1823" s="101">
        <f t="shared" ca="1" si="248"/>
        <v>5.9639698293622395E-2</v>
      </c>
      <c r="N1823" s="101">
        <f t="shared" ca="1" si="255"/>
        <v>97.325636554656768</v>
      </c>
      <c r="O1823" s="101">
        <f t="shared" ca="1" si="249"/>
        <v>0.12217815541829991</v>
      </c>
      <c r="Q1823" s="12">
        <f t="shared" ca="1" si="250"/>
        <v>3.4084774534833819</v>
      </c>
      <c r="R1823" s="101">
        <f t="shared" ca="1" si="251"/>
        <v>0.1926760793089245</v>
      </c>
      <c r="S1823" s="13"/>
      <c r="T1823" s="101">
        <f t="shared" ca="1" si="252"/>
        <v>0</v>
      </c>
      <c r="U1823" s="101">
        <f t="shared" si="253"/>
        <v>0</v>
      </c>
      <c r="V1823" s="101">
        <f t="shared" ca="1" si="254"/>
        <v>-244.43075958017744</v>
      </c>
    </row>
    <row r="1824" spans="2:22" x14ac:dyDescent="0.3">
      <c r="B1824" s="13">
        <v>2023</v>
      </c>
      <c r="C1824" s="13">
        <v>3</v>
      </c>
      <c r="D1824" s="13">
        <v>15</v>
      </c>
      <c r="E1824" s="83" t="s">
        <v>173</v>
      </c>
      <c r="F1824" s="13">
        <v>7</v>
      </c>
      <c r="G1824" s="13">
        <v>9</v>
      </c>
      <c r="H1824" s="13" t="s">
        <v>69</v>
      </c>
      <c r="I1824" s="13" t="s">
        <v>54</v>
      </c>
      <c r="J1824" s="13"/>
      <c r="K1824" s="13" t="s">
        <v>27</v>
      </c>
      <c r="L1824" s="12">
        <f t="shared" ca="1" si="247"/>
        <v>1.0790727832143525</v>
      </c>
      <c r="M1824" s="101">
        <f t="shared" ca="1" si="248"/>
        <v>5.6834763491899948E-2</v>
      </c>
      <c r="N1824" s="101">
        <f t="shared" ca="1" si="255"/>
        <v>97.325636554656768</v>
      </c>
      <c r="O1824" s="101">
        <f t="shared" ca="1" si="249"/>
        <v>0.11643195330882863</v>
      </c>
      <c r="Q1824" s="12">
        <f t="shared" ca="1" si="250"/>
        <v>3.5395370186353916</v>
      </c>
      <c r="R1824" s="101">
        <f t="shared" ca="1" si="251"/>
        <v>0.20827829752839097</v>
      </c>
      <c r="S1824" s="13"/>
      <c r="T1824" s="101">
        <f t="shared" ca="1" si="252"/>
        <v>0</v>
      </c>
      <c r="U1824" s="101">
        <f t="shared" si="253"/>
        <v>0</v>
      </c>
      <c r="V1824" s="101">
        <f t="shared" ca="1" si="254"/>
        <v>-244.8473161752342</v>
      </c>
    </row>
    <row r="1825" spans="2:22" x14ac:dyDescent="0.3">
      <c r="B1825" s="13">
        <v>2023</v>
      </c>
      <c r="C1825" s="13">
        <v>3</v>
      </c>
      <c r="D1825" s="13">
        <v>15</v>
      </c>
      <c r="E1825" s="83" t="s">
        <v>173</v>
      </c>
      <c r="F1825" s="13">
        <v>7</v>
      </c>
      <c r="G1825" s="13">
        <v>10</v>
      </c>
      <c r="H1825" s="13" t="s">
        <v>70</v>
      </c>
      <c r="I1825" s="13" t="s">
        <v>54</v>
      </c>
      <c r="J1825" s="13"/>
      <c r="K1825" s="13" t="s">
        <v>27</v>
      </c>
      <c r="L1825" s="12">
        <f t="shared" ca="1" si="247"/>
        <v>0.92136098787717491</v>
      </c>
      <c r="M1825" s="101">
        <f t="shared" ca="1" si="248"/>
        <v>2.9170288876191358E-2</v>
      </c>
      <c r="N1825" s="101">
        <f t="shared" ca="1" si="255"/>
        <v>97.325636554656768</v>
      </c>
      <c r="O1825" s="101">
        <f t="shared" ca="1" si="249"/>
        <v>2.9170288876191358E-2</v>
      </c>
      <c r="Q1825" s="12">
        <f t="shared" ca="1" si="250"/>
        <v>5.6000000000000005</v>
      </c>
      <c r="R1825" s="101">
        <f t="shared" ca="1" si="251"/>
        <v>0.39604679237619722</v>
      </c>
      <c r="S1825" s="13"/>
      <c r="T1825" s="101">
        <f t="shared" ca="1" si="252"/>
        <v>0</v>
      </c>
      <c r="U1825" s="101">
        <f t="shared" si="253"/>
        <v>0</v>
      </c>
      <c r="V1825" s="101">
        <f t="shared" ca="1" si="254"/>
        <v>-245.63940975998662</v>
      </c>
    </row>
    <row r="1826" spans="2:22" x14ac:dyDescent="0.3">
      <c r="B1826" s="13">
        <v>2023</v>
      </c>
      <c r="C1826" s="13">
        <v>3</v>
      </c>
      <c r="D1826" s="13">
        <v>15</v>
      </c>
      <c r="E1826" s="83" t="s">
        <v>173</v>
      </c>
      <c r="F1826" s="13">
        <v>7</v>
      </c>
      <c r="G1826" s="13">
        <v>11</v>
      </c>
      <c r="H1826" s="13" t="s">
        <v>70</v>
      </c>
      <c r="I1826" s="13" t="s">
        <v>54</v>
      </c>
      <c r="J1826" s="13"/>
      <c r="K1826" s="13" t="s">
        <v>27</v>
      </c>
      <c r="L1826" s="12">
        <f t="shared" ca="1" si="247"/>
        <v>1.1119898439295792</v>
      </c>
      <c r="M1826" s="101">
        <f t="shared" ca="1" si="248"/>
        <v>3.520559845881048E-2</v>
      </c>
      <c r="N1826" s="101">
        <f t="shared" ca="1" si="255"/>
        <v>97.325636554656768</v>
      </c>
      <c r="O1826" s="101">
        <f t="shared" ca="1" si="249"/>
        <v>3.520559845881048E-2</v>
      </c>
      <c r="Q1826" s="12">
        <f t="shared" ca="1" si="250"/>
        <v>0</v>
      </c>
      <c r="R1826" s="101">
        <f t="shared" ca="1" si="251"/>
        <v>0</v>
      </c>
      <c r="S1826" s="13"/>
      <c r="T1826" s="101">
        <f t="shared" ca="1" si="252"/>
        <v>3.520559845881048E-2</v>
      </c>
      <c r="U1826" s="101">
        <f t="shared" si="253"/>
        <v>0</v>
      </c>
      <c r="V1826" s="101">
        <f t="shared" ca="1" si="254"/>
        <v>-245.6042041615278</v>
      </c>
    </row>
    <row r="1827" spans="2:22" x14ac:dyDescent="0.3">
      <c r="B1827" s="13">
        <v>2023</v>
      </c>
      <c r="C1827" s="13">
        <v>3</v>
      </c>
      <c r="D1827" s="13">
        <v>15</v>
      </c>
      <c r="E1827" s="83" t="s">
        <v>173</v>
      </c>
      <c r="F1827" s="13">
        <v>7</v>
      </c>
      <c r="G1827" s="13">
        <v>12</v>
      </c>
      <c r="H1827" s="13" t="s">
        <v>70</v>
      </c>
      <c r="I1827" s="13" t="s">
        <v>54</v>
      </c>
      <c r="J1827" s="13"/>
      <c r="K1827" s="13" t="s">
        <v>27</v>
      </c>
      <c r="L1827" s="12">
        <f t="shared" ca="1" si="247"/>
        <v>0.96990925935544858</v>
      </c>
      <c r="M1827" s="101">
        <f t="shared" ca="1" si="248"/>
        <v>3.0707327151193502E-2</v>
      </c>
      <c r="N1827" s="101">
        <f t="shared" ca="1" si="255"/>
        <v>97.325636554656768</v>
      </c>
      <c r="O1827" s="101">
        <f t="shared" ca="1" si="249"/>
        <v>3.0707327151193502E-2</v>
      </c>
      <c r="Q1827" s="12">
        <f t="shared" ca="1" si="250"/>
        <v>5.6000000000000005</v>
      </c>
      <c r="R1827" s="101">
        <f t="shared" ca="1" si="251"/>
        <v>0.39193718119556131</v>
      </c>
      <c r="S1827" s="13"/>
      <c r="T1827" s="101">
        <f t="shared" ca="1" si="252"/>
        <v>0</v>
      </c>
      <c r="U1827" s="101">
        <f t="shared" si="253"/>
        <v>0</v>
      </c>
      <c r="V1827" s="101">
        <f t="shared" ca="1" si="254"/>
        <v>-246.38807852391895</v>
      </c>
    </row>
    <row r="1828" spans="2:22" x14ac:dyDescent="0.3">
      <c r="B1828" s="13">
        <v>2023</v>
      </c>
      <c r="C1828" s="13">
        <v>3</v>
      </c>
      <c r="D1828" s="13">
        <v>15</v>
      </c>
      <c r="E1828" s="83" t="s">
        <v>173</v>
      </c>
      <c r="F1828" s="13">
        <v>7</v>
      </c>
      <c r="G1828" s="13">
        <v>13</v>
      </c>
      <c r="H1828" s="13" t="s">
        <v>70</v>
      </c>
      <c r="I1828" s="13" t="s">
        <v>54</v>
      </c>
      <c r="J1828" s="13"/>
      <c r="K1828" s="13" t="s">
        <v>27</v>
      </c>
      <c r="L1828" s="12">
        <f t="shared" ca="1" si="247"/>
        <v>0.95923655977713373</v>
      </c>
      <c r="M1828" s="101">
        <f t="shared" ca="1" si="248"/>
        <v>3.0369429482544053E-2</v>
      </c>
      <c r="N1828" s="101">
        <f t="shared" ca="1" si="255"/>
        <v>97.325636554656768</v>
      </c>
      <c r="O1828" s="101">
        <f t="shared" ca="1" si="249"/>
        <v>3.0369429482544053E-2</v>
      </c>
      <c r="Q1828" s="12">
        <f t="shared" ca="1" si="250"/>
        <v>5.6000000000000005</v>
      </c>
      <c r="R1828" s="101">
        <f t="shared" ca="1" si="251"/>
        <v>0.39284062521486568</v>
      </c>
      <c r="S1828" s="13"/>
      <c r="T1828" s="101">
        <f t="shared" ca="1" si="252"/>
        <v>0</v>
      </c>
      <c r="U1828" s="101">
        <f t="shared" si="253"/>
        <v>0</v>
      </c>
      <c r="V1828" s="101">
        <f t="shared" ca="1" si="254"/>
        <v>-247.17375977434867</v>
      </c>
    </row>
    <row r="1829" spans="2:22" x14ac:dyDescent="0.3">
      <c r="B1829" s="13">
        <v>2023</v>
      </c>
      <c r="C1829" s="13">
        <v>3</v>
      </c>
      <c r="D1829" s="13">
        <v>15</v>
      </c>
      <c r="E1829" s="83" t="s">
        <v>173</v>
      </c>
      <c r="F1829" s="13">
        <v>7</v>
      </c>
      <c r="G1829" s="13">
        <v>14</v>
      </c>
      <c r="H1829" s="13" t="s">
        <v>70</v>
      </c>
      <c r="I1829" s="13" t="s">
        <v>54</v>
      </c>
      <c r="J1829" s="13"/>
      <c r="K1829" s="13" t="s">
        <v>27</v>
      </c>
      <c r="L1829" s="12">
        <f t="shared" ca="1" si="247"/>
        <v>0.97203215802426246</v>
      </c>
      <c r="M1829" s="101">
        <f t="shared" ca="1" si="248"/>
        <v>3.0774538123048149E-2</v>
      </c>
      <c r="N1829" s="101">
        <f t="shared" ca="1" si="255"/>
        <v>97.325636554656768</v>
      </c>
      <c r="O1829" s="101">
        <f t="shared" ca="1" si="249"/>
        <v>3.0774538123048149E-2</v>
      </c>
      <c r="Q1829" s="12">
        <f t="shared" ca="1" si="250"/>
        <v>5.6000000000000005</v>
      </c>
      <c r="R1829" s="101">
        <f t="shared" ca="1" si="251"/>
        <v>0.39175747782324621</v>
      </c>
      <c r="S1829" s="13"/>
      <c r="T1829" s="101">
        <f t="shared" ca="1" si="252"/>
        <v>0</v>
      </c>
      <c r="U1829" s="101">
        <f t="shared" si="253"/>
        <v>0</v>
      </c>
      <c r="V1829" s="101">
        <f t="shared" ca="1" si="254"/>
        <v>-247.95727472999513</v>
      </c>
    </row>
    <row r="1830" spans="2:22" x14ac:dyDescent="0.3">
      <c r="B1830" s="13">
        <v>2023</v>
      </c>
      <c r="C1830" s="13">
        <v>3</v>
      </c>
      <c r="D1830" s="13">
        <v>15</v>
      </c>
      <c r="E1830" s="83" t="s">
        <v>173</v>
      </c>
      <c r="F1830" s="13">
        <v>7</v>
      </c>
      <c r="G1830" s="13">
        <v>15</v>
      </c>
      <c r="H1830" s="13" t="s">
        <v>70</v>
      </c>
      <c r="I1830" s="13" t="s">
        <v>54</v>
      </c>
      <c r="J1830" s="13"/>
      <c r="K1830" s="13" t="s">
        <v>27</v>
      </c>
      <c r="L1830" s="12">
        <f t="shared" ca="1" si="247"/>
        <v>0.96997362745233973</v>
      </c>
      <c r="M1830" s="101">
        <f t="shared" ca="1" si="248"/>
        <v>3.0709365045141077E-2</v>
      </c>
      <c r="N1830" s="101">
        <f t="shared" ca="1" si="255"/>
        <v>97.325636554656768</v>
      </c>
      <c r="O1830" s="101">
        <f t="shared" ca="1" si="249"/>
        <v>3.0709365045141077E-2</v>
      </c>
      <c r="Q1830" s="12">
        <f t="shared" ca="1" si="250"/>
        <v>5.6000000000000005</v>
      </c>
      <c r="R1830" s="101">
        <f t="shared" ca="1" si="251"/>
        <v>0.39193173243615953</v>
      </c>
      <c r="S1830" s="13"/>
      <c r="T1830" s="101">
        <f t="shared" ca="1" si="252"/>
        <v>0</v>
      </c>
      <c r="U1830" s="101">
        <f t="shared" si="253"/>
        <v>0</v>
      </c>
      <c r="V1830" s="101">
        <f t="shared" ca="1" si="254"/>
        <v>-248.74113819486743</v>
      </c>
    </row>
    <row r="1831" spans="2:22" x14ac:dyDescent="0.3">
      <c r="B1831" s="13">
        <v>2023</v>
      </c>
      <c r="C1831" s="13">
        <v>3</v>
      </c>
      <c r="D1831" s="13">
        <v>15</v>
      </c>
      <c r="E1831" s="83" t="s">
        <v>173</v>
      </c>
      <c r="F1831" s="13">
        <v>7</v>
      </c>
      <c r="G1831" s="13">
        <v>16</v>
      </c>
      <c r="H1831" s="13" t="s">
        <v>71</v>
      </c>
      <c r="I1831" s="13" t="s">
        <v>54</v>
      </c>
      <c r="J1831" s="13"/>
      <c r="K1831" s="13" t="s">
        <v>27</v>
      </c>
      <c r="L1831" s="12">
        <f t="shared" ca="1" si="247"/>
        <v>0.75508831226590423</v>
      </c>
      <c r="M1831" s="101">
        <f t="shared" ca="1" si="248"/>
        <v>6.5775742881482926E-2</v>
      </c>
      <c r="N1831" s="101">
        <f t="shared" ca="1" si="255"/>
        <v>97.474703572303255</v>
      </c>
      <c r="O1831" s="101">
        <f t="shared" ca="1" si="249"/>
        <v>0.21282164081214511</v>
      </c>
      <c r="Q1831" s="12">
        <f t="shared" ca="1" si="250"/>
        <v>5.6000000000000005</v>
      </c>
      <c r="R1831" s="101">
        <f t="shared" ca="1" si="251"/>
        <v>0.41012177436669123</v>
      </c>
      <c r="S1831" s="13"/>
      <c r="T1831" s="101">
        <f t="shared" ca="1" si="252"/>
        <v>0</v>
      </c>
      <c r="U1831" s="101">
        <f t="shared" ca="1" si="253"/>
        <v>0.14906701764649394</v>
      </c>
      <c r="V1831" s="101">
        <f t="shared" ca="1" si="254"/>
        <v>-249.41231472595433</v>
      </c>
    </row>
    <row r="1832" spans="2:22" x14ac:dyDescent="0.3">
      <c r="B1832" s="13">
        <v>2023</v>
      </c>
      <c r="C1832" s="13">
        <v>3</v>
      </c>
      <c r="D1832" s="13">
        <v>15</v>
      </c>
      <c r="E1832" s="83" t="s">
        <v>173</v>
      </c>
      <c r="F1832" s="13">
        <v>7</v>
      </c>
      <c r="G1832" s="13">
        <v>17</v>
      </c>
      <c r="H1832" s="13" t="s">
        <v>71</v>
      </c>
      <c r="I1832" s="13" t="s">
        <v>54</v>
      </c>
      <c r="J1832" s="13"/>
      <c r="K1832" s="13" t="s">
        <v>27</v>
      </c>
      <c r="L1832" s="12">
        <f t="shared" ca="1" si="247"/>
        <v>1.3212722203456566</v>
      </c>
      <c r="M1832" s="101">
        <f t="shared" ca="1" si="248"/>
        <v>0.11509602311431015</v>
      </c>
      <c r="N1832" s="101">
        <f t="shared" ca="1" si="255"/>
        <v>97.735544729803166</v>
      </c>
      <c r="O1832" s="101">
        <f t="shared" ca="1" si="249"/>
        <v>0.37240057530442328</v>
      </c>
      <c r="Q1832" s="12">
        <f t="shared" ca="1" si="250"/>
        <v>5.6000000000000005</v>
      </c>
      <c r="R1832" s="101">
        <f t="shared" ca="1" si="251"/>
        <v>0.36219430654774021</v>
      </c>
      <c r="S1832" s="13"/>
      <c r="T1832" s="101">
        <f t="shared" ca="1" si="252"/>
        <v>0</v>
      </c>
      <c r="U1832" s="101">
        <f t="shared" ca="1" si="253"/>
        <v>0.26084115749990505</v>
      </c>
      <c r="V1832" s="101">
        <f t="shared" ca="1" si="254"/>
        <v>-249.87586218154991</v>
      </c>
    </row>
    <row r="1833" spans="2:22" x14ac:dyDescent="0.3">
      <c r="B1833" s="13">
        <v>2023</v>
      </c>
      <c r="C1833" s="13">
        <v>3</v>
      </c>
      <c r="D1833" s="13">
        <v>15</v>
      </c>
      <c r="E1833" s="83" t="s">
        <v>173</v>
      </c>
      <c r="F1833" s="13">
        <v>7</v>
      </c>
      <c r="G1833" s="13">
        <v>18</v>
      </c>
      <c r="H1833" s="13" t="s">
        <v>71</v>
      </c>
      <c r="I1833" s="13" t="s">
        <v>54</v>
      </c>
      <c r="J1833" s="13"/>
      <c r="K1833" s="13" t="s">
        <v>27</v>
      </c>
      <c r="L1833" s="12">
        <f t="shared" ca="1" si="247"/>
        <v>1.5080197546569141</v>
      </c>
      <c r="M1833" s="101">
        <f t="shared" ca="1" si="248"/>
        <v>0.13136360082816378</v>
      </c>
      <c r="N1833" s="101">
        <f t="shared" ca="1" si="255"/>
        <v>98.033252963035025</v>
      </c>
      <c r="O1833" s="101">
        <f t="shared" ca="1" si="249"/>
        <v>0.42503536785005119</v>
      </c>
      <c r="Q1833" s="12">
        <f t="shared" ca="1" si="250"/>
        <v>4.0477957704137006</v>
      </c>
      <c r="R1833" s="101">
        <f t="shared" ca="1" si="251"/>
        <v>0.21499203973381201</v>
      </c>
      <c r="S1833" s="13"/>
      <c r="T1833" s="101">
        <f t="shared" ca="1" si="252"/>
        <v>0</v>
      </c>
      <c r="U1833" s="101">
        <f t="shared" ca="1" si="253"/>
        <v>0.29770823323185247</v>
      </c>
      <c r="V1833" s="101">
        <f t="shared" ca="1" si="254"/>
        <v>-250.00813802778566</v>
      </c>
    </row>
    <row r="1834" spans="2:22" x14ac:dyDescent="0.3">
      <c r="B1834" s="13">
        <v>2023</v>
      </c>
      <c r="C1834" s="13">
        <v>3</v>
      </c>
      <c r="D1834" s="13">
        <v>15</v>
      </c>
      <c r="E1834" s="83" t="s">
        <v>173</v>
      </c>
      <c r="F1834" s="13">
        <v>7</v>
      </c>
      <c r="G1834" s="13">
        <v>19</v>
      </c>
      <c r="H1834" s="13" t="s">
        <v>71</v>
      </c>
      <c r="I1834" s="13" t="s">
        <v>54</v>
      </c>
      <c r="J1834" s="13"/>
      <c r="K1834" s="13" t="s">
        <v>27</v>
      </c>
      <c r="L1834" s="12">
        <f t="shared" ca="1" si="247"/>
        <v>1.3733824270600872</v>
      </c>
      <c r="M1834" s="101">
        <f t="shared" ca="1" si="248"/>
        <v>0.1196353432212042</v>
      </c>
      <c r="N1834" s="101">
        <f t="shared" ca="1" si="255"/>
        <v>98.304381543843803</v>
      </c>
      <c r="O1834" s="101">
        <f t="shared" ca="1" si="249"/>
        <v>0.38708783706688554</v>
      </c>
      <c r="Q1834" s="12">
        <f t="shared" ca="1" si="250"/>
        <v>0</v>
      </c>
      <c r="R1834" s="101">
        <f t="shared" ca="1" si="251"/>
        <v>0</v>
      </c>
      <c r="S1834" s="13"/>
      <c r="T1834" s="101">
        <f t="shared" ca="1" si="252"/>
        <v>0.1196353432212042</v>
      </c>
      <c r="U1834" s="101">
        <f t="shared" ca="1" si="253"/>
        <v>0.27112858080877889</v>
      </c>
      <c r="V1834" s="101">
        <f t="shared" ca="1" si="254"/>
        <v>-249.61737410375568</v>
      </c>
    </row>
    <row r="1835" spans="2:22" x14ac:dyDescent="0.3">
      <c r="B1835" s="13">
        <v>2023</v>
      </c>
      <c r="C1835" s="13">
        <v>3</v>
      </c>
      <c r="D1835" s="13">
        <v>15</v>
      </c>
      <c r="E1835" s="83" t="s">
        <v>173</v>
      </c>
      <c r="F1835" s="13">
        <v>7</v>
      </c>
      <c r="G1835" s="13">
        <v>20</v>
      </c>
      <c r="H1835" s="13" t="s">
        <v>69</v>
      </c>
      <c r="I1835" s="13" t="s">
        <v>54</v>
      </c>
      <c r="J1835" s="13"/>
      <c r="K1835" s="13" t="s">
        <v>27</v>
      </c>
      <c r="L1835" s="12">
        <f t="shared" ca="1" si="247"/>
        <v>1.0562960263626928</v>
      </c>
      <c r="M1835" s="101">
        <f t="shared" ca="1" si="248"/>
        <v>5.5635111708523033E-2</v>
      </c>
      <c r="N1835" s="101">
        <f t="shared" ca="1" si="255"/>
        <v>98.304381543843803</v>
      </c>
      <c r="O1835" s="101">
        <f t="shared" ca="1" si="249"/>
        <v>0.11397434124453455</v>
      </c>
      <c r="Q1835" s="12">
        <f t="shared" ca="1" si="250"/>
        <v>0</v>
      </c>
      <c r="R1835" s="101">
        <f t="shared" ca="1" si="251"/>
        <v>0</v>
      </c>
      <c r="S1835" s="13"/>
      <c r="T1835" s="101">
        <f t="shared" ca="1" si="252"/>
        <v>5.5635111708523033E-2</v>
      </c>
      <c r="U1835" s="101">
        <f t="shared" si="253"/>
        <v>0</v>
      </c>
      <c r="V1835" s="101">
        <f t="shared" ca="1" si="254"/>
        <v>-249.56173899204717</v>
      </c>
    </row>
    <row r="1836" spans="2:22" x14ac:dyDescent="0.3">
      <c r="B1836" s="13">
        <v>2023</v>
      </c>
      <c r="C1836" s="13">
        <v>3</v>
      </c>
      <c r="D1836" s="13">
        <v>15</v>
      </c>
      <c r="E1836" s="83" t="s">
        <v>173</v>
      </c>
      <c r="F1836" s="13">
        <v>7</v>
      </c>
      <c r="G1836" s="13">
        <v>21</v>
      </c>
      <c r="H1836" s="13" t="s">
        <v>69</v>
      </c>
      <c r="I1836" s="13" t="s">
        <v>54</v>
      </c>
      <c r="J1836" s="13"/>
      <c r="K1836" s="13" t="s">
        <v>27</v>
      </c>
      <c r="L1836" s="12">
        <f t="shared" ca="1" si="247"/>
        <v>1.1664748452481566</v>
      </c>
      <c r="M1836" s="101">
        <f t="shared" ca="1" si="248"/>
        <v>6.1438230099220406E-2</v>
      </c>
      <c r="N1836" s="101">
        <f t="shared" ca="1" si="255"/>
        <v>98.304381543843803</v>
      </c>
      <c r="O1836" s="101">
        <f t="shared" ca="1" si="249"/>
        <v>0.12586263580227608</v>
      </c>
      <c r="Q1836" s="12">
        <f t="shared" ca="1" si="250"/>
        <v>0</v>
      </c>
      <c r="R1836" s="101">
        <f t="shared" ca="1" si="251"/>
        <v>0</v>
      </c>
      <c r="S1836" s="13"/>
      <c r="T1836" s="101">
        <f t="shared" ca="1" si="252"/>
        <v>6.1438230099220406E-2</v>
      </c>
      <c r="U1836" s="101">
        <f t="shared" si="253"/>
        <v>0</v>
      </c>
      <c r="V1836" s="101">
        <f t="shared" ca="1" si="254"/>
        <v>-249.50030076194795</v>
      </c>
    </row>
    <row r="1837" spans="2:22" x14ac:dyDescent="0.3">
      <c r="B1837" s="13">
        <v>2023</v>
      </c>
      <c r="C1837" s="13">
        <v>3</v>
      </c>
      <c r="D1837" s="13">
        <v>15</v>
      </c>
      <c r="E1837" s="83" t="s">
        <v>173</v>
      </c>
      <c r="F1837" s="13">
        <v>7</v>
      </c>
      <c r="G1837" s="13">
        <v>22</v>
      </c>
      <c r="H1837" s="13" t="s">
        <v>69</v>
      </c>
      <c r="I1837" s="13" t="s">
        <v>54</v>
      </c>
      <c r="J1837" s="13"/>
      <c r="K1837" s="13" t="s">
        <v>27</v>
      </c>
      <c r="L1837" s="12">
        <f t="shared" ca="1" si="247"/>
        <v>1.3926772746498401</v>
      </c>
      <c r="M1837" s="101">
        <f t="shared" ca="1" si="248"/>
        <v>7.3352312055807084E-2</v>
      </c>
      <c r="N1837" s="101">
        <f t="shared" ca="1" si="255"/>
        <v>98.304381543843803</v>
      </c>
      <c r="O1837" s="101">
        <f t="shared" ca="1" si="249"/>
        <v>0.15026987793471774</v>
      </c>
      <c r="Q1837" s="12">
        <f t="shared" ca="1" si="250"/>
        <v>0</v>
      </c>
      <c r="R1837" s="101">
        <f t="shared" ca="1" si="251"/>
        <v>0</v>
      </c>
      <c r="S1837" s="13"/>
      <c r="T1837" s="101">
        <f t="shared" ca="1" si="252"/>
        <v>7.3352312055807084E-2</v>
      </c>
      <c r="U1837" s="101">
        <f t="shared" si="253"/>
        <v>0</v>
      </c>
      <c r="V1837" s="101">
        <f t="shared" ca="1" si="254"/>
        <v>-249.42694844989214</v>
      </c>
    </row>
    <row r="1838" spans="2:22" x14ac:dyDescent="0.3">
      <c r="B1838" s="13">
        <v>2023</v>
      </c>
      <c r="C1838" s="13">
        <v>3</v>
      </c>
      <c r="D1838" s="13">
        <v>15</v>
      </c>
      <c r="E1838" s="83" t="s">
        <v>173</v>
      </c>
      <c r="F1838" s="13">
        <v>7</v>
      </c>
      <c r="G1838" s="13">
        <v>23</v>
      </c>
      <c r="H1838" s="13" t="s">
        <v>69</v>
      </c>
      <c r="I1838" s="13" t="s">
        <v>54</v>
      </c>
      <c r="J1838" s="13"/>
      <c r="K1838" s="13" t="s">
        <v>27</v>
      </c>
      <c r="L1838" s="12">
        <f t="shared" ca="1" si="247"/>
        <v>1.1443659936715505</v>
      </c>
      <c r="M1838" s="101">
        <f t="shared" ca="1" si="248"/>
        <v>6.0273756886680567E-2</v>
      </c>
      <c r="N1838" s="101">
        <f t="shared" ca="1" si="255"/>
        <v>98.304381543843803</v>
      </c>
      <c r="O1838" s="101">
        <f t="shared" ca="1" si="249"/>
        <v>0.12347709071716029</v>
      </c>
      <c r="Q1838" s="12">
        <f t="shared" ca="1" si="250"/>
        <v>0</v>
      </c>
      <c r="R1838" s="101">
        <f t="shared" ca="1" si="251"/>
        <v>0</v>
      </c>
      <c r="S1838" s="13"/>
      <c r="T1838" s="101">
        <f t="shared" ca="1" si="252"/>
        <v>6.0273756886680567E-2</v>
      </c>
      <c r="U1838" s="101">
        <f t="shared" si="253"/>
        <v>0</v>
      </c>
      <c r="V1838" s="101">
        <f t="shared" ca="1" si="254"/>
        <v>-249.36667469300545</v>
      </c>
    </row>
    <row r="1839" spans="2:22" x14ac:dyDescent="0.3">
      <c r="B1839" s="13">
        <v>2023</v>
      </c>
      <c r="C1839" s="13">
        <v>3</v>
      </c>
      <c r="D1839" s="13">
        <v>16</v>
      </c>
      <c r="E1839" s="83" t="s">
        <v>174</v>
      </c>
      <c r="F1839" s="13">
        <v>1</v>
      </c>
      <c r="G1839" s="13">
        <v>0</v>
      </c>
      <c r="H1839" s="13" t="s">
        <v>69</v>
      </c>
      <c r="I1839" s="13" t="s">
        <v>54</v>
      </c>
      <c r="J1839" s="13"/>
      <c r="K1839" s="13" t="s">
        <v>27</v>
      </c>
      <c r="L1839" s="12">
        <f t="shared" ca="1" si="247"/>
        <v>1.0687896531784409</v>
      </c>
      <c r="M1839" s="101">
        <f t="shared" ca="1" si="248"/>
        <v>5.6293151032908481E-2</v>
      </c>
      <c r="N1839" s="101">
        <f t="shared" ca="1" si="255"/>
        <v>98.304381543843803</v>
      </c>
      <c r="O1839" s="101">
        <f t="shared" ca="1" si="249"/>
        <v>0.11532240357795377</v>
      </c>
      <c r="Q1839" s="12">
        <f t="shared" ca="1" si="250"/>
        <v>0</v>
      </c>
      <c r="R1839" s="101">
        <f t="shared" ca="1" si="251"/>
        <v>0</v>
      </c>
      <c r="S1839" s="13"/>
      <c r="T1839" s="101">
        <f t="shared" ca="1" si="252"/>
        <v>5.6293151032908481E-2</v>
      </c>
      <c r="U1839" s="101">
        <f t="shared" si="253"/>
        <v>0</v>
      </c>
      <c r="V1839" s="101">
        <f t="shared" ca="1" si="254"/>
        <v>-249.31038154197253</v>
      </c>
    </row>
    <row r="1840" spans="2:22" x14ac:dyDescent="0.3">
      <c r="B1840" s="13">
        <v>2023</v>
      </c>
      <c r="C1840" s="13">
        <v>3</v>
      </c>
      <c r="D1840" s="13">
        <v>16</v>
      </c>
      <c r="E1840" s="83" t="s">
        <v>174</v>
      </c>
      <c r="F1840" s="13">
        <v>1</v>
      </c>
      <c r="G1840" s="13">
        <v>1</v>
      </c>
      <c r="H1840" s="13" t="s">
        <v>69</v>
      </c>
      <c r="I1840" s="13" t="s">
        <v>54</v>
      </c>
      <c r="J1840" s="13"/>
      <c r="K1840" s="13" t="s">
        <v>27</v>
      </c>
      <c r="L1840" s="12">
        <f t="shared" ca="1" si="247"/>
        <v>0.67810264914163232</v>
      </c>
      <c r="M1840" s="101">
        <f t="shared" ca="1" si="248"/>
        <v>3.5715666530289777E-2</v>
      </c>
      <c r="N1840" s="101">
        <f t="shared" ca="1" si="255"/>
        <v>98.304381543843803</v>
      </c>
      <c r="O1840" s="101">
        <f t="shared" ca="1" si="249"/>
        <v>7.3167275842382126E-2</v>
      </c>
      <c r="Q1840" s="12">
        <f t="shared" ca="1" si="250"/>
        <v>0</v>
      </c>
      <c r="R1840" s="101">
        <f t="shared" ca="1" si="251"/>
        <v>0</v>
      </c>
      <c r="S1840" s="13"/>
      <c r="T1840" s="101">
        <f t="shared" ca="1" si="252"/>
        <v>3.5715666530289777E-2</v>
      </c>
      <c r="U1840" s="101">
        <f t="shared" si="253"/>
        <v>0</v>
      </c>
      <c r="V1840" s="101">
        <f t="shared" ca="1" si="254"/>
        <v>-249.27466587544225</v>
      </c>
    </row>
    <row r="1841" spans="2:22" x14ac:dyDescent="0.3">
      <c r="B1841" s="13">
        <v>2023</v>
      </c>
      <c r="C1841" s="13">
        <v>3</v>
      </c>
      <c r="D1841" s="13">
        <v>16</v>
      </c>
      <c r="E1841" s="83" t="s">
        <v>174</v>
      </c>
      <c r="F1841" s="13">
        <v>1</v>
      </c>
      <c r="G1841" s="13">
        <v>2</v>
      </c>
      <c r="H1841" s="13" t="s">
        <v>69</v>
      </c>
      <c r="I1841" s="13" t="s">
        <v>54</v>
      </c>
      <c r="J1841" s="13"/>
      <c r="K1841" s="13" t="s">
        <v>27</v>
      </c>
      <c r="L1841" s="12">
        <f t="shared" ca="1" si="247"/>
        <v>0.85355318757655529</v>
      </c>
      <c r="M1841" s="101">
        <f t="shared" ca="1" si="248"/>
        <v>4.4956646389657171E-2</v>
      </c>
      <c r="N1841" s="101">
        <f t="shared" ca="1" si="255"/>
        <v>98.304381543843803</v>
      </c>
      <c r="O1841" s="101">
        <f t="shared" ca="1" si="249"/>
        <v>9.2098388939510306E-2</v>
      </c>
      <c r="Q1841" s="12">
        <f t="shared" ca="1" si="250"/>
        <v>0</v>
      </c>
      <c r="R1841" s="101">
        <f t="shared" ca="1" si="251"/>
        <v>0</v>
      </c>
      <c r="S1841" s="13"/>
      <c r="T1841" s="101">
        <f t="shared" ca="1" si="252"/>
        <v>4.4956646389657171E-2</v>
      </c>
      <c r="U1841" s="101">
        <f t="shared" si="253"/>
        <v>0</v>
      </c>
      <c r="V1841" s="101">
        <f t="shared" ca="1" si="254"/>
        <v>-249.22970922905259</v>
      </c>
    </row>
    <row r="1842" spans="2:22" x14ac:dyDescent="0.3">
      <c r="B1842" s="13">
        <v>2023</v>
      </c>
      <c r="C1842" s="13">
        <v>3</v>
      </c>
      <c r="D1842" s="13">
        <v>16</v>
      </c>
      <c r="E1842" s="83" t="s">
        <v>174</v>
      </c>
      <c r="F1842" s="13">
        <v>1</v>
      </c>
      <c r="G1842" s="13">
        <v>3</v>
      </c>
      <c r="H1842" s="13" t="s">
        <v>69</v>
      </c>
      <c r="I1842" s="13" t="s">
        <v>54</v>
      </c>
      <c r="J1842" s="13"/>
      <c r="K1842" s="13" t="s">
        <v>27</v>
      </c>
      <c r="L1842" s="12">
        <f t="shared" ca="1" si="247"/>
        <v>0.70563396417243307</v>
      </c>
      <c r="M1842" s="101">
        <f t="shared" ca="1" si="248"/>
        <v>3.7165740892962054E-2</v>
      </c>
      <c r="N1842" s="101">
        <f t="shared" ca="1" si="255"/>
        <v>98.304381543843803</v>
      </c>
      <c r="O1842" s="101">
        <f t="shared" ca="1" si="249"/>
        <v>7.6137904734205522E-2</v>
      </c>
      <c r="Q1842" s="12">
        <f t="shared" ca="1" si="250"/>
        <v>0</v>
      </c>
      <c r="R1842" s="101">
        <f t="shared" ca="1" si="251"/>
        <v>0</v>
      </c>
      <c r="S1842" s="13"/>
      <c r="T1842" s="101">
        <f t="shared" ca="1" si="252"/>
        <v>3.7165740892962054E-2</v>
      </c>
      <c r="U1842" s="101">
        <f t="shared" si="253"/>
        <v>0</v>
      </c>
      <c r="V1842" s="101">
        <f t="shared" ca="1" si="254"/>
        <v>-249.19254348815963</v>
      </c>
    </row>
    <row r="1843" spans="2:22" x14ac:dyDescent="0.3">
      <c r="B1843" s="13">
        <v>2023</v>
      </c>
      <c r="C1843" s="13">
        <v>3</v>
      </c>
      <c r="D1843" s="13">
        <v>16</v>
      </c>
      <c r="E1843" s="83" t="s">
        <v>174</v>
      </c>
      <c r="F1843" s="13">
        <v>1</v>
      </c>
      <c r="G1843" s="13">
        <v>4</v>
      </c>
      <c r="H1843" s="13" t="s">
        <v>69</v>
      </c>
      <c r="I1843" s="13" t="s">
        <v>54</v>
      </c>
      <c r="J1843" s="13"/>
      <c r="K1843" s="13" t="s">
        <v>27</v>
      </c>
      <c r="L1843" s="12">
        <f t="shared" ca="1" si="247"/>
        <v>0.72365479964767854</v>
      </c>
      <c r="M1843" s="101">
        <f t="shared" ca="1" si="248"/>
        <v>3.8114898297443231E-2</v>
      </c>
      <c r="N1843" s="101">
        <f t="shared" ca="1" si="255"/>
        <v>98.304381543843803</v>
      </c>
      <c r="O1843" s="101">
        <f t="shared" ca="1" si="249"/>
        <v>7.8082352881984507E-2</v>
      </c>
      <c r="Q1843" s="12">
        <f t="shared" ca="1" si="250"/>
        <v>0</v>
      </c>
      <c r="R1843" s="101">
        <f t="shared" ca="1" si="251"/>
        <v>0</v>
      </c>
      <c r="S1843" s="13"/>
      <c r="T1843" s="101">
        <f t="shared" ca="1" si="252"/>
        <v>3.8114898297443231E-2</v>
      </c>
      <c r="U1843" s="101">
        <f t="shared" si="253"/>
        <v>0</v>
      </c>
      <c r="V1843" s="101">
        <f t="shared" ca="1" si="254"/>
        <v>-249.15442858986219</v>
      </c>
    </row>
    <row r="1844" spans="2:22" x14ac:dyDescent="0.3">
      <c r="B1844" s="13">
        <v>2023</v>
      </c>
      <c r="C1844" s="13">
        <v>3</v>
      </c>
      <c r="D1844" s="13">
        <v>16</v>
      </c>
      <c r="E1844" s="83" t="s">
        <v>174</v>
      </c>
      <c r="F1844" s="13">
        <v>1</v>
      </c>
      <c r="G1844" s="13">
        <v>5</v>
      </c>
      <c r="H1844" s="13" t="s">
        <v>69</v>
      </c>
      <c r="I1844" s="13" t="s">
        <v>54</v>
      </c>
      <c r="J1844" s="13"/>
      <c r="K1844" s="13" t="s">
        <v>27</v>
      </c>
      <c r="L1844" s="12">
        <f t="shared" ca="1" si="247"/>
        <v>0.85600842654117437</v>
      </c>
      <c r="M1844" s="101">
        <f t="shared" ca="1" si="248"/>
        <v>4.5085963825923656E-2</v>
      </c>
      <c r="N1844" s="101">
        <f t="shared" ca="1" si="255"/>
        <v>98.304381543843803</v>
      </c>
      <c r="O1844" s="101">
        <f t="shared" ca="1" si="249"/>
        <v>9.2363309223792711E-2</v>
      </c>
      <c r="Q1844" s="12">
        <f t="shared" ca="1" si="250"/>
        <v>0</v>
      </c>
      <c r="R1844" s="101">
        <f t="shared" ca="1" si="251"/>
        <v>0</v>
      </c>
      <c r="S1844" s="13"/>
      <c r="T1844" s="101">
        <f t="shared" ca="1" si="252"/>
        <v>4.5085963825923656E-2</v>
      </c>
      <c r="U1844" s="101">
        <f t="shared" si="253"/>
        <v>0</v>
      </c>
      <c r="V1844" s="101">
        <f t="shared" ca="1" si="254"/>
        <v>-249.10934262603627</v>
      </c>
    </row>
    <row r="1845" spans="2:22" x14ac:dyDescent="0.3">
      <c r="B1845" s="13">
        <v>2023</v>
      </c>
      <c r="C1845" s="13">
        <v>3</v>
      </c>
      <c r="D1845" s="13">
        <v>16</v>
      </c>
      <c r="E1845" s="83" t="s">
        <v>174</v>
      </c>
      <c r="F1845" s="13">
        <v>1</v>
      </c>
      <c r="G1845" s="13">
        <v>6</v>
      </c>
      <c r="H1845" s="13" t="s">
        <v>69</v>
      </c>
      <c r="I1845" s="13" t="s">
        <v>54</v>
      </c>
      <c r="J1845" s="13"/>
      <c r="K1845" s="13" t="s">
        <v>27</v>
      </c>
      <c r="L1845" s="12">
        <f t="shared" ca="1" si="247"/>
        <v>0.69091706013227661</v>
      </c>
      <c r="M1845" s="101">
        <f t="shared" ca="1" si="248"/>
        <v>3.6390601557167009E-2</v>
      </c>
      <c r="N1845" s="101">
        <f t="shared" ca="1" si="255"/>
        <v>98.304381543843803</v>
      </c>
      <c r="O1845" s="101">
        <f t="shared" ca="1" si="249"/>
        <v>7.4549950788272645E-2</v>
      </c>
      <c r="Q1845" s="12">
        <f t="shared" ca="1" si="250"/>
        <v>5.6000000000000005</v>
      </c>
      <c r="R1845" s="101">
        <f t="shared" ca="1" si="251"/>
        <v>0.41555387085980283</v>
      </c>
      <c r="S1845" s="13"/>
      <c r="T1845" s="101">
        <f t="shared" ca="1" si="252"/>
        <v>0</v>
      </c>
      <c r="U1845" s="101">
        <f t="shared" si="253"/>
        <v>0</v>
      </c>
      <c r="V1845" s="101">
        <f t="shared" ca="1" si="254"/>
        <v>-249.94045036775589</v>
      </c>
    </row>
    <row r="1846" spans="2:22" x14ac:dyDescent="0.3">
      <c r="B1846" s="13">
        <v>2023</v>
      </c>
      <c r="C1846" s="13">
        <v>3</v>
      </c>
      <c r="D1846" s="13">
        <v>16</v>
      </c>
      <c r="E1846" s="83" t="s">
        <v>174</v>
      </c>
      <c r="F1846" s="13">
        <v>1</v>
      </c>
      <c r="G1846" s="13">
        <v>7</v>
      </c>
      <c r="H1846" s="13" t="s">
        <v>69</v>
      </c>
      <c r="I1846" s="13" t="s">
        <v>54</v>
      </c>
      <c r="J1846" s="13"/>
      <c r="K1846" s="13" t="s">
        <v>27</v>
      </c>
      <c r="L1846" s="12">
        <f t="shared" ca="1" si="247"/>
        <v>0.66274695506041092</v>
      </c>
      <c r="M1846" s="101">
        <f t="shared" ca="1" si="248"/>
        <v>3.4906882123031842E-2</v>
      </c>
      <c r="N1846" s="101">
        <f t="shared" ca="1" si="255"/>
        <v>98.304381543843803</v>
      </c>
      <c r="O1846" s="101">
        <f t="shared" ca="1" si="249"/>
        <v>7.1510396451018338E-2</v>
      </c>
      <c r="Q1846" s="12">
        <f t="shared" ca="1" si="250"/>
        <v>0</v>
      </c>
      <c r="R1846" s="101">
        <f t="shared" ca="1" si="251"/>
        <v>0</v>
      </c>
      <c r="S1846" s="13"/>
      <c r="T1846" s="101">
        <f t="shared" ca="1" si="252"/>
        <v>3.4906882123031842E-2</v>
      </c>
      <c r="U1846" s="101">
        <f t="shared" si="253"/>
        <v>0</v>
      </c>
      <c r="V1846" s="101">
        <f t="shared" ca="1" si="254"/>
        <v>-249.90554348563285</v>
      </c>
    </row>
    <row r="1847" spans="2:22" x14ac:dyDescent="0.3">
      <c r="B1847" s="13">
        <v>2023</v>
      </c>
      <c r="C1847" s="13">
        <v>3</v>
      </c>
      <c r="D1847" s="13">
        <v>16</v>
      </c>
      <c r="E1847" s="83" t="s">
        <v>174</v>
      </c>
      <c r="F1847" s="13">
        <v>1</v>
      </c>
      <c r="G1847" s="13">
        <v>8</v>
      </c>
      <c r="H1847" s="13" t="s">
        <v>69</v>
      </c>
      <c r="I1847" s="13" t="s">
        <v>54</v>
      </c>
      <c r="J1847" s="13"/>
      <c r="K1847" s="13" t="s">
        <v>27</v>
      </c>
      <c r="L1847" s="12">
        <f t="shared" ca="1" si="247"/>
        <v>1.2560554565776776</v>
      </c>
      <c r="M1847" s="101">
        <f t="shared" ca="1" si="248"/>
        <v>6.6156440897946284E-2</v>
      </c>
      <c r="N1847" s="101">
        <f t="shared" ca="1" si="255"/>
        <v>98.304381543843803</v>
      </c>
      <c r="O1847" s="101">
        <f t="shared" ca="1" si="249"/>
        <v>0.13552838376473142</v>
      </c>
      <c r="Q1847" s="12">
        <f t="shared" ca="1" si="250"/>
        <v>1.1332950782206921</v>
      </c>
      <c r="R1847" s="101">
        <f t="shared" ca="1" si="251"/>
        <v>0</v>
      </c>
      <c r="S1847" s="13"/>
      <c r="T1847" s="101">
        <f t="shared" ca="1" si="252"/>
        <v>6.4657891280624265E-3</v>
      </c>
      <c r="U1847" s="101">
        <f t="shared" si="253"/>
        <v>0</v>
      </c>
      <c r="V1847" s="101">
        <f t="shared" ca="1" si="254"/>
        <v>-249.89907769650478</v>
      </c>
    </row>
    <row r="1848" spans="2:22" x14ac:dyDescent="0.3">
      <c r="B1848" s="13">
        <v>2023</v>
      </c>
      <c r="C1848" s="13">
        <v>3</v>
      </c>
      <c r="D1848" s="13">
        <v>16</v>
      </c>
      <c r="E1848" s="83" t="s">
        <v>174</v>
      </c>
      <c r="F1848" s="13">
        <v>1</v>
      </c>
      <c r="G1848" s="13">
        <v>9</v>
      </c>
      <c r="H1848" s="13" t="s">
        <v>69</v>
      </c>
      <c r="I1848" s="13" t="s">
        <v>54</v>
      </c>
      <c r="J1848" s="13"/>
      <c r="K1848" s="13" t="s">
        <v>27</v>
      </c>
      <c r="L1848" s="12">
        <f t="shared" ca="1" si="247"/>
        <v>0.85795511816759518</v>
      </c>
      <c r="M1848" s="101">
        <f t="shared" ca="1" si="248"/>
        <v>4.5188496073887238E-2</v>
      </c>
      <c r="N1848" s="101">
        <f t="shared" ca="1" si="255"/>
        <v>98.304381543843803</v>
      </c>
      <c r="O1848" s="101">
        <f t="shared" ca="1" si="249"/>
        <v>9.2573357250283511E-2</v>
      </c>
      <c r="Q1848" s="12">
        <f t="shared" ca="1" si="250"/>
        <v>0</v>
      </c>
      <c r="R1848" s="101">
        <f t="shared" ca="1" si="251"/>
        <v>0</v>
      </c>
      <c r="S1848" s="13"/>
      <c r="T1848" s="101">
        <f t="shared" ca="1" si="252"/>
        <v>4.5188496073887238E-2</v>
      </c>
      <c r="U1848" s="101">
        <f t="shared" si="253"/>
        <v>0</v>
      </c>
      <c r="V1848" s="101">
        <f t="shared" ca="1" si="254"/>
        <v>-249.8538892004309</v>
      </c>
    </row>
    <row r="1849" spans="2:22" x14ac:dyDescent="0.3">
      <c r="B1849" s="13">
        <v>2023</v>
      </c>
      <c r="C1849" s="13">
        <v>3</v>
      </c>
      <c r="D1849" s="13">
        <v>16</v>
      </c>
      <c r="E1849" s="83" t="s">
        <v>174</v>
      </c>
      <c r="F1849" s="13">
        <v>1</v>
      </c>
      <c r="G1849" s="13">
        <v>10</v>
      </c>
      <c r="H1849" s="13" t="s">
        <v>70</v>
      </c>
      <c r="I1849" s="13" t="s">
        <v>54</v>
      </c>
      <c r="J1849" s="13"/>
      <c r="K1849" s="13" t="s">
        <v>27</v>
      </c>
      <c r="L1849" s="12">
        <f t="shared" ca="1" si="247"/>
        <v>0.96305583146930607</v>
      </c>
      <c r="M1849" s="101">
        <f t="shared" ca="1" si="248"/>
        <v>3.049034762431823E-2</v>
      </c>
      <c r="N1849" s="101">
        <f t="shared" ca="1" si="255"/>
        <v>98.304381543843803</v>
      </c>
      <c r="O1849" s="101">
        <f t="shared" ca="1" si="249"/>
        <v>3.049034762431823E-2</v>
      </c>
      <c r="Q1849" s="12">
        <f t="shared" ca="1" si="250"/>
        <v>5.6000000000000005</v>
      </c>
      <c r="R1849" s="101">
        <f t="shared" ca="1" si="251"/>
        <v>0.39251732386612331</v>
      </c>
      <c r="S1849" s="13"/>
      <c r="T1849" s="101">
        <f t="shared" ca="1" si="252"/>
        <v>0</v>
      </c>
      <c r="U1849" s="101">
        <f t="shared" si="253"/>
        <v>0</v>
      </c>
      <c r="V1849" s="101">
        <f t="shared" ca="1" si="254"/>
        <v>-250.63892384816313</v>
      </c>
    </row>
    <row r="1850" spans="2:22" x14ac:dyDescent="0.3">
      <c r="B1850" s="13">
        <v>2023</v>
      </c>
      <c r="C1850" s="13">
        <v>3</v>
      </c>
      <c r="D1850" s="13">
        <v>16</v>
      </c>
      <c r="E1850" s="83" t="s">
        <v>174</v>
      </c>
      <c r="F1850" s="13">
        <v>1</v>
      </c>
      <c r="G1850" s="13">
        <v>11</v>
      </c>
      <c r="H1850" s="13" t="s">
        <v>70</v>
      </c>
      <c r="I1850" s="13" t="s">
        <v>54</v>
      </c>
      <c r="J1850" s="13"/>
      <c r="K1850" s="13" t="s">
        <v>27</v>
      </c>
      <c r="L1850" s="12">
        <f t="shared" ca="1" si="247"/>
        <v>0.92063293774516008</v>
      </c>
      <c r="M1850" s="101">
        <f t="shared" ca="1" si="248"/>
        <v>2.914723880901177E-2</v>
      </c>
      <c r="N1850" s="101">
        <f t="shared" ca="1" si="255"/>
        <v>98.304381543843803</v>
      </c>
      <c r="O1850" s="101">
        <f t="shared" ca="1" si="249"/>
        <v>2.914723880901177E-2</v>
      </c>
      <c r="Q1850" s="12">
        <f t="shared" ca="1" si="250"/>
        <v>0</v>
      </c>
      <c r="R1850" s="101">
        <f t="shared" ca="1" si="251"/>
        <v>0</v>
      </c>
      <c r="S1850" s="13"/>
      <c r="T1850" s="101">
        <f t="shared" ca="1" si="252"/>
        <v>2.914723880901177E-2</v>
      </c>
      <c r="U1850" s="101">
        <f t="shared" si="253"/>
        <v>0</v>
      </c>
      <c r="V1850" s="101">
        <f t="shared" ca="1" si="254"/>
        <v>-250.60977660935413</v>
      </c>
    </row>
    <row r="1851" spans="2:22" x14ac:dyDescent="0.3">
      <c r="B1851" s="13">
        <v>2023</v>
      </c>
      <c r="C1851" s="13">
        <v>3</v>
      </c>
      <c r="D1851" s="13">
        <v>16</v>
      </c>
      <c r="E1851" s="83" t="s">
        <v>174</v>
      </c>
      <c r="F1851" s="13">
        <v>1</v>
      </c>
      <c r="G1851" s="13">
        <v>12</v>
      </c>
      <c r="H1851" s="13" t="s">
        <v>70</v>
      </c>
      <c r="I1851" s="13" t="s">
        <v>54</v>
      </c>
      <c r="J1851" s="13"/>
      <c r="K1851" s="13" t="s">
        <v>27</v>
      </c>
      <c r="L1851" s="12">
        <f t="shared" ca="1" si="247"/>
        <v>1.0405336620553336</v>
      </c>
      <c r="M1851" s="101">
        <f t="shared" ca="1" si="248"/>
        <v>3.2943295740671862E-2</v>
      </c>
      <c r="N1851" s="101">
        <f t="shared" ca="1" si="255"/>
        <v>98.304381543843803</v>
      </c>
      <c r="O1851" s="101">
        <f t="shared" ca="1" si="249"/>
        <v>3.2943295740671862E-2</v>
      </c>
      <c r="Q1851" s="12">
        <f t="shared" ca="1" si="250"/>
        <v>5.6000000000000005</v>
      </c>
      <c r="R1851" s="101">
        <f t="shared" ca="1" si="251"/>
        <v>0.38595882550701605</v>
      </c>
      <c r="S1851" s="13"/>
      <c r="T1851" s="101">
        <f t="shared" ca="1" si="252"/>
        <v>0</v>
      </c>
      <c r="U1851" s="101">
        <f t="shared" si="253"/>
        <v>0</v>
      </c>
      <c r="V1851" s="101">
        <f t="shared" ca="1" si="254"/>
        <v>-251.38169426036814</v>
      </c>
    </row>
    <row r="1852" spans="2:22" x14ac:dyDescent="0.3">
      <c r="B1852" s="13">
        <v>2023</v>
      </c>
      <c r="C1852" s="13">
        <v>3</v>
      </c>
      <c r="D1852" s="13">
        <v>16</v>
      </c>
      <c r="E1852" s="83" t="s">
        <v>174</v>
      </c>
      <c r="F1852" s="13">
        <v>1</v>
      </c>
      <c r="G1852" s="13">
        <v>13</v>
      </c>
      <c r="H1852" s="13" t="s">
        <v>70</v>
      </c>
      <c r="I1852" s="13" t="s">
        <v>54</v>
      </c>
      <c r="J1852" s="13"/>
      <c r="K1852" s="13" t="s">
        <v>27</v>
      </c>
      <c r="L1852" s="12">
        <f t="shared" ca="1" si="247"/>
        <v>0.96194405141974493</v>
      </c>
      <c r="M1852" s="101">
        <f t="shared" ca="1" si="248"/>
        <v>3.0455148667949124E-2</v>
      </c>
      <c r="N1852" s="101">
        <f t="shared" ca="1" si="255"/>
        <v>98.304381543843803</v>
      </c>
      <c r="O1852" s="101">
        <f t="shared" ca="1" si="249"/>
        <v>3.0455148667949124E-2</v>
      </c>
      <c r="Q1852" s="12">
        <f t="shared" ca="1" si="250"/>
        <v>5.6000000000000005</v>
      </c>
      <c r="R1852" s="101">
        <f t="shared" ca="1" si="251"/>
        <v>0.39261143604731868</v>
      </c>
      <c r="S1852" s="13"/>
      <c r="T1852" s="101">
        <f t="shared" ca="1" si="252"/>
        <v>0</v>
      </c>
      <c r="U1852" s="101">
        <f t="shared" si="253"/>
        <v>0</v>
      </c>
      <c r="V1852" s="101">
        <f t="shared" ca="1" si="254"/>
        <v>-252.1669171324628</v>
      </c>
    </row>
    <row r="1853" spans="2:22" x14ac:dyDescent="0.3">
      <c r="B1853" s="13">
        <v>2023</v>
      </c>
      <c r="C1853" s="13">
        <v>3</v>
      </c>
      <c r="D1853" s="13">
        <v>16</v>
      </c>
      <c r="E1853" s="83" t="s">
        <v>174</v>
      </c>
      <c r="F1853" s="13">
        <v>1</v>
      </c>
      <c r="G1853" s="13">
        <v>14</v>
      </c>
      <c r="H1853" s="13" t="s">
        <v>70</v>
      </c>
      <c r="I1853" s="13" t="s">
        <v>54</v>
      </c>
      <c r="J1853" s="13"/>
      <c r="K1853" s="13" t="s">
        <v>27</v>
      </c>
      <c r="L1853" s="12">
        <f t="shared" ca="1" si="247"/>
        <v>1.1688085372841508</v>
      </c>
      <c r="M1853" s="101">
        <f t="shared" ca="1" si="248"/>
        <v>3.7004478290416212E-2</v>
      </c>
      <c r="N1853" s="101">
        <f t="shared" ca="1" si="255"/>
        <v>98.304381543843803</v>
      </c>
      <c r="O1853" s="101">
        <f t="shared" ca="1" si="249"/>
        <v>3.7004478290416212E-2</v>
      </c>
      <c r="Q1853" s="12">
        <f t="shared" ca="1" si="250"/>
        <v>5.6000000000000005</v>
      </c>
      <c r="R1853" s="101">
        <f t="shared" ca="1" si="251"/>
        <v>0.37510035731889668</v>
      </c>
      <c r="S1853" s="13"/>
      <c r="T1853" s="101">
        <f t="shared" ca="1" si="252"/>
        <v>0</v>
      </c>
      <c r="U1853" s="101">
        <f t="shared" si="253"/>
        <v>0</v>
      </c>
      <c r="V1853" s="101">
        <f t="shared" ca="1" si="254"/>
        <v>-252.9171178471006</v>
      </c>
    </row>
    <row r="1854" spans="2:22" x14ac:dyDescent="0.3">
      <c r="B1854" s="13">
        <v>2023</v>
      </c>
      <c r="C1854" s="13">
        <v>3</v>
      </c>
      <c r="D1854" s="13">
        <v>16</v>
      </c>
      <c r="E1854" s="83" t="s">
        <v>174</v>
      </c>
      <c r="F1854" s="13">
        <v>1</v>
      </c>
      <c r="G1854" s="13">
        <v>15</v>
      </c>
      <c r="H1854" s="13" t="s">
        <v>70</v>
      </c>
      <c r="I1854" s="13" t="s">
        <v>54</v>
      </c>
      <c r="J1854" s="13"/>
      <c r="K1854" s="13" t="s">
        <v>27</v>
      </c>
      <c r="L1854" s="12">
        <f t="shared" ca="1" si="247"/>
        <v>0.77954055315776993</v>
      </c>
      <c r="M1854" s="101">
        <f t="shared" ca="1" si="248"/>
        <v>2.4680253912974997E-2</v>
      </c>
      <c r="N1854" s="101">
        <f t="shared" ca="1" si="255"/>
        <v>98.304381543843803</v>
      </c>
      <c r="O1854" s="101">
        <f t="shared" ca="1" si="249"/>
        <v>2.4680253912974997E-2</v>
      </c>
      <c r="Q1854" s="12">
        <f t="shared" ca="1" si="250"/>
        <v>5.6000000000000005</v>
      </c>
      <c r="R1854" s="101">
        <f t="shared" ca="1" si="251"/>
        <v>0.40805189217519483</v>
      </c>
      <c r="S1854" s="13"/>
      <c r="T1854" s="101">
        <f t="shared" ca="1" si="252"/>
        <v>0</v>
      </c>
      <c r="U1854" s="101">
        <f t="shared" si="253"/>
        <v>0</v>
      </c>
      <c r="V1854" s="101">
        <f t="shared" ca="1" si="254"/>
        <v>-253.73322163145099</v>
      </c>
    </row>
    <row r="1855" spans="2:22" x14ac:dyDescent="0.3">
      <c r="B1855" s="13">
        <v>2023</v>
      </c>
      <c r="C1855" s="13">
        <v>3</v>
      </c>
      <c r="D1855" s="13">
        <v>16</v>
      </c>
      <c r="E1855" s="83" t="s">
        <v>174</v>
      </c>
      <c r="F1855" s="13">
        <v>1</v>
      </c>
      <c r="G1855" s="13">
        <v>16</v>
      </c>
      <c r="H1855" s="13" t="s">
        <v>71</v>
      </c>
      <c r="I1855" s="13" t="s">
        <v>54</v>
      </c>
      <c r="J1855" s="13"/>
      <c r="K1855" s="13" t="s">
        <v>27</v>
      </c>
      <c r="L1855" s="12">
        <f t="shared" ca="1" si="247"/>
        <v>0.99780373868683792</v>
      </c>
      <c r="M1855" s="101">
        <f t="shared" ca="1" si="248"/>
        <v>8.6918683677010458E-2</v>
      </c>
      <c r="N1855" s="101">
        <f t="shared" ca="1" si="255"/>
        <v>98.501364631922897</v>
      </c>
      <c r="O1855" s="101">
        <f t="shared" ca="1" si="249"/>
        <v>0.28123098374888528</v>
      </c>
      <c r="Q1855" s="12">
        <f t="shared" ca="1" si="250"/>
        <v>0.58913940998990166</v>
      </c>
      <c r="R1855" s="101">
        <f t="shared" ca="1" si="251"/>
        <v>0</v>
      </c>
      <c r="S1855" s="13"/>
      <c r="T1855" s="101">
        <f t="shared" ca="1" si="252"/>
        <v>3.5598749672790121E-2</v>
      </c>
      <c r="U1855" s="101">
        <f t="shared" ca="1" si="253"/>
        <v>0.19698308807909326</v>
      </c>
      <c r="V1855" s="101">
        <f t="shared" ca="1" si="254"/>
        <v>-253.50063979369909</v>
      </c>
    </row>
    <row r="1856" spans="2:22" x14ac:dyDescent="0.3">
      <c r="B1856" s="13">
        <v>2023</v>
      </c>
      <c r="C1856" s="13">
        <v>3</v>
      </c>
      <c r="D1856" s="13">
        <v>16</v>
      </c>
      <c r="E1856" s="83" t="s">
        <v>174</v>
      </c>
      <c r="F1856" s="13">
        <v>1</v>
      </c>
      <c r="G1856" s="13">
        <v>17</v>
      </c>
      <c r="H1856" s="13" t="s">
        <v>71</v>
      </c>
      <c r="I1856" s="13" t="s">
        <v>54</v>
      </c>
      <c r="J1856" s="13"/>
      <c r="K1856" s="13" t="s">
        <v>27</v>
      </c>
      <c r="L1856" s="12">
        <f t="shared" ref="L1856:L1919" ca="1" si="256">IF(K1856="Weekday",_xlfn.NORM.INV(RAND(),VLOOKUP(G1856,$J$5:$N$28,4),VLOOKUP(G1856,$J$5:$N$28,5)),_xlfn.NORM.INV(RAND(),VLOOKUP(G1856,$P$5:$T$28,4),VLOOKUP(G1856,$P$5:$T$28,5)))*VLOOKUP(C1856,$P$32:$R$43,3)</f>
        <v>1.2362176227947137</v>
      </c>
      <c r="M1856" s="101">
        <f t="shared" ref="M1856:M1919" ca="1" si="257">IF(I1856="Winter",VLOOKUP(G1856,$J$40:$L$43,3),VLOOKUP(G1856,$J$40:$L$43,2))*L1856</f>
        <v>0.10768691712164752</v>
      </c>
      <c r="N1856" s="101">
        <f t="shared" ca="1" si="255"/>
        <v>98.745414594289613</v>
      </c>
      <c r="O1856" s="101">
        <f t="shared" ref="O1856:O1919" ca="1" si="258">IF(I1856="Winter",VLOOKUP(G1856,$J$46:$L$49,3),VLOOKUP(G1856,$J$46:$L$49,2))*L1856</f>
        <v>0.34842793698469005</v>
      </c>
      <c r="Q1856" s="12">
        <f t="shared" ref="Q1856:Q1919" ca="1" si="259">MIN(MAX(AND(IF(G1856&gt;=VLOOKUP(C1856,$O$46:$T$57,5),1,0),IF(G1856&lt;=VLOOKUP(C1856,$O$46:$T$57,6),1,0))*$G$50*_xlfn.NORM.INV(RAND(),VLOOKUP(C1856,$B$4:$F$15,4),VLOOKUP(C1856,$B$4:$F$15,4)),0),0.2)*$G$51</f>
        <v>5.6000000000000005</v>
      </c>
      <c r="R1856" s="101">
        <f t="shared" ref="R1856:R1919" ca="1" si="260">MAX(Q1856-L1856,0)*$G$52</f>
        <v>0.36939417823042758</v>
      </c>
      <c r="S1856" s="13"/>
      <c r="T1856" s="101">
        <f t="shared" ref="T1856:T1919" ca="1" si="261">MAX(L1856-Q1856,0)*IF(I1856="Winter",VLOOKUP(G1856,$J$40:$L$43,3),VLOOKUP(G1856,$J$40:$L$43,2))</f>
        <v>0</v>
      </c>
      <c r="U1856" s="101">
        <f t="shared" ca="1" si="253"/>
        <v>0.24404996236672308</v>
      </c>
      <c r="V1856" s="101">
        <f t="shared" ca="1" si="254"/>
        <v>-253.99537818779322</v>
      </c>
    </row>
    <row r="1857" spans="2:22" x14ac:dyDescent="0.3">
      <c r="B1857" s="13">
        <v>2023</v>
      </c>
      <c r="C1857" s="13">
        <v>3</v>
      </c>
      <c r="D1857" s="13">
        <v>16</v>
      </c>
      <c r="E1857" s="83" t="s">
        <v>174</v>
      </c>
      <c r="F1857" s="13">
        <v>1</v>
      </c>
      <c r="G1857" s="13">
        <v>18</v>
      </c>
      <c r="H1857" s="13" t="s">
        <v>71</v>
      </c>
      <c r="I1857" s="13" t="s">
        <v>54</v>
      </c>
      <c r="J1857" s="13"/>
      <c r="K1857" s="13" t="s">
        <v>27</v>
      </c>
      <c r="L1857" s="12">
        <f t="shared" ca="1" si="256"/>
        <v>1.495149833319311</v>
      </c>
      <c r="M1857" s="101">
        <f t="shared" ca="1" si="257"/>
        <v>0.13024250198044518</v>
      </c>
      <c r="N1857" s="101">
        <f t="shared" ca="1" si="255"/>
        <v>99.040582090550728</v>
      </c>
      <c r="O1857" s="101">
        <f t="shared" ca="1" si="258"/>
        <v>0.42140798052104778</v>
      </c>
      <c r="Q1857" s="12">
        <f t="shared" ca="1" si="259"/>
        <v>5.6000000000000005</v>
      </c>
      <c r="R1857" s="101">
        <f t="shared" ca="1" si="260"/>
        <v>0.34747556660952039</v>
      </c>
      <c r="S1857" s="13"/>
      <c r="T1857" s="101">
        <f t="shared" ca="1" si="261"/>
        <v>0</v>
      </c>
      <c r="U1857" s="101">
        <f t="shared" ref="U1857:U1920" ca="1" si="262">IF(H1857="On-Peak",IF(I1857="Winter",((L1857*$D$48)/60),((L1857*$D$47)/60)),0)</f>
        <v>0.29516749626112065</v>
      </c>
      <c r="V1857" s="101">
        <f t="shared" ref="V1857:V1920" ca="1" si="263">V1856+MAX(T1857-R1857,0)-MAX(R1857-T1857,0)+MAX(U1857-R1857,0)-MAX(R1857-U1857,0)</f>
        <v>-254.39516182475114</v>
      </c>
    </row>
    <row r="1858" spans="2:22" x14ac:dyDescent="0.3">
      <c r="B1858" s="13">
        <v>2023</v>
      </c>
      <c r="C1858" s="13">
        <v>3</v>
      </c>
      <c r="D1858" s="13">
        <v>16</v>
      </c>
      <c r="E1858" s="83" t="s">
        <v>174</v>
      </c>
      <c r="F1858" s="13">
        <v>1</v>
      </c>
      <c r="G1858" s="13">
        <v>19</v>
      </c>
      <c r="H1858" s="13" t="s">
        <v>71</v>
      </c>
      <c r="I1858" s="13" t="s">
        <v>54</v>
      </c>
      <c r="J1858" s="13"/>
      <c r="K1858" s="13" t="s">
        <v>27</v>
      </c>
      <c r="L1858" s="12">
        <f t="shared" ca="1" si="256"/>
        <v>1.6727961250491341</v>
      </c>
      <c r="M1858" s="101">
        <f t="shared" ca="1" si="257"/>
        <v>0.1457172704530301</v>
      </c>
      <c r="N1858" s="101">
        <f t="shared" ca="1" si="255"/>
        <v>99.370819925570842</v>
      </c>
      <c r="O1858" s="101">
        <f t="shared" ca="1" si="258"/>
        <v>0.47147758784509841</v>
      </c>
      <c r="Q1858" s="12">
        <f t="shared" ca="1" si="259"/>
        <v>0</v>
      </c>
      <c r="R1858" s="101">
        <f t="shared" ca="1" si="260"/>
        <v>0</v>
      </c>
      <c r="S1858" s="13"/>
      <c r="T1858" s="101">
        <f t="shared" ca="1" si="261"/>
        <v>0.1457172704530301</v>
      </c>
      <c r="U1858" s="101">
        <f t="shared" ca="1" si="262"/>
        <v>0.33023783502011655</v>
      </c>
      <c r="V1858" s="101">
        <f t="shared" ca="1" si="263"/>
        <v>-253.91920671927801</v>
      </c>
    </row>
    <row r="1859" spans="2:22" x14ac:dyDescent="0.3">
      <c r="B1859" s="13">
        <v>2023</v>
      </c>
      <c r="C1859" s="13">
        <v>3</v>
      </c>
      <c r="D1859" s="13">
        <v>16</v>
      </c>
      <c r="E1859" s="83" t="s">
        <v>174</v>
      </c>
      <c r="F1859" s="13">
        <v>1</v>
      </c>
      <c r="G1859" s="13">
        <v>20</v>
      </c>
      <c r="H1859" s="13" t="s">
        <v>69</v>
      </c>
      <c r="I1859" s="13" t="s">
        <v>54</v>
      </c>
      <c r="J1859" s="13"/>
      <c r="K1859" s="13" t="s">
        <v>27</v>
      </c>
      <c r="L1859" s="12">
        <f t="shared" ca="1" si="256"/>
        <v>1.5862619107271296</v>
      </c>
      <c r="M1859" s="101">
        <f t="shared" ca="1" si="257"/>
        <v>8.3548414837997922E-2</v>
      </c>
      <c r="N1859" s="101">
        <f t="shared" ca="1" si="255"/>
        <v>99.370819925570842</v>
      </c>
      <c r="O1859" s="101">
        <f t="shared" ca="1" si="258"/>
        <v>0.17115766016745729</v>
      </c>
      <c r="Q1859" s="12">
        <f t="shared" ca="1" si="259"/>
        <v>0</v>
      </c>
      <c r="R1859" s="101">
        <f t="shared" ca="1" si="260"/>
        <v>0</v>
      </c>
      <c r="S1859" s="13"/>
      <c r="T1859" s="101">
        <f t="shared" ca="1" si="261"/>
        <v>8.3548414837997922E-2</v>
      </c>
      <c r="U1859" s="101">
        <f t="shared" si="262"/>
        <v>0</v>
      </c>
      <c r="V1859" s="101">
        <f t="shared" ca="1" si="263"/>
        <v>-253.83565830444002</v>
      </c>
    </row>
    <row r="1860" spans="2:22" x14ac:dyDescent="0.3">
      <c r="B1860" s="13">
        <v>2023</v>
      </c>
      <c r="C1860" s="13">
        <v>3</v>
      </c>
      <c r="D1860" s="13">
        <v>16</v>
      </c>
      <c r="E1860" s="83" t="s">
        <v>174</v>
      </c>
      <c r="F1860" s="13">
        <v>1</v>
      </c>
      <c r="G1860" s="13">
        <v>21</v>
      </c>
      <c r="H1860" s="13" t="s">
        <v>69</v>
      </c>
      <c r="I1860" s="13" t="s">
        <v>54</v>
      </c>
      <c r="J1860" s="13"/>
      <c r="K1860" s="13" t="s">
        <v>27</v>
      </c>
      <c r="L1860" s="12">
        <f t="shared" ca="1" si="256"/>
        <v>1.298559483188708</v>
      </c>
      <c r="M1860" s="101">
        <f t="shared" ca="1" si="257"/>
        <v>6.8395127979549247E-2</v>
      </c>
      <c r="N1860" s="101">
        <f t="shared" ca="1" si="255"/>
        <v>99.370819925570842</v>
      </c>
      <c r="O1860" s="101">
        <f t="shared" ca="1" si="258"/>
        <v>0.14011456823606158</v>
      </c>
      <c r="Q1860" s="12">
        <f t="shared" ca="1" si="259"/>
        <v>0</v>
      </c>
      <c r="R1860" s="101">
        <f t="shared" ca="1" si="260"/>
        <v>0</v>
      </c>
      <c r="S1860" s="13"/>
      <c r="T1860" s="101">
        <f t="shared" ca="1" si="261"/>
        <v>6.8395127979549247E-2</v>
      </c>
      <c r="U1860" s="101">
        <f t="shared" si="262"/>
        <v>0</v>
      </c>
      <c r="V1860" s="101">
        <f t="shared" ca="1" si="263"/>
        <v>-253.76726317646046</v>
      </c>
    </row>
    <row r="1861" spans="2:22" x14ac:dyDescent="0.3">
      <c r="B1861" s="13">
        <v>2023</v>
      </c>
      <c r="C1861" s="13">
        <v>3</v>
      </c>
      <c r="D1861" s="13">
        <v>16</v>
      </c>
      <c r="E1861" s="83" t="s">
        <v>174</v>
      </c>
      <c r="F1861" s="13">
        <v>1</v>
      </c>
      <c r="G1861" s="13">
        <v>22</v>
      </c>
      <c r="H1861" s="13" t="s">
        <v>69</v>
      </c>
      <c r="I1861" s="13" t="s">
        <v>54</v>
      </c>
      <c r="J1861" s="13"/>
      <c r="K1861" s="13" t="s">
        <v>27</v>
      </c>
      <c r="L1861" s="12">
        <f t="shared" ca="1" si="256"/>
        <v>1.3609706664419565</v>
      </c>
      <c r="M1861" s="101">
        <f t="shared" ca="1" si="257"/>
        <v>7.1682325001497849E-2</v>
      </c>
      <c r="N1861" s="101">
        <f t="shared" ca="1" si="255"/>
        <v>99.370819925570842</v>
      </c>
      <c r="O1861" s="101">
        <f t="shared" ca="1" si="258"/>
        <v>0.14684873490908709</v>
      </c>
      <c r="Q1861" s="12">
        <f t="shared" ca="1" si="259"/>
        <v>0</v>
      </c>
      <c r="R1861" s="101">
        <f t="shared" ca="1" si="260"/>
        <v>0</v>
      </c>
      <c r="S1861" s="13"/>
      <c r="T1861" s="101">
        <f t="shared" ca="1" si="261"/>
        <v>7.1682325001497849E-2</v>
      </c>
      <c r="U1861" s="101">
        <f t="shared" si="262"/>
        <v>0</v>
      </c>
      <c r="V1861" s="101">
        <f t="shared" ca="1" si="263"/>
        <v>-253.69558085145897</v>
      </c>
    </row>
    <row r="1862" spans="2:22" x14ac:dyDescent="0.3">
      <c r="B1862" s="13">
        <v>2023</v>
      </c>
      <c r="C1862" s="13">
        <v>3</v>
      </c>
      <c r="D1862" s="13">
        <v>16</v>
      </c>
      <c r="E1862" s="83" t="s">
        <v>174</v>
      </c>
      <c r="F1862" s="13">
        <v>1</v>
      </c>
      <c r="G1862" s="13">
        <v>23</v>
      </c>
      <c r="H1862" s="13" t="s">
        <v>69</v>
      </c>
      <c r="I1862" s="13" t="s">
        <v>54</v>
      </c>
      <c r="J1862" s="13"/>
      <c r="K1862" s="13" t="s">
        <v>27</v>
      </c>
      <c r="L1862" s="12">
        <f t="shared" ca="1" si="256"/>
        <v>1.5517898091582272</v>
      </c>
      <c r="M1862" s="101">
        <f t="shared" ca="1" si="257"/>
        <v>8.1732769248363826E-2</v>
      </c>
      <c r="N1862" s="101">
        <f t="shared" ca="1" si="255"/>
        <v>99.370819925570842</v>
      </c>
      <c r="O1862" s="101">
        <f t="shared" ca="1" si="258"/>
        <v>0.16743812040817271</v>
      </c>
      <c r="Q1862" s="12">
        <f t="shared" ca="1" si="259"/>
        <v>0</v>
      </c>
      <c r="R1862" s="101">
        <f t="shared" ca="1" si="260"/>
        <v>0</v>
      </c>
      <c r="S1862" s="13"/>
      <c r="T1862" s="101">
        <f t="shared" ca="1" si="261"/>
        <v>8.1732769248363826E-2</v>
      </c>
      <c r="U1862" s="101">
        <f t="shared" si="262"/>
        <v>0</v>
      </c>
      <c r="V1862" s="101">
        <f t="shared" ca="1" si="263"/>
        <v>-253.61384808221061</v>
      </c>
    </row>
    <row r="1863" spans="2:22" x14ac:dyDescent="0.3">
      <c r="B1863" s="13">
        <v>2023</v>
      </c>
      <c r="C1863" s="13">
        <v>3</v>
      </c>
      <c r="D1863" s="13">
        <v>17</v>
      </c>
      <c r="E1863" s="83" t="s">
        <v>175</v>
      </c>
      <c r="F1863" s="13">
        <v>2</v>
      </c>
      <c r="G1863" s="13">
        <v>0</v>
      </c>
      <c r="H1863" s="13" t="s">
        <v>69</v>
      </c>
      <c r="I1863" s="13" t="s">
        <v>54</v>
      </c>
      <c r="J1863" s="13"/>
      <c r="K1863" s="13" t="s">
        <v>28</v>
      </c>
      <c r="L1863" s="12">
        <f t="shared" ca="1" si="256"/>
        <v>1.3276646934493417</v>
      </c>
      <c r="M1863" s="101">
        <f t="shared" ca="1" si="257"/>
        <v>6.9928099403976832E-2</v>
      </c>
      <c r="N1863" s="101">
        <f t="shared" ca="1" si="255"/>
        <v>99.370819925570842</v>
      </c>
      <c r="O1863" s="101">
        <f t="shared" ca="1" si="258"/>
        <v>0.14325502042318397</v>
      </c>
      <c r="Q1863" s="12">
        <f t="shared" ca="1" si="259"/>
        <v>0</v>
      </c>
      <c r="R1863" s="101">
        <f t="shared" ca="1" si="260"/>
        <v>0</v>
      </c>
      <c r="S1863" s="13"/>
      <c r="T1863" s="101">
        <f t="shared" ca="1" si="261"/>
        <v>6.9928099403976832E-2</v>
      </c>
      <c r="U1863" s="101">
        <f t="shared" si="262"/>
        <v>0</v>
      </c>
      <c r="V1863" s="101">
        <f t="shared" ca="1" si="263"/>
        <v>-253.54391998280664</v>
      </c>
    </row>
    <row r="1864" spans="2:22" x14ac:dyDescent="0.3">
      <c r="B1864" s="13">
        <v>2023</v>
      </c>
      <c r="C1864" s="13">
        <v>3</v>
      </c>
      <c r="D1864" s="13">
        <v>17</v>
      </c>
      <c r="E1864" s="83" t="s">
        <v>175</v>
      </c>
      <c r="F1864" s="13">
        <v>2</v>
      </c>
      <c r="G1864" s="13">
        <v>1</v>
      </c>
      <c r="H1864" s="13" t="s">
        <v>69</v>
      </c>
      <c r="I1864" s="13" t="s">
        <v>54</v>
      </c>
      <c r="J1864" s="13"/>
      <c r="K1864" s="13" t="s">
        <v>28</v>
      </c>
      <c r="L1864" s="12">
        <f t="shared" ca="1" si="256"/>
        <v>0.74805103645113935</v>
      </c>
      <c r="M1864" s="101">
        <f t="shared" ca="1" si="257"/>
        <v>3.9399848089881513E-2</v>
      </c>
      <c r="N1864" s="101">
        <f t="shared" ca="1" si="255"/>
        <v>99.370819925570842</v>
      </c>
      <c r="O1864" s="101">
        <f t="shared" ca="1" si="258"/>
        <v>8.0714706833077937E-2</v>
      </c>
      <c r="Q1864" s="12">
        <f t="shared" ca="1" si="259"/>
        <v>0</v>
      </c>
      <c r="R1864" s="101">
        <f t="shared" ca="1" si="260"/>
        <v>0</v>
      </c>
      <c r="S1864" s="13"/>
      <c r="T1864" s="101">
        <f t="shared" ca="1" si="261"/>
        <v>3.9399848089881513E-2</v>
      </c>
      <c r="U1864" s="101">
        <f t="shared" si="262"/>
        <v>0</v>
      </c>
      <c r="V1864" s="101">
        <f t="shared" ca="1" si="263"/>
        <v>-253.50452013471676</v>
      </c>
    </row>
    <row r="1865" spans="2:22" x14ac:dyDescent="0.3">
      <c r="B1865" s="13">
        <v>2023</v>
      </c>
      <c r="C1865" s="13">
        <v>3</v>
      </c>
      <c r="D1865" s="13">
        <v>17</v>
      </c>
      <c r="E1865" s="83" t="s">
        <v>175</v>
      </c>
      <c r="F1865" s="13">
        <v>2</v>
      </c>
      <c r="G1865" s="13">
        <v>2</v>
      </c>
      <c r="H1865" s="13" t="s">
        <v>69</v>
      </c>
      <c r="I1865" s="13" t="s">
        <v>54</v>
      </c>
      <c r="J1865" s="13"/>
      <c r="K1865" s="13" t="s">
        <v>28</v>
      </c>
      <c r="L1865" s="12">
        <f t="shared" ca="1" si="256"/>
        <v>0.67736149114475874</v>
      </c>
      <c r="M1865" s="101">
        <f t="shared" ca="1" si="257"/>
        <v>3.5676629738594444E-2</v>
      </c>
      <c r="N1865" s="101">
        <f t="shared" ca="1" si="255"/>
        <v>99.370819925570842</v>
      </c>
      <c r="O1865" s="101">
        <f t="shared" ca="1" si="258"/>
        <v>7.3087304894519464E-2</v>
      </c>
      <c r="Q1865" s="12">
        <f t="shared" ca="1" si="259"/>
        <v>0</v>
      </c>
      <c r="R1865" s="101">
        <f t="shared" ca="1" si="260"/>
        <v>0</v>
      </c>
      <c r="S1865" s="13"/>
      <c r="T1865" s="101">
        <f t="shared" ca="1" si="261"/>
        <v>3.5676629738594444E-2</v>
      </c>
      <c r="U1865" s="101">
        <f t="shared" si="262"/>
        <v>0</v>
      </c>
      <c r="V1865" s="101">
        <f t="shared" ca="1" si="263"/>
        <v>-253.46884350497817</v>
      </c>
    </row>
    <row r="1866" spans="2:22" x14ac:dyDescent="0.3">
      <c r="B1866" s="13">
        <v>2023</v>
      </c>
      <c r="C1866" s="13">
        <v>3</v>
      </c>
      <c r="D1866" s="13">
        <v>17</v>
      </c>
      <c r="E1866" s="83" t="s">
        <v>175</v>
      </c>
      <c r="F1866" s="13">
        <v>2</v>
      </c>
      <c r="G1866" s="13">
        <v>3</v>
      </c>
      <c r="H1866" s="13" t="s">
        <v>69</v>
      </c>
      <c r="I1866" s="13" t="s">
        <v>54</v>
      </c>
      <c r="J1866" s="13"/>
      <c r="K1866" s="13" t="s">
        <v>28</v>
      </c>
      <c r="L1866" s="12">
        <f t="shared" ca="1" si="256"/>
        <v>0.77326766378525325</v>
      </c>
      <c r="M1866" s="101">
        <f t="shared" ca="1" si="257"/>
        <v>4.0728007851569291E-2</v>
      </c>
      <c r="N1866" s="101">
        <f t="shared" ca="1" si="255"/>
        <v>99.370819925570842</v>
      </c>
      <c r="O1866" s="101">
        <f t="shared" ca="1" si="258"/>
        <v>8.3435580922428823E-2</v>
      </c>
      <c r="Q1866" s="12">
        <f t="shared" ca="1" si="259"/>
        <v>0</v>
      </c>
      <c r="R1866" s="101">
        <f t="shared" ca="1" si="260"/>
        <v>0</v>
      </c>
      <c r="S1866" s="13"/>
      <c r="T1866" s="101">
        <f t="shared" ca="1" si="261"/>
        <v>4.0728007851569291E-2</v>
      </c>
      <c r="U1866" s="101">
        <f t="shared" si="262"/>
        <v>0</v>
      </c>
      <c r="V1866" s="101">
        <f t="shared" ca="1" si="263"/>
        <v>-253.42811549712661</v>
      </c>
    </row>
    <row r="1867" spans="2:22" x14ac:dyDescent="0.3">
      <c r="B1867" s="13">
        <v>2023</v>
      </c>
      <c r="C1867" s="13">
        <v>3</v>
      </c>
      <c r="D1867" s="13">
        <v>17</v>
      </c>
      <c r="E1867" s="83" t="s">
        <v>175</v>
      </c>
      <c r="F1867" s="13">
        <v>2</v>
      </c>
      <c r="G1867" s="13">
        <v>4</v>
      </c>
      <c r="H1867" s="13" t="s">
        <v>69</v>
      </c>
      <c r="I1867" s="13" t="s">
        <v>54</v>
      </c>
      <c r="J1867" s="13"/>
      <c r="K1867" s="13" t="s">
        <v>28</v>
      </c>
      <c r="L1867" s="12">
        <f t="shared" ca="1" si="256"/>
        <v>0.74007525661960027</v>
      </c>
      <c r="M1867" s="101">
        <f t="shared" ca="1" si="257"/>
        <v>3.8979763766154349E-2</v>
      </c>
      <c r="N1867" s="101">
        <f t="shared" ca="1" si="255"/>
        <v>99.370819925570842</v>
      </c>
      <c r="O1867" s="101">
        <f t="shared" ca="1" si="258"/>
        <v>7.9854120189254862E-2</v>
      </c>
      <c r="Q1867" s="12">
        <f t="shared" ca="1" si="259"/>
        <v>0</v>
      </c>
      <c r="R1867" s="101">
        <f t="shared" ca="1" si="260"/>
        <v>0</v>
      </c>
      <c r="S1867" s="13"/>
      <c r="T1867" s="101">
        <f t="shared" ca="1" si="261"/>
        <v>3.8979763766154349E-2</v>
      </c>
      <c r="U1867" s="101">
        <f t="shared" si="262"/>
        <v>0</v>
      </c>
      <c r="V1867" s="101">
        <f t="shared" ca="1" si="263"/>
        <v>-253.38913573336046</v>
      </c>
    </row>
    <row r="1868" spans="2:22" x14ac:dyDescent="0.3">
      <c r="B1868" s="13">
        <v>2023</v>
      </c>
      <c r="C1868" s="13">
        <v>3</v>
      </c>
      <c r="D1868" s="13">
        <v>17</v>
      </c>
      <c r="E1868" s="83" t="s">
        <v>175</v>
      </c>
      <c r="F1868" s="13">
        <v>2</v>
      </c>
      <c r="G1868" s="13">
        <v>5</v>
      </c>
      <c r="H1868" s="13" t="s">
        <v>69</v>
      </c>
      <c r="I1868" s="13" t="s">
        <v>54</v>
      </c>
      <c r="J1868" s="13"/>
      <c r="K1868" s="13" t="s">
        <v>28</v>
      </c>
      <c r="L1868" s="12">
        <f t="shared" ca="1" si="256"/>
        <v>0.68568629656752023</v>
      </c>
      <c r="M1868" s="101">
        <f t="shared" ca="1" si="257"/>
        <v>3.6115097240211294E-2</v>
      </c>
      <c r="N1868" s="101">
        <f t="shared" ca="1" si="255"/>
        <v>99.370819925570842</v>
      </c>
      <c r="O1868" s="101">
        <f t="shared" ca="1" si="258"/>
        <v>7.3985551399635432E-2</v>
      </c>
      <c r="Q1868" s="12">
        <f t="shared" ca="1" si="259"/>
        <v>0</v>
      </c>
      <c r="R1868" s="101">
        <f t="shared" ca="1" si="260"/>
        <v>0</v>
      </c>
      <c r="S1868" s="13"/>
      <c r="T1868" s="101">
        <f t="shared" ca="1" si="261"/>
        <v>3.6115097240211294E-2</v>
      </c>
      <c r="U1868" s="101">
        <f t="shared" si="262"/>
        <v>0</v>
      </c>
      <c r="V1868" s="101">
        <f t="shared" ca="1" si="263"/>
        <v>-253.35302063612025</v>
      </c>
    </row>
    <row r="1869" spans="2:22" x14ac:dyDescent="0.3">
      <c r="B1869" s="13">
        <v>2023</v>
      </c>
      <c r="C1869" s="13">
        <v>3</v>
      </c>
      <c r="D1869" s="13">
        <v>17</v>
      </c>
      <c r="E1869" s="83" t="s">
        <v>175</v>
      </c>
      <c r="F1869" s="13">
        <v>2</v>
      </c>
      <c r="G1869" s="13">
        <v>6</v>
      </c>
      <c r="H1869" s="13" t="s">
        <v>69</v>
      </c>
      <c r="I1869" s="13" t="s">
        <v>54</v>
      </c>
      <c r="J1869" s="13"/>
      <c r="K1869" s="13" t="s">
        <v>28</v>
      </c>
      <c r="L1869" s="12">
        <f t="shared" ca="1" si="256"/>
        <v>0.68258823727211082</v>
      </c>
      <c r="M1869" s="101">
        <f t="shared" ca="1" si="257"/>
        <v>3.5951922457122081E-2</v>
      </c>
      <c r="N1869" s="101">
        <f t="shared" ca="1" si="255"/>
        <v>99.370819925570842</v>
      </c>
      <c r="O1869" s="101">
        <f t="shared" ca="1" si="258"/>
        <v>7.3651270801660756E-2</v>
      </c>
      <c r="Q1869" s="12">
        <f t="shared" ca="1" si="259"/>
        <v>5.5375059689781603</v>
      </c>
      <c r="R1869" s="101">
        <f t="shared" ca="1" si="260"/>
        <v>0.41096878598891706</v>
      </c>
      <c r="S1869" s="13"/>
      <c r="T1869" s="101">
        <f t="shared" ca="1" si="261"/>
        <v>0</v>
      </c>
      <c r="U1869" s="101">
        <f t="shared" si="262"/>
        <v>0</v>
      </c>
      <c r="V1869" s="101">
        <f t="shared" ca="1" si="263"/>
        <v>-254.1749582080981</v>
      </c>
    </row>
    <row r="1870" spans="2:22" x14ac:dyDescent="0.3">
      <c r="B1870" s="13">
        <v>2023</v>
      </c>
      <c r="C1870" s="13">
        <v>3</v>
      </c>
      <c r="D1870" s="13">
        <v>17</v>
      </c>
      <c r="E1870" s="83" t="s">
        <v>175</v>
      </c>
      <c r="F1870" s="13">
        <v>2</v>
      </c>
      <c r="G1870" s="13">
        <v>7</v>
      </c>
      <c r="H1870" s="13" t="s">
        <v>69</v>
      </c>
      <c r="I1870" s="13" t="s">
        <v>54</v>
      </c>
      <c r="J1870" s="13"/>
      <c r="K1870" s="13" t="s">
        <v>28</v>
      </c>
      <c r="L1870" s="12">
        <f t="shared" ca="1" si="256"/>
        <v>0.65096843572373142</v>
      </c>
      <c r="M1870" s="101">
        <f t="shared" ca="1" si="257"/>
        <v>3.4286507509568936E-2</v>
      </c>
      <c r="N1870" s="101">
        <f t="shared" ca="1" si="255"/>
        <v>99.370819925570842</v>
      </c>
      <c r="O1870" s="101">
        <f t="shared" ca="1" si="258"/>
        <v>7.0239494214590623E-2</v>
      </c>
      <c r="Q1870" s="12">
        <f t="shared" ca="1" si="259"/>
        <v>5.6000000000000005</v>
      </c>
      <c r="R1870" s="101">
        <f t="shared" ca="1" si="260"/>
        <v>0.41893552191598621</v>
      </c>
      <c r="S1870" s="13"/>
      <c r="T1870" s="101">
        <f t="shared" ca="1" si="261"/>
        <v>0</v>
      </c>
      <c r="U1870" s="101">
        <f t="shared" si="262"/>
        <v>0</v>
      </c>
      <c r="V1870" s="101">
        <f t="shared" ca="1" si="263"/>
        <v>-255.01282925193007</v>
      </c>
    </row>
    <row r="1871" spans="2:22" x14ac:dyDescent="0.3">
      <c r="B1871" s="13">
        <v>2023</v>
      </c>
      <c r="C1871" s="13">
        <v>3</v>
      </c>
      <c r="D1871" s="13">
        <v>17</v>
      </c>
      <c r="E1871" s="83" t="s">
        <v>175</v>
      </c>
      <c r="F1871" s="13">
        <v>2</v>
      </c>
      <c r="G1871" s="13">
        <v>8</v>
      </c>
      <c r="H1871" s="13" t="s">
        <v>69</v>
      </c>
      <c r="I1871" s="13" t="s">
        <v>54</v>
      </c>
      <c r="J1871" s="13"/>
      <c r="K1871" s="13" t="s">
        <v>28</v>
      </c>
      <c r="L1871" s="12">
        <f t="shared" ca="1" si="256"/>
        <v>1.1993840084162082</v>
      </c>
      <c r="M1871" s="101">
        <f t="shared" ca="1" si="257"/>
        <v>6.3171555723281689E-2</v>
      </c>
      <c r="N1871" s="101">
        <f t="shared" ca="1" si="255"/>
        <v>99.370819925570842</v>
      </c>
      <c r="O1871" s="101">
        <f t="shared" ca="1" si="258"/>
        <v>0.12941353450810886</v>
      </c>
      <c r="Q1871" s="12">
        <f t="shared" ca="1" si="259"/>
        <v>5.6000000000000005</v>
      </c>
      <c r="R1871" s="101">
        <f t="shared" ca="1" si="260"/>
        <v>0.37251214368756802</v>
      </c>
      <c r="S1871" s="13"/>
      <c r="T1871" s="101">
        <f t="shared" ca="1" si="261"/>
        <v>0</v>
      </c>
      <c r="U1871" s="101">
        <f t="shared" si="262"/>
        <v>0</v>
      </c>
      <c r="V1871" s="101">
        <f t="shared" ca="1" si="263"/>
        <v>-255.75785353930522</v>
      </c>
    </row>
    <row r="1872" spans="2:22" x14ac:dyDescent="0.3">
      <c r="B1872" s="13">
        <v>2023</v>
      </c>
      <c r="C1872" s="13">
        <v>3</v>
      </c>
      <c r="D1872" s="13">
        <v>17</v>
      </c>
      <c r="E1872" s="83" t="s">
        <v>175</v>
      </c>
      <c r="F1872" s="13">
        <v>2</v>
      </c>
      <c r="G1872" s="13">
        <v>9</v>
      </c>
      <c r="H1872" s="13" t="s">
        <v>69</v>
      </c>
      <c r="I1872" s="13" t="s">
        <v>54</v>
      </c>
      <c r="J1872" s="13"/>
      <c r="K1872" s="13" t="s">
        <v>28</v>
      </c>
      <c r="L1872" s="12">
        <f t="shared" ca="1" si="256"/>
        <v>1.0701924653756796</v>
      </c>
      <c r="M1872" s="101">
        <f t="shared" ca="1" si="257"/>
        <v>5.6367037151337042E-2</v>
      </c>
      <c r="N1872" s="101">
        <f t="shared" ref="N1872:N1935" ca="1" si="264">IF(H1872="On-Peak",IF(I1872="Winter",((L1872*$D$48)/60)+N1871,((L1872*$D$47)/60)+N1871),N1871)</f>
        <v>99.370819925570842</v>
      </c>
      <c r="O1872" s="101">
        <f t="shared" ca="1" si="258"/>
        <v>0.11547376701403582</v>
      </c>
      <c r="Q1872" s="12">
        <f t="shared" ca="1" si="259"/>
        <v>5.6000000000000005</v>
      </c>
      <c r="R1872" s="101">
        <f t="shared" ca="1" si="260"/>
        <v>0.38344820780594874</v>
      </c>
      <c r="S1872" s="13"/>
      <c r="T1872" s="101">
        <f t="shared" ca="1" si="261"/>
        <v>0</v>
      </c>
      <c r="U1872" s="101">
        <f t="shared" si="262"/>
        <v>0</v>
      </c>
      <c r="V1872" s="101">
        <f t="shared" ca="1" si="263"/>
        <v>-256.52474995491713</v>
      </c>
    </row>
    <row r="1873" spans="2:22" x14ac:dyDescent="0.3">
      <c r="B1873" s="13">
        <v>2023</v>
      </c>
      <c r="C1873" s="13">
        <v>3</v>
      </c>
      <c r="D1873" s="13">
        <v>17</v>
      </c>
      <c r="E1873" s="83" t="s">
        <v>175</v>
      </c>
      <c r="F1873" s="13">
        <v>2</v>
      </c>
      <c r="G1873" s="13">
        <v>10</v>
      </c>
      <c r="H1873" s="13" t="s">
        <v>70</v>
      </c>
      <c r="I1873" s="13" t="s">
        <v>54</v>
      </c>
      <c r="J1873" s="13"/>
      <c r="K1873" s="13" t="s">
        <v>28</v>
      </c>
      <c r="L1873" s="12">
        <f t="shared" ca="1" si="256"/>
        <v>1.1635880639070941</v>
      </c>
      <c r="M1873" s="101">
        <f t="shared" ca="1" si="257"/>
        <v>3.6839198103298602E-2</v>
      </c>
      <c r="N1873" s="101">
        <f t="shared" ca="1" si="264"/>
        <v>99.370819925570842</v>
      </c>
      <c r="O1873" s="101">
        <f t="shared" ca="1" si="258"/>
        <v>3.6839198103298602E-2</v>
      </c>
      <c r="Q1873" s="12">
        <f t="shared" ca="1" si="259"/>
        <v>5.6000000000000005</v>
      </c>
      <c r="R1873" s="101">
        <f t="shared" ca="1" si="260"/>
        <v>0.3755422703902645</v>
      </c>
      <c r="S1873" s="13"/>
      <c r="T1873" s="101">
        <f t="shared" ca="1" si="261"/>
        <v>0</v>
      </c>
      <c r="U1873" s="101">
        <f t="shared" si="262"/>
        <v>0</v>
      </c>
      <c r="V1873" s="101">
        <f t="shared" ca="1" si="263"/>
        <v>-257.27583449569767</v>
      </c>
    </row>
    <row r="1874" spans="2:22" x14ac:dyDescent="0.3">
      <c r="B1874" s="13">
        <v>2023</v>
      </c>
      <c r="C1874" s="13">
        <v>3</v>
      </c>
      <c r="D1874" s="13">
        <v>17</v>
      </c>
      <c r="E1874" s="83" t="s">
        <v>175</v>
      </c>
      <c r="F1874" s="13">
        <v>2</v>
      </c>
      <c r="G1874" s="13">
        <v>11</v>
      </c>
      <c r="H1874" s="13" t="s">
        <v>70</v>
      </c>
      <c r="I1874" s="13" t="s">
        <v>54</v>
      </c>
      <c r="J1874" s="13"/>
      <c r="K1874" s="13" t="s">
        <v>28</v>
      </c>
      <c r="L1874" s="12">
        <f t="shared" ca="1" si="256"/>
        <v>0.94169223290348525</v>
      </c>
      <c r="M1874" s="101">
        <f t="shared" ca="1" si="257"/>
        <v>2.9813976093724343E-2</v>
      </c>
      <c r="N1874" s="101">
        <f t="shared" ca="1" si="264"/>
        <v>99.370819925570842</v>
      </c>
      <c r="O1874" s="101">
        <f t="shared" ca="1" si="258"/>
        <v>2.9813976093724343E-2</v>
      </c>
      <c r="Q1874" s="12">
        <f t="shared" ca="1" si="259"/>
        <v>5.6000000000000005</v>
      </c>
      <c r="R1874" s="101">
        <f t="shared" ca="1" si="260"/>
        <v>0.39432575248472002</v>
      </c>
      <c r="S1874" s="13"/>
      <c r="T1874" s="101">
        <f t="shared" ca="1" si="261"/>
        <v>0</v>
      </c>
      <c r="U1874" s="101">
        <f t="shared" si="262"/>
        <v>0</v>
      </c>
      <c r="V1874" s="101">
        <f t="shared" ca="1" si="263"/>
        <v>-258.06448600066716</v>
      </c>
    </row>
    <row r="1875" spans="2:22" x14ac:dyDescent="0.3">
      <c r="B1875" s="13">
        <v>2023</v>
      </c>
      <c r="C1875" s="13">
        <v>3</v>
      </c>
      <c r="D1875" s="13">
        <v>17</v>
      </c>
      <c r="E1875" s="83" t="s">
        <v>175</v>
      </c>
      <c r="F1875" s="13">
        <v>2</v>
      </c>
      <c r="G1875" s="13">
        <v>12</v>
      </c>
      <c r="H1875" s="13" t="s">
        <v>70</v>
      </c>
      <c r="I1875" s="13" t="s">
        <v>54</v>
      </c>
      <c r="J1875" s="13"/>
      <c r="K1875" s="13" t="s">
        <v>28</v>
      </c>
      <c r="L1875" s="12">
        <f t="shared" ca="1" si="256"/>
        <v>0.83405016107440966</v>
      </c>
      <c r="M1875" s="101">
        <f t="shared" ca="1" si="257"/>
        <v>2.640602809961581E-2</v>
      </c>
      <c r="N1875" s="101">
        <f t="shared" ca="1" si="264"/>
        <v>99.370819925570842</v>
      </c>
      <c r="O1875" s="101">
        <f t="shared" ca="1" si="258"/>
        <v>2.640602809961581E-2</v>
      </c>
      <c r="Q1875" s="12">
        <f t="shared" ca="1" si="259"/>
        <v>5.6000000000000005</v>
      </c>
      <c r="R1875" s="101">
        <f t="shared" ca="1" si="260"/>
        <v>0.40343765386505132</v>
      </c>
      <c r="S1875" s="13"/>
      <c r="T1875" s="101">
        <f t="shared" ca="1" si="261"/>
        <v>0</v>
      </c>
      <c r="U1875" s="101">
        <f t="shared" si="262"/>
        <v>0</v>
      </c>
      <c r="V1875" s="101">
        <f t="shared" ca="1" si="263"/>
        <v>-258.8713613083973</v>
      </c>
    </row>
    <row r="1876" spans="2:22" x14ac:dyDescent="0.3">
      <c r="B1876" s="13">
        <v>2023</v>
      </c>
      <c r="C1876" s="13">
        <v>3</v>
      </c>
      <c r="D1876" s="13">
        <v>17</v>
      </c>
      <c r="E1876" s="83" t="s">
        <v>175</v>
      </c>
      <c r="F1876" s="13">
        <v>2</v>
      </c>
      <c r="G1876" s="13">
        <v>13</v>
      </c>
      <c r="H1876" s="13" t="s">
        <v>70</v>
      </c>
      <c r="I1876" s="13" t="s">
        <v>54</v>
      </c>
      <c r="J1876" s="13"/>
      <c r="K1876" s="13" t="s">
        <v>28</v>
      </c>
      <c r="L1876" s="12">
        <f t="shared" ca="1" si="256"/>
        <v>0.86383774179508088</v>
      </c>
      <c r="M1876" s="101">
        <f t="shared" ca="1" si="257"/>
        <v>2.7349102905232261E-2</v>
      </c>
      <c r="N1876" s="101">
        <f t="shared" ca="1" si="264"/>
        <v>99.370819925570842</v>
      </c>
      <c r="O1876" s="101">
        <f t="shared" ca="1" si="258"/>
        <v>2.7349102905232261E-2</v>
      </c>
      <c r="Q1876" s="12">
        <f t="shared" ca="1" si="259"/>
        <v>5.6000000000000005</v>
      </c>
      <c r="R1876" s="101">
        <f t="shared" ca="1" si="260"/>
        <v>0.40091613515704649</v>
      </c>
      <c r="S1876" s="13"/>
      <c r="T1876" s="101">
        <f t="shared" ca="1" si="261"/>
        <v>0</v>
      </c>
      <c r="U1876" s="101">
        <f t="shared" si="262"/>
        <v>0</v>
      </c>
      <c r="V1876" s="101">
        <f t="shared" ca="1" si="263"/>
        <v>-259.67319357871139</v>
      </c>
    </row>
    <row r="1877" spans="2:22" x14ac:dyDescent="0.3">
      <c r="B1877" s="13">
        <v>2023</v>
      </c>
      <c r="C1877" s="13">
        <v>3</v>
      </c>
      <c r="D1877" s="13">
        <v>17</v>
      </c>
      <c r="E1877" s="83" t="s">
        <v>175</v>
      </c>
      <c r="F1877" s="13">
        <v>2</v>
      </c>
      <c r="G1877" s="13">
        <v>14</v>
      </c>
      <c r="H1877" s="13" t="s">
        <v>70</v>
      </c>
      <c r="I1877" s="13" t="s">
        <v>54</v>
      </c>
      <c r="J1877" s="13"/>
      <c r="K1877" s="13" t="s">
        <v>28</v>
      </c>
      <c r="L1877" s="12">
        <f t="shared" ca="1" si="256"/>
        <v>0.93070457763100056</v>
      </c>
      <c r="M1877" s="101">
        <f t="shared" ca="1" si="257"/>
        <v>2.946610692779748E-2</v>
      </c>
      <c r="N1877" s="101">
        <f t="shared" ca="1" si="264"/>
        <v>99.370819925570842</v>
      </c>
      <c r="O1877" s="101">
        <f t="shared" ca="1" si="258"/>
        <v>2.946610692779748E-2</v>
      </c>
      <c r="Q1877" s="12">
        <f t="shared" ca="1" si="259"/>
        <v>5.6000000000000005</v>
      </c>
      <c r="R1877" s="101">
        <f t="shared" ca="1" si="260"/>
        <v>0.39525585750353587</v>
      </c>
      <c r="S1877" s="13"/>
      <c r="T1877" s="101">
        <f t="shared" ca="1" si="261"/>
        <v>0</v>
      </c>
      <c r="U1877" s="101">
        <f t="shared" si="262"/>
        <v>0</v>
      </c>
      <c r="V1877" s="101">
        <f t="shared" ca="1" si="263"/>
        <v>-260.46370529371842</v>
      </c>
    </row>
    <row r="1878" spans="2:22" x14ac:dyDescent="0.3">
      <c r="B1878" s="13">
        <v>2023</v>
      </c>
      <c r="C1878" s="13">
        <v>3</v>
      </c>
      <c r="D1878" s="13">
        <v>17</v>
      </c>
      <c r="E1878" s="83" t="s">
        <v>175</v>
      </c>
      <c r="F1878" s="13">
        <v>2</v>
      </c>
      <c r="G1878" s="13">
        <v>15</v>
      </c>
      <c r="H1878" s="13" t="s">
        <v>70</v>
      </c>
      <c r="I1878" s="13" t="s">
        <v>54</v>
      </c>
      <c r="J1878" s="13"/>
      <c r="K1878" s="13" t="s">
        <v>28</v>
      </c>
      <c r="L1878" s="12">
        <f t="shared" ca="1" si="256"/>
        <v>1.1036722118121516</v>
      </c>
      <c r="M1878" s="101">
        <f t="shared" ca="1" si="257"/>
        <v>3.4942262225972721E-2</v>
      </c>
      <c r="N1878" s="101">
        <f t="shared" ca="1" si="264"/>
        <v>99.370819925570842</v>
      </c>
      <c r="O1878" s="101">
        <f t="shared" ca="1" si="258"/>
        <v>3.4942262225972721E-2</v>
      </c>
      <c r="Q1878" s="12">
        <f t="shared" ca="1" si="259"/>
        <v>5.6000000000000005</v>
      </c>
      <c r="R1878" s="101">
        <f t="shared" ca="1" si="260"/>
        <v>0.38061414727010145</v>
      </c>
      <c r="S1878" s="13"/>
      <c r="T1878" s="101">
        <f t="shared" ca="1" si="261"/>
        <v>0</v>
      </c>
      <c r="U1878" s="101">
        <f t="shared" si="262"/>
        <v>0</v>
      </c>
      <c r="V1878" s="101">
        <f t="shared" ca="1" si="263"/>
        <v>-261.22493358825858</v>
      </c>
    </row>
    <row r="1879" spans="2:22" x14ac:dyDescent="0.3">
      <c r="B1879" s="13">
        <v>2023</v>
      </c>
      <c r="C1879" s="13">
        <v>3</v>
      </c>
      <c r="D1879" s="13">
        <v>17</v>
      </c>
      <c r="E1879" s="83" t="s">
        <v>175</v>
      </c>
      <c r="F1879" s="13">
        <v>2</v>
      </c>
      <c r="G1879" s="13">
        <v>16</v>
      </c>
      <c r="H1879" s="13" t="s">
        <v>71</v>
      </c>
      <c r="I1879" s="13" t="s">
        <v>54</v>
      </c>
      <c r="J1879" s="13"/>
      <c r="K1879" s="13" t="s">
        <v>28</v>
      </c>
      <c r="L1879" s="12">
        <f t="shared" ca="1" si="256"/>
        <v>0.82560525684655506</v>
      </c>
      <c r="M1879" s="101">
        <f t="shared" ca="1" si="257"/>
        <v>7.1918473923903423E-2</v>
      </c>
      <c r="N1879" s="101">
        <f t="shared" ca="1" si="264"/>
        <v>99.533808163359964</v>
      </c>
      <c r="O1879" s="101">
        <f t="shared" ca="1" si="258"/>
        <v>0.23269684164220153</v>
      </c>
      <c r="Q1879" s="12">
        <f t="shared" ca="1" si="259"/>
        <v>0</v>
      </c>
      <c r="R1879" s="101">
        <f t="shared" ca="1" si="260"/>
        <v>0</v>
      </c>
      <c r="S1879" s="13"/>
      <c r="T1879" s="101">
        <f t="shared" ca="1" si="261"/>
        <v>7.1918473923903423E-2</v>
      </c>
      <c r="U1879" s="101">
        <f t="shared" ca="1" si="262"/>
        <v>0.16298823778912411</v>
      </c>
      <c r="V1879" s="101">
        <f t="shared" ca="1" si="263"/>
        <v>-260.99002687654553</v>
      </c>
    </row>
    <row r="1880" spans="2:22" x14ac:dyDescent="0.3">
      <c r="B1880" s="13">
        <v>2023</v>
      </c>
      <c r="C1880" s="13">
        <v>3</v>
      </c>
      <c r="D1880" s="13">
        <v>17</v>
      </c>
      <c r="E1880" s="83" t="s">
        <v>175</v>
      </c>
      <c r="F1880" s="13">
        <v>2</v>
      </c>
      <c r="G1880" s="13">
        <v>17</v>
      </c>
      <c r="H1880" s="13" t="s">
        <v>71</v>
      </c>
      <c r="I1880" s="13" t="s">
        <v>54</v>
      </c>
      <c r="J1880" s="13"/>
      <c r="K1880" s="13" t="s">
        <v>28</v>
      </c>
      <c r="L1880" s="12">
        <f t="shared" ca="1" si="256"/>
        <v>1.2073109803713231</v>
      </c>
      <c r="M1880" s="101">
        <f t="shared" ca="1" si="257"/>
        <v>0.10516885950014597</v>
      </c>
      <c r="N1880" s="101">
        <f t="shared" ca="1" si="264"/>
        <v>99.772151472734933</v>
      </c>
      <c r="O1880" s="101">
        <f t="shared" ca="1" si="258"/>
        <v>0.3402805998176574</v>
      </c>
      <c r="Q1880" s="12">
        <f t="shared" ca="1" si="259"/>
        <v>5.6000000000000005</v>
      </c>
      <c r="R1880" s="101">
        <f t="shared" ca="1" si="260"/>
        <v>0.37184112551156756</v>
      </c>
      <c r="S1880" s="13"/>
      <c r="T1880" s="101">
        <f t="shared" ca="1" si="261"/>
        <v>0</v>
      </c>
      <c r="U1880" s="101">
        <f t="shared" ca="1" si="262"/>
        <v>0.23834330937497203</v>
      </c>
      <c r="V1880" s="101">
        <f t="shared" ca="1" si="263"/>
        <v>-261.4953658181937</v>
      </c>
    </row>
    <row r="1881" spans="2:22" x14ac:dyDescent="0.3">
      <c r="B1881" s="13">
        <v>2023</v>
      </c>
      <c r="C1881" s="13">
        <v>3</v>
      </c>
      <c r="D1881" s="13">
        <v>17</v>
      </c>
      <c r="E1881" s="83" t="s">
        <v>175</v>
      </c>
      <c r="F1881" s="13">
        <v>2</v>
      </c>
      <c r="G1881" s="13">
        <v>18</v>
      </c>
      <c r="H1881" s="13" t="s">
        <v>71</v>
      </c>
      <c r="I1881" s="13" t="s">
        <v>54</v>
      </c>
      <c r="J1881" s="13"/>
      <c r="K1881" s="13" t="s">
        <v>28</v>
      </c>
      <c r="L1881" s="12">
        <f t="shared" ca="1" si="256"/>
        <v>1.2459365989644238</v>
      </c>
      <c r="M1881" s="101">
        <f t="shared" ca="1" si="257"/>
        <v>0.10853353713579096</v>
      </c>
      <c r="N1881" s="101">
        <f t="shared" ca="1" si="264"/>
        <v>100.01812012298049</v>
      </c>
      <c r="O1881" s="101">
        <f t="shared" ca="1" si="258"/>
        <v>0.35116723041812281</v>
      </c>
      <c r="Q1881" s="12">
        <f t="shared" ca="1" si="259"/>
        <v>0</v>
      </c>
      <c r="R1881" s="101">
        <f t="shared" ca="1" si="260"/>
        <v>0</v>
      </c>
      <c r="S1881" s="13"/>
      <c r="T1881" s="101">
        <f t="shared" ca="1" si="261"/>
        <v>0.10853353713579096</v>
      </c>
      <c r="U1881" s="101">
        <f t="shared" ca="1" si="262"/>
        <v>0.24596865024556</v>
      </c>
      <c r="V1881" s="101">
        <f t="shared" ca="1" si="263"/>
        <v>-261.14086363081236</v>
      </c>
    </row>
    <row r="1882" spans="2:22" x14ac:dyDescent="0.3">
      <c r="B1882" s="13">
        <v>2023</v>
      </c>
      <c r="C1882" s="13">
        <v>3</v>
      </c>
      <c r="D1882" s="13">
        <v>17</v>
      </c>
      <c r="E1882" s="83" t="s">
        <v>175</v>
      </c>
      <c r="F1882" s="13">
        <v>2</v>
      </c>
      <c r="G1882" s="13">
        <v>19</v>
      </c>
      <c r="H1882" s="13" t="s">
        <v>71</v>
      </c>
      <c r="I1882" s="13" t="s">
        <v>54</v>
      </c>
      <c r="J1882" s="13"/>
      <c r="K1882" s="13" t="s">
        <v>28</v>
      </c>
      <c r="L1882" s="12">
        <f t="shared" ca="1" si="256"/>
        <v>1.25168946068357</v>
      </c>
      <c r="M1882" s="101">
        <f t="shared" ca="1" si="257"/>
        <v>0.10903466892014579</v>
      </c>
      <c r="N1882" s="101">
        <f t="shared" ca="1" si="264"/>
        <v>100.26522448401045</v>
      </c>
      <c r="O1882" s="101">
        <f t="shared" ca="1" si="258"/>
        <v>0.35278867449366419</v>
      </c>
      <c r="Q1882" s="12">
        <f t="shared" ca="1" si="259"/>
        <v>0</v>
      </c>
      <c r="R1882" s="101">
        <f t="shared" ca="1" si="260"/>
        <v>0</v>
      </c>
      <c r="S1882" s="13"/>
      <c r="T1882" s="101">
        <f t="shared" ca="1" si="261"/>
        <v>0.10903466892014579</v>
      </c>
      <c r="U1882" s="101">
        <f t="shared" ca="1" si="262"/>
        <v>0.24710436102994812</v>
      </c>
      <c r="V1882" s="101">
        <f t="shared" ca="1" si="263"/>
        <v>-260.78472460086226</v>
      </c>
    </row>
    <row r="1883" spans="2:22" x14ac:dyDescent="0.3">
      <c r="B1883" s="13">
        <v>2023</v>
      </c>
      <c r="C1883" s="13">
        <v>3</v>
      </c>
      <c r="D1883" s="13">
        <v>17</v>
      </c>
      <c r="E1883" s="83" t="s">
        <v>175</v>
      </c>
      <c r="F1883" s="13">
        <v>2</v>
      </c>
      <c r="G1883" s="13">
        <v>20</v>
      </c>
      <c r="H1883" s="13" t="s">
        <v>69</v>
      </c>
      <c r="I1883" s="13" t="s">
        <v>54</v>
      </c>
      <c r="J1883" s="13"/>
      <c r="K1883" s="13" t="s">
        <v>28</v>
      </c>
      <c r="L1883" s="12">
        <f t="shared" ca="1" si="256"/>
        <v>1.4786130391229846</v>
      </c>
      <c r="M1883" s="101">
        <f t="shared" ca="1" si="257"/>
        <v>7.7878548770607597E-2</v>
      </c>
      <c r="N1883" s="101">
        <f t="shared" ca="1" si="264"/>
        <v>100.26522448401045</v>
      </c>
      <c r="O1883" s="101">
        <f t="shared" ca="1" si="258"/>
        <v>0.15954234692137004</v>
      </c>
      <c r="Q1883" s="12">
        <f t="shared" ca="1" si="259"/>
        <v>0</v>
      </c>
      <c r="R1883" s="101">
        <f t="shared" ca="1" si="260"/>
        <v>0</v>
      </c>
      <c r="S1883" s="13"/>
      <c r="T1883" s="101">
        <f t="shared" ca="1" si="261"/>
        <v>7.7878548770607597E-2</v>
      </c>
      <c r="U1883" s="101">
        <f t="shared" si="262"/>
        <v>0</v>
      </c>
      <c r="V1883" s="101">
        <f t="shared" ca="1" si="263"/>
        <v>-260.70684605209163</v>
      </c>
    </row>
    <row r="1884" spans="2:22" x14ac:dyDescent="0.3">
      <c r="B1884" s="13">
        <v>2023</v>
      </c>
      <c r="C1884" s="13">
        <v>3</v>
      </c>
      <c r="D1884" s="13">
        <v>17</v>
      </c>
      <c r="E1884" s="83" t="s">
        <v>175</v>
      </c>
      <c r="F1884" s="13">
        <v>2</v>
      </c>
      <c r="G1884" s="13">
        <v>21</v>
      </c>
      <c r="H1884" s="13" t="s">
        <v>69</v>
      </c>
      <c r="I1884" s="13" t="s">
        <v>54</v>
      </c>
      <c r="J1884" s="13"/>
      <c r="K1884" s="13" t="s">
        <v>28</v>
      </c>
      <c r="L1884" s="12">
        <f t="shared" ca="1" si="256"/>
        <v>1.2026787407324511</v>
      </c>
      <c r="M1884" s="101">
        <f t="shared" ca="1" si="257"/>
        <v>6.3345089274378194E-2</v>
      </c>
      <c r="N1884" s="101">
        <f t="shared" ca="1" si="264"/>
        <v>100.26522448401045</v>
      </c>
      <c r="O1884" s="101">
        <f t="shared" ca="1" si="258"/>
        <v>0.12976903612503146</v>
      </c>
      <c r="Q1884" s="12">
        <f t="shared" ca="1" si="259"/>
        <v>0</v>
      </c>
      <c r="R1884" s="101">
        <f t="shared" ca="1" si="260"/>
        <v>0</v>
      </c>
      <c r="S1884" s="13"/>
      <c r="T1884" s="101">
        <f t="shared" ca="1" si="261"/>
        <v>6.3345089274378194E-2</v>
      </c>
      <c r="U1884" s="101">
        <f t="shared" si="262"/>
        <v>0</v>
      </c>
      <c r="V1884" s="101">
        <f t="shared" ca="1" si="263"/>
        <v>-260.64350096281726</v>
      </c>
    </row>
    <row r="1885" spans="2:22" x14ac:dyDescent="0.3">
      <c r="B1885" s="13">
        <v>2023</v>
      </c>
      <c r="C1885" s="13">
        <v>3</v>
      </c>
      <c r="D1885" s="13">
        <v>17</v>
      </c>
      <c r="E1885" s="83" t="s">
        <v>175</v>
      </c>
      <c r="F1885" s="13">
        <v>2</v>
      </c>
      <c r="G1885" s="13">
        <v>22</v>
      </c>
      <c r="H1885" s="13" t="s">
        <v>69</v>
      </c>
      <c r="I1885" s="13" t="s">
        <v>54</v>
      </c>
      <c r="J1885" s="13"/>
      <c r="K1885" s="13" t="s">
        <v>28</v>
      </c>
      <c r="L1885" s="12">
        <f t="shared" ca="1" si="256"/>
        <v>1.5022295480948102</v>
      </c>
      <c r="M1885" s="101">
        <f t="shared" ca="1" si="257"/>
        <v>7.9122430298153662E-2</v>
      </c>
      <c r="N1885" s="101">
        <f t="shared" ca="1" si="264"/>
        <v>100.26522448401045</v>
      </c>
      <c r="O1885" s="101">
        <f t="shared" ca="1" si="258"/>
        <v>0.16209056823943002</v>
      </c>
      <c r="Q1885" s="12">
        <f t="shared" ca="1" si="259"/>
        <v>0</v>
      </c>
      <c r="R1885" s="101">
        <f t="shared" ca="1" si="260"/>
        <v>0</v>
      </c>
      <c r="S1885" s="13"/>
      <c r="T1885" s="101">
        <f t="shared" ca="1" si="261"/>
        <v>7.9122430298153662E-2</v>
      </c>
      <c r="U1885" s="101">
        <f t="shared" si="262"/>
        <v>0</v>
      </c>
      <c r="V1885" s="101">
        <f t="shared" ca="1" si="263"/>
        <v>-260.56437853251913</v>
      </c>
    </row>
    <row r="1886" spans="2:22" x14ac:dyDescent="0.3">
      <c r="B1886" s="13">
        <v>2023</v>
      </c>
      <c r="C1886" s="13">
        <v>3</v>
      </c>
      <c r="D1886" s="13">
        <v>17</v>
      </c>
      <c r="E1886" s="83" t="s">
        <v>175</v>
      </c>
      <c r="F1886" s="13">
        <v>2</v>
      </c>
      <c r="G1886" s="13">
        <v>23</v>
      </c>
      <c r="H1886" s="13" t="s">
        <v>69</v>
      </c>
      <c r="I1886" s="13" t="s">
        <v>54</v>
      </c>
      <c r="J1886" s="13"/>
      <c r="K1886" s="13" t="s">
        <v>28</v>
      </c>
      <c r="L1886" s="12">
        <f t="shared" ca="1" si="256"/>
        <v>1.6298389943329308</v>
      </c>
      <c r="M1886" s="101">
        <f t="shared" ca="1" si="257"/>
        <v>8.5843619831515464E-2</v>
      </c>
      <c r="N1886" s="101">
        <f t="shared" ca="1" si="264"/>
        <v>100.26522448401045</v>
      </c>
      <c r="O1886" s="101">
        <f t="shared" ca="1" si="258"/>
        <v>0.17585962748852321</v>
      </c>
      <c r="Q1886" s="12">
        <f t="shared" ca="1" si="259"/>
        <v>0</v>
      </c>
      <c r="R1886" s="101">
        <f t="shared" ca="1" si="260"/>
        <v>0</v>
      </c>
      <c r="S1886" s="13"/>
      <c r="T1886" s="101">
        <f t="shared" ca="1" si="261"/>
        <v>8.5843619831515464E-2</v>
      </c>
      <c r="U1886" s="101">
        <f t="shared" si="262"/>
        <v>0</v>
      </c>
      <c r="V1886" s="101">
        <f t="shared" ca="1" si="263"/>
        <v>-260.47853491268762</v>
      </c>
    </row>
    <row r="1887" spans="2:22" x14ac:dyDescent="0.3">
      <c r="B1887" s="13">
        <v>2023</v>
      </c>
      <c r="C1887" s="13">
        <v>3</v>
      </c>
      <c r="D1887" s="13">
        <v>18</v>
      </c>
      <c r="E1887" s="83" t="s">
        <v>176</v>
      </c>
      <c r="F1887" s="13">
        <v>3</v>
      </c>
      <c r="G1887" s="13">
        <v>0</v>
      </c>
      <c r="H1887" s="13" t="s">
        <v>69</v>
      </c>
      <c r="I1887" s="13" t="s">
        <v>54</v>
      </c>
      <c r="J1887" s="13"/>
      <c r="K1887" s="13" t="s">
        <v>28</v>
      </c>
      <c r="L1887" s="12">
        <f t="shared" ca="1" si="256"/>
        <v>1.3903033655978285</v>
      </c>
      <c r="M1887" s="101">
        <f t="shared" ca="1" si="257"/>
        <v>7.3227278266037629E-2</v>
      </c>
      <c r="N1887" s="101">
        <f t="shared" ca="1" si="264"/>
        <v>100.26522448401045</v>
      </c>
      <c r="O1887" s="101">
        <f t="shared" ca="1" si="258"/>
        <v>0.1500137331480057</v>
      </c>
      <c r="Q1887" s="12">
        <f t="shared" ca="1" si="259"/>
        <v>0</v>
      </c>
      <c r="R1887" s="101">
        <f t="shared" ca="1" si="260"/>
        <v>0</v>
      </c>
      <c r="S1887" s="13"/>
      <c r="T1887" s="101">
        <f t="shared" ca="1" si="261"/>
        <v>7.3227278266037629E-2</v>
      </c>
      <c r="U1887" s="101">
        <f t="shared" si="262"/>
        <v>0</v>
      </c>
      <c r="V1887" s="101">
        <f t="shared" ca="1" si="263"/>
        <v>-260.4053076344216</v>
      </c>
    </row>
    <row r="1888" spans="2:22" x14ac:dyDescent="0.3">
      <c r="B1888" s="13">
        <v>2023</v>
      </c>
      <c r="C1888" s="13">
        <v>3</v>
      </c>
      <c r="D1888" s="13">
        <v>18</v>
      </c>
      <c r="E1888" s="83" t="s">
        <v>176</v>
      </c>
      <c r="F1888" s="13">
        <v>3</v>
      </c>
      <c r="G1888" s="13">
        <v>1</v>
      </c>
      <c r="H1888" s="13" t="s">
        <v>69</v>
      </c>
      <c r="I1888" s="13" t="s">
        <v>54</v>
      </c>
      <c r="J1888" s="13"/>
      <c r="K1888" s="13" t="s">
        <v>28</v>
      </c>
      <c r="L1888" s="12">
        <f t="shared" ca="1" si="256"/>
        <v>0.77852055279423504</v>
      </c>
      <c r="M1888" s="101">
        <f t="shared" ca="1" si="257"/>
        <v>4.1004677515672362E-2</v>
      </c>
      <c r="N1888" s="101">
        <f t="shared" ca="1" si="264"/>
        <v>100.26522448401045</v>
      </c>
      <c r="O1888" s="101">
        <f t="shared" ca="1" si="258"/>
        <v>8.4002367646497961E-2</v>
      </c>
      <c r="Q1888" s="12">
        <f t="shared" ca="1" si="259"/>
        <v>0</v>
      </c>
      <c r="R1888" s="101">
        <f t="shared" ca="1" si="260"/>
        <v>0</v>
      </c>
      <c r="S1888" s="13"/>
      <c r="T1888" s="101">
        <f t="shared" ca="1" si="261"/>
        <v>4.1004677515672362E-2</v>
      </c>
      <c r="U1888" s="101">
        <f t="shared" si="262"/>
        <v>0</v>
      </c>
      <c r="V1888" s="101">
        <f t="shared" ca="1" si="263"/>
        <v>-260.36430295690593</v>
      </c>
    </row>
    <row r="1889" spans="2:22" x14ac:dyDescent="0.3">
      <c r="B1889" s="13">
        <v>2023</v>
      </c>
      <c r="C1889" s="13">
        <v>3</v>
      </c>
      <c r="D1889" s="13">
        <v>18</v>
      </c>
      <c r="E1889" s="83" t="s">
        <v>176</v>
      </c>
      <c r="F1889" s="13">
        <v>3</v>
      </c>
      <c r="G1889" s="13">
        <v>2</v>
      </c>
      <c r="H1889" s="13" t="s">
        <v>69</v>
      </c>
      <c r="I1889" s="13" t="s">
        <v>54</v>
      </c>
      <c r="J1889" s="13"/>
      <c r="K1889" s="13" t="s">
        <v>28</v>
      </c>
      <c r="L1889" s="12">
        <f t="shared" ca="1" si="256"/>
        <v>0.7373286900814936</v>
      </c>
      <c r="M1889" s="101">
        <f t="shared" ca="1" si="257"/>
        <v>3.8835102106592266E-2</v>
      </c>
      <c r="N1889" s="101">
        <f t="shared" ca="1" si="264"/>
        <v>100.26522448401045</v>
      </c>
      <c r="O1889" s="101">
        <f t="shared" ca="1" si="258"/>
        <v>7.9557765659793153E-2</v>
      </c>
      <c r="Q1889" s="12">
        <f t="shared" ca="1" si="259"/>
        <v>0</v>
      </c>
      <c r="R1889" s="101">
        <f t="shared" ca="1" si="260"/>
        <v>0</v>
      </c>
      <c r="S1889" s="13"/>
      <c r="T1889" s="101">
        <f t="shared" ca="1" si="261"/>
        <v>3.8835102106592266E-2</v>
      </c>
      <c r="U1889" s="101">
        <f t="shared" si="262"/>
        <v>0</v>
      </c>
      <c r="V1889" s="101">
        <f t="shared" ca="1" si="263"/>
        <v>-260.32546785479934</v>
      </c>
    </row>
    <row r="1890" spans="2:22" x14ac:dyDescent="0.3">
      <c r="B1890" s="13">
        <v>2023</v>
      </c>
      <c r="C1890" s="13">
        <v>3</v>
      </c>
      <c r="D1890" s="13">
        <v>18</v>
      </c>
      <c r="E1890" s="83" t="s">
        <v>176</v>
      </c>
      <c r="F1890" s="13">
        <v>3</v>
      </c>
      <c r="G1890" s="13">
        <v>3</v>
      </c>
      <c r="H1890" s="13" t="s">
        <v>69</v>
      </c>
      <c r="I1890" s="13" t="s">
        <v>54</v>
      </c>
      <c r="J1890" s="13"/>
      <c r="K1890" s="13" t="s">
        <v>28</v>
      </c>
      <c r="L1890" s="12">
        <f t="shared" ca="1" si="256"/>
        <v>0.74062153196050795</v>
      </c>
      <c r="M1890" s="101">
        <f t="shared" ca="1" si="257"/>
        <v>3.9008536088359955E-2</v>
      </c>
      <c r="N1890" s="101">
        <f t="shared" ca="1" si="264"/>
        <v>100.26522448401045</v>
      </c>
      <c r="O1890" s="101">
        <f t="shared" ca="1" si="258"/>
        <v>7.9913063298538811E-2</v>
      </c>
      <c r="Q1890" s="12">
        <f t="shared" ca="1" si="259"/>
        <v>0</v>
      </c>
      <c r="R1890" s="101">
        <f t="shared" ca="1" si="260"/>
        <v>0</v>
      </c>
      <c r="S1890" s="13"/>
      <c r="T1890" s="101">
        <f t="shared" ca="1" si="261"/>
        <v>3.9008536088359955E-2</v>
      </c>
      <c r="U1890" s="101">
        <f t="shared" si="262"/>
        <v>0</v>
      </c>
      <c r="V1890" s="101">
        <f t="shared" ca="1" si="263"/>
        <v>-260.28645931871097</v>
      </c>
    </row>
    <row r="1891" spans="2:22" x14ac:dyDescent="0.3">
      <c r="B1891" s="13">
        <v>2023</v>
      </c>
      <c r="C1891" s="13">
        <v>3</v>
      </c>
      <c r="D1891" s="13">
        <v>18</v>
      </c>
      <c r="E1891" s="83" t="s">
        <v>176</v>
      </c>
      <c r="F1891" s="13">
        <v>3</v>
      </c>
      <c r="G1891" s="13">
        <v>4</v>
      </c>
      <c r="H1891" s="13" t="s">
        <v>69</v>
      </c>
      <c r="I1891" s="13" t="s">
        <v>54</v>
      </c>
      <c r="J1891" s="13"/>
      <c r="K1891" s="13" t="s">
        <v>28</v>
      </c>
      <c r="L1891" s="12">
        <f t="shared" ca="1" si="256"/>
        <v>0.74611317917999254</v>
      </c>
      <c r="M1891" s="101">
        <f t="shared" ca="1" si="257"/>
        <v>3.9297781147410206E-2</v>
      </c>
      <c r="N1891" s="101">
        <f t="shared" ca="1" si="264"/>
        <v>100.26522448401045</v>
      </c>
      <c r="O1891" s="101">
        <f t="shared" ca="1" si="258"/>
        <v>8.050561203352119E-2</v>
      </c>
      <c r="Q1891" s="12">
        <f t="shared" ca="1" si="259"/>
        <v>0</v>
      </c>
      <c r="R1891" s="101">
        <f t="shared" ca="1" si="260"/>
        <v>0</v>
      </c>
      <c r="S1891" s="13"/>
      <c r="T1891" s="101">
        <f t="shared" ca="1" si="261"/>
        <v>3.9297781147410206E-2</v>
      </c>
      <c r="U1891" s="101">
        <f t="shared" si="262"/>
        <v>0</v>
      </c>
      <c r="V1891" s="101">
        <f t="shared" ca="1" si="263"/>
        <v>-260.24716153756356</v>
      </c>
    </row>
    <row r="1892" spans="2:22" x14ac:dyDescent="0.3">
      <c r="B1892" s="13">
        <v>2023</v>
      </c>
      <c r="C1892" s="13">
        <v>3</v>
      </c>
      <c r="D1892" s="13">
        <v>18</v>
      </c>
      <c r="E1892" s="83" t="s">
        <v>176</v>
      </c>
      <c r="F1892" s="13">
        <v>3</v>
      </c>
      <c r="G1892" s="13">
        <v>5</v>
      </c>
      <c r="H1892" s="13" t="s">
        <v>69</v>
      </c>
      <c r="I1892" s="13" t="s">
        <v>54</v>
      </c>
      <c r="J1892" s="13"/>
      <c r="K1892" s="13" t="s">
        <v>28</v>
      </c>
      <c r="L1892" s="12">
        <f t="shared" ca="1" si="256"/>
        <v>0.66723192823850219</v>
      </c>
      <c r="M1892" s="101">
        <f t="shared" ca="1" si="257"/>
        <v>3.5143105660321909E-2</v>
      </c>
      <c r="N1892" s="101">
        <f t="shared" ca="1" si="264"/>
        <v>100.26522448401045</v>
      </c>
      <c r="O1892" s="101">
        <f t="shared" ca="1" si="258"/>
        <v>7.1994325056934386E-2</v>
      </c>
      <c r="Q1892" s="12">
        <f t="shared" ca="1" si="259"/>
        <v>0</v>
      </c>
      <c r="R1892" s="101">
        <f t="shared" ca="1" si="260"/>
        <v>0</v>
      </c>
      <c r="S1892" s="13"/>
      <c r="T1892" s="101">
        <f t="shared" ca="1" si="261"/>
        <v>3.5143105660321909E-2</v>
      </c>
      <c r="U1892" s="101">
        <f t="shared" si="262"/>
        <v>0</v>
      </c>
      <c r="V1892" s="101">
        <f t="shared" ca="1" si="263"/>
        <v>-260.21201843190323</v>
      </c>
    </row>
    <row r="1893" spans="2:22" x14ac:dyDescent="0.3">
      <c r="B1893" s="13">
        <v>2023</v>
      </c>
      <c r="C1893" s="13">
        <v>3</v>
      </c>
      <c r="D1893" s="13">
        <v>18</v>
      </c>
      <c r="E1893" s="83" t="s">
        <v>176</v>
      </c>
      <c r="F1893" s="13">
        <v>3</v>
      </c>
      <c r="G1893" s="13">
        <v>6</v>
      </c>
      <c r="H1893" s="13" t="s">
        <v>69</v>
      </c>
      <c r="I1893" s="13" t="s">
        <v>54</v>
      </c>
      <c r="J1893" s="13"/>
      <c r="K1893" s="13" t="s">
        <v>28</v>
      </c>
      <c r="L1893" s="12">
        <f t="shared" ca="1" si="256"/>
        <v>0.77355173801515997</v>
      </c>
      <c r="M1893" s="101">
        <f t="shared" ca="1" si="257"/>
        <v>4.0742970041258479E-2</v>
      </c>
      <c r="N1893" s="101">
        <f t="shared" ca="1" si="264"/>
        <v>100.26522448401045</v>
      </c>
      <c r="O1893" s="101">
        <f t="shared" ca="1" si="258"/>
        <v>8.3466232531835757E-2</v>
      </c>
      <c r="Q1893" s="12">
        <f t="shared" ca="1" si="259"/>
        <v>5.3516975610933004</v>
      </c>
      <c r="R1893" s="101">
        <f t="shared" ca="1" si="260"/>
        <v>0.38754004392356456</v>
      </c>
      <c r="S1893" s="13"/>
      <c r="T1893" s="101">
        <f t="shared" ca="1" si="261"/>
        <v>0</v>
      </c>
      <c r="U1893" s="101">
        <f t="shared" si="262"/>
        <v>0</v>
      </c>
      <c r="V1893" s="101">
        <f t="shared" ca="1" si="263"/>
        <v>-260.9870985197503</v>
      </c>
    </row>
    <row r="1894" spans="2:22" x14ac:dyDescent="0.3">
      <c r="B1894" s="13">
        <v>2023</v>
      </c>
      <c r="C1894" s="13">
        <v>3</v>
      </c>
      <c r="D1894" s="13">
        <v>18</v>
      </c>
      <c r="E1894" s="83" t="s">
        <v>176</v>
      </c>
      <c r="F1894" s="13">
        <v>3</v>
      </c>
      <c r="G1894" s="13">
        <v>7</v>
      </c>
      <c r="H1894" s="13" t="s">
        <v>69</v>
      </c>
      <c r="I1894" s="13" t="s">
        <v>54</v>
      </c>
      <c r="J1894" s="13"/>
      <c r="K1894" s="13" t="s">
        <v>28</v>
      </c>
      <c r="L1894" s="12">
        <f t="shared" ca="1" si="256"/>
        <v>0.79811178027338991</v>
      </c>
      <c r="M1894" s="101">
        <f t="shared" ca="1" si="257"/>
        <v>4.2036547466999447E-2</v>
      </c>
      <c r="N1894" s="101">
        <f t="shared" ca="1" si="264"/>
        <v>100.26522448401045</v>
      </c>
      <c r="O1894" s="101">
        <f t="shared" ca="1" si="258"/>
        <v>8.6116261091498766E-2</v>
      </c>
      <c r="Q1894" s="12">
        <f t="shared" ca="1" si="259"/>
        <v>5.6000000000000005</v>
      </c>
      <c r="R1894" s="101">
        <f t="shared" ca="1" si="260"/>
        <v>0.40647983779985758</v>
      </c>
      <c r="S1894" s="13"/>
      <c r="T1894" s="101">
        <f t="shared" ca="1" si="261"/>
        <v>0</v>
      </c>
      <c r="U1894" s="101">
        <f t="shared" si="262"/>
        <v>0</v>
      </c>
      <c r="V1894" s="101">
        <f t="shared" ca="1" si="263"/>
        <v>-261.80005819535</v>
      </c>
    </row>
    <row r="1895" spans="2:22" x14ac:dyDescent="0.3">
      <c r="B1895" s="13">
        <v>2023</v>
      </c>
      <c r="C1895" s="13">
        <v>3</v>
      </c>
      <c r="D1895" s="13">
        <v>18</v>
      </c>
      <c r="E1895" s="83" t="s">
        <v>176</v>
      </c>
      <c r="F1895" s="13">
        <v>3</v>
      </c>
      <c r="G1895" s="13">
        <v>8</v>
      </c>
      <c r="H1895" s="13" t="s">
        <v>69</v>
      </c>
      <c r="I1895" s="13" t="s">
        <v>54</v>
      </c>
      <c r="J1895" s="13"/>
      <c r="K1895" s="13" t="s">
        <v>28</v>
      </c>
      <c r="L1895" s="12">
        <f t="shared" ca="1" si="256"/>
        <v>1.1015470241213592</v>
      </c>
      <c r="M1895" s="101">
        <f t="shared" ca="1" si="257"/>
        <v>5.8018481760471988E-2</v>
      </c>
      <c r="N1895" s="101">
        <f t="shared" ca="1" si="264"/>
        <v>100.26522448401045</v>
      </c>
      <c r="O1895" s="101">
        <f t="shared" ca="1" si="258"/>
        <v>0.11885692390269466</v>
      </c>
      <c r="Q1895" s="12">
        <f t="shared" ca="1" si="259"/>
        <v>5.6000000000000005</v>
      </c>
      <c r="R1895" s="101">
        <f t="shared" ca="1" si="260"/>
        <v>0.38079404440812703</v>
      </c>
      <c r="S1895" s="13"/>
      <c r="T1895" s="101">
        <f t="shared" ca="1" si="261"/>
        <v>0</v>
      </c>
      <c r="U1895" s="101">
        <f t="shared" si="262"/>
        <v>0</v>
      </c>
      <c r="V1895" s="101">
        <f t="shared" ca="1" si="263"/>
        <v>-262.56164628416622</v>
      </c>
    </row>
    <row r="1896" spans="2:22" x14ac:dyDescent="0.3">
      <c r="B1896" s="13">
        <v>2023</v>
      </c>
      <c r="C1896" s="13">
        <v>3</v>
      </c>
      <c r="D1896" s="13">
        <v>18</v>
      </c>
      <c r="E1896" s="83" t="s">
        <v>176</v>
      </c>
      <c r="F1896" s="13">
        <v>3</v>
      </c>
      <c r="G1896" s="13">
        <v>9</v>
      </c>
      <c r="H1896" s="13" t="s">
        <v>69</v>
      </c>
      <c r="I1896" s="13" t="s">
        <v>54</v>
      </c>
      <c r="J1896" s="13"/>
      <c r="K1896" s="13" t="s">
        <v>28</v>
      </c>
      <c r="L1896" s="12">
        <f t="shared" ca="1" si="256"/>
        <v>0.91151801562543289</v>
      </c>
      <c r="M1896" s="101">
        <f t="shared" ca="1" si="257"/>
        <v>4.8009653882991554E-2</v>
      </c>
      <c r="N1896" s="101">
        <f t="shared" ca="1" si="264"/>
        <v>100.26522448401045</v>
      </c>
      <c r="O1896" s="101">
        <f t="shared" ca="1" si="258"/>
        <v>9.835279388598421E-2</v>
      </c>
      <c r="Q1896" s="12">
        <f t="shared" ca="1" si="259"/>
        <v>2.0382830923186819</v>
      </c>
      <c r="R1896" s="101">
        <f t="shared" ca="1" si="260"/>
        <v>9.5380663742083524E-2</v>
      </c>
      <c r="S1896" s="13"/>
      <c r="T1896" s="101">
        <f t="shared" ca="1" si="261"/>
        <v>0</v>
      </c>
      <c r="U1896" s="101">
        <f t="shared" si="262"/>
        <v>0</v>
      </c>
      <c r="V1896" s="101">
        <f t="shared" ca="1" si="263"/>
        <v>-262.75240761165043</v>
      </c>
    </row>
    <row r="1897" spans="2:22" x14ac:dyDescent="0.3">
      <c r="B1897" s="13">
        <v>2023</v>
      </c>
      <c r="C1897" s="13">
        <v>3</v>
      </c>
      <c r="D1897" s="13">
        <v>18</v>
      </c>
      <c r="E1897" s="83" t="s">
        <v>176</v>
      </c>
      <c r="F1897" s="13">
        <v>3</v>
      </c>
      <c r="G1897" s="13">
        <v>10</v>
      </c>
      <c r="H1897" s="13" t="s">
        <v>70</v>
      </c>
      <c r="I1897" s="13" t="s">
        <v>54</v>
      </c>
      <c r="J1897" s="13"/>
      <c r="K1897" s="13" t="s">
        <v>28</v>
      </c>
      <c r="L1897" s="12">
        <f t="shared" ca="1" si="256"/>
        <v>0.78652230732352046</v>
      </c>
      <c r="M1897" s="101">
        <f t="shared" ca="1" si="257"/>
        <v>2.4901296249862658E-2</v>
      </c>
      <c r="N1897" s="101">
        <f t="shared" ca="1" si="264"/>
        <v>100.26522448401045</v>
      </c>
      <c r="O1897" s="101">
        <f t="shared" ca="1" si="258"/>
        <v>2.4901296249862658E-2</v>
      </c>
      <c r="Q1897" s="12">
        <f t="shared" ca="1" si="259"/>
        <v>5.6000000000000005</v>
      </c>
      <c r="R1897" s="101">
        <f t="shared" ca="1" si="260"/>
        <v>0.40746088668506408</v>
      </c>
      <c r="S1897" s="13"/>
      <c r="T1897" s="101">
        <f t="shared" ca="1" si="261"/>
        <v>0</v>
      </c>
      <c r="U1897" s="101">
        <f t="shared" si="262"/>
        <v>0</v>
      </c>
      <c r="V1897" s="101">
        <f t="shared" ca="1" si="263"/>
        <v>-263.56732938502051</v>
      </c>
    </row>
    <row r="1898" spans="2:22" x14ac:dyDescent="0.3">
      <c r="B1898" s="13">
        <v>2023</v>
      </c>
      <c r="C1898" s="13">
        <v>3</v>
      </c>
      <c r="D1898" s="13">
        <v>18</v>
      </c>
      <c r="E1898" s="83" t="s">
        <v>176</v>
      </c>
      <c r="F1898" s="13">
        <v>3</v>
      </c>
      <c r="G1898" s="13">
        <v>11</v>
      </c>
      <c r="H1898" s="13" t="s">
        <v>70</v>
      </c>
      <c r="I1898" s="13" t="s">
        <v>54</v>
      </c>
      <c r="J1898" s="13"/>
      <c r="K1898" s="13" t="s">
        <v>28</v>
      </c>
      <c r="L1898" s="12">
        <f t="shared" ca="1" si="256"/>
        <v>1.2905722105341657</v>
      </c>
      <c r="M1898" s="101">
        <f t="shared" ca="1" si="257"/>
        <v>4.0859516185511688E-2</v>
      </c>
      <c r="N1898" s="101">
        <f t="shared" ca="1" si="264"/>
        <v>100.26522448401045</v>
      </c>
      <c r="O1898" s="101">
        <f t="shared" ca="1" si="258"/>
        <v>4.0859516185511688E-2</v>
      </c>
      <c r="Q1898" s="12">
        <f t="shared" ca="1" si="259"/>
        <v>2.3406122883812688</v>
      </c>
      <c r="R1898" s="101">
        <f t="shared" ca="1" si="260"/>
        <v>8.8885892589757279E-2</v>
      </c>
      <c r="S1898" s="13"/>
      <c r="T1898" s="101">
        <f t="shared" ca="1" si="261"/>
        <v>0</v>
      </c>
      <c r="U1898" s="101">
        <f t="shared" si="262"/>
        <v>0</v>
      </c>
      <c r="V1898" s="101">
        <f t="shared" ca="1" si="263"/>
        <v>-263.74510117020003</v>
      </c>
    </row>
    <row r="1899" spans="2:22" x14ac:dyDescent="0.3">
      <c r="B1899" s="13">
        <v>2023</v>
      </c>
      <c r="C1899" s="13">
        <v>3</v>
      </c>
      <c r="D1899" s="13">
        <v>18</v>
      </c>
      <c r="E1899" s="83" t="s">
        <v>176</v>
      </c>
      <c r="F1899" s="13">
        <v>3</v>
      </c>
      <c r="G1899" s="13">
        <v>12</v>
      </c>
      <c r="H1899" s="13" t="s">
        <v>70</v>
      </c>
      <c r="I1899" s="13" t="s">
        <v>54</v>
      </c>
      <c r="J1899" s="13"/>
      <c r="K1899" s="13" t="s">
        <v>28</v>
      </c>
      <c r="L1899" s="12">
        <f t="shared" ca="1" si="256"/>
        <v>0.89198850658252749</v>
      </c>
      <c r="M1899" s="101">
        <f t="shared" ca="1" si="257"/>
        <v>2.824035611840282E-2</v>
      </c>
      <c r="N1899" s="101">
        <f t="shared" ca="1" si="264"/>
        <v>100.26522448401045</v>
      </c>
      <c r="O1899" s="101">
        <f t="shared" ca="1" si="258"/>
        <v>2.824035611840282E-2</v>
      </c>
      <c r="Q1899" s="12">
        <f t="shared" ca="1" si="259"/>
        <v>0</v>
      </c>
      <c r="R1899" s="101">
        <f t="shared" ca="1" si="260"/>
        <v>0</v>
      </c>
      <c r="S1899" s="13"/>
      <c r="T1899" s="101">
        <f t="shared" ca="1" si="261"/>
        <v>2.824035611840282E-2</v>
      </c>
      <c r="U1899" s="101">
        <f t="shared" si="262"/>
        <v>0</v>
      </c>
      <c r="V1899" s="101">
        <f t="shared" ca="1" si="263"/>
        <v>-263.7168608140816</v>
      </c>
    </row>
    <row r="1900" spans="2:22" x14ac:dyDescent="0.3">
      <c r="B1900" s="13">
        <v>2023</v>
      </c>
      <c r="C1900" s="13">
        <v>3</v>
      </c>
      <c r="D1900" s="13">
        <v>18</v>
      </c>
      <c r="E1900" s="83" t="s">
        <v>176</v>
      </c>
      <c r="F1900" s="13">
        <v>3</v>
      </c>
      <c r="G1900" s="13">
        <v>13</v>
      </c>
      <c r="H1900" s="13" t="s">
        <v>70</v>
      </c>
      <c r="I1900" s="13" t="s">
        <v>54</v>
      </c>
      <c r="J1900" s="13"/>
      <c r="K1900" s="13" t="s">
        <v>28</v>
      </c>
      <c r="L1900" s="12">
        <f t="shared" ca="1" si="256"/>
        <v>0.90341157565574115</v>
      </c>
      <c r="M1900" s="101">
        <f t="shared" ca="1" si="257"/>
        <v>2.8602010485260766E-2</v>
      </c>
      <c r="N1900" s="101">
        <f t="shared" ca="1" si="264"/>
        <v>100.26522448401045</v>
      </c>
      <c r="O1900" s="101">
        <f t="shared" ca="1" si="258"/>
        <v>2.8602010485260766E-2</v>
      </c>
      <c r="Q1900" s="12">
        <f t="shared" ca="1" si="259"/>
        <v>0</v>
      </c>
      <c r="R1900" s="101">
        <f t="shared" ca="1" si="260"/>
        <v>0</v>
      </c>
      <c r="S1900" s="13"/>
      <c r="T1900" s="101">
        <f t="shared" ca="1" si="261"/>
        <v>2.8602010485260766E-2</v>
      </c>
      <c r="U1900" s="101">
        <f t="shared" si="262"/>
        <v>0</v>
      </c>
      <c r="V1900" s="101">
        <f t="shared" ca="1" si="263"/>
        <v>-263.68825880359634</v>
      </c>
    </row>
    <row r="1901" spans="2:22" x14ac:dyDescent="0.3">
      <c r="B1901" s="13">
        <v>2023</v>
      </c>
      <c r="C1901" s="13">
        <v>3</v>
      </c>
      <c r="D1901" s="13">
        <v>18</v>
      </c>
      <c r="E1901" s="83" t="s">
        <v>176</v>
      </c>
      <c r="F1901" s="13">
        <v>3</v>
      </c>
      <c r="G1901" s="13">
        <v>14</v>
      </c>
      <c r="H1901" s="13" t="s">
        <v>70</v>
      </c>
      <c r="I1901" s="13" t="s">
        <v>54</v>
      </c>
      <c r="J1901" s="13"/>
      <c r="K1901" s="13" t="s">
        <v>28</v>
      </c>
      <c r="L1901" s="12">
        <f t="shared" ca="1" si="256"/>
        <v>0.82354845285275691</v>
      </c>
      <c r="M1901" s="101">
        <f t="shared" ca="1" si="257"/>
        <v>2.6073544017318283E-2</v>
      </c>
      <c r="N1901" s="101">
        <f t="shared" ca="1" si="264"/>
        <v>100.26522448401045</v>
      </c>
      <c r="O1901" s="101">
        <f t="shared" ca="1" si="258"/>
        <v>2.6073544017318283E-2</v>
      </c>
      <c r="Q1901" s="12">
        <f t="shared" ca="1" si="259"/>
        <v>5.6000000000000005</v>
      </c>
      <c r="R1901" s="101">
        <f t="shared" ca="1" si="260"/>
        <v>0.40432662346601422</v>
      </c>
      <c r="S1901" s="13"/>
      <c r="T1901" s="101">
        <f t="shared" ca="1" si="261"/>
        <v>0</v>
      </c>
      <c r="U1901" s="101">
        <f t="shared" si="262"/>
        <v>0</v>
      </c>
      <c r="V1901" s="101">
        <f t="shared" ca="1" si="263"/>
        <v>-264.49691205052841</v>
      </c>
    </row>
    <row r="1902" spans="2:22" x14ac:dyDescent="0.3">
      <c r="B1902" s="13">
        <v>2023</v>
      </c>
      <c r="C1902" s="13">
        <v>3</v>
      </c>
      <c r="D1902" s="13">
        <v>18</v>
      </c>
      <c r="E1902" s="83" t="s">
        <v>176</v>
      </c>
      <c r="F1902" s="13">
        <v>3</v>
      </c>
      <c r="G1902" s="13">
        <v>15</v>
      </c>
      <c r="H1902" s="13" t="s">
        <v>70</v>
      </c>
      <c r="I1902" s="13" t="s">
        <v>54</v>
      </c>
      <c r="J1902" s="13"/>
      <c r="K1902" s="13" t="s">
        <v>28</v>
      </c>
      <c r="L1902" s="12">
        <f t="shared" ca="1" si="256"/>
        <v>0.77317767649552194</v>
      </c>
      <c r="M1902" s="101">
        <f t="shared" ca="1" si="257"/>
        <v>2.4478805237848227E-2</v>
      </c>
      <c r="N1902" s="101">
        <f t="shared" ca="1" si="264"/>
        <v>100.26522448401045</v>
      </c>
      <c r="O1902" s="101">
        <f t="shared" ca="1" si="258"/>
        <v>2.4478805237848227E-2</v>
      </c>
      <c r="Q1902" s="12">
        <f t="shared" ca="1" si="259"/>
        <v>0.52121879562958251</v>
      </c>
      <c r="R1902" s="101">
        <f t="shared" ca="1" si="260"/>
        <v>0</v>
      </c>
      <c r="S1902" s="13"/>
      <c r="T1902" s="101">
        <f t="shared" ca="1" si="261"/>
        <v>7.9770181682156417E-3</v>
      </c>
      <c r="U1902" s="101">
        <f t="shared" si="262"/>
        <v>0</v>
      </c>
      <c r="V1902" s="101">
        <f t="shared" ca="1" si="263"/>
        <v>-264.48893503236019</v>
      </c>
    </row>
    <row r="1903" spans="2:22" x14ac:dyDescent="0.3">
      <c r="B1903" s="13">
        <v>2023</v>
      </c>
      <c r="C1903" s="13">
        <v>3</v>
      </c>
      <c r="D1903" s="13">
        <v>18</v>
      </c>
      <c r="E1903" s="83" t="s">
        <v>176</v>
      </c>
      <c r="F1903" s="13">
        <v>3</v>
      </c>
      <c r="G1903" s="13">
        <v>16</v>
      </c>
      <c r="H1903" s="13" t="s">
        <v>71</v>
      </c>
      <c r="I1903" s="13" t="s">
        <v>54</v>
      </c>
      <c r="J1903" s="13"/>
      <c r="K1903" s="13" t="s">
        <v>28</v>
      </c>
      <c r="L1903" s="12">
        <f t="shared" ca="1" si="256"/>
        <v>1.1363853235477062</v>
      </c>
      <c r="M1903" s="101">
        <f t="shared" ca="1" si="257"/>
        <v>9.8990525534240689E-2</v>
      </c>
      <c r="N1903" s="101">
        <f t="shared" ca="1" si="264"/>
        <v>100.48956588663415</v>
      </c>
      <c r="O1903" s="101">
        <f t="shared" ca="1" si="258"/>
        <v>0.320290203441921</v>
      </c>
      <c r="Q1903" s="12">
        <f t="shared" ca="1" si="259"/>
        <v>5.6000000000000005</v>
      </c>
      <c r="R1903" s="101">
        <f t="shared" ca="1" si="260"/>
        <v>0.37784498236168679</v>
      </c>
      <c r="S1903" s="13"/>
      <c r="T1903" s="101">
        <f t="shared" ca="1" si="261"/>
        <v>0</v>
      </c>
      <c r="U1903" s="101">
        <f t="shared" ca="1" si="262"/>
        <v>0.22434140262370969</v>
      </c>
      <c r="V1903" s="101">
        <f t="shared" ca="1" si="263"/>
        <v>-265.02028359445984</v>
      </c>
    </row>
    <row r="1904" spans="2:22" x14ac:dyDescent="0.3">
      <c r="B1904" s="13">
        <v>2023</v>
      </c>
      <c r="C1904" s="13">
        <v>3</v>
      </c>
      <c r="D1904" s="13">
        <v>18</v>
      </c>
      <c r="E1904" s="83" t="s">
        <v>176</v>
      </c>
      <c r="F1904" s="13">
        <v>3</v>
      </c>
      <c r="G1904" s="13">
        <v>17</v>
      </c>
      <c r="H1904" s="13" t="s">
        <v>71</v>
      </c>
      <c r="I1904" s="13" t="s">
        <v>54</v>
      </c>
      <c r="J1904" s="13"/>
      <c r="K1904" s="13" t="s">
        <v>28</v>
      </c>
      <c r="L1904" s="12">
        <f t="shared" ca="1" si="256"/>
        <v>1.3385478437722014</v>
      </c>
      <c r="M1904" s="101">
        <f t="shared" ca="1" si="257"/>
        <v>0.11660090267099647</v>
      </c>
      <c r="N1904" s="101">
        <f t="shared" ca="1" si="264"/>
        <v>100.75381754012551</v>
      </c>
      <c r="O1904" s="101">
        <f t="shared" ca="1" si="258"/>
        <v>0.37726970976719493</v>
      </c>
      <c r="Q1904" s="12">
        <f t="shared" ca="1" si="259"/>
        <v>0.8407576808205679</v>
      </c>
      <c r="R1904" s="101">
        <f t="shared" ca="1" si="260"/>
        <v>0</v>
      </c>
      <c r="S1904" s="13"/>
      <c r="T1904" s="101">
        <f t="shared" ca="1" si="261"/>
        <v>4.3362501094716795E-2</v>
      </c>
      <c r="U1904" s="101">
        <f t="shared" ca="1" si="262"/>
        <v>0.26425165349136209</v>
      </c>
      <c r="V1904" s="101">
        <f t="shared" ca="1" si="263"/>
        <v>-264.71266943987376</v>
      </c>
    </row>
    <row r="1905" spans="2:22" x14ac:dyDescent="0.3">
      <c r="B1905" s="13">
        <v>2023</v>
      </c>
      <c r="C1905" s="13">
        <v>3</v>
      </c>
      <c r="D1905" s="13">
        <v>18</v>
      </c>
      <c r="E1905" s="83" t="s">
        <v>176</v>
      </c>
      <c r="F1905" s="13">
        <v>3</v>
      </c>
      <c r="G1905" s="13">
        <v>18</v>
      </c>
      <c r="H1905" s="13" t="s">
        <v>71</v>
      </c>
      <c r="I1905" s="13" t="s">
        <v>54</v>
      </c>
      <c r="J1905" s="13"/>
      <c r="K1905" s="13" t="s">
        <v>28</v>
      </c>
      <c r="L1905" s="12">
        <f t="shared" ca="1" si="256"/>
        <v>1.3256523816003811</v>
      </c>
      <c r="M1905" s="101">
        <f t="shared" ca="1" si="257"/>
        <v>0.11547757896120921</v>
      </c>
      <c r="N1905" s="101">
        <f t="shared" ca="1" si="264"/>
        <v>101.01552341445978</v>
      </c>
      <c r="O1905" s="101">
        <f t="shared" ca="1" si="258"/>
        <v>0.37363512375406743</v>
      </c>
      <c r="Q1905" s="12">
        <f t="shared" ca="1" si="259"/>
        <v>5.3243356907141637</v>
      </c>
      <c r="R1905" s="101">
        <f t="shared" ca="1" si="260"/>
        <v>0.33848854211648166</v>
      </c>
      <c r="S1905" s="13"/>
      <c r="T1905" s="101">
        <f t="shared" ca="1" si="261"/>
        <v>0</v>
      </c>
      <c r="U1905" s="101">
        <f t="shared" ca="1" si="262"/>
        <v>0.26170587433427522</v>
      </c>
      <c r="V1905" s="101">
        <f t="shared" ca="1" si="263"/>
        <v>-265.12794064977243</v>
      </c>
    </row>
    <row r="1906" spans="2:22" x14ac:dyDescent="0.3">
      <c r="B1906" s="13">
        <v>2023</v>
      </c>
      <c r="C1906" s="13">
        <v>3</v>
      </c>
      <c r="D1906" s="13">
        <v>18</v>
      </c>
      <c r="E1906" s="83" t="s">
        <v>176</v>
      </c>
      <c r="F1906" s="13">
        <v>3</v>
      </c>
      <c r="G1906" s="13">
        <v>19</v>
      </c>
      <c r="H1906" s="13" t="s">
        <v>71</v>
      </c>
      <c r="I1906" s="13" t="s">
        <v>54</v>
      </c>
      <c r="J1906" s="13"/>
      <c r="K1906" s="13" t="s">
        <v>28</v>
      </c>
      <c r="L1906" s="12">
        <f t="shared" ca="1" si="256"/>
        <v>1.6620320290555672</v>
      </c>
      <c r="M1906" s="101">
        <f t="shared" ca="1" si="257"/>
        <v>0.14477961005103046</v>
      </c>
      <c r="N1906" s="101">
        <f t="shared" ca="1" si="264"/>
        <v>101.34363623752917</v>
      </c>
      <c r="O1906" s="101">
        <f t="shared" ca="1" si="258"/>
        <v>0.46844372738931161</v>
      </c>
      <c r="Q1906" s="12">
        <f t="shared" ca="1" si="259"/>
        <v>0</v>
      </c>
      <c r="R1906" s="101">
        <f t="shared" ca="1" si="260"/>
        <v>0</v>
      </c>
      <c r="S1906" s="13"/>
      <c r="T1906" s="101">
        <f t="shared" ca="1" si="261"/>
        <v>0.14477961005103046</v>
      </c>
      <c r="U1906" s="101">
        <f t="shared" ca="1" si="262"/>
        <v>0.32811282306938661</v>
      </c>
      <c r="V1906" s="101">
        <f t="shared" ca="1" si="263"/>
        <v>-264.65504821665201</v>
      </c>
    </row>
    <row r="1907" spans="2:22" x14ac:dyDescent="0.3">
      <c r="B1907" s="13">
        <v>2023</v>
      </c>
      <c r="C1907" s="13">
        <v>3</v>
      </c>
      <c r="D1907" s="13">
        <v>18</v>
      </c>
      <c r="E1907" s="83" t="s">
        <v>176</v>
      </c>
      <c r="F1907" s="13">
        <v>3</v>
      </c>
      <c r="G1907" s="13">
        <v>20</v>
      </c>
      <c r="H1907" s="13" t="s">
        <v>69</v>
      </c>
      <c r="I1907" s="13" t="s">
        <v>54</v>
      </c>
      <c r="J1907" s="13"/>
      <c r="K1907" s="13" t="s">
        <v>28</v>
      </c>
      <c r="L1907" s="12">
        <f t="shared" ca="1" si="256"/>
        <v>1.3225055316988565</v>
      </c>
      <c r="M1907" s="101">
        <f t="shared" ca="1" si="257"/>
        <v>6.965636635457878E-2</v>
      </c>
      <c r="N1907" s="101">
        <f t="shared" ca="1" si="264"/>
        <v>101.34363623752917</v>
      </c>
      <c r="O1907" s="101">
        <f t="shared" ca="1" si="258"/>
        <v>0.14269834687030661</v>
      </c>
      <c r="Q1907" s="12">
        <f t="shared" ca="1" si="259"/>
        <v>0</v>
      </c>
      <c r="R1907" s="101">
        <f t="shared" ca="1" si="260"/>
        <v>0</v>
      </c>
      <c r="S1907" s="13"/>
      <c r="T1907" s="101">
        <f t="shared" ca="1" si="261"/>
        <v>6.965636635457878E-2</v>
      </c>
      <c r="U1907" s="101">
        <f t="shared" si="262"/>
        <v>0</v>
      </c>
      <c r="V1907" s="101">
        <f t="shared" ca="1" si="263"/>
        <v>-264.58539185029741</v>
      </c>
    </row>
    <row r="1908" spans="2:22" x14ac:dyDescent="0.3">
      <c r="B1908" s="13">
        <v>2023</v>
      </c>
      <c r="C1908" s="13">
        <v>3</v>
      </c>
      <c r="D1908" s="13">
        <v>18</v>
      </c>
      <c r="E1908" s="83" t="s">
        <v>176</v>
      </c>
      <c r="F1908" s="13">
        <v>3</v>
      </c>
      <c r="G1908" s="13">
        <v>21</v>
      </c>
      <c r="H1908" s="13" t="s">
        <v>69</v>
      </c>
      <c r="I1908" s="13" t="s">
        <v>54</v>
      </c>
      <c r="J1908" s="13"/>
      <c r="K1908" s="13" t="s">
        <v>28</v>
      </c>
      <c r="L1908" s="12">
        <f t="shared" ca="1" si="256"/>
        <v>1.2972713709463921</v>
      </c>
      <c r="M1908" s="101">
        <f t="shared" ca="1" si="257"/>
        <v>6.8327283107746481E-2</v>
      </c>
      <c r="N1908" s="101">
        <f t="shared" ca="1" si="264"/>
        <v>101.34363623752917</v>
      </c>
      <c r="O1908" s="101">
        <f t="shared" ca="1" si="258"/>
        <v>0.13997558092511569</v>
      </c>
      <c r="Q1908" s="12">
        <f t="shared" ca="1" si="259"/>
        <v>0</v>
      </c>
      <c r="R1908" s="101">
        <f t="shared" ca="1" si="260"/>
        <v>0</v>
      </c>
      <c r="S1908" s="13"/>
      <c r="T1908" s="101">
        <f t="shared" ca="1" si="261"/>
        <v>6.8327283107746481E-2</v>
      </c>
      <c r="U1908" s="101">
        <f t="shared" si="262"/>
        <v>0</v>
      </c>
      <c r="V1908" s="101">
        <f t="shared" ca="1" si="263"/>
        <v>-264.51706456718966</v>
      </c>
    </row>
    <row r="1909" spans="2:22" x14ac:dyDescent="0.3">
      <c r="B1909" s="13">
        <v>2023</v>
      </c>
      <c r="C1909" s="13">
        <v>3</v>
      </c>
      <c r="D1909" s="13">
        <v>18</v>
      </c>
      <c r="E1909" s="83" t="s">
        <v>176</v>
      </c>
      <c r="F1909" s="13">
        <v>3</v>
      </c>
      <c r="G1909" s="13">
        <v>22</v>
      </c>
      <c r="H1909" s="13" t="s">
        <v>69</v>
      </c>
      <c r="I1909" s="13" t="s">
        <v>54</v>
      </c>
      <c r="J1909" s="13"/>
      <c r="K1909" s="13" t="s">
        <v>28</v>
      </c>
      <c r="L1909" s="12">
        <f t="shared" ca="1" si="256"/>
        <v>1.323510442846787</v>
      </c>
      <c r="M1909" s="101">
        <f t="shared" ca="1" si="257"/>
        <v>6.970929502474027E-2</v>
      </c>
      <c r="N1909" s="101">
        <f t="shared" ca="1" si="264"/>
        <v>101.34363623752917</v>
      </c>
      <c r="O1909" s="101">
        <f t="shared" ca="1" si="258"/>
        <v>0.1428067767831683</v>
      </c>
      <c r="Q1909" s="12">
        <f t="shared" ca="1" si="259"/>
        <v>0</v>
      </c>
      <c r="R1909" s="101">
        <f t="shared" ca="1" si="260"/>
        <v>0</v>
      </c>
      <c r="S1909" s="13"/>
      <c r="T1909" s="101">
        <f t="shared" ca="1" si="261"/>
        <v>6.970929502474027E-2</v>
      </c>
      <c r="U1909" s="101">
        <f t="shared" si="262"/>
        <v>0</v>
      </c>
      <c r="V1909" s="101">
        <f t="shared" ca="1" si="263"/>
        <v>-264.44735527216494</v>
      </c>
    </row>
    <row r="1910" spans="2:22" x14ac:dyDescent="0.3">
      <c r="B1910" s="13">
        <v>2023</v>
      </c>
      <c r="C1910" s="13">
        <v>3</v>
      </c>
      <c r="D1910" s="13">
        <v>18</v>
      </c>
      <c r="E1910" s="83" t="s">
        <v>176</v>
      </c>
      <c r="F1910" s="13">
        <v>3</v>
      </c>
      <c r="G1910" s="13">
        <v>23</v>
      </c>
      <c r="H1910" s="13" t="s">
        <v>69</v>
      </c>
      <c r="I1910" s="13" t="s">
        <v>54</v>
      </c>
      <c r="J1910" s="13"/>
      <c r="K1910" s="13" t="s">
        <v>28</v>
      </c>
      <c r="L1910" s="12">
        <f t="shared" ca="1" si="256"/>
        <v>1.4375926760236029</v>
      </c>
      <c r="M1910" s="101">
        <f t="shared" ca="1" si="257"/>
        <v>7.5718006246163164E-2</v>
      </c>
      <c r="N1910" s="101">
        <f t="shared" ca="1" si="264"/>
        <v>101.34363623752917</v>
      </c>
      <c r="O1910" s="101">
        <f t="shared" ca="1" si="258"/>
        <v>0.15511624974294674</v>
      </c>
      <c r="Q1910" s="12">
        <f t="shared" ca="1" si="259"/>
        <v>0</v>
      </c>
      <c r="R1910" s="101">
        <f t="shared" ca="1" si="260"/>
        <v>0</v>
      </c>
      <c r="S1910" s="13"/>
      <c r="T1910" s="101">
        <f t="shared" ca="1" si="261"/>
        <v>7.5718006246163164E-2</v>
      </c>
      <c r="U1910" s="101">
        <f t="shared" si="262"/>
        <v>0</v>
      </c>
      <c r="V1910" s="101">
        <f t="shared" ca="1" si="263"/>
        <v>-264.37163726591876</v>
      </c>
    </row>
    <row r="1911" spans="2:22" x14ac:dyDescent="0.3">
      <c r="B1911" s="13">
        <v>2023</v>
      </c>
      <c r="C1911" s="13">
        <v>3</v>
      </c>
      <c r="D1911" s="13">
        <v>19</v>
      </c>
      <c r="E1911" s="83" t="s">
        <v>177</v>
      </c>
      <c r="F1911" s="13">
        <v>4</v>
      </c>
      <c r="G1911" s="13">
        <v>0</v>
      </c>
      <c r="H1911" s="13" t="s">
        <v>69</v>
      </c>
      <c r="I1911" s="13" t="s">
        <v>54</v>
      </c>
      <c r="J1911" s="13"/>
      <c r="K1911" s="13" t="s">
        <v>28</v>
      </c>
      <c r="L1911" s="12">
        <f t="shared" ca="1" si="256"/>
        <v>1.5979100745901684</v>
      </c>
      <c r="M1911" s="101">
        <f t="shared" ca="1" si="257"/>
        <v>8.4161923628664176E-2</v>
      </c>
      <c r="N1911" s="101">
        <f t="shared" ca="1" si="264"/>
        <v>101.34363623752917</v>
      </c>
      <c r="O1911" s="101">
        <f t="shared" ca="1" si="258"/>
        <v>0.17241449704827916</v>
      </c>
      <c r="Q1911" s="12">
        <f t="shared" ca="1" si="259"/>
        <v>0</v>
      </c>
      <c r="R1911" s="101">
        <f t="shared" ca="1" si="260"/>
        <v>0</v>
      </c>
      <c r="S1911" s="13"/>
      <c r="T1911" s="101">
        <f t="shared" ca="1" si="261"/>
        <v>8.4161923628664176E-2</v>
      </c>
      <c r="U1911" s="101">
        <f t="shared" si="262"/>
        <v>0</v>
      </c>
      <c r="V1911" s="101">
        <f t="shared" ca="1" si="263"/>
        <v>-264.28747534229012</v>
      </c>
    </row>
    <row r="1912" spans="2:22" x14ac:dyDescent="0.3">
      <c r="B1912" s="13">
        <v>2023</v>
      </c>
      <c r="C1912" s="13">
        <v>3</v>
      </c>
      <c r="D1912" s="13">
        <v>19</v>
      </c>
      <c r="E1912" s="83" t="s">
        <v>177</v>
      </c>
      <c r="F1912" s="13">
        <v>4</v>
      </c>
      <c r="G1912" s="13">
        <v>1</v>
      </c>
      <c r="H1912" s="13" t="s">
        <v>69</v>
      </c>
      <c r="I1912" s="13" t="s">
        <v>54</v>
      </c>
      <c r="J1912" s="13"/>
      <c r="K1912" s="13" t="s">
        <v>28</v>
      </c>
      <c r="L1912" s="12">
        <f t="shared" ca="1" si="256"/>
        <v>0.69457999685126881</v>
      </c>
      <c r="M1912" s="101">
        <f t="shared" ca="1" si="257"/>
        <v>3.6583528434156326E-2</v>
      </c>
      <c r="N1912" s="101">
        <f t="shared" ca="1" si="264"/>
        <v>101.34363623752917</v>
      </c>
      <c r="O1912" s="101">
        <f t="shared" ca="1" si="258"/>
        <v>7.4945181660251908E-2</v>
      </c>
      <c r="Q1912" s="12">
        <f t="shared" ca="1" si="259"/>
        <v>0</v>
      </c>
      <c r="R1912" s="101">
        <f t="shared" ca="1" si="260"/>
        <v>0</v>
      </c>
      <c r="S1912" s="13"/>
      <c r="T1912" s="101">
        <f t="shared" ca="1" si="261"/>
        <v>3.6583528434156326E-2</v>
      </c>
      <c r="U1912" s="101">
        <f t="shared" si="262"/>
        <v>0</v>
      </c>
      <c r="V1912" s="101">
        <f t="shared" ca="1" si="263"/>
        <v>-264.25089181385596</v>
      </c>
    </row>
    <row r="1913" spans="2:22" x14ac:dyDescent="0.3">
      <c r="B1913" s="13">
        <v>2023</v>
      </c>
      <c r="C1913" s="13">
        <v>3</v>
      </c>
      <c r="D1913" s="13">
        <v>19</v>
      </c>
      <c r="E1913" s="83" t="s">
        <v>177</v>
      </c>
      <c r="F1913" s="13">
        <v>4</v>
      </c>
      <c r="G1913" s="13">
        <v>2</v>
      </c>
      <c r="H1913" s="13" t="s">
        <v>69</v>
      </c>
      <c r="I1913" s="13" t="s">
        <v>54</v>
      </c>
      <c r="J1913" s="13"/>
      <c r="K1913" s="13" t="s">
        <v>28</v>
      </c>
      <c r="L1913" s="12">
        <f t="shared" ca="1" si="256"/>
        <v>0.73246190000686284</v>
      </c>
      <c r="M1913" s="101">
        <f t="shared" ca="1" si="257"/>
        <v>3.8578768273361465E-2</v>
      </c>
      <c r="N1913" s="101">
        <f t="shared" ca="1" si="264"/>
        <v>101.34363623752917</v>
      </c>
      <c r="O1913" s="101">
        <f t="shared" ca="1" si="258"/>
        <v>7.9032639010740494E-2</v>
      </c>
      <c r="Q1913" s="12">
        <f t="shared" ca="1" si="259"/>
        <v>0</v>
      </c>
      <c r="R1913" s="101">
        <f t="shared" ca="1" si="260"/>
        <v>0</v>
      </c>
      <c r="S1913" s="13"/>
      <c r="T1913" s="101">
        <f t="shared" ca="1" si="261"/>
        <v>3.8578768273361465E-2</v>
      </c>
      <c r="U1913" s="101">
        <f t="shared" si="262"/>
        <v>0</v>
      </c>
      <c r="V1913" s="101">
        <f t="shared" ca="1" si="263"/>
        <v>-264.21231304558262</v>
      </c>
    </row>
    <row r="1914" spans="2:22" x14ac:dyDescent="0.3">
      <c r="B1914" s="13">
        <v>2023</v>
      </c>
      <c r="C1914" s="13">
        <v>3</v>
      </c>
      <c r="D1914" s="13">
        <v>19</v>
      </c>
      <c r="E1914" s="83" t="s">
        <v>177</v>
      </c>
      <c r="F1914" s="13">
        <v>4</v>
      </c>
      <c r="G1914" s="13">
        <v>3</v>
      </c>
      <c r="H1914" s="13" t="s">
        <v>69</v>
      </c>
      <c r="I1914" s="13" t="s">
        <v>54</v>
      </c>
      <c r="J1914" s="13"/>
      <c r="K1914" s="13" t="s">
        <v>28</v>
      </c>
      <c r="L1914" s="12">
        <f t="shared" ca="1" si="256"/>
        <v>0.68635347161031346</v>
      </c>
      <c r="M1914" s="101">
        <f t="shared" ca="1" si="257"/>
        <v>3.615023734971521E-2</v>
      </c>
      <c r="N1914" s="101">
        <f t="shared" ca="1" si="264"/>
        <v>101.34363623752917</v>
      </c>
      <c r="O1914" s="101">
        <f t="shared" ca="1" si="258"/>
        <v>7.4057539586752819E-2</v>
      </c>
      <c r="Q1914" s="12">
        <f t="shared" ca="1" si="259"/>
        <v>0</v>
      </c>
      <c r="R1914" s="101">
        <f t="shared" ca="1" si="260"/>
        <v>0</v>
      </c>
      <c r="S1914" s="13"/>
      <c r="T1914" s="101">
        <f t="shared" ca="1" si="261"/>
        <v>3.615023734971521E-2</v>
      </c>
      <c r="U1914" s="101">
        <f t="shared" si="262"/>
        <v>0</v>
      </c>
      <c r="V1914" s="101">
        <f t="shared" ca="1" si="263"/>
        <v>-264.1761628082329</v>
      </c>
    </row>
    <row r="1915" spans="2:22" x14ac:dyDescent="0.3">
      <c r="B1915" s="13">
        <v>2023</v>
      </c>
      <c r="C1915" s="13">
        <v>3</v>
      </c>
      <c r="D1915" s="13">
        <v>19</v>
      </c>
      <c r="E1915" s="83" t="s">
        <v>177</v>
      </c>
      <c r="F1915" s="13">
        <v>4</v>
      </c>
      <c r="G1915" s="13">
        <v>4</v>
      </c>
      <c r="H1915" s="13" t="s">
        <v>69</v>
      </c>
      <c r="I1915" s="13" t="s">
        <v>54</v>
      </c>
      <c r="J1915" s="13"/>
      <c r="K1915" s="13" t="s">
        <v>28</v>
      </c>
      <c r="L1915" s="12">
        <f t="shared" ca="1" si="256"/>
        <v>0.77553775061427421</v>
      </c>
      <c r="M1915" s="101">
        <f t="shared" ca="1" si="257"/>
        <v>4.0847573324853823E-2</v>
      </c>
      <c r="N1915" s="101">
        <f t="shared" ca="1" si="264"/>
        <v>101.34363623752917</v>
      </c>
      <c r="O1915" s="101">
        <f t="shared" ca="1" si="258"/>
        <v>8.3680523291280187E-2</v>
      </c>
      <c r="Q1915" s="12">
        <f t="shared" ca="1" si="259"/>
        <v>0</v>
      </c>
      <c r="R1915" s="101">
        <f t="shared" ca="1" si="260"/>
        <v>0</v>
      </c>
      <c r="S1915" s="13"/>
      <c r="T1915" s="101">
        <f t="shared" ca="1" si="261"/>
        <v>4.0847573324853823E-2</v>
      </c>
      <c r="U1915" s="101">
        <f t="shared" si="262"/>
        <v>0</v>
      </c>
      <c r="V1915" s="101">
        <f t="shared" ca="1" si="263"/>
        <v>-264.13531523490803</v>
      </c>
    </row>
    <row r="1916" spans="2:22" x14ac:dyDescent="0.3">
      <c r="B1916" s="13">
        <v>2023</v>
      </c>
      <c r="C1916" s="13">
        <v>3</v>
      </c>
      <c r="D1916" s="13">
        <v>19</v>
      </c>
      <c r="E1916" s="83" t="s">
        <v>177</v>
      </c>
      <c r="F1916" s="13">
        <v>4</v>
      </c>
      <c r="G1916" s="13">
        <v>5</v>
      </c>
      <c r="H1916" s="13" t="s">
        <v>69</v>
      </c>
      <c r="I1916" s="13" t="s">
        <v>54</v>
      </c>
      <c r="J1916" s="13"/>
      <c r="K1916" s="13" t="s">
        <v>28</v>
      </c>
      <c r="L1916" s="12">
        <f t="shared" ca="1" si="256"/>
        <v>0.76714403699927614</v>
      </c>
      <c r="M1916" s="101">
        <f t="shared" ca="1" si="257"/>
        <v>4.0405476428751877E-2</v>
      </c>
      <c r="N1916" s="101">
        <f t="shared" ca="1" si="264"/>
        <v>101.34363623752917</v>
      </c>
      <c r="O1916" s="101">
        <f t="shared" ca="1" si="258"/>
        <v>8.2774841592221898E-2</v>
      </c>
      <c r="Q1916" s="12">
        <f t="shared" ca="1" si="259"/>
        <v>0</v>
      </c>
      <c r="R1916" s="101">
        <f t="shared" ca="1" si="260"/>
        <v>0</v>
      </c>
      <c r="S1916" s="13"/>
      <c r="T1916" s="101">
        <f t="shared" ca="1" si="261"/>
        <v>4.0405476428751877E-2</v>
      </c>
      <c r="U1916" s="101">
        <f t="shared" si="262"/>
        <v>0</v>
      </c>
      <c r="V1916" s="101">
        <f t="shared" ca="1" si="263"/>
        <v>-264.09490975847928</v>
      </c>
    </row>
    <row r="1917" spans="2:22" x14ac:dyDescent="0.3">
      <c r="B1917" s="13">
        <v>2023</v>
      </c>
      <c r="C1917" s="13">
        <v>3</v>
      </c>
      <c r="D1917" s="13">
        <v>19</v>
      </c>
      <c r="E1917" s="83" t="s">
        <v>177</v>
      </c>
      <c r="F1917" s="13">
        <v>4</v>
      </c>
      <c r="G1917" s="13">
        <v>6</v>
      </c>
      <c r="H1917" s="13" t="s">
        <v>69</v>
      </c>
      <c r="I1917" s="13" t="s">
        <v>54</v>
      </c>
      <c r="J1917" s="13"/>
      <c r="K1917" s="13" t="s">
        <v>28</v>
      </c>
      <c r="L1917" s="12">
        <f t="shared" ca="1" si="256"/>
        <v>0.69600305186973832</v>
      </c>
      <c r="M1917" s="101">
        <f t="shared" ca="1" si="257"/>
        <v>3.6658480741979117E-2</v>
      </c>
      <c r="N1917" s="101">
        <f t="shared" ca="1" si="264"/>
        <v>101.34363623752917</v>
      </c>
      <c r="O1917" s="101">
        <f t="shared" ca="1" si="258"/>
        <v>7.5098729296744757E-2</v>
      </c>
      <c r="Q1917" s="12">
        <f t="shared" ca="1" si="259"/>
        <v>0.74200082746632856</v>
      </c>
      <c r="R1917" s="101">
        <f t="shared" ca="1" si="260"/>
        <v>3.893711704251364E-3</v>
      </c>
      <c r="S1917" s="13"/>
      <c r="T1917" s="101">
        <f t="shared" ca="1" si="261"/>
        <v>0</v>
      </c>
      <c r="U1917" s="101">
        <f t="shared" si="262"/>
        <v>0</v>
      </c>
      <c r="V1917" s="101">
        <f t="shared" ca="1" si="263"/>
        <v>-264.10269718188783</v>
      </c>
    </row>
    <row r="1918" spans="2:22" x14ac:dyDescent="0.3">
      <c r="B1918" s="13">
        <v>2023</v>
      </c>
      <c r="C1918" s="13">
        <v>3</v>
      </c>
      <c r="D1918" s="13">
        <v>19</v>
      </c>
      <c r="E1918" s="83" t="s">
        <v>177</v>
      </c>
      <c r="F1918" s="13">
        <v>4</v>
      </c>
      <c r="G1918" s="13">
        <v>7</v>
      </c>
      <c r="H1918" s="13" t="s">
        <v>69</v>
      </c>
      <c r="I1918" s="13" t="s">
        <v>54</v>
      </c>
      <c r="J1918" s="13"/>
      <c r="K1918" s="13" t="s">
        <v>28</v>
      </c>
      <c r="L1918" s="12">
        <f t="shared" ca="1" si="256"/>
        <v>0.81454236949305203</v>
      </c>
      <c r="M1918" s="101">
        <f t="shared" ca="1" si="257"/>
        <v>4.2901946601199052E-2</v>
      </c>
      <c r="N1918" s="101">
        <f t="shared" ca="1" si="264"/>
        <v>101.34363623752917</v>
      </c>
      <c r="O1918" s="101">
        <f t="shared" ca="1" si="258"/>
        <v>8.7889121668300305E-2</v>
      </c>
      <c r="Q1918" s="12">
        <f t="shared" ca="1" si="259"/>
        <v>2.606026757157657</v>
      </c>
      <c r="R1918" s="101">
        <f t="shared" ca="1" si="260"/>
        <v>0.15164915341580881</v>
      </c>
      <c r="S1918" s="13"/>
      <c r="T1918" s="101">
        <f t="shared" ca="1" si="261"/>
        <v>0</v>
      </c>
      <c r="U1918" s="101">
        <f t="shared" si="262"/>
        <v>0</v>
      </c>
      <c r="V1918" s="101">
        <f t="shared" ca="1" si="263"/>
        <v>-264.40599548871944</v>
      </c>
    </row>
    <row r="1919" spans="2:22" x14ac:dyDescent="0.3">
      <c r="B1919" s="13">
        <v>2023</v>
      </c>
      <c r="C1919" s="13">
        <v>3</v>
      </c>
      <c r="D1919" s="13">
        <v>19</v>
      </c>
      <c r="E1919" s="83" t="s">
        <v>177</v>
      </c>
      <c r="F1919" s="13">
        <v>4</v>
      </c>
      <c r="G1919" s="13">
        <v>8</v>
      </c>
      <c r="H1919" s="13" t="s">
        <v>69</v>
      </c>
      <c r="I1919" s="13" t="s">
        <v>54</v>
      </c>
      <c r="J1919" s="13"/>
      <c r="K1919" s="13" t="s">
        <v>28</v>
      </c>
      <c r="L1919" s="12">
        <f t="shared" ca="1" si="256"/>
        <v>1.1392607568914337</v>
      </c>
      <c r="M1919" s="101">
        <f t="shared" ca="1" si="257"/>
        <v>6.0004864065471814E-2</v>
      </c>
      <c r="N1919" s="101">
        <f t="shared" ca="1" si="264"/>
        <v>101.34363623752917</v>
      </c>
      <c r="O1919" s="101">
        <f t="shared" ca="1" si="258"/>
        <v>0.1229262356685857</v>
      </c>
      <c r="Q1919" s="12">
        <f t="shared" ca="1" si="259"/>
        <v>5.6000000000000005</v>
      </c>
      <c r="R1919" s="101">
        <f t="shared" ca="1" si="260"/>
        <v>0.37760157692914015</v>
      </c>
      <c r="S1919" s="13"/>
      <c r="T1919" s="101">
        <f t="shared" ca="1" si="261"/>
        <v>0</v>
      </c>
      <c r="U1919" s="101">
        <f t="shared" si="262"/>
        <v>0</v>
      </c>
      <c r="V1919" s="101">
        <f t="shared" ca="1" si="263"/>
        <v>-265.16119864257769</v>
      </c>
    </row>
    <row r="1920" spans="2:22" x14ac:dyDescent="0.3">
      <c r="B1920" s="13">
        <v>2023</v>
      </c>
      <c r="C1920" s="13">
        <v>3</v>
      </c>
      <c r="D1920" s="13">
        <v>19</v>
      </c>
      <c r="E1920" s="83" t="s">
        <v>177</v>
      </c>
      <c r="F1920" s="13">
        <v>4</v>
      </c>
      <c r="G1920" s="13">
        <v>9</v>
      </c>
      <c r="H1920" s="13" t="s">
        <v>69</v>
      </c>
      <c r="I1920" s="13" t="s">
        <v>54</v>
      </c>
      <c r="J1920" s="13"/>
      <c r="K1920" s="13" t="s">
        <v>28</v>
      </c>
      <c r="L1920" s="12">
        <f t="shared" ref="L1920:L1983" ca="1" si="265">IF(K1920="Weekday",_xlfn.NORM.INV(RAND(),VLOOKUP(G1920,$J$5:$N$28,4),VLOOKUP(G1920,$J$5:$N$28,5)),_xlfn.NORM.INV(RAND(),VLOOKUP(G1920,$P$5:$T$28,4),VLOOKUP(G1920,$P$5:$T$28,5)))*VLOOKUP(C1920,$P$32:$R$43,3)</f>
        <v>1.1351574546145999</v>
      </c>
      <c r="M1920" s="101">
        <f t="shared" ref="M1920:M1983" ca="1" si="266">IF(I1920="Winter",VLOOKUP(G1920,$J$40:$L$43,3),VLOOKUP(G1920,$J$40:$L$43,2))*L1920</f>
        <v>5.978874313455098E-2</v>
      </c>
      <c r="N1920" s="101">
        <f t="shared" ca="1" si="264"/>
        <v>101.34363623752917</v>
      </c>
      <c r="O1920" s="101">
        <f t="shared" ref="O1920:O1983" ca="1" si="267">IF(I1920="Winter",VLOOKUP(G1920,$J$46:$L$49,3),VLOOKUP(G1920,$J$46:$L$49,2))*L1920</f>
        <v>0.12248348935291532</v>
      </c>
      <c r="Q1920" s="12">
        <f t="shared" ref="Q1920:Q1983" ca="1" si="268">MIN(MAX(AND(IF(G1920&gt;=VLOOKUP(C1920,$O$46:$T$57,5),1,0),IF(G1920&lt;=VLOOKUP(C1920,$O$46:$T$57,6),1,0))*$G$50*_xlfn.NORM.INV(RAND(),VLOOKUP(C1920,$B$4:$F$15,4),VLOOKUP(C1920,$B$4:$F$15,4)),0),0.2)*$G$51</f>
        <v>5.6000000000000005</v>
      </c>
      <c r="R1920" s="101">
        <f t="shared" ref="R1920:R1983" ca="1" si="269">MAX(Q1920-L1920,0)*$G$52</f>
        <v>0.3779489214668742</v>
      </c>
      <c r="S1920" s="13"/>
      <c r="T1920" s="101">
        <f t="shared" ref="T1920:T1983" ca="1" si="270">MAX(L1920-Q1920,0)*IF(I1920="Winter",VLOOKUP(G1920,$J$40:$L$43,3),VLOOKUP(G1920,$J$40:$L$43,2))</f>
        <v>0</v>
      </c>
      <c r="U1920" s="101">
        <f t="shared" si="262"/>
        <v>0</v>
      </c>
      <c r="V1920" s="101">
        <f t="shared" ca="1" si="263"/>
        <v>-265.91709648551148</v>
      </c>
    </row>
    <row r="1921" spans="2:22" x14ac:dyDescent="0.3">
      <c r="B1921" s="13">
        <v>2023</v>
      </c>
      <c r="C1921" s="13">
        <v>3</v>
      </c>
      <c r="D1921" s="13">
        <v>19</v>
      </c>
      <c r="E1921" s="83" t="s">
        <v>177</v>
      </c>
      <c r="F1921" s="13">
        <v>4</v>
      </c>
      <c r="G1921" s="13">
        <v>10</v>
      </c>
      <c r="H1921" s="13" t="s">
        <v>70</v>
      </c>
      <c r="I1921" s="13" t="s">
        <v>54</v>
      </c>
      <c r="J1921" s="13"/>
      <c r="K1921" s="13" t="s">
        <v>28</v>
      </c>
      <c r="L1921" s="12">
        <f t="shared" ca="1" si="265"/>
        <v>0.9430058299678078</v>
      </c>
      <c r="M1921" s="101">
        <f t="shared" ca="1" si="266"/>
        <v>2.9855564576780794E-2</v>
      </c>
      <c r="N1921" s="101">
        <f t="shared" ca="1" si="264"/>
        <v>101.34363623752917</v>
      </c>
      <c r="O1921" s="101">
        <f t="shared" ca="1" si="267"/>
        <v>2.9855564576780794E-2</v>
      </c>
      <c r="Q1921" s="12">
        <f t="shared" ca="1" si="268"/>
        <v>0</v>
      </c>
      <c r="R1921" s="101">
        <f t="shared" ca="1" si="269"/>
        <v>0</v>
      </c>
      <c r="S1921" s="13"/>
      <c r="T1921" s="101">
        <f t="shared" ca="1" si="270"/>
        <v>2.9855564576780794E-2</v>
      </c>
      <c r="U1921" s="101">
        <f t="shared" ref="U1921:U1984" si="271">IF(H1921="On-Peak",IF(I1921="Winter",((L1921*$D$48)/60),((L1921*$D$47)/60)),0)</f>
        <v>0</v>
      </c>
      <c r="V1921" s="101">
        <f t="shared" ref="V1921:V1984" ca="1" si="272">V1920+MAX(T1921-R1921,0)-MAX(R1921-T1921,0)+MAX(U1921-R1921,0)-MAX(R1921-U1921,0)</f>
        <v>-265.88724092093469</v>
      </c>
    </row>
    <row r="1922" spans="2:22" x14ac:dyDescent="0.3">
      <c r="B1922" s="13">
        <v>2023</v>
      </c>
      <c r="C1922" s="13">
        <v>3</v>
      </c>
      <c r="D1922" s="13">
        <v>19</v>
      </c>
      <c r="E1922" s="83" t="s">
        <v>177</v>
      </c>
      <c r="F1922" s="13">
        <v>4</v>
      </c>
      <c r="G1922" s="13">
        <v>11</v>
      </c>
      <c r="H1922" s="13" t="s">
        <v>70</v>
      </c>
      <c r="I1922" s="13" t="s">
        <v>54</v>
      </c>
      <c r="J1922" s="13"/>
      <c r="K1922" s="13" t="s">
        <v>28</v>
      </c>
      <c r="L1922" s="12">
        <f t="shared" ca="1" si="265"/>
        <v>0.75032302659167738</v>
      </c>
      <c r="M1922" s="101">
        <f t="shared" ca="1" si="266"/>
        <v>2.3755227021892505E-2</v>
      </c>
      <c r="N1922" s="101">
        <f t="shared" ca="1" si="264"/>
        <v>101.34363623752917</v>
      </c>
      <c r="O1922" s="101">
        <f t="shared" ca="1" si="267"/>
        <v>2.3755227021892505E-2</v>
      </c>
      <c r="Q1922" s="12">
        <f t="shared" ca="1" si="268"/>
        <v>4.8569697904243005</v>
      </c>
      <c r="R1922" s="101">
        <f t="shared" ca="1" si="269"/>
        <v>0.34762764855843159</v>
      </c>
      <c r="S1922" s="13"/>
      <c r="T1922" s="101">
        <f t="shared" ca="1" si="270"/>
        <v>0</v>
      </c>
      <c r="U1922" s="101">
        <f t="shared" si="271"/>
        <v>0</v>
      </c>
      <c r="V1922" s="101">
        <f t="shared" ca="1" si="272"/>
        <v>-266.58249621805157</v>
      </c>
    </row>
    <row r="1923" spans="2:22" x14ac:dyDescent="0.3">
      <c r="B1923" s="13">
        <v>2023</v>
      </c>
      <c r="C1923" s="13">
        <v>3</v>
      </c>
      <c r="D1923" s="13">
        <v>19</v>
      </c>
      <c r="E1923" s="83" t="s">
        <v>177</v>
      </c>
      <c r="F1923" s="13">
        <v>4</v>
      </c>
      <c r="G1923" s="13">
        <v>12</v>
      </c>
      <c r="H1923" s="13" t="s">
        <v>70</v>
      </c>
      <c r="I1923" s="13" t="s">
        <v>54</v>
      </c>
      <c r="J1923" s="13"/>
      <c r="K1923" s="13" t="s">
        <v>28</v>
      </c>
      <c r="L1923" s="12">
        <f t="shared" ca="1" si="265"/>
        <v>0.88312571048107025</v>
      </c>
      <c r="M1923" s="101">
        <f t="shared" ca="1" si="266"/>
        <v>2.7959759993830685E-2</v>
      </c>
      <c r="N1923" s="101">
        <f t="shared" ca="1" si="264"/>
        <v>101.34363623752917</v>
      </c>
      <c r="O1923" s="101">
        <f t="shared" ca="1" si="267"/>
        <v>2.7959759993830685E-2</v>
      </c>
      <c r="Q1923" s="12">
        <f t="shared" ca="1" si="268"/>
        <v>5.218659294619405</v>
      </c>
      <c r="R1923" s="101">
        <f t="shared" ca="1" si="269"/>
        <v>0.36700291789731004</v>
      </c>
      <c r="S1923" s="13"/>
      <c r="T1923" s="101">
        <f t="shared" ca="1" si="270"/>
        <v>0</v>
      </c>
      <c r="U1923" s="101">
        <f t="shared" si="271"/>
        <v>0</v>
      </c>
      <c r="V1923" s="101">
        <f t="shared" ca="1" si="272"/>
        <v>-267.31650205384619</v>
      </c>
    </row>
    <row r="1924" spans="2:22" x14ac:dyDescent="0.3">
      <c r="B1924" s="13">
        <v>2023</v>
      </c>
      <c r="C1924" s="13">
        <v>3</v>
      </c>
      <c r="D1924" s="13">
        <v>19</v>
      </c>
      <c r="E1924" s="83" t="s">
        <v>177</v>
      </c>
      <c r="F1924" s="13">
        <v>4</v>
      </c>
      <c r="G1924" s="13">
        <v>13</v>
      </c>
      <c r="H1924" s="13" t="s">
        <v>70</v>
      </c>
      <c r="I1924" s="13" t="s">
        <v>54</v>
      </c>
      <c r="J1924" s="13"/>
      <c r="K1924" s="13" t="s">
        <v>28</v>
      </c>
      <c r="L1924" s="12">
        <f t="shared" ca="1" si="265"/>
        <v>0.88918721488712626</v>
      </c>
      <c r="M1924" s="101">
        <f t="shared" ca="1" si="266"/>
        <v>2.8151667223326418E-2</v>
      </c>
      <c r="N1924" s="101">
        <f t="shared" ca="1" si="264"/>
        <v>101.34363623752917</v>
      </c>
      <c r="O1924" s="101">
        <f t="shared" ca="1" si="267"/>
        <v>2.8151667223326418E-2</v>
      </c>
      <c r="Q1924" s="12">
        <f t="shared" ca="1" si="268"/>
        <v>5.6000000000000005</v>
      </c>
      <c r="R1924" s="101">
        <f t="shared" ca="1" si="269"/>
        <v>0.39877030225980481</v>
      </c>
      <c r="S1924" s="13"/>
      <c r="T1924" s="101">
        <f t="shared" ca="1" si="270"/>
        <v>0</v>
      </c>
      <c r="U1924" s="101">
        <f t="shared" si="271"/>
        <v>0</v>
      </c>
      <c r="V1924" s="101">
        <f t="shared" ca="1" si="272"/>
        <v>-268.11404265836575</v>
      </c>
    </row>
    <row r="1925" spans="2:22" x14ac:dyDescent="0.3">
      <c r="B1925" s="13">
        <v>2023</v>
      </c>
      <c r="C1925" s="13">
        <v>3</v>
      </c>
      <c r="D1925" s="13">
        <v>19</v>
      </c>
      <c r="E1925" s="83" t="s">
        <v>177</v>
      </c>
      <c r="F1925" s="13">
        <v>4</v>
      </c>
      <c r="G1925" s="13">
        <v>14</v>
      </c>
      <c r="H1925" s="13" t="s">
        <v>70</v>
      </c>
      <c r="I1925" s="13" t="s">
        <v>54</v>
      </c>
      <c r="J1925" s="13"/>
      <c r="K1925" s="13" t="s">
        <v>28</v>
      </c>
      <c r="L1925" s="12">
        <f t="shared" ca="1" si="265"/>
        <v>0.84671977140986188</v>
      </c>
      <c r="M1925" s="101">
        <f t="shared" ca="1" si="266"/>
        <v>2.6807147962836227E-2</v>
      </c>
      <c r="N1925" s="101">
        <f t="shared" ca="1" si="264"/>
        <v>101.34363623752917</v>
      </c>
      <c r="O1925" s="101">
        <f t="shared" ca="1" si="267"/>
        <v>2.6807147962836227E-2</v>
      </c>
      <c r="Q1925" s="12">
        <f t="shared" ca="1" si="268"/>
        <v>5.6000000000000005</v>
      </c>
      <c r="R1925" s="101">
        <f t="shared" ca="1" si="269"/>
        <v>0.40236517135015526</v>
      </c>
      <c r="S1925" s="13"/>
      <c r="T1925" s="101">
        <f t="shared" ca="1" si="270"/>
        <v>0</v>
      </c>
      <c r="U1925" s="101">
        <f t="shared" si="271"/>
        <v>0</v>
      </c>
      <c r="V1925" s="101">
        <f t="shared" ca="1" si="272"/>
        <v>-268.91877300106603</v>
      </c>
    </row>
    <row r="1926" spans="2:22" x14ac:dyDescent="0.3">
      <c r="B1926" s="13">
        <v>2023</v>
      </c>
      <c r="C1926" s="13">
        <v>3</v>
      </c>
      <c r="D1926" s="13">
        <v>19</v>
      </c>
      <c r="E1926" s="83" t="s">
        <v>177</v>
      </c>
      <c r="F1926" s="13">
        <v>4</v>
      </c>
      <c r="G1926" s="13">
        <v>15</v>
      </c>
      <c r="H1926" s="13" t="s">
        <v>70</v>
      </c>
      <c r="I1926" s="13" t="s">
        <v>54</v>
      </c>
      <c r="J1926" s="13"/>
      <c r="K1926" s="13" t="s">
        <v>28</v>
      </c>
      <c r="L1926" s="12">
        <f t="shared" ca="1" si="265"/>
        <v>0.77574227269461615</v>
      </c>
      <c r="M1926" s="101">
        <f t="shared" ca="1" si="266"/>
        <v>2.4560000353511548E-2</v>
      </c>
      <c r="N1926" s="101">
        <f t="shared" ca="1" si="264"/>
        <v>101.34363623752917</v>
      </c>
      <c r="O1926" s="101">
        <f t="shared" ca="1" si="267"/>
        <v>2.4560000353511548E-2</v>
      </c>
      <c r="Q1926" s="12">
        <f t="shared" ca="1" si="268"/>
        <v>5.6000000000000005</v>
      </c>
      <c r="R1926" s="101">
        <f t="shared" ca="1" si="269"/>
        <v>0.40837341661640081</v>
      </c>
      <c r="S1926" s="13"/>
      <c r="T1926" s="101">
        <f t="shared" ca="1" si="270"/>
        <v>0</v>
      </c>
      <c r="U1926" s="101">
        <f t="shared" si="271"/>
        <v>0</v>
      </c>
      <c r="V1926" s="101">
        <f t="shared" ca="1" si="272"/>
        <v>-269.73551983429888</v>
      </c>
    </row>
    <row r="1927" spans="2:22" x14ac:dyDescent="0.3">
      <c r="B1927" s="13">
        <v>2023</v>
      </c>
      <c r="C1927" s="13">
        <v>3</v>
      </c>
      <c r="D1927" s="13">
        <v>19</v>
      </c>
      <c r="E1927" s="83" t="s">
        <v>177</v>
      </c>
      <c r="F1927" s="13">
        <v>4</v>
      </c>
      <c r="G1927" s="13">
        <v>16</v>
      </c>
      <c r="H1927" s="13" t="s">
        <v>71</v>
      </c>
      <c r="I1927" s="13" t="s">
        <v>54</v>
      </c>
      <c r="J1927" s="13"/>
      <c r="K1927" s="13" t="s">
        <v>28</v>
      </c>
      <c r="L1927" s="12">
        <f t="shared" ca="1" si="265"/>
        <v>0.99589193588865377</v>
      </c>
      <c r="M1927" s="101">
        <f t="shared" ca="1" si="266"/>
        <v>8.675214653526063E-2</v>
      </c>
      <c r="N1927" s="101">
        <f t="shared" ca="1" si="264"/>
        <v>101.54024190387251</v>
      </c>
      <c r="O1927" s="101">
        <f t="shared" ca="1" si="267"/>
        <v>0.28069214213021704</v>
      </c>
      <c r="Q1927" s="12">
        <f t="shared" ca="1" si="268"/>
        <v>3.4626108236909268</v>
      </c>
      <c r="R1927" s="101">
        <f t="shared" ca="1" si="269"/>
        <v>0.20880775385246239</v>
      </c>
      <c r="S1927" s="13"/>
      <c r="T1927" s="101">
        <f t="shared" ca="1" si="270"/>
        <v>0</v>
      </c>
      <c r="U1927" s="101">
        <f t="shared" ca="1" si="271"/>
        <v>0.19660566634335172</v>
      </c>
      <c r="V1927" s="101">
        <f t="shared" ca="1" si="272"/>
        <v>-269.95652967566048</v>
      </c>
    </row>
    <row r="1928" spans="2:22" x14ac:dyDescent="0.3">
      <c r="B1928" s="13">
        <v>2023</v>
      </c>
      <c r="C1928" s="13">
        <v>3</v>
      </c>
      <c r="D1928" s="13">
        <v>19</v>
      </c>
      <c r="E1928" s="83" t="s">
        <v>177</v>
      </c>
      <c r="F1928" s="13">
        <v>4</v>
      </c>
      <c r="G1928" s="13">
        <v>17</v>
      </c>
      <c r="H1928" s="13" t="s">
        <v>71</v>
      </c>
      <c r="I1928" s="13" t="s">
        <v>54</v>
      </c>
      <c r="J1928" s="13"/>
      <c r="K1928" s="13" t="s">
        <v>28</v>
      </c>
      <c r="L1928" s="12">
        <f t="shared" ca="1" si="265"/>
        <v>1.4878131671457198</v>
      </c>
      <c r="M1928" s="101">
        <f t="shared" ca="1" si="266"/>
        <v>0.12960340499006365</v>
      </c>
      <c r="N1928" s="101">
        <f t="shared" ca="1" si="264"/>
        <v>101.83396101995319</v>
      </c>
      <c r="O1928" s="101">
        <f t="shared" ca="1" si="267"/>
        <v>0.41934014116002111</v>
      </c>
      <c r="Q1928" s="12">
        <f t="shared" ca="1" si="268"/>
        <v>5.6000000000000005</v>
      </c>
      <c r="R1928" s="101">
        <f t="shared" ca="1" si="269"/>
        <v>0.34809661540111492</v>
      </c>
      <c r="S1928" s="13"/>
      <c r="T1928" s="101">
        <f t="shared" ca="1" si="270"/>
        <v>0</v>
      </c>
      <c r="U1928" s="101">
        <f t="shared" ca="1" si="271"/>
        <v>0.29371911608068418</v>
      </c>
      <c r="V1928" s="101">
        <f t="shared" ca="1" si="272"/>
        <v>-270.35900379038202</v>
      </c>
    </row>
    <row r="1929" spans="2:22" x14ac:dyDescent="0.3">
      <c r="B1929" s="13">
        <v>2023</v>
      </c>
      <c r="C1929" s="13">
        <v>3</v>
      </c>
      <c r="D1929" s="13">
        <v>19</v>
      </c>
      <c r="E1929" s="83" t="s">
        <v>177</v>
      </c>
      <c r="F1929" s="13">
        <v>4</v>
      </c>
      <c r="G1929" s="13">
        <v>18</v>
      </c>
      <c r="H1929" s="13" t="s">
        <v>71</v>
      </c>
      <c r="I1929" s="13" t="s">
        <v>54</v>
      </c>
      <c r="J1929" s="13"/>
      <c r="K1929" s="13" t="s">
        <v>28</v>
      </c>
      <c r="L1929" s="12">
        <f t="shared" ca="1" si="265"/>
        <v>1.2473425388847712</v>
      </c>
      <c r="M1929" s="101">
        <f t="shared" ca="1" si="266"/>
        <v>0.10865600856225242</v>
      </c>
      <c r="N1929" s="101">
        <f t="shared" ca="1" si="264"/>
        <v>102.08020722617137</v>
      </c>
      <c r="O1929" s="101">
        <f t="shared" ca="1" si="267"/>
        <v>0.35156349458467273</v>
      </c>
      <c r="Q1929" s="12">
        <f t="shared" ca="1" si="268"/>
        <v>4.6975589779622577</v>
      </c>
      <c r="R1929" s="101">
        <f t="shared" ca="1" si="269"/>
        <v>0.29206082156790925</v>
      </c>
      <c r="S1929" s="13"/>
      <c r="T1929" s="101">
        <f t="shared" ca="1" si="270"/>
        <v>0</v>
      </c>
      <c r="U1929" s="101">
        <f t="shared" ca="1" si="271"/>
        <v>0.24624620621816859</v>
      </c>
      <c r="V1929" s="101">
        <f t="shared" ca="1" si="272"/>
        <v>-270.69687922729969</v>
      </c>
    </row>
    <row r="1930" spans="2:22" x14ac:dyDescent="0.3">
      <c r="B1930" s="13">
        <v>2023</v>
      </c>
      <c r="C1930" s="13">
        <v>3</v>
      </c>
      <c r="D1930" s="13">
        <v>19</v>
      </c>
      <c r="E1930" s="83" t="s">
        <v>177</v>
      </c>
      <c r="F1930" s="13">
        <v>4</v>
      </c>
      <c r="G1930" s="13">
        <v>19</v>
      </c>
      <c r="H1930" s="13" t="s">
        <v>71</v>
      </c>
      <c r="I1930" s="13" t="s">
        <v>54</v>
      </c>
      <c r="J1930" s="13"/>
      <c r="K1930" s="13" t="s">
        <v>28</v>
      </c>
      <c r="L1930" s="12">
        <f t="shared" ca="1" si="265"/>
        <v>1.3811160420057229</v>
      </c>
      <c r="M1930" s="101">
        <f t="shared" ca="1" si="266"/>
        <v>0.12030901841911854</v>
      </c>
      <c r="N1930" s="101">
        <f t="shared" ca="1" si="264"/>
        <v>102.352862551464</v>
      </c>
      <c r="O1930" s="101">
        <f t="shared" ca="1" si="267"/>
        <v>0.38926755643931299</v>
      </c>
      <c r="Q1930" s="12">
        <f t="shared" ca="1" si="268"/>
        <v>0</v>
      </c>
      <c r="R1930" s="101">
        <f t="shared" ca="1" si="269"/>
        <v>0</v>
      </c>
      <c r="S1930" s="13"/>
      <c r="T1930" s="101">
        <f t="shared" ca="1" si="270"/>
        <v>0.12030901841911854</v>
      </c>
      <c r="U1930" s="101">
        <f t="shared" ca="1" si="271"/>
        <v>0.27265532529262981</v>
      </c>
      <c r="V1930" s="101">
        <f t="shared" ca="1" si="272"/>
        <v>-270.30391488358794</v>
      </c>
    </row>
    <row r="1931" spans="2:22" x14ac:dyDescent="0.3">
      <c r="B1931" s="13">
        <v>2023</v>
      </c>
      <c r="C1931" s="13">
        <v>3</v>
      </c>
      <c r="D1931" s="13">
        <v>19</v>
      </c>
      <c r="E1931" s="83" t="s">
        <v>177</v>
      </c>
      <c r="F1931" s="13">
        <v>4</v>
      </c>
      <c r="G1931" s="13">
        <v>20</v>
      </c>
      <c r="H1931" s="13" t="s">
        <v>69</v>
      </c>
      <c r="I1931" s="13" t="s">
        <v>54</v>
      </c>
      <c r="J1931" s="13"/>
      <c r="K1931" s="13" t="s">
        <v>28</v>
      </c>
      <c r="L1931" s="12">
        <f t="shared" ca="1" si="265"/>
        <v>1.4075346739916874</v>
      </c>
      <c r="M1931" s="101">
        <f t="shared" ca="1" si="266"/>
        <v>7.4134851279142183E-2</v>
      </c>
      <c r="N1931" s="101">
        <f t="shared" ca="1" si="264"/>
        <v>102.352862551464</v>
      </c>
      <c r="O1931" s="101">
        <f t="shared" ca="1" si="267"/>
        <v>0.15187299132370308</v>
      </c>
      <c r="Q1931" s="12">
        <f t="shared" ca="1" si="268"/>
        <v>0</v>
      </c>
      <c r="R1931" s="101">
        <f t="shared" ca="1" si="269"/>
        <v>0</v>
      </c>
      <c r="S1931" s="13"/>
      <c r="T1931" s="101">
        <f t="shared" ca="1" si="270"/>
        <v>7.4134851279142183E-2</v>
      </c>
      <c r="U1931" s="101">
        <f t="shared" si="271"/>
        <v>0</v>
      </c>
      <c r="V1931" s="101">
        <f t="shared" ca="1" si="272"/>
        <v>-270.22978003230878</v>
      </c>
    </row>
    <row r="1932" spans="2:22" x14ac:dyDescent="0.3">
      <c r="B1932" s="13">
        <v>2023</v>
      </c>
      <c r="C1932" s="13">
        <v>3</v>
      </c>
      <c r="D1932" s="13">
        <v>19</v>
      </c>
      <c r="E1932" s="83" t="s">
        <v>177</v>
      </c>
      <c r="F1932" s="13">
        <v>4</v>
      </c>
      <c r="G1932" s="13">
        <v>21</v>
      </c>
      <c r="H1932" s="13" t="s">
        <v>69</v>
      </c>
      <c r="I1932" s="13" t="s">
        <v>54</v>
      </c>
      <c r="J1932" s="13"/>
      <c r="K1932" s="13" t="s">
        <v>28</v>
      </c>
      <c r="L1932" s="12">
        <f t="shared" ca="1" si="265"/>
        <v>1.2845294014228126</v>
      </c>
      <c r="M1932" s="101">
        <f t="shared" ca="1" si="266"/>
        <v>6.7656163572939534E-2</v>
      </c>
      <c r="N1932" s="101">
        <f t="shared" ca="1" si="264"/>
        <v>102.352862551464</v>
      </c>
      <c r="O1932" s="101">
        <f t="shared" ca="1" si="267"/>
        <v>0.13860072241352148</v>
      </c>
      <c r="Q1932" s="12">
        <f t="shared" ca="1" si="268"/>
        <v>0</v>
      </c>
      <c r="R1932" s="101">
        <f t="shared" ca="1" si="269"/>
        <v>0</v>
      </c>
      <c r="S1932" s="13"/>
      <c r="T1932" s="101">
        <f t="shared" ca="1" si="270"/>
        <v>6.7656163572939534E-2</v>
      </c>
      <c r="U1932" s="101">
        <f t="shared" si="271"/>
        <v>0</v>
      </c>
      <c r="V1932" s="101">
        <f t="shared" ca="1" si="272"/>
        <v>-270.16212386873582</v>
      </c>
    </row>
    <row r="1933" spans="2:22" x14ac:dyDescent="0.3">
      <c r="B1933" s="13">
        <v>2023</v>
      </c>
      <c r="C1933" s="13">
        <v>3</v>
      </c>
      <c r="D1933" s="13">
        <v>19</v>
      </c>
      <c r="E1933" s="83" t="s">
        <v>177</v>
      </c>
      <c r="F1933" s="13">
        <v>4</v>
      </c>
      <c r="G1933" s="13">
        <v>22</v>
      </c>
      <c r="H1933" s="13" t="s">
        <v>69</v>
      </c>
      <c r="I1933" s="13" t="s">
        <v>54</v>
      </c>
      <c r="J1933" s="13"/>
      <c r="K1933" s="13" t="s">
        <v>28</v>
      </c>
      <c r="L1933" s="12">
        <f t="shared" ca="1" si="265"/>
        <v>1.4813527432124554</v>
      </c>
      <c r="M1933" s="101">
        <f t="shared" ca="1" si="266"/>
        <v>7.8022848985000032E-2</v>
      </c>
      <c r="N1933" s="101">
        <f t="shared" ca="1" si="264"/>
        <v>102.352862551464</v>
      </c>
      <c r="O1933" s="101">
        <f t="shared" ca="1" si="267"/>
        <v>0.15983796099262393</v>
      </c>
      <c r="Q1933" s="12">
        <f t="shared" ca="1" si="268"/>
        <v>0</v>
      </c>
      <c r="R1933" s="101">
        <f t="shared" ca="1" si="269"/>
        <v>0</v>
      </c>
      <c r="S1933" s="13"/>
      <c r="T1933" s="101">
        <f t="shared" ca="1" si="270"/>
        <v>7.8022848985000032E-2</v>
      </c>
      <c r="U1933" s="101">
        <f t="shared" si="271"/>
        <v>0</v>
      </c>
      <c r="V1933" s="101">
        <f t="shared" ca="1" si="272"/>
        <v>-270.08410101975085</v>
      </c>
    </row>
    <row r="1934" spans="2:22" x14ac:dyDescent="0.3">
      <c r="B1934" s="13">
        <v>2023</v>
      </c>
      <c r="C1934" s="13">
        <v>3</v>
      </c>
      <c r="D1934" s="13">
        <v>19</v>
      </c>
      <c r="E1934" s="83" t="s">
        <v>177</v>
      </c>
      <c r="F1934" s="13">
        <v>4</v>
      </c>
      <c r="G1934" s="13">
        <v>23</v>
      </c>
      <c r="H1934" s="13" t="s">
        <v>69</v>
      </c>
      <c r="I1934" s="13" t="s">
        <v>54</v>
      </c>
      <c r="J1934" s="13"/>
      <c r="K1934" s="13" t="s">
        <v>28</v>
      </c>
      <c r="L1934" s="12">
        <f t="shared" ca="1" si="265"/>
        <v>1.1519034335934226</v>
      </c>
      <c r="M1934" s="101">
        <f t="shared" ca="1" si="266"/>
        <v>6.0670753847365574E-2</v>
      </c>
      <c r="N1934" s="101">
        <f t="shared" ca="1" si="264"/>
        <v>102.352862551464</v>
      </c>
      <c r="O1934" s="101">
        <f t="shared" ca="1" si="267"/>
        <v>0.12429038048473029</v>
      </c>
      <c r="Q1934" s="12">
        <f t="shared" ca="1" si="268"/>
        <v>0</v>
      </c>
      <c r="R1934" s="101">
        <f t="shared" ca="1" si="269"/>
        <v>0</v>
      </c>
      <c r="S1934" s="13"/>
      <c r="T1934" s="101">
        <f t="shared" ca="1" si="270"/>
        <v>6.0670753847365574E-2</v>
      </c>
      <c r="U1934" s="101">
        <f t="shared" si="271"/>
        <v>0</v>
      </c>
      <c r="V1934" s="101">
        <f t="shared" ca="1" si="272"/>
        <v>-270.02343026590347</v>
      </c>
    </row>
    <row r="1935" spans="2:22" x14ac:dyDescent="0.3">
      <c r="B1935" s="13">
        <v>2023</v>
      </c>
      <c r="C1935" s="13">
        <v>3</v>
      </c>
      <c r="D1935" s="13">
        <v>20</v>
      </c>
      <c r="E1935" s="83" t="s">
        <v>178</v>
      </c>
      <c r="F1935" s="13">
        <v>5</v>
      </c>
      <c r="G1935" s="13">
        <v>0</v>
      </c>
      <c r="H1935" s="13" t="s">
        <v>69</v>
      </c>
      <c r="I1935" s="13" t="s">
        <v>54</v>
      </c>
      <c r="J1935" s="13"/>
      <c r="K1935" s="13" t="s">
        <v>27</v>
      </c>
      <c r="L1935" s="12">
        <f t="shared" ca="1" si="265"/>
        <v>1.3253322126149467</v>
      </c>
      <c r="M1935" s="101">
        <f t="shared" ca="1" si="266"/>
        <v>6.9805247638429241E-2</v>
      </c>
      <c r="N1935" s="101">
        <f t="shared" ca="1" si="264"/>
        <v>102.352862551464</v>
      </c>
      <c r="O1935" s="101">
        <f t="shared" ca="1" si="267"/>
        <v>0.14300334574115275</v>
      </c>
      <c r="Q1935" s="12">
        <f t="shared" ca="1" si="268"/>
        <v>0</v>
      </c>
      <c r="R1935" s="101">
        <f t="shared" ca="1" si="269"/>
        <v>0</v>
      </c>
      <c r="S1935" s="13"/>
      <c r="T1935" s="101">
        <f t="shared" ca="1" si="270"/>
        <v>6.9805247638429241E-2</v>
      </c>
      <c r="U1935" s="101">
        <f t="shared" si="271"/>
        <v>0</v>
      </c>
      <c r="V1935" s="101">
        <f t="shared" ca="1" si="272"/>
        <v>-269.95362501826503</v>
      </c>
    </row>
    <row r="1936" spans="2:22" x14ac:dyDescent="0.3">
      <c r="B1936" s="13">
        <v>2023</v>
      </c>
      <c r="C1936" s="13">
        <v>3</v>
      </c>
      <c r="D1936" s="13">
        <v>20</v>
      </c>
      <c r="E1936" s="83" t="s">
        <v>178</v>
      </c>
      <c r="F1936" s="13">
        <v>5</v>
      </c>
      <c r="G1936" s="13">
        <v>1</v>
      </c>
      <c r="H1936" s="13" t="s">
        <v>69</v>
      </c>
      <c r="I1936" s="13" t="s">
        <v>54</v>
      </c>
      <c r="J1936" s="13"/>
      <c r="K1936" s="13" t="s">
        <v>27</v>
      </c>
      <c r="L1936" s="12">
        <f t="shared" ca="1" si="265"/>
        <v>0.63751077755825192</v>
      </c>
      <c r="M1936" s="101">
        <f t="shared" ca="1" si="266"/>
        <v>3.357769265399313E-2</v>
      </c>
      <c r="N1936" s="101">
        <f t="shared" ref="N1936:N1999" ca="1" si="273">IF(H1936="On-Peak",IF(I1936="Winter",((L1936*$D$48)/60)+N1935,((L1936*$D$47)/60)+N1935),N1935)</f>
        <v>102.352862551464</v>
      </c>
      <c r="O1936" s="101">
        <f t="shared" ca="1" si="267"/>
        <v>6.8787412898535377E-2</v>
      </c>
      <c r="Q1936" s="12">
        <f t="shared" ca="1" si="268"/>
        <v>0</v>
      </c>
      <c r="R1936" s="101">
        <f t="shared" ca="1" si="269"/>
        <v>0</v>
      </c>
      <c r="S1936" s="13"/>
      <c r="T1936" s="101">
        <f t="shared" ca="1" si="270"/>
        <v>3.357769265399313E-2</v>
      </c>
      <c r="U1936" s="101">
        <f t="shared" si="271"/>
        <v>0</v>
      </c>
      <c r="V1936" s="101">
        <f t="shared" ca="1" si="272"/>
        <v>-269.92004732561105</v>
      </c>
    </row>
    <row r="1937" spans="2:22" x14ac:dyDescent="0.3">
      <c r="B1937" s="13">
        <v>2023</v>
      </c>
      <c r="C1937" s="13">
        <v>3</v>
      </c>
      <c r="D1937" s="13">
        <v>20</v>
      </c>
      <c r="E1937" s="83" t="s">
        <v>178</v>
      </c>
      <c r="F1937" s="13">
        <v>5</v>
      </c>
      <c r="G1937" s="13">
        <v>2</v>
      </c>
      <c r="H1937" s="13" t="s">
        <v>69</v>
      </c>
      <c r="I1937" s="13" t="s">
        <v>54</v>
      </c>
      <c r="J1937" s="13"/>
      <c r="K1937" s="13" t="s">
        <v>27</v>
      </c>
      <c r="L1937" s="12">
        <f t="shared" ca="1" si="265"/>
        <v>0.73279738219721358</v>
      </c>
      <c r="M1937" s="101">
        <f t="shared" ca="1" si="266"/>
        <v>3.8596438120327238E-2</v>
      </c>
      <c r="N1937" s="101">
        <f t="shared" ca="1" si="273"/>
        <v>102.352862551464</v>
      </c>
      <c r="O1937" s="101">
        <f t="shared" ca="1" si="267"/>
        <v>7.906883753907934E-2</v>
      </c>
      <c r="Q1937" s="12">
        <f t="shared" ca="1" si="268"/>
        <v>0</v>
      </c>
      <c r="R1937" s="101">
        <f t="shared" ca="1" si="269"/>
        <v>0</v>
      </c>
      <c r="S1937" s="13"/>
      <c r="T1937" s="101">
        <f t="shared" ca="1" si="270"/>
        <v>3.8596438120327238E-2</v>
      </c>
      <c r="U1937" s="101">
        <f t="shared" si="271"/>
        <v>0</v>
      </c>
      <c r="V1937" s="101">
        <f t="shared" ca="1" si="272"/>
        <v>-269.8814508874907</v>
      </c>
    </row>
    <row r="1938" spans="2:22" x14ac:dyDescent="0.3">
      <c r="B1938" s="13">
        <v>2023</v>
      </c>
      <c r="C1938" s="13">
        <v>3</v>
      </c>
      <c r="D1938" s="13">
        <v>20</v>
      </c>
      <c r="E1938" s="83" t="s">
        <v>178</v>
      </c>
      <c r="F1938" s="13">
        <v>5</v>
      </c>
      <c r="G1938" s="13">
        <v>3</v>
      </c>
      <c r="H1938" s="13" t="s">
        <v>69</v>
      </c>
      <c r="I1938" s="13" t="s">
        <v>54</v>
      </c>
      <c r="J1938" s="13"/>
      <c r="K1938" s="13" t="s">
        <v>27</v>
      </c>
      <c r="L1938" s="12">
        <f t="shared" ca="1" si="265"/>
        <v>0.77619599447956489</v>
      </c>
      <c r="M1938" s="101">
        <f t="shared" ca="1" si="266"/>
        <v>4.0882243029238687E-2</v>
      </c>
      <c r="N1938" s="101">
        <f t="shared" ca="1" si="273"/>
        <v>102.352862551464</v>
      </c>
      <c r="O1938" s="101">
        <f t="shared" ca="1" si="267"/>
        <v>8.3751547804345045E-2</v>
      </c>
      <c r="Q1938" s="12">
        <f t="shared" ca="1" si="268"/>
        <v>0</v>
      </c>
      <c r="R1938" s="101">
        <f t="shared" ca="1" si="269"/>
        <v>0</v>
      </c>
      <c r="S1938" s="13"/>
      <c r="T1938" s="101">
        <f t="shared" ca="1" si="270"/>
        <v>4.0882243029238687E-2</v>
      </c>
      <c r="U1938" s="101">
        <f t="shared" si="271"/>
        <v>0</v>
      </c>
      <c r="V1938" s="101">
        <f t="shared" ca="1" si="272"/>
        <v>-269.84056864446148</v>
      </c>
    </row>
    <row r="1939" spans="2:22" x14ac:dyDescent="0.3">
      <c r="B1939" s="13">
        <v>2023</v>
      </c>
      <c r="C1939" s="13">
        <v>3</v>
      </c>
      <c r="D1939" s="13">
        <v>20</v>
      </c>
      <c r="E1939" s="83" t="s">
        <v>178</v>
      </c>
      <c r="F1939" s="13">
        <v>5</v>
      </c>
      <c r="G1939" s="13">
        <v>4</v>
      </c>
      <c r="H1939" s="13" t="s">
        <v>69</v>
      </c>
      <c r="I1939" s="13" t="s">
        <v>54</v>
      </c>
      <c r="J1939" s="13"/>
      <c r="K1939" s="13" t="s">
        <v>27</v>
      </c>
      <c r="L1939" s="12">
        <f t="shared" ca="1" si="265"/>
        <v>0.74584816133232179</v>
      </c>
      <c r="M1939" s="101">
        <f t="shared" ca="1" si="266"/>
        <v>3.9283822657373388E-2</v>
      </c>
      <c r="N1939" s="101">
        <f t="shared" ca="1" si="273"/>
        <v>102.352862551464</v>
      </c>
      <c r="O1939" s="101">
        <f t="shared" ca="1" si="267"/>
        <v>8.0477016607757523E-2</v>
      </c>
      <c r="Q1939" s="12">
        <f t="shared" ca="1" si="268"/>
        <v>0</v>
      </c>
      <c r="R1939" s="101">
        <f t="shared" ca="1" si="269"/>
        <v>0</v>
      </c>
      <c r="S1939" s="13"/>
      <c r="T1939" s="101">
        <f t="shared" ca="1" si="270"/>
        <v>3.9283822657373388E-2</v>
      </c>
      <c r="U1939" s="101">
        <f t="shared" si="271"/>
        <v>0</v>
      </c>
      <c r="V1939" s="101">
        <f t="shared" ca="1" si="272"/>
        <v>-269.80128482180413</v>
      </c>
    </row>
    <row r="1940" spans="2:22" x14ac:dyDescent="0.3">
      <c r="B1940" s="13">
        <v>2023</v>
      </c>
      <c r="C1940" s="13">
        <v>3</v>
      </c>
      <c r="D1940" s="13">
        <v>20</v>
      </c>
      <c r="E1940" s="83" t="s">
        <v>178</v>
      </c>
      <c r="F1940" s="13">
        <v>5</v>
      </c>
      <c r="G1940" s="13">
        <v>5</v>
      </c>
      <c r="H1940" s="13" t="s">
        <v>69</v>
      </c>
      <c r="I1940" s="13" t="s">
        <v>54</v>
      </c>
      <c r="J1940" s="13"/>
      <c r="K1940" s="13" t="s">
        <v>27</v>
      </c>
      <c r="L1940" s="12">
        <f t="shared" ca="1" si="265"/>
        <v>0.79554078182702137</v>
      </c>
      <c r="M1940" s="101">
        <f t="shared" ca="1" si="266"/>
        <v>4.190113297882922E-2</v>
      </c>
      <c r="N1940" s="101">
        <f t="shared" ca="1" si="273"/>
        <v>102.352862551464</v>
      </c>
      <c r="O1940" s="101">
        <f t="shared" ca="1" si="267"/>
        <v>8.5838850359135604E-2</v>
      </c>
      <c r="Q1940" s="12">
        <f t="shared" ca="1" si="268"/>
        <v>0</v>
      </c>
      <c r="R1940" s="101">
        <f t="shared" ca="1" si="269"/>
        <v>0</v>
      </c>
      <c r="S1940" s="13"/>
      <c r="T1940" s="101">
        <f t="shared" ca="1" si="270"/>
        <v>4.190113297882922E-2</v>
      </c>
      <c r="U1940" s="101">
        <f t="shared" si="271"/>
        <v>0</v>
      </c>
      <c r="V1940" s="101">
        <f t="shared" ca="1" si="272"/>
        <v>-269.75938368882532</v>
      </c>
    </row>
    <row r="1941" spans="2:22" x14ac:dyDescent="0.3">
      <c r="B1941" s="13">
        <v>2023</v>
      </c>
      <c r="C1941" s="13">
        <v>3</v>
      </c>
      <c r="D1941" s="13">
        <v>20</v>
      </c>
      <c r="E1941" s="83" t="s">
        <v>178</v>
      </c>
      <c r="F1941" s="13">
        <v>5</v>
      </c>
      <c r="G1941" s="13">
        <v>6</v>
      </c>
      <c r="H1941" s="13" t="s">
        <v>69</v>
      </c>
      <c r="I1941" s="13" t="s">
        <v>54</v>
      </c>
      <c r="J1941" s="13"/>
      <c r="K1941" s="13" t="s">
        <v>27</v>
      </c>
      <c r="L1941" s="12">
        <f t="shared" ca="1" si="265"/>
        <v>0.78418470782756833</v>
      </c>
      <c r="M1941" s="101">
        <f t="shared" ca="1" si="266"/>
        <v>4.1303008561278026E-2</v>
      </c>
      <c r="N1941" s="101">
        <f t="shared" ca="1" si="273"/>
        <v>102.352862551464</v>
      </c>
      <c r="O1941" s="101">
        <f t="shared" ca="1" si="267"/>
        <v>8.461352997459462E-2</v>
      </c>
      <c r="Q1941" s="12">
        <f t="shared" ca="1" si="268"/>
        <v>0</v>
      </c>
      <c r="R1941" s="101">
        <f t="shared" ca="1" si="269"/>
        <v>0</v>
      </c>
      <c r="S1941" s="13"/>
      <c r="T1941" s="101">
        <f t="shared" ca="1" si="270"/>
        <v>4.1303008561278026E-2</v>
      </c>
      <c r="U1941" s="101">
        <f t="shared" si="271"/>
        <v>0</v>
      </c>
      <c r="V1941" s="101">
        <f t="shared" ca="1" si="272"/>
        <v>-269.71808068026405</v>
      </c>
    </row>
    <row r="1942" spans="2:22" x14ac:dyDescent="0.3">
      <c r="B1942" s="13">
        <v>2023</v>
      </c>
      <c r="C1942" s="13">
        <v>3</v>
      </c>
      <c r="D1942" s="13">
        <v>20</v>
      </c>
      <c r="E1942" s="83" t="s">
        <v>178</v>
      </c>
      <c r="F1942" s="13">
        <v>5</v>
      </c>
      <c r="G1942" s="13">
        <v>7</v>
      </c>
      <c r="H1942" s="13" t="s">
        <v>69</v>
      </c>
      <c r="I1942" s="13" t="s">
        <v>54</v>
      </c>
      <c r="J1942" s="13"/>
      <c r="K1942" s="13" t="s">
        <v>27</v>
      </c>
      <c r="L1942" s="12">
        <f t="shared" ca="1" si="265"/>
        <v>0.82361135240704308</v>
      </c>
      <c r="M1942" s="101">
        <f t="shared" ca="1" si="266"/>
        <v>4.3379609931278963E-2</v>
      </c>
      <c r="N1942" s="101">
        <f t="shared" ca="1" si="273"/>
        <v>102.352862551464</v>
      </c>
      <c r="O1942" s="101">
        <f t="shared" ca="1" si="267"/>
        <v>8.8867664924719952E-2</v>
      </c>
      <c r="Q1942" s="12">
        <f t="shared" ca="1" si="268"/>
        <v>5.6000000000000005</v>
      </c>
      <c r="R1942" s="101">
        <f t="shared" ca="1" si="269"/>
        <v>0.40432129901874392</v>
      </c>
      <c r="S1942" s="13"/>
      <c r="T1942" s="101">
        <f t="shared" ca="1" si="270"/>
        <v>0</v>
      </c>
      <c r="U1942" s="101">
        <f t="shared" si="271"/>
        <v>0</v>
      </c>
      <c r="V1942" s="101">
        <f t="shared" ca="1" si="272"/>
        <v>-270.52672327830157</v>
      </c>
    </row>
    <row r="1943" spans="2:22" x14ac:dyDescent="0.3">
      <c r="B1943" s="13">
        <v>2023</v>
      </c>
      <c r="C1943" s="13">
        <v>3</v>
      </c>
      <c r="D1943" s="13">
        <v>20</v>
      </c>
      <c r="E1943" s="83" t="s">
        <v>178</v>
      </c>
      <c r="F1943" s="13">
        <v>5</v>
      </c>
      <c r="G1943" s="13">
        <v>8</v>
      </c>
      <c r="H1943" s="13" t="s">
        <v>69</v>
      </c>
      <c r="I1943" s="13" t="s">
        <v>54</v>
      </c>
      <c r="J1943" s="13"/>
      <c r="K1943" s="13" t="s">
        <v>27</v>
      </c>
      <c r="L1943" s="12">
        <f t="shared" ca="1" si="265"/>
        <v>0.73895581907750429</v>
      </c>
      <c r="M1943" s="101">
        <f t="shared" ca="1" si="266"/>
        <v>3.8920802990812152E-2</v>
      </c>
      <c r="N1943" s="101">
        <f t="shared" ca="1" si="273"/>
        <v>102.352862551464</v>
      </c>
      <c r="O1943" s="101">
        <f t="shared" ca="1" si="267"/>
        <v>7.9733332878462709E-2</v>
      </c>
      <c r="Q1943" s="12">
        <f t="shared" ca="1" si="268"/>
        <v>5.6000000000000005</v>
      </c>
      <c r="R1943" s="101">
        <f t="shared" ca="1" si="269"/>
        <v>0.41148738991508932</v>
      </c>
      <c r="S1943" s="13"/>
      <c r="T1943" s="101">
        <f t="shared" ca="1" si="270"/>
        <v>0</v>
      </c>
      <c r="U1943" s="101">
        <f t="shared" si="271"/>
        <v>0</v>
      </c>
      <c r="V1943" s="101">
        <f t="shared" ca="1" si="272"/>
        <v>-271.34969805813171</v>
      </c>
    </row>
    <row r="1944" spans="2:22" x14ac:dyDescent="0.3">
      <c r="B1944" s="13">
        <v>2023</v>
      </c>
      <c r="C1944" s="13">
        <v>3</v>
      </c>
      <c r="D1944" s="13">
        <v>20</v>
      </c>
      <c r="E1944" s="83" t="s">
        <v>178</v>
      </c>
      <c r="F1944" s="13">
        <v>5</v>
      </c>
      <c r="G1944" s="13">
        <v>9</v>
      </c>
      <c r="H1944" s="13" t="s">
        <v>69</v>
      </c>
      <c r="I1944" s="13" t="s">
        <v>54</v>
      </c>
      <c r="J1944" s="13"/>
      <c r="K1944" s="13" t="s">
        <v>27</v>
      </c>
      <c r="L1944" s="12">
        <f t="shared" ca="1" si="265"/>
        <v>0.89635840823449053</v>
      </c>
      <c r="M1944" s="101">
        <f t="shared" ca="1" si="266"/>
        <v>4.7211197361710616E-2</v>
      </c>
      <c r="N1944" s="101">
        <f t="shared" ca="1" si="273"/>
        <v>102.352862551464</v>
      </c>
      <c r="O1944" s="101">
        <f t="shared" ca="1" si="267"/>
        <v>9.6717072248501526E-2</v>
      </c>
      <c r="Q1944" s="12">
        <f t="shared" ca="1" si="268"/>
        <v>0</v>
      </c>
      <c r="R1944" s="101">
        <f t="shared" ca="1" si="269"/>
        <v>0</v>
      </c>
      <c r="S1944" s="13"/>
      <c r="T1944" s="101">
        <f t="shared" ca="1" si="270"/>
        <v>4.7211197361710616E-2</v>
      </c>
      <c r="U1944" s="101">
        <f t="shared" si="271"/>
        <v>0</v>
      </c>
      <c r="V1944" s="101">
        <f t="shared" ca="1" si="272"/>
        <v>-271.30248686076999</v>
      </c>
    </row>
    <row r="1945" spans="2:22" x14ac:dyDescent="0.3">
      <c r="B1945" s="13">
        <v>2023</v>
      </c>
      <c r="C1945" s="13">
        <v>3</v>
      </c>
      <c r="D1945" s="13">
        <v>20</v>
      </c>
      <c r="E1945" s="83" t="s">
        <v>178</v>
      </c>
      <c r="F1945" s="13">
        <v>5</v>
      </c>
      <c r="G1945" s="13">
        <v>10</v>
      </c>
      <c r="H1945" s="13" t="s">
        <v>70</v>
      </c>
      <c r="I1945" s="13" t="s">
        <v>54</v>
      </c>
      <c r="J1945" s="13"/>
      <c r="K1945" s="13" t="s">
        <v>27</v>
      </c>
      <c r="L1945" s="12">
        <f t="shared" ca="1" si="265"/>
        <v>1.2003785989708422</v>
      </c>
      <c r="M1945" s="101">
        <f t="shared" ca="1" si="266"/>
        <v>3.8003986443416862E-2</v>
      </c>
      <c r="N1945" s="101">
        <f t="shared" ca="1" si="273"/>
        <v>102.352862551464</v>
      </c>
      <c r="O1945" s="101">
        <f t="shared" ca="1" si="267"/>
        <v>3.8003986443416862E-2</v>
      </c>
      <c r="Q1945" s="12">
        <f t="shared" ca="1" si="268"/>
        <v>3.3327229135522694</v>
      </c>
      <c r="R1945" s="101">
        <f t="shared" ca="1" si="269"/>
        <v>0.18050294622931784</v>
      </c>
      <c r="S1945" s="13"/>
      <c r="T1945" s="101">
        <f t="shared" ca="1" si="270"/>
        <v>0</v>
      </c>
      <c r="U1945" s="101">
        <f t="shared" si="271"/>
        <v>0</v>
      </c>
      <c r="V1945" s="101">
        <f t="shared" ca="1" si="272"/>
        <v>-271.66349275322858</v>
      </c>
    </row>
    <row r="1946" spans="2:22" x14ac:dyDescent="0.3">
      <c r="B1946" s="13">
        <v>2023</v>
      </c>
      <c r="C1946" s="13">
        <v>3</v>
      </c>
      <c r="D1946" s="13">
        <v>20</v>
      </c>
      <c r="E1946" s="83" t="s">
        <v>178</v>
      </c>
      <c r="F1946" s="13">
        <v>5</v>
      </c>
      <c r="G1946" s="13">
        <v>11</v>
      </c>
      <c r="H1946" s="13" t="s">
        <v>70</v>
      </c>
      <c r="I1946" s="13" t="s">
        <v>54</v>
      </c>
      <c r="J1946" s="13"/>
      <c r="K1946" s="13" t="s">
        <v>27</v>
      </c>
      <c r="L1946" s="12">
        <f t="shared" ca="1" si="265"/>
        <v>1.1407619508547107</v>
      </c>
      <c r="M1946" s="101">
        <f t="shared" ca="1" si="266"/>
        <v>3.6116523364060141E-2</v>
      </c>
      <c r="N1946" s="101">
        <f t="shared" ca="1" si="273"/>
        <v>102.352862551464</v>
      </c>
      <c r="O1946" s="101">
        <f t="shared" ca="1" si="267"/>
        <v>3.6116523364060141E-2</v>
      </c>
      <c r="Q1946" s="12">
        <f t="shared" ca="1" si="268"/>
        <v>5.6000000000000005</v>
      </c>
      <c r="R1946" s="101">
        <f t="shared" ca="1" si="269"/>
        <v>0.37747450086014878</v>
      </c>
      <c r="S1946" s="13"/>
      <c r="T1946" s="101">
        <f t="shared" ca="1" si="270"/>
        <v>0</v>
      </c>
      <c r="U1946" s="101">
        <f t="shared" si="271"/>
        <v>0</v>
      </c>
      <c r="V1946" s="101">
        <f t="shared" ca="1" si="272"/>
        <v>-272.4184417549489</v>
      </c>
    </row>
    <row r="1947" spans="2:22" x14ac:dyDescent="0.3">
      <c r="B1947" s="13">
        <v>2023</v>
      </c>
      <c r="C1947" s="13">
        <v>3</v>
      </c>
      <c r="D1947" s="13">
        <v>20</v>
      </c>
      <c r="E1947" s="83" t="s">
        <v>178</v>
      </c>
      <c r="F1947" s="13">
        <v>5</v>
      </c>
      <c r="G1947" s="13">
        <v>12</v>
      </c>
      <c r="H1947" s="13" t="s">
        <v>70</v>
      </c>
      <c r="I1947" s="13" t="s">
        <v>54</v>
      </c>
      <c r="J1947" s="13"/>
      <c r="K1947" s="13" t="s">
        <v>27</v>
      </c>
      <c r="L1947" s="12">
        <f t="shared" ca="1" si="265"/>
        <v>0.93978660100371203</v>
      </c>
      <c r="M1947" s="101">
        <f t="shared" ca="1" si="266"/>
        <v>2.9753643787777524E-2</v>
      </c>
      <c r="N1947" s="101">
        <f t="shared" ca="1" si="273"/>
        <v>102.352862551464</v>
      </c>
      <c r="O1947" s="101">
        <f t="shared" ca="1" si="267"/>
        <v>2.9753643787777524E-2</v>
      </c>
      <c r="Q1947" s="12">
        <f t="shared" ca="1" si="268"/>
        <v>0</v>
      </c>
      <c r="R1947" s="101">
        <f t="shared" ca="1" si="269"/>
        <v>0</v>
      </c>
      <c r="S1947" s="13"/>
      <c r="T1947" s="101">
        <f t="shared" ca="1" si="270"/>
        <v>2.9753643787777524E-2</v>
      </c>
      <c r="U1947" s="101">
        <f t="shared" si="271"/>
        <v>0</v>
      </c>
      <c r="V1947" s="101">
        <f t="shared" ca="1" si="272"/>
        <v>-272.38868811116112</v>
      </c>
    </row>
    <row r="1948" spans="2:22" x14ac:dyDescent="0.3">
      <c r="B1948" s="13">
        <v>2023</v>
      </c>
      <c r="C1948" s="13">
        <v>3</v>
      </c>
      <c r="D1948" s="13">
        <v>20</v>
      </c>
      <c r="E1948" s="83" t="s">
        <v>178</v>
      </c>
      <c r="F1948" s="13">
        <v>5</v>
      </c>
      <c r="G1948" s="13">
        <v>13</v>
      </c>
      <c r="H1948" s="13" t="s">
        <v>70</v>
      </c>
      <c r="I1948" s="13" t="s">
        <v>54</v>
      </c>
      <c r="J1948" s="13"/>
      <c r="K1948" s="13" t="s">
        <v>27</v>
      </c>
      <c r="L1948" s="12">
        <f t="shared" ca="1" si="265"/>
        <v>1.1560973928029254</v>
      </c>
      <c r="M1948" s="101">
        <f t="shared" ca="1" si="266"/>
        <v>3.6602043456140619E-2</v>
      </c>
      <c r="N1948" s="101">
        <f t="shared" ca="1" si="273"/>
        <v>102.352862551464</v>
      </c>
      <c r="O1948" s="101">
        <f t="shared" ca="1" si="267"/>
        <v>3.6602043456140619E-2</v>
      </c>
      <c r="Q1948" s="12">
        <f t="shared" ca="1" si="268"/>
        <v>5.6000000000000005</v>
      </c>
      <c r="R1948" s="101">
        <f t="shared" ca="1" si="269"/>
        <v>0.37617635569923241</v>
      </c>
      <c r="S1948" s="13"/>
      <c r="T1948" s="101">
        <f t="shared" ca="1" si="270"/>
        <v>0</v>
      </c>
      <c r="U1948" s="101">
        <f t="shared" si="271"/>
        <v>0</v>
      </c>
      <c r="V1948" s="101">
        <f t="shared" ca="1" si="272"/>
        <v>-273.14104082255955</v>
      </c>
    </row>
    <row r="1949" spans="2:22" x14ac:dyDescent="0.3">
      <c r="B1949" s="13">
        <v>2023</v>
      </c>
      <c r="C1949" s="13">
        <v>3</v>
      </c>
      <c r="D1949" s="13">
        <v>20</v>
      </c>
      <c r="E1949" s="83" t="s">
        <v>178</v>
      </c>
      <c r="F1949" s="13">
        <v>5</v>
      </c>
      <c r="G1949" s="13">
        <v>14</v>
      </c>
      <c r="H1949" s="13" t="s">
        <v>70</v>
      </c>
      <c r="I1949" s="13" t="s">
        <v>54</v>
      </c>
      <c r="J1949" s="13"/>
      <c r="K1949" s="13" t="s">
        <v>27</v>
      </c>
      <c r="L1949" s="12">
        <f t="shared" ca="1" si="265"/>
        <v>1.1227067069436611</v>
      </c>
      <c r="M1949" s="101">
        <f t="shared" ca="1" si="266"/>
        <v>3.554489434183631E-2</v>
      </c>
      <c r="N1949" s="101">
        <f t="shared" ca="1" si="273"/>
        <v>102.352862551464</v>
      </c>
      <c r="O1949" s="101">
        <f t="shared" ca="1" si="267"/>
        <v>3.554489434183631E-2</v>
      </c>
      <c r="Q1949" s="12">
        <f t="shared" ca="1" si="268"/>
        <v>5.6000000000000005</v>
      </c>
      <c r="R1949" s="101">
        <f t="shared" ca="1" si="269"/>
        <v>0.37900287725721915</v>
      </c>
      <c r="S1949" s="13"/>
      <c r="T1949" s="101">
        <f t="shared" ca="1" si="270"/>
        <v>0</v>
      </c>
      <c r="U1949" s="101">
        <f t="shared" si="271"/>
        <v>0</v>
      </c>
      <c r="V1949" s="101">
        <f t="shared" ca="1" si="272"/>
        <v>-273.89904657707399</v>
      </c>
    </row>
    <row r="1950" spans="2:22" x14ac:dyDescent="0.3">
      <c r="B1950" s="13">
        <v>2023</v>
      </c>
      <c r="C1950" s="13">
        <v>3</v>
      </c>
      <c r="D1950" s="13">
        <v>20</v>
      </c>
      <c r="E1950" s="83" t="s">
        <v>178</v>
      </c>
      <c r="F1950" s="13">
        <v>5</v>
      </c>
      <c r="G1950" s="13">
        <v>15</v>
      </c>
      <c r="H1950" s="13" t="s">
        <v>70</v>
      </c>
      <c r="I1950" s="13" t="s">
        <v>54</v>
      </c>
      <c r="J1950" s="13"/>
      <c r="K1950" s="13" t="s">
        <v>27</v>
      </c>
      <c r="L1950" s="12">
        <f t="shared" ca="1" si="265"/>
        <v>1.0501556063678428</v>
      </c>
      <c r="M1950" s="101">
        <f t="shared" ca="1" si="266"/>
        <v>3.3247926497605905E-2</v>
      </c>
      <c r="N1950" s="101">
        <f t="shared" ca="1" si="273"/>
        <v>102.352862551464</v>
      </c>
      <c r="O1950" s="101">
        <f t="shared" ca="1" si="267"/>
        <v>3.3247926497605905E-2</v>
      </c>
      <c r="Q1950" s="12">
        <f t="shared" ca="1" si="268"/>
        <v>0.40119930411200311</v>
      </c>
      <c r="R1950" s="101">
        <f t="shared" ca="1" si="269"/>
        <v>0</v>
      </c>
      <c r="S1950" s="13"/>
      <c r="T1950" s="101">
        <f t="shared" ca="1" si="270"/>
        <v>2.0545956529419884E-2</v>
      </c>
      <c r="U1950" s="101">
        <f t="shared" si="271"/>
        <v>0</v>
      </c>
      <c r="V1950" s="101">
        <f t="shared" ca="1" si="272"/>
        <v>-273.87850062054457</v>
      </c>
    </row>
    <row r="1951" spans="2:22" x14ac:dyDescent="0.3">
      <c r="B1951" s="13">
        <v>2023</v>
      </c>
      <c r="C1951" s="13">
        <v>3</v>
      </c>
      <c r="D1951" s="13">
        <v>20</v>
      </c>
      <c r="E1951" s="83" t="s">
        <v>178</v>
      </c>
      <c r="F1951" s="13">
        <v>5</v>
      </c>
      <c r="G1951" s="13">
        <v>16</v>
      </c>
      <c r="H1951" s="13" t="s">
        <v>71</v>
      </c>
      <c r="I1951" s="13" t="s">
        <v>54</v>
      </c>
      <c r="J1951" s="13"/>
      <c r="K1951" s="13" t="s">
        <v>27</v>
      </c>
      <c r="L1951" s="12">
        <f t="shared" ca="1" si="265"/>
        <v>0.78645348615602861</v>
      </c>
      <c r="M1951" s="101">
        <f t="shared" ca="1" si="266"/>
        <v>6.8507963179051654E-2</v>
      </c>
      <c r="N1951" s="101">
        <f t="shared" ca="1" si="273"/>
        <v>102.5081215771893</v>
      </c>
      <c r="O1951" s="101">
        <f t="shared" ca="1" si="267"/>
        <v>0.22166191507307664</v>
      </c>
      <c r="Q1951" s="12">
        <f t="shared" ca="1" si="268"/>
        <v>0</v>
      </c>
      <c r="R1951" s="101">
        <f t="shared" ca="1" si="269"/>
        <v>0</v>
      </c>
      <c r="S1951" s="13"/>
      <c r="T1951" s="101">
        <f t="shared" ca="1" si="270"/>
        <v>6.8507963179051654E-2</v>
      </c>
      <c r="U1951" s="101">
        <f t="shared" ca="1" si="271"/>
        <v>0.15525902572530267</v>
      </c>
      <c r="V1951" s="101">
        <f t="shared" ca="1" si="272"/>
        <v>-273.65473363164023</v>
      </c>
    </row>
    <row r="1952" spans="2:22" x14ac:dyDescent="0.3">
      <c r="B1952" s="13">
        <v>2023</v>
      </c>
      <c r="C1952" s="13">
        <v>3</v>
      </c>
      <c r="D1952" s="13">
        <v>20</v>
      </c>
      <c r="E1952" s="83" t="s">
        <v>178</v>
      </c>
      <c r="F1952" s="13">
        <v>5</v>
      </c>
      <c r="G1952" s="13">
        <v>17</v>
      </c>
      <c r="H1952" s="13" t="s">
        <v>71</v>
      </c>
      <c r="I1952" s="13" t="s">
        <v>54</v>
      </c>
      <c r="J1952" s="13"/>
      <c r="K1952" s="13" t="s">
        <v>27</v>
      </c>
      <c r="L1952" s="12">
        <f t="shared" ca="1" si="265"/>
        <v>1.308827001198313</v>
      </c>
      <c r="M1952" s="101">
        <f t="shared" ca="1" si="266"/>
        <v>0.11401192007438506</v>
      </c>
      <c r="N1952" s="101">
        <f t="shared" ca="1" si="273"/>
        <v>102.76650584100921</v>
      </c>
      <c r="O1952" s="101">
        <f t="shared" ca="1" si="267"/>
        <v>0.36889289028774447</v>
      </c>
      <c r="Q1952" s="12">
        <f t="shared" ca="1" si="268"/>
        <v>5.6000000000000005</v>
      </c>
      <c r="R1952" s="101">
        <f t="shared" ca="1" si="269"/>
        <v>0.36324779434856291</v>
      </c>
      <c r="S1952" s="13"/>
      <c r="T1952" s="101">
        <f t="shared" ca="1" si="270"/>
        <v>0</v>
      </c>
      <c r="U1952" s="101">
        <f t="shared" ca="1" si="271"/>
        <v>0.25838426381990032</v>
      </c>
      <c r="V1952" s="101">
        <f t="shared" ca="1" si="272"/>
        <v>-274.1228449565175</v>
      </c>
    </row>
    <row r="1953" spans="2:22" x14ac:dyDescent="0.3">
      <c r="B1953" s="13">
        <v>2023</v>
      </c>
      <c r="C1953" s="13">
        <v>3</v>
      </c>
      <c r="D1953" s="13">
        <v>20</v>
      </c>
      <c r="E1953" s="83" t="s">
        <v>178</v>
      </c>
      <c r="F1953" s="13">
        <v>5</v>
      </c>
      <c r="G1953" s="13">
        <v>18</v>
      </c>
      <c r="H1953" s="13" t="s">
        <v>71</v>
      </c>
      <c r="I1953" s="13" t="s">
        <v>54</v>
      </c>
      <c r="J1953" s="13"/>
      <c r="K1953" s="13" t="s">
        <v>27</v>
      </c>
      <c r="L1953" s="12">
        <f t="shared" ca="1" si="265"/>
        <v>1.6038176184154529</v>
      </c>
      <c r="M1953" s="101">
        <f t="shared" ca="1" si="266"/>
        <v>0.13970855274017011</v>
      </c>
      <c r="N1953" s="101">
        <f t="shared" ca="1" si="273"/>
        <v>103.08312616917806</v>
      </c>
      <c r="O1953" s="101">
        <f t="shared" ca="1" si="267"/>
        <v>0.45203599575039538</v>
      </c>
      <c r="Q1953" s="12">
        <f t="shared" ca="1" si="268"/>
        <v>5.6000000000000005</v>
      </c>
      <c r="R1953" s="101">
        <f t="shared" ca="1" si="269"/>
        <v>0.33827683860113195</v>
      </c>
      <c r="S1953" s="13"/>
      <c r="T1953" s="101">
        <f t="shared" ca="1" si="270"/>
        <v>0</v>
      </c>
      <c r="U1953" s="101">
        <f t="shared" ca="1" si="271"/>
        <v>0.31662032816885066</v>
      </c>
      <c r="V1953" s="101">
        <f t="shared" ca="1" si="272"/>
        <v>-274.48277830555094</v>
      </c>
    </row>
    <row r="1954" spans="2:22" x14ac:dyDescent="0.3">
      <c r="B1954" s="13">
        <v>2023</v>
      </c>
      <c r="C1954" s="13">
        <v>3</v>
      </c>
      <c r="D1954" s="13">
        <v>20</v>
      </c>
      <c r="E1954" s="83" t="s">
        <v>178</v>
      </c>
      <c r="F1954" s="13">
        <v>5</v>
      </c>
      <c r="G1954" s="13">
        <v>19</v>
      </c>
      <c r="H1954" s="13" t="s">
        <v>71</v>
      </c>
      <c r="I1954" s="13" t="s">
        <v>54</v>
      </c>
      <c r="J1954" s="13"/>
      <c r="K1954" s="13" t="s">
        <v>27</v>
      </c>
      <c r="L1954" s="12">
        <f t="shared" ca="1" si="265"/>
        <v>1.6605870692615505</v>
      </c>
      <c r="M1954" s="101">
        <f t="shared" ca="1" si="266"/>
        <v>0.14465373960337369</v>
      </c>
      <c r="N1954" s="101">
        <f t="shared" ca="1" si="273"/>
        <v>103.41095373310144</v>
      </c>
      <c r="O1954" s="101">
        <f t="shared" ca="1" si="267"/>
        <v>0.46803646547136801</v>
      </c>
      <c r="Q1954" s="12">
        <f t="shared" ca="1" si="268"/>
        <v>0</v>
      </c>
      <c r="R1954" s="101">
        <f t="shared" ca="1" si="269"/>
        <v>0</v>
      </c>
      <c r="S1954" s="13"/>
      <c r="T1954" s="101">
        <f t="shared" ca="1" si="270"/>
        <v>0.14465373960337369</v>
      </c>
      <c r="U1954" s="101">
        <f t="shared" ca="1" si="271"/>
        <v>0.32782756392338447</v>
      </c>
      <c r="V1954" s="101">
        <f t="shared" ca="1" si="272"/>
        <v>-274.01029700202417</v>
      </c>
    </row>
    <row r="1955" spans="2:22" x14ac:dyDescent="0.3">
      <c r="B1955" s="13">
        <v>2023</v>
      </c>
      <c r="C1955" s="13">
        <v>3</v>
      </c>
      <c r="D1955" s="13">
        <v>20</v>
      </c>
      <c r="E1955" s="83" t="s">
        <v>178</v>
      </c>
      <c r="F1955" s="13">
        <v>5</v>
      </c>
      <c r="G1955" s="13">
        <v>20</v>
      </c>
      <c r="H1955" s="13" t="s">
        <v>69</v>
      </c>
      <c r="I1955" s="13" t="s">
        <v>54</v>
      </c>
      <c r="J1955" s="13"/>
      <c r="K1955" s="13" t="s">
        <v>27</v>
      </c>
      <c r="L1955" s="12">
        <f t="shared" ca="1" si="265"/>
        <v>1.2677869693840793</v>
      </c>
      <c r="M1955" s="101">
        <f t="shared" ca="1" si="266"/>
        <v>6.6774339677459466E-2</v>
      </c>
      <c r="N1955" s="101">
        <f t="shared" ca="1" si="273"/>
        <v>103.41095373310144</v>
      </c>
      <c r="O1955" s="101">
        <f t="shared" ca="1" si="267"/>
        <v>0.13679421399654215</v>
      </c>
      <c r="Q1955" s="12">
        <f t="shared" ca="1" si="268"/>
        <v>0</v>
      </c>
      <c r="R1955" s="101">
        <f t="shared" ca="1" si="269"/>
        <v>0</v>
      </c>
      <c r="S1955" s="13"/>
      <c r="T1955" s="101">
        <f t="shared" ca="1" si="270"/>
        <v>6.6774339677459466E-2</v>
      </c>
      <c r="U1955" s="101">
        <f t="shared" si="271"/>
        <v>0</v>
      </c>
      <c r="V1955" s="101">
        <f t="shared" ca="1" si="272"/>
        <v>-273.94352266234671</v>
      </c>
    </row>
    <row r="1956" spans="2:22" x14ac:dyDescent="0.3">
      <c r="B1956" s="13">
        <v>2023</v>
      </c>
      <c r="C1956" s="13">
        <v>3</v>
      </c>
      <c r="D1956" s="13">
        <v>20</v>
      </c>
      <c r="E1956" s="83" t="s">
        <v>178</v>
      </c>
      <c r="F1956" s="13">
        <v>5</v>
      </c>
      <c r="G1956" s="13">
        <v>21</v>
      </c>
      <c r="H1956" s="13" t="s">
        <v>69</v>
      </c>
      <c r="I1956" s="13" t="s">
        <v>54</v>
      </c>
      <c r="J1956" s="13"/>
      <c r="K1956" s="13" t="s">
        <v>27</v>
      </c>
      <c r="L1956" s="12">
        <f t="shared" ca="1" si="265"/>
        <v>1.6609597238318152</v>
      </c>
      <c r="M1956" s="101">
        <f t="shared" ca="1" si="266"/>
        <v>8.7482748654221704E-2</v>
      </c>
      <c r="N1956" s="101">
        <f t="shared" ca="1" si="273"/>
        <v>103.41095373310144</v>
      </c>
      <c r="O1956" s="101">
        <f t="shared" ca="1" si="267"/>
        <v>0.17921755420145286</v>
      </c>
      <c r="Q1956" s="12">
        <f t="shared" ca="1" si="268"/>
        <v>0</v>
      </c>
      <c r="R1956" s="101">
        <f t="shared" ca="1" si="269"/>
        <v>0</v>
      </c>
      <c r="S1956" s="13"/>
      <c r="T1956" s="101">
        <f t="shared" ca="1" si="270"/>
        <v>8.7482748654221704E-2</v>
      </c>
      <c r="U1956" s="101">
        <f t="shared" si="271"/>
        <v>0</v>
      </c>
      <c r="V1956" s="101">
        <f t="shared" ca="1" si="272"/>
        <v>-273.85603991369248</v>
      </c>
    </row>
    <row r="1957" spans="2:22" x14ac:dyDescent="0.3">
      <c r="B1957" s="13">
        <v>2023</v>
      </c>
      <c r="C1957" s="13">
        <v>3</v>
      </c>
      <c r="D1957" s="13">
        <v>20</v>
      </c>
      <c r="E1957" s="83" t="s">
        <v>178</v>
      </c>
      <c r="F1957" s="13">
        <v>5</v>
      </c>
      <c r="G1957" s="13">
        <v>22</v>
      </c>
      <c r="H1957" s="13" t="s">
        <v>69</v>
      </c>
      <c r="I1957" s="13" t="s">
        <v>54</v>
      </c>
      <c r="J1957" s="13"/>
      <c r="K1957" s="13" t="s">
        <v>27</v>
      </c>
      <c r="L1957" s="12">
        <f t="shared" ca="1" si="265"/>
        <v>1.6613469685750588</v>
      </c>
      <c r="M1957" s="101">
        <f t="shared" ca="1" si="266"/>
        <v>8.7503144834848348E-2</v>
      </c>
      <c r="N1957" s="101">
        <f t="shared" ca="1" si="273"/>
        <v>103.41095373310144</v>
      </c>
      <c r="O1957" s="101">
        <f t="shared" ca="1" si="267"/>
        <v>0.17925933790924883</v>
      </c>
      <c r="Q1957" s="12">
        <f t="shared" ca="1" si="268"/>
        <v>0</v>
      </c>
      <c r="R1957" s="101">
        <f t="shared" ca="1" si="269"/>
        <v>0</v>
      </c>
      <c r="S1957" s="13"/>
      <c r="T1957" s="101">
        <f t="shared" ca="1" si="270"/>
        <v>8.7503144834848348E-2</v>
      </c>
      <c r="U1957" s="101">
        <f t="shared" si="271"/>
        <v>0</v>
      </c>
      <c r="V1957" s="101">
        <f t="shared" ca="1" si="272"/>
        <v>-273.76853676885764</v>
      </c>
    </row>
    <row r="1958" spans="2:22" x14ac:dyDescent="0.3">
      <c r="B1958" s="13">
        <v>2023</v>
      </c>
      <c r="C1958" s="13">
        <v>3</v>
      </c>
      <c r="D1958" s="13">
        <v>20</v>
      </c>
      <c r="E1958" s="83" t="s">
        <v>178</v>
      </c>
      <c r="F1958" s="13">
        <v>5</v>
      </c>
      <c r="G1958" s="13">
        <v>23</v>
      </c>
      <c r="H1958" s="13" t="s">
        <v>69</v>
      </c>
      <c r="I1958" s="13" t="s">
        <v>54</v>
      </c>
      <c r="J1958" s="13"/>
      <c r="K1958" s="13" t="s">
        <v>27</v>
      </c>
      <c r="L1958" s="12">
        <f t="shared" ca="1" si="265"/>
        <v>0.95635371566954375</v>
      </c>
      <c r="M1958" s="101">
        <f t="shared" ca="1" si="266"/>
        <v>5.0371150204314874E-2</v>
      </c>
      <c r="N1958" s="101">
        <f t="shared" ca="1" si="273"/>
        <v>103.41095373310144</v>
      </c>
      <c r="O1958" s="101">
        <f t="shared" ca="1" si="267"/>
        <v>0.10319056592074377</v>
      </c>
      <c r="Q1958" s="12">
        <f t="shared" ca="1" si="268"/>
        <v>0</v>
      </c>
      <c r="R1958" s="101">
        <f t="shared" ca="1" si="269"/>
        <v>0</v>
      </c>
      <c r="S1958" s="13"/>
      <c r="T1958" s="101">
        <f t="shared" ca="1" si="270"/>
        <v>5.0371150204314874E-2</v>
      </c>
      <c r="U1958" s="101">
        <f t="shared" si="271"/>
        <v>0</v>
      </c>
      <c r="V1958" s="101">
        <f t="shared" ca="1" si="272"/>
        <v>-273.7181656186533</v>
      </c>
    </row>
    <row r="1959" spans="2:22" x14ac:dyDescent="0.3">
      <c r="B1959" s="13">
        <v>2023</v>
      </c>
      <c r="C1959" s="13">
        <v>3</v>
      </c>
      <c r="D1959" s="13">
        <v>21</v>
      </c>
      <c r="E1959" s="83" t="s">
        <v>179</v>
      </c>
      <c r="F1959" s="13">
        <v>6</v>
      </c>
      <c r="G1959" s="13">
        <v>0</v>
      </c>
      <c r="H1959" s="13" t="s">
        <v>69</v>
      </c>
      <c r="I1959" s="13" t="s">
        <v>54</v>
      </c>
      <c r="J1959" s="13"/>
      <c r="K1959" s="13" t="s">
        <v>27</v>
      </c>
      <c r="L1959" s="12">
        <f t="shared" ca="1" si="265"/>
        <v>1.5994159767986655</v>
      </c>
      <c r="M1959" s="101">
        <f t="shared" ca="1" si="266"/>
        <v>8.4241239497985718E-2</v>
      </c>
      <c r="N1959" s="101">
        <f t="shared" ca="1" si="273"/>
        <v>103.41095373310144</v>
      </c>
      <c r="O1959" s="101">
        <f t="shared" ca="1" si="267"/>
        <v>0.172576983896576</v>
      </c>
      <c r="Q1959" s="12">
        <f t="shared" ca="1" si="268"/>
        <v>0</v>
      </c>
      <c r="R1959" s="101">
        <f t="shared" ca="1" si="269"/>
        <v>0</v>
      </c>
      <c r="S1959" s="13"/>
      <c r="T1959" s="101">
        <f t="shared" ca="1" si="270"/>
        <v>8.4241239497985718E-2</v>
      </c>
      <c r="U1959" s="101">
        <f t="shared" si="271"/>
        <v>0</v>
      </c>
      <c r="V1959" s="101">
        <f t="shared" ca="1" si="272"/>
        <v>-273.6339243791553</v>
      </c>
    </row>
    <row r="1960" spans="2:22" x14ac:dyDescent="0.3">
      <c r="B1960" s="13">
        <v>2023</v>
      </c>
      <c r="C1960" s="13">
        <v>3</v>
      </c>
      <c r="D1960" s="13">
        <v>21</v>
      </c>
      <c r="E1960" s="83" t="s">
        <v>179</v>
      </c>
      <c r="F1960" s="13">
        <v>6</v>
      </c>
      <c r="G1960" s="13">
        <v>1</v>
      </c>
      <c r="H1960" s="13" t="s">
        <v>69</v>
      </c>
      <c r="I1960" s="13" t="s">
        <v>54</v>
      </c>
      <c r="J1960" s="13"/>
      <c r="K1960" s="13" t="s">
        <v>27</v>
      </c>
      <c r="L1960" s="12">
        <f t="shared" ca="1" si="265"/>
        <v>0.70099801913582449</v>
      </c>
      <c r="M1960" s="101">
        <f t="shared" ca="1" si="266"/>
        <v>3.6921565667883877E-2</v>
      </c>
      <c r="N1960" s="101">
        <f t="shared" ca="1" si="273"/>
        <v>103.41095373310144</v>
      </c>
      <c r="O1960" s="101">
        <f t="shared" ca="1" si="267"/>
        <v>7.5637686264755463E-2</v>
      </c>
      <c r="Q1960" s="12">
        <f t="shared" ca="1" si="268"/>
        <v>0</v>
      </c>
      <c r="R1960" s="101">
        <f t="shared" ca="1" si="269"/>
        <v>0</v>
      </c>
      <c r="S1960" s="13"/>
      <c r="T1960" s="101">
        <f t="shared" ca="1" si="270"/>
        <v>3.6921565667883877E-2</v>
      </c>
      <c r="U1960" s="101">
        <f t="shared" si="271"/>
        <v>0</v>
      </c>
      <c r="V1960" s="101">
        <f t="shared" ca="1" si="272"/>
        <v>-273.59700281348739</v>
      </c>
    </row>
    <row r="1961" spans="2:22" x14ac:dyDescent="0.3">
      <c r="B1961" s="13">
        <v>2023</v>
      </c>
      <c r="C1961" s="13">
        <v>3</v>
      </c>
      <c r="D1961" s="13">
        <v>21</v>
      </c>
      <c r="E1961" s="83" t="s">
        <v>179</v>
      </c>
      <c r="F1961" s="13">
        <v>6</v>
      </c>
      <c r="G1961" s="13">
        <v>2</v>
      </c>
      <c r="H1961" s="13" t="s">
        <v>69</v>
      </c>
      <c r="I1961" s="13" t="s">
        <v>54</v>
      </c>
      <c r="J1961" s="13"/>
      <c r="K1961" s="13" t="s">
        <v>27</v>
      </c>
      <c r="L1961" s="12">
        <f t="shared" ca="1" si="265"/>
        <v>0.77841977390821893</v>
      </c>
      <c r="M1961" s="101">
        <f t="shared" ca="1" si="266"/>
        <v>4.0999369491745895E-2</v>
      </c>
      <c r="N1961" s="101">
        <f t="shared" ca="1" si="273"/>
        <v>103.41095373310144</v>
      </c>
      <c r="O1961" s="101">
        <f t="shared" ca="1" si="267"/>
        <v>8.3991493604696821E-2</v>
      </c>
      <c r="Q1961" s="12">
        <f t="shared" ca="1" si="268"/>
        <v>0</v>
      </c>
      <c r="R1961" s="101">
        <f t="shared" ca="1" si="269"/>
        <v>0</v>
      </c>
      <c r="S1961" s="13"/>
      <c r="T1961" s="101">
        <f t="shared" ca="1" si="270"/>
        <v>4.0999369491745895E-2</v>
      </c>
      <c r="U1961" s="101">
        <f t="shared" si="271"/>
        <v>0</v>
      </c>
      <c r="V1961" s="101">
        <f t="shared" ca="1" si="272"/>
        <v>-273.55600344399562</v>
      </c>
    </row>
    <row r="1962" spans="2:22" x14ac:dyDescent="0.3">
      <c r="B1962" s="13">
        <v>2023</v>
      </c>
      <c r="C1962" s="13">
        <v>3</v>
      </c>
      <c r="D1962" s="13">
        <v>21</v>
      </c>
      <c r="E1962" s="83" t="s">
        <v>179</v>
      </c>
      <c r="F1962" s="13">
        <v>6</v>
      </c>
      <c r="G1962" s="13">
        <v>3</v>
      </c>
      <c r="H1962" s="13" t="s">
        <v>69</v>
      </c>
      <c r="I1962" s="13" t="s">
        <v>54</v>
      </c>
      <c r="J1962" s="13"/>
      <c r="K1962" s="13" t="s">
        <v>27</v>
      </c>
      <c r="L1962" s="12">
        <f t="shared" ca="1" si="265"/>
        <v>0.7915375322617878</v>
      </c>
      <c r="M1962" s="101">
        <f t="shared" ca="1" si="266"/>
        <v>4.1690281824228362E-2</v>
      </c>
      <c r="N1962" s="101">
        <f t="shared" ca="1" si="273"/>
        <v>103.41095373310144</v>
      </c>
      <c r="O1962" s="101">
        <f t="shared" ca="1" si="267"/>
        <v>8.5406899731046898E-2</v>
      </c>
      <c r="Q1962" s="12">
        <f t="shared" ca="1" si="268"/>
        <v>0</v>
      </c>
      <c r="R1962" s="101">
        <f t="shared" ca="1" si="269"/>
        <v>0</v>
      </c>
      <c r="S1962" s="13"/>
      <c r="T1962" s="101">
        <f t="shared" ca="1" si="270"/>
        <v>4.1690281824228362E-2</v>
      </c>
      <c r="U1962" s="101">
        <f t="shared" si="271"/>
        <v>0</v>
      </c>
      <c r="V1962" s="101">
        <f t="shared" ca="1" si="272"/>
        <v>-273.51431316217139</v>
      </c>
    </row>
    <row r="1963" spans="2:22" x14ac:dyDescent="0.3">
      <c r="B1963" s="13">
        <v>2023</v>
      </c>
      <c r="C1963" s="13">
        <v>3</v>
      </c>
      <c r="D1963" s="13">
        <v>21</v>
      </c>
      <c r="E1963" s="83" t="s">
        <v>179</v>
      </c>
      <c r="F1963" s="13">
        <v>6</v>
      </c>
      <c r="G1963" s="13">
        <v>4</v>
      </c>
      <c r="H1963" s="13" t="s">
        <v>69</v>
      </c>
      <c r="I1963" s="13" t="s">
        <v>54</v>
      </c>
      <c r="J1963" s="13"/>
      <c r="K1963" s="13" t="s">
        <v>27</v>
      </c>
      <c r="L1963" s="12">
        <f t="shared" ca="1" si="265"/>
        <v>0.74760008923114329</v>
      </c>
      <c r="M1963" s="101">
        <f t="shared" ca="1" si="266"/>
        <v>3.9376096699804318E-2</v>
      </c>
      <c r="N1963" s="101">
        <f t="shared" ca="1" si="273"/>
        <v>103.41095373310144</v>
      </c>
      <c r="O1963" s="101">
        <f t="shared" ca="1" si="267"/>
        <v>8.0666049628040359E-2</v>
      </c>
      <c r="Q1963" s="12">
        <f t="shared" ca="1" si="268"/>
        <v>0</v>
      </c>
      <c r="R1963" s="101">
        <f t="shared" ca="1" si="269"/>
        <v>0</v>
      </c>
      <c r="S1963" s="13"/>
      <c r="T1963" s="101">
        <f t="shared" ca="1" si="270"/>
        <v>3.9376096699804318E-2</v>
      </c>
      <c r="U1963" s="101">
        <f t="shared" si="271"/>
        <v>0</v>
      </c>
      <c r="V1963" s="101">
        <f t="shared" ca="1" si="272"/>
        <v>-273.47493706547158</v>
      </c>
    </row>
    <row r="1964" spans="2:22" x14ac:dyDescent="0.3">
      <c r="B1964" s="13">
        <v>2023</v>
      </c>
      <c r="C1964" s="13">
        <v>3</v>
      </c>
      <c r="D1964" s="13">
        <v>21</v>
      </c>
      <c r="E1964" s="83" t="s">
        <v>179</v>
      </c>
      <c r="F1964" s="13">
        <v>6</v>
      </c>
      <c r="G1964" s="13">
        <v>5</v>
      </c>
      <c r="H1964" s="13" t="s">
        <v>69</v>
      </c>
      <c r="I1964" s="13" t="s">
        <v>54</v>
      </c>
      <c r="J1964" s="13"/>
      <c r="K1964" s="13" t="s">
        <v>27</v>
      </c>
      <c r="L1964" s="12">
        <f t="shared" ca="1" si="265"/>
        <v>0.60212335453831112</v>
      </c>
      <c r="M1964" s="101">
        <f t="shared" ca="1" si="266"/>
        <v>3.1713837083532849E-2</v>
      </c>
      <c r="N1964" s="101">
        <f t="shared" ca="1" si="273"/>
        <v>103.41095373310144</v>
      </c>
      <c r="O1964" s="101">
        <f t="shared" ca="1" si="267"/>
        <v>6.4969109954683774E-2</v>
      </c>
      <c r="Q1964" s="12">
        <f t="shared" ca="1" si="268"/>
        <v>0</v>
      </c>
      <c r="R1964" s="101">
        <f t="shared" ca="1" si="269"/>
        <v>0</v>
      </c>
      <c r="S1964" s="13"/>
      <c r="T1964" s="101">
        <f t="shared" ca="1" si="270"/>
        <v>3.1713837083532849E-2</v>
      </c>
      <c r="U1964" s="101">
        <f t="shared" si="271"/>
        <v>0</v>
      </c>
      <c r="V1964" s="101">
        <f t="shared" ca="1" si="272"/>
        <v>-273.44322322838804</v>
      </c>
    </row>
    <row r="1965" spans="2:22" x14ac:dyDescent="0.3">
      <c r="B1965" s="13">
        <v>2023</v>
      </c>
      <c r="C1965" s="13">
        <v>3</v>
      </c>
      <c r="D1965" s="13">
        <v>21</v>
      </c>
      <c r="E1965" s="83" t="s">
        <v>179</v>
      </c>
      <c r="F1965" s="13">
        <v>6</v>
      </c>
      <c r="G1965" s="13">
        <v>6</v>
      </c>
      <c r="H1965" s="13" t="s">
        <v>69</v>
      </c>
      <c r="I1965" s="13" t="s">
        <v>54</v>
      </c>
      <c r="J1965" s="13"/>
      <c r="K1965" s="13" t="s">
        <v>27</v>
      </c>
      <c r="L1965" s="12">
        <f t="shared" ca="1" si="265"/>
        <v>0.72217807457842065</v>
      </c>
      <c r="M1965" s="101">
        <f t="shared" ca="1" si="266"/>
        <v>3.8037119188045414E-2</v>
      </c>
      <c r="N1965" s="101">
        <f t="shared" ca="1" si="273"/>
        <v>103.41095373310144</v>
      </c>
      <c r="O1965" s="101">
        <f t="shared" ca="1" si="267"/>
        <v>7.7923014247011591E-2</v>
      </c>
      <c r="Q1965" s="12">
        <f t="shared" ca="1" si="268"/>
        <v>1.6840259444691161</v>
      </c>
      <c r="R1965" s="101">
        <f t="shared" ca="1" si="269"/>
        <v>8.1420422186247371E-2</v>
      </c>
      <c r="S1965" s="13"/>
      <c r="T1965" s="101">
        <f t="shared" ca="1" si="270"/>
        <v>0</v>
      </c>
      <c r="U1965" s="101">
        <f t="shared" si="271"/>
        <v>0</v>
      </c>
      <c r="V1965" s="101">
        <f t="shared" ca="1" si="272"/>
        <v>-273.60606407276049</v>
      </c>
    </row>
    <row r="1966" spans="2:22" x14ac:dyDescent="0.3">
      <c r="B1966" s="13">
        <v>2023</v>
      </c>
      <c r="C1966" s="13">
        <v>3</v>
      </c>
      <c r="D1966" s="13">
        <v>21</v>
      </c>
      <c r="E1966" s="83" t="s">
        <v>179</v>
      </c>
      <c r="F1966" s="13">
        <v>6</v>
      </c>
      <c r="G1966" s="13">
        <v>7</v>
      </c>
      <c r="H1966" s="13" t="s">
        <v>69</v>
      </c>
      <c r="I1966" s="13" t="s">
        <v>54</v>
      </c>
      <c r="J1966" s="13"/>
      <c r="K1966" s="13" t="s">
        <v>27</v>
      </c>
      <c r="L1966" s="12">
        <f t="shared" ca="1" si="265"/>
        <v>0.79799459383823323</v>
      </c>
      <c r="M1966" s="101">
        <f t="shared" ca="1" si="266"/>
        <v>4.2030375257459743E-2</v>
      </c>
      <c r="N1966" s="101">
        <f t="shared" ca="1" si="273"/>
        <v>103.41095373310144</v>
      </c>
      <c r="O1966" s="101">
        <f t="shared" ca="1" si="267"/>
        <v>8.6103616675145364E-2</v>
      </c>
      <c r="Q1966" s="12">
        <f t="shared" ca="1" si="268"/>
        <v>5.6000000000000005</v>
      </c>
      <c r="R1966" s="101">
        <f t="shared" ca="1" si="269"/>
        <v>0.40648975763159362</v>
      </c>
      <c r="S1966" s="13"/>
      <c r="T1966" s="101">
        <f t="shared" ca="1" si="270"/>
        <v>0</v>
      </c>
      <c r="U1966" s="101">
        <f t="shared" si="271"/>
        <v>0</v>
      </c>
      <c r="V1966" s="101">
        <f t="shared" ca="1" si="272"/>
        <v>-274.41904358802373</v>
      </c>
    </row>
    <row r="1967" spans="2:22" x14ac:dyDescent="0.3">
      <c r="B1967" s="13">
        <v>2023</v>
      </c>
      <c r="C1967" s="13">
        <v>3</v>
      </c>
      <c r="D1967" s="13">
        <v>21</v>
      </c>
      <c r="E1967" s="83" t="s">
        <v>179</v>
      </c>
      <c r="F1967" s="13">
        <v>6</v>
      </c>
      <c r="G1967" s="13">
        <v>8</v>
      </c>
      <c r="H1967" s="13" t="s">
        <v>69</v>
      </c>
      <c r="I1967" s="13" t="s">
        <v>54</v>
      </c>
      <c r="J1967" s="13"/>
      <c r="K1967" s="13" t="s">
        <v>27</v>
      </c>
      <c r="L1967" s="12">
        <f t="shared" ca="1" si="265"/>
        <v>1.1373201889394171</v>
      </c>
      <c r="M1967" s="101">
        <f t="shared" ca="1" si="266"/>
        <v>5.99026543514391E-2</v>
      </c>
      <c r="N1967" s="101">
        <f t="shared" ca="1" si="273"/>
        <v>103.41095373310144</v>
      </c>
      <c r="O1967" s="101">
        <f t="shared" ca="1" si="267"/>
        <v>0.1227168483865631</v>
      </c>
      <c r="Q1967" s="12">
        <f t="shared" ca="1" si="268"/>
        <v>1.8786388103047111</v>
      </c>
      <c r="R1967" s="101">
        <f t="shared" ca="1" si="269"/>
        <v>6.2752621298572148E-2</v>
      </c>
      <c r="S1967" s="13"/>
      <c r="T1967" s="101">
        <f t="shared" ca="1" si="270"/>
        <v>0</v>
      </c>
      <c r="U1967" s="101">
        <f t="shared" si="271"/>
        <v>0</v>
      </c>
      <c r="V1967" s="101">
        <f t="shared" ca="1" si="272"/>
        <v>-274.54454883062084</v>
      </c>
    </row>
    <row r="1968" spans="2:22" x14ac:dyDescent="0.3">
      <c r="B1968" s="13">
        <v>2023</v>
      </c>
      <c r="C1968" s="13">
        <v>3</v>
      </c>
      <c r="D1968" s="13">
        <v>21</v>
      </c>
      <c r="E1968" s="83" t="s">
        <v>179</v>
      </c>
      <c r="F1968" s="13">
        <v>6</v>
      </c>
      <c r="G1968" s="13">
        <v>9</v>
      </c>
      <c r="H1968" s="13" t="s">
        <v>69</v>
      </c>
      <c r="I1968" s="13" t="s">
        <v>54</v>
      </c>
      <c r="J1968" s="13"/>
      <c r="K1968" s="13" t="s">
        <v>27</v>
      </c>
      <c r="L1968" s="12">
        <f t="shared" ca="1" si="265"/>
        <v>1.1335578798043551</v>
      </c>
      <c r="M1968" s="101">
        <f t="shared" ca="1" si="266"/>
        <v>5.9704493529295383E-2</v>
      </c>
      <c r="N1968" s="101">
        <f t="shared" ca="1" si="273"/>
        <v>103.41095373310144</v>
      </c>
      <c r="O1968" s="101">
        <f t="shared" ca="1" si="267"/>
        <v>0.12231089523088991</v>
      </c>
      <c r="Q1968" s="12">
        <f t="shared" ca="1" si="268"/>
        <v>5.6000000000000005</v>
      </c>
      <c r="R1968" s="101">
        <f t="shared" ca="1" si="269"/>
        <v>0.37808432547456139</v>
      </c>
      <c r="S1968" s="13"/>
      <c r="T1968" s="101">
        <f t="shared" ca="1" si="270"/>
        <v>0</v>
      </c>
      <c r="U1968" s="101">
        <f t="shared" si="271"/>
        <v>0</v>
      </c>
      <c r="V1968" s="101">
        <f t="shared" ca="1" si="272"/>
        <v>-275.30071748156996</v>
      </c>
    </row>
    <row r="1969" spans="2:22" x14ac:dyDescent="0.3">
      <c r="B1969" s="13">
        <v>2023</v>
      </c>
      <c r="C1969" s="13">
        <v>3</v>
      </c>
      <c r="D1969" s="13">
        <v>21</v>
      </c>
      <c r="E1969" s="83" t="s">
        <v>179</v>
      </c>
      <c r="F1969" s="13">
        <v>6</v>
      </c>
      <c r="G1969" s="13">
        <v>10</v>
      </c>
      <c r="H1969" s="13" t="s">
        <v>70</v>
      </c>
      <c r="I1969" s="13" t="s">
        <v>54</v>
      </c>
      <c r="J1969" s="13"/>
      <c r="K1969" s="13" t="s">
        <v>27</v>
      </c>
      <c r="L1969" s="12">
        <f t="shared" ca="1" si="265"/>
        <v>1.0542368475893831</v>
      </c>
      <c r="M1969" s="101">
        <f t="shared" ca="1" si="266"/>
        <v>3.3377138594679868E-2</v>
      </c>
      <c r="N1969" s="101">
        <f t="shared" ca="1" si="273"/>
        <v>103.41095373310144</v>
      </c>
      <c r="O1969" s="101">
        <f t="shared" ca="1" si="267"/>
        <v>3.3377138594679868E-2</v>
      </c>
      <c r="Q1969" s="12">
        <f t="shared" ca="1" si="268"/>
        <v>2.1191502581331463</v>
      </c>
      <c r="R1969" s="101">
        <f t="shared" ca="1" si="269"/>
        <v>9.0144920202529552E-2</v>
      </c>
      <c r="S1969" s="13"/>
      <c r="T1969" s="101">
        <f t="shared" ca="1" si="270"/>
        <v>0</v>
      </c>
      <c r="U1969" s="101">
        <f t="shared" si="271"/>
        <v>0</v>
      </c>
      <c r="V1969" s="101">
        <f t="shared" ca="1" si="272"/>
        <v>-275.48100732197503</v>
      </c>
    </row>
    <row r="1970" spans="2:22" x14ac:dyDescent="0.3">
      <c r="B1970" s="13">
        <v>2023</v>
      </c>
      <c r="C1970" s="13">
        <v>3</v>
      </c>
      <c r="D1970" s="13">
        <v>21</v>
      </c>
      <c r="E1970" s="83" t="s">
        <v>179</v>
      </c>
      <c r="F1970" s="13">
        <v>6</v>
      </c>
      <c r="G1970" s="13">
        <v>11</v>
      </c>
      <c r="H1970" s="13" t="s">
        <v>70</v>
      </c>
      <c r="I1970" s="13" t="s">
        <v>54</v>
      </c>
      <c r="J1970" s="13"/>
      <c r="K1970" s="13" t="s">
        <v>27</v>
      </c>
      <c r="L1970" s="12">
        <f t="shared" ca="1" si="265"/>
        <v>0.70761362054395294</v>
      </c>
      <c r="M1970" s="101">
        <f t="shared" ca="1" si="266"/>
        <v>2.240304722642155E-2</v>
      </c>
      <c r="N1970" s="101">
        <f t="shared" ca="1" si="273"/>
        <v>103.41095373310144</v>
      </c>
      <c r="O1970" s="101">
        <f t="shared" ca="1" si="267"/>
        <v>2.240304722642155E-2</v>
      </c>
      <c r="Q1970" s="12">
        <f t="shared" ca="1" si="268"/>
        <v>0</v>
      </c>
      <c r="R1970" s="101">
        <f t="shared" ca="1" si="269"/>
        <v>0</v>
      </c>
      <c r="S1970" s="13"/>
      <c r="T1970" s="101">
        <f t="shared" ca="1" si="270"/>
        <v>2.240304722642155E-2</v>
      </c>
      <c r="U1970" s="101">
        <f t="shared" si="271"/>
        <v>0</v>
      </c>
      <c r="V1970" s="101">
        <f t="shared" ca="1" si="272"/>
        <v>-275.45860427474861</v>
      </c>
    </row>
    <row r="1971" spans="2:22" x14ac:dyDescent="0.3">
      <c r="B1971" s="13">
        <v>2023</v>
      </c>
      <c r="C1971" s="13">
        <v>3</v>
      </c>
      <c r="D1971" s="13">
        <v>21</v>
      </c>
      <c r="E1971" s="83" t="s">
        <v>179</v>
      </c>
      <c r="F1971" s="13">
        <v>6</v>
      </c>
      <c r="G1971" s="13">
        <v>12</v>
      </c>
      <c r="H1971" s="13" t="s">
        <v>70</v>
      </c>
      <c r="I1971" s="13" t="s">
        <v>54</v>
      </c>
      <c r="J1971" s="13"/>
      <c r="K1971" s="13" t="s">
        <v>27</v>
      </c>
      <c r="L1971" s="12">
        <f t="shared" ca="1" si="265"/>
        <v>1.0888674514188661</v>
      </c>
      <c r="M1971" s="101">
        <f t="shared" ca="1" si="266"/>
        <v>3.4473543511921299E-2</v>
      </c>
      <c r="N1971" s="101">
        <f t="shared" ca="1" si="273"/>
        <v>103.41095373310144</v>
      </c>
      <c r="O1971" s="101">
        <f t="shared" ca="1" si="267"/>
        <v>3.4473543511921299E-2</v>
      </c>
      <c r="Q1971" s="12">
        <f t="shared" ca="1" si="268"/>
        <v>5.6000000000000005</v>
      </c>
      <c r="R1971" s="101">
        <f t="shared" ca="1" si="269"/>
        <v>0.38186737023739303</v>
      </c>
      <c r="S1971" s="13"/>
      <c r="T1971" s="101">
        <f t="shared" ca="1" si="270"/>
        <v>0</v>
      </c>
      <c r="U1971" s="101">
        <f t="shared" si="271"/>
        <v>0</v>
      </c>
      <c r="V1971" s="101">
        <f t="shared" ca="1" si="272"/>
        <v>-276.22233901522338</v>
      </c>
    </row>
    <row r="1972" spans="2:22" x14ac:dyDescent="0.3">
      <c r="B1972" s="13">
        <v>2023</v>
      </c>
      <c r="C1972" s="13">
        <v>3</v>
      </c>
      <c r="D1972" s="13">
        <v>21</v>
      </c>
      <c r="E1972" s="83" t="s">
        <v>179</v>
      </c>
      <c r="F1972" s="13">
        <v>6</v>
      </c>
      <c r="G1972" s="13">
        <v>13</v>
      </c>
      <c r="H1972" s="13" t="s">
        <v>70</v>
      </c>
      <c r="I1972" s="13" t="s">
        <v>54</v>
      </c>
      <c r="J1972" s="13"/>
      <c r="K1972" s="13" t="s">
        <v>27</v>
      </c>
      <c r="L1972" s="12">
        <f t="shared" ca="1" si="265"/>
        <v>0.58123787457634912</v>
      </c>
      <c r="M1972" s="101">
        <f t="shared" ca="1" si="266"/>
        <v>1.8401991109087214E-2</v>
      </c>
      <c r="N1972" s="101">
        <f t="shared" ca="1" si="273"/>
        <v>103.41095373310144</v>
      </c>
      <c r="O1972" s="101">
        <f t="shared" ca="1" si="267"/>
        <v>1.8401991109087214E-2</v>
      </c>
      <c r="Q1972" s="12">
        <f t="shared" ca="1" si="268"/>
        <v>5.6000000000000005</v>
      </c>
      <c r="R1972" s="101">
        <f t="shared" ca="1" si="269"/>
        <v>0.42483821391711213</v>
      </c>
      <c r="S1972" s="13"/>
      <c r="T1972" s="101">
        <f t="shared" ca="1" si="270"/>
        <v>0</v>
      </c>
      <c r="U1972" s="101">
        <f t="shared" si="271"/>
        <v>0</v>
      </c>
      <c r="V1972" s="101">
        <f t="shared" ca="1" si="272"/>
        <v>-277.07201544305758</v>
      </c>
    </row>
    <row r="1973" spans="2:22" x14ac:dyDescent="0.3">
      <c r="B1973" s="13">
        <v>2023</v>
      </c>
      <c r="C1973" s="13">
        <v>3</v>
      </c>
      <c r="D1973" s="13">
        <v>21</v>
      </c>
      <c r="E1973" s="83" t="s">
        <v>179</v>
      </c>
      <c r="F1973" s="13">
        <v>6</v>
      </c>
      <c r="G1973" s="13">
        <v>14</v>
      </c>
      <c r="H1973" s="13" t="s">
        <v>70</v>
      </c>
      <c r="I1973" s="13" t="s">
        <v>54</v>
      </c>
      <c r="J1973" s="13"/>
      <c r="K1973" s="13" t="s">
        <v>27</v>
      </c>
      <c r="L1973" s="12">
        <f t="shared" ca="1" si="265"/>
        <v>0.91980673398512369</v>
      </c>
      <c r="M1973" s="101">
        <f t="shared" ca="1" si="266"/>
        <v>2.9121081197969016E-2</v>
      </c>
      <c r="N1973" s="101">
        <f t="shared" ca="1" si="273"/>
        <v>103.41095373310144</v>
      </c>
      <c r="O1973" s="101">
        <f t="shared" ca="1" si="267"/>
        <v>2.9121081197969016E-2</v>
      </c>
      <c r="Q1973" s="12">
        <f t="shared" ca="1" si="268"/>
        <v>5.6000000000000005</v>
      </c>
      <c r="R1973" s="101">
        <f t="shared" ca="1" si="269"/>
        <v>0.39617835996815937</v>
      </c>
      <c r="S1973" s="13"/>
      <c r="T1973" s="101">
        <f t="shared" ca="1" si="270"/>
        <v>0</v>
      </c>
      <c r="U1973" s="101">
        <f t="shared" si="271"/>
        <v>0</v>
      </c>
      <c r="V1973" s="101">
        <f t="shared" ca="1" si="272"/>
        <v>-277.86437216299385</v>
      </c>
    </row>
    <row r="1974" spans="2:22" x14ac:dyDescent="0.3">
      <c r="B1974" s="13">
        <v>2023</v>
      </c>
      <c r="C1974" s="13">
        <v>3</v>
      </c>
      <c r="D1974" s="13">
        <v>21</v>
      </c>
      <c r="E1974" s="83" t="s">
        <v>179</v>
      </c>
      <c r="F1974" s="13">
        <v>6</v>
      </c>
      <c r="G1974" s="13">
        <v>15</v>
      </c>
      <c r="H1974" s="13" t="s">
        <v>70</v>
      </c>
      <c r="I1974" s="13" t="s">
        <v>54</v>
      </c>
      <c r="J1974" s="13"/>
      <c r="K1974" s="13" t="s">
        <v>27</v>
      </c>
      <c r="L1974" s="12">
        <f t="shared" ca="1" si="265"/>
        <v>1.2152845242005081</v>
      </c>
      <c r="M1974" s="101">
        <f t="shared" ca="1" si="266"/>
        <v>3.847590803618809E-2</v>
      </c>
      <c r="N1974" s="101">
        <f t="shared" ca="1" si="273"/>
        <v>103.41095373310144</v>
      </c>
      <c r="O1974" s="101">
        <f t="shared" ca="1" si="267"/>
        <v>3.847590803618809E-2</v>
      </c>
      <c r="Q1974" s="12">
        <f t="shared" ca="1" si="268"/>
        <v>5.6000000000000005</v>
      </c>
      <c r="R1974" s="101">
        <f t="shared" ca="1" si="269"/>
        <v>0.37116616502642702</v>
      </c>
      <c r="S1974" s="13"/>
      <c r="T1974" s="101">
        <f t="shared" ca="1" si="270"/>
        <v>0</v>
      </c>
      <c r="U1974" s="101">
        <f t="shared" si="271"/>
        <v>0</v>
      </c>
      <c r="V1974" s="101">
        <f t="shared" ca="1" si="272"/>
        <v>-278.60670449304666</v>
      </c>
    </row>
    <row r="1975" spans="2:22" x14ac:dyDescent="0.3">
      <c r="B1975" s="13">
        <v>2023</v>
      </c>
      <c r="C1975" s="13">
        <v>3</v>
      </c>
      <c r="D1975" s="13">
        <v>21</v>
      </c>
      <c r="E1975" s="83" t="s">
        <v>179</v>
      </c>
      <c r="F1975" s="13">
        <v>6</v>
      </c>
      <c r="G1975" s="13">
        <v>16</v>
      </c>
      <c r="H1975" s="13" t="s">
        <v>71</v>
      </c>
      <c r="I1975" s="13" t="s">
        <v>54</v>
      </c>
      <c r="J1975" s="13"/>
      <c r="K1975" s="13" t="s">
        <v>27</v>
      </c>
      <c r="L1975" s="12">
        <f t="shared" ca="1" si="265"/>
        <v>0.61656188941577983</v>
      </c>
      <c r="M1975" s="101">
        <f t="shared" ca="1" si="266"/>
        <v>5.3708706187008584E-2</v>
      </c>
      <c r="N1975" s="101">
        <f t="shared" ca="1" si="273"/>
        <v>103.53267332610361</v>
      </c>
      <c r="O1975" s="101">
        <f t="shared" ca="1" si="267"/>
        <v>0.17377796853183755</v>
      </c>
      <c r="Q1975" s="12">
        <f t="shared" ca="1" si="268"/>
        <v>2.5426971997683934</v>
      </c>
      <c r="R1975" s="101">
        <f t="shared" ca="1" si="269"/>
        <v>0.16304735402134873</v>
      </c>
      <c r="S1975" s="13"/>
      <c r="T1975" s="101">
        <f t="shared" ca="1" si="270"/>
        <v>0</v>
      </c>
      <c r="U1975" s="101">
        <f t="shared" ca="1" si="271"/>
        <v>0.12171959300216521</v>
      </c>
      <c r="V1975" s="101">
        <f t="shared" ca="1" si="272"/>
        <v>-278.8110796080872</v>
      </c>
    </row>
    <row r="1976" spans="2:22" x14ac:dyDescent="0.3">
      <c r="B1976" s="13">
        <v>2023</v>
      </c>
      <c r="C1976" s="13">
        <v>3</v>
      </c>
      <c r="D1976" s="13">
        <v>21</v>
      </c>
      <c r="E1976" s="83" t="s">
        <v>179</v>
      </c>
      <c r="F1976" s="13">
        <v>6</v>
      </c>
      <c r="G1976" s="13">
        <v>17</v>
      </c>
      <c r="H1976" s="13" t="s">
        <v>71</v>
      </c>
      <c r="I1976" s="13" t="s">
        <v>54</v>
      </c>
      <c r="J1976" s="13"/>
      <c r="K1976" s="13" t="s">
        <v>27</v>
      </c>
      <c r="L1976" s="12">
        <f t="shared" ca="1" si="265"/>
        <v>0.95039245704101616</v>
      </c>
      <c r="M1976" s="101">
        <f t="shared" ca="1" si="266"/>
        <v>8.2788686932842928E-2</v>
      </c>
      <c r="N1976" s="101">
        <f t="shared" ca="1" si="273"/>
        <v>103.72029663699779</v>
      </c>
      <c r="O1976" s="101">
        <f t="shared" ca="1" si="267"/>
        <v>0.26786811401701038</v>
      </c>
      <c r="Q1976" s="12">
        <f t="shared" ca="1" si="268"/>
        <v>5.6000000000000005</v>
      </c>
      <c r="R1976" s="101">
        <f t="shared" ca="1" si="269"/>
        <v>0.39358927851147801</v>
      </c>
      <c r="S1976" s="13"/>
      <c r="T1976" s="101">
        <f t="shared" ca="1" si="270"/>
        <v>0</v>
      </c>
      <c r="U1976" s="101">
        <f t="shared" ca="1" si="271"/>
        <v>0.18762331089418061</v>
      </c>
      <c r="V1976" s="101">
        <f t="shared" ca="1" si="272"/>
        <v>-279.41063485421597</v>
      </c>
    </row>
    <row r="1977" spans="2:22" x14ac:dyDescent="0.3">
      <c r="B1977" s="13">
        <v>2023</v>
      </c>
      <c r="C1977" s="13">
        <v>3</v>
      </c>
      <c r="D1977" s="13">
        <v>21</v>
      </c>
      <c r="E1977" s="83" t="s">
        <v>179</v>
      </c>
      <c r="F1977" s="13">
        <v>6</v>
      </c>
      <c r="G1977" s="13">
        <v>18</v>
      </c>
      <c r="H1977" s="13" t="s">
        <v>71</v>
      </c>
      <c r="I1977" s="13" t="s">
        <v>54</v>
      </c>
      <c r="J1977" s="13"/>
      <c r="K1977" s="13" t="s">
        <v>27</v>
      </c>
      <c r="L1977" s="12">
        <f t="shared" ca="1" si="265"/>
        <v>1.3560629494504388</v>
      </c>
      <c r="M1977" s="101">
        <f t="shared" ca="1" si="266"/>
        <v>0.11812664352662773</v>
      </c>
      <c r="N1977" s="101">
        <f t="shared" ca="1" si="273"/>
        <v>103.98800606426846</v>
      </c>
      <c r="O1977" s="101">
        <f t="shared" ca="1" si="267"/>
        <v>0.38220634230260614</v>
      </c>
      <c r="Q1977" s="12">
        <f t="shared" ca="1" si="268"/>
        <v>5.6000000000000005</v>
      </c>
      <c r="R1977" s="101">
        <f t="shared" ca="1" si="269"/>
        <v>0.3592492713290204</v>
      </c>
      <c r="S1977" s="13"/>
      <c r="T1977" s="101">
        <f t="shared" ca="1" si="270"/>
        <v>0</v>
      </c>
      <c r="U1977" s="101">
        <f t="shared" ca="1" si="271"/>
        <v>0.26770942727067415</v>
      </c>
      <c r="V1977" s="101">
        <f t="shared" ca="1" si="272"/>
        <v>-279.86142396960332</v>
      </c>
    </row>
    <row r="1978" spans="2:22" x14ac:dyDescent="0.3">
      <c r="B1978" s="13">
        <v>2023</v>
      </c>
      <c r="C1978" s="13">
        <v>3</v>
      </c>
      <c r="D1978" s="13">
        <v>21</v>
      </c>
      <c r="E1978" s="83" t="s">
        <v>179</v>
      </c>
      <c r="F1978" s="13">
        <v>6</v>
      </c>
      <c r="G1978" s="13">
        <v>19</v>
      </c>
      <c r="H1978" s="13" t="s">
        <v>71</v>
      </c>
      <c r="I1978" s="13" t="s">
        <v>54</v>
      </c>
      <c r="J1978" s="13"/>
      <c r="K1978" s="13" t="s">
        <v>27</v>
      </c>
      <c r="L1978" s="12">
        <f t="shared" ca="1" si="265"/>
        <v>1.5698019488744666</v>
      </c>
      <c r="M1978" s="101">
        <f t="shared" ca="1" si="266"/>
        <v>0.13674544776645478</v>
      </c>
      <c r="N1978" s="101">
        <f t="shared" ca="1" si="273"/>
        <v>104.29791113234209</v>
      </c>
      <c r="O1978" s="101">
        <f t="shared" ca="1" si="267"/>
        <v>0.44244867929026838</v>
      </c>
      <c r="Q1978" s="12">
        <f t="shared" ca="1" si="268"/>
        <v>0</v>
      </c>
      <c r="R1978" s="101">
        <f t="shared" ca="1" si="269"/>
        <v>0</v>
      </c>
      <c r="S1978" s="13"/>
      <c r="T1978" s="101">
        <f t="shared" ca="1" si="270"/>
        <v>0.13674544776645478</v>
      </c>
      <c r="U1978" s="101">
        <f t="shared" ca="1" si="271"/>
        <v>0.30990506807363427</v>
      </c>
      <c r="V1978" s="101">
        <f t="shared" ca="1" si="272"/>
        <v>-279.41477345376325</v>
      </c>
    </row>
    <row r="1979" spans="2:22" x14ac:dyDescent="0.3">
      <c r="B1979" s="13">
        <v>2023</v>
      </c>
      <c r="C1979" s="13">
        <v>3</v>
      </c>
      <c r="D1979" s="13">
        <v>21</v>
      </c>
      <c r="E1979" s="83" t="s">
        <v>179</v>
      </c>
      <c r="F1979" s="13">
        <v>6</v>
      </c>
      <c r="G1979" s="13">
        <v>20</v>
      </c>
      <c r="H1979" s="13" t="s">
        <v>69</v>
      </c>
      <c r="I1979" s="13" t="s">
        <v>54</v>
      </c>
      <c r="J1979" s="13"/>
      <c r="K1979" s="13" t="s">
        <v>27</v>
      </c>
      <c r="L1979" s="12">
        <f t="shared" ca="1" si="265"/>
        <v>1.3401043691973999</v>
      </c>
      <c r="M1979" s="101">
        <f t="shared" ca="1" si="266"/>
        <v>7.0583297125627054E-2</v>
      </c>
      <c r="N1979" s="101">
        <f t="shared" ca="1" si="273"/>
        <v>104.29791113234209</v>
      </c>
      <c r="O1979" s="101">
        <f t="shared" ca="1" si="267"/>
        <v>0.14459726143639945</v>
      </c>
      <c r="Q1979" s="12">
        <f t="shared" ca="1" si="268"/>
        <v>0</v>
      </c>
      <c r="R1979" s="101">
        <f t="shared" ca="1" si="269"/>
        <v>0</v>
      </c>
      <c r="S1979" s="13"/>
      <c r="T1979" s="101">
        <f t="shared" ca="1" si="270"/>
        <v>7.0583297125627054E-2</v>
      </c>
      <c r="U1979" s="101">
        <f t="shared" si="271"/>
        <v>0</v>
      </c>
      <c r="V1979" s="101">
        <f t="shared" ca="1" si="272"/>
        <v>-279.34419015663764</v>
      </c>
    </row>
    <row r="1980" spans="2:22" x14ac:dyDescent="0.3">
      <c r="B1980" s="13">
        <v>2023</v>
      </c>
      <c r="C1980" s="13">
        <v>3</v>
      </c>
      <c r="D1980" s="13">
        <v>21</v>
      </c>
      <c r="E1980" s="83" t="s">
        <v>179</v>
      </c>
      <c r="F1980" s="13">
        <v>6</v>
      </c>
      <c r="G1980" s="13">
        <v>21</v>
      </c>
      <c r="H1980" s="13" t="s">
        <v>69</v>
      </c>
      <c r="I1980" s="13" t="s">
        <v>54</v>
      </c>
      <c r="J1980" s="13"/>
      <c r="K1980" s="13" t="s">
        <v>27</v>
      </c>
      <c r="L1980" s="12">
        <f t="shared" ca="1" si="265"/>
        <v>1.622291403095059</v>
      </c>
      <c r="M1980" s="101">
        <f t="shared" ca="1" si="266"/>
        <v>8.5446088201016762E-2</v>
      </c>
      <c r="N1980" s="101">
        <f t="shared" ca="1" si="273"/>
        <v>104.29791113234209</v>
      </c>
      <c r="O1980" s="101">
        <f t="shared" ca="1" si="267"/>
        <v>0.17504524239395686</v>
      </c>
      <c r="Q1980" s="12">
        <f t="shared" ca="1" si="268"/>
        <v>0</v>
      </c>
      <c r="R1980" s="101">
        <f t="shared" ca="1" si="269"/>
        <v>0</v>
      </c>
      <c r="S1980" s="13"/>
      <c r="T1980" s="101">
        <f t="shared" ca="1" si="270"/>
        <v>8.5446088201016762E-2</v>
      </c>
      <c r="U1980" s="101">
        <f t="shared" si="271"/>
        <v>0</v>
      </c>
      <c r="V1980" s="101">
        <f t="shared" ca="1" si="272"/>
        <v>-279.25874406843661</v>
      </c>
    </row>
    <row r="1981" spans="2:22" x14ac:dyDescent="0.3">
      <c r="B1981" s="13">
        <v>2023</v>
      </c>
      <c r="C1981" s="13">
        <v>3</v>
      </c>
      <c r="D1981" s="13">
        <v>21</v>
      </c>
      <c r="E1981" s="83" t="s">
        <v>179</v>
      </c>
      <c r="F1981" s="13">
        <v>6</v>
      </c>
      <c r="G1981" s="13">
        <v>22</v>
      </c>
      <c r="H1981" s="13" t="s">
        <v>69</v>
      </c>
      <c r="I1981" s="13" t="s">
        <v>54</v>
      </c>
      <c r="J1981" s="13"/>
      <c r="K1981" s="13" t="s">
        <v>27</v>
      </c>
      <c r="L1981" s="12">
        <f t="shared" ca="1" si="265"/>
        <v>1.5111128349043299</v>
      </c>
      <c r="M1981" s="101">
        <f t="shared" ca="1" si="266"/>
        <v>7.9590313014411052E-2</v>
      </c>
      <c r="N1981" s="101">
        <f t="shared" ca="1" si="273"/>
        <v>104.29791113234209</v>
      </c>
      <c r="O1981" s="101">
        <f t="shared" ca="1" si="267"/>
        <v>0.1630490748861772</v>
      </c>
      <c r="Q1981" s="12">
        <f t="shared" ca="1" si="268"/>
        <v>0</v>
      </c>
      <c r="R1981" s="101">
        <f t="shared" ca="1" si="269"/>
        <v>0</v>
      </c>
      <c r="S1981" s="13"/>
      <c r="T1981" s="101">
        <f t="shared" ca="1" si="270"/>
        <v>7.9590313014411052E-2</v>
      </c>
      <c r="U1981" s="101">
        <f t="shared" si="271"/>
        <v>0</v>
      </c>
      <c r="V1981" s="101">
        <f t="shared" ca="1" si="272"/>
        <v>-279.17915375542219</v>
      </c>
    </row>
    <row r="1982" spans="2:22" x14ac:dyDescent="0.3">
      <c r="B1982" s="13">
        <v>2023</v>
      </c>
      <c r="C1982" s="13">
        <v>3</v>
      </c>
      <c r="D1982" s="13">
        <v>21</v>
      </c>
      <c r="E1982" s="83" t="s">
        <v>179</v>
      </c>
      <c r="F1982" s="13">
        <v>6</v>
      </c>
      <c r="G1982" s="13">
        <v>23</v>
      </c>
      <c r="H1982" s="13" t="s">
        <v>69</v>
      </c>
      <c r="I1982" s="13" t="s">
        <v>54</v>
      </c>
      <c r="J1982" s="13"/>
      <c r="K1982" s="13" t="s">
        <v>27</v>
      </c>
      <c r="L1982" s="12">
        <f t="shared" ca="1" si="265"/>
        <v>1.0424214983103386</v>
      </c>
      <c r="M1982" s="101">
        <f t="shared" ca="1" si="266"/>
        <v>5.4904340316005537E-2</v>
      </c>
      <c r="N1982" s="101">
        <f t="shared" ca="1" si="273"/>
        <v>104.29791113234209</v>
      </c>
      <c r="O1982" s="101">
        <f t="shared" ca="1" si="267"/>
        <v>0.11247727966768553</v>
      </c>
      <c r="Q1982" s="12">
        <f t="shared" ca="1" si="268"/>
        <v>0</v>
      </c>
      <c r="R1982" s="101">
        <f t="shared" ca="1" si="269"/>
        <v>0</v>
      </c>
      <c r="S1982" s="13"/>
      <c r="T1982" s="101">
        <f t="shared" ca="1" si="270"/>
        <v>5.4904340316005537E-2</v>
      </c>
      <c r="U1982" s="101">
        <f t="shared" si="271"/>
        <v>0</v>
      </c>
      <c r="V1982" s="101">
        <f t="shared" ca="1" si="272"/>
        <v>-279.12424941510619</v>
      </c>
    </row>
    <row r="1983" spans="2:22" x14ac:dyDescent="0.3">
      <c r="B1983" s="13">
        <v>2023</v>
      </c>
      <c r="C1983" s="13">
        <v>3</v>
      </c>
      <c r="D1983" s="13">
        <v>22</v>
      </c>
      <c r="E1983" s="83" t="s">
        <v>180</v>
      </c>
      <c r="F1983" s="13">
        <v>7</v>
      </c>
      <c r="G1983" s="13">
        <v>0</v>
      </c>
      <c r="H1983" s="13" t="s">
        <v>69</v>
      </c>
      <c r="I1983" s="13" t="s">
        <v>54</v>
      </c>
      <c r="J1983" s="13"/>
      <c r="K1983" s="13" t="s">
        <v>27</v>
      </c>
      <c r="L1983" s="12">
        <f t="shared" ca="1" si="265"/>
        <v>1.2725546087556951</v>
      </c>
      <c r="M1983" s="101">
        <f t="shared" ca="1" si="266"/>
        <v>6.7025451243162462E-2</v>
      </c>
      <c r="N1983" s="101">
        <f t="shared" ca="1" si="273"/>
        <v>104.29791113234209</v>
      </c>
      <c r="O1983" s="101">
        <f t="shared" ca="1" si="267"/>
        <v>0.13730864228473949</v>
      </c>
      <c r="Q1983" s="12">
        <f t="shared" ca="1" si="268"/>
        <v>0</v>
      </c>
      <c r="R1983" s="101">
        <f t="shared" ca="1" si="269"/>
        <v>0</v>
      </c>
      <c r="S1983" s="13"/>
      <c r="T1983" s="101">
        <f t="shared" ca="1" si="270"/>
        <v>6.7025451243162462E-2</v>
      </c>
      <c r="U1983" s="101">
        <f t="shared" si="271"/>
        <v>0</v>
      </c>
      <c r="V1983" s="101">
        <f t="shared" ca="1" si="272"/>
        <v>-279.05722396386301</v>
      </c>
    </row>
    <row r="1984" spans="2:22" x14ac:dyDescent="0.3">
      <c r="B1984" s="13">
        <v>2023</v>
      </c>
      <c r="C1984" s="13">
        <v>3</v>
      </c>
      <c r="D1984" s="13">
        <v>22</v>
      </c>
      <c r="E1984" s="83" t="s">
        <v>180</v>
      </c>
      <c r="F1984" s="13">
        <v>7</v>
      </c>
      <c r="G1984" s="13">
        <v>1</v>
      </c>
      <c r="H1984" s="13" t="s">
        <v>69</v>
      </c>
      <c r="I1984" s="13" t="s">
        <v>54</v>
      </c>
      <c r="J1984" s="13"/>
      <c r="K1984" s="13" t="s">
        <v>27</v>
      </c>
      <c r="L1984" s="12">
        <f t="shared" ref="L1984:L2047" ca="1" si="274">IF(K1984="Weekday",_xlfn.NORM.INV(RAND(),VLOOKUP(G1984,$J$5:$N$28,4),VLOOKUP(G1984,$J$5:$N$28,5)),_xlfn.NORM.INV(RAND(),VLOOKUP(G1984,$P$5:$T$28,4),VLOOKUP(G1984,$P$5:$T$28,5)))*VLOOKUP(C1984,$P$32:$R$43,3)</f>
        <v>0.68674397540517673</v>
      </c>
      <c r="M1984" s="101">
        <f t="shared" ref="M1984:M2047" ca="1" si="275">IF(I1984="Winter",VLOOKUP(G1984,$J$40:$L$43,3),VLOOKUP(G1984,$J$40:$L$43,2))*L1984</f>
        <v>3.6170805184590663E-2</v>
      </c>
      <c r="N1984" s="101">
        <f t="shared" ca="1" si="273"/>
        <v>104.29791113234209</v>
      </c>
      <c r="O1984" s="101">
        <f t="shared" ref="O1984:O2047" ca="1" si="276">IF(I1984="Winter",VLOOKUP(G1984,$J$46:$L$49,3),VLOOKUP(G1984,$J$46:$L$49,2))*L1984</f>
        <v>7.4099674946218566E-2</v>
      </c>
      <c r="Q1984" s="12">
        <f t="shared" ref="Q1984:Q2047" ca="1" si="277">MIN(MAX(AND(IF(G1984&gt;=VLOOKUP(C1984,$O$46:$T$57,5),1,0),IF(G1984&lt;=VLOOKUP(C1984,$O$46:$T$57,6),1,0))*$G$50*_xlfn.NORM.INV(RAND(),VLOOKUP(C1984,$B$4:$F$15,4),VLOOKUP(C1984,$B$4:$F$15,4)),0),0.2)*$G$51</f>
        <v>0</v>
      </c>
      <c r="R1984" s="101">
        <f t="shared" ref="R1984:R2047" ca="1" si="278">MAX(Q1984-L1984,0)*$G$52</f>
        <v>0</v>
      </c>
      <c r="S1984" s="13"/>
      <c r="T1984" s="101">
        <f t="shared" ref="T1984:T2047" ca="1" si="279">MAX(L1984-Q1984,0)*IF(I1984="Winter",VLOOKUP(G1984,$J$40:$L$43,3),VLOOKUP(G1984,$J$40:$L$43,2))</f>
        <v>3.6170805184590663E-2</v>
      </c>
      <c r="U1984" s="101">
        <f t="shared" si="271"/>
        <v>0</v>
      </c>
      <c r="V1984" s="101">
        <f t="shared" ca="1" si="272"/>
        <v>-279.0210531586784</v>
      </c>
    </row>
    <row r="1985" spans="2:22" x14ac:dyDescent="0.3">
      <c r="B1985" s="13">
        <v>2023</v>
      </c>
      <c r="C1985" s="13">
        <v>3</v>
      </c>
      <c r="D1985" s="13">
        <v>22</v>
      </c>
      <c r="E1985" s="83" t="s">
        <v>180</v>
      </c>
      <c r="F1985" s="13">
        <v>7</v>
      </c>
      <c r="G1985" s="13">
        <v>2</v>
      </c>
      <c r="H1985" s="13" t="s">
        <v>69</v>
      </c>
      <c r="I1985" s="13" t="s">
        <v>54</v>
      </c>
      <c r="J1985" s="13"/>
      <c r="K1985" s="13" t="s">
        <v>27</v>
      </c>
      <c r="L1985" s="12">
        <f t="shared" ca="1" si="274"/>
        <v>0.81151876342333662</v>
      </c>
      <c r="M1985" s="101">
        <f t="shared" ca="1" si="275"/>
        <v>4.2742693269507144E-2</v>
      </c>
      <c r="N1985" s="101">
        <f t="shared" ca="1" si="273"/>
        <v>104.29791113234209</v>
      </c>
      <c r="O1985" s="101">
        <f t="shared" ca="1" si="276"/>
        <v>8.7562874573378024E-2</v>
      </c>
      <c r="Q1985" s="12">
        <f t="shared" ca="1" si="277"/>
        <v>0</v>
      </c>
      <c r="R1985" s="101">
        <f t="shared" ca="1" si="278"/>
        <v>0</v>
      </c>
      <c r="S1985" s="13"/>
      <c r="T1985" s="101">
        <f t="shared" ca="1" si="279"/>
        <v>4.2742693269507144E-2</v>
      </c>
      <c r="U1985" s="101">
        <f t="shared" ref="U1985:U2048" si="280">IF(H1985="On-Peak",IF(I1985="Winter",((L1985*$D$48)/60),((L1985*$D$47)/60)),0)</f>
        <v>0</v>
      </c>
      <c r="V1985" s="101">
        <f t="shared" ref="V1985:V2048" ca="1" si="281">V1984+MAX(T1985-R1985,0)-MAX(R1985-T1985,0)+MAX(U1985-R1985,0)-MAX(R1985-U1985,0)</f>
        <v>-278.97831046540887</v>
      </c>
    </row>
    <row r="1986" spans="2:22" x14ac:dyDescent="0.3">
      <c r="B1986" s="13">
        <v>2023</v>
      </c>
      <c r="C1986" s="13">
        <v>3</v>
      </c>
      <c r="D1986" s="13">
        <v>22</v>
      </c>
      <c r="E1986" s="83" t="s">
        <v>180</v>
      </c>
      <c r="F1986" s="13">
        <v>7</v>
      </c>
      <c r="G1986" s="13">
        <v>3</v>
      </c>
      <c r="H1986" s="13" t="s">
        <v>69</v>
      </c>
      <c r="I1986" s="13" t="s">
        <v>54</v>
      </c>
      <c r="J1986" s="13"/>
      <c r="K1986" s="13" t="s">
        <v>27</v>
      </c>
      <c r="L1986" s="12">
        <f t="shared" ca="1" si="274"/>
        <v>0.67563746694771731</v>
      </c>
      <c r="M1986" s="101">
        <f t="shared" ca="1" si="275"/>
        <v>3.5585825384136273E-2</v>
      </c>
      <c r="N1986" s="101">
        <f t="shared" ca="1" si="273"/>
        <v>104.29791113234209</v>
      </c>
      <c r="O1986" s="101">
        <f t="shared" ca="1" si="276"/>
        <v>7.2901282683658697E-2</v>
      </c>
      <c r="Q1986" s="12">
        <f t="shared" ca="1" si="277"/>
        <v>0</v>
      </c>
      <c r="R1986" s="101">
        <f t="shared" ca="1" si="278"/>
        <v>0</v>
      </c>
      <c r="S1986" s="13"/>
      <c r="T1986" s="101">
        <f t="shared" ca="1" si="279"/>
        <v>3.5585825384136273E-2</v>
      </c>
      <c r="U1986" s="101">
        <f t="shared" si="280"/>
        <v>0</v>
      </c>
      <c r="V1986" s="101">
        <f t="shared" ca="1" si="281"/>
        <v>-278.94272464002472</v>
      </c>
    </row>
    <row r="1987" spans="2:22" x14ac:dyDescent="0.3">
      <c r="B1987" s="13">
        <v>2023</v>
      </c>
      <c r="C1987" s="13">
        <v>3</v>
      </c>
      <c r="D1987" s="13">
        <v>22</v>
      </c>
      <c r="E1987" s="83" t="s">
        <v>180</v>
      </c>
      <c r="F1987" s="13">
        <v>7</v>
      </c>
      <c r="G1987" s="13">
        <v>4</v>
      </c>
      <c r="H1987" s="13" t="s">
        <v>69</v>
      </c>
      <c r="I1987" s="13" t="s">
        <v>54</v>
      </c>
      <c r="J1987" s="13"/>
      <c r="K1987" s="13" t="s">
        <v>27</v>
      </c>
      <c r="L1987" s="12">
        <f t="shared" ca="1" si="274"/>
        <v>0.70288380456045363</v>
      </c>
      <c r="M1987" s="101">
        <f t="shared" ca="1" si="275"/>
        <v>3.7020889986199096E-2</v>
      </c>
      <c r="N1987" s="101">
        <f t="shared" ca="1" si="273"/>
        <v>104.29791113234209</v>
      </c>
      <c r="O1987" s="101">
        <f t="shared" ca="1" si="276"/>
        <v>7.5841162512072943E-2</v>
      </c>
      <c r="Q1987" s="12">
        <f t="shared" ca="1" si="277"/>
        <v>0</v>
      </c>
      <c r="R1987" s="101">
        <f t="shared" ca="1" si="278"/>
        <v>0</v>
      </c>
      <c r="S1987" s="13"/>
      <c r="T1987" s="101">
        <f t="shared" ca="1" si="279"/>
        <v>3.7020889986199096E-2</v>
      </c>
      <c r="U1987" s="101">
        <f t="shared" si="280"/>
        <v>0</v>
      </c>
      <c r="V1987" s="101">
        <f t="shared" ca="1" si="281"/>
        <v>-278.90570375003853</v>
      </c>
    </row>
    <row r="1988" spans="2:22" x14ac:dyDescent="0.3">
      <c r="B1988" s="13">
        <v>2023</v>
      </c>
      <c r="C1988" s="13">
        <v>3</v>
      </c>
      <c r="D1988" s="13">
        <v>22</v>
      </c>
      <c r="E1988" s="83" t="s">
        <v>180</v>
      </c>
      <c r="F1988" s="13">
        <v>7</v>
      </c>
      <c r="G1988" s="13">
        <v>5</v>
      </c>
      <c r="H1988" s="13" t="s">
        <v>69</v>
      </c>
      <c r="I1988" s="13" t="s">
        <v>54</v>
      </c>
      <c r="J1988" s="13"/>
      <c r="K1988" s="13" t="s">
        <v>27</v>
      </c>
      <c r="L1988" s="12">
        <f t="shared" ca="1" si="274"/>
        <v>0.67494882165501224</v>
      </c>
      <c r="M1988" s="101">
        <f t="shared" ca="1" si="275"/>
        <v>3.5549554436569493E-2</v>
      </c>
      <c r="N1988" s="101">
        <f t="shared" ca="1" si="273"/>
        <v>104.29791113234209</v>
      </c>
      <c r="O1988" s="101">
        <f t="shared" ca="1" si="276"/>
        <v>7.2826977856575811E-2</v>
      </c>
      <c r="Q1988" s="12">
        <f t="shared" ca="1" si="277"/>
        <v>0</v>
      </c>
      <c r="R1988" s="101">
        <f t="shared" ca="1" si="278"/>
        <v>0</v>
      </c>
      <c r="S1988" s="13"/>
      <c r="T1988" s="101">
        <f t="shared" ca="1" si="279"/>
        <v>3.5549554436569493E-2</v>
      </c>
      <c r="U1988" s="101">
        <f t="shared" si="280"/>
        <v>0</v>
      </c>
      <c r="V1988" s="101">
        <f t="shared" ca="1" si="281"/>
        <v>-278.87015419560197</v>
      </c>
    </row>
    <row r="1989" spans="2:22" x14ac:dyDescent="0.3">
      <c r="B1989" s="13">
        <v>2023</v>
      </c>
      <c r="C1989" s="13">
        <v>3</v>
      </c>
      <c r="D1989" s="13">
        <v>22</v>
      </c>
      <c r="E1989" s="83" t="s">
        <v>180</v>
      </c>
      <c r="F1989" s="13">
        <v>7</v>
      </c>
      <c r="G1989" s="13">
        <v>6</v>
      </c>
      <c r="H1989" s="13" t="s">
        <v>69</v>
      </c>
      <c r="I1989" s="13" t="s">
        <v>54</v>
      </c>
      <c r="J1989" s="13"/>
      <c r="K1989" s="13" t="s">
        <v>27</v>
      </c>
      <c r="L1989" s="12">
        <f t="shared" ca="1" si="274"/>
        <v>0.74515442815061372</v>
      </c>
      <c r="M1989" s="101">
        <f t="shared" ca="1" si="275"/>
        <v>3.9247283730692827E-2</v>
      </c>
      <c r="N1989" s="101">
        <f t="shared" ca="1" si="273"/>
        <v>104.29791113234209</v>
      </c>
      <c r="O1989" s="101">
        <f t="shared" ca="1" si="276"/>
        <v>8.0402162797451215E-2</v>
      </c>
      <c r="Q1989" s="12">
        <f t="shared" ca="1" si="277"/>
        <v>5.6000000000000005</v>
      </c>
      <c r="R1989" s="101">
        <f t="shared" ca="1" si="278"/>
        <v>0.41096267765705058</v>
      </c>
      <c r="S1989" s="13"/>
      <c r="T1989" s="101">
        <f t="shared" ca="1" si="279"/>
        <v>0</v>
      </c>
      <c r="U1989" s="101">
        <f t="shared" si="280"/>
        <v>0</v>
      </c>
      <c r="V1989" s="101">
        <f t="shared" ca="1" si="281"/>
        <v>-279.69207955091605</v>
      </c>
    </row>
    <row r="1990" spans="2:22" x14ac:dyDescent="0.3">
      <c r="B1990" s="13">
        <v>2023</v>
      </c>
      <c r="C1990" s="13">
        <v>3</v>
      </c>
      <c r="D1990" s="13">
        <v>22</v>
      </c>
      <c r="E1990" s="83" t="s">
        <v>180</v>
      </c>
      <c r="F1990" s="13">
        <v>7</v>
      </c>
      <c r="G1990" s="13">
        <v>7</v>
      </c>
      <c r="H1990" s="13" t="s">
        <v>69</v>
      </c>
      <c r="I1990" s="13" t="s">
        <v>54</v>
      </c>
      <c r="J1990" s="13"/>
      <c r="K1990" s="13" t="s">
        <v>27</v>
      </c>
      <c r="L1990" s="12">
        <f t="shared" ca="1" si="274"/>
        <v>0.73732038087708374</v>
      </c>
      <c r="M1990" s="101">
        <f t="shared" ca="1" si="275"/>
        <v>3.8834664460796003E-2</v>
      </c>
      <c r="N1990" s="101">
        <f t="shared" ca="1" si="273"/>
        <v>104.29791113234209</v>
      </c>
      <c r="O1990" s="101">
        <f t="shared" ca="1" si="276"/>
        <v>7.9556869096637325E-2</v>
      </c>
      <c r="Q1990" s="12">
        <f t="shared" ca="1" si="277"/>
        <v>5.6000000000000005</v>
      </c>
      <c r="R1990" s="101">
        <f t="shared" ca="1" si="278"/>
        <v>0.41162582975875489</v>
      </c>
      <c r="S1990" s="13"/>
      <c r="T1990" s="101">
        <f t="shared" ca="1" si="279"/>
        <v>0</v>
      </c>
      <c r="U1990" s="101">
        <f t="shared" si="280"/>
        <v>0</v>
      </c>
      <c r="V1990" s="101">
        <f t="shared" ca="1" si="281"/>
        <v>-280.51533121043354</v>
      </c>
    </row>
    <row r="1991" spans="2:22" x14ac:dyDescent="0.3">
      <c r="B1991" s="13">
        <v>2023</v>
      </c>
      <c r="C1991" s="13">
        <v>3</v>
      </c>
      <c r="D1991" s="13">
        <v>22</v>
      </c>
      <c r="E1991" s="83" t="s">
        <v>180</v>
      </c>
      <c r="F1991" s="13">
        <v>7</v>
      </c>
      <c r="G1991" s="13">
        <v>8</v>
      </c>
      <c r="H1991" s="13" t="s">
        <v>69</v>
      </c>
      <c r="I1991" s="13" t="s">
        <v>54</v>
      </c>
      <c r="J1991" s="13"/>
      <c r="K1991" s="13" t="s">
        <v>27</v>
      </c>
      <c r="L1991" s="12">
        <f t="shared" ca="1" si="274"/>
        <v>1.0609160431715565</v>
      </c>
      <c r="M1991" s="101">
        <f t="shared" ca="1" si="275"/>
        <v>5.5878447993845885E-2</v>
      </c>
      <c r="N1991" s="101">
        <f t="shared" ca="1" si="273"/>
        <v>104.29791113234209</v>
      </c>
      <c r="O1991" s="101">
        <f t="shared" ca="1" si="276"/>
        <v>0.11447284105821094</v>
      </c>
      <c r="Q1991" s="12">
        <f t="shared" ca="1" si="277"/>
        <v>5.6000000000000005</v>
      </c>
      <c r="R1991" s="101">
        <f t="shared" ca="1" si="278"/>
        <v>0.3842334569455278</v>
      </c>
      <c r="S1991" s="13"/>
      <c r="T1991" s="101">
        <f t="shared" ca="1" si="279"/>
        <v>0</v>
      </c>
      <c r="U1991" s="101">
        <f t="shared" si="280"/>
        <v>0</v>
      </c>
      <c r="V1991" s="101">
        <f t="shared" ca="1" si="281"/>
        <v>-281.28379812432462</v>
      </c>
    </row>
    <row r="1992" spans="2:22" x14ac:dyDescent="0.3">
      <c r="B1992" s="13">
        <v>2023</v>
      </c>
      <c r="C1992" s="13">
        <v>3</v>
      </c>
      <c r="D1992" s="13">
        <v>22</v>
      </c>
      <c r="E1992" s="83" t="s">
        <v>180</v>
      </c>
      <c r="F1992" s="13">
        <v>7</v>
      </c>
      <c r="G1992" s="13">
        <v>9</v>
      </c>
      <c r="H1992" s="13" t="s">
        <v>69</v>
      </c>
      <c r="I1992" s="13" t="s">
        <v>54</v>
      </c>
      <c r="J1992" s="13"/>
      <c r="K1992" s="13" t="s">
        <v>27</v>
      </c>
      <c r="L1992" s="12">
        <f t="shared" ca="1" si="274"/>
        <v>0.88842741514762114</v>
      </c>
      <c r="M1992" s="101">
        <f t="shared" ca="1" si="275"/>
        <v>4.6793471955825207E-2</v>
      </c>
      <c r="N1992" s="101">
        <f t="shared" ca="1" si="273"/>
        <v>104.29791113234209</v>
      </c>
      <c r="O1992" s="101">
        <f t="shared" ca="1" si="276"/>
        <v>9.5861318094428313E-2</v>
      </c>
      <c r="Q1992" s="12">
        <f t="shared" ca="1" si="277"/>
        <v>0</v>
      </c>
      <c r="R1992" s="101">
        <f t="shared" ca="1" si="278"/>
        <v>0</v>
      </c>
      <c r="S1992" s="13"/>
      <c r="T1992" s="101">
        <f t="shared" ca="1" si="279"/>
        <v>4.6793471955825207E-2</v>
      </c>
      <c r="U1992" s="101">
        <f t="shared" si="280"/>
        <v>0</v>
      </c>
      <c r="V1992" s="101">
        <f t="shared" ca="1" si="281"/>
        <v>-281.2370046523688</v>
      </c>
    </row>
    <row r="1993" spans="2:22" x14ac:dyDescent="0.3">
      <c r="B1993" s="13">
        <v>2023</v>
      </c>
      <c r="C1993" s="13">
        <v>3</v>
      </c>
      <c r="D1993" s="13">
        <v>22</v>
      </c>
      <c r="E1993" s="83" t="s">
        <v>180</v>
      </c>
      <c r="F1993" s="13">
        <v>7</v>
      </c>
      <c r="G1993" s="13">
        <v>10</v>
      </c>
      <c r="H1993" s="13" t="s">
        <v>70</v>
      </c>
      <c r="I1993" s="13" t="s">
        <v>54</v>
      </c>
      <c r="J1993" s="13"/>
      <c r="K1993" s="13" t="s">
        <v>27</v>
      </c>
      <c r="L1993" s="12">
        <f t="shared" ca="1" si="274"/>
        <v>0.99674252314855127</v>
      </c>
      <c r="M1993" s="101">
        <f t="shared" ca="1" si="275"/>
        <v>3.1556868282883135E-2</v>
      </c>
      <c r="N1993" s="101">
        <f t="shared" ca="1" si="273"/>
        <v>104.29791113234209</v>
      </c>
      <c r="O1993" s="101">
        <f t="shared" ca="1" si="276"/>
        <v>3.1556868282883135E-2</v>
      </c>
      <c r="Q1993" s="12">
        <f t="shared" ca="1" si="277"/>
        <v>0</v>
      </c>
      <c r="R1993" s="101">
        <f t="shared" ca="1" si="278"/>
        <v>0</v>
      </c>
      <c r="S1993" s="13"/>
      <c r="T1993" s="101">
        <f t="shared" ca="1" si="279"/>
        <v>3.1556868282883135E-2</v>
      </c>
      <c r="U1993" s="101">
        <f t="shared" si="280"/>
        <v>0</v>
      </c>
      <c r="V1993" s="101">
        <f t="shared" ca="1" si="281"/>
        <v>-281.20544778408589</v>
      </c>
    </row>
    <row r="1994" spans="2:22" x14ac:dyDescent="0.3">
      <c r="B1994" s="13">
        <v>2023</v>
      </c>
      <c r="C1994" s="13">
        <v>3</v>
      </c>
      <c r="D1994" s="13">
        <v>22</v>
      </c>
      <c r="E1994" s="83" t="s">
        <v>180</v>
      </c>
      <c r="F1994" s="13">
        <v>7</v>
      </c>
      <c r="G1994" s="13">
        <v>11</v>
      </c>
      <c r="H1994" s="13" t="s">
        <v>70</v>
      </c>
      <c r="I1994" s="13" t="s">
        <v>54</v>
      </c>
      <c r="J1994" s="13"/>
      <c r="K1994" s="13" t="s">
        <v>27</v>
      </c>
      <c r="L1994" s="12">
        <f t="shared" ca="1" si="274"/>
        <v>1.0007293865117797</v>
      </c>
      <c r="M1994" s="101">
        <f t="shared" ca="1" si="275"/>
        <v>3.1683092376962943E-2</v>
      </c>
      <c r="N1994" s="101">
        <f t="shared" ca="1" si="273"/>
        <v>104.29791113234209</v>
      </c>
      <c r="O1994" s="101">
        <f t="shared" ca="1" si="276"/>
        <v>3.1683092376962943E-2</v>
      </c>
      <c r="Q1994" s="12">
        <f t="shared" ca="1" si="277"/>
        <v>5.6000000000000005</v>
      </c>
      <c r="R1994" s="101">
        <f t="shared" ca="1" si="278"/>
        <v>0.3893282574317779</v>
      </c>
      <c r="S1994" s="13"/>
      <c r="T1994" s="101">
        <f t="shared" ca="1" si="279"/>
        <v>0</v>
      </c>
      <c r="U1994" s="101">
        <f t="shared" si="280"/>
        <v>0</v>
      </c>
      <c r="V1994" s="101">
        <f t="shared" ca="1" si="281"/>
        <v>-281.98410429894943</v>
      </c>
    </row>
    <row r="1995" spans="2:22" x14ac:dyDescent="0.3">
      <c r="B1995" s="13">
        <v>2023</v>
      </c>
      <c r="C1995" s="13">
        <v>3</v>
      </c>
      <c r="D1995" s="13">
        <v>22</v>
      </c>
      <c r="E1995" s="83" t="s">
        <v>180</v>
      </c>
      <c r="F1995" s="13">
        <v>7</v>
      </c>
      <c r="G1995" s="13">
        <v>12</v>
      </c>
      <c r="H1995" s="13" t="s">
        <v>70</v>
      </c>
      <c r="I1995" s="13" t="s">
        <v>54</v>
      </c>
      <c r="J1995" s="13"/>
      <c r="K1995" s="13" t="s">
        <v>27</v>
      </c>
      <c r="L1995" s="12">
        <f t="shared" ca="1" si="274"/>
        <v>0.79861995393135798</v>
      </c>
      <c r="M1995" s="101">
        <f t="shared" ca="1" si="275"/>
        <v>2.5284307741466793E-2</v>
      </c>
      <c r="N1995" s="101">
        <f t="shared" ca="1" si="273"/>
        <v>104.29791113234209</v>
      </c>
      <c r="O1995" s="101">
        <f t="shared" ca="1" si="276"/>
        <v>2.5284307741466793E-2</v>
      </c>
      <c r="Q1995" s="12">
        <f t="shared" ca="1" si="277"/>
        <v>5.6000000000000005</v>
      </c>
      <c r="R1995" s="101">
        <f t="shared" ca="1" si="278"/>
        <v>0.40643682089971056</v>
      </c>
      <c r="S1995" s="13"/>
      <c r="T1995" s="101">
        <f t="shared" ca="1" si="279"/>
        <v>0</v>
      </c>
      <c r="U1995" s="101">
        <f t="shared" si="280"/>
        <v>0</v>
      </c>
      <c r="V1995" s="101">
        <f t="shared" ca="1" si="281"/>
        <v>-282.79697794074889</v>
      </c>
    </row>
    <row r="1996" spans="2:22" x14ac:dyDescent="0.3">
      <c r="B1996" s="13">
        <v>2023</v>
      </c>
      <c r="C1996" s="13">
        <v>3</v>
      </c>
      <c r="D1996" s="13">
        <v>22</v>
      </c>
      <c r="E1996" s="83" t="s">
        <v>180</v>
      </c>
      <c r="F1996" s="13">
        <v>7</v>
      </c>
      <c r="G1996" s="13">
        <v>13</v>
      </c>
      <c r="H1996" s="13" t="s">
        <v>70</v>
      </c>
      <c r="I1996" s="13" t="s">
        <v>54</v>
      </c>
      <c r="J1996" s="13"/>
      <c r="K1996" s="13" t="s">
        <v>27</v>
      </c>
      <c r="L1996" s="12">
        <f t="shared" ca="1" si="274"/>
        <v>1.2770395013177678</v>
      </c>
      <c r="M1996" s="101">
        <f t="shared" ca="1" si="275"/>
        <v>4.0431070611720528E-2</v>
      </c>
      <c r="N1996" s="101">
        <f t="shared" ca="1" si="273"/>
        <v>104.29791113234209</v>
      </c>
      <c r="O1996" s="101">
        <f t="shared" ca="1" si="276"/>
        <v>4.0431070611720528E-2</v>
      </c>
      <c r="Q1996" s="12">
        <f t="shared" ca="1" si="277"/>
        <v>0</v>
      </c>
      <c r="R1996" s="101">
        <f t="shared" ca="1" si="278"/>
        <v>0</v>
      </c>
      <c r="S1996" s="13"/>
      <c r="T1996" s="101">
        <f t="shared" ca="1" si="279"/>
        <v>4.0431070611720528E-2</v>
      </c>
      <c r="U1996" s="101">
        <f t="shared" si="280"/>
        <v>0</v>
      </c>
      <c r="V1996" s="101">
        <f t="shared" ca="1" si="281"/>
        <v>-282.75654687013719</v>
      </c>
    </row>
    <row r="1997" spans="2:22" x14ac:dyDescent="0.3">
      <c r="B1997" s="13">
        <v>2023</v>
      </c>
      <c r="C1997" s="13">
        <v>3</v>
      </c>
      <c r="D1997" s="13">
        <v>22</v>
      </c>
      <c r="E1997" s="83" t="s">
        <v>180</v>
      </c>
      <c r="F1997" s="13">
        <v>7</v>
      </c>
      <c r="G1997" s="13">
        <v>14</v>
      </c>
      <c r="H1997" s="13" t="s">
        <v>70</v>
      </c>
      <c r="I1997" s="13" t="s">
        <v>54</v>
      </c>
      <c r="J1997" s="13"/>
      <c r="K1997" s="13" t="s">
        <v>27</v>
      </c>
      <c r="L1997" s="12">
        <f t="shared" ca="1" si="274"/>
        <v>1.4319961583500707</v>
      </c>
      <c r="M1997" s="101">
        <f t="shared" ca="1" si="275"/>
        <v>4.533699837336324E-2</v>
      </c>
      <c r="N1997" s="101">
        <f t="shared" ca="1" si="273"/>
        <v>104.29791113234209</v>
      </c>
      <c r="O1997" s="101">
        <f t="shared" ca="1" si="276"/>
        <v>4.533699837336324E-2</v>
      </c>
      <c r="Q1997" s="12">
        <f t="shared" ca="1" si="277"/>
        <v>5.6000000000000005</v>
      </c>
      <c r="R1997" s="101">
        <f t="shared" ca="1" si="278"/>
        <v>0.35282152519566656</v>
      </c>
      <c r="S1997" s="13"/>
      <c r="T1997" s="101">
        <f t="shared" ca="1" si="279"/>
        <v>0</v>
      </c>
      <c r="U1997" s="101">
        <f t="shared" si="280"/>
        <v>0</v>
      </c>
      <c r="V1997" s="101">
        <f t="shared" ca="1" si="281"/>
        <v>-283.46218992052854</v>
      </c>
    </row>
    <row r="1998" spans="2:22" x14ac:dyDescent="0.3">
      <c r="B1998" s="13">
        <v>2023</v>
      </c>
      <c r="C1998" s="13">
        <v>3</v>
      </c>
      <c r="D1998" s="13">
        <v>22</v>
      </c>
      <c r="E1998" s="83" t="s">
        <v>180</v>
      </c>
      <c r="F1998" s="13">
        <v>7</v>
      </c>
      <c r="G1998" s="13">
        <v>15</v>
      </c>
      <c r="H1998" s="13" t="s">
        <v>70</v>
      </c>
      <c r="I1998" s="13" t="s">
        <v>54</v>
      </c>
      <c r="J1998" s="13"/>
      <c r="K1998" s="13" t="s">
        <v>27</v>
      </c>
      <c r="L1998" s="12">
        <f t="shared" ca="1" si="274"/>
        <v>0.92674457427427737</v>
      </c>
      <c r="M1998" s="101">
        <f t="shared" ca="1" si="275"/>
        <v>2.9340733221523623E-2</v>
      </c>
      <c r="N1998" s="101">
        <f t="shared" ca="1" si="273"/>
        <v>104.29791113234209</v>
      </c>
      <c r="O1998" s="101">
        <f t="shared" ca="1" si="276"/>
        <v>2.9340733221523623E-2</v>
      </c>
      <c r="Q1998" s="12">
        <f t="shared" ca="1" si="277"/>
        <v>0.55737619073782407</v>
      </c>
      <c r="R1998" s="101">
        <f t="shared" ca="1" si="278"/>
        <v>0</v>
      </c>
      <c r="S1998" s="13"/>
      <c r="T1998" s="101">
        <f t="shared" ca="1" si="279"/>
        <v>1.1694203022764112E-2</v>
      </c>
      <c r="U1998" s="101">
        <f t="shared" si="280"/>
        <v>0</v>
      </c>
      <c r="V1998" s="101">
        <f t="shared" ca="1" si="281"/>
        <v>-283.45049571750576</v>
      </c>
    </row>
    <row r="1999" spans="2:22" x14ac:dyDescent="0.3">
      <c r="B1999" s="13">
        <v>2023</v>
      </c>
      <c r="C1999" s="13">
        <v>3</v>
      </c>
      <c r="D1999" s="13">
        <v>22</v>
      </c>
      <c r="E1999" s="83" t="s">
        <v>180</v>
      </c>
      <c r="F1999" s="13">
        <v>7</v>
      </c>
      <c r="G1999" s="13">
        <v>16</v>
      </c>
      <c r="H1999" s="13" t="s">
        <v>71</v>
      </c>
      <c r="I1999" s="13" t="s">
        <v>54</v>
      </c>
      <c r="J1999" s="13"/>
      <c r="K1999" s="13" t="s">
        <v>27</v>
      </c>
      <c r="L1999" s="12">
        <f t="shared" ca="1" si="274"/>
        <v>1.2157296508050102</v>
      </c>
      <c r="M1999" s="101">
        <f t="shared" ca="1" si="275"/>
        <v>0.10590220988162444</v>
      </c>
      <c r="N1999" s="101">
        <f t="shared" ca="1" si="273"/>
        <v>104.53791642757184</v>
      </c>
      <c r="O1999" s="101">
        <f t="shared" ca="1" si="276"/>
        <v>0.3426534020793921</v>
      </c>
      <c r="Q1999" s="12">
        <f t="shared" ca="1" si="277"/>
        <v>0</v>
      </c>
      <c r="R1999" s="101">
        <f t="shared" ca="1" si="278"/>
        <v>0</v>
      </c>
      <c r="S1999" s="13"/>
      <c r="T1999" s="101">
        <f t="shared" ca="1" si="279"/>
        <v>0.10590220988162444</v>
      </c>
      <c r="U1999" s="101">
        <f t="shared" ca="1" si="280"/>
        <v>0.24000529522975578</v>
      </c>
      <c r="V1999" s="101">
        <f t="shared" ca="1" si="281"/>
        <v>-283.10458821239439</v>
      </c>
    </row>
    <row r="2000" spans="2:22" x14ac:dyDescent="0.3">
      <c r="B2000" s="13">
        <v>2023</v>
      </c>
      <c r="C2000" s="13">
        <v>3</v>
      </c>
      <c r="D2000" s="13">
        <v>22</v>
      </c>
      <c r="E2000" s="83" t="s">
        <v>180</v>
      </c>
      <c r="F2000" s="13">
        <v>7</v>
      </c>
      <c r="G2000" s="13">
        <v>17</v>
      </c>
      <c r="H2000" s="13" t="s">
        <v>71</v>
      </c>
      <c r="I2000" s="13" t="s">
        <v>54</v>
      </c>
      <c r="J2000" s="13"/>
      <c r="K2000" s="13" t="s">
        <v>27</v>
      </c>
      <c r="L2000" s="12">
        <f t="shared" ca="1" si="274"/>
        <v>1.7688401166425378</v>
      </c>
      <c r="M2000" s="101">
        <f t="shared" ca="1" si="275"/>
        <v>0.15408366256073147</v>
      </c>
      <c r="N2000" s="101">
        <f t="shared" ref="N2000:N2063" ca="1" si="282">IF(H2000="On-Peak",IF(I2000="Winter",((L2000*$D$48)/60)+N1999,((L2000*$D$47)/60)+N1999),N1999)</f>
        <v>104.88711494726569</v>
      </c>
      <c r="O2000" s="101">
        <f t="shared" ca="1" si="276"/>
        <v>0.49854758687569928</v>
      </c>
      <c r="Q2000" s="12">
        <f t="shared" ca="1" si="277"/>
        <v>0</v>
      </c>
      <c r="R2000" s="101">
        <f t="shared" ca="1" si="278"/>
        <v>0</v>
      </c>
      <c r="S2000" s="13"/>
      <c r="T2000" s="101">
        <f t="shared" ca="1" si="279"/>
        <v>0.15408366256073147</v>
      </c>
      <c r="U2000" s="101">
        <f t="shared" ca="1" si="280"/>
        <v>0.34919851969384769</v>
      </c>
      <c r="V2000" s="101">
        <f t="shared" ca="1" si="281"/>
        <v>-282.60130603013982</v>
      </c>
    </row>
    <row r="2001" spans="2:22" x14ac:dyDescent="0.3">
      <c r="B2001" s="13">
        <v>2023</v>
      </c>
      <c r="C2001" s="13">
        <v>3</v>
      </c>
      <c r="D2001" s="13">
        <v>22</v>
      </c>
      <c r="E2001" s="83" t="s">
        <v>180</v>
      </c>
      <c r="F2001" s="13">
        <v>7</v>
      </c>
      <c r="G2001" s="13">
        <v>18</v>
      </c>
      <c r="H2001" s="13" t="s">
        <v>71</v>
      </c>
      <c r="I2001" s="13" t="s">
        <v>54</v>
      </c>
      <c r="J2001" s="13"/>
      <c r="K2001" s="13" t="s">
        <v>27</v>
      </c>
      <c r="L2001" s="12">
        <f t="shared" ca="1" si="274"/>
        <v>1.115611596596108</v>
      </c>
      <c r="M2001" s="101">
        <f t="shared" ca="1" si="275"/>
        <v>9.7180926179486968E-2</v>
      </c>
      <c r="N2001" s="101">
        <f t="shared" ca="1" si="282"/>
        <v>105.10735526996037</v>
      </c>
      <c r="O2001" s="101">
        <f t="shared" ca="1" si="276"/>
        <v>0.314435128500613</v>
      </c>
      <c r="Q2001" s="12">
        <f t="shared" ca="1" si="277"/>
        <v>0</v>
      </c>
      <c r="R2001" s="101">
        <f t="shared" ca="1" si="278"/>
        <v>0</v>
      </c>
      <c r="S2001" s="13"/>
      <c r="T2001" s="101">
        <f t="shared" ca="1" si="279"/>
        <v>9.7180926179486968E-2</v>
      </c>
      <c r="U2001" s="101">
        <f t="shared" ca="1" si="280"/>
        <v>0.22024032269468166</v>
      </c>
      <c r="V2001" s="101">
        <f t="shared" ca="1" si="281"/>
        <v>-282.28388478126567</v>
      </c>
    </row>
    <row r="2002" spans="2:22" x14ac:dyDescent="0.3">
      <c r="B2002" s="13">
        <v>2023</v>
      </c>
      <c r="C2002" s="13">
        <v>3</v>
      </c>
      <c r="D2002" s="13">
        <v>22</v>
      </c>
      <c r="E2002" s="83" t="s">
        <v>180</v>
      </c>
      <c r="F2002" s="13">
        <v>7</v>
      </c>
      <c r="G2002" s="13">
        <v>19</v>
      </c>
      <c r="H2002" s="13" t="s">
        <v>71</v>
      </c>
      <c r="I2002" s="13" t="s">
        <v>54</v>
      </c>
      <c r="J2002" s="13"/>
      <c r="K2002" s="13" t="s">
        <v>27</v>
      </c>
      <c r="L2002" s="12">
        <f t="shared" ca="1" si="274"/>
        <v>1.4926481924664681</v>
      </c>
      <c r="M2002" s="101">
        <f t="shared" ca="1" si="275"/>
        <v>0.13002458404575404</v>
      </c>
      <c r="N2002" s="101">
        <f t="shared" ca="1" si="282"/>
        <v>105.40202890062312</v>
      </c>
      <c r="O2002" s="101">
        <f t="shared" ca="1" si="276"/>
        <v>0.42070289304667402</v>
      </c>
      <c r="Q2002" s="12">
        <f t="shared" ca="1" si="277"/>
        <v>0</v>
      </c>
      <c r="R2002" s="101">
        <f t="shared" ca="1" si="278"/>
        <v>0</v>
      </c>
      <c r="S2002" s="13"/>
      <c r="T2002" s="101">
        <f t="shared" ca="1" si="279"/>
        <v>0.13002458404575404</v>
      </c>
      <c r="U2002" s="101">
        <f t="shared" ca="1" si="280"/>
        <v>0.29467363066275526</v>
      </c>
      <c r="V2002" s="101">
        <f t="shared" ca="1" si="281"/>
        <v>-281.85918656655713</v>
      </c>
    </row>
    <row r="2003" spans="2:22" x14ac:dyDescent="0.3">
      <c r="B2003" s="13">
        <v>2023</v>
      </c>
      <c r="C2003" s="13">
        <v>3</v>
      </c>
      <c r="D2003" s="13">
        <v>22</v>
      </c>
      <c r="E2003" s="83" t="s">
        <v>180</v>
      </c>
      <c r="F2003" s="13">
        <v>7</v>
      </c>
      <c r="G2003" s="13">
        <v>20</v>
      </c>
      <c r="H2003" s="13" t="s">
        <v>69</v>
      </c>
      <c r="I2003" s="13" t="s">
        <v>54</v>
      </c>
      <c r="J2003" s="13"/>
      <c r="K2003" s="13" t="s">
        <v>27</v>
      </c>
      <c r="L2003" s="12">
        <f t="shared" ca="1" si="274"/>
        <v>1.3592238667849634</v>
      </c>
      <c r="M2003" s="101">
        <f t="shared" ca="1" si="275"/>
        <v>7.1590321063564027E-2</v>
      </c>
      <c r="N2003" s="101">
        <f t="shared" ca="1" si="282"/>
        <v>105.40202890062312</v>
      </c>
      <c r="O2003" s="101">
        <f t="shared" ca="1" si="276"/>
        <v>0.14666025522609755</v>
      </c>
      <c r="Q2003" s="12">
        <f t="shared" ca="1" si="277"/>
        <v>0</v>
      </c>
      <c r="R2003" s="101">
        <f t="shared" ca="1" si="278"/>
        <v>0</v>
      </c>
      <c r="S2003" s="13"/>
      <c r="T2003" s="101">
        <f t="shared" ca="1" si="279"/>
        <v>7.1590321063564027E-2</v>
      </c>
      <c r="U2003" s="101">
        <f t="shared" si="280"/>
        <v>0</v>
      </c>
      <c r="V2003" s="101">
        <f t="shared" ca="1" si="281"/>
        <v>-281.78759624549355</v>
      </c>
    </row>
    <row r="2004" spans="2:22" x14ac:dyDescent="0.3">
      <c r="B2004" s="13">
        <v>2023</v>
      </c>
      <c r="C2004" s="13">
        <v>3</v>
      </c>
      <c r="D2004" s="13">
        <v>22</v>
      </c>
      <c r="E2004" s="83" t="s">
        <v>180</v>
      </c>
      <c r="F2004" s="13">
        <v>7</v>
      </c>
      <c r="G2004" s="13">
        <v>21</v>
      </c>
      <c r="H2004" s="13" t="s">
        <v>69</v>
      </c>
      <c r="I2004" s="13" t="s">
        <v>54</v>
      </c>
      <c r="J2004" s="13"/>
      <c r="K2004" s="13" t="s">
        <v>27</v>
      </c>
      <c r="L2004" s="12">
        <f t="shared" ca="1" si="274"/>
        <v>1.2226616572041069</v>
      </c>
      <c r="M2004" s="101">
        <f t="shared" ca="1" si="275"/>
        <v>6.4397589484940315E-2</v>
      </c>
      <c r="N2004" s="101">
        <f t="shared" ca="1" si="282"/>
        <v>105.40202890062312</v>
      </c>
      <c r="O2004" s="101">
        <f t="shared" ca="1" si="276"/>
        <v>0.13192519281232312</v>
      </c>
      <c r="Q2004" s="12">
        <f t="shared" ca="1" si="277"/>
        <v>0</v>
      </c>
      <c r="R2004" s="101">
        <f t="shared" ca="1" si="278"/>
        <v>0</v>
      </c>
      <c r="S2004" s="13"/>
      <c r="T2004" s="101">
        <f t="shared" ca="1" si="279"/>
        <v>6.4397589484940315E-2</v>
      </c>
      <c r="U2004" s="101">
        <f t="shared" si="280"/>
        <v>0</v>
      </c>
      <c r="V2004" s="101">
        <f t="shared" ca="1" si="281"/>
        <v>-281.72319865600861</v>
      </c>
    </row>
    <row r="2005" spans="2:22" x14ac:dyDescent="0.3">
      <c r="B2005" s="13">
        <v>2023</v>
      </c>
      <c r="C2005" s="13">
        <v>3</v>
      </c>
      <c r="D2005" s="13">
        <v>22</v>
      </c>
      <c r="E2005" s="83" t="s">
        <v>180</v>
      </c>
      <c r="F2005" s="13">
        <v>7</v>
      </c>
      <c r="G2005" s="13">
        <v>22</v>
      </c>
      <c r="H2005" s="13" t="s">
        <v>69</v>
      </c>
      <c r="I2005" s="13" t="s">
        <v>54</v>
      </c>
      <c r="J2005" s="13"/>
      <c r="K2005" s="13" t="s">
        <v>27</v>
      </c>
      <c r="L2005" s="12">
        <f t="shared" ca="1" si="274"/>
        <v>1.8169889328147761</v>
      </c>
      <c r="M2005" s="101">
        <f t="shared" ca="1" si="275"/>
        <v>9.5700807091354256E-2</v>
      </c>
      <c r="N2005" s="101">
        <f t="shared" ca="1" si="282"/>
        <v>105.40202890062312</v>
      </c>
      <c r="O2005" s="101">
        <f t="shared" ca="1" si="276"/>
        <v>0.19605310585071434</v>
      </c>
      <c r="Q2005" s="12">
        <f t="shared" ca="1" si="277"/>
        <v>0</v>
      </c>
      <c r="R2005" s="101">
        <f t="shared" ca="1" si="278"/>
        <v>0</v>
      </c>
      <c r="S2005" s="13"/>
      <c r="T2005" s="101">
        <f t="shared" ca="1" si="279"/>
        <v>9.5700807091354256E-2</v>
      </c>
      <c r="U2005" s="101">
        <f t="shared" si="280"/>
        <v>0</v>
      </c>
      <c r="V2005" s="101">
        <f t="shared" ca="1" si="281"/>
        <v>-281.62749784891724</v>
      </c>
    </row>
    <row r="2006" spans="2:22" x14ac:dyDescent="0.3">
      <c r="B2006" s="13">
        <v>2023</v>
      </c>
      <c r="C2006" s="13">
        <v>3</v>
      </c>
      <c r="D2006" s="13">
        <v>22</v>
      </c>
      <c r="E2006" s="83" t="s">
        <v>180</v>
      </c>
      <c r="F2006" s="13">
        <v>7</v>
      </c>
      <c r="G2006" s="13">
        <v>23</v>
      </c>
      <c r="H2006" s="13" t="s">
        <v>69</v>
      </c>
      <c r="I2006" s="13" t="s">
        <v>54</v>
      </c>
      <c r="J2006" s="13"/>
      <c r="K2006" s="13" t="s">
        <v>27</v>
      </c>
      <c r="L2006" s="12">
        <f t="shared" ca="1" si="274"/>
        <v>1.3836942851032332</v>
      </c>
      <c r="M2006" s="101">
        <f t="shared" ca="1" si="275"/>
        <v>7.2879177996387295E-2</v>
      </c>
      <c r="N2006" s="101">
        <f t="shared" ca="1" si="282"/>
        <v>105.40202890062312</v>
      </c>
      <c r="O2006" s="101">
        <f t="shared" ca="1" si="276"/>
        <v>0.14930061336263886</v>
      </c>
      <c r="Q2006" s="12">
        <f t="shared" ca="1" si="277"/>
        <v>0</v>
      </c>
      <c r="R2006" s="101">
        <f t="shared" ca="1" si="278"/>
        <v>0</v>
      </c>
      <c r="S2006" s="13"/>
      <c r="T2006" s="101">
        <f t="shared" ca="1" si="279"/>
        <v>7.2879177996387295E-2</v>
      </c>
      <c r="U2006" s="101">
        <f t="shared" si="280"/>
        <v>0</v>
      </c>
      <c r="V2006" s="101">
        <f t="shared" ca="1" si="281"/>
        <v>-281.55461867092083</v>
      </c>
    </row>
    <row r="2007" spans="2:22" x14ac:dyDescent="0.3">
      <c r="B2007" s="13">
        <v>2023</v>
      </c>
      <c r="C2007" s="13">
        <v>3</v>
      </c>
      <c r="D2007" s="13">
        <v>23</v>
      </c>
      <c r="E2007" s="83" t="s">
        <v>181</v>
      </c>
      <c r="F2007" s="13">
        <v>1</v>
      </c>
      <c r="G2007" s="13">
        <v>0</v>
      </c>
      <c r="H2007" s="13" t="s">
        <v>69</v>
      </c>
      <c r="I2007" s="13" t="s">
        <v>54</v>
      </c>
      <c r="J2007" s="13"/>
      <c r="K2007" s="13" t="s">
        <v>27</v>
      </c>
      <c r="L2007" s="12">
        <f t="shared" ca="1" si="274"/>
        <v>1.1524679012731116</v>
      </c>
      <c r="M2007" s="101">
        <f t="shared" ca="1" si="275"/>
        <v>6.0700484360054791E-2</v>
      </c>
      <c r="N2007" s="101">
        <f t="shared" ca="1" si="282"/>
        <v>105.40202890062312</v>
      </c>
      <c r="O2007" s="101">
        <f t="shared" ca="1" si="276"/>
        <v>0.12435128654736874</v>
      </c>
      <c r="Q2007" s="12">
        <f t="shared" ca="1" si="277"/>
        <v>0</v>
      </c>
      <c r="R2007" s="101">
        <f t="shared" ca="1" si="278"/>
        <v>0</v>
      </c>
      <c r="S2007" s="13"/>
      <c r="T2007" s="101">
        <f t="shared" ca="1" si="279"/>
        <v>6.0700484360054791E-2</v>
      </c>
      <c r="U2007" s="101">
        <f t="shared" si="280"/>
        <v>0</v>
      </c>
      <c r="V2007" s="101">
        <f t="shared" ca="1" si="281"/>
        <v>-281.49391818656079</v>
      </c>
    </row>
    <row r="2008" spans="2:22" x14ac:dyDescent="0.3">
      <c r="B2008" s="13">
        <v>2023</v>
      </c>
      <c r="C2008" s="13">
        <v>3</v>
      </c>
      <c r="D2008" s="13">
        <v>23</v>
      </c>
      <c r="E2008" s="83" t="s">
        <v>181</v>
      </c>
      <c r="F2008" s="13">
        <v>1</v>
      </c>
      <c r="G2008" s="13">
        <v>1</v>
      </c>
      <c r="H2008" s="13" t="s">
        <v>69</v>
      </c>
      <c r="I2008" s="13" t="s">
        <v>54</v>
      </c>
      <c r="J2008" s="13"/>
      <c r="K2008" s="13" t="s">
        <v>27</v>
      </c>
      <c r="L2008" s="12">
        <f t="shared" ca="1" si="274"/>
        <v>0.69311823859385879</v>
      </c>
      <c r="M2008" s="101">
        <f t="shared" ca="1" si="275"/>
        <v>3.6506537626738542E-2</v>
      </c>
      <c r="N2008" s="101">
        <f t="shared" ca="1" si="282"/>
        <v>105.40202890062312</v>
      </c>
      <c r="O2008" s="101">
        <f t="shared" ca="1" si="276"/>
        <v>7.4787457944277366E-2</v>
      </c>
      <c r="Q2008" s="12">
        <f t="shared" ca="1" si="277"/>
        <v>0</v>
      </c>
      <c r="R2008" s="101">
        <f t="shared" ca="1" si="278"/>
        <v>0</v>
      </c>
      <c r="S2008" s="13"/>
      <c r="T2008" s="101">
        <f t="shared" ca="1" si="279"/>
        <v>3.6506537626738542E-2</v>
      </c>
      <c r="U2008" s="101">
        <f t="shared" si="280"/>
        <v>0</v>
      </c>
      <c r="V2008" s="101">
        <f t="shared" ca="1" si="281"/>
        <v>-281.45741164893406</v>
      </c>
    </row>
    <row r="2009" spans="2:22" x14ac:dyDescent="0.3">
      <c r="B2009" s="13">
        <v>2023</v>
      </c>
      <c r="C2009" s="13">
        <v>3</v>
      </c>
      <c r="D2009" s="13">
        <v>23</v>
      </c>
      <c r="E2009" s="83" t="s">
        <v>181</v>
      </c>
      <c r="F2009" s="13">
        <v>1</v>
      </c>
      <c r="G2009" s="13">
        <v>2</v>
      </c>
      <c r="H2009" s="13" t="s">
        <v>69</v>
      </c>
      <c r="I2009" s="13" t="s">
        <v>54</v>
      </c>
      <c r="J2009" s="13"/>
      <c r="K2009" s="13" t="s">
        <v>27</v>
      </c>
      <c r="L2009" s="12">
        <f t="shared" ca="1" si="274"/>
        <v>0.77737561402442645</v>
      </c>
      <c r="M2009" s="101">
        <f t="shared" ca="1" si="275"/>
        <v>4.0944373590666543E-2</v>
      </c>
      <c r="N2009" s="101">
        <f t="shared" ca="1" si="282"/>
        <v>105.40202890062312</v>
      </c>
      <c r="O2009" s="101">
        <f t="shared" ca="1" si="276"/>
        <v>8.3878828753235615E-2</v>
      </c>
      <c r="Q2009" s="12">
        <f t="shared" ca="1" si="277"/>
        <v>0</v>
      </c>
      <c r="R2009" s="101">
        <f t="shared" ca="1" si="278"/>
        <v>0</v>
      </c>
      <c r="S2009" s="13"/>
      <c r="T2009" s="101">
        <f t="shared" ca="1" si="279"/>
        <v>4.0944373590666543E-2</v>
      </c>
      <c r="U2009" s="101">
        <f t="shared" si="280"/>
        <v>0</v>
      </c>
      <c r="V2009" s="101">
        <f t="shared" ca="1" si="281"/>
        <v>-281.41646727534339</v>
      </c>
    </row>
    <row r="2010" spans="2:22" x14ac:dyDescent="0.3">
      <c r="B2010" s="13">
        <v>2023</v>
      </c>
      <c r="C2010" s="13">
        <v>3</v>
      </c>
      <c r="D2010" s="13">
        <v>23</v>
      </c>
      <c r="E2010" s="83" t="s">
        <v>181</v>
      </c>
      <c r="F2010" s="13">
        <v>1</v>
      </c>
      <c r="G2010" s="13">
        <v>3</v>
      </c>
      <c r="H2010" s="13" t="s">
        <v>69</v>
      </c>
      <c r="I2010" s="13" t="s">
        <v>54</v>
      </c>
      <c r="J2010" s="13"/>
      <c r="K2010" s="13" t="s">
        <v>27</v>
      </c>
      <c r="L2010" s="12">
        <f t="shared" ca="1" si="274"/>
        <v>0.81324922391878507</v>
      </c>
      <c r="M2010" s="101">
        <f t="shared" ca="1" si="275"/>
        <v>4.2833836623802413E-2</v>
      </c>
      <c r="N2010" s="101">
        <f t="shared" ca="1" si="282"/>
        <v>105.40202890062312</v>
      </c>
      <c r="O2010" s="101">
        <f t="shared" ca="1" si="276"/>
        <v>8.7749591260836909E-2</v>
      </c>
      <c r="Q2010" s="12">
        <f t="shared" ca="1" si="277"/>
        <v>0</v>
      </c>
      <c r="R2010" s="101">
        <f t="shared" ca="1" si="278"/>
        <v>0</v>
      </c>
      <c r="S2010" s="13"/>
      <c r="T2010" s="101">
        <f t="shared" ca="1" si="279"/>
        <v>4.2833836623802413E-2</v>
      </c>
      <c r="U2010" s="101">
        <f t="shared" si="280"/>
        <v>0</v>
      </c>
      <c r="V2010" s="101">
        <f t="shared" ca="1" si="281"/>
        <v>-281.37363343871959</v>
      </c>
    </row>
    <row r="2011" spans="2:22" x14ac:dyDescent="0.3">
      <c r="B2011" s="13">
        <v>2023</v>
      </c>
      <c r="C2011" s="13">
        <v>3</v>
      </c>
      <c r="D2011" s="13">
        <v>23</v>
      </c>
      <c r="E2011" s="83" t="s">
        <v>181</v>
      </c>
      <c r="F2011" s="13">
        <v>1</v>
      </c>
      <c r="G2011" s="13">
        <v>4</v>
      </c>
      <c r="H2011" s="13" t="s">
        <v>69</v>
      </c>
      <c r="I2011" s="13" t="s">
        <v>54</v>
      </c>
      <c r="J2011" s="13"/>
      <c r="K2011" s="13" t="s">
        <v>27</v>
      </c>
      <c r="L2011" s="12">
        <f t="shared" ca="1" si="274"/>
        <v>0.80572043110563585</v>
      </c>
      <c r="M2011" s="101">
        <f t="shared" ca="1" si="275"/>
        <v>4.2437295106333844E-2</v>
      </c>
      <c r="N2011" s="101">
        <f t="shared" ca="1" si="282"/>
        <v>105.40202890062312</v>
      </c>
      <c r="O2011" s="101">
        <f t="shared" ca="1" si="276"/>
        <v>8.6937234516298104E-2</v>
      </c>
      <c r="Q2011" s="12">
        <f t="shared" ca="1" si="277"/>
        <v>0</v>
      </c>
      <c r="R2011" s="101">
        <f t="shared" ca="1" si="278"/>
        <v>0</v>
      </c>
      <c r="S2011" s="13"/>
      <c r="T2011" s="101">
        <f t="shared" ca="1" si="279"/>
        <v>4.2437295106333844E-2</v>
      </c>
      <c r="U2011" s="101">
        <f t="shared" si="280"/>
        <v>0</v>
      </c>
      <c r="V2011" s="101">
        <f t="shared" ca="1" si="281"/>
        <v>-281.33119614361328</v>
      </c>
    </row>
    <row r="2012" spans="2:22" x14ac:dyDescent="0.3">
      <c r="B2012" s="13">
        <v>2023</v>
      </c>
      <c r="C2012" s="13">
        <v>3</v>
      </c>
      <c r="D2012" s="13">
        <v>23</v>
      </c>
      <c r="E2012" s="83" t="s">
        <v>181</v>
      </c>
      <c r="F2012" s="13">
        <v>1</v>
      </c>
      <c r="G2012" s="13">
        <v>5</v>
      </c>
      <c r="H2012" s="13" t="s">
        <v>69</v>
      </c>
      <c r="I2012" s="13" t="s">
        <v>54</v>
      </c>
      <c r="J2012" s="13"/>
      <c r="K2012" s="13" t="s">
        <v>27</v>
      </c>
      <c r="L2012" s="12">
        <f t="shared" ca="1" si="274"/>
        <v>0.81692498339346009</v>
      </c>
      <c r="M2012" s="101">
        <f t="shared" ca="1" si="275"/>
        <v>4.3027438875333543E-2</v>
      </c>
      <c r="N2012" s="101">
        <f t="shared" ca="1" si="282"/>
        <v>105.40202890062312</v>
      </c>
      <c r="O2012" s="101">
        <f t="shared" ca="1" si="276"/>
        <v>8.8146205708154346E-2</v>
      </c>
      <c r="Q2012" s="12">
        <f t="shared" ca="1" si="277"/>
        <v>0</v>
      </c>
      <c r="R2012" s="101">
        <f t="shared" ca="1" si="278"/>
        <v>0</v>
      </c>
      <c r="S2012" s="13"/>
      <c r="T2012" s="101">
        <f t="shared" ca="1" si="279"/>
        <v>4.3027438875333543E-2</v>
      </c>
      <c r="U2012" s="101">
        <f t="shared" si="280"/>
        <v>0</v>
      </c>
      <c r="V2012" s="101">
        <f t="shared" ca="1" si="281"/>
        <v>-281.28816870473793</v>
      </c>
    </row>
    <row r="2013" spans="2:22" x14ac:dyDescent="0.3">
      <c r="B2013" s="13">
        <v>2023</v>
      </c>
      <c r="C2013" s="13">
        <v>3</v>
      </c>
      <c r="D2013" s="13">
        <v>23</v>
      </c>
      <c r="E2013" s="83" t="s">
        <v>181</v>
      </c>
      <c r="F2013" s="13">
        <v>1</v>
      </c>
      <c r="G2013" s="13">
        <v>6</v>
      </c>
      <c r="H2013" s="13" t="s">
        <v>69</v>
      </c>
      <c r="I2013" s="13" t="s">
        <v>54</v>
      </c>
      <c r="J2013" s="13"/>
      <c r="K2013" s="13" t="s">
        <v>27</v>
      </c>
      <c r="L2013" s="12">
        <f t="shared" ca="1" si="274"/>
        <v>0.76613075935999042</v>
      </c>
      <c r="M2013" s="101">
        <f t="shared" ca="1" si="275"/>
        <v>4.0352107095490697E-2</v>
      </c>
      <c r="N2013" s="101">
        <f t="shared" ca="1" si="282"/>
        <v>105.40202890062312</v>
      </c>
      <c r="O2013" s="101">
        <f t="shared" ca="1" si="276"/>
        <v>8.2665508934942969E-2</v>
      </c>
      <c r="Q2013" s="12">
        <f t="shared" ca="1" si="277"/>
        <v>5.6000000000000005</v>
      </c>
      <c r="R2013" s="101">
        <f t="shared" ca="1" si="278"/>
        <v>0.40918703122017686</v>
      </c>
      <c r="S2013" s="13"/>
      <c r="T2013" s="101">
        <f t="shared" ca="1" si="279"/>
        <v>0</v>
      </c>
      <c r="U2013" s="101">
        <f t="shared" si="280"/>
        <v>0</v>
      </c>
      <c r="V2013" s="101">
        <f t="shared" ca="1" si="281"/>
        <v>-282.10654276717833</v>
      </c>
    </row>
    <row r="2014" spans="2:22" x14ac:dyDescent="0.3">
      <c r="B2014" s="13">
        <v>2023</v>
      </c>
      <c r="C2014" s="13">
        <v>3</v>
      </c>
      <c r="D2014" s="13">
        <v>23</v>
      </c>
      <c r="E2014" s="83" t="s">
        <v>181</v>
      </c>
      <c r="F2014" s="13">
        <v>1</v>
      </c>
      <c r="G2014" s="13">
        <v>7</v>
      </c>
      <c r="H2014" s="13" t="s">
        <v>69</v>
      </c>
      <c r="I2014" s="13" t="s">
        <v>54</v>
      </c>
      <c r="J2014" s="13"/>
      <c r="K2014" s="13" t="s">
        <v>27</v>
      </c>
      <c r="L2014" s="12">
        <f t="shared" ca="1" si="274"/>
        <v>0.69783908982216925</v>
      </c>
      <c r="M2014" s="101">
        <f t="shared" ca="1" si="275"/>
        <v>3.6755184860933654E-2</v>
      </c>
      <c r="N2014" s="101">
        <f t="shared" ca="1" si="282"/>
        <v>105.40202890062312</v>
      </c>
      <c r="O2014" s="101">
        <f t="shared" ca="1" si="276"/>
        <v>7.5296837791812052E-2</v>
      </c>
      <c r="Q2014" s="12">
        <f t="shared" ca="1" si="277"/>
        <v>5.6000000000000005</v>
      </c>
      <c r="R2014" s="101">
        <f t="shared" ca="1" si="278"/>
        <v>0.41496792104655345</v>
      </c>
      <c r="S2014" s="13"/>
      <c r="T2014" s="101">
        <f t="shared" ca="1" si="279"/>
        <v>0</v>
      </c>
      <c r="U2014" s="101">
        <f t="shared" si="280"/>
        <v>0</v>
      </c>
      <c r="V2014" s="101">
        <f t="shared" ca="1" si="281"/>
        <v>-282.93647860927138</v>
      </c>
    </row>
    <row r="2015" spans="2:22" x14ac:dyDescent="0.3">
      <c r="B2015" s="13">
        <v>2023</v>
      </c>
      <c r="C2015" s="13">
        <v>3</v>
      </c>
      <c r="D2015" s="13">
        <v>23</v>
      </c>
      <c r="E2015" s="83" t="s">
        <v>181</v>
      </c>
      <c r="F2015" s="13">
        <v>1</v>
      </c>
      <c r="G2015" s="13">
        <v>8</v>
      </c>
      <c r="H2015" s="13" t="s">
        <v>69</v>
      </c>
      <c r="I2015" s="13" t="s">
        <v>54</v>
      </c>
      <c r="J2015" s="13"/>
      <c r="K2015" s="13" t="s">
        <v>27</v>
      </c>
      <c r="L2015" s="12">
        <f t="shared" ca="1" si="274"/>
        <v>1.2967360972823081</v>
      </c>
      <c r="M2015" s="101">
        <f t="shared" ca="1" si="275"/>
        <v>6.8299090243859176E-2</v>
      </c>
      <c r="N2015" s="101">
        <f t="shared" ca="1" si="282"/>
        <v>105.40202890062312</v>
      </c>
      <c r="O2015" s="101">
        <f t="shared" ca="1" si="276"/>
        <v>0.13991782489676105</v>
      </c>
      <c r="Q2015" s="12">
        <f t="shared" ca="1" si="277"/>
        <v>5.6000000000000005</v>
      </c>
      <c r="R2015" s="101">
        <f t="shared" ca="1" si="278"/>
        <v>0.36427128936505265</v>
      </c>
      <c r="S2015" s="13"/>
      <c r="T2015" s="101">
        <f t="shared" ca="1" si="279"/>
        <v>0</v>
      </c>
      <c r="U2015" s="101">
        <f t="shared" si="280"/>
        <v>0</v>
      </c>
      <c r="V2015" s="101">
        <f t="shared" ca="1" si="281"/>
        <v>-283.66502118800145</v>
      </c>
    </row>
    <row r="2016" spans="2:22" x14ac:dyDescent="0.3">
      <c r="B2016" s="13">
        <v>2023</v>
      </c>
      <c r="C2016" s="13">
        <v>3</v>
      </c>
      <c r="D2016" s="13">
        <v>23</v>
      </c>
      <c r="E2016" s="83" t="s">
        <v>181</v>
      </c>
      <c r="F2016" s="13">
        <v>1</v>
      </c>
      <c r="G2016" s="13">
        <v>9</v>
      </c>
      <c r="H2016" s="13" t="s">
        <v>69</v>
      </c>
      <c r="I2016" s="13" t="s">
        <v>54</v>
      </c>
      <c r="J2016" s="13"/>
      <c r="K2016" s="13" t="s">
        <v>27</v>
      </c>
      <c r="L2016" s="12">
        <f t="shared" ca="1" si="274"/>
        <v>0.95746387477013184</v>
      </c>
      <c r="M2016" s="101">
        <f t="shared" ca="1" si="275"/>
        <v>5.0429622284142848E-2</v>
      </c>
      <c r="N2016" s="101">
        <f t="shared" ca="1" si="282"/>
        <v>105.40202890062312</v>
      </c>
      <c r="O2016" s="101">
        <f t="shared" ca="1" si="276"/>
        <v>0.10331035208769722</v>
      </c>
      <c r="Q2016" s="12">
        <f t="shared" ca="1" si="277"/>
        <v>5.6000000000000005</v>
      </c>
      <c r="R2016" s="101">
        <f t="shared" ca="1" si="278"/>
        <v>0.39299068300070844</v>
      </c>
      <c r="S2016" s="13"/>
      <c r="T2016" s="101">
        <f t="shared" ca="1" si="279"/>
        <v>0</v>
      </c>
      <c r="U2016" s="101">
        <f t="shared" si="280"/>
        <v>0</v>
      </c>
      <c r="V2016" s="101">
        <f t="shared" ca="1" si="281"/>
        <v>-284.45100255400291</v>
      </c>
    </row>
    <row r="2017" spans="2:22" x14ac:dyDescent="0.3">
      <c r="B2017" s="13">
        <v>2023</v>
      </c>
      <c r="C2017" s="13">
        <v>3</v>
      </c>
      <c r="D2017" s="13">
        <v>23</v>
      </c>
      <c r="E2017" s="83" t="s">
        <v>181</v>
      </c>
      <c r="F2017" s="13">
        <v>1</v>
      </c>
      <c r="G2017" s="13">
        <v>10</v>
      </c>
      <c r="H2017" s="13" t="s">
        <v>70</v>
      </c>
      <c r="I2017" s="13" t="s">
        <v>54</v>
      </c>
      <c r="J2017" s="13"/>
      <c r="K2017" s="13" t="s">
        <v>27</v>
      </c>
      <c r="L2017" s="12">
        <f t="shared" ca="1" si="274"/>
        <v>1.0463052443996139</v>
      </c>
      <c r="M2017" s="101">
        <f t="shared" ca="1" si="275"/>
        <v>3.3126024037691777E-2</v>
      </c>
      <c r="N2017" s="101">
        <f t="shared" ca="1" si="282"/>
        <v>105.40202890062312</v>
      </c>
      <c r="O2017" s="101">
        <f t="shared" ca="1" si="276"/>
        <v>3.3126024037691777E-2</v>
      </c>
      <c r="Q2017" s="12">
        <f t="shared" ca="1" si="277"/>
        <v>5.6000000000000005</v>
      </c>
      <c r="R2017" s="101">
        <f t="shared" ca="1" si="278"/>
        <v>0.38547026106157278</v>
      </c>
      <c r="S2017" s="13"/>
      <c r="T2017" s="101">
        <f t="shared" ca="1" si="279"/>
        <v>0</v>
      </c>
      <c r="U2017" s="101">
        <f t="shared" si="280"/>
        <v>0</v>
      </c>
      <c r="V2017" s="101">
        <f t="shared" ca="1" si="281"/>
        <v>-285.22194307612608</v>
      </c>
    </row>
    <row r="2018" spans="2:22" x14ac:dyDescent="0.3">
      <c r="B2018" s="13">
        <v>2023</v>
      </c>
      <c r="C2018" s="13">
        <v>3</v>
      </c>
      <c r="D2018" s="13">
        <v>23</v>
      </c>
      <c r="E2018" s="83" t="s">
        <v>181</v>
      </c>
      <c r="F2018" s="13">
        <v>1</v>
      </c>
      <c r="G2018" s="13">
        <v>11</v>
      </c>
      <c r="H2018" s="13" t="s">
        <v>70</v>
      </c>
      <c r="I2018" s="13" t="s">
        <v>54</v>
      </c>
      <c r="J2018" s="13"/>
      <c r="K2018" s="13" t="s">
        <v>27</v>
      </c>
      <c r="L2018" s="12">
        <f t="shared" ca="1" si="274"/>
        <v>0.82302194183393695</v>
      </c>
      <c r="M2018" s="101">
        <f t="shared" ca="1" si="275"/>
        <v>2.6056874678462443E-2</v>
      </c>
      <c r="N2018" s="101">
        <f t="shared" ca="1" si="282"/>
        <v>105.40202890062312</v>
      </c>
      <c r="O2018" s="101">
        <f t="shared" ca="1" si="276"/>
        <v>2.6056874678462443E-2</v>
      </c>
      <c r="Q2018" s="12">
        <f t="shared" ca="1" si="277"/>
        <v>5.6000000000000005</v>
      </c>
      <c r="R2018" s="101">
        <f t="shared" ca="1" si="278"/>
        <v>0.40437119262375731</v>
      </c>
      <c r="S2018" s="13"/>
      <c r="T2018" s="101">
        <f t="shared" ca="1" si="279"/>
        <v>0</v>
      </c>
      <c r="U2018" s="101">
        <f t="shared" si="280"/>
        <v>0</v>
      </c>
      <c r="V2018" s="101">
        <f t="shared" ca="1" si="281"/>
        <v>-286.03068546137365</v>
      </c>
    </row>
    <row r="2019" spans="2:22" x14ac:dyDescent="0.3">
      <c r="B2019" s="13">
        <v>2023</v>
      </c>
      <c r="C2019" s="13">
        <v>3</v>
      </c>
      <c r="D2019" s="13">
        <v>23</v>
      </c>
      <c r="E2019" s="83" t="s">
        <v>181</v>
      </c>
      <c r="F2019" s="13">
        <v>1</v>
      </c>
      <c r="G2019" s="13">
        <v>12</v>
      </c>
      <c r="H2019" s="13" t="s">
        <v>70</v>
      </c>
      <c r="I2019" s="13" t="s">
        <v>54</v>
      </c>
      <c r="J2019" s="13"/>
      <c r="K2019" s="13" t="s">
        <v>27</v>
      </c>
      <c r="L2019" s="12">
        <f t="shared" ca="1" si="274"/>
        <v>0.86641943976997693</v>
      </c>
      <c r="M2019" s="101">
        <f t="shared" ca="1" si="275"/>
        <v>2.743083946311747E-2</v>
      </c>
      <c r="N2019" s="101">
        <f t="shared" ca="1" si="282"/>
        <v>105.40202890062312</v>
      </c>
      <c r="O2019" s="101">
        <f t="shared" ca="1" si="276"/>
        <v>2.743083946311747E-2</v>
      </c>
      <c r="Q2019" s="12">
        <f t="shared" ca="1" si="277"/>
        <v>5.6000000000000005</v>
      </c>
      <c r="R2019" s="101">
        <f t="shared" ca="1" si="278"/>
        <v>0.40069759442347153</v>
      </c>
      <c r="S2019" s="13"/>
      <c r="T2019" s="101">
        <f t="shared" ca="1" si="279"/>
        <v>0</v>
      </c>
      <c r="U2019" s="101">
        <f t="shared" si="280"/>
        <v>0</v>
      </c>
      <c r="V2019" s="101">
        <f t="shared" ca="1" si="281"/>
        <v>-286.83208065022063</v>
      </c>
    </row>
    <row r="2020" spans="2:22" x14ac:dyDescent="0.3">
      <c r="B2020" s="13">
        <v>2023</v>
      </c>
      <c r="C2020" s="13">
        <v>3</v>
      </c>
      <c r="D2020" s="13">
        <v>23</v>
      </c>
      <c r="E2020" s="83" t="s">
        <v>181</v>
      </c>
      <c r="F2020" s="13">
        <v>1</v>
      </c>
      <c r="G2020" s="13">
        <v>13</v>
      </c>
      <c r="H2020" s="13" t="s">
        <v>70</v>
      </c>
      <c r="I2020" s="13" t="s">
        <v>54</v>
      </c>
      <c r="J2020" s="13"/>
      <c r="K2020" s="13" t="s">
        <v>27</v>
      </c>
      <c r="L2020" s="12">
        <f t="shared" ca="1" si="274"/>
        <v>1.1147415651823795</v>
      </c>
      <c r="M2020" s="101">
        <f t="shared" ca="1" si="275"/>
        <v>3.5292717953674134E-2</v>
      </c>
      <c r="N2020" s="101">
        <f t="shared" ca="1" si="282"/>
        <v>105.40202890062312</v>
      </c>
      <c r="O2020" s="101">
        <f t="shared" ca="1" si="276"/>
        <v>3.5292717953674134E-2</v>
      </c>
      <c r="Q2020" s="12">
        <f t="shared" ca="1" si="277"/>
        <v>3.2267918249897378</v>
      </c>
      <c r="R2020" s="101">
        <f t="shared" ca="1" si="278"/>
        <v>0.17878505449269289</v>
      </c>
      <c r="S2020" s="13"/>
      <c r="T2020" s="101">
        <f t="shared" ca="1" si="279"/>
        <v>0</v>
      </c>
      <c r="U2020" s="101">
        <f t="shared" si="280"/>
        <v>0</v>
      </c>
      <c r="V2020" s="101">
        <f t="shared" ca="1" si="281"/>
        <v>-287.18965075920607</v>
      </c>
    </row>
    <row r="2021" spans="2:22" x14ac:dyDescent="0.3">
      <c r="B2021" s="13">
        <v>2023</v>
      </c>
      <c r="C2021" s="13">
        <v>3</v>
      </c>
      <c r="D2021" s="13">
        <v>23</v>
      </c>
      <c r="E2021" s="83" t="s">
        <v>181</v>
      </c>
      <c r="F2021" s="13">
        <v>1</v>
      </c>
      <c r="G2021" s="13">
        <v>14</v>
      </c>
      <c r="H2021" s="13" t="s">
        <v>70</v>
      </c>
      <c r="I2021" s="13" t="s">
        <v>54</v>
      </c>
      <c r="J2021" s="13"/>
      <c r="K2021" s="13" t="s">
        <v>27</v>
      </c>
      <c r="L2021" s="12">
        <f t="shared" ca="1" si="274"/>
        <v>0.81525829666787009</v>
      </c>
      <c r="M2021" s="101">
        <f t="shared" ca="1" si="275"/>
        <v>2.5811077672504769E-2</v>
      </c>
      <c r="N2021" s="101">
        <f t="shared" ca="1" si="282"/>
        <v>105.40202890062312</v>
      </c>
      <c r="O2021" s="101">
        <f t="shared" ca="1" si="276"/>
        <v>2.5811077672504769E-2</v>
      </c>
      <c r="Q2021" s="12">
        <f t="shared" ca="1" si="277"/>
        <v>5.6000000000000005</v>
      </c>
      <c r="R2021" s="101">
        <f t="shared" ca="1" si="278"/>
        <v>0.40502838518706485</v>
      </c>
      <c r="S2021" s="13"/>
      <c r="T2021" s="101">
        <f t="shared" ca="1" si="279"/>
        <v>0</v>
      </c>
      <c r="U2021" s="101">
        <f t="shared" si="280"/>
        <v>0</v>
      </c>
      <c r="V2021" s="101">
        <f t="shared" ca="1" si="281"/>
        <v>-287.99970752958018</v>
      </c>
    </row>
    <row r="2022" spans="2:22" x14ac:dyDescent="0.3">
      <c r="B2022" s="13">
        <v>2023</v>
      </c>
      <c r="C2022" s="13">
        <v>3</v>
      </c>
      <c r="D2022" s="13">
        <v>23</v>
      </c>
      <c r="E2022" s="83" t="s">
        <v>181</v>
      </c>
      <c r="F2022" s="13">
        <v>1</v>
      </c>
      <c r="G2022" s="13">
        <v>15</v>
      </c>
      <c r="H2022" s="13" t="s">
        <v>70</v>
      </c>
      <c r="I2022" s="13" t="s">
        <v>54</v>
      </c>
      <c r="J2022" s="13"/>
      <c r="K2022" s="13" t="s">
        <v>27</v>
      </c>
      <c r="L2022" s="12">
        <f t="shared" ca="1" si="274"/>
        <v>1.0554667069633836</v>
      </c>
      <c r="M2022" s="101">
        <f t="shared" ca="1" si="275"/>
        <v>3.3416075942460724E-2</v>
      </c>
      <c r="N2022" s="101">
        <f t="shared" ca="1" si="282"/>
        <v>105.40202890062312</v>
      </c>
      <c r="O2022" s="101">
        <f t="shared" ca="1" si="276"/>
        <v>3.3416075942460724E-2</v>
      </c>
      <c r="Q2022" s="12">
        <f t="shared" ca="1" si="277"/>
        <v>5.6000000000000005</v>
      </c>
      <c r="R2022" s="101">
        <f t="shared" ca="1" si="278"/>
        <v>0.38469474325554964</v>
      </c>
      <c r="S2022" s="13"/>
      <c r="T2022" s="101">
        <f t="shared" ca="1" si="279"/>
        <v>0</v>
      </c>
      <c r="U2022" s="101">
        <f t="shared" si="280"/>
        <v>0</v>
      </c>
      <c r="V2022" s="101">
        <f t="shared" ca="1" si="281"/>
        <v>-288.76909701609122</v>
      </c>
    </row>
    <row r="2023" spans="2:22" x14ac:dyDescent="0.3">
      <c r="B2023" s="13">
        <v>2023</v>
      </c>
      <c r="C2023" s="13">
        <v>3</v>
      </c>
      <c r="D2023" s="13">
        <v>23</v>
      </c>
      <c r="E2023" s="83" t="s">
        <v>181</v>
      </c>
      <c r="F2023" s="13">
        <v>1</v>
      </c>
      <c r="G2023" s="13">
        <v>16</v>
      </c>
      <c r="H2023" s="13" t="s">
        <v>71</v>
      </c>
      <c r="I2023" s="13" t="s">
        <v>54</v>
      </c>
      <c r="J2023" s="13"/>
      <c r="K2023" s="13" t="s">
        <v>27</v>
      </c>
      <c r="L2023" s="12">
        <f t="shared" ca="1" si="274"/>
        <v>0.66398062631944621</v>
      </c>
      <c r="M2023" s="101">
        <f t="shared" ca="1" si="275"/>
        <v>5.7839352358686966E-2</v>
      </c>
      <c r="N2023" s="101">
        <f t="shared" ca="1" si="282"/>
        <v>105.53310974260235</v>
      </c>
      <c r="O2023" s="101">
        <f t="shared" ca="1" si="276"/>
        <v>0.1871429395281359</v>
      </c>
      <c r="Q2023" s="12">
        <f t="shared" ca="1" si="277"/>
        <v>5.6000000000000005</v>
      </c>
      <c r="R2023" s="101">
        <f t="shared" ca="1" si="278"/>
        <v>0.41783403998205892</v>
      </c>
      <c r="S2023" s="13"/>
      <c r="T2023" s="101">
        <f t="shared" ca="1" si="279"/>
        <v>0</v>
      </c>
      <c r="U2023" s="101">
        <f t="shared" ca="1" si="280"/>
        <v>0.13108084197923067</v>
      </c>
      <c r="V2023" s="101">
        <f t="shared" ca="1" si="281"/>
        <v>-289.47368425407609</v>
      </c>
    </row>
    <row r="2024" spans="2:22" x14ac:dyDescent="0.3">
      <c r="B2024" s="13">
        <v>2023</v>
      </c>
      <c r="C2024" s="13">
        <v>3</v>
      </c>
      <c r="D2024" s="13">
        <v>23</v>
      </c>
      <c r="E2024" s="83" t="s">
        <v>181</v>
      </c>
      <c r="F2024" s="13">
        <v>1</v>
      </c>
      <c r="G2024" s="13">
        <v>17</v>
      </c>
      <c r="H2024" s="13" t="s">
        <v>71</v>
      </c>
      <c r="I2024" s="13" t="s">
        <v>54</v>
      </c>
      <c r="J2024" s="13"/>
      <c r="K2024" s="13" t="s">
        <v>27</v>
      </c>
      <c r="L2024" s="12">
        <f t="shared" ca="1" si="274"/>
        <v>1.4260085365612285</v>
      </c>
      <c r="M2024" s="101">
        <f t="shared" ca="1" si="275"/>
        <v>0.12421960361984863</v>
      </c>
      <c r="N2024" s="101">
        <f t="shared" ca="1" si="282"/>
        <v>105.81462759452847</v>
      </c>
      <c r="O2024" s="101">
        <f t="shared" ca="1" si="276"/>
        <v>0.40192050602978224</v>
      </c>
      <c r="Q2024" s="12">
        <f t="shared" ca="1" si="277"/>
        <v>5.6000000000000005</v>
      </c>
      <c r="R2024" s="101">
        <f t="shared" ca="1" si="278"/>
        <v>0.35332837738009204</v>
      </c>
      <c r="S2024" s="13"/>
      <c r="T2024" s="101">
        <f t="shared" ca="1" si="279"/>
        <v>0</v>
      </c>
      <c r="U2024" s="101">
        <f t="shared" ca="1" si="280"/>
        <v>0.28151785192612916</v>
      </c>
      <c r="V2024" s="101">
        <f t="shared" ca="1" si="281"/>
        <v>-289.89882315691011</v>
      </c>
    </row>
    <row r="2025" spans="2:22" x14ac:dyDescent="0.3">
      <c r="B2025" s="13">
        <v>2023</v>
      </c>
      <c r="C2025" s="13">
        <v>3</v>
      </c>
      <c r="D2025" s="13">
        <v>23</v>
      </c>
      <c r="E2025" s="83" t="s">
        <v>181</v>
      </c>
      <c r="F2025" s="13">
        <v>1</v>
      </c>
      <c r="G2025" s="13">
        <v>18</v>
      </c>
      <c r="H2025" s="13" t="s">
        <v>71</v>
      </c>
      <c r="I2025" s="13" t="s">
        <v>54</v>
      </c>
      <c r="J2025" s="13"/>
      <c r="K2025" s="13" t="s">
        <v>27</v>
      </c>
      <c r="L2025" s="12">
        <f t="shared" ca="1" si="274"/>
        <v>2.0038765356454302</v>
      </c>
      <c r="M2025" s="101">
        <f t="shared" ca="1" si="275"/>
        <v>0.17455768502007343</v>
      </c>
      <c r="N2025" s="101">
        <f t="shared" ca="1" si="282"/>
        <v>106.21022622060714</v>
      </c>
      <c r="O2025" s="101">
        <f t="shared" ca="1" si="276"/>
        <v>0.56479260157166444</v>
      </c>
      <c r="Q2025" s="12">
        <f t="shared" ca="1" si="277"/>
        <v>2.747896781624795</v>
      </c>
      <c r="R2025" s="101">
        <f t="shared" ca="1" si="278"/>
        <v>6.2981313822153231E-2</v>
      </c>
      <c r="S2025" s="13"/>
      <c r="T2025" s="101">
        <f t="shared" ca="1" si="279"/>
        <v>0</v>
      </c>
      <c r="U2025" s="101">
        <f t="shared" ca="1" si="280"/>
        <v>0.39559862607866869</v>
      </c>
      <c r="V2025" s="101">
        <f t="shared" ca="1" si="281"/>
        <v>-289.62918715847576</v>
      </c>
    </row>
    <row r="2026" spans="2:22" x14ac:dyDescent="0.3">
      <c r="B2026" s="13">
        <v>2023</v>
      </c>
      <c r="C2026" s="13">
        <v>3</v>
      </c>
      <c r="D2026" s="13">
        <v>23</v>
      </c>
      <c r="E2026" s="83" t="s">
        <v>181</v>
      </c>
      <c r="F2026" s="13">
        <v>1</v>
      </c>
      <c r="G2026" s="13">
        <v>19</v>
      </c>
      <c r="H2026" s="13" t="s">
        <v>71</v>
      </c>
      <c r="I2026" s="13" t="s">
        <v>54</v>
      </c>
      <c r="J2026" s="13"/>
      <c r="K2026" s="13" t="s">
        <v>27</v>
      </c>
      <c r="L2026" s="12">
        <f t="shared" ca="1" si="274"/>
        <v>1.1809610135666753</v>
      </c>
      <c r="M2026" s="101">
        <f t="shared" ca="1" si="275"/>
        <v>0.1028735138917931</v>
      </c>
      <c r="N2026" s="101">
        <f t="shared" ca="1" si="282"/>
        <v>106.44336760736876</v>
      </c>
      <c r="O2026" s="101">
        <f t="shared" ca="1" si="276"/>
        <v>0.3328538616737674</v>
      </c>
      <c r="Q2026" s="12">
        <f t="shared" ca="1" si="277"/>
        <v>0</v>
      </c>
      <c r="R2026" s="101">
        <f t="shared" ca="1" si="278"/>
        <v>0</v>
      </c>
      <c r="S2026" s="13"/>
      <c r="T2026" s="101">
        <f t="shared" ca="1" si="279"/>
        <v>0.1028735138917931</v>
      </c>
      <c r="U2026" s="101">
        <f t="shared" ca="1" si="280"/>
        <v>0.23314138676162116</v>
      </c>
      <c r="V2026" s="101">
        <f t="shared" ca="1" si="281"/>
        <v>-289.29317225782233</v>
      </c>
    </row>
    <row r="2027" spans="2:22" x14ac:dyDescent="0.3">
      <c r="B2027" s="13">
        <v>2023</v>
      </c>
      <c r="C2027" s="13">
        <v>3</v>
      </c>
      <c r="D2027" s="13">
        <v>23</v>
      </c>
      <c r="E2027" s="83" t="s">
        <v>181</v>
      </c>
      <c r="F2027" s="13">
        <v>1</v>
      </c>
      <c r="G2027" s="13">
        <v>20</v>
      </c>
      <c r="H2027" s="13" t="s">
        <v>69</v>
      </c>
      <c r="I2027" s="13" t="s">
        <v>54</v>
      </c>
      <c r="J2027" s="13"/>
      <c r="K2027" s="13" t="s">
        <v>27</v>
      </c>
      <c r="L2027" s="12">
        <f t="shared" ca="1" si="274"/>
        <v>1.4226867510326713</v>
      </c>
      <c r="M2027" s="101">
        <f t="shared" ca="1" si="275"/>
        <v>7.4932911176890798E-2</v>
      </c>
      <c r="N2027" s="101">
        <f t="shared" ca="1" si="282"/>
        <v>106.44336760736876</v>
      </c>
      <c r="O2027" s="101">
        <f t="shared" ca="1" si="276"/>
        <v>0.15350790043642523</v>
      </c>
      <c r="Q2027" s="12">
        <f t="shared" ca="1" si="277"/>
        <v>0</v>
      </c>
      <c r="R2027" s="101">
        <f t="shared" ca="1" si="278"/>
        <v>0</v>
      </c>
      <c r="S2027" s="13"/>
      <c r="T2027" s="101">
        <f t="shared" ca="1" si="279"/>
        <v>7.4932911176890798E-2</v>
      </c>
      <c r="U2027" s="101">
        <f t="shared" si="280"/>
        <v>0</v>
      </c>
      <c r="V2027" s="101">
        <f t="shared" ca="1" si="281"/>
        <v>-289.21823934664542</v>
      </c>
    </row>
    <row r="2028" spans="2:22" x14ac:dyDescent="0.3">
      <c r="B2028" s="13">
        <v>2023</v>
      </c>
      <c r="C2028" s="13">
        <v>3</v>
      </c>
      <c r="D2028" s="13">
        <v>23</v>
      </c>
      <c r="E2028" s="83" t="s">
        <v>181</v>
      </c>
      <c r="F2028" s="13">
        <v>1</v>
      </c>
      <c r="G2028" s="13">
        <v>21</v>
      </c>
      <c r="H2028" s="13" t="s">
        <v>69</v>
      </c>
      <c r="I2028" s="13" t="s">
        <v>54</v>
      </c>
      <c r="J2028" s="13"/>
      <c r="K2028" s="13" t="s">
        <v>27</v>
      </c>
      <c r="L2028" s="12">
        <f t="shared" ca="1" si="274"/>
        <v>1.6640692334067679</v>
      </c>
      <c r="M2028" s="101">
        <f t="shared" ca="1" si="275"/>
        <v>8.7646526523534468E-2</v>
      </c>
      <c r="N2028" s="101">
        <f t="shared" ca="1" si="282"/>
        <v>106.44336760736876</v>
      </c>
      <c r="O2028" s="101">
        <f t="shared" ca="1" si="276"/>
        <v>0.17955307028459025</v>
      </c>
      <c r="Q2028" s="12">
        <f t="shared" ca="1" si="277"/>
        <v>0</v>
      </c>
      <c r="R2028" s="101">
        <f t="shared" ca="1" si="278"/>
        <v>0</v>
      </c>
      <c r="S2028" s="13"/>
      <c r="T2028" s="101">
        <f t="shared" ca="1" si="279"/>
        <v>8.7646526523534468E-2</v>
      </c>
      <c r="U2028" s="101">
        <f t="shared" si="280"/>
        <v>0</v>
      </c>
      <c r="V2028" s="101">
        <f t="shared" ca="1" si="281"/>
        <v>-289.13059282012188</v>
      </c>
    </row>
    <row r="2029" spans="2:22" x14ac:dyDescent="0.3">
      <c r="B2029" s="13">
        <v>2023</v>
      </c>
      <c r="C2029" s="13">
        <v>3</v>
      </c>
      <c r="D2029" s="13">
        <v>23</v>
      </c>
      <c r="E2029" s="83" t="s">
        <v>181</v>
      </c>
      <c r="F2029" s="13">
        <v>1</v>
      </c>
      <c r="G2029" s="13">
        <v>22</v>
      </c>
      <c r="H2029" s="13" t="s">
        <v>69</v>
      </c>
      <c r="I2029" s="13" t="s">
        <v>54</v>
      </c>
      <c r="J2029" s="13"/>
      <c r="K2029" s="13" t="s">
        <v>27</v>
      </c>
      <c r="L2029" s="12">
        <f t="shared" ca="1" si="274"/>
        <v>1.1121162105365658</v>
      </c>
      <c r="M2029" s="101">
        <f t="shared" ca="1" si="275"/>
        <v>5.8575160808960927E-2</v>
      </c>
      <c r="N2029" s="101">
        <f t="shared" ca="1" si="282"/>
        <v>106.44336760736876</v>
      </c>
      <c r="O2029" s="101">
        <f t="shared" ca="1" si="276"/>
        <v>0.11999733911689545</v>
      </c>
      <c r="Q2029" s="12">
        <f t="shared" ca="1" si="277"/>
        <v>0</v>
      </c>
      <c r="R2029" s="101">
        <f t="shared" ca="1" si="278"/>
        <v>0</v>
      </c>
      <c r="S2029" s="13"/>
      <c r="T2029" s="101">
        <f t="shared" ca="1" si="279"/>
        <v>5.8575160808960927E-2</v>
      </c>
      <c r="U2029" s="101">
        <f t="shared" si="280"/>
        <v>0</v>
      </c>
      <c r="V2029" s="101">
        <f t="shared" ca="1" si="281"/>
        <v>-289.07201765931291</v>
      </c>
    </row>
    <row r="2030" spans="2:22" x14ac:dyDescent="0.3">
      <c r="B2030" s="13">
        <v>2023</v>
      </c>
      <c r="C2030" s="13">
        <v>3</v>
      </c>
      <c r="D2030" s="13">
        <v>23</v>
      </c>
      <c r="E2030" s="83" t="s">
        <v>181</v>
      </c>
      <c r="F2030" s="13">
        <v>1</v>
      </c>
      <c r="G2030" s="13">
        <v>23</v>
      </c>
      <c r="H2030" s="13" t="s">
        <v>69</v>
      </c>
      <c r="I2030" s="13" t="s">
        <v>54</v>
      </c>
      <c r="J2030" s="13"/>
      <c r="K2030" s="13" t="s">
        <v>27</v>
      </c>
      <c r="L2030" s="12">
        <f t="shared" ca="1" si="274"/>
        <v>1.5743724780834063</v>
      </c>
      <c r="M2030" s="101">
        <f t="shared" ca="1" si="275"/>
        <v>8.2922198420653015E-2</v>
      </c>
      <c r="N2030" s="101">
        <f t="shared" ca="1" si="282"/>
        <v>106.44336760736876</v>
      </c>
      <c r="O2030" s="101">
        <f t="shared" ca="1" si="276"/>
        <v>0.16987479038519954</v>
      </c>
      <c r="Q2030" s="12">
        <f t="shared" ca="1" si="277"/>
        <v>0</v>
      </c>
      <c r="R2030" s="101">
        <f t="shared" ca="1" si="278"/>
        <v>0</v>
      </c>
      <c r="S2030" s="13"/>
      <c r="T2030" s="101">
        <f t="shared" ca="1" si="279"/>
        <v>8.2922198420653015E-2</v>
      </c>
      <c r="U2030" s="101">
        <f t="shared" si="280"/>
        <v>0</v>
      </c>
      <c r="V2030" s="101">
        <f t="shared" ca="1" si="281"/>
        <v>-288.98909546089226</v>
      </c>
    </row>
    <row r="2031" spans="2:22" x14ac:dyDescent="0.3">
      <c r="B2031" s="13">
        <v>2023</v>
      </c>
      <c r="C2031" s="13">
        <v>3</v>
      </c>
      <c r="D2031" s="13">
        <v>24</v>
      </c>
      <c r="E2031" s="83" t="s">
        <v>182</v>
      </c>
      <c r="F2031" s="13">
        <v>2</v>
      </c>
      <c r="G2031" s="13">
        <v>0</v>
      </c>
      <c r="H2031" s="13" t="s">
        <v>69</v>
      </c>
      <c r="I2031" s="13" t="s">
        <v>54</v>
      </c>
      <c r="J2031" s="13"/>
      <c r="K2031" s="13" t="s">
        <v>28</v>
      </c>
      <c r="L2031" s="12">
        <f t="shared" ca="1" si="274"/>
        <v>1.4524405562408229</v>
      </c>
      <c r="M2031" s="101">
        <f t="shared" ca="1" si="275"/>
        <v>7.6500044097204151E-2</v>
      </c>
      <c r="N2031" s="101">
        <f t="shared" ca="1" si="282"/>
        <v>106.44336760736876</v>
      </c>
      <c r="O2031" s="101">
        <f t="shared" ca="1" si="276"/>
        <v>0.15671833601838478</v>
      </c>
      <c r="Q2031" s="12">
        <f t="shared" ca="1" si="277"/>
        <v>0</v>
      </c>
      <c r="R2031" s="101">
        <f t="shared" ca="1" si="278"/>
        <v>0</v>
      </c>
      <c r="S2031" s="13"/>
      <c r="T2031" s="101">
        <f t="shared" ca="1" si="279"/>
        <v>7.6500044097204151E-2</v>
      </c>
      <c r="U2031" s="101">
        <f t="shared" si="280"/>
        <v>0</v>
      </c>
      <c r="V2031" s="101">
        <f t="shared" ca="1" si="281"/>
        <v>-288.91259541679506</v>
      </c>
    </row>
    <row r="2032" spans="2:22" x14ac:dyDescent="0.3">
      <c r="B2032" s="13">
        <v>2023</v>
      </c>
      <c r="C2032" s="13">
        <v>3</v>
      </c>
      <c r="D2032" s="13">
        <v>24</v>
      </c>
      <c r="E2032" s="83" t="s">
        <v>182</v>
      </c>
      <c r="F2032" s="13">
        <v>2</v>
      </c>
      <c r="G2032" s="13">
        <v>1</v>
      </c>
      <c r="H2032" s="13" t="s">
        <v>69</v>
      </c>
      <c r="I2032" s="13" t="s">
        <v>54</v>
      </c>
      <c r="J2032" s="13"/>
      <c r="K2032" s="13" t="s">
        <v>28</v>
      </c>
      <c r="L2032" s="12">
        <f t="shared" ca="1" si="274"/>
        <v>0.77010244180101128</v>
      </c>
      <c r="M2032" s="101">
        <f t="shared" ca="1" si="275"/>
        <v>4.0561295609659265E-2</v>
      </c>
      <c r="N2032" s="101">
        <f t="shared" ca="1" si="282"/>
        <v>106.44336760736876</v>
      </c>
      <c r="O2032" s="101">
        <f t="shared" ca="1" si="276"/>
        <v>8.309405347032911E-2</v>
      </c>
      <c r="Q2032" s="12">
        <f t="shared" ca="1" si="277"/>
        <v>0</v>
      </c>
      <c r="R2032" s="101">
        <f t="shared" ca="1" si="278"/>
        <v>0</v>
      </c>
      <c r="S2032" s="13"/>
      <c r="T2032" s="101">
        <f t="shared" ca="1" si="279"/>
        <v>4.0561295609659265E-2</v>
      </c>
      <c r="U2032" s="101">
        <f t="shared" si="280"/>
        <v>0</v>
      </c>
      <c r="V2032" s="101">
        <f t="shared" ca="1" si="281"/>
        <v>-288.87203412118538</v>
      </c>
    </row>
    <row r="2033" spans="2:22" x14ac:dyDescent="0.3">
      <c r="B2033" s="13">
        <v>2023</v>
      </c>
      <c r="C2033" s="13">
        <v>3</v>
      </c>
      <c r="D2033" s="13">
        <v>24</v>
      </c>
      <c r="E2033" s="83" t="s">
        <v>182</v>
      </c>
      <c r="F2033" s="13">
        <v>2</v>
      </c>
      <c r="G2033" s="13">
        <v>2</v>
      </c>
      <c r="H2033" s="13" t="s">
        <v>69</v>
      </c>
      <c r="I2033" s="13" t="s">
        <v>54</v>
      </c>
      <c r="J2033" s="13"/>
      <c r="K2033" s="13" t="s">
        <v>28</v>
      </c>
      <c r="L2033" s="12">
        <f t="shared" ca="1" si="274"/>
        <v>0.67571149161070798</v>
      </c>
      <c r="M2033" s="101">
        <f t="shared" ca="1" si="275"/>
        <v>3.5589724263135988E-2</v>
      </c>
      <c r="N2033" s="101">
        <f t="shared" ca="1" si="282"/>
        <v>106.44336760736876</v>
      </c>
      <c r="O2033" s="101">
        <f t="shared" ca="1" si="276"/>
        <v>7.2909269944795393E-2</v>
      </c>
      <c r="Q2033" s="12">
        <f t="shared" ca="1" si="277"/>
        <v>0</v>
      </c>
      <c r="R2033" s="101">
        <f t="shared" ca="1" si="278"/>
        <v>0</v>
      </c>
      <c r="S2033" s="13"/>
      <c r="T2033" s="101">
        <f t="shared" ca="1" si="279"/>
        <v>3.5589724263135988E-2</v>
      </c>
      <c r="U2033" s="101">
        <f t="shared" si="280"/>
        <v>0</v>
      </c>
      <c r="V2033" s="101">
        <f t="shared" ca="1" si="281"/>
        <v>-288.83644439692222</v>
      </c>
    </row>
    <row r="2034" spans="2:22" x14ac:dyDescent="0.3">
      <c r="B2034" s="13">
        <v>2023</v>
      </c>
      <c r="C2034" s="13">
        <v>3</v>
      </c>
      <c r="D2034" s="13">
        <v>24</v>
      </c>
      <c r="E2034" s="83" t="s">
        <v>182</v>
      </c>
      <c r="F2034" s="13">
        <v>2</v>
      </c>
      <c r="G2034" s="13">
        <v>3</v>
      </c>
      <c r="H2034" s="13" t="s">
        <v>69</v>
      </c>
      <c r="I2034" s="13" t="s">
        <v>54</v>
      </c>
      <c r="J2034" s="13"/>
      <c r="K2034" s="13" t="s">
        <v>28</v>
      </c>
      <c r="L2034" s="12">
        <f t="shared" ca="1" si="274"/>
        <v>0.63335859603729661</v>
      </c>
      <c r="M2034" s="101">
        <f t="shared" ca="1" si="275"/>
        <v>3.3358997253284416E-2</v>
      </c>
      <c r="N2034" s="101">
        <f t="shared" ca="1" si="282"/>
        <v>106.44336760736876</v>
      </c>
      <c r="O2034" s="101">
        <f t="shared" ca="1" si="276"/>
        <v>6.8339392512424296E-2</v>
      </c>
      <c r="Q2034" s="12">
        <f t="shared" ca="1" si="277"/>
        <v>0</v>
      </c>
      <c r="R2034" s="101">
        <f t="shared" ca="1" si="278"/>
        <v>0</v>
      </c>
      <c r="S2034" s="13"/>
      <c r="T2034" s="101">
        <f t="shared" ca="1" si="279"/>
        <v>3.3358997253284416E-2</v>
      </c>
      <c r="U2034" s="101">
        <f t="shared" si="280"/>
        <v>0</v>
      </c>
      <c r="V2034" s="101">
        <f t="shared" ca="1" si="281"/>
        <v>-288.80308539966893</v>
      </c>
    </row>
    <row r="2035" spans="2:22" x14ac:dyDescent="0.3">
      <c r="B2035" s="13">
        <v>2023</v>
      </c>
      <c r="C2035" s="13">
        <v>3</v>
      </c>
      <c r="D2035" s="13">
        <v>24</v>
      </c>
      <c r="E2035" s="83" t="s">
        <v>182</v>
      </c>
      <c r="F2035" s="13">
        <v>2</v>
      </c>
      <c r="G2035" s="13">
        <v>4</v>
      </c>
      <c r="H2035" s="13" t="s">
        <v>69</v>
      </c>
      <c r="I2035" s="13" t="s">
        <v>54</v>
      </c>
      <c r="J2035" s="13"/>
      <c r="K2035" s="13" t="s">
        <v>28</v>
      </c>
      <c r="L2035" s="12">
        <f t="shared" ca="1" si="274"/>
        <v>0.69963527326383579</v>
      </c>
      <c r="M2035" s="101">
        <f t="shared" ca="1" si="275"/>
        <v>3.6849789842806235E-2</v>
      </c>
      <c r="N2035" s="101">
        <f t="shared" ca="1" si="282"/>
        <v>106.44336760736876</v>
      </c>
      <c r="O2035" s="101">
        <f t="shared" ca="1" si="276"/>
        <v>7.5490645985167873E-2</v>
      </c>
      <c r="Q2035" s="12">
        <f t="shared" ca="1" si="277"/>
        <v>0</v>
      </c>
      <c r="R2035" s="101">
        <f t="shared" ca="1" si="278"/>
        <v>0</v>
      </c>
      <c r="S2035" s="13"/>
      <c r="T2035" s="101">
        <f t="shared" ca="1" si="279"/>
        <v>3.6849789842806235E-2</v>
      </c>
      <c r="U2035" s="101">
        <f t="shared" si="280"/>
        <v>0</v>
      </c>
      <c r="V2035" s="101">
        <f t="shared" ca="1" si="281"/>
        <v>-288.76623560982614</v>
      </c>
    </row>
    <row r="2036" spans="2:22" x14ac:dyDescent="0.3">
      <c r="B2036" s="13">
        <v>2023</v>
      </c>
      <c r="C2036" s="13">
        <v>3</v>
      </c>
      <c r="D2036" s="13">
        <v>24</v>
      </c>
      <c r="E2036" s="83" t="s">
        <v>182</v>
      </c>
      <c r="F2036" s="13">
        <v>2</v>
      </c>
      <c r="G2036" s="13">
        <v>5</v>
      </c>
      <c r="H2036" s="13" t="s">
        <v>69</v>
      </c>
      <c r="I2036" s="13" t="s">
        <v>54</v>
      </c>
      <c r="J2036" s="13"/>
      <c r="K2036" s="13" t="s">
        <v>28</v>
      </c>
      <c r="L2036" s="12">
        <f t="shared" ca="1" si="274"/>
        <v>0.77102549472282567</v>
      </c>
      <c r="M2036" s="101">
        <f t="shared" ca="1" si="275"/>
        <v>4.0609912807051229E-2</v>
      </c>
      <c r="N2036" s="101">
        <f t="shared" ca="1" si="282"/>
        <v>106.44336760736876</v>
      </c>
      <c r="O2036" s="101">
        <f t="shared" ca="1" si="276"/>
        <v>8.3193650880592884E-2</v>
      </c>
      <c r="Q2036" s="12">
        <f t="shared" ca="1" si="277"/>
        <v>0</v>
      </c>
      <c r="R2036" s="101">
        <f t="shared" ca="1" si="278"/>
        <v>0</v>
      </c>
      <c r="S2036" s="13"/>
      <c r="T2036" s="101">
        <f t="shared" ca="1" si="279"/>
        <v>4.0609912807051229E-2</v>
      </c>
      <c r="U2036" s="101">
        <f t="shared" si="280"/>
        <v>0</v>
      </c>
      <c r="V2036" s="101">
        <f t="shared" ca="1" si="281"/>
        <v>-288.7256256970191</v>
      </c>
    </row>
    <row r="2037" spans="2:22" x14ac:dyDescent="0.3">
      <c r="B2037" s="13">
        <v>2023</v>
      </c>
      <c r="C2037" s="13">
        <v>3</v>
      </c>
      <c r="D2037" s="13">
        <v>24</v>
      </c>
      <c r="E2037" s="83" t="s">
        <v>182</v>
      </c>
      <c r="F2037" s="13">
        <v>2</v>
      </c>
      <c r="G2037" s="13">
        <v>6</v>
      </c>
      <c r="H2037" s="13" t="s">
        <v>69</v>
      </c>
      <c r="I2037" s="13" t="s">
        <v>54</v>
      </c>
      <c r="J2037" s="13"/>
      <c r="K2037" s="13" t="s">
        <v>28</v>
      </c>
      <c r="L2037" s="12">
        <f t="shared" ca="1" si="274"/>
        <v>0.82760551140099103</v>
      </c>
      <c r="M2037" s="101">
        <f t="shared" ca="1" si="275"/>
        <v>4.35899822854902E-2</v>
      </c>
      <c r="N2037" s="101">
        <f t="shared" ca="1" si="282"/>
        <v>106.44336760736876</v>
      </c>
      <c r="O2037" s="101">
        <f t="shared" ca="1" si="276"/>
        <v>8.9298634680166925E-2</v>
      </c>
      <c r="Q2037" s="12">
        <f t="shared" ca="1" si="277"/>
        <v>5.6000000000000005</v>
      </c>
      <c r="R2037" s="101">
        <f t="shared" ca="1" si="278"/>
        <v>0.40398319345990619</v>
      </c>
      <c r="S2037" s="13"/>
      <c r="T2037" s="101">
        <f t="shared" ca="1" si="279"/>
        <v>0</v>
      </c>
      <c r="U2037" s="101">
        <f t="shared" si="280"/>
        <v>0</v>
      </c>
      <c r="V2037" s="101">
        <f t="shared" ca="1" si="281"/>
        <v>-289.53359208393891</v>
      </c>
    </row>
    <row r="2038" spans="2:22" x14ac:dyDescent="0.3">
      <c r="B2038" s="13">
        <v>2023</v>
      </c>
      <c r="C2038" s="13">
        <v>3</v>
      </c>
      <c r="D2038" s="13">
        <v>24</v>
      </c>
      <c r="E2038" s="83" t="s">
        <v>182</v>
      </c>
      <c r="F2038" s="13">
        <v>2</v>
      </c>
      <c r="G2038" s="13">
        <v>7</v>
      </c>
      <c r="H2038" s="13" t="s">
        <v>69</v>
      </c>
      <c r="I2038" s="13" t="s">
        <v>54</v>
      </c>
      <c r="J2038" s="13"/>
      <c r="K2038" s="13" t="s">
        <v>28</v>
      </c>
      <c r="L2038" s="12">
        <f t="shared" ca="1" si="274"/>
        <v>0.78114972650652204</v>
      </c>
      <c r="M2038" s="101">
        <f t="shared" ca="1" si="275"/>
        <v>4.114315609509852E-2</v>
      </c>
      <c r="N2038" s="101">
        <f t="shared" ca="1" si="282"/>
        <v>106.44336760736876</v>
      </c>
      <c r="O2038" s="101">
        <f t="shared" ca="1" si="276"/>
        <v>8.4286055490053718E-2</v>
      </c>
      <c r="Q2038" s="12">
        <f t="shared" ca="1" si="277"/>
        <v>5.6000000000000005</v>
      </c>
      <c r="R2038" s="101">
        <f t="shared" ca="1" si="278"/>
        <v>0.407915675651223</v>
      </c>
      <c r="S2038" s="13"/>
      <c r="T2038" s="101">
        <f t="shared" ca="1" si="279"/>
        <v>0</v>
      </c>
      <c r="U2038" s="101">
        <f t="shared" si="280"/>
        <v>0</v>
      </c>
      <c r="V2038" s="101">
        <f t="shared" ca="1" si="281"/>
        <v>-290.34942343524136</v>
      </c>
    </row>
    <row r="2039" spans="2:22" x14ac:dyDescent="0.3">
      <c r="B2039" s="13">
        <v>2023</v>
      </c>
      <c r="C2039" s="13">
        <v>3</v>
      </c>
      <c r="D2039" s="13">
        <v>24</v>
      </c>
      <c r="E2039" s="83" t="s">
        <v>182</v>
      </c>
      <c r="F2039" s="13">
        <v>2</v>
      </c>
      <c r="G2039" s="13">
        <v>8</v>
      </c>
      <c r="H2039" s="13" t="s">
        <v>69</v>
      </c>
      <c r="I2039" s="13" t="s">
        <v>54</v>
      </c>
      <c r="J2039" s="13"/>
      <c r="K2039" s="13" t="s">
        <v>28</v>
      </c>
      <c r="L2039" s="12">
        <f t="shared" ca="1" si="274"/>
        <v>1.0451393090246441</v>
      </c>
      <c r="M2039" s="101">
        <f t="shared" ca="1" si="275"/>
        <v>5.5047487406328005E-2</v>
      </c>
      <c r="N2039" s="101">
        <f t="shared" ca="1" si="282"/>
        <v>106.44336760736876</v>
      </c>
      <c r="O2039" s="101">
        <f t="shared" ca="1" si="276"/>
        <v>0.11277053144375909</v>
      </c>
      <c r="Q2039" s="12">
        <f t="shared" ca="1" si="277"/>
        <v>5.3194781236391098</v>
      </c>
      <c r="R2039" s="101">
        <f t="shared" ca="1" si="278"/>
        <v>0.36182278065711454</v>
      </c>
      <c r="S2039" s="13"/>
      <c r="T2039" s="101">
        <f t="shared" ca="1" si="279"/>
        <v>0</v>
      </c>
      <c r="U2039" s="101">
        <f t="shared" si="280"/>
        <v>0</v>
      </c>
      <c r="V2039" s="101">
        <f t="shared" ca="1" si="281"/>
        <v>-291.07306899655561</v>
      </c>
    </row>
    <row r="2040" spans="2:22" x14ac:dyDescent="0.3">
      <c r="B2040" s="13">
        <v>2023</v>
      </c>
      <c r="C2040" s="13">
        <v>3</v>
      </c>
      <c r="D2040" s="13">
        <v>24</v>
      </c>
      <c r="E2040" s="83" t="s">
        <v>182</v>
      </c>
      <c r="F2040" s="13">
        <v>2</v>
      </c>
      <c r="G2040" s="13">
        <v>9</v>
      </c>
      <c r="H2040" s="13" t="s">
        <v>69</v>
      </c>
      <c r="I2040" s="13" t="s">
        <v>54</v>
      </c>
      <c r="J2040" s="13"/>
      <c r="K2040" s="13" t="s">
        <v>28</v>
      </c>
      <c r="L2040" s="12">
        <f t="shared" ca="1" si="274"/>
        <v>1.2136146937976575</v>
      </c>
      <c r="M2040" s="101">
        <f t="shared" ca="1" si="275"/>
        <v>6.3921085922322624E-2</v>
      </c>
      <c r="N2040" s="101">
        <f t="shared" ca="1" si="282"/>
        <v>106.44336760736876</v>
      </c>
      <c r="O2040" s="101">
        <f t="shared" ca="1" si="276"/>
        <v>0.13094902546076725</v>
      </c>
      <c r="Q2040" s="12">
        <f t="shared" ca="1" si="277"/>
        <v>5.6000000000000005</v>
      </c>
      <c r="R2040" s="101">
        <f t="shared" ca="1" si="278"/>
        <v>0.37130751617002838</v>
      </c>
      <c r="S2040" s="13"/>
      <c r="T2040" s="101">
        <f t="shared" ca="1" si="279"/>
        <v>0</v>
      </c>
      <c r="U2040" s="101">
        <f t="shared" si="280"/>
        <v>0</v>
      </c>
      <c r="V2040" s="101">
        <f t="shared" ca="1" si="281"/>
        <v>-291.81568402889565</v>
      </c>
    </row>
    <row r="2041" spans="2:22" x14ac:dyDescent="0.3">
      <c r="B2041" s="13">
        <v>2023</v>
      </c>
      <c r="C2041" s="13">
        <v>3</v>
      </c>
      <c r="D2041" s="13">
        <v>24</v>
      </c>
      <c r="E2041" s="83" t="s">
        <v>182</v>
      </c>
      <c r="F2041" s="13">
        <v>2</v>
      </c>
      <c r="G2041" s="13">
        <v>10</v>
      </c>
      <c r="H2041" s="13" t="s">
        <v>70</v>
      </c>
      <c r="I2041" s="13" t="s">
        <v>54</v>
      </c>
      <c r="J2041" s="13"/>
      <c r="K2041" s="13" t="s">
        <v>28</v>
      </c>
      <c r="L2041" s="12">
        <f t="shared" ca="1" si="274"/>
        <v>0.82337402949738925</v>
      </c>
      <c r="M2041" s="101">
        <f t="shared" ca="1" si="275"/>
        <v>2.6068021773887343E-2</v>
      </c>
      <c r="N2041" s="101">
        <f t="shared" ca="1" si="282"/>
        <v>106.44336760736876</v>
      </c>
      <c r="O2041" s="101">
        <f t="shared" ca="1" si="276"/>
        <v>2.6068021773887343E-2</v>
      </c>
      <c r="Q2041" s="12">
        <f t="shared" ca="1" si="277"/>
        <v>5.6000000000000005</v>
      </c>
      <c r="R2041" s="101">
        <f t="shared" ca="1" si="278"/>
        <v>0.40434138840304601</v>
      </c>
      <c r="S2041" s="13"/>
      <c r="T2041" s="101">
        <f t="shared" ca="1" si="279"/>
        <v>0</v>
      </c>
      <c r="U2041" s="101">
        <f t="shared" si="280"/>
        <v>0</v>
      </c>
      <c r="V2041" s="101">
        <f t="shared" ca="1" si="281"/>
        <v>-292.62436680570175</v>
      </c>
    </row>
    <row r="2042" spans="2:22" x14ac:dyDescent="0.3">
      <c r="B2042" s="13">
        <v>2023</v>
      </c>
      <c r="C2042" s="13">
        <v>3</v>
      </c>
      <c r="D2042" s="13">
        <v>24</v>
      </c>
      <c r="E2042" s="83" t="s">
        <v>182</v>
      </c>
      <c r="F2042" s="13">
        <v>2</v>
      </c>
      <c r="G2042" s="13">
        <v>11</v>
      </c>
      <c r="H2042" s="13" t="s">
        <v>70</v>
      </c>
      <c r="I2042" s="13" t="s">
        <v>54</v>
      </c>
      <c r="J2042" s="13"/>
      <c r="K2042" s="13" t="s">
        <v>28</v>
      </c>
      <c r="L2042" s="12">
        <f t="shared" ca="1" si="274"/>
        <v>1.1305888137308786</v>
      </c>
      <c r="M2042" s="101">
        <f t="shared" ca="1" si="275"/>
        <v>3.579444184271962E-2</v>
      </c>
      <c r="N2042" s="101">
        <f t="shared" ca="1" si="282"/>
        <v>106.44336760736876</v>
      </c>
      <c r="O2042" s="101">
        <f t="shared" ca="1" si="276"/>
        <v>3.579444184271962E-2</v>
      </c>
      <c r="Q2042" s="12">
        <f t="shared" ca="1" si="277"/>
        <v>5.6000000000000005</v>
      </c>
      <c r="R2042" s="101">
        <f t="shared" ca="1" si="278"/>
        <v>0.37833565691768117</v>
      </c>
      <c r="S2042" s="13"/>
      <c r="T2042" s="101">
        <f t="shared" ca="1" si="279"/>
        <v>0</v>
      </c>
      <c r="U2042" s="101">
        <f t="shared" si="280"/>
        <v>0</v>
      </c>
      <c r="V2042" s="101">
        <f t="shared" ca="1" si="281"/>
        <v>-293.3810381195371</v>
      </c>
    </row>
    <row r="2043" spans="2:22" x14ac:dyDescent="0.3">
      <c r="B2043" s="13">
        <v>2023</v>
      </c>
      <c r="C2043" s="13">
        <v>3</v>
      </c>
      <c r="D2043" s="13">
        <v>24</v>
      </c>
      <c r="E2043" s="83" t="s">
        <v>182</v>
      </c>
      <c r="F2043" s="13">
        <v>2</v>
      </c>
      <c r="G2043" s="13">
        <v>12</v>
      </c>
      <c r="H2043" s="13" t="s">
        <v>70</v>
      </c>
      <c r="I2043" s="13" t="s">
        <v>54</v>
      </c>
      <c r="J2043" s="13"/>
      <c r="K2043" s="13" t="s">
        <v>28</v>
      </c>
      <c r="L2043" s="12">
        <f t="shared" ca="1" si="274"/>
        <v>1.4566765439337033</v>
      </c>
      <c r="M2043" s="101">
        <f t="shared" ca="1" si="275"/>
        <v>4.6118379380941044E-2</v>
      </c>
      <c r="N2043" s="101">
        <f t="shared" ca="1" si="282"/>
        <v>106.44336760736876</v>
      </c>
      <c r="O2043" s="101">
        <f t="shared" ca="1" si="276"/>
        <v>4.6118379380941044E-2</v>
      </c>
      <c r="Q2043" s="12">
        <f t="shared" ca="1" si="277"/>
        <v>2.0147179437068941</v>
      </c>
      <c r="R2043" s="101">
        <f t="shared" ca="1" si="278"/>
        <v>4.72382044908006E-2</v>
      </c>
      <c r="S2043" s="13"/>
      <c r="T2043" s="101">
        <f t="shared" ca="1" si="279"/>
        <v>0</v>
      </c>
      <c r="U2043" s="101">
        <f t="shared" si="280"/>
        <v>0</v>
      </c>
      <c r="V2043" s="101">
        <f t="shared" ca="1" si="281"/>
        <v>-293.47551452851866</v>
      </c>
    </row>
    <row r="2044" spans="2:22" x14ac:dyDescent="0.3">
      <c r="B2044" s="13">
        <v>2023</v>
      </c>
      <c r="C2044" s="13">
        <v>3</v>
      </c>
      <c r="D2044" s="13">
        <v>24</v>
      </c>
      <c r="E2044" s="83" t="s">
        <v>182</v>
      </c>
      <c r="F2044" s="13">
        <v>2</v>
      </c>
      <c r="G2044" s="13">
        <v>13</v>
      </c>
      <c r="H2044" s="13" t="s">
        <v>70</v>
      </c>
      <c r="I2044" s="13" t="s">
        <v>54</v>
      </c>
      <c r="J2044" s="13"/>
      <c r="K2044" s="13" t="s">
        <v>28</v>
      </c>
      <c r="L2044" s="12">
        <f t="shared" ca="1" si="274"/>
        <v>0.60373704769809133</v>
      </c>
      <c r="M2044" s="101">
        <f t="shared" ca="1" si="275"/>
        <v>1.911431493012157E-2</v>
      </c>
      <c r="N2044" s="101">
        <f t="shared" ca="1" si="282"/>
        <v>106.44336760736876</v>
      </c>
      <c r="O2044" s="101">
        <f t="shared" ca="1" si="276"/>
        <v>1.911431493012157E-2</v>
      </c>
      <c r="Q2044" s="12">
        <f t="shared" ca="1" si="277"/>
        <v>5.6000000000000005</v>
      </c>
      <c r="R2044" s="101">
        <f t="shared" ca="1" si="278"/>
        <v>0.42293365891235662</v>
      </c>
      <c r="S2044" s="13"/>
      <c r="T2044" s="101">
        <f t="shared" ca="1" si="279"/>
        <v>0</v>
      </c>
      <c r="U2044" s="101">
        <f t="shared" si="280"/>
        <v>0</v>
      </c>
      <c r="V2044" s="101">
        <f t="shared" ca="1" si="281"/>
        <v>-294.3213818463434</v>
      </c>
    </row>
    <row r="2045" spans="2:22" x14ac:dyDescent="0.3">
      <c r="B2045" s="13">
        <v>2023</v>
      </c>
      <c r="C2045" s="13">
        <v>3</v>
      </c>
      <c r="D2045" s="13">
        <v>24</v>
      </c>
      <c r="E2045" s="83" t="s">
        <v>182</v>
      </c>
      <c r="F2045" s="13">
        <v>2</v>
      </c>
      <c r="G2045" s="13">
        <v>14</v>
      </c>
      <c r="H2045" s="13" t="s">
        <v>70</v>
      </c>
      <c r="I2045" s="13" t="s">
        <v>54</v>
      </c>
      <c r="J2045" s="13"/>
      <c r="K2045" s="13" t="s">
        <v>28</v>
      </c>
      <c r="L2045" s="12">
        <f t="shared" ca="1" si="274"/>
        <v>1.4484368228402731</v>
      </c>
      <c r="M2045" s="101">
        <f t="shared" ca="1" si="275"/>
        <v>4.5857509811123048E-2</v>
      </c>
      <c r="N2045" s="101">
        <f t="shared" ca="1" si="282"/>
        <v>106.44336760736876</v>
      </c>
      <c r="O2045" s="101">
        <f t="shared" ca="1" si="276"/>
        <v>4.5857509811123048E-2</v>
      </c>
      <c r="Q2045" s="12">
        <f t="shared" ca="1" si="277"/>
        <v>2.6961112361761983</v>
      </c>
      <c r="R2045" s="101">
        <f t="shared" ca="1" si="278"/>
        <v>0.10561563908888608</v>
      </c>
      <c r="S2045" s="13"/>
      <c r="T2045" s="101">
        <f t="shared" ca="1" si="279"/>
        <v>0</v>
      </c>
      <c r="U2045" s="101">
        <f t="shared" si="280"/>
        <v>0</v>
      </c>
      <c r="V2045" s="101">
        <f t="shared" ca="1" si="281"/>
        <v>-294.53261312452122</v>
      </c>
    </row>
    <row r="2046" spans="2:22" x14ac:dyDescent="0.3">
      <c r="B2046" s="13">
        <v>2023</v>
      </c>
      <c r="C2046" s="13">
        <v>3</v>
      </c>
      <c r="D2046" s="13">
        <v>24</v>
      </c>
      <c r="E2046" s="83" t="s">
        <v>182</v>
      </c>
      <c r="F2046" s="13">
        <v>2</v>
      </c>
      <c r="G2046" s="13">
        <v>15</v>
      </c>
      <c r="H2046" s="13" t="s">
        <v>70</v>
      </c>
      <c r="I2046" s="13" t="s">
        <v>54</v>
      </c>
      <c r="J2046" s="13"/>
      <c r="K2046" s="13" t="s">
        <v>28</v>
      </c>
      <c r="L2046" s="12">
        <f t="shared" ca="1" si="274"/>
        <v>1.1935306938179477</v>
      </c>
      <c r="M2046" s="101">
        <f t="shared" ca="1" si="275"/>
        <v>3.7787181766276226E-2</v>
      </c>
      <c r="N2046" s="101">
        <f t="shared" ca="1" si="282"/>
        <v>106.44336760736876</v>
      </c>
      <c r="O2046" s="101">
        <f t="shared" ca="1" si="276"/>
        <v>3.7787181766276226E-2</v>
      </c>
      <c r="Q2046" s="12">
        <f t="shared" ca="1" si="277"/>
        <v>4.9669741476292977</v>
      </c>
      <c r="R2046" s="101">
        <f t="shared" ca="1" si="278"/>
        <v>0.31942198836513075</v>
      </c>
      <c r="S2046" s="13"/>
      <c r="T2046" s="101">
        <f t="shared" ca="1" si="279"/>
        <v>0</v>
      </c>
      <c r="U2046" s="101">
        <f t="shared" si="280"/>
        <v>0</v>
      </c>
      <c r="V2046" s="101">
        <f t="shared" ca="1" si="281"/>
        <v>-295.17145710125152</v>
      </c>
    </row>
    <row r="2047" spans="2:22" x14ac:dyDescent="0.3">
      <c r="B2047" s="13">
        <v>2023</v>
      </c>
      <c r="C2047" s="13">
        <v>3</v>
      </c>
      <c r="D2047" s="13">
        <v>24</v>
      </c>
      <c r="E2047" s="83" t="s">
        <v>182</v>
      </c>
      <c r="F2047" s="13">
        <v>2</v>
      </c>
      <c r="G2047" s="13">
        <v>16</v>
      </c>
      <c r="H2047" s="13" t="s">
        <v>71</v>
      </c>
      <c r="I2047" s="13" t="s">
        <v>54</v>
      </c>
      <c r="J2047" s="13"/>
      <c r="K2047" s="13" t="s">
        <v>28</v>
      </c>
      <c r="L2047" s="12">
        <f t="shared" ca="1" si="274"/>
        <v>1.2051181010457466</v>
      </c>
      <c r="M2047" s="101">
        <f t="shared" ca="1" si="275"/>
        <v>0.10497783778209499</v>
      </c>
      <c r="N2047" s="101">
        <f t="shared" ca="1" si="282"/>
        <v>106.68127800581686</v>
      </c>
      <c r="O2047" s="101">
        <f t="shared" ca="1" si="276"/>
        <v>0.33966253677974367</v>
      </c>
      <c r="Q2047" s="12">
        <f t="shared" ca="1" si="277"/>
        <v>5.6000000000000005</v>
      </c>
      <c r="R2047" s="101">
        <f t="shared" ca="1" si="278"/>
        <v>0.37202675274647762</v>
      </c>
      <c r="S2047" s="13"/>
      <c r="T2047" s="101">
        <f t="shared" ca="1" si="279"/>
        <v>0</v>
      </c>
      <c r="U2047" s="101">
        <f t="shared" ca="1" si="280"/>
        <v>0.23791039844811449</v>
      </c>
      <c r="V2047" s="101">
        <f t="shared" ca="1" si="281"/>
        <v>-295.67760020829638</v>
      </c>
    </row>
    <row r="2048" spans="2:22" x14ac:dyDescent="0.3">
      <c r="B2048" s="13">
        <v>2023</v>
      </c>
      <c r="C2048" s="13">
        <v>3</v>
      </c>
      <c r="D2048" s="13">
        <v>24</v>
      </c>
      <c r="E2048" s="83" t="s">
        <v>182</v>
      </c>
      <c r="F2048" s="13">
        <v>2</v>
      </c>
      <c r="G2048" s="13">
        <v>17</v>
      </c>
      <c r="H2048" s="13" t="s">
        <v>71</v>
      </c>
      <c r="I2048" s="13" t="s">
        <v>54</v>
      </c>
      <c r="J2048" s="13"/>
      <c r="K2048" s="13" t="s">
        <v>28</v>
      </c>
      <c r="L2048" s="12">
        <f t="shared" ref="L2048:L2111" ca="1" si="283">IF(K2048="Weekday",_xlfn.NORM.INV(RAND(),VLOOKUP(G2048,$J$5:$N$28,4),VLOOKUP(G2048,$J$5:$N$28,5)),_xlfn.NORM.INV(RAND(),VLOOKUP(G2048,$P$5:$T$28,4),VLOOKUP(G2048,$P$5:$T$28,5)))*VLOOKUP(C2048,$P$32:$R$43,3)</f>
        <v>1.3803255480101075</v>
      </c>
      <c r="M2048" s="101">
        <f t="shared" ref="M2048:M2111" ca="1" si="284">IF(I2048="Winter",VLOOKUP(G2048,$J$40:$L$43,3),VLOOKUP(G2048,$J$40:$L$43,2))*L2048</f>
        <v>0.12024015848716048</v>
      </c>
      <c r="N2048" s="101">
        <f t="shared" ca="1" si="282"/>
        <v>106.95377727441986</v>
      </c>
      <c r="O2048" s="101">
        <f t="shared" ref="O2048:O2111" ca="1" si="285">IF(I2048="Winter",VLOOKUP(G2048,$J$46:$L$49,3),VLOOKUP(G2048,$J$46:$L$49,2))*L2048</f>
        <v>0.38904475570664881</v>
      </c>
      <c r="Q2048" s="12">
        <f t="shared" ref="Q2048:Q2111" ca="1" si="286">MIN(MAX(AND(IF(G2048&gt;=VLOOKUP(C2048,$O$46:$T$57,5),1,0),IF(G2048&lt;=VLOOKUP(C2048,$O$46:$T$57,6),1,0))*$G$50*_xlfn.NORM.INV(RAND(),VLOOKUP(C2048,$B$4:$F$15,4),VLOOKUP(C2048,$B$4:$F$15,4)),0),0.2)*$G$51</f>
        <v>5.6000000000000005</v>
      </c>
      <c r="R2048" s="101">
        <f t="shared" ref="R2048:R2111" ca="1" si="287">MAX(Q2048-L2048,0)*$G$52</f>
        <v>0.35719544236094447</v>
      </c>
      <c r="S2048" s="13"/>
      <c r="T2048" s="101">
        <f t="shared" ref="T2048:T2111" ca="1" si="288">MAX(L2048-Q2048,0)*IF(I2048="Winter",VLOOKUP(G2048,$J$40:$L$43,3),VLOOKUP(G2048,$J$40:$L$43,2))</f>
        <v>0</v>
      </c>
      <c r="U2048" s="101">
        <f t="shared" ca="1" si="280"/>
        <v>0.27249926860299545</v>
      </c>
      <c r="V2048" s="101">
        <f t="shared" ca="1" si="281"/>
        <v>-296.11949182441526</v>
      </c>
    </row>
    <row r="2049" spans="2:22" x14ac:dyDescent="0.3">
      <c r="B2049" s="13">
        <v>2023</v>
      </c>
      <c r="C2049" s="13">
        <v>3</v>
      </c>
      <c r="D2049" s="13">
        <v>24</v>
      </c>
      <c r="E2049" s="83" t="s">
        <v>182</v>
      </c>
      <c r="F2049" s="13">
        <v>2</v>
      </c>
      <c r="G2049" s="13">
        <v>18</v>
      </c>
      <c r="H2049" s="13" t="s">
        <v>71</v>
      </c>
      <c r="I2049" s="13" t="s">
        <v>54</v>
      </c>
      <c r="J2049" s="13"/>
      <c r="K2049" s="13" t="s">
        <v>28</v>
      </c>
      <c r="L2049" s="12">
        <f t="shared" ca="1" si="283"/>
        <v>1.4808254804565784</v>
      </c>
      <c r="M2049" s="101">
        <f t="shared" ca="1" si="284"/>
        <v>0.12899470760257256</v>
      </c>
      <c r="N2049" s="101">
        <f t="shared" ca="1" si="282"/>
        <v>107.24611690468667</v>
      </c>
      <c r="O2049" s="101">
        <f t="shared" ca="1" si="285"/>
        <v>0.41737066166668657</v>
      </c>
      <c r="Q2049" s="12">
        <f t="shared" ca="1" si="286"/>
        <v>5.6000000000000005</v>
      </c>
      <c r="R2049" s="101">
        <f t="shared" ca="1" si="287"/>
        <v>0.34868812307935076</v>
      </c>
      <c r="S2049" s="13"/>
      <c r="T2049" s="101">
        <f t="shared" ca="1" si="288"/>
        <v>0</v>
      </c>
      <c r="U2049" s="101">
        <f t="shared" ref="U2049:U2112" ca="1" si="289">IF(H2049="On-Peak",IF(I2049="Winter",((L2049*$D$48)/60),((L2049*$D$47)/60)),0)</f>
        <v>0.29233963026680282</v>
      </c>
      <c r="V2049" s="101">
        <f t="shared" ref="V2049:V2112" ca="1" si="290">V2048+MAX(T2049-R2049,0)-MAX(R2049-T2049,0)+MAX(U2049-R2049,0)-MAX(R2049-U2049,0)</f>
        <v>-296.52452844030717</v>
      </c>
    </row>
    <row r="2050" spans="2:22" x14ac:dyDescent="0.3">
      <c r="B2050" s="13">
        <v>2023</v>
      </c>
      <c r="C2050" s="13">
        <v>3</v>
      </c>
      <c r="D2050" s="13">
        <v>24</v>
      </c>
      <c r="E2050" s="83" t="s">
        <v>182</v>
      </c>
      <c r="F2050" s="13">
        <v>2</v>
      </c>
      <c r="G2050" s="13">
        <v>19</v>
      </c>
      <c r="H2050" s="13" t="s">
        <v>71</v>
      </c>
      <c r="I2050" s="13" t="s">
        <v>54</v>
      </c>
      <c r="J2050" s="13"/>
      <c r="K2050" s="13" t="s">
        <v>28</v>
      </c>
      <c r="L2050" s="12">
        <f t="shared" ca="1" si="283"/>
        <v>1.1762801101885623</v>
      </c>
      <c r="M2050" s="101">
        <f t="shared" ca="1" si="284"/>
        <v>0.10246576039852567</v>
      </c>
      <c r="N2050" s="101">
        <f t="shared" ca="1" si="282"/>
        <v>107.4783342031064</v>
      </c>
      <c r="O2050" s="101">
        <f t="shared" ca="1" si="285"/>
        <v>0.33153454905664625</v>
      </c>
      <c r="Q2050" s="12">
        <f t="shared" ca="1" si="286"/>
        <v>0</v>
      </c>
      <c r="R2050" s="101">
        <f t="shared" ca="1" si="287"/>
        <v>0</v>
      </c>
      <c r="S2050" s="13"/>
      <c r="T2050" s="101">
        <f t="shared" ca="1" si="288"/>
        <v>0.10246576039852567</v>
      </c>
      <c r="U2050" s="101">
        <f t="shared" ca="1" si="289"/>
        <v>0.23221729841972535</v>
      </c>
      <c r="V2050" s="101">
        <f t="shared" ca="1" si="290"/>
        <v>-296.18984538148896</v>
      </c>
    </row>
    <row r="2051" spans="2:22" x14ac:dyDescent="0.3">
      <c r="B2051" s="13">
        <v>2023</v>
      </c>
      <c r="C2051" s="13">
        <v>3</v>
      </c>
      <c r="D2051" s="13">
        <v>24</v>
      </c>
      <c r="E2051" s="83" t="s">
        <v>182</v>
      </c>
      <c r="F2051" s="13">
        <v>2</v>
      </c>
      <c r="G2051" s="13">
        <v>20</v>
      </c>
      <c r="H2051" s="13" t="s">
        <v>69</v>
      </c>
      <c r="I2051" s="13" t="s">
        <v>54</v>
      </c>
      <c r="J2051" s="13"/>
      <c r="K2051" s="13" t="s">
        <v>28</v>
      </c>
      <c r="L2051" s="12">
        <f t="shared" ca="1" si="283"/>
        <v>1.0779099164439523</v>
      </c>
      <c r="M2051" s="101">
        <f t="shared" ca="1" si="284"/>
        <v>5.6773515299102968E-2</v>
      </c>
      <c r="N2051" s="101">
        <f t="shared" ca="1" si="282"/>
        <v>107.4783342031064</v>
      </c>
      <c r="O2051" s="101">
        <f t="shared" ca="1" si="285"/>
        <v>0.11630647998430245</v>
      </c>
      <c r="Q2051" s="12">
        <f t="shared" ca="1" si="286"/>
        <v>0</v>
      </c>
      <c r="R2051" s="101">
        <f t="shared" ca="1" si="287"/>
        <v>0</v>
      </c>
      <c r="S2051" s="13"/>
      <c r="T2051" s="101">
        <f t="shared" ca="1" si="288"/>
        <v>5.6773515299102968E-2</v>
      </c>
      <c r="U2051" s="101">
        <f t="shared" si="289"/>
        <v>0</v>
      </c>
      <c r="V2051" s="101">
        <f t="shared" ca="1" si="290"/>
        <v>-296.13307186618988</v>
      </c>
    </row>
    <row r="2052" spans="2:22" x14ac:dyDescent="0.3">
      <c r="B2052" s="13">
        <v>2023</v>
      </c>
      <c r="C2052" s="13">
        <v>3</v>
      </c>
      <c r="D2052" s="13">
        <v>24</v>
      </c>
      <c r="E2052" s="83" t="s">
        <v>182</v>
      </c>
      <c r="F2052" s="13">
        <v>2</v>
      </c>
      <c r="G2052" s="13">
        <v>21</v>
      </c>
      <c r="H2052" s="13" t="s">
        <v>69</v>
      </c>
      <c r="I2052" s="13" t="s">
        <v>54</v>
      </c>
      <c r="J2052" s="13"/>
      <c r="K2052" s="13" t="s">
        <v>28</v>
      </c>
      <c r="L2052" s="12">
        <f t="shared" ca="1" si="283"/>
        <v>1.1993775919851868</v>
      </c>
      <c r="M2052" s="101">
        <f t="shared" ca="1" si="284"/>
        <v>6.3171217769859789E-2</v>
      </c>
      <c r="N2052" s="101">
        <f t="shared" ca="1" si="282"/>
        <v>107.4783342031064</v>
      </c>
      <c r="O2052" s="101">
        <f t="shared" ca="1" si="285"/>
        <v>0.12941284217520166</v>
      </c>
      <c r="Q2052" s="12">
        <f t="shared" ca="1" si="286"/>
        <v>0</v>
      </c>
      <c r="R2052" s="101">
        <f t="shared" ca="1" si="287"/>
        <v>0</v>
      </c>
      <c r="S2052" s="13"/>
      <c r="T2052" s="101">
        <f t="shared" ca="1" si="288"/>
        <v>6.3171217769859789E-2</v>
      </c>
      <c r="U2052" s="101">
        <f t="shared" si="289"/>
        <v>0</v>
      </c>
      <c r="V2052" s="101">
        <f t="shared" ca="1" si="290"/>
        <v>-296.06990064842</v>
      </c>
    </row>
    <row r="2053" spans="2:22" x14ac:dyDescent="0.3">
      <c r="B2053" s="13">
        <v>2023</v>
      </c>
      <c r="C2053" s="13">
        <v>3</v>
      </c>
      <c r="D2053" s="13">
        <v>24</v>
      </c>
      <c r="E2053" s="83" t="s">
        <v>182</v>
      </c>
      <c r="F2053" s="13">
        <v>2</v>
      </c>
      <c r="G2053" s="13">
        <v>22</v>
      </c>
      <c r="H2053" s="13" t="s">
        <v>69</v>
      </c>
      <c r="I2053" s="13" t="s">
        <v>54</v>
      </c>
      <c r="J2053" s="13"/>
      <c r="K2053" s="13" t="s">
        <v>28</v>
      </c>
      <c r="L2053" s="12">
        <f t="shared" ca="1" si="283"/>
        <v>1.2512892805438833</v>
      </c>
      <c r="M2053" s="101">
        <f t="shared" ca="1" si="284"/>
        <v>6.5905406406246342E-2</v>
      </c>
      <c r="N2053" s="101">
        <f t="shared" ca="1" si="282"/>
        <v>107.4783342031064</v>
      </c>
      <c r="O2053" s="101">
        <f t="shared" ca="1" si="285"/>
        <v>0.135014113370685</v>
      </c>
      <c r="Q2053" s="12">
        <f t="shared" ca="1" si="286"/>
        <v>0</v>
      </c>
      <c r="R2053" s="101">
        <f t="shared" ca="1" si="287"/>
        <v>0</v>
      </c>
      <c r="S2053" s="13"/>
      <c r="T2053" s="101">
        <f t="shared" ca="1" si="288"/>
        <v>6.5905406406246342E-2</v>
      </c>
      <c r="U2053" s="101">
        <f t="shared" si="289"/>
        <v>0</v>
      </c>
      <c r="V2053" s="101">
        <f t="shared" ca="1" si="290"/>
        <v>-296.00399524201373</v>
      </c>
    </row>
    <row r="2054" spans="2:22" x14ac:dyDescent="0.3">
      <c r="B2054" s="13">
        <v>2023</v>
      </c>
      <c r="C2054" s="13">
        <v>3</v>
      </c>
      <c r="D2054" s="13">
        <v>24</v>
      </c>
      <c r="E2054" s="83" t="s">
        <v>182</v>
      </c>
      <c r="F2054" s="13">
        <v>2</v>
      </c>
      <c r="G2054" s="13">
        <v>23</v>
      </c>
      <c r="H2054" s="13" t="s">
        <v>69</v>
      </c>
      <c r="I2054" s="13" t="s">
        <v>54</v>
      </c>
      <c r="J2054" s="13"/>
      <c r="K2054" s="13" t="s">
        <v>28</v>
      </c>
      <c r="L2054" s="12">
        <f t="shared" ca="1" si="283"/>
        <v>1.0941402528371083</v>
      </c>
      <c r="M2054" s="101">
        <f t="shared" ca="1" si="284"/>
        <v>5.7628367116930493E-2</v>
      </c>
      <c r="N2054" s="101">
        <f t="shared" ca="1" si="282"/>
        <v>107.4783342031064</v>
      </c>
      <c r="O2054" s="101">
        <f t="shared" ca="1" si="285"/>
        <v>0.11805773328112397</v>
      </c>
      <c r="Q2054" s="12">
        <f t="shared" ca="1" si="286"/>
        <v>0</v>
      </c>
      <c r="R2054" s="101">
        <f t="shared" ca="1" si="287"/>
        <v>0</v>
      </c>
      <c r="S2054" s="13"/>
      <c r="T2054" s="101">
        <f t="shared" ca="1" si="288"/>
        <v>5.7628367116930493E-2</v>
      </c>
      <c r="U2054" s="101">
        <f t="shared" si="289"/>
        <v>0</v>
      </c>
      <c r="V2054" s="101">
        <f t="shared" ca="1" si="290"/>
        <v>-295.9463668748968</v>
      </c>
    </row>
    <row r="2055" spans="2:22" x14ac:dyDescent="0.3">
      <c r="B2055" s="13">
        <v>2023</v>
      </c>
      <c r="C2055" s="13">
        <v>3</v>
      </c>
      <c r="D2055" s="13">
        <v>25</v>
      </c>
      <c r="E2055" s="83" t="s">
        <v>183</v>
      </c>
      <c r="F2055" s="13">
        <v>3</v>
      </c>
      <c r="G2055" s="13">
        <v>0</v>
      </c>
      <c r="H2055" s="13" t="s">
        <v>69</v>
      </c>
      <c r="I2055" s="13" t="s">
        <v>54</v>
      </c>
      <c r="J2055" s="13"/>
      <c r="K2055" s="13" t="s">
        <v>28</v>
      </c>
      <c r="L2055" s="12">
        <f t="shared" ca="1" si="283"/>
        <v>1.3769508134895225</v>
      </c>
      <c r="M2055" s="101">
        <f t="shared" ca="1" si="284"/>
        <v>7.2523999346493159E-2</v>
      </c>
      <c r="N2055" s="101">
        <f t="shared" ca="1" si="282"/>
        <v>107.4783342031064</v>
      </c>
      <c r="O2055" s="101">
        <f t="shared" ca="1" si="285"/>
        <v>0.14857299277551947</v>
      </c>
      <c r="Q2055" s="12">
        <f t="shared" ca="1" si="286"/>
        <v>0</v>
      </c>
      <c r="R2055" s="101">
        <f t="shared" ca="1" si="287"/>
        <v>0</v>
      </c>
      <c r="S2055" s="13"/>
      <c r="T2055" s="101">
        <f t="shared" ca="1" si="288"/>
        <v>7.2523999346493159E-2</v>
      </c>
      <c r="U2055" s="101">
        <f t="shared" si="289"/>
        <v>0</v>
      </c>
      <c r="V2055" s="101">
        <f t="shared" ca="1" si="290"/>
        <v>-295.87384287555028</v>
      </c>
    </row>
    <row r="2056" spans="2:22" x14ac:dyDescent="0.3">
      <c r="B2056" s="13">
        <v>2023</v>
      </c>
      <c r="C2056" s="13">
        <v>3</v>
      </c>
      <c r="D2056" s="13">
        <v>25</v>
      </c>
      <c r="E2056" s="83" t="s">
        <v>183</v>
      </c>
      <c r="F2056" s="13">
        <v>3</v>
      </c>
      <c r="G2056" s="13">
        <v>1</v>
      </c>
      <c r="H2056" s="13" t="s">
        <v>69</v>
      </c>
      <c r="I2056" s="13" t="s">
        <v>54</v>
      </c>
      <c r="J2056" s="13"/>
      <c r="K2056" s="13" t="s">
        <v>28</v>
      </c>
      <c r="L2056" s="12">
        <f t="shared" ca="1" si="283"/>
        <v>0.83355963597974114</v>
      </c>
      <c r="M2056" s="101">
        <f t="shared" ca="1" si="284"/>
        <v>4.3903586027052965E-2</v>
      </c>
      <c r="N2056" s="101">
        <f t="shared" ca="1" si="282"/>
        <v>107.4783342031064</v>
      </c>
      <c r="O2056" s="101">
        <f t="shared" ca="1" si="285"/>
        <v>8.9941084722214071E-2</v>
      </c>
      <c r="Q2056" s="12">
        <f t="shared" ca="1" si="286"/>
        <v>0</v>
      </c>
      <c r="R2056" s="101">
        <f t="shared" ca="1" si="287"/>
        <v>0</v>
      </c>
      <c r="S2056" s="13"/>
      <c r="T2056" s="101">
        <f t="shared" ca="1" si="288"/>
        <v>4.3903586027052965E-2</v>
      </c>
      <c r="U2056" s="101">
        <f t="shared" si="289"/>
        <v>0</v>
      </c>
      <c r="V2056" s="101">
        <f t="shared" ca="1" si="290"/>
        <v>-295.82993928952322</v>
      </c>
    </row>
    <row r="2057" spans="2:22" x14ac:dyDescent="0.3">
      <c r="B2057" s="13">
        <v>2023</v>
      </c>
      <c r="C2057" s="13">
        <v>3</v>
      </c>
      <c r="D2057" s="13">
        <v>25</v>
      </c>
      <c r="E2057" s="83" t="s">
        <v>183</v>
      </c>
      <c r="F2057" s="13">
        <v>3</v>
      </c>
      <c r="G2057" s="13">
        <v>2</v>
      </c>
      <c r="H2057" s="13" t="s">
        <v>69</v>
      </c>
      <c r="I2057" s="13" t="s">
        <v>54</v>
      </c>
      <c r="J2057" s="13"/>
      <c r="K2057" s="13" t="s">
        <v>28</v>
      </c>
      <c r="L2057" s="12">
        <f t="shared" ca="1" si="283"/>
        <v>0.80744107762520112</v>
      </c>
      <c r="M2057" s="101">
        <f t="shared" ca="1" si="284"/>
        <v>4.2527921558519345E-2</v>
      </c>
      <c r="N2057" s="101">
        <f t="shared" ca="1" si="282"/>
        <v>107.4783342031064</v>
      </c>
      <c r="O2057" s="101">
        <f t="shared" ca="1" si="285"/>
        <v>8.7122892275759201E-2</v>
      </c>
      <c r="Q2057" s="12">
        <f t="shared" ca="1" si="286"/>
        <v>0</v>
      </c>
      <c r="R2057" s="101">
        <f t="shared" ca="1" si="287"/>
        <v>0</v>
      </c>
      <c r="S2057" s="13"/>
      <c r="T2057" s="101">
        <f t="shared" ca="1" si="288"/>
        <v>4.2527921558519345E-2</v>
      </c>
      <c r="U2057" s="101">
        <f t="shared" si="289"/>
        <v>0</v>
      </c>
      <c r="V2057" s="101">
        <f t="shared" ca="1" si="290"/>
        <v>-295.78741136796469</v>
      </c>
    </row>
    <row r="2058" spans="2:22" x14ac:dyDescent="0.3">
      <c r="B2058" s="13">
        <v>2023</v>
      </c>
      <c r="C2058" s="13">
        <v>3</v>
      </c>
      <c r="D2058" s="13">
        <v>25</v>
      </c>
      <c r="E2058" s="83" t="s">
        <v>183</v>
      </c>
      <c r="F2058" s="13">
        <v>3</v>
      </c>
      <c r="G2058" s="13">
        <v>3</v>
      </c>
      <c r="H2058" s="13" t="s">
        <v>69</v>
      </c>
      <c r="I2058" s="13" t="s">
        <v>54</v>
      </c>
      <c r="J2058" s="13"/>
      <c r="K2058" s="13" t="s">
        <v>28</v>
      </c>
      <c r="L2058" s="12">
        <f t="shared" ca="1" si="283"/>
        <v>0.8010891273472005</v>
      </c>
      <c r="M2058" s="101">
        <f t="shared" ca="1" si="284"/>
        <v>4.2193364337377054E-2</v>
      </c>
      <c r="N2058" s="101">
        <f t="shared" ca="1" si="282"/>
        <v>107.4783342031064</v>
      </c>
      <c r="O2058" s="101">
        <f t="shared" ca="1" si="285"/>
        <v>8.6437516840762937E-2</v>
      </c>
      <c r="Q2058" s="12">
        <f t="shared" ca="1" si="286"/>
        <v>0</v>
      </c>
      <c r="R2058" s="101">
        <f t="shared" ca="1" si="287"/>
        <v>0</v>
      </c>
      <c r="S2058" s="13"/>
      <c r="T2058" s="101">
        <f t="shared" ca="1" si="288"/>
        <v>4.2193364337377054E-2</v>
      </c>
      <c r="U2058" s="101">
        <f t="shared" si="289"/>
        <v>0</v>
      </c>
      <c r="V2058" s="101">
        <f t="shared" ca="1" si="290"/>
        <v>-295.74521800362731</v>
      </c>
    </row>
    <row r="2059" spans="2:22" x14ac:dyDescent="0.3">
      <c r="B2059" s="13">
        <v>2023</v>
      </c>
      <c r="C2059" s="13">
        <v>3</v>
      </c>
      <c r="D2059" s="13">
        <v>25</v>
      </c>
      <c r="E2059" s="83" t="s">
        <v>183</v>
      </c>
      <c r="F2059" s="13">
        <v>3</v>
      </c>
      <c r="G2059" s="13">
        <v>4</v>
      </c>
      <c r="H2059" s="13" t="s">
        <v>69</v>
      </c>
      <c r="I2059" s="13" t="s">
        <v>54</v>
      </c>
      <c r="J2059" s="13"/>
      <c r="K2059" s="13" t="s">
        <v>28</v>
      </c>
      <c r="L2059" s="12">
        <f t="shared" ca="1" si="283"/>
        <v>0.75411077132686077</v>
      </c>
      <c r="M2059" s="101">
        <f t="shared" ca="1" si="284"/>
        <v>3.9719014325785756E-2</v>
      </c>
      <c r="N2059" s="101">
        <f t="shared" ca="1" si="282"/>
        <v>107.4783342031064</v>
      </c>
      <c r="O2059" s="101">
        <f t="shared" ca="1" si="285"/>
        <v>8.1368552226168275E-2</v>
      </c>
      <c r="Q2059" s="12">
        <f t="shared" ca="1" si="286"/>
        <v>0</v>
      </c>
      <c r="R2059" s="101">
        <f t="shared" ca="1" si="287"/>
        <v>0</v>
      </c>
      <c r="S2059" s="13"/>
      <c r="T2059" s="101">
        <f t="shared" ca="1" si="288"/>
        <v>3.9719014325785756E-2</v>
      </c>
      <c r="U2059" s="101">
        <f t="shared" si="289"/>
        <v>0</v>
      </c>
      <c r="V2059" s="101">
        <f t="shared" ca="1" si="290"/>
        <v>-295.70549898930153</v>
      </c>
    </row>
    <row r="2060" spans="2:22" x14ac:dyDescent="0.3">
      <c r="B2060" s="13">
        <v>2023</v>
      </c>
      <c r="C2060" s="13">
        <v>3</v>
      </c>
      <c r="D2060" s="13">
        <v>25</v>
      </c>
      <c r="E2060" s="83" t="s">
        <v>183</v>
      </c>
      <c r="F2060" s="13">
        <v>3</v>
      </c>
      <c r="G2060" s="13">
        <v>5</v>
      </c>
      <c r="H2060" s="13" t="s">
        <v>69</v>
      </c>
      <c r="I2060" s="13" t="s">
        <v>54</v>
      </c>
      <c r="J2060" s="13"/>
      <c r="K2060" s="13" t="s">
        <v>28</v>
      </c>
      <c r="L2060" s="12">
        <f t="shared" ca="1" si="283"/>
        <v>0.7286047509932585</v>
      </c>
      <c r="M2060" s="101">
        <f t="shared" ca="1" si="284"/>
        <v>3.8375612234814928E-2</v>
      </c>
      <c r="N2060" s="101">
        <f t="shared" ca="1" si="282"/>
        <v>107.4783342031064</v>
      </c>
      <c r="O2060" s="101">
        <f t="shared" ca="1" si="285"/>
        <v>7.8616452632172595E-2</v>
      </c>
      <c r="Q2060" s="12">
        <f t="shared" ca="1" si="286"/>
        <v>0</v>
      </c>
      <c r="R2060" s="101">
        <f t="shared" ca="1" si="287"/>
        <v>0</v>
      </c>
      <c r="S2060" s="13"/>
      <c r="T2060" s="101">
        <f t="shared" ca="1" si="288"/>
        <v>3.8375612234814928E-2</v>
      </c>
      <c r="U2060" s="101">
        <f t="shared" si="289"/>
        <v>0</v>
      </c>
      <c r="V2060" s="101">
        <f t="shared" ca="1" si="290"/>
        <v>-295.66712337706673</v>
      </c>
    </row>
    <row r="2061" spans="2:22" x14ac:dyDescent="0.3">
      <c r="B2061" s="13">
        <v>2023</v>
      </c>
      <c r="C2061" s="13">
        <v>3</v>
      </c>
      <c r="D2061" s="13">
        <v>25</v>
      </c>
      <c r="E2061" s="83" t="s">
        <v>183</v>
      </c>
      <c r="F2061" s="13">
        <v>3</v>
      </c>
      <c r="G2061" s="13">
        <v>6</v>
      </c>
      <c r="H2061" s="13" t="s">
        <v>69</v>
      </c>
      <c r="I2061" s="13" t="s">
        <v>54</v>
      </c>
      <c r="J2061" s="13"/>
      <c r="K2061" s="13" t="s">
        <v>28</v>
      </c>
      <c r="L2061" s="12">
        <f t="shared" ca="1" si="283"/>
        <v>0.71986418003773256</v>
      </c>
      <c r="M2061" s="101">
        <f t="shared" ca="1" si="284"/>
        <v>3.7915246362587376E-2</v>
      </c>
      <c r="N2061" s="101">
        <f t="shared" ca="1" si="282"/>
        <v>107.4783342031064</v>
      </c>
      <c r="O2061" s="101">
        <f t="shared" ca="1" si="285"/>
        <v>7.7673345026071344E-2</v>
      </c>
      <c r="Q2061" s="12">
        <f t="shared" ca="1" si="286"/>
        <v>5.6000000000000005</v>
      </c>
      <c r="R2061" s="101">
        <f t="shared" ca="1" si="287"/>
        <v>0.41310349715980599</v>
      </c>
      <c r="S2061" s="13"/>
      <c r="T2061" s="101">
        <f t="shared" ca="1" si="288"/>
        <v>0</v>
      </c>
      <c r="U2061" s="101">
        <f t="shared" si="289"/>
        <v>0</v>
      </c>
      <c r="V2061" s="101">
        <f t="shared" ca="1" si="290"/>
        <v>-296.49333037138632</v>
      </c>
    </row>
    <row r="2062" spans="2:22" x14ac:dyDescent="0.3">
      <c r="B2062" s="13">
        <v>2023</v>
      </c>
      <c r="C2062" s="13">
        <v>3</v>
      </c>
      <c r="D2062" s="13">
        <v>25</v>
      </c>
      <c r="E2062" s="83" t="s">
        <v>183</v>
      </c>
      <c r="F2062" s="13">
        <v>3</v>
      </c>
      <c r="G2062" s="13">
        <v>7</v>
      </c>
      <c r="H2062" s="13" t="s">
        <v>69</v>
      </c>
      <c r="I2062" s="13" t="s">
        <v>54</v>
      </c>
      <c r="J2062" s="13"/>
      <c r="K2062" s="13" t="s">
        <v>28</v>
      </c>
      <c r="L2062" s="12">
        <f t="shared" ca="1" si="283"/>
        <v>0.7054493541426281</v>
      </c>
      <c r="M2062" s="101">
        <f t="shared" ca="1" si="284"/>
        <v>3.7156017482692226E-2</v>
      </c>
      <c r="N2062" s="101">
        <f t="shared" ca="1" si="282"/>
        <v>107.4783342031064</v>
      </c>
      <c r="O2062" s="101">
        <f t="shared" ca="1" si="285"/>
        <v>7.6117985311989572E-2</v>
      </c>
      <c r="Q2062" s="12">
        <f t="shared" ca="1" si="286"/>
        <v>5.6000000000000005</v>
      </c>
      <c r="R2062" s="101">
        <f t="shared" ca="1" si="287"/>
        <v>0.41432371217182662</v>
      </c>
      <c r="S2062" s="13"/>
      <c r="T2062" s="101">
        <f t="shared" ca="1" si="288"/>
        <v>0</v>
      </c>
      <c r="U2062" s="101">
        <f t="shared" si="289"/>
        <v>0</v>
      </c>
      <c r="V2062" s="101">
        <f t="shared" ca="1" si="290"/>
        <v>-297.32197779572999</v>
      </c>
    </row>
    <row r="2063" spans="2:22" x14ac:dyDescent="0.3">
      <c r="B2063" s="13">
        <v>2023</v>
      </c>
      <c r="C2063" s="13">
        <v>3</v>
      </c>
      <c r="D2063" s="13">
        <v>25</v>
      </c>
      <c r="E2063" s="83" t="s">
        <v>183</v>
      </c>
      <c r="F2063" s="13">
        <v>3</v>
      </c>
      <c r="G2063" s="13">
        <v>8</v>
      </c>
      <c r="H2063" s="13" t="s">
        <v>69</v>
      </c>
      <c r="I2063" s="13" t="s">
        <v>54</v>
      </c>
      <c r="J2063" s="13"/>
      <c r="K2063" s="13" t="s">
        <v>28</v>
      </c>
      <c r="L2063" s="12">
        <f t="shared" ca="1" si="283"/>
        <v>0.84561549868206842</v>
      </c>
      <c r="M2063" s="101">
        <f t="shared" ca="1" si="284"/>
        <v>4.4538568315584545E-2</v>
      </c>
      <c r="N2063" s="101">
        <f t="shared" ca="1" si="282"/>
        <v>107.4783342031064</v>
      </c>
      <c r="O2063" s="101">
        <f t="shared" ca="1" si="285"/>
        <v>9.1241912307795173E-2</v>
      </c>
      <c r="Q2063" s="12">
        <f t="shared" ca="1" si="286"/>
        <v>0</v>
      </c>
      <c r="R2063" s="101">
        <f t="shared" ca="1" si="287"/>
        <v>0</v>
      </c>
      <c r="S2063" s="13"/>
      <c r="T2063" s="101">
        <f t="shared" ca="1" si="288"/>
        <v>4.4538568315584545E-2</v>
      </c>
      <c r="U2063" s="101">
        <f t="shared" si="289"/>
        <v>0</v>
      </c>
      <c r="V2063" s="101">
        <f t="shared" ca="1" si="290"/>
        <v>-297.27743922741439</v>
      </c>
    </row>
    <row r="2064" spans="2:22" x14ac:dyDescent="0.3">
      <c r="B2064" s="13">
        <v>2023</v>
      </c>
      <c r="C2064" s="13">
        <v>3</v>
      </c>
      <c r="D2064" s="13">
        <v>25</v>
      </c>
      <c r="E2064" s="83" t="s">
        <v>183</v>
      </c>
      <c r="F2064" s="13">
        <v>3</v>
      </c>
      <c r="G2064" s="13">
        <v>9</v>
      </c>
      <c r="H2064" s="13" t="s">
        <v>69</v>
      </c>
      <c r="I2064" s="13" t="s">
        <v>54</v>
      </c>
      <c r="J2064" s="13"/>
      <c r="K2064" s="13" t="s">
        <v>28</v>
      </c>
      <c r="L2064" s="12">
        <f t="shared" ca="1" si="283"/>
        <v>1.3634964290099996</v>
      </c>
      <c r="M2064" s="101">
        <f t="shared" ca="1" si="284"/>
        <v>7.1815356915956682E-2</v>
      </c>
      <c r="N2064" s="101">
        <f t="shared" ref="N2064:N2127" ca="1" si="291">IF(H2064="On-Peak",IF(I2064="Winter",((L2064*$D$48)/60)+N2063,((L2064*$D$47)/60)+N2063),N2063)</f>
        <v>107.4783342031064</v>
      </c>
      <c r="O2064" s="101">
        <f t="shared" ca="1" si="285"/>
        <v>0.14712126469017894</v>
      </c>
      <c r="Q2064" s="12">
        <f t="shared" ca="1" si="286"/>
        <v>3.2561903169663187</v>
      </c>
      <c r="R2064" s="101">
        <f t="shared" ca="1" si="287"/>
        <v>0.16021653761550242</v>
      </c>
      <c r="S2064" s="13"/>
      <c r="T2064" s="101">
        <f t="shared" ca="1" si="288"/>
        <v>0</v>
      </c>
      <c r="U2064" s="101">
        <f t="shared" si="289"/>
        <v>0</v>
      </c>
      <c r="V2064" s="101">
        <f t="shared" ca="1" si="290"/>
        <v>-297.59787230264538</v>
      </c>
    </row>
    <row r="2065" spans="2:22" x14ac:dyDescent="0.3">
      <c r="B2065" s="13">
        <v>2023</v>
      </c>
      <c r="C2065" s="13">
        <v>3</v>
      </c>
      <c r="D2065" s="13">
        <v>25</v>
      </c>
      <c r="E2065" s="83" t="s">
        <v>183</v>
      </c>
      <c r="F2065" s="13">
        <v>3</v>
      </c>
      <c r="G2065" s="13">
        <v>10</v>
      </c>
      <c r="H2065" s="13" t="s">
        <v>70</v>
      </c>
      <c r="I2065" s="13" t="s">
        <v>54</v>
      </c>
      <c r="J2065" s="13"/>
      <c r="K2065" s="13" t="s">
        <v>28</v>
      </c>
      <c r="L2065" s="12">
        <f t="shared" ca="1" si="283"/>
        <v>1.2197354936567792</v>
      </c>
      <c r="M2065" s="101">
        <f t="shared" ca="1" si="284"/>
        <v>3.8616825729173632E-2</v>
      </c>
      <c r="N2065" s="101">
        <f t="shared" ca="1" si="291"/>
        <v>107.4783342031064</v>
      </c>
      <c r="O2065" s="101">
        <f t="shared" ca="1" si="285"/>
        <v>3.8616825729173632E-2</v>
      </c>
      <c r="Q2065" s="12">
        <f t="shared" ca="1" si="286"/>
        <v>5.1270977859137492</v>
      </c>
      <c r="R2065" s="101">
        <f t="shared" ca="1" si="287"/>
        <v>0.33075821803955252</v>
      </c>
      <c r="S2065" s="13"/>
      <c r="T2065" s="101">
        <f t="shared" ca="1" si="288"/>
        <v>0</v>
      </c>
      <c r="U2065" s="101">
        <f t="shared" si="289"/>
        <v>0</v>
      </c>
      <c r="V2065" s="101">
        <f t="shared" ca="1" si="290"/>
        <v>-298.25938873872445</v>
      </c>
    </row>
    <row r="2066" spans="2:22" x14ac:dyDescent="0.3">
      <c r="B2066" s="13">
        <v>2023</v>
      </c>
      <c r="C2066" s="13">
        <v>3</v>
      </c>
      <c r="D2066" s="13">
        <v>25</v>
      </c>
      <c r="E2066" s="83" t="s">
        <v>183</v>
      </c>
      <c r="F2066" s="13">
        <v>3</v>
      </c>
      <c r="G2066" s="13">
        <v>11</v>
      </c>
      <c r="H2066" s="13" t="s">
        <v>70</v>
      </c>
      <c r="I2066" s="13" t="s">
        <v>54</v>
      </c>
      <c r="J2066" s="13"/>
      <c r="K2066" s="13" t="s">
        <v>28</v>
      </c>
      <c r="L2066" s="12">
        <f t="shared" ca="1" si="283"/>
        <v>1.3493134927980499</v>
      </c>
      <c r="M2066" s="101">
        <f t="shared" ca="1" si="284"/>
        <v>4.2719265181986259E-2</v>
      </c>
      <c r="N2066" s="101">
        <f t="shared" ca="1" si="291"/>
        <v>107.4783342031064</v>
      </c>
      <c r="O2066" s="101">
        <f t="shared" ca="1" si="285"/>
        <v>4.2719265181986259E-2</v>
      </c>
      <c r="Q2066" s="12">
        <f t="shared" ca="1" si="286"/>
        <v>5.6000000000000005</v>
      </c>
      <c r="R2066" s="101">
        <f t="shared" ca="1" si="287"/>
        <v>0.35982061283464511</v>
      </c>
      <c r="S2066" s="13"/>
      <c r="T2066" s="101">
        <f t="shared" ca="1" si="288"/>
        <v>0</v>
      </c>
      <c r="U2066" s="101">
        <f t="shared" si="289"/>
        <v>0</v>
      </c>
      <c r="V2066" s="101">
        <f t="shared" ca="1" si="290"/>
        <v>-298.97902996439376</v>
      </c>
    </row>
    <row r="2067" spans="2:22" x14ac:dyDescent="0.3">
      <c r="B2067" s="13">
        <v>2023</v>
      </c>
      <c r="C2067" s="13">
        <v>3</v>
      </c>
      <c r="D2067" s="13">
        <v>25</v>
      </c>
      <c r="E2067" s="83" t="s">
        <v>183</v>
      </c>
      <c r="F2067" s="13">
        <v>3</v>
      </c>
      <c r="G2067" s="13">
        <v>12</v>
      </c>
      <c r="H2067" s="13" t="s">
        <v>70</v>
      </c>
      <c r="I2067" s="13" t="s">
        <v>54</v>
      </c>
      <c r="J2067" s="13"/>
      <c r="K2067" s="13" t="s">
        <v>28</v>
      </c>
      <c r="L2067" s="12">
        <f t="shared" ca="1" si="283"/>
        <v>1.0080198374815146</v>
      </c>
      <c r="M2067" s="101">
        <f t="shared" ca="1" si="284"/>
        <v>3.191390805466475E-2</v>
      </c>
      <c r="N2067" s="101">
        <f t="shared" ca="1" si="291"/>
        <v>107.4783342031064</v>
      </c>
      <c r="O2067" s="101">
        <f t="shared" ca="1" si="285"/>
        <v>3.191390805466475E-2</v>
      </c>
      <c r="Q2067" s="12">
        <f t="shared" ca="1" si="286"/>
        <v>0</v>
      </c>
      <c r="R2067" s="101">
        <f t="shared" ca="1" si="287"/>
        <v>0</v>
      </c>
      <c r="S2067" s="13"/>
      <c r="T2067" s="101">
        <f t="shared" ca="1" si="288"/>
        <v>3.191390805466475E-2</v>
      </c>
      <c r="U2067" s="101">
        <f t="shared" si="289"/>
        <v>0</v>
      </c>
      <c r="V2067" s="101">
        <f t="shared" ca="1" si="290"/>
        <v>-298.9471160563391</v>
      </c>
    </row>
    <row r="2068" spans="2:22" x14ac:dyDescent="0.3">
      <c r="B2068" s="13">
        <v>2023</v>
      </c>
      <c r="C2068" s="13">
        <v>3</v>
      </c>
      <c r="D2068" s="13">
        <v>25</v>
      </c>
      <c r="E2068" s="83" t="s">
        <v>183</v>
      </c>
      <c r="F2068" s="13">
        <v>3</v>
      </c>
      <c r="G2068" s="13">
        <v>13</v>
      </c>
      <c r="H2068" s="13" t="s">
        <v>70</v>
      </c>
      <c r="I2068" s="13" t="s">
        <v>54</v>
      </c>
      <c r="J2068" s="13"/>
      <c r="K2068" s="13" t="s">
        <v>28</v>
      </c>
      <c r="L2068" s="12">
        <f t="shared" ca="1" si="283"/>
        <v>1.0900578608526219</v>
      </c>
      <c r="M2068" s="101">
        <f t="shared" ca="1" si="284"/>
        <v>3.4511231874594012E-2</v>
      </c>
      <c r="N2068" s="101">
        <f t="shared" ca="1" si="291"/>
        <v>107.4783342031064</v>
      </c>
      <c r="O2068" s="101">
        <f t="shared" ca="1" si="285"/>
        <v>3.4511231874594012E-2</v>
      </c>
      <c r="Q2068" s="12">
        <f t="shared" ca="1" si="286"/>
        <v>0</v>
      </c>
      <c r="R2068" s="101">
        <f t="shared" ca="1" si="287"/>
        <v>0</v>
      </c>
      <c r="S2068" s="13"/>
      <c r="T2068" s="101">
        <f t="shared" ca="1" si="288"/>
        <v>3.4511231874594012E-2</v>
      </c>
      <c r="U2068" s="101">
        <f t="shared" si="289"/>
        <v>0</v>
      </c>
      <c r="V2068" s="101">
        <f t="shared" ca="1" si="290"/>
        <v>-298.91260482446449</v>
      </c>
    </row>
    <row r="2069" spans="2:22" x14ac:dyDescent="0.3">
      <c r="B2069" s="13">
        <v>2023</v>
      </c>
      <c r="C2069" s="13">
        <v>3</v>
      </c>
      <c r="D2069" s="13">
        <v>25</v>
      </c>
      <c r="E2069" s="83" t="s">
        <v>183</v>
      </c>
      <c r="F2069" s="13">
        <v>3</v>
      </c>
      <c r="G2069" s="13">
        <v>14</v>
      </c>
      <c r="H2069" s="13" t="s">
        <v>70</v>
      </c>
      <c r="I2069" s="13" t="s">
        <v>54</v>
      </c>
      <c r="J2069" s="13"/>
      <c r="K2069" s="13" t="s">
        <v>28</v>
      </c>
      <c r="L2069" s="12">
        <f t="shared" ca="1" si="283"/>
        <v>0.860694776128479</v>
      </c>
      <c r="M2069" s="101">
        <f t="shared" ca="1" si="284"/>
        <v>2.7249596612227645E-2</v>
      </c>
      <c r="N2069" s="101">
        <f t="shared" ca="1" si="291"/>
        <v>107.4783342031064</v>
      </c>
      <c r="O2069" s="101">
        <f t="shared" ca="1" si="285"/>
        <v>2.7249596612227645E-2</v>
      </c>
      <c r="Q2069" s="12">
        <f t="shared" ca="1" si="286"/>
        <v>5.6000000000000005</v>
      </c>
      <c r="R2069" s="101">
        <f t="shared" ca="1" si="287"/>
        <v>0.40118218720072429</v>
      </c>
      <c r="S2069" s="13"/>
      <c r="T2069" s="101">
        <f t="shared" ca="1" si="288"/>
        <v>0</v>
      </c>
      <c r="U2069" s="101">
        <f t="shared" si="289"/>
        <v>0</v>
      </c>
      <c r="V2069" s="101">
        <f t="shared" ca="1" si="290"/>
        <v>-299.71496919886596</v>
      </c>
    </row>
    <row r="2070" spans="2:22" x14ac:dyDescent="0.3">
      <c r="B2070" s="13">
        <v>2023</v>
      </c>
      <c r="C2070" s="13">
        <v>3</v>
      </c>
      <c r="D2070" s="13">
        <v>25</v>
      </c>
      <c r="E2070" s="83" t="s">
        <v>183</v>
      </c>
      <c r="F2070" s="13">
        <v>3</v>
      </c>
      <c r="G2070" s="13">
        <v>15</v>
      </c>
      <c r="H2070" s="13" t="s">
        <v>70</v>
      </c>
      <c r="I2070" s="13" t="s">
        <v>54</v>
      </c>
      <c r="J2070" s="13"/>
      <c r="K2070" s="13" t="s">
        <v>28</v>
      </c>
      <c r="L2070" s="12">
        <f t="shared" ca="1" si="283"/>
        <v>1.2156843875445769</v>
      </c>
      <c r="M2070" s="101">
        <f t="shared" ca="1" si="284"/>
        <v>3.8488567709661303E-2</v>
      </c>
      <c r="N2070" s="101">
        <f t="shared" ca="1" si="291"/>
        <v>107.4783342031064</v>
      </c>
      <c r="O2070" s="101">
        <f t="shared" ca="1" si="285"/>
        <v>3.8488567709661303E-2</v>
      </c>
      <c r="Q2070" s="12">
        <f t="shared" ca="1" si="286"/>
        <v>0</v>
      </c>
      <c r="R2070" s="101">
        <f t="shared" ca="1" si="287"/>
        <v>0</v>
      </c>
      <c r="S2070" s="13"/>
      <c r="T2070" s="101">
        <f t="shared" ca="1" si="288"/>
        <v>3.8488567709661303E-2</v>
      </c>
      <c r="U2070" s="101">
        <f t="shared" si="289"/>
        <v>0</v>
      </c>
      <c r="V2070" s="101">
        <f t="shared" ca="1" si="290"/>
        <v>-299.67648063115632</v>
      </c>
    </row>
    <row r="2071" spans="2:22" x14ac:dyDescent="0.3">
      <c r="B2071" s="13">
        <v>2023</v>
      </c>
      <c r="C2071" s="13">
        <v>3</v>
      </c>
      <c r="D2071" s="13">
        <v>25</v>
      </c>
      <c r="E2071" s="83" t="s">
        <v>183</v>
      </c>
      <c r="F2071" s="13">
        <v>3</v>
      </c>
      <c r="G2071" s="13">
        <v>16</v>
      </c>
      <c r="H2071" s="13" t="s">
        <v>71</v>
      </c>
      <c r="I2071" s="13" t="s">
        <v>54</v>
      </c>
      <c r="J2071" s="13"/>
      <c r="K2071" s="13" t="s">
        <v>28</v>
      </c>
      <c r="L2071" s="12">
        <f t="shared" ca="1" si="283"/>
        <v>0.98882320044268501</v>
      </c>
      <c r="M2071" s="101">
        <f t="shared" ca="1" si="284"/>
        <v>8.6136388990562293E-2</v>
      </c>
      <c r="N2071" s="101">
        <f t="shared" ca="1" si="291"/>
        <v>107.67354438326046</v>
      </c>
      <c r="O2071" s="101">
        <f t="shared" ca="1" si="285"/>
        <v>0.27869981904477076</v>
      </c>
      <c r="Q2071" s="12">
        <f t="shared" ca="1" si="286"/>
        <v>5.6000000000000005</v>
      </c>
      <c r="R2071" s="101">
        <f t="shared" ca="1" si="287"/>
        <v>0.39033611608252677</v>
      </c>
      <c r="S2071" s="13"/>
      <c r="T2071" s="101">
        <f t="shared" ca="1" si="288"/>
        <v>0</v>
      </c>
      <c r="U2071" s="101">
        <f t="shared" ca="1" si="289"/>
        <v>0.19521018015406008</v>
      </c>
      <c r="V2071" s="101">
        <f t="shared" ca="1" si="290"/>
        <v>-300.26194268316732</v>
      </c>
    </row>
    <row r="2072" spans="2:22" x14ac:dyDescent="0.3">
      <c r="B2072" s="13">
        <v>2023</v>
      </c>
      <c r="C2072" s="13">
        <v>3</v>
      </c>
      <c r="D2072" s="13">
        <v>25</v>
      </c>
      <c r="E2072" s="83" t="s">
        <v>183</v>
      </c>
      <c r="F2072" s="13">
        <v>3</v>
      </c>
      <c r="G2072" s="13">
        <v>17</v>
      </c>
      <c r="H2072" s="13" t="s">
        <v>71</v>
      </c>
      <c r="I2072" s="13" t="s">
        <v>54</v>
      </c>
      <c r="J2072" s="13"/>
      <c r="K2072" s="13" t="s">
        <v>28</v>
      </c>
      <c r="L2072" s="12">
        <f t="shared" ca="1" si="283"/>
        <v>1.4635599508046777</v>
      </c>
      <c r="M2072" s="101">
        <f t="shared" ca="1" si="284"/>
        <v>0.1274907073145955</v>
      </c>
      <c r="N2072" s="101">
        <f t="shared" ca="1" si="291"/>
        <v>107.96247551021516</v>
      </c>
      <c r="O2072" s="101">
        <f t="shared" ca="1" si="285"/>
        <v>0.41250437213429841</v>
      </c>
      <c r="Q2072" s="12">
        <f t="shared" ca="1" si="286"/>
        <v>5.6000000000000005</v>
      </c>
      <c r="R2072" s="101">
        <f t="shared" ca="1" si="287"/>
        <v>0.3501496501643841</v>
      </c>
      <c r="S2072" s="13"/>
      <c r="T2072" s="101">
        <f t="shared" ca="1" si="288"/>
        <v>0</v>
      </c>
      <c r="U2072" s="101">
        <f t="shared" ca="1" si="289"/>
        <v>0.28893112695469014</v>
      </c>
      <c r="V2072" s="101">
        <f t="shared" ca="1" si="290"/>
        <v>-300.67331085654138</v>
      </c>
    </row>
    <row r="2073" spans="2:22" x14ac:dyDescent="0.3">
      <c r="B2073" s="13">
        <v>2023</v>
      </c>
      <c r="C2073" s="13">
        <v>3</v>
      </c>
      <c r="D2073" s="13">
        <v>25</v>
      </c>
      <c r="E2073" s="83" t="s">
        <v>183</v>
      </c>
      <c r="F2073" s="13">
        <v>3</v>
      </c>
      <c r="G2073" s="13">
        <v>18</v>
      </c>
      <c r="H2073" s="13" t="s">
        <v>71</v>
      </c>
      <c r="I2073" s="13" t="s">
        <v>54</v>
      </c>
      <c r="J2073" s="13"/>
      <c r="K2073" s="13" t="s">
        <v>28</v>
      </c>
      <c r="L2073" s="12">
        <f t="shared" ca="1" si="283"/>
        <v>1.2503991935126422</v>
      </c>
      <c r="M2073" s="101">
        <f t="shared" ca="1" si="284"/>
        <v>0.10892227374688626</v>
      </c>
      <c r="N2073" s="101">
        <f t="shared" ca="1" si="291"/>
        <v>108.20932515100111</v>
      </c>
      <c r="O2073" s="101">
        <f t="shared" ca="1" si="285"/>
        <v>0.3524250126915382</v>
      </c>
      <c r="Q2073" s="12">
        <f t="shared" ca="1" si="286"/>
        <v>4.0208108515543932</v>
      </c>
      <c r="R2073" s="101">
        <f t="shared" ca="1" si="287"/>
        <v>0.23451534685323425</v>
      </c>
      <c r="S2073" s="13"/>
      <c r="T2073" s="101">
        <f t="shared" ca="1" si="288"/>
        <v>0</v>
      </c>
      <c r="U2073" s="101">
        <f t="shared" ca="1" si="289"/>
        <v>0.24684964078595412</v>
      </c>
      <c r="V2073" s="101">
        <f t="shared" ca="1" si="290"/>
        <v>-300.8954919094619</v>
      </c>
    </row>
    <row r="2074" spans="2:22" x14ac:dyDescent="0.3">
      <c r="B2074" s="13">
        <v>2023</v>
      </c>
      <c r="C2074" s="13">
        <v>3</v>
      </c>
      <c r="D2074" s="13">
        <v>25</v>
      </c>
      <c r="E2074" s="83" t="s">
        <v>183</v>
      </c>
      <c r="F2074" s="13">
        <v>3</v>
      </c>
      <c r="G2074" s="13">
        <v>19</v>
      </c>
      <c r="H2074" s="13" t="s">
        <v>71</v>
      </c>
      <c r="I2074" s="13" t="s">
        <v>54</v>
      </c>
      <c r="J2074" s="13"/>
      <c r="K2074" s="13" t="s">
        <v>28</v>
      </c>
      <c r="L2074" s="12">
        <f t="shared" ca="1" si="283"/>
        <v>1.5654877994461232</v>
      </c>
      <c r="M2074" s="101">
        <f t="shared" ca="1" si="284"/>
        <v>0.13636964220975178</v>
      </c>
      <c r="N2074" s="101">
        <f t="shared" ca="1" si="291"/>
        <v>108.5183785340751</v>
      </c>
      <c r="O2074" s="101">
        <f t="shared" ca="1" si="285"/>
        <v>0.44123273627388981</v>
      </c>
      <c r="Q2074" s="12">
        <f t="shared" ca="1" si="286"/>
        <v>0</v>
      </c>
      <c r="R2074" s="101">
        <f t="shared" ca="1" si="287"/>
        <v>0</v>
      </c>
      <c r="S2074" s="13"/>
      <c r="T2074" s="101">
        <f t="shared" ca="1" si="288"/>
        <v>0.13636964220975178</v>
      </c>
      <c r="U2074" s="101">
        <f t="shared" ca="1" si="289"/>
        <v>0.30905338307398883</v>
      </c>
      <c r="V2074" s="101">
        <f t="shared" ca="1" si="290"/>
        <v>-300.45006888417817</v>
      </c>
    </row>
    <row r="2075" spans="2:22" x14ac:dyDescent="0.3">
      <c r="B2075" s="13">
        <v>2023</v>
      </c>
      <c r="C2075" s="13">
        <v>3</v>
      </c>
      <c r="D2075" s="13">
        <v>25</v>
      </c>
      <c r="E2075" s="83" t="s">
        <v>183</v>
      </c>
      <c r="F2075" s="13">
        <v>3</v>
      </c>
      <c r="G2075" s="13">
        <v>20</v>
      </c>
      <c r="H2075" s="13" t="s">
        <v>69</v>
      </c>
      <c r="I2075" s="13" t="s">
        <v>54</v>
      </c>
      <c r="J2075" s="13"/>
      <c r="K2075" s="13" t="s">
        <v>28</v>
      </c>
      <c r="L2075" s="12">
        <f t="shared" ca="1" si="283"/>
        <v>1.5877710325443819</v>
      </c>
      <c r="M2075" s="101">
        <f t="shared" ca="1" si="284"/>
        <v>8.36279002841126E-2</v>
      </c>
      <c r="N2075" s="101">
        <f t="shared" ca="1" si="291"/>
        <v>108.5183785340751</v>
      </c>
      <c r="O2075" s="101">
        <f t="shared" ca="1" si="285"/>
        <v>0.17132049441153879</v>
      </c>
      <c r="Q2075" s="12">
        <f t="shared" ca="1" si="286"/>
        <v>0</v>
      </c>
      <c r="R2075" s="101">
        <f t="shared" ca="1" si="287"/>
        <v>0</v>
      </c>
      <c r="S2075" s="13"/>
      <c r="T2075" s="101">
        <f t="shared" ca="1" si="288"/>
        <v>8.36279002841126E-2</v>
      </c>
      <c r="U2075" s="101">
        <f t="shared" si="289"/>
        <v>0</v>
      </c>
      <c r="V2075" s="101">
        <f t="shared" ca="1" si="290"/>
        <v>-300.36644098389405</v>
      </c>
    </row>
    <row r="2076" spans="2:22" x14ac:dyDescent="0.3">
      <c r="B2076" s="13">
        <v>2023</v>
      </c>
      <c r="C2076" s="13">
        <v>3</v>
      </c>
      <c r="D2076" s="13">
        <v>25</v>
      </c>
      <c r="E2076" s="83" t="s">
        <v>183</v>
      </c>
      <c r="F2076" s="13">
        <v>3</v>
      </c>
      <c r="G2076" s="13">
        <v>21</v>
      </c>
      <c r="H2076" s="13" t="s">
        <v>69</v>
      </c>
      <c r="I2076" s="13" t="s">
        <v>54</v>
      </c>
      <c r="J2076" s="13"/>
      <c r="K2076" s="13" t="s">
        <v>28</v>
      </c>
      <c r="L2076" s="12">
        <f t="shared" ca="1" si="283"/>
        <v>1.4220612551064098</v>
      </c>
      <c r="M2076" s="101">
        <f t="shared" ca="1" si="284"/>
        <v>7.489996630645461E-2</v>
      </c>
      <c r="N2076" s="101">
        <f t="shared" ca="1" si="291"/>
        <v>108.5183785340751</v>
      </c>
      <c r="O2076" s="101">
        <f t="shared" ca="1" si="285"/>
        <v>0.15344040942598161</v>
      </c>
      <c r="Q2076" s="12">
        <f t="shared" ca="1" si="286"/>
        <v>0</v>
      </c>
      <c r="R2076" s="101">
        <f t="shared" ca="1" si="287"/>
        <v>0</v>
      </c>
      <c r="S2076" s="13"/>
      <c r="T2076" s="101">
        <f t="shared" ca="1" si="288"/>
        <v>7.489996630645461E-2</v>
      </c>
      <c r="U2076" s="101">
        <f t="shared" si="289"/>
        <v>0</v>
      </c>
      <c r="V2076" s="101">
        <f t="shared" ca="1" si="290"/>
        <v>-300.29154101758758</v>
      </c>
    </row>
    <row r="2077" spans="2:22" x14ac:dyDescent="0.3">
      <c r="B2077" s="13">
        <v>2023</v>
      </c>
      <c r="C2077" s="13">
        <v>3</v>
      </c>
      <c r="D2077" s="13">
        <v>25</v>
      </c>
      <c r="E2077" s="83" t="s">
        <v>183</v>
      </c>
      <c r="F2077" s="13">
        <v>3</v>
      </c>
      <c r="G2077" s="13">
        <v>22</v>
      </c>
      <c r="H2077" s="13" t="s">
        <v>69</v>
      </c>
      <c r="I2077" s="13" t="s">
        <v>54</v>
      </c>
      <c r="J2077" s="13"/>
      <c r="K2077" s="13" t="s">
        <v>28</v>
      </c>
      <c r="L2077" s="12">
        <f t="shared" ca="1" si="283"/>
        <v>1.6951486648495468</v>
      </c>
      <c r="M2077" s="101">
        <f t="shared" ca="1" si="284"/>
        <v>8.9283480177625635E-2</v>
      </c>
      <c r="N2077" s="101">
        <f t="shared" ca="1" si="291"/>
        <v>108.5183785340751</v>
      </c>
      <c r="O2077" s="101">
        <f t="shared" ca="1" si="285"/>
        <v>0.1829065409372661</v>
      </c>
      <c r="Q2077" s="12">
        <f t="shared" ca="1" si="286"/>
        <v>0</v>
      </c>
      <c r="R2077" s="101">
        <f t="shared" ca="1" si="287"/>
        <v>0</v>
      </c>
      <c r="S2077" s="13"/>
      <c r="T2077" s="101">
        <f t="shared" ca="1" si="288"/>
        <v>8.9283480177625635E-2</v>
      </c>
      <c r="U2077" s="101">
        <f t="shared" si="289"/>
        <v>0</v>
      </c>
      <c r="V2077" s="101">
        <f t="shared" ca="1" si="290"/>
        <v>-300.20225753740993</v>
      </c>
    </row>
    <row r="2078" spans="2:22" x14ac:dyDescent="0.3">
      <c r="B2078" s="13">
        <v>2023</v>
      </c>
      <c r="C2078" s="13">
        <v>3</v>
      </c>
      <c r="D2078" s="13">
        <v>25</v>
      </c>
      <c r="E2078" s="83" t="s">
        <v>183</v>
      </c>
      <c r="F2078" s="13">
        <v>3</v>
      </c>
      <c r="G2078" s="13">
        <v>23</v>
      </c>
      <c r="H2078" s="13" t="s">
        <v>69</v>
      </c>
      <c r="I2078" s="13" t="s">
        <v>54</v>
      </c>
      <c r="J2078" s="13"/>
      <c r="K2078" s="13" t="s">
        <v>28</v>
      </c>
      <c r="L2078" s="12">
        <f t="shared" ca="1" si="283"/>
        <v>1.5619740079283193</v>
      </c>
      <c r="M2078" s="101">
        <f t="shared" ca="1" si="284"/>
        <v>8.2269170997584587E-2</v>
      </c>
      <c r="N2078" s="101">
        <f t="shared" ca="1" si="291"/>
        <v>108.5183785340751</v>
      </c>
      <c r="O2078" s="101">
        <f t="shared" ca="1" si="285"/>
        <v>0.16853699545546566</v>
      </c>
      <c r="Q2078" s="12">
        <f t="shared" ca="1" si="286"/>
        <v>0</v>
      </c>
      <c r="R2078" s="101">
        <f t="shared" ca="1" si="287"/>
        <v>0</v>
      </c>
      <c r="S2078" s="13"/>
      <c r="T2078" s="101">
        <f t="shared" ca="1" si="288"/>
        <v>8.2269170997584587E-2</v>
      </c>
      <c r="U2078" s="101">
        <f t="shared" si="289"/>
        <v>0</v>
      </c>
      <c r="V2078" s="101">
        <f t="shared" ca="1" si="290"/>
        <v>-300.11998836641237</v>
      </c>
    </row>
    <row r="2079" spans="2:22" x14ac:dyDescent="0.3">
      <c r="B2079" s="13">
        <v>2023</v>
      </c>
      <c r="C2079" s="13">
        <v>3</v>
      </c>
      <c r="D2079" s="13">
        <v>26</v>
      </c>
      <c r="E2079" s="83" t="s">
        <v>184</v>
      </c>
      <c r="F2079" s="13">
        <v>4</v>
      </c>
      <c r="G2079" s="13">
        <v>0</v>
      </c>
      <c r="H2079" s="13" t="s">
        <v>69</v>
      </c>
      <c r="I2079" s="13" t="s">
        <v>54</v>
      </c>
      <c r="J2079" s="13"/>
      <c r="K2079" s="13" t="s">
        <v>28</v>
      </c>
      <c r="L2079" s="12">
        <f t="shared" ca="1" si="283"/>
        <v>1.4568600731626544</v>
      </c>
      <c r="M2079" s="101">
        <f t="shared" ca="1" si="284"/>
        <v>7.6732820053477008E-2</v>
      </c>
      <c r="N2079" s="101">
        <f t="shared" ca="1" si="291"/>
        <v>108.5183785340751</v>
      </c>
      <c r="O2079" s="101">
        <f t="shared" ca="1" si="285"/>
        <v>0.1571952018942504</v>
      </c>
      <c r="Q2079" s="12">
        <f t="shared" ca="1" si="286"/>
        <v>0</v>
      </c>
      <c r="R2079" s="101">
        <f t="shared" ca="1" si="287"/>
        <v>0</v>
      </c>
      <c r="S2079" s="13"/>
      <c r="T2079" s="101">
        <f t="shared" ca="1" si="288"/>
        <v>7.6732820053477008E-2</v>
      </c>
      <c r="U2079" s="101">
        <f t="shared" si="289"/>
        <v>0</v>
      </c>
      <c r="V2079" s="101">
        <f t="shared" ca="1" si="290"/>
        <v>-300.04325554635892</v>
      </c>
    </row>
    <row r="2080" spans="2:22" x14ac:dyDescent="0.3">
      <c r="B2080" s="13">
        <v>2023</v>
      </c>
      <c r="C2080" s="13">
        <v>3</v>
      </c>
      <c r="D2080" s="13">
        <v>26</v>
      </c>
      <c r="E2080" s="83" t="s">
        <v>184</v>
      </c>
      <c r="F2080" s="13">
        <v>4</v>
      </c>
      <c r="G2080" s="13">
        <v>1</v>
      </c>
      <c r="H2080" s="13" t="s">
        <v>69</v>
      </c>
      <c r="I2080" s="13" t="s">
        <v>54</v>
      </c>
      <c r="J2080" s="13"/>
      <c r="K2080" s="13" t="s">
        <v>28</v>
      </c>
      <c r="L2080" s="12">
        <f t="shared" ca="1" si="283"/>
        <v>0.65228014018207636</v>
      </c>
      <c r="M2080" s="101">
        <f t="shared" ca="1" si="284"/>
        <v>3.4355594983389963E-2</v>
      </c>
      <c r="N2080" s="101">
        <f t="shared" ca="1" si="291"/>
        <v>108.5183785340751</v>
      </c>
      <c r="O2080" s="101">
        <f t="shared" ca="1" si="285"/>
        <v>7.0381027125646034E-2</v>
      </c>
      <c r="Q2080" s="12">
        <f t="shared" ca="1" si="286"/>
        <v>0</v>
      </c>
      <c r="R2080" s="101">
        <f t="shared" ca="1" si="287"/>
        <v>0</v>
      </c>
      <c r="S2080" s="13"/>
      <c r="T2080" s="101">
        <f t="shared" ca="1" si="288"/>
        <v>3.4355594983389963E-2</v>
      </c>
      <c r="U2080" s="101">
        <f t="shared" si="289"/>
        <v>0</v>
      </c>
      <c r="V2080" s="101">
        <f t="shared" ca="1" si="290"/>
        <v>-300.00889995137555</v>
      </c>
    </row>
    <row r="2081" spans="2:22" x14ac:dyDescent="0.3">
      <c r="B2081" s="13">
        <v>2023</v>
      </c>
      <c r="C2081" s="13">
        <v>3</v>
      </c>
      <c r="D2081" s="13">
        <v>26</v>
      </c>
      <c r="E2081" s="83" t="s">
        <v>184</v>
      </c>
      <c r="F2081" s="13">
        <v>4</v>
      </c>
      <c r="G2081" s="13">
        <v>2</v>
      </c>
      <c r="H2081" s="13" t="s">
        <v>69</v>
      </c>
      <c r="I2081" s="13" t="s">
        <v>54</v>
      </c>
      <c r="J2081" s="13"/>
      <c r="K2081" s="13" t="s">
        <v>28</v>
      </c>
      <c r="L2081" s="12">
        <f t="shared" ca="1" si="283"/>
        <v>0.6078704075793161</v>
      </c>
      <c r="M2081" s="101">
        <f t="shared" ca="1" si="284"/>
        <v>3.201653436720258E-2</v>
      </c>
      <c r="N2081" s="101">
        <f t="shared" ca="1" si="291"/>
        <v>108.5183785340751</v>
      </c>
      <c r="O2081" s="101">
        <f t="shared" ca="1" si="285"/>
        <v>6.5589216977808201E-2</v>
      </c>
      <c r="Q2081" s="12">
        <f t="shared" ca="1" si="286"/>
        <v>0</v>
      </c>
      <c r="R2081" s="101">
        <f t="shared" ca="1" si="287"/>
        <v>0</v>
      </c>
      <c r="S2081" s="13"/>
      <c r="T2081" s="101">
        <f t="shared" ca="1" si="288"/>
        <v>3.201653436720258E-2</v>
      </c>
      <c r="U2081" s="101">
        <f t="shared" si="289"/>
        <v>0</v>
      </c>
      <c r="V2081" s="101">
        <f t="shared" ca="1" si="290"/>
        <v>-299.97688341700837</v>
      </c>
    </row>
    <row r="2082" spans="2:22" x14ac:dyDescent="0.3">
      <c r="B2082" s="13">
        <v>2023</v>
      </c>
      <c r="C2082" s="13">
        <v>3</v>
      </c>
      <c r="D2082" s="13">
        <v>26</v>
      </c>
      <c r="E2082" s="83" t="s">
        <v>184</v>
      </c>
      <c r="F2082" s="13">
        <v>4</v>
      </c>
      <c r="G2082" s="13">
        <v>3</v>
      </c>
      <c r="H2082" s="13" t="s">
        <v>69</v>
      </c>
      <c r="I2082" s="13" t="s">
        <v>54</v>
      </c>
      <c r="J2082" s="13"/>
      <c r="K2082" s="13" t="s">
        <v>28</v>
      </c>
      <c r="L2082" s="12">
        <f t="shared" ca="1" si="283"/>
        <v>0.69523495788027756</v>
      </c>
      <c r="M2082" s="101">
        <f t="shared" ca="1" si="284"/>
        <v>3.6618025231554219E-2</v>
      </c>
      <c r="N2082" s="101">
        <f t="shared" ca="1" si="291"/>
        <v>108.5183785340751</v>
      </c>
      <c r="O2082" s="101">
        <f t="shared" ca="1" si="285"/>
        <v>7.5015851955281945E-2</v>
      </c>
      <c r="Q2082" s="12">
        <f t="shared" ca="1" si="286"/>
        <v>0</v>
      </c>
      <c r="R2082" s="101">
        <f t="shared" ca="1" si="287"/>
        <v>0</v>
      </c>
      <c r="S2082" s="13"/>
      <c r="T2082" s="101">
        <f t="shared" ca="1" si="288"/>
        <v>3.6618025231554219E-2</v>
      </c>
      <c r="U2082" s="101">
        <f t="shared" si="289"/>
        <v>0</v>
      </c>
      <c r="V2082" s="101">
        <f t="shared" ca="1" si="290"/>
        <v>-299.94026539177679</v>
      </c>
    </row>
    <row r="2083" spans="2:22" x14ac:dyDescent="0.3">
      <c r="B2083" s="13">
        <v>2023</v>
      </c>
      <c r="C2083" s="13">
        <v>3</v>
      </c>
      <c r="D2083" s="13">
        <v>26</v>
      </c>
      <c r="E2083" s="83" t="s">
        <v>184</v>
      </c>
      <c r="F2083" s="13">
        <v>4</v>
      </c>
      <c r="G2083" s="13">
        <v>4</v>
      </c>
      <c r="H2083" s="13" t="s">
        <v>69</v>
      </c>
      <c r="I2083" s="13" t="s">
        <v>54</v>
      </c>
      <c r="J2083" s="13"/>
      <c r="K2083" s="13" t="s">
        <v>28</v>
      </c>
      <c r="L2083" s="12">
        <f t="shared" ca="1" si="283"/>
        <v>0.69587836220054311</v>
      </c>
      <c r="M2083" s="101">
        <f t="shared" ca="1" si="284"/>
        <v>3.6651913337102604E-2</v>
      </c>
      <c r="N2083" s="101">
        <f t="shared" ca="1" si="291"/>
        <v>108.5183785340751</v>
      </c>
      <c r="O2083" s="101">
        <f t="shared" ca="1" si="285"/>
        <v>7.5085275281438602E-2</v>
      </c>
      <c r="Q2083" s="12">
        <f t="shared" ca="1" si="286"/>
        <v>0</v>
      </c>
      <c r="R2083" s="101">
        <f t="shared" ca="1" si="287"/>
        <v>0</v>
      </c>
      <c r="S2083" s="13"/>
      <c r="T2083" s="101">
        <f t="shared" ca="1" si="288"/>
        <v>3.6651913337102604E-2</v>
      </c>
      <c r="U2083" s="101">
        <f t="shared" si="289"/>
        <v>0</v>
      </c>
      <c r="V2083" s="101">
        <f t="shared" ca="1" si="290"/>
        <v>-299.90361347843969</v>
      </c>
    </row>
    <row r="2084" spans="2:22" x14ac:dyDescent="0.3">
      <c r="B2084" s="13">
        <v>2023</v>
      </c>
      <c r="C2084" s="13">
        <v>3</v>
      </c>
      <c r="D2084" s="13">
        <v>26</v>
      </c>
      <c r="E2084" s="83" t="s">
        <v>184</v>
      </c>
      <c r="F2084" s="13">
        <v>4</v>
      </c>
      <c r="G2084" s="13">
        <v>5</v>
      </c>
      <c r="H2084" s="13" t="s">
        <v>69</v>
      </c>
      <c r="I2084" s="13" t="s">
        <v>54</v>
      </c>
      <c r="J2084" s="13"/>
      <c r="K2084" s="13" t="s">
        <v>28</v>
      </c>
      <c r="L2084" s="12">
        <f t="shared" ca="1" si="283"/>
        <v>0.69990466249428851</v>
      </c>
      <c r="M2084" s="101">
        <f t="shared" ca="1" si="284"/>
        <v>3.686397857357418E-2</v>
      </c>
      <c r="N2084" s="101">
        <f t="shared" ca="1" si="291"/>
        <v>108.5183785340751</v>
      </c>
      <c r="O2084" s="101">
        <f t="shared" ca="1" si="285"/>
        <v>7.5519713083133724E-2</v>
      </c>
      <c r="Q2084" s="12">
        <f t="shared" ca="1" si="286"/>
        <v>0</v>
      </c>
      <c r="R2084" s="101">
        <f t="shared" ca="1" si="287"/>
        <v>0</v>
      </c>
      <c r="S2084" s="13"/>
      <c r="T2084" s="101">
        <f t="shared" ca="1" si="288"/>
        <v>3.686397857357418E-2</v>
      </c>
      <c r="U2084" s="101">
        <f t="shared" si="289"/>
        <v>0</v>
      </c>
      <c r="V2084" s="101">
        <f t="shared" ca="1" si="290"/>
        <v>-299.8667494998661</v>
      </c>
    </row>
    <row r="2085" spans="2:22" x14ac:dyDescent="0.3">
      <c r="B2085" s="13">
        <v>2023</v>
      </c>
      <c r="C2085" s="13">
        <v>3</v>
      </c>
      <c r="D2085" s="13">
        <v>26</v>
      </c>
      <c r="E2085" s="83" t="s">
        <v>184</v>
      </c>
      <c r="F2085" s="13">
        <v>4</v>
      </c>
      <c r="G2085" s="13">
        <v>6</v>
      </c>
      <c r="H2085" s="13" t="s">
        <v>69</v>
      </c>
      <c r="I2085" s="13" t="s">
        <v>54</v>
      </c>
      <c r="J2085" s="13"/>
      <c r="K2085" s="13" t="s">
        <v>28</v>
      </c>
      <c r="L2085" s="12">
        <f t="shared" ca="1" si="283"/>
        <v>0.79471471495597246</v>
      </c>
      <c r="M2085" s="101">
        <f t="shared" ca="1" si="284"/>
        <v>4.1857624036731073E-2</v>
      </c>
      <c r="N2085" s="101">
        <f t="shared" ca="1" si="291"/>
        <v>108.5183785340751</v>
      </c>
      <c r="O2085" s="101">
        <f t="shared" ca="1" si="285"/>
        <v>8.5749717743749426E-2</v>
      </c>
      <c r="Q2085" s="12">
        <f t="shared" ca="1" si="286"/>
        <v>5.6000000000000005</v>
      </c>
      <c r="R2085" s="101">
        <f t="shared" ca="1" si="287"/>
        <v>0.40676739937897699</v>
      </c>
      <c r="S2085" s="13"/>
      <c r="T2085" s="101">
        <f t="shared" ca="1" si="288"/>
        <v>0</v>
      </c>
      <c r="U2085" s="101">
        <f t="shared" si="289"/>
        <v>0</v>
      </c>
      <c r="V2085" s="101">
        <f t="shared" ca="1" si="290"/>
        <v>-300.68028429862403</v>
      </c>
    </row>
    <row r="2086" spans="2:22" x14ac:dyDescent="0.3">
      <c r="B2086" s="13">
        <v>2023</v>
      </c>
      <c r="C2086" s="13">
        <v>3</v>
      </c>
      <c r="D2086" s="13">
        <v>26</v>
      </c>
      <c r="E2086" s="83" t="s">
        <v>184</v>
      </c>
      <c r="F2086" s="13">
        <v>4</v>
      </c>
      <c r="G2086" s="13">
        <v>7</v>
      </c>
      <c r="H2086" s="13" t="s">
        <v>69</v>
      </c>
      <c r="I2086" s="13" t="s">
        <v>54</v>
      </c>
      <c r="J2086" s="13"/>
      <c r="K2086" s="13" t="s">
        <v>28</v>
      </c>
      <c r="L2086" s="12">
        <f t="shared" ca="1" si="283"/>
        <v>0.78497727196086853</v>
      </c>
      <c r="M2086" s="101">
        <f t="shared" ca="1" si="284"/>
        <v>4.1344752914178946E-2</v>
      </c>
      <c r="N2086" s="101">
        <f t="shared" ca="1" si="291"/>
        <v>108.5183785340751</v>
      </c>
      <c r="O2086" s="101">
        <f t="shared" ca="1" si="285"/>
        <v>8.469904764457771E-2</v>
      </c>
      <c r="Q2086" s="12">
        <f t="shared" ca="1" si="286"/>
        <v>5.6000000000000005</v>
      </c>
      <c r="R2086" s="101">
        <f t="shared" ca="1" si="287"/>
        <v>0.40759167392851253</v>
      </c>
      <c r="S2086" s="13"/>
      <c r="T2086" s="101">
        <f t="shared" ca="1" si="288"/>
        <v>0</v>
      </c>
      <c r="U2086" s="101">
        <f t="shared" si="289"/>
        <v>0</v>
      </c>
      <c r="V2086" s="101">
        <f t="shared" ca="1" si="290"/>
        <v>-301.49546764648102</v>
      </c>
    </row>
    <row r="2087" spans="2:22" x14ac:dyDescent="0.3">
      <c r="B2087" s="13">
        <v>2023</v>
      </c>
      <c r="C2087" s="13">
        <v>3</v>
      </c>
      <c r="D2087" s="13">
        <v>26</v>
      </c>
      <c r="E2087" s="83" t="s">
        <v>184</v>
      </c>
      <c r="F2087" s="13">
        <v>4</v>
      </c>
      <c r="G2087" s="13">
        <v>8</v>
      </c>
      <c r="H2087" s="13" t="s">
        <v>69</v>
      </c>
      <c r="I2087" s="13" t="s">
        <v>54</v>
      </c>
      <c r="J2087" s="13"/>
      <c r="K2087" s="13" t="s">
        <v>28</v>
      </c>
      <c r="L2087" s="12">
        <f t="shared" ca="1" si="283"/>
        <v>1.0686090797167112</v>
      </c>
      <c r="M2087" s="101">
        <f t="shared" ca="1" si="284"/>
        <v>5.6283640228679176E-2</v>
      </c>
      <c r="N2087" s="101">
        <f t="shared" ca="1" si="291"/>
        <v>108.5183785340751</v>
      </c>
      <c r="O2087" s="101">
        <f t="shared" ca="1" si="285"/>
        <v>0.11530291970143312</v>
      </c>
      <c r="Q2087" s="12">
        <f t="shared" ca="1" si="286"/>
        <v>5.6000000000000005</v>
      </c>
      <c r="R2087" s="101">
        <f t="shared" ca="1" si="287"/>
        <v>0.38358224140198049</v>
      </c>
      <c r="S2087" s="13"/>
      <c r="T2087" s="101">
        <f t="shared" ca="1" si="288"/>
        <v>0</v>
      </c>
      <c r="U2087" s="101">
        <f t="shared" si="289"/>
        <v>0</v>
      </c>
      <c r="V2087" s="101">
        <f t="shared" ca="1" si="290"/>
        <v>-302.26263212928501</v>
      </c>
    </row>
    <row r="2088" spans="2:22" x14ac:dyDescent="0.3">
      <c r="B2088" s="13">
        <v>2023</v>
      </c>
      <c r="C2088" s="13">
        <v>3</v>
      </c>
      <c r="D2088" s="13">
        <v>26</v>
      </c>
      <c r="E2088" s="83" t="s">
        <v>184</v>
      </c>
      <c r="F2088" s="13">
        <v>4</v>
      </c>
      <c r="G2088" s="13">
        <v>9</v>
      </c>
      <c r="H2088" s="13" t="s">
        <v>69</v>
      </c>
      <c r="I2088" s="13" t="s">
        <v>54</v>
      </c>
      <c r="J2088" s="13"/>
      <c r="K2088" s="13" t="s">
        <v>28</v>
      </c>
      <c r="L2088" s="12">
        <f t="shared" ca="1" si="283"/>
        <v>1.1262912464539392</v>
      </c>
      <c r="M2088" s="101">
        <f t="shared" ca="1" si="284"/>
        <v>5.9321759950728976E-2</v>
      </c>
      <c r="N2088" s="101">
        <f t="shared" ca="1" si="291"/>
        <v>108.5183785340751</v>
      </c>
      <c r="O2088" s="101">
        <f t="shared" ca="1" si="285"/>
        <v>0.12152682549238003</v>
      </c>
      <c r="Q2088" s="12">
        <f t="shared" ca="1" si="286"/>
        <v>1.3693888650352117</v>
      </c>
      <c r="R2088" s="101">
        <f t="shared" ca="1" si="287"/>
        <v>2.0578213412904722E-2</v>
      </c>
      <c r="S2088" s="13"/>
      <c r="T2088" s="101">
        <f t="shared" ca="1" si="288"/>
        <v>0</v>
      </c>
      <c r="U2088" s="101">
        <f t="shared" si="289"/>
        <v>0</v>
      </c>
      <c r="V2088" s="101">
        <f t="shared" ca="1" si="290"/>
        <v>-302.30378855611087</v>
      </c>
    </row>
    <row r="2089" spans="2:22" x14ac:dyDescent="0.3">
      <c r="B2089" s="13">
        <v>2023</v>
      </c>
      <c r="C2089" s="13">
        <v>3</v>
      </c>
      <c r="D2089" s="13">
        <v>26</v>
      </c>
      <c r="E2089" s="83" t="s">
        <v>184</v>
      </c>
      <c r="F2089" s="13">
        <v>4</v>
      </c>
      <c r="G2089" s="13">
        <v>10</v>
      </c>
      <c r="H2089" s="13" t="s">
        <v>70</v>
      </c>
      <c r="I2089" s="13" t="s">
        <v>54</v>
      </c>
      <c r="J2089" s="13"/>
      <c r="K2089" s="13" t="s">
        <v>28</v>
      </c>
      <c r="L2089" s="12">
        <f t="shared" ca="1" si="283"/>
        <v>1.2016693496187199</v>
      </c>
      <c r="M2089" s="101">
        <f t="shared" ca="1" si="284"/>
        <v>3.8044851608928669E-2</v>
      </c>
      <c r="N2089" s="101">
        <f t="shared" ca="1" si="291"/>
        <v>108.5183785340751</v>
      </c>
      <c r="O2089" s="101">
        <f t="shared" ca="1" si="285"/>
        <v>3.8044851608928669E-2</v>
      </c>
      <c r="Q2089" s="12">
        <f t="shared" ca="1" si="286"/>
        <v>5.6000000000000005</v>
      </c>
      <c r="R2089" s="101">
        <f t="shared" ca="1" si="287"/>
        <v>0.37231868955477543</v>
      </c>
      <c r="S2089" s="13"/>
      <c r="T2089" s="101">
        <f t="shared" ca="1" si="288"/>
        <v>0</v>
      </c>
      <c r="U2089" s="101">
        <f t="shared" si="289"/>
        <v>0</v>
      </c>
      <c r="V2089" s="101">
        <f t="shared" ca="1" si="290"/>
        <v>-303.04842593522045</v>
      </c>
    </row>
    <row r="2090" spans="2:22" x14ac:dyDescent="0.3">
      <c r="B2090" s="13">
        <v>2023</v>
      </c>
      <c r="C2090" s="13">
        <v>3</v>
      </c>
      <c r="D2090" s="13">
        <v>26</v>
      </c>
      <c r="E2090" s="83" t="s">
        <v>184</v>
      </c>
      <c r="F2090" s="13">
        <v>4</v>
      </c>
      <c r="G2090" s="13">
        <v>11</v>
      </c>
      <c r="H2090" s="13" t="s">
        <v>70</v>
      </c>
      <c r="I2090" s="13" t="s">
        <v>54</v>
      </c>
      <c r="J2090" s="13"/>
      <c r="K2090" s="13" t="s">
        <v>28</v>
      </c>
      <c r="L2090" s="12">
        <f t="shared" ca="1" si="283"/>
        <v>1.1804688851018419</v>
      </c>
      <c r="M2090" s="101">
        <f t="shared" ca="1" si="284"/>
        <v>3.7373644902324317E-2</v>
      </c>
      <c r="N2090" s="101">
        <f t="shared" ca="1" si="291"/>
        <v>108.5183785340751</v>
      </c>
      <c r="O2090" s="101">
        <f t="shared" ca="1" si="285"/>
        <v>3.7373644902324317E-2</v>
      </c>
      <c r="Q2090" s="12">
        <f t="shared" ca="1" si="286"/>
        <v>5.6000000000000005</v>
      </c>
      <c r="R2090" s="101">
        <f t="shared" ca="1" si="287"/>
        <v>0.37411330887612915</v>
      </c>
      <c r="S2090" s="13"/>
      <c r="T2090" s="101">
        <f t="shared" ca="1" si="288"/>
        <v>0</v>
      </c>
      <c r="U2090" s="101">
        <f t="shared" si="289"/>
        <v>0</v>
      </c>
      <c r="V2090" s="101">
        <f t="shared" ca="1" si="290"/>
        <v>-303.79665255297272</v>
      </c>
    </row>
    <row r="2091" spans="2:22" x14ac:dyDescent="0.3">
      <c r="B2091" s="13">
        <v>2023</v>
      </c>
      <c r="C2091" s="13">
        <v>3</v>
      </c>
      <c r="D2091" s="13">
        <v>26</v>
      </c>
      <c r="E2091" s="83" t="s">
        <v>184</v>
      </c>
      <c r="F2091" s="13">
        <v>4</v>
      </c>
      <c r="G2091" s="13">
        <v>12</v>
      </c>
      <c r="H2091" s="13" t="s">
        <v>70</v>
      </c>
      <c r="I2091" s="13" t="s">
        <v>54</v>
      </c>
      <c r="J2091" s="13"/>
      <c r="K2091" s="13" t="s">
        <v>28</v>
      </c>
      <c r="L2091" s="12">
        <f t="shared" ca="1" si="283"/>
        <v>1.0683217851633477</v>
      </c>
      <c r="M2091" s="101">
        <f t="shared" ca="1" si="284"/>
        <v>3.3823067718271593E-2</v>
      </c>
      <c r="N2091" s="101">
        <f t="shared" ca="1" si="291"/>
        <v>108.5183785340751</v>
      </c>
      <c r="O2091" s="101">
        <f t="shared" ca="1" si="285"/>
        <v>3.3823067718271593E-2</v>
      </c>
      <c r="Q2091" s="12">
        <f t="shared" ca="1" si="286"/>
        <v>4.734528614499669</v>
      </c>
      <c r="R2091" s="101">
        <f t="shared" ca="1" si="287"/>
        <v>0.31034440810331959</v>
      </c>
      <c r="S2091" s="13"/>
      <c r="T2091" s="101">
        <f t="shared" ca="1" si="288"/>
        <v>0</v>
      </c>
      <c r="U2091" s="101">
        <f t="shared" si="289"/>
        <v>0</v>
      </c>
      <c r="V2091" s="101">
        <f t="shared" ca="1" si="290"/>
        <v>-304.41734136917938</v>
      </c>
    </row>
    <row r="2092" spans="2:22" x14ac:dyDescent="0.3">
      <c r="B2092" s="13">
        <v>2023</v>
      </c>
      <c r="C2092" s="13">
        <v>3</v>
      </c>
      <c r="D2092" s="13">
        <v>26</v>
      </c>
      <c r="E2092" s="83" t="s">
        <v>184</v>
      </c>
      <c r="F2092" s="13">
        <v>4</v>
      </c>
      <c r="G2092" s="13">
        <v>13</v>
      </c>
      <c r="H2092" s="13" t="s">
        <v>70</v>
      </c>
      <c r="I2092" s="13" t="s">
        <v>54</v>
      </c>
      <c r="J2092" s="13"/>
      <c r="K2092" s="13" t="s">
        <v>28</v>
      </c>
      <c r="L2092" s="12">
        <f t="shared" ca="1" si="283"/>
        <v>1.5949968836991837</v>
      </c>
      <c r="M2092" s="101">
        <f t="shared" ca="1" si="284"/>
        <v>5.0497601337916156E-2</v>
      </c>
      <c r="N2092" s="101">
        <f t="shared" ca="1" si="291"/>
        <v>108.5183785340751</v>
      </c>
      <c r="O2092" s="101">
        <f t="shared" ca="1" si="285"/>
        <v>5.0497601337916156E-2</v>
      </c>
      <c r="Q2092" s="12">
        <f t="shared" ca="1" si="286"/>
        <v>4.2497874166416096</v>
      </c>
      <c r="R2092" s="101">
        <f t="shared" ca="1" si="287"/>
        <v>0.22472801861357636</v>
      </c>
      <c r="S2092" s="13"/>
      <c r="T2092" s="101">
        <f t="shared" ca="1" si="288"/>
        <v>0</v>
      </c>
      <c r="U2092" s="101">
        <f t="shared" si="289"/>
        <v>0</v>
      </c>
      <c r="V2092" s="101">
        <f t="shared" ca="1" si="290"/>
        <v>-304.86679740640653</v>
      </c>
    </row>
    <row r="2093" spans="2:22" x14ac:dyDescent="0.3">
      <c r="B2093" s="13">
        <v>2023</v>
      </c>
      <c r="C2093" s="13">
        <v>3</v>
      </c>
      <c r="D2093" s="13">
        <v>26</v>
      </c>
      <c r="E2093" s="83" t="s">
        <v>184</v>
      </c>
      <c r="F2093" s="13">
        <v>4</v>
      </c>
      <c r="G2093" s="13">
        <v>14</v>
      </c>
      <c r="H2093" s="13" t="s">
        <v>70</v>
      </c>
      <c r="I2093" s="13" t="s">
        <v>54</v>
      </c>
      <c r="J2093" s="13"/>
      <c r="K2093" s="13" t="s">
        <v>28</v>
      </c>
      <c r="L2093" s="12">
        <f t="shared" ca="1" si="283"/>
        <v>1.1452208807099731</v>
      </c>
      <c r="M2093" s="101">
        <f t="shared" ca="1" si="284"/>
        <v>3.6257693083277746E-2</v>
      </c>
      <c r="N2093" s="101">
        <f t="shared" ca="1" si="291"/>
        <v>108.5183785340751</v>
      </c>
      <c r="O2093" s="101">
        <f t="shared" ca="1" si="285"/>
        <v>3.6257693083277746E-2</v>
      </c>
      <c r="Q2093" s="12">
        <f t="shared" ca="1" si="286"/>
        <v>4.0739813987750093</v>
      </c>
      <c r="R2093" s="101">
        <f t="shared" ca="1" si="287"/>
        <v>0.24791957785420532</v>
      </c>
      <c r="S2093" s="13"/>
      <c r="T2093" s="101">
        <f t="shared" ca="1" si="288"/>
        <v>0</v>
      </c>
      <c r="U2093" s="101">
        <f t="shared" si="289"/>
        <v>0</v>
      </c>
      <c r="V2093" s="101">
        <f t="shared" ca="1" si="290"/>
        <v>-305.36263656211491</v>
      </c>
    </row>
    <row r="2094" spans="2:22" x14ac:dyDescent="0.3">
      <c r="B2094" s="13">
        <v>2023</v>
      </c>
      <c r="C2094" s="13">
        <v>3</v>
      </c>
      <c r="D2094" s="13">
        <v>26</v>
      </c>
      <c r="E2094" s="83" t="s">
        <v>184</v>
      </c>
      <c r="F2094" s="13">
        <v>4</v>
      </c>
      <c r="G2094" s="13">
        <v>15</v>
      </c>
      <c r="H2094" s="13" t="s">
        <v>70</v>
      </c>
      <c r="I2094" s="13" t="s">
        <v>54</v>
      </c>
      <c r="J2094" s="13"/>
      <c r="K2094" s="13" t="s">
        <v>28</v>
      </c>
      <c r="L2094" s="12">
        <f t="shared" ca="1" si="283"/>
        <v>1.1649376037394363</v>
      </c>
      <c r="M2094" s="101">
        <f t="shared" ca="1" si="284"/>
        <v>3.6881924534390556E-2</v>
      </c>
      <c r="N2094" s="101">
        <f t="shared" ca="1" si="291"/>
        <v>108.5183785340751</v>
      </c>
      <c r="O2094" s="101">
        <f t="shared" ca="1" si="285"/>
        <v>3.6881924534390556E-2</v>
      </c>
      <c r="Q2094" s="12">
        <f t="shared" ca="1" si="286"/>
        <v>5.6000000000000005</v>
      </c>
      <c r="R2094" s="101">
        <f t="shared" ca="1" si="287"/>
        <v>0.3754280318434568</v>
      </c>
      <c r="S2094" s="13"/>
      <c r="T2094" s="101">
        <f t="shared" ca="1" si="288"/>
        <v>0</v>
      </c>
      <c r="U2094" s="101">
        <f t="shared" si="289"/>
        <v>0</v>
      </c>
      <c r="V2094" s="101">
        <f t="shared" ca="1" si="290"/>
        <v>-306.11349262580183</v>
      </c>
    </row>
    <row r="2095" spans="2:22" x14ac:dyDescent="0.3">
      <c r="B2095" s="13">
        <v>2023</v>
      </c>
      <c r="C2095" s="13">
        <v>3</v>
      </c>
      <c r="D2095" s="13">
        <v>26</v>
      </c>
      <c r="E2095" s="83" t="s">
        <v>184</v>
      </c>
      <c r="F2095" s="13">
        <v>4</v>
      </c>
      <c r="G2095" s="13">
        <v>16</v>
      </c>
      <c r="H2095" s="13" t="s">
        <v>71</v>
      </c>
      <c r="I2095" s="13" t="s">
        <v>54</v>
      </c>
      <c r="J2095" s="13"/>
      <c r="K2095" s="13" t="s">
        <v>28</v>
      </c>
      <c r="L2095" s="12">
        <f t="shared" ca="1" si="283"/>
        <v>0.92588998664035105</v>
      </c>
      <c r="M2095" s="101">
        <f t="shared" ca="1" si="284"/>
        <v>8.0654276736240982E-2</v>
      </c>
      <c r="N2095" s="101">
        <f t="shared" ca="1" si="291"/>
        <v>108.70116464893768</v>
      </c>
      <c r="O2095" s="101">
        <f t="shared" ca="1" si="285"/>
        <v>0.26096209273458293</v>
      </c>
      <c r="Q2095" s="12">
        <f t="shared" ca="1" si="286"/>
        <v>0</v>
      </c>
      <c r="R2095" s="101">
        <f t="shared" ca="1" si="287"/>
        <v>0</v>
      </c>
      <c r="S2095" s="13"/>
      <c r="T2095" s="101">
        <f t="shared" ca="1" si="288"/>
        <v>8.0654276736240982E-2</v>
      </c>
      <c r="U2095" s="101">
        <f t="shared" ca="1" si="289"/>
        <v>0.18278611486258264</v>
      </c>
      <c r="V2095" s="101">
        <f t="shared" ca="1" si="290"/>
        <v>-305.85005223420296</v>
      </c>
    </row>
    <row r="2096" spans="2:22" x14ac:dyDescent="0.3">
      <c r="B2096" s="13">
        <v>2023</v>
      </c>
      <c r="C2096" s="13">
        <v>3</v>
      </c>
      <c r="D2096" s="13">
        <v>26</v>
      </c>
      <c r="E2096" s="83" t="s">
        <v>184</v>
      </c>
      <c r="F2096" s="13">
        <v>4</v>
      </c>
      <c r="G2096" s="13">
        <v>17</v>
      </c>
      <c r="H2096" s="13" t="s">
        <v>71</v>
      </c>
      <c r="I2096" s="13" t="s">
        <v>54</v>
      </c>
      <c r="J2096" s="13"/>
      <c r="K2096" s="13" t="s">
        <v>28</v>
      </c>
      <c r="L2096" s="12">
        <f t="shared" ca="1" si="283"/>
        <v>1.2194594729988411</v>
      </c>
      <c r="M2096" s="101">
        <f t="shared" ca="1" si="284"/>
        <v>0.10622711469292906</v>
      </c>
      <c r="N2096" s="101">
        <f t="shared" ca="1" si="291"/>
        <v>108.94190627323219</v>
      </c>
      <c r="O2096" s="101">
        <f t="shared" ca="1" si="285"/>
        <v>0.34370465246472331</v>
      </c>
      <c r="Q2096" s="12">
        <f t="shared" ca="1" si="286"/>
        <v>5.6000000000000005</v>
      </c>
      <c r="R2096" s="101">
        <f t="shared" ca="1" si="287"/>
        <v>0.37081275561064814</v>
      </c>
      <c r="S2096" s="13"/>
      <c r="T2096" s="101">
        <f t="shared" ca="1" si="288"/>
        <v>0</v>
      </c>
      <c r="U2096" s="101">
        <f t="shared" ca="1" si="289"/>
        <v>0.24074162429452123</v>
      </c>
      <c r="V2096" s="101">
        <f t="shared" ca="1" si="290"/>
        <v>-306.35093612112973</v>
      </c>
    </row>
    <row r="2097" spans="2:22" x14ac:dyDescent="0.3">
      <c r="B2097" s="13">
        <v>2023</v>
      </c>
      <c r="C2097" s="13">
        <v>3</v>
      </c>
      <c r="D2097" s="13">
        <v>26</v>
      </c>
      <c r="E2097" s="83" t="s">
        <v>184</v>
      </c>
      <c r="F2097" s="13">
        <v>4</v>
      </c>
      <c r="G2097" s="13">
        <v>18</v>
      </c>
      <c r="H2097" s="13" t="s">
        <v>71</v>
      </c>
      <c r="I2097" s="13" t="s">
        <v>54</v>
      </c>
      <c r="J2097" s="13"/>
      <c r="K2097" s="13" t="s">
        <v>28</v>
      </c>
      <c r="L2097" s="12">
        <f t="shared" ca="1" si="283"/>
        <v>1.2480821150319403</v>
      </c>
      <c r="M2097" s="101">
        <f t="shared" ca="1" si="284"/>
        <v>0.10872043304043233</v>
      </c>
      <c r="N2097" s="101">
        <f t="shared" ca="1" si="291"/>
        <v>109.18829848410807</v>
      </c>
      <c r="O2097" s="101">
        <f t="shared" ca="1" si="285"/>
        <v>0.35177194412175239</v>
      </c>
      <c r="Q2097" s="12">
        <f t="shared" ca="1" si="286"/>
        <v>5.6000000000000005</v>
      </c>
      <c r="R2097" s="101">
        <f t="shared" ca="1" si="287"/>
        <v>0.36838984896254628</v>
      </c>
      <c r="S2097" s="13"/>
      <c r="T2097" s="101">
        <f t="shared" ca="1" si="288"/>
        <v>0</v>
      </c>
      <c r="U2097" s="101">
        <f t="shared" ca="1" si="289"/>
        <v>0.24639221087588889</v>
      </c>
      <c r="V2097" s="101">
        <f t="shared" ca="1" si="290"/>
        <v>-306.84132360817893</v>
      </c>
    </row>
    <row r="2098" spans="2:22" x14ac:dyDescent="0.3">
      <c r="B2098" s="13">
        <v>2023</v>
      </c>
      <c r="C2098" s="13">
        <v>3</v>
      </c>
      <c r="D2098" s="13">
        <v>26</v>
      </c>
      <c r="E2098" s="83" t="s">
        <v>184</v>
      </c>
      <c r="F2098" s="13">
        <v>4</v>
      </c>
      <c r="G2098" s="13">
        <v>19</v>
      </c>
      <c r="H2098" s="13" t="s">
        <v>71</v>
      </c>
      <c r="I2098" s="13" t="s">
        <v>54</v>
      </c>
      <c r="J2098" s="13"/>
      <c r="K2098" s="13" t="s">
        <v>28</v>
      </c>
      <c r="L2098" s="12">
        <f t="shared" ca="1" si="283"/>
        <v>1.2644871318096924</v>
      </c>
      <c r="M2098" s="101">
        <f t="shared" ca="1" si="284"/>
        <v>0.11014947405194231</v>
      </c>
      <c r="N2098" s="101">
        <f t="shared" ca="1" si="291"/>
        <v>109.43792931871283</v>
      </c>
      <c r="O2098" s="101">
        <f t="shared" ca="1" si="285"/>
        <v>0.35639569810056182</v>
      </c>
      <c r="Q2098" s="12">
        <f t="shared" ca="1" si="286"/>
        <v>0</v>
      </c>
      <c r="R2098" s="101">
        <f t="shared" ca="1" si="287"/>
        <v>0</v>
      </c>
      <c r="S2098" s="13"/>
      <c r="T2098" s="101">
        <f t="shared" ca="1" si="288"/>
        <v>0.11014947405194231</v>
      </c>
      <c r="U2098" s="101">
        <f t="shared" ca="1" si="289"/>
        <v>0.24963083460476346</v>
      </c>
      <c r="V2098" s="101">
        <f t="shared" ca="1" si="290"/>
        <v>-306.48154329952223</v>
      </c>
    </row>
    <row r="2099" spans="2:22" x14ac:dyDescent="0.3">
      <c r="B2099" s="13">
        <v>2023</v>
      </c>
      <c r="C2099" s="13">
        <v>3</v>
      </c>
      <c r="D2099" s="13">
        <v>26</v>
      </c>
      <c r="E2099" s="83" t="s">
        <v>184</v>
      </c>
      <c r="F2099" s="13">
        <v>4</v>
      </c>
      <c r="G2099" s="13">
        <v>20</v>
      </c>
      <c r="H2099" s="13" t="s">
        <v>69</v>
      </c>
      <c r="I2099" s="13" t="s">
        <v>54</v>
      </c>
      <c r="J2099" s="13"/>
      <c r="K2099" s="13" t="s">
        <v>28</v>
      </c>
      <c r="L2099" s="12">
        <f t="shared" ca="1" si="283"/>
        <v>1.4068939785756127</v>
      </c>
      <c r="M2099" s="101">
        <f t="shared" ca="1" si="284"/>
        <v>7.4101105851577517E-2</v>
      </c>
      <c r="N2099" s="101">
        <f t="shared" ca="1" si="291"/>
        <v>109.43792931871283</v>
      </c>
      <c r="O2099" s="101">
        <f t="shared" ca="1" si="285"/>
        <v>0.15180386028830861</v>
      </c>
      <c r="Q2099" s="12">
        <f t="shared" ca="1" si="286"/>
        <v>0</v>
      </c>
      <c r="R2099" s="101">
        <f t="shared" ca="1" si="287"/>
        <v>0</v>
      </c>
      <c r="S2099" s="13"/>
      <c r="T2099" s="101">
        <f t="shared" ca="1" si="288"/>
        <v>7.4101105851577517E-2</v>
      </c>
      <c r="U2099" s="101">
        <f t="shared" si="289"/>
        <v>0</v>
      </c>
      <c r="V2099" s="101">
        <f t="shared" ca="1" si="290"/>
        <v>-306.40744219367065</v>
      </c>
    </row>
    <row r="2100" spans="2:22" x14ac:dyDescent="0.3">
      <c r="B2100" s="13">
        <v>2023</v>
      </c>
      <c r="C2100" s="13">
        <v>3</v>
      </c>
      <c r="D2100" s="13">
        <v>26</v>
      </c>
      <c r="E2100" s="83" t="s">
        <v>184</v>
      </c>
      <c r="F2100" s="13">
        <v>4</v>
      </c>
      <c r="G2100" s="13">
        <v>21</v>
      </c>
      <c r="H2100" s="13" t="s">
        <v>69</v>
      </c>
      <c r="I2100" s="13" t="s">
        <v>54</v>
      </c>
      <c r="J2100" s="13"/>
      <c r="K2100" s="13" t="s">
        <v>28</v>
      </c>
      <c r="L2100" s="12">
        <f t="shared" ca="1" si="283"/>
        <v>1.5663700995029681</v>
      </c>
      <c r="M2100" s="101">
        <f t="shared" ca="1" si="284"/>
        <v>8.250071314082133E-2</v>
      </c>
      <c r="N2100" s="101">
        <f t="shared" ca="1" si="291"/>
        <v>109.43792931871283</v>
      </c>
      <c r="O2100" s="101">
        <f t="shared" ca="1" si="285"/>
        <v>0.16901133373637026</v>
      </c>
      <c r="Q2100" s="12">
        <f t="shared" ca="1" si="286"/>
        <v>0</v>
      </c>
      <c r="R2100" s="101">
        <f t="shared" ca="1" si="287"/>
        <v>0</v>
      </c>
      <c r="S2100" s="13"/>
      <c r="T2100" s="101">
        <f t="shared" ca="1" si="288"/>
        <v>8.250071314082133E-2</v>
      </c>
      <c r="U2100" s="101">
        <f t="shared" si="289"/>
        <v>0</v>
      </c>
      <c r="V2100" s="101">
        <f t="shared" ca="1" si="290"/>
        <v>-306.32494148052984</v>
      </c>
    </row>
    <row r="2101" spans="2:22" x14ac:dyDescent="0.3">
      <c r="B2101" s="13">
        <v>2023</v>
      </c>
      <c r="C2101" s="13">
        <v>3</v>
      </c>
      <c r="D2101" s="13">
        <v>26</v>
      </c>
      <c r="E2101" s="83" t="s">
        <v>184</v>
      </c>
      <c r="F2101" s="13">
        <v>4</v>
      </c>
      <c r="G2101" s="13">
        <v>22</v>
      </c>
      <c r="H2101" s="13" t="s">
        <v>69</v>
      </c>
      <c r="I2101" s="13" t="s">
        <v>54</v>
      </c>
      <c r="J2101" s="13"/>
      <c r="K2101" s="13" t="s">
        <v>28</v>
      </c>
      <c r="L2101" s="12">
        <f t="shared" ca="1" si="283"/>
        <v>1.3914746618909504</v>
      </c>
      <c r="M2101" s="101">
        <f t="shared" ca="1" si="284"/>
        <v>7.3288970441796358E-2</v>
      </c>
      <c r="N2101" s="101">
        <f t="shared" ca="1" si="291"/>
        <v>109.43792931871283</v>
      </c>
      <c r="O2101" s="101">
        <f t="shared" ca="1" si="285"/>
        <v>0.15014011601803354</v>
      </c>
      <c r="Q2101" s="12">
        <f t="shared" ca="1" si="286"/>
        <v>0</v>
      </c>
      <c r="R2101" s="101">
        <f t="shared" ca="1" si="287"/>
        <v>0</v>
      </c>
      <c r="S2101" s="13"/>
      <c r="T2101" s="101">
        <f t="shared" ca="1" si="288"/>
        <v>7.3288970441796358E-2</v>
      </c>
      <c r="U2101" s="101">
        <f t="shared" si="289"/>
        <v>0</v>
      </c>
      <c r="V2101" s="101">
        <f t="shared" ca="1" si="290"/>
        <v>-306.25165251008804</v>
      </c>
    </row>
    <row r="2102" spans="2:22" x14ac:dyDescent="0.3">
      <c r="B2102" s="13">
        <v>2023</v>
      </c>
      <c r="C2102" s="13">
        <v>3</v>
      </c>
      <c r="D2102" s="13">
        <v>26</v>
      </c>
      <c r="E2102" s="83" t="s">
        <v>184</v>
      </c>
      <c r="F2102" s="13">
        <v>4</v>
      </c>
      <c r="G2102" s="13">
        <v>23</v>
      </c>
      <c r="H2102" s="13" t="s">
        <v>69</v>
      </c>
      <c r="I2102" s="13" t="s">
        <v>54</v>
      </c>
      <c r="J2102" s="13"/>
      <c r="K2102" s="13" t="s">
        <v>28</v>
      </c>
      <c r="L2102" s="12">
        <f t="shared" ca="1" si="283"/>
        <v>1.1289804565190733</v>
      </c>
      <c r="M2102" s="101">
        <f t="shared" ca="1" si="284"/>
        <v>5.9463400644859596E-2</v>
      </c>
      <c r="N2102" s="101">
        <f t="shared" ca="1" si="291"/>
        <v>109.43792931871283</v>
      </c>
      <c r="O2102" s="101">
        <f t="shared" ca="1" si="285"/>
        <v>0.121816991258408</v>
      </c>
      <c r="Q2102" s="12">
        <f t="shared" ca="1" si="286"/>
        <v>0</v>
      </c>
      <c r="R2102" s="101">
        <f t="shared" ca="1" si="287"/>
        <v>0</v>
      </c>
      <c r="S2102" s="13"/>
      <c r="T2102" s="101">
        <f t="shared" ca="1" si="288"/>
        <v>5.9463400644859596E-2</v>
      </c>
      <c r="U2102" s="101">
        <f t="shared" si="289"/>
        <v>0</v>
      </c>
      <c r="V2102" s="101">
        <f t="shared" ca="1" si="290"/>
        <v>-306.19218910944318</v>
      </c>
    </row>
    <row r="2103" spans="2:22" x14ac:dyDescent="0.3">
      <c r="B2103" s="13">
        <v>2023</v>
      </c>
      <c r="C2103" s="13">
        <v>3</v>
      </c>
      <c r="D2103" s="13">
        <v>27</v>
      </c>
      <c r="E2103" s="83" t="s">
        <v>185</v>
      </c>
      <c r="F2103" s="13">
        <v>5</v>
      </c>
      <c r="G2103" s="13">
        <v>0</v>
      </c>
      <c r="H2103" s="13" t="s">
        <v>69</v>
      </c>
      <c r="I2103" s="13" t="s">
        <v>54</v>
      </c>
      <c r="J2103" s="13"/>
      <c r="K2103" s="13" t="s">
        <v>27</v>
      </c>
      <c r="L2103" s="12">
        <f t="shared" ca="1" si="283"/>
        <v>1.3246186228375039</v>
      </c>
      <c r="M2103" s="101">
        <f t="shared" ca="1" si="284"/>
        <v>6.9767662864851338E-2</v>
      </c>
      <c r="N2103" s="101">
        <f t="shared" ca="1" si="291"/>
        <v>109.43792931871283</v>
      </c>
      <c r="O2103" s="101">
        <f t="shared" ca="1" si="285"/>
        <v>0.14292634940416665</v>
      </c>
      <c r="Q2103" s="12">
        <f t="shared" ca="1" si="286"/>
        <v>0</v>
      </c>
      <c r="R2103" s="101">
        <f t="shared" ca="1" si="287"/>
        <v>0</v>
      </c>
      <c r="S2103" s="13"/>
      <c r="T2103" s="101">
        <f t="shared" ca="1" si="288"/>
        <v>6.9767662864851338E-2</v>
      </c>
      <c r="U2103" s="101">
        <f t="shared" si="289"/>
        <v>0</v>
      </c>
      <c r="V2103" s="101">
        <f t="shared" ca="1" si="290"/>
        <v>-306.1224214465783</v>
      </c>
    </row>
    <row r="2104" spans="2:22" x14ac:dyDescent="0.3">
      <c r="B2104" s="13">
        <v>2023</v>
      </c>
      <c r="C2104" s="13">
        <v>3</v>
      </c>
      <c r="D2104" s="13">
        <v>27</v>
      </c>
      <c r="E2104" s="83" t="s">
        <v>185</v>
      </c>
      <c r="F2104" s="13">
        <v>5</v>
      </c>
      <c r="G2104" s="13">
        <v>1</v>
      </c>
      <c r="H2104" s="13" t="s">
        <v>69</v>
      </c>
      <c r="I2104" s="13" t="s">
        <v>54</v>
      </c>
      <c r="J2104" s="13"/>
      <c r="K2104" s="13" t="s">
        <v>27</v>
      </c>
      <c r="L2104" s="12">
        <f t="shared" ca="1" si="283"/>
        <v>0.75385808792683495</v>
      </c>
      <c r="M2104" s="101">
        <f t="shared" ca="1" si="284"/>
        <v>3.9705705491106399E-2</v>
      </c>
      <c r="N2104" s="101">
        <f t="shared" ca="1" si="291"/>
        <v>109.43792931871283</v>
      </c>
      <c r="O2104" s="101">
        <f t="shared" ca="1" si="285"/>
        <v>8.1341287687305489E-2</v>
      </c>
      <c r="Q2104" s="12">
        <f t="shared" ca="1" si="286"/>
        <v>0</v>
      </c>
      <c r="R2104" s="101">
        <f t="shared" ca="1" si="287"/>
        <v>0</v>
      </c>
      <c r="S2104" s="13"/>
      <c r="T2104" s="101">
        <f t="shared" ca="1" si="288"/>
        <v>3.9705705491106399E-2</v>
      </c>
      <c r="U2104" s="101">
        <f t="shared" si="289"/>
        <v>0</v>
      </c>
      <c r="V2104" s="101">
        <f t="shared" ca="1" si="290"/>
        <v>-306.08271574108721</v>
      </c>
    </row>
    <row r="2105" spans="2:22" x14ac:dyDescent="0.3">
      <c r="B2105" s="13">
        <v>2023</v>
      </c>
      <c r="C2105" s="13">
        <v>3</v>
      </c>
      <c r="D2105" s="13">
        <v>27</v>
      </c>
      <c r="E2105" s="83" t="s">
        <v>185</v>
      </c>
      <c r="F2105" s="13">
        <v>5</v>
      </c>
      <c r="G2105" s="13">
        <v>2</v>
      </c>
      <c r="H2105" s="13" t="s">
        <v>69</v>
      </c>
      <c r="I2105" s="13" t="s">
        <v>54</v>
      </c>
      <c r="J2105" s="13"/>
      <c r="K2105" s="13" t="s">
        <v>27</v>
      </c>
      <c r="L2105" s="12">
        <f t="shared" ca="1" si="283"/>
        <v>0.68301903744983783</v>
      </c>
      <c r="M2105" s="101">
        <f t="shared" ca="1" si="284"/>
        <v>3.5974612702482957E-2</v>
      </c>
      <c r="N2105" s="101">
        <f t="shared" ca="1" si="291"/>
        <v>109.43792931871283</v>
      </c>
      <c r="O2105" s="101">
        <f t="shared" ca="1" si="285"/>
        <v>7.3697754140837499E-2</v>
      </c>
      <c r="Q2105" s="12">
        <f t="shared" ca="1" si="286"/>
        <v>0</v>
      </c>
      <c r="R2105" s="101">
        <f t="shared" ca="1" si="287"/>
        <v>0</v>
      </c>
      <c r="S2105" s="13"/>
      <c r="T2105" s="101">
        <f t="shared" ca="1" si="288"/>
        <v>3.5974612702482957E-2</v>
      </c>
      <c r="U2105" s="101">
        <f t="shared" si="289"/>
        <v>0</v>
      </c>
      <c r="V2105" s="101">
        <f t="shared" ca="1" si="290"/>
        <v>-306.04674112838472</v>
      </c>
    </row>
    <row r="2106" spans="2:22" x14ac:dyDescent="0.3">
      <c r="B2106" s="13">
        <v>2023</v>
      </c>
      <c r="C2106" s="13">
        <v>3</v>
      </c>
      <c r="D2106" s="13">
        <v>27</v>
      </c>
      <c r="E2106" s="83" t="s">
        <v>185</v>
      </c>
      <c r="F2106" s="13">
        <v>5</v>
      </c>
      <c r="G2106" s="13">
        <v>3</v>
      </c>
      <c r="H2106" s="13" t="s">
        <v>69</v>
      </c>
      <c r="I2106" s="13" t="s">
        <v>54</v>
      </c>
      <c r="J2106" s="13"/>
      <c r="K2106" s="13" t="s">
        <v>27</v>
      </c>
      <c r="L2106" s="12">
        <f t="shared" ca="1" si="283"/>
        <v>0.76853679451057177</v>
      </c>
      <c r="M2106" s="101">
        <f t="shared" ca="1" si="284"/>
        <v>4.0478832966871818E-2</v>
      </c>
      <c r="N2106" s="101">
        <f t="shared" ca="1" si="291"/>
        <v>109.43792931871283</v>
      </c>
      <c r="O2106" s="101">
        <f t="shared" ca="1" si="285"/>
        <v>8.2925120127690696E-2</v>
      </c>
      <c r="Q2106" s="12">
        <f t="shared" ca="1" si="286"/>
        <v>0</v>
      </c>
      <c r="R2106" s="101">
        <f t="shared" ca="1" si="287"/>
        <v>0</v>
      </c>
      <c r="S2106" s="13"/>
      <c r="T2106" s="101">
        <f t="shared" ca="1" si="288"/>
        <v>4.0478832966871818E-2</v>
      </c>
      <c r="U2106" s="101">
        <f t="shared" si="289"/>
        <v>0</v>
      </c>
      <c r="V2106" s="101">
        <f t="shared" ca="1" si="290"/>
        <v>-306.00626229541786</v>
      </c>
    </row>
    <row r="2107" spans="2:22" x14ac:dyDescent="0.3">
      <c r="B2107" s="13">
        <v>2023</v>
      </c>
      <c r="C2107" s="13">
        <v>3</v>
      </c>
      <c r="D2107" s="13">
        <v>27</v>
      </c>
      <c r="E2107" s="83" t="s">
        <v>185</v>
      </c>
      <c r="F2107" s="13">
        <v>5</v>
      </c>
      <c r="G2107" s="13">
        <v>4</v>
      </c>
      <c r="H2107" s="13" t="s">
        <v>69</v>
      </c>
      <c r="I2107" s="13" t="s">
        <v>54</v>
      </c>
      <c r="J2107" s="13"/>
      <c r="K2107" s="13" t="s">
        <v>27</v>
      </c>
      <c r="L2107" s="12">
        <f t="shared" ca="1" si="283"/>
        <v>0.69787758641094966</v>
      </c>
      <c r="M2107" s="101">
        <f t="shared" ca="1" si="284"/>
        <v>3.675721247626472E-2</v>
      </c>
      <c r="N2107" s="101">
        <f t="shared" ca="1" si="291"/>
        <v>109.43792931871283</v>
      </c>
      <c r="O2107" s="101">
        <f t="shared" ca="1" si="285"/>
        <v>7.5300991573741469E-2</v>
      </c>
      <c r="Q2107" s="12">
        <f t="shared" ca="1" si="286"/>
        <v>0</v>
      </c>
      <c r="R2107" s="101">
        <f t="shared" ca="1" si="287"/>
        <v>0</v>
      </c>
      <c r="S2107" s="13"/>
      <c r="T2107" s="101">
        <f t="shared" ca="1" si="288"/>
        <v>3.675721247626472E-2</v>
      </c>
      <c r="U2107" s="101">
        <f t="shared" si="289"/>
        <v>0</v>
      </c>
      <c r="V2107" s="101">
        <f t="shared" ca="1" si="290"/>
        <v>-305.96950508294157</v>
      </c>
    </row>
    <row r="2108" spans="2:22" x14ac:dyDescent="0.3">
      <c r="B2108" s="13">
        <v>2023</v>
      </c>
      <c r="C2108" s="13">
        <v>3</v>
      </c>
      <c r="D2108" s="13">
        <v>27</v>
      </c>
      <c r="E2108" s="83" t="s">
        <v>185</v>
      </c>
      <c r="F2108" s="13">
        <v>5</v>
      </c>
      <c r="G2108" s="13">
        <v>5</v>
      </c>
      <c r="H2108" s="13" t="s">
        <v>69</v>
      </c>
      <c r="I2108" s="13" t="s">
        <v>54</v>
      </c>
      <c r="J2108" s="13"/>
      <c r="K2108" s="13" t="s">
        <v>27</v>
      </c>
      <c r="L2108" s="12">
        <f t="shared" ca="1" si="283"/>
        <v>0.7828551665875404</v>
      </c>
      <c r="M2108" s="101">
        <f t="shared" ca="1" si="284"/>
        <v>4.1232981624165756E-2</v>
      </c>
      <c r="N2108" s="101">
        <f t="shared" ca="1" si="291"/>
        <v>109.43792931871283</v>
      </c>
      <c r="O2108" s="101">
        <f t="shared" ca="1" si="285"/>
        <v>8.4470072474795599E-2</v>
      </c>
      <c r="Q2108" s="12">
        <f t="shared" ca="1" si="286"/>
        <v>0</v>
      </c>
      <c r="R2108" s="101">
        <f t="shared" ca="1" si="287"/>
        <v>0</v>
      </c>
      <c r="S2108" s="13"/>
      <c r="T2108" s="101">
        <f t="shared" ca="1" si="288"/>
        <v>4.1232981624165756E-2</v>
      </c>
      <c r="U2108" s="101">
        <f t="shared" si="289"/>
        <v>0</v>
      </c>
      <c r="V2108" s="101">
        <f t="shared" ca="1" si="290"/>
        <v>-305.92827210131742</v>
      </c>
    </row>
    <row r="2109" spans="2:22" x14ac:dyDescent="0.3">
      <c r="B2109" s="13">
        <v>2023</v>
      </c>
      <c r="C2109" s="13">
        <v>3</v>
      </c>
      <c r="D2109" s="13">
        <v>27</v>
      </c>
      <c r="E2109" s="83" t="s">
        <v>185</v>
      </c>
      <c r="F2109" s="13">
        <v>5</v>
      </c>
      <c r="G2109" s="13">
        <v>6</v>
      </c>
      <c r="H2109" s="13" t="s">
        <v>69</v>
      </c>
      <c r="I2109" s="13" t="s">
        <v>54</v>
      </c>
      <c r="J2109" s="13"/>
      <c r="K2109" s="13" t="s">
        <v>27</v>
      </c>
      <c r="L2109" s="12">
        <f t="shared" ca="1" si="283"/>
        <v>0.67714326566711036</v>
      </c>
      <c r="M2109" s="101">
        <f t="shared" ca="1" si="284"/>
        <v>3.5665135802686702E-2</v>
      </c>
      <c r="N2109" s="101">
        <f t="shared" ca="1" si="291"/>
        <v>109.43792931871283</v>
      </c>
      <c r="O2109" s="101">
        <f t="shared" ca="1" si="285"/>
        <v>7.3063758365481207E-2</v>
      </c>
      <c r="Q2109" s="12">
        <f t="shared" ca="1" si="286"/>
        <v>5.6000000000000005</v>
      </c>
      <c r="R2109" s="101">
        <f t="shared" ca="1" si="287"/>
        <v>0.41671982256127915</v>
      </c>
      <c r="S2109" s="13"/>
      <c r="T2109" s="101">
        <f t="shared" ca="1" si="288"/>
        <v>0</v>
      </c>
      <c r="U2109" s="101">
        <f t="shared" si="289"/>
        <v>0</v>
      </c>
      <c r="V2109" s="101">
        <f t="shared" ca="1" si="290"/>
        <v>-306.76171174643997</v>
      </c>
    </row>
    <row r="2110" spans="2:22" x14ac:dyDescent="0.3">
      <c r="B2110" s="13">
        <v>2023</v>
      </c>
      <c r="C2110" s="13">
        <v>3</v>
      </c>
      <c r="D2110" s="13">
        <v>27</v>
      </c>
      <c r="E2110" s="83" t="s">
        <v>185</v>
      </c>
      <c r="F2110" s="13">
        <v>5</v>
      </c>
      <c r="G2110" s="13">
        <v>7</v>
      </c>
      <c r="H2110" s="13" t="s">
        <v>69</v>
      </c>
      <c r="I2110" s="13" t="s">
        <v>54</v>
      </c>
      <c r="J2110" s="13"/>
      <c r="K2110" s="13" t="s">
        <v>27</v>
      </c>
      <c r="L2110" s="12">
        <f t="shared" ca="1" si="283"/>
        <v>0.73921433141163451</v>
      </c>
      <c r="M2110" s="101">
        <f t="shared" ca="1" si="284"/>
        <v>3.893441883545079E-2</v>
      </c>
      <c r="N2110" s="101">
        <f t="shared" ca="1" si="291"/>
        <v>109.43792931871283</v>
      </c>
      <c r="O2110" s="101">
        <f t="shared" ca="1" si="285"/>
        <v>7.976122635931536E-2</v>
      </c>
      <c r="Q2110" s="12">
        <f t="shared" ca="1" si="286"/>
        <v>0</v>
      </c>
      <c r="R2110" s="101">
        <f t="shared" ca="1" si="287"/>
        <v>0</v>
      </c>
      <c r="S2110" s="13"/>
      <c r="T2110" s="101">
        <f t="shared" ca="1" si="288"/>
        <v>3.893441883545079E-2</v>
      </c>
      <c r="U2110" s="101">
        <f t="shared" si="289"/>
        <v>0</v>
      </c>
      <c r="V2110" s="101">
        <f t="shared" ca="1" si="290"/>
        <v>-306.72277732760455</v>
      </c>
    </row>
    <row r="2111" spans="2:22" x14ac:dyDescent="0.3">
      <c r="B2111" s="13">
        <v>2023</v>
      </c>
      <c r="C2111" s="13">
        <v>3</v>
      </c>
      <c r="D2111" s="13">
        <v>27</v>
      </c>
      <c r="E2111" s="83" t="s">
        <v>185</v>
      </c>
      <c r="F2111" s="13">
        <v>5</v>
      </c>
      <c r="G2111" s="13">
        <v>8</v>
      </c>
      <c r="H2111" s="13" t="s">
        <v>69</v>
      </c>
      <c r="I2111" s="13" t="s">
        <v>54</v>
      </c>
      <c r="J2111" s="13"/>
      <c r="K2111" s="13" t="s">
        <v>27</v>
      </c>
      <c r="L2111" s="12">
        <f t="shared" ca="1" si="283"/>
        <v>0.96132284177315597</v>
      </c>
      <c r="M2111" s="101">
        <f t="shared" ca="1" si="284"/>
        <v>5.0632874076192123E-2</v>
      </c>
      <c r="N2111" s="101">
        <f t="shared" ca="1" si="291"/>
        <v>109.43792931871283</v>
      </c>
      <c r="O2111" s="101">
        <f t="shared" ca="1" si="285"/>
        <v>0.10372673462732353</v>
      </c>
      <c r="Q2111" s="12">
        <f t="shared" ca="1" si="286"/>
        <v>5.6000000000000005</v>
      </c>
      <c r="R2111" s="101">
        <f t="shared" ca="1" si="287"/>
        <v>0.39266402144390239</v>
      </c>
      <c r="S2111" s="13"/>
      <c r="T2111" s="101">
        <f t="shared" ca="1" si="288"/>
        <v>0</v>
      </c>
      <c r="U2111" s="101">
        <f t="shared" si="289"/>
        <v>0</v>
      </c>
      <c r="V2111" s="101">
        <f t="shared" ca="1" si="290"/>
        <v>-307.50810537049239</v>
      </c>
    </row>
    <row r="2112" spans="2:22" x14ac:dyDescent="0.3">
      <c r="B2112" s="13">
        <v>2023</v>
      </c>
      <c r="C2112" s="13">
        <v>3</v>
      </c>
      <c r="D2112" s="13">
        <v>27</v>
      </c>
      <c r="E2112" s="83" t="s">
        <v>185</v>
      </c>
      <c r="F2112" s="13">
        <v>5</v>
      </c>
      <c r="G2112" s="13">
        <v>9</v>
      </c>
      <c r="H2112" s="13" t="s">
        <v>69</v>
      </c>
      <c r="I2112" s="13" t="s">
        <v>54</v>
      </c>
      <c r="J2112" s="13"/>
      <c r="K2112" s="13" t="s">
        <v>27</v>
      </c>
      <c r="L2112" s="12">
        <f t="shared" ref="L2112:L2175" ca="1" si="292">IF(K2112="Weekday",_xlfn.NORM.INV(RAND(),VLOOKUP(G2112,$J$5:$N$28,4),VLOOKUP(G2112,$J$5:$N$28,5)),_xlfn.NORM.INV(RAND(),VLOOKUP(G2112,$P$5:$T$28,4),VLOOKUP(G2112,$P$5:$T$28,5)))*VLOOKUP(C2112,$P$32:$R$43,3)</f>
        <v>0.73544319121292789</v>
      </c>
      <c r="M2112" s="101">
        <f t="shared" ref="M2112:M2175" ca="1" si="293">IF(I2112="Winter",VLOOKUP(G2112,$J$40:$L$43,3),VLOOKUP(G2112,$J$40:$L$43,2))*L2112</f>
        <v>3.8735792881184915E-2</v>
      </c>
      <c r="N2112" s="101">
        <f t="shared" ca="1" si="291"/>
        <v>109.43792931871283</v>
      </c>
      <c r="O2112" s="101">
        <f t="shared" ref="O2112:O2175" ca="1" si="294">IF(I2112="Winter",VLOOKUP(G2112,$J$46:$L$49,3),VLOOKUP(G2112,$J$46:$L$49,2))*L2112</f>
        <v>7.9354320331874922E-2</v>
      </c>
      <c r="Q2112" s="12">
        <f t="shared" ref="Q2112:Q2175" ca="1" si="295">MIN(MAX(AND(IF(G2112&gt;=VLOOKUP(C2112,$O$46:$T$57,5),1,0),IF(G2112&lt;=VLOOKUP(C2112,$O$46:$T$57,6),1,0))*$G$50*_xlfn.NORM.INV(RAND(),VLOOKUP(C2112,$B$4:$F$15,4),VLOOKUP(C2112,$B$4:$F$15,4)),0),0.2)*$G$51</f>
        <v>5.6000000000000005</v>
      </c>
      <c r="R2112" s="101">
        <f t="shared" ref="R2112:R2175" ca="1" si="296">MAX(Q2112-L2112,0)*$G$52</f>
        <v>0.41178473386382569</v>
      </c>
      <c r="S2112" s="13"/>
      <c r="T2112" s="101">
        <f t="shared" ref="T2112:T2175" ca="1" si="297">MAX(L2112-Q2112,0)*IF(I2112="Winter",VLOOKUP(G2112,$J$40:$L$43,3),VLOOKUP(G2112,$J$40:$L$43,2))</f>
        <v>0</v>
      </c>
      <c r="U2112" s="101">
        <f t="shared" si="289"/>
        <v>0</v>
      </c>
      <c r="V2112" s="101">
        <f t="shared" ca="1" si="290"/>
        <v>-308.33167483822007</v>
      </c>
    </row>
    <row r="2113" spans="2:22" x14ac:dyDescent="0.3">
      <c r="B2113" s="13">
        <v>2023</v>
      </c>
      <c r="C2113" s="13">
        <v>3</v>
      </c>
      <c r="D2113" s="13">
        <v>27</v>
      </c>
      <c r="E2113" s="83" t="s">
        <v>185</v>
      </c>
      <c r="F2113" s="13">
        <v>5</v>
      </c>
      <c r="G2113" s="13">
        <v>10</v>
      </c>
      <c r="H2113" s="13" t="s">
        <v>70</v>
      </c>
      <c r="I2113" s="13" t="s">
        <v>54</v>
      </c>
      <c r="J2113" s="13"/>
      <c r="K2113" s="13" t="s">
        <v>27</v>
      </c>
      <c r="L2113" s="12">
        <f t="shared" ca="1" si="292"/>
        <v>0.88944662081875892</v>
      </c>
      <c r="M2113" s="101">
        <f t="shared" ca="1" si="293"/>
        <v>2.8159880015121909E-2</v>
      </c>
      <c r="N2113" s="101">
        <f t="shared" ca="1" si="291"/>
        <v>109.43792931871283</v>
      </c>
      <c r="O2113" s="101">
        <f t="shared" ca="1" si="294"/>
        <v>2.8159880015121909E-2</v>
      </c>
      <c r="Q2113" s="12">
        <f t="shared" ca="1" si="295"/>
        <v>5.6000000000000005</v>
      </c>
      <c r="R2113" s="101">
        <f t="shared" ca="1" si="296"/>
        <v>0.39874834354769212</v>
      </c>
      <c r="S2113" s="13"/>
      <c r="T2113" s="101">
        <f t="shared" ca="1" si="297"/>
        <v>0</v>
      </c>
      <c r="U2113" s="101">
        <f t="shared" ref="U2113:U2176" si="298">IF(H2113="On-Peak",IF(I2113="Winter",((L2113*$D$48)/60),((L2113*$D$47)/60)),0)</f>
        <v>0</v>
      </c>
      <c r="V2113" s="101">
        <f t="shared" ref="V2113:V2176" ca="1" si="299">V2112+MAX(T2113-R2113,0)-MAX(R2113-T2113,0)+MAX(U2113-R2113,0)-MAX(R2113-U2113,0)</f>
        <v>-309.12917152531548</v>
      </c>
    </row>
    <row r="2114" spans="2:22" x14ac:dyDescent="0.3">
      <c r="B2114" s="13">
        <v>2023</v>
      </c>
      <c r="C2114" s="13">
        <v>3</v>
      </c>
      <c r="D2114" s="13">
        <v>27</v>
      </c>
      <c r="E2114" s="83" t="s">
        <v>185</v>
      </c>
      <c r="F2114" s="13">
        <v>5</v>
      </c>
      <c r="G2114" s="13">
        <v>11</v>
      </c>
      <c r="H2114" s="13" t="s">
        <v>70</v>
      </c>
      <c r="I2114" s="13" t="s">
        <v>54</v>
      </c>
      <c r="J2114" s="13"/>
      <c r="K2114" s="13" t="s">
        <v>27</v>
      </c>
      <c r="L2114" s="12">
        <f t="shared" ca="1" si="292"/>
        <v>0.86313584287917977</v>
      </c>
      <c r="M2114" s="101">
        <f t="shared" ca="1" si="293"/>
        <v>2.7326880785554831E-2</v>
      </c>
      <c r="N2114" s="101">
        <f t="shared" ca="1" si="291"/>
        <v>109.43792931871283</v>
      </c>
      <c r="O2114" s="101">
        <f t="shared" ca="1" si="294"/>
        <v>2.7326880785554831E-2</v>
      </c>
      <c r="Q2114" s="12">
        <f t="shared" ca="1" si="295"/>
        <v>5.6000000000000005</v>
      </c>
      <c r="R2114" s="101">
        <f t="shared" ca="1" si="296"/>
        <v>0.40097555090027753</v>
      </c>
      <c r="S2114" s="13"/>
      <c r="T2114" s="101">
        <f t="shared" ca="1" si="297"/>
        <v>0</v>
      </c>
      <c r="U2114" s="101">
        <f t="shared" si="298"/>
        <v>0</v>
      </c>
      <c r="V2114" s="101">
        <f t="shared" ca="1" si="299"/>
        <v>-309.93112262711605</v>
      </c>
    </row>
    <row r="2115" spans="2:22" x14ac:dyDescent="0.3">
      <c r="B2115" s="13">
        <v>2023</v>
      </c>
      <c r="C2115" s="13">
        <v>3</v>
      </c>
      <c r="D2115" s="13">
        <v>27</v>
      </c>
      <c r="E2115" s="83" t="s">
        <v>185</v>
      </c>
      <c r="F2115" s="13">
        <v>5</v>
      </c>
      <c r="G2115" s="13">
        <v>12</v>
      </c>
      <c r="H2115" s="13" t="s">
        <v>70</v>
      </c>
      <c r="I2115" s="13" t="s">
        <v>54</v>
      </c>
      <c r="J2115" s="13"/>
      <c r="K2115" s="13" t="s">
        <v>27</v>
      </c>
      <c r="L2115" s="12">
        <f t="shared" ca="1" si="292"/>
        <v>1.1901899217028939</v>
      </c>
      <c r="M2115" s="101">
        <f t="shared" ca="1" si="293"/>
        <v>3.768141292111362E-2</v>
      </c>
      <c r="N2115" s="101">
        <f t="shared" ca="1" si="291"/>
        <v>109.43792931871283</v>
      </c>
      <c r="O2115" s="101">
        <f t="shared" ca="1" si="294"/>
        <v>3.768141292111362E-2</v>
      </c>
      <c r="Q2115" s="12">
        <f t="shared" ca="1" si="295"/>
        <v>5.6000000000000005</v>
      </c>
      <c r="R2115" s="101">
        <f t="shared" ca="1" si="296"/>
        <v>0.3732904231278501</v>
      </c>
      <c r="S2115" s="13"/>
      <c r="T2115" s="101">
        <f t="shared" ca="1" si="297"/>
        <v>0</v>
      </c>
      <c r="U2115" s="101">
        <f t="shared" si="298"/>
        <v>0</v>
      </c>
      <c r="V2115" s="101">
        <f t="shared" ca="1" si="299"/>
        <v>-310.67770347337176</v>
      </c>
    </row>
    <row r="2116" spans="2:22" x14ac:dyDescent="0.3">
      <c r="B2116" s="13">
        <v>2023</v>
      </c>
      <c r="C2116" s="13">
        <v>3</v>
      </c>
      <c r="D2116" s="13">
        <v>27</v>
      </c>
      <c r="E2116" s="83" t="s">
        <v>185</v>
      </c>
      <c r="F2116" s="13">
        <v>5</v>
      </c>
      <c r="G2116" s="13">
        <v>13</v>
      </c>
      <c r="H2116" s="13" t="s">
        <v>70</v>
      </c>
      <c r="I2116" s="13" t="s">
        <v>54</v>
      </c>
      <c r="J2116" s="13"/>
      <c r="K2116" s="13" t="s">
        <v>27</v>
      </c>
      <c r="L2116" s="12">
        <f t="shared" ca="1" si="292"/>
        <v>0.99469274460776691</v>
      </c>
      <c r="M2116" s="101">
        <f t="shared" ca="1" si="293"/>
        <v>3.1491972294281904E-2</v>
      </c>
      <c r="N2116" s="101">
        <f t="shared" ca="1" si="291"/>
        <v>109.43792931871283</v>
      </c>
      <c r="O2116" s="101">
        <f t="shared" ca="1" si="294"/>
        <v>3.1491972294281904E-2</v>
      </c>
      <c r="Q2116" s="12">
        <f t="shared" ca="1" si="295"/>
        <v>5.6000000000000005</v>
      </c>
      <c r="R2116" s="101">
        <f t="shared" ca="1" si="296"/>
        <v>0.38983925916895257</v>
      </c>
      <c r="S2116" s="13"/>
      <c r="T2116" s="101">
        <f t="shared" ca="1" si="297"/>
        <v>0</v>
      </c>
      <c r="U2116" s="101">
        <f t="shared" si="298"/>
        <v>0</v>
      </c>
      <c r="V2116" s="101">
        <f t="shared" ca="1" si="299"/>
        <v>-311.45738199170972</v>
      </c>
    </row>
    <row r="2117" spans="2:22" x14ac:dyDescent="0.3">
      <c r="B2117" s="13">
        <v>2023</v>
      </c>
      <c r="C2117" s="13">
        <v>3</v>
      </c>
      <c r="D2117" s="13">
        <v>27</v>
      </c>
      <c r="E2117" s="83" t="s">
        <v>185</v>
      </c>
      <c r="F2117" s="13">
        <v>5</v>
      </c>
      <c r="G2117" s="13">
        <v>14</v>
      </c>
      <c r="H2117" s="13" t="s">
        <v>70</v>
      </c>
      <c r="I2117" s="13" t="s">
        <v>54</v>
      </c>
      <c r="J2117" s="13"/>
      <c r="K2117" s="13" t="s">
        <v>27</v>
      </c>
      <c r="L2117" s="12">
        <f t="shared" ca="1" si="292"/>
        <v>1.1995789028174293</v>
      </c>
      <c r="M2117" s="101">
        <f t="shared" ca="1" si="293"/>
        <v>3.7978668063199814E-2</v>
      </c>
      <c r="N2117" s="101">
        <f t="shared" ca="1" si="291"/>
        <v>109.43792931871283</v>
      </c>
      <c r="O2117" s="101">
        <f t="shared" ca="1" si="294"/>
        <v>3.7978668063199814E-2</v>
      </c>
      <c r="Q2117" s="12">
        <f t="shared" ca="1" si="295"/>
        <v>5.6000000000000005</v>
      </c>
      <c r="R2117" s="101">
        <f t="shared" ca="1" si="296"/>
        <v>0.37249564587650463</v>
      </c>
      <c r="S2117" s="13"/>
      <c r="T2117" s="101">
        <f t="shared" ca="1" si="297"/>
        <v>0</v>
      </c>
      <c r="U2117" s="101">
        <f t="shared" si="298"/>
        <v>0</v>
      </c>
      <c r="V2117" s="101">
        <f t="shared" ca="1" si="299"/>
        <v>-312.20237328346269</v>
      </c>
    </row>
    <row r="2118" spans="2:22" x14ac:dyDescent="0.3">
      <c r="B2118" s="13">
        <v>2023</v>
      </c>
      <c r="C2118" s="13">
        <v>3</v>
      </c>
      <c r="D2118" s="13">
        <v>27</v>
      </c>
      <c r="E2118" s="83" t="s">
        <v>185</v>
      </c>
      <c r="F2118" s="13">
        <v>5</v>
      </c>
      <c r="G2118" s="13">
        <v>15</v>
      </c>
      <c r="H2118" s="13" t="s">
        <v>70</v>
      </c>
      <c r="I2118" s="13" t="s">
        <v>54</v>
      </c>
      <c r="J2118" s="13"/>
      <c r="K2118" s="13" t="s">
        <v>27</v>
      </c>
      <c r="L2118" s="12">
        <f t="shared" ca="1" si="292"/>
        <v>0.97656232815466248</v>
      </c>
      <c r="M2118" s="101">
        <f t="shared" ca="1" si="293"/>
        <v>3.0917963309376614E-2</v>
      </c>
      <c r="N2118" s="101">
        <f t="shared" ca="1" si="291"/>
        <v>109.43792931871283</v>
      </c>
      <c r="O2118" s="101">
        <f t="shared" ca="1" si="294"/>
        <v>3.0917963309376614E-2</v>
      </c>
      <c r="Q2118" s="12">
        <f t="shared" ca="1" si="295"/>
        <v>5.6000000000000005</v>
      </c>
      <c r="R2118" s="101">
        <f t="shared" ca="1" si="296"/>
        <v>0.39137399892170782</v>
      </c>
      <c r="S2118" s="13"/>
      <c r="T2118" s="101">
        <f t="shared" ca="1" si="297"/>
        <v>0</v>
      </c>
      <c r="U2118" s="101">
        <f t="shared" si="298"/>
        <v>0</v>
      </c>
      <c r="V2118" s="101">
        <f t="shared" ca="1" si="299"/>
        <v>-312.98512128130614</v>
      </c>
    </row>
    <row r="2119" spans="2:22" x14ac:dyDescent="0.3">
      <c r="B2119" s="13">
        <v>2023</v>
      </c>
      <c r="C2119" s="13">
        <v>3</v>
      </c>
      <c r="D2119" s="13">
        <v>27</v>
      </c>
      <c r="E2119" s="83" t="s">
        <v>185</v>
      </c>
      <c r="F2119" s="13">
        <v>5</v>
      </c>
      <c r="G2119" s="13">
        <v>16</v>
      </c>
      <c r="H2119" s="13" t="s">
        <v>71</v>
      </c>
      <c r="I2119" s="13" t="s">
        <v>54</v>
      </c>
      <c r="J2119" s="13"/>
      <c r="K2119" s="13" t="s">
        <v>27</v>
      </c>
      <c r="L2119" s="12">
        <f t="shared" ca="1" si="292"/>
        <v>0.97680474023774444</v>
      </c>
      <c r="M2119" s="101">
        <f t="shared" ca="1" si="293"/>
        <v>8.5089460922109922E-2</v>
      </c>
      <c r="N2119" s="101">
        <f t="shared" ca="1" si="291"/>
        <v>109.63076685451476</v>
      </c>
      <c r="O2119" s="101">
        <f t="shared" ca="1" si="294"/>
        <v>0.27531241603600826</v>
      </c>
      <c r="Q2119" s="12">
        <f t="shared" ca="1" si="295"/>
        <v>5.1668535269651157</v>
      </c>
      <c r="R2119" s="101">
        <f t="shared" ca="1" si="296"/>
        <v>0.354687629796472</v>
      </c>
      <c r="S2119" s="13"/>
      <c r="T2119" s="101">
        <f t="shared" ca="1" si="297"/>
        <v>0</v>
      </c>
      <c r="U2119" s="101">
        <f t="shared" ca="1" si="298"/>
        <v>0.19283753580193472</v>
      </c>
      <c r="V2119" s="101">
        <f t="shared" ca="1" si="299"/>
        <v>-313.50165900509711</v>
      </c>
    </row>
    <row r="2120" spans="2:22" x14ac:dyDescent="0.3">
      <c r="B2120" s="13">
        <v>2023</v>
      </c>
      <c r="C2120" s="13">
        <v>3</v>
      </c>
      <c r="D2120" s="13">
        <v>27</v>
      </c>
      <c r="E2120" s="83" t="s">
        <v>185</v>
      </c>
      <c r="F2120" s="13">
        <v>5</v>
      </c>
      <c r="G2120" s="13">
        <v>17</v>
      </c>
      <c r="H2120" s="13" t="s">
        <v>71</v>
      </c>
      <c r="I2120" s="13" t="s">
        <v>54</v>
      </c>
      <c r="J2120" s="13"/>
      <c r="K2120" s="13" t="s">
        <v>27</v>
      </c>
      <c r="L2120" s="12">
        <f t="shared" ca="1" si="292"/>
        <v>1.0626984873388163</v>
      </c>
      <c r="M2120" s="101">
        <f t="shared" ca="1" si="293"/>
        <v>9.2571665232084294E-2</v>
      </c>
      <c r="N2120" s="101">
        <f t="shared" ca="1" si="291"/>
        <v>109.84056124755691</v>
      </c>
      <c r="O2120" s="101">
        <f t="shared" ca="1" si="294"/>
        <v>0.29952156865644536</v>
      </c>
      <c r="Q2120" s="12">
        <f t="shared" ca="1" si="295"/>
        <v>5.6000000000000005</v>
      </c>
      <c r="R2120" s="101">
        <f t="shared" ca="1" si="296"/>
        <v>0.38408257304676924</v>
      </c>
      <c r="S2120" s="13"/>
      <c r="T2120" s="101">
        <f t="shared" ca="1" si="297"/>
        <v>0</v>
      </c>
      <c r="U2120" s="101">
        <f t="shared" ca="1" si="298"/>
        <v>0.20979439304213801</v>
      </c>
      <c r="V2120" s="101">
        <f t="shared" ca="1" si="299"/>
        <v>-314.06002975814852</v>
      </c>
    </row>
    <row r="2121" spans="2:22" x14ac:dyDescent="0.3">
      <c r="B2121" s="13">
        <v>2023</v>
      </c>
      <c r="C2121" s="13">
        <v>3</v>
      </c>
      <c r="D2121" s="13">
        <v>27</v>
      </c>
      <c r="E2121" s="83" t="s">
        <v>185</v>
      </c>
      <c r="F2121" s="13">
        <v>5</v>
      </c>
      <c r="G2121" s="13">
        <v>18</v>
      </c>
      <c r="H2121" s="13" t="s">
        <v>71</v>
      </c>
      <c r="I2121" s="13" t="s">
        <v>54</v>
      </c>
      <c r="J2121" s="13"/>
      <c r="K2121" s="13" t="s">
        <v>27</v>
      </c>
      <c r="L2121" s="12">
        <f t="shared" ca="1" si="292"/>
        <v>1.3397782144716173</v>
      </c>
      <c r="M2121" s="101">
        <f t="shared" ca="1" si="293"/>
        <v>0.1167080802626226</v>
      </c>
      <c r="N2121" s="101">
        <f t="shared" ca="1" si="291"/>
        <v>110.10505579673051</v>
      </c>
      <c r="O2121" s="101">
        <f t="shared" ca="1" si="294"/>
        <v>0.37761648974882533</v>
      </c>
      <c r="Q2121" s="12">
        <f t="shared" ca="1" si="295"/>
        <v>5.6000000000000005</v>
      </c>
      <c r="R2121" s="101">
        <f t="shared" ca="1" si="296"/>
        <v>0.36062777414497765</v>
      </c>
      <c r="S2121" s="13"/>
      <c r="T2121" s="101">
        <f t="shared" ca="1" si="297"/>
        <v>0</v>
      </c>
      <c r="U2121" s="101">
        <f t="shared" ca="1" si="298"/>
        <v>0.2644945491736051</v>
      </c>
      <c r="V2121" s="101">
        <f t="shared" ca="1" si="299"/>
        <v>-314.51679075726486</v>
      </c>
    </row>
    <row r="2122" spans="2:22" x14ac:dyDescent="0.3">
      <c r="B2122" s="13">
        <v>2023</v>
      </c>
      <c r="C2122" s="13">
        <v>3</v>
      </c>
      <c r="D2122" s="13">
        <v>27</v>
      </c>
      <c r="E2122" s="83" t="s">
        <v>185</v>
      </c>
      <c r="F2122" s="13">
        <v>5</v>
      </c>
      <c r="G2122" s="13">
        <v>19</v>
      </c>
      <c r="H2122" s="13" t="s">
        <v>71</v>
      </c>
      <c r="I2122" s="13" t="s">
        <v>54</v>
      </c>
      <c r="J2122" s="13"/>
      <c r="K2122" s="13" t="s">
        <v>27</v>
      </c>
      <c r="L2122" s="12">
        <f t="shared" ca="1" si="292"/>
        <v>1.4567541571959739</v>
      </c>
      <c r="M2122" s="101">
        <f t="shared" ca="1" si="293"/>
        <v>0.1268978546333413</v>
      </c>
      <c r="N2122" s="101">
        <f t="shared" ca="1" si="291"/>
        <v>110.39264334659696</v>
      </c>
      <c r="O2122" s="101">
        <f t="shared" ca="1" si="294"/>
        <v>0.41058615920568525</v>
      </c>
      <c r="Q2122" s="12">
        <f t="shared" ca="1" si="295"/>
        <v>0</v>
      </c>
      <c r="R2122" s="101">
        <f t="shared" ca="1" si="296"/>
        <v>0</v>
      </c>
      <c r="S2122" s="13"/>
      <c r="T2122" s="101">
        <f t="shared" ca="1" si="297"/>
        <v>0.1268978546333413</v>
      </c>
      <c r="U2122" s="101">
        <f t="shared" ca="1" si="298"/>
        <v>0.28758754986643853</v>
      </c>
      <c r="V2122" s="101">
        <f t="shared" ca="1" si="299"/>
        <v>-314.10230535276509</v>
      </c>
    </row>
    <row r="2123" spans="2:22" x14ac:dyDescent="0.3">
      <c r="B2123" s="13">
        <v>2023</v>
      </c>
      <c r="C2123" s="13">
        <v>3</v>
      </c>
      <c r="D2123" s="13">
        <v>27</v>
      </c>
      <c r="E2123" s="83" t="s">
        <v>185</v>
      </c>
      <c r="F2123" s="13">
        <v>5</v>
      </c>
      <c r="G2123" s="13">
        <v>20</v>
      </c>
      <c r="H2123" s="13" t="s">
        <v>69</v>
      </c>
      <c r="I2123" s="13" t="s">
        <v>54</v>
      </c>
      <c r="J2123" s="13"/>
      <c r="K2123" s="13" t="s">
        <v>27</v>
      </c>
      <c r="L2123" s="12">
        <f t="shared" ca="1" si="292"/>
        <v>1.6147778644998376</v>
      </c>
      <c r="M2123" s="101">
        <f t="shared" ca="1" si="293"/>
        <v>8.5050350123206456E-2</v>
      </c>
      <c r="N2123" s="101">
        <f t="shared" ca="1" si="291"/>
        <v>110.39264334659696</v>
      </c>
      <c r="O2123" s="101">
        <f t="shared" ca="1" si="294"/>
        <v>0.17423453157953248</v>
      </c>
      <c r="Q2123" s="12">
        <f t="shared" ca="1" si="295"/>
        <v>0</v>
      </c>
      <c r="R2123" s="101">
        <f t="shared" ca="1" si="296"/>
        <v>0</v>
      </c>
      <c r="S2123" s="13"/>
      <c r="T2123" s="101">
        <f t="shared" ca="1" si="297"/>
        <v>8.5050350123206456E-2</v>
      </c>
      <c r="U2123" s="101">
        <f t="shared" si="298"/>
        <v>0</v>
      </c>
      <c r="V2123" s="101">
        <f t="shared" ca="1" si="299"/>
        <v>-314.01725500264189</v>
      </c>
    </row>
    <row r="2124" spans="2:22" x14ac:dyDescent="0.3">
      <c r="B2124" s="13">
        <v>2023</v>
      </c>
      <c r="C2124" s="13">
        <v>3</v>
      </c>
      <c r="D2124" s="13">
        <v>27</v>
      </c>
      <c r="E2124" s="83" t="s">
        <v>185</v>
      </c>
      <c r="F2124" s="13">
        <v>5</v>
      </c>
      <c r="G2124" s="13">
        <v>21</v>
      </c>
      <c r="H2124" s="13" t="s">
        <v>69</v>
      </c>
      <c r="I2124" s="13" t="s">
        <v>54</v>
      </c>
      <c r="J2124" s="13"/>
      <c r="K2124" s="13" t="s">
        <v>27</v>
      </c>
      <c r="L2124" s="12">
        <f t="shared" ca="1" si="292"/>
        <v>1.3761398422034183</v>
      </c>
      <c r="M2124" s="101">
        <f t="shared" ca="1" si="293"/>
        <v>7.2481285488854047E-2</v>
      </c>
      <c r="N2124" s="101">
        <f t="shared" ca="1" si="291"/>
        <v>110.39264334659696</v>
      </c>
      <c r="O2124" s="101">
        <f t="shared" ca="1" si="294"/>
        <v>0.14848548897374883</v>
      </c>
      <c r="Q2124" s="12">
        <f t="shared" ca="1" si="295"/>
        <v>0</v>
      </c>
      <c r="R2124" s="101">
        <f t="shared" ca="1" si="296"/>
        <v>0</v>
      </c>
      <c r="S2124" s="13"/>
      <c r="T2124" s="101">
        <f t="shared" ca="1" si="297"/>
        <v>7.2481285488854047E-2</v>
      </c>
      <c r="U2124" s="101">
        <f t="shared" si="298"/>
        <v>0</v>
      </c>
      <c r="V2124" s="101">
        <f t="shared" ca="1" si="299"/>
        <v>-313.94477371715305</v>
      </c>
    </row>
    <row r="2125" spans="2:22" x14ac:dyDescent="0.3">
      <c r="B2125" s="13">
        <v>2023</v>
      </c>
      <c r="C2125" s="13">
        <v>3</v>
      </c>
      <c r="D2125" s="13">
        <v>27</v>
      </c>
      <c r="E2125" s="83" t="s">
        <v>185</v>
      </c>
      <c r="F2125" s="13">
        <v>5</v>
      </c>
      <c r="G2125" s="13">
        <v>22</v>
      </c>
      <c r="H2125" s="13" t="s">
        <v>69</v>
      </c>
      <c r="I2125" s="13" t="s">
        <v>54</v>
      </c>
      <c r="J2125" s="13"/>
      <c r="K2125" s="13" t="s">
        <v>27</v>
      </c>
      <c r="L2125" s="12">
        <f t="shared" ca="1" si="292"/>
        <v>1.2102687500394345</v>
      </c>
      <c r="M2125" s="101">
        <f t="shared" ca="1" si="293"/>
        <v>6.3744855064577013E-2</v>
      </c>
      <c r="N2125" s="101">
        <f t="shared" ca="1" si="291"/>
        <v>110.39264334659696</v>
      </c>
      <c r="O2125" s="101">
        <f t="shared" ca="1" si="294"/>
        <v>0.13058799812925498</v>
      </c>
      <c r="Q2125" s="12">
        <f t="shared" ca="1" si="295"/>
        <v>0</v>
      </c>
      <c r="R2125" s="101">
        <f t="shared" ca="1" si="296"/>
        <v>0</v>
      </c>
      <c r="S2125" s="13"/>
      <c r="T2125" s="101">
        <f t="shared" ca="1" si="297"/>
        <v>6.3744855064577013E-2</v>
      </c>
      <c r="U2125" s="101">
        <f t="shared" si="298"/>
        <v>0</v>
      </c>
      <c r="V2125" s="101">
        <f t="shared" ca="1" si="299"/>
        <v>-313.8810288620885</v>
      </c>
    </row>
    <row r="2126" spans="2:22" x14ac:dyDescent="0.3">
      <c r="B2126" s="13">
        <v>2023</v>
      </c>
      <c r="C2126" s="13">
        <v>3</v>
      </c>
      <c r="D2126" s="13">
        <v>27</v>
      </c>
      <c r="E2126" s="83" t="s">
        <v>185</v>
      </c>
      <c r="F2126" s="13">
        <v>5</v>
      </c>
      <c r="G2126" s="13">
        <v>23</v>
      </c>
      <c r="H2126" s="13" t="s">
        <v>69</v>
      </c>
      <c r="I2126" s="13" t="s">
        <v>54</v>
      </c>
      <c r="J2126" s="13"/>
      <c r="K2126" s="13" t="s">
        <v>27</v>
      </c>
      <c r="L2126" s="12">
        <f t="shared" ca="1" si="292"/>
        <v>0.88277116929362065</v>
      </c>
      <c r="M2126" s="101">
        <f t="shared" ca="1" si="293"/>
        <v>4.6495557486695004E-2</v>
      </c>
      <c r="N2126" s="101">
        <f t="shared" ca="1" si="291"/>
        <v>110.39264334659696</v>
      </c>
      <c r="O2126" s="101">
        <f t="shared" ca="1" si="294"/>
        <v>9.5251009166781669E-2</v>
      </c>
      <c r="Q2126" s="12">
        <f t="shared" ca="1" si="295"/>
        <v>0</v>
      </c>
      <c r="R2126" s="101">
        <f t="shared" ca="1" si="296"/>
        <v>0</v>
      </c>
      <c r="S2126" s="13"/>
      <c r="T2126" s="101">
        <f t="shared" ca="1" si="297"/>
        <v>4.6495557486695004E-2</v>
      </c>
      <c r="U2126" s="101">
        <f t="shared" si="298"/>
        <v>0</v>
      </c>
      <c r="V2126" s="101">
        <f t="shared" ca="1" si="299"/>
        <v>-313.83453330460179</v>
      </c>
    </row>
    <row r="2127" spans="2:22" x14ac:dyDescent="0.3">
      <c r="B2127" s="13">
        <v>2023</v>
      </c>
      <c r="C2127" s="13">
        <v>3</v>
      </c>
      <c r="D2127" s="13">
        <v>28</v>
      </c>
      <c r="E2127" s="83" t="s">
        <v>186</v>
      </c>
      <c r="F2127" s="13">
        <v>6</v>
      </c>
      <c r="G2127" s="13">
        <v>0</v>
      </c>
      <c r="H2127" s="13" t="s">
        <v>69</v>
      </c>
      <c r="I2127" s="13" t="s">
        <v>54</v>
      </c>
      <c r="J2127" s="13"/>
      <c r="K2127" s="13" t="s">
        <v>27</v>
      </c>
      <c r="L2127" s="12">
        <f t="shared" ca="1" si="292"/>
        <v>1.4500226163472532</v>
      </c>
      <c r="M2127" s="101">
        <f t="shared" ca="1" si="293"/>
        <v>7.6372691203009824E-2</v>
      </c>
      <c r="N2127" s="101">
        <f t="shared" ca="1" si="291"/>
        <v>110.39264334659696</v>
      </c>
      <c r="O2127" s="101">
        <f t="shared" ca="1" si="294"/>
        <v>0.1564574403038686</v>
      </c>
      <c r="Q2127" s="12">
        <f t="shared" ca="1" si="295"/>
        <v>0</v>
      </c>
      <c r="R2127" s="101">
        <f t="shared" ca="1" si="296"/>
        <v>0</v>
      </c>
      <c r="S2127" s="13"/>
      <c r="T2127" s="101">
        <f t="shared" ca="1" si="297"/>
        <v>7.6372691203009824E-2</v>
      </c>
      <c r="U2127" s="101">
        <f t="shared" si="298"/>
        <v>0</v>
      </c>
      <c r="V2127" s="101">
        <f t="shared" ca="1" si="299"/>
        <v>-313.75816061339879</v>
      </c>
    </row>
    <row r="2128" spans="2:22" x14ac:dyDescent="0.3">
      <c r="B2128" s="13">
        <v>2023</v>
      </c>
      <c r="C2128" s="13">
        <v>3</v>
      </c>
      <c r="D2128" s="13">
        <v>28</v>
      </c>
      <c r="E2128" s="83" t="s">
        <v>186</v>
      </c>
      <c r="F2128" s="13">
        <v>6</v>
      </c>
      <c r="G2128" s="13">
        <v>1</v>
      </c>
      <c r="H2128" s="13" t="s">
        <v>69</v>
      </c>
      <c r="I2128" s="13" t="s">
        <v>54</v>
      </c>
      <c r="J2128" s="13"/>
      <c r="K2128" s="13" t="s">
        <v>27</v>
      </c>
      <c r="L2128" s="12">
        <f t="shared" ca="1" si="292"/>
        <v>0.75278106806157652</v>
      </c>
      <c r="M2128" s="101">
        <f t="shared" ca="1" si="293"/>
        <v>3.9648978854803237E-2</v>
      </c>
      <c r="N2128" s="101">
        <f t="shared" ref="N2128:N2191" ca="1" si="300">IF(H2128="On-Peak",IF(I2128="Winter",((L2128*$D$48)/60)+N2127,((L2128*$D$47)/60)+N2127),N2127)</f>
        <v>110.39264334659696</v>
      </c>
      <c r="O2128" s="101">
        <f t="shared" ca="1" si="294"/>
        <v>8.1225077243844104E-2</v>
      </c>
      <c r="Q2128" s="12">
        <f t="shared" ca="1" si="295"/>
        <v>0</v>
      </c>
      <c r="R2128" s="101">
        <f t="shared" ca="1" si="296"/>
        <v>0</v>
      </c>
      <c r="S2128" s="13"/>
      <c r="T2128" s="101">
        <f t="shared" ca="1" si="297"/>
        <v>3.9648978854803237E-2</v>
      </c>
      <c r="U2128" s="101">
        <f t="shared" si="298"/>
        <v>0</v>
      </c>
      <c r="V2128" s="101">
        <f t="shared" ca="1" si="299"/>
        <v>-313.71851163454397</v>
      </c>
    </row>
    <row r="2129" spans="2:22" x14ac:dyDescent="0.3">
      <c r="B2129" s="13">
        <v>2023</v>
      </c>
      <c r="C2129" s="13">
        <v>3</v>
      </c>
      <c r="D2129" s="13">
        <v>28</v>
      </c>
      <c r="E2129" s="83" t="s">
        <v>186</v>
      </c>
      <c r="F2129" s="13">
        <v>6</v>
      </c>
      <c r="G2129" s="13">
        <v>2</v>
      </c>
      <c r="H2129" s="13" t="s">
        <v>69</v>
      </c>
      <c r="I2129" s="13" t="s">
        <v>54</v>
      </c>
      <c r="J2129" s="13"/>
      <c r="K2129" s="13" t="s">
        <v>27</v>
      </c>
      <c r="L2129" s="12">
        <f t="shared" ca="1" si="292"/>
        <v>0.78486144400569602</v>
      </c>
      <c r="M2129" s="101">
        <f t="shared" ca="1" si="293"/>
        <v>4.1338652255780012E-2</v>
      </c>
      <c r="N2129" s="101">
        <f t="shared" ca="1" si="300"/>
        <v>110.39264334659696</v>
      </c>
      <c r="O2129" s="101">
        <f t="shared" ca="1" si="294"/>
        <v>8.4686549808214592E-2</v>
      </c>
      <c r="Q2129" s="12">
        <f t="shared" ca="1" si="295"/>
        <v>0</v>
      </c>
      <c r="R2129" s="101">
        <f t="shared" ca="1" si="296"/>
        <v>0</v>
      </c>
      <c r="S2129" s="13"/>
      <c r="T2129" s="101">
        <f t="shared" ca="1" si="297"/>
        <v>4.1338652255780012E-2</v>
      </c>
      <c r="U2129" s="101">
        <f t="shared" si="298"/>
        <v>0</v>
      </c>
      <c r="V2129" s="101">
        <f t="shared" ca="1" si="299"/>
        <v>-313.6771729822882</v>
      </c>
    </row>
    <row r="2130" spans="2:22" x14ac:dyDescent="0.3">
      <c r="B2130" s="13">
        <v>2023</v>
      </c>
      <c r="C2130" s="13">
        <v>3</v>
      </c>
      <c r="D2130" s="13">
        <v>28</v>
      </c>
      <c r="E2130" s="83" t="s">
        <v>186</v>
      </c>
      <c r="F2130" s="13">
        <v>6</v>
      </c>
      <c r="G2130" s="13">
        <v>3</v>
      </c>
      <c r="H2130" s="13" t="s">
        <v>69</v>
      </c>
      <c r="I2130" s="13" t="s">
        <v>54</v>
      </c>
      <c r="J2130" s="13"/>
      <c r="K2130" s="13" t="s">
        <v>27</v>
      </c>
      <c r="L2130" s="12">
        <f t="shared" ca="1" si="292"/>
        <v>0.68170415263015161</v>
      </c>
      <c r="M2130" s="101">
        <f t="shared" ca="1" si="293"/>
        <v>3.5905357719030084E-2</v>
      </c>
      <c r="N2130" s="101">
        <f t="shared" ca="1" si="300"/>
        <v>110.39264334659696</v>
      </c>
      <c r="O2130" s="101">
        <f t="shared" ca="1" si="294"/>
        <v>7.3555878068793351E-2</v>
      </c>
      <c r="Q2130" s="12">
        <f t="shared" ca="1" si="295"/>
        <v>0</v>
      </c>
      <c r="R2130" s="101">
        <f t="shared" ca="1" si="296"/>
        <v>0</v>
      </c>
      <c r="S2130" s="13"/>
      <c r="T2130" s="101">
        <f t="shared" ca="1" si="297"/>
        <v>3.5905357719030084E-2</v>
      </c>
      <c r="U2130" s="101">
        <f t="shared" si="298"/>
        <v>0</v>
      </c>
      <c r="V2130" s="101">
        <f t="shared" ca="1" si="299"/>
        <v>-313.6412676245692</v>
      </c>
    </row>
    <row r="2131" spans="2:22" x14ac:dyDescent="0.3">
      <c r="B2131" s="13">
        <v>2023</v>
      </c>
      <c r="C2131" s="13">
        <v>3</v>
      </c>
      <c r="D2131" s="13">
        <v>28</v>
      </c>
      <c r="E2131" s="83" t="s">
        <v>186</v>
      </c>
      <c r="F2131" s="13">
        <v>6</v>
      </c>
      <c r="G2131" s="13">
        <v>4</v>
      </c>
      <c r="H2131" s="13" t="s">
        <v>69</v>
      </c>
      <c r="I2131" s="13" t="s">
        <v>54</v>
      </c>
      <c r="J2131" s="13"/>
      <c r="K2131" s="13" t="s">
        <v>27</v>
      </c>
      <c r="L2131" s="12">
        <f t="shared" ca="1" si="292"/>
        <v>0.76742829548266334</v>
      </c>
      <c r="M2131" s="101">
        <f t="shared" ca="1" si="293"/>
        <v>4.0420448323071879E-2</v>
      </c>
      <c r="N2131" s="101">
        <f t="shared" ca="1" si="300"/>
        <v>110.39264334659696</v>
      </c>
      <c r="O2131" s="101">
        <f t="shared" ca="1" si="294"/>
        <v>8.2805513082579371E-2</v>
      </c>
      <c r="Q2131" s="12">
        <f t="shared" ca="1" si="295"/>
        <v>0</v>
      </c>
      <c r="R2131" s="101">
        <f t="shared" ca="1" si="296"/>
        <v>0</v>
      </c>
      <c r="S2131" s="13"/>
      <c r="T2131" s="101">
        <f t="shared" ca="1" si="297"/>
        <v>4.0420448323071879E-2</v>
      </c>
      <c r="U2131" s="101">
        <f t="shared" si="298"/>
        <v>0</v>
      </c>
      <c r="V2131" s="101">
        <f t="shared" ca="1" si="299"/>
        <v>-313.60084717624613</v>
      </c>
    </row>
    <row r="2132" spans="2:22" x14ac:dyDescent="0.3">
      <c r="B2132" s="13">
        <v>2023</v>
      </c>
      <c r="C2132" s="13">
        <v>3</v>
      </c>
      <c r="D2132" s="13">
        <v>28</v>
      </c>
      <c r="E2132" s="83" t="s">
        <v>186</v>
      </c>
      <c r="F2132" s="13">
        <v>6</v>
      </c>
      <c r="G2132" s="13">
        <v>5</v>
      </c>
      <c r="H2132" s="13" t="s">
        <v>69</v>
      </c>
      <c r="I2132" s="13" t="s">
        <v>54</v>
      </c>
      <c r="J2132" s="13"/>
      <c r="K2132" s="13" t="s">
        <v>27</v>
      </c>
      <c r="L2132" s="12">
        <f t="shared" ca="1" si="292"/>
        <v>0.74134410295870201</v>
      </c>
      <c r="M2132" s="101">
        <f t="shared" ca="1" si="293"/>
        <v>3.9046593902834839E-2</v>
      </c>
      <c r="N2132" s="101">
        <f t="shared" ca="1" si="300"/>
        <v>110.39264334659696</v>
      </c>
      <c r="O2132" s="101">
        <f t="shared" ca="1" si="294"/>
        <v>7.9991028709243947E-2</v>
      </c>
      <c r="Q2132" s="12">
        <f t="shared" ca="1" si="295"/>
        <v>0</v>
      </c>
      <c r="R2132" s="101">
        <f t="shared" ca="1" si="296"/>
        <v>0</v>
      </c>
      <c r="S2132" s="13"/>
      <c r="T2132" s="101">
        <f t="shared" ca="1" si="297"/>
        <v>3.9046593902834839E-2</v>
      </c>
      <c r="U2132" s="101">
        <f t="shared" si="298"/>
        <v>0</v>
      </c>
      <c r="V2132" s="101">
        <f t="shared" ca="1" si="299"/>
        <v>-313.56180058234332</v>
      </c>
    </row>
    <row r="2133" spans="2:22" x14ac:dyDescent="0.3">
      <c r="B2133" s="13">
        <v>2023</v>
      </c>
      <c r="C2133" s="13">
        <v>3</v>
      </c>
      <c r="D2133" s="13">
        <v>28</v>
      </c>
      <c r="E2133" s="83" t="s">
        <v>186</v>
      </c>
      <c r="F2133" s="13">
        <v>6</v>
      </c>
      <c r="G2133" s="13">
        <v>6</v>
      </c>
      <c r="H2133" s="13" t="s">
        <v>69</v>
      </c>
      <c r="I2133" s="13" t="s">
        <v>54</v>
      </c>
      <c r="J2133" s="13"/>
      <c r="K2133" s="13" t="s">
        <v>27</v>
      </c>
      <c r="L2133" s="12">
        <f t="shared" ca="1" si="292"/>
        <v>0.74888474911953751</v>
      </c>
      <c r="M2133" s="101">
        <f t="shared" ca="1" si="293"/>
        <v>3.9443759736126044E-2</v>
      </c>
      <c r="N2133" s="101">
        <f t="shared" ca="1" si="300"/>
        <v>110.39264334659696</v>
      </c>
      <c r="O2133" s="101">
        <f t="shared" ca="1" si="294"/>
        <v>8.0804664429998091E-2</v>
      </c>
      <c r="Q2133" s="12">
        <f t="shared" ca="1" si="295"/>
        <v>1.6723579073750567</v>
      </c>
      <c r="R2133" s="101">
        <f t="shared" ca="1" si="296"/>
        <v>7.8172002846329705E-2</v>
      </c>
      <c r="S2133" s="13"/>
      <c r="T2133" s="101">
        <f t="shared" ca="1" si="297"/>
        <v>0</v>
      </c>
      <c r="U2133" s="101">
        <f t="shared" si="298"/>
        <v>0</v>
      </c>
      <c r="V2133" s="101">
        <f t="shared" ca="1" si="299"/>
        <v>-313.71814458803595</v>
      </c>
    </row>
    <row r="2134" spans="2:22" x14ac:dyDescent="0.3">
      <c r="B2134" s="13">
        <v>2023</v>
      </c>
      <c r="C2134" s="13">
        <v>3</v>
      </c>
      <c r="D2134" s="13">
        <v>28</v>
      </c>
      <c r="E2134" s="83" t="s">
        <v>186</v>
      </c>
      <c r="F2134" s="13">
        <v>6</v>
      </c>
      <c r="G2134" s="13">
        <v>7</v>
      </c>
      <c r="H2134" s="13" t="s">
        <v>69</v>
      </c>
      <c r="I2134" s="13" t="s">
        <v>54</v>
      </c>
      <c r="J2134" s="13"/>
      <c r="K2134" s="13" t="s">
        <v>27</v>
      </c>
      <c r="L2134" s="12">
        <f t="shared" ca="1" si="292"/>
        <v>0.68586446928786782</v>
      </c>
      <c r="M2134" s="101">
        <f t="shared" ca="1" si="293"/>
        <v>3.6124481597391997E-2</v>
      </c>
      <c r="N2134" s="101">
        <f t="shared" ca="1" si="300"/>
        <v>110.39264334659696</v>
      </c>
      <c r="O2134" s="101">
        <f t="shared" ca="1" si="294"/>
        <v>7.4004776236160932E-2</v>
      </c>
      <c r="Q2134" s="12">
        <f t="shared" ca="1" si="295"/>
        <v>0</v>
      </c>
      <c r="R2134" s="101">
        <f t="shared" ca="1" si="296"/>
        <v>0</v>
      </c>
      <c r="S2134" s="13"/>
      <c r="T2134" s="101">
        <f t="shared" ca="1" si="297"/>
        <v>3.6124481597391997E-2</v>
      </c>
      <c r="U2134" s="101">
        <f t="shared" si="298"/>
        <v>0</v>
      </c>
      <c r="V2134" s="101">
        <f t="shared" ca="1" si="299"/>
        <v>-313.68202010643859</v>
      </c>
    </row>
    <row r="2135" spans="2:22" x14ac:dyDescent="0.3">
      <c r="B2135" s="13">
        <v>2023</v>
      </c>
      <c r="C2135" s="13">
        <v>3</v>
      </c>
      <c r="D2135" s="13">
        <v>28</v>
      </c>
      <c r="E2135" s="83" t="s">
        <v>186</v>
      </c>
      <c r="F2135" s="13">
        <v>6</v>
      </c>
      <c r="G2135" s="13">
        <v>8</v>
      </c>
      <c r="H2135" s="13" t="s">
        <v>69</v>
      </c>
      <c r="I2135" s="13" t="s">
        <v>54</v>
      </c>
      <c r="J2135" s="13"/>
      <c r="K2135" s="13" t="s">
        <v>27</v>
      </c>
      <c r="L2135" s="12">
        <f t="shared" ca="1" si="292"/>
        <v>0.94234517569120979</v>
      </c>
      <c r="M2135" s="101">
        <f t="shared" ca="1" si="293"/>
        <v>4.963332040365602E-2</v>
      </c>
      <c r="N2135" s="101">
        <f t="shared" ca="1" si="300"/>
        <v>110.39264334659696</v>
      </c>
      <c r="O2135" s="101">
        <f t="shared" ca="1" si="294"/>
        <v>0.10167904445708154</v>
      </c>
      <c r="Q2135" s="12">
        <f t="shared" ca="1" si="295"/>
        <v>5.105411379514246</v>
      </c>
      <c r="R2135" s="101">
        <f t="shared" ca="1" si="296"/>
        <v>0.35240355415362007</v>
      </c>
      <c r="S2135" s="13"/>
      <c r="T2135" s="101">
        <f t="shared" ca="1" si="297"/>
        <v>0</v>
      </c>
      <c r="U2135" s="101">
        <f t="shared" si="298"/>
        <v>0</v>
      </c>
      <c r="V2135" s="101">
        <f t="shared" ca="1" si="299"/>
        <v>-314.38682721474584</v>
      </c>
    </row>
    <row r="2136" spans="2:22" x14ac:dyDescent="0.3">
      <c r="B2136" s="13">
        <v>2023</v>
      </c>
      <c r="C2136" s="13">
        <v>3</v>
      </c>
      <c r="D2136" s="13">
        <v>28</v>
      </c>
      <c r="E2136" s="83" t="s">
        <v>186</v>
      </c>
      <c r="F2136" s="13">
        <v>6</v>
      </c>
      <c r="G2136" s="13">
        <v>9</v>
      </c>
      <c r="H2136" s="13" t="s">
        <v>69</v>
      </c>
      <c r="I2136" s="13" t="s">
        <v>54</v>
      </c>
      <c r="J2136" s="13"/>
      <c r="K2136" s="13" t="s">
        <v>27</v>
      </c>
      <c r="L2136" s="12">
        <f t="shared" ca="1" si="292"/>
        <v>1.0301313845705324</v>
      </c>
      <c r="M2136" s="101">
        <f t="shared" ca="1" si="293"/>
        <v>5.4257020025329943E-2</v>
      </c>
      <c r="N2136" s="101">
        <f t="shared" ca="1" si="300"/>
        <v>110.39264334659696</v>
      </c>
      <c r="O2136" s="101">
        <f t="shared" ca="1" si="294"/>
        <v>0.11115117639516045</v>
      </c>
      <c r="Q2136" s="12">
        <f t="shared" ca="1" si="295"/>
        <v>5.6000000000000005</v>
      </c>
      <c r="R2136" s="101">
        <f t="shared" ca="1" si="296"/>
        <v>0.38683937829610449</v>
      </c>
      <c r="S2136" s="13"/>
      <c r="T2136" s="101">
        <f t="shared" ca="1" si="297"/>
        <v>0</v>
      </c>
      <c r="U2136" s="101">
        <f t="shared" si="298"/>
        <v>0</v>
      </c>
      <c r="V2136" s="101">
        <f t="shared" ca="1" si="299"/>
        <v>-315.16050597133801</v>
      </c>
    </row>
    <row r="2137" spans="2:22" x14ac:dyDescent="0.3">
      <c r="B2137" s="13">
        <v>2023</v>
      </c>
      <c r="C2137" s="13">
        <v>3</v>
      </c>
      <c r="D2137" s="13">
        <v>28</v>
      </c>
      <c r="E2137" s="83" t="s">
        <v>186</v>
      </c>
      <c r="F2137" s="13">
        <v>6</v>
      </c>
      <c r="G2137" s="13">
        <v>10</v>
      </c>
      <c r="H2137" s="13" t="s">
        <v>70</v>
      </c>
      <c r="I2137" s="13" t="s">
        <v>54</v>
      </c>
      <c r="J2137" s="13"/>
      <c r="K2137" s="13" t="s">
        <v>27</v>
      </c>
      <c r="L2137" s="12">
        <f t="shared" ca="1" si="292"/>
        <v>1.0764501713958641</v>
      </c>
      <c r="M2137" s="101">
        <f t="shared" ca="1" si="293"/>
        <v>3.4080412426393057E-2</v>
      </c>
      <c r="N2137" s="101">
        <f t="shared" ca="1" si="300"/>
        <v>110.39264334659696</v>
      </c>
      <c r="O2137" s="101">
        <f t="shared" ca="1" si="294"/>
        <v>3.4080412426393057E-2</v>
      </c>
      <c r="Q2137" s="12">
        <f t="shared" ca="1" si="295"/>
        <v>5.6000000000000005</v>
      </c>
      <c r="R2137" s="101">
        <f t="shared" ca="1" si="296"/>
        <v>0.38291849299134018</v>
      </c>
      <c r="S2137" s="13"/>
      <c r="T2137" s="101">
        <f t="shared" ca="1" si="297"/>
        <v>0</v>
      </c>
      <c r="U2137" s="101">
        <f t="shared" si="298"/>
        <v>0</v>
      </c>
      <c r="V2137" s="101">
        <f t="shared" ca="1" si="299"/>
        <v>-315.92634295732068</v>
      </c>
    </row>
    <row r="2138" spans="2:22" x14ac:dyDescent="0.3">
      <c r="B2138" s="13">
        <v>2023</v>
      </c>
      <c r="C2138" s="13">
        <v>3</v>
      </c>
      <c r="D2138" s="13">
        <v>28</v>
      </c>
      <c r="E2138" s="83" t="s">
        <v>186</v>
      </c>
      <c r="F2138" s="13">
        <v>6</v>
      </c>
      <c r="G2138" s="13">
        <v>11</v>
      </c>
      <c r="H2138" s="13" t="s">
        <v>70</v>
      </c>
      <c r="I2138" s="13" t="s">
        <v>54</v>
      </c>
      <c r="J2138" s="13"/>
      <c r="K2138" s="13" t="s">
        <v>27</v>
      </c>
      <c r="L2138" s="12">
        <f t="shared" ca="1" si="292"/>
        <v>1.3047607566564394</v>
      </c>
      <c r="M2138" s="101">
        <f t="shared" ca="1" si="293"/>
        <v>4.1308725555742873E-2</v>
      </c>
      <c r="N2138" s="101">
        <f t="shared" ca="1" si="300"/>
        <v>110.39264334659696</v>
      </c>
      <c r="O2138" s="101">
        <f t="shared" ca="1" si="294"/>
        <v>4.1308725555742873E-2</v>
      </c>
      <c r="Q2138" s="12">
        <f t="shared" ca="1" si="295"/>
        <v>0</v>
      </c>
      <c r="R2138" s="101">
        <f t="shared" ca="1" si="296"/>
        <v>0</v>
      </c>
      <c r="S2138" s="13"/>
      <c r="T2138" s="101">
        <f t="shared" ca="1" si="297"/>
        <v>4.1308725555742873E-2</v>
      </c>
      <c r="U2138" s="101">
        <f t="shared" si="298"/>
        <v>0</v>
      </c>
      <c r="V2138" s="101">
        <f t="shared" ca="1" si="299"/>
        <v>-315.88503423176496</v>
      </c>
    </row>
    <row r="2139" spans="2:22" x14ac:dyDescent="0.3">
      <c r="B2139" s="13">
        <v>2023</v>
      </c>
      <c r="C2139" s="13">
        <v>3</v>
      </c>
      <c r="D2139" s="13">
        <v>28</v>
      </c>
      <c r="E2139" s="83" t="s">
        <v>186</v>
      </c>
      <c r="F2139" s="13">
        <v>6</v>
      </c>
      <c r="G2139" s="13">
        <v>12</v>
      </c>
      <c r="H2139" s="13" t="s">
        <v>70</v>
      </c>
      <c r="I2139" s="13" t="s">
        <v>54</v>
      </c>
      <c r="J2139" s="13"/>
      <c r="K2139" s="13" t="s">
        <v>27</v>
      </c>
      <c r="L2139" s="12">
        <f t="shared" ca="1" si="292"/>
        <v>0.88772127473371565</v>
      </c>
      <c r="M2139" s="101">
        <f t="shared" ca="1" si="293"/>
        <v>2.8105255558069437E-2</v>
      </c>
      <c r="N2139" s="101">
        <f t="shared" ca="1" si="300"/>
        <v>110.39264334659696</v>
      </c>
      <c r="O2139" s="101">
        <f t="shared" ca="1" si="294"/>
        <v>2.8105255558069437E-2</v>
      </c>
      <c r="Q2139" s="12">
        <f t="shared" ca="1" si="295"/>
        <v>0</v>
      </c>
      <c r="R2139" s="101">
        <f t="shared" ca="1" si="296"/>
        <v>0</v>
      </c>
      <c r="S2139" s="13"/>
      <c r="T2139" s="101">
        <f t="shared" ca="1" si="297"/>
        <v>2.8105255558069437E-2</v>
      </c>
      <c r="U2139" s="101">
        <f t="shared" si="298"/>
        <v>0</v>
      </c>
      <c r="V2139" s="101">
        <f t="shared" ca="1" si="299"/>
        <v>-315.85692897620692</v>
      </c>
    </row>
    <row r="2140" spans="2:22" x14ac:dyDescent="0.3">
      <c r="B2140" s="13">
        <v>2023</v>
      </c>
      <c r="C2140" s="13">
        <v>3</v>
      </c>
      <c r="D2140" s="13">
        <v>28</v>
      </c>
      <c r="E2140" s="83" t="s">
        <v>186</v>
      </c>
      <c r="F2140" s="13">
        <v>6</v>
      </c>
      <c r="G2140" s="13">
        <v>13</v>
      </c>
      <c r="H2140" s="13" t="s">
        <v>70</v>
      </c>
      <c r="I2140" s="13" t="s">
        <v>54</v>
      </c>
      <c r="J2140" s="13"/>
      <c r="K2140" s="13" t="s">
        <v>27</v>
      </c>
      <c r="L2140" s="12">
        <f t="shared" ca="1" si="292"/>
        <v>1.0743547724568561</v>
      </c>
      <c r="M2140" s="101">
        <f t="shared" ca="1" si="293"/>
        <v>3.401407209598406E-2</v>
      </c>
      <c r="N2140" s="101">
        <f t="shared" ca="1" si="300"/>
        <v>110.39264334659696</v>
      </c>
      <c r="O2140" s="101">
        <f t="shared" ca="1" si="294"/>
        <v>3.401407209598406E-2</v>
      </c>
      <c r="Q2140" s="12">
        <f t="shared" ca="1" si="295"/>
        <v>3.5741652835847102</v>
      </c>
      <c r="R2140" s="101">
        <f t="shared" ca="1" si="296"/>
        <v>0.21160895976697283</v>
      </c>
      <c r="S2140" s="13"/>
      <c r="T2140" s="101">
        <f t="shared" ca="1" si="297"/>
        <v>0</v>
      </c>
      <c r="U2140" s="101">
        <f t="shared" si="298"/>
        <v>0</v>
      </c>
      <c r="V2140" s="101">
        <f t="shared" ca="1" si="299"/>
        <v>-316.28014689574087</v>
      </c>
    </row>
    <row r="2141" spans="2:22" x14ac:dyDescent="0.3">
      <c r="B2141" s="13">
        <v>2023</v>
      </c>
      <c r="C2141" s="13">
        <v>3</v>
      </c>
      <c r="D2141" s="13">
        <v>28</v>
      </c>
      <c r="E2141" s="83" t="s">
        <v>186</v>
      </c>
      <c r="F2141" s="13">
        <v>6</v>
      </c>
      <c r="G2141" s="13">
        <v>14</v>
      </c>
      <c r="H2141" s="13" t="s">
        <v>70</v>
      </c>
      <c r="I2141" s="13" t="s">
        <v>54</v>
      </c>
      <c r="J2141" s="13"/>
      <c r="K2141" s="13" t="s">
        <v>27</v>
      </c>
      <c r="L2141" s="12">
        <f t="shared" ca="1" si="292"/>
        <v>1.2440725049460972</v>
      </c>
      <c r="M2141" s="101">
        <f t="shared" ca="1" si="293"/>
        <v>3.9387335506593436E-2</v>
      </c>
      <c r="N2141" s="101">
        <f t="shared" ca="1" si="300"/>
        <v>110.39264334659696</v>
      </c>
      <c r="O2141" s="101">
        <f t="shared" ca="1" si="294"/>
        <v>3.9387335506593436E-2</v>
      </c>
      <c r="Q2141" s="12">
        <f t="shared" ca="1" si="295"/>
        <v>1.8349322323701407</v>
      </c>
      <c r="R2141" s="101">
        <f t="shared" ca="1" si="296"/>
        <v>5.0016275926445281E-2</v>
      </c>
      <c r="S2141" s="13"/>
      <c r="T2141" s="101">
        <f t="shared" ca="1" si="297"/>
        <v>0</v>
      </c>
      <c r="U2141" s="101">
        <f t="shared" si="298"/>
        <v>0</v>
      </c>
      <c r="V2141" s="101">
        <f t="shared" ca="1" si="299"/>
        <v>-316.38017944759378</v>
      </c>
    </row>
    <row r="2142" spans="2:22" x14ac:dyDescent="0.3">
      <c r="B2142" s="13">
        <v>2023</v>
      </c>
      <c r="C2142" s="13">
        <v>3</v>
      </c>
      <c r="D2142" s="13">
        <v>28</v>
      </c>
      <c r="E2142" s="83" t="s">
        <v>186</v>
      </c>
      <c r="F2142" s="13">
        <v>6</v>
      </c>
      <c r="G2142" s="13">
        <v>15</v>
      </c>
      <c r="H2142" s="13" t="s">
        <v>70</v>
      </c>
      <c r="I2142" s="13" t="s">
        <v>54</v>
      </c>
      <c r="J2142" s="13"/>
      <c r="K2142" s="13" t="s">
        <v>27</v>
      </c>
      <c r="L2142" s="12">
        <f t="shared" ca="1" si="292"/>
        <v>0.98501382285206962</v>
      </c>
      <c r="M2142" s="101">
        <f t="shared" ca="1" si="293"/>
        <v>3.1185537631496524E-2</v>
      </c>
      <c r="N2142" s="101">
        <f t="shared" ca="1" si="300"/>
        <v>110.39264334659696</v>
      </c>
      <c r="O2142" s="101">
        <f t="shared" ca="1" si="294"/>
        <v>3.1185537631496524E-2</v>
      </c>
      <c r="Q2142" s="12">
        <f t="shared" ca="1" si="295"/>
        <v>5.6000000000000005</v>
      </c>
      <c r="R2142" s="101">
        <f t="shared" ca="1" si="296"/>
        <v>0.3906585798955724</v>
      </c>
      <c r="S2142" s="13"/>
      <c r="T2142" s="101">
        <f t="shared" ca="1" si="297"/>
        <v>0</v>
      </c>
      <c r="U2142" s="101">
        <f t="shared" si="298"/>
        <v>0</v>
      </c>
      <c r="V2142" s="101">
        <f t="shared" ca="1" si="299"/>
        <v>-317.16149660738489</v>
      </c>
    </row>
    <row r="2143" spans="2:22" x14ac:dyDescent="0.3">
      <c r="B2143" s="13">
        <v>2023</v>
      </c>
      <c r="C2143" s="13">
        <v>3</v>
      </c>
      <c r="D2143" s="13">
        <v>28</v>
      </c>
      <c r="E2143" s="83" t="s">
        <v>186</v>
      </c>
      <c r="F2143" s="13">
        <v>6</v>
      </c>
      <c r="G2143" s="13">
        <v>16</v>
      </c>
      <c r="H2143" s="13" t="s">
        <v>71</v>
      </c>
      <c r="I2143" s="13" t="s">
        <v>54</v>
      </c>
      <c r="J2143" s="13"/>
      <c r="K2143" s="13" t="s">
        <v>27</v>
      </c>
      <c r="L2143" s="12">
        <f t="shared" ca="1" si="292"/>
        <v>0.92925099666914635</v>
      </c>
      <c r="M2143" s="101">
        <f t="shared" ca="1" si="293"/>
        <v>8.0947054319849346E-2</v>
      </c>
      <c r="N2143" s="101">
        <f t="shared" ca="1" si="300"/>
        <v>110.57609298085606</v>
      </c>
      <c r="O2143" s="101">
        <f t="shared" ca="1" si="294"/>
        <v>0.2619093934111989</v>
      </c>
      <c r="Q2143" s="12">
        <f t="shared" ca="1" si="295"/>
        <v>5.6000000000000005</v>
      </c>
      <c r="R2143" s="101">
        <f t="shared" ca="1" si="296"/>
        <v>0.39537890313195684</v>
      </c>
      <c r="S2143" s="13"/>
      <c r="T2143" s="101">
        <f t="shared" ca="1" si="297"/>
        <v>0</v>
      </c>
      <c r="U2143" s="101">
        <f t="shared" ca="1" si="298"/>
        <v>0.18344963425910066</v>
      </c>
      <c r="V2143" s="101">
        <f t="shared" ca="1" si="299"/>
        <v>-317.76880477938971</v>
      </c>
    </row>
    <row r="2144" spans="2:22" x14ac:dyDescent="0.3">
      <c r="B2144" s="13">
        <v>2023</v>
      </c>
      <c r="C2144" s="13">
        <v>3</v>
      </c>
      <c r="D2144" s="13">
        <v>28</v>
      </c>
      <c r="E2144" s="83" t="s">
        <v>186</v>
      </c>
      <c r="F2144" s="13">
        <v>6</v>
      </c>
      <c r="G2144" s="13">
        <v>17</v>
      </c>
      <c r="H2144" s="13" t="s">
        <v>71</v>
      </c>
      <c r="I2144" s="13" t="s">
        <v>54</v>
      </c>
      <c r="J2144" s="13"/>
      <c r="K2144" s="13" t="s">
        <v>27</v>
      </c>
      <c r="L2144" s="12">
        <f t="shared" ca="1" si="292"/>
        <v>0.89514392311235513</v>
      </c>
      <c r="M2144" s="101">
        <f t="shared" ca="1" si="293"/>
        <v>7.7975987142317266E-2</v>
      </c>
      <c r="N2144" s="101">
        <f t="shared" ca="1" si="300"/>
        <v>110.75280931034382</v>
      </c>
      <c r="O2144" s="101">
        <f t="shared" ca="1" si="294"/>
        <v>0.25229631472921726</v>
      </c>
      <c r="Q2144" s="12">
        <f t="shared" ca="1" si="295"/>
        <v>1.8473881624978263</v>
      </c>
      <c r="R2144" s="101">
        <f t="shared" ca="1" si="296"/>
        <v>8.0607474863980136E-2</v>
      </c>
      <c r="S2144" s="13"/>
      <c r="T2144" s="101">
        <f t="shared" ca="1" si="297"/>
        <v>0</v>
      </c>
      <c r="U2144" s="101">
        <f t="shared" ca="1" si="298"/>
        <v>0.17671632948776411</v>
      </c>
      <c r="V2144" s="101">
        <f t="shared" ca="1" si="299"/>
        <v>-317.75330339962994</v>
      </c>
    </row>
    <row r="2145" spans="2:22" x14ac:dyDescent="0.3">
      <c r="B2145" s="13">
        <v>2023</v>
      </c>
      <c r="C2145" s="13">
        <v>3</v>
      </c>
      <c r="D2145" s="13">
        <v>28</v>
      </c>
      <c r="E2145" s="83" t="s">
        <v>186</v>
      </c>
      <c r="F2145" s="13">
        <v>6</v>
      </c>
      <c r="G2145" s="13">
        <v>18</v>
      </c>
      <c r="H2145" s="13" t="s">
        <v>71</v>
      </c>
      <c r="I2145" s="13" t="s">
        <v>54</v>
      </c>
      <c r="J2145" s="13"/>
      <c r="K2145" s="13" t="s">
        <v>27</v>
      </c>
      <c r="L2145" s="12">
        <f t="shared" ca="1" si="292"/>
        <v>0.90012106554857574</v>
      </c>
      <c r="M2145" s="101">
        <f t="shared" ca="1" si="293"/>
        <v>7.8409546019936438E-2</v>
      </c>
      <c r="N2145" s="101">
        <f t="shared" ca="1" si="300"/>
        <v>110.93050821070086</v>
      </c>
      <c r="O2145" s="101">
        <f t="shared" ca="1" si="294"/>
        <v>0.25369912232486608</v>
      </c>
      <c r="Q2145" s="12">
        <f t="shared" ca="1" si="295"/>
        <v>5.6000000000000005</v>
      </c>
      <c r="R2145" s="101">
        <f t="shared" ca="1" si="296"/>
        <v>0.39784475180131312</v>
      </c>
      <c r="S2145" s="13"/>
      <c r="T2145" s="101">
        <f t="shared" ca="1" si="297"/>
        <v>0</v>
      </c>
      <c r="U2145" s="101">
        <f t="shared" ca="1" si="298"/>
        <v>0.177698900357048</v>
      </c>
      <c r="V2145" s="101">
        <f t="shared" ca="1" si="299"/>
        <v>-318.37129400287552</v>
      </c>
    </row>
    <row r="2146" spans="2:22" x14ac:dyDescent="0.3">
      <c r="B2146" s="13">
        <v>2023</v>
      </c>
      <c r="C2146" s="13">
        <v>3</v>
      </c>
      <c r="D2146" s="13">
        <v>28</v>
      </c>
      <c r="E2146" s="83" t="s">
        <v>186</v>
      </c>
      <c r="F2146" s="13">
        <v>6</v>
      </c>
      <c r="G2146" s="13">
        <v>19</v>
      </c>
      <c r="H2146" s="13" t="s">
        <v>71</v>
      </c>
      <c r="I2146" s="13" t="s">
        <v>54</v>
      </c>
      <c r="J2146" s="13"/>
      <c r="K2146" s="13" t="s">
        <v>27</v>
      </c>
      <c r="L2146" s="12">
        <f t="shared" ca="1" si="292"/>
        <v>1.3366601621538383</v>
      </c>
      <c r="M2146" s="101">
        <f t="shared" ca="1" si="293"/>
        <v>0.11643646672522087</v>
      </c>
      <c r="N2146" s="101">
        <f t="shared" ca="1" si="300"/>
        <v>111.1943872043794</v>
      </c>
      <c r="O2146" s="101">
        <f t="shared" ca="1" si="294"/>
        <v>0.3767376667030593</v>
      </c>
      <c r="Q2146" s="12">
        <f t="shared" ca="1" si="295"/>
        <v>0</v>
      </c>
      <c r="R2146" s="101">
        <f t="shared" ca="1" si="296"/>
        <v>0</v>
      </c>
      <c r="S2146" s="13"/>
      <c r="T2146" s="101">
        <f t="shared" ca="1" si="297"/>
        <v>0.11643646672522087</v>
      </c>
      <c r="U2146" s="101">
        <f t="shared" ca="1" si="298"/>
        <v>0.26387899367853695</v>
      </c>
      <c r="V2146" s="101">
        <f t="shared" ca="1" si="299"/>
        <v>-317.99097854247174</v>
      </c>
    </row>
    <row r="2147" spans="2:22" x14ac:dyDescent="0.3">
      <c r="B2147" s="13">
        <v>2023</v>
      </c>
      <c r="C2147" s="13">
        <v>3</v>
      </c>
      <c r="D2147" s="13">
        <v>28</v>
      </c>
      <c r="E2147" s="83" t="s">
        <v>186</v>
      </c>
      <c r="F2147" s="13">
        <v>6</v>
      </c>
      <c r="G2147" s="13">
        <v>20</v>
      </c>
      <c r="H2147" s="13" t="s">
        <v>69</v>
      </c>
      <c r="I2147" s="13" t="s">
        <v>54</v>
      </c>
      <c r="J2147" s="13"/>
      <c r="K2147" s="13" t="s">
        <v>27</v>
      </c>
      <c r="L2147" s="12">
        <f t="shared" ca="1" si="292"/>
        <v>1.7542153508820622</v>
      </c>
      <c r="M2147" s="101">
        <f t="shared" ca="1" si="293"/>
        <v>9.2394522530958215E-2</v>
      </c>
      <c r="N2147" s="101">
        <f t="shared" ca="1" si="300"/>
        <v>111.1943872043794</v>
      </c>
      <c r="O2147" s="101">
        <f t="shared" ca="1" si="294"/>
        <v>0.18927983636017451</v>
      </c>
      <c r="Q2147" s="12">
        <f t="shared" ca="1" si="295"/>
        <v>0</v>
      </c>
      <c r="R2147" s="101">
        <f t="shared" ca="1" si="296"/>
        <v>0</v>
      </c>
      <c r="S2147" s="13"/>
      <c r="T2147" s="101">
        <f t="shared" ca="1" si="297"/>
        <v>9.2394522530958215E-2</v>
      </c>
      <c r="U2147" s="101">
        <f t="shared" si="298"/>
        <v>0</v>
      </c>
      <c r="V2147" s="101">
        <f t="shared" ca="1" si="299"/>
        <v>-317.89858401994076</v>
      </c>
    </row>
    <row r="2148" spans="2:22" x14ac:dyDescent="0.3">
      <c r="B2148" s="13">
        <v>2023</v>
      </c>
      <c r="C2148" s="13">
        <v>3</v>
      </c>
      <c r="D2148" s="13">
        <v>28</v>
      </c>
      <c r="E2148" s="83" t="s">
        <v>186</v>
      </c>
      <c r="F2148" s="13">
        <v>6</v>
      </c>
      <c r="G2148" s="13">
        <v>21</v>
      </c>
      <c r="H2148" s="13" t="s">
        <v>69</v>
      </c>
      <c r="I2148" s="13" t="s">
        <v>54</v>
      </c>
      <c r="J2148" s="13"/>
      <c r="K2148" s="13" t="s">
        <v>27</v>
      </c>
      <c r="L2148" s="12">
        <f t="shared" ca="1" si="292"/>
        <v>1.1932347567554353</v>
      </c>
      <c r="M2148" s="101">
        <f t="shared" ca="1" si="293"/>
        <v>6.2847674638308787E-2</v>
      </c>
      <c r="N2148" s="101">
        <f t="shared" ca="1" si="300"/>
        <v>111.1943872043794</v>
      </c>
      <c r="O2148" s="101">
        <f t="shared" ca="1" si="294"/>
        <v>0.12875003025391146</v>
      </c>
      <c r="Q2148" s="12">
        <f t="shared" ca="1" si="295"/>
        <v>0</v>
      </c>
      <c r="R2148" s="101">
        <f t="shared" ca="1" si="296"/>
        <v>0</v>
      </c>
      <c r="S2148" s="13"/>
      <c r="T2148" s="101">
        <f t="shared" ca="1" si="297"/>
        <v>6.2847674638308787E-2</v>
      </c>
      <c r="U2148" s="101">
        <f t="shared" si="298"/>
        <v>0</v>
      </c>
      <c r="V2148" s="101">
        <f t="shared" ca="1" si="299"/>
        <v>-317.83573634530245</v>
      </c>
    </row>
    <row r="2149" spans="2:22" x14ac:dyDescent="0.3">
      <c r="B2149" s="13">
        <v>2023</v>
      </c>
      <c r="C2149" s="13">
        <v>3</v>
      </c>
      <c r="D2149" s="13">
        <v>28</v>
      </c>
      <c r="E2149" s="83" t="s">
        <v>186</v>
      </c>
      <c r="F2149" s="13">
        <v>6</v>
      </c>
      <c r="G2149" s="13">
        <v>22</v>
      </c>
      <c r="H2149" s="13" t="s">
        <v>69</v>
      </c>
      <c r="I2149" s="13" t="s">
        <v>54</v>
      </c>
      <c r="J2149" s="13"/>
      <c r="K2149" s="13" t="s">
        <v>27</v>
      </c>
      <c r="L2149" s="12">
        <f t="shared" ca="1" si="292"/>
        <v>1.2129814224300963</v>
      </c>
      <c r="M2149" s="101">
        <f t="shared" ca="1" si="293"/>
        <v>6.3887731519393171E-2</v>
      </c>
      <c r="N2149" s="101">
        <f t="shared" ca="1" si="300"/>
        <v>111.1943872043794</v>
      </c>
      <c r="O2149" s="101">
        <f t="shared" ca="1" si="294"/>
        <v>0.13088069548020739</v>
      </c>
      <c r="Q2149" s="12">
        <f t="shared" ca="1" si="295"/>
        <v>0</v>
      </c>
      <c r="R2149" s="101">
        <f t="shared" ca="1" si="296"/>
        <v>0</v>
      </c>
      <c r="S2149" s="13"/>
      <c r="T2149" s="101">
        <f t="shared" ca="1" si="297"/>
        <v>6.3887731519393171E-2</v>
      </c>
      <c r="U2149" s="101">
        <f t="shared" si="298"/>
        <v>0</v>
      </c>
      <c r="V2149" s="101">
        <f t="shared" ca="1" si="299"/>
        <v>-317.77184861378305</v>
      </c>
    </row>
    <row r="2150" spans="2:22" x14ac:dyDescent="0.3">
      <c r="B2150" s="13">
        <v>2023</v>
      </c>
      <c r="C2150" s="13">
        <v>3</v>
      </c>
      <c r="D2150" s="13">
        <v>28</v>
      </c>
      <c r="E2150" s="83" t="s">
        <v>186</v>
      </c>
      <c r="F2150" s="13">
        <v>6</v>
      </c>
      <c r="G2150" s="13">
        <v>23</v>
      </c>
      <c r="H2150" s="13" t="s">
        <v>69</v>
      </c>
      <c r="I2150" s="13" t="s">
        <v>54</v>
      </c>
      <c r="J2150" s="13"/>
      <c r="K2150" s="13" t="s">
        <v>27</v>
      </c>
      <c r="L2150" s="12">
        <f t="shared" ca="1" si="292"/>
        <v>1.320813653897251</v>
      </c>
      <c r="M2150" s="101">
        <f t="shared" ca="1" si="293"/>
        <v>6.9567255150768212E-2</v>
      </c>
      <c r="N2150" s="101">
        <f t="shared" ca="1" si="300"/>
        <v>111.1943872043794</v>
      </c>
      <c r="O2150" s="101">
        <f t="shared" ca="1" si="294"/>
        <v>0.14251579325551339</v>
      </c>
      <c r="Q2150" s="12">
        <f t="shared" ca="1" si="295"/>
        <v>0</v>
      </c>
      <c r="R2150" s="101">
        <f t="shared" ca="1" si="296"/>
        <v>0</v>
      </c>
      <c r="S2150" s="13"/>
      <c r="T2150" s="101">
        <f t="shared" ca="1" si="297"/>
        <v>6.9567255150768212E-2</v>
      </c>
      <c r="U2150" s="101">
        <f t="shared" si="298"/>
        <v>0</v>
      </c>
      <c r="V2150" s="101">
        <f t="shared" ca="1" si="299"/>
        <v>-317.70228135863226</v>
      </c>
    </row>
    <row r="2151" spans="2:22" x14ac:dyDescent="0.3">
      <c r="B2151" s="13">
        <v>2023</v>
      </c>
      <c r="C2151" s="13">
        <v>3</v>
      </c>
      <c r="D2151" s="13">
        <v>29</v>
      </c>
      <c r="E2151" s="83" t="s">
        <v>187</v>
      </c>
      <c r="F2151" s="13">
        <v>7</v>
      </c>
      <c r="G2151" s="13">
        <v>0</v>
      </c>
      <c r="H2151" s="13" t="s">
        <v>69</v>
      </c>
      <c r="I2151" s="13" t="s">
        <v>54</v>
      </c>
      <c r="J2151" s="13"/>
      <c r="K2151" s="13" t="s">
        <v>27</v>
      </c>
      <c r="L2151" s="12">
        <f t="shared" ca="1" si="292"/>
        <v>1.307171623806286</v>
      </c>
      <c r="M2151" s="101">
        <f t="shared" ca="1" si="293"/>
        <v>6.8848729425877081E-2</v>
      </c>
      <c r="N2151" s="101">
        <f t="shared" ca="1" si="300"/>
        <v>111.1943872043794</v>
      </c>
      <c r="O2151" s="101">
        <f t="shared" ca="1" si="294"/>
        <v>0.14104381820869827</v>
      </c>
      <c r="Q2151" s="12">
        <f t="shared" ca="1" si="295"/>
        <v>0</v>
      </c>
      <c r="R2151" s="101">
        <f t="shared" ca="1" si="296"/>
        <v>0</v>
      </c>
      <c r="S2151" s="13"/>
      <c r="T2151" s="101">
        <f t="shared" ca="1" si="297"/>
        <v>6.8848729425877081E-2</v>
      </c>
      <c r="U2151" s="101">
        <f t="shared" si="298"/>
        <v>0</v>
      </c>
      <c r="V2151" s="101">
        <f t="shared" ca="1" si="299"/>
        <v>-317.63343262920637</v>
      </c>
    </row>
    <row r="2152" spans="2:22" x14ac:dyDescent="0.3">
      <c r="B2152" s="13">
        <v>2023</v>
      </c>
      <c r="C2152" s="13">
        <v>3</v>
      </c>
      <c r="D2152" s="13">
        <v>29</v>
      </c>
      <c r="E2152" s="83" t="s">
        <v>187</v>
      </c>
      <c r="F2152" s="13">
        <v>7</v>
      </c>
      <c r="G2152" s="13">
        <v>1</v>
      </c>
      <c r="H2152" s="13" t="s">
        <v>69</v>
      </c>
      <c r="I2152" s="13" t="s">
        <v>54</v>
      </c>
      <c r="J2152" s="13"/>
      <c r="K2152" s="13" t="s">
        <v>27</v>
      </c>
      <c r="L2152" s="12">
        <f t="shared" ca="1" si="292"/>
        <v>0.80595712952062659</v>
      </c>
      <c r="M2152" s="101">
        <f t="shared" ca="1" si="293"/>
        <v>4.2449762011851404E-2</v>
      </c>
      <c r="N2152" s="101">
        <f t="shared" ca="1" si="300"/>
        <v>111.1943872043794</v>
      </c>
      <c r="O2152" s="101">
        <f t="shared" ca="1" si="294"/>
        <v>8.6962774275275601E-2</v>
      </c>
      <c r="Q2152" s="12">
        <f t="shared" ca="1" si="295"/>
        <v>0</v>
      </c>
      <c r="R2152" s="101">
        <f t="shared" ca="1" si="296"/>
        <v>0</v>
      </c>
      <c r="S2152" s="13"/>
      <c r="T2152" s="101">
        <f t="shared" ca="1" si="297"/>
        <v>4.2449762011851404E-2</v>
      </c>
      <c r="U2152" s="101">
        <f t="shared" si="298"/>
        <v>0</v>
      </c>
      <c r="V2152" s="101">
        <f t="shared" ca="1" si="299"/>
        <v>-317.5909828671945</v>
      </c>
    </row>
    <row r="2153" spans="2:22" x14ac:dyDescent="0.3">
      <c r="B2153" s="13">
        <v>2023</v>
      </c>
      <c r="C2153" s="13">
        <v>3</v>
      </c>
      <c r="D2153" s="13">
        <v>29</v>
      </c>
      <c r="E2153" s="83" t="s">
        <v>187</v>
      </c>
      <c r="F2153" s="13">
        <v>7</v>
      </c>
      <c r="G2153" s="13">
        <v>2</v>
      </c>
      <c r="H2153" s="13" t="s">
        <v>69</v>
      </c>
      <c r="I2153" s="13" t="s">
        <v>54</v>
      </c>
      <c r="J2153" s="13"/>
      <c r="K2153" s="13" t="s">
        <v>27</v>
      </c>
      <c r="L2153" s="12">
        <f t="shared" ca="1" si="292"/>
        <v>0.75241681936959359</v>
      </c>
      <c r="M2153" s="101">
        <f t="shared" ca="1" si="293"/>
        <v>3.9629793876196494E-2</v>
      </c>
      <c r="N2153" s="101">
        <f t="shared" ca="1" si="300"/>
        <v>111.1943872043794</v>
      </c>
      <c r="O2153" s="101">
        <f t="shared" ca="1" si="294"/>
        <v>8.1185774809979142E-2</v>
      </c>
      <c r="Q2153" s="12">
        <f t="shared" ca="1" si="295"/>
        <v>0</v>
      </c>
      <c r="R2153" s="101">
        <f t="shared" ca="1" si="296"/>
        <v>0</v>
      </c>
      <c r="S2153" s="13"/>
      <c r="T2153" s="101">
        <f t="shared" ca="1" si="297"/>
        <v>3.9629793876196494E-2</v>
      </c>
      <c r="U2153" s="101">
        <f t="shared" si="298"/>
        <v>0</v>
      </c>
      <c r="V2153" s="101">
        <f t="shared" ca="1" si="299"/>
        <v>-317.5513530733183</v>
      </c>
    </row>
    <row r="2154" spans="2:22" x14ac:dyDescent="0.3">
      <c r="B2154" s="13">
        <v>2023</v>
      </c>
      <c r="C2154" s="13">
        <v>3</v>
      </c>
      <c r="D2154" s="13">
        <v>29</v>
      </c>
      <c r="E2154" s="83" t="s">
        <v>187</v>
      </c>
      <c r="F2154" s="13">
        <v>7</v>
      </c>
      <c r="G2154" s="13">
        <v>3</v>
      </c>
      <c r="H2154" s="13" t="s">
        <v>69</v>
      </c>
      <c r="I2154" s="13" t="s">
        <v>54</v>
      </c>
      <c r="J2154" s="13"/>
      <c r="K2154" s="13" t="s">
        <v>27</v>
      </c>
      <c r="L2154" s="12">
        <f t="shared" ca="1" si="292"/>
        <v>0.65305013971661852</v>
      </c>
      <c r="M2154" s="101">
        <f t="shared" ca="1" si="293"/>
        <v>3.4396150858874298E-2</v>
      </c>
      <c r="N2154" s="101">
        <f t="shared" ca="1" si="300"/>
        <v>111.1943872043794</v>
      </c>
      <c r="O2154" s="101">
        <f t="shared" ca="1" si="294"/>
        <v>7.0464110075423136E-2</v>
      </c>
      <c r="Q2154" s="12">
        <f t="shared" ca="1" si="295"/>
        <v>0</v>
      </c>
      <c r="R2154" s="101">
        <f t="shared" ca="1" si="296"/>
        <v>0</v>
      </c>
      <c r="S2154" s="13"/>
      <c r="T2154" s="101">
        <f t="shared" ca="1" si="297"/>
        <v>3.4396150858874298E-2</v>
      </c>
      <c r="U2154" s="101">
        <f t="shared" si="298"/>
        <v>0</v>
      </c>
      <c r="V2154" s="101">
        <f t="shared" ca="1" si="299"/>
        <v>-317.51695692245943</v>
      </c>
    </row>
    <row r="2155" spans="2:22" x14ac:dyDescent="0.3">
      <c r="B2155" s="13">
        <v>2023</v>
      </c>
      <c r="C2155" s="13">
        <v>3</v>
      </c>
      <c r="D2155" s="13">
        <v>29</v>
      </c>
      <c r="E2155" s="83" t="s">
        <v>187</v>
      </c>
      <c r="F2155" s="13">
        <v>7</v>
      </c>
      <c r="G2155" s="13">
        <v>4</v>
      </c>
      <c r="H2155" s="13" t="s">
        <v>69</v>
      </c>
      <c r="I2155" s="13" t="s">
        <v>54</v>
      </c>
      <c r="J2155" s="13"/>
      <c r="K2155" s="13" t="s">
        <v>27</v>
      </c>
      <c r="L2155" s="12">
        <f t="shared" ca="1" si="292"/>
        <v>0.67809067719630689</v>
      </c>
      <c r="M2155" s="101">
        <f t="shared" ca="1" si="293"/>
        <v>3.5715035967929486E-2</v>
      </c>
      <c r="N2155" s="101">
        <f t="shared" ca="1" si="300"/>
        <v>111.1943872043794</v>
      </c>
      <c r="O2155" s="101">
        <f t="shared" ca="1" si="294"/>
        <v>7.3165984069481507E-2</v>
      </c>
      <c r="Q2155" s="12">
        <f t="shared" ca="1" si="295"/>
        <v>0</v>
      </c>
      <c r="R2155" s="101">
        <f t="shared" ca="1" si="296"/>
        <v>0</v>
      </c>
      <c r="S2155" s="13"/>
      <c r="T2155" s="101">
        <f t="shared" ca="1" si="297"/>
        <v>3.5715035967929486E-2</v>
      </c>
      <c r="U2155" s="101">
        <f t="shared" si="298"/>
        <v>0</v>
      </c>
      <c r="V2155" s="101">
        <f t="shared" ca="1" si="299"/>
        <v>-317.48124188649149</v>
      </c>
    </row>
    <row r="2156" spans="2:22" x14ac:dyDescent="0.3">
      <c r="B2156" s="13">
        <v>2023</v>
      </c>
      <c r="C2156" s="13">
        <v>3</v>
      </c>
      <c r="D2156" s="13">
        <v>29</v>
      </c>
      <c r="E2156" s="83" t="s">
        <v>187</v>
      </c>
      <c r="F2156" s="13">
        <v>7</v>
      </c>
      <c r="G2156" s="13">
        <v>5</v>
      </c>
      <c r="H2156" s="13" t="s">
        <v>69</v>
      </c>
      <c r="I2156" s="13" t="s">
        <v>54</v>
      </c>
      <c r="J2156" s="13"/>
      <c r="K2156" s="13" t="s">
        <v>27</v>
      </c>
      <c r="L2156" s="12">
        <f t="shared" ca="1" si="292"/>
        <v>0.75375006210585216</v>
      </c>
      <c r="M2156" s="101">
        <f t="shared" ca="1" si="293"/>
        <v>3.9700015771115232E-2</v>
      </c>
      <c r="N2156" s="101">
        <f t="shared" ca="1" si="300"/>
        <v>111.1943872043794</v>
      </c>
      <c r="O2156" s="101">
        <f t="shared" ca="1" si="294"/>
        <v>8.1329631701221441E-2</v>
      </c>
      <c r="Q2156" s="12">
        <f t="shared" ca="1" si="295"/>
        <v>0</v>
      </c>
      <c r="R2156" s="101">
        <f t="shared" ca="1" si="296"/>
        <v>0</v>
      </c>
      <c r="S2156" s="13"/>
      <c r="T2156" s="101">
        <f t="shared" ca="1" si="297"/>
        <v>3.9700015771115232E-2</v>
      </c>
      <c r="U2156" s="101">
        <f t="shared" si="298"/>
        <v>0</v>
      </c>
      <c r="V2156" s="101">
        <f t="shared" ca="1" si="299"/>
        <v>-317.44154187072036</v>
      </c>
    </row>
    <row r="2157" spans="2:22" x14ac:dyDescent="0.3">
      <c r="B2157" s="13">
        <v>2023</v>
      </c>
      <c r="C2157" s="13">
        <v>3</v>
      </c>
      <c r="D2157" s="13">
        <v>29</v>
      </c>
      <c r="E2157" s="83" t="s">
        <v>187</v>
      </c>
      <c r="F2157" s="13">
        <v>7</v>
      </c>
      <c r="G2157" s="13">
        <v>6</v>
      </c>
      <c r="H2157" s="13" t="s">
        <v>69</v>
      </c>
      <c r="I2157" s="13" t="s">
        <v>54</v>
      </c>
      <c r="J2157" s="13"/>
      <c r="K2157" s="13" t="s">
        <v>27</v>
      </c>
      <c r="L2157" s="12">
        <f t="shared" ca="1" si="292"/>
        <v>0.87978027555797433</v>
      </c>
      <c r="M2157" s="101">
        <f t="shared" ca="1" si="293"/>
        <v>4.6338027113638512E-2</v>
      </c>
      <c r="N2157" s="101">
        <f t="shared" ca="1" si="300"/>
        <v>111.1943872043794</v>
      </c>
      <c r="O2157" s="101">
        <f t="shared" ca="1" si="294"/>
        <v>9.4928291732705422E-2</v>
      </c>
      <c r="Q2157" s="12">
        <f t="shared" ca="1" si="295"/>
        <v>5.6000000000000005</v>
      </c>
      <c r="R2157" s="101">
        <f t="shared" ca="1" si="296"/>
        <v>0.39956659967401759</v>
      </c>
      <c r="S2157" s="13"/>
      <c r="T2157" s="101">
        <f t="shared" ca="1" si="297"/>
        <v>0</v>
      </c>
      <c r="U2157" s="101">
        <f t="shared" si="298"/>
        <v>0</v>
      </c>
      <c r="V2157" s="101">
        <f t="shared" ca="1" si="299"/>
        <v>-318.24067507006839</v>
      </c>
    </row>
    <row r="2158" spans="2:22" x14ac:dyDescent="0.3">
      <c r="B2158" s="13">
        <v>2023</v>
      </c>
      <c r="C2158" s="13">
        <v>3</v>
      </c>
      <c r="D2158" s="13">
        <v>29</v>
      </c>
      <c r="E2158" s="83" t="s">
        <v>187</v>
      </c>
      <c r="F2158" s="13">
        <v>7</v>
      </c>
      <c r="G2158" s="13">
        <v>7</v>
      </c>
      <c r="H2158" s="13" t="s">
        <v>69</v>
      </c>
      <c r="I2158" s="13" t="s">
        <v>54</v>
      </c>
      <c r="J2158" s="13"/>
      <c r="K2158" s="13" t="s">
        <v>27</v>
      </c>
      <c r="L2158" s="12">
        <f t="shared" ca="1" si="292"/>
        <v>0.75820769555967704</v>
      </c>
      <c r="M2158" s="101">
        <f t="shared" ca="1" si="293"/>
        <v>3.9934799325128188E-2</v>
      </c>
      <c r="N2158" s="101">
        <f t="shared" ca="1" si="300"/>
        <v>111.1943872043794</v>
      </c>
      <c r="O2158" s="101">
        <f t="shared" ca="1" si="294"/>
        <v>8.1810610350889143E-2</v>
      </c>
      <c r="Q2158" s="12">
        <f t="shared" ca="1" si="295"/>
        <v>0</v>
      </c>
      <c r="R2158" s="101">
        <f t="shared" ca="1" si="296"/>
        <v>0</v>
      </c>
      <c r="S2158" s="13"/>
      <c r="T2158" s="101">
        <f t="shared" ca="1" si="297"/>
        <v>3.9934799325128188E-2</v>
      </c>
      <c r="U2158" s="101">
        <f t="shared" si="298"/>
        <v>0</v>
      </c>
      <c r="V2158" s="101">
        <f t="shared" ca="1" si="299"/>
        <v>-318.20074027074327</v>
      </c>
    </row>
    <row r="2159" spans="2:22" x14ac:dyDescent="0.3">
      <c r="B2159" s="13">
        <v>2023</v>
      </c>
      <c r="C2159" s="13">
        <v>3</v>
      </c>
      <c r="D2159" s="13">
        <v>29</v>
      </c>
      <c r="E2159" s="83" t="s">
        <v>187</v>
      </c>
      <c r="F2159" s="13">
        <v>7</v>
      </c>
      <c r="G2159" s="13">
        <v>8</v>
      </c>
      <c r="H2159" s="13" t="s">
        <v>69</v>
      </c>
      <c r="I2159" s="13" t="s">
        <v>54</v>
      </c>
      <c r="J2159" s="13"/>
      <c r="K2159" s="13" t="s">
        <v>27</v>
      </c>
      <c r="L2159" s="12">
        <f t="shared" ca="1" si="292"/>
        <v>0.82690687093661719</v>
      </c>
      <c r="M2159" s="101">
        <f t="shared" ca="1" si="293"/>
        <v>4.3553184892231631E-2</v>
      </c>
      <c r="N2159" s="101">
        <f t="shared" ca="1" si="300"/>
        <v>111.1943872043794</v>
      </c>
      <c r="O2159" s="101">
        <f t="shared" ca="1" si="294"/>
        <v>8.9223251374060994E-2</v>
      </c>
      <c r="Q2159" s="12">
        <f t="shared" ca="1" si="295"/>
        <v>2.2036991432321313</v>
      </c>
      <c r="R2159" s="101">
        <f t="shared" ca="1" si="296"/>
        <v>0.11654546584981527</v>
      </c>
      <c r="S2159" s="13"/>
      <c r="T2159" s="101">
        <f t="shared" ca="1" si="297"/>
        <v>0</v>
      </c>
      <c r="U2159" s="101">
        <f t="shared" si="298"/>
        <v>0</v>
      </c>
      <c r="V2159" s="101">
        <f t="shared" ca="1" si="299"/>
        <v>-318.43383120244289</v>
      </c>
    </row>
    <row r="2160" spans="2:22" x14ac:dyDescent="0.3">
      <c r="B2160" s="13">
        <v>2023</v>
      </c>
      <c r="C2160" s="13">
        <v>3</v>
      </c>
      <c r="D2160" s="13">
        <v>29</v>
      </c>
      <c r="E2160" s="83" t="s">
        <v>187</v>
      </c>
      <c r="F2160" s="13">
        <v>7</v>
      </c>
      <c r="G2160" s="13">
        <v>9</v>
      </c>
      <c r="H2160" s="13" t="s">
        <v>69</v>
      </c>
      <c r="I2160" s="13" t="s">
        <v>54</v>
      </c>
      <c r="J2160" s="13"/>
      <c r="K2160" s="13" t="s">
        <v>27</v>
      </c>
      <c r="L2160" s="12">
        <f t="shared" ca="1" si="292"/>
        <v>0.6871502596180592</v>
      </c>
      <c r="M2160" s="101">
        <f t="shared" ca="1" si="293"/>
        <v>3.6192204174083177E-2</v>
      </c>
      <c r="N2160" s="101">
        <f t="shared" ca="1" si="300"/>
        <v>111.1943872043794</v>
      </c>
      <c r="O2160" s="101">
        <f t="shared" ca="1" si="294"/>
        <v>7.4143513012788584E-2</v>
      </c>
      <c r="Q2160" s="12">
        <f t="shared" ca="1" si="295"/>
        <v>0</v>
      </c>
      <c r="R2160" s="101">
        <f t="shared" ca="1" si="296"/>
        <v>0</v>
      </c>
      <c r="S2160" s="13"/>
      <c r="T2160" s="101">
        <f t="shared" ca="1" si="297"/>
        <v>3.6192204174083177E-2</v>
      </c>
      <c r="U2160" s="101">
        <f t="shared" si="298"/>
        <v>0</v>
      </c>
      <c r="V2160" s="101">
        <f t="shared" ca="1" si="299"/>
        <v>-318.3976389982688</v>
      </c>
    </row>
    <row r="2161" spans="2:22" x14ac:dyDescent="0.3">
      <c r="B2161" s="13">
        <v>2023</v>
      </c>
      <c r="C2161" s="13">
        <v>3</v>
      </c>
      <c r="D2161" s="13">
        <v>29</v>
      </c>
      <c r="E2161" s="83" t="s">
        <v>187</v>
      </c>
      <c r="F2161" s="13">
        <v>7</v>
      </c>
      <c r="G2161" s="13">
        <v>10</v>
      </c>
      <c r="H2161" s="13" t="s">
        <v>70</v>
      </c>
      <c r="I2161" s="13" t="s">
        <v>54</v>
      </c>
      <c r="J2161" s="13"/>
      <c r="K2161" s="13" t="s">
        <v>27</v>
      </c>
      <c r="L2161" s="12">
        <f t="shared" ca="1" si="292"/>
        <v>1.0214114377916808</v>
      </c>
      <c r="M2161" s="101">
        <f t="shared" ca="1" si="293"/>
        <v>3.2337886120484612E-2</v>
      </c>
      <c r="N2161" s="101">
        <f t="shared" ca="1" si="300"/>
        <v>111.1943872043794</v>
      </c>
      <c r="O2161" s="101">
        <f t="shared" ca="1" si="294"/>
        <v>3.2337886120484612E-2</v>
      </c>
      <c r="Q2161" s="12">
        <f t="shared" ca="1" si="295"/>
        <v>5.6000000000000005</v>
      </c>
      <c r="R2161" s="101">
        <f t="shared" ca="1" si="296"/>
        <v>0.3875775217909343</v>
      </c>
      <c r="S2161" s="13"/>
      <c r="T2161" s="101">
        <f t="shared" ca="1" si="297"/>
        <v>0</v>
      </c>
      <c r="U2161" s="101">
        <f t="shared" si="298"/>
        <v>0</v>
      </c>
      <c r="V2161" s="101">
        <f t="shared" ca="1" si="299"/>
        <v>-319.17279404185069</v>
      </c>
    </row>
    <row r="2162" spans="2:22" x14ac:dyDescent="0.3">
      <c r="B2162" s="13">
        <v>2023</v>
      </c>
      <c r="C2162" s="13">
        <v>3</v>
      </c>
      <c r="D2162" s="13">
        <v>29</v>
      </c>
      <c r="E2162" s="83" t="s">
        <v>187</v>
      </c>
      <c r="F2162" s="13">
        <v>7</v>
      </c>
      <c r="G2162" s="13">
        <v>11</v>
      </c>
      <c r="H2162" s="13" t="s">
        <v>70</v>
      </c>
      <c r="I2162" s="13" t="s">
        <v>54</v>
      </c>
      <c r="J2162" s="13"/>
      <c r="K2162" s="13" t="s">
        <v>27</v>
      </c>
      <c r="L2162" s="12">
        <f t="shared" ca="1" si="292"/>
        <v>0.826900760350888</v>
      </c>
      <c r="M2162" s="101">
        <f t="shared" ca="1" si="293"/>
        <v>2.6179678072709114E-2</v>
      </c>
      <c r="N2162" s="101">
        <f t="shared" ca="1" si="300"/>
        <v>111.1943872043794</v>
      </c>
      <c r="O2162" s="101">
        <f t="shared" ca="1" si="294"/>
        <v>2.6179678072709114E-2</v>
      </c>
      <c r="Q2162" s="12">
        <f t="shared" ca="1" si="295"/>
        <v>5.6000000000000005</v>
      </c>
      <c r="R2162" s="101">
        <f t="shared" ca="1" si="296"/>
        <v>0.40404285063629736</v>
      </c>
      <c r="S2162" s="13"/>
      <c r="T2162" s="101">
        <f t="shared" ca="1" si="297"/>
        <v>0</v>
      </c>
      <c r="U2162" s="101">
        <f t="shared" si="298"/>
        <v>0</v>
      </c>
      <c r="V2162" s="101">
        <f t="shared" ca="1" si="299"/>
        <v>-319.9808797431233</v>
      </c>
    </row>
    <row r="2163" spans="2:22" x14ac:dyDescent="0.3">
      <c r="B2163" s="13">
        <v>2023</v>
      </c>
      <c r="C2163" s="13">
        <v>3</v>
      </c>
      <c r="D2163" s="13">
        <v>29</v>
      </c>
      <c r="E2163" s="83" t="s">
        <v>187</v>
      </c>
      <c r="F2163" s="13">
        <v>7</v>
      </c>
      <c r="G2163" s="13">
        <v>12</v>
      </c>
      <c r="H2163" s="13" t="s">
        <v>70</v>
      </c>
      <c r="I2163" s="13" t="s">
        <v>54</v>
      </c>
      <c r="J2163" s="13"/>
      <c r="K2163" s="13" t="s">
        <v>27</v>
      </c>
      <c r="L2163" s="12">
        <f t="shared" ca="1" si="292"/>
        <v>0.97317304441842956</v>
      </c>
      <c r="M2163" s="101">
        <f t="shared" ca="1" si="293"/>
        <v>3.0810658586287482E-2</v>
      </c>
      <c r="N2163" s="101">
        <f t="shared" ca="1" si="300"/>
        <v>111.1943872043794</v>
      </c>
      <c r="O2163" s="101">
        <f t="shared" ca="1" si="294"/>
        <v>3.0810658586287482E-2</v>
      </c>
      <c r="Q2163" s="12">
        <f t="shared" ca="1" si="295"/>
        <v>1.1752215827441979</v>
      </c>
      <c r="R2163" s="101">
        <f t="shared" ca="1" si="296"/>
        <v>1.7103408769276289E-2</v>
      </c>
      <c r="S2163" s="13"/>
      <c r="T2163" s="101">
        <f t="shared" ca="1" si="297"/>
        <v>0</v>
      </c>
      <c r="U2163" s="101">
        <f t="shared" si="298"/>
        <v>0</v>
      </c>
      <c r="V2163" s="101">
        <f t="shared" ca="1" si="299"/>
        <v>-320.01508656066187</v>
      </c>
    </row>
    <row r="2164" spans="2:22" x14ac:dyDescent="0.3">
      <c r="B2164" s="13">
        <v>2023</v>
      </c>
      <c r="C2164" s="13">
        <v>3</v>
      </c>
      <c r="D2164" s="13">
        <v>29</v>
      </c>
      <c r="E2164" s="83" t="s">
        <v>187</v>
      </c>
      <c r="F2164" s="13">
        <v>7</v>
      </c>
      <c r="G2164" s="13">
        <v>13</v>
      </c>
      <c r="H2164" s="13" t="s">
        <v>70</v>
      </c>
      <c r="I2164" s="13" t="s">
        <v>54</v>
      </c>
      <c r="J2164" s="13"/>
      <c r="K2164" s="13" t="s">
        <v>27</v>
      </c>
      <c r="L2164" s="12">
        <f t="shared" ca="1" si="292"/>
        <v>1.1399713230738109</v>
      </c>
      <c r="M2164" s="101">
        <f t="shared" ca="1" si="293"/>
        <v>3.6091492088516856E-2</v>
      </c>
      <c r="N2164" s="101">
        <f t="shared" ca="1" si="300"/>
        <v>111.1943872043794</v>
      </c>
      <c r="O2164" s="101">
        <f t="shared" ca="1" si="294"/>
        <v>3.6091492088516856E-2</v>
      </c>
      <c r="Q2164" s="12">
        <f t="shared" ca="1" si="295"/>
        <v>3.4385929826470134</v>
      </c>
      <c r="R2164" s="101">
        <f t="shared" ca="1" si="296"/>
        <v>0.1945783234828716</v>
      </c>
      <c r="S2164" s="13"/>
      <c r="T2164" s="101">
        <f t="shared" ca="1" si="297"/>
        <v>0</v>
      </c>
      <c r="U2164" s="101">
        <f t="shared" si="298"/>
        <v>0</v>
      </c>
      <c r="V2164" s="101">
        <f t="shared" ca="1" si="299"/>
        <v>-320.40424320762759</v>
      </c>
    </row>
    <row r="2165" spans="2:22" x14ac:dyDescent="0.3">
      <c r="B2165" s="13">
        <v>2023</v>
      </c>
      <c r="C2165" s="13">
        <v>3</v>
      </c>
      <c r="D2165" s="13">
        <v>29</v>
      </c>
      <c r="E2165" s="83" t="s">
        <v>187</v>
      </c>
      <c r="F2165" s="13">
        <v>7</v>
      </c>
      <c r="G2165" s="13">
        <v>14</v>
      </c>
      <c r="H2165" s="13" t="s">
        <v>70</v>
      </c>
      <c r="I2165" s="13" t="s">
        <v>54</v>
      </c>
      <c r="J2165" s="13"/>
      <c r="K2165" s="13" t="s">
        <v>27</v>
      </c>
      <c r="L2165" s="12">
        <f t="shared" ca="1" si="292"/>
        <v>1.1375719635271866</v>
      </c>
      <c r="M2165" s="101">
        <f t="shared" ca="1" si="293"/>
        <v>3.6015528365270728E-2</v>
      </c>
      <c r="N2165" s="101">
        <f t="shared" ca="1" si="300"/>
        <v>111.1943872043794</v>
      </c>
      <c r="O2165" s="101">
        <f t="shared" ca="1" si="294"/>
        <v>3.6015528365270728E-2</v>
      </c>
      <c r="Q2165" s="12">
        <f t="shared" ca="1" si="295"/>
        <v>5.6000000000000005</v>
      </c>
      <c r="R2165" s="101">
        <f t="shared" ca="1" si="296"/>
        <v>0.37774453328742374</v>
      </c>
      <c r="S2165" s="13"/>
      <c r="T2165" s="101">
        <f t="shared" ca="1" si="297"/>
        <v>0</v>
      </c>
      <c r="U2165" s="101">
        <f t="shared" si="298"/>
        <v>0</v>
      </c>
      <c r="V2165" s="101">
        <f t="shared" ca="1" si="299"/>
        <v>-321.15973227420238</v>
      </c>
    </row>
    <row r="2166" spans="2:22" x14ac:dyDescent="0.3">
      <c r="B2166" s="13">
        <v>2023</v>
      </c>
      <c r="C2166" s="13">
        <v>3</v>
      </c>
      <c r="D2166" s="13">
        <v>29</v>
      </c>
      <c r="E2166" s="83" t="s">
        <v>187</v>
      </c>
      <c r="F2166" s="13">
        <v>7</v>
      </c>
      <c r="G2166" s="13">
        <v>15</v>
      </c>
      <c r="H2166" s="13" t="s">
        <v>70</v>
      </c>
      <c r="I2166" s="13" t="s">
        <v>54</v>
      </c>
      <c r="J2166" s="13"/>
      <c r="K2166" s="13" t="s">
        <v>27</v>
      </c>
      <c r="L2166" s="12">
        <f t="shared" ca="1" si="292"/>
        <v>0.79686602390715033</v>
      </c>
      <c r="M2166" s="101">
        <f t="shared" ca="1" si="293"/>
        <v>2.5228778316900381E-2</v>
      </c>
      <c r="N2166" s="101">
        <f t="shared" ca="1" si="300"/>
        <v>111.1943872043794</v>
      </c>
      <c r="O2166" s="101">
        <f t="shared" ca="1" si="294"/>
        <v>2.5228778316900381E-2</v>
      </c>
      <c r="Q2166" s="12">
        <f t="shared" ca="1" si="295"/>
        <v>5.6000000000000005</v>
      </c>
      <c r="R2166" s="101">
        <f t="shared" ca="1" si="296"/>
        <v>0.40658529107625979</v>
      </c>
      <c r="S2166" s="13"/>
      <c r="T2166" s="101">
        <f t="shared" ca="1" si="297"/>
        <v>0</v>
      </c>
      <c r="U2166" s="101">
        <f t="shared" si="298"/>
        <v>0</v>
      </c>
      <c r="V2166" s="101">
        <f t="shared" ca="1" si="299"/>
        <v>-321.97290285635495</v>
      </c>
    </row>
    <row r="2167" spans="2:22" x14ac:dyDescent="0.3">
      <c r="B2167" s="13">
        <v>2023</v>
      </c>
      <c r="C2167" s="13">
        <v>3</v>
      </c>
      <c r="D2167" s="13">
        <v>29</v>
      </c>
      <c r="E2167" s="83" t="s">
        <v>187</v>
      </c>
      <c r="F2167" s="13">
        <v>7</v>
      </c>
      <c r="G2167" s="13">
        <v>16</v>
      </c>
      <c r="H2167" s="13" t="s">
        <v>71</v>
      </c>
      <c r="I2167" s="13" t="s">
        <v>54</v>
      </c>
      <c r="J2167" s="13"/>
      <c r="K2167" s="13" t="s">
        <v>27</v>
      </c>
      <c r="L2167" s="12">
        <f t="shared" ca="1" si="292"/>
        <v>0.99029606382176394</v>
      </c>
      <c r="M2167" s="101">
        <f t="shared" ca="1" si="293"/>
        <v>8.6264690119513862E-2</v>
      </c>
      <c r="N2167" s="101">
        <f t="shared" ca="1" si="300"/>
        <v>111.38988815231221</v>
      </c>
      <c r="O2167" s="101">
        <f t="shared" ca="1" si="294"/>
        <v>0.27911494558816413</v>
      </c>
      <c r="Q2167" s="12">
        <f t="shared" ca="1" si="295"/>
        <v>0</v>
      </c>
      <c r="R2167" s="101">
        <f t="shared" ca="1" si="296"/>
        <v>0</v>
      </c>
      <c r="S2167" s="13"/>
      <c r="T2167" s="101">
        <f t="shared" ca="1" si="297"/>
        <v>8.6264690119513862E-2</v>
      </c>
      <c r="U2167" s="101">
        <f t="shared" ca="1" si="298"/>
        <v>0.19550094793281322</v>
      </c>
      <c r="V2167" s="101">
        <f t="shared" ca="1" si="299"/>
        <v>-321.69113721830263</v>
      </c>
    </row>
    <row r="2168" spans="2:22" x14ac:dyDescent="0.3">
      <c r="B2168" s="13">
        <v>2023</v>
      </c>
      <c r="C2168" s="13">
        <v>3</v>
      </c>
      <c r="D2168" s="13">
        <v>29</v>
      </c>
      <c r="E2168" s="83" t="s">
        <v>187</v>
      </c>
      <c r="F2168" s="13">
        <v>7</v>
      </c>
      <c r="G2168" s="13">
        <v>17</v>
      </c>
      <c r="H2168" s="13" t="s">
        <v>71</v>
      </c>
      <c r="I2168" s="13" t="s">
        <v>54</v>
      </c>
      <c r="J2168" s="13"/>
      <c r="K2168" s="13" t="s">
        <v>27</v>
      </c>
      <c r="L2168" s="12">
        <f t="shared" ca="1" si="292"/>
        <v>1.3159621699547672</v>
      </c>
      <c r="M2168" s="101">
        <f t="shared" ca="1" si="293"/>
        <v>0.11463346462475978</v>
      </c>
      <c r="N2168" s="101">
        <f t="shared" ca="1" si="300"/>
        <v>111.64968101736412</v>
      </c>
      <c r="O2168" s="101">
        <f t="shared" ca="1" si="294"/>
        <v>0.37090393760175111</v>
      </c>
      <c r="Q2168" s="12">
        <f t="shared" ca="1" si="295"/>
        <v>5.6000000000000005</v>
      </c>
      <c r="R2168" s="101">
        <f t="shared" ca="1" si="296"/>
        <v>0.36264380231332899</v>
      </c>
      <c r="S2168" s="13"/>
      <c r="T2168" s="101">
        <f t="shared" ca="1" si="297"/>
        <v>0</v>
      </c>
      <c r="U2168" s="101">
        <f t="shared" ca="1" si="298"/>
        <v>0.25979286505190363</v>
      </c>
      <c r="V2168" s="101">
        <f t="shared" ca="1" si="299"/>
        <v>-322.15663195787744</v>
      </c>
    </row>
    <row r="2169" spans="2:22" x14ac:dyDescent="0.3">
      <c r="B2169" s="13">
        <v>2023</v>
      </c>
      <c r="C2169" s="13">
        <v>3</v>
      </c>
      <c r="D2169" s="13">
        <v>29</v>
      </c>
      <c r="E2169" s="83" t="s">
        <v>187</v>
      </c>
      <c r="F2169" s="13">
        <v>7</v>
      </c>
      <c r="G2169" s="13">
        <v>18</v>
      </c>
      <c r="H2169" s="13" t="s">
        <v>71</v>
      </c>
      <c r="I2169" s="13" t="s">
        <v>54</v>
      </c>
      <c r="J2169" s="13"/>
      <c r="K2169" s="13" t="s">
        <v>27</v>
      </c>
      <c r="L2169" s="12">
        <f t="shared" ca="1" si="292"/>
        <v>1.5329979680288022</v>
      </c>
      <c r="M2169" s="101">
        <f t="shared" ca="1" si="293"/>
        <v>0.13353945299498896</v>
      </c>
      <c r="N2169" s="101">
        <f t="shared" ca="1" si="300"/>
        <v>111.95232036621914</v>
      </c>
      <c r="O2169" s="101">
        <f t="shared" ca="1" si="294"/>
        <v>0.43207547728891788</v>
      </c>
      <c r="Q2169" s="12">
        <f t="shared" ca="1" si="295"/>
        <v>5.6000000000000005</v>
      </c>
      <c r="R2169" s="101">
        <f t="shared" ca="1" si="296"/>
        <v>0.34427172200636197</v>
      </c>
      <c r="S2169" s="13"/>
      <c r="T2169" s="101">
        <f t="shared" ca="1" si="297"/>
        <v>0</v>
      </c>
      <c r="U2169" s="101">
        <f t="shared" ca="1" si="298"/>
        <v>0.30263934885501942</v>
      </c>
      <c r="V2169" s="101">
        <f t="shared" ca="1" si="299"/>
        <v>-322.54253605303512</v>
      </c>
    </row>
    <row r="2170" spans="2:22" x14ac:dyDescent="0.3">
      <c r="B2170" s="13">
        <v>2023</v>
      </c>
      <c r="C2170" s="13">
        <v>3</v>
      </c>
      <c r="D2170" s="13">
        <v>29</v>
      </c>
      <c r="E2170" s="83" t="s">
        <v>187</v>
      </c>
      <c r="F2170" s="13">
        <v>7</v>
      </c>
      <c r="G2170" s="13">
        <v>19</v>
      </c>
      <c r="H2170" s="13" t="s">
        <v>71</v>
      </c>
      <c r="I2170" s="13" t="s">
        <v>54</v>
      </c>
      <c r="J2170" s="13"/>
      <c r="K2170" s="13" t="s">
        <v>27</v>
      </c>
      <c r="L2170" s="12">
        <f t="shared" ca="1" si="292"/>
        <v>1.5022915084345729</v>
      </c>
      <c r="M2170" s="101">
        <f t="shared" ca="1" si="293"/>
        <v>0.13086461329973567</v>
      </c>
      <c r="N2170" s="101">
        <f t="shared" ca="1" si="300"/>
        <v>112.24889774817593</v>
      </c>
      <c r="O2170" s="101">
        <f t="shared" ca="1" si="294"/>
        <v>0.42342086165228437</v>
      </c>
      <c r="Q2170" s="12">
        <f t="shared" ca="1" si="295"/>
        <v>0</v>
      </c>
      <c r="R2170" s="101">
        <f t="shared" ca="1" si="296"/>
        <v>0</v>
      </c>
      <c r="S2170" s="13"/>
      <c r="T2170" s="101">
        <f t="shared" ca="1" si="297"/>
        <v>0.13086461329973567</v>
      </c>
      <c r="U2170" s="101">
        <f t="shared" ca="1" si="298"/>
        <v>0.29657738195679195</v>
      </c>
      <c r="V2170" s="101">
        <f t="shared" ca="1" si="299"/>
        <v>-322.11509405777855</v>
      </c>
    </row>
    <row r="2171" spans="2:22" x14ac:dyDescent="0.3">
      <c r="B2171" s="13">
        <v>2023</v>
      </c>
      <c r="C2171" s="13">
        <v>3</v>
      </c>
      <c r="D2171" s="13">
        <v>29</v>
      </c>
      <c r="E2171" s="83" t="s">
        <v>187</v>
      </c>
      <c r="F2171" s="13">
        <v>7</v>
      </c>
      <c r="G2171" s="13">
        <v>20</v>
      </c>
      <c r="H2171" s="13" t="s">
        <v>69</v>
      </c>
      <c r="I2171" s="13" t="s">
        <v>54</v>
      </c>
      <c r="J2171" s="13"/>
      <c r="K2171" s="13" t="s">
        <v>27</v>
      </c>
      <c r="L2171" s="12">
        <f t="shared" ca="1" si="292"/>
        <v>1.3669039839228734</v>
      </c>
      <c r="M2171" s="101">
        <f t="shared" ca="1" si="293"/>
        <v>7.199483283321774E-2</v>
      </c>
      <c r="N2171" s="101">
        <f t="shared" ca="1" si="300"/>
        <v>112.24889774817593</v>
      </c>
      <c r="O2171" s="101">
        <f t="shared" ca="1" si="294"/>
        <v>0.14748893986527803</v>
      </c>
      <c r="Q2171" s="12">
        <f t="shared" ca="1" si="295"/>
        <v>0</v>
      </c>
      <c r="R2171" s="101">
        <f t="shared" ca="1" si="296"/>
        <v>0</v>
      </c>
      <c r="S2171" s="13"/>
      <c r="T2171" s="101">
        <f t="shared" ca="1" si="297"/>
        <v>7.199483283321774E-2</v>
      </c>
      <c r="U2171" s="101">
        <f t="shared" si="298"/>
        <v>0</v>
      </c>
      <c r="V2171" s="101">
        <f t="shared" ca="1" si="299"/>
        <v>-322.04309922494531</v>
      </c>
    </row>
    <row r="2172" spans="2:22" x14ac:dyDescent="0.3">
      <c r="B2172" s="13">
        <v>2023</v>
      </c>
      <c r="C2172" s="13">
        <v>3</v>
      </c>
      <c r="D2172" s="13">
        <v>29</v>
      </c>
      <c r="E2172" s="83" t="s">
        <v>187</v>
      </c>
      <c r="F2172" s="13">
        <v>7</v>
      </c>
      <c r="G2172" s="13">
        <v>21</v>
      </c>
      <c r="H2172" s="13" t="s">
        <v>69</v>
      </c>
      <c r="I2172" s="13" t="s">
        <v>54</v>
      </c>
      <c r="J2172" s="13"/>
      <c r="K2172" s="13" t="s">
        <v>27</v>
      </c>
      <c r="L2172" s="12">
        <f t="shared" ca="1" si="292"/>
        <v>1.4251972700105695</v>
      </c>
      <c r="M2172" s="101">
        <f t="shared" ca="1" si="293"/>
        <v>7.5065140211456702E-2</v>
      </c>
      <c r="N2172" s="101">
        <f t="shared" ca="1" si="300"/>
        <v>112.24889774817593</v>
      </c>
      <c r="O2172" s="101">
        <f t="shared" ca="1" si="294"/>
        <v>0.15377878543414045</v>
      </c>
      <c r="Q2172" s="12">
        <f t="shared" ca="1" si="295"/>
        <v>0</v>
      </c>
      <c r="R2172" s="101">
        <f t="shared" ca="1" si="296"/>
        <v>0</v>
      </c>
      <c r="S2172" s="13"/>
      <c r="T2172" s="101">
        <f t="shared" ca="1" si="297"/>
        <v>7.5065140211456702E-2</v>
      </c>
      <c r="U2172" s="101">
        <f t="shared" si="298"/>
        <v>0</v>
      </c>
      <c r="V2172" s="101">
        <f t="shared" ca="1" si="299"/>
        <v>-321.96803408473386</v>
      </c>
    </row>
    <row r="2173" spans="2:22" x14ac:dyDescent="0.3">
      <c r="B2173" s="13">
        <v>2023</v>
      </c>
      <c r="C2173" s="13">
        <v>3</v>
      </c>
      <c r="D2173" s="13">
        <v>29</v>
      </c>
      <c r="E2173" s="83" t="s">
        <v>187</v>
      </c>
      <c r="F2173" s="13">
        <v>7</v>
      </c>
      <c r="G2173" s="13">
        <v>22</v>
      </c>
      <c r="H2173" s="13" t="s">
        <v>69</v>
      </c>
      <c r="I2173" s="13" t="s">
        <v>54</v>
      </c>
      <c r="J2173" s="13"/>
      <c r="K2173" s="13" t="s">
        <v>27</v>
      </c>
      <c r="L2173" s="12">
        <f t="shared" ca="1" si="292"/>
        <v>1.9113922315772407</v>
      </c>
      <c r="M2173" s="101">
        <f t="shared" ca="1" si="293"/>
        <v>0.10067302883717327</v>
      </c>
      <c r="N2173" s="101">
        <f t="shared" ca="1" si="300"/>
        <v>112.24889774817593</v>
      </c>
      <c r="O2173" s="101">
        <f t="shared" ca="1" si="294"/>
        <v>0.20623922178718426</v>
      </c>
      <c r="Q2173" s="12">
        <f t="shared" ca="1" si="295"/>
        <v>0</v>
      </c>
      <c r="R2173" s="101">
        <f t="shared" ca="1" si="296"/>
        <v>0</v>
      </c>
      <c r="S2173" s="13"/>
      <c r="T2173" s="101">
        <f t="shared" ca="1" si="297"/>
        <v>0.10067302883717327</v>
      </c>
      <c r="U2173" s="101">
        <f t="shared" si="298"/>
        <v>0</v>
      </c>
      <c r="V2173" s="101">
        <f t="shared" ca="1" si="299"/>
        <v>-321.86736105589671</v>
      </c>
    </row>
    <row r="2174" spans="2:22" x14ac:dyDescent="0.3">
      <c r="B2174" s="13">
        <v>2023</v>
      </c>
      <c r="C2174" s="13">
        <v>3</v>
      </c>
      <c r="D2174" s="13">
        <v>29</v>
      </c>
      <c r="E2174" s="83" t="s">
        <v>187</v>
      </c>
      <c r="F2174" s="13">
        <v>7</v>
      </c>
      <c r="G2174" s="13">
        <v>23</v>
      </c>
      <c r="H2174" s="13" t="s">
        <v>69</v>
      </c>
      <c r="I2174" s="13" t="s">
        <v>54</v>
      </c>
      <c r="J2174" s="13"/>
      <c r="K2174" s="13" t="s">
        <v>27</v>
      </c>
      <c r="L2174" s="12">
        <f t="shared" ca="1" si="292"/>
        <v>1.4308262508809306</v>
      </c>
      <c r="M2174" s="101">
        <f t="shared" ca="1" si="293"/>
        <v>7.5361618633898619E-2</v>
      </c>
      <c r="N2174" s="101">
        <f t="shared" ca="1" si="300"/>
        <v>112.24889774817593</v>
      </c>
      <c r="O2174" s="101">
        <f t="shared" ca="1" si="294"/>
        <v>0.15438615247005241</v>
      </c>
      <c r="Q2174" s="12">
        <f t="shared" ca="1" si="295"/>
        <v>0</v>
      </c>
      <c r="R2174" s="101">
        <f t="shared" ca="1" si="296"/>
        <v>0</v>
      </c>
      <c r="S2174" s="13"/>
      <c r="T2174" s="101">
        <f t="shared" ca="1" si="297"/>
        <v>7.5361618633898619E-2</v>
      </c>
      <c r="U2174" s="101">
        <f t="shared" si="298"/>
        <v>0</v>
      </c>
      <c r="V2174" s="101">
        <f t="shared" ca="1" si="299"/>
        <v>-321.7919994372628</v>
      </c>
    </row>
    <row r="2175" spans="2:22" x14ac:dyDescent="0.3">
      <c r="B2175" s="13">
        <v>2023</v>
      </c>
      <c r="C2175" s="13">
        <v>3</v>
      </c>
      <c r="D2175" s="13">
        <v>30</v>
      </c>
      <c r="E2175" s="83" t="s">
        <v>188</v>
      </c>
      <c r="F2175" s="13">
        <v>1</v>
      </c>
      <c r="G2175" s="13">
        <v>0</v>
      </c>
      <c r="H2175" s="13" t="s">
        <v>69</v>
      </c>
      <c r="I2175" s="13" t="s">
        <v>54</v>
      </c>
      <c r="J2175" s="13"/>
      <c r="K2175" s="13" t="s">
        <v>27</v>
      </c>
      <c r="L2175" s="12">
        <f t="shared" ca="1" si="292"/>
        <v>0.8982233578397999</v>
      </c>
      <c r="M2175" s="101">
        <f t="shared" ca="1" si="293"/>
        <v>4.730942425742226E-2</v>
      </c>
      <c r="N2175" s="101">
        <f t="shared" ca="1" si="300"/>
        <v>112.24889774817593</v>
      </c>
      <c r="O2175" s="101">
        <f t="shared" ca="1" si="294"/>
        <v>9.6918300310914404E-2</v>
      </c>
      <c r="Q2175" s="12">
        <f t="shared" ca="1" si="295"/>
        <v>0</v>
      </c>
      <c r="R2175" s="101">
        <f t="shared" ca="1" si="296"/>
        <v>0</v>
      </c>
      <c r="S2175" s="13"/>
      <c r="T2175" s="101">
        <f t="shared" ca="1" si="297"/>
        <v>4.730942425742226E-2</v>
      </c>
      <c r="U2175" s="101">
        <f t="shared" si="298"/>
        <v>0</v>
      </c>
      <c r="V2175" s="101">
        <f t="shared" ca="1" si="299"/>
        <v>-321.74469001300537</v>
      </c>
    </row>
    <row r="2176" spans="2:22" x14ac:dyDescent="0.3">
      <c r="B2176" s="13">
        <v>2023</v>
      </c>
      <c r="C2176" s="13">
        <v>3</v>
      </c>
      <c r="D2176" s="13">
        <v>30</v>
      </c>
      <c r="E2176" s="83" t="s">
        <v>188</v>
      </c>
      <c r="F2176" s="13">
        <v>1</v>
      </c>
      <c r="G2176" s="13">
        <v>1</v>
      </c>
      <c r="H2176" s="13" t="s">
        <v>69</v>
      </c>
      <c r="I2176" s="13" t="s">
        <v>54</v>
      </c>
      <c r="J2176" s="13"/>
      <c r="K2176" s="13" t="s">
        <v>27</v>
      </c>
      <c r="L2176" s="12">
        <f t="shared" ref="L2176:L2239" ca="1" si="301">IF(K2176="Weekday",_xlfn.NORM.INV(RAND(),VLOOKUP(G2176,$J$5:$N$28,4),VLOOKUP(G2176,$J$5:$N$28,5)),_xlfn.NORM.INV(RAND(),VLOOKUP(G2176,$P$5:$T$28,4),VLOOKUP(G2176,$P$5:$T$28,5)))*VLOOKUP(C2176,$P$32:$R$43,3)</f>
        <v>0.7550405039622452</v>
      </c>
      <c r="M2176" s="101">
        <f t="shared" ref="M2176:M2239" ca="1" si="302">IF(I2176="Winter",VLOOKUP(G2176,$J$40:$L$43,3),VLOOKUP(G2176,$J$40:$L$43,2))*L2176</f>
        <v>3.9767983343691457E-2</v>
      </c>
      <c r="N2176" s="101">
        <f t="shared" ca="1" si="300"/>
        <v>112.24889774817593</v>
      </c>
      <c r="O2176" s="101">
        <f t="shared" ref="O2176:O2239" ca="1" si="303">IF(I2176="Winter",VLOOKUP(G2176,$J$46:$L$49,3),VLOOKUP(G2176,$J$46:$L$49,2))*L2176</f>
        <v>8.1468870377526259E-2</v>
      </c>
      <c r="Q2176" s="12">
        <f t="shared" ref="Q2176:Q2239" ca="1" si="304">MIN(MAX(AND(IF(G2176&gt;=VLOOKUP(C2176,$O$46:$T$57,5),1,0),IF(G2176&lt;=VLOOKUP(C2176,$O$46:$T$57,6),1,0))*$G$50*_xlfn.NORM.INV(RAND(),VLOOKUP(C2176,$B$4:$F$15,4),VLOOKUP(C2176,$B$4:$F$15,4)),0),0.2)*$G$51</f>
        <v>0</v>
      </c>
      <c r="R2176" s="101">
        <f t="shared" ref="R2176:R2239" ca="1" si="305">MAX(Q2176-L2176,0)*$G$52</f>
        <v>0</v>
      </c>
      <c r="S2176" s="13"/>
      <c r="T2176" s="101">
        <f t="shared" ref="T2176:T2239" ca="1" si="306">MAX(L2176-Q2176,0)*IF(I2176="Winter",VLOOKUP(G2176,$J$40:$L$43,3),VLOOKUP(G2176,$J$40:$L$43,2))</f>
        <v>3.9767983343691457E-2</v>
      </c>
      <c r="U2176" s="101">
        <f t="shared" si="298"/>
        <v>0</v>
      </c>
      <c r="V2176" s="101">
        <f t="shared" ca="1" si="299"/>
        <v>-321.7049220296617</v>
      </c>
    </row>
    <row r="2177" spans="2:22" x14ac:dyDescent="0.3">
      <c r="B2177" s="13">
        <v>2023</v>
      </c>
      <c r="C2177" s="13">
        <v>3</v>
      </c>
      <c r="D2177" s="13">
        <v>30</v>
      </c>
      <c r="E2177" s="83" t="s">
        <v>188</v>
      </c>
      <c r="F2177" s="13">
        <v>1</v>
      </c>
      <c r="G2177" s="13">
        <v>2</v>
      </c>
      <c r="H2177" s="13" t="s">
        <v>69</v>
      </c>
      <c r="I2177" s="13" t="s">
        <v>54</v>
      </c>
      <c r="J2177" s="13"/>
      <c r="K2177" s="13" t="s">
        <v>27</v>
      </c>
      <c r="L2177" s="12">
        <f t="shared" ca="1" si="301"/>
        <v>0.79949019309794234</v>
      </c>
      <c r="M2177" s="101">
        <f t="shared" ca="1" si="302"/>
        <v>4.2109148470468621E-2</v>
      </c>
      <c r="N2177" s="101">
        <f t="shared" ca="1" si="300"/>
        <v>112.24889774817593</v>
      </c>
      <c r="O2177" s="101">
        <f t="shared" ca="1" si="303"/>
        <v>8.6264991835267979E-2</v>
      </c>
      <c r="Q2177" s="12">
        <f t="shared" ca="1" si="304"/>
        <v>0</v>
      </c>
      <c r="R2177" s="101">
        <f t="shared" ca="1" si="305"/>
        <v>0</v>
      </c>
      <c r="S2177" s="13"/>
      <c r="T2177" s="101">
        <f t="shared" ca="1" si="306"/>
        <v>4.2109148470468621E-2</v>
      </c>
      <c r="U2177" s="101">
        <f t="shared" ref="U2177:U2240" si="307">IF(H2177="On-Peak",IF(I2177="Winter",((L2177*$D$48)/60),((L2177*$D$47)/60)),0)</f>
        <v>0</v>
      </c>
      <c r="V2177" s="101">
        <f t="shared" ref="V2177:V2240" ca="1" si="308">V2176+MAX(T2177-R2177,0)-MAX(R2177-T2177,0)+MAX(U2177-R2177,0)-MAX(R2177-U2177,0)</f>
        <v>-321.66281288119126</v>
      </c>
    </row>
    <row r="2178" spans="2:22" x14ac:dyDescent="0.3">
      <c r="B2178" s="13">
        <v>2023</v>
      </c>
      <c r="C2178" s="13">
        <v>3</v>
      </c>
      <c r="D2178" s="13">
        <v>30</v>
      </c>
      <c r="E2178" s="83" t="s">
        <v>188</v>
      </c>
      <c r="F2178" s="13">
        <v>1</v>
      </c>
      <c r="G2178" s="13">
        <v>3</v>
      </c>
      <c r="H2178" s="13" t="s">
        <v>69</v>
      </c>
      <c r="I2178" s="13" t="s">
        <v>54</v>
      </c>
      <c r="J2178" s="13"/>
      <c r="K2178" s="13" t="s">
        <v>27</v>
      </c>
      <c r="L2178" s="12">
        <f t="shared" ca="1" si="301"/>
        <v>0.79642388055970947</v>
      </c>
      <c r="M2178" s="101">
        <f t="shared" ca="1" si="302"/>
        <v>4.1947645789079897E-2</v>
      </c>
      <c r="N2178" s="101">
        <f t="shared" ca="1" si="300"/>
        <v>112.24889774817593</v>
      </c>
      <c r="O2178" s="101">
        <f t="shared" ca="1" si="303"/>
        <v>8.5934136712392653E-2</v>
      </c>
      <c r="Q2178" s="12">
        <f t="shared" ca="1" si="304"/>
        <v>0</v>
      </c>
      <c r="R2178" s="101">
        <f t="shared" ca="1" si="305"/>
        <v>0</v>
      </c>
      <c r="S2178" s="13"/>
      <c r="T2178" s="101">
        <f t="shared" ca="1" si="306"/>
        <v>4.1947645789079897E-2</v>
      </c>
      <c r="U2178" s="101">
        <f t="shared" si="307"/>
        <v>0</v>
      </c>
      <c r="V2178" s="101">
        <f t="shared" ca="1" si="308"/>
        <v>-321.62086523540216</v>
      </c>
    </row>
    <row r="2179" spans="2:22" x14ac:dyDescent="0.3">
      <c r="B2179" s="13">
        <v>2023</v>
      </c>
      <c r="C2179" s="13">
        <v>3</v>
      </c>
      <c r="D2179" s="13">
        <v>30</v>
      </c>
      <c r="E2179" s="83" t="s">
        <v>188</v>
      </c>
      <c r="F2179" s="13">
        <v>1</v>
      </c>
      <c r="G2179" s="13">
        <v>4</v>
      </c>
      <c r="H2179" s="13" t="s">
        <v>69</v>
      </c>
      <c r="I2179" s="13" t="s">
        <v>54</v>
      </c>
      <c r="J2179" s="13"/>
      <c r="K2179" s="13" t="s">
        <v>27</v>
      </c>
      <c r="L2179" s="12">
        <f t="shared" ca="1" si="301"/>
        <v>0.69638425800715686</v>
      </c>
      <c r="M2179" s="101">
        <f t="shared" ca="1" si="302"/>
        <v>3.6678558869236953E-2</v>
      </c>
      <c r="N2179" s="101">
        <f t="shared" ca="1" si="300"/>
        <v>112.24889774817593</v>
      </c>
      <c r="O2179" s="101">
        <f t="shared" ca="1" si="303"/>
        <v>7.5139861438972222E-2</v>
      </c>
      <c r="Q2179" s="12">
        <f t="shared" ca="1" si="304"/>
        <v>0</v>
      </c>
      <c r="R2179" s="101">
        <f t="shared" ca="1" si="305"/>
        <v>0</v>
      </c>
      <c r="S2179" s="13"/>
      <c r="T2179" s="101">
        <f t="shared" ca="1" si="306"/>
        <v>3.6678558869236953E-2</v>
      </c>
      <c r="U2179" s="101">
        <f t="shared" si="307"/>
        <v>0</v>
      </c>
      <c r="V2179" s="101">
        <f t="shared" ca="1" si="308"/>
        <v>-321.58418667653291</v>
      </c>
    </row>
    <row r="2180" spans="2:22" x14ac:dyDescent="0.3">
      <c r="B2180" s="13">
        <v>2023</v>
      </c>
      <c r="C2180" s="13">
        <v>3</v>
      </c>
      <c r="D2180" s="13">
        <v>30</v>
      </c>
      <c r="E2180" s="83" t="s">
        <v>188</v>
      </c>
      <c r="F2180" s="13">
        <v>1</v>
      </c>
      <c r="G2180" s="13">
        <v>5</v>
      </c>
      <c r="H2180" s="13" t="s">
        <v>69</v>
      </c>
      <c r="I2180" s="13" t="s">
        <v>54</v>
      </c>
      <c r="J2180" s="13"/>
      <c r="K2180" s="13" t="s">
        <v>27</v>
      </c>
      <c r="L2180" s="12">
        <f t="shared" ca="1" si="301"/>
        <v>0.81796427403275251</v>
      </c>
      <c r="M2180" s="101">
        <f t="shared" ca="1" si="302"/>
        <v>4.3082178313305075E-2</v>
      </c>
      <c r="N2180" s="101">
        <f t="shared" ca="1" si="300"/>
        <v>112.24889774817593</v>
      </c>
      <c r="O2180" s="101">
        <f t="shared" ca="1" si="303"/>
        <v>8.8258345168133995E-2</v>
      </c>
      <c r="Q2180" s="12">
        <f t="shared" ca="1" si="304"/>
        <v>0</v>
      </c>
      <c r="R2180" s="101">
        <f t="shared" ca="1" si="305"/>
        <v>0</v>
      </c>
      <c r="S2180" s="13"/>
      <c r="T2180" s="101">
        <f t="shared" ca="1" si="306"/>
        <v>4.3082178313305075E-2</v>
      </c>
      <c r="U2180" s="101">
        <f t="shared" si="307"/>
        <v>0</v>
      </c>
      <c r="V2180" s="101">
        <f t="shared" ca="1" si="308"/>
        <v>-321.54110449821962</v>
      </c>
    </row>
    <row r="2181" spans="2:22" x14ac:dyDescent="0.3">
      <c r="B2181" s="13">
        <v>2023</v>
      </c>
      <c r="C2181" s="13">
        <v>3</v>
      </c>
      <c r="D2181" s="13">
        <v>30</v>
      </c>
      <c r="E2181" s="83" t="s">
        <v>188</v>
      </c>
      <c r="F2181" s="13">
        <v>1</v>
      </c>
      <c r="G2181" s="13">
        <v>6</v>
      </c>
      <c r="H2181" s="13" t="s">
        <v>69</v>
      </c>
      <c r="I2181" s="13" t="s">
        <v>54</v>
      </c>
      <c r="J2181" s="13"/>
      <c r="K2181" s="13" t="s">
        <v>27</v>
      </c>
      <c r="L2181" s="12">
        <f t="shared" ca="1" si="301"/>
        <v>0.83019327440790336</v>
      </c>
      <c r="M2181" s="101">
        <f t="shared" ca="1" si="302"/>
        <v>4.3726279763064271E-2</v>
      </c>
      <c r="N2181" s="101">
        <f t="shared" ca="1" si="300"/>
        <v>112.24889774817593</v>
      </c>
      <c r="O2181" s="101">
        <f t="shared" ca="1" si="303"/>
        <v>8.9577854308612773E-2</v>
      </c>
      <c r="Q2181" s="12">
        <f t="shared" ca="1" si="304"/>
        <v>5.6000000000000005</v>
      </c>
      <c r="R2181" s="101">
        <f t="shared" ca="1" si="305"/>
        <v>0.40376413932137106</v>
      </c>
      <c r="S2181" s="13"/>
      <c r="T2181" s="101">
        <f t="shared" ca="1" si="306"/>
        <v>0</v>
      </c>
      <c r="U2181" s="101">
        <f t="shared" si="307"/>
        <v>0</v>
      </c>
      <c r="V2181" s="101">
        <f t="shared" ca="1" si="308"/>
        <v>-322.34863277686236</v>
      </c>
    </row>
    <row r="2182" spans="2:22" x14ac:dyDescent="0.3">
      <c r="B2182" s="13">
        <v>2023</v>
      </c>
      <c r="C2182" s="13">
        <v>3</v>
      </c>
      <c r="D2182" s="13">
        <v>30</v>
      </c>
      <c r="E2182" s="83" t="s">
        <v>188</v>
      </c>
      <c r="F2182" s="13">
        <v>1</v>
      </c>
      <c r="G2182" s="13">
        <v>7</v>
      </c>
      <c r="H2182" s="13" t="s">
        <v>69</v>
      </c>
      <c r="I2182" s="13" t="s">
        <v>54</v>
      </c>
      <c r="J2182" s="13"/>
      <c r="K2182" s="13" t="s">
        <v>27</v>
      </c>
      <c r="L2182" s="12">
        <f t="shared" ca="1" si="301"/>
        <v>0.75331935864279187</v>
      </c>
      <c r="M2182" s="101">
        <f t="shared" ca="1" si="302"/>
        <v>3.9677330619715852E-2</v>
      </c>
      <c r="N2182" s="101">
        <f t="shared" ca="1" si="300"/>
        <v>112.24889774817593</v>
      </c>
      <c r="O2182" s="101">
        <f t="shared" ca="1" si="303"/>
        <v>8.1283158797557237E-2</v>
      </c>
      <c r="Q2182" s="12">
        <f t="shared" ca="1" si="304"/>
        <v>5.6000000000000005</v>
      </c>
      <c r="R2182" s="101">
        <f t="shared" ca="1" si="305"/>
        <v>0.41027151629088771</v>
      </c>
      <c r="S2182" s="13"/>
      <c r="T2182" s="101">
        <f t="shared" ca="1" si="306"/>
        <v>0</v>
      </c>
      <c r="U2182" s="101">
        <f t="shared" si="307"/>
        <v>0</v>
      </c>
      <c r="V2182" s="101">
        <f t="shared" ca="1" si="308"/>
        <v>-323.16917580944414</v>
      </c>
    </row>
    <row r="2183" spans="2:22" x14ac:dyDescent="0.3">
      <c r="B2183" s="13">
        <v>2023</v>
      </c>
      <c r="C2183" s="13">
        <v>3</v>
      </c>
      <c r="D2183" s="13">
        <v>30</v>
      </c>
      <c r="E2183" s="83" t="s">
        <v>188</v>
      </c>
      <c r="F2183" s="13">
        <v>1</v>
      </c>
      <c r="G2183" s="13">
        <v>8</v>
      </c>
      <c r="H2183" s="13" t="s">
        <v>69</v>
      </c>
      <c r="I2183" s="13" t="s">
        <v>54</v>
      </c>
      <c r="J2183" s="13"/>
      <c r="K2183" s="13" t="s">
        <v>27</v>
      </c>
      <c r="L2183" s="12">
        <f t="shared" ca="1" si="301"/>
        <v>0.82217573436691838</v>
      </c>
      <c r="M2183" s="101">
        <f t="shared" ca="1" si="302"/>
        <v>4.3303995929105589E-2</v>
      </c>
      <c r="N2183" s="101">
        <f t="shared" ca="1" si="300"/>
        <v>112.24889774817593</v>
      </c>
      <c r="O2183" s="101">
        <f t="shared" ca="1" si="303"/>
        <v>8.8712761738190496E-2</v>
      </c>
      <c r="Q2183" s="12">
        <f t="shared" ca="1" si="304"/>
        <v>5.6000000000000005</v>
      </c>
      <c r="R2183" s="101">
        <f t="shared" ca="1" si="305"/>
        <v>0.40444282408584042</v>
      </c>
      <c r="S2183" s="13"/>
      <c r="T2183" s="101">
        <f t="shared" ca="1" si="306"/>
        <v>0</v>
      </c>
      <c r="U2183" s="101">
        <f t="shared" si="307"/>
        <v>0</v>
      </c>
      <c r="V2183" s="101">
        <f t="shared" ca="1" si="308"/>
        <v>-323.97806145761581</v>
      </c>
    </row>
    <row r="2184" spans="2:22" x14ac:dyDescent="0.3">
      <c r="B2184" s="13">
        <v>2023</v>
      </c>
      <c r="C2184" s="13">
        <v>3</v>
      </c>
      <c r="D2184" s="13">
        <v>30</v>
      </c>
      <c r="E2184" s="83" t="s">
        <v>188</v>
      </c>
      <c r="F2184" s="13">
        <v>1</v>
      </c>
      <c r="G2184" s="13">
        <v>9</v>
      </c>
      <c r="H2184" s="13" t="s">
        <v>69</v>
      </c>
      <c r="I2184" s="13" t="s">
        <v>54</v>
      </c>
      <c r="J2184" s="13"/>
      <c r="K2184" s="13" t="s">
        <v>27</v>
      </c>
      <c r="L2184" s="12">
        <f t="shared" ca="1" si="301"/>
        <v>1.2505555064546034</v>
      </c>
      <c r="M2184" s="101">
        <f t="shared" ca="1" si="302"/>
        <v>6.5866758524963959E-2</v>
      </c>
      <c r="N2184" s="101">
        <f t="shared" ca="1" si="300"/>
        <v>112.24889774817593</v>
      </c>
      <c r="O2184" s="101">
        <f t="shared" ca="1" si="303"/>
        <v>0.13493493914645172</v>
      </c>
      <c r="Q2184" s="12">
        <f t="shared" ca="1" si="304"/>
        <v>5.6000000000000005</v>
      </c>
      <c r="R2184" s="101">
        <f t="shared" ca="1" si="305"/>
        <v>0.36818047637861784</v>
      </c>
      <c r="S2184" s="13"/>
      <c r="T2184" s="101">
        <f t="shared" ca="1" si="306"/>
        <v>0</v>
      </c>
      <c r="U2184" s="101">
        <f t="shared" si="307"/>
        <v>0</v>
      </c>
      <c r="V2184" s="101">
        <f t="shared" ca="1" si="308"/>
        <v>-324.714422410373</v>
      </c>
    </row>
    <row r="2185" spans="2:22" x14ac:dyDescent="0.3">
      <c r="B2185" s="13">
        <v>2023</v>
      </c>
      <c r="C2185" s="13">
        <v>3</v>
      </c>
      <c r="D2185" s="13">
        <v>30</v>
      </c>
      <c r="E2185" s="83" t="s">
        <v>188</v>
      </c>
      <c r="F2185" s="13">
        <v>1</v>
      </c>
      <c r="G2185" s="13">
        <v>10</v>
      </c>
      <c r="H2185" s="13" t="s">
        <v>70</v>
      </c>
      <c r="I2185" s="13" t="s">
        <v>54</v>
      </c>
      <c r="J2185" s="13"/>
      <c r="K2185" s="13" t="s">
        <v>27</v>
      </c>
      <c r="L2185" s="12">
        <f t="shared" ca="1" si="301"/>
        <v>1.1780249838723666</v>
      </c>
      <c r="M2185" s="101">
        <f t="shared" ca="1" si="302"/>
        <v>3.7296270989399131E-2</v>
      </c>
      <c r="N2185" s="101">
        <f t="shared" ca="1" si="300"/>
        <v>112.24889774817593</v>
      </c>
      <c r="O2185" s="101">
        <f t="shared" ca="1" si="303"/>
        <v>3.7296270989399131E-2</v>
      </c>
      <c r="Q2185" s="12">
        <f t="shared" ca="1" si="304"/>
        <v>5.6000000000000005</v>
      </c>
      <c r="R2185" s="101">
        <f t="shared" ca="1" si="305"/>
        <v>0.37432018511520426</v>
      </c>
      <c r="S2185" s="13"/>
      <c r="T2185" s="101">
        <f t="shared" ca="1" si="306"/>
        <v>0</v>
      </c>
      <c r="U2185" s="101">
        <f t="shared" si="307"/>
        <v>0</v>
      </c>
      <c r="V2185" s="101">
        <f t="shared" ca="1" si="308"/>
        <v>-325.46306278060342</v>
      </c>
    </row>
    <row r="2186" spans="2:22" x14ac:dyDescent="0.3">
      <c r="B2186" s="13">
        <v>2023</v>
      </c>
      <c r="C2186" s="13">
        <v>3</v>
      </c>
      <c r="D2186" s="13">
        <v>30</v>
      </c>
      <c r="E2186" s="83" t="s">
        <v>188</v>
      </c>
      <c r="F2186" s="13">
        <v>1</v>
      </c>
      <c r="G2186" s="13">
        <v>11</v>
      </c>
      <c r="H2186" s="13" t="s">
        <v>70</v>
      </c>
      <c r="I2186" s="13" t="s">
        <v>54</v>
      </c>
      <c r="J2186" s="13"/>
      <c r="K2186" s="13" t="s">
        <v>27</v>
      </c>
      <c r="L2186" s="12">
        <f t="shared" ca="1" si="301"/>
        <v>1.0500920128083637</v>
      </c>
      <c r="M2186" s="101">
        <f t="shared" ca="1" si="302"/>
        <v>3.3245913125512797E-2</v>
      </c>
      <c r="N2186" s="101">
        <f t="shared" ca="1" si="300"/>
        <v>112.24889774817593</v>
      </c>
      <c r="O2186" s="101">
        <f t="shared" ca="1" si="303"/>
        <v>3.3245913125512797E-2</v>
      </c>
      <c r="Q2186" s="12">
        <f t="shared" ca="1" si="304"/>
        <v>5.6000000000000005</v>
      </c>
      <c r="R2186" s="101">
        <f t="shared" ca="1" si="305"/>
        <v>0.38514971111577206</v>
      </c>
      <c r="S2186" s="13"/>
      <c r="T2186" s="101">
        <f t="shared" ca="1" si="306"/>
        <v>0</v>
      </c>
      <c r="U2186" s="101">
        <f t="shared" si="307"/>
        <v>0</v>
      </c>
      <c r="V2186" s="101">
        <f t="shared" ca="1" si="308"/>
        <v>-326.233362202835</v>
      </c>
    </row>
    <row r="2187" spans="2:22" x14ac:dyDescent="0.3">
      <c r="B2187" s="13">
        <v>2023</v>
      </c>
      <c r="C2187" s="13">
        <v>3</v>
      </c>
      <c r="D2187" s="13">
        <v>30</v>
      </c>
      <c r="E2187" s="83" t="s">
        <v>188</v>
      </c>
      <c r="F2187" s="13">
        <v>1</v>
      </c>
      <c r="G2187" s="13">
        <v>12</v>
      </c>
      <c r="H2187" s="13" t="s">
        <v>70</v>
      </c>
      <c r="I2187" s="13" t="s">
        <v>54</v>
      </c>
      <c r="J2187" s="13"/>
      <c r="K2187" s="13" t="s">
        <v>27</v>
      </c>
      <c r="L2187" s="12">
        <f t="shared" ca="1" si="301"/>
        <v>1.1541043764024919</v>
      </c>
      <c r="M2187" s="101">
        <f t="shared" ca="1" si="302"/>
        <v>3.6538944556902896E-2</v>
      </c>
      <c r="N2187" s="101">
        <f t="shared" ca="1" si="300"/>
        <v>112.24889774817593</v>
      </c>
      <c r="O2187" s="101">
        <f t="shared" ca="1" si="303"/>
        <v>3.6538944556902896E-2</v>
      </c>
      <c r="Q2187" s="12">
        <f t="shared" ca="1" si="304"/>
        <v>1.3146131084532326</v>
      </c>
      <c r="R2187" s="101">
        <f t="shared" ca="1" si="305"/>
        <v>1.3587064168095209E-2</v>
      </c>
      <c r="S2187" s="13"/>
      <c r="T2187" s="101">
        <f t="shared" ca="1" si="306"/>
        <v>0</v>
      </c>
      <c r="U2187" s="101">
        <f t="shared" si="307"/>
        <v>0</v>
      </c>
      <c r="V2187" s="101">
        <f t="shared" ca="1" si="308"/>
        <v>-326.26053633117124</v>
      </c>
    </row>
    <row r="2188" spans="2:22" x14ac:dyDescent="0.3">
      <c r="B2188" s="13">
        <v>2023</v>
      </c>
      <c r="C2188" s="13">
        <v>3</v>
      </c>
      <c r="D2188" s="13">
        <v>30</v>
      </c>
      <c r="E2188" s="83" t="s">
        <v>188</v>
      </c>
      <c r="F2188" s="13">
        <v>1</v>
      </c>
      <c r="G2188" s="13">
        <v>13</v>
      </c>
      <c r="H2188" s="13" t="s">
        <v>70</v>
      </c>
      <c r="I2188" s="13" t="s">
        <v>54</v>
      </c>
      <c r="J2188" s="13"/>
      <c r="K2188" s="13" t="s">
        <v>27</v>
      </c>
      <c r="L2188" s="12">
        <f t="shared" ca="1" si="301"/>
        <v>0.60054017219494005</v>
      </c>
      <c r="M2188" s="101">
        <f t="shared" ca="1" si="302"/>
        <v>1.9013101851691801E-2</v>
      </c>
      <c r="N2188" s="101">
        <f t="shared" ca="1" si="300"/>
        <v>112.24889774817593</v>
      </c>
      <c r="O2188" s="101">
        <f t="shared" ca="1" si="303"/>
        <v>1.9013101851691801E-2</v>
      </c>
      <c r="Q2188" s="12">
        <f t="shared" ca="1" si="304"/>
        <v>5.0516567611740957</v>
      </c>
      <c r="R2188" s="101">
        <f t="shared" ca="1" si="305"/>
        <v>0.37678701925708558</v>
      </c>
      <c r="S2188" s="13"/>
      <c r="T2188" s="101">
        <f t="shared" ca="1" si="306"/>
        <v>0</v>
      </c>
      <c r="U2188" s="101">
        <f t="shared" si="307"/>
        <v>0</v>
      </c>
      <c r="V2188" s="101">
        <f t="shared" ca="1" si="308"/>
        <v>-327.01411036968545</v>
      </c>
    </row>
    <row r="2189" spans="2:22" x14ac:dyDescent="0.3">
      <c r="B2189" s="13">
        <v>2023</v>
      </c>
      <c r="C2189" s="13">
        <v>3</v>
      </c>
      <c r="D2189" s="13">
        <v>30</v>
      </c>
      <c r="E2189" s="83" t="s">
        <v>188</v>
      </c>
      <c r="F2189" s="13">
        <v>1</v>
      </c>
      <c r="G2189" s="13">
        <v>14</v>
      </c>
      <c r="H2189" s="13" t="s">
        <v>70</v>
      </c>
      <c r="I2189" s="13" t="s">
        <v>54</v>
      </c>
      <c r="J2189" s="13"/>
      <c r="K2189" s="13" t="s">
        <v>27</v>
      </c>
      <c r="L2189" s="12">
        <f t="shared" ca="1" si="301"/>
        <v>0.9358243307664863</v>
      </c>
      <c r="M2189" s="101">
        <f t="shared" ca="1" si="302"/>
        <v>2.9628198312066957E-2</v>
      </c>
      <c r="N2189" s="101">
        <f t="shared" ca="1" si="300"/>
        <v>112.24889774817593</v>
      </c>
      <c r="O2189" s="101">
        <f t="shared" ca="1" si="303"/>
        <v>2.9628198312066957E-2</v>
      </c>
      <c r="Q2189" s="12">
        <f t="shared" ca="1" si="304"/>
        <v>3.7956953101629445</v>
      </c>
      <c r="R2189" s="101">
        <f t="shared" ca="1" si="305"/>
        <v>0.24208807840591018</v>
      </c>
      <c r="S2189" s="13"/>
      <c r="T2189" s="101">
        <f t="shared" ca="1" si="306"/>
        <v>0</v>
      </c>
      <c r="U2189" s="101">
        <f t="shared" si="307"/>
        <v>0</v>
      </c>
      <c r="V2189" s="101">
        <f t="shared" ca="1" si="308"/>
        <v>-327.49828652649728</v>
      </c>
    </row>
    <row r="2190" spans="2:22" x14ac:dyDescent="0.3">
      <c r="B2190" s="13">
        <v>2023</v>
      </c>
      <c r="C2190" s="13">
        <v>3</v>
      </c>
      <c r="D2190" s="13">
        <v>30</v>
      </c>
      <c r="E2190" s="83" t="s">
        <v>188</v>
      </c>
      <c r="F2190" s="13">
        <v>1</v>
      </c>
      <c r="G2190" s="13">
        <v>15</v>
      </c>
      <c r="H2190" s="13" t="s">
        <v>70</v>
      </c>
      <c r="I2190" s="13" t="s">
        <v>54</v>
      </c>
      <c r="J2190" s="13"/>
      <c r="K2190" s="13" t="s">
        <v>27</v>
      </c>
      <c r="L2190" s="12">
        <f t="shared" ca="1" si="301"/>
        <v>0.96117962513506194</v>
      </c>
      <c r="M2190" s="101">
        <f t="shared" ca="1" si="302"/>
        <v>3.0430946931776063E-2</v>
      </c>
      <c r="N2190" s="101">
        <f t="shared" ca="1" si="300"/>
        <v>112.24889774817593</v>
      </c>
      <c r="O2190" s="101">
        <f t="shared" ca="1" si="303"/>
        <v>3.0430946931776063E-2</v>
      </c>
      <c r="Q2190" s="12">
        <f t="shared" ca="1" si="304"/>
        <v>5.6000000000000005</v>
      </c>
      <c r="R2190" s="101">
        <f t="shared" ca="1" si="305"/>
        <v>0.39267614473231705</v>
      </c>
      <c r="S2190" s="13"/>
      <c r="T2190" s="101">
        <f t="shared" ca="1" si="306"/>
        <v>0</v>
      </c>
      <c r="U2190" s="101">
        <f t="shared" si="307"/>
        <v>0</v>
      </c>
      <c r="V2190" s="101">
        <f t="shared" ca="1" si="308"/>
        <v>-328.28363881596192</v>
      </c>
    </row>
    <row r="2191" spans="2:22" x14ac:dyDescent="0.3">
      <c r="B2191" s="13">
        <v>2023</v>
      </c>
      <c r="C2191" s="13">
        <v>3</v>
      </c>
      <c r="D2191" s="13">
        <v>30</v>
      </c>
      <c r="E2191" s="83" t="s">
        <v>188</v>
      </c>
      <c r="F2191" s="13">
        <v>1</v>
      </c>
      <c r="G2191" s="13">
        <v>16</v>
      </c>
      <c r="H2191" s="13" t="s">
        <v>71</v>
      </c>
      <c r="I2191" s="13" t="s">
        <v>54</v>
      </c>
      <c r="J2191" s="13"/>
      <c r="K2191" s="13" t="s">
        <v>27</v>
      </c>
      <c r="L2191" s="12">
        <f t="shared" ca="1" si="301"/>
        <v>0.96907554959503461</v>
      </c>
      <c r="M2191" s="101">
        <f t="shared" ca="1" si="302"/>
        <v>8.4416171125223469E-2</v>
      </c>
      <c r="N2191" s="101">
        <f t="shared" ca="1" si="300"/>
        <v>112.44020941292516</v>
      </c>
      <c r="O2191" s="101">
        <f t="shared" ca="1" si="303"/>
        <v>0.27313394365336052</v>
      </c>
      <c r="Q2191" s="12">
        <f t="shared" ca="1" si="304"/>
        <v>0</v>
      </c>
      <c r="R2191" s="101">
        <f t="shared" ca="1" si="305"/>
        <v>0</v>
      </c>
      <c r="S2191" s="13"/>
      <c r="T2191" s="101">
        <f t="shared" ca="1" si="306"/>
        <v>8.4416171125223469E-2</v>
      </c>
      <c r="U2191" s="101">
        <f t="shared" ca="1" si="307"/>
        <v>0.19131166474921976</v>
      </c>
      <c r="V2191" s="101">
        <f t="shared" ca="1" si="308"/>
        <v>-328.0079109800875</v>
      </c>
    </row>
    <row r="2192" spans="2:22" x14ac:dyDescent="0.3">
      <c r="B2192" s="13">
        <v>2023</v>
      </c>
      <c r="C2192" s="13">
        <v>3</v>
      </c>
      <c r="D2192" s="13">
        <v>30</v>
      </c>
      <c r="E2192" s="83" t="s">
        <v>188</v>
      </c>
      <c r="F2192" s="13">
        <v>1</v>
      </c>
      <c r="G2192" s="13">
        <v>17</v>
      </c>
      <c r="H2192" s="13" t="s">
        <v>71</v>
      </c>
      <c r="I2192" s="13" t="s">
        <v>54</v>
      </c>
      <c r="J2192" s="13"/>
      <c r="K2192" s="13" t="s">
        <v>27</v>
      </c>
      <c r="L2192" s="12">
        <f t="shared" ca="1" si="301"/>
        <v>1.5401315201086108</v>
      </c>
      <c r="M2192" s="101">
        <f t="shared" ca="1" si="302"/>
        <v>0.13416085671666109</v>
      </c>
      <c r="N2192" s="101">
        <f t="shared" ref="N2192:N2255" ca="1" si="309">IF(H2192="On-Peak",IF(I2192="Winter",((L2192*$D$48)/60)+N2191,((L2192*$D$47)/60)+N2191),N2191)</f>
        <v>112.74425704385327</v>
      </c>
      <c r="O2192" s="101">
        <f t="shared" ca="1" si="303"/>
        <v>0.43408606894261192</v>
      </c>
      <c r="Q2192" s="12">
        <f t="shared" ca="1" si="304"/>
        <v>5.6000000000000005</v>
      </c>
      <c r="R2192" s="101">
        <f t="shared" ca="1" si="305"/>
        <v>0.34366786682280615</v>
      </c>
      <c r="S2192" s="13"/>
      <c r="T2192" s="101">
        <f t="shared" ca="1" si="306"/>
        <v>0</v>
      </c>
      <c r="U2192" s="101">
        <f t="shared" ca="1" si="307"/>
        <v>0.30404763092810827</v>
      </c>
      <c r="V2192" s="101">
        <f t="shared" ca="1" si="308"/>
        <v>-328.39119908280497</v>
      </c>
    </row>
    <row r="2193" spans="2:22" x14ac:dyDescent="0.3">
      <c r="B2193" s="13">
        <v>2023</v>
      </c>
      <c r="C2193" s="13">
        <v>3</v>
      </c>
      <c r="D2193" s="13">
        <v>30</v>
      </c>
      <c r="E2193" s="83" t="s">
        <v>188</v>
      </c>
      <c r="F2193" s="13">
        <v>1</v>
      </c>
      <c r="G2193" s="13">
        <v>18</v>
      </c>
      <c r="H2193" s="13" t="s">
        <v>71</v>
      </c>
      <c r="I2193" s="13" t="s">
        <v>54</v>
      </c>
      <c r="J2193" s="13"/>
      <c r="K2193" s="13" t="s">
        <v>27</v>
      </c>
      <c r="L2193" s="12">
        <f t="shared" ca="1" si="301"/>
        <v>1.4226824764075796</v>
      </c>
      <c r="M2193" s="101">
        <f t="shared" ca="1" si="302"/>
        <v>0.12392987051986427</v>
      </c>
      <c r="N2193" s="101">
        <f t="shared" ca="1" si="309"/>
        <v>113.02511827607073</v>
      </c>
      <c r="O2193" s="101">
        <f t="shared" ca="1" si="303"/>
        <v>0.40098305597547629</v>
      </c>
      <c r="Q2193" s="12">
        <f t="shared" ca="1" si="304"/>
        <v>5.6000000000000005</v>
      </c>
      <c r="R2193" s="101">
        <f t="shared" ca="1" si="305"/>
        <v>0.35360992837209848</v>
      </c>
      <c r="S2193" s="13"/>
      <c r="T2193" s="101">
        <f t="shared" ca="1" si="306"/>
        <v>0</v>
      </c>
      <c r="U2193" s="101">
        <f t="shared" ca="1" si="307"/>
        <v>0.28086123221746301</v>
      </c>
      <c r="V2193" s="101">
        <f t="shared" ca="1" si="308"/>
        <v>-328.81755770733173</v>
      </c>
    </row>
    <row r="2194" spans="2:22" x14ac:dyDescent="0.3">
      <c r="B2194" s="13">
        <v>2023</v>
      </c>
      <c r="C2194" s="13">
        <v>3</v>
      </c>
      <c r="D2194" s="13">
        <v>30</v>
      </c>
      <c r="E2194" s="83" t="s">
        <v>188</v>
      </c>
      <c r="F2194" s="13">
        <v>1</v>
      </c>
      <c r="G2194" s="13">
        <v>19</v>
      </c>
      <c r="H2194" s="13" t="s">
        <v>71</v>
      </c>
      <c r="I2194" s="13" t="s">
        <v>54</v>
      </c>
      <c r="J2194" s="13"/>
      <c r="K2194" s="13" t="s">
        <v>27</v>
      </c>
      <c r="L2194" s="12">
        <f t="shared" ca="1" si="301"/>
        <v>1.3813791766601775</v>
      </c>
      <c r="M2194" s="101">
        <f t="shared" ca="1" si="302"/>
        <v>0.12033194007886808</v>
      </c>
      <c r="N2194" s="101">
        <f t="shared" ca="1" si="309"/>
        <v>113.29782554852973</v>
      </c>
      <c r="O2194" s="101">
        <f t="shared" ca="1" si="303"/>
        <v>0.38934172094167102</v>
      </c>
      <c r="Q2194" s="12">
        <f t="shared" ca="1" si="304"/>
        <v>0</v>
      </c>
      <c r="R2194" s="101">
        <f t="shared" ca="1" si="305"/>
        <v>0</v>
      </c>
      <c r="S2194" s="13"/>
      <c r="T2194" s="101">
        <f t="shared" ca="1" si="306"/>
        <v>0.12033194007886808</v>
      </c>
      <c r="U2194" s="101">
        <f t="shared" ca="1" si="307"/>
        <v>0.27270727245899667</v>
      </c>
      <c r="V2194" s="101">
        <f t="shared" ca="1" si="308"/>
        <v>-328.42451849479386</v>
      </c>
    </row>
    <row r="2195" spans="2:22" x14ac:dyDescent="0.3">
      <c r="B2195" s="13">
        <v>2023</v>
      </c>
      <c r="C2195" s="13">
        <v>3</v>
      </c>
      <c r="D2195" s="13">
        <v>30</v>
      </c>
      <c r="E2195" s="83" t="s">
        <v>188</v>
      </c>
      <c r="F2195" s="13">
        <v>1</v>
      </c>
      <c r="G2195" s="13">
        <v>20</v>
      </c>
      <c r="H2195" s="13" t="s">
        <v>69</v>
      </c>
      <c r="I2195" s="13" t="s">
        <v>54</v>
      </c>
      <c r="J2195" s="13"/>
      <c r="K2195" s="13" t="s">
        <v>27</v>
      </c>
      <c r="L2195" s="12">
        <f t="shared" ca="1" si="301"/>
        <v>1.6256679688625273</v>
      </c>
      <c r="M2195" s="101">
        <f t="shared" ca="1" si="302"/>
        <v>8.5623931919989321E-2</v>
      </c>
      <c r="N2195" s="101">
        <f t="shared" ca="1" si="309"/>
        <v>113.29782554852973</v>
      </c>
      <c r="O2195" s="101">
        <f t="shared" ca="1" si="303"/>
        <v>0.17540957384026667</v>
      </c>
      <c r="Q2195" s="12">
        <f t="shared" ca="1" si="304"/>
        <v>0</v>
      </c>
      <c r="R2195" s="101">
        <f t="shared" ca="1" si="305"/>
        <v>0</v>
      </c>
      <c r="S2195" s="13"/>
      <c r="T2195" s="101">
        <f t="shared" ca="1" si="306"/>
        <v>8.5623931919989321E-2</v>
      </c>
      <c r="U2195" s="101">
        <f t="shared" si="307"/>
        <v>0</v>
      </c>
      <c r="V2195" s="101">
        <f t="shared" ca="1" si="308"/>
        <v>-328.33889456287386</v>
      </c>
    </row>
    <row r="2196" spans="2:22" x14ac:dyDescent="0.3">
      <c r="B2196" s="13">
        <v>2023</v>
      </c>
      <c r="C2196" s="13">
        <v>3</v>
      </c>
      <c r="D2196" s="13">
        <v>30</v>
      </c>
      <c r="E2196" s="83" t="s">
        <v>188</v>
      </c>
      <c r="F2196" s="13">
        <v>1</v>
      </c>
      <c r="G2196" s="13">
        <v>21</v>
      </c>
      <c r="H2196" s="13" t="s">
        <v>69</v>
      </c>
      <c r="I2196" s="13" t="s">
        <v>54</v>
      </c>
      <c r="J2196" s="13"/>
      <c r="K2196" s="13" t="s">
        <v>27</v>
      </c>
      <c r="L2196" s="12">
        <f t="shared" ca="1" si="301"/>
        <v>1.5975414207089755</v>
      </c>
      <c r="M2196" s="101">
        <f t="shared" ca="1" si="302"/>
        <v>8.4142506628741745E-2</v>
      </c>
      <c r="N2196" s="101">
        <f t="shared" ca="1" si="309"/>
        <v>113.29782554852973</v>
      </c>
      <c r="O2196" s="101">
        <f t="shared" ca="1" si="303"/>
        <v>0.17237471929449846</v>
      </c>
      <c r="Q2196" s="12">
        <f t="shared" ca="1" si="304"/>
        <v>0</v>
      </c>
      <c r="R2196" s="101">
        <f t="shared" ca="1" si="305"/>
        <v>0</v>
      </c>
      <c r="S2196" s="13"/>
      <c r="T2196" s="101">
        <f t="shared" ca="1" si="306"/>
        <v>8.4142506628741745E-2</v>
      </c>
      <c r="U2196" s="101">
        <f t="shared" si="307"/>
        <v>0</v>
      </c>
      <c r="V2196" s="101">
        <f t="shared" ca="1" si="308"/>
        <v>-328.25475205624514</v>
      </c>
    </row>
    <row r="2197" spans="2:22" x14ac:dyDescent="0.3">
      <c r="B2197" s="13">
        <v>2023</v>
      </c>
      <c r="C2197" s="13">
        <v>3</v>
      </c>
      <c r="D2197" s="13">
        <v>30</v>
      </c>
      <c r="E2197" s="83" t="s">
        <v>188</v>
      </c>
      <c r="F2197" s="13">
        <v>1</v>
      </c>
      <c r="G2197" s="13">
        <v>22</v>
      </c>
      <c r="H2197" s="13" t="s">
        <v>69</v>
      </c>
      <c r="I2197" s="13" t="s">
        <v>54</v>
      </c>
      <c r="J2197" s="13"/>
      <c r="K2197" s="13" t="s">
        <v>27</v>
      </c>
      <c r="L2197" s="12">
        <f t="shared" ca="1" si="301"/>
        <v>1.6305153248921112</v>
      </c>
      <c r="M2197" s="101">
        <f t="shared" ca="1" si="302"/>
        <v>8.5879242162067493E-2</v>
      </c>
      <c r="N2197" s="101">
        <f t="shared" ca="1" si="309"/>
        <v>113.29782554852973</v>
      </c>
      <c r="O2197" s="101">
        <f t="shared" ca="1" si="303"/>
        <v>0.1759326035558588</v>
      </c>
      <c r="Q2197" s="12">
        <f t="shared" ca="1" si="304"/>
        <v>0</v>
      </c>
      <c r="R2197" s="101">
        <f t="shared" ca="1" si="305"/>
        <v>0</v>
      </c>
      <c r="S2197" s="13"/>
      <c r="T2197" s="101">
        <f t="shared" ca="1" si="306"/>
        <v>8.5879242162067493E-2</v>
      </c>
      <c r="U2197" s="101">
        <f t="shared" si="307"/>
        <v>0</v>
      </c>
      <c r="V2197" s="101">
        <f t="shared" ca="1" si="308"/>
        <v>-328.16887281408304</v>
      </c>
    </row>
    <row r="2198" spans="2:22" x14ac:dyDescent="0.3">
      <c r="B2198" s="13">
        <v>2023</v>
      </c>
      <c r="C2198" s="13">
        <v>3</v>
      </c>
      <c r="D2198" s="13">
        <v>30</v>
      </c>
      <c r="E2198" s="83" t="s">
        <v>188</v>
      </c>
      <c r="F2198" s="13">
        <v>1</v>
      </c>
      <c r="G2198" s="13">
        <v>23</v>
      </c>
      <c r="H2198" s="13" t="s">
        <v>69</v>
      </c>
      <c r="I2198" s="13" t="s">
        <v>54</v>
      </c>
      <c r="J2198" s="13"/>
      <c r="K2198" s="13" t="s">
        <v>27</v>
      </c>
      <c r="L2198" s="12">
        <f t="shared" ca="1" si="301"/>
        <v>1.5315928790755333</v>
      </c>
      <c r="M2198" s="101">
        <f t="shared" ca="1" si="302"/>
        <v>8.0668996940908344E-2</v>
      </c>
      <c r="N2198" s="101">
        <f t="shared" ca="1" si="309"/>
        <v>113.29782554852973</v>
      </c>
      <c r="O2198" s="101">
        <f t="shared" ca="1" si="303"/>
        <v>0.16525887165225003</v>
      </c>
      <c r="Q2198" s="12">
        <f t="shared" ca="1" si="304"/>
        <v>0</v>
      </c>
      <c r="R2198" s="101">
        <f t="shared" ca="1" si="305"/>
        <v>0</v>
      </c>
      <c r="S2198" s="13"/>
      <c r="T2198" s="101">
        <f t="shared" ca="1" si="306"/>
        <v>8.0668996940908344E-2</v>
      </c>
      <c r="U2198" s="101">
        <f t="shared" si="307"/>
        <v>0</v>
      </c>
      <c r="V2198" s="101">
        <f t="shared" ca="1" si="308"/>
        <v>-328.08820381714213</v>
      </c>
    </row>
    <row r="2199" spans="2:22" x14ac:dyDescent="0.3">
      <c r="B2199" s="13">
        <v>2023</v>
      </c>
      <c r="C2199" s="13">
        <v>3</v>
      </c>
      <c r="D2199" s="13">
        <v>31</v>
      </c>
      <c r="E2199" s="83" t="s">
        <v>189</v>
      </c>
      <c r="F2199" s="13">
        <v>2</v>
      </c>
      <c r="G2199" s="13">
        <v>0</v>
      </c>
      <c r="H2199" s="13" t="s">
        <v>69</v>
      </c>
      <c r="I2199" s="13" t="s">
        <v>54</v>
      </c>
      <c r="J2199" s="13"/>
      <c r="K2199" s="13" t="s">
        <v>28</v>
      </c>
      <c r="L2199" s="12">
        <f t="shared" ca="1" si="301"/>
        <v>1.5699724667873318</v>
      </c>
      <c r="M2199" s="101">
        <f t="shared" ca="1" si="302"/>
        <v>8.2690449825688767E-2</v>
      </c>
      <c r="N2199" s="101">
        <f t="shared" ca="1" si="309"/>
        <v>113.29782554852973</v>
      </c>
      <c r="O2199" s="101">
        <f t="shared" ca="1" si="303"/>
        <v>0.16940002916635311</v>
      </c>
      <c r="Q2199" s="12">
        <f t="shared" ca="1" si="304"/>
        <v>0</v>
      </c>
      <c r="R2199" s="101">
        <f t="shared" ca="1" si="305"/>
        <v>0</v>
      </c>
      <c r="S2199" s="13"/>
      <c r="T2199" s="101">
        <f t="shared" ca="1" si="306"/>
        <v>8.2690449825688767E-2</v>
      </c>
      <c r="U2199" s="101">
        <f t="shared" si="307"/>
        <v>0</v>
      </c>
      <c r="V2199" s="101">
        <f t="shared" ca="1" si="308"/>
        <v>-328.00551336731644</v>
      </c>
    </row>
    <row r="2200" spans="2:22" x14ac:dyDescent="0.3">
      <c r="B2200" s="13">
        <v>2023</v>
      </c>
      <c r="C2200" s="13">
        <v>3</v>
      </c>
      <c r="D2200" s="13">
        <v>31</v>
      </c>
      <c r="E2200" s="83" t="s">
        <v>189</v>
      </c>
      <c r="F2200" s="13">
        <v>2</v>
      </c>
      <c r="G2200" s="13">
        <v>1</v>
      </c>
      <c r="H2200" s="13" t="s">
        <v>69</v>
      </c>
      <c r="I2200" s="13" t="s">
        <v>54</v>
      </c>
      <c r="J2200" s="13"/>
      <c r="K2200" s="13" t="s">
        <v>28</v>
      </c>
      <c r="L2200" s="12">
        <f t="shared" ca="1" si="301"/>
        <v>0.87733207494404386</v>
      </c>
      <c r="M2200" s="101">
        <f t="shared" ca="1" si="302"/>
        <v>4.6209080387302794E-2</v>
      </c>
      <c r="N2200" s="101">
        <f t="shared" ca="1" si="309"/>
        <v>113.29782554852973</v>
      </c>
      <c r="O2200" s="101">
        <f t="shared" ca="1" si="303"/>
        <v>9.4664130886462333E-2</v>
      </c>
      <c r="Q2200" s="12">
        <f t="shared" ca="1" si="304"/>
        <v>0</v>
      </c>
      <c r="R2200" s="101">
        <f t="shared" ca="1" si="305"/>
        <v>0</v>
      </c>
      <c r="S2200" s="13"/>
      <c r="T2200" s="101">
        <f t="shared" ca="1" si="306"/>
        <v>4.6209080387302794E-2</v>
      </c>
      <c r="U2200" s="101">
        <f t="shared" si="307"/>
        <v>0</v>
      </c>
      <c r="V2200" s="101">
        <f t="shared" ca="1" si="308"/>
        <v>-327.95930428692913</v>
      </c>
    </row>
    <row r="2201" spans="2:22" x14ac:dyDescent="0.3">
      <c r="B2201" s="13">
        <v>2023</v>
      </c>
      <c r="C2201" s="13">
        <v>3</v>
      </c>
      <c r="D2201" s="13">
        <v>31</v>
      </c>
      <c r="E2201" s="83" t="s">
        <v>189</v>
      </c>
      <c r="F2201" s="13">
        <v>2</v>
      </c>
      <c r="G2201" s="13">
        <v>2</v>
      </c>
      <c r="H2201" s="13" t="s">
        <v>69</v>
      </c>
      <c r="I2201" s="13" t="s">
        <v>54</v>
      </c>
      <c r="J2201" s="13"/>
      <c r="K2201" s="13" t="s">
        <v>28</v>
      </c>
      <c r="L2201" s="12">
        <f t="shared" ca="1" si="301"/>
        <v>0.61221150804221336</v>
      </c>
      <c r="M2201" s="101">
        <f t="shared" ca="1" si="302"/>
        <v>3.2245180128583378E-2</v>
      </c>
      <c r="N2201" s="101">
        <f t="shared" ca="1" si="309"/>
        <v>113.29782554852973</v>
      </c>
      <c r="O2201" s="101">
        <f t="shared" ca="1" si="303"/>
        <v>6.6057621717754825E-2</v>
      </c>
      <c r="Q2201" s="12">
        <f t="shared" ca="1" si="304"/>
        <v>0</v>
      </c>
      <c r="R2201" s="101">
        <f t="shared" ca="1" si="305"/>
        <v>0</v>
      </c>
      <c r="S2201" s="13"/>
      <c r="T2201" s="101">
        <f t="shared" ca="1" si="306"/>
        <v>3.2245180128583378E-2</v>
      </c>
      <c r="U2201" s="101">
        <f t="shared" si="307"/>
        <v>0</v>
      </c>
      <c r="V2201" s="101">
        <f t="shared" ca="1" si="308"/>
        <v>-327.92705910680053</v>
      </c>
    </row>
    <row r="2202" spans="2:22" x14ac:dyDescent="0.3">
      <c r="B2202" s="13">
        <v>2023</v>
      </c>
      <c r="C2202" s="13">
        <v>3</v>
      </c>
      <c r="D2202" s="13">
        <v>31</v>
      </c>
      <c r="E2202" s="83" t="s">
        <v>189</v>
      </c>
      <c r="F2202" s="13">
        <v>2</v>
      </c>
      <c r="G2202" s="13">
        <v>3</v>
      </c>
      <c r="H2202" s="13" t="s">
        <v>69</v>
      </c>
      <c r="I2202" s="13" t="s">
        <v>54</v>
      </c>
      <c r="J2202" s="13"/>
      <c r="K2202" s="13" t="s">
        <v>28</v>
      </c>
      <c r="L2202" s="12">
        <f t="shared" ca="1" si="301"/>
        <v>0.66661972326008834</v>
      </c>
      <c r="M2202" s="101">
        <f t="shared" ca="1" si="302"/>
        <v>3.5110860824108851E-2</v>
      </c>
      <c r="N2202" s="101">
        <f t="shared" ca="1" si="309"/>
        <v>113.29782554852973</v>
      </c>
      <c r="O2202" s="101">
        <f t="shared" ca="1" si="303"/>
        <v>7.1928268139763524E-2</v>
      </c>
      <c r="Q2202" s="12">
        <f t="shared" ca="1" si="304"/>
        <v>0</v>
      </c>
      <c r="R2202" s="101">
        <f t="shared" ca="1" si="305"/>
        <v>0</v>
      </c>
      <c r="S2202" s="13"/>
      <c r="T2202" s="101">
        <f t="shared" ca="1" si="306"/>
        <v>3.5110860824108851E-2</v>
      </c>
      <c r="U2202" s="101">
        <f t="shared" si="307"/>
        <v>0</v>
      </c>
      <c r="V2202" s="101">
        <f t="shared" ca="1" si="308"/>
        <v>-327.89194824597644</v>
      </c>
    </row>
    <row r="2203" spans="2:22" x14ac:dyDescent="0.3">
      <c r="B2203" s="13">
        <v>2023</v>
      </c>
      <c r="C2203" s="13">
        <v>3</v>
      </c>
      <c r="D2203" s="13">
        <v>31</v>
      </c>
      <c r="E2203" s="83" t="s">
        <v>189</v>
      </c>
      <c r="F2203" s="13">
        <v>2</v>
      </c>
      <c r="G2203" s="13">
        <v>4</v>
      </c>
      <c r="H2203" s="13" t="s">
        <v>69</v>
      </c>
      <c r="I2203" s="13" t="s">
        <v>54</v>
      </c>
      <c r="J2203" s="13"/>
      <c r="K2203" s="13" t="s">
        <v>28</v>
      </c>
      <c r="L2203" s="12">
        <f t="shared" ca="1" si="301"/>
        <v>0.71998625760419277</v>
      </c>
      <c r="M2203" s="101">
        <f t="shared" ca="1" si="302"/>
        <v>3.7921676188012836E-2</v>
      </c>
      <c r="N2203" s="101">
        <f t="shared" ca="1" si="309"/>
        <v>113.29782554852973</v>
      </c>
      <c r="O2203" s="101">
        <f t="shared" ca="1" si="303"/>
        <v>7.7686517195492397E-2</v>
      </c>
      <c r="Q2203" s="12">
        <f t="shared" ca="1" si="304"/>
        <v>0</v>
      </c>
      <c r="R2203" s="101">
        <f t="shared" ca="1" si="305"/>
        <v>0</v>
      </c>
      <c r="S2203" s="13"/>
      <c r="T2203" s="101">
        <f t="shared" ca="1" si="306"/>
        <v>3.7921676188012836E-2</v>
      </c>
      <c r="U2203" s="101">
        <f t="shared" si="307"/>
        <v>0</v>
      </c>
      <c r="V2203" s="101">
        <f t="shared" ca="1" si="308"/>
        <v>-327.8540265697884</v>
      </c>
    </row>
    <row r="2204" spans="2:22" x14ac:dyDescent="0.3">
      <c r="B2204" s="13">
        <v>2023</v>
      </c>
      <c r="C2204" s="13">
        <v>3</v>
      </c>
      <c r="D2204" s="13">
        <v>31</v>
      </c>
      <c r="E2204" s="83" t="s">
        <v>189</v>
      </c>
      <c r="F2204" s="13">
        <v>2</v>
      </c>
      <c r="G2204" s="13">
        <v>5</v>
      </c>
      <c r="H2204" s="13" t="s">
        <v>69</v>
      </c>
      <c r="I2204" s="13" t="s">
        <v>54</v>
      </c>
      <c r="J2204" s="13"/>
      <c r="K2204" s="13" t="s">
        <v>28</v>
      </c>
      <c r="L2204" s="12">
        <f t="shared" ca="1" si="301"/>
        <v>0.72737597882256011</v>
      </c>
      <c r="M2204" s="101">
        <f t="shared" ca="1" si="302"/>
        <v>3.8310892804584239E-2</v>
      </c>
      <c r="N2204" s="101">
        <f t="shared" ca="1" si="309"/>
        <v>113.29782554852973</v>
      </c>
      <c r="O2204" s="101">
        <f t="shared" ca="1" si="303"/>
        <v>7.8483868114954239E-2</v>
      </c>
      <c r="Q2204" s="12">
        <f t="shared" ca="1" si="304"/>
        <v>0</v>
      </c>
      <c r="R2204" s="101">
        <f t="shared" ca="1" si="305"/>
        <v>0</v>
      </c>
      <c r="S2204" s="13"/>
      <c r="T2204" s="101">
        <f t="shared" ca="1" si="306"/>
        <v>3.8310892804584239E-2</v>
      </c>
      <c r="U2204" s="101">
        <f t="shared" si="307"/>
        <v>0</v>
      </c>
      <c r="V2204" s="101">
        <f t="shared" ca="1" si="308"/>
        <v>-327.81571567698381</v>
      </c>
    </row>
    <row r="2205" spans="2:22" x14ac:dyDescent="0.3">
      <c r="B2205" s="13">
        <v>2023</v>
      </c>
      <c r="C2205" s="13">
        <v>3</v>
      </c>
      <c r="D2205" s="13">
        <v>31</v>
      </c>
      <c r="E2205" s="83" t="s">
        <v>189</v>
      </c>
      <c r="F2205" s="13">
        <v>2</v>
      </c>
      <c r="G2205" s="13">
        <v>6</v>
      </c>
      <c r="H2205" s="13" t="s">
        <v>69</v>
      </c>
      <c r="I2205" s="13" t="s">
        <v>54</v>
      </c>
      <c r="J2205" s="13"/>
      <c r="K2205" s="13" t="s">
        <v>28</v>
      </c>
      <c r="L2205" s="12">
        <f t="shared" ca="1" si="301"/>
        <v>0.76784246923296651</v>
      </c>
      <c r="M2205" s="101">
        <f t="shared" ca="1" si="302"/>
        <v>4.0442262854500345E-2</v>
      </c>
      <c r="N2205" s="101">
        <f t="shared" ca="1" si="309"/>
        <v>113.29782554852973</v>
      </c>
      <c r="O2205" s="101">
        <f t="shared" ca="1" si="303"/>
        <v>8.285020243023708E-2</v>
      </c>
      <c r="Q2205" s="12">
        <f t="shared" ca="1" si="304"/>
        <v>1.6872483723031948</v>
      </c>
      <c r="R2205" s="101">
        <f t="shared" ca="1" si="305"/>
        <v>7.7827709694894831E-2</v>
      </c>
      <c r="S2205" s="13"/>
      <c r="T2205" s="101">
        <f t="shared" ca="1" si="306"/>
        <v>0</v>
      </c>
      <c r="U2205" s="101">
        <f t="shared" si="307"/>
        <v>0</v>
      </c>
      <c r="V2205" s="101">
        <f t="shared" ca="1" si="308"/>
        <v>-327.97137109637356</v>
      </c>
    </row>
    <row r="2206" spans="2:22" x14ac:dyDescent="0.3">
      <c r="B2206" s="13">
        <v>2023</v>
      </c>
      <c r="C2206" s="13">
        <v>3</v>
      </c>
      <c r="D2206" s="13">
        <v>31</v>
      </c>
      <c r="E2206" s="83" t="s">
        <v>189</v>
      </c>
      <c r="F2206" s="13">
        <v>2</v>
      </c>
      <c r="G2206" s="13">
        <v>7</v>
      </c>
      <c r="H2206" s="13" t="s">
        <v>69</v>
      </c>
      <c r="I2206" s="13" t="s">
        <v>54</v>
      </c>
      <c r="J2206" s="13"/>
      <c r="K2206" s="13" t="s">
        <v>28</v>
      </c>
      <c r="L2206" s="12">
        <f t="shared" ca="1" si="301"/>
        <v>0.71038414887636081</v>
      </c>
      <c r="M2206" s="101">
        <f t="shared" ca="1" si="302"/>
        <v>3.7415933121317926E-2</v>
      </c>
      <c r="N2206" s="101">
        <f t="shared" ca="1" si="309"/>
        <v>113.29782554852973</v>
      </c>
      <c r="O2206" s="101">
        <f t="shared" ca="1" si="303"/>
        <v>7.6650449663759335E-2</v>
      </c>
      <c r="Q2206" s="12">
        <f t="shared" ca="1" si="304"/>
        <v>5.6000000000000005</v>
      </c>
      <c r="R2206" s="101">
        <f t="shared" ca="1" si="305"/>
        <v>0.41390598179761612</v>
      </c>
      <c r="S2206" s="13"/>
      <c r="T2206" s="101">
        <f t="shared" ca="1" si="306"/>
        <v>0</v>
      </c>
      <c r="U2206" s="101">
        <f t="shared" si="307"/>
        <v>0</v>
      </c>
      <c r="V2206" s="101">
        <f t="shared" ca="1" si="308"/>
        <v>-328.79918305996875</v>
      </c>
    </row>
    <row r="2207" spans="2:22" x14ac:dyDescent="0.3">
      <c r="B2207" s="13">
        <v>2023</v>
      </c>
      <c r="C2207" s="13">
        <v>3</v>
      </c>
      <c r="D2207" s="13">
        <v>31</v>
      </c>
      <c r="E2207" s="83" t="s">
        <v>189</v>
      </c>
      <c r="F2207" s="13">
        <v>2</v>
      </c>
      <c r="G2207" s="13">
        <v>8</v>
      </c>
      <c r="H2207" s="13" t="s">
        <v>69</v>
      </c>
      <c r="I2207" s="13" t="s">
        <v>54</v>
      </c>
      <c r="J2207" s="13"/>
      <c r="K2207" s="13" t="s">
        <v>28</v>
      </c>
      <c r="L2207" s="12">
        <f t="shared" ca="1" si="301"/>
        <v>0.9923279706590612</v>
      </c>
      <c r="M2207" s="101">
        <f t="shared" ca="1" si="302"/>
        <v>5.2265914214612755E-2</v>
      </c>
      <c r="N2207" s="101">
        <f t="shared" ca="1" si="309"/>
        <v>113.29782554852973</v>
      </c>
      <c r="O2207" s="101">
        <f t="shared" ca="1" si="303"/>
        <v>0.1070721880341127</v>
      </c>
      <c r="Q2207" s="12">
        <f t="shared" ca="1" si="304"/>
        <v>4.0868208963355146</v>
      </c>
      <c r="R2207" s="101">
        <f t="shared" ca="1" si="305"/>
        <v>0.26194882615851178</v>
      </c>
      <c r="S2207" s="13"/>
      <c r="T2207" s="101">
        <f t="shared" ca="1" si="306"/>
        <v>0</v>
      </c>
      <c r="U2207" s="101">
        <f t="shared" si="307"/>
        <v>0</v>
      </c>
      <c r="V2207" s="101">
        <f t="shared" ca="1" si="308"/>
        <v>-329.32308071228579</v>
      </c>
    </row>
    <row r="2208" spans="2:22" x14ac:dyDescent="0.3">
      <c r="B2208" s="13">
        <v>2023</v>
      </c>
      <c r="C2208" s="13">
        <v>3</v>
      </c>
      <c r="D2208" s="13">
        <v>31</v>
      </c>
      <c r="E2208" s="83" t="s">
        <v>189</v>
      </c>
      <c r="F2208" s="13">
        <v>2</v>
      </c>
      <c r="G2208" s="13">
        <v>9</v>
      </c>
      <c r="H2208" s="13" t="s">
        <v>69</v>
      </c>
      <c r="I2208" s="13" t="s">
        <v>54</v>
      </c>
      <c r="J2208" s="13"/>
      <c r="K2208" s="13" t="s">
        <v>28</v>
      </c>
      <c r="L2208" s="12">
        <f t="shared" ca="1" si="301"/>
        <v>1.3101192368776011</v>
      </c>
      <c r="M2208" s="101">
        <f t="shared" ca="1" si="302"/>
        <v>6.9003980206343254E-2</v>
      </c>
      <c r="N2208" s="101">
        <f t="shared" ca="1" si="309"/>
        <v>113.29782554852973</v>
      </c>
      <c r="O2208" s="101">
        <f t="shared" ca="1" si="303"/>
        <v>0.14136186565909314</v>
      </c>
      <c r="Q2208" s="12">
        <f t="shared" ca="1" si="304"/>
        <v>5.6000000000000005</v>
      </c>
      <c r="R2208" s="101">
        <f t="shared" ca="1" si="305"/>
        <v>0.36313840659831109</v>
      </c>
      <c r="S2208" s="13"/>
      <c r="T2208" s="101">
        <f t="shared" ca="1" si="306"/>
        <v>0</v>
      </c>
      <c r="U2208" s="101">
        <f t="shared" si="307"/>
        <v>0</v>
      </c>
      <c r="V2208" s="101">
        <f t="shared" ca="1" si="308"/>
        <v>-330.04935752548238</v>
      </c>
    </row>
    <row r="2209" spans="2:22" x14ac:dyDescent="0.3">
      <c r="B2209" s="13">
        <v>2023</v>
      </c>
      <c r="C2209" s="13">
        <v>3</v>
      </c>
      <c r="D2209" s="13">
        <v>31</v>
      </c>
      <c r="E2209" s="83" t="s">
        <v>189</v>
      </c>
      <c r="F2209" s="13">
        <v>2</v>
      </c>
      <c r="G2209" s="13">
        <v>10</v>
      </c>
      <c r="H2209" s="13" t="s">
        <v>70</v>
      </c>
      <c r="I2209" s="13" t="s">
        <v>54</v>
      </c>
      <c r="J2209" s="13"/>
      <c r="K2209" s="13" t="s">
        <v>28</v>
      </c>
      <c r="L2209" s="12">
        <f t="shared" ca="1" si="301"/>
        <v>0.99218343327792968</v>
      </c>
      <c r="M2209" s="101">
        <f t="shared" ca="1" si="302"/>
        <v>3.1412527497579251E-2</v>
      </c>
      <c r="N2209" s="101">
        <f t="shared" ca="1" si="309"/>
        <v>113.29782554852973</v>
      </c>
      <c r="O2209" s="101">
        <f t="shared" ca="1" si="303"/>
        <v>3.1412527497579251E-2</v>
      </c>
      <c r="Q2209" s="12">
        <f t="shared" ca="1" si="304"/>
        <v>4.5514361636813065</v>
      </c>
      <c r="R2209" s="101">
        <f t="shared" ca="1" si="305"/>
        <v>0.30129074362864583</v>
      </c>
      <c r="S2209" s="13"/>
      <c r="T2209" s="101">
        <f t="shared" ca="1" si="306"/>
        <v>0</v>
      </c>
      <c r="U2209" s="101">
        <f t="shared" si="307"/>
        <v>0</v>
      </c>
      <c r="V2209" s="101">
        <f t="shared" ca="1" si="308"/>
        <v>-330.65193901273972</v>
      </c>
    </row>
    <row r="2210" spans="2:22" x14ac:dyDescent="0.3">
      <c r="B2210" s="13">
        <v>2023</v>
      </c>
      <c r="C2210" s="13">
        <v>3</v>
      </c>
      <c r="D2210" s="13">
        <v>31</v>
      </c>
      <c r="E2210" s="83" t="s">
        <v>189</v>
      </c>
      <c r="F2210" s="13">
        <v>2</v>
      </c>
      <c r="G2210" s="13">
        <v>11</v>
      </c>
      <c r="H2210" s="13" t="s">
        <v>70</v>
      </c>
      <c r="I2210" s="13" t="s">
        <v>54</v>
      </c>
      <c r="J2210" s="13"/>
      <c r="K2210" s="13" t="s">
        <v>28</v>
      </c>
      <c r="L2210" s="12">
        <f t="shared" ca="1" si="301"/>
        <v>0.91664883887069992</v>
      </c>
      <c r="M2210" s="101">
        <f t="shared" ca="1" si="302"/>
        <v>2.902110223864636E-2</v>
      </c>
      <c r="N2210" s="101">
        <f t="shared" ca="1" si="309"/>
        <v>113.29782554852973</v>
      </c>
      <c r="O2210" s="101">
        <f t="shared" ca="1" si="303"/>
        <v>2.902110223864636E-2</v>
      </c>
      <c r="Q2210" s="12">
        <f t="shared" ca="1" si="304"/>
        <v>5.6000000000000005</v>
      </c>
      <c r="R2210" s="101">
        <f t="shared" ca="1" si="305"/>
        <v>0.39644567578959528</v>
      </c>
      <c r="S2210" s="13"/>
      <c r="T2210" s="101">
        <f t="shared" ca="1" si="306"/>
        <v>0</v>
      </c>
      <c r="U2210" s="101">
        <f t="shared" si="307"/>
        <v>0</v>
      </c>
      <c r="V2210" s="101">
        <f t="shared" ca="1" si="308"/>
        <v>-331.44483036431893</v>
      </c>
    </row>
    <row r="2211" spans="2:22" x14ac:dyDescent="0.3">
      <c r="B2211" s="13">
        <v>2023</v>
      </c>
      <c r="C2211" s="13">
        <v>3</v>
      </c>
      <c r="D2211" s="13">
        <v>31</v>
      </c>
      <c r="E2211" s="83" t="s">
        <v>189</v>
      </c>
      <c r="F2211" s="13">
        <v>2</v>
      </c>
      <c r="G2211" s="13">
        <v>12</v>
      </c>
      <c r="H2211" s="13" t="s">
        <v>70</v>
      </c>
      <c r="I2211" s="13" t="s">
        <v>54</v>
      </c>
      <c r="J2211" s="13"/>
      <c r="K2211" s="13" t="s">
        <v>28</v>
      </c>
      <c r="L2211" s="12">
        <f t="shared" ca="1" si="301"/>
        <v>1.185128250748299</v>
      </c>
      <c r="M2211" s="101">
        <f t="shared" ca="1" si="302"/>
        <v>3.7521160418691149E-2</v>
      </c>
      <c r="N2211" s="101">
        <f t="shared" ca="1" si="309"/>
        <v>113.29782554852973</v>
      </c>
      <c r="O2211" s="101">
        <f t="shared" ca="1" si="303"/>
        <v>3.7521160418691149E-2</v>
      </c>
      <c r="Q2211" s="12">
        <f t="shared" ca="1" si="304"/>
        <v>5.2321805708533544</v>
      </c>
      <c r="R2211" s="101">
        <f t="shared" ca="1" si="305"/>
        <v>0.34258297889689293</v>
      </c>
      <c r="S2211" s="13"/>
      <c r="T2211" s="101">
        <f t="shared" ca="1" si="306"/>
        <v>0</v>
      </c>
      <c r="U2211" s="101">
        <f t="shared" si="307"/>
        <v>0</v>
      </c>
      <c r="V2211" s="101">
        <f t="shared" ca="1" si="308"/>
        <v>-332.12999632211267</v>
      </c>
    </row>
    <row r="2212" spans="2:22" x14ac:dyDescent="0.3">
      <c r="B2212" s="13">
        <v>2023</v>
      </c>
      <c r="C2212" s="13">
        <v>3</v>
      </c>
      <c r="D2212" s="13">
        <v>31</v>
      </c>
      <c r="E2212" s="83" t="s">
        <v>189</v>
      </c>
      <c r="F2212" s="13">
        <v>2</v>
      </c>
      <c r="G2212" s="13">
        <v>13</v>
      </c>
      <c r="H2212" s="13" t="s">
        <v>70</v>
      </c>
      <c r="I2212" s="13" t="s">
        <v>54</v>
      </c>
      <c r="J2212" s="13"/>
      <c r="K2212" s="13" t="s">
        <v>28</v>
      </c>
      <c r="L2212" s="12">
        <f t="shared" ca="1" si="301"/>
        <v>1.0318524831308011</v>
      </c>
      <c r="M2212" s="101">
        <f t="shared" ca="1" si="302"/>
        <v>3.2668449615921163E-2</v>
      </c>
      <c r="N2212" s="101">
        <f t="shared" ca="1" si="309"/>
        <v>113.29782554852973</v>
      </c>
      <c r="O2212" s="101">
        <f t="shared" ca="1" si="303"/>
        <v>3.2668449615921163E-2</v>
      </c>
      <c r="Q2212" s="12">
        <f t="shared" ca="1" si="304"/>
        <v>2.1497839435581834</v>
      </c>
      <c r="R2212" s="101">
        <f t="shared" ca="1" si="305"/>
        <v>9.4632898125177903E-2</v>
      </c>
      <c r="S2212" s="13"/>
      <c r="T2212" s="101">
        <f t="shared" ca="1" si="306"/>
        <v>0</v>
      </c>
      <c r="U2212" s="101">
        <f t="shared" si="307"/>
        <v>0</v>
      </c>
      <c r="V2212" s="101">
        <f t="shared" ca="1" si="308"/>
        <v>-332.31926211836299</v>
      </c>
    </row>
    <row r="2213" spans="2:22" x14ac:dyDescent="0.3">
      <c r="B2213" s="13">
        <v>2023</v>
      </c>
      <c r="C2213" s="13">
        <v>3</v>
      </c>
      <c r="D2213" s="13">
        <v>31</v>
      </c>
      <c r="E2213" s="83" t="s">
        <v>189</v>
      </c>
      <c r="F2213" s="13">
        <v>2</v>
      </c>
      <c r="G2213" s="13">
        <v>14</v>
      </c>
      <c r="H2213" s="13" t="s">
        <v>70</v>
      </c>
      <c r="I2213" s="13" t="s">
        <v>54</v>
      </c>
      <c r="J2213" s="13"/>
      <c r="K2213" s="13" t="s">
        <v>28</v>
      </c>
      <c r="L2213" s="12">
        <f t="shared" ca="1" si="301"/>
        <v>1.1323721474614938</v>
      </c>
      <c r="M2213" s="101">
        <f t="shared" ca="1" si="302"/>
        <v>3.5850902188630893E-2</v>
      </c>
      <c r="N2213" s="101">
        <f t="shared" ca="1" si="309"/>
        <v>113.29782554852973</v>
      </c>
      <c r="O2213" s="101">
        <f t="shared" ca="1" si="303"/>
        <v>3.5850902188630893E-2</v>
      </c>
      <c r="Q2213" s="12">
        <f t="shared" ca="1" si="304"/>
        <v>5.6000000000000005</v>
      </c>
      <c r="R2213" s="101">
        <f t="shared" ca="1" si="305"/>
        <v>0.37818469771738461</v>
      </c>
      <c r="S2213" s="13"/>
      <c r="T2213" s="101">
        <f t="shared" ca="1" si="306"/>
        <v>0</v>
      </c>
      <c r="U2213" s="101">
        <f t="shared" si="307"/>
        <v>0</v>
      </c>
      <c r="V2213" s="101">
        <f t="shared" ca="1" si="308"/>
        <v>-333.0756315137977</v>
      </c>
    </row>
    <row r="2214" spans="2:22" x14ac:dyDescent="0.3">
      <c r="B2214" s="13">
        <v>2023</v>
      </c>
      <c r="C2214" s="13">
        <v>3</v>
      </c>
      <c r="D2214" s="13">
        <v>31</v>
      </c>
      <c r="E2214" s="83" t="s">
        <v>189</v>
      </c>
      <c r="F2214" s="13">
        <v>2</v>
      </c>
      <c r="G2214" s="13">
        <v>15</v>
      </c>
      <c r="H2214" s="13" t="s">
        <v>70</v>
      </c>
      <c r="I2214" s="13" t="s">
        <v>54</v>
      </c>
      <c r="J2214" s="13"/>
      <c r="K2214" s="13" t="s">
        <v>28</v>
      </c>
      <c r="L2214" s="12">
        <f t="shared" ca="1" si="301"/>
        <v>1.0919770221101903</v>
      </c>
      <c r="M2214" s="101">
        <f t="shared" ca="1" si="302"/>
        <v>3.4571992520008629E-2</v>
      </c>
      <c r="N2214" s="101">
        <f t="shared" ca="1" si="309"/>
        <v>113.29782554852973</v>
      </c>
      <c r="O2214" s="101">
        <f t="shared" ca="1" si="303"/>
        <v>3.4571992520008629E-2</v>
      </c>
      <c r="Q2214" s="12">
        <f t="shared" ca="1" si="304"/>
        <v>5.6000000000000005</v>
      </c>
      <c r="R2214" s="101">
        <f t="shared" ca="1" si="305"/>
        <v>0.38160414507837248</v>
      </c>
      <c r="S2214" s="13"/>
      <c r="T2214" s="101">
        <f t="shared" ca="1" si="306"/>
        <v>0</v>
      </c>
      <c r="U2214" s="101">
        <f t="shared" si="307"/>
        <v>0</v>
      </c>
      <c r="V2214" s="101">
        <f t="shared" ca="1" si="308"/>
        <v>-333.83883980395444</v>
      </c>
    </row>
    <row r="2215" spans="2:22" x14ac:dyDescent="0.3">
      <c r="B2215" s="13">
        <v>2023</v>
      </c>
      <c r="C2215" s="13">
        <v>3</v>
      </c>
      <c r="D2215" s="13">
        <v>31</v>
      </c>
      <c r="E2215" s="83" t="s">
        <v>189</v>
      </c>
      <c r="F2215" s="13">
        <v>2</v>
      </c>
      <c r="G2215" s="13">
        <v>16</v>
      </c>
      <c r="H2215" s="13" t="s">
        <v>71</v>
      </c>
      <c r="I2215" s="13" t="s">
        <v>54</v>
      </c>
      <c r="J2215" s="13"/>
      <c r="K2215" s="13" t="s">
        <v>28</v>
      </c>
      <c r="L2215" s="12">
        <f t="shared" ca="1" si="301"/>
        <v>1.1018106221946187</v>
      </c>
      <c r="M2215" s="101">
        <f t="shared" ca="1" si="302"/>
        <v>9.5978723299373236E-2</v>
      </c>
      <c r="N2215" s="101">
        <f t="shared" ca="1" si="309"/>
        <v>113.51534132886131</v>
      </c>
      <c r="O2215" s="101">
        <f t="shared" ca="1" si="303"/>
        <v>0.31054532386555328</v>
      </c>
      <c r="Q2215" s="12">
        <f t="shared" ca="1" si="304"/>
        <v>5.6000000000000005</v>
      </c>
      <c r="R2215" s="101">
        <f t="shared" ca="1" si="305"/>
        <v>0.38077173083122556</v>
      </c>
      <c r="S2215" s="13"/>
      <c r="T2215" s="101">
        <f t="shared" ca="1" si="306"/>
        <v>0</v>
      </c>
      <c r="U2215" s="101">
        <f t="shared" ca="1" si="307"/>
        <v>0.21751578033158764</v>
      </c>
      <c r="V2215" s="101">
        <f t="shared" ca="1" si="308"/>
        <v>-334.38286748528532</v>
      </c>
    </row>
    <row r="2216" spans="2:22" x14ac:dyDescent="0.3">
      <c r="B2216" s="13">
        <v>2023</v>
      </c>
      <c r="C2216" s="13">
        <v>3</v>
      </c>
      <c r="D2216" s="13">
        <v>31</v>
      </c>
      <c r="E2216" s="83" t="s">
        <v>189</v>
      </c>
      <c r="F2216" s="13">
        <v>2</v>
      </c>
      <c r="G2216" s="13">
        <v>17</v>
      </c>
      <c r="H2216" s="13" t="s">
        <v>71</v>
      </c>
      <c r="I2216" s="13" t="s">
        <v>54</v>
      </c>
      <c r="J2216" s="13"/>
      <c r="K2216" s="13" t="s">
        <v>28</v>
      </c>
      <c r="L2216" s="12">
        <f t="shared" ca="1" si="301"/>
        <v>1.0052699175281181</v>
      </c>
      <c r="M2216" s="101">
        <f t="shared" ca="1" si="302"/>
        <v>8.7569062515874374E-2</v>
      </c>
      <c r="N2216" s="101">
        <f t="shared" ca="1" si="309"/>
        <v>113.71379836507998</v>
      </c>
      <c r="O2216" s="101">
        <f t="shared" ca="1" si="303"/>
        <v>0.28333532625530006</v>
      </c>
      <c r="Q2216" s="12">
        <f t="shared" ca="1" si="304"/>
        <v>5.6000000000000005</v>
      </c>
      <c r="R2216" s="101">
        <f t="shared" ca="1" si="305"/>
        <v>0.3889439014812448</v>
      </c>
      <c r="S2216" s="13"/>
      <c r="T2216" s="101">
        <f t="shared" ca="1" si="306"/>
        <v>0</v>
      </c>
      <c r="U2216" s="101">
        <f t="shared" ca="1" si="307"/>
        <v>0.198457036218676</v>
      </c>
      <c r="V2216" s="101">
        <f t="shared" ca="1" si="308"/>
        <v>-334.96229825202914</v>
      </c>
    </row>
    <row r="2217" spans="2:22" x14ac:dyDescent="0.3">
      <c r="B2217" s="13">
        <v>2023</v>
      </c>
      <c r="C2217" s="13">
        <v>3</v>
      </c>
      <c r="D2217" s="13">
        <v>31</v>
      </c>
      <c r="E2217" s="83" t="s">
        <v>189</v>
      </c>
      <c r="F2217" s="13">
        <v>2</v>
      </c>
      <c r="G2217" s="13">
        <v>18</v>
      </c>
      <c r="H2217" s="13" t="s">
        <v>71</v>
      </c>
      <c r="I2217" s="13" t="s">
        <v>54</v>
      </c>
      <c r="J2217" s="13"/>
      <c r="K2217" s="13" t="s">
        <v>28</v>
      </c>
      <c r="L2217" s="12">
        <f t="shared" ca="1" si="301"/>
        <v>1.1807176977102807</v>
      </c>
      <c r="M2217" s="101">
        <f t="shared" ca="1" si="302"/>
        <v>0.10285231864754256</v>
      </c>
      <c r="N2217" s="101">
        <f t="shared" ca="1" si="309"/>
        <v>113.94689171723628</v>
      </c>
      <c r="O2217" s="101">
        <f t="shared" ca="1" si="303"/>
        <v>0.33278528309964261</v>
      </c>
      <c r="Q2217" s="12">
        <f t="shared" ca="1" si="304"/>
        <v>3.4552989732401573</v>
      </c>
      <c r="R2217" s="101">
        <f t="shared" ca="1" si="305"/>
        <v>0.19254330497360406</v>
      </c>
      <c r="S2217" s="13"/>
      <c r="T2217" s="101">
        <f t="shared" ca="1" si="306"/>
        <v>0</v>
      </c>
      <c r="U2217" s="101">
        <f t="shared" ca="1" si="307"/>
        <v>0.23309335215630461</v>
      </c>
      <c r="V2217" s="101">
        <f t="shared" ca="1" si="308"/>
        <v>-335.11429150982002</v>
      </c>
    </row>
    <row r="2218" spans="2:22" x14ac:dyDescent="0.3">
      <c r="B2218" s="13">
        <v>2023</v>
      </c>
      <c r="C2218" s="13">
        <v>3</v>
      </c>
      <c r="D2218" s="13">
        <v>31</v>
      </c>
      <c r="E2218" s="83" t="s">
        <v>189</v>
      </c>
      <c r="F2218" s="13">
        <v>2</v>
      </c>
      <c r="G2218" s="13">
        <v>19</v>
      </c>
      <c r="H2218" s="13" t="s">
        <v>71</v>
      </c>
      <c r="I2218" s="13" t="s">
        <v>54</v>
      </c>
      <c r="J2218" s="13"/>
      <c r="K2218" s="13" t="s">
        <v>28</v>
      </c>
      <c r="L2218" s="12">
        <f t="shared" ca="1" si="301"/>
        <v>1.5876408117024374</v>
      </c>
      <c r="M2218" s="101">
        <f t="shared" ca="1" si="302"/>
        <v>0.13829939110739933</v>
      </c>
      <c r="N2218" s="101">
        <f t="shared" ca="1" si="309"/>
        <v>114.26031847414654</v>
      </c>
      <c r="O2218" s="101">
        <f t="shared" ca="1" si="303"/>
        <v>0.44747656277833198</v>
      </c>
      <c r="Q2218" s="12">
        <f t="shared" ca="1" si="304"/>
        <v>0</v>
      </c>
      <c r="R2218" s="101">
        <f t="shared" ca="1" si="305"/>
        <v>0</v>
      </c>
      <c r="S2218" s="13"/>
      <c r="T2218" s="101">
        <f t="shared" ca="1" si="306"/>
        <v>0.13829939110739933</v>
      </c>
      <c r="U2218" s="101">
        <f t="shared" ca="1" si="307"/>
        <v>0.31342675691025618</v>
      </c>
      <c r="V2218" s="101">
        <f t="shared" ca="1" si="308"/>
        <v>-334.66256536180236</v>
      </c>
    </row>
    <row r="2219" spans="2:22" x14ac:dyDescent="0.3">
      <c r="B2219" s="13">
        <v>2023</v>
      </c>
      <c r="C2219" s="13">
        <v>3</v>
      </c>
      <c r="D2219" s="13">
        <v>31</v>
      </c>
      <c r="E2219" s="83" t="s">
        <v>189</v>
      </c>
      <c r="F2219" s="13">
        <v>2</v>
      </c>
      <c r="G2219" s="13">
        <v>20</v>
      </c>
      <c r="H2219" s="13" t="s">
        <v>69</v>
      </c>
      <c r="I2219" s="13" t="s">
        <v>54</v>
      </c>
      <c r="J2219" s="13"/>
      <c r="K2219" s="13" t="s">
        <v>28</v>
      </c>
      <c r="L2219" s="12">
        <f t="shared" ca="1" si="301"/>
        <v>1.5031055101358064</v>
      </c>
      <c r="M2219" s="101">
        <f t="shared" ca="1" si="302"/>
        <v>7.9168567218852931E-2</v>
      </c>
      <c r="N2219" s="101">
        <f t="shared" ca="1" si="309"/>
        <v>114.26031847414654</v>
      </c>
      <c r="O2219" s="101">
        <f t="shared" ca="1" si="303"/>
        <v>0.16218508454365352</v>
      </c>
      <c r="Q2219" s="12">
        <f t="shared" ca="1" si="304"/>
        <v>0</v>
      </c>
      <c r="R2219" s="101">
        <f t="shared" ca="1" si="305"/>
        <v>0</v>
      </c>
      <c r="S2219" s="13"/>
      <c r="T2219" s="101">
        <f t="shared" ca="1" si="306"/>
        <v>7.9168567218852931E-2</v>
      </c>
      <c r="U2219" s="101">
        <f t="shared" si="307"/>
        <v>0</v>
      </c>
      <c r="V2219" s="101">
        <f t="shared" ca="1" si="308"/>
        <v>-334.58339679458351</v>
      </c>
    </row>
    <row r="2220" spans="2:22" x14ac:dyDescent="0.3">
      <c r="B2220" s="13">
        <v>2023</v>
      </c>
      <c r="C2220" s="13">
        <v>3</v>
      </c>
      <c r="D2220" s="13">
        <v>31</v>
      </c>
      <c r="E2220" s="83" t="s">
        <v>189</v>
      </c>
      <c r="F2220" s="13">
        <v>2</v>
      </c>
      <c r="G2220" s="13">
        <v>21</v>
      </c>
      <c r="H2220" s="13" t="s">
        <v>69</v>
      </c>
      <c r="I2220" s="13" t="s">
        <v>54</v>
      </c>
      <c r="J2220" s="13"/>
      <c r="K2220" s="13" t="s">
        <v>28</v>
      </c>
      <c r="L2220" s="12">
        <f t="shared" ca="1" si="301"/>
        <v>1.3908171986195803</v>
      </c>
      <c r="M2220" s="101">
        <f t="shared" ca="1" si="302"/>
        <v>7.32543418512933E-2</v>
      </c>
      <c r="N2220" s="101">
        <f t="shared" ca="1" si="309"/>
        <v>114.26031847414654</v>
      </c>
      <c r="O2220" s="101">
        <f t="shared" ca="1" si="303"/>
        <v>0.15006917573105272</v>
      </c>
      <c r="Q2220" s="12">
        <f t="shared" ca="1" si="304"/>
        <v>0</v>
      </c>
      <c r="R2220" s="101">
        <f t="shared" ca="1" si="305"/>
        <v>0</v>
      </c>
      <c r="S2220" s="13"/>
      <c r="T2220" s="101">
        <f t="shared" ca="1" si="306"/>
        <v>7.32543418512933E-2</v>
      </c>
      <c r="U2220" s="101">
        <f t="shared" si="307"/>
        <v>0</v>
      </c>
      <c r="V2220" s="101">
        <f t="shared" ca="1" si="308"/>
        <v>-334.51014245273223</v>
      </c>
    </row>
    <row r="2221" spans="2:22" x14ac:dyDescent="0.3">
      <c r="B2221" s="13">
        <v>2023</v>
      </c>
      <c r="C2221" s="13">
        <v>3</v>
      </c>
      <c r="D2221" s="13">
        <v>31</v>
      </c>
      <c r="E2221" s="83" t="s">
        <v>189</v>
      </c>
      <c r="F2221" s="13">
        <v>2</v>
      </c>
      <c r="G2221" s="13">
        <v>22</v>
      </c>
      <c r="H2221" s="13" t="s">
        <v>69</v>
      </c>
      <c r="I2221" s="13" t="s">
        <v>54</v>
      </c>
      <c r="J2221" s="13"/>
      <c r="K2221" s="13" t="s">
        <v>28</v>
      </c>
      <c r="L2221" s="12">
        <f t="shared" ca="1" si="301"/>
        <v>1.7067933734103975</v>
      </c>
      <c r="M2221" s="101">
        <f t="shared" ca="1" si="302"/>
        <v>8.989680697752564E-2</v>
      </c>
      <c r="N2221" s="101">
        <f t="shared" ca="1" si="309"/>
        <v>114.26031847414654</v>
      </c>
      <c r="O2221" s="101">
        <f t="shared" ca="1" si="303"/>
        <v>0.18416300499098187</v>
      </c>
      <c r="Q2221" s="12">
        <f t="shared" ca="1" si="304"/>
        <v>0</v>
      </c>
      <c r="R2221" s="101">
        <f t="shared" ca="1" si="305"/>
        <v>0</v>
      </c>
      <c r="S2221" s="13"/>
      <c r="T2221" s="101">
        <f t="shared" ca="1" si="306"/>
        <v>8.989680697752564E-2</v>
      </c>
      <c r="U2221" s="101">
        <f t="shared" si="307"/>
        <v>0</v>
      </c>
      <c r="V2221" s="101">
        <f t="shared" ca="1" si="308"/>
        <v>-334.42024564575468</v>
      </c>
    </row>
    <row r="2222" spans="2:22" x14ac:dyDescent="0.3">
      <c r="B2222" s="13">
        <v>2023</v>
      </c>
      <c r="C2222" s="13">
        <v>3</v>
      </c>
      <c r="D2222" s="13">
        <v>31</v>
      </c>
      <c r="E2222" s="83" t="s">
        <v>189</v>
      </c>
      <c r="F2222" s="13">
        <v>2</v>
      </c>
      <c r="G2222" s="13">
        <v>23</v>
      </c>
      <c r="H2222" s="13" t="s">
        <v>69</v>
      </c>
      <c r="I2222" s="13" t="s">
        <v>54</v>
      </c>
      <c r="J2222" s="13"/>
      <c r="K2222" s="13" t="s">
        <v>28</v>
      </c>
      <c r="L2222" s="12">
        <f t="shared" ca="1" si="301"/>
        <v>1.2858770285064036</v>
      </c>
      <c r="M2222" s="101">
        <f t="shared" ca="1" si="302"/>
        <v>6.7727143091432282E-2</v>
      </c>
      <c r="N2222" s="101">
        <f t="shared" ca="1" si="309"/>
        <v>114.26031847414654</v>
      </c>
      <c r="O2222" s="101">
        <f t="shared" ca="1" si="303"/>
        <v>0.13874613137584094</v>
      </c>
      <c r="Q2222" s="12">
        <f t="shared" ca="1" si="304"/>
        <v>0</v>
      </c>
      <c r="R2222" s="101">
        <f t="shared" ca="1" si="305"/>
        <v>0</v>
      </c>
      <c r="S2222" s="13"/>
      <c r="T2222" s="101">
        <f t="shared" ca="1" si="306"/>
        <v>6.7727143091432282E-2</v>
      </c>
      <c r="U2222" s="101">
        <f t="shared" si="307"/>
        <v>0</v>
      </c>
      <c r="V2222" s="101">
        <f t="shared" ca="1" si="308"/>
        <v>-334.35251850266326</v>
      </c>
    </row>
    <row r="2223" spans="2:22" x14ac:dyDescent="0.3">
      <c r="B2223" s="13">
        <v>2023</v>
      </c>
      <c r="C2223" s="13">
        <v>4</v>
      </c>
      <c r="D2223" s="13">
        <v>1</v>
      </c>
      <c r="E2223" s="83" t="s">
        <v>190</v>
      </c>
      <c r="F2223" s="13">
        <v>3</v>
      </c>
      <c r="G2223" s="13">
        <v>0</v>
      </c>
      <c r="H2223" s="13" t="s">
        <v>69</v>
      </c>
      <c r="I2223" s="13" t="s">
        <v>54</v>
      </c>
      <c r="J2223" s="13"/>
      <c r="K2223" s="13" t="s">
        <v>28</v>
      </c>
      <c r="L2223" s="12">
        <f t="shared" ca="1" si="301"/>
        <v>1.972004808390198</v>
      </c>
      <c r="M2223" s="101">
        <f t="shared" ca="1" si="302"/>
        <v>0.10386549325791174</v>
      </c>
      <c r="N2223" s="101">
        <f t="shared" ca="1" si="309"/>
        <v>114.26031847414654</v>
      </c>
      <c r="O2223" s="101">
        <f t="shared" ca="1" si="303"/>
        <v>0.21277931882530235</v>
      </c>
      <c r="Q2223" s="12">
        <f t="shared" ca="1" si="304"/>
        <v>0</v>
      </c>
      <c r="R2223" s="101">
        <f t="shared" ca="1" si="305"/>
        <v>0</v>
      </c>
      <c r="S2223" s="13"/>
      <c r="T2223" s="101">
        <f t="shared" ca="1" si="306"/>
        <v>0.10386549325791174</v>
      </c>
      <c r="U2223" s="101">
        <f t="shared" si="307"/>
        <v>0</v>
      </c>
      <c r="V2223" s="101">
        <f t="shared" ca="1" si="308"/>
        <v>-334.24865300940536</v>
      </c>
    </row>
    <row r="2224" spans="2:22" x14ac:dyDescent="0.3">
      <c r="B2224" s="13">
        <v>2023</v>
      </c>
      <c r="C2224" s="13">
        <v>4</v>
      </c>
      <c r="D2224" s="13">
        <v>1</v>
      </c>
      <c r="E2224" s="83" t="s">
        <v>190</v>
      </c>
      <c r="F2224" s="13">
        <v>3</v>
      </c>
      <c r="G2224" s="13">
        <v>1</v>
      </c>
      <c r="H2224" s="13" t="s">
        <v>69</v>
      </c>
      <c r="I2224" s="13" t="s">
        <v>54</v>
      </c>
      <c r="J2224" s="13"/>
      <c r="K2224" s="13" t="s">
        <v>28</v>
      </c>
      <c r="L2224" s="12">
        <f t="shared" ca="1" si="301"/>
        <v>1.1262717400869693</v>
      </c>
      <c r="M2224" s="101">
        <f t="shared" ca="1" si="302"/>
        <v>5.9320732550380673E-2</v>
      </c>
      <c r="N2224" s="101">
        <f t="shared" ca="1" si="309"/>
        <v>114.26031847414654</v>
      </c>
      <c r="O2224" s="101">
        <f t="shared" ca="1" si="303"/>
        <v>0.12152472075538398</v>
      </c>
      <c r="Q2224" s="12">
        <f t="shared" ca="1" si="304"/>
        <v>0</v>
      </c>
      <c r="R2224" s="101">
        <f t="shared" ca="1" si="305"/>
        <v>0</v>
      </c>
      <c r="S2224" s="13"/>
      <c r="T2224" s="101">
        <f t="shared" ca="1" si="306"/>
        <v>5.9320732550380673E-2</v>
      </c>
      <c r="U2224" s="101">
        <f t="shared" si="307"/>
        <v>0</v>
      </c>
      <c r="V2224" s="101">
        <f t="shared" ca="1" si="308"/>
        <v>-334.189332276855</v>
      </c>
    </row>
    <row r="2225" spans="2:22" x14ac:dyDescent="0.3">
      <c r="B2225" s="13">
        <v>2023</v>
      </c>
      <c r="C2225" s="13">
        <v>4</v>
      </c>
      <c r="D2225" s="13">
        <v>1</v>
      </c>
      <c r="E2225" s="83" t="s">
        <v>190</v>
      </c>
      <c r="F2225" s="13">
        <v>3</v>
      </c>
      <c r="G2225" s="13">
        <v>2</v>
      </c>
      <c r="H2225" s="13" t="s">
        <v>69</v>
      </c>
      <c r="I2225" s="13" t="s">
        <v>54</v>
      </c>
      <c r="J2225" s="13"/>
      <c r="K2225" s="13" t="s">
        <v>28</v>
      </c>
      <c r="L2225" s="12">
        <f t="shared" ca="1" si="301"/>
        <v>0.98707633031571607</v>
      </c>
      <c r="M2225" s="101">
        <f t="shared" ca="1" si="302"/>
        <v>5.1989310317728764E-2</v>
      </c>
      <c r="N2225" s="101">
        <f t="shared" ca="1" si="309"/>
        <v>114.26031847414654</v>
      </c>
      <c r="O2225" s="101">
        <f t="shared" ca="1" si="303"/>
        <v>0.10650553604106576</v>
      </c>
      <c r="Q2225" s="12">
        <f t="shared" ca="1" si="304"/>
        <v>0</v>
      </c>
      <c r="R2225" s="101">
        <f t="shared" ca="1" si="305"/>
        <v>0</v>
      </c>
      <c r="S2225" s="13"/>
      <c r="T2225" s="101">
        <f t="shared" ca="1" si="306"/>
        <v>5.1989310317728764E-2</v>
      </c>
      <c r="U2225" s="101">
        <f t="shared" si="307"/>
        <v>0</v>
      </c>
      <c r="V2225" s="101">
        <f t="shared" ca="1" si="308"/>
        <v>-334.13734296653729</v>
      </c>
    </row>
    <row r="2226" spans="2:22" x14ac:dyDescent="0.3">
      <c r="B2226" s="13">
        <v>2023</v>
      </c>
      <c r="C2226" s="13">
        <v>4</v>
      </c>
      <c r="D2226" s="13">
        <v>1</v>
      </c>
      <c r="E2226" s="83" t="s">
        <v>190</v>
      </c>
      <c r="F2226" s="13">
        <v>3</v>
      </c>
      <c r="G2226" s="13">
        <v>3</v>
      </c>
      <c r="H2226" s="13" t="s">
        <v>69</v>
      </c>
      <c r="I2226" s="13" t="s">
        <v>54</v>
      </c>
      <c r="J2226" s="13"/>
      <c r="K2226" s="13" t="s">
        <v>28</v>
      </c>
      <c r="L2226" s="12">
        <f t="shared" ca="1" si="301"/>
        <v>1.1031456695940181</v>
      </c>
      <c r="M2226" s="101">
        <f t="shared" ca="1" si="302"/>
        <v>5.8102682417516933E-2</v>
      </c>
      <c r="N2226" s="101">
        <f t="shared" ca="1" si="309"/>
        <v>114.26031847414654</v>
      </c>
      <c r="O2226" s="101">
        <f t="shared" ca="1" si="303"/>
        <v>0.11902941774919454</v>
      </c>
      <c r="Q2226" s="12">
        <f t="shared" ca="1" si="304"/>
        <v>0</v>
      </c>
      <c r="R2226" s="101">
        <f t="shared" ca="1" si="305"/>
        <v>0</v>
      </c>
      <c r="S2226" s="13"/>
      <c r="T2226" s="101">
        <f t="shared" ca="1" si="306"/>
        <v>5.8102682417516933E-2</v>
      </c>
      <c r="U2226" s="101">
        <f t="shared" si="307"/>
        <v>0</v>
      </c>
      <c r="V2226" s="101">
        <f t="shared" ca="1" si="308"/>
        <v>-334.07924028411975</v>
      </c>
    </row>
    <row r="2227" spans="2:22" x14ac:dyDescent="0.3">
      <c r="B2227" s="13">
        <v>2023</v>
      </c>
      <c r="C2227" s="13">
        <v>4</v>
      </c>
      <c r="D2227" s="13">
        <v>1</v>
      </c>
      <c r="E2227" s="83" t="s">
        <v>190</v>
      </c>
      <c r="F2227" s="13">
        <v>3</v>
      </c>
      <c r="G2227" s="13">
        <v>4</v>
      </c>
      <c r="H2227" s="13" t="s">
        <v>69</v>
      </c>
      <c r="I2227" s="13" t="s">
        <v>54</v>
      </c>
      <c r="J2227" s="13"/>
      <c r="K2227" s="13" t="s">
        <v>28</v>
      </c>
      <c r="L2227" s="12">
        <f t="shared" ca="1" si="301"/>
        <v>0.97568469179715078</v>
      </c>
      <c r="M2227" s="101">
        <f t="shared" ca="1" si="302"/>
        <v>5.1389312716955932E-2</v>
      </c>
      <c r="N2227" s="101">
        <f t="shared" ca="1" si="309"/>
        <v>114.26031847414654</v>
      </c>
      <c r="O2227" s="101">
        <f t="shared" ca="1" si="303"/>
        <v>0.10527637824491257</v>
      </c>
      <c r="Q2227" s="12">
        <f t="shared" ca="1" si="304"/>
        <v>0</v>
      </c>
      <c r="R2227" s="101">
        <f t="shared" ca="1" si="305"/>
        <v>0</v>
      </c>
      <c r="S2227" s="13"/>
      <c r="T2227" s="101">
        <f t="shared" ca="1" si="306"/>
        <v>5.1389312716955932E-2</v>
      </c>
      <c r="U2227" s="101">
        <f t="shared" si="307"/>
        <v>0</v>
      </c>
      <c r="V2227" s="101">
        <f t="shared" ca="1" si="308"/>
        <v>-334.02785097140281</v>
      </c>
    </row>
    <row r="2228" spans="2:22" x14ac:dyDescent="0.3">
      <c r="B2228" s="13">
        <v>2023</v>
      </c>
      <c r="C2228" s="13">
        <v>4</v>
      </c>
      <c r="D2228" s="13">
        <v>1</v>
      </c>
      <c r="E2228" s="83" t="s">
        <v>190</v>
      </c>
      <c r="F2228" s="13">
        <v>3</v>
      </c>
      <c r="G2228" s="13">
        <v>5</v>
      </c>
      <c r="H2228" s="13" t="s">
        <v>69</v>
      </c>
      <c r="I2228" s="13" t="s">
        <v>54</v>
      </c>
      <c r="J2228" s="13"/>
      <c r="K2228" s="13" t="s">
        <v>28</v>
      </c>
      <c r="L2228" s="12">
        <f t="shared" ca="1" si="301"/>
        <v>0.99036686264873697</v>
      </c>
      <c r="M2228" s="101">
        <f t="shared" ca="1" si="302"/>
        <v>5.2162622655708979E-2</v>
      </c>
      <c r="N2228" s="101">
        <f t="shared" ca="1" si="309"/>
        <v>114.26031847414654</v>
      </c>
      <c r="O2228" s="101">
        <f t="shared" ca="1" si="303"/>
        <v>0.10686058447979871</v>
      </c>
      <c r="Q2228" s="12">
        <f t="shared" ca="1" si="304"/>
        <v>5.6000000000000005</v>
      </c>
      <c r="R2228" s="101">
        <f t="shared" ca="1" si="305"/>
        <v>0.39020544507678445</v>
      </c>
      <c r="S2228" s="13"/>
      <c r="T2228" s="101">
        <f t="shared" ca="1" si="306"/>
        <v>0</v>
      </c>
      <c r="U2228" s="101">
        <f t="shared" si="307"/>
        <v>0</v>
      </c>
      <c r="V2228" s="101">
        <f t="shared" ca="1" si="308"/>
        <v>-334.80826186155639</v>
      </c>
    </row>
    <row r="2229" spans="2:22" x14ac:dyDescent="0.3">
      <c r="B2229" s="13">
        <v>2023</v>
      </c>
      <c r="C2229" s="13">
        <v>4</v>
      </c>
      <c r="D2229" s="13">
        <v>1</v>
      </c>
      <c r="E2229" s="83" t="s">
        <v>190</v>
      </c>
      <c r="F2229" s="13">
        <v>3</v>
      </c>
      <c r="G2229" s="13">
        <v>6</v>
      </c>
      <c r="H2229" s="13" t="s">
        <v>69</v>
      </c>
      <c r="I2229" s="13" t="s">
        <v>54</v>
      </c>
      <c r="J2229" s="13"/>
      <c r="K2229" s="13" t="s">
        <v>28</v>
      </c>
      <c r="L2229" s="12">
        <f t="shared" ca="1" si="301"/>
        <v>1.2171871113941175</v>
      </c>
      <c r="M2229" s="101">
        <f t="shared" ca="1" si="302"/>
        <v>6.4109245157128167E-2</v>
      </c>
      <c r="N2229" s="101">
        <f t="shared" ca="1" si="309"/>
        <v>114.26031847414654</v>
      </c>
      <c r="O2229" s="101">
        <f t="shared" ca="1" si="303"/>
        <v>0.13133448931942526</v>
      </c>
      <c r="Q2229" s="12">
        <f t="shared" ca="1" si="304"/>
        <v>0</v>
      </c>
      <c r="R2229" s="101">
        <f t="shared" ca="1" si="305"/>
        <v>0</v>
      </c>
      <c r="S2229" s="13"/>
      <c r="T2229" s="101">
        <f t="shared" ca="1" si="306"/>
        <v>6.4109245157128167E-2</v>
      </c>
      <c r="U2229" s="101">
        <f t="shared" si="307"/>
        <v>0</v>
      </c>
      <c r="V2229" s="101">
        <f t="shared" ca="1" si="308"/>
        <v>-334.74415261639928</v>
      </c>
    </row>
    <row r="2230" spans="2:22" x14ac:dyDescent="0.3">
      <c r="B2230" s="13">
        <v>2023</v>
      </c>
      <c r="C2230" s="13">
        <v>4</v>
      </c>
      <c r="D2230" s="13">
        <v>1</v>
      </c>
      <c r="E2230" s="83" t="s">
        <v>190</v>
      </c>
      <c r="F2230" s="13">
        <v>3</v>
      </c>
      <c r="G2230" s="13">
        <v>7</v>
      </c>
      <c r="H2230" s="13" t="s">
        <v>69</v>
      </c>
      <c r="I2230" s="13" t="s">
        <v>54</v>
      </c>
      <c r="J2230" s="13"/>
      <c r="K2230" s="13" t="s">
        <v>28</v>
      </c>
      <c r="L2230" s="12">
        <f t="shared" ca="1" si="301"/>
        <v>1.1818449228903276</v>
      </c>
      <c r="M2230" s="101">
        <f t="shared" ca="1" si="302"/>
        <v>6.2247772088633559E-2</v>
      </c>
      <c r="N2230" s="101">
        <f t="shared" ca="1" si="309"/>
        <v>114.26031847414654</v>
      </c>
      <c r="O2230" s="101">
        <f t="shared" ca="1" si="303"/>
        <v>0.12752106717986633</v>
      </c>
      <c r="Q2230" s="12">
        <f t="shared" ca="1" si="304"/>
        <v>5.6000000000000005</v>
      </c>
      <c r="R2230" s="101">
        <f t="shared" ca="1" si="305"/>
        <v>0.3739968272773338</v>
      </c>
      <c r="S2230" s="13"/>
      <c r="T2230" s="101">
        <f t="shared" ca="1" si="306"/>
        <v>0</v>
      </c>
      <c r="U2230" s="101">
        <f t="shared" si="307"/>
        <v>0</v>
      </c>
      <c r="V2230" s="101">
        <f t="shared" ca="1" si="308"/>
        <v>-335.49214627095392</v>
      </c>
    </row>
    <row r="2231" spans="2:22" x14ac:dyDescent="0.3">
      <c r="B2231" s="13">
        <v>2023</v>
      </c>
      <c r="C2231" s="13">
        <v>4</v>
      </c>
      <c r="D2231" s="13">
        <v>1</v>
      </c>
      <c r="E2231" s="83" t="s">
        <v>190</v>
      </c>
      <c r="F2231" s="13">
        <v>3</v>
      </c>
      <c r="G2231" s="13">
        <v>8</v>
      </c>
      <c r="H2231" s="13" t="s">
        <v>69</v>
      </c>
      <c r="I2231" s="13" t="s">
        <v>54</v>
      </c>
      <c r="J2231" s="13"/>
      <c r="K2231" s="13" t="s">
        <v>28</v>
      </c>
      <c r="L2231" s="12">
        <f t="shared" ca="1" si="301"/>
        <v>1.3541398265570894</v>
      </c>
      <c r="M2231" s="101">
        <f t="shared" ca="1" si="302"/>
        <v>7.13225446647619E-2</v>
      </c>
      <c r="N2231" s="101">
        <f t="shared" ca="1" si="309"/>
        <v>114.26031847414654</v>
      </c>
      <c r="O2231" s="101">
        <f t="shared" ca="1" si="303"/>
        <v>0.14611168728550994</v>
      </c>
      <c r="Q2231" s="12">
        <f t="shared" ca="1" si="304"/>
        <v>0</v>
      </c>
      <c r="R2231" s="101">
        <f t="shared" ca="1" si="305"/>
        <v>0</v>
      </c>
      <c r="S2231" s="13"/>
      <c r="T2231" s="101">
        <f t="shared" ca="1" si="306"/>
        <v>7.13225446647619E-2</v>
      </c>
      <c r="U2231" s="101">
        <f t="shared" si="307"/>
        <v>0</v>
      </c>
      <c r="V2231" s="101">
        <f t="shared" ca="1" si="308"/>
        <v>-335.42082372628914</v>
      </c>
    </row>
    <row r="2232" spans="2:22" x14ac:dyDescent="0.3">
      <c r="B2232" s="13">
        <v>2023</v>
      </c>
      <c r="C2232" s="13">
        <v>4</v>
      </c>
      <c r="D2232" s="13">
        <v>1</v>
      </c>
      <c r="E2232" s="83" t="s">
        <v>190</v>
      </c>
      <c r="F2232" s="13">
        <v>3</v>
      </c>
      <c r="G2232" s="13">
        <v>9</v>
      </c>
      <c r="H2232" s="13" t="s">
        <v>69</v>
      </c>
      <c r="I2232" s="13" t="s">
        <v>54</v>
      </c>
      <c r="J2232" s="13"/>
      <c r="K2232" s="13" t="s">
        <v>28</v>
      </c>
      <c r="L2232" s="12">
        <f t="shared" ca="1" si="301"/>
        <v>1.6392259526434385</v>
      </c>
      <c r="M2232" s="101">
        <f t="shared" ca="1" si="302"/>
        <v>8.6338030925729906E-2</v>
      </c>
      <c r="N2232" s="101">
        <f t="shared" ca="1" si="309"/>
        <v>114.26031847414654</v>
      </c>
      <c r="O2232" s="101">
        <f t="shared" ca="1" si="303"/>
        <v>0.17687248029022701</v>
      </c>
      <c r="Q2232" s="12">
        <f t="shared" ca="1" si="304"/>
        <v>5.6000000000000005</v>
      </c>
      <c r="R2232" s="101">
        <f t="shared" ca="1" si="305"/>
        <v>0.33527952310873299</v>
      </c>
      <c r="S2232" s="13"/>
      <c r="T2232" s="101">
        <f t="shared" ca="1" si="306"/>
        <v>0</v>
      </c>
      <c r="U2232" s="101">
        <f t="shared" si="307"/>
        <v>0</v>
      </c>
      <c r="V2232" s="101">
        <f t="shared" ca="1" si="308"/>
        <v>-336.09138277250662</v>
      </c>
    </row>
    <row r="2233" spans="2:22" x14ac:dyDescent="0.3">
      <c r="B2233" s="13">
        <v>2023</v>
      </c>
      <c r="C2233" s="13">
        <v>4</v>
      </c>
      <c r="D2233" s="13">
        <v>1</v>
      </c>
      <c r="E2233" s="83" t="s">
        <v>190</v>
      </c>
      <c r="F2233" s="13">
        <v>3</v>
      </c>
      <c r="G2233" s="13">
        <v>10</v>
      </c>
      <c r="H2233" s="13" t="s">
        <v>70</v>
      </c>
      <c r="I2233" s="13" t="s">
        <v>54</v>
      </c>
      <c r="J2233" s="13"/>
      <c r="K2233" s="13" t="s">
        <v>28</v>
      </c>
      <c r="L2233" s="12">
        <f t="shared" ca="1" si="301"/>
        <v>1.680456354975671</v>
      </c>
      <c r="M2233" s="101">
        <f t="shared" ca="1" si="302"/>
        <v>5.3203248198529743E-2</v>
      </c>
      <c r="N2233" s="101">
        <f t="shared" ca="1" si="309"/>
        <v>114.26031847414654</v>
      </c>
      <c r="O2233" s="101">
        <f t="shared" ca="1" si="303"/>
        <v>5.3203248198529743E-2</v>
      </c>
      <c r="Q2233" s="12">
        <f t="shared" ca="1" si="304"/>
        <v>5.6000000000000005</v>
      </c>
      <c r="R2233" s="101">
        <f t="shared" ca="1" si="305"/>
        <v>0.3317893695513095</v>
      </c>
      <c r="S2233" s="13"/>
      <c r="T2233" s="101">
        <f t="shared" ca="1" si="306"/>
        <v>0</v>
      </c>
      <c r="U2233" s="101">
        <f t="shared" si="307"/>
        <v>0</v>
      </c>
      <c r="V2233" s="101">
        <f t="shared" ca="1" si="308"/>
        <v>-336.75496151160922</v>
      </c>
    </row>
    <row r="2234" spans="2:22" x14ac:dyDescent="0.3">
      <c r="B2234" s="13">
        <v>2023</v>
      </c>
      <c r="C2234" s="13">
        <v>4</v>
      </c>
      <c r="D2234" s="13">
        <v>1</v>
      </c>
      <c r="E2234" s="83" t="s">
        <v>190</v>
      </c>
      <c r="F2234" s="13">
        <v>3</v>
      </c>
      <c r="G2234" s="13">
        <v>11</v>
      </c>
      <c r="H2234" s="13" t="s">
        <v>70</v>
      </c>
      <c r="I2234" s="13" t="s">
        <v>54</v>
      </c>
      <c r="J2234" s="13"/>
      <c r="K2234" s="13" t="s">
        <v>28</v>
      </c>
      <c r="L2234" s="12">
        <f t="shared" ca="1" si="301"/>
        <v>1.2720631960569619</v>
      </c>
      <c r="M2234" s="101">
        <f t="shared" ca="1" si="302"/>
        <v>4.0273520787163418E-2</v>
      </c>
      <c r="N2234" s="101">
        <f t="shared" ca="1" si="309"/>
        <v>114.26031847414654</v>
      </c>
      <c r="O2234" s="101">
        <f t="shared" ca="1" si="303"/>
        <v>4.0273520787163418E-2</v>
      </c>
      <c r="Q2234" s="12">
        <f t="shared" ca="1" si="304"/>
        <v>0</v>
      </c>
      <c r="R2234" s="101">
        <f t="shared" ca="1" si="305"/>
        <v>0</v>
      </c>
      <c r="S2234" s="13"/>
      <c r="T2234" s="101">
        <f t="shared" ca="1" si="306"/>
        <v>4.0273520787163418E-2</v>
      </c>
      <c r="U2234" s="101">
        <f t="shared" si="307"/>
        <v>0</v>
      </c>
      <c r="V2234" s="101">
        <f t="shared" ca="1" si="308"/>
        <v>-336.71468799082209</v>
      </c>
    </row>
    <row r="2235" spans="2:22" x14ac:dyDescent="0.3">
      <c r="B2235" s="13">
        <v>2023</v>
      </c>
      <c r="C2235" s="13">
        <v>4</v>
      </c>
      <c r="D2235" s="13">
        <v>1</v>
      </c>
      <c r="E2235" s="83" t="s">
        <v>190</v>
      </c>
      <c r="F2235" s="13">
        <v>3</v>
      </c>
      <c r="G2235" s="13">
        <v>12</v>
      </c>
      <c r="H2235" s="13" t="s">
        <v>70</v>
      </c>
      <c r="I2235" s="13" t="s">
        <v>54</v>
      </c>
      <c r="J2235" s="13"/>
      <c r="K2235" s="13" t="s">
        <v>28</v>
      </c>
      <c r="L2235" s="12">
        <f t="shared" ca="1" si="301"/>
        <v>1.4143928252976163</v>
      </c>
      <c r="M2235" s="101">
        <f t="shared" ca="1" si="302"/>
        <v>4.4779676848922534E-2</v>
      </c>
      <c r="N2235" s="101">
        <f t="shared" ca="1" si="309"/>
        <v>114.26031847414654</v>
      </c>
      <c r="O2235" s="101">
        <f t="shared" ca="1" si="303"/>
        <v>4.4779676848922534E-2</v>
      </c>
      <c r="Q2235" s="12">
        <f t="shared" ca="1" si="304"/>
        <v>5.6000000000000005</v>
      </c>
      <c r="R2235" s="101">
        <f t="shared" ca="1" si="305"/>
        <v>0.35431164733855686</v>
      </c>
      <c r="S2235" s="13"/>
      <c r="T2235" s="101">
        <f t="shared" ca="1" si="306"/>
        <v>0</v>
      </c>
      <c r="U2235" s="101">
        <f t="shared" si="307"/>
        <v>0</v>
      </c>
      <c r="V2235" s="101">
        <f t="shared" ca="1" si="308"/>
        <v>-337.42331128549915</v>
      </c>
    </row>
    <row r="2236" spans="2:22" x14ac:dyDescent="0.3">
      <c r="B2236" s="13">
        <v>2023</v>
      </c>
      <c r="C2236" s="13">
        <v>4</v>
      </c>
      <c r="D2236" s="13">
        <v>1</v>
      </c>
      <c r="E2236" s="83" t="s">
        <v>190</v>
      </c>
      <c r="F2236" s="13">
        <v>3</v>
      </c>
      <c r="G2236" s="13">
        <v>13</v>
      </c>
      <c r="H2236" s="13" t="s">
        <v>70</v>
      </c>
      <c r="I2236" s="13" t="s">
        <v>54</v>
      </c>
      <c r="J2236" s="13"/>
      <c r="K2236" s="13" t="s">
        <v>28</v>
      </c>
      <c r="L2236" s="12">
        <f t="shared" ca="1" si="301"/>
        <v>1.534266909558075</v>
      </c>
      <c r="M2236" s="101">
        <f t="shared" ca="1" si="302"/>
        <v>4.8574890356608655E-2</v>
      </c>
      <c r="N2236" s="101">
        <f t="shared" ca="1" si="309"/>
        <v>114.26031847414654</v>
      </c>
      <c r="O2236" s="101">
        <f t="shared" ca="1" si="303"/>
        <v>4.8574890356608655E-2</v>
      </c>
      <c r="Q2236" s="12">
        <f t="shared" ca="1" si="304"/>
        <v>5.6000000000000005</v>
      </c>
      <c r="R2236" s="101">
        <f t="shared" ca="1" si="305"/>
        <v>0.34416430610590903</v>
      </c>
      <c r="S2236" s="13"/>
      <c r="T2236" s="101">
        <f t="shared" ca="1" si="306"/>
        <v>0</v>
      </c>
      <c r="U2236" s="101">
        <f t="shared" si="307"/>
        <v>0</v>
      </c>
      <c r="V2236" s="101">
        <f t="shared" ca="1" si="308"/>
        <v>-338.11163989771092</v>
      </c>
    </row>
    <row r="2237" spans="2:22" x14ac:dyDescent="0.3">
      <c r="B2237" s="13">
        <v>2023</v>
      </c>
      <c r="C2237" s="13">
        <v>4</v>
      </c>
      <c r="D2237" s="13">
        <v>1</v>
      </c>
      <c r="E2237" s="83" t="s">
        <v>190</v>
      </c>
      <c r="F2237" s="13">
        <v>3</v>
      </c>
      <c r="G2237" s="13">
        <v>14</v>
      </c>
      <c r="H2237" s="13" t="s">
        <v>70</v>
      </c>
      <c r="I2237" s="13" t="s">
        <v>54</v>
      </c>
      <c r="J2237" s="13"/>
      <c r="K2237" s="13" t="s">
        <v>28</v>
      </c>
      <c r="L2237" s="12">
        <f t="shared" ca="1" si="301"/>
        <v>2.2428650974479725</v>
      </c>
      <c r="M2237" s="101">
        <f t="shared" ca="1" si="302"/>
        <v>7.100910898520281E-2</v>
      </c>
      <c r="N2237" s="101">
        <f t="shared" ca="1" si="309"/>
        <v>114.26031847414654</v>
      </c>
      <c r="O2237" s="101">
        <f t="shared" ca="1" si="303"/>
        <v>7.100910898520281E-2</v>
      </c>
      <c r="Q2237" s="12">
        <f t="shared" ca="1" si="304"/>
        <v>3.3182950133085249</v>
      </c>
      <c r="R2237" s="101">
        <f t="shared" ca="1" si="305"/>
        <v>9.1035142377595774E-2</v>
      </c>
      <c r="S2237" s="13"/>
      <c r="T2237" s="101">
        <f t="shared" ca="1" si="306"/>
        <v>0</v>
      </c>
      <c r="U2237" s="101">
        <f t="shared" si="307"/>
        <v>0</v>
      </c>
      <c r="V2237" s="101">
        <f t="shared" ca="1" si="308"/>
        <v>-338.29371018246616</v>
      </c>
    </row>
    <row r="2238" spans="2:22" x14ac:dyDescent="0.3">
      <c r="B2238" s="13">
        <v>2023</v>
      </c>
      <c r="C2238" s="13">
        <v>4</v>
      </c>
      <c r="D2238" s="13">
        <v>1</v>
      </c>
      <c r="E2238" s="83" t="s">
        <v>190</v>
      </c>
      <c r="F2238" s="13">
        <v>3</v>
      </c>
      <c r="G2238" s="13">
        <v>15</v>
      </c>
      <c r="H2238" s="13" t="s">
        <v>70</v>
      </c>
      <c r="I2238" s="13" t="s">
        <v>54</v>
      </c>
      <c r="J2238" s="13"/>
      <c r="K2238" s="13" t="s">
        <v>28</v>
      </c>
      <c r="L2238" s="12">
        <f t="shared" ca="1" si="301"/>
        <v>1.3675076160529891</v>
      </c>
      <c r="M2238" s="101">
        <f t="shared" ca="1" si="302"/>
        <v>4.3295291124237634E-2</v>
      </c>
      <c r="N2238" s="101">
        <f t="shared" ca="1" si="309"/>
        <v>114.26031847414654</v>
      </c>
      <c r="O2238" s="101">
        <f t="shared" ca="1" si="303"/>
        <v>4.3295291124237634E-2</v>
      </c>
      <c r="Q2238" s="12">
        <f t="shared" ca="1" si="304"/>
        <v>3.4527220825992342</v>
      </c>
      <c r="R2238" s="101">
        <f t="shared" ca="1" si="305"/>
        <v>0.17651340459313963</v>
      </c>
      <c r="S2238" s="13"/>
      <c r="T2238" s="101">
        <f t="shared" ca="1" si="306"/>
        <v>0</v>
      </c>
      <c r="U2238" s="101">
        <f t="shared" si="307"/>
        <v>0</v>
      </c>
      <c r="V2238" s="101">
        <f t="shared" ca="1" si="308"/>
        <v>-338.64673699165246</v>
      </c>
    </row>
    <row r="2239" spans="2:22" x14ac:dyDescent="0.3">
      <c r="B2239" s="13">
        <v>2023</v>
      </c>
      <c r="C2239" s="13">
        <v>4</v>
      </c>
      <c r="D2239" s="13">
        <v>1</v>
      </c>
      <c r="E2239" s="83" t="s">
        <v>190</v>
      </c>
      <c r="F2239" s="13">
        <v>3</v>
      </c>
      <c r="G2239" s="13">
        <v>16</v>
      </c>
      <c r="H2239" s="13" t="s">
        <v>71</v>
      </c>
      <c r="I2239" s="13" t="s">
        <v>54</v>
      </c>
      <c r="J2239" s="13"/>
      <c r="K2239" s="13" t="s">
        <v>28</v>
      </c>
      <c r="L2239" s="12">
        <f t="shared" ca="1" si="301"/>
        <v>1.0449403079234192</v>
      </c>
      <c r="M2239" s="101">
        <f t="shared" ca="1" si="302"/>
        <v>9.102475022320905E-2</v>
      </c>
      <c r="N2239" s="101">
        <f t="shared" ca="1" si="309"/>
        <v>114.46660710660242</v>
      </c>
      <c r="O2239" s="101">
        <f t="shared" ca="1" si="303"/>
        <v>0.29451642578821569</v>
      </c>
      <c r="Q2239" s="12">
        <f t="shared" ca="1" si="304"/>
        <v>5.6000000000000005</v>
      </c>
      <c r="R2239" s="101">
        <f t="shared" ca="1" si="305"/>
        <v>0.38558580293428257</v>
      </c>
      <c r="S2239" s="13"/>
      <c r="T2239" s="101">
        <f t="shared" ca="1" si="306"/>
        <v>0</v>
      </c>
      <c r="U2239" s="101">
        <f t="shared" ca="1" si="307"/>
        <v>0.20628863245588169</v>
      </c>
      <c r="V2239" s="101">
        <f t="shared" ca="1" si="308"/>
        <v>-339.2116199650651</v>
      </c>
    </row>
    <row r="2240" spans="2:22" x14ac:dyDescent="0.3">
      <c r="B2240" s="13">
        <v>2023</v>
      </c>
      <c r="C2240" s="13">
        <v>4</v>
      </c>
      <c r="D2240" s="13">
        <v>1</v>
      </c>
      <c r="E2240" s="83" t="s">
        <v>190</v>
      </c>
      <c r="F2240" s="13">
        <v>3</v>
      </c>
      <c r="G2240" s="13">
        <v>17</v>
      </c>
      <c r="H2240" s="13" t="s">
        <v>71</v>
      </c>
      <c r="I2240" s="13" t="s">
        <v>54</v>
      </c>
      <c r="J2240" s="13"/>
      <c r="K2240" s="13" t="s">
        <v>28</v>
      </c>
      <c r="L2240" s="12">
        <f t="shared" ref="L2240:L2303" ca="1" si="310">IF(K2240="Weekday",_xlfn.NORM.INV(RAND(),VLOOKUP(G2240,$J$5:$N$28,4),VLOOKUP(G2240,$J$5:$N$28,5)),_xlfn.NORM.INV(RAND(),VLOOKUP(G2240,$P$5:$T$28,4),VLOOKUP(G2240,$P$5:$T$28,5)))*VLOOKUP(C2240,$P$32:$R$43,3)</f>
        <v>2.0373543844444404</v>
      </c>
      <c r="M2240" s="101">
        <f t="shared" ref="M2240:M2303" ca="1" si="311">IF(I2240="Winter",VLOOKUP(G2240,$J$40:$L$43,3),VLOOKUP(G2240,$J$40:$L$43,2))*L2240</f>
        <v>0.17747394042895523</v>
      </c>
      <c r="N2240" s="101">
        <f t="shared" ca="1" si="309"/>
        <v>114.86881481799817</v>
      </c>
      <c r="O2240" s="101">
        <f t="shared" ref="O2240:O2303" ca="1" si="312">IF(I2240="Winter",VLOOKUP(G2240,$J$46:$L$49,3),VLOOKUP(G2240,$J$46:$L$49,2))*L2240</f>
        <v>0.57422833325566547</v>
      </c>
      <c r="Q2240" s="12">
        <f t="shared" ref="Q2240:Q2303" ca="1" si="313">MIN(MAX(AND(IF(G2240&gt;=VLOOKUP(C2240,$O$46:$T$57,5),1,0),IF(G2240&lt;=VLOOKUP(C2240,$O$46:$T$57,6),1,0))*$G$50*_xlfn.NORM.INV(RAND(),VLOOKUP(C2240,$B$4:$F$15,4),VLOOKUP(C2240,$B$4:$F$15,4)),0),0.2)*$G$51</f>
        <v>5.6000000000000005</v>
      </c>
      <c r="R2240" s="101">
        <f t="shared" ref="R2240:R2303" ca="1" si="314">MAX(Q2240-L2240,0)*$G$52</f>
        <v>0.30157795135677817</v>
      </c>
      <c r="S2240" s="13"/>
      <c r="T2240" s="101">
        <f t="shared" ref="T2240:T2303" ca="1" si="315">MAX(L2240-Q2240,0)*IF(I2240="Winter",VLOOKUP(G2240,$J$40:$L$43,3),VLOOKUP(G2240,$J$40:$L$43,2))</f>
        <v>0</v>
      </c>
      <c r="U2240" s="101">
        <f t="shared" ca="1" si="307"/>
        <v>0.40220771139573996</v>
      </c>
      <c r="V2240" s="101">
        <f t="shared" ca="1" si="308"/>
        <v>-339.41256815638292</v>
      </c>
    </row>
    <row r="2241" spans="2:22" x14ac:dyDescent="0.3">
      <c r="B2241" s="13">
        <v>2023</v>
      </c>
      <c r="C2241" s="13">
        <v>4</v>
      </c>
      <c r="D2241" s="13">
        <v>1</v>
      </c>
      <c r="E2241" s="83" t="s">
        <v>190</v>
      </c>
      <c r="F2241" s="13">
        <v>3</v>
      </c>
      <c r="G2241" s="13">
        <v>18</v>
      </c>
      <c r="H2241" s="13" t="s">
        <v>71</v>
      </c>
      <c r="I2241" s="13" t="s">
        <v>54</v>
      </c>
      <c r="J2241" s="13"/>
      <c r="K2241" s="13" t="s">
        <v>28</v>
      </c>
      <c r="L2241" s="12">
        <f t="shared" ca="1" si="310"/>
        <v>2.0665455442182625</v>
      </c>
      <c r="M2241" s="101">
        <f t="shared" ca="1" si="311"/>
        <v>0.18001678235685287</v>
      </c>
      <c r="N2241" s="101">
        <f t="shared" ca="1" si="309"/>
        <v>115.27678535085259</v>
      </c>
      <c r="O2241" s="101">
        <f t="shared" ca="1" si="312"/>
        <v>0.58245586163791729</v>
      </c>
      <c r="Q2241" s="12">
        <f t="shared" ca="1" si="313"/>
        <v>5.6000000000000005</v>
      </c>
      <c r="R2241" s="101">
        <f t="shared" ca="1" si="314"/>
        <v>0.29910691968192415</v>
      </c>
      <c r="S2241" s="13"/>
      <c r="T2241" s="101">
        <f t="shared" ca="1" si="315"/>
        <v>0</v>
      </c>
      <c r="U2241" s="101">
        <f t="shared" ref="U2241:U2304" ca="1" si="316">IF(H2241="On-Peak",IF(I2241="Winter",((L2241*$D$48)/60),((L2241*$D$47)/60)),0)</f>
        <v>0.40797053285442197</v>
      </c>
      <c r="V2241" s="101">
        <f t="shared" ref="V2241:V2304" ca="1" si="317">V2240+MAX(T2241-R2241,0)-MAX(R2241-T2241,0)+MAX(U2241-R2241,0)-MAX(R2241-U2241,0)</f>
        <v>-339.60281146289236</v>
      </c>
    </row>
    <row r="2242" spans="2:22" x14ac:dyDescent="0.3">
      <c r="B2242" s="13">
        <v>2023</v>
      </c>
      <c r="C2242" s="13">
        <v>4</v>
      </c>
      <c r="D2242" s="13">
        <v>1</v>
      </c>
      <c r="E2242" s="83" t="s">
        <v>190</v>
      </c>
      <c r="F2242" s="13">
        <v>3</v>
      </c>
      <c r="G2242" s="13">
        <v>19</v>
      </c>
      <c r="H2242" s="13" t="s">
        <v>71</v>
      </c>
      <c r="I2242" s="13" t="s">
        <v>54</v>
      </c>
      <c r="J2242" s="13"/>
      <c r="K2242" s="13" t="s">
        <v>28</v>
      </c>
      <c r="L2242" s="12">
        <f t="shared" ca="1" si="310"/>
        <v>1.8387393629865105</v>
      </c>
      <c r="M2242" s="101">
        <f t="shared" ca="1" si="311"/>
        <v>0.16017258590975494</v>
      </c>
      <c r="N2242" s="101">
        <f t="shared" ca="1" si="309"/>
        <v>115.63978314676218</v>
      </c>
      <c r="O2242" s="101">
        <f t="shared" ca="1" si="312"/>
        <v>0.51824868945774794</v>
      </c>
      <c r="Q2242" s="12">
        <f t="shared" ca="1" si="313"/>
        <v>5.6000000000000005</v>
      </c>
      <c r="R2242" s="101">
        <f t="shared" ca="1" si="314"/>
        <v>0.31839071292319193</v>
      </c>
      <c r="S2242" s="13"/>
      <c r="T2242" s="101">
        <f t="shared" ca="1" si="315"/>
        <v>0</v>
      </c>
      <c r="U2242" s="101">
        <f t="shared" ca="1" si="316"/>
        <v>0.36299779590958697</v>
      </c>
      <c r="V2242" s="101">
        <f t="shared" ca="1" si="317"/>
        <v>-339.87659509282918</v>
      </c>
    </row>
    <row r="2243" spans="2:22" x14ac:dyDescent="0.3">
      <c r="B2243" s="13">
        <v>2023</v>
      </c>
      <c r="C2243" s="13">
        <v>4</v>
      </c>
      <c r="D2243" s="13">
        <v>1</v>
      </c>
      <c r="E2243" s="83" t="s">
        <v>190</v>
      </c>
      <c r="F2243" s="13">
        <v>3</v>
      </c>
      <c r="G2243" s="13">
        <v>20</v>
      </c>
      <c r="H2243" s="13" t="s">
        <v>69</v>
      </c>
      <c r="I2243" s="13" t="s">
        <v>54</v>
      </c>
      <c r="J2243" s="13"/>
      <c r="K2243" s="13" t="s">
        <v>28</v>
      </c>
      <c r="L2243" s="12">
        <f t="shared" ca="1" si="310"/>
        <v>2.6834485646678692</v>
      </c>
      <c r="M2243" s="101">
        <f t="shared" ca="1" si="311"/>
        <v>0.14133723590105668</v>
      </c>
      <c r="N2243" s="101">
        <f t="shared" ca="1" si="309"/>
        <v>115.63978314676218</v>
      </c>
      <c r="O2243" s="101">
        <f t="shared" ca="1" si="312"/>
        <v>0.28954410012766307</v>
      </c>
      <c r="Q2243" s="12">
        <f t="shared" ca="1" si="313"/>
        <v>0</v>
      </c>
      <c r="R2243" s="101">
        <f t="shared" ca="1" si="314"/>
        <v>0</v>
      </c>
      <c r="S2243" s="13"/>
      <c r="T2243" s="101">
        <f t="shared" ca="1" si="315"/>
        <v>0.14133723590105668</v>
      </c>
      <c r="U2243" s="101">
        <f t="shared" si="316"/>
        <v>0</v>
      </c>
      <c r="V2243" s="101">
        <f t="shared" ca="1" si="317"/>
        <v>-339.73525785692811</v>
      </c>
    </row>
    <row r="2244" spans="2:22" x14ac:dyDescent="0.3">
      <c r="B2244" s="13">
        <v>2023</v>
      </c>
      <c r="C2244" s="13">
        <v>4</v>
      </c>
      <c r="D2244" s="13">
        <v>1</v>
      </c>
      <c r="E2244" s="83" t="s">
        <v>190</v>
      </c>
      <c r="F2244" s="13">
        <v>3</v>
      </c>
      <c r="G2244" s="13">
        <v>21</v>
      </c>
      <c r="H2244" s="13" t="s">
        <v>69</v>
      </c>
      <c r="I2244" s="13" t="s">
        <v>54</v>
      </c>
      <c r="J2244" s="13"/>
      <c r="K2244" s="13" t="s">
        <v>28</v>
      </c>
      <c r="L2244" s="12">
        <f t="shared" ca="1" si="310"/>
        <v>1.821817302025627</v>
      </c>
      <c r="M2244" s="101">
        <f t="shared" ca="1" si="311"/>
        <v>9.5955117297689782E-2</v>
      </c>
      <c r="N2244" s="101">
        <f t="shared" ca="1" si="309"/>
        <v>115.63978314676218</v>
      </c>
      <c r="O2244" s="101">
        <f t="shared" ca="1" si="312"/>
        <v>0.19657408688856515</v>
      </c>
      <c r="Q2244" s="12">
        <f t="shared" ca="1" si="313"/>
        <v>0</v>
      </c>
      <c r="R2244" s="101">
        <f t="shared" ca="1" si="314"/>
        <v>0</v>
      </c>
      <c r="S2244" s="13"/>
      <c r="T2244" s="101">
        <f t="shared" ca="1" si="315"/>
        <v>9.5955117297689782E-2</v>
      </c>
      <c r="U2244" s="101">
        <f t="shared" si="316"/>
        <v>0</v>
      </c>
      <c r="V2244" s="101">
        <f t="shared" ca="1" si="317"/>
        <v>-339.63930273963041</v>
      </c>
    </row>
    <row r="2245" spans="2:22" x14ac:dyDescent="0.3">
      <c r="B2245" s="13">
        <v>2023</v>
      </c>
      <c r="C2245" s="13">
        <v>4</v>
      </c>
      <c r="D2245" s="13">
        <v>1</v>
      </c>
      <c r="E2245" s="83" t="s">
        <v>190</v>
      </c>
      <c r="F2245" s="13">
        <v>3</v>
      </c>
      <c r="G2245" s="13">
        <v>22</v>
      </c>
      <c r="H2245" s="13" t="s">
        <v>69</v>
      </c>
      <c r="I2245" s="13" t="s">
        <v>54</v>
      </c>
      <c r="J2245" s="13"/>
      <c r="K2245" s="13" t="s">
        <v>28</v>
      </c>
      <c r="L2245" s="12">
        <f t="shared" ca="1" si="310"/>
        <v>1.9789451579466222</v>
      </c>
      <c r="M2245" s="101">
        <f t="shared" ca="1" si="311"/>
        <v>0.10423104146904859</v>
      </c>
      <c r="N2245" s="101">
        <f t="shared" ca="1" si="309"/>
        <v>115.63978314676218</v>
      </c>
      <c r="O2245" s="101">
        <f t="shared" ca="1" si="312"/>
        <v>0.21352818254244052</v>
      </c>
      <c r="Q2245" s="12">
        <f t="shared" ca="1" si="313"/>
        <v>0</v>
      </c>
      <c r="R2245" s="101">
        <f t="shared" ca="1" si="314"/>
        <v>0</v>
      </c>
      <c r="S2245" s="13"/>
      <c r="T2245" s="101">
        <f t="shared" ca="1" si="315"/>
        <v>0.10423104146904859</v>
      </c>
      <c r="U2245" s="101">
        <f t="shared" si="316"/>
        <v>0</v>
      </c>
      <c r="V2245" s="101">
        <f t="shared" ca="1" si="317"/>
        <v>-339.53507169816135</v>
      </c>
    </row>
    <row r="2246" spans="2:22" x14ac:dyDescent="0.3">
      <c r="B2246" s="13">
        <v>2023</v>
      </c>
      <c r="C2246" s="13">
        <v>4</v>
      </c>
      <c r="D2246" s="13">
        <v>1</v>
      </c>
      <c r="E2246" s="83" t="s">
        <v>190</v>
      </c>
      <c r="F2246" s="13">
        <v>3</v>
      </c>
      <c r="G2246" s="13">
        <v>23</v>
      </c>
      <c r="H2246" s="13" t="s">
        <v>69</v>
      </c>
      <c r="I2246" s="13" t="s">
        <v>54</v>
      </c>
      <c r="J2246" s="13"/>
      <c r="K2246" s="13" t="s">
        <v>28</v>
      </c>
      <c r="L2246" s="12">
        <f t="shared" ca="1" si="310"/>
        <v>1.9548900156336388</v>
      </c>
      <c r="M2246" s="101">
        <f t="shared" ca="1" si="311"/>
        <v>0.10296405712342376</v>
      </c>
      <c r="N2246" s="101">
        <f t="shared" ca="1" si="309"/>
        <v>115.63978314676218</v>
      </c>
      <c r="O2246" s="101">
        <f t="shared" ca="1" si="312"/>
        <v>0.21093263268686963</v>
      </c>
      <c r="Q2246" s="12">
        <f t="shared" ca="1" si="313"/>
        <v>0</v>
      </c>
      <c r="R2246" s="101">
        <f t="shared" ca="1" si="314"/>
        <v>0</v>
      </c>
      <c r="S2246" s="13"/>
      <c r="T2246" s="101">
        <f t="shared" ca="1" si="315"/>
        <v>0.10296405712342376</v>
      </c>
      <c r="U2246" s="101">
        <f t="shared" si="316"/>
        <v>0</v>
      </c>
      <c r="V2246" s="101">
        <f t="shared" ca="1" si="317"/>
        <v>-339.43210764103793</v>
      </c>
    </row>
    <row r="2247" spans="2:22" x14ac:dyDescent="0.3">
      <c r="B2247" s="13">
        <v>2023</v>
      </c>
      <c r="C2247" s="13">
        <v>4</v>
      </c>
      <c r="D2247" s="13">
        <v>2</v>
      </c>
      <c r="E2247" s="83" t="s">
        <v>191</v>
      </c>
      <c r="F2247" s="13">
        <v>4</v>
      </c>
      <c r="G2247" s="13">
        <v>0</v>
      </c>
      <c r="H2247" s="13" t="s">
        <v>69</v>
      </c>
      <c r="I2247" s="13" t="s">
        <v>54</v>
      </c>
      <c r="J2247" s="13"/>
      <c r="K2247" s="13" t="s">
        <v>28</v>
      </c>
      <c r="L2247" s="12">
        <f t="shared" ca="1" si="310"/>
        <v>1.9868620805698274</v>
      </c>
      <c r="M2247" s="101">
        <f t="shared" ca="1" si="311"/>
        <v>0.10464802578361281</v>
      </c>
      <c r="N2247" s="101">
        <f t="shared" ca="1" si="309"/>
        <v>115.63978314676218</v>
      </c>
      <c r="O2247" s="101">
        <f t="shared" ca="1" si="312"/>
        <v>0.21438241849348436</v>
      </c>
      <c r="Q2247" s="12">
        <f t="shared" ca="1" si="313"/>
        <v>0</v>
      </c>
      <c r="R2247" s="101">
        <f t="shared" ca="1" si="314"/>
        <v>0</v>
      </c>
      <c r="S2247" s="13"/>
      <c r="T2247" s="101">
        <f t="shared" ca="1" si="315"/>
        <v>0.10464802578361281</v>
      </c>
      <c r="U2247" s="101">
        <f t="shared" si="316"/>
        <v>0</v>
      </c>
      <c r="V2247" s="101">
        <f t="shared" ca="1" si="317"/>
        <v>-339.32745961525433</v>
      </c>
    </row>
    <row r="2248" spans="2:22" x14ac:dyDescent="0.3">
      <c r="B2248" s="13">
        <v>2023</v>
      </c>
      <c r="C2248" s="13">
        <v>4</v>
      </c>
      <c r="D2248" s="13">
        <v>2</v>
      </c>
      <c r="E2248" s="83" t="s">
        <v>191</v>
      </c>
      <c r="F2248" s="13">
        <v>4</v>
      </c>
      <c r="G2248" s="13">
        <v>1</v>
      </c>
      <c r="H2248" s="13" t="s">
        <v>69</v>
      </c>
      <c r="I2248" s="13" t="s">
        <v>54</v>
      </c>
      <c r="J2248" s="13"/>
      <c r="K2248" s="13" t="s">
        <v>28</v>
      </c>
      <c r="L2248" s="12">
        <f t="shared" ca="1" si="310"/>
        <v>1.0914366328549259</v>
      </c>
      <c r="M2248" s="101">
        <f t="shared" ca="1" si="311"/>
        <v>5.748596745246895E-2</v>
      </c>
      <c r="N2248" s="101">
        <f t="shared" ca="1" si="309"/>
        <v>115.63978314676218</v>
      </c>
      <c r="O2248" s="101">
        <f t="shared" ca="1" si="312"/>
        <v>0.1177660126850465</v>
      </c>
      <c r="Q2248" s="12">
        <f t="shared" ca="1" si="313"/>
        <v>0</v>
      </c>
      <c r="R2248" s="101">
        <f t="shared" ca="1" si="314"/>
        <v>0</v>
      </c>
      <c r="S2248" s="13"/>
      <c r="T2248" s="101">
        <f t="shared" ca="1" si="315"/>
        <v>5.748596745246895E-2</v>
      </c>
      <c r="U2248" s="101">
        <f t="shared" si="316"/>
        <v>0</v>
      </c>
      <c r="V2248" s="101">
        <f t="shared" ca="1" si="317"/>
        <v>-339.26997364780186</v>
      </c>
    </row>
    <row r="2249" spans="2:22" x14ac:dyDescent="0.3">
      <c r="B2249" s="13">
        <v>2023</v>
      </c>
      <c r="C2249" s="13">
        <v>4</v>
      </c>
      <c r="D2249" s="13">
        <v>2</v>
      </c>
      <c r="E2249" s="83" t="s">
        <v>191</v>
      </c>
      <c r="F2249" s="13">
        <v>4</v>
      </c>
      <c r="G2249" s="13">
        <v>2</v>
      </c>
      <c r="H2249" s="13" t="s">
        <v>69</v>
      </c>
      <c r="I2249" s="13" t="s">
        <v>54</v>
      </c>
      <c r="J2249" s="13"/>
      <c r="K2249" s="13" t="s">
        <v>28</v>
      </c>
      <c r="L2249" s="12">
        <f t="shared" ca="1" si="310"/>
        <v>1.2216833695328166</v>
      </c>
      <c r="M2249" s="101">
        <f t="shared" ca="1" si="311"/>
        <v>6.434606307329345E-2</v>
      </c>
      <c r="N2249" s="101">
        <f t="shared" ca="1" si="309"/>
        <v>115.63978314676218</v>
      </c>
      <c r="O2249" s="101">
        <f t="shared" ca="1" si="312"/>
        <v>0.13181963557259091</v>
      </c>
      <c r="Q2249" s="12">
        <f t="shared" ca="1" si="313"/>
        <v>0</v>
      </c>
      <c r="R2249" s="101">
        <f t="shared" ca="1" si="314"/>
        <v>0</v>
      </c>
      <c r="S2249" s="13"/>
      <c r="T2249" s="101">
        <f t="shared" ca="1" si="315"/>
        <v>6.434606307329345E-2</v>
      </c>
      <c r="U2249" s="101">
        <f t="shared" si="316"/>
        <v>0</v>
      </c>
      <c r="V2249" s="101">
        <f t="shared" ca="1" si="317"/>
        <v>-339.20562758472857</v>
      </c>
    </row>
    <row r="2250" spans="2:22" x14ac:dyDescent="0.3">
      <c r="B2250" s="13">
        <v>2023</v>
      </c>
      <c r="C2250" s="13">
        <v>4</v>
      </c>
      <c r="D2250" s="13">
        <v>2</v>
      </c>
      <c r="E2250" s="83" t="s">
        <v>191</v>
      </c>
      <c r="F2250" s="13">
        <v>4</v>
      </c>
      <c r="G2250" s="13">
        <v>3</v>
      </c>
      <c r="H2250" s="13" t="s">
        <v>69</v>
      </c>
      <c r="I2250" s="13" t="s">
        <v>54</v>
      </c>
      <c r="J2250" s="13"/>
      <c r="K2250" s="13" t="s">
        <v>28</v>
      </c>
      <c r="L2250" s="12">
        <f t="shared" ca="1" si="310"/>
        <v>1.0593798819487175</v>
      </c>
      <c r="M2250" s="101">
        <f t="shared" ca="1" si="311"/>
        <v>5.579753838223895E-2</v>
      </c>
      <c r="N2250" s="101">
        <f t="shared" ca="1" si="309"/>
        <v>115.63978314676218</v>
      </c>
      <c r="O2250" s="101">
        <f t="shared" ca="1" si="312"/>
        <v>0.11430708926226661</v>
      </c>
      <c r="Q2250" s="12">
        <f t="shared" ca="1" si="313"/>
        <v>0</v>
      </c>
      <c r="R2250" s="101">
        <f t="shared" ca="1" si="314"/>
        <v>0</v>
      </c>
      <c r="S2250" s="13"/>
      <c r="T2250" s="101">
        <f t="shared" ca="1" si="315"/>
        <v>5.579753838223895E-2</v>
      </c>
      <c r="U2250" s="101">
        <f t="shared" si="316"/>
        <v>0</v>
      </c>
      <c r="V2250" s="101">
        <f t="shared" ca="1" si="317"/>
        <v>-339.14983004634632</v>
      </c>
    </row>
    <row r="2251" spans="2:22" x14ac:dyDescent="0.3">
      <c r="B2251" s="13">
        <v>2023</v>
      </c>
      <c r="C2251" s="13">
        <v>4</v>
      </c>
      <c r="D2251" s="13">
        <v>2</v>
      </c>
      <c r="E2251" s="83" t="s">
        <v>191</v>
      </c>
      <c r="F2251" s="13">
        <v>4</v>
      </c>
      <c r="G2251" s="13">
        <v>4</v>
      </c>
      <c r="H2251" s="13" t="s">
        <v>69</v>
      </c>
      <c r="I2251" s="13" t="s">
        <v>54</v>
      </c>
      <c r="J2251" s="13"/>
      <c r="K2251" s="13" t="s">
        <v>28</v>
      </c>
      <c r="L2251" s="12">
        <f t="shared" ca="1" si="310"/>
        <v>0.97827579834625633</v>
      </c>
      <c r="M2251" s="101">
        <f t="shared" ca="1" si="311"/>
        <v>5.1525786298897321E-2</v>
      </c>
      <c r="N2251" s="101">
        <f t="shared" ca="1" si="309"/>
        <v>115.63978314676218</v>
      </c>
      <c r="O2251" s="101">
        <f t="shared" ca="1" si="312"/>
        <v>0.10555595864156106</v>
      </c>
      <c r="Q2251" s="12">
        <f t="shared" ca="1" si="313"/>
        <v>0</v>
      </c>
      <c r="R2251" s="101">
        <f t="shared" ca="1" si="314"/>
        <v>0</v>
      </c>
      <c r="S2251" s="13"/>
      <c r="T2251" s="101">
        <f t="shared" ca="1" si="315"/>
        <v>5.1525786298897321E-2</v>
      </c>
      <c r="U2251" s="101">
        <f t="shared" si="316"/>
        <v>0</v>
      </c>
      <c r="V2251" s="101">
        <f t="shared" ca="1" si="317"/>
        <v>-339.09830426004743</v>
      </c>
    </row>
    <row r="2252" spans="2:22" x14ac:dyDescent="0.3">
      <c r="B2252" s="13">
        <v>2023</v>
      </c>
      <c r="C2252" s="13">
        <v>4</v>
      </c>
      <c r="D2252" s="13">
        <v>2</v>
      </c>
      <c r="E2252" s="83" t="s">
        <v>191</v>
      </c>
      <c r="F2252" s="13">
        <v>4</v>
      </c>
      <c r="G2252" s="13">
        <v>5</v>
      </c>
      <c r="H2252" s="13" t="s">
        <v>69</v>
      </c>
      <c r="I2252" s="13" t="s">
        <v>54</v>
      </c>
      <c r="J2252" s="13"/>
      <c r="K2252" s="13" t="s">
        <v>28</v>
      </c>
      <c r="L2252" s="12">
        <f t="shared" ca="1" si="310"/>
        <v>1.1049268418492764</v>
      </c>
      <c r="M2252" s="101">
        <f t="shared" ca="1" si="311"/>
        <v>5.8196496760201388E-2</v>
      </c>
      <c r="N2252" s="101">
        <f t="shared" ca="1" si="309"/>
        <v>115.63978314676218</v>
      </c>
      <c r="O2252" s="101">
        <f t="shared" ca="1" si="312"/>
        <v>0.11922160623553692</v>
      </c>
      <c r="Q2252" s="12">
        <f t="shared" ca="1" si="313"/>
        <v>5.6000000000000005</v>
      </c>
      <c r="R2252" s="101">
        <f t="shared" ca="1" si="314"/>
        <v>0.38050794283745881</v>
      </c>
      <c r="S2252" s="13"/>
      <c r="T2252" s="101">
        <f t="shared" ca="1" si="315"/>
        <v>0</v>
      </c>
      <c r="U2252" s="101">
        <f t="shared" si="316"/>
        <v>0</v>
      </c>
      <c r="V2252" s="101">
        <f t="shared" ca="1" si="317"/>
        <v>-339.85932014572239</v>
      </c>
    </row>
    <row r="2253" spans="2:22" x14ac:dyDescent="0.3">
      <c r="B2253" s="13">
        <v>2023</v>
      </c>
      <c r="C2253" s="13">
        <v>4</v>
      </c>
      <c r="D2253" s="13">
        <v>2</v>
      </c>
      <c r="E2253" s="83" t="s">
        <v>191</v>
      </c>
      <c r="F2253" s="13">
        <v>4</v>
      </c>
      <c r="G2253" s="13">
        <v>6</v>
      </c>
      <c r="H2253" s="13" t="s">
        <v>69</v>
      </c>
      <c r="I2253" s="13" t="s">
        <v>54</v>
      </c>
      <c r="J2253" s="13"/>
      <c r="K2253" s="13" t="s">
        <v>28</v>
      </c>
      <c r="L2253" s="12">
        <f t="shared" ca="1" si="310"/>
        <v>1.1583134731958604</v>
      </c>
      <c r="M2253" s="101">
        <f t="shared" ca="1" si="311"/>
        <v>6.1008370633225971E-2</v>
      </c>
      <c r="N2253" s="101">
        <f t="shared" ca="1" si="309"/>
        <v>115.63978314676218</v>
      </c>
      <c r="O2253" s="101">
        <f t="shared" ca="1" si="312"/>
        <v>0.12498202375783334</v>
      </c>
      <c r="Q2253" s="12">
        <f t="shared" ca="1" si="313"/>
        <v>5.6000000000000005</v>
      </c>
      <c r="R2253" s="101">
        <f t="shared" ca="1" si="314"/>
        <v>0.37598876449397051</v>
      </c>
      <c r="S2253" s="13"/>
      <c r="T2253" s="101">
        <f t="shared" ca="1" si="315"/>
        <v>0</v>
      </c>
      <c r="U2253" s="101">
        <f t="shared" si="316"/>
        <v>0</v>
      </c>
      <c r="V2253" s="101">
        <f t="shared" ca="1" si="317"/>
        <v>-340.61129767471033</v>
      </c>
    </row>
    <row r="2254" spans="2:22" x14ac:dyDescent="0.3">
      <c r="B2254" s="13">
        <v>2023</v>
      </c>
      <c r="C2254" s="13">
        <v>4</v>
      </c>
      <c r="D2254" s="13">
        <v>2</v>
      </c>
      <c r="E2254" s="83" t="s">
        <v>191</v>
      </c>
      <c r="F2254" s="13">
        <v>4</v>
      </c>
      <c r="G2254" s="13">
        <v>7</v>
      </c>
      <c r="H2254" s="13" t="s">
        <v>69</v>
      </c>
      <c r="I2254" s="13" t="s">
        <v>54</v>
      </c>
      <c r="J2254" s="13"/>
      <c r="K2254" s="13" t="s">
        <v>28</v>
      </c>
      <c r="L2254" s="12">
        <f t="shared" ca="1" si="310"/>
        <v>1.2584580079119956</v>
      </c>
      <c r="M2254" s="101">
        <f t="shared" ca="1" si="311"/>
        <v>6.6282983276724813E-2</v>
      </c>
      <c r="N2254" s="101">
        <f t="shared" ca="1" si="309"/>
        <v>115.63978314676218</v>
      </c>
      <c r="O2254" s="101">
        <f t="shared" ca="1" si="312"/>
        <v>0.13578761905370432</v>
      </c>
      <c r="Q2254" s="12">
        <f t="shared" ca="1" si="313"/>
        <v>0</v>
      </c>
      <c r="R2254" s="101">
        <f t="shared" ca="1" si="314"/>
        <v>0</v>
      </c>
      <c r="S2254" s="13"/>
      <c r="T2254" s="101">
        <f t="shared" ca="1" si="315"/>
        <v>6.6282983276724813E-2</v>
      </c>
      <c r="U2254" s="101">
        <f t="shared" si="316"/>
        <v>0</v>
      </c>
      <c r="V2254" s="101">
        <f t="shared" ca="1" si="317"/>
        <v>-340.54501469143361</v>
      </c>
    </row>
    <row r="2255" spans="2:22" x14ac:dyDescent="0.3">
      <c r="B2255" s="13">
        <v>2023</v>
      </c>
      <c r="C2255" s="13">
        <v>4</v>
      </c>
      <c r="D2255" s="13">
        <v>2</v>
      </c>
      <c r="E2255" s="83" t="s">
        <v>191</v>
      </c>
      <c r="F2255" s="13">
        <v>4</v>
      </c>
      <c r="G2255" s="13">
        <v>8</v>
      </c>
      <c r="H2255" s="13" t="s">
        <v>69</v>
      </c>
      <c r="I2255" s="13" t="s">
        <v>54</v>
      </c>
      <c r="J2255" s="13"/>
      <c r="K2255" s="13" t="s">
        <v>28</v>
      </c>
      <c r="L2255" s="12">
        <f t="shared" ca="1" si="310"/>
        <v>1.9355990072792255</v>
      </c>
      <c r="M2255" s="101">
        <f t="shared" ca="1" si="311"/>
        <v>0.10194799971339681</v>
      </c>
      <c r="N2255" s="101">
        <f t="shared" ca="1" si="309"/>
        <v>115.63978314676218</v>
      </c>
      <c r="O2255" s="101">
        <f t="shared" ca="1" si="312"/>
        <v>0.20885113288542842</v>
      </c>
      <c r="Q2255" s="12">
        <f t="shared" ca="1" si="313"/>
        <v>5.6000000000000005</v>
      </c>
      <c r="R2255" s="101">
        <f t="shared" ca="1" si="314"/>
        <v>0.3101915440338136</v>
      </c>
      <c r="S2255" s="13"/>
      <c r="T2255" s="101">
        <f t="shared" ca="1" si="315"/>
        <v>0</v>
      </c>
      <c r="U2255" s="101">
        <f t="shared" si="316"/>
        <v>0</v>
      </c>
      <c r="V2255" s="101">
        <f t="shared" ca="1" si="317"/>
        <v>-341.16539777950129</v>
      </c>
    </row>
    <row r="2256" spans="2:22" x14ac:dyDescent="0.3">
      <c r="B2256" s="13">
        <v>2023</v>
      </c>
      <c r="C2256" s="13">
        <v>4</v>
      </c>
      <c r="D2256" s="13">
        <v>2</v>
      </c>
      <c r="E2256" s="83" t="s">
        <v>191</v>
      </c>
      <c r="F2256" s="13">
        <v>4</v>
      </c>
      <c r="G2256" s="13">
        <v>9</v>
      </c>
      <c r="H2256" s="13" t="s">
        <v>69</v>
      </c>
      <c r="I2256" s="13" t="s">
        <v>54</v>
      </c>
      <c r="J2256" s="13"/>
      <c r="K2256" s="13" t="s">
        <v>28</v>
      </c>
      <c r="L2256" s="12">
        <f t="shared" ca="1" si="310"/>
        <v>1.5107523337926834</v>
      </c>
      <c r="M2256" s="101">
        <f t="shared" ca="1" si="311"/>
        <v>7.9571325420860636E-2</v>
      </c>
      <c r="N2256" s="101">
        <f t="shared" ref="N2256:N2319" ca="1" si="318">IF(H2256="On-Peak",IF(I2256="Winter",((L2256*$D$48)/60)+N2255,((L2256*$D$47)/60)+N2255),N2255)</f>
        <v>115.63978314676218</v>
      </c>
      <c r="O2256" s="101">
        <f t="shared" ca="1" si="312"/>
        <v>0.16301017681623053</v>
      </c>
      <c r="Q2256" s="12">
        <f t="shared" ca="1" si="313"/>
        <v>5.6000000000000005</v>
      </c>
      <c r="R2256" s="101">
        <f t="shared" ca="1" si="314"/>
        <v>0.34615481494444938</v>
      </c>
      <c r="S2256" s="13"/>
      <c r="T2256" s="101">
        <f t="shared" ca="1" si="315"/>
        <v>0</v>
      </c>
      <c r="U2256" s="101">
        <f t="shared" si="316"/>
        <v>0</v>
      </c>
      <c r="V2256" s="101">
        <f t="shared" ca="1" si="317"/>
        <v>-341.85770740939017</v>
      </c>
    </row>
    <row r="2257" spans="2:22" x14ac:dyDescent="0.3">
      <c r="B2257" s="13">
        <v>2023</v>
      </c>
      <c r="C2257" s="13">
        <v>4</v>
      </c>
      <c r="D2257" s="13">
        <v>2</v>
      </c>
      <c r="E2257" s="83" t="s">
        <v>191</v>
      </c>
      <c r="F2257" s="13">
        <v>4</v>
      </c>
      <c r="G2257" s="13">
        <v>10</v>
      </c>
      <c r="H2257" s="13" t="s">
        <v>70</v>
      </c>
      <c r="I2257" s="13" t="s">
        <v>54</v>
      </c>
      <c r="J2257" s="13"/>
      <c r="K2257" s="13" t="s">
        <v>28</v>
      </c>
      <c r="L2257" s="12">
        <f t="shared" ca="1" si="310"/>
        <v>1.5001742960664324</v>
      </c>
      <c r="M2257" s="101">
        <f t="shared" ca="1" si="311"/>
        <v>4.7495518213463248E-2</v>
      </c>
      <c r="N2257" s="101">
        <f t="shared" ca="1" si="318"/>
        <v>115.63978314676218</v>
      </c>
      <c r="O2257" s="101">
        <f t="shared" ca="1" si="312"/>
        <v>4.7495518213463248E-2</v>
      </c>
      <c r="Q2257" s="12">
        <f t="shared" ca="1" si="313"/>
        <v>5.6000000000000005</v>
      </c>
      <c r="R2257" s="101">
        <f t="shared" ca="1" si="314"/>
        <v>0.34705024583797656</v>
      </c>
      <c r="S2257" s="13"/>
      <c r="T2257" s="101">
        <f t="shared" ca="1" si="315"/>
        <v>0</v>
      </c>
      <c r="U2257" s="101">
        <f t="shared" si="316"/>
        <v>0</v>
      </c>
      <c r="V2257" s="101">
        <f t="shared" ca="1" si="317"/>
        <v>-342.55180790106613</v>
      </c>
    </row>
    <row r="2258" spans="2:22" x14ac:dyDescent="0.3">
      <c r="B2258" s="13">
        <v>2023</v>
      </c>
      <c r="C2258" s="13">
        <v>4</v>
      </c>
      <c r="D2258" s="13">
        <v>2</v>
      </c>
      <c r="E2258" s="83" t="s">
        <v>191</v>
      </c>
      <c r="F2258" s="13">
        <v>4</v>
      </c>
      <c r="G2258" s="13">
        <v>11</v>
      </c>
      <c r="H2258" s="13" t="s">
        <v>70</v>
      </c>
      <c r="I2258" s="13" t="s">
        <v>54</v>
      </c>
      <c r="J2258" s="13"/>
      <c r="K2258" s="13" t="s">
        <v>28</v>
      </c>
      <c r="L2258" s="12">
        <f t="shared" ca="1" si="310"/>
        <v>1.3609438955902284</v>
      </c>
      <c r="M2258" s="101">
        <f t="shared" ca="1" si="311"/>
        <v>4.3087483734386631E-2</v>
      </c>
      <c r="N2258" s="101">
        <f t="shared" ca="1" si="318"/>
        <v>115.63978314676218</v>
      </c>
      <c r="O2258" s="101">
        <f t="shared" ca="1" si="312"/>
        <v>4.3087483734386631E-2</v>
      </c>
      <c r="Q2258" s="12">
        <f t="shared" ca="1" si="313"/>
        <v>0.62146017567872569</v>
      </c>
      <c r="R2258" s="101">
        <f t="shared" ca="1" si="314"/>
        <v>0</v>
      </c>
      <c r="S2258" s="13"/>
      <c r="T2258" s="101">
        <f t="shared" ca="1" si="315"/>
        <v>2.3412054572398179E-2</v>
      </c>
      <c r="U2258" s="101">
        <f t="shared" si="316"/>
        <v>0</v>
      </c>
      <c r="V2258" s="101">
        <f t="shared" ca="1" si="317"/>
        <v>-342.52839584649371</v>
      </c>
    </row>
    <row r="2259" spans="2:22" x14ac:dyDescent="0.3">
      <c r="B2259" s="13">
        <v>2023</v>
      </c>
      <c r="C2259" s="13">
        <v>4</v>
      </c>
      <c r="D2259" s="13">
        <v>2</v>
      </c>
      <c r="E2259" s="83" t="s">
        <v>191</v>
      </c>
      <c r="F2259" s="13">
        <v>4</v>
      </c>
      <c r="G2259" s="13">
        <v>12</v>
      </c>
      <c r="H2259" s="13" t="s">
        <v>70</v>
      </c>
      <c r="I2259" s="13" t="s">
        <v>54</v>
      </c>
      <c r="J2259" s="13"/>
      <c r="K2259" s="13" t="s">
        <v>28</v>
      </c>
      <c r="L2259" s="12">
        <f t="shared" ca="1" si="310"/>
        <v>1.7152355544973523</v>
      </c>
      <c r="M2259" s="101">
        <f t="shared" ca="1" si="311"/>
        <v>5.4304357655386173E-2</v>
      </c>
      <c r="N2259" s="101">
        <f t="shared" ca="1" si="318"/>
        <v>115.63978314676218</v>
      </c>
      <c r="O2259" s="101">
        <f t="shared" ca="1" si="312"/>
        <v>5.4304357655386173E-2</v>
      </c>
      <c r="Q2259" s="12">
        <f t="shared" ca="1" si="313"/>
        <v>5.6000000000000005</v>
      </c>
      <c r="R2259" s="101">
        <f t="shared" ca="1" si="314"/>
        <v>0.3288453103117992</v>
      </c>
      <c r="S2259" s="13"/>
      <c r="T2259" s="101">
        <f t="shared" ca="1" si="315"/>
        <v>0</v>
      </c>
      <c r="U2259" s="101">
        <f t="shared" si="316"/>
        <v>0</v>
      </c>
      <c r="V2259" s="101">
        <f t="shared" ca="1" si="317"/>
        <v>-343.18608646711732</v>
      </c>
    </row>
    <row r="2260" spans="2:22" x14ac:dyDescent="0.3">
      <c r="B2260" s="13">
        <v>2023</v>
      </c>
      <c r="C2260" s="13">
        <v>4</v>
      </c>
      <c r="D2260" s="13">
        <v>2</v>
      </c>
      <c r="E2260" s="83" t="s">
        <v>191</v>
      </c>
      <c r="F2260" s="13">
        <v>4</v>
      </c>
      <c r="G2260" s="13">
        <v>13</v>
      </c>
      <c r="H2260" s="13" t="s">
        <v>70</v>
      </c>
      <c r="I2260" s="13" t="s">
        <v>54</v>
      </c>
      <c r="J2260" s="13"/>
      <c r="K2260" s="13" t="s">
        <v>28</v>
      </c>
      <c r="L2260" s="12">
        <f t="shared" ca="1" si="310"/>
        <v>1.6051867894752356</v>
      </c>
      <c r="M2260" s="101">
        <f t="shared" ca="1" si="311"/>
        <v>5.0820213754785959E-2</v>
      </c>
      <c r="N2260" s="101">
        <f t="shared" ca="1" si="318"/>
        <v>115.63978314676218</v>
      </c>
      <c r="O2260" s="101">
        <f t="shared" ca="1" si="312"/>
        <v>5.0820213754785959E-2</v>
      </c>
      <c r="Q2260" s="12">
        <f t="shared" ca="1" si="313"/>
        <v>5.6000000000000005</v>
      </c>
      <c r="R2260" s="101">
        <f t="shared" ca="1" si="314"/>
        <v>0.33816093827092136</v>
      </c>
      <c r="S2260" s="13"/>
      <c r="T2260" s="101">
        <f t="shared" ca="1" si="315"/>
        <v>0</v>
      </c>
      <c r="U2260" s="101">
        <f t="shared" si="316"/>
        <v>0</v>
      </c>
      <c r="V2260" s="101">
        <f t="shared" ca="1" si="317"/>
        <v>-343.86240834365913</v>
      </c>
    </row>
    <row r="2261" spans="2:22" x14ac:dyDescent="0.3">
      <c r="B2261" s="13">
        <v>2023</v>
      </c>
      <c r="C2261" s="13">
        <v>4</v>
      </c>
      <c r="D2261" s="13">
        <v>2</v>
      </c>
      <c r="E2261" s="83" t="s">
        <v>191</v>
      </c>
      <c r="F2261" s="13">
        <v>4</v>
      </c>
      <c r="G2261" s="13">
        <v>14</v>
      </c>
      <c r="H2261" s="13" t="s">
        <v>70</v>
      </c>
      <c r="I2261" s="13" t="s">
        <v>54</v>
      </c>
      <c r="J2261" s="13"/>
      <c r="K2261" s="13" t="s">
        <v>28</v>
      </c>
      <c r="L2261" s="12">
        <f t="shared" ca="1" si="310"/>
        <v>1.7039601868869283</v>
      </c>
      <c r="M2261" s="101">
        <f t="shared" ca="1" si="311"/>
        <v>5.3947379516840151E-2</v>
      </c>
      <c r="N2261" s="101">
        <f t="shared" ca="1" si="318"/>
        <v>115.63978314676218</v>
      </c>
      <c r="O2261" s="101">
        <f t="shared" ca="1" si="312"/>
        <v>5.3947379516840151E-2</v>
      </c>
      <c r="Q2261" s="12">
        <f t="shared" ca="1" si="313"/>
        <v>2.3561690936214696</v>
      </c>
      <c r="R2261" s="101">
        <f t="shared" ca="1" si="314"/>
        <v>5.5209483955078929E-2</v>
      </c>
      <c r="S2261" s="13"/>
      <c r="T2261" s="101">
        <f t="shared" ca="1" si="315"/>
        <v>0</v>
      </c>
      <c r="U2261" s="101">
        <f t="shared" si="316"/>
        <v>0</v>
      </c>
      <c r="V2261" s="101">
        <f t="shared" ca="1" si="317"/>
        <v>-343.97282731156929</v>
      </c>
    </row>
    <row r="2262" spans="2:22" x14ac:dyDescent="0.3">
      <c r="B2262" s="13">
        <v>2023</v>
      </c>
      <c r="C2262" s="13">
        <v>4</v>
      </c>
      <c r="D2262" s="13">
        <v>2</v>
      </c>
      <c r="E2262" s="83" t="s">
        <v>191</v>
      </c>
      <c r="F2262" s="13">
        <v>4</v>
      </c>
      <c r="G2262" s="13">
        <v>15</v>
      </c>
      <c r="H2262" s="13" t="s">
        <v>70</v>
      </c>
      <c r="I2262" s="13" t="s">
        <v>54</v>
      </c>
      <c r="J2262" s="13"/>
      <c r="K2262" s="13" t="s">
        <v>28</v>
      </c>
      <c r="L2262" s="12">
        <f t="shared" ca="1" si="310"/>
        <v>1.3261443906203012</v>
      </c>
      <c r="M2262" s="101">
        <f t="shared" ca="1" si="311"/>
        <v>4.1985731407038734E-2</v>
      </c>
      <c r="N2262" s="101">
        <f t="shared" ca="1" si="318"/>
        <v>115.63978314676218</v>
      </c>
      <c r="O2262" s="101">
        <f t="shared" ca="1" si="312"/>
        <v>4.1985731407038734E-2</v>
      </c>
      <c r="Q2262" s="12">
        <f t="shared" ca="1" si="313"/>
        <v>5.3074498749675065</v>
      </c>
      <c r="R2262" s="101">
        <f t="shared" ca="1" si="314"/>
        <v>0.33701750924999097</v>
      </c>
      <c r="S2262" s="13"/>
      <c r="T2262" s="101">
        <f t="shared" ca="1" si="315"/>
        <v>0</v>
      </c>
      <c r="U2262" s="101">
        <f t="shared" si="316"/>
        <v>0</v>
      </c>
      <c r="V2262" s="101">
        <f t="shared" ca="1" si="317"/>
        <v>-344.64686233006933</v>
      </c>
    </row>
    <row r="2263" spans="2:22" x14ac:dyDescent="0.3">
      <c r="B2263" s="13">
        <v>2023</v>
      </c>
      <c r="C2263" s="13">
        <v>4</v>
      </c>
      <c r="D2263" s="13">
        <v>2</v>
      </c>
      <c r="E2263" s="83" t="s">
        <v>191</v>
      </c>
      <c r="F2263" s="13">
        <v>4</v>
      </c>
      <c r="G2263" s="13">
        <v>16</v>
      </c>
      <c r="H2263" s="13" t="s">
        <v>71</v>
      </c>
      <c r="I2263" s="13" t="s">
        <v>54</v>
      </c>
      <c r="J2263" s="13"/>
      <c r="K2263" s="13" t="s">
        <v>28</v>
      </c>
      <c r="L2263" s="12">
        <f t="shared" ca="1" si="310"/>
        <v>1.3987432983458059</v>
      </c>
      <c r="M2263" s="101">
        <f t="shared" ca="1" si="311"/>
        <v>0.12184452871890317</v>
      </c>
      <c r="N2263" s="101">
        <f t="shared" ca="1" si="318"/>
        <v>115.91591838624396</v>
      </c>
      <c r="O2263" s="101">
        <f t="shared" ca="1" si="312"/>
        <v>0.3942357986387654</v>
      </c>
      <c r="Q2263" s="12">
        <f t="shared" ca="1" si="313"/>
        <v>5.6000000000000005</v>
      </c>
      <c r="R2263" s="101">
        <f t="shared" ca="1" si="314"/>
        <v>0.3556363797950276</v>
      </c>
      <c r="S2263" s="13"/>
      <c r="T2263" s="101">
        <f t="shared" ca="1" si="315"/>
        <v>0</v>
      </c>
      <c r="U2263" s="101">
        <f t="shared" ca="1" si="316"/>
        <v>0.27613523948176788</v>
      </c>
      <c r="V2263" s="101">
        <f t="shared" ca="1" si="317"/>
        <v>-345.08199985017762</v>
      </c>
    </row>
    <row r="2264" spans="2:22" x14ac:dyDescent="0.3">
      <c r="B2264" s="13">
        <v>2023</v>
      </c>
      <c r="C2264" s="13">
        <v>4</v>
      </c>
      <c r="D2264" s="13">
        <v>2</v>
      </c>
      <c r="E2264" s="83" t="s">
        <v>191</v>
      </c>
      <c r="F2264" s="13">
        <v>4</v>
      </c>
      <c r="G2264" s="13">
        <v>17</v>
      </c>
      <c r="H2264" s="13" t="s">
        <v>71</v>
      </c>
      <c r="I2264" s="13" t="s">
        <v>54</v>
      </c>
      <c r="J2264" s="13"/>
      <c r="K2264" s="13" t="s">
        <v>28</v>
      </c>
      <c r="L2264" s="12">
        <f t="shared" ca="1" si="310"/>
        <v>2.1035074167459396</v>
      </c>
      <c r="M2264" s="101">
        <f t="shared" ca="1" si="311"/>
        <v>0.1832365310727388</v>
      </c>
      <c r="N2264" s="101">
        <f t="shared" ca="1" si="318"/>
        <v>116.33118580876655</v>
      </c>
      <c r="O2264" s="101">
        <f t="shared" ca="1" si="312"/>
        <v>0.59287356540984304</v>
      </c>
      <c r="Q2264" s="12">
        <f t="shared" ca="1" si="313"/>
        <v>0</v>
      </c>
      <c r="R2264" s="101">
        <f t="shared" ca="1" si="314"/>
        <v>0</v>
      </c>
      <c r="S2264" s="13"/>
      <c r="T2264" s="101">
        <f t="shared" ca="1" si="315"/>
        <v>0.1832365310727388</v>
      </c>
      <c r="U2264" s="101">
        <f t="shared" ca="1" si="316"/>
        <v>0.41526742252259424</v>
      </c>
      <c r="V2264" s="101">
        <f t="shared" ca="1" si="317"/>
        <v>-344.48349589658227</v>
      </c>
    </row>
    <row r="2265" spans="2:22" x14ac:dyDescent="0.3">
      <c r="B2265" s="13">
        <v>2023</v>
      </c>
      <c r="C2265" s="13">
        <v>4</v>
      </c>
      <c r="D2265" s="13">
        <v>2</v>
      </c>
      <c r="E2265" s="83" t="s">
        <v>191</v>
      </c>
      <c r="F2265" s="13">
        <v>4</v>
      </c>
      <c r="G2265" s="13">
        <v>18</v>
      </c>
      <c r="H2265" s="13" t="s">
        <v>71</v>
      </c>
      <c r="I2265" s="13" t="s">
        <v>54</v>
      </c>
      <c r="J2265" s="13"/>
      <c r="K2265" s="13" t="s">
        <v>28</v>
      </c>
      <c r="L2265" s="12">
        <f t="shared" ca="1" si="310"/>
        <v>1.2498080036318373</v>
      </c>
      <c r="M2265" s="101">
        <f t="shared" ca="1" si="311"/>
        <v>0.10887077519636935</v>
      </c>
      <c r="N2265" s="101">
        <f t="shared" ca="1" si="318"/>
        <v>116.57791873881686</v>
      </c>
      <c r="O2265" s="101">
        <f t="shared" ca="1" si="312"/>
        <v>0.35225838582363334</v>
      </c>
      <c r="Q2265" s="12">
        <f t="shared" ca="1" si="313"/>
        <v>5.6000000000000005</v>
      </c>
      <c r="R2265" s="101">
        <f t="shared" ca="1" si="314"/>
        <v>0.36824375249256508</v>
      </c>
      <c r="S2265" s="13"/>
      <c r="T2265" s="101">
        <f t="shared" ca="1" si="315"/>
        <v>0</v>
      </c>
      <c r="U2265" s="101">
        <f t="shared" ca="1" si="316"/>
        <v>0.24673293005031857</v>
      </c>
      <c r="V2265" s="101">
        <f t="shared" ca="1" si="317"/>
        <v>-344.97325047151708</v>
      </c>
    </row>
    <row r="2266" spans="2:22" x14ac:dyDescent="0.3">
      <c r="B2266" s="13">
        <v>2023</v>
      </c>
      <c r="C2266" s="13">
        <v>4</v>
      </c>
      <c r="D2266" s="13">
        <v>2</v>
      </c>
      <c r="E2266" s="83" t="s">
        <v>191</v>
      </c>
      <c r="F2266" s="13">
        <v>4</v>
      </c>
      <c r="G2266" s="13">
        <v>19</v>
      </c>
      <c r="H2266" s="13" t="s">
        <v>71</v>
      </c>
      <c r="I2266" s="13" t="s">
        <v>54</v>
      </c>
      <c r="J2266" s="13"/>
      <c r="K2266" s="13" t="s">
        <v>28</v>
      </c>
      <c r="L2266" s="12">
        <f t="shared" ca="1" si="310"/>
        <v>1.7371679199698897</v>
      </c>
      <c r="M2266" s="101">
        <f t="shared" ca="1" si="311"/>
        <v>0.15132469750857711</v>
      </c>
      <c r="N2266" s="101">
        <f t="shared" ca="1" si="318"/>
        <v>116.92086463901758</v>
      </c>
      <c r="O2266" s="101">
        <f t="shared" ca="1" si="312"/>
        <v>0.48962077824351341</v>
      </c>
      <c r="Q2266" s="12">
        <f t="shared" ca="1" si="313"/>
        <v>5.6000000000000005</v>
      </c>
      <c r="R2266" s="101">
        <f t="shared" ca="1" si="314"/>
        <v>0.32698873557454888</v>
      </c>
      <c r="S2266" s="13"/>
      <c r="T2266" s="101">
        <f t="shared" ca="1" si="315"/>
        <v>0</v>
      </c>
      <c r="U2266" s="101">
        <f t="shared" ca="1" si="316"/>
        <v>0.34294590020072241</v>
      </c>
      <c r="V2266" s="101">
        <f t="shared" ca="1" si="317"/>
        <v>-345.28428204246546</v>
      </c>
    </row>
    <row r="2267" spans="2:22" x14ac:dyDescent="0.3">
      <c r="B2267" s="13">
        <v>2023</v>
      </c>
      <c r="C2267" s="13">
        <v>4</v>
      </c>
      <c r="D2267" s="13">
        <v>2</v>
      </c>
      <c r="E2267" s="83" t="s">
        <v>191</v>
      </c>
      <c r="F2267" s="13">
        <v>4</v>
      </c>
      <c r="G2267" s="13">
        <v>20</v>
      </c>
      <c r="H2267" s="13" t="s">
        <v>69</v>
      </c>
      <c r="I2267" s="13" t="s">
        <v>54</v>
      </c>
      <c r="J2267" s="13"/>
      <c r="K2267" s="13" t="s">
        <v>28</v>
      </c>
      <c r="L2267" s="12">
        <f t="shared" ca="1" si="310"/>
        <v>2.1250047002398889</v>
      </c>
      <c r="M2267" s="101">
        <f t="shared" ca="1" si="311"/>
        <v>0.11192399756163494</v>
      </c>
      <c r="N2267" s="101">
        <f t="shared" ca="1" si="318"/>
        <v>116.92086463901758</v>
      </c>
      <c r="O2267" s="101">
        <f t="shared" ca="1" si="312"/>
        <v>0.22928800715588399</v>
      </c>
      <c r="Q2267" s="12">
        <f t="shared" ca="1" si="313"/>
        <v>0</v>
      </c>
      <c r="R2267" s="101">
        <f t="shared" ca="1" si="314"/>
        <v>0</v>
      </c>
      <c r="S2267" s="13"/>
      <c r="T2267" s="101">
        <f t="shared" ca="1" si="315"/>
        <v>0.11192399756163494</v>
      </c>
      <c r="U2267" s="101">
        <f t="shared" si="316"/>
        <v>0</v>
      </c>
      <c r="V2267" s="101">
        <f t="shared" ca="1" si="317"/>
        <v>-345.17235804490383</v>
      </c>
    </row>
    <row r="2268" spans="2:22" x14ac:dyDescent="0.3">
      <c r="B2268" s="13">
        <v>2023</v>
      </c>
      <c r="C2268" s="13">
        <v>4</v>
      </c>
      <c r="D2268" s="13">
        <v>2</v>
      </c>
      <c r="E2268" s="83" t="s">
        <v>191</v>
      </c>
      <c r="F2268" s="13">
        <v>4</v>
      </c>
      <c r="G2268" s="13">
        <v>21</v>
      </c>
      <c r="H2268" s="13" t="s">
        <v>69</v>
      </c>
      <c r="I2268" s="13" t="s">
        <v>54</v>
      </c>
      <c r="J2268" s="13"/>
      <c r="K2268" s="13" t="s">
        <v>28</v>
      </c>
      <c r="L2268" s="12">
        <f t="shared" ca="1" si="310"/>
        <v>1.8612682232290485</v>
      </c>
      <c r="M2268" s="101">
        <f t="shared" ca="1" si="311"/>
        <v>9.8032997317473988E-2</v>
      </c>
      <c r="N2268" s="101">
        <f t="shared" ca="1" si="318"/>
        <v>116.92086463901758</v>
      </c>
      <c r="O2268" s="101">
        <f t="shared" ca="1" si="312"/>
        <v>0.20083084128641432</v>
      </c>
      <c r="Q2268" s="12">
        <f t="shared" ca="1" si="313"/>
        <v>0</v>
      </c>
      <c r="R2268" s="101">
        <f t="shared" ca="1" si="314"/>
        <v>0</v>
      </c>
      <c r="S2268" s="13"/>
      <c r="T2268" s="101">
        <f t="shared" ca="1" si="315"/>
        <v>9.8032997317473988E-2</v>
      </c>
      <c r="U2268" s="101">
        <f t="shared" si="316"/>
        <v>0</v>
      </c>
      <c r="V2268" s="101">
        <f t="shared" ca="1" si="317"/>
        <v>-345.07432504758634</v>
      </c>
    </row>
    <row r="2269" spans="2:22" x14ac:dyDescent="0.3">
      <c r="B2269" s="13">
        <v>2023</v>
      </c>
      <c r="C2269" s="13">
        <v>4</v>
      </c>
      <c r="D2269" s="13">
        <v>2</v>
      </c>
      <c r="E2269" s="83" t="s">
        <v>191</v>
      </c>
      <c r="F2269" s="13">
        <v>4</v>
      </c>
      <c r="G2269" s="13">
        <v>22</v>
      </c>
      <c r="H2269" s="13" t="s">
        <v>69</v>
      </c>
      <c r="I2269" s="13" t="s">
        <v>54</v>
      </c>
      <c r="J2269" s="13"/>
      <c r="K2269" s="13" t="s">
        <v>28</v>
      </c>
      <c r="L2269" s="12">
        <f t="shared" ca="1" si="310"/>
        <v>1.3817661155876064</v>
      </c>
      <c r="M2269" s="101">
        <f t="shared" ca="1" si="311"/>
        <v>7.2777621307999238E-2</v>
      </c>
      <c r="N2269" s="101">
        <f t="shared" ca="1" si="318"/>
        <v>116.92086463901758</v>
      </c>
      <c r="O2269" s="101">
        <f t="shared" ca="1" si="312"/>
        <v>0.14909256387190273</v>
      </c>
      <c r="Q2269" s="12">
        <f t="shared" ca="1" si="313"/>
        <v>0</v>
      </c>
      <c r="R2269" s="101">
        <f t="shared" ca="1" si="314"/>
        <v>0</v>
      </c>
      <c r="S2269" s="13"/>
      <c r="T2269" s="101">
        <f t="shared" ca="1" si="315"/>
        <v>7.2777621307999238E-2</v>
      </c>
      <c r="U2269" s="101">
        <f t="shared" si="316"/>
        <v>0</v>
      </c>
      <c r="V2269" s="101">
        <f t="shared" ca="1" si="317"/>
        <v>-345.00154742627836</v>
      </c>
    </row>
    <row r="2270" spans="2:22" x14ac:dyDescent="0.3">
      <c r="B2270" s="13">
        <v>2023</v>
      </c>
      <c r="C2270" s="13">
        <v>4</v>
      </c>
      <c r="D2270" s="13">
        <v>2</v>
      </c>
      <c r="E2270" s="83" t="s">
        <v>191</v>
      </c>
      <c r="F2270" s="13">
        <v>4</v>
      </c>
      <c r="G2270" s="13">
        <v>23</v>
      </c>
      <c r="H2270" s="13" t="s">
        <v>69</v>
      </c>
      <c r="I2270" s="13" t="s">
        <v>54</v>
      </c>
      <c r="J2270" s="13"/>
      <c r="K2270" s="13" t="s">
        <v>28</v>
      </c>
      <c r="L2270" s="12">
        <f t="shared" ca="1" si="310"/>
        <v>2.3468783896505876</v>
      </c>
      <c r="M2270" s="101">
        <f t="shared" ca="1" si="311"/>
        <v>0.12361008478289645</v>
      </c>
      <c r="N2270" s="101">
        <f t="shared" ca="1" si="318"/>
        <v>116.92086463901758</v>
      </c>
      <c r="O2270" s="101">
        <f t="shared" ca="1" si="312"/>
        <v>0.25322817824329841</v>
      </c>
      <c r="Q2270" s="12">
        <f t="shared" ca="1" si="313"/>
        <v>0</v>
      </c>
      <c r="R2270" s="101">
        <f t="shared" ca="1" si="314"/>
        <v>0</v>
      </c>
      <c r="S2270" s="13"/>
      <c r="T2270" s="101">
        <f t="shared" ca="1" si="315"/>
        <v>0.12361008478289645</v>
      </c>
      <c r="U2270" s="101">
        <f t="shared" si="316"/>
        <v>0</v>
      </c>
      <c r="V2270" s="101">
        <f t="shared" ca="1" si="317"/>
        <v>-344.87793734149545</v>
      </c>
    </row>
    <row r="2271" spans="2:22" x14ac:dyDescent="0.3">
      <c r="B2271" s="13">
        <v>2023</v>
      </c>
      <c r="C2271" s="13">
        <v>4</v>
      </c>
      <c r="D2271" s="13">
        <v>3</v>
      </c>
      <c r="E2271" s="83" t="s">
        <v>192</v>
      </c>
      <c r="F2271" s="13">
        <v>5</v>
      </c>
      <c r="G2271" s="13">
        <v>0</v>
      </c>
      <c r="H2271" s="13" t="s">
        <v>69</v>
      </c>
      <c r="I2271" s="13" t="s">
        <v>54</v>
      </c>
      <c r="J2271" s="13"/>
      <c r="K2271" s="13" t="s">
        <v>27</v>
      </c>
      <c r="L2271" s="12">
        <f t="shared" ca="1" si="310"/>
        <v>1.9063670243975397</v>
      </c>
      <c r="M2271" s="101">
        <f t="shared" ca="1" si="311"/>
        <v>0.10040835117501842</v>
      </c>
      <c r="N2271" s="101">
        <f t="shared" ca="1" si="318"/>
        <v>116.92086463901758</v>
      </c>
      <c r="O2271" s="101">
        <f t="shared" ca="1" si="312"/>
        <v>0.20569700193249452</v>
      </c>
      <c r="Q2271" s="12">
        <f t="shared" ca="1" si="313"/>
        <v>0</v>
      </c>
      <c r="R2271" s="101">
        <f t="shared" ca="1" si="314"/>
        <v>0</v>
      </c>
      <c r="S2271" s="13"/>
      <c r="T2271" s="101">
        <f t="shared" ca="1" si="315"/>
        <v>0.10040835117501842</v>
      </c>
      <c r="U2271" s="101">
        <f t="shared" si="316"/>
        <v>0</v>
      </c>
      <c r="V2271" s="101">
        <f t="shared" ca="1" si="317"/>
        <v>-344.77752899032043</v>
      </c>
    </row>
    <row r="2272" spans="2:22" x14ac:dyDescent="0.3">
      <c r="B2272" s="13">
        <v>2023</v>
      </c>
      <c r="C2272" s="13">
        <v>4</v>
      </c>
      <c r="D2272" s="13">
        <v>3</v>
      </c>
      <c r="E2272" s="83" t="s">
        <v>192</v>
      </c>
      <c r="F2272" s="13">
        <v>5</v>
      </c>
      <c r="G2272" s="13">
        <v>1</v>
      </c>
      <c r="H2272" s="13" t="s">
        <v>69</v>
      </c>
      <c r="I2272" s="13" t="s">
        <v>54</v>
      </c>
      <c r="J2272" s="13"/>
      <c r="K2272" s="13" t="s">
        <v>27</v>
      </c>
      <c r="L2272" s="12">
        <f t="shared" ca="1" si="310"/>
        <v>1.1439568199889403</v>
      </c>
      <c r="M2272" s="101">
        <f t="shared" ca="1" si="311"/>
        <v>6.0252205708817487E-2</v>
      </c>
      <c r="N2272" s="101">
        <f t="shared" ca="1" si="318"/>
        <v>116.92086463901758</v>
      </c>
      <c r="O2272" s="101">
        <f t="shared" ca="1" si="312"/>
        <v>0.12343294087680665</v>
      </c>
      <c r="Q2272" s="12">
        <f t="shared" ca="1" si="313"/>
        <v>0</v>
      </c>
      <c r="R2272" s="101">
        <f t="shared" ca="1" si="314"/>
        <v>0</v>
      </c>
      <c r="S2272" s="13"/>
      <c r="T2272" s="101">
        <f t="shared" ca="1" si="315"/>
        <v>6.0252205708817487E-2</v>
      </c>
      <c r="U2272" s="101">
        <f t="shared" si="316"/>
        <v>0</v>
      </c>
      <c r="V2272" s="101">
        <f t="shared" ca="1" si="317"/>
        <v>-344.71727678461161</v>
      </c>
    </row>
    <row r="2273" spans="2:22" x14ac:dyDescent="0.3">
      <c r="B2273" s="13">
        <v>2023</v>
      </c>
      <c r="C2273" s="13">
        <v>4</v>
      </c>
      <c r="D2273" s="13">
        <v>3</v>
      </c>
      <c r="E2273" s="83" t="s">
        <v>192</v>
      </c>
      <c r="F2273" s="13">
        <v>5</v>
      </c>
      <c r="G2273" s="13">
        <v>2</v>
      </c>
      <c r="H2273" s="13" t="s">
        <v>69</v>
      </c>
      <c r="I2273" s="13" t="s">
        <v>54</v>
      </c>
      <c r="J2273" s="13"/>
      <c r="K2273" s="13" t="s">
        <v>27</v>
      </c>
      <c r="L2273" s="12">
        <f t="shared" ca="1" si="310"/>
        <v>1.2691483818559839</v>
      </c>
      <c r="M2273" s="101">
        <f t="shared" ca="1" si="311"/>
        <v>6.6846045272354673E-2</v>
      </c>
      <c r="N2273" s="101">
        <f t="shared" ca="1" si="318"/>
        <v>116.92086463901758</v>
      </c>
      <c r="O2273" s="101">
        <f t="shared" ca="1" si="312"/>
        <v>0.13694111040226065</v>
      </c>
      <c r="Q2273" s="12">
        <f t="shared" ca="1" si="313"/>
        <v>0</v>
      </c>
      <c r="R2273" s="101">
        <f t="shared" ca="1" si="314"/>
        <v>0</v>
      </c>
      <c r="S2273" s="13"/>
      <c r="T2273" s="101">
        <f t="shared" ca="1" si="315"/>
        <v>6.6846045272354673E-2</v>
      </c>
      <c r="U2273" s="101">
        <f t="shared" si="316"/>
        <v>0</v>
      </c>
      <c r="V2273" s="101">
        <f t="shared" ca="1" si="317"/>
        <v>-344.65043073933924</v>
      </c>
    </row>
    <row r="2274" spans="2:22" x14ac:dyDescent="0.3">
      <c r="B2274" s="13">
        <v>2023</v>
      </c>
      <c r="C2274" s="13">
        <v>4</v>
      </c>
      <c r="D2274" s="13">
        <v>3</v>
      </c>
      <c r="E2274" s="83" t="s">
        <v>192</v>
      </c>
      <c r="F2274" s="13">
        <v>5</v>
      </c>
      <c r="G2274" s="13">
        <v>3</v>
      </c>
      <c r="H2274" s="13" t="s">
        <v>69</v>
      </c>
      <c r="I2274" s="13" t="s">
        <v>54</v>
      </c>
      <c r="J2274" s="13"/>
      <c r="K2274" s="13" t="s">
        <v>27</v>
      </c>
      <c r="L2274" s="12">
        <f t="shared" ca="1" si="310"/>
        <v>1.130579806305444</v>
      </c>
      <c r="M2274" s="101">
        <f t="shared" ca="1" si="311"/>
        <v>5.9547638398107734E-2</v>
      </c>
      <c r="N2274" s="101">
        <f t="shared" ca="1" si="318"/>
        <v>116.92086463901758</v>
      </c>
      <c r="O2274" s="101">
        <f t="shared" ca="1" si="312"/>
        <v>0.1219895611003574</v>
      </c>
      <c r="Q2274" s="12">
        <f t="shared" ca="1" si="313"/>
        <v>0</v>
      </c>
      <c r="R2274" s="101">
        <f t="shared" ca="1" si="314"/>
        <v>0</v>
      </c>
      <c r="S2274" s="13"/>
      <c r="T2274" s="101">
        <f t="shared" ca="1" si="315"/>
        <v>5.9547638398107734E-2</v>
      </c>
      <c r="U2274" s="101">
        <f t="shared" si="316"/>
        <v>0</v>
      </c>
      <c r="V2274" s="101">
        <f t="shared" ca="1" si="317"/>
        <v>-344.59088310094114</v>
      </c>
    </row>
    <row r="2275" spans="2:22" x14ac:dyDescent="0.3">
      <c r="B2275" s="13">
        <v>2023</v>
      </c>
      <c r="C2275" s="13">
        <v>4</v>
      </c>
      <c r="D2275" s="13">
        <v>3</v>
      </c>
      <c r="E2275" s="83" t="s">
        <v>192</v>
      </c>
      <c r="F2275" s="13">
        <v>5</v>
      </c>
      <c r="G2275" s="13">
        <v>4</v>
      </c>
      <c r="H2275" s="13" t="s">
        <v>69</v>
      </c>
      <c r="I2275" s="13" t="s">
        <v>54</v>
      </c>
      <c r="J2275" s="13"/>
      <c r="K2275" s="13" t="s">
        <v>27</v>
      </c>
      <c r="L2275" s="12">
        <f t="shared" ca="1" si="310"/>
        <v>1.1033267948348326</v>
      </c>
      <c r="M2275" s="101">
        <f t="shared" ca="1" si="311"/>
        <v>5.8112222283950639E-2</v>
      </c>
      <c r="N2275" s="101">
        <f t="shared" ca="1" si="318"/>
        <v>116.92086463901758</v>
      </c>
      <c r="O2275" s="101">
        <f t="shared" ca="1" si="312"/>
        <v>0.11904896116267843</v>
      </c>
      <c r="Q2275" s="12">
        <f t="shared" ca="1" si="313"/>
        <v>0</v>
      </c>
      <c r="R2275" s="101">
        <f t="shared" ca="1" si="314"/>
        <v>0</v>
      </c>
      <c r="S2275" s="13"/>
      <c r="T2275" s="101">
        <f t="shared" ca="1" si="315"/>
        <v>5.8112222283950639E-2</v>
      </c>
      <c r="U2275" s="101">
        <f t="shared" si="316"/>
        <v>0</v>
      </c>
      <c r="V2275" s="101">
        <f t="shared" ca="1" si="317"/>
        <v>-344.53277087865717</v>
      </c>
    </row>
    <row r="2276" spans="2:22" x14ac:dyDescent="0.3">
      <c r="B2276" s="13">
        <v>2023</v>
      </c>
      <c r="C2276" s="13">
        <v>4</v>
      </c>
      <c r="D2276" s="13">
        <v>3</v>
      </c>
      <c r="E2276" s="83" t="s">
        <v>192</v>
      </c>
      <c r="F2276" s="13">
        <v>5</v>
      </c>
      <c r="G2276" s="13">
        <v>5</v>
      </c>
      <c r="H2276" s="13" t="s">
        <v>69</v>
      </c>
      <c r="I2276" s="13" t="s">
        <v>54</v>
      </c>
      <c r="J2276" s="13"/>
      <c r="K2276" s="13" t="s">
        <v>27</v>
      </c>
      <c r="L2276" s="12">
        <f t="shared" ca="1" si="310"/>
        <v>1.1252165422635034</v>
      </c>
      <c r="M2276" s="101">
        <f t="shared" ca="1" si="311"/>
        <v>5.9265155281018729E-2</v>
      </c>
      <c r="N2276" s="101">
        <f t="shared" ca="1" si="318"/>
        <v>116.92086463901758</v>
      </c>
      <c r="O2276" s="101">
        <f t="shared" ca="1" si="312"/>
        <v>0.12141086491023202</v>
      </c>
      <c r="Q2276" s="12">
        <f t="shared" ca="1" si="313"/>
        <v>5.6000000000000005</v>
      </c>
      <c r="R2276" s="101">
        <f t="shared" ca="1" si="314"/>
        <v>0.37879041969739452</v>
      </c>
      <c r="S2276" s="13"/>
      <c r="T2276" s="101">
        <f t="shared" ca="1" si="315"/>
        <v>0</v>
      </c>
      <c r="U2276" s="101">
        <f t="shared" si="316"/>
        <v>0</v>
      </c>
      <c r="V2276" s="101">
        <f t="shared" ca="1" si="317"/>
        <v>-345.29035171805197</v>
      </c>
    </row>
    <row r="2277" spans="2:22" x14ac:dyDescent="0.3">
      <c r="B2277" s="13">
        <v>2023</v>
      </c>
      <c r="C2277" s="13">
        <v>4</v>
      </c>
      <c r="D2277" s="13">
        <v>3</v>
      </c>
      <c r="E2277" s="83" t="s">
        <v>192</v>
      </c>
      <c r="F2277" s="13">
        <v>5</v>
      </c>
      <c r="G2277" s="13">
        <v>6</v>
      </c>
      <c r="H2277" s="13" t="s">
        <v>69</v>
      </c>
      <c r="I2277" s="13" t="s">
        <v>54</v>
      </c>
      <c r="J2277" s="13"/>
      <c r="K2277" s="13" t="s">
        <v>27</v>
      </c>
      <c r="L2277" s="12">
        <f t="shared" ca="1" si="310"/>
        <v>1.1016401786216474</v>
      </c>
      <c r="M2277" s="101">
        <f t="shared" ca="1" si="311"/>
        <v>5.8023388208002173E-2</v>
      </c>
      <c r="N2277" s="101">
        <f t="shared" ca="1" si="318"/>
        <v>116.92086463901758</v>
      </c>
      <c r="O2277" s="101">
        <f t="shared" ca="1" si="312"/>
        <v>0.11886697527327575</v>
      </c>
      <c r="Q2277" s="12">
        <f t="shared" ca="1" si="313"/>
        <v>5.6000000000000005</v>
      </c>
      <c r="R2277" s="101">
        <f t="shared" ca="1" si="314"/>
        <v>0.38078615887967759</v>
      </c>
      <c r="S2277" s="13"/>
      <c r="T2277" s="101">
        <f t="shared" ca="1" si="315"/>
        <v>0</v>
      </c>
      <c r="U2277" s="101">
        <f t="shared" si="316"/>
        <v>0</v>
      </c>
      <c r="V2277" s="101">
        <f t="shared" ca="1" si="317"/>
        <v>-346.05192403581134</v>
      </c>
    </row>
    <row r="2278" spans="2:22" x14ac:dyDescent="0.3">
      <c r="B2278" s="13">
        <v>2023</v>
      </c>
      <c r="C2278" s="13">
        <v>4</v>
      </c>
      <c r="D2278" s="13">
        <v>3</v>
      </c>
      <c r="E2278" s="83" t="s">
        <v>192</v>
      </c>
      <c r="F2278" s="13">
        <v>5</v>
      </c>
      <c r="G2278" s="13">
        <v>7</v>
      </c>
      <c r="H2278" s="13" t="s">
        <v>69</v>
      </c>
      <c r="I2278" s="13" t="s">
        <v>54</v>
      </c>
      <c r="J2278" s="13"/>
      <c r="K2278" s="13" t="s">
        <v>27</v>
      </c>
      <c r="L2278" s="12">
        <f t="shared" ca="1" si="310"/>
        <v>1.1151682628057686</v>
      </c>
      <c r="M2278" s="101">
        <f t="shared" ca="1" si="311"/>
        <v>5.8735912401979833E-2</v>
      </c>
      <c r="N2278" s="101">
        <f t="shared" ca="1" si="318"/>
        <v>116.92086463901758</v>
      </c>
      <c r="O2278" s="101">
        <f t="shared" ca="1" si="312"/>
        <v>0.12032665555674243</v>
      </c>
      <c r="Q2278" s="12">
        <f t="shared" ca="1" si="313"/>
        <v>5.6000000000000005</v>
      </c>
      <c r="R2278" s="101">
        <f t="shared" ca="1" si="314"/>
        <v>0.3796410065534917</v>
      </c>
      <c r="S2278" s="13"/>
      <c r="T2278" s="101">
        <f t="shared" ca="1" si="315"/>
        <v>0</v>
      </c>
      <c r="U2278" s="101">
        <f t="shared" si="316"/>
        <v>0</v>
      </c>
      <c r="V2278" s="101">
        <f t="shared" ca="1" si="317"/>
        <v>-346.81120604891828</v>
      </c>
    </row>
    <row r="2279" spans="2:22" x14ac:dyDescent="0.3">
      <c r="B2279" s="13">
        <v>2023</v>
      </c>
      <c r="C2279" s="13">
        <v>4</v>
      </c>
      <c r="D2279" s="13">
        <v>3</v>
      </c>
      <c r="E2279" s="83" t="s">
        <v>192</v>
      </c>
      <c r="F2279" s="13">
        <v>5</v>
      </c>
      <c r="G2279" s="13">
        <v>8</v>
      </c>
      <c r="H2279" s="13" t="s">
        <v>69</v>
      </c>
      <c r="I2279" s="13" t="s">
        <v>54</v>
      </c>
      <c r="J2279" s="13"/>
      <c r="K2279" s="13" t="s">
        <v>27</v>
      </c>
      <c r="L2279" s="12">
        <f t="shared" ca="1" si="310"/>
        <v>1.6157601069758472</v>
      </c>
      <c r="M2279" s="101">
        <f t="shared" ca="1" si="311"/>
        <v>8.5102084834417877E-2</v>
      </c>
      <c r="N2279" s="101">
        <f t="shared" ca="1" si="318"/>
        <v>116.92086463901758</v>
      </c>
      <c r="O2279" s="101">
        <f t="shared" ca="1" si="312"/>
        <v>0.17434051554269389</v>
      </c>
      <c r="Q2279" s="12">
        <f t="shared" ca="1" si="313"/>
        <v>5.6000000000000005</v>
      </c>
      <c r="R2279" s="101">
        <f t="shared" ca="1" si="314"/>
        <v>0.3372659069444946</v>
      </c>
      <c r="S2279" s="13"/>
      <c r="T2279" s="101">
        <f t="shared" ca="1" si="315"/>
        <v>0</v>
      </c>
      <c r="U2279" s="101">
        <f t="shared" si="316"/>
        <v>0</v>
      </c>
      <c r="V2279" s="101">
        <f t="shared" ca="1" si="317"/>
        <v>-347.48573786280724</v>
      </c>
    </row>
    <row r="2280" spans="2:22" x14ac:dyDescent="0.3">
      <c r="B2280" s="13">
        <v>2023</v>
      </c>
      <c r="C2280" s="13">
        <v>4</v>
      </c>
      <c r="D2280" s="13">
        <v>3</v>
      </c>
      <c r="E2280" s="83" t="s">
        <v>192</v>
      </c>
      <c r="F2280" s="13">
        <v>5</v>
      </c>
      <c r="G2280" s="13">
        <v>9</v>
      </c>
      <c r="H2280" s="13" t="s">
        <v>69</v>
      </c>
      <c r="I2280" s="13" t="s">
        <v>54</v>
      </c>
      <c r="J2280" s="13"/>
      <c r="K2280" s="13" t="s">
        <v>27</v>
      </c>
      <c r="L2280" s="12">
        <f t="shared" ca="1" si="310"/>
        <v>1.5544056170485321</v>
      </c>
      <c r="M2280" s="101">
        <f t="shared" ca="1" si="311"/>
        <v>8.1870543849946187E-2</v>
      </c>
      <c r="N2280" s="101">
        <f t="shared" ca="1" si="318"/>
        <v>116.92086463901758</v>
      </c>
      <c r="O2280" s="101">
        <f t="shared" ca="1" si="312"/>
        <v>0.16772036607953661</v>
      </c>
      <c r="Q2280" s="12">
        <f t="shared" ca="1" si="313"/>
        <v>0</v>
      </c>
      <c r="R2280" s="101">
        <f t="shared" ca="1" si="314"/>
        <v>0</v>
      </c>
      <c r="S2280" s="13"/>
      <c r="T2280" s="101">
        <f t="shared" ca="1" si="315"/>
        <v>8.1870543849946187E-2</v>
      </c>
      <c r="U2280" s="101">
        <f t="shared" si="316"/>
        <v>0</v>
      </c>
      <c r="V2280" s="101">
        <f t="shared" ca="1" si="317"/>
        <v>-347.40386731895728</v>
      </c>
    </row>
    <row r="2281" spans="2:22" x14ac:dyDescent="0.3">
      <c r="B2281" s="13">
        <v>2023</v>
      </c>
      <c r="C2281" s="13">
        <v>4</v>
      </c>
      <c r="D2281" s="13">
        <v>3</v>
      </c>
      <c r="E2281" s="83" t="s">
        <v>192</v>
      </c>
      <c r="F2281" s="13">
        <v>5</v>
      </c>
      <c r="G2281" s="13">
        <v>10</v>
      </c>
      <c r="H2281" s="13" t="s">
        <v>70</v>
      </c>
      <c r="I2281" s="13" t="s">
        <v>54</v>
      </c>
      <c r="J2281" s="13"/>
      <c r="K2281" s="13" t="s">
        <v>27</v>
      </c>
      <c r="L2281" s="12">
        <f t="shared" ca="1" si="310"/>
        <v>1.5365806222852156</v>
      </c>
      <c r="M2281" s="101">
        <f t="shared" ca="1" si="311"/>
        <v>4.8648142501549925E-2</v>
      </c>
      <c r="N2281" s="101">
        <f t="shared" ca="1" si="318"/>
        <v>116.92086463901758</v>
      </c>
      <c r="O2281" s="101">
        <f t="shared" ca="1" si="312"/>
        <v>4.8648142501549925E-2</v>
      </c>
      <c r="Q2281" s="12">
        <f t="shared" ca="1" si="313"/>
        <v>5.6000000000000005</v>
      </c>
      <c r="R2281" s="101">
        <f t="shared" ca="1" si="314"/>
        <v>0.34396845032355661</v>
      </c>
      <c r="S2281" s="13"/>
      <c r="T2281" s="101">
        <f t="shared" ca="1" si="315"/>
        <v>0</v>
      </c>
      <c r="U2281" s="101">
        <f t="shared" si="316"/>
        <v>0</v>
      </c>
      <c r="V2281" s="101">
        <f t="shared" ca="1" si="317"/>
        <v>-348.09180421960434</v>
      </c>
    </row>
    <row r="2282" spans="2:22" x14ac:dyDescent="0.3">
      <c r="B2282" s="13">
        <v>2023</v>
      </c>
      <c r="C2282" s="13">
        <v>4</v>
      </c>
      <c r="D2282" s="13">
        <v>3</v>
      </c>
      <c r="E2282" s="83" t="s">
        <v>192</v>
      </c>
      <c r="F2282" s="13">
        <v>5</v>
      </c>
      <c r="G2282" s="13">
        <v>11</v>
      </c>
      <c r="H2282" s="13" t="s">
        <v>70</v>
      </c>
      <c r="I2282" s="13" t="s">
        <v>54</v>
      </c>
      <c r="J2282" s="13"/>
      <c r="K2282" s="13" t="s">
        <v>27</v>
      </c>
      <c r="L2282" s="12">
        <f t="shared" ca="1" si="310"/>
        <v>1.8777272774172868</v>
      </c>
      <c r="M2282" s="101">
        <f t="shared" ca="1" si="311"/>
        <v>5.9448845603031306E-2</v>
      </c>
      <c r="N2282" s="101">
        <f t="shared" ca="1" si="318"/>
        <v>116.92086463901758</v>
      </c>
      <c r="O2282" s="101">
        <f t="shared" ca="1" si="312"/>
        <v>5.9448845603031306E-2</v>
      </c>
      <c r="Q2282" s="12">
        <f t="shared" ca="1" si="313"/>
        <v>5.6000000000000005</v>
      </c>
      <c r="R2282" s="101">
        <f t="shared" ca="1" si="314"/>
        <v>0.31509038596662675</v>
      </c>
      <c r="S2282" s="13"/>
      <c r="T2282" s="101">
        <f t="shared" ca="1" si="315"/>
        <v>0</v>
      </c>
      <c r="U2282" s="101">
        <f t="shared" si="316"/>
        <v>0</v>
      </c>
      <c r="V2282" s="101">
        <f t="shared" ca="1" si="317"/>
        <v>-348.72198499153762</v>
      </c>
    </row>
    <row r="2283" spans="2:22" x14ac:dyDescent="0.3">
      <c r="B2283" s="13">
        <v>2023</v>
      </c>
      <c r="C2283" s="13">
        <v>4</v>
      </c>
      <c r="D2283" s="13">
        <v>3</v>
      </c>
      <c r="E2283" s="83" t="s">
        <v>192</v>
      </c>
      <c r="F2283" s="13">
        <v>5</v>
      </c>
      <c r="G2283" s="13">
        <v>12</v>
      </c>
      <c r="H2283" s="13" t="s">
        <v>70</v>
      </c>
      <c r="I2283" s="13" t="s">
        <v>54</v>
      </c>
      <c r="J2283" s="13"/>
      <c r="K2283" s="13" t="s">
        <v>27</v>
      </c>
      <c r="L2283" s="12">
        <f t="shared" ca="1" si="310"/>
        <v>1.5696724246642484</v>
      </c>
      <c r="M2283" s="101">
        <f t="shared" ca="1" si="311"/>
        <v>4.9695828964870105E-2</v>
      </c>
      <c r="N2283" s="101">
        <f t="shared" ca="1" si="318"/>
        <v>116.92086463901758</v>
      </c>
      <c r="O2283" s="101">
        <f t="shared" ca="1" si="312"/>
        <v>4.9695828964870105E-2</v>
      </c>
      <c r="Q2283" s="12">
        <f t="shared" ca="1" si="313"/>
        <v>5.3851912064543717</v>
      </c>
      <c r="R2283" s="101">
        <f t="shared" ca="1" si="314"/>
        <v>0.32298366487853397</v>
      </c>
      <c r="S2283" s="13"/>
      <c r="T2283" s="101">
        <f t="shared" ca="1" si="315"/>
        <v>0</v>
      </c>
      <c r="U2283" s="101">
        <f t="shared" si="316"/>
        <v>0</v>
      </c>
      <c r="V2283" s="101">
        <f t="shared" ca="1" si="317"/>
        <v>-349.36795232129464</v>
      </c>
    </row>
    <row r="2284" spans="2:22" x14ac:dyDescent="0.3">
      <c r="B2284" s="13">
        <v>2023</v>
      </c>
      <c r="C2284" s="13">
        <v>4</v>
      </c>
      <c r="D2284" s="13">
        <v>3</v>
      </c>
      <c r="E2284" s="83" t="s">
        <v>192</v>
      </c>
      <c r="F2284" s="13">
        <v>5</v>
      </c>
      <c r="G2284" s="13">
        <v>13</v>
      </c>
      <c r="H2284" s="13" t="s">
        <v>70</v>
      </c>
      <c r="I2284" s="13" t="s">
        <v>54</v>
      </c>
      <c r="J2284" s="13"/>
      <c r="K2284" s="13" t="s">
        <v>27</v>
      </c>
      <c r="L2284" s="12">
        <f t="shared" ca="1" si="310"/>
        <v>1.3710115421297631</v>
      </c>
      <c r="M2284" s="101">
        <f t="shared" ca="1" si="311"/>
        <v>4.3406225423828299E-2</v>
      </c>
      <c r="N2284" s="101">
        <f t="shared" ca="1" si="318"/>
        <v>116.92086463901758</v>
      </c>
      <c r="O2284" s="101">
        <f t="shared" ca="1" si="312"/>
        <v>4.3406225423828299E-2</v>
      </c>
      <c r="Q2284" s="12">
        <f t="shared" ca="1" si="313"/>
        <v>0</v>
      </c>
      <c r="R2284" s="101">
        <f t="shared" ca="1" si="314"/>
        <v>0</v>
      </c>
      <c r="S2284" s="13"/>
      <c r="T2284" s="101">
        <f t="shared" ca="1" si="315"/>
        <v>4.3406225423828299E-2</v>
      </c>
      <c r="U2284" s="101">
        <f t="shared" si="316"/>
        <v>0</v>
      </c>
      <c r="V2284" s="101">
        <f t="shared" ca="1" si="317"/>
        <v>-349.3245460958708</v>
      </c>
    </row>
    <row r="2285" spans="2:22" x14ac:dyDescent="0.3">
      <c r="B2285" s="13">
        <v>2023</v>
      </c>
      <c r="C2285" s="13">
        <v>4</v>
      </c>
      <c r="D2285" s="13">
        <v>3</v>
      </c>
      <c r="E2285" s="83" t="s">
        <v>192</v>
      </c>
      <c r="F2285" s="13">
        <v>5</v>
      </c>
      <c r="G2285" s="13">
        <v>14</v>
      </c>
      <c r="H2285" s="13" t="s">
        <v>70</v>
      </c>
      <c r="I2285" s="13" t="s">
        <v>54</v>
      </c>
      <c r="J2285" s="13"/>
      <c r="K2285" s="13" t="s">
        <v>27</v>
      </c>
      <c r="L2285" s="12">
        <f t="shared" ca="1" si="310"/>
        <v>1.4491065616018939</v>
      </c>
      <c r="M2285" s="101">
        <f t="shared" ca="1" si="311"/>
        <v>4.5878713740315963E-2</v>
      </c>
      <c r="N2285" s="101">
        <f t="shared" ca="1" si="318"/>
        <v>116.92086463901758</v>
      </c>
      <c r="O2285" s="101">
        <f t="shared" ca="1" si="312"/>
        <v>4.5878713740315963E-2</v>
      </c>
      <c r="Q2285" s="12">
        <f t="shared" ca="1" si="313"/>
        <v>5.6000000000000005</v>
      </c>
      <c r="R2285" s="101">
        <f t="shared" ca="1" si="314"/>
        <v>0.35137312956039979</v>
      </c>
      <c r="S2285" s="13"/>
      <c r="T2285" s="101">
        <f t="shared" ca="1" si="315"/>
        <v>0</v>
      </c>
      <c r="U2285" s="101">
        <f t="shared" si="316"/>
        <v>0</v>
      </c>
      <c r="V2285" s="101">
        <f t="shared" ca="1" si="317"/>
        <v>-350.02729235499157</v>
      </c>
    </row>
    <row r="2286" spans="2:22" x14ac:dyDescent="0.3">
      <c r="B2286" s="13">
        <v>2023</v>
      </c>
      <c r="C2286" s="13">
        <v>4</v>
      </c>
      <c r="D2286" s="13">
        <v>3</v>
      </c>
      <c r="E2286" s="83" t="s">
        <v>192</v>
      </c>
      <c r="F2286" s="13">
        <v>5</v>
      </c>
      <c r="G2286" s="13">
        <v>15</v>
      </c>
      <c r="H2286" s="13" t="s">
        <v>70</v>
      </c>
      <c r="I2286" s="13" t="s">
        <v>54</v>
      </c>
      <c r="J2286" s="13"/>
      <c r="K2286" s="13" t="s">
        <v>27</v>
      </c>
      <c r="L2286" s="12">
        <f t="shared" ca="1" si="310"/>
        <v>1.8553664941005243</v>
      </c>
      <c r="M2286" s="101">
        <f t="shared" ca="1" si="311"/>
        <v>5.8740903203222603E-2</v>
      </c>
      <c r="N2286" s="101">
        <f t="shared" ca="1" si="318"/>
        <v>116.92086463901758</v>
      </c>
      <c r="O2286" s="101">
        <f t="shared" ca="1" si="312"/>
        <v>5.8740903203222603E-2</v>
      </c>
      <c r="Q2286" s="12">
        <f t="shared" ca="1" si="313"/>
        <v>5.6000000000000005</v>
      </c>
      <c r="R2286" s="101">
        <f t="shared" ca="1" si="314"/>
        <v>0.31698322627439068</v>
      </c>
      <c r="S2286" s="13"/>
      <c r="T2286" s="101">
        <f t="shared" ca="1" si="315"/>
        <v>0</v>
      </c>
      <c r="U2286" s="101">
        <f t="shared" si="316"/>
        <v>0</v>
      </c>
      <c r="V2286" s="101">
        <f t="shared" ca="1" si="317"/>
        <v>-350.66125880754032</v>
      </c>
    </row>
    <row r="2287" spans="2:22" x14ac:dyDescent="0.3">
      <c r="B2287" s="13">
        <v>2023</v>
      </c>
      <c r="C2287" s="13">
        <v>4</v>
      </c>
      <c r="D2287" s="13">
        <v>3</v>
      </c>
      <c r="E2287" s="83" t="s">
        <v>192</v>
      </c>
      <c r="F2287" s="13">
        <v>5</v>
      </c>
      <c r="G2287" s="13">
        <v>16</v>
      </c>
      <c r="H2287" s="13" t="s">
        <v>71</v>
      </c>
      <c r="I2287" s="13" t="s">
        <v>54</v>
      </c>
      <c r="J2287" s="13"/>
      <c r="K2287" s="13" t="s">
        <v>27</v>
      </c>
      <c r="L2287" s="12">
        <f t="shared" ca="1" si="310"/>
        <v>1.0494091792087532</v>
      </c>
      <c r="M2287" s="101">
        <f t="shared" ca="1" si="311"/>
        <v>9.1414033600874495E-2</v>
      </c>
      <c r="N2287" s="101">
        <f t="shared" ca="1" si="318"/>
        <v>117.12803550114637</v>
      </c>
      <c r="O2287" s="101">
        <f t="shared" ca="1" si="312"/>
        <v>0.2957759771599871</v>
      </c>
      <c r="Q2287" s="12">
        <f t="shared" ca="1" si="313"/>
        <v>5.6000000000000005</v>
      </c>
      <c r="R2287" s="101">
        <f t="shared" ca="1" si="314"/>
        <v>0.38520751297997907</v>
      </c>
      <c r="S2287" s="13"/>
      <c r="T2287" s="101">
        <f t="shared" ca="1" si="315"/>
        <v>0</v>
      </c>
      <c r="U2287" s="101">
        <f t="shared" ca="1" si="316"/>
        <v>0.20717086212879471</v>
      </c>
      <c r="V2287" s="101">
        <f t="shared" ca="1" si="317"/>
        <v>-351.22450297137152</v>
      </c>
    </row>
    <row r="2288" spans="2:22" x14ac:dyDescent="0.3">
      <c r="B2288" s="13">
        <v>2023</v>
      </c>
      <c r="C2288" s="13">
        <v>4</v>
      </c>
      <c r="D2288" s="13">
        <v>3</v>
      </c>
      <c r="E2288" s="83" t="s">
        <v>192</v>
      </c>
      <c r="F2288" s="13">
        <v>5</v>
      </c>
      <c r="G2288" s="13">
        <v>17</v>
      </c>
      <c r="H2288" s="13" t="s">
        <v>71</v>
      </c>
      <c r="I2288" s="13" t="s">
        <v>54</v>
      </c>
      <c r="J2288" s="13"/>
      <c r="K2288" s="13" t="s">
        <v>27</v>
      </c>
      <c r="L2288" s="12">
        <f t="shared" ca="1" si="310"/>
        <v>2.2745863280227137</v>
      </c>
      <c r="M2288" s="101">
        <f t="shared" ca="1" si="311"/>
        <v>0.1981392150340586</v>
      </c>
      <c r="N2288" s="101">
        <f t="shared" ca="1" si="318"/>
        <v>117.57707675207018</v>
      </c>
      <c r="O2288" s="101">
        <f t="shared" ca="1" si="312"/>
        <v>0.64109215655320184</v>
      </c>
      <c r="Q2288" s="12">
        <f t="shared" ca="1" si="313"/>
        <v>5.6000000000000005</v>
      </c>
      <c r="R2288" s="101">
        <f t="shared" ca="1" si="314"/>
        <v>0.28149626733287736</v>
      </c>
      <c r="S2288" s="13"/>
      <c r="T2288" s="101">
        <f t="shared" ca="1" si="315"/>
        <v>0</v>
      </c>
      <c r="U2288" s="101">
        <f t="shared" ca="1" si="316"/>
        <v>0.44904125092381741</v>
      </c>
      <c r="V2288" s="101">
        <f t="shared" ca="1" si="317"/>
        <v>-351.3384542551135</v>
      </c>
    </row>
    <row r="2289" spans="2:22" x14ac:dyDescent="0.3">
      <c r="B2289" s="13">
        <v>2023</v>
      </c>
      <c r="C2289" s="13">
        <v>4</v>
      </c>
      <c r="D2289" s="13">
        <v>3</v>
      </c>
      <c r="E2289" s="83" t="s">
        <v>192</v>
      </c>
      <c r="F2289" s="13">
        <v>5</v>
      </c>
      <c r="G2289" s="13">
        <v>18</v>
      </c>
      <c r="H2289" s="13" t="s">
        <v>71</v>
      </c>
      <c r="I2289" s="13" t="s">
        <v>54</v>
      </c>
      <c r="J2289" s="13"/>
      <c r="K2289" s="13" t="s">
        <v>27</v>
      </c>
      <c r="L2289" s="12">
        <f t="shared" ca="1" si="310"/>
        <v>2.4517945110711059</v>
      </c>
      <c r="M2289" s="101">
        <f t="shared" ca="1" si="311"/>
        <v>0.21357581985940405</v>
      </c>
      <c r="N2289" s="101">
        <f t="shared" ca="1" si="318"/>
        <v>118.06110185179747</v>
      </c>
      <c r="O2289" s="101">
        <f t="shared" ca="1" si="312"/>
        <v>0.69103828294539116</v>
      </c>
      <c r="Q2289" s="12">
        <f t="shared" ca="1" si="313"/>
        <v>5.6000000000000005</v>
      </c>
      <c r="R2289" s="101">
        <f t="shared" ca="1" si="314"/>
        <v>0.26649559463783096</v>
      </c>
      <c r="S2289" s="13"/>
      <c r="T2289" s="101">
        <f t="shared" ca="1" si="315"/>
        <v>0</v>
      </c>
      <c r="U2289" s="101">
        <f t="shared" ca="1" si="316"/>
        <v>0.48402509972728752</v>
      </c>
      <c r="V2289" s="101">
        <f t="shared" ca="1" si="317"/>
        <v>-351.3874203446619</v>
      </c>
    </row>
    <row r="2290" spans="2:22" x14ac:dyDescent="0.3">
      <c r="B2290" s="13">
        <v>2023</v>
      </c>
      <c r="C2290" s="13">
        <v>4</v>
      </c>
      <c r="D2290" s="13">
        <v>3</v>
      </c>
      <c r="E2290" s="83" t="s">
        <v>192</v>
      </c>
      <c r="F2290" s="13">
        <v>5</v>
      </c>
      <c r="G2290" s="13">
        <v>19</v>
      </c>
      <c r="H2290" s="13" t="s">
        <v>71</v>
      </c>
      <c r="I2290" s="13" t="s">
        <v>54</v>
      </c>
      <c r="J2290" s="13"/>
      <c r="K2290" s="13" t="s">
        <v>27</v>
      </c>
      <c r="L2290" s="12">
        <f t="shared" ca="1" si="310"/>
        <v>1.8254116702663634</v>
      </c>
      <c r="M2290" s="101">
        <f t="shared" ca="1" si="311"/>
        <v>0.15901161059690294</v>
      </c>
      <c r="N2290" s="101">
        <f t="shared" ca="1" si="318"/>
        <v>118.42146853903589</v>
      </c>
      <c r="O2290" s="101">
        <f t="shared" ca="1" si="312"/>
        <v>0.51449227926457453</v>
      </c>
      <c r="Q2290" s="12">
        <f t="shared" ca="1" si="313"/>
        <v>0.96782981566442849</v>
      </c>
      <c r="R2290" s="101">
        <f t="shared" ca="1" si="314"/>
        <v>0</v>
      </c>
      <c r="S2290" s="13"/>
      <c r="T2290" s="101">
        <f t="shared" ca="1" si="315"/>
        <v>7.470395535437456E-2</v>
      </c>
      <c r="U2290" s="101">
        <f t="shared" ca="1" si="316"/>
        <v>0.36036668723841797</v>
      </c>
      <c r="V2290" s="101">
        <f t="shared" ca="1" si="317"/>
        <v>-350.95234970206911</v>
      </c>
    </row>
    <row r="2291" spans="2:22" x14ac:dyDescent="0.3">
      <c r="B2291" s="13">
        <v>2023</v>
      </c>
      <c r="C2291" s="13">
        <v>4</v>
      </c>
      <c r="D2291" s="13">
        <v>3</v>
      </c>
      <c r="E2291" s="83" t="s">
        <v>192</v>
      </c>
      <c r="F2291" s="13">
        <v>5</v>
      </c>
      <c r="G2291" s="13">
        <v>20</v>
      </c>
      <c r="H2291" s="13" t="s">
        <v>69</v>
      </c>
      <c r="I2291" s="13" t="s">
        <v>54</v>
      </c>
      <c r="J2291" s="13"/>
      <c r="K2291" s="13" t="s">
        <v>27</v>
      </c>
      <c r="L2291" s="12">
        <f t="shared" ca="1" si="310"/>
        <v>1.5129222016915134</v>
      </c>
      <c r="M2291" s="101">
        <f t="shared" ca="1" si="311"/>
        <v>7.9685612363092018E-2</v>
      </c>
      <c r="N2291" s="101">
        <f t="shared" ca="1" si="318"/>
        <v>118.42146853903589</v>
      </c>
      <c r="O2291" s="101">
        <f t="shared" ca="1" si="312"/>
        <v>0.16324430556251429</v>
      </c>
      <c r="Q2291" s="12">
        <f t="shared" ca="1" si="313"/>
        <v>0</v>
      </c>
      <c r="R2291" s="101">
        <f t="shared" ca="1" si="314"/>
        <v>0</v>
      </c>
      <c r="S2291" s="13"/>
      <c r="T2291" s="101">
        <f t="shared" ca="1" si="315"/>
        <v>7.9685612363092018E-2</v>
      </c>
      <c r="U2291" s="101">
        <f t="shared" si="316"/>
        <v>0</v>
      </c>
      <c r="V2291" s="101">
        <f t="shared" ca="1" si="317"/>
        <v>-350.87266408970601</v>
      </c>
    </row>
    <row r="2292" spans="2:22" x14ac:dyDescent="0.3">
      <c r="B2292" s="13">
        <v>2023</v>
      </c>
      <c r="C2292" s="13">
        <v>4</v>
      </c>
      <c r="D2292" s="13">
        <v>3</v>
      </c>
      <c r="E2292" s="83" t="s">
        <v>192</v>
      </c>
      <c r="F2292" s="13">
        <v>5</v>
      </c>
      <c r="G2292" s="13">
        <v>21</v>
      </c>
      <c r="H2292" s="13" t="s">
        <v>69</v>
      </c>
      <c r="I2292" s="13" t="s">
        <v>54</v>
      </c>
      <c r="J2292" s="13"/>
      <c r="K2292" s="13" t="s">
        <v>27</v>
      </c>
      <c r="L2292" s="12">
        <f t="shared" ca="1" si="310"/>
        <v>2.0215130252731806</v>
      </c>
      <c r="M2292" s="101">
        <f t="shared" ca="1" si="311"/>
        <v>0.10647309104113842</v>
      </c>
      <c r="N2292" s="101">
        <f t="shared" ca="1" si="318"/>
        <v>118.42146853903589</v>
      </c>
      <c r="O2292" s="101">
        <f t="shared" ca="1" si="312"/>
        <v>0.21812125542697616</v>
      </c>
      <c r="Q2292" s="12">
        <f t="shared" ca="1" si="313"/>
        <v>0</v>
      </c>
      <c r="R2292" s="101">
        <f t="shared" ca="1" si="314"/>
        <v>0</v>
      </c>
      <c r="S2292" s="13"/>
      <c r="T2292" s="101">
        <f t="shared" ca="1" si="315"/>
        <v>0.10647309104113842</v>
      </c>
      <c r="U2292" s="101">
        <f t="shared" si="316"/>
        <v>0</v>
      </c>
      <c r="V2292" s="101">
        <f t="shared" ca="1" si="317"/>
        <v>-350.76619099866485</v>
      </c>
    </row>
    <row r="2293" spans="2:22" x14ac:dyDescent="0.3">
      <c r="B2293" s="13">
        <v>2023</v>
      </c>
      <c r="C2293" s="13">
        <v>4</v>
      </c>
      <c r="D2293" s="13">
        <v>3</v>
      </c>
      <c r="E2293" s="83" t="s">
        <v>192</v>
      </c>
      <c r="F2293" s="13">
        <v>5</v>
      </c>
      <c r="G2293" s="13">
        <v>22</v>
      </c>
      <c r="H2293" s="13" t="s">
        <v>69</v>
      </c>
      <c r="I2293" s="13" t="s">
        <v>54</v>
      </c>
      <c r="J2293" s="13"/>
      <c r="K2293" s="13" t="s">
        <v>27</v>
      </c>
      <c r="L2293" s="12">
        <f t="shared" ca="1" si="310"/>
        <v>2.5058203482602783</v>
      </c>
      <c r="M2293" s="101">
        <f t="shared" ca="1" si="311"/>
        <v>0.13198155774286888</v>
      </c>
      <c r="N2293" s="101">
        <f t="shared" ca="1" si="318"/>
        <v>118.42146853903589</v>
      </c>
      <c r="O2293" s="101">
        <f t="shared" ca="1" si="312"/>
        <v>0.27037801557728403</v>
      </c>
      <c r="Q2293" s="12">
        <f t="shared" ca="1" si="313"/>
        <v>0</v>
      </c>
      <c r="R2293" s="101">
        <f t="shared" ca="1" si="314"/>
        <v>0</v>
      </c>
      <c r="S2293" s="13"/>
      <c r="T2293" s="101">
        <f t="shared" ca="1" si="315"/>
        <v>0.13198155774286888</v>
      </c>
      <c r="U2293" s="101">
        <f t="shared" si="316"/>
        <v>0</v>
      </c>
      <c r="V2293" s="101">
        <f t="shared" ca="1" si="317"/>
        <v>-350.63420944092201</v>
      </c>
    </row>
    <row r="2294" spans="2:22" x14ac:dyDescent="0.3">
      <c r="B2294" s="13">
        <v>2023</v>
      </c>
      <c r="C2294" s="13">
        <v>4</v>
      </c>
      <c r="D2294" s="13">
        <v>3</v>
      </c>
      <c r="E2294" s="83" t="s">
        <v>192</v>
      </c>
      <c r="F2294" s="13">
        <v>5</v>
      </c>
      <c r="G2294" s="13">
        <v>23</v>
      </c>
      <c r="H2294" s="13" t="s">
        <v>69</v>
      </c>
      <c r="I2294" s="13" t="s">
        <v>54</v>
      </c>
      <c r="J2294" s="13"/>
      <c r="K2294" s="13" t="s">
        <v>27</v>
      </c>
      <c r="L2294" s="12">
        <f t="shared" ca="1" si="310"/>
        <v>1.7851725801737408</v>
      </c>
      <c r="M2294" s="101">
        <f t="shared" ca="1" si="311"/>
        <v>9.4025039797750926E-2</v>
      </c>
      <c r="N2294" s="101">
        <f t="shared" ca="1" si="318"/>
        <v>118.42146853903589</v>
      </c>
      <c r="O2294" s="101">
        <f t="shared" ca="1" si="312"/>
        <v>0.19262012140074664</v>
      </c>
      <c r="Q2294" s="12">
        <f t="shared" ca="1" si="313"/>
        <v>0</v>
      </c>
      <c r="R2294" s="101">
        <f t="shared" ca="1" si="314"/>
        <v>0</v>
      </c>
      <c r="S2294" s="13"/>
      <c r="T2294" s="101">
        <f t="shared" ca="1" si="315"/>
        <v>9.4025039797750926E-2</v>
      </c>
      <c r="U2294" s="101">
        <f t="shared" si="316"/>
        <v>0</v>
      </c>
      <c r="V2294" s="101">
        <f t="shared" ca="1" si="317"/>
        <v>-350.54018440112424</v>
      </c>
    </row>
    <row r="2295" spans="2:22" x14ac:dyDescent="0.3">
      <c r="B2295" s="13">
        <v>2023</v>
      </c>
      <c r="C2295" s="13">
        <v>4</v>
      </c>
      <c r="D2295" s="13">
        <v>4</v>
      </c>
      <c r="E2295" s="83" t="s">
        <v>193</v>
      </c>
      <c r="F2295" s="13">
        <v>6</v>
      </c>
      <c r="G2295" s="13">
        <v>0</v>
      </c>
      <c r="H2295" s="13" t="s">
        <v>69</v>
      </c>
      <c r="I2295" s="13" t="s">
        <v>54</v>
      </c>
      <c r="J2295" s="13"/>
      <c r="K2295" s="13" t="s">
        <v>27</v>
      </c>
      <c r="L2295" s="12">
        <f t="shared" ca="1" si="310"/>
        <v>1.6616128591939929</v>
      </c>
      <c r="M2295" s="101">
        <f t="shared" ca="1" si="311"/>
        <v>8.7517149293747612E-2</v>
      </c>
      <c r="N2295" s="101">
        <f t="shared" ca="1" si="318"/>
        <v>118.42146853903589</v>
      </c>
      <c r="O2295" s="101">
        <f t="shared" ca="1" si="312"/>
        <v>0.17928802750703182</v>
      </c>
      <c r="Q2295" s="12">
        <f t="shared" ca="1" si="313"/>
        <v>0</v>
      </c>
      <c r="R2295" s="101">
        <f t="shared" ca="1" si="314"/>
        <v>0</v>
      </c>
      <c r="S2295" s="13"/>
      <c r="T2295" s="101">
        <f t="shared" ca="1" si="315"/>
        <v>8.7517149293747612E-2</v>
      </c>
      <c r="U2295" s="101">
        <f t="shared" si="316"/>
        <v>0</v>
      </c>
      <c r="V2295" s="101">
        <f t="shared" ca="1" si="317"/>
        <v>-350.45266725183046</v>
      </c>
    </row>
    <row r="2296" spans="2:22" x14ac:dyDescent="0.3">
      <c r="B2296" s="13">
        <v>2023</v>
      </c>
      <c r="C2296" s="13">
        <v>4</v>
      </c>
      <c r="D2296" s="13">
        <v>4</v>
      </c>
      <c r="E2296" s="83" t="s">
        <v>193</v>
      </c>
      <c r="F2296" s="13">
        <v>6</v>
      </c>
      <c r="G2296" s="13">
        <v>1</v>
      </c>
      <c r="H2296" s="13" t="s">
        <v>69</v>
      </c>
      <c r="I2296" s="13" t="s">
        <v>54</v>
      </c>
      <c r="J2296" s="13"/>
      <c r="K2296" s="13" t="s">
        <v>27</v>
      </c>
      <c r="L2296" s="12">
        <f t="shared" ca="1" si="310"/>
        <v>1.2994896871176354</v>
      </c>
      <c r="M2296" s="101">
        <f t="shared" ca="1" si="311"/>
        <v>6.8444121820485856E-2</v>
      </c>
      <c r="N2296" s="101">
        <f t="shared" ca="1" si="318"/>
        <v>118.42146853903589</v>
      </c>
      <c r="O2296" s="101">
        <f t="shared" ca="1" si="312"/>
        <v>0.14021493723999284</v>
      </c>
      <c r="Q2296" s="12">
        <f t="shared" ca="1" si="313"/>
        <v>0</v>
      </c>
      <c r="R2296" s="101">
        <f t="shared" ca="1" si="314"/>
        <v>0</v>
      </c>
      <c r="S2296" s="13"/>
      <c r="T2296" s="101">
        <f t="shared" ca="1" si="315"/>
        <v>6.8444121820485856E-2</v>
      </c>
      <c r="U2296" s="101">
        <f t="shared" si="316"/>
        <v>0</v>
      </c>
      <c r="V2296" s="101">
        <f t="shared" ca="1" si="317"/>
        <v>-350.38422313000996</v>
      </c>
    </row>
    <row r="2297" spans="2:22" x14ac:dyDescent="0.3">
      <c r="B2297" s="13">
        <v>2023</v>
      </c>
      <c r="C2297" s="13">
        <v>4</v>
      </c>
      <c r="D2297" s="13">
        <v>4</v>
      </c>
      <c r="E2297" s="83" t="s">
        <v>193</v>
      </c>
      <c r="F2297" s="13">
        <v>6</v>
      </c>
      <c r="G2297" s="13">
        <v>2</v>
      </c>
      <c r="H2297" s="13" t="s">
        <v>69</v>
      </c>
      <c r="I2297" s="13" t="s">
        <v>54</v>
      </c>
      <c r="J2297" s="13"/>
      <c r="K2297" s="13" t="s">
        <v>27</v>
      </c>
      <c r="L2297" s="12">
        <f t="shared" ca="1" si="310"/>
        <v>1.0441774285688663</v>
      </c>
      <c r="M2297" s="101">
        <f t="shared" ca="1" si="311"/>
        <v>5.4996825162722189E-2</v>
      </c>
      <c r="N2297" s="101">
        <f t="shared" ca="1" si="318"/>
        <v>118.42146853903589</v>
      </c>
      <c r="O2297" s="101">
        <f t="shared" ca="1" si="312"/>
        <v>0.11266674454258067</v>
      </c>
      <c r="Q2297" s="12">
        <f t="shared" ca="1" si="313"/>
        <v>0</v>
      </c>
      <c r="R2297" s="101">
        <f t="shared" ca="1" si="314"/>
        <v>0</v>
      </c>
      <c r="S2297" s="13"/>
      <c r="T2297" s="101">
        <f t="shared" ca="1" si="315"/>
        <v>5.4996825162722189E-2</v>
      </c>
      <c r="U2297" s="101">
        <f t="shared" si="316"/>
        <v>0</v>
      </c>
      <c r="V2297" s="101">
        <f t="shared" ca="1" si="317"/>
        <v>-350.32922630484723</v>
      </c>
    </row>
    <row r="2298" spans="2:22" x14ac:dyDescent="0.3">
      <c r="B2298" s="13">
        <v>2023</v>
      </c>
      <c r="C2298" s="13">
        <v>4</v>
      </c>
      <c r="D2298" s="13">
        <v>4</v>
      </c>
      <c r="E2298" s="83" t="s">
        <v>193</v>
      </c>
      <c r="F2298" s="13">
        <v>6</v>
      </c>
      <c r="G2298" s="13">
        <v>3</v>
      </c>
      <c r="H2298" s="13" t="s">
        <v>69</v>
      </c>
      <c r="I2298" s="13" t="s">
        <v>54</v>
      </c>
      <c r="J2298" s="13"/>
      <c r="K2298" s="13" t="s">
        <v>27</v>
      </c>
      <c r="L2298" s="12">
        <f t="shared" ca="1" si="310"/>
        <v>1.1482360767422166</v>
      </c>
      <c r="M2298" s="101">
        <f t="shared" ca="1" si="311"/>
        <v>6.0477594162012552E-2</v>
      </c>
      <c r="N2298" s="101">
        <f t="shared" ca="1" si="318"/>
        <v>118.42146853903589</v>
      </c>
      <c r="O2298" s="101">
        <f t="shared" ca="1" si="312"/>
        <v>0.12389467268048517</v>
      </c>
      <c r="Q2298" s="12">
        <f t="shared" ca="1" si="313"/>
        <v>0</v>
      </c>
      <c r="R2298" s="101">
        <f t="shared" ca="1" si="314"/>
        <v>0</v>
      </c>
      <c r="S2298" s="13"/>
      <c r="T2298" s="101">
        <f t="shared" ca="1" si="315"/>
        <v>6.0477594162012552E-2</v>
      </c>
      <c r="U2298" s="101">
        <f t="shared" si="316"/>
        <v>0</v>
      </c>
      <c r="V2298" s="101">
        <f t="shared" ca="1" si="317"/>
        <v>-350.2687487106852</v>
      </c>
    </row>
    <row r="2299" spans="2:22" x14ac:dyDescent="0.3">
      <c r="B2299" s="13">
        <v>2023</v>
      </c>
      <c r="C2299" s="13">
        <v>4</v>
      </c>
      <c r="D2299" s="13">
        <v>4</v>
      </c>
      <c r="E2299" s="83" t="s">
        <v>193</v>
      </c>
      <c r="F2299" s="13">
        <v>6</v>
      </c>
      <c r="G2299" s="13">
        <v>4</v>
      </c>
      <c r="H2299" s="13" t="s">
        <v>69</v>
      </c>
      <c r="I2299" s="13" t="s">
        <v>54</v>
      </c>
      <c r="J2299" s="13"/>
      <c r="K2299" s="13" t="s">
        <v>27</v>
      </c>
      <c r="L2299" s="12">
        <f t="shared" ca="1" si="310"/>
        <v>1.0089265759383563</v>
      </c>
      <c r="M2299" s="101">
        <f t="shared" ca="1" si="311"/>
        <v>5.3140162754673231E-2</v>
      </c>
      <c r="N2299" s="101">
        <f t="shared" ca="1" si="318"/>
        <v>118.42146853903589</v>
      </c>
      <c r="O2299" s="101">
        <f t="shared" ca="1" si="312"/>
        <v>0.10886317754374865</v>
      </c>
      <c r="Q2299" s="12">
        <f t="shared" ca="1" si="313"/>
        <v>0</v>
      </c>
      <c r="R2299" s="101">
        <f t="shared" ca="1" si="314"/>
        <v>0</v>
      </c>
      <c r="S2299" s="13"/>
      <c r="T2299" s="101">
        <f t="shared" ca="1" si="315"/>
        <v>5.3140162754673231E-2</v>
      </c>
      <c r="U2299" s="101">
        <f t="shared" si="316"/>
        <v>0</v>
      </c>
      <c r="V2299" s="101">
        <f t="shared" ca="1" si="317"/>
        <v>-350.21560854793051</v>
      </c>
    </row>
    <row r="2300" spans="2:22" x14ac:dyDescent="0.3">
      <c r="B2300" s="13">
        <v>2023</v>
      </c>
      <c r="C2300" s="13">
        <v>4</v>
      </c>
      <c r="D2300" s="13">
        <v>4</v>
      </c>
      <c r="E2300" s="83" t="s">
        <v>193</v>
      </c>
      <c r="F2300" s="13">
        <v>6</v>
      </c>
      <c r="G2300" s="13">
        <v>5</v>
      </c>
      <c r="H2300" s="13" t="s">
        <v>69</v>
      </c>
      <c r="I2300" s="13" t="s">
        <v>54</v>
      </c>
      <c r="J2300" s="13"/>
      <c r="K2300" s="13" t="s">
        <v>27</v>
      </c>
      <c r="L2300" s="12">
        <f t="shared" ca="1" si="310"/>
        <v>1.0322730384531131</v>
      </c>
      <c r="M2300" s="101">
        <f t="shared" ca="1" si="311"/>
        <v>5.4369820935325469E-2</v>
      </c>
      <c r="N2300" s="101">
        <f t="shared" ca="1" si="318"/>
        <v>118.42146853903589</v>
      </c>
      <c r="O2300" s="101">
        <f t="shared" ca="1" si="312"/>
        <v>0.11138226084909091</v>
      </c>
      <c r="Q2300" s="12">
        <f t="shared" ca="1" si="313"/>
        <v>5.6000000000000005</v>
      </c>
      <c r="R2300" s="101">
        <f t="shared" ca="1" si="314"/>
        <v>0.386658087294944</v>
      </c>
      <c r="S2300" s="13"/>
      <c r="T2300" s="101">
        <f t="shared" ca="1" si="315"/>
        <v>0</v>
      </c>
      <c r="U2300" s="101">
        <f t="shared" si="316"/>
        <v>0</v>
      </c>
      <c r="V2300" s="101">
        <f t="shared" ca="1" si="317"/>
        <v>-350.98892472252044</v>
      </c>
    </row>
    <row r="2301" spans="2:22" x14ac:dyDescent="0.3">
      <c r="B2301" s="13">
        <v>2023</v>
      </c>
      <c r="C2301" s="13">
        <v>4</v>
      </c>
      <c r="D2301" s="13">
        <v>4</v>
      </c>
      <c r="E2301" s="83" t="s">
        <v>193</v>
      </c>
      <c r="F2301" s="13">
        <v>6</v>
      </c>
      <c r="G2301" s="13">
        <v>6</v>
      </c>
      <c r="H2301" s="13" t="s">
        <v>69</v>
      </c>
      <c r="I2301" s="13" t="s">
        <v>54</v>
      </c>
      <c r="J2301" s="13"/>
      <c r="K2301" s="13" t="s">
        <v>27</v>
      </c>
      <c r="L2301" s="12">
        <f t="shared" ca="1" si="310"/>
        <v>1.1479296487657327</v>
      </c>
      <c r="M2301" s="101">
        <f t="shared" ca="1" si="311"/>
        <v>6.0461454600491141E-2</v>
      </c>
      <c r="N2301" s="101">
        <f t="shared" ca="1" si="318"/>
        <v>118.42146853903589</v>
      </c>
      <c r="O2301" s="101">
        <f t="shared" ca="1" si="312"/>
        <v>0.12386160910182255</v>
      </c>
      <c r="Q2301" s="12">
        <f t="shared" ca="1" si="313"/>
        <v>5.6000000000000005</v>
      </c>
      <c r="R2301" s="101">
        <f t="shared" ca="1" si="314"/>
        <v>0.37686775523198074</v>
      </c>
      <c r="S2301" s="13"/>
      <c r="T2301" s="101">
        <f t="shared" ca="1" si="315"/>
        <v>0</v>
      </c>
      <c r="U2301" s="101">
        <f t="shared" si="316"/>
        <v>0</v>
      </c>
      <c r="V2301" s="101">
        <f t="shared" ca="1" si="317"/>
        <v>-351.74266023298435</v>
      </c>
    </row>
    <row r="2302" spans="2:22" x14ac:dyDescent="0.3">
      <c r="B2302" s="13">
        <v>2023</v>
      </c>
      <c r="C2302" s="13">
        <v>4</v>
      </c>
      <c r="D2302" s="13">
        <v>4</v>
      </c>
      <c r="E2302" s="83" t="s">
        <v>193</v>
      </c>
      <c r="F2302" s="13">
        <v>6</v>
      </c>
      <c r="G2302" s="13">
        <v>7</v>
      </c>
      <c r="H2302" s="13" t="s">
        <v>69</v>
      </c>
      <c r="I2302" s="13" t="s">
        <v>54</v>
      </c>
      <c r="J2302" s="13"/>
      <c r="K2302" s="13" t="s">
        <v>27</v>
      </c>
      <c r="L2302" s="12">
        <f t="shared" ca="1" si="310"/>
        <v>1.1255613625307499</v>
      </c>
      <c r="M2302" s="101">
        <f t="shared" ca="1" si="311"/>
        <v>5.9283316964494598E-2</v>
      </c>
      <c r="N2302" s="101">
        <f t="shared" ca="1" si="318"/>
        <v>118.42146853903589</v>
      </c>
      <c r="O2302" s="101">
        <f t="shared" ca="1" si="312"/>
        <v>0.12144807101706791</v>
      </c>
      <c r="Q2302" s="12">
        <f t="shared" ca="1" si="313"/>
        <v>1.3238554239298288</v>
      </c>
      <c r="R2302" s="101">
        <f t="shared" ca="1" si="314"/>
        <v>1.6785592297432029E-2</v>
      </c>
      <c r="S2302" s="13"/>
      <c r="T2302" s="101">
        <f t="shared" ca="1" si="315"/>
        <v>0</v>
      </c>
      <c r="U2302" s="101">
        <f t="shared" si="316"/>
        <v>0</v>
      </c>
      <c r="V2302" s="101">
        <f t="shared" ca="1" si="317"/>
        <v>-351.7762314175792</v>
      </c>
    </row>
    <row r="2303" spans="2:22" x14ac:dyDescent="0.3">
      <c r="B2303" s="13">
        <v>2023</v>
      </c>
      <c r="C2303" s="13">
        <v>4</v>
      </c>
      <c r="D2303" s="13">
        <v>4</v>
      </c>
      <c r="E2303" s="83" t="s">
        <v>193</v>
      </c>
      <c r="F2303" s="13">
        <v>6</v>
      </c>
      <c r="G2303" s="13">
        <v>8</v>
      </c>
      <c r="H2303" s="13" t="s">
        <v>69</v>
      </c>
      <c r="I2303" s="13" t="s">
        <v>54</v>
      </c>
      <c r="J2303" s="13"/>
      <c r="K2303" s="13" t="s">
        <v>27</v>
      </c>
      <c r="L2303" s="12">
        <f t="shared" ca="1" si="310"/>
        <v>1.1548377833970671</v>
      </c>
      <c r="M2303" s="101">
        <f t="shared" ca="1" si="311"/>
        <v>6.0825306051523524E-2</v>
      </c>
      <c r="N2303" s="101">
        <f t="shared" ca="1" si="318"/>
        <v>118.42146853903589</v>
      </c>
      <c r="O2303" s="101">
        <f t="shared" ca="1" si="312"/>
        <v>0.12460699682854354</v>
      </c>
      <c r="Q2303" s="12">
        <f t="shared" ca="1" si="313"/>
        <v>1.3744060106932001</v>
      </c>
      <c r="R2303" s="101">
        <f t="shared" ca="1" si="314"/>
        <v>1.8586450440617661E-2</v>
      </c>
      <c r="S2303" s="13"/>
      <c r="T2303" s="101">
        <f t="shared" ca="1" si="315"/>
        <v>0</v>
      </c>
      <c r="U2303" s="101">
        <f t="shared" si="316"/>
        <v>0</v>
      </c>
      <c r="V2303" s="101">
        <f t="shared" ca="1" si="317"/>
        <v>-351.81340431846047</v>
      </c>
    </row>
    <row r="2304" spans="2:22" x14ac:dyDescent="0.3">
      <c r="B2304" s="13">
        <v>2023</v>
      </c>
      <c r="C2304" s="13">
        <v>4</v>
      </c>
      <c r="D2304" s="13">
        <v>4</v>
      </c>
      <c r="E2304" s="83" t="s">
        <v>193</v>
      </c>
      <c r="F2304" s="13">
        <v>6</v>
      </c>
      <c r="G2304" s="13">
        <v>9</v>
      </c>
      <c r="H2304" s="13" t="s">
        <v>69</v>
      </c>
      <c r="I2304" s="13" t="s">
        <v>54</v>
      </c>
      <c r="J2304" s="13"/>
      <c r="K2304" s="13" t="s">
        <v>27</v>
      </c>
      <c r="L2304" s="12">
        <f t="shared" ref="L2304:L2367" ca="1" si="319">IF(K2304="Weekday",_xlfn.NORM.INV(RAND(),VLOOKUP(G2304,$J$5:$N$28,4),VLOOKUP(G2304,$J$5:$N$28,5)),_xlfn.NORM.INV(RAND(),VLOOKUP(G2304,$P$5:$T$28,4),VLOOKUP(G2304,$P$5:$T$28,5)))*VLOOKUP(C2304,$P$32:$R$43,3)</f>
        <v>1.9397077114762555</v>
      </c>
      <c r="M2304" s="101">
        <f t="shared" ref="M2304:M2367" ca="1" si="320">IF(I2304="Winter",VLOOKUP(G2304,$J$40:$L$43,3),VLOOKUP(G2304,$J$40:$L$43,2))*L2304</f>
        <v>0.10216440516345439</v>
      </c>
      <c r="N2304" s="101">
        <f t="shared" ca="1" si="318"/>
        <v>118.42146853903589</v>
      </c>
      <c r="O2304" s="101">
        <f t="shared" ref="O2304:O2367" ca="1" si="321">IF(I2304="Winter",VLOOKUP(G2304,$J$46:$L$49,3),VLOOKUP(G2304,$J$46:$L$49,2))*L2304</f>
        <v>0.20929446206828797</v>
      </c>
      <c r="Q2304" s="12">
        <f t="shared" ref="Q2304:Q2367" ca="1" si="322">MIN(MAX(AND(IF(G2304&gt;=VLOOKUP(C2304,$O$46:$T$57,5),1,0),IF(G2304&lt;=VLOOKUP(C2304,$O$46:$T$57,6),1,0))*$G$50*_xlfn.NORM.INV(RAND(),VLOOKUP(C2304,$B$4:$F$15,4),VLOOKUP(C2304,$B$4:$F$15,4)),0),0.2)*$G$51</f>
        <v>4.5372157584733088</v>
      </c>
      <c r="R2304" s="101">
        <f t="shared" ref="R2304:R2367" ca="1" si="323">MAX(Q2304-L2304,0)*$G$52</f>
        <v>0.21987905617830056</v>
      </c>
      <c r="S2304" s="13"/>
      <c r="T2304" s="101">
        <f t="shared" ref="T2304:T2367" ca="1" si="324">MAX(L2304-Q2304,0)*IF(I2304="Winter",VLOOKUP(G2304,$J$40:$L$43,3),VLOOKUP(G2304,$J$40:$L$43,2))</f>
        <v>0</v>
      </c>
      <c r="U2304" s="101">
        <f t="shared" si="316"/>
        <v>0</v>
      </c>
      <c r="V2304" s="101">
        <f t="shared" ca="1" si="317"/>
        <v>-352.25316243081704</v>
      </c>
    </row>
    <row r="2305" spans="2:22" x14ac:dyDescent="0.3">
      <c r="B2305" s="13">
        <v>2023</v>
      </c>
      <c r="C2305" s="13">
        <v>4</v>
      </c>
      <c r="D2305" s="13">
        <v>4</v>
      </c>
      <c r="E2305" s="83" t="s">
        <v>193</v>
      </c>
      <c r="F2305" s="13">
        <v>6</v>
      </c>
      <c r="G2305" s="13">
        <v>10</v>
      </c>
      <c r="H2305" s="13" t="s">
        <v>70</v>
      </c>
      <c r="I2305" s="13" t="s">
        <v>54</v>
      </c>
      <c r="J2305" s="13"/>
      <c r="K2305" s="13" t="s">
        <v>27</v>
      </c>
      <c r="L2305" s="12">
        <f t="shared" ca="1" si="319"/>
        <v>1.5094621026908532</v>
      </c>
      <c r="M2305" s="101">
        <f t="shared" ca="1" si="320"/>
        <v>4.7789570171192418E-2</v>
      </c>
      <c r="N2305" s="101">
        <f t="shared" ca="1" si="318"/>
        <v>118.42146853903589</v>
      </c>
      <c r="O2305" s="101">
        <f t="shared" ca="1" si="321"/>
        <v>4.7789570171192418E-2</v>
      </c>
      <c r="Q2305" s="12">
        <f t="shared" ca="1" si="322"/>
        <v>5.6000000000000005</v>
      </c>
      <c r="R2305" s="101">
        <f t="shared" ca="1" si="323"/>
        <v>0.34626403300721931</v>
      </c>
      <c r="S2305" s="13"/>
      <c r="T2305" s="101">
        <f t="shared" ca="1" si="324"/>
        <v>0</v>
      </c>
      <c r="U2305" s="101">
        <f t="shared" ref="U2305:U2368" si="325">IF(H2305="On-Peak",IF(I2305="Winter",((L2305*$D$48)/60),((L2305*$D$47)/60)),0)</f>
        <v>0</v>
      </c>
      <c r="V2305" s="101">
        <f t="shared" ref="V2305:V2368" ca="1" si="326">V2304+MAX(T2305-R2305,0)-MAX(R2305-T2305,0)+MAX(U2305-R2305,0)-MAX(R2305-U2305,0)</f>
        <v>-352.9456904968315</v>
      </c>
    </row>
    <row r="2306" spans="2:22" x14ac:dyDescent="0.3">
      <c r="B2306" s="13">
        <v>2023</v>
      </c>
      <c r="C2306" s="13">
        <v>4</v>
      </c>
      <c r="D2306" s="13">
        <v>4</v>
      </c>
      <c r="E2306" s="83" t="s">
        <v>193</v>
      </c>
      <c r="F2306" s="13">
        <v>6</v>
      </c>
      <c r="G2306" s="13">
        <v>11</v>
      </c>
      <c r="H2306" s="13" t="s">
        <v>70</v>
      </c>
      <c r="I2306" s="13" t="s">
        <v>54</v>
      </c>
      <c r="J2306" s="13"/>
      <c r="K2306" s="13" t="s">
        <v>27</v>
      </c>
      <c r="L2306" s="12">
        <f t="shared" ca="1" si="319"/>
        <v>1.5022373824707576</v>
      </c>
      <c r="M2306" s="101">
        <f t="shared" ca="1" si="320"/>
        <v>4.7560835529024188E-2</v>
      </c>
      <c r="N2306" s="101">
        <f t="shared" ca="1" si="318"/>
        <v>118.42146853903589</v>
      </c>
      <c r="O2306" s="101">
        <f t="shared" ca="1" si="321"/>
        <v>4.7560835529024188E-2</v>
      </c>
      <c r="Q2306" s="12">
        <f t="shared" ca="1" si="322"/>
        <v>2.2611482552333717</v>
      </c>
      <c r="R2306" s="101">
        <f t="shared" ca="1" si="323"/>
        <v>6.4241805379355296E-2</v>
      </c>
      <c r="S2306" s="13"/>
      <c r="T2306" s="101">
        <f t="shared" ca="1" si="324"/>
        <v>0</v>
      </c>
      <c r="U2306" s="101">
        <f t="shared" si="325"/>
        <v>0</v>
      </c>
      <c r="V2306" s="101">
        <f t="shared" ca="1" si="326"/>
        <v>-353.07417410759024</v>
      </c>
    </row>
    <row r="2307" spans="2:22" x14ac:dyDescent="0.3">
      <c r="B2307" s="13">
        <v>2023</v>
      </c>
      <c r="C2307" s="13">
        <v>4</v>
      </c>
      <c r="D2307" s="13">
        <v>4</v>
      </c>
      <c r="E2307" s="83" t="s">
        <v>193</v>
      </c>
      <c r="F2307" s="13">
        <v>6</v>
      </c>
      <c r="G2307" s="13">
        <v>12</v>
      </c>
      <c r="H2307" s="13" t="s">
        <v>70</v>
      </c>
      <c r="I2307" s="13" t="s">
        <v>54</v>
      </c>
      <c r="J2307" s="13"/>
      <c r="K2307" s="13" t="s">
        <v>27</v>
      </c>
      <c r="L2307" s="12">
        <f t="shared" ca="1" si="319"/>
        <v>1.1551117748560087</v>
      </c>
      <c r="M2307" s="101">
        <f t="shared" ca="1" si="320"/>
        <v>3.6570838791941236E-2</v>
      </c>
      <c r="N2307" s="101">
        <f t="shared" ca="1" si="318"/>
        <v>118.42146853903589</v>
      </c>
      <c r="O2307" s="101">
        <f t="shared" ca="1" si="321"/>
        <v>3.6570838791941236E-2</v>
      </c>
      <c r="Q2307" s="12">
        <f t="shared" ca="1" si="322"/>
        <v>0</v>
      </c>
      <c r="R2307" s="101">
        <f t="shared" ca="1" si="323"/>
        <v>0</v>
      </c>
      <c r="S2307" s="13"/>
      <c r="T2307" s="101">
        <f t="shared" ca="1" si="324"/>
        <v>3.6570838791941236E-2</v>
      </c>
      <c r="U2307" s="101">
        <f t="shared" si="325"/>
        <v>0</v>
      </c>
      <c r="V2307" s="101">
        <f t="shared" ca="1" si="326"/>
        <v>-353.03760326879831</v>
      </c>
    </row>
    <row r="2308" spans="2:22" x14ac:dyDescent="0.3">
      <c r="B2308" s="13">
        <v>2023</v>
      </c>
      <c r="C2308" s="13">
        <v>4</v>
      </c>
      <c r="D2308" s="13">
        <v>4</v>
      </c>
      <c r="E2308" s="83" t="s">
        <v>193</v>
      </c>
      <c r="F2308" s="13">
        <v>6</v>
      </c>
      <c r="G2308" s="13">
        <v>13</v>
      </c>
      <c r="H2308" s="13" t="s">
        <v>70</v>
      </c>
      <c r="I2308" s="13" t="s">
        <v>54</v>
      </c>
      <c r="J2308" s="13"/>
      <c r="K2308" s="13" t="s">
        <v>27</v>
      </c>
      <c r="L2308" s="12">
        <f t="shared" ca="1" si="319"/>
        <v>1.7074102468783212</v>
      </c>
      <c r="M2308" s="101">
        <f t="shared" ca="1" si="320"/>
        <v>5.4056608416167648E-2</v>
      </c>
      <c r="N2308" s="101">
        <f t="shared" ca="1" si="318"/>
        <v>118.42146853903589</v>
      </c>
      <c r="O2308" s="101">
        <f t="shared" ca="1" si="321"/>
        <v>5.4056608416167648E-2</v>
      </c>
      <c r="Q2308" s="12">
        <f t="shared" ca="1" si="322"/>
        <v>5.6000000000000005</v>
      </c>
      <c r="R2308" s="101">
        <f t="shared" ca="1" si="323"/>
        <v>0.32950772260175015</v>
      </c>
      <c r="S2308" s="13"/>
      <c r="T2308" s="101">
        <f t="shared" ca="1" si="324"/>
        <v>0</v>
      </c>
      <c r="U2308" s="101">
        <f t="shared" si="325"/>
        <v>0</v>
      </c>
      <c r="V2308" s="101">
        <f t="shared" ca="1" si="326"/>
        <v>-353.69661871400183</v>
      </c>
    </row>
    <row r="2309" spans="2:22" x14ac:dyDescent="0.3">
      <c r="B2309" s="13">
        <v>2023</v>
      </c>
      <c r="C2309" s="13">
        <v>4</v>
      </c>
      <c r="D2309" s="13">
        <v>4</v>
      </c>
      <c r="E2309" s="83" t="s">
        <v>193</v>
      </c>
      <c r="F2309" s="13">
        <v>6</v>
      </c>
      <c r="G2309" s="13">
        <v>14</v>
      </c>
      <c r="H2309" s="13" t="s">
        <v>70</v>
      </c>
      <c r="I2309" s="13" t="s">
        <v>54</v>
      </c>
      <c r="J2309" s="13"/>
      <c r="K2309" s="13" t="s">
        <v>27</v>
      </c>
      <c r="L2309" s="12">
        <f t="shared" ca="1" si="319"/>
        <v>1.8016868048199646</v>
      </c>
      <c r="M2309" s="101">
        <f t="shared" ca="1" si="320"/>
        <v>5.7041404240600078E-2</v>
      </c>
      <c r="N2309" s="101">
        <f t="shared" ca="1" si="318"/>
        <v>118.42146853903589</v>
      </c>
      <c r="O2309" s="101">
        <f t="shared" ca="1" si="321"/>
        <v>5.7041404240600078E-2</v>
      </c>
      <c r="Q2309" s="12">
        <f t="shared" ca="1" si="322"/>
        <v>0.89588141232235574</v>
      </c>
      <c r="R2309" s="101">
        <f t="shared" ca="1" si="323"/>
        <v>0</v>
      </c>
      <c r="S2309" s="13"/>
      <c r="T2309" s="101">
        <f t="shared" ca="1" si="324"/>
        <v>2.8677798726474295E-2</v>
      </c>
      <c r="U2309" s="101">
        <f t="shared" si="325"/>
        <v>0</v>
      </c>
      <c r="V2309" s="101">
        <f t="shared" ca="1" si="326"/>
        <v>-353.66794091527538</v>
      </c>
    </row>
    <row r="2310" spans="2:22" x14ac:dyDescent="0.3">
      <c r="B2310" s="13">
        <v>2023</v>
      </c>
      <c r="C2310" s="13">
        <v>4</v>
      </c>
      <c r="D2310" s="13">
        <v>4</v>
      </c>
      <c r="E2310" s="83" t="s">
        <v>193</v>
      </c>
      <c r="F2310" s="13">
        <v>6</v>
      </c>
      <c r="G2310" s="13">
        <v>15</v>
      </c>
      <c r="H2310" s="13" t="s">
        <v>70</v>
      </c>
      <c r="I2310" s="13" t="s">
        <v>54</v>
      </c>
      <c r="J2310" s="13"/>
      <c r="K2310" s="13" t="s">
        <v>27</v>
      </c>
      <c r="L2310" s="12">
        <f t="shared" ca="1" si="319"/>
        <v>1.7311134362910252</v>
      </c>
      <c r="M2310" s="101">
        <f t="shared" ca="1" si="320"/>
        <v>5.4807051392973857E-2</v>
      </c>
      <c r="N2310" s="101">
        <f t="shared" ca="1" si="318"/>
        <v>118.42146853903589</v>
      </c>
      <c r="O2310" s="101">
        <f t="shared" ca="1" si="321"/>
        <v>5.4807051392973857E-2</v>
      </c>
      <c r="Q2310" s="12">
        <f t="shared" ca="1" si="322"/>
        <v>5.6000000000000005</v>
      </c>
      <c r="R2310" s="101">
        <f t="shared" ca="1" si="323"/>
        <v>0.32750124761796479</v>
      </c>
      <c r="S2310" s="13"/>
      <c r="T2310" s="101">
        <f t="shared" ca="1" si="324"/>
        <v>0</v>
      </c>
      <c r="U2310" s="101">
        <f t="shared" si="325"/>
        <v>0</v>
      </c>
      <c r="V2310" s="101">
        <f t="shared" ca="1" si="326"/>
        <v>-354.32294341051136</v>
      </c>
    </row>
    <row r="2311" spans="2:22" x14ac:dyDescent="0.3">
      <c r="B2311" s="13">
        <v>2023</v>
      </c>
      <c r="C2311" s="13">
        <v>4</v>
      </c>
      <c r="D2311" s="13">
        <v>4</v>
      </c>
      <c r="E2311" s="83" t="s">
        <v>193</v>
      </c>
      <c r="F2311" s="13">
        <v>6</v>
      </c>
      <c r="G2311" s="13">
        <v>16</v>
      </c>
      <c r="H2311" s="13" t="s">
        <v>71</v>
      </c>
      <c r="I2311" s="13" t="s">
        <v>54</v>
      </c>
      <c r="J2311" s="13"/>
      <c r="K2311" s="13" t="s">
        <v>27</v>
      </c>
      <c r="L2311" s="12">
        <f t="shared" ca="1" si="319"/>
        <v>1.4449461893610105</v>
      </c>
      <c r="M2311" s="101">
        <f t="shared" ca="1" si="320"/>
        <v>0.12586926255523764</v>
      </c>
      <c r="N2311" s="101">
        <f t="shared" ca="1" si="318"/>
        <v>118.70672499925224</v>
      </c>
      <c r="O2311" s="101">
        <f t="shared" ca="1" si="321"/>
        <v>0.4072580834714008</v>
      </c>
      <c r="Q2311" s="12">
        <f t="shared" ca="1" si="322"/>
        <v>5.6000000000000005</v>
      </c>
      <c r="R2311" s="101">
        <f t="shared" ca="1" si="323"/>
        <v>0.35172530507059052</v>
      </c>
      <c r="S2311" s="13"/>
      <c r="T2311" s="101">
        <f t="shared" ca="1" si="324"/>
        <v>0</v>
      </c>
      <c r="U2311" s="101">
        <f t="shared" ca="1" si="325"/>
        <v>0.28525646021635281</v>
      </c>
      <c r="V2311" s="101">
        <f t="shared" ca="1" si="326"/>
        <v>-354.74113756043619</v>
      </c>
    </row>
    <row r="2312" spans="2:22" x14ac:dyDescent="0.3">
      <c r="B2312" s="13">
        <v>2023</v>
      </c>
      <c r="C2312" s="13">
        <v>4</v>
      </c>
      <c r="D2312" s="13">
        <v>4</v>
      </c>
      <c r="E2312" s="83" t="s">
        <v>193</v>
      </c>
      <c r="F2312" s="13">
        <v>6</v>
      </c>
      <c r="G2312" s="13">
        <v>17</v>
      </c>
      <c r="H2312" s="13" t="s">
        <v>71</v>
      </c>
      <c r="I2312" s="13" t="s">
        <v>54</v>
      </c>
      <c r="J2312" s="13"/>
      <c r="K2312" s="13" t="s">
        <v>27</v>
      </c>
      <c r="L2312" s="12">
        <f t="shared" ca="1" si="319"/>
        <v>1.8784120971474707</v>
      </c>
      <c r="M2312" s="101">
        <f t="shared" ca="1" si="320"/>
        <v>0.16362847778251619</v>
      </c>
      <c r="N2312" s="101">
        <f t="shared" ca="1" si="318"/>
        <v>119.07755485409744</v>
      </c>
      <c r="O2312" s="101">
        <f t="shared" ca="1" si="321"/>
        <v>0.52943044958101459</v>
      </c>
      <c r="Q2312" s="12">
        <f t="shared" ca="1" si="322"/>
        <v>5.6000000000000005</v>
      </c>
      <c r="R2312" s="101">
        <f t="shared" ca="1" si="323"/>
        <v>0.3150324159764667</v>
      </c>
      <c r="S2312" s="13"/>
      <c r="T2312" s="101">
        <f t="shared" ca="1" si="324"/>
        <v>0</v>
      </c>
      <c r="U2312" s="101">
        <f t="shared" ca="1" si="325"/>
        <v>0.37082985484519654</v>
      </c>
      <c r="V2312" s="101">
        <f t="shared" ca="1" si="326"/>
        <v>-355.00037253754391</v>
      </c>
    </row>
    <row r="2313" spans="2:22" x14ac:dyDescent="0.3">
      <c r="B2313" s="13">
        <v>2023</v>
      </c>
      <c r="C2313" s="13">
        <v>4</v>
      </c>
      <c r="D2313" s="13">
        <v>4</v>
      </c>
      <c r="E2313" s="83" t="s">
        <v>193</v>
      </c>
      <c r="F2313" s="13">
        <v>6</v>
      </c>
      <c r="G2313" s="13">
        <v>18</v>
      </c>
      <c r="H2313" s="13" t="s">
        <v>71</v>
      </c>
      <c r="I2313" s="13" t="s">
        <v>54</v>
      </c>
      <c r="J2313" s="13"/>
      <c r="K2313" s="13" t="s">
        <v>27</v>
      </c>
      <c r="L2313" s="12">
        <f t="shared" ca="1" si="319"/>
        <v>1.730162383682414</v>
      </c>
      <c r="M2313" s="101">
        <f t="shared" ca="1" si="320"/>
        <v>0.1507144452425751</v>
      </c>
      <c r="N2313" s="101">
        <f t="shared" ca="1" si="318"/>
        <v>119.41911774467609</v>
      </c>
      <c r="O2313" s="101">
        <f t="shared" ca="1" si="321"/>
        <v>0.48764626784088838</v>
      </c>
      <c r="Q2313" s="12">
        <f t="shared" ca="1" si="322"/>
        <v>5.6000000000000005</v>
      </c>
      <c r="R2313" s="101">
        <f t="shared" ca="1" si="323"/>
        <v>0.32758175422128372</v>
      </c>
      <c r="S2313" s="13"/>
      <c r="T2313" s="101">
        <f t="shared" ca="1" si="324"/>
        <v>0</v>
      </c>
      <c r="U2313" s="101">
        <f t="shared" ca="1" si="325"/>
        <v>0.34156289057863659</v>
      </c>
      <c r="V2313" s="101">
        <f t="shared" ca="1" si="326"/>
        <v>-355.31397315540784</v>
      </c>
    </row>
    <row r="2314" spans="2:22" x14ac:dyDescent="0.3">
      <c r="B2314" s="13">
        <v>2023</v>
      </c>
      <c r="C2314" s="13">
        <v>4</v>
      </c>
      <c r="D2314" s="13">
        <v>4</v>
      </c>
      <c r="E2314" s="83" t="s">
        <v>193</v>
      </c>
      <c r="F2314" s="13">
        <v>6</v>
      </c>
      <c r="G2314" s="13">
        <v>19</v>
      </c>
      <c r="H2314" s="13" t="s">
        <v>71</v>
      </c>
      <c r="I2314" s="13" t="s">
        <v>54</v>
      </c>
      <c r="J2314" s="13"/>
      <c r="K2314" s="13" t="s">
        <v>27</v>
      </c>
      <c r="L2314" s="12">
        <f t="shared" ca="1" si="319"/>
        <v>2.2299240180731417</v>
      </c>
      <c r="M2314" s="101">
        <f t="shared" ca="1" si="320"/>
        <v>0.19424868121435138</v>
      </c>
      <c r="N2314" s="101">
        <f t="shared" ca="1" si="318"/>
        <v>119.85934191124403</v>
      </c>
      <c r="O2314" s="101">
        <f t="shared" ca="1" si="321"/>
        <v>0.62850408449391493</v>
      </c>
      <c r="Q2314" s="12">
        <f t="shared" ca="1" si="322"/>
        <v>0.51765797026324079</v>
      </c>
      <c r="R2314" s="101">
        <f t="shared" ca="1" si="323"/>
        <v>0</v>
      </c>
      <c r="S2314" s="13"/>
      <c r="T2314" s="101">
        <f t="shared" ca="1" si="324"/>
        <v>0.14915549542472048</v>
      </c>
      <c r="U2314" s="101">
        <f t="shared" ca="1" si="325"/>
        <v>0.44022416656793945</v>
      </c>
      <c r="V2314" s="101">
        <f t="shared" ca="1" si="326"/>
        <v>-354.72459349341517</v>
      </c>
    </row>
    <row r="2315" spans="2:22" x14ac:dyDescent="0.3">
      <c r="B2315" s="13">
        <v>2023</v>
      </c>
      <c r="C2315" s="13">
        <v>4</v>
      </c>
      <c r="D2315" s="13">
        <v>4</v>
      </c>
      <c r="E2315" s="83" t="s">
        <v>193</v>
      </c>
      <c r="F2315" s="13">
        <v>6</v>
      </c>
      <c r="G2315" s="13">
        <v>20</v>
      </c>
      <c r="H2315" s="13" t="s">
        <v>69</v>
      </c>
      <c r="I2315" s="13" t="s">
        <v>54</v>
      </c>
      <c r="J2315" s="13"/>
      <c r="K2315" s="13" t="s">
        <v>27</v>
      </c>
      <c r="L2315" s="12">
        <f t="shared" ca="1" si="319"/>
        <v>1.4352601828515665</v>
      </c>
      <c r="M2315" s="101">
        <f t="shared" ca="1" si="320"/>
        <v>7.5595153830792017E-2</v>
      </c>
      <c r="N2315" s="101">
        <f t="shared" ca="1" si="318"/>
        <v>119.85934191124403</v>
      </c>
      <c r="O2315" s="101">
        <f t="shared" ca="1" si="321"/>
        <v>0.15486457372968401</v>
      </c>
      <c r="Q2315" s="12">
        <f t="shared" ca="1" si="322"/>
        <v>0</v>
      </c>
      <c r="R2315" s="101">
        <f t="shared" ca="1" si="323"/>
        <v>0</v>
      </c>
      <c r="S2315" s="13"/>
      <c r="T2315" s="101">
        <f t="shared" ca="1" si="324"/>
        <v>7.5595153830792017E-2</v>
      </c>
      <c r="U2315" s="101">
        <f t="shared" si="325"/>
        <v>0</v>
      </c>
      <c r="V2315" s="101">
        <f t="shared" ca="1" si="326"/>
        <v>-354.64899833958435</v>
      </c>
    </row>
    <row r="2316" spans="2:22" x14ac:dyDescent="0.3">
      <c r="B2316" s="13">
        <v>2023</v>
      </c>
      <c r="C2316" s="13">
        <v>4</v>
      </c>
      <c r="D2316" s="13">
        <v>4</v>
      </c>
      <c r="E2316" s="83" t="s">
        <v>193</v>
      </c>
      <c r="F2316" s="13">
        <v>6</v>
      </c>
      <c r="G2316" s="13">
        <v>21</v>
      </c>
      <c r="H2316" s="13" t="s">
        <v>69</v>
      </c>
      <c r="I2316" s="13" t="s">
        <v>54</v>
      </c>
      <c r="J2316" s="13"/>
      <c r="K2316" s="13" t="s">
        <v>27</v>
      </c>
      <c r="L2316" s="12">
        <f t="shared" ca="1" si="319"/>
        <v>1.9927161617250984</v>
      </c>
      <c r="M2316" s="101">
        <f t="shared" ca="1" si="320"/>
        <v>0.10495636023806093</v>
      </c>
      <c r="N2316" s="101">
        <f t="shared" ca="1" si="318"/>
        <v>119.85934191124403</v>
      </c>
      <c r="O2316" s="101">
        <f t="shared" ca="1" si="321"/>
        <v>0.2150140738501381</v>
      </c>
      <c r="Q2316" s="12">
        <f t="shared" ca="1" si="322"/>
        <v>0</v>
      </c>
      <c r="R2316" s="101">
        <f t="shared" ca="1" si="323"/>
        <v>0</v>
      </c>
      <c r="S2316" s="13"/>
      <c r="T2316" s="101">
        <f t="shared" ca="1" si="324"/>
        <v>0.10495636023806093</v>
      </c>
      <c r="U2316" s="101">
        <f t="shared" si="325"/>
        <v>0</v>
      </c>
      <c r="V2316" s="101">
        <f t="shared" ca="1" si="326"/>
        <v>-354.54404197934628</v>
      </c>
    </row>
    <row r="2317" spans="2:22" x14ac:dyDescent="0.3">
      <c r="B2317" s="13">
        <v>2023</v>
      </c>
      <c r="C2317" s="13">
        <v>4</v>
      </c>
      <c r="D2317" s="13">
        <v>4</v>
      </c>
      <c r="E2317" s="83" t="s">
        <v>193</v>
      </c>
      <c r="F2317" s="13">
        <v>6</v>
      </c>
      <c r="G2317" s="13">
        <v>22</v>
      </c>
      <c r="H2317" s="13" t="s">
        <v>69</v>
      </c>
      <c r="I2317" s="13" t="s">
        <v>54</v>
      </c>
      <c r="J2317" s="13"/>
      <c r="K2317" s="13" t="s">
        <v>27</v>
      </c>
      <c r="L2317" s="12">
        <f t="shared" ca="1" si="319"/>
        <v>1.7795004340537828</v>
      </c>
      <c r="M2317" s="101">
        <f t="shared" ca="1" si="320"/>
        <v>9.3726287861612745E-2</v>
      </c>
      <c r="N2317" s="101">
        <f t="shared" ca="1" si="318"/>
        <v>119.85934191124403</v>
      </c>
      <c r="O2317" s="101">
        <f t="shared" ca="1" si="321"/>
        <v>0.19200809683440315</v>
      </c>
      <c r="Q2317" s="12">
        <f t="shared" ca="1" si="322"/>
        <v>0</v>
      </c>
      <c r="R2317" s="101">
        <f t="shared" ca="1" si="323"/>
        <v>0</v>
      </c>
      <c r="S2317" s="13"/>
      <c r="T2317" s="101">
        <f t="shared" ca="1" si="324"/>
        <v>9.3726287861612745E-2</v>
      </c>
      <c r="U2317" s="101">
        <f t="shared" si="325"/>
        <v>0</v>
      </c>
      <c r="V2317" s="101">
        <f t="shared" ca="1" si="326"/>
        <v>-354.45031569148466</v>
      </c>
    </row>
    <row r="2318" spans="2:22" x14ac:dyDescent="0.3">
      <c r="B2318" s="13">
        <v>2023</v>
      </c>
      <c r="C2318" s="13">
        <v>4</v>
      </c>
      <c r="D2318" s="13">
        <v>4</v>
      </c>
      <c r="E2318" s="83" t="s">
        <v>193</v>
      </c>
      <c r="F2318" s="13">
        <v>6</v>
      </c>
      <c r="G2318" s="13">
        <v>23</v>
      </c>
      <c r="H2318" s="13" t="s">
        <v>69</v>
      </c>
      <c r="I2318" s="13" t="s">
        <v>54</v>
      </c>
      <c r="J2318" s="13"/>
      <c r="K2318" s="13" t="s">
        <v>27</v>
      </c>
      <c r="L2318" s="12">
        <f t="shared" ca="1" si="319"/>
        <v>2.0102738128371884</v>
      </c>
      <c r="M2318" s="101">
        <f t="shared" ca="1" si="320"/>
        <v>0.10588112172213472</v>
      </c>
      <c r="N2318" s="101">
        <f t="shared" ca="1" si="318"/>
        <v>119.85934191124403</v>
      </c>
      <c r="O2318" s="101">
        <f t="shared" ca="1" si="321"/>
        <v>0.21690854440513263</v>
      </c>
      <c r="Q2318" s="12">
        <f t="shared" ca="1" si="322"/>
        <v>0</v>
      </c>
      <c r="R2318" s="101">
        <f t="shared" ca="1" si="323"/>
        <v>0</v>
      </c>
      <c r="S2318" s="13"/>
      <c r="T2318" s="101">
        <f t="shared" ca="1" si="324"/>
        <v>0.10588112172213472</v>
      </c>
      <c r="U2318" s="101">
        <f t="shared" si="325"/>
        <v>0</v>
      </c>
      <c r="V2318" s="101">
        <f t="shared" ca="1" si="326"/>
        <v>-354.34443456976254</v>
      </c>
    </row>
    <row r="2319" spans="2:22" x14ac:dyDescent="0.3">
      <c r="B2319" s="13">
        <v>2023</v>
      </c>
      <c r="C2319" s="13">
        <v>4</v>
      </c>
      <c r="D2319" s="13">
        <v>5</v>
      </c>
      <c r="E2319" s="83" t="s">
        <v>194</v>
      </c>
      <c r="F2319" s="13">
        <v>7</v>
      </c>
      <c r="G2319" s="13">
        <v>0</v>
      </c>
      <c r="H2319" s="13" t="s">
        <v>69</v>
      </c>
      <c r="I2319" s="13" t="s">
        <v>54</v>
      </c>
      <c r="J2319" s="13"/>
      <c r="K2319" s="13" t="s">
        <v>27</v>
      </c>
      <c r="L2319" s="12">
        <f t="shared" ca="1" si="319"/>
        <v>2.195318040939489</v>
      </c>
      <c r="M2319" s="101">
        <f t="shared" ca="1" si="320"/>
        <v>0.11562740121628289</v>
      </c>
      <c r="N2319" s="101">
        <f t="shared" ca="1" si="318"/>
        <v>119.85934191124403</v>
      </c>
      <c r="O2319" s="101">
        <f t="shared" ca="1" si="321"/>
        <v>0.23687481661737086</v>
      </c>
      <c r="Q2319" s="12">
        <f t="shared" ca="1" si="322"/>
        <v>0</v>
      </c>
      <c r="R2319" s="101">
        <f t="shared" ca="1" si="323"/>
        <v>0</v>
      </c>
      <c r="S2319" s="13"/>
      <c r="T2319" s="101">
        <f t="shared" ca="1" si="324"/>
        <v>0.11562740121628289</v>
      </c>
      <c r="U2319" s="101">
        <f t="shared" si="325"/>
        <v>0</v>
      </c>
      <c r="V2319" s="101">
        <f t="shared" ca="1" si="326"/>
        <v>-354.22880716854627</v>
      </c>
    </row>
    <row r="2320" spans="2:22" x14ac:dyDescent="0.3">
      <c r="B2320" s="13">
        <v>2023</v>
      </c>
      <c r="C2320" s="13">
        <v>4</v>
      </c>
      <c r="D2320" s="13">
        <v>5</v>
      </c>
      <c r="E2320" s="83" t="s">
        <v>194</v>
      </c>
      <c r="F2320" s="13">
        <v>7</v>
      </c>
      <c r="G2320" s="13">
        <v>1</v>
      </c>
      <c r="H2320" s="13" t="s">
        <v>69</v>
      </c>
      <c r="I2320" s="13" t="s">
        <v>54</v>
      </c>
      <c r="J2320" s="13"/>
      <c r="K2320" s="13" t="s">
        <v>27</v>
      </c>
      <c r="L2320" s="12">
        <f t="shared" ca="1" si="319"/>
        <v>1.0483095828422277</v>
      </c>
      <c r="M2320" s="101">
        <f t="shared" ca="1" si="320"/>
        <v>5.521446572830014E-2</v>
      </c>
      <c r="N2320" s="101">
        <f t="shared" ref="N2320:N2383" ca="1" si="327">IF(H2320="On-Peak",IF(I2320="Winter",((L2320*$D$48)/60)+N2319,((L2320*$D$47)/60)+N2319),N2319)</f>
        <v>119.85934191124403</v>
      </c>
      <c r="O2320" s="101">
        <f t="shared" ca="1" si="321"/>
        <v>0.11311260398867637</v>
      </c>
      <c r="Q2320" s="12">
        <f t="shared" ca="1" si="322"/>
        <v>0</v>
      </c>
      <c r="R2320" s="101">
        <f t="shared" ca="1" si="323"/>
        <v>0</v>
      </c>
      <c r="S2320" s="13"/>
      <c r="T2320" s="101">
        <f t="shared" ca="1" si="324"/>
        <v>5.521446572830014E-2</v>
      </c>
      <c r="U2320" s="101">
        <f t="shared" si="325"/>
        <v>0</v>
      </c>
      <c r="V2320" s="101">
        <f t="shared" ca="1" si="326"/>
        <v>-354.17359270281798</v>
      </c>
    </row>
    <row r="2321" spans="2:22" x14ac:dyDescent="0.3">
      <c r="B2321" s="13">
        <v>2023</v>
      </c>
      <c r="C2321" s="13">
        <v>4</v>
      </c>
      <c r="D2321" s="13">
        <v>5</v>
      </c>
      <c r="E2321" s="83" t="s">
        <v>194</v>
      </c>
      <c r="F2321" s="13">
        <v>7</v>
      </c>
      <c r="G2321" s="13">
        <v>2</v>
      </c>
      <c r="H2321" s="13" t="s">
        <v>69</v>
      </c>
      <c r="I2321" s="13" t="s">
        <v>54</v>
      </c>
      <c r="J2321" s="13"/>
      <c r="K2321" s="13" t="s">
        <v>27</v>
      </c>
      <c r="L2321" s="12">
        <f t="shared" ca="1" si="319"/>
        <v>1.0865892208143006</v>
      </c>
      <c r="M2321" s="101">
        <f t="shared" ca="1" si="320"/>
        <v>5.723065426028922E-2</v>
      </c>
      <c r="N2321" s="101">
        <f t="shared" ca="1" si="327"/>
        <v>119.85934191124403</v>
      </c>
      <c r="O2321" s="101">
        <f t="shared" ca="1" si="321"/>
        <v>0.11724297692586304</v>
      </c>
      <c r="Q2321" s="12">
        <f t="shared" ca="1" si="322"/>
        <v>0</v>
      </c>
      <c r="R2321" s="101">
        <f t="shared" ca="1" si="323"/>
        <v>0</v>
      </c>
      <c r="S2321" s="13"/>
      <c r="T2321" s="101">
        <f t="shared" ca="1" si="324"/>
        <v>5.723065426028922E-2</v>
      </c>
      <c r="U2321" s="101">
        <f t="shared" si="325"/>
        <v>0</v>
      </c>
      <c r="V2321" s="101">
        <f t="shared" ca="1" si="326"/>
        <v>-354.11636204855768</v>
      </c>
    </row>
    <row r="2322" spans="2:22" x14ac:dyDescent="0.3">
      <c r="B2322" s="13">
        <v>2023</v>
      </c>
      <c r="C2322" s="13">
        <v>4</v>
      </c>
      <c r="D2322" s="13">
        <v>5</v>
      </c>
      <c r="E2322" s="83" t="s">
        <v>194</v>
      </c>
      <c r="F2322" s="13">
        <v>7</v>
      </c>
      <c r="G2322" s="13">
        <v>3</v>
      </c>
      <c r="H2322" s="13" t="s">
        <v>69</v>
      </c>
      <c r="I2322" s="13" t="s">
        <v>54</v>
      </c>
      <c r="J2322" s="13"/>
      <c r="K2322" s="13" t="s">
        <v>27</v>
      </c>
      <c r="L2322" s="12">
        <f t="shared" ca="1" si="319"/>
        <v>1.1104499533435355</v>
      </c>
      <c r="M2322" s="101">
        <f t="shared" ca="1" si="320"/>
        <v>5.8487399042604013E-2</v>
      </c>
      <c r="N2322" s="101">
        <f t="shared" ca="1" si="327"/>
        <v>119.85934191124403</v>
      </c>
      <c r="O2322" s="101">
        <f t="shared" ca="1" si="321"/>
        <v>0.11981754996576748</v>
      </c>
      <c r="Q2322" s="12">
        <f t="shared" ca="1" si="322"/>
        <v>0</v>
      </c>
      <c r="R2322" s="101">
        <f t="shared" ca="1" si="323"/>
        <v>0</v>
      </c>
      <c r="S2322" s="13"/>
      <c r="T2322" s="101">
        <f t="shared" ca="1" si="324"/>
        <v>5.8487399042604013E-2</v>
      </c>
      <c r="U2322" s="101">
        <f t="shared" si="325"/>
        <v>0</v>
      </c>
      <c r="V2322" s="101">
        <f t="shared" ca="1" si="326"/>
        <v>-354.0578746495151</v>
      </c>
    </row>
    <row r="2323" spans="2:22" x14ac:dyDescent="0.3">
      <c r="B2323" s="13">
        <v>2023</v>
      </c>
      <c r="C2323" s="13">
        <v>4</v>
      </c>
      <c r="D2323" s="13">
        <v>5</v>
      </c>
      <c r="E2323" s="83" t="s">
        <v>194</v>
      </c>
      <c r="F2323" s="13">
        <v>7</v>
      </c>
      <c r="G2323" s="13">
        <v>4</v>
      </c>
      <c r="H2323" s="13" t="s">
        <v>69</v>
      </c>
      <c r="I2323" s="13" t="s">
        <v>54</v>
      </c>
      <c r="J2323" s="13"/>
      <c r="K2323" s="13" t="s">
        <v>27</v>
      </c>
      <c r="L2323" s="12">
        <f t="shared" ca="1" si="319"/>
        <v>1.1167081033917892</v>
      </c>
      <c r="M2323" s="101">
        <f t="shared" ca="1" si="320"/>
        <v>5.8817015805645537E-2</v>
      </c>
      <c r="N2323" s="101">
        <f t="shared" ca="1" si="327"/>
        <v>119.85934191124403</v>
      </c>
      <c r="O2323" s="101">
        <f t="shared" ca="1" si="321"/>
        <v>0.12049280435597405</v>
      </c>
      <c r="Q2323" s="12">
        <f t="shared" ca="1" si="322"/>
        <v>0</v>
      </c>
      <c r="R2323" s="101">
        <f t="shared" ca="1" si="323"/>
        <v>0</v>
      </c>
      <c r="S2323" s="13"/>
      <c r="T2323" s="101">
        <f t="shared" ca="1" si="324"/>
        <v>5.8817015805645537E-2</v>
      </c>
      <c r="U2323" s="101">
        <f t="shared" si="325"/>
        <v>0</v>
      </c>
      <c r="V2323" s="101">
        <f t="shared" ca="1" si="326"/>
        <v>-353.99905763370947</v>
      </c>
    </row>
    <row r="2324" spans="2:22" x14ac:dyDescent="0.3">
      <c r="B2324" s="13">
        <v>2023</v>
      </c>
      <c r="C2324" s="13">
        <v>4</v>
      </c>
      <c r="D2324" s="13">
        <v>5</v>
      </c>
      <c r="E2324" s="83" t="s">
        <v>194</v>
      </c>
      <c r="F2324" s="13">
        <v>7</v>
      </c>
      <c r="G2324" s="13">
        <v>5</v>
      </c>
      <c r="H2324" s="13" t="s">
        <v>69</v>
      </c>
      <c r="I2324" s="13" t="s">
        <v>54</v>
      </c>
      <c r="J2324" s="13"/>
      <c r="K2324" s="13" t="s">
        <v>27</v>
      </c>
      <c r="L2324" s="12">
        <f t="shared" ca="1" si="319"/>
        <v>1.1826414810572989</v>
      </c>
      <c r="M2324" s="101">
        <f t="shared" ca="1" si="320"/>
        <v>6.2289726807287935E-2</v>
      </c>
      <c r="N2324" s="101">
        <f t="shared" ca="1" si="327"/>
        <v>119.85934191124403</v>
      </c>
      <c r="O2324" s="101">
        <f t="shared" ca="1" si="321"/>
        <v>0.12760701580608255</v>
      </c>
      <c r="Q2324" s="12">
        <f t="shared" ca="1" si="322"/>
        <v>0</v>
      </c>
      <c r="R2324" s="101">
        <f t="shared" ca="1" si="323"/>
        <v>0</v>
      </c>
      <c r="S2324" s="13"/>
      <c r="T2324" s="101">
        <f t="shared" ca="1" si="324"/>
        <v>6.2289726807287935E-2</v>
      </c>
      <c r="U2324" s="101">
        <f t="shared" si="325"/>
        <v>0</v>
      </c>
      <c r="V2324" s="101">
        <f t="shared" ca="1" si="326"/>
        <v>-353.93676790690216</v>
      </c>
    </row>
    <row r="2325" spans="2:22" x14ac:dyDescent="0.3">
      <c r="B2325" s="13">
        <v>2023</v>
      </c>
      <c r="C2325" s="13">
        <v>4</v>
      </c>
      <c r="D2325" s="13">
        <v>5</v>
      </c>
      <c r="E2325" s="83" t="s">
        <v>194</v>
      </c>
      <c r="F2325" s="13">
        <v>7</v>
      </c>
      <c r="G2325" s="13">
        <v>6</v>
      </c>
      <c r="H2325" s="13" t="s">
        <v>69</v>
      </c>
      <c r="I2325" s="13" t="s">
        <v>54</v>
      </c>
      <c r="J2325" s="13"/>
      <c r="K2325" s="13" t="s">
        <v>27</v>
      </c>
      <c r="L2325" s="12">
        <f t="shared" ca="1" si="319"/>
        <v>1.0980086958548887</v>
      </c>
      <c r="M2325" s="101">
        <f t="shared" ca="1" si="320"/>
        <v>5.7832118010676989E-2</v>
      </c>
      <c r="N2325" s="101">
        <f t="shared" ca="1" si="327"/>
        <v>119.85934191124403</v>
      </c>
      <c r="O2325" s="101">
        <f t="shared" ca="1" si="321"/>
        <v>0.11847513828274249</v>
      </c>
      <c r="Q2325" s="12">
        <f t="shared" ca="1" si="322"/>
        <v>5.6000000000000005</v>
      </c>
      <c r="R2325" s="101">
        <f t="shared" ca="1" si="323"/>
        <v>0.38109356389588372</v>
      </c>
      <c r="S2325" s="13"/>
      <c r="T2325" s="101">
        <f t="shared" ca="1" si="324"/>
        <v>0</v>
      </c>
      <c r="U2325" s="101">
        <f t="shared" si="325"/>
        <v>0</v>
      </c>
      <c r="V2325" s="101">
        <f t="shared" ca="1" si="326"/>
        <v>-354.69895503469394</v>
      </c>
    </row>
    <row r="2326" spans="2:22" x14ac:dyDescent="0.3">
      <c r="B2326" s="13">
        <v>2023</v>
      </c>
      <c r="C2326" s="13">
        <v>4</v>
      </c>
      <c r="D2326" s="13">
        <v>5</v>
      </c>
      <c r="E2326" s="83" t="s">
        <v>194</v>
      </c>
      <c r="F2326" s="13">
        <v>7</v>
      </c>
      <c r="G2326" s="13">
        <v>7</v>
      </c>
      <c r="H2326" s="13" t="s">
        <v>69</v>
      </c>
      <c r="I2326" s="13" t="s">
        <v>54</v>
      </c>
      <c r="J2326" s="13"/>
      <c r="K2326" s="13" t="s">
        <v>27</v>
      </c>
      <c r="L2326" s="12">
        <f t="shared" ca="1" si="319"/>
        <v>1.1386628041736817</v>
      </c>
      <c r="M2326" s="101">
        <f t="shared" ca="1" si="320"/>
        <v>5.997336989582782E-2</v>
      </c>
      <c r="N2326" s="101">
        <f t="shared" ca="1" si="327"/>
        <v>119.85934191124403</v>
      </c>
      <c r="O2326" s="101">
        <f t="shared" ca="1" si="321"/>
        <v>0.12286171657034026</v>
      </c>
      <c r="Q2326" s="12">
        <f t="shared" ca="1" si="322"/>
        <v>0</v>
      </c>
      <c r="R2326" s="101">
        <f t="shared" ca="1" si="323"/>
        <v>0</v>
      </c>
      <c r="S2326" s="13"/>
      <c r="T2326" s="101">
        <f t="shared" ca="1" si="324"/>
        <v>5.997336989582782E-2</v>
      </c>
      <c r="U2326" s="101">
        <f t="shared" si="325"/>
        <v>0</v>
      </c>
      <c r="V2326" s="101">
        <f t="shared" ca="1" si="326"/>
        <v>-354.63898166479811</v>
      </c>
    </row>
    <row r="2327" spans="2:22" x14ac:dyDescent="0.3">
      <c r="B2327" s="13">
        <v>2023</v>
      </c>
      <c r="C2327" s="13">
        <v>4</v>
      </c>
      <c r="D2327" s="13">
        <v>5</v>
      </c>
      <c r="E2327" s="83" t="s">
        <v>194</v>
      </c>
      <c r="F2327" s="13">
        <v>7</v>
      </c>
      <c r="G2327" s="13">
        <v>8</v>
      </c>
      <c r="H2327" s="13" t="s">
        <v>69</v>
      </c>
      <c r="I2327" s="13" t="s">
        <v>54</v>
      </c>
      <c r="J2327" s="13"/>
      <c r="K2327" s="13" t="s">
        <v>27</v>
      </c>
      <c r="L2327" s="12">
        <f t="shared" ca="1" si="319"/>
        <v>1.3631161411504125</v>
      </c>
      <c r="M2327" s="101">
        <f t="shared" ca="1" si="320"/>
        <v>7.1795327154392227E-2</v>
      </c>
      <c r="N2327" s="101">
        <f t="shared" ca="1" si="327"/>
        <v>119.85934191124403</v>
      </c>
      <c r="O2327" s="101">
        <f t="shared" ca="1" si="321"/>
        <v>0.14708023163012951</v>
      </c>
      <c r="Q2327" s="12">
        <f t="shared" ca="1" si="322"/>
        <v>4.5174534937935302</v>
      </c>
      <c r="R2327" s="101">
        <f t="shared" ca="1" si="323"/>
        <v>0.26701465690123993</v>
      </c>
      <c r="S2327" s="13"/>
      <c r="T2327" s="101">
        <f t="shared" ca="1" si="324"/>
        <v>0</v>
      </c>
      <c r="U2327" s="101">
        <f t="shared" si="325"/>
        <v>0</v>
      </c>
      <c r="V2327" s="101">
        <f t="shared" ca="1" si="326"/>
        <v>-355.17301097860064</v>
      </c>
    </row>
    <row r="2328" spans="2:22" x14ac:dyDescent="0.3">
      <c r="B2328" s="13">
        <v>2023</v>
      </c>
      <c r="C2328" s="13">
        <v>4</v>
      </c>
      <c r="D2328" s="13">
        <v>5</v>
      </c>
      <c r="E2328" s="83" t="s">
        <v>194</v>
      </c>
      <c r="F2328" s="13">
        <v>7</v>
      </c>
      <c r="G2328" s="13">
        <v>9</v>
      </c>
      <c r="H2328" s="13" t="s">
        <v>69</v>
      </c>
      <c r="I2328" s="13" t="s">
        <v>54</v>
      </c>
      <c r="J2328" s="13"/>
      <c r="K2328" s="13" t="s">
        <v>27</v>
      </c>
      <c r="L2328" s="12">
        <f t="shared" ca="1" si="319"/>
        <v>1.1979302143015957</v>
      </c>
      <c r="M2328" s="101">
        <f t="shared" ca="1" si="320"/>
        <v>6.3094984387265046E-2</v>
      </c>
      <c r="N2328" s="101">
        <f t="shared" ca="1" si="327"/>
        <v>119.85934191124403</v>
      </c>
      <c r="O2328" s="101">
        <f t="shared" ca="1" si="321"/>
        <v>0.12925667012314218</v>
      </c>
      <c r="Q2328" s="12">
        <f t="shared" ca="1" si="322"/>
        <v>0</v>
      </c>
      <c r="R2328" s="101">
        <f t="shared" ca="1" si="323"/>
        <v>0</v>
      </c>
      <c r="S2328" s="13"/>
      <c r="T2328" s="101">
        <f t="shared" ca="1" si="324"/>
        <v>6.3094984387265046E-2</v>
      </c>
      <c r="U2328" s="101">
        <f t="shared" si="325"/>
        <v>0</v>
      </c>
      <c r="V2328" s="101">
        <f t="shared" ca="1" si="326"/>
        <v>-355.1099159942134</v>
      </c>
    </row>
    <row r="2329" spans="2:22" x14ac:dyDescent="0.3">
      <c r="B2329" s="13">
        <v>2023</v>
      </c>
      <c r="C2329" s="13">
        <v>4</v>
      </c>
      <c r="D2329" s="13">
        <v>5</v>
      </c>
      <c r="E2329" s="83" t="s">
        <v>194</v>
      </c>
      <c r="F2329" s="13">
        <v>7</v>
      </c>
      <c r="G2329" s="13">
        <v>10</v>
      </c>
      <c r="H2329" s="13" t="s">
        <v>70</v>
      </c>
      <c r="I2329" s="13" t="s">
        <v>54</v>
      </c>
      <c r="J2329" s="13"/>
      <c r="K2329" s="13" t="s">
        <v>27</v>
      </c>
      <c r="L2329" s="12">
        <f t="shared" ca="1" si="319"/>
        <v>1.4369339705045332</v>
      </c>
      <c r="M2329" s="101">
        <f t="shared" ca="1" si="320"/>
        <v>4.5493329506173519E-2</v>
      </c>
      <c r="N2329" s="101">
        <f t="shared" ca="1" si="327"/>
        <v>119.85934191124403</v>
      </c>
      <c r="O2329" s="101">
        <f t="shared" ca="1" si="321"/>
        <v>4.5493329506173519E-2</v>
      </c>
      <c r="Q2329" s="12">
        <f t="shared" ca="1" si="322"/>
        <v>5.6000000000000005</v>
      </c>
      <c r="R2329" s="101">
        <f t="shared" ca="1" si="323"/>
        <v>0.35240353939679131</v>
      </c>
      <c r="S2329" s="13"/>
      <c r="T2329" s="101">
        <f t="shared" ca="1" si="324"/>
        <v>0</v>
      </c>
      <c r="U2329" s="101">
        <f t="shared" si="325"/>
        <v>0</v>
      </c>
      <c r="V2329" s="101">
        <f t="shared" ca="1" si="326"/>
        <v>-355.81472307300697</v>
      </c>
    </row>
    <row r="2330" spans="2:22" x14ac:dyDescent="0.3">
      <c r="B2330" s="13">
        <v>2023</v>
      </c>
      <c r="C2330" s="13">
        <v>4</v>
      </c>
      <c r="D2330" s="13">
        <v>5</v>
      </c>
      <c r="E2330" s="83" t="s">
        <v>194</v>
      </c>
      <c r="F2330" s="13">
        <v>7</v>
      </c>
      <c r="G2330" s="13">
        <v>11</v>
      </c>
      <c r="H2330" s="13" t="s">
        <v>70</v>
      </c>
      <c r="I2330" s="13" t="s">
        <v>54</v>
      </c>
      <c r="J2330" s="13"/>
      <c r="K2330" s="13" t="s">
        <v>27</v>
      </c>
      <c r="L2330" s="12">
        <f t="shared" ca="1" si="319"/>
        <v>0.99083797467783497</v>
      </c>
      <c r="M2330" s="101">
        <f t="shared" ca="1" si="320"/>
        <v>3.1369930278300255E-2</v>
      </c>
      <c r="N2330" s="101">
        <f t="shared" ca="1" si="327"/>
        <v>119.85934191124403</v>
      </c>
      <c r="O2330" s="101">
        <f t="shared" ca="1" si="321"/>
        <v>3.1369930278300255E-2</v>
      </c>
      <c r="Q2330" s="12">
        <f t="shared" ca="1" si="322"/>
        <v>4.8480498921676158</v>
      </c>
      <c r="R2330" s="101">
        <f t="shared" ca="1" si="323"/>
        <v>0.32651298881551</v>
      </c>
      <c r="S2330" s="13"/>
      <c r="T2330" s="101">
        <f t="shared" ca="1" si="324"/>
        <v>0</v>
      </c>
      <c r="U2330" s="101">
        <f t="shared" si="325"/>
        <v>0</v>
      </c>
      <c r="V2330" s="101">
        <f t="shared" ca="1" si="326"/>
        <v>-356.46774905063802</v>
      </c>
    </row>
    <row r="2331" spans="2:22" x14ac:dyDescent="0.3">
      <c r="B2331" s="13">
        <v>2023</v>
      </c>
      <c r="C2331" s="13">
        <v>4</v>
      </c>
      <c r="D2331" s="13">
        <v>5</v>
      </c>
      <c r="E2331" s="83" t="s">
        <v>194</v>
      </c>
      <c r="F2331" s="13">
        <v>7</v>
      </c>
      <c r="G2331" s="13">
        <v>12</v>
      </c>
      <c r="H2331" s="13" t="s">
        <v>70</v>
      </c>
      <c r="I2331" s="13" t="s">
        <v>54</v>
      </c>
      <c r="J2331" s="13"/>
      <c r="K2331" s="13" t="s">
        <v>27</v>
      </c>
      <c r="L2331" s="12">
        <f t="shared" ca="1" si="319"/>
        <v>1.269610751739364</v>
      </c>
      <c r="M2331" s="101">
        <f t="shared" ca="1" si="320"/>
        <v>4.0195876400068262E-2</v>
      </c>
      <c r="N2331" s="101">
        <f t="shared" ca="1" si="327"/>
        <v>119.85934191124403</v>
      </c>
      <c r="O2331" s="101">
        <f t="shared" ca="1" si="321"/>
        <v>4.0195876400068262E-2</v>
      </c>
      <c r="Q2331" s="12">
        <f t="shared" ca="1" si="322"/>
        <v>4.4823538421387701</v>
      </c>
      <c r="R2331" s="101">
        <f t="shared" ca="1" si="323"/>
        <v>0.2719587026023097</v>
      </c>
      <c r="S2331" s="13"/>
      <c r="T2331" s="101">
        <f t="shared" ca="1" si="324"/>
        <v>0</v>
      </c>
      <c r="U2331" s="101">
        <f t="shared" si="325"/>
        <v>0</v>
      </c>
      <c r="V2331" s="101">
        <f t="shared" ca="1" si="326"/>
        <v>-357.01166645584266</v>
      </c>
    </row>
    <row r="2332" spans="2:22" x14ac:dyDescent="0.3">
      <c r="B2332" s="13">
        <v>2023</v>
      </c>
      <c r="C2332" s="13">
        <v>4</v>
      </c>
      <c r="D2332" s="13">
        <v>5</v>
      </c>
      <c r="E2332" s="83" t="s">
        <v>194</v>
      </c>
      <c r="F2332" s="13">
        <v>7</v>
      </c>
      <c r="G2332" s="13">
        <v>13</v>
      </c>
      <c r="H2332" s="13" t="s">
        <v>70</v>
      </c>
      <c r="I2332" s="13" t="s">
        <v>54</v>
      </c>
      <c r="J2332" s="13"/>
      <c r="K2332" s="13" t="s">
        <v>27</v>
      </c>
      <c r="L2332" s="12">
        <f t="shared" ca="1" si="319"/>
        <v>1.2221393363018205</v>
      </c>
      <c r="M2332" s="101">
        <f t="shared" ca="1" si="320"/>
        <v>3.8692931387315638E-2</v>
      </c>
      <c r="N2332" s="101">
        <f t="shared" ca="1" si="327"/>
        <v>119.85934191124403</v>
      </c>
      <c r="O2332" s="101">
        <f t="shared" ca="1" si="321"/>
        <v>3.8692931387315638E-2</v>
      </c>
      <c r="Q2332" s="12">
        <f t="shared" ca="1" si="322"/>
        <v>5.6000000000000005</v>
      </c>
      <c r="R2332" s="101">
        <f t="shared" ca="1" si="323"/>
        <v>0.37058590518205098</v>
      </c>
      <c r="S2332" s="13"/>
      <c r="T2332" s="101">
        <f t="shared" ca="1" si="324"/>
        <v>0</v>
      </c>
      <c r="U2332" s="101">
        <f t="shared" si="325"/>
        <v>0</v>
      </c>
      <c r="V2332" s="101">
        <f t="shared" ca="1" si="326"/>
        <v>-357.75283826620677</v>
      </c>
    </row>
    <row r="2333" spans="2:22" x14ac:dyDescent="0.3">
      <c r="B2333" s="13">
        <v>2023</v>
      </c>
      <c r="C2333" s="13">
        <v>4</v>
      </c>
      <c r="D2333" s="13">
        <v>5</v>
      </c>
      <c r="E2333" s="83" t="s">
        <v>194</v>
      </c>
      <c r="F2333" s="13">
        <v>7</v>
      </c>
      <c r="G2333" s="13">
        <v>14</v>
      </c>
      <c r="H2333" s="13" t="s">
        <v>70</v>
      </c>
      <c r="I2333" s="13" t="s">
        <v>54</v>
      </c>
      <c r="J2333" s="13"/>
      <c r="K2333" s="13" t="s">
        <v>27</v>
      </c>
      <c r="L2333" s="12">
        <f t="shared" ca="1" si="319"/>
        <v>1.1263921222686037</v>
      </c>
      <c r="M2333" s="101">
        <f t="shared" ca="1" si="320"/>
        <v>3.5661574591023995E-2</v>
      </c>
      <c r="N2333" s="101">
        <f t="shared" ca="1" si="327"/>
        <v>119.85934191124403</v>
      </c>
      <c r="O2333" s="101">
        <f t="shared" ca="1" si="321"/>
        <v>3.5661574591023995E-2</v>
      </c>
      <c r="Q2333" s="12">
        <f t="shared" ca="1" si="322"/>
        <v>5.6000000000000005</v>
      </c>
      <c r="R2333" s="101">
        <f t="shared" ca="1" si="323"/>
        <v>0.37869090684996271</v>
      </c>
      <c r="S2333" s="13"/>
      <c r="T2333" s="101">
        <f t="shared" ca="1" si="324"/>
        <v>0</v>
      </c>
      <c r="U2333" s="101">
        <f t="shared" si="325"/>
        <v>0</v>
      </c>
      <c r="V2333" s="101">
        <f t="shared" ca="1" si="326"/>
        <v>-358.51022007990667</v>
      </c>
    </row>
    <row r="2334" spans="2:22" x14ac:dyDescent="0.3">
      <c r="B2334" s="13">
        <v>2023</v>
      </c>
      <c r="C2334" s="13">
        <v>4</v>
      </c>
      <c r="D2334" s="13">
        <v>5</v>
      </c>
      <c r="E2334" s="83" t="s">
        <v>194</v>
      </c>
      <c r="F2334" s="13">
        <v>7</v>
      </c>
      <c r="G2334" s="13">
        <v>15</v>
      </c>
      <c r="H2334" s="13" t="s">
        <v>70</v>
      </c>
      <c r="I2334" s="13" t="s">
        <v>54</v>
      </c>
      <c r="J2334" s="13"/>
      <c r="K2334" s="13" t="s">
        <v>27</v>
      </c>
      <c r="L2334" s="12">
        <f t="shared" ca="1" si="319"/>
        <v>1.6700244461454783</v>
      </c>
      <c r="M2334" s="101">
        <f t="shared" ca="1" si="320"/>
        <v>5.2872973964965847E-2</v>
      </c>
      <c r="N2334" s="101">
        <f t="shared" ca="1" si="327"/>
        <v>119.85934191124403</v>
      </c>
      <c r="O2334" s="101">
        <f t="shared" ca="1" si="321"/>
        <v>5.2872973964965847E-2</v>
      </c>
      <c r="Q2334" s="12">
        <f t="shared" ca="1" si="322"/>
        <v>5.6000000000000005</v>
      </c>
      <c r="R2334" s="101">
        <f t="shared" ca="1" si="323"/>
        <v>0.33267243063378532</v>
      </c>
      <c r="S2334" s="13"/>
      <c r="T2334" s="101">
        <f t="shared" ca="1" si="324"/>
        <v>0</v>
      </c>
      <c r="U2334" s="101">
        <f t="shared" si="325"/>
        <v>0</v>
      </c>
      <c r="V2334" s="101">
        <f t="shared" ca="1" si="326"/>
        <v>-359.17556494117429</v>
      </c>
    </row>
    <row r="2335" spans="2:22" x14ac:dyDescent="0.3">
      <c r="B2335" s="13">
        <v>2023</v>
      </c>
      <c r="C2335" s="13">
        <v>4</v>
      </c>
      <c r="D2335" s="13">
        <v>5</v>
      </c>
      <c r="E2335" s="83" t="s">
        <v>194</v>
      </c>
      <c r="F2335" s="13">
        <v>7</v>
      </c>
      <c r="G2335" s="13">
        <v>16</v>
      </c>
      <c r="H2335" s="13" t="s">
        <v>71</v>
      </c>
      <c r="I2335" s="13" t="s">
        <v>54</v>
      </c>
      <c r="J2335" s="13"/>
      <c r="K2335" s="13" t="s">
        <v>27</v>
      </c>
      <c r="L2335" s="12">
        <f t="shared" ca="1" si="319"/>
        <v>1.5696017629822663</v>
      </c>
      <c r="M2335" s="101">
        <f t="shared" ca="1" si="320"/>
        <v>0.13672800957338524</v>
      </c>
      <c r="N2335" s="101">
        <f t="shared" ca="1" si="327"/>
        <v>120.16920745928611</v>
      </c>
      <c r="O2335" s="101">
        <f t="shared" ca="1" si="321"/>
        <v>0.44239225689655176</v>
      </c>
      <c r="Q2335" s="12">
        <f t="shared" ca="1" si="322"/>
        <v>5.6000000000000005</v>
      </c>
      <c r="R2335" s="101">
        <f t="shared" ca="1" si="323"/>
        <v>0.34117321076355123</v>
      </c>
      <c r="S2335" s="13"/>
      <c r="T2335" s="101">
        <f t="shared" ca="1" si="324"/>
        <v>0</v>
      </c>
      <c r="U2335" s="101">
        <f t="shared" ca="1" si="325"/>
        <v>0.30986554804208238</v>
      </c>
      <c r="V2335" s="101">
        <f t="shared" ca="1" si="326"/>
        <v>-359.5480458146593</v>
      </c>
    </row>
    <row r="2336" spans="2:22" x14ac:dyDescent="0.3">
      <c r="B2336" s="13">
        <v>2023</v>
      </c>
      <c r="C2336" s="13">
        <v>4</v>
      </c>
      <c r="D2336" s="13">
        <v>5</v>
      </c>
      <c r="E2336" s="83" t="s">
        <v>194</v>
      </c>
      <c r="F2336" s="13">
        <v>7</v>
      </c>
      <c r="G2336" s="13">
        <v>17</v>
      </c>
      <c r="H2336" s="13" t="s">
        <v>71</v>
      </c>
      <c r="I2336" s="13" t="s">
        <v>54</v>
      </c>
      <c r="J2336" s="13"/>
      <c r="K2336" s="13" t="s">
        <v>27</v>
      </c>
      <c r="L2336" s="12">
        <f t="shared" ca="1" si="319"/>
        <v>2.5382070203457792</v>
      </c>
      <c r="M2336" s="101">
        <f t="shared" ca="1" si="320"/>
        <v>0.22110321354232085</v>
      </c>
      <c r="N2336" s="101">
        <f t="shared" ca="1" si="327"/>
        <v>120.67029182855271</v>
      </c>
      <c r="O2336" s="101">
        <f t="shared" ca="1" si="321"/>
        <v>0.71539364868445787</v>
      </c>
      <c r="Q2336" s="12">
        <f t="shared" ca="1" si="322"/>
        <v>0</v>
      </c>
      <c r="R2336" s="101">
        <f t="shared" ca="1" si="323"/>
        <v>0</v>
      </c>
      <c r="S2336" s="13"/>
      <c r="T2336" s="101">
        <f t="shared" ca="1" si="324"/>
        <v>0.22110321354232085</v>
      </c>
      <c r="U2336" s="101">
        <f t="shared" ca="1" si="325"/>
        <v>0.50108436926659594</v>
      </c>
      <c r="V2336" s="101">
        <f t="shared" ca="1" si="326"/>
        <v>-358.82585823185036</v>
      </c>
    </row>
    <row r="2337" spans="2:22" x14ac:dyDescent="0.3">
      <c r="B2337" s="13">
        <v>2023</v>
      </c>
      <c r="C2337" s="13">
        <v>4</v>
      </c>
      <c r="D2337" s="13">
        <v>5</v>
      </c>
      <c r="E2337" s="83" t="s">
        <v>194</v>
      </c>
      <c r="F2337" s="13">
        <v>7</v>
      </c>
      <c r="G2337" s="13">
        <v>18</v>
      </c>
      <c r="H2337" s="13" t="s">
        <v>71</v>
      </c>
      <c r="I2337" s="13" t="s">
        <v>54</v>
      </c>
      <c r="J2337" s="13"/>
      <c r="K2337" s="13" t="s">
        <v>27</v>
      </c>
      <c r="L2337" s="12">
        <f t="shared" ca="1" si="319"/>
        <v>2.2612605266605161</v>
      </c>
      <c r="M2337" s="101">
        <f t="shared" ca="1" si="320"/>
        <v>0.19697840447739759</v>
      </c>
      <c r="N2337" s="101">
        <f t="shared" ca="1" si="327"/>
        <v>121.11670234419094</v>
      </c>
      <c r="O2337" s="101">
        <f t="shared" ca="1" si="321"/>
        <v>0.63733627943926641</v>
      </c>
      <c r="Q2337" s="12">
        <f t="shared" ca="1" si="322"/>
        <v>5.6000000000000005</v>
      </c>
      <c r="R2337" s="101">
        <f t="shared" ca="1" si="323"/>
        <v>0.28262429641818737</v>
      </c>
      <c r="S2337" s="13"/>
      <c r="T2337" s="101">
        <f t="shared" ca="1" si="324"/>
        <v>0</v>
      </c>
      <c r="U2337" s="101">
        <f t="shared" ca="1" si="325"/>
        <v>0.44641051563823025</v>
      </c>
      <c r="V2337" s="101">
        <f t="shared" ca="1" si="326"/>
        <v>-358.94469630904854</v>
      </c>
    </row>
    <row r="2338" spans="2:22" x14ac:dyDescent="0.3">
      <c r="B2338" s="13">
        <v>2023</v>
      </c>
      <c r="C2338" s="13">
        <v>4</v>
      </c>
      <c r="D2338" s="13">
        <v>5</v>
      </c>
      <c r="E2338" s="83" t="s">
        <v>194</v>
      </c>
      <c r="F2338" s="13">
        <v>7</v>
      </c>
      <c r="G2338" s="13">
        <v>19</v>
      </c>
      <c r="H2338" s="13" t="s">
        <v>71</v>
      </c>
      <c r="I2338" s="13" t="s">
        <v>54</v>
      </c>
      <c r="J2338" s="13"/>
      <c r="K2338" s="13" t="s">
        <v>27</v>
      </c>
      <c r="L2338" s="12">
        <f t="shared" ca="1" si="319"/>
        <v>1.6356621160658971</v>
      </c>
      <c r="M2338" s="101">
        <f t="shared" ca="1" si="320"/>
        <v>0.14248252693050031</v>
      </c>
      <c r="N2338" s="101">
        <f t="shared" ca="1" si="327"/>
        <v>121.43960930693761</v>
      </c>
      <c r="O2338" s="101">
        <f t="shared" ca="1" si="321"/>
        <v>0.46101136741317306</v>
      </c>
      <c r="Q2338" s="12">
        <f t="shared" ca="1" si="322"/>
        <v>1.7512785230214234</v>
      </c>
      <c r="R2338" s="101">
        <f t="shared" ca="1" si="323"/>
        <v>9.7869288487853045E-3</v>
      </c>
      <c r="S2338" s="13"/>
      <c r="T2338" s="101">
        <f t="shared" ca="1" si="324"/>
        <v>0</v>
      </c>
      <c r="U2338" s="101">
        <f t="shared" ca="1" si="325"/>
        <v>0.32290696274667585</v>
      </c>
      <c r="V2338" s="101">
        <f t="shared" ca="1" si="326"/>
        <v>-358.64136320399939</v>
      </c>
    </row>
    <row r="2339" spans="2:22" x14ac:dyDescent="0.3">
      <c r="B2339" s="13">
        <v>2023</v>
      </c>
      <c r="C2339" s="13">
        <v>4</v>
      </c>
      <c r="D2339" s="13">
        <v>5</v>
      </c>
      <c r="E2339" s="83" t="s">
        <v>194</v>
      </c>
      <c r="F2339" s="13">
        <v>7</v>
      </c>
      <c r="G2339" s="13">
        <v>20</v>
      </c>
      <c r="H2339" s="13" t="s">
        <v>69</v>
      </c>
      <c r="I2339" s="13" t="s">
        <v>54</v>
      </c>
      <c r="J2339" s="13"/>
      <c r="K2339" s="13" t="s">
        <v>27</v>
      </c>
      <c r="L2339" s="12">
        <f t="shared" ca="1" si="319"/>
        <v>2.2505319494546008</v>
      </c>
      <c r="M2339" s="101">
        <f t="shared" ca="1" si="320"/>
        <v>0.11853551777777382</v>
      </c>
      <c r="N2339" s="101">
        <f t="shared" ca="1" si="327"/>
        <v>121.43960930693761</v>
      </c>
      <c r="O2339" s="101">
        <f t="shared" ca="1" si="321"/>
        <v>0.24283239734615142</v>
      </c>
      <c r="Q2339" s="12">
        <f t="shared" ca="1" si="322"/>
        <v>0</v>
      </c>
      <c r="R2339" s="101">
        <f t="shared" ca="1" si="323"/>
        <v>0</v>
      </c>
      <c r="S2339" s="13"/>
      <c r="T2339" s="101">
        <f t="shared" ca="1" si="324"/>
        <v>0.11853551777777382</v>
      </c>
      <c r="U2339" s="101">
        <f t="shared" si="325"/>
        <v>0</v>
      </c>
      <c r="V2339" s="101">
        <f t="shared" ca="1" si="326"/>
        <v>-358.5228276862216</v>
      </c>
    </row>
    <row r="2340" spans="2:22" x14ac:dyDescent="0.3">
      <c r="B2340" s="13">
        <v>2023</v>
      </c>
      <c r="C2340" s="13">
        <v>4</v>
      </c>
      <c r="D2340" s="13">
        <v>5</v>
      </c>
      <c r="E2340" s="83" t="s">
        <v>194</v>
      </c>
      <c r="F2340" s="13">
        <v>7</v>
      </c>
      <c r="G2340" s="13">
        <v>21</v>
      </c>
      <c r="H2340" s="13" t="s">
        <v>69</v>
      </c>
      <c r="I2340" s="13" t="s">
        <v>54</v>
      </c>
      <c r="J2340" s="13"/>
      <c r="K2340" s="13" t="s">
        <v>27</v>
      </c>
      <c r="L2340" s="12">
        <f t="shared" ca="1" si="319"/>
        <v>2.1301418215645356</v>
      </c>
      <c r="M2340" s="101">
        <f t="shared" ca="1" si="320"/>
        <v>0.1121945697418041</v>
      </c>
      <c r="N2340" s="101">
        <f t="shared" ca="1" si="327"/>
        <v>121.43960930693761</v>
      </c>
      <c r="O2340" s="101">
        <f t="shared" ca="1" si="321"/>
        <v>0.22984230254681337</v>
      </c>
      <c r="Q2340" s="12">
        <f t="shared" ca="1" si="322"/>
        <v>0</v>
      </c>
      <c r="R2340" s="101">
        <f t="shared" ca="1" si="323"/>
        <v>0</v>
      </c>
      <c r="S2340" s="13"/>
      <c r="T2340" s="101">
        <f t="shared" ca="1" si="324"/>
        <v>0.1121945697418041</v>
      </c>
      <c r="U2340" s="101">
        <f t="shared" si="325"/>
        <v>0</v>
      </c>
      <c r="V2340" s="101">
        <f t="shared" ca="1" si="326"/>
        <v>-358.4106331164798</v>
      </c>
    </row>
    <row r="2341" spans="2:22" x14ac:dyDescent="0.3">
      <c r="B2341" s="13">
        <v>2023</v>
      </c>
      <c r="C2341" s="13">
        <v>4</v>
      </c>
      <c r="D2341" s="13">
        <v>5</v>
      </c>
      <c r="E2341" s="83" t="s">
        <v>194</v>
      </c>
      <c r="F2341" s="13">
        <v>7</v>
      </c>
      <c r="G2341" s="13">
        <v>22</v>
      </c>
      <c r="H2341" s="13" t="s">
        <v>69</v>
      </c>
      <c r="I2341" s="13" t="s">
        <v>54</v>
      </c>
      <c r="J2341" s="13"/>
      <c r="K2341" s="13" t="s">
        <v>27</v>
      </c>
      <c r="L2341" s="12">
        <f t="shared" ca="1" si="319"/>
        <v>1.5649039350618879</v>
      </c>
      <c r="M2341" s="101">
        <f t="shared" ca="1" si="320"/>
        <v>8.2423490259709631E-2</v>
      </c>
      <c r="N2341" s="101">
        <f t="shared" ca="1" si="327"/>
        <v>121.43960930693761</v>
      </c>
      <c r="O2341" s="101">
        <f t="shared" ca="1" si="321"/>
        <v>0.16885313459317769</v>
      </c>
      <c r="Q2341" s="12">
        <f t="shared" ca="1" si="322"/>
        <v>0</v>
      </c>
      <c r="R2341" s="101">
        <f t="shared" ca="1" si="323"/>
        <v>0</v>
      </c>
      <c r="S2341" s="13"/>
      <c r="T2341" s="101">
        <f t="shared" ca="1" si="324"/>
        <v>8.2423490259709631E-2</v>
      </c>
      <c r="U2341" s="101">
        <f t="shared" si="325"/>
        <v>0</v>
      </c>
      <c r="V2341" s="101">
        <f t="shared" ca="1" si="326"/>
        <v>-358.32820962622009</v>
      </c>
    </row>
    <row r="2342" spans="2:22" x14ac:dyDescent="0.3">
      <c r="B2342" s="13">
        <v>2023</v>
      </c>
      <c r="C2342" s="13">
        <v>4</v>
      </c>
      <c r="D2342" s="13">
        <v>5</v>
      </c>
      <c r="E2342" s="83" t="s">
        <v>194</v>
      </c>
      <c r="F2342" s="13">
        <v>7</v>
      </c>
      <c r="G2342" s="13">
        <v>23</v>
      </c>
      <c r="H2342" s="13" t="s">
        <v>69</v>
      </c>
      <c r="I2342" s="13" t="s">
        <v>54</v>
      </c>
      <c r="J2342" s="13"/>
      <c r="K2342" s="13" t="s">
        <v>27</v>
      </c>
      <c r="L2342" s="12">
        <f t="shared" ca="1" si="319"/>
        <v>2.1375479457655961</v>
      </c>
      <c r="M2342" s="101">
        <f t="shared" ca="1" si="320"/>
        <v>0.11258465030347395</v>
      </c>
      <c r="N2342" s="101">
        <f t="shared" ca="1" si="327"/>
        <v>121.43960930693761</v>
      </c>
      <c r="O2342" s="101">
        <f t="shared" ca="1" si="321"/>
        <v>0.2306414233481078</v>
      </c>
      <c r="Q2342" s="12">
        <f t="shared" ca="1" si="322"/>
        <v>0</v>
      </c>
      <c r="R2342" s="101">
        <f t="shared" ca="1" si="323"/>
        <v>0</v>
      </c>
      <c r="S2342" s="13"/>
      <c r="T2342" s="101">
        <f t="shared" ca="1" si="324"/>
        <v>0.11258465030347395</v>
      </c>
      <c r="U2342" s="101">
        <f t="shared" si="325"/>
        <v>0</v>
      </c>
      <c r="V2342" s="101">
        <f t="shared" ca="1" si="326"/>
        <v>-358.21562497591663</v>
      </c>
    </row>
    <row r="2343" spans="2:22" x14ac:dyDescent="0.3">
      <c r="B2343" s="13">
        <v>2023</v>
      </c>
      <c r="C2343" s="13">
        <v>4</v>
      </c>
      <c r="D2343" s="13">
        <v>6</v>
      </c>
      <c r="E2343" s="83" t="s">
        <v>195</v>
      </c>
      <c r="F2343" s="13">
        <v>1</v>
      </c>
      <c r="G2343" s="13">
        <v>0</v>
      </c>
      <c r="H2343" s="13" t="s">
        <v>69</v>
      </c>
      <c r="I2343" s="13" t="s">
        <v>54</v>
      </c>
      <c r="J2343" s="13"/>
      <c r="K2343" s="13" t="s">
        <v>27</v>
      </c>
      <c r="L2343" s="12">
        <f t="shared" ca="1" si="319"/>
        <v>1.8621550323099425</v>
      </c>
      <c r="M2343" s="101">
        <f t="shared" ca="1" si="320"/>
        <v>9.8079705551764679E-2</v>
      </c>
      <c r="N2343" s="101">
        <f t="shared" ca="1" si="327"/>
        <v>121.43960930693761</v>
      </c>
      <c r="O2343" s="101">
        <f t="shared" ca="1" si="321"/>
        <v>0.20092652798624278</v>
      </c>
      <c r="Q2343" s="12">
        <f t="shared" ca="1" si="322"/>
        <v>0</v>
      </c>
      <c r="R2343" s="101">
        <f t="shared" ca="1" si="323"/>
        <v>0</v>
      </c>
      <c r="S2343" s="13"/>
      <c r="T2343" s="101">
        <f t="shared" ca="1" si="324"/>
        <v>9.8079705551764679E-2</v>
      </c>
      <c r="U2343" s="101">
        <f t="shared" si="325"/>
        <v>0</v>
      </c>
      <c r="V2343" s="101">
        <f t="shared" ca="1" si="326"/>
        <v>-358.11754527036487</v>
      </c>
    </row>
    <row r="2344" spans="2:22" x14ac:dyDescent="0.3">
      <c r="B2344" s="13">
        <v>2023</v>
      </c>
      <c r="C2344" s="13">
        <v>4</v>
      </c>
      <c r="D2344" s="13">
        <v>6</v>
      </c>
      <c r="E2344" s="83" t="s">
        <v>195</v>
      </c>
      <c r="F2344" s="13">
        <v>1</v>
      </c>
      <c r="G2344" s="13">
        <v>1</v>
      </c>
      <c r="H2344" s="13" t="s">
        <v>69</v>
      </c>
      <c r="I2344" s="13" t="s">
        <v>54</v>
      </c>
      <c r="J2344" s="13"/>
      <c r="K2344" s="13" t="s">
        <v>27</v>
      </c>
      <c r="L2344" s="12">
        <f t="shared" ca="1" si="319"/>
        <v>1.2003790563805028</v>
      </c>
      <c r="M2344" s="101">
        <f t="shared" ca="1" si="320"/>
        <v>6.3223964899561086E-2</v>
      </c>
      <c r="N2344" s="101">
        <f t="shared" ca="1" si="327"/>
        <v>121.43960930693761</v>
      </c>
      <c r="O2344" s="101">
        <f t="shared" ca="1" si="321"/>
        <v>0.12952090018345624</v>
      </c>
      <c r="Q2344" s="12">
        <f t="shared" ca="1" si="322"/>
        <v>0</v>
      </c>
      <c r="R2344" s="101">
        <f t="shared" ca="1" si="323"/>
        <v>0</v>
      </c>
      <c r="S2344" s="13"/>
      <c r="T2344" s="101">
        <f t="shared" ca="1" si="324"/>
        <v>6.3223964899561086E-2</v>
      </c>
      <c r="U2344" s="101">
        <f t="shared" si="325"/>
        <v>0</v>
      </c>
      <c r="V2344" s="101">
        <f t="shared" ca="1" si="326"/>
        <v>-358.05432130546529</v>
      </c>
    </row>
    <row r="2345" spans="2:22" x14ac:dyDescent="0.3">
      <c r="B2345" s="13">
        <v>2023</v>
      </c>
      <c r="C2345" s="13">
        <v>4</v>
      </c>
      <c r="D2345" s="13">
        <v>6</v>
      </c>
      <c r="E2345" s="83" t="s">
        <v>195</v>
      </c>
      <c r="F2345" s="13">
        <v>1</v>
      </c>
      <c r="G2345" s="13">
        <v>2</v>
      </c>
      <c r="H2345" s="13" t="s">
        <v>69</v>
      </c>
      <c r="I2345" s="13" t="s">
        <v>54</v>
      </c>
      <c r="J2345" s="13"/>
      <c r="K2345" s="13" t="s">
        <v>27</v>
      </c>
      <c r="L2345" s="12">
        <f t="shared" ca="1" si="319"/>
        <v>1.1414165600257</v>
      </c>
      <c r="M2345" s="101">
        <f t="shared" ca="1" si="320"/>
        <v>6.0118410216553619E-2</v>
      </c>
      <c r="N2345" s="101">
        <f t="shared" ca="1" si="327"/>
        <v>121.43960930693761</v>
      </c>
      <c r="O2345" s="101">
        <f t="shared" ca="1" si="321"/>
        <v>0.12315884682677303</v>
      </c>
      <c r="Q2345" s="12">
        <f t="shared" ca="1" si="322"/>
        <v>0</v>
      </c>
      <c r="R2345" s="101">
        <f t="shared" ca="1" si="323"/>
        <v>0</v>
      </c>
      <c r="S2345" s="13"/>
      <c r="T2345" s="101">
        <f t="shared" ca="1" si="324"/>
        <v>6.0118410216553619E-2</v>
      </c>
      <c r="U2345" s="101">
        <f t="shared" si="325"/>
        <v>0</v>
      </c>
      <c r="V2345" s="101">
        <f t="shared" ca="1" si="326"/>
        <v>-357.99420289524875</v>
      </c>
    </row>
    <row r="2346" spans="2:22" x14ac:dyDescent="0.3">
      <c r="B2346" s="13">
        <v>2023</v>
      </c>
      <c r="C2346" s="13">
        <v>4</v>
      </c>
      <c r="D2346" s="13">
        <v>6</v>
      </c>
      <c r="E2346" s="83" t="s">
        <v>195</v>
      </c>
      <c r="F2346" s="13">
        <v>1</v>
      </c>
      <c r="G2346" s="13">
        <v>3</v>
      </c>
      <c r="H2346" s="13" t="s">
        <v>69</v>
      </c>
      <c r="I2346" s="13" t="s">
        <v>54</v>
      </c>
      <c r="J2346" s="13"/>
      <c r="K2346" s="13" t="s">
        <v>27</v>
      </c>
      <c r="L2346" s="12">
        <f t="shared" ca="1" si="319"/>
        <v>1.1575729599507214</v>
      </c>
      <c r="M2346" s="101">
        <f t="shared" ca="1" si="320"/>
        <v>6.0969367800604496E-2</v>
      </c>
      <c r="N2346" s="101">
        <f t="shared" ca="1" si="327"/>
        <v>121.43960930693761</v>
      </c>
      <c r="O2346" s="101">
        <f t="shared" ca="1" si="321"/>
        <v>0.12490212237868284</v>
      </c>
      <c r="Q2346" s="12">
        <f t="shared" ca="1" si="322"/>
        <v>0</v>
      </c>
      <c r="R2346" s="101">
        <f t="shared" ca="1" si="323"/>
        <v>0</v>
      </c>
      <c r="S2346" s="13"/>
      <c r="T2346" s="101">
        <f t="shared" ca="1" si="324"/>
        <v>6.0969367800604496E-2</v>
      </c>
      <c r="U2346" s="101">
        <f t="shared" si="325"/>
        <v>0</v>
      </c>
      <c r="V2346" s="101">
        <f t="shared" ca="1" si="326"/>
        <v>-357.93323352744812</v>
      </c>
    </row>
    <row r="2347" spans="2:22" x14ac:dyDescent="0.3">
      <c r="B2347" s="13">
        <v>2023</v>
      </c>
      <c r="C2347" s="13">
        <v>4</v>
      </c>
      <c r="D2347" s="13">
        <v>6</v>
      </c>
      <c r="E2347" s="83" t="s">
        <v>195</v>
      </c>
      <c r="F2347" s="13">
        <v>1</v>
      </c>
      <c r="G2347" s="13">
        <v>4</v>
      </c>
      <c r="H2347" s="13" t="s">
        <v>69</v>
      </c>
      <c r="I2347" s="13" t="s">
        <v>54</v>
      </c>
      <c r="J2347" s="13"/>
      <c r="K2347" s="13" t="s">
        <v>27</v>
      </c>
      <c r="L2347" s="12">
        <f t="shared" ca="1" si="319"/>
        <v>1.1154354458344482</v>
      </c>
      <c r="M2347" s="101">
        <f t="shared" ca="1" si="320"/>
        <v>5.8749984932100388E-2</v>
      </c>
      <c r="N2347" s="101">
        <f t="shared" ca="1" si="327"/>
        <v>121.43960930693761</v>
      </c>
      <c r="O2347" s="101">
        <f t="shared" ca="1" si="321"/>
        <v>0.12035548460553695</v>
      </c>
      <c r="Q2347" s="12">
        <f t="shared" ca="1" si="322"/>
        <v>0</v>
      </c>
      <c r="R2347" s="101">
        <f t="shared" ca="1" si="323"/>
        <v>0</v>
      </c>
      <c r="S2347" s="13"/>
      <c r="T2347" s="101">
        <f t="shared" ca="1" si="324"/>
        <v>5.8749984932100388E-2</v>
      </c>
      <c r="U2347" s="101">
        <f t="shared" si="325"/>
        <v>0</v>
      </c>
      <c r="V2347" s="101">
        <f t="shared" ca="1" si="326"/>
        <v>-357.87448354251603</v>
      </c>
    </row>
    <row r="2348" spans="2:22" x14ac:dyDescent="0.3">
      <c r="B2348" s="13">
        <v>2023</v>
      </c>
      <c r="C2348" s="13">
        <v>4</v>
      </c>
      <c r="D2348" s="13">
        <v>6</v>
      </c>
      <c r="E2348" s="83" t="s">
        <v>195</v>
      </c>
      <c r="F2348" s="13">
        <v>1</v>
      </c>
      <c r="G2348" s="13">
        <v>5</v>
      </c>
      <c r="H2348" s="13" t="s">
        <v>69</v>
      </c>
      <c r="I2348" s="13" t="s">
        <v>54</v>
      </c>
      <c r="J2348" s="13"/>
      <c r="K2348" s="13" t="s">
        <v>27</v>
      </c>
      <c r="L2348" s="12">
        <f t="shared" ca="1" si="319"/>
        <v>1.294739056511709</v>
      </c>
      <c r="M2348" s="101">
        <f t="shared" ca="1" si="320"/>
        <v>6.8193906106471719E-2</v>
      </c>
      <c r="N2348" s="101">
        <f t="shared" ca="1" si="327"/>
        <v>121.43960930693761</v>
      </c>
      <c r="O2348" s="101">
        <f t="shared" ca="1" si="321"/>
        <v>0.1397023441976134</v>
      </c>
      <c r="Q2348" s="12">
        <f t="shared" ca="1" si="322"/>
        <v>5.6000000000000005</v>
      </c>
      <c r="R2348" s="101">
        <f t="shared" ca="1" si="323"/>
        <v>0.36444033886628391</v>
      </c>
      <c r="S2348" s="13"/>
      <c r="T2348" s="101">
        <f t="shared" ca="1" si="324"/>
        <v>0</v>
      </c>
      <c r="U2348" s="101">
        <f t="shared" si="325"/>
        <v>0</v>
      </c>
      <c r="V2348" s="101">
        <f t="shared" ca="1" si="326"/>
        <v>-358.60336422024864</v>
      </c>
    </row>
    <row r="2349" spans="2:22" x14ac:dyDescent="0.3">
      <c r="B2349" s="13">
        <v>2023</v>
      </c>
      <c r="C2349" s="13">
        <v>4</v>
      </c>
      <c r="D2349" s="13">
        <v>6</v>
      </c>
      <c r="E2349" s="83" t="s">
        <v>195</v>
      </c>
      <c r="F2349" s="13">
        <v>1</v>
      </c>
      <c r="G2349" s="13">
        <v>6</v>
      </c>
      <c r="H2349" s="13" t="s">
        <v>69</v>
      </c>
      <c r="I2349" s="13" t="s">
        <v>54</v>
      </c>
      <c r="J2349" s="13"/>
      <c r="K2349" s="13" t="s">
        <v>27</v>
      </c>
      <c r="L2349" s="12">
        <f t="shared" ca="1" si="319"/>
        <v>1.1878062430625766</v>
      </c>
      <c r="M2349" s="101">
        <f t="shared" ca="1" si="320"/>
        <v>6.2561754822105908E-2</v>
      </c>
      <c r="N2349" s="101">
        <f t="shared" ca="1" si="327"/>
        <v>121.43960930693761</v>
      </c>
      <c r="O2349" s="101">
        <f t="shared" ca="1" si="321"/>
        <v>0.12816429362645201</v>
      </c>
      <c r="Q2349" s="12">
        <f t="shared" ca="1" si="322"/>
        <v>5.6000000000000005</v>
      </c>
      <c r="R2349" s="101">
        <f t="shared" ca="1" si="323"/>
        <v>0.37349220152475299</v>
      </c>
      <c r="S2349" s="13"/>
      <c r="T2349" s="101">
        <f t="shared" ca="1" si="324"/>
        <v>0</v>
      </c>
      <c r="U2349" s="101">
        <f t="shared" si="325"/>
        <v>0</v>
      </c>
      <c r="V2349" s="101">
        <f t="shared" ca="1" si="326"/>
        <v>-359.35034862329815</v>
      </c>
    </row>
    <row r="2350" spans="2:22" x14ac:dyDescent="0.3">
      <c r="B2350" s="13">
        <v>2023</v>
      </c>
      <c r="C2350" s="13">
        <v>4</v>
      </c>
      <c r="D2350" s="13">
        <v>6</v>
      </c>
      <c r="E2350" s="83" t="s">
        <v>195</v>
      </c>
      <c r="F2350" s="13">
        <v>1</v>
      </c>
      <c r="G2350" s="13">
        <v>7</v>
      </c>
      <c r="H2350" s="13" t="s">
        <v>69</v>
      </c>
      <c r="I2350" s="13" t="s">
        <v>54</v>
      </c>
      <c r="J2350" s="13"/>
      <c r="K2350" s="13" t="s">
        <v>27</v>
      </c>
      <c r="L2350" s="12">
        <f t="shared" ca="1" si="319"/>
        <v>1.0545165394642118</v>
      </c>
      <c r="M2350" s="101">
        <f t="shared" ca="1" si="320"/>
        <v>5.5541386133580034E-2</v>
      </c>
      <c r="N2350" s="101">
        <f t="shared" ca="1" si="327"/>
        <v>121.43960930693761</v>
      </c>
      <c r="O2350" s="101">
        <f t="shared" ca="1" si="321"/>
        <v>0.11378233460818844</v>
      </c>
      <c r="Q2350" s="12">
        <f t="shared" ca="1" si="322"/>
        <v>5.6000000000000005</v>
      </c>
      <c r="R2350" s="101">
        <f t="shared" ca="1" si="323"/>
        <v>0.38477517493435454</v>
      </c>
      <c r="S2350" s="13"/>
      <c r="T2350" s="101">
        <f t="shared" ca="1" si="324"/>
        <v>0</v>
      </c>
      <c r="U2350" s="101">
        <f t="shared" si="325"/>
        <v>0</v>
      </c>
      <c r="V2350" s="101">
        <f t="shared" ca="1" si="326"/>
        <v>-360.11989897316687</v>
      </c>
    </row>
    <row r="2351" spans="2:22" x14ac:dyDescent="0.3">
      <c r="B2351" s="13">
        <v>2023</v>
      </c>
      <c r="C2351" s="13">
        <v>4</v>
      </c>
      <c r="D2351" s="13">
        <v>6</v>
      </c>
      <c r="E2351" s="83" t="s">
        <v>195</v>
      </c>
      <c r="F2351" s="13">
        <v>1</v>
      </c>
      <c r="G2351" s="13">
        <v>8</v>
      </c>
      <c r="H2351" s="13" t="s">
        <v>69</v>
      </c>
      <c r="I2351" s="13" t="s">
        <v>54</v>
      </c>
      <c r="J2351" s="13"/>
      <c r="K2351" s="13" t="s">
        <v>27</v>
      </c>
      <c r="L2351" s="12">
        <f t="shared" ca="1" si="319"/>
        <v>1.6027556737856301</v>
      </c>
      <c r="M2351" s="101">
        <f t="shared" ca="1" si="320"/>
        <v>8.4417141338289134E-2</v>
      </c>
      <c r="N2351" s="101">
        <f t="shared" ca="1" si="327"/>
        <v>121.43960930693761</v>
      </c>
      <c r="O2351" s="101">
        <f t="shared" ca="1" si="321"/>
        <v>0.17293733720146948</v>
      </c>
      <c r="Q2351" s="12">
        <f t="shared" ca="1" si="322"/>
        <v>5.6000000000000005</v>
      </c>
      <c r="R2351" s="101">
        <f t="shared" ca="1" si="323"/>
        <v>0.33836673221404645</v>
      </c>
      <c r="S2351" s="13"/>
      <c r="T2351" s="101">
        <f t="shared" ca="1" si="324"/>
        <v>0</v>
      </c>
      <c r="U2351" s="101">
        <f t="shared" si="325"/>
        <v>0</v>
      </c>
      <c r="V2351" s="101">
        <f t="shared" ca="1" si="326"/>
        <v>-360.79663243759501</v>
      </c>
    </row>
    <row r="2352" spans="2:22" x14ac:dyDescent="0.3">
      <c r="B2352" s="13">
        <v>2023</v>
      </c>
      <c r="C2352" s="13">
        <v>4</v>
      </c>
      <c r="D2352" s="13">
        <v>6</v>
      </c>
      <c r="E2352" s="83" t="s">
        <v>195</v>
      </c>
      <c r="F2352" s="13">
        <v>1</v>
      </c>
      <c r="G2352" s="13">
        <v>9</v>
      </c>
      <c r="H2352" s="13" t="s">
        <v>69</v>
      </c>
      <c r="I2352" s="13" t="s">
        <v>54</v>
      </c>
      <c r="J2352" s="13"/>
      <c r="K2352" s="13" t="s">
        <v>27</v>
      </c>
      <c r="L2352" s="12">
        <f t="shared" ca="1" si="319"/>
        <v>1.6225015707768007</v>
      </c>
      <c r="M2352" s="101">
        <f t="shared" ca="1" si="320"/>
        <v>8.5457157732814093E-2</v>
      </c>
      <c r="N2352" s="101">
        <f t="shared" ca="1" si="327"/>
        <v>121.43960930693761</v>
      </c>
      <c r="O2352" s="101">
        <f t="shared" ca="1" si="321"/>
        <v>0.1750679194868168</v>
      </c>
      <c r="Q2352" s="12">
        <f t="shared" ca="1" si="322"/>
        <v>5.6000000000000005</v>
      </c>
      <c r="R2352" s="101">
        <f t="shared" ca="1" si="323"/>
        <v>0.3366952420337439</v>
      </c>
      <c r="S2352" s="13"/>
      <c r="T2352" s="101">
        <f t="shared" ca="1" si="324"/>
        <v>0</v>
      </c>
      <c r="U2352" s="101">
        <f t="shared" si="325"/>
        <v>0</v>
      </c>
      <c r="V2352" s="101">
        <f t="shared" ca="1" si="326"/>
        <v>-361.47002292166246</v>
      </c>
    </row>
    <row r="2353" spans="2:22" x14ac:dyDescent="0.3">
      <c r="B2353" s="13">
        <v>2023</v>
      </c>
      <c r="C2353" s="13">
        <v>4</v>
      </c>
      <c r="D2353" s="13">
        <v>6</v>
      </c>
      <c r="E2353" s="83" t="s">
        <v>195</v>
      </c>
      <c r="F2353" s="13">
        <v>1</v>
      </c>
      <c r="G2353" s="13">
        <v>10</v>
      </c>
      <c r="H2353" s="13" t="s">
        <v>70</v>
      </c>
      <c r="I2353" s="13" t="s">
        <v>54</v>
      </c>
      <c r="J2353" s="13"/>
      <c r="K2353" s="13" t="s">
        <v>27</v>
      </c>
      <c r="L2353" s="12">
        <f t="shared" ca="1" si="319"/>
        <v>1.3205232128181075</v>
      </c>
      <c r="M2353" s="101">
        <f t="shared" ca="1" si="320"/>
        <v>4.1807764917821282E-2</v>
      </c>
      <c r="N2353" s="101">
        <f t="shared" ca="1" si="327"/>
        <v>121.43960930693761</v>
      </c>
      <c r="O2353" s="101">
        <f t="shared" ca="1" si="321"/>
        <v>4.1807764917821282E-2</v>
      </c>
      <c r="Q2353" s="12">
        <f t="shared" ca="1" si="322"/>
        <v>0</v>
      </c>
      <c r="R2353" s="101">
        <f t="shared" ca="1" si="323"/>
        <v>0</v>
      </c>
      <c r="S2353" s="13"/>
      <c r="T2353" s="101">
        <f t="shared" ca="1" si="324"/>
        <v>4.1807764917821282E-2</v>
      </c>
      <c r="U2353" s="101">
        <f t="shared" si="325"/>
        <v>0</v>
      </c>
      <c r="V2353" s="101">
        <f t="shared" ca="1" si="326"/>
        <v>-361.42821515674461</v>
      </c>
    </row>
    <row r="2354" spans="2:22" x14ac:dyDescent="0.3">
      <c r="B2354" s="13">
        <v>2023</v>
      </c>
      <c r="C2354" s="13">
        <v>4</v>
      </c>
      <c r="D2354" s="13">
        <v>6</v>
      </c>
      <c r="E2354" s="83" t="s">
        <v>195</v>
      </c>
      <c r="F2354" s="13">
        <v>1</v>
      </c>
      <c r="G2354" s="13">
        <v>11</v>
      </c>
      <c r="H2354" s="13" t="s">
        <v>70</v>
      </c>
      <c r="I2354" s="13" t="s">
        <v>54</v>
      </c>
      <c r="J2354" s="13"/>
      <c r="K2354" s="13" t="s">
        <v>27</v>
      </c>
      <c r="L2354" s="12">
        <f t="shared" ca="1" si="319"/>
        <v>1.7812880866836989</v>
      </c>
      <c r="M2354" s="101">
        <f t="shared" ca="1" si="320"/>
        <v>5.6395580824405905E-2</v>
      </c>
      <c r="N2354" s="101">
        <f t="shared" ca="1" si="327"/>
        <v>121.43960930693761</v>
      </c>
      <c r="O2354" s="101">
        <f t="shared" ca="1" si="321"/>
        <v>5.6395580824405905E-2</v>
      </c>
      <c r="Q2354" s="12">
        <f t="shared" ca="1" si="322"/>
        <v>5.6000000000000005</v>
      </c>
      <c r="R2354" s="101">
        <f t="shared" ca="1" si="323"/>
        <v>0.32325396346222496</v>
      </c>
      <c r="S2354" s="13"/>
      <c r="T2354" s="101">
        <f t="shared" ca="1" si="324"/>
        <v>0</v>
      </c>
      <c r="U2354" s="101">
        <f t="shared" si="325"/>
        <v>0</v>
      </c>
      <c r="V2354" s="101">
        <f t="shared" ca="1" si="326"/>
        <v>-362.07472308366903</v>
      </c>
    </row>
    <row r="2355" spans="2:22" x14ac:dyDescent="0.3">
      <c r="B2355" s="13">
        <v>2023</v>
      </c>
      <c r="C2355" s="13">
        <v>4</v>
      </c>
      <c r="D2355" s="13">
        <v>6</v>
      </c>
      <c r="E2355" s="83" t="s">
        <v>195</v>
      </c>
      <c r="F2355" s="13">
        <v>1</v>
      </c>
      <c r="G2355" s="13">
        <v>12</v>
      </c>
      <c r="H2355" s="13" t="s">
        <v>70</v>
      </c>
      <c r="I2355" s="13" t="s">
        <v>54</v>
      </c>
      <c r="J2355" s="13"/>
      <c r="K2355" s="13" t="s">
        <v>27</v>
      </c>
      <c r="L2355" s="12">
        <f t="shared" ca="1" si="319"/>
        <v>1.6707231003040983</v>
      </c>
      <c r="M2355" s="101">
        <f t="shared" ca="1" si="320"/>
        <v>5.2895093355627754E-2</v>
      </c>
      <c r="N2355" s="101">
        <f t="shared" ca="1" si="327"/>
        <v>121.43960930693761</v>
      </c>
      <c r="O2355" s="101">
        <f t="shared" ca="1" si="321"/>
        <v>5.2895093355627754E-2</v>
      </c>
      <c r="Q2355" s="12">
        <f t="shared" ca="1" si="322"/>
        <v>3.295374582118864</v>
      </c>
      <c r="R2355" s="101">
        <f t="shared" ca="1" si="323"/>
        <v>0.13752674793561992</v>
      </c>
      <c r="S2355" s="13"/>
      <c r="T2355" s="101">
        <f t="shared" ca="1" si="324"/>
        <v>0</v>
      </c>
      <c r="U2355" s="101">
        <f t="shared" si="325"/>
        <v>0</v>
      </c>
      <c r="V2355" s="101">
        <f t="shared" ca="1" si="326"/>
        <v>-362.34977657954028</v>
      </c>
    </row>
    <row r="2356" spans="2:22" x14ac:dyDescent="0.3">
      <c r="B2356" s="13">
        <v>2023</v>
      </c>
      <c r="C2356" s="13">
        <v>4</v>
      </c>
      <c r="D2356" s="13">
        <v>6</v>
      </c>
      <c r="E2356" s="83" t="s">
        <v>195</v>
      </c>
      <c r="F2356" s="13">
        <v>1</v>
      </c>
      <c r="G2356" s="13">
        <v>13</v>
      </c>
      <c r="H2356" s="13" t="s">
        <v>70</v>
      </c>
      <c r="I2356" s="13" t="s">
        <v>54</v>
      </c>
      <c r="J2356" s="13"/>
      <c r="K2356" s="13" t="s">
        <v>27</v>
      </c>
      <c r="L2356" s="12">
        <f t="shared" ca="1" si="319"/>
        <v>1.7476540535486842</v>
      </c>
      <c r="M2356" s="101">
        <f t="shared" ca="1" si="320"/>
        <v>5.533072733535134E-2</v>
      </c>
      <c r="N2356" s="101">
        <f t="shared" ca="1" si="327"/>
        <v>121.43960930693761</v>
      </c>
      <c r="O2356" s="101">
        <f t="shared" ca="1" si="321"/>
        <v>5.533072733535134E-2</v>
      </c>
      <c r="Q2356" s="12">
        <f t="shared" ca="1" si="322"/>
        <v>0</v>
      </c>
      <c r="R2356" s="101">
        <f t="shared" ca="1" si="323"/>
        <v>0</v>
      </c>
      <c r="S2356" s="13"/>
      <c r="T2356" s="101">
        <f t="shared" ca="1" si="324"/>
        <v>5.533072733535134E-2</v>
      </c>
      <c r="U2356" s="101">
        <f t="shared" si="325"/>
        <v>0</v>
      </c>
      <c r="V2356" s="101">
        <f t="shared" ca="1" si="326"/>
        <v>-362.29444585220494</v>
      </c>
    </row>
    <row r="2357" spans="2:22" x14ac:dyDescent="0.3">
      <c r="B2357" s="13">
        <v>2023</v>
      </c>
      <c r="C2357" s="13">
        <v>4</v>
      </c>
      <c r="D2357" s="13">
        <v>6</v>
      </c>
      <c r="E2357" s="83" t="s">
        <v>195</v>
      </c>
      <c r="F2357" s="13">
        <v>1</v>
      </c>
      <c r="G2357" s="13">
        <v>14</v>
      </c>
      <c r="H2357" s="13" t="s">
        <v>70</v>
      </c>
      <c r="I2357" s="13" t="s">
        <v>54</v>
      </c>
      <c r="J2357" s="13"/>
      <c r="K2357" s="13" t="s">
        <v>27</v>
      </c>
      <c r="L2357" s="12">
        <f t="shared" ca="1" si="319"/>
        <v>1.0281823806630865</v>
      </c>
      <c r="M2357" s="101">
        <f t="shared" ca="1" si="320"/>
        <v>3.2552254171793318E-2</v>
      </c>
      <c r="N2357" s="101">
        <f t="shared" ca="1" si="327"/>
        <v>121.43960930693761</v>
      </c>
      <c r="O2357" s="101">
        <f t="shared" ca="1" si="321"/>
        <v>3.2552254171793318E-2</v>
      </c>
      <c r="Q2357" s="12">
        <f t="shared" ca="1" si="322"/>
        <v>5.6000000000000005</v>
      </c>
      <c r="R2357" s="101">
        <f t="shared" ca="1" si="323"/>
        <v>0.38700436147686973</v>
      </c>
      <c r="S2357" s="13"/>
      <c r="T2357" s="101">
        <f t="shared" ca="1" si="324"/>
        <v>0</v>
      </c>
      <c r="U2357" s="101">
        <f t="shared" si="325"/>
        <v>0</v>
      </c>
      <c r="V2357" s="101">
        <f t="shared" ca="1" si="326"/>
        <v>-363.06845457515874</v>
      </c>
    </row>
    <row r="2358" spans="2:22" x14ac:dyDescent="0.3">
      <c r="B2358" s="13">
        <v>2023</v>
      </c>
      <c r="C2358" s="13">
        <v>4</v>
      </c>
      <c r="D2358" s="13">
        <v>6</v>
      </c>
      <c r="E2358" s="83" t="s">
        <v>195</v>
      </c>
      <c r="F2358" s="13">
        <v>1</v>
      </c>
      <c r="G2358" s="13">
        <v>15</v>
      </c>
      <c r="H2358" s="13" t="s">
        <v>70</v>
      </c>
      <c r="I2358" s="13" t="s">
        <v>54</v>
      </c>
      <c r="J2358" s="13"/>
      <c r="K2358" s="13" t="s">
        <v>27</v>
      </c>
      <c r="L2358" s="12">
        <f t="shared" ca="1" si="319"/>
        <v>1.8195079811469232</v>
      </c>
      <c r="M2358" s="101">
        <f t="shared" ca="1" si="320"/>
        <v>5.760562268311159E-2</v>
      </c>
      <c r="N2358" s="101">
        <f t="shared" ca="1" si="327"/>
        <v>121.43960930693761</v>
      </c>
      <c r="O2358" s="101">
        <f t="shared" ca="1" si="321"/>
        <v>5.760562268311159E-2</v>
      </c>
      <c r="Q2358" s="12">
        <f t="shared" ca="1" si="322"/>
        <v>5.6000000000000005</v>
      </c>
      <c r="R2358" s="101">
        <f t="shared" ca="1" si="323"/>
        <v>0.32001864939591296</v>
      </c>
      <c r="S2358" s="13"/>
      <c r="T2358" s="101">
        <f t="shared" ca="1" si="324"/>
        <v>0</v>
      </c>
      <c r="U2358" s="101">
        <f t="shared" si="325"/>
        <v>0</v>
      </c>
      <c r="V2358" s="101">
        <f t="shared" ca="1" si="326"/>
        <v>-363.70849187395061</v>
      </c>
    </row>
    <row r="2359" spans="2:22" x14ac:dyDescent="0.3">
      <c r="B2359" s="13">
        <v>2023</v>
      </c>
      <c r="C2359" s="13">
        <v>4</v>
      </c>
      <c r="D2359" s="13">
        <v>6</v>
      </c>
      <c r="E2359" s="83" t="s">
        <v>195</v>
      </c>
      <c r="F2359" s="13">
        <v>1</v>
      </c>
      <c r="G2359" s="13">
        <v>16</v>
      </c>
      <c r="H2359" s="13" t="s">
        <v>71</v>
      </c>
      <c r="I2359" s="13" t="s">
        <v>54</v>
      </c>
      <c r="J2359" s="13"/>
      <c r="K2359" s="13" t="s">
        <v>27</v>
      </c>
      <c r="L2359" s="12">
        <f t="shared" ca="1" si="319"/>
        <v>1.3591868093508424</v>
      </c>
      <c r="M2359" s="101">
        <f t="shared" ca="1" si="320"/>
        <v>0.11839876296255189</v>
      </c>
      <c r="N2359" s="101">
        <f t="shared" ca="1" si="327"/>
        <v>121.70793543621696</v>
      </c>
      <c r="O2359" s="101">
        <f t="shared" ca="1" si="321"/>
        <v>0.38308680221553493</v>
      </c>
      <c r="Q2359" s="12">
        <f t="shared" ca="1" si="322"/>
        <v>0.58546579084196981</v>
      </c>
      <c r="R2359" s="101">
        <f t="shared" ca="1" si="323"/>
        <v>0</v>
      </c>
      <c r="S2359" s="13"/>
      <c r="T2359" s="101">
        <f t="shared" ca="1" si="324"/>
        <v>6.7398837922307886E-2</v>
      </c>
      <c r="U2359" s="101">
        <f t="shared" ca="1" si="325"/>
        <v>0.26832612927934546</v>
      </c>
      <c r="V2359" s="101">
        <f t="shared" ca="1" si="326"/>
        <v>-363.37276690674895</v>
      </c>
    </row>
    <row r="2360" spans="2:22" x14ac:dyDescent="0.3">
      <c r="B2360" s="13">
        <v>2023</v>
      </c>
      <c r="C2360" s="13">
        <v>4</v>
      </c>
      <c r="D2360" s="13">
        <v>6</v>
      </c>
      <c r="E2360" s="83" t="s">
        <v>195</v>
      </c>
      <c r="F2360" s="13">
        <v>1</v>
      </c>
      <c r="G2360" s="13">
        <v>17</v>
      </c>
      <c r="H2360" s="13" t="s">
        <v>71</v>
      </c>
      <c r="I2360" s="13" t="s">
        <v>54</v>
      </c>
      <c r="J2360" s="13"/>
      <c r="K2360" s="13" t="s">
        <v>27</v>
      </c>
      <c r="L2360" s="12">
        <f t="shared" ca="1" si="319"/>
        <v>1.9024472764546094</v>
      </c>
      <c r="M2360" s="101">
        <f t="shared" ca="1" si="320"/>
        <v>0.16572218225196103</v>
      </c>
      <c r="N2360" s="101">
        <f t="shared" ca="1" si="327"/>
        <v>122.08351023604371</v>
      </c>
      <c r="O2360" s="101">
        <f t="shared" ca="1" si="321"/>
        <v>0.5362047648687317</v>
      </c>
      <c r="Q2360" s="12">
        <f t="shared" ca="1" si="322"/>
        <v>5.6000000000000005</v>
      </c>
      <c r="R2360" s="101">
        <f t="shared" ca="1" si="323"/>
        <v>0.31299783804811737</v>
      </c>
      <c r="S2360" s="13"/>
      <c r="T2360" s="101">
        <f t="shared" ca="1" si="324"/>
        <v>0</v>
      </c>
      <c r="U2360" s="101">
        <f t="shared" ca="1" si="325"/>
        <v>0.37557479982674746</v>
      </c>
      <c r="V2360" s="101">
        <f t="shared" ca="1" si="326"/>
        <v>-363.62318778301841</v>
      </c>
    </row>
    <row r="2361" spans="2:22" x14ac:dyDescent="0.3">
      <c r="B2361" s="13">
        <v>2023</v>
      </c>
      <c r="C2361" s="13">
        <v>4</v>
      </c>
      <c r="D2361" s="13">
        <v>6</v>
      </c>
      <c r="E2361" s="83" t="s">
        <v>195</v>
      </c>
      <c r="F2361" s="13">
        <v>1</v>
      </c>
      <c r="G2361" s="13">
        <v>18</v>
      </c>
      <c r="H2361" s="13" t="s">
        <v>71</v>
      </c>
      <c r="I2361" s="13" t="s">
        <v>54</v>
      </c>
      <c r="J2361" s="13"/>
      <c r="K2361" s="13" t="s">
        <v>27</v>
      </c>
      <c r="L2361" s="12">
        <f t="shared" ca="1" si="319"/>
        <v>2.0628018459482851</v>
      </c>
      <c r="M2361" s="101">
        <f t="shared" ca="1" si="320"/>
        <v>0.17969066880055512</v>
      </c>
      <c r="N2361" s="101">
        <f t="shared" ca="1" si="327"/>
        <v>122.49074170046467</v>
      </c>
      <c r="O2361" s="101">
        <f t="shared" ca="1" si="321"/>
        <v>0.58140070028052415</v>
      </c>
      <c r="Q2361" s="12">
        <f t="shared" ca="1" si="322"/>
        <v>5.6000000000000005</v>
      </c>
      <c r="R2361" s="101">
        <f t="shared" ca="1" si="323"/>
        <v>0.29942382374047771</v>
      </c>
      <c r="S2361" s="13"/>
      <c r="T2361" s="101">
        <f t="shared" ca="1" si="324"/>
        <v>0</v>
      </c>
      <c r="U2361" s="101">
        <f t="shared" ca="1" si="325"/>
        <v>0.40723146442095731</v>
      </c>
      <c r="V2361" s="101">
        <f t="shared" ca="1" si="326"/>
        <v>-363.81480396607839</v>
      </c>
    </row>
    <row r="2362" spans="2:22" x14ac:dyDescent="0.3">
      <c r="B2362" s="13">
        <v>2023</v>
      </c>
      <c r="C2362" s="13">
        <v>4</v>
      </c>
      <c r="D2362" s="13">
        <v>6</v>
      </c>
      <c r="E2362" s="83" t="s">
        <v>195</v>
      </c>
      <c r="F2362" s="13">
        <v>1</v>
      </c>
      <c r="G2362" s="13">
        <v>19</v>
      </c>
      <c r="H2362" s="13" t="s">
        <v>71</v>
      </c>
      <c r="I2362" s="13" t="s">
        <v>54</v>
      </c>
      <c r="J2362" s="13"/>
      <c r="K2362" s="13" t="s">
        <v>27</v>
      </c>
      <c r="L2362" s="12">
        <f t="shared" ca="1" si="319"/>
        <v>1.7237272212755681</v>
      </c>
      <c r="M2362" s="101">
        <f t="shared" ca="1" si="320"/>
        <v>0.15015387824531476</v>
      </c>
      <c r="N2362" s="101">
        <f t="shared" ca="1" si="327"/>
        <v>122.83103418273149</v>
      </c>
      <c r="O2362" s="101">
        <f t="shared" ca="1" si="321"/>
        <v>0.48583251731651883</v>
      </c>
      <c r="Q2362" s="12">
        <f t="shared" ca="1" si="322"/>
        <v>5.6000000000000005</v>
      </c>
      <c r="R2362" s="101">
        <f t="shared" ca="1" si="323"/>
        <v>0.32812649071902322</v>
      </c>
      <c r="S2362" s="13"/>
      <c r="T2362" s="101">
        <f t="shared" ca="1" si="324"/>
        <v>0</v>
      </c>
      <c r="U2362" s="101">
        <f t="shared" ca="1" si="325"/>
        <v>0.34029248226681841</v>
      </c>
      <c r="V2362" s="101">
        <f t="shared" ca="1" si="326"/>
        <v>-364.13076446524957</v>
      </c>
    </row>
    <row r="2363" spans="2:22" x14ac:dyDescent="0.3">
      <c r="B2363" s="13">
        <v>2023</v>
      </c>
      <c r="C2363" s="13">
        <v>4</v>
      </c>
      <c r="D2363" s="13">
        <v>6</v>
      </c>
      <c r="E2363" s="83" t="s">
        <v>195</v>
      </c>
      <c r="F2363" s="13">
        <v>1</v>
      </c>
      <c r="G2363" s="13">
        <v>20</v>
      </c>
      <c r="H2363" s="13" t="s">
        <v>69</v>
      </c>
      <c r="I2363" s="13" t="s">
        <v>54</v>
      </c>
      <c r="J2363" s="13"/>
      <c r="K2363" s="13" t="s">
        <v>27</v>
      </c>
      <c r="L2363" s="12">
        <f t="shared" ca="1" si="319"/>
        <v>2.350009207558073</v>
      </c>
      <c r="M2363" s="101">
        <f t="shared" ca="1" si="320"/>
        <v>0.12377498496208371</v>
      </c>
      <c r="N2363" s="101">
        <f t="shared" ca="1" si="327"/>
        <v>122.83103418273149</v>
      </c>
      <c r="O2363" s="101">
        <f t="shared" ca="1" si="321"/>
        <v>0.25356599349551606</v>
      </c>
      <c r="Q2363" s="12">
        <f t="shared" ca="1" si="322"/>
        <v>0</v>
      </c>
      <c r="R2363" s="101">
        <f t="shared" ca="1" si="323"/>
        <v>0</v>
      </c>
      <c r="S2363" s="13"/>
      <c r="T2363" s="101">
        <f t="shared" ca="1" si="324"/>
        <v>0.12377498496208371</v>
      </c>
      <c r="U2363" s="101">
        <f t="shared" si="325"/>
        <v>0</v>
      </c>
      <c r="V2363" s="101">
        <f t="shared" ca="1" si="326"/>
        <v>-364.00698948028747</v>
      </c>
    </row>
    <row r="2364" spans="2:22" x14ac:dyDescent="0.3">
      <c r="B2364" s="13">
        <v>2023</v>
      </c>
      <c r="C2364" s="13">
        <v>4</v>
      </c>
      <c r="D2364" s="13">
        <v>6</v>
      </c>
      <c r="E2364" s="83" t="s">
        <v>195</v>
      </c>
      <c r="F2364" s="13">
        <v>1</v>
      </c>
      <c r="G2364" s="13">
        <v>21</v>
      </c>
      <c r="H2364" s="13" t="s">
        <v>69</v>
      </c>
      <c r="I2364" s="13" t="s">
        <v>54</v>
      </c>
      <c r="J2364" s="13"/>
      <c r="K2364" s="13" t="s">
        <v>27</v>
      </c>
      <c r="L2364" s="12">
        <f t="shared" ca="1" si="319"/>
        <v>2.4821641309267028</v>
      </c>
      <c r="M2364" s="101">
        <f t="shared" ca="1" si="320"/>
        <v>0.13073558477590944</v>
      </c>
      <c r="N2364" s="101">
        <f t="shared" ca="1" si="327"/>
        <v>122.83103418273149</v>
      </c>
      <c r="O2364" s="101">
        <f t="shared" ca="1" si="321"/>
        <v>0.26782550972699121</v>
      </c>
      <c r="Q2364" s="12">
        <f t="shared" ca="1" si="322"/>
        <v>0</v>
      </c>
      <c r="R2364" s="101">
        <f t="shared" ca="1" si="323"/>
        <v>0</v>
      </c>
      <c r="S2364" s="13"/>
      <c r="T2364" s="101">
        <f t="shared" ca="1" si="324"/>
        <v>0.13073558477590944</v>
      </c>
      <c r="U2364" s="101">
        <f t="shared" si="325"/>
        <v>0</v>
      </c>
      <c r="V2364" s="101">
        <f t="shared" ca="1" si="326"/>
        <v>-363.87625389551158</v>
      </c>
    </row>
    <row r="2365" spans="2:22" x14ac:dyDescent="0.3">
      <c r="B2365" s="13">
        <v>2023</v>
      </c>
      <c r="C2365" s="13">
        <v>4</v>
      </c>
      <c r="D2365" s="13">
        <v>6</v>
      </c>
      <c r="E2365" s="83" t="s">
        <v>195</v>
      </c>
      <c r="F2365" s="13">
        <v>1</v>
      </c>
      <c r="G2365" s="13">
        <v>22</v>
      </c>
      <c r="H2365" s="13" t="s">
        <v>69</v>
      </c>
      <c r="I2365" s="13" t="s">
        <v>54</v>
      </c>
      <c r="J2365" s="13"/>
      <c r="K2365" s="13" t="s">
        <v>27</v>
      </c>
      <c r="L2365" s="12">
        <f t="shared" ca="1" si="319"/>
        <v>1.9876404084640085</v>
      </c>
      <c r="M2365" s="101">
        <f t="shared" ca="1" si="320"/>
        <v>0.10468902031379933</v>
      </c>
      <c r="N2365" s="101">
        <f t="shared" ca="1" si="327"/>
        <v>122.83103418273149</v>
      </c>
      <c r="O2365" s="101">
        <f t="shared" ca="1" si="321"/>
        <v>0.21446640007326651</v>
      </c>
      <c r="Q2365" s="12">
        <f t="shared" ca="1" si="322"/>
        <v>0</v>
      </c>
      <c r="R2365" s="101">
        <f t="shared" ca="1" si="323"/>
        <v>0</v>
      </c>
      <c r="S2365" s="13"/>
      <c r="T2365" s="101">
        <f t="shared" ca="1" si="324"/>
        <v>0.10468902031379933</v>
      </c>
      <c r="U2365" s="101">
        <f t="shared" si="325"/>
        <v>0</v>
      </c>
      <c r="V2365" s="101">
        <f t="shared" ca="1" si="326"/>
        <v>-363.77156487519778</v>
      </c>
    </row>
    <row r="2366" spans="2:22" x14ac:dyDescent="0.3">
      <c r="B2366" s="13">
        <v>2023</v>
      </c>
      <c r="C2366" s="13">
        <v>4</v>
      </c>
      <c r="D2366" s="13">
        <v>6</v>
      </c>
      <c r="E2366" s="83" t="s">
        <v>195</v>
      </c>
      <c r="F2366" s="13">
        <v>1</v>
      </c>
      <c r="G2366" s="13">
        <v>23</v>
      </c>
      <c r="H2366" s="13" t="s">
        <v>69</v>
      </c>
      <c r="I2366" s="13" t="s">
        <v>54</v>
      </c>
      <c r="J2366" s="13"/>
      <c r="K2366" s="13" t="s">
        <v>27</v>
      </c>
      <c r="L2366" s="12">
        <f t="shared" ca="1" si="319"/>
        <v>1.4533618383845051</v>
      </c>
      <c r="M2366" s="101">
        <f t="shared" ca="1" si="320"/>
        <v>7.6548568027711886E-2</v>
      </c>
      <c r="N2366" s="101">
        <f t="shared" ca="1" si="327"/>
        <v>122.83103418273149</v>
      </c>
      <c r="O2366" s="101">
        <f t="shared" ca="1" si="321"/>
        <v>0.15681774236168808</v>
      </c>
      <c r="Q2366" s="12">
        <f t="shared" ca="1" si="322"/>
        <v>0</v>
      </c>
      <c r="R2366" s="101">
        <f t="shared" ca="1" si="323"/>
        <v>0</v>
      </c>
      <c r="S2366" s="13"/>
      <c r="T2366" s="101">
        <f t="shared" ca="1" si="324"/>
        <v>7.6548568027711886E-2</v>
      </c>
      <c r="U2366" s="101">
        <f t="shared" si="325"/>
        <v>0</v>
      </c>
      <c r="V2366" s="101">
        <f t="shared" ca="1" si="326"/>
        <v>-363.69501630717008</v>
      </c>
    </row>
    <row r="2367" spans="2:22" x14ac:dyDescent="0.3">
      <c r="B2367" s="13">
        <v>2023</v>
      </c>
      <c r="C2367" s="13">
        <v>4</v>
      </c>
      <c r="D2367" s="13">
        <v>7</v>
      </c>
      <c r="E2367" s="83" t="s">
        <v>196</v>
      </c>
      <c r="F2367" s="13">
        <v>2</v>
      </c>
      <c r="G2367" s="13">
        <v>0</v>
      </c>
      <c r="H2367" s="13" t="s">
        <v>69</v>
      </c>
      <c r="I2367" s="13" t="s">
        <v>54</v>
      </c>
      <c r="J2367" s="13"/>
      <c r="K2367" s="13" t="s">
        <v>28</v>
      </c>
      <c r="L2367" s="12">
        <f t="shared" ca="1" si="319"/>
        <v>2.2097495410152428</v>
      </c>
      <c r="M2367" s="101">
        <f t="shared" ca="1" si="320"/>
        <v>0.11638750832527284</v>
      </c>
      <c r="N2367" s="101">
        <f t="shared" ca="1" si="327"/>
        <v>122.83103418273149</v>
      </c>
      <c r="O2367" s="101">
        <f t="shared" ca="1" si="321"/>
        <v>0.23843197547554468</v>
      </c>
      <c r="Q2367" s="12">
        <f t="shared" ca="1" si="322"/>
        <v>0</v>
      </c>
      <c r="R2367" s="101">
        <f t="shared" ca="1" si="323"/>
        <v>0</v>
      </c>
      <c r="S2367" s="13"/>
      <c r="T2367" s="101">
        <f t="shared" ca="1" si="324"/>
        <v>0.11638750832527284</v>
      </c>
      <c r="U2367" s="101">
        <f t="shared" si="325"/>
        <v>0</v>
      </c>
      <c r="V2367" s="101">
        <f t="shared" ca="1" si="326"/>
        <v>-363.57862879884482</v>
      </c>
    </row>
    <row r="2368" spans="2:22" x14ac:dyDescent="0.3">
      <c r="B2368" s="13">
        <v>2023</v>
      </c>
      <c r="C2368" s="13">
        <v>4</v>
      </c>
      <c r="D2368" s="13">
        <v>7</v>
      </c>
      <c r="E2368" s="83" t="s">
        <v>196</v>
      </c>
      <c r="F2368" s="13">
        <v>2</v>
      </c>
      <c r="G2368" s="13">
        <v>1</v>
      </c>
      <c r="H2368" s="13" t="s">
        <v>69</v>
      </c>
      <c r="I2368" s="13" t="s">
        <v>54</v>
      </c>
      <c r="J2368" s="13"/>
      <c r="K2368" s="13" t="s">
        <v>28</v>
      </c>
      <c r="L2368" s="12">
        <f t="shared" ref="L2368:L2431" ca="1" si="328">IF(K2368="Weekday",_xlfn.NORM.INV(RAND(),VLOOKUP(G2368,$J$5:$N$28,4),VLOOKUP(G2368,$J$5:$N$28,5)),_xlfn.NORM.INV(RAND(),VLOOKUP(G2368,$P$5:$T$28,4),VLOOKUP(G2368,$P$5:$T$28,5)))*VLOOKUP(C2368,$P$32:$R$43,3)</f>
        <v>1.2398508926912715</v>
      </c>
      <c r="M2368" s="101">
        <f t="shared" ref="M2368:M2431" ca="1" si="329">IF(I2368="Winter",VLOOKUP(G2368,$J$40:$L$43,3),VLOOKUP(G2368,$J$40:$L$43,2))*L2368</f>
        <v>6.5302946518049271E-2</v>
      </c>
      <c r="N2368" s="101">
        <f t="shared" ca="1" si="327"/>
        <v>122.83103418273149</v>
      </c>
      <c r="O2368" s="101">
        <f t="shared" ref="O2368:O2431" ca="1" si="330">IF(I2368="Winter",VLOOKUP(G2368,$J$46:$L$49,3),VLOOKUP(G2368,$J$46:$L$49,2))*L2368</f>
        <v>0.1337799113213882</v>
      </c>
      <c r="Q2368" s="12">
        <f t="shared" ref="Q2368:Q2431" ca="1" si="331">MIN(MAX(AND(IF(G2368&gt;=VLOOKUP(C2368,$O$46:$T$57,5),1,0),IF(G2368&lt;=VLOOKUP(C2368,$O$46:$T$57,6),1,0))*$G$50*_xlfn.NORM.INV(RAND(),VLOOKUP(C2368,$B$4:$F$15,4),VLOOKUP(C2368,$B$4:$F$15,4)),0),0.2)*$G$51</f>
        <v>0</v>
      </c>
      <c r="R2368" s="101">
        <f t="shared" ref="R2368:R2431" ca="1" si="332">MAX(Q2368-L2368,0)*$G$52</f>
        <v>0</v>
      </c>
      <c r="S2368" s="13"/>
      <c r="T2368" s="101">
        <f t="shared" ref="T2368:T2431" ca="1" si="333">MAX(L2368-Q2368,0)*IF(I2368="Winter",VLOOKUP(G2368,$J$40:$L$43,3),VLOOKUP(G2368,$J$40:$L$43,2))</f>
        <v>6.5302946518049271E-2</v>
      </c>
      <c r="U2368" s="101">
        <f t="shared" si="325"/>
        <v>0</v>
      </c>
      <c r="V2368" s="101">
        <f t="shared" ca="1" si="326"/>
        <v>-363.51332585232677</v>
      </c>
    </row>
    <row r="2369" spans="2:22" x14ac:dyDescent="0.3">
      <c r="B2369" s="13">
        <v>2023</v>
      </c>
      <c r="C2369" s="13">
        <v>4</v>
      </c>
      <c r="D2369" s="13">
        <v>7</v>
      </c>
      <c r="E2369" s="83" t="s">
        <v>196</v>
      </c>
      <c r="F2369" s="13">
        <v>2</v>
      </c>
      <c r="G2369" s="13">
        <v>2</v>
      </c>
      <c r="H2369" s="13" t="s">
        <v>69</v>
      </c>
      <c r="I2369" s="13" t="s">
        <v>54</v>
      </c>
      <c r="J2369" s="13"/>
      <c r="K2369" s="13" t="s">
        <v>28</v>
      </c>
      <c r="L2369" s="12">
        <f t="shared" ca="1" si="328"/>
        <v>1.0564591036935151</v>
      </c>
      <c r="M2369" s="101">
        <f t="shared" ca="1" si="329"/>
        <v>5.5643700991537447E-2</v>
      </c>
      <c r="N2369" s="101">
        <f t="shared" ca="1" si="327"/>
        <v>122.83103418273149</v>
      </c>
      <c r="O2369" s="101">
        <f t="shared" ca="1" si="330"/>
        <v>0.11399193728853028</v>
      </c>
      <c r="Q2369" s="12">
        <f t="shared" ca="1" si="331"/>
        <v>0</v>
      </c>
      <c r="R2369" s="101">
        <f t="shared" ca="1" si="332"/>
        <v>0</v>
      </c>
      <c r="S2369" s="13"/>
      <c r="T2369" s="101">
        <f t="shared" ca="1" si="333"/>
        <v>5.5643700991537447E-2</v>
      </c>
      <c r="U2369" s="101">
        <f t="shared" ref="U2369:U2432" si="334">IF(H2369="On-Peak",IF(I2369="Winter",((L2369*$D$48)/60),((L2369*$D$47)/60)),0)</f>
        <v>0</v>
      </c>
      <c r="V2369" s="101">
        <f t="shared" ref="V2369:V2432" ca="1" si="335">V2368+MAX(T2369-R2369,0)-MAX(R2369-T2369,0)+MAX(U2369-R2369,0)-MAX(R2369-U2369,0)</f>
        <v>-363.45768215133523</v>
      </c>
    </row>
    <row r="2370" spans="2:22" x14ac:dyDescent="0.3">
      <c r="B2370" s="13">
        <v>2023</v>
      </c>
      <c r="C2370" s="13">
        <v>4</v>
      </c>
      <c r="D2370" s="13">
        <v>7</v>
      </c>
      <c r="E2370" s="83" t="s">
        <v>196</v>
      </c>
      <c r="F2370" s="13">
        <v>2</v>
      </c>
      <c r="G2370" s="13">
        <v>3</v>
      </c>
      <c r="H2370" s="13" t="s">
        <v>69</v>
      </c>
      <c r="I2370" s="13" t="s">
        <v>54</v>
      </c>
      <c r="J2370" s="13"/>
      <c r="K2370" s="13" t="s">
        <v>28</v>
      </c>
      <c r="L2370" s="12">
        <f t="shared" ca="1" si="328"/>
        <v>1.2800332373089462</v>
      </c>
      <c r="M2370" s="101">
        <f t="shared" ca="1" si="329"/>
        <v>6.7419350609062206E-2</v>
      </c>
      <c r="N2370" s="101">
        <f t="shared" ca="1" si="327"/>
        <v>122.83103418273149</v>
      </c>
      <c r="O2370" s="101">
        <f t="shared" ca="1" si="330"/>
        <v>0.13811558630563531</v>
      </c>
      <c r="Q2370" s="12">
        <f t="shared" ca="1" si="331"/>
        <v>0</v>
      </c>
      <c r="R2370" s="101">
        <f t="shared" ca="1" si="332"/>
        <v>0</v>
      </c>
      <c r="S2370" s="13"/>
      <c r="T2370" s="101">
        <f t="shared" ca="1" si="333"/>
        <v>6.7419350609062206E-2</v>
      </c>
      <c r="U2370" s="101">
        <f t="shared" si="334"/>
        <v>0</v>
      </c>
      <c r="V2370" s="101">
        <f t="shared" ca="1" si="335"/>
        <v>-363.39026280072619</v>
      </c>
    </row>
    <row r="2371" spans="2:22" x14ac:dyDescent="0.3">
      <c r="B2371" s="13">
        <v>2023</v>
      </c>
      <c r="C2371" s="13">
        <v>4</v>
      </c>
      <c r="D2371" s="13">
        <v>7</v>
      </c>
      <c r="E2371" s="83" t="s">
        <v>196</v>
      </c>
      <c r="F2371" s="13">
        <v>2</v>
      </c>
      <c r="G2371" s="13">
        <v>4</v>
      </c>
      <c r="H2371" s="13" t="s">
        <v>69</v>
      </c>
      <c r="I2371" s="13" t="s">
        <v>54</v>
      </c>
      <c r="J2371" s="13"/>
      <c r="K2371" s="13" t="s">
        <v>28</v>
      </c>
      <c r="L2371" s="12">
        <f t="shared" ca="1" si="328"/>
        <v>1.1156038027775559</v>
      </c>
      <c r="M2371" s="101">
        <f t="shared" ca="1" si="329"/>
        <v>5.875885229229387E-2</v>
      </c>
      <c r="N2371" s="101">
        <f t="shared" ca="1" si="327"/>
        <v>122.83103418273149</v>
      </c>
      <c r="O2371" s="101">
        <f t="shared" ca="1" si="330"/>
        <v>0.12037365031969828</v>
      </c>
      <c r="Q2371" s="12">
        <f t="shared" ca="1" si="331"/>
        <v>0</v>
      </c>
      <c r="R2371" s="101">
        <f t="shared" ca="1" si="332"/>
        <v>0</v>
      </c>
      <c r="S2371" s="13"/>
      <c r="T2371" s="101">
        <f t="shared" ca="1" si="333"/>
        <v>5.875885229229387E-2</v>
      </c>
      <c r="U2371" s="101">
        <f t="shared" si="334"/>
        <v>0</v>
      </c>
      <c r="V2371" s="101">
        <f t="shared" ca="1" si="335"/>
        <v>-363.33150394843392</v>
      </c>
    </row>
    <row r="2372" spans="2:22" x14ac:dyDescent="0.3">
      <c r="B2372" s="13">
        <v>2023</v>
      </c>
      <c r="C2372" s="13">
        <v>4</v>
      </c>
      <c r="D2372" s="13">
        <v>7</v>
      </c>
      <c r="E2372" s="83" t="s">
        <v>196</v>
      </c>
      <c r="F2372" s="13">
        <v>2</v>
      </c>
      <c r="G2372" s="13">
        <v>5</v>
      </c>
      <c r="H2372" s="13" t="s">
        <v>69</v>
      </c>
      <c r="I2372" s="13" t="s">
        <v>54</v>
      </c>
      <c r="J2372" s="13"/>
      <c r="K2372" s="13" t="s">
        <v>28</v>
      </c>
      <c r="L2372" s="12">
        <f t="shared" ca="1" si="328"/>
        <v>1.1533714514858873</v>
      </c>
      <c r="M2372" s="101">
        <f t="shared" ca="1" si="329"/>
        <v>6.0748074349761684E-2</v>
      </c>
      <c r="N2372" s="101">
        <f t="shared" ca="1" si="327"/>
        <v>122.83103418273149</v>
      </c>
      <c r="O2372" s="101">
        <f t="shared" ca="1" si="330"/>
        <v>0.12444877961532723</v>
      </c>
      <c r="Q2372" s="12">
        <f t="shared" ca="1" si="331"/>
        <v>5.6000000000000005</v>
      </c>
      <c r="R2372" s="101">
        <f t="shared" ca="1" si="332"/>
        <v>0.37640710663171967</v>
      </c>
      <c r="S2372" s="13"/>
      <c r="T2372" s="101">
        <f t="shared" ca="1" si="333"/>
        <v>0</v>
      </c>
      <c r="U2372" s="101">
        <f t="shared" si="334"/>
        <v>0</v>
      </c>
      <c r="V2372" s="101">
        <f t="shared" ca="1" si="335"/>
        <v>-364.08431816169741</v>
      </c>
    </row>
    <row r="2373" spans="2:22" x14ac:dyDescent="0.3">
      <c r="B2373" s="13">
        <v>2023</v>
      </c>
      <c r="C2373" s="13">
        <v>4</v>
      </c>
      <c r="D2373" s="13">
        <v>7</v>
      </c>
      <c r="E2373" s="83" t="s">
        <v>196</v>
      </c>
      <c r="F2373" s="13">
        <v>2</v>
      </c>
      <c r="G2373" s="13">
        <v>6</v>
      </c>
      <c r="H2373" s="13" t="s">
        <v>69</v>
      </c>
      <c r="I2373" s="13" t="s">
        <v>54</v>
      </c>
      <c r="J2373" s="13"/>
      <c r="K2373" s="13" t="s">
        <v>28</v>
      </c>
      <c r="L2373" s="12">
        <f t="shared" ca="1" si="328"/>
        <v>0.98866125498156765</v>
      </c>
      <c r="M2373" s="101">
        <f t="shared" ca="1" si="329"/>
        <v>5.2072788299879172E-2</v>
      </c>
      <c r="N2373" s="101">
        <f t="shared" ca="1" si="327"/>
        <v>122.83103418273149</v>
      </c>
      <c r="O2373" s="101">
        <f t="shared" ca="1" si="330"/>
        <v>0.10667654941251115</v>
      </c>
      <c r="Q2373" s="12">
        <f t="shared" ca="1" si="331"/>
        <v>5.6000000000000005</v>
      </c>
      <c r="R2373" s="101">
        <f t="shared" ca="1" si="332"/>
        <v>0.39034982476581032</v>
      </c>
      <c r="S2373" s="13"/>
      <c r="T2373" s="101">
        <f t="shared" ca="1" si="333"/>
        <v>0</v>
      </c>
      <c r="U2373" s="101">
        <f t="shared" si="334"/>
        <v>0</v>
      </c>
      <c r="V2373" s="101">
        <f t="shared" ca="1" si="335"/>
        <v>-364.865017811229</v>
      </c>
    </row>
    <row r="2374" spans="2:22" x14ac:dyDescent="0.3">
      <c r="B2374" s="13">
        <v>2023</v>
      </c>
      <c r="C2374" s="13">
        <v>4</v>
      </c>
      <c r="D2374" s="13">
        <v>7</v>
      </c>
      <c r="E2374" s="83" t="s">
        <v>196</v>
      </c>
      <c r="F2374" s="13">
        <v>2</v>
      </c>
      <c r="G2374" s="13">
        <v>7</v>
      </c>
      <c r="H2374" s="13" t="s">
        <v>69</v>
      </c>
      <c r="I2374" s="13" t="s">
        <v>54</v>
      </c>
      <c r="J2374" s="13"/>
      <c r="K2374" s="13" t="s">
        <v>28</v>
      </c>
      <c r="L2374" s="12">
        <f t="shared" ca="1" si="328"/>
        <v>1.0495902213840107</v>
      </c>
      <c r="M2374" s="101">
        <f t="shared" ca="1" si="329"/>
        <v>5.5281916960295843E-2</v>
      </c>
      <c r="N2374" s="101">
        <f t="shared" ca="1" si="327"/>
        <v>122.83103418273149</v>
      </c>
      <c r="O2374" s="101">
        <f t="shared" ca="1" si="330"/>
        <v>0.11325078488733475</v>
      </c>
      <c r="Q2374" s="12">
        <f t="shared" ca="1" si="331"/>
        <v>5.6000000000000005</v>
      </c>
      <c r="R2374" s="101">
        <f t="shared" ca="1" si="332"/>
        <v>0.38519218775984354</v>
      </c>
      <c r="S2374" s="13"/>
      <c r="T2374" s="101">
        <f t="shared" ca="1" si="333"/>
        <v>0</v>
      </c>
      <c r="U2374" s="101">
        <f t="shared" si="334"/>
        <v>0</v>
      </c>
      <c r="V2374" s="101">
        <f t="shared" ca="1" si="335"/>
        <v>-365.63540218674871</v>
      </c>
    </row>
    <row r="2375" spans="2:22" x14ac:dyDescent="0.3">
      <c r="B2375" s="13">
        <v>2023</v>
      </c>
      <c r="C2375" s="13">
        <v>4</v>
      </c>
      <c r="D2375" s="13">
        <v>7</v>
      </c>
      <c r="E2375" s="83" t="s">
        <v>196</v>
      </c>
      <c r="F2375" s="13">
        <v>2</v>
      </c>
      <c r="G2375" s="13">
        <v>8</v>
      </c>
      <c r="H2375" s="13" t="s">
        <v>69</v>
      </c>
      <c r="I2375" s="13" t="s">
        <v>54</v>
      </c>
      <c r="J2375" s="13"/>
      <c r="K2375" s="13" t="s">
        <v>28</v>
      </c>
      <c r="L2375" s="12">
        <f t="shared" ca="1" si="328"/>
        <v>1.5981878471615762</v>
      </c>
      <c r="M2375" s="101">
        <f t="shared" ca="1" si="329"/>
        <v>8.4176553910000229E-2</v>
      </c>
      <c r="N2375" s="101">
        <f t="shared" ca="1" si="327"/>
        <v>122.83103418273149</v>
      </c>
      <c r="O2375" s="101">
        <f t="shared" ca="1" si="330"/>
        <v>0.17244446870873406</v>
      </c>
      <c r="Q2375" s="12">
        <f t="shared" ca="1" si="331"/>
        <v>5.6000000000000005</v>
      </c>
      <c r="R2375" s="101">
        <f t="shared" ca="1" si="332"/>
        <v>0.3387533987377726</v>
      </c>
      <c r="S2375" s="13"/>
      <c r="T2375" s="101">
        <f t="shared" ca="1" si="333"/>
        <v>0</v>
      </c>
      <c r="U2375" s="101">
        <f t="shared" si="334"/>
        <v>0</v>
      </c>
      <c r="V2375" s="101">
        <f t="shared" ca="1" si="335"/>
        <v>-366.31290898422424</v>
      </c>
    </row>
    <row r="2376" spans="2:22" x14ac:dyDescent="0.3">
      <c r="B2376" s="13">
        <v>2023</v>
      </c>
      <c r="C2376" s="13">
        <v>4</v>
      </c>
      <c r="D2376" s="13">
        <v>7</v>
      </c>
      <c r="E2376" s="83" t="s">
        <v>196</v>
      </c>
      <c r="F2376" s="13">
        <v>2</v>
      </c>
      <c r="G2376" s="13">
        <v>9</v>
      </c>
      <c r="H2376" s="13" t="s">
        <v>69</v>
      </c>
      <c r="I2376" s="13" t="s">
        <v>54</v>
      </c>
      <c r="J2376" s="13"/>
      <c r="K2376" s="13" t="s">
        <v>28</v>
      </c>
      <c r="L2376" s="12">
        <f t="shared" ca="1" si="328"/>
        <v>1.498867186334996</v>
      </c>
      <c r="M2376" s="101">
        <f t="shared" ca="1" si="329"/>
        <v>7.894533470426425E-2</v>
      </c>
      <c r="N2376" s="101">
        <f t="shared" ca="1" si="327"/>
        <v>122.83103418273149</v>
      </c>
      <c r="O2376" s="101">
        <f t="shared" ca="1" si="330"/>
        <v>0.16172776940554606</v>
      </c>
      <c r="Q2376" s="12">
        <f t="shared" ca="1" si="331"/>
        <v>5.6000000000000005</v>
      </c>
      <c r="R2376" s="101">
        <f t="shared" ca="1" si="332"/>
        <v>0.34716089267674266</v>
      </c>
      <c r="S2376" s="13"/>
      <c r="T2376" s="101">
        <f t="shared" ca="1" si="333"/>
        <v>0</v>
      </c>
      <c r="U2376" s="101">
        <f t="shared" si="334"/>
        <v>0</v>
      </c>
      <c r="V2376" s="101">
        <f t="shared" ca="1" si="335"/>
        <v>-367.00723076957775</v>
      </c>
    </row>
    <row r="2377" spans="2:22" x14ac:dyDescent="0.3">
      <c r="B2377" s="13">
        <v>2023</v>
      </c>
      <c r="C2377" s="13">
        <v>4</v>
      </c>
      <c r="D2377" s="13">
        <v>7</v>
      </c>
      <c r="E2377" s="83" t="s">
        <v>196</v>
      </c>
      <c r="F2377" s="13">
        <v>2</v>
      </c>
      <c r="G2377" s="13">
        <v>10</v>
      </c>
      <c r="H2377" s="13" t="s">
        <v>70</v>
      </c>
      <c r="I2377" s="13" t="s">
        <v>54</v>
      </c>
      <c r="J2377" s="13"/>
      <c r="K2377" s="13" t="s">
        <v>28</v>
      </c>
      <c r="L2377" s="12">
        <f t="shared" ca="1" si="328"/>
        <v>2.1507493235607051</v>
      </c>
      <c r="M2377" s="101">
        <f t="shared" ca="1" si="329"/>
        <v>6.8092723583931924E-2</v>
      </c>
      <c r="N2377" s="101">
        <f t="shared" ca="1" si="327"/>
        <v>122.83103418273149</v>
      </c>
      <c r="O2377" s="101">
        <f t="shared" ca="1" si="330"/>
        <v>6.8092723583931924E-2</v>
      </c>
      <c r="Q2377" s="12">
        <f t="shared" ca="1" si="331"/>
        <v>0</v>
      </c>
      <c r="R2377" s="101">
        <f t="shared" ca="1" si="332"/>
        <v>0</v>
      </c>
      <c r="S2377" s="13"/>
      <c r="T2377" s="101">
        <f t="shared" ca="1" si="333"/>
        <v>6.8092723583931924E-2</v>
      </c>
      <c r="U2377" s="101">
        <f t="shared" si="334"/>
        <v>0</v>
      </c>
      <c r="V2377" s="101">
        <f t="shared" ca="1" si="335"/>
        <v>-366.93913804599379</v>
      </c>
    </row>
    <row r="2378" spans="2:22" x14ac:dyDescent="0.3">
      <c r="B2378" s="13">
        <v>2023</v>
      </c>
      <c r="C2378" s="13">
        <v>4</v>
      </c>
      <c r="D2378" s="13">
        <v>7</v>
      </c>
      <c r="E2378" s="83" t="s">
        <v>196</v>
      </c>
      <c r="F2378" s="13">
        <v>2</v>
      </c>
      <c r="G2378" s="13">
        <v>11</v>
      </c>
      <c r="H2378" s="13" t="s">
        <v>70</v>
      </c>
      <c r="I2378" s="13" t="s">
        <v>54</v>
      </c>
      <c r="J2378" s="13"/>
      <c r="K2378" s="13" t="s">
        <v>28</v>
      </c>
      <c r="L2378" s="12">
        <f t="shared" ca="1" si="328"/>
        <v>1.5802996217463261</v>
      </c>
      <c r="M2378" s="101">
        <f t="shared" ca="1" si="329"/>
        <v>5.0032286024488684E-2</v>
      </c>
      <c r="N2378" s="101">
        <f t="shared" ca="1" si="327"/>
        <v>122.83103418273149</v>
      </c>
      <c r="O2378" s="101">
        <f t="shared" ca="1" si="330"/>
        <v>5.0032286024488684E-2</v>
      </c>
      <c r="Q2378" s="12">
        <f t="shared" ca="1" si="331"/>
        <v>5.6000000000000005</v>
      </c>
      <c r="R2378" s="101">
        <f t="shared" ca="1" si="332"/>
        <v>0.34026763701917351</v>
      </c>
      <c r="S2378" s="13"/>
      <c r="T2378" s="101">
        <f t="shared" ca="1" si="333"/>
        <v>0</v>
      </c>
      <c r="U2378" s="101">
        <f t="shared" si="334"/>
        <v>0</v>
      </c>
      <c r="V2378" s="101">
        <f t="shared" ca="1" si="335"/>
        <v>-367.61967332003212</v>
      </c>
    </row>
    <row r="2379" spans="2:22" x14ac:dyDescent="0.3">
      <c r="B2379" s="13">
        <v>2023</v>
      </c>
      <c r="C2379" s="13">
        <v>4</v>
      </c>
      <c r="D2379" s="13">
        <v>7</v>
      </c>
      <c r="E2379" s="83" t="s">
        <v>196</v>
      </c>
      <c r="F2379" s="13">
        <v>2</v>
      </c>
      <c r="G2379" s="13">
        <v>12</v>
      </c>
      <c r="H2379" s="13" t="s">
        <v>70</v>
      </c>
      <c r="I2379" s="13" t="s">
        <v>54</v>
      </c>
      <c r="J2379" s="13"/>
      <c r="K2379" s="13" t="s">
        <v>28</v>
      </c>
      <c r="L2379" s="12">
        <f t="shared" ca="1" si="328"/>
        <v>1.7550926032449727</v>
      </c>
      <c r="M2379" s="101">
        <f t="shared" ca="1" si="329"/>
        <v>5.5566231818735837E-2</v>
      </c>
      <c r="N2379" s="101">
        <f t="shared" ca="1" si="327"/>
        <v>122.83103418273149</v>
      </c>
      <c r="O2379" s="101">
        <f t="shared" ca="1" si="330"/>
        <v>5.5566231818735837E-2</v>
      </c>
      <c r="Q2379" s="12">
        <f t="shared" ca="1" si="331"/>
        <v>0.4782833168206756</v>
      </c>
      <c r="R2379" s="101">
        <f t="shared" ca="1" si="332"/>
        <v>0</v>
      </c>
      <c r="S2379" s="13"/>
      <c r="T2379" s="101">
        <f t="shared" ca="1" si="333"/>
        <v>4.042378200819325E-2</v>
      </c>
      <c r="U2379" s="101">
        <f t="shared" si="334"/>
        <v>0</v>
      </c>
      <c r="V2379" s="101">
        <f t="shared" ca="1" si="335"/>
        <v>-367.57924953802393</v>
      </c>
    </row>
    <row r="2380" spans="2:22" x14ac:dyDescent="0.3">
      <c r="B2380" s="13">
        <v>2023</v>
      </c>
      <c r="C2380" s="13">
        <v>4</v>
      </c>
      <c r="D2380" s="13">
        <v>7</v>
      </c>
      <c r="E2380" s="83" t="s">
        <v>196</v>
      </c>
      <c r="F2380" s="13">
        <v>2</v>
      </c>
      <c r="G2380" s="13">
        <v>13</v>
      </c>
      <c r="H2380" s="13" t="s">
        <v>70</v>
      </c>
      <c r="I2380" s="13" t="s">
        <v>54</v>
      </c>
      <c r="J2380" s="13"/>
      <c r="K2380" s="13" t="s">
        <v>28</v>
      </c>
      <c r="L2380" s="12">
        <f t="shared" ca="1" si="328"/>
        <v>1.2325312016605292</v>
      </c>
      <c r="M2380" s="101">
        <f t="shared" ca="1" si="329"/>
        <v>3.9021937844572356E-2</v>
      </c>
      <c r="N2380" s="101">
        <f t="shared" ca="1" si="327"/>
        <v>122.83103418273149</v>
      </c>
      <c r="O2380" s="101">
        <f t="shared" ca="1" si="330"/>
        <v>3.9021937844572356E-2</v>
      </c>
      <c r="Q2380" s="12">
        <f t="shared" ca="1" si="331"/>
        <v>5.6000000000000005</v>
      </c>
      <c r="R2380" s="101">
        <f t="shared" ca="1" si="332"/>
        <v>0.36970623377943629</v>
      </c>
      <c r="S2380" s="13"/>
      <c r="T2380" s="101">
        <f t="shared" ca="1" si="333"/>
        <v>0</v>
      </c>
      <c r="U2380" s="101">
        <f t="shared" si="334"/>
        <v>0</v>
      </c>
      <c r="V2380" s="101">
        <f t="shared" ca="1" si="335"/>
        <v>-368.31866200558278</v>
      </c>
    </row>
    <row r="2381" spans="2:22" x14ac:dyDescent="0.3">
      <c r="B2381" s="13">
        <v>2023</v>
      </c>
      <c r="C2381" s="13">
        <v>4</v>
      </c>
      <c r="D2381" s="13">
        <v>7</v>
      </c>
      <c r="E2381" s="83" t="s">
        <v>196</v>
      </c>
      <c r="F2381" s="13">
        <v>2</v>
      </c>
      <c r="G2381" s="13">
        <v>14</v>
      </c>
      <c r="H2381" s="13" t="s">
        <v>70</v>
      </c>
      <c r="I2381" s="13" t="s">
        <v>54</v>
      </c>
      <c r="J2381" s="13"/>
      <c r="K2381" s="13" t="s">
        <v>28</v>
      </c>
      <c r="L2381" s="12">
        <f t="shared" ca="1" si="328"/>
        <v>1.0514597474826892</v>
      </c>
      <c r="M2381" s="101">
        <f t="shared" ca="1" si="329"/>
        <v>3.3289215605301944E-2</v>
      </c>
      <c r="N2381" s="101">
        <f t="shared" ca="1" si="327"/>
        <v>122.83103418273149</v>
      </c>
      <c r="O2381" s="101">
        <f t="shared" ca="1" si="330"/>
        <v>3.3289215605301944E-2</v>
      </c>
      <c r="Q2381" s="12">
        <f t="shared" ca="1" si="331"/>
        <v>5.6000000000000005</v>
      </c>
      <c r="R2381" s="101">
        <f t="shared" ca="1" si="332"/>
        <v>0.38503393237559042</v>
      </c>
      <c r="S2381" s="13"/>
      <c r="T2381" s="101">
        <f t="shared" ca="1" si="333"/>
        <v>0</v>
      </c>
      <c r="U2381" s="101">
        <f t="shared" si="334"/>
        <v>0</v>
      </c>
      <c r="V2381" s="101">
        <f t="shared" ca="1" si="335"/>
        <v>-369.08872987033391</v>
      </c>
    </row>
    <row r="2382" spans="2:22" x14ac:dyDescent="0.3">
      <c r="B2382" s="13">
        <v>2023</v>
      </c>
      <c r="C2382" s="13">
        <v>4</v>
      </c>
      <c r="D2382" s="13">
        <v>7</v>
      </c>
      <c r="E2382" s="83" t="s">
        <v>196</v>
      </c>
      <c r="F2382" s="13">
        <v>2</v>
      </c>
      <c r="G2382" s="13">
        <v>15</v>
      </c>
      <c r="H2382" s="13" t="s">
        <v>70</v>
      </c>
      <c r="I2382" s="13" t="s">
        <v>54</v>
      </c>
      <c r="J2382" s="13"/>
      <c r="K2382" s="13" t="s">
        <v>28</v>
      </c>
      <c r="L2382" s="12">
        <f t="shared" ca="1" si="328"/>
        <v>1.1564088487786282</v>
      </c>
      <c r="M2382" s="101">
        <f t="shared" ca="1" si="329"/>
        <v>3.661190415233137E-2</v>
      </c>
      <c r="N2382" s="101">
        <f t="shared" ca="1" si="327"/>
        <v>122.83103418273149</v>
      </c>
      <c r="O2382" s="101">
        <f t="shared" ca="1" si="330"/>
        <v>3.661190415233137E-2</v>
      </c>
      <c r="Q2382" s="12">
        <f t="shared" ca="1" si="331"/>
        <v>5.6000000000000005</v>
      </c>
      <c r="R2382" s="101">
        <f t="shared" ca="1" si="332"/>
        <v>0.37614999095088925</v>
      </c>
      <c r="S2382" s="13"/>
      <c r="T2382" s="101">
        <f t="shared" ca="1" si="333"/>
        <v>0</v>
      </c>
      <c r="U2382" s="101">
        <f t="shared" si="334"/>
        <v>0</v>
      </c>
      <c r="V2382" s="101">
        <f t="shared" ca="1" si="335"/>
        <v>-369.84102985223564</v>
      </c>
    </row>
    <row r="2383" spans="2:22" x14ac:dyDescent="0.3">
      <c r="B2383" s="13">
        <v>2023</v>
      </c>
      <c r="C2383" s="13">
        <v>4</v>
      </c>
      <c r="D2383" s="13">
        <v>7</v>
      </c>
      <c r="E2383" s="83" t="s">
        <v>196</v>
      </c>
      <c r="F2383" s="13">
        <v>2</v>
      </c>
      <c r="G2383" s="13">
        <v>16</v>
      </c>
      <c r="H2383" s="13" t="s">
        <v>71</v>
      </c>
      <c r="I2383" s="13" t="s">
        <v>54</v>
      </c>
      <c r="J2383" s="13"/>
      <c r="K2383" s="13" t="s">
        <v>28</v>
      </c>
      <c r="L2383" s="12">
        <f t="shared" ca="1" si="328"/>
        <v>1.3642935886791232</v>
      </c>
      <c r="M2383" s="101">
        <f t="shared" ca="1" si="329"/>
        <v>0.11884361450983844</v>
      </c>
      <c r="N2383" s="101">
        <f t="shared" ca="1" si="327"/>
        <v>123.10036847536323</v>
      </c>
      <c r="O2383" s="101">
        <f t="shared" ca="1" si="330"/>
        <v>0.38452614796921086</v>
      </c>
      <c r="Q2383" s="12">
        <f t="shared" ca="1" si="331"/>
        <v>5.6000000000000005</v>
      </c>
      <c r="R2383" s="101">
        <f t="shared" ca="1" si="332"/>
        <v>0.3585525477183123</v>
      </c>
      <c r="S2383" s="13"/>
      <c r="T2383" s="101">
        <f t="shared" ca="1" si="333"/>
        <v>0</v>
      </c>
      <c r="U2383" s="101">
        <f t="shared" ca="1" si="334"/>
        <v>0.26933429263173692</v>
      </c>
      <c r="V2383" s="101">
        <f t="shared" ca="1" si="335"/>
        <v>-370.28880065504052</v>
      </c>
    </row>
    <row r="2384" spans="2:22" x14ac:dyDescent="0.3">
      <c r="B2384" s="13">
        <v>2023</v>
      </c>
      <c r="C2384" s="13">
        <v>4</v>
      </c>
      <c r="D2384" s="13">
        <v>7</v>
      </c>
      <c r="E2384" s="83" t="s">
        <v>196</v>
      </c>
      <c r="F2384" s="13">
        <v>2</v>
      </c>
      <c r="G2384" s="13">
        <v>17</v>
      </c>
      <c r="H2384" s="13" t="s">
        <v>71</v>
      </c>
      <c r="I2384" s="13" t="s">
        <v>54</v>
      </c>
      <c r="J2384" s="13"/>
      <c r="K2384" s="13" t="s">
        <v>28</v>
      </c>
      <c r="L2384" s="12">
        <f t="shared" ca="1" si="328"/>
        <v>2.0647237776784526</v>
      </c>
      <c r="M2384" s="101">
        <f t="shared" ca="1" si="329"/>
        <v>0.17985808827357003</v>
      </c>
      <c r="N2384" s="101">
        <f t="shared" ref="N2384:N2447" ca="1" si="336">IF(H2384="On-Peak",IF(I2384="Winter",((L2384*$D$48)/60)+N2383,((L2384*$D$47)/60)+N2383),N2383)</f>
        <v>123.50797936113992</v>
      </c>
      <c r="O2384" s="101">
        <f t="shared" ca="1" si="330"/>
        <v>0.58194239673867187</v>
      </c>
      <c r="Q2384" s="12">
        <f t="shared" ca="1" si="331"/>
        <v>5.6000000000000005</v>
      </c>
      <c r="R2384" s="101">
        <f t="shared" ca="1" si="332"/>
        <v>0.29926113221951905</v>
      </c>
      <c r="S2384" s="13"/>
      <c r="T2384" s="101">
        <f t="shared" ca="1" si="333"/>
        <v>0</v>
      </c>
      <c r="U2384" s="101">
        <f t="shared" ca="1" si="334"/>
        <v>0.40761088577668786</v>
      </c>
      <c r="V2384" s="101">
        <f t="shared" ca="1" si="335"/>
        <v>-370.47971203370287</v>
      </c>
    </row>
    <row r="2385" spans="2:22" x14ac:dyDescent="0.3">
      <c r="B2385" s="13">
        <v>2023</v>
      </c>
      <c r="C2385" s="13">
        <v>4</v>
      </c>
      <c r="D2385" s="13">
        <v>7</v>
      </c>
      <c r="E2385" s="83" t="s">
        <v>196</v>
      </c>
      <c r="F2385" s="13">
        <v>2</v>
      </c>
      <c r="G2385" s="13">
        <v>18</v>
      </c>
      <c r="H2385" s="13" t="s">
        <v>71</v>
      </c>
      <c r="I2385" s="13" t="s">
        <v>54</v>
      </c>
      <c r="J2385" s="13"/>
      <c r="K2385" s="13" t="s">
        <v>28</v>
      </c>
      <c r="L2385" s="12">
        <f t="shared" ca="1" si="328"/>
        <v>1.7868799312143009</v>
      </c>
      <c r="M2385" s="101">
        <f t="shared" ca="1" si="329"/>
        <v>0.15565511080807776</v>
      </c>
      <c r="N2385" s="101">
        <f t="shared" ca="1" si="336"/>
        <v>123.86073924089381</v>
      </c>
      <c r="O2385" s="101">
        <f t="shared" ca="1" si="330"/>
        <v>0.50363210861275065</v>
      </c>
      <c r="Q2385" s="12">
        <f t="shared" ca="1" si="331"/>
        <v>2.7507809460100527</v>
      </c>
      <c r="R2385" s="101">
        <f t="shared" ca="1" si="332"/>
        <v>8.1594220902460393E-2</v>
      </c>
      <c r="S2385" s="13"/>
      <c r="T2385" s="101">
        <f t="shared" ca="1" si="333"/>
        <v>0</v>
      </c>
      <c r="U2385" s="101">
        <f t="shared" ca="1" si="334"/>
        <v>0.35275987975388995</v>
      </c>
      <c r="V2385" s="101">
        <f t="shared" ca="1" si="335"/>
        <v>-370.29014059575388</v>
      </c>
    </row>
    <row r="2386" spans="2:22" x14ac:dyDescent="0.3">
      <c r="B2386" s="13">
        <v>2023</v>
      </c>
      <c r="C2386" s="13">
        <v>4</v>
      </c>
      <c r="D2386" s="13">
        <v>7</v>
      </c>
      <c r="E2386" s="83" t="s">
        <v>196</v>
      </c>
      <c r="F2386" s="13">
        <v>2</v>
      </c>
      <c r="G2386" s="13">
        <v>19</v>
      </c>
      <c r="H2386" s="13" t="s">
        <v>71</v>
      </c>
      <c r="I2386" s="13" t="s">
        <v>54</v>
      </c>
      <c r="J2386" s="13"/>
      <c r="K2386" s="13" t="s">
        <v>28</v>
      </c>
      <c r="L2386" s="12">
        <f t="shared" ca="1" si="328"/>
        <v>2.6315145294334115</v>
      </c>
      <c r="M2386" s="101">
        <f t="shared" ca="1" si="329"/>
        <v>0.22923123065894449</v>
      </c>
      <c r="N2386" s="101">
        <f t="shared" ca="1" si="336"/>
        <v>124.38024406757945</v>
      </c>
      <c r="O2386" s="101">
        <f t="shared" ca="1" si="330"/>
        <v>0.74169237012080702</v>
      </c>
      <c r="Q2386" s="12">
        <f t="shared" ca="1" si="331"/>
        <v>5.6000000000000005</v>
      </c>
      <c r="R2386" s="101">
        <f t="shared" ca="1" si="332"/>
        <v>0.25128229508346178</v>
      </c>
      <c r="S2386" s="13"/>
      <c r="T2386" s="101">
        <f t="shared" ca="1" si="333"/>
        <v>0</v>
      </c>
      <c r="U2386" s="101">
        <f t="shared" ca="1" si="334"/>
        <v>0.51950482668564602</v>
      </c>
      <c r="V2386" s="101">
        <f t="shared" ca="1" si="335"/>
        <v>-370.27320035923515</v>
      </c>
    </row>
    <row r="2387" spans="2:22" x14ac:dyDescent="0.3">
      <c r="B2387" s="13">
        <v>2023</v>
      </c>
      <c r="C2387" s="13">
        <v>4</v>
      </c>
      <c r="D2387" s="13">
        <v>7</v>
      </c>
      <c r="E2387" s="83" t="s">
        <v>196</v>
      </c>
      <c r="F2387" s="13">
        <v>2</v>
      </c>
      <c r="G2387" s="13">
        <v>20</v>
      </c>
      <c r="H2387" s="13" t="s">
        <v>69</v>
      </c>
      <c r="I2387" s="13" t="s">
        <v>54</v>
      </c>
      <c r="J2387" s="13"/>
      <c r="K2387" s="13" t="s">
        <v>28</v>
      </c>
      <c r="L2387" s="12">
        <f t="shared" ca="1" si="328"/>
        <v>2.2842069457395664</v>
      </c>
      <c r="M2387" s="101">
        <f t="shared" ca="1" si="329"/>
        <v>0.12030917983210297</v>
      </c>
      <c r="N2387" s="101">
        <f t="shared" ca="1" si="336"/>
        <v>124.38024406757945</v>
      </c>
      <c r="O2387" s="101">
        <f t="shared" ca="1" si="330"/>
        <v>0.24646592944529921</v>
      </c>
      <c r="Q2387" s="12">
        <f t="shared" ca="1" si="331"/>
        <v>0</v>
      </c>
      <c r="R2387" s="101">
        <f t="shared" ca="1" si="332"/>
        <v>0</v>
      </c>
      <c r="S2387" s="13"/>
      <c r="T2387" s="101">
        <f t="shared" ca="1" si="333"/>
        <v>0.12030917983210297</v>
      </c>
      <c r="U2387" s="101">
        <f t="shared" si="334"/>
        <v>0</v>
      </c>
      <c r="V2387" s="101">
        <f t="shared" ca="1" si="335"/>
        <v>-370.15289117940307</v>
      </c>
    </row>
    <row r="2388" spans="2:22" x14ac:dyDescent="0.3">
      <c r="B2388" s="13">
        <v>2023</v>
      </c>
      <c r="C2388" s="13">
        <v>4</v>
      </c>
      <c r="D2388" s="13">
        <v>7</v>
      </c>
      <c r="E2388" s="83" t="s">
        <v>196</v>
      </c>
      <c r="F2388" s="13">
        <v>2</v>
      </c>
      <c r="G2388" s="13">
        <v>21</v>
      </c>
      <c r="H2388" s="13" t="s">
        <v>69</v>
      </c>
      <c r="I2388" s="13" t="s">
        <v>54</v>
      </c>
      <c r="J2388" s="13"/>
      <c r="K2388" s="13" t="s">
        <v>28</v>
      </c>
      <c r="L2388" s="12">
        <f t="shared" ca="1" si="328"/>
        <v>1.9918800358259758</v>
      </c>
      <c r="M2388" s="101">
        <f t="shared" ca="1" si="329"/>
        <v>0.10491232148695415</v>
      </c>
      <c r="N2388" s="101">
        <f t="shared" ca="1" si="336"/>
        <v>124.38024406757945</v>
      </c>
      <c r="O2388" s="101">
        <f t="shared" ca="1" si="330"/>
        <v>0.21492385586562279</v>
      </c>
      <c r="Q2388" s="12">
        <f t="shared" ca="1" si="331"/>
        <v>0</v>
      </c>
      <c r="R2388" s="101">
        <f t="shared" ca="1" si="332"/>
        <v>0</v>
      </c>
      <c r="S2388" s="13"/>
      <c r="T2388" s="101">
        <f t="shared" ca="1" si="333"/>
        <v>0.10491232148695415</v>
      </c>
      <c r="U2388" s="101">
        <f t="shared" si="334"/>
        <v>0</v>
      </c>
      <c r="V2388" s="101">
        <f t="shared" ca="1" si="335"/>
        <v>-370.04797885791612</v>
      </c>
    </row>
    <row r="2389" spans="2:22" x14ac:dyDescent="0.3">
      <c r="B2389" s="13">
        <v>2023</v>
      </c>
      <c r="C2389" s="13">
        <v>4</v>
      </c>
      <c r="D2389" s="13">
        <v>7</v>
      </c>
      <c r="E2389" s="83" t="s">
        <v>196</v>
      </c>
      <c r="F2389" s="13">
        <v>2</v>
      </c>
      <c r="G2389" s="13">
        <v>22</v>
      </c>
      <c r="H2389" s="13" t="s">
        <v>69</v>
      </c>
      <c r="I2389" s="13" t="s">
        <v>54</v>
      </c>
      <c r="J2389" s="13"/>
      <c r="K2389" s="13" t="s">
        <v>28</v>
      </c>
      <c r="L2389" s="12">
        <f t="shared" ca="1" si="328"/>
        <v>2.4715357872848656</v>
      </c>
      <c r="M2389" s="101">
        <f t="shared" ca="1" si="329"/>
        <v>0.13017578991629386</v>
      </c>
      <c r="N2389" s="101">
        <f t="shared" ca="1" si="336"/>
        <v>124.38024406757945</v>
      </c>
      <c r="O2389" s="101">
        <f t="shared" ca="1" si="330"/>
        <v>0.26667871144803701</v>
      </c>
      <c r="Q2389" s="12">
        <f t="shared" ca="1" si="331"/>
        <v>0</v>
      </c>
      <c r="R2389" s="101">
        <f t="shared" ca="1" si="332"/>
        <v>0</v>
      </c>
      <c r="S2389" s="13"/>
      <c r="T2389" s="101">
        <f t="shared" ca="1" si="333"/>
        <v>0.13017578991629386</v>
      </c>
      <c r="U2389" s="101">
        <f t="shared" si="334"/>
        <v>0</v>
      </c>
      <c r="V2389" s="101">
        <f t="shared" ca="1" si="335"/>
        <v>-369.91780306799984</v>
      </c>
    </row>
    <row r="2390" spans="2:22" x14ac:dyDescent="0.3">
      <c r="B2390" s="13">
        <v>2023</v>
      </c>
      <c r="C2390" s="13">
        <v>4</v>
      </c>
      <c r="D2390" s="13">
        <v>7</v>
      </c>
      <c r="E2390" s="83" t="s">
        <v>196</v>
      </c>
      <c r="F2390" s="13">
        <v>2</v>
      </c>
      <c r="G2390" s="13">
        <v>23</v>
      </c>
      <c r="H2390" s="13" t="s">
        <v>69</v>
      </c>
      <c r="I2390" s="13" t="s">
        <v>54</v>
      </c>
      <c r="J2390" s="13"/>
      <c r="K2390" s="13" t="s">
        <v>28</v>
      </c>
      <c r="L2390" s="12">
        <f t="shared" ca="1" si="328"/>
        <v>2.5155939364908724</v>
      </c>
      <c r="M2390" s="101">
        <f t="shared" ca="1" si="329"/>
        <v>0.13249633263497426</v>
      </c>
      <c r="N2390" s="101">
        <f t="shared" ca="1" si="336"/>
        <v>124.38024406757945</v>
      </c>
      <c r="O2390" s="101">
        <f t="shared" ca="1" si="330"/>
        <v>0.27143258574736512</v>
      </c>
      <c r="Q2390" s="12">
        <f t="shared" ca="1" si="331"/>
        <v>0</v>
      </c>
      <c r="R2390" s="101">
        <f t="shared" ca="1" si="332"/>
        <v>0</v>
      </c>
      <c r="S2390" s="13"/>
      <c r="T2390" s="101">
        <f t="shared" ca="1" si="333"/>
        <v>0.13249633263497426</v>
      </c>
      <c r="U2390" s="101">
        <f t="shared" si="334"/>
        <v>0</v>
      </c>
      <c r="V2390" s="101">
        <f t="shared" ca="1" si="335"/>
        <v>-369.78530673536488</v>
      </c>
    </row>
    <row r="2391" spans="2:22" x14ac:dyDescent="0.3">
      <c r="B2391" s="13">
        <v>2023</v>
      </c>
      <c r="C2391" s="13">
        <v>4</v>
      </c>
      <c r="D2391" s="13">
        <v>8</v>
      </c>
      <c r="E2391" s="83" t="s">
        <v>197</v>
      </c>
      <c r="F2391" s="13">
        <v>3</v>
      </c>
      <c r="G2391" s="13">
        <v>0</v>
      </c>
      <c r="H2391" s="13" t="s">
        <v>69</v>
      </c>
      <c r="I2391" s="13" t="s">
        <v>54</v>
      </c>
      <c r="J2391" s="13"/>
      <c r="K2391" s="13" t="s">
        <v>28</v>
      </c>
      <c r="L2391" s="12">
        <f t="shared" ca="1" si="328"/>
        <v>2.5968424109330401</v>
      </c>
      <c r="M2391" s="101">
        <f t="shared" ca="1" si="329"/>
        <v>0.13677568978384322</v>
      </c>
      <c r="N2391" s="101">
        <f t="shared" ca="1" si="336"/>
        <v>124.38024406757945</v>
      </c>
      <c r="O2391" s="101">
        <f t="shared" ca="1" si="330"/>
        <v>0.28019929613967504</v>
      </c>
      <c r="Q2391" s="12">
        <f t="shared" ca="1" si="331"/>
        <v>0</v>
      </c>
      <c r="R2391" s="101">
        <f t="shared" ca="1" si="332"/>
        <v>0</v>
      </c>
      <c r="S2391" s="13"/>
      <c r="T2391" s="101">
        <f t="shared" ca="1" si="333"/>
        <v>0.13677568978384322</v>
      </c>
      <c r="U2391" s="101">
        <f t="shared" si="334"/>
        <v>0</v>
      </c>
      <c r="V2391" s="101">
        <f t="shared" ca="1" si="335"/>
        <v>-369.64853104558102</v>
      </c>
    </row>
    <row r="2392" spans="2:22" x14ac:dyDescent="0.3">
      <c r="B2392" s="13">
        <v>2023</v>
      </c>
      <c r="C2392" s="13">
        <v>4</v>
      </c>
      <c r="D2392" s="13">
        <v>8</v>
      </c>
      <c r="E2392" s="83" t="s">
        <v>197</v>
      </c>
      <c r="F2392" s="13">
        <v>3</v>
      </c>
      <c r="G2392" s="13">
        <v>1</v>
      </c>
      <c r="H2392" s="13" t="s">
        <v>69</v>
      </c>
      <c r="I2392" s="13" t="s">
        <v>54</v>
      </c>
      <c r="J2392" s="13"/>
      <c r="K2392" s="13" t="s">
        <v>28</v>
      </c>
      <c r="L2392" s="12">
        <f t="shared" ca="1" si="328"/>
        <v>1.0965883917114998</v>
      </c>
      <c r="M2392" s="101">
        <f t="shared" ca="1" si="329"/>
        <v>5.7757310591444698E-2</v>
      </c>
      <c r="N2392" s="101">
        <f t="shared" ca="1" si="336"/>
        <v>124.38024406757945</v>
      </c>
      <c r="O2392" s="101">
        <f t="shared" ca="1" si="330"/>
        <v>0.11832188746567082</v>
      </c>
      <c r="Q2392" s="12">
        <f t="shared" ca="1" si="331"/>
        <v>0</v>
      </c>
      <c r="R2392" s="101">
        <f t="shared" ca="1" si="332"/>
        <v>0</v>
      </c>
      <c r="S2392" s="13"/>
      <c r="T2392" s="101">
        <f t="shared" ca="1" si="333"/>
        <v>5.7757310591444698E-2</v>
      </c>
      <c r="U2392" s="101">
        <f t="shared" si="334"/>
        <v>0</v>
      </c>
      <c r="V2392" s="101">
        <f t="shared" ca="1" si="335"/>
        <v>-369.59077373498957</v>
      </c>
    </row>
    <row r="2393" spans="2:22" x14ac:dyDescent="0.3">
      <c r="B2393" s="13">
        <v>2023</v>
      </c>
      <c r="C2393" s="13">
        <v>4</v>
      </c>
      <c r="D2393" s="13">
        <v>8</v>
      </c>
      <c r="E2393" s="83" t="s">
        <v>197</v>
      </c>
      <c r="F2393" s="13">
        <v>3</v>
      </c>
      <c r="G2393" s="13">
        <v>2</v>
      </c>
      <c r="H2393" s="13" t="s">
        <v>69</v>
      </c>
      <c r="I2393" s="13" t="s">
        <v>54</v>
      </c>
      <c r="J2393" s="13"/>
      <c r="K2393" s="13" t="s">
        <v>28</v>
      </c>
      <c r="L2393" s="12">
        <f t="shared" ca="1" si="328"/>
        <v>1.151968391794685</v>
      </c>
      <c r="M2393" s="101">
        <f t="shared" ca="1" si="329"/>
        <v>6.0674175195826061E-2</v>
      </c>
      <c r="N2393" s="101">
        <f t="shared" ca="1" si="336"/>
        <v>124.38024406757945</v>
      </c>
      <c r="O2393" s="101">
        <f t="shared" ca="1" si="330"/>
        <v>0.12429738947464651</v>
      </c>
      <c r="Q2393" s="12">
        <f t="shared" ca="1" si="331"/>
        <v>0</v>
      </c>
      <c r="R2393" s="101">
        <f t="shared" ca="1" si="332"/>
        <v>0</v>
      </c>
      <c r="S2393" s="13"/>
      <c r="T2393" s="101">
        <f t="shared" ca="1" si="333"/>
        <v>6.0674175195826061E-2</v>
      </c>
      <c r="U2393" s="101">
        <f t="shared" si="334"/>
        <v>0</v>
      </c>
      <c r="V2393" s="101">
        <f t="shared" ca="1" si="335"/>
        <v>-369.53009955979377</v>
      </c>
    </row>
    <row r="2394" spans="2:22" x14ac:dyDescent="0.3">
      <c r="B2394" s="13">
        <v>2023</v>
      </c>
      <c r="C2394" s="13">
        <v>4</v>
      </c>
      <c r="D2394" s="13">
        <v>8</v>
      </c>
      <c r="E2394" s="83" t="s">
        <v>197</v>
      </c>
      <c r="F2394" s="13">
        <v>3</v>
      </c>
      <c r="G2394" s="13">
        <v>3</v>
      </c>
      <c r="H2394" s="13" t="s">
        <v>69</v>
      </c>
      <c r="I2394" s="13" t="s">
        <v>54</v>
      </c>
      <c r="J2394" s="13"/>
      <c r="K2394" s="13" t="s">
        <v>28</v>
      </c>
      <c r="L2394" s="12">
        <f t="shared" ca="1" si="328"/>
        <v>1.3004778060500979</v>
      </c>
      <c r="M2394" s="101">
        <f t="shared" ca="1" si="329"/>
        <v>6.8496166044658663E-2</v>
      </c>
      <c r="N2394" s="101">
        <f t="shared" ca="1" si="336"/>
        <v>124.38024406757945</v>
      </c>
      <c r="O2394" s="101">
        <f t="shared" ca="1" si="330"/>
        <v>0.14032155527280554</v>
      </c>
      <c r="Q2394" s="12">
        <f t="shared" ca="1" si="331"/>
        <v>0</v>
      </c>
      <c r="R2394" s="101">
        <f t="shared" ca="1" si="332"/>
        <v>0</v>
      </c>
      <c r="S2394" s="13"/>
      <c r="T2394" s="101">
        <f t="shared" ca="1" si="333"/>
        <v>6.8496166044658663E-2</v>
      </c>
      <c r="U2394" s="101">
        <f t="shared" si="334"/>
        <v>0</v>
      </c>
      <c r="V2394" s="101">
        <f t="shared" ca="1" si="335"/>
        <v>-369.4616033937491</v>
      </c>
    </row>
    <row r="2395" spans="2:22" x14ac:dyDescent="0.3">
      <c r="B2395" s="13">
        <v>2023</v>
      </c>
      <c r="C2395" s="13">
        <v>4</v>
      </c>
      <c r="D2395" s="13">
        <v>8</v>
      </c>
      <c r="E2395" s="83" t="s">
        <v>197</v>
      </c>
      <c r="F2395" s="13">
        <v>3</v>
      </c>
      <c r="G2395" s="13">
        <v>4</v>
      </c>
      <c r="H2395" s="13" t="s">
        <v>69</v>
      </c>
      <c r="I2395" s="13" t="s">
        <v>54</v>
      </c>
      <c r="J2395" s="13"/>
      <c r="K2395" s="13" t="s">
        <v>28</v>
      </c>
      <c r="L2395" s="12">
        <f t="shared" ca="1" si="328"/>
        <v>1.267724597574813</v>
      </c>
      <c r="M2395" s="101">
        <f t="shared" ca="1" si="329"/>
        <v>6.6771054554265408E-2</v>
      </c>
      <c r="N2395" s="101">
        <f t="shared" ca="1" si="336"/>
        <v>124.38024406757945</v>
      </c>
      <c r="O2395" s="101">
        <f t="shared" ca="1" si="330"/>
        <v>0.13678748407832234</v>
      </c>
      <c r="Q2395" s="12">
        <f t="shared" ca="1" si="331"/>
        <v>0</v>
      </c>
      <c r="R2395" s="101">
        <f t="shared" ca="1" si="332"/>
        <v>0</v>
      </c>
      <c r="S2395" s="13"/>
      <c r="T2395" s="101">
        <f t="shared" ca="1" si="333"/>
        <v>6.6771054554265408E-2</v>
      </c>
      <c r="U2395" s="101">
        <f t="shared" si="334"/>
        <v>0</v>
      </c>
      <c r="V2395" s="101">
        <f t="shared" ca="1" si="335"/>
        <v>-369.39483233919486</v>
      </c>
    </row>
    <row r="2396" spans="2:22" x14ac:dyDescent="0.3">
      <c r="B2396" s="13">
        <v>2023</v>
      </c>
      <c r="C2396" s="13">
        <v>4</v>
      </c>
      <c r="D2396" s="13">
        <v>8</v>
      </c>
      <c r="E2396" s="83" t="s">
        <v>197</v>
      </c>
      <c r="F2396" s="13">
        <v>3</v>
      </c>
      <c r="G2396" s="13">
        <v>5</v>
      </c>
      <c r="H2396" s="13" t="s">
        <v>69</v>
      </c>
      <c r="I2396" s="13" t="s">
        <v>54</v>
      </c>
      <c r="J2396" s="13"/>
      <c r="K2396" s="13" t="s">
        <v>28</v>
      </c>
      <c r="L2396" s="12">
        <f t="shared" ca="1" si="328"/>
        <v>1.2063129386895721</v>
      </c>
      <c r="M2396" s="101">
        <f t="shared" ca="1" si="329"/>
        <v>6.3536502480779772E-2</v>
      </c>
      <c r="N2396" s="101">
        <f t="shared" ca="1" si="336"/>
        <v>124.38024406757945</v>
      </c>
      <c r="O2396" s="101">
        <f t="shared" ca="1" si="330"/>
        <v>0.13016116608460482</v>
      </c>
      <c r="Q2396" s="12">
        <f t="shared" ca="1" si="331"/>
        <v>5.6000000000000005</v>
      </c>
      <c r="R2396" s="101">
        <f t="shared" ca="1" si="332"/>
        <v>0.37192560973992778</v>
      </c>
      <c r="S2396" s="13"/>
      <c r="T2396" s="101">
        <f t="shared" ca="1" si="333"/>
        <v>0</v>
      </c>
      <c r="U2396" s="101">
        <f t="shared" si="334"/>
        <v>0</v>
      </c>
      <c r="V2396" s="101">
        <f t="shared" ca="1" si="335"/>
        <v>-370.13868355867476</v>
      </c>
    </row>
    <row r="2397" spans="2:22" x14ac:dyDescent="0.3">
      <c r="B2397" s="13">
        <v>2023</v>
      </c>
      <c r="C2397" s="13">
        <v>4</v>
      </c>
      <c r="D2397" s="13">
        <v>8</v>
      </c>
      <c r="E2397" s="83" t="s">
        <v>197</v>
      </c>
      <c r="F2397" s="13">
        <v>3</v>
      </c>
      <c r="G2397" s="13">
        <v>6</v>
      </c>
      <c r="H2397" s="13" t="s">
        <v>69</v>
      </c>
      <c r="I2397" s="13" t="s">
        <v>54</v>
      </c>
      <c r="J2397" s="13"/>
      <c r="K2397" s="13" t="s">
        <v>28</v>
      </c>
      <c r="L2397" s="12">
        <f t="shared" ca="1" si="328"/>
        <v>1.1433770038471818</v>
      </c>
      <c r="M2397" s="101">
        <f t="shared" ca="1" si="329"/>
        <v>6.0221666792631065E-2</v>
      </c>
      <c r="N2397" s="101">
        <f t="shared" ca="1" si="336"/>
        <v>124.38024406757945</v>
      </c>
      <c r="O2397" s="101">
        <f t="shared" ca="1" si="330"/>
        <v>0.1233703787151109</v>
      </c>
      <c r="Q2397" s="12">
        <f t="shared" ca="1" si="331"/>
        <v>0</v>
      </c>
      <c r="R2397" s="101">
        <f t="shared" ca="1" si="332"/>
        <v>0</v>
      </c>
      <c r="S2397" s="13"/>
      <c r="T2397" s="101">
        <f t="shared" ca="1" si="333"/>
        <v>6.0221666792631065E-2</v>
      </c>
      <c r="U2397" s="101">
        <f t="shared" si="334"/>
        <v>0</v>
      </c>
      <c r="V2397" s="101">
        <f t="shared" ca="1" si="335"/>
        <v>-370.07846189188211</v>
      </c>
    </row>
    <row r="2398" spans="2:22" x14ac:dyDescent="0.3">
      <c r="B2398" s="13">
        <v>2023</v>
      </c>
      <c r="C2398" s="13">
        <v>4</v>
      </c>
      <c r="D2398" s="13">
        <v>8</v>
      </c>
      <c r="E2398" s="83" t="s">
        <v>197</v>
      </c>
      <c r="F2398" s="13">
        <v>3</v>
      </c>
      <c r="G2398" s="13">
        <v>7</v>
      </c>
      <c r="H2398" s="13" t="s">
        <v>69</v>
      </c>
      <c r="I2398" s="13" t="s">
        <v>54</v>
      </c>
      <c r="J2398" s="13"/>
      <c r="K2398" s="13" t="s">
        <v>28</v>
      </c>
      <c r="L2398" s="12">
        <f t="shared" ca="1" si="328"/>
        <v>1.1552605759703314</v>
      </c>
      <c r="M2398" s="101">
        <f t="shared" ca="1" si="329"/>
        <v>6.0847574536357356E-2</v>
      </c>
      <c r="N2398" s="101">
        <f t="shared" ca="1" si="336"/>
        <v>124.38024406757945</v>
      </c>
      <c r="O2398" s="101">
        <f t="shared" ca="1" si="330"/>
        <v>0.12465261614719875</v>
      </c>
      <c r="Q2398" s="12">
        <f t="shared" ca="1" si="331"/>
        <v>5.6000000000000005</v>
      </c>
      <c r="R2398" s="101">
        <f t="shared" ca="1" si="332"/>
        <v>0.37624719224411152</v>
      </c>
      <c r="S2398" s="13"/>
      <c r="T2398" s="101">
        <f t="shared" ca="1" si="333"/>
        <v>0</v>
      </c>
      <c r="U2398" s="101">
        <f t="shared" si="334"/>
        <v>0</v>
      </c>
      <c r="V2398" s="101">
        <f t="shared" ca="1" si="335"/>
        <v>-370.83095627637039</v>
      </c>
    </row>
    <row r="2399" spans="2:22" x14ac:dyDescent="0.3">
      <c r="B2399" s="13">
        <v>2023</v>
      </c>
      <c r="C2399" s="13">
        <v>4</v>
      </c>
      <c r="D2399" s="13">
        <v>8</v>
      </c>
      <c r="E2399" s="83" t="s">
        <v>197</v>
      </c>
      <c r="F2399" s="13">
        <v>3</v>
      </c>
      <c r="G2399" s="13">
        <v>8</v>
      </c>
      <c r="H2399" s="13" t="s">
        <v>69</v>
      </c>
      <c r="I2399" s="13" t="s">
        <v>54</v>
      </c>
      <c r="J2399" s="13"/>
      <c r="K2399" s="13" t="s">
        <v>28</v>
      </c>
      <c r="L2399" s="12">
        <f t="shared" ca="1" si="328"/>
        <v>1.7932550933838542</v>
      </c>
      <c r="M2399" s="101">
        <f t="shared" ca="1" si="329"/>
        <v>9.4450745768527605E-2</v>
      </c>
      <c r="N2399" s="101">
        <f t="shared" ca="1" si="336"/>
        <v>124.38024406757945</v>
      </c>
      <c r="O2399" s="101">
        <f t="shared" ca="1" si="330"/>
        <v>0.19349222457611787</v>
      </c>
      <c r="Q2399" s="12">
        <f t="shared" ca="1" si="331"/>
        <v>5.6000000000000005</v>
      </c>
      <c r="R2399" s="101">
        <f t="shared" ca="1" si="332"/>
        <v>0.32224095634505678</v>
      </c>
      <c r="S2399" s="13"/>
      <c r="T2399" s="101">
        <f t="shared" ca="1" si="333"/>
        <v>0</v>
      </c>
      <c r="U2399" s="101">
        <f t="shared" si="334"/>
        <v>0</v>
      </c>
      <c r="V2399" s="101">
        <f t="shared" ca="1" si="335"/>
        <v>-371.47543818906053</v>
      </c>
    </row>
    <row r="2400" spans="2:22" x14ac:dyDescent="0.3">
      <c r="B2400" s="13">
        <v>2023</v>
      </c>
      <c r="C2400" s="13">
        <v>4</v>
      </c>
      <c r="D2400" s="13">
        <v>8</v>
      </c>
      <c r="E2400" s="83" t="s">
        <v>197</v>
      </c>
      <c r="F2400" s="13">
        <v>3</v>
      </c>
      <c r="G2400" s="13">
        <v>9</v>
      </c>
      <c r="H2400" s="13" t="s">
        <v>69</v>
      </c>
      <c r="I2400" s="13" t="s">
        <v>54</v>
      </c>
      <c r="J2400" s="13"/>
      <c r="K2400" s="13" t="s">
        <v>28</v>
      </c>
      <c r="L2400" s="12">
        <f t="shared" ca="1" si="328"/>
        <v>2.0847015931953963</v>
      </c>
      <c r="M2400" s="101">
        <f t="shared" ca="1" si="329"/>
        <v>0.10980123291360153</v>
      </c>
      <c r="N2400" s="101">
        <f t="shared" ca="1" si="336"/>
        <v>124.38024406757945</v>
      </c>
      <c r="O2400" s="101">
        <f t="shared" ca="1" si="330"/>
        <v>0.22493930190578326</v>
      </c>
      <c r="Q2400" s="12">
        <f t="shared" ca="1" si="331"/>
        <v>0</v>
      </c>
      <c r="R2400" s="101">
        <f t="shared" ca="1" si="332"/>
        <v>0</v>
      </c>
      <c r="S2400" s="13"/>
      <c r="T2400" s="101">
        <f t="shared" ca="1" si="333"/>
        <v>0.10980123291360153</v>
      </c>
      <c r="U2400" s="101">
        <f t="shared" si="334"/>
        <v>0</v>
      </c>
      <c r="V2400" s="101">
        <f t="shared" ca="1" si="335"/>
        <v>-371.36563695614694</v>
      </c>
    </row>
    <row r="2401" spans="2:22" x14ac:dyDescent="0.3">
      <c r="B2401" s="13">
        <v>2023</v>
      </c>
      <c r="C2401" s="13">
        <v>4</v>
      </c>
      <c r="D2401" s="13">
        <v>8</v>
      </c>
      <c r="E2401" s="83" t="s">
        <v>197</v>
      </c>
      <c r="F2401" s="13">
        <v>3</v>
      </c>
      <c r="G2401" s="13">
        <v>10</v>
      </c>
      <c r="H2401" s="13" t="s">
        <v>70</v>
      </c>
      <c r="I2401" s="13" t="s">
        <v>54</v>
      </c>
      <c r="J2401" s="13"/>
      <c r="K2401" s="13" t="s">
        <v>28</v>
      </c>
      <c r="L2401" s="12">
        <f t="shared" ca="1" si="328"/>
        <v>1.9082118697281283</v>
      </c>
      <c r="M2401" s="101">
        <f t="shared" ca="1" si="329"/>
        <v>6.0413987795592546E-2</v>
      </c>
      <c r="N2401" s="101">
        <f t="shared" ca="1" si="336"/>
        <v>124.38024406757945</v>
      </c>
      <c r="O2401" s="101">
        <f t="shared" ca="1" si="330"/>
        <v>6.0413987795592546E-2</v>
      </c>
      <c r="Q2401" s="12">
        <f t="shared" ca="1" si="331"/>
        <v>5.6000000000000005</v>
      </c>
      <c r="R2401" s="101">
        <f t="shared" ca="1" si="332"/>
        <v>0.31250986522751401</v>
      </c>
      <c r="S2401" s="13"/>
      <c r="T2401" s="101">
        <f t="shared" ca="1" si="333"/>
        <v>0</v>
      </c>
      <c r="U2401" s="101">
        <f t="shared" si="334"/>
        <v>0</v>
      </c>
      <c r="V2401" s="101">
        <f t="shared" ca="1" si="335"/>
        <v>-371.99065668660199</v>
      </c>
    </row>
    <row r="2402" spans="2:22" x14ac:dyDescent="0.3">
      <c r="B2402" s="13">
        <v>2023</v>
      </c>
      <c r="C2402" s="13">
        <v>4</v>
      </c>
      <c r="D2402" s="13">
        <v>8</v>
      </c>
      <c r="E2402" s="83" t="s">
        <v>197</v>
      </c>
      <c r="F2402" s="13">
        <v>3</v>
      </c>
      <c r="G2402" s="13">
        <v>11</v>
      </c>
      <c r="H2402" s="13" t="s">
        <v>70</v>
      </c>
      <c r="I2402" s="13" t="s">
        <v>54</v>
      </c>
      <c r="J2402" s="13"/>
      <c r="K2402" s="13" t="s">
        <v>28</v>
      </c>
      <c r="L2402" s="12">
        <f t="shared" ca="1" si="328"/>
        <v>1.0415106474153055</v>
      </c>
      <c r="M2402" s="101">
        <f t="shared" ca="1" si="329"/>
        <v>3.2974227097168574E-2</v>
      </c>
      <c r="N2402" s="101">
        <f t="shared" ca="1" si="336"/>
        <v>124.38024406757945</v>
      </c>
      <c r="O2402" s="101">
        <f t="shared" ca="1" si="330"/>
        <v>3.2974227097168574E-2</v>
      </c>
      <c r="Q2402" s="12">
        <f t="shared" ca="1" si="331"/>
        <v>5.6000000000000005</v>
      </c>
      <c r="R2402" s="101">
        <f t="shared" ca="1" si="332"/>
        <v>0.38587612369629448</v>
      </c>
      <c r="S2402" s="13"/>
      <c r="T2402" s="101">
        <f t="shared" ca="1" si="333"/>
        <v>0</v>
      </c>
      <c r="U2402" s="101">
        <f t="shared" si="334"/>
        <v>0</v>
      </c>
      <c r="V2402" s="101">
        <f t="shared" ca="1" si="335"/>
        <v>-372.76240893399455</v>
      </c>
    </row>
    <row r="2403" spans="2:22" x14ac:dyDescent="0.3">
      <c r="B2403" s="13">
        <v>2023</v>
      </c>
      <c r="C2403" s="13">
        <v>4</v>
      </c>
      <c r="D2403" s="13">
        <v>8</v>
      </c>
      <c r="E2403" s="83" t="s">
        <v>197</v>
      </c>
      <c r="F2403" s="13">
        <v>3</v>
      </c>
      <c r="G2403" s="13">
        <v>12</v>
      </c>
      <c r="H2403" s="13" t="s">
        <v>70</v>
      </c>
      <c r="I2403" s="13" t="s">
        <v>54</v>
      </c>
      <c r="J2403" s="13"/>
      <c r="K2403" s="13" t="s">
        <v>28</v>
      </c>
      <c r="L2403" s="12">
        <f t="shared" ca="1" si="328"/>
        <v>1.9887508230478612</v>
      </c>
      <c r="M2403" s="101">
        <f t="shared" ca="1" si="329"/>
        <v>6.2963851057695294E-2</v>
      </c>
      <c r="N2403" s="101">
        <f t="shared" ca="1" si="336"/>
        <v>124.38024406757945</v>
      </c>
      <c r="O2403" s="101">
        <f t="shared" ca="1" si="330"/>
        <v>6.2963851057695294E-2</v>
      </c>
      <c r="Q2403" s="12">
        <f t="shared" ca="1" si="331"/>
        <v>0</v>
      </c>
      <c r="R2403" s="101">
        <f t="shared" ca="1" si="332"/>
        <v>0</v>
      </c>
      <c r="S2403" s="13"/>
      <c r="T2403" s="101">
        <f t="shared" ca="1" si="333"/>
        <v>6.2963851057695294E-2</v>
      </c>
      <c r="U2403" s="101">
        <f t="shared" si="334"/>
        <v>0</v>
      </c>
      <c r="V2403" s="101">
        <f t="shared" ca="1" si="335"/>
        <v>-372.69944508293685</v>
      </c>
    </row>
    <row r="2404" spans="2:22" x14ac:dyDescent="0.3">
      <c r="B2404" s="13">
        <v>2023</v>
      </c>
      <c r="C2404" s="13">
        <v>4</v>
      </c>
      <c r="D2404" s="13">
        <v>8</v>
      </c>
      <c r="E2404" s="83" t="s">
        <v>197</v>
      </c>
      <c r="F2404" s="13">
        <v>3</v>
      </c>
      <c r="G2404" s="13">
        <v>13</v>
      </c>
      <c r="H2404" s="13" t="s">
        <v>70</v>
      </c>
      <c r="I2404" s="13" t="s">
        <v>54</v>
      </c>
      <c r="J2404" s="13"/>
      <c r="K2404" s="13" t="s">
        <v>28</v>
      </c>
      <c r="L2404" s="12">
        <f t="shared" ca="1" si="328"/>
        <v>1.7577349655174703</v>
      </c>
      <c r="M2404" s="101">
        <f t="shared" ca="1" si="329"/>
        <v>5.5649889008283111E-2</v>
      </c>
      <c r="N2404" s="101">
        <f t="shared" ca="1" si="336"/>
        <v>124.38024406757945</v>
      </c>
      <c r="O2404" s="101">
        <f t="shared" ca="1" si="330"/>
        <v>5.5649889008283111E-2</v>
      </c>
      <c r="Q2404" s="12">
        <f t="shared" ca="1" si="331"/>
        <v>0</v>
      </c>
      <c r="R2404" s="101">
        <f t="shared" ca="1" si="332"/>
        <v>0</v>
      </c>
      <c r="S2404" s="13"/>
      <c r="T2404" s="101">
        <f t="shared" ca="1" si="333"/>
        <v>5.5649889008283111E-2</v>
      </c>
      <c r="U2404" s="101">
        <f t="shared" si="334"/>
        <v>0</v>
      </c>
      <c r="V2404" s="101">
        <f t="shared" ca="1" si="335"/>
        <v>-372.64379519392855</v>
      </c>
    </row>
    <row r="2405" spans="2:22" x14ac:dyDescent="0.3">
      <c r="B2405" s="13">
        <v>2023</v>
      </c>
      <c r="C2405" s="13">
        <v>4</v>
      </c>
      <c r="D2405" s="13">
        <v>8</v>
      </c>
      <c r="E2405" s="83" t="s">
        <v>197</v>
      </c>
      <c r="F2405" s="13">
        <v>3</v>
      </c>
      <c r="G2405" s="13">
        <v>14</v>
      </c>
      <c r="H2405" s="13" t="s">
        <v>70</v>
      </c>
      <c r="I2405" s="13" t="s">
        <v>54</v>
      </c>
      <c r="J2405" s="13"/>
      <c r="K2405" s="13" t="s">
        <v>28</v>
      </c>
      <c r="L2405" s="12">
        <f t="shared" ca="1" si="328"/>
        <v>1.7763246413380522</v>
      </c>
      <c r="M2405" s="101">
        <f t="shared" ca="1" si="329"/>
        <v>5.6238438144762738E-2</v>
      </c>
      <c r="N2405" s="101">
        <f t="shared" ca="1" si="336"/>
        <v>124.38024406757945</v>
      </c>
      <c r="O2405" s="101">
        <f t="shared" ca="1" si="330"/>
        <v>5.6238438144762738E-2</v>
      </c>
      <c r="Q2405" s="12">
        <f t="shared" ca="1" si="331"/>
        <v>5.6000000000000005</v>
      </c>
      <c r="R2405" s="101">
        <f t="shared" ca="1" si="332"/>
        <v>0.32367411911073396</v>
      </c>
      <c r="S2405" s="13"/>
      <c r="T2405" s="101">
        <f t="shared" ca="1" si="333"/>
        <v>0</v>
      </c>
      <c r="U2405" s="101">
        <f t="shared" si="334"/>
        <v>0</v>
      </c>
      <c r="V2405" s="101">
        <f t="shared" ca="1" si="335"/>
        <v>-373.29114343214997</v>
      </c>
    </row>
    <row r="2406" spans="2:22" x14ac:dyDescent="0.3">
      <c r="B2406" s="13">
        <v>2023</v>
      </c>
      <c r="C2406" s="13">
        <v>4</v>
      </c>
      <c r="D2406" s="13">
        <v>8</v>
      </c>
      <c r="E2406" s="83" t="s">
        <v>197</v>
      </c>
      <c r="F2406" s="13">
        <v>3</v>
      </c>
      <c r="G2406" s="13">
        <v>15</v>
      </c>
      <c r="H2406" s="13" t="s">
        <v>70</v>
      </c>
      <c r="I2406" s="13" t="s">
        <v>54</v>
      </c>
      <c r="J2406" s="13"/>
      <c r="K2406" s="13" t="s">
        <v>28</v>
      </c>
      <c r="L2406" s="12">
        <f t="shared" ca="1" si="328"/>
        <v>1.488097469922715</v>
      </c>
      <c r="M2406" s="101">
        <f t="shared" ca="1" si="329"/>
        <v>4.7113165897753155E-2</v>
      </c>
      <c r="N2406" s="101">
        <f t="shared" ca="1" si="336"/>
        <v>124.38024406757945</v>
      </c>
      <c r="O2406" s="101">
        <f t="shared" ca="1" si="330"/>
        <v>4.7113165897753155E-2</v>
      </c>
      <c r="Q2406" s="12">
        <f t="shared" ca="1" si="331"/>
        <v>5.6000000000000005</v>
      </c>
      <c r="R2406" s="101">
        <f t="shared" ca="1" si="332"/>
        <v>0.34807254917104224</v>
      </c>
      <c r="S2406" s="13"/>
      <c r="T2406" s="101">
        <f t="shared" ca="1" si="333"/>
        <v>0</v>
      </c>
      <c r="U2406" s="101">
        <f t="shared" si="334"/>
        <v>0</v>
      </c>
      <c r="V2406" s="101">
        <f t="shared" ca="1" si="335"/>
        <v>-373.98728853049204</v>
      </c>
    </row>
    <row r="2407" spans="2:22" x14ac:dyDescent="0.3">
      <c r="B2407" s="13">
        <v>2023</v>
      </c>
      <c r="C2407" s="13">
        <v>4</v>
      </c>
      <c r="D2407" s="13">
        <v>8</v>
      </c>
      <c r="E2407" s="83" t="s">
        <v>197</v>
      </c>
      <c r="F2407" s="13">
        <v>3</v>
      </c>
      <c r="G2407" s="13">
        <v>16</v>
      </c>
      <c r="H2407" s="13" t="s">
        <v>71</v>
      </c>
      <c r="I2407" s="13" t="s">
        <v>54</v>
      </c>
      <c r="J2407" s="13"/>
      <c r="K2407" s="13" t="s">
        <v>28</v>
      </c>
      <c r="L2407" s="12">
        <f t="shared" ca="1" si="328"/>
        <v>1.2301996111493474</v>
      </c>
      <c r="M2407" s="101">
        <f t="shared" ca="1" si="329"/>
        <v>0.10716268812721966</v>
      </c>
      <c r="N2407" s="101">
        <f t="shared" ca="1" si="336"/>
        <v>124.62310597414719</v>
      </c>
      <c r="O2407" s="101">
        <f t="shared" ca="1" si="330"/>
        <v>0.34673176040244352</v>
      </c>
      <c r="Q2407" s="12">
        <f t="shared" ca="1" si="331"/>
        <v>1.3226737736891481</v>
      </c>
      <c r="R2407" s="101">
        <f t="shared" ca="1" si="332"/>
        <v>7.8279378589941277E-3</v>
      </c>
      <c r="S2407" s="13"/>
      <c r="T2407" s="101">
        <f t="shared" ca="1" si="333"/>
        <v>0</v>
      </c>
      <c r="U2407" s="101">
        <f t="shared" ca="1" si="334"/>
        <v>0.24286190656773368</v>
      </c>
      <c r="V2407" s="101">
        <f t="shared" ca="1" si="335"/>
        <v>-373.76008249964229</v>
      </c>
    </row>
    <row r="2408" spans="2:22" x14ac:dyDescent="0.3">
      <c r="B2408" s="13">
        <v>2023</v>
      </c>
      <c r="C2408" s="13">
        <v>4</v>
      </c>
      <c r="D2408" s="13">
        <v>8</v>
      </c>
      <c r="E2408" s="83" t="s">
        <v>197</v>
      </c>
      <c r="F2408" s="13">
        <v>3</v>
      </c>
      <c r="G2408" s="13">
        <v>17</v>
      </c>
      <c r="H2408" s="13" t="s">
        <v>71</v>
      </c>
      <c r="I2408" s="13" t="s">
        <v>54</v>
      </c>
      <c r="J2408" s="13"/>
      <c r="K2408" s="13" t="s">
        <v>28</v>
      </c>
      <c r="L2408" s="12">
        <f t="shared" ca="1" si="328"/>
        <v>1.8105906638957119</v>
      </c>
      <c r="M2408" s="101">
        <f t="shared" ca="1" si="329"/>
        <v>0.15772055273195548</v>
      </c>
      <c r="N2408" s="101">
        <f t="shared" ca="1" si="336"/>
        <v>124.98054674771127</v>
      </c>
      <c r="O2408" s="101">
        <f t="shared" ca="1" si="330"/>
        <v>0.51031497861900632</v>
      </c>
      <c r="Q2408" s="12">
        <f t="shared" ca="1" si="331"/>
        <v>5.6000000000000005</v>
      </c>
      <c r="R2408" s="101">
        <f t="shared" ca="1" si="332"/>
        <v>0.32077350030122803</v>
      </c>
      <c r="S2408" s="13"/>
      <c r="T2408" s="101">
        <f t="shared" ca="1" si="333"/>
        <v>0</v>
      </c>
      <c r="U2408" s="101">
        <f t="shared" ca="1" si="334"/>
        <v>0.35744077356407844</v>
      </c>
      <c r="V2408" s="101">
        <f t="shared" ca="1" si="335"/>
        <v>-374.04418872668066</v>
      </c>
    </row>
    <row r="2409" spans="2:22" x14ac:dyDescent="0.3">
      <c r="B2409" s="13">
        <v>2023</v>
      </c>
      <c r="C2409" s="13">
        <v>4</v>
      </c>
      <c r="D2409" s="13">
        <v>8</v>
      </c>
      <c r="E2409" s="83" t="s">
        <v>197</v>
      </c>
      <c r="F2409" s="13">
        <v>3</v>
      </c>
      <c r="G2409" s="13">
        <v>18</v>
      </c>
      <c r="H2409" s="13" t="s">
        <v>71</v>
      </c>
      <c r="I2409" s="13" t="s">
        <v>54</v>
      </c>
      <c r="J2409" s="13"/>
      <c r="K2409" s="13" t="s">
        <v>28</v>
      </c>
      <c r="L2409" s="12">
        <f t="shared" ca="1" si="328"/>
        <v>1.5787264437255555</v>
      </c>
      <c r="M2409" s="101">
        <f t="shared" ca="1" si="329"/>
        <v>0.13752286051293314</v>
      </c>
      <c r="N2409" s="101">
        <f t="shared" ca="1" si="336"/>
        <v>125.29221365981009</v>
      </c>
      <c r="O2409" s="101">
        <f t="shared" ca="1" si="330"/>
        <v>0.44496404816404778</v>
      </c>
      <c r="Q2409" s="12">
        <f t="shared" ca="1" si="331"/>
        <v>5.6000000000000005</v>
      </c>
      <c r="R2409" s="101">
        <f t="shared" ca="1" si="332"/>
        <v>0.34040080653863181</v>
      </c>
      <c r="S2409" s="13"/>
      <c r="T2409" s="101">
        <f t="shared" ca="1" si="333"/>
        <v>0</v>
      </c>
      <c r="U2409" s="101">
        <f t="shared" ca="1" si="334"/>
        <v>0.31166691209882008</v>
      </c>
      <c r="V2409" s="101">
        <f t="shared" ca="1" si="335"/>
        <v>-374.41332342765912</v>
      </c>
    </row>
    <row r="2410" spans="2:22" x14ac:dyDescent="0.3">
      <c r="B2410" s="13">
        <v>2023</v>
      </c>
      <c r="C2410" s="13">
        <v>4</v>
      </c>
      <c r="D2410" s="13">
        <v>8</v>
      </c>
      <c r="E2410" s="83" t="s">
        <v>197</v>
      </c>
      <c r="F2410" s="13">
        <v>3</v>
      </c>
      <c r="G2410" s="13">
        <v>19</v>
      </c>
      <c r="H2410" s="13" t="s">
        <v>71</v>
      </c>
      <c r="I2410" s="13" t="s">
        <v>54</v>
      </c>
      <c r="J2410" s="13"/>
      <c r="K2410" s="13" t="s">
        <v>28</v>
      </c>
      <c r="L2410" s="12">
        <f t="shared" ca="1" si="328"/>
        <v>2.3312548112306644</v>
      </c>
      <c r="M2410" s="101">
        <f t="shared" ca="1" si="329"/>
        <v>0.20307560660630319</v>
      </c>
      <c r="N2410" s="101">
        <f t="shared" ca="1" si="336"/>
        <v>125.75244221379387</v>
      </c>
      <c r="O2410" s="101">
        <f t="shared" ca="1" si="330"/>
        <v>0.65706416854536276</v>
      </c>
      <c r="Q2410" s="12">
        <f t="shared" ca="1" si="331"/>
        <v>5.6000000000000005</v>
      </c>
      <c r="R2410" s="101">
        <f t="shared" ca="1" si="332"/>
        <v>0.27669928022932433</v>
      </c>
      <c r="S2410" s="13"/>
      <c r="T2410" s="101">
        <f t="shared" ca="1" si="333"/>
        <v>0</v>
      </c>
      <c r="U2410" s="101">
        <f t="shared" ca="1" si="334"/>
        <v>0.46022855398378698</v>
      </c>
      <c r="V2410" s="101">
        <f t="shared" ca="1" si="335"/>
        <v>-374.50649343413397</v>
      </c>
    </row>
    <row r="2411" spans="2:22" x14ac:dyDescent="0.3">
      <c r="B2411" s="13">
        <v>2023</v>
      </c>
      <c r="C2411" s="13">
        <v>4</v>
      </c>
      <c r="D2411" s="13">
        <v>8</v>
      </c>
      <c r="E2411" s="83" t="s">
        <v>197</v>
      </c>
      <c r="F2411" s="13">
        <v>3</v>
      </c>
      <c r="G2411" s="13">
        <v>20</v>
      </c>
      <c r="H2411" s="13" t="s">
        <v>69</v>
      </c>
      <c r="I2411" s="13" t="s">
        <v>54</v>
      </c>
      <c r="J2411" s="13"/>
      <c r="K2411" s="13" t="s">
        <v>28</v>
      </c>
      <c r="L2411" s="12">
        <f t="shared" ca="1" si="328"/>
        <v>2.5660327960482272</v>
      </c>
      <c r="M2411" s="101">
        <f t="shared" ca="1" si="329"/>
        <v>0.13515294736786013</v>
      </c>
      <c r="N2411" s="101">
        <f t="shared" ca="1" si="336"/>
        <v>125.75244221379387</v>
      </c>
      <c r="O2411" s="101">
        <f t="shared" ca="1" si="330"/>
        <v>0.27687493869360369</v>
      </c>
      <c r="Q2411" s="12">
        <f t="shared" ca="1" si="331"/>
        <v>0</v>
      </c>
      <c r="R2411" s="101">
        <f t="shared" ca="1" si="332"/>
        <v>0</v>
      </c>
      <c r="S2411" s="13"/>
      <c r="T2411" s="101">
        <f t="shared" ca="1" si="333"/>
        <v>0.13515294736786013</v>
      </c>
      <c r="U2411" s="101">
        <f t="shared" si="334"/>
        <v>0</v>
      </c>
      <c r="V2411" s="101">
        <f t="shared" ca="1" si="335"/>
        <v>-374.37134048676609</v>
      </c>
    </row>
    <row r="2412" spans="2:22" x14ac:dyDescent="0.3">
      <c r="B2412" s="13">
        <v>2023</v>
      </c>
      <c r="C2412" s="13">
        <v>4</v>
      </c>
      <c r="D2412" s="13">
        <v>8</v>
      </c>
      <c r="E2412" s="83" t="s">
        <v>197</v>
      </c>
      <c r="F2412" s="13">
        <v>3</v>
      </c>
      <c r="G2412" s="13">
        <v>21</v>
      </c>
      <c r="H2412" s="13" t="s">
        <v>69</v>
      </c>
      <c r="I2412" s="13" t="s">
        <v>54</v>
      </c>
      <c r="J2412" s="13"/>
      <c r="K2412" s="13" t="s">
        <v>28</v>
      </c>
      <c r="L2412" s="12">
        <f t="shared" ca="1" si="328"/>
        <v>1.521592037612373</v>
      </c>
      <c r="M2412" s="101">
        <f t="shared" ca="1" si="329"/>
        <v>8.0142252621043686E-2</v>
      </c>
      <c r="N2412" s="101">
        <f t="shared" ca="1" si="336"/>
        <v>125.75244221379387</v>
      </c>
      <c r="O2412" s="101">
        <f t="shared" ca="1" si="330"/>
        <v>0.16417978085837504</v>
      </c>
      <c r="Q2412" s="12">
        <f t="shared" ca="1" si="331"/>
        <v>0</v>
      </c>
      <c r="R2412" s="101">
        <f t="shared" ca="1" si="332"/>
        <v>0</v>
      </c>
      <c r="S2412" s="13"/>
      <c r="T2412" s="101">
        <f t="shared" ca="1" si="333"/>
        <v>8.0142252621043686E-2</v>
      </c>
      <c r="U2412" s="101">
        <f t="shared" si="334"/>
        <v>0</v>
      </c>
      <c r="V2412" s="101">
        <f t="shared" ca="1" si="335"/>
        <v>-374.29119823414504</v>
      </c>
    </row>
    <row r="2413" spans="2:22" x14ac:dyDescent="0.3">
      <c r="B2413" s="13">
        <v>2023</v>
      </c>
      <c r="C2413" s="13">
        <v>4</v>
      </c>
      <c r="D2413" s="13">
        <v>8</v>
      </c>
      <c r="E2413" s="83" t="s">
        <v>197</v>
      </c>
      <c r="F2413" s="13">
        <v>3</v>
      </c>
      <c r="G2413" s="13">
        <v>22</v>
      </c>
      <c r="H2413" s="13" t="s">
        <v>69</v>
      </c>
      <c r="I2413" s="13" t="s">
        <v>54</v>
      </c>
      <c r="J2413" s="13"/>
      <c r="K2413" s="13" t="s">
        <v>28</v>
      </c>
      <c r="L2413" s="12">
        <f t="shared" ca="1" si="328"/>
        <v>1.9811800321566446</v>
      </c>
      <c r="M2413" s="101">
        <f t="shared" ca="1" si="329"/>
        <v>0.10434875229369048</v>
      </c>
      <c r="N2413" s="101">
        <f t="shared" ca="1" si="336"/>
        <v>125.75244221379387</v>
      </c>
      <c r="O2413" s="101">
        <f t="shared" ca="1" si="330"/>
        <v>0.21376932546970195</v>
      </c>
      <c r="Q2413" s="12">
        <f t="shared" ca="1" si="331"/>
        <v>0</v>
      </c>
      <c r="R2413" s="101">
        <f t="shared" ca="1" si="332"/>
        <v>0</v>
      </c>
      <c r="S2413" s="13"/>
      <c r="T2413" s="101">
        <f t="shared" ca="1" si="333"/>
        <v>0.10434875229369048</v>
      </c>
      <c r="U2413" s="101">
        <f t="shared" si="334"/>
        <v>0</v>
      </c>
      <c r="V2413" s="101">
        <f t="shared" ca="1" si="335"/>
        <v>-374.18684948185137</v>
      </c>
    </row>
    <row r="2414" spans="2:22" x14ac:dyDescent="0.3">
      <c r="B2414" s="13">
        <v>2023</v>
      </c>
      <c r="C2414" s="13">
        <v>4</v>
      </c>
      <c r="D2414" s="13">
        <v>8</v>
      </c>
      <c r="E2414" s="83" t="s">
        <v>197</v>
      </c>
      <c r="F2414" s="13">
        <v>3</v>
      </c>
      <c r="G2414" s="13">
        <v>23</v>
      </c>
      <c r="H2414" s="13" t="s">
        <v>69</v>
      </c>
      <c r="I2414" s="13" t="s">
        <v>54</v>
      </c>
      <c r="J2414" s="13"/>
      <c r="K2414" s="13" t="s">
        <v>28</v>
      </c>
      <c r="L2414" s="12">
        <f t="shared" ca="1" si="328"/>
        <v>1.7625805703408977</v>
      </c>
      <c r="M2414" s="101">
        <f t="shared" ca="1" si="329"/>
        <v>9.283511863985508E-2</v>
      </c>
      <c r="N2414" s="101">
        <f t="shared" ca="1" si="336"/>
        <v>125.75244221379387</v>
      </c>
      <c r="O2414" s="101">
        <f t="shared" ca="1" si="330"/>
        <v>0.19018244353978284</v>
      </c>
      <c r="Q2414" s="12">
        <f t="shared" ca="1" si="331"/>
        <v>0</v>
      </c>
      <c r="R2414" s="101">
        <f t="shared" ca="1" si="332"/>
        <v>0</v>
      </c>
      <c r="S2414" s="13"/>
      <c r="T2414" s="101">
        <f t="shared" ca="1" si="333"/>
        <v>9.283511863985508E-2</v>
      </c>
      <c r="U2414" s="101">
        <f t="shared" si="334"/>
        <v>0</v>
      </c>
      <c r="V2414" s="101">
        <f t="shared" ca="1" si="335"/>
        <v>-374.0940143632115</v>
      </c>
    </row>
    <row r="2415" spans="2:22" x14ac:dyDescent="0.3">
      <c r="B2415" s="13">
        <v>2023</v>
      </c>
      <c r="C2415" s="13">
        <v>4</v>
      </c>
      <c r="D2415" s="13">
        <v>9</v>
      </c>
      <c r="E2415" s="83" t="s">
        <v>198</v>
      </c>
      <c r="F2415" s="13">
        <v>4</v>
      </c>
      <c r="G2415" s="13">
        <v>0</v>
      </c>
      <c r="H2415" s="13" t="s">
        <v>69</v>
      </c>
      <c r="I2415" s="13" t="s">
        <v>54</v>
      </c>
      <c r="J2415" s="13"/>
      <c r="K2415" s="13" t="s">
        <v>28</v>
      </c>
      <c r="L2415" s="12">
        <f t="shared" ca="1" si="328"/>
        <v>2.8279764161244381</v>
      </c>
      <c r="M2415" s="101">
        <f t="shared" ca="1" si="329"/>
        <v>0.14894951783727417</v>
      </c>
      <c r="N2415" s="101">
        <f t="shared" ca="1" si="336"/>
        <v>125.75244221379387</v>
      </c>
      <c r="O2415" s="101">
        <f t="shared" ca="1" si="330"/>
        <v>0.30513865529982687</v>
      </c>
      <c r="Q2415" s="12">
        <f t="shared" ca="1" si="331"/>
        <v>0</v>
      </c>
      <c r="R2415" s="101">
        <f t="shared" ca="1" si="332"/>
        <v>0</v>
      </c>
      <c r="S2415" s="13"/>
      <c r="T2415" s="101">
        <f t="shared" ca="1" si="333"/>
        <v>0.14894951783727417</v>
      </c>
      <c r="U2415" s="101">
        <f t="shared" si="334"/>
        <v>0</v>
      </c>
      <c r="V2415" s="101">
        <f t="shared" ca="1" si="335"/>
        <v>-373.94506484537425</v>
      </c>
    </row>
    <row r="2416" spans="2:22" x14ac:dyDescent="0.3">
      <c r="B2416" s="13">
        <v>2023</v>
      </c>
      <c r="C2416" s="13">
        <v>4</v>
      </c>
      <c r="D2416" s="13">
        <v>9</v>
      </c>
      <c r="E2416" s="83" t="s">
        <v>198</v>
      </c>
      <c r="F2416" s="13">
        <v>4</v>
      </c>
      <c r="G2416" s="13">
        <v>1</v>
      </c>
      <c r="H2416" s="13" t="s">
        <v>69</v>
      </c>
      <c r="I2416" s="13" t="s">
        <v>54</v>
      </c>
      <c r="J2416" s="13"/>
      <c r="K2416" s="13" t="s">
        <v>28</v>
      </c>
      <c r="L2416" s="12">
        <f t="shared" ca="1" si="328"/>
        <v>1.1204365399504881</v>
      </c>
      <c r="M2416" s="101">
        <f t="shared" ca="1" si="329"/>
        <v>5.9013392559192211E-2</v>
      </c>
      <c r="N2416" s="101">
        <f t="shared" ca="1" si="336"/>
        <v>125.75244221379387</v>
      </c>
      <c r="O2416" s="101">
        <f t="shared" ca="1" si="330"/>
        <v>0.12089510266065766</v>
      </c>
      <c r="Q2416" s="12">
        <f t="shared" ca="1" si="331"/>
        <v>0</v>
      </c>
      <c r="R2416" s="101">
        <f t="shared" ca="1" si="332"/>
        <v>0</v>
      </c>
      <c r="S2416" s="13"/>
      <c r="T2416" s="101">
        <f t="shared" ca="1" si="333"/>
        <v>5.9013392559192211E-2</v>
      </c>
      <c r="U2416" s="101">
        <f t="shared" si="334"/>
        <v>0</v>
      </c>
      <c r="V2416" s="101">
        <f t="shared" ca="1" si="335"/>
        <v>-373.88605145281508</v>
      </c>
    </row>
    <row r="2417" spans="2:22" x14ac:dyDescent="0.3">
      <c r="B2417" s="13">
        <v>2023</v>
      </c>
      <c r="C2417" s="13">
        <v>4</v>
      </c>
      <c r="D2417" s="13">
        <v>9</v>
      </c>
      <c r="E2417" s="83" t="s">
        <v>198</v>
      </c>
      <c r="F2417" s="13">
        <v>4</v>
      </c>
      <c r="G2417" s="13">
        <v>2</v>
      </c>
      <c r="H2417" s="13" t="s">
        <v>69</v>
      </c>
      <c r="I2417" s="13" t="s">
        <v>54</v>
      </c>
      <c r="J2417" s="13"/>
      <c r="K2417" s="13" t="s">
        <v>28</v>
      </c>
      <c r="L2417" s="12">
        <f t="shared" ca="1" si="328"/>
        <v>1.1440405948279291</v>
      </c>
      <c r="M2417" s="101">
        <f t="shared" ca="1" si="329"/>
        <v>6.0256618129587027E-2</v>
      </c>
      <c r="N2417" s="101">
        <f t="shared" ca="1" si="336"/>
        <v>125.75244221379387</v>
      </c>
      <c r="O2417" s="101">
        <f t="shared" ca="1" si="330"/>
        <v>0.12344198018193354</v>
      </c>
      <c r="Q2417" s="12">
        <f t="shared" ca="1" si="331"/>
        <v>0</v>
      </c>
      <c r="R2417" s="101">
        <f t="shared" ca="1" si="332"/>
        <v>0</v>
      </c>
      <c r="S2417" s="13"/>
      <c r="T2417" s="101">
        <f t="shared" ca="1" si="333"/>
        <v>6.0256618129587027E-2</v>
      </c>
      <c r="U2417" s="101">
        <f t="shared" si="334"/>
        <v>0</v>
      </c>
      <c r="V2417" s="101">
        <f t="shared" ca="1" si="335"/>
        <v>-373.8257948346855</v>
      </c>
    </row>
    <row r="2418" spans="2:22" x14ac:dyDescent="0.3">
      <c r="B2418" s="13">
        <v>2023</v>
      </c>
      <c r="C2418" s="13">
        <v>4</v>
      </c>
      <c r="D2418" s="13">
        <v>9</v>
      </c>
      <c r="E2418" s="83" t="s">
        <v>198</v>
      </c>
      <c r="F2418" s="13">
        <v>4</v>
      </c>
      <c r="G2418" s="13">
        <v>3</v>
      </c>
      <c r="H2418" s="13" t="s">
        <v>69</v>
      </c>
      <c r="I2418" s="13" t="s">
        <v>54</v>
      </c>
      <c r="J2418" s="13"/>
      <c r="K2418" s="13" t="s">
        <v>28</v>
      </c>
      <c r="L2418" s="12">
        <f t="shared" ca="1" si="328"/>
        <v>1.1995093895072744</v>
      </c>
      <c r="M2418" s="101">
        <f t="shared" ca="1" si="329"/>
        <v>6.3178159545348139E-2</v>
      </c>
      <c r="N2418" s="101">
        <f t="shared" ca="1" si="336"/>
        <v>125.75244221379387</v>
      </c>
      <c r="O2418" s="101">
        <f t="shared" ca="1" si="330"/>
        <v>0.12942706312783489</v>
      </c>
      <c r="Q2418" s="12">
        <f t="shared" ca="1" si="331"/>
        <v>0</v>
      </c>
      <c r="R2418" s="101">
        <f t="shared" ca="1" si="332"/>
        <v>0</v>
      </c>
      <c r="S2418" s="13"/>
      <c r="T2418" s="101">
        <f t="shared" ca="1" si="333"/>
        <v>6.3178159545348139E-2</v>
      </c>
      <c r="U2418" s="101">
        <f t="shared" si="334"/>
        <v>0</v>
      </c>
      <c r="V2418" s="101">
        <f t="shared" ca="1" si="335"/>
        <v>-373.76261667514012</v>
      </c>
    </row>
    <row r="2419" spans="2:22" x14ac:dyDescent="0.3">
      <c r="B2419" s="13">
        <v>2023</v>
      </c>
      <c r="C2419" s="13">
        <v>4</v>
      </c>
      <c r="D2419" s="13">
        <v>9</v>
      </c>
      <c r="E2419" s="83" t="s">
        <v>198</v>
      </c>
      <c r="F2419" s="13">
        <v>4</v>
      </c>
      <c r="G2419" s="13">
        <v>4</v>
      </c>
      <c r="H2419" s="13" t="s">
        <v>69</v>
      </c>
      <c r="I2419" s="13" t="s">
        <v>54</v>
      </c>
      <c r="J2419" s="13"/>
      <c r="K2419" s="13" t="s">
        <v>28</v>
      </c>
      <c r="L2419" s="12">
        <f t="shared" ca="1" si="328"/>
        <v>1.1396368703229258</v>
      </c>
      <c r="M2419" s="101">
        <f t="shared" ca="1" si="329"/>
        <v>6.0024673959908507E-2</v>
      </c>
      <c r="N2419" s="101">
        <f t="shared" ca="1" si="336"/>
        <v>125.75244221379387</v>
      </c>
      <c r="O2419" s="101">
        <f t="shared" ca="1" si="330"/>
        <v>0.12296681830784369</v>
      </c>
      <c r="Q2419" s="12">
        <f t="shared" ca="1" si="331"/>
        <v>0</v>
      </c>
      <c r="R2419" s="101">
        <f t="shared" ca="1" si="332"/>
        <v>0</v>
      </c>
      <c r="S2419" s="13"/>
      <c r="T2419" s="101">
        <f t="shared" ca="1" si="333"/>
        <v>6.0024673959908507E-2</v>
      </c>
      <c r="U2419" s="101">
        <f t="shared" si="334"/>
        <v>0</v>
      </c>
      <c r="V2419" s="101">
        <f t="shared" ca="1" si="335"/>
        <v>-373.70259200118022</v>
      </c>
    </row>
    <row r="2420" spans="2:22" x14ac:dyDescent="0.3">
      <c r="B2420" s="13">
        <v>2023</v>
      </c>
      <c r="C2420" s="13">
        <v>4</v>
      </c>
      <c r="D2420" s="13">
        <v>9</v>
      </c>
      <c r="E2420" s="83" t="s">
        <v>198</v>
      </c>
      <c r="F2420" s="13">
        <v>4</v>
      </c>
      <c r="G2420" s="13">
        <v>5</v>
      </c>
      <c r="H2420" s="13" t="s">
        <v>69</v>
      </c>
      <c r="I2420" s="13" t="s">
        <v>54</v>
      </c>
      <c r="J2420" s="13"/>
      <c r="K2420" s="13" t="s">
        <v>28</v>
      </c>
      <c r="L2420" s="12">
        <f t="shared" ca="1" si="328"/>
        <v>1.167233465372538</v>
      </c>
      <c r="M2420" s="101">
        <f t="shared" ca="1" si="329"/>
        <v>6.1478186621171577E-2</v>
      </c>
      <c r="N2420" s="101">
        <f t="shared" ca="1" si="336"/>
        <v>125.75244221379387</v>
      </c>
      <c r="O2420" s="101">
        <f t="shared" ca="1" si="330"/>
        <v>0.12594449091369686</v>
      </c>
      <c r="Q2420" s="12">
        <f t="shared" ca="1" si="331"/>
        <v>0</v>
      </c>
      <c r="R2420" s="101">
        <f t="shared" ca="1" si="332"/>
        <v>0</v>
      </c>
      <c r="S2420" s="13"/>
      <c r="T2420" s="101">
        <f t="shared" ca="1" si="333"/>
        <v>6.1478186621171577E-2</v>
      </c>
      <c r="U2420" s="101">
        <f t="shared" si="334"/>
        <v>0</v>
      </c>
      <c r="V2420" s="101">
        <f t="shared" ca="1" si="335"/>
        <v>-373.64111381455905</v>
      </c>
    </row>
    <row r="2421" spans="2:22" x14ac:dyDescent="0.3">
      <c r="B2421" s="13">
        <v>2023</v>
      </c>
      <c r="C2421" s="13">
        <v>4</v>
      </c>
      <c r="D2421" s="13">
        <v>9</v>
      </c>
      <c r="E2421" s="83" t="s">
        <v>198</v>
      </c>
      <c r="F2421" s="13">
        <v>4</v>
      </c>
      <c r="G2421" s="13">
        <v>6</v>
      </c>
      <c r="H2421" s="13" t="s">
        <v>69</v>
      </c>
      <c r="I2421" s="13" t="s">
        <v>54</v>
      </c>
      <c r="J2421" s="13"/>
      <c r="K2421" s="13" t="s">
        <v>28</v>
      </c>
      <c r="L2421" s="12">
        <f t="shared" ca="1" si="328"/>
        <v>1.1602012547520928</v>
      </c>
      <c r="M2421" s="101">
        <f t="shared" ca="1" si="329"/>
        <v>6.1107800087792728E-2</v>
      </c>
      <c r="N2421" s="101">
        <f t="shared" ca="1" si="336"/>
        <v>125.75244221379387</v>
      </c>
      <c r="O2421" s="101">
        <f t="shared" ca="1" si="330"/>
        <v>0.12518571538775081</v>
      </c>
      <c r="Q2421" s="12">
        <f t="shared" ca="1" si="331"/>
        <v>5.6000000000000005</v>
      </c>
      <c r="R2421" s="101">
        <f t="shared" ca="1" si="332"/>
        <v>0.37582896378523539</v>
      </c>
      <c r="S2421" s="13"/>
      <c r="T2421" s="101">
        <f t="shared" ca="1" si="333"/>
        <v>0</v>
      </c>
      <c r="U2421" s="101">
        <f t="shared" si="334"/>
        <v>0</v>
      </c>
      <c r="V2421" s="101">
        <f t="shared" ca="1" si="335"/>
        <v>-374.39277174212953</v>
      </c>
    </row>
    <row r="2422" spans="2:22" x14ac:dyDescent="0.3">
      <c r="B2422" s="13">
        <v>2023</v>
      </c>
      <c r="C2422" s="13">
        <v>4</v>
      </c>
      <c r="D2422" s="13">
        <v>9</v>
      </c>
      <c r="E2422" s="83" t="s">
        <v>198</v>
      </c>
      <c r="F2422" s="13">
        <v>4</v>
      </c>
      <c r="G2422" s="13">
        <v>7</v>
      </c>
      <c r="H2422" s="13" t="s">
        <v>69</v>
      </c>
      <c r="I2422" s="13" t="s">
        <v>54</v>
      </c>
      <c r="J2422" s="13"/>
      <c r="K2422" s="13" t="s">
        <v>28</v>
      </c>
      <c r="L2422" s="12">
        <f t="shared" ca="1" si="328"/>
        <v>1.1650683841121554</v>
      </c>
      <c r="M2422" s="101">
        <f t="shared" ca="1" si="329"/>
        <v>6.1364151791187226E-2</v>
      </c>
      <c r="N2422" s="101">
        <f t="shared" ca="1" si="336"/>
        <v>125.75244221379387</v>
      </c>
      <c r="O2422" s="101">
        <f t="shared" ca="1" si="330"/>
        <v>0.12571087864570157</v>
      </c>
      <c r="Q2422" s="12">
        <f t="shared" ca="1" si="331"/>
        <v>5.6000000000000005</v>
      </c>
      <c r="R2422" s="101">
        <f t="shared" ca="1" si="332"/>
        <v>0.37541696128490615</v>
      </c>
      <c r="S2422" s="13"/>
      <c r="T2422" s="101">
        <f t="shared" ca="1" si="333"/>
        <v>0</v>
      </c>
      <c r="U2422" s="101">
        <f t="shared" si="334"/>
        <v>0</v>
      </c>
      <c r="V2422" s="101">
        <f t="shared" ca="1" si="335"/>
        <v>-375.14360566469929</v>
      </c>
    </row>
    <row r="2423" spans="2:22" x14ac:dyDescent="0.3">
      <c r="B2423" s="13">
        <v>2023</v>
      </c>
      <c r="C2423" s="13">
        <v>4</v>
      </c>
      <c r="D2423" s="13">
        <v>9</v>
      </c>
      <c r="E2423" s="83" t="s">
        <v>198</v>
      </c>
      <c r="F2423" s="13">
        <v>4</v>
      </c>
      <c r="G2423" s="13">
        <v>8</v>
      </c>
      <c r="H2423" s="13" t="s">
        <v>69</v>
      </c>
      <c r="I2423" s="13" t="s">
        <v>54</v>
      </c>
      <c r="J2423" s="13"/>
      <c r="K2423" s="13" t="s">
        <v>28</v>
      </c>
      <c r="L2423" s="12">
        <f t="shared" ca="1" si="328"/>
        <v>2.1060072613889886</v>
      </c>
      <c r="M2423" s="101">
        <f t="shared" ca="1" si="329"/>
        <v>0.11092340245735803</v>
      </c>
      <c r="N2423" s="101">
        <f t="shared" ca="1" si="336"/>
        <v>125.75244221379387</v>
      </c>
      <c r="O2423" s="101">
        <f t="shared" ca="1" si="330"/>
        <v>0.22723818350387187</v>
      </c>
      <c r="Q2423" s="12">
        <f t="shared" ca="1" si="331"/>
        <v>5.6000000000000005</v>
      </c>
      <c r="R2423" s="101">
        <f t="shared" ca="1" si="332"/>
        <v>0.29576648532342215</v>
      </c>
      <c r="S2423" s="13"/>
      <c r="T2423" s="101">
        <f t="shared" ca="1" si="333"/>
        <v>0</v>
      </c>
      <c r="U2423" s="101">
        <f t="shared" si="334"/>
        <v>0</v>
      </c>
      <c r="V2423" s="101">
        <f t="shared" ca="1" si="335"/>
        <v>-375.73513863534617</v>
      </c>
    </row>
    <row r="2424" spans="2:22" x14ac:dyDescent="0.3">
      <c r="B2424" s="13">
        <v>2023</v>
      </c>
      <c r="C2424" s="13">
        <v>4</v>
      </c>
      <c r="D2424" s="13">
        <v>9</v>
      </c>
      <c r="E2424" s="83" t="s">
        <v>198</v>
      </c>
      <c r="F2424" s="13">
        <v>4</v>
      </c>
      <c r="G2424" s="13">
        <v>9</v>
      </c>
      <c r="H2424" s="13" t="s">
        <v>69</v>
      </c>
      <c r="I2424" s="13" t="s">
        <v>54</v>
      </c>
      <c r="J2424" s="13"/>
      <c r="K2424" s="13" t="s">
        <v>28</v>
      </c>
      <c r="L2424" s="12">
        <f t="shared" ca="1" si="328"/>
        <v>1.7957053659754068</v>
      </c>
      <c r="M2424" s="101">
        <f t="shared" ca="1" si="329"/>
        <v>9.4579801625924678E-2</v>
      </c>
      <c r="N2424" s="101">
        <f t="shared" ca="1" si="336"/>
        <v>125.75244221379387</v>
      </c>
      <c r="O2424" s="101">
        <f t="shared" ca="1" si="330"/>
        <v>0.19375660898874639</v>
      </c>
      <c r="Q2424" s="12">
        <f t="shared" ca="1" si="331"/>
        <v>0</v>
      </c>
      <c r="R2424" s="101">
        <f t="shared" ca="1" si="332"/>
        <v>0</v>
      </c>
      <c r="S2424" s="13"/>
      <c r="T2424" s="101">
        <f t="shared" ca="1" si="333"/>
        <v>9.4579801625924678E-2</v>
      </c>
      <c r="U2424" s="101">
        <f t="shared" si="334"/>
        <v>0</v>
      </c>
      <c r="V2424" s="101">
        <f t="shared" ca="1" si="335"/>
        <v>-375.64055883372026</v>
      </c>
    </row>
    <row r="2425" spans="2:22" x14ac:dyDescent="0.3">
      <c r="B2425" s="13">
        <v>2023</v>
      </c>
      <c r="C2425" s="13">
        <v>4</v>
      </c>
      <c r="D2425" s="13">
        <v>9</v>
      </c>
      <c r="E2425" s="83" t="s">
        <v>198</v>
      </c>
      <c r="F2425" s="13">
        <v>4</v>
      </c>
      <c r="G2425" s="13">
        <v>10</v>
      </c>
      <c r="H2425" s="13" t="s">
        <v>70</v>
      </c>
      <c r="I2425" s="13" t="s">
        <v>54</v>
      </c>
      <c r="J2425" s="13"/>
      <c r="K2425" s="13" t="s">
        <v>28</v>
      </c>
      <c r="L2425" s="12">
        <f t="shared" ca="1" si="328"/>
        <v>1.7679822323018148</v>
      </c>
      <c r="M2425" s="101">
        <f t="shared" ca="1" si="329"/>
        <v>5.5974317474675461E-2</v>
      </c>
      <c r="N2425" s="101">
        <f t="shared" ca="1" si="336"/>
        <v>125.75244221379387</v>
      </c>
      <c r="O2425" s="101">
        <f t="shared" ca="1" si="330"/>
        <v>5.5974317474675461E-2</v>
      </c>
      <c r="Q2425" s="12">
        <f t="shared" ca="1" si="331"/>
        <v>0</v>
      </c>
      <c r="R2425" s="101">
        <f t="shared" ca="1" si="332"/>
        <v>0</v>
      </c>
      <c r="S2425" s="13"/>
      <c r="T2425" s="101">
        <f t="shared" ca="1" si="333"/>
        <v>5.5974317474675461E-2</v>
      </c>
      <c r="U2425" s="101">
        <f t="shared" si="334"/>
        <v>0</v>
      </c>
      <c r="V2425" s="101">
        <f t="shared" ca="1" si="335"/>
        <v>-375.58458451624557</v>
      </c>
    </row>
    <row r="2426" spans="2:22" x14ac:dyDescent="0.3">
      <c r="B2426" s="13">
        <v>2023</v>
      </c>
      <c r="C2426" s="13">
        <v>4</v>
      </c>
      <c r="D2426" s="13">
        <v>9</v>
      </c>
      <c r="E2426" s="83" t="s">
        <v>198</v>
      </c>
      <c r="F2426" s="13">
        <v>4</v>
      </c>
      <c r="G2426" s="13">
        <v>11</v>
      </c>
      <c r="H2426" s="13" t="s">
        <v>70</v>
      </c>
      <c r="I2426" s="13" t="s">
        <v>54</v>
      </c>
      <c r="J2426" s="13"/>
      <c r="K2426" s="13" t="s">
        <v>28</v>
      </c>
      <c r="L2426" s="12">
        <f t="shared" ca="1" si="328"/>
        <v>1.648593217692204</v>
      </c>
      <c r="M2426" s="101">
        <f t="shared" ca="1" si="329"/>
        <v>5.219446127213518E-2</v>
      </c>
      <c r="N2426" s="101">
        <f t="shared" ca="1" si="336"/>
        <v>125.75244221379387</v>
      </c>
      <c r="O2426" s="101">
        <f t="shared" ca="1" si="330"/>
        <v>5.219446127213518E-2</v>
      </c>
      <c r="Q2426" s="12">
        <f t="shared" ca="1" si="331"/>
        <v>5.6000000000000005</v>
      </c>
      <c r="R2426" s="101">
        <f t="shared" ca="1" si="332"/>
        <v>0.33448658412235499</v>
      </c>
      <c r="S2426" s="13"/>
      <c r="T2426" s="101">
        <f t="shared" ca="1" si="333"/>
        <v>0</v>
      </c>
      <c r="U2426" s="101">
        <f t="shared" si="334"/>
        <v>0</v>
      </c>
      <c r="V2426" s="101">
        <f t="shared" ca="1" si="335"/>
        <v>-376.25355768449032</v>
      </c>
    </row>
    <row r="2427" spans="2:22" x14ac:dyDescent="0.3">
      <c r="B2427" s="13">
        <v>2023</v>
      </c>
      <c r="C2427" s="13">
        <v>4</v>
      </c>
      <c r="D2427" s="13">
        <v>9</v>
      </c>
      <c r="E2427" s="83" t="s">
        <v>198</v>
      </c>
      <c r="F2427" s="13">
        <v>4</v>
      </c>
      <c r="G2427" s="13">
        <v>12</v>
      </c>
      <c r="H2427" s="13" t="s">
        <v>70</v>
      </c>
      <c r="I2427" s="13" t="s">
        <v>54</v>
      </c>
      <c r="J2427" s="13"/>
      <c r="K2427" s="13" t="s">
        <v>28</v>
      </c>
      <c r="L2427" s="12">
        <f t="shared" ca="1" si="328"/>
        <v>1.4296942149738852</v>
      </c>
      <c r="M2427" s="101">
        <f t="shared" ca="1" si="329"/>
        <v>4.5264118846073204E-2</v>
      </c>
      <c r="N2427" s="101">
        <f t="shared" ca="1" si="336"/>
        <v>125.75244221379387</v>
      </c>
      <c r="O2427" s="101">
        <f t="shared" ca="1" si="330"/>
        <v>4.5264118846073204E-2</v>
      </c>
      <c r="Q2427" s="12">
        <f t="shared" ca="1" si="331"/>
        <v>5.6000000000000005</v>
      </c>
      <c r="R2427" s="101">
        <f t="shared" ca="1" si="332"/>
        <v>0.35301638470246066</v>
      </c>
      <c r="S2427" s="13"/>
      <c r="T2427" s="101">
        <f t="shared" ca="1" si="333"/>
        <v>0</v>
      </c>
      <c r="U2427" s="101">
        <f t="shared" si="334"/>
        <v>0</v>
      </c>
      <c r="V2427" s="101">
        <f t="shared" ca="1" si="335"/>
        <v>-376.95959045389526</v>
      </c>
    </row>
    <row r="2428" spans="2:22" x14ac:dyDescent="0.3">
      <c r="B2428" s="13">
        <v>2023</v>
      </c>
      <c r="C2428" s="13">
        <v>4</v>
      </c>
      <c r="D2428" s="13">
        <v>9</v>
      </c>
      <c r="E2428" s="83" t="s">
        <v>198</v>
      </c>
      <c r="F2428" s="13">
        <v>4</v>
      </c>
      <c r="G2428" s="13">
        <v>13</v>
      </c>
      <c r="H2428" s="13" t="s">
        <v>70</v>
      </c>
      <c r="I2428" s="13" t="s">
        <v>54</v>
      </c>
      <c r="J2428" s="13"/>
      <c r="K2428" s="13" t="s">
        <v>28</v>
      </c>
      <c r="L2428" s="12">
        <f t="shared" ca="1" si="328"/>
        <v>1.6046255333817814</v>
      </c>
      <c r="M2428" s="101">
        <f t="shared" ca="1" si="329"/>
        <v>5.08024443868672E-2</v>
      </c>
      <c r="N2428" s="101">
        <f t="shared" ca="1" si="336"/>
        <v>125.75244221379387</v>
      </c>
      <c r="O2428" s="101">
        <f t="shared" ca="1" si="330"/>
        <v>5.08024443868672E-2</v>
      </c>
      <c r="Q2428" s="12">
        <f t="shared" ca="1" si="331"/>
        <v>4.242602136495309</v>
      </c>
      <c r="R2428" s="101">
        <f t="shared" ca="1" si="332"/>
        <v>0.22330471945356012</v>
      </c>
      <c r="S2428" s="13"/>
      <c r="T2428" s="101">
        <f t="shared" ca="1" si="333"/>
        <v>0</v>
      </c>
      <c r="U2428" s="101">
        <f t="shared" si="334"/>
        <v>0</v>
      </c>
      <c r="V2428" s="101">
        <f t="shared" ca="1" si="335"/>
        <v>-377.40619989280236</v>
      </c>
    </row>
    <row r="2429" spans="2:22" x14ac:dyDescent="0.3">
      <c r="B2429" s="13">
        <v>2023</v>
      </c>
      <c r="C2429" s="13">
        <v>4</v>
      </c>
      <c r="D2429" s="13">
        <v>9</v>
      </c>
      <c r="E2429" s="83" t="s">
        <v>198</v>
      </c>
      <c r="F2429" s="13">
        <v>4</v>
      </c>
      <c r="G2429" s="13">
        <v>14</v>
      </c>
      <c r="H2429" s="13" t="s">
        <v>70</v>
      </c>
      <c r="I2429" s="13" t="s">
        <v>54</v>
      </c>
      <c r="J2429" s="13"/>
      <c r="K2429" s="13" t="s">
        <v>28</v>
      </c>
      <c r="L2429" s="12">
        <f t="shared" ca="1" si="328"/>
        <v>1.4470522576244271</v>
      </c>
      <c r="M2429" s="101">
        <f t="shared" ca="1" si="329"/>
        <v>4.5813674476389364E-2</v>
      </c>
      <c r="N2429" s="101">
        <f t="shared" ca="1" si="336"/>
        <v>125.75244221379387</v>
      </c>
      <c r="O2429" s="101">
        <f t="shared" ca="1" si="330"/>
        <v>4.5813674476389364E-2</v>
      </c>
      <c r="Q2429" s="12">
        <f t="shared" ca="1" si="331"/>
        <v>5.6000000000000005</v>
      </c>
      <c r="R2429" s="101">
        <f t="shared" ca="1" si="332"/>
        <v>0.35154702639209234</v>
      </c>
      <c r="S2429" s="13"/>
      <c r="T2429" s="101">
        <f t="shared" ca="1" si="333"/>
        <v>0</v>
      </c>
      <c r="U2429" s="101">
        <f t="shared" si="334"/>
        <v>0</v>
      </c>
      <c r="V2429" s="101">
        <f t="shared" ca="1" si="335"/>
        <v>-378.10929394558656</v>
      </c>
    </row>
    <row r="2430" spans="2:22" x14ac:dyDescent="0.3">
      <c r="B2430" s="13">
        <v>2023</v>
      </c>
      <c r="C2430" s="13">
        <v>4</v>
      </c>
      <c r="D2430" s="13">
        <v>9</v>
      </c>
      <c r="E2430" s="83" t="s">
        <v>198</v>
      </c>
      <c r="F2430" s="13">
        <v>4</v>
      </c>
      <c r="G2430" s="13">
        <v>15</v>
      </c>
      <c r="H2430" s="13" t="s">
        <v>70</v>
      </c>
      <c r="I2430" s="13" t="s">
        <v>54</v>
      </c>
      <c r="J2430" s="13"/>
      <c r="K2430" s="13" t="s">
        <v>28</v>
      </c>
      <c r="L2430" s="12">
        <f t="shared" ca="1" si="328"/>
        <v>1.4954322949826819</v>
      </c>
      <c r="M2430" s="101">
        <f t="shared" ca="1" si="329"/>
        <v>4.7345386459151713E-2</v>
      </c>
      <c r="N2430" s="101">
        <f t="shared" ca="1" si="336"/>
        <v>125.75244221379387</v>
      </c>
      <c r="O2430" s="101">
        <f t="shared" ca="1" si="330"/>
        <v>4.7345386459151713E-2</v>
      </c>
      <c r="Q2430" s="12">
        <f t="shared" ca="1" si="331"/>
        <v>5.6000000000000005</v>
      </c>
      <c r="R2430" s="101">
        <f t="shared" ca="1" si="332"/>
        <v>0.34745165622971602</v>
      </c>
      <c r="S2430" s="13"/>
      <c r="T2430" s="101">
        <f t="shared" ca="1" si="333"/>
        <v>0</v>
      </c>
      <c r="U2430" s="101">
        <f t="shared" si="334"/>
        <v>0</v>
      </c>
      <c r="V2430" s="101">
        <f t="shared" ca="1" si="335"/>
        <v>-378.80419725804603</v>
      </c>
    </row>
    <row r="2431" spans="2:22" x14ac:dyDescent="0.3">
      <c r="B2431" s="13">
        <v>2023</v>
      </c>
      <c r="C2431" s="13">
        <v>4</v>
      </c>
      <c r="D2431" s="13">
        <v>9</v>
      </c>
      <c r="E2431" s="83" t="s">
        <v>198</v>
      </c>
      <c r="F2431" s="13">
        <v>4</v>
      </c>
      <c r="G2431" s="13">
        <v>16</v>
      </c>
      <c r="H2431" s="13" t="s">
        <v>71</v>
      </c>
      <c r="I2431" s="13" t="s">
        <v>54</v>
      </c>
      <c r="J2431" s="13"/>
      <c r="K2431" s="13" t="s">
        <v>28</v>
      </c>
      <c r="L2431" s="12">
        <f t="shared" ca="1" si="328"/>
        <v>1.3326836576605554</v>
      </c>
      <c r="M2431" s="101">
        <f t="shared" ca="1" si="329"/>
        <v>0.11609007341881099</v>
      </c>
      <c r="N2431" s="101">
        <f t="shared" ca="1" si="336"/>
        <v>126.01553617921036</v>
      </c>
      <c r="O2431" s="101">
        <f t="shared" ca="1" si="330"/>
        <v>0.37561688891162753</v>
      </c>
      <c r="Q2431" s="12">
        <f t="shared" ca="1" si="331"/>
        <v>4.2229360696973375</v>
      </c>
      <c r="R2431" s="101">
        <f t="shared" ca="1" si="332"/>
        <v>0.2446598666789136</v>
      </c>
      <c r="S2431" s="13"/>
      <c r="T2431" s="101">
        <f t="shared" ca="1" si="333"/>
        <v>0</v>
      </c>
      <c r="U2431" s="101">
        <f t="shared" ca="1" si="334"/>
        <v>0.263093965416488</v>
      </c>
      <c r="V2431" s="101">
        <f t="shared" ca="1" si="335"/>
        <v>-379.03042302598732</v>
      </c>
    </row>
    <row r="2432" spans="2:22" x14ac:dyDescent="0.3">
      <c r="B2432" s="13">
        <v>2023</v>
      </c>
      <c r="C2432" s="13">
        <v>4</v>
      </c>
      <c r="D2432" s="13">
        <v>9</v>
      </c>
      <c r="E2432" s="83" t="s">
        <v>198</v>
      </c>
      <c r="F2432" s="13">
        <v>4</v>
      </c>
      <c r="G2432" s="13">
        <v>17</v>
      </c>
      <c r="H2432" s="13" t="s">
        <v>71</v>
      </c>
      <c r="I2432" s="13" t="s">
        <v>54</v>
      </c>
      <c r="J2432" s="13"/>
      <c r="K2432" s="13" t="s">
        <v>28</v>
      </c>
      <c r="L2432" s="12">
        <f t="shared" ref="L2432:L2495" ca="1" si="337">IF(K2432="Weekday",_xlfn.NORM.INV(RAND(),VLOOKUP(G2432,$J$5:$N$28,4),VLOOKUP(G2432,$J$5:$N$28,5)),_xlfn.NORM.INV(RAND(),VLOOKUP(G2432,$P$5:$T$28,4),VLOOKUP(G2432,$P$5:$T$28,5)))*VLOOKUP(C2432,$P$32:$R$43,3)</f>
        <v>2.2543404111295153</v>
      </c>
      <c r="M2432" s="101">
        <f t="shared" ref="M2432:M2495" ca="1" si="338">IF(I2432="Winter",VLOOKUP(G2432,$J$40:$L$43,3),VLOOKUP(G2432,$J$40:$L$43,2))*L2432</f>
        <v>0.1963755932134921</v>
      </c>
      <c r="N2432" s="101">
        <f t="shared" ca="1" si="336"/>
        <v>126.46058054870751</v>
      </c>
      <c r="O2432" s="101">
        <f t="shared" ref="O2432:O2495" ca="1" si="339">IF(I2432="Winter",VLOOKUP(G2432,$J$46:$L$49,3),VLOOKUP(G2432,$J$46:$L$49,2))*L2432</f>
        <v>0.6353858448768539</v>
      </c>
      <c r="Q2432" s="12">
        <f t="shared" ref="Q2432:Q2495" ca="1" si="340">MIN(MAX(AND(IF(G2432&gt;=VLOOKUP(C2432,$O$46:$T$57,5),1,0),IF(G2432&lt;=VLOOKUP(C2432,$O$46:$T$57,6),1,0))*$G$50*_xlfn.NORM.INV(RAND(),VLOOKUP(C2432,$B$4:$F$15,4),VLOOKUP(C2432,$B$4:$F$15,4)),0),0.2)*$G$51</f>
        <v>5.6000000000000005</v>
      </c>
      <c r="R2432" s="101">
        <f t="shared" ref="R2432:R2495" ca="1" si="341">MAX(Q2432-L2432,0)*$G$52</f>
        <v>0.28321008419788657</v>
      </c>
      <c r="S2432" s="13"/>
      <c r="T2432" s="101">
        <f t="shared" ref="T2432:T2495" ca="1" si="342">MAX(L2432-Q2432,0)*IF(I2432="Winter",VLOOKUP(G2432,$J$40:$L$43,3),VLOOKUP(G2432,$J$40:$L$43,2))</f>
        <v>0</v>
      </c>
      <c r="U2432" s="101">
        <f t="shared" ca="1" si="334"/>
        <v>0.44504436949715187</v>
      </c>
      <c r="V2432" s="101">
        <f t="shared" ca="1" si="335"/>
        <v>-379.15179882488593</v>
      </c>
    </row>
    <row r="2433" spans="2:22" x14ac:dyDescent="0.3">
      <c r="B2433" s="13">
        <v>2023</v>
      </c>
      <c r="C2433" s="13">
        <v>4</v>
      </c>
      <c r="D2433" s="13">
        <v>9</v>
      </c>
      <c r="E2433" s="83" t="s">
        <v>198</v>
      </c>
      <c r="F2433" s="13">
        <v>4</v>
      </c>
      <c r="G2433" s="13">
        <v>18</v>
      </c>
      <c r="H2433" s="13" t="s">
        <v>71</v>
      </c>
      <c r="I2433" s="13" t="s">
        <v>54</v>
      </c>
      <c r="J2433" s="13"/>
      <c r="K2433" s="13" t="s">
        <v>28</v>
      </c>
      <c r="L2433" s="12">
        <f t="shared" ca="1" si="337"/>
        <v>2.0405176151402511</v>
      </c>
      <c r="M2433" s="101">
        <f t="shared" ca="1" si="338"/>
        <v>0.17774948945486729</v>
      </c>
      <c r="N2433" s="101">
        <f t="shared" ca="1" si="336"/>
        <v>126.86341273456311</v>
      </c>
      <c r="O2433" s="101">
        <f t="shared" ca="1" si="339"/>
        <v>0.5751198898272798</v>
      </c>
      <c r="Q2433" s="12">
        <f t="shared" ca="1" si="340"/>
        <v>5.6000000000000005</v>
      </c>
      <c r="R2433" s="101">
        <f t="shared" ca="1" si="341"/>
        <v>0.30131018387837782</v>
      </c>
      <c r="S2433" s="13"/>
      <c r="T2433" s="101">
        <f t="shared" ca="1" si="342"/>
        <v>0</v>
      </c>
      <c r="U2433" s="101">
        <f t="shared" ref="U2433:U2496" ca="1" si="343">IF(H2433="On-Peak",IF(I2433="Winter",((L2433*$D$48)/60),((L2433*$D$47)/60)),0)</f>
        <v>0.4028321858556046</v>
      </c>
      <c r="V2433" s="101">
        <f t="shared" ref="V2433:V2496" ca="1" si="344">V2432+MAX(T2433-R2433,0)-MAX(R2433-T2433,0)+MAX(U2433-R2433,0)-MAX(R2433-U2433,0)</f>
        <v>-379.3515870067871</v>
      </c>
    </row>
    <row r="2434" spans="2:22" x14ac:dyDescent="0.3">
      <c r="B2434" s="13">
        <v>2023</v>
      </c>
      <c r="C2434" s="13">
        <v>4</v>
      </c>
      <c r="D2434" s="13">
        <v>9</v>
      </c>
      <c r="E2434" s="83" t="s">
        <v>198</v>
      </c>
      <c r="F2434" s="13">
        <v>4</v>
      </c>
      <c r="G2434" s="13">
        <v>19</v>
      </c>
      <c r="H2434" s="13" t="s">
        <v>71</v>
      </c>
      <c r="I2434" s="13" t="s">
        <v>54</v>
      </c>
      <c r="J2434" s="13"/>
      <c r="K2434" s="13" t="s">
        <v>28</v>
      </c>
      <c r="L2434" s="12">
        <f t="shared" ca="1" si="337"/>
        <v>2.7403503141024688</v>
      </c>
      <c r="M2434" s="101">
        <f t="shared" ca="1" si="338"/>
        <v>0.23871191586146606</v>
      </c>
      <c r="N2434" s="101">
        <f t="shared" ca="1" si="336"/>
        <v>127.40440355907218</v>
      </c>
      <c r="O2434" s="101">
        <f t="shared" ca="1" si="339"/>
        <v>0.77236773602978082</v>
      </c>
      <c r="Q2434" s="12">
        <f t="shared" ca="1" si="340"/>
        <v>5.6000000000000005</v>
      </c>
      <c r="R2434" s="101">
        <f t="shared" ca="1" si="341"/>
        <v>0.24206934591122609</v>
      </c>
      <c r="S2434" s="13"/>
      <c r="T2434" s="101">
        <f t="shared" ca="1" si="342"/>
        <v>0</v>
      </c>
      <c r="U2434" s="101">
        <f t="shared" ca="1" si="343"/>
        <v>0.54099082450906244</v>
      </c>
      <c r="V2434" s="101">
        <f t="shared" ca="1" si="344"/>
        <v>-379.29473487410047</v>
      </c>
    </row>
    <row r="2435" spans="2:22" x14ac:dyDescent="0.3">
      <c r="B2435" s="13">
        <v>2023</v>
      </c>
      <c r="C2435" s="13">
        <v>4</v>
      </c>
      <c r="D2435" s="13">
        <v>9</v>
      </c>
      <c r="E2435" s="83" t="s">
        <v>198</v>
      </c>
      <c r="F2435" s="13">
        <v>4</v>
      </c>
      <c r="G2435" s="13">
        <v>20</v>
      </c>
      <c r="H2435" s="13" t="s">
        <v>69</v>
      </c>
      <c r="I2435" s="13" t="s">
        <v>54</v>
      </c>
      <c r="J2435" s="13"/>
      <c r="K2435" s="13" t="s">
        <v>28</v>
      </c>
      <c r="L2435" s="12">
        <f t="shared" ca="1" si="337"/>
        <v>2.2629792383582532</v>
      </c>
      <c r="M2435" s="101">
        <f t="shared" ca="1" si="338"/>
        <v>0.1191911164843292</v>
      </c>
      <c r="N2435" s="101">
        <f t="shared" ca="1" si="336"/>
        <v>127.40440355907218</v>
      </c>
      <c r="O2435" s="101">
        <f t="shared" ca="1" si="339"/>
        <v>0.24417545981885552</v>
      </c>
      <c r="Q2435" s="12">
        <f t="shared" ca="1" si="340"/>
        <v>0</v>
      </c>
      <c r="R2435" s="101">
        <f t="shared" ca="1" si="341"/>
        <v>0</v>
      </c>
      <c r="S2435" s="13"/>
      <c r="T2435" s="101">
        <f t="shared" ca="1" si="342"/>
        <v>0.1191911164843292</v>
      </c>
      <c r="U2435" s="101">
        <f t="shared" si="343"/>
        <v>0</v>
      </c>
      <c r="V2435" s="101">
        <f t="shared" ca="1" si="344"/>
        <v>-379.17554375761614</v>
      </c>
    </row>
    <row r="2436" spans="2:22" x14ac:dyDescent="0.3">
      <c r="B2436" s="13">
        <v>2023</v>
      </c>
      <c r="C2436" s="13">
        <v>4</v>
      </c>
      <c r="D2436" s="13">
        <v>9</v>
      </c>
      <c r="E2436" s="83" t="s">
        <v>198</v>
      </c>
      <c r="F2436" s="13">
        <v>4</v>
      </c>
      <c r="G2436" s="13">
        <v>21</v>
      </c>
      <c r="H2436" s="13" t="s">
        <v>69</v>
      </c>
      <c r="I2436" s="13" t="s">
        <v>54</v>
      </c>
      <c r="J2436" s="13"/>
      <c r="K2436" s="13" t="s">
        <v>28</v>
      </c>
      <c r="L2436" s="12">
        <f t="shared" ca="1" si="337"/>
        <v>2.4660860791728911</v>
      </c>
      <c r="M2436" s="101">
        <f t="shared" ca="1" si="338"/>
        <v>0.12988875379003617</v>
      </c>
      <c r="N2436" s="101">
        <f t="shared" ca="1" si="336"/>
        <v>127.40440355907218</v>
      </c>
      <c r="O2436" s="101">
        <f t="shared" ca="1" si="339"/>
        <v>0.26609068794275492</v>
      </c>
      <c r="Q2436" s="12">
        <f t="shared" ca="1" si="340"/>
        <v>0</v>
      </c>
      <c r="R2436" s="101">
        <f t="shared" ca="1" si="341"/>
        <v>0</v>
      </c>
      <c r="S2436" s="13"/>
      <c r="T2436" s="101">
        <f t="shared" ca="1" si="342"/>
        <v>0.12988875379003617</v>
      </c>
      <c r="U2436" s="101">
        <f t="shared" si="343"/>
        <v>0</v>
      </c>
      <c r="V2436" s="101">
        <f t="shared" ca="1" si="344"/>
        <v>-379.04565500382608</v>
      </c>
    </row>
    <row r="2437" spans="2:22" x14ac:dyDescent="0.3">
      <c r="B2437" s="13">
        <v>2023</v>
      </c>
      <c r="C2437" s="13">
        <v>4</v>
      </c>
      <c r="D2437" s="13">
        <v>9</v>
      </c>
      <c r="E2437" s="83" t="s">
        <v>198</v>
      </c>
      <c r="F2437" s="13">
        <v>4</v>
      </c>
      <c r="G2437" s="13">
        <v>22</v>
      </c>
      <c r="H2437" s="13" t="s">
        <v>69</v>
      </c>
      <c r="I2437" s="13" t="s">
        <v>54</v>
      </c>
      <c r="J2437" s="13"/>
      <c r="K2437" s="13" t="s">
        <v>28</v>
      </c>
      <c r="L2437" s="12">
        <f t="shared" ca="1" si="337"/>
        <v>2.4149215842080487</v>
      </c>
      <c r="M2437" s="101">
        <f t="shared" ca="1" si="338"/>
        <v>0.12719391984023792</v>
      </c>
      <c r="N2437" s="101">
        <f t="shared" ca="1" si="336"/>
        <v>127.40440355907218</v>
      </c>
      <c r="O2437" s="101">
        <f t="shared" ca="1" si="339"/>
        <v>0.26057003893604846</v>
      </c>
      <c r="Q2437" s="12">
        <f t="shared" ca="1" si="340"/>
        <v>0</v>
      </c>
      <c r="R2437" s="101">
        <f t="shared" ca="1" si="341"/>
        <v>0</v>
      </c>
      <c r="S2437" s="13"/>
      <c r="T2437" s="101">
        <f t="shared" ca="1" si="342"/>
        <v>0.12719391984023792</v>
      </c>
      <c r="U2437" s="101">
        <f t="shared" si="343"/>
        <v>0</v>
      </c>
      <c r="V2437" s="101">
        <f t="shared" ca="1" si="344"/>
        <v>-378.91846108398585</v>
      </c>
    </row>
    <row r="2438" spans="2:22" x14ac:dyDescent="0.3">
      <c r="B2438" s="13">
        <v>2023</v>
      </c>
      <c r="C2438" s="13">
        <v>4</v>
      </c>
      <c r="D2438" s="13">
        <v>9</v>
      </c>
      <c r="E2438" s="83" t="s">
        <v>198</v>
      </c>
      <c r="F2438" s="13">
        <v>4</v>
      </c>
      <c r="G2438" s="13">
        <v>23</v>
      </c>
      <c r="H2438" s="13" t="s">
        <v>69</v>
      </c>
      <c r="I2438" s="13" t="s">
        <v>54</v>
      </c>
      <c r="J2438" s="13"/>
      <c r="K2438" s="13" t="s">
        <v>28</v>
      </c>
      <c r="L2438" s="12">
        <f t="shared" ca="1" si="337"/>
        <v>1.8642848443071807</v>
      </c>
      <c r="M2438" s="101">
        <f t="shared" ca="1" si="338"/>
        <v>9.8191882749659204E-2</v>
      </c>
      <c r="N2438" s="101">
        <f t="shared" ca="1" si="336"/>
        <v>127.40440355907218</v>
      </c>
      <c r="O2438" s="101">
        <f t="shared" ca="1" si="339"/>
        <v>0.20115633470074479</v>
      </c>
      <c r="Q2438" s="12">
        <f t="shared" ca="1" si="340"/>
        <v>0</v>
      </c>
      <c r="R2438" s="101">
        <f t="shared" ca="1" si="341"/>
        <v>0</v>
      </c>
      <c r="S2438" s="13"/>
      <c r="T2438" s="101">
        <f t="shared" ca="1" si="342"/>
        <v>9.8191882749659204E-2</v>
      </c>
      <c r="U2438" s="101">
        <f t="shared" si="343"/>
        <v>0</v>
      </c>
      <c r="V2438" s="101">
        <f t="shared" ca="1" si="344"/>
        <v>-378.82026920123621</v>
      </c>
    </row>
    <row r="2439" spans="2:22" x14ac:dyDescent="0.3">
      <c r="B2439" s="13">
        <v>2023</v>
      </c>
      <c r="C2439" s="13">
        <v>4</v>
      </c>
      <c r="D2439" s="13">
        <v>10</v>
      </c>
      <c r="E2439" s="83" t="s">
        <v>199</v>
      </c>
      <c r="F2439" s="13">
        <v>5</v>
      </c>
      <c r="G2439" s="13">
        <v>0</v>
      </c>
      <c r="H2439" s="13" t="s">
        <v>69</v>
      </c>
      <c r="I2439" s="13" t="s">
        <v>54</v>
      </c>
      <c r="J2439" s="13"/>
      <c r="K2439" s="13" t="s">
        <v>27</v>
      </c>
      <c r="L2439" s="12">
        <f t="shared" ca="1" si="337"/>
        <v>1.6882521586865624</v>
      </c>
      <c r="M2439" s="101">
        <f t="shared" ca="1" si="338"/>
        <v>8.8920241198021249E-2</v>
      </c>
      <c r="N2439" s="101">
        <f t="shared" ca="1" si="336"/>
        <v>127.40440355907218</v>
      </c>
      <c r="O2439" s="101">
        <f t="shared" ca="1" si="339"/>
        <v>0.18216240792228008</v>
      </c>
      <c r="Q2439" s="12">
        <f t="shared" ca="1" si="340"/>
        <v>0</v>
      </c>
      <c r="R2439" s="101">
        <f t="shared" ca="1" si="341"/>
        <v>0</v>
      </c>
      <c r="S2439" s="13"/>
      <c r="T2439" s="101">
        <f t="shared" ca="1" si="342"/>
        <v>8.8920241198021249E-2</v>
      </c>
      <c r="U2439" s="101">
        <f t="shared" si="343"/>
        <v>0</v>
      </c>
      <c r="V2439" s="101">
        <f t="shared" ca="1" si="344"/>
        <v>-378.73134896003819</v>
      </c>
    </row>
    <row r="2440" spans="2:22" x14ac:dyDescent="0.3">
      <c r="B2440" s="13">
        <v>2023</v>
      </c>
      <c r="C2440" s="13">
        <v>4</v>
      </c>
      <c r="D2440" s="13">
        <v>10</v>
      </c>
      <c r="E2440" s="83" t="s">
        <v>199</v>
      </c>
      <c r="F2440" s="13">
        <v>5</v>
      </c>
      <c r="G2440" s="13">
        <v>1</v>
      </c>
      <c r="H2440" s="13" t="s">
        <v>69</v>
      </c>
      <c r="I2440" s="13" t="s">
        <v>54</v>
      </c>
      <c r="J2440" s="13"/>
      <c r="K2440" s="13" t="s">
        <v>27</v>
      </c>
      <c r="L2440" s="12">
        <f t="shared" ca="1" si="337"/>
        <v>1.1672723806905714</v>
      </c>
      <c r="M2440" s="101">
        <f t="shared" ca="1" si="338"/>
        <v>6.14802362909724E-2</v>
      </c>
      <c r="N2440" s="101">
        <f t="shared" ca="1" si="336"/>
        <v>127.40440355907218</v>
      </c>
      <c r="O2440" s="101">
        <f t="shared" ca="1" si="339"/>
        <v>0.12594868987651264</v>
      </c>
      <c r="Q2440" s="12">
        <f t="shared" ca="1" si="340"/>
        <v>0</v>
      </c>
      <c r="R2440" s="101">
        <f t="shared" ca="1" si="341"/>
        <v>0</v>
      </c>
      <c r="S2440" s="13"/>
      <c r="T2440" s="101">
        <f t="shared" ca="1" si="342"/>
        <v>6.14802362909724E-2</v>
      </c>
      <c r="U2440" s="101">
        <f t="shared" si="343"/>
        <v>0</v>
      </c>
      <c r="V2440" s="101">
        <f t="shared" ca="1" si="344"/>
        <v>-378.66986872374724</v>
      </c>
    </row>
    <row r="2441" spans="2:22" x14ac:dyDescent="0.3">
      <c r="B2441" s="13">
        <v>2023</v>
      </c>
      <c r="C2441" s="13">
        <v>4</v>
      </c>
      <c r="D2441" s="13">
        <v>10</v>
      </c>
      <c r="E2441" s="83" t="s">
        <v>199</v>
      </c>
      <c r="F2441" s="13">
        <v>5</v>
      </c>
      <c r="G2441" s="13">
        <v>2</v>
      </c>
      <c r="H2441" s="13" t="s">
        <v>69</v>
      </c>
      <c r="I2441" s="13" t="s">
        <v>54</v>
      </c>
      <c r="J2441" s="13"/>
      <c r="K2441" s="13" t="s">
        <v>27</v>
      </c>
      <c r="L2441" s="12">
        <f t="shared" ca="1" si="337"/>
        <v>1.1481767155308449</v>
      </c>
      <c r="M2441" s="101">
        <f t="shared" ca="1" si="338"/>
        <v>6.0474467607009599E-2</v>
      </c>
      <c r="N2441" s="101">
        <f t="shared" ca="1" si="336"/>
        <v>127.40440355907218</v>
      </c>
      <c r="O2441" s="101">
        <f t="shared" ca="1" si="339"/>
        <v>0.12388826760577816</v>
      </c>
      <c r="Q2441" s="12">
        <f t="shared" ca="1" si="340"/>
        <v>0</v>
      </c>
      <c r="R2441" s="101">
        <f t="shared" ca="1" si="341"/>
        <v>0</v>
      </c>
      <c r="S2441" s="13"/>
      <c r="T2441" s="101">
        <f t="shared" ca="1" si="342"/>
        <v>6.0474467607009599E-2</v>
      </c>
      <c r="U2441" s="101">
        <f t="shared" si="343"/>
        <v>0</v>
      </c>
      <c r="V2441" s="101">
        <f t="shared" ca="1" si="344"/>
        <v>-378.60939425614021</v>
      </c>
    </row>
    <row r="2442" spans="2:22" x14ac:dyDescent="0.3">
      <c r="B2442" s="13">
        <v>2023</v>
      </c>
      <c r="C2442" s="13">
        <v>4</v>
      </c>
      <c r="D2442" s="13">
        <v>10</v>
      </c>
      <c r="E2442" s="83" t="s">
        <v>199</v>
      </c>
      <c r="F2442" s="13">
        <v>5</v>
      </c>
      <c r="G2442" s="13">
        <v>3</v>
      </c>
      <c r="H2442" s="13" t="s">
        <v>69</v>
      </c>
      <c r="I2442" s="13" t="s">
        <v>54</v>
      </c>
      <c r="J2442" s="13"/>
      <c r="K2442" s="13" t="s">
        <v>27</v>
      </c>
      <c r="L2442" s="12">
        <f t="shared" ca="1" si="337"/>
        <v>1.0199952158837691</v>
      </c>
      <c r="M2442" s="101">
        <f t="shared" ca="1" si="338"/>
        <v>5.3723148020598119E-2</v>
      </c>
      <c r="N2442" s="101">
        <f t="shared" ca="1" si="336"/>
        <v>127.40440355907218</v>
      </c>
      <c r="O2442" s="101">
        <f t="shared" ca="1" si="339"/>
        <v>0.11005748379385868</v>
      </c>
      <c r="Q2442" s="12">
        <f t="shared" ca="1" si="340"/>
        <v>0</v>
      </c>
      <c r="R2442" s="101">
        <f t="shared" ca="1" si="341"/>
        <v>0</v>
      </c>
      <c r="S2442" s="13"/>
      <c r="T2442" s="101">
        <f t="shared" ca="1" si="342"/>
        <v>5.3723148020598119E-2</v>
      </c>
      <c r="U2442" s="101">
        <f t="shared" si="343"/>
        <v>0</v>
      </c>
      <c r="V2442" s="101">
        <f t="shared" ca="1" si="344"/>
        <v>-378.55567110811961</v>
      </c>
    </row>
    <row r="2443" spans="2:22" x14ac:dyDescent="0.3">
      <c r="B2443" s="13">
        <v>2023</v>
      </c>
      <c r="C2443" s="13">
        <v>4</v>
      </c>
      <c r="D2443" s="13">
        <v>10</v>
      </c>
      <c r="E2443" s="83" t="s">
        <v>199</v>
      </c>
      <c r="F2443" s="13">
        <v>5</v>
      </c>
      <c r="G2443" s="13">
        <v>4</v>
      </c>
      <c r="H2443" s="13" t="s">
        <v>69</v>
      </c>
      <c r="I2443" s="13" t="s">
        <v>54</v>
      </c>
      <c r="J2443" s="13"/>
      <c r="K2443" s="13" t="s">
        <v>27</v>
      </c>
      <c r="L2443" s="12">
        <f t="shared" ca="1" si="337"/>
        <v>1.0910395241222772</v>
      </c>
      <c r="M2443" s="101">
        <f t="shared" ca="1" si="338"/>
        <v>5.7465051735520342E-2</v>
      </c>
      <c r="N2443" s="101">
        <f t="shared" ca="1" si="336"/>
        <v>127.40440355907218</v>
      </c>
      <c r="O2443" s="101">
        <f t="shared" ca="1" si="339"/>
        <v>0.11772316465279371</v>
      </c>
      <c r="Q2443" s="12">
        <f t="shared" ca="1" si="340"/>
        <v>0</v>
      </c>
      <c r="R2443" s="101">
        <f t="shared" ca="1" si="341"/>
        <v>0</v>
      </c>
      <c r="S2443" s="13"/>
      <c r="T2443" s="101">
        <f t="shared" ca="1" si="342"/>
        <v>5.7465051735520342E-2</v>
      </c>
      <c r="U2443" s="101">
        <f t="shared" si="343"/>
        <v>0</v>
      </c>
      <c r="V2443" s="101">
        <f t="shared" ca="1" si="344"/>
        <v>-378.49820605638411</v>
      </c>
    </row>
    <row r="2444" spans="2:22" x14ac:dyDescent="0.3">
      <c r="B2444" s="13">
        <v>2023</v>
      </c>
      <c r="C2444" s="13">
        <v>4</v>
      </c>
      <c r="D2444" s="13">
        <v>10</v>
      </c>
      <c r="E2444" s="83" t="s">
        <v>199</v>
      </c>
      <c r="F2444" s="13">
        <v>5</v>
      </c>
      <c r="G2444" s="13">
        <v>5</v>
      </c>
      <c r="H2444" s="13" t="s">
        <v>69</v>
      </c>
      <c r="I2444" s="13" t="s">
        <v>54</v>
      </c>
      <c r="J2444" s="13"/>
      <c r="K2444" s="13" t="s">
        <v>27</v>
      </c>
      <c r="L2444" s="12">
        <f t="shared" ca="1" si="337"/>
        <v>1.0777034193568626</v>
      </c>
      <c r="M2444" s="101">
        <f t="shared" ca="1" si="338"/>
        <v>5.6762639097525956E-2</v>
      </c>
      <c r="N2444" s="101">
        <f t="shared" ca="1" si="336"/>
        <v>127.40440355907218</v>
      </c>
      <c r="O2444" s="101">
        <f t="shared" ca="1" si="339"/>
        <v>0.11628419894860548</v>
      </c>
      <c r="Q2444" s="12">
        <f t="shared" ca="1" si="340"/>
        <v>5.6000000000000005</v>
      </c>
      <c r="R2444" s="101">
        <f t="shared" ca="1" si="341"/>
        <v>0.38281240555144164</v>
      </c>
      <c r="S2444" s="13"/>
      <c r="T2444" s="101">
        <f t="shared" ca="1" si="342"/>
        <v>0</v>
      </c>
      <c r="U2444" s="101">
        <f t="shared" si="343"/>
        <v>0</v>
      </c>
      <c r="V2444" s="101">
        <f t="shared" ca="1" si="344"/>
        <v>-379.26383086748694</v>
      </c>
    </row>
    <row r="2445" spans="2:22" x14ac:dyDescent="0.3">
      <c r="B2445" s="13">
        <v>2023</v>
      </c>
      <c r="C2445" s="13">
        <v>4</v>
      </c>
      <c r="D2445" s="13">
        <v>10</v>
      </c>
      <c r="E2445" s="83" t="s">
        <v>199</v>
      </c>
      <c r="F2445" s="13">
        <v>5</v>
      </c>
      <c r="G2445" s="13">
        <v>6</v>
      </c>
      <c r="H2445" s="13" t="s">
        <v>69</v>
      </c>
      <c r="I2445" s="13" t="s">
        <v>54</v>
      </c>
      <c r="J2445" s="13"/>
      <c r="K2445" s="13" t="s">
        <v>27</v>
      </c>
      <c r="L2445" s="12">
        <f t="shared" ca="1" si="337"/>
        <v>1.2244317897943053</v>
      </c>
      <c r="M2445" s="101">
        <f t="shared" ca="1" si="338"/>
        <v>6.4490822368466066E-2</v>
      </c>
      <c r="N2445" s="101">
        <f t="shared" ca="1" si="336"/>
        <v>127.40440355907218</v>
      </c>
      <c r="O2445" s="101">
        <f t="shared" ca="1" si="339"/>
        <v>0.13211619011880554</v>
      </c>
      <c r="Q2445" s="12">
        <f t="shared" ca="1" si="340"/>
        <v>5.4395553328066839</v>
      </c>
      <c r="R2445" s="101">
        <f t="shared" ca="1" si="341"/>
        <v>0.35681020791599782</v>
      </c>
      <c r="S2445" s="13"/>
      <c r="T2445" s="101">
        <f t="shared" ca="1" si="342"/>
        <v>0</v>
      </c>
      <c r="U2445" s="101">
        <f t="shared" si="343"/>
        <v>0</v>
      </c>
      <c r="V2445" s="101">
        <f t="shared" ca="1" si="344"/>
        <v>-379.97745128331894</v>
      </c>
    </row>
    <row r="2446" spans="2:22" x14ac:dyDescent="0.3">
      <c r="B2446" s="13">
        <v>2023</v>
      </c>
      <c r="C2446" s="13">
        <v>4</v>
      </c>
      <c r="D2446" s="13">
        <v>10</v>
      </c>
      <c r="E2446" s="83" t="s">
        <v>199</v>
      </c>
      <c r="F2446" s="13">
        <v>5</v>
      </c>
      <c r="G2446" s="13">
        <v>7</v>
      </c>
      <c r="H2446" s="13" t="s">
        <v>69</v>
      </c>
      <c r="I2446" s="13" t="s">
        <v>54</v>
      </c>
      <c r="J2446" s="13"/>
      <c r="K2446" s="13" t="s">
        <v>27</v>
      </c>
      <c r="L2446" s="12">
        <f t="shared" ca="1" si="337"/>
        <v>1.0603964885964492</v>
      </c>
      <c r="M2446" s="101">
        <f t="shared" ca="1" si="338"/>
        <v>5.5851083054374979E-2</v>
      </c>
      <c r="N2446" s="101">
        <f t="shared" ca="1" si="336"/>
        <v>127.40440355907218</v>
      </c>
      <c r="O2446" s="101">
        <f t="shared" ca="1" si="339"/>
        <v>0.11441678111955686</v>
      </c>
      <c r="Q2446" s="12">
        <f t="shared" ca="1" si="340"/>
        <v>5.6000000000000005</v>
      </c>
      <c r="R2446" s="101">
        <f t="shared" ca="1" si="341"/>
        <v>0.3842774372403106</v>
      </c>
      <c r="S2446" s="13"/>
      <c r="T2446" s="101">
        <f t="shared" ca="1" si="342"/>
        <v>0</v>
      </c>
      <c r="U2446" s="101">
        <f t="shared" si="343"/>
        <v>0</v>
      </c>
      <c r="V2446" s="101">
        <f t="shared" ca="1" si="344"/>
        <v>-380.74600615779957</v>
      </c>
    </row>
    <row r="2447" spans="2:22" x14ac:dyDescent="0.3">
      <c r="B2447" s="13">
        <v>2023</v>
      </c>
      <c r="C2447" s="13">
        <v>4</v>
      </c>
      <c r="D2447" s="13">
        <v>10</v>
      </c>
      <c r="E2447" s="83" t="s">
        <v>199</v>
      </c>
      <c r="F2447" s="13">
        <v>5</v>
      </c>
      <c r="G2447" s="13">
        <v>8</v>
      </c>
      <c r="H2447" s="13" t="s">
        <v>69</v>
      </c>
      <c r="I2447" s="13" t="s">
        <v>54</v>
      </c>
      <c r="J2447" s="13"/>
      <c r="K2447" s="13" t="s">
        <v>27</v>
      </c>
      <c r="L2447" s="12">
        <f t="shared" ca="1" si="337"/>
        <v>1.2661187235762195</v>
      </c>
      <c r="M2447" s="101">
        <f t="shared" ca="1" si="338"/>
        <v>6.6686473170759486E-2</v>
      </c>
      <c r="N2447" s="101">
        <f t="shared" ca="1" si="336"/>
        <v>127.40440355907218</v>
      </c>
      <c r="O2447" s="101">
        <f t="shared" ca="1" si="339"/>
        <v>0.13661421027387408</v>
      </c>
      <c r="Q2447" s="12">
        <f t="shared" ca="1" si="340"/>
        <v>5.6000000000000005</v>
      </c>
      <c r="R2447" s="101">
        <f t="shared" ca="1" si="341"/>
        <v>0.36686305004927311</v>
      </c>
      <c r="S2447" s="13"/>
      <c r="T2447" s="101">
        <f t="shared" ca="1" si="342"/>
        <v>0</v>
      </c>
      <c r="U2447" s="101">
        <f t="shared" si="343"/>
        <v>0</v>
      </c>
      <c r="V2447" s="101">
        <f t="shared" ca="1" si="344"/>
        <v>-381.47973225789815</v>
      </c>
    </row>
    <row r="2448" spans="2:22" x14ac:dyDescent="0.3">
      <c r="B2448" s="13">
        <v>2023</v>
      </c>
      <c r="C2448" s="13">
        <v>4</v>
      </c>
      <c r="D2448" s="13">
        <v>10</v>
      </c>
      <c r="E2448" s="83" t="s">
        <v>199</v>
      </c>
      <c r="F2448" s="13">
        <v>5</v>
      </c>
      <c r="G2448" s="13">
        <v>9</v>
      </c>
      <c r="H2448" s="13" t="s">
        <v>69</v>
      </c>
      <c r="I2448" s="13" t="s">
        <v>54</v>
      </c>
      <c r="J2448" s="13"/>
      <c r="K2448" s="13" t="s">
        <v>27</v>
      </c>
      <c r="L2448" s="12">
        <f t="shared" ca="1" si="337"/>
        <v>1.3796381419114179</v>
      </c>
      <c r="M2448" s="101">
        <f t="shared" ca="1" si="338"/>
        <v>7.2665540934474387E-2</v>
      </c>
      <c r="N2448" s="101">
        <f t="shared" ref="N2448:N2511" ca="1" si="345">IF(H2448="On-Peak",IF(I2448="Winter",((L2448*$D$48)/60)+N2447,((L2448*$D$47)/60)+N2447),N2447)</f>
        <v>127.40440355907218</v>
      </c>
      <c r="O2448" s="101">
        <f t="shared" ca="1" si="339"/>
        <v>0.14886295551224199</v>
      </c>
      <c r="Q2448" s="12">
        <f t="shared" ca="1" si="340"/>
        <v>5.6000000000000005</v>
      </c>
      <c r="R2448" s="101">
        <f t="shared" ca="1" si="341"/>
        <v>0.35725363128719856</v>
      </c>
      <c r="S2448" s="13"/>
      <c r="T2448" s="101">
        <f t="shared" ca="1" si="342"/>
        <v>0</v>
      </c>
      <c r="U2448" s="101">
        <f t="shared" si="343"/>
        <v>0</v>
      </c>
      <c r="V2448" s="101">
        <f t="shared" ca="1" si="344"/>
        <v>-382.19423952047259</v>
      </c>
    </row>
    <row r="2449" spans="2:22" x14ac:dyDescent="0.3">
      <c r="B2449" s="13">
        <v>2023</v>
      </c>
      <c r="C2449" s="13">
        <v>4</v>
      </c>
      <c r="D2449" s="13">
        <v>10</v>
      </c>
      <c r="E2449" s="83" t="s">
        <v>199</v>
      </c>
      <c r="F2449" s="13">
        <v>5</v>
      </c>
      <c r="G2449" s="13">
        <v>10</v>
      </c>
      <c r="H2449" s="13" t="s">
        <v>70</v>
      </c>
      <c r="I2449" s="13" t="s">
        <v>54</v>
      </c>
      <c r="J2449" s="13"/>
      <c r="K2449" s="13" t="s">
        <v>27</v>
      </c>
      <c r="L2449" s="12">
        <f t="shared" ca="1" si="337"/>
        <v>1.4739430404330027</v>
      </c>
      <c r="M2449" s="101">
        <f t="shared" ca="1" si="338"/>
        <v>4.666503666010887E-2</v>
      </c>
      <c r="N2449" s="101">
        <f t="shared" ca="1" si="345"/>
        <v>127.40440355907218</v>
      </c>
      <c r="O2449" s="101">
        <f t="shared" ca="1" si="339"/>
        <v>4.666503666010887E-2</v>
      </c>
      <c r="Q2449" s="12">
        <f t="shared" ca="1" si="340"/>
        <v>5.6000000000000005</v>
      </c>
      <c r="R2449" s="101">
        <f t="shared" ca="1" si="341"/>
        <v>0.34927072162734635</v>
      </c>
      <c r="S2449" s="13"/>
      <c r="T2449" s="101">
        <f t="shared" ca="1" si="342"/>
        <v>0</v>
      </c>
      <c r="U2449" s="101">
        <f t="shared" si="343"/>
        <v>0</v>
      </c>
      <c r="V2449" s="101">
        <f t="shared" ca="1" si="344"/>
        <v>-382.89278096372732</v>
      </c>
    </row>
    <row r="2450" spans="2:22" x14ac:dyDescent="0.3">
      <c r="B2450" s="13">
        <v>2023</v>
      </c>
      <c r="C2450" s="13">
        <v>4</v>
      </c>
      <c r="D2450" s="13">
        <v>10</v>
      </c>
      <c r="E2450" s="83" t="s">
        <v>199</v>
      </c>
      <c r="F2450" s="13">
        <v>5</v>
      </c>
      <c r="G2450" s="13">
        <v>11</v>
      </c>
      <c r="H2450" s="13" t="s">
        <v>70</v>
      </c>
      <c r="I2450" s="13" t="s">
        <v>54</v>
      </c>
      <c r="J2450" s="13"/>
      <c r="K2450" s="13" t="s">
        <v>27</v>
      </c>
      <c r="L2450" s="12">
        <f t="shared" ca="1" si="337"/>
        <v>1.128631511643045</v>
      </c>
      <c r="M2450" s="101">
        <f t="shared" ca="1" si="338"/>
        <v>3.5732473658618806E-2</v>
      </c>
      <c r="N2450" s="101">
        <f t="shared" ca="1" si="345"/>
        <v>127.40440355907218</v>
      </c>
      <c r="O2450" s="101">
        <f t="shared" ca="1" si="339"/>
        <v>3.5732473658618806E-2</v>
      </c>
      <c r="Q2450" s="12">
        <f t="shared" ca="1" si="340"/>
        <v>4.7614197297120935</v>
      </c>
      <c r="R2450" s="101">
        <f t="shared" ca="1" si="341"/>
        <v>0.30751552265954496</v>
      </c>
      <c r="S2450" s="13"/>
      <c r="T2450" s="101">
        <f t="shared" ca="1" si="342"/>
        <v>0</v>
      </c>
      <c r="U2450" s="101">
        <f t="shared" si="343"/>
        <v>0</v>
      </c>
      <c r="V2450" s="101">
        <f t="shared" ca="1" si="344"/>
        <v>-383.50781200904646</v>
      </c>
    </row>
    <row r="2451" spans="2:22" x14ac:dyDescent="0.3">
      <c r="B2451" s="13">
        <v>2023</v>
      </c>
      <c r="C2451" s="13">
        <v>4</v>
      </c>
      <c r="D2451" s="13">
        <v>10</v>
      </c>
      <c r="E2451" s="83" t="s">
        <v>199</v>
      </c>
      <c r="F2451" s="13">
        <v>5</v>
      </c>
      <c r="G2451" s="13">
        <v>12</v>
      </c>
      <c r="H2451" s="13" t="s">
        <v>70</v>
      </c>
      <c r="I2451" s="13" t="s">
        <v>54</v>
      </c>
      <c r="J2451" s="13"/>
      <c r="K2451" s="13" t="s">
        <v>27</v>
      </c>
      <c r="L2451" s="12">
        <f t="shared" ca="1" si="337"/>
        <v>1.5632170479700607</v>
      </c>
      <c r="M2451" s="101">
        <f t="shared" ca="1" si="338"/>
        <v>4.9491451738732123E-2</v>
      </c>
      <c r="N2451" s="101">
        <f t="shared" ca="1" si="345"/>
        <v>127.40440355907218</v>
      </c>
      <c r="O2451" s="101">
        <f t="shared" ca="1" si="339"/>
        <v>4.9491451738732123E-2</v>
      </c>
      <c r="Q2451" s="12">
        <f t="shared" ca="1" si="340"/>
        <v>5.6000000000000005</v>
      </c>
      <c r="R2451" s="101">
        <f t="shared" ca="1" si="341"/>
        <v>0.34171367688933441</v>
      </c>
      <c r="S2451" s="13"/>
      <c r="T2451" s="101">
        <f t="shared" ca="1" si="342"/>
        <v>0</v>
      </c>
      <c r="U2451" s="101">
        <f t="shared" si="343"/>
        <v>0</v>
      </c>
      <c r="V2451" s="101">
        <f t="shared" ca="1" si="344"/>
        <v>-384.19123936282517</v>
      </c>
    </row>
    <row r="2452" spans="2:22" x14ac:dyDescent="0.3">
      <c r="B2452" s="13">
        <v>2023</v>
      </c>
      <c r="C2452" s="13">
        <v>4</v>
      </c>
      <c r="D2452" s="13">
        <v>10</v>
      </c>
      <c r="E2452" s="83" t="s">
        <v>199</v>
      </c>
      <c r="F2452" s="13">
        <v>5</v>
      </c>
      <c r="G2452" s="13">
        <v>13</v>
      </c>
      <c r="H2452" s="13" t="s">
        <v>70</v>
      </c>
      <c r="I2452" s="13" t="s">
        <v>54</v>
      </c>
      <c r="J2452" s="13"/>
      <c r="K2452" s="13" t="s">
        <v>27</v>
      </c>
      <c r="L2452" s="12">
        <f t="shared" ca="1" si="337"/>
        <v>1.3396522159859061</v>
      </c>
      <c r="M2452" s="101">
        <f t="shared" ca="1" si="338"/>
        <v>4.2413389158113789E-2</v>
      </c>
      <c r="N2452" s="101">
        <f t="shared" ca="1" si="345"/>
        <v>127.40440355907218</v>
      </c>
      <c r="O2452" s="101">
        <f t="shared" ca="1" si="339"/>
        <v>4.2413389158113789E-2</v>
      </c>
      <c r="Q2452" s="12">
        <f t="shared" ca="1" si="340"/>
        <v>3.1234096852603428</v>
      </c>
      <c r="R2452" s="101">
        <f t="shared" ca="1" si="341"/>
        <v>0.15099506977408106</v>
      </c>
      <c r="S2452" s="13"/>
      <c r="T2452" s="101">
        <f t="shared" ca="1" si="342"/>
        <v>0</v>
      </c>
      <c r="U2452" s="101">
        <f t="shared" si="343"/>
        <v>0</v>
      </c>
      <c r="V2452" s="101">
        <f t="shared" ca="1" si="344"/>
        <v>-384.49322950237331</v>
      </c>
    </row>
    <row r="2453" spans="2:22" x14ac:dyDescent="0.3">
      <c r="B2453" s="13">
        <v>2023</v>
      </c>
      <c r="C2453" s="13">
        <v>4</v>
      </c>
      <c r="D2453" s="13">
        <v>10</v>
      </c>
      <c r="E2453" s="83" t="s">
        <v>199</v>
      </c>
      <c r="F2453" s="13">
        <v>5</v>
      </c>
      <c r="G2453" s="13">
        <v>14</v>
      </c>
      <c r="H2453" s="13" t="s">
        <v>70</v>
      </c>
      <c r="I2453" s="13" t="s">
        <v>54</v>
      </c>
      <c r="J2453" s="13"/>
      <c r="K2453" s="13" t="s">
        <v>27</v>
      </c>
      <c r="L2453" s="12">
        <f t="shared" ca="1" si="337"/>
        <v>1.7489306278423595</v>
      </c>
      <c r="M2453" s="101">
        <f t="shared" ca="1" si="338"/>
        <v>5.5371143677489104E-2</v>
      </c>
      <c r="N2453" s="101">
        <f t="shared" ca="1" si="345"/>
        <v>127.40440355907218</v>
      </c>
      <c r="O2453" s="101">
        <f t="shared" ca="1" si="339"/>
        <v>5.5371143677489104E-2</v>
      </c>
      <c r="Q2453" s="12">
        <f t="shared" ca="1" si="340"/>
        <v>1.4181386643315175</v>
      </c>
      <c r="R2453" s="101">
        <f t="shared" ca="1" si="341"/>
        <v>0</v>
      </c>
      <c r="S2453" s="13"/>
      <c r="T2453" s="101">
        <f t="shared" ca="1" si="342"/>
        <v>1.047287356475326E-2</v>
      </c>
      <c r="U2453" s="101">
        <f t="shared" si="343"/>
        <v>0</v>
      </c>
      <c r="V2453" s="101">
        <f t="shared" ca="1" si="344"/>
        <v>-384.48275662880854</v>
      </c>
    </row>
    <row r="2454" spans="2:22" x14ac:dyDescent="0.3">
      <c r="B2454" s="13">
        <v>2023</v>
      </c>
      <c r="C2454" s="13">
        <v>4</v>
      </c>
      <c r="D2454" s="13">
        <v>10</v>
      </c>
      <c r="E2454" s="83" t="s">
        <v>199</v>
      </c>
      <c r="F2454" s="13">
        <v>5</v>
      </c>
      <c r="G2454" s="13">
        <v>15</v>
      </c>
      <c r="H2454" s="13" t="s">
        <v>70</v>
      </c>
      <c r="I2454" s="13" t="s">
        <v>54</v>
      </c>
      <c r="J2454" s="13"/>
      <c r="K2454" s="13" t="s">
        <v>27</v>
      </c>
      <c r="L2454" s="12">
        <f t="shared" ca="1" si="337"/>
        <v>1.5511310692387346</v>
      </c>
      <c r="M2454" s="101">
        <f t="shared" ca="1" si="338"/>
        <v>4.9108809652098337E-2</v>
      </c>
      <c r="N2454" s="101">
        <f t="shared" ca="1" si="345"/>
        <v>127.40440355907218</v>
      </c>
      <c r="O2454" s="101">
        <f t="shared" ca="1" si="339"/>
        <v>4.9108809652098337E-2</v>
      </c>
      <c r="Q2454" s="12">
        <f t="shared" ca="1" si="340"/>
        <v>4.1404385269546511</v>
      </c>
      <c r="R2454" s="101">
        <f t="shared" ca="1" si="341"/>
        <v>0.21918487629565234</v>
      </c>
      <c r="S2454" s="13"/>
      <c r="T2454" s="101">
        <f t="shared" ca="1" si="342"/>
        <v>0</v>
      </c>
      <c r="U2454" s="101">
        <f t="shared" si="343"/>
        <v>0</v>
      </c>
      <c r="V2454" s="101">
        <f t="shared" ca="1" si="344"/>
        <v>-384.9211263813998</v>
      </c>
    </row>
    <row r="2455" spans="2:22" x14ac:dyDescent="0.3">
      <c r="B2455" s="13">
        <v>2023</v>
      </c>
      <c r="C2455" s="13">
        <v>4</v>
      </c>
      <c r="D2455" s="13">
        <v>10</v>
      </c>
      <c r="E2455" s="83" t="s">
        <v>199</v>
      </c>
      <c r="F2455" s="13">
        <v>5</v>
      </c>
      <c r="G2455" s="13">
        <v>16</v>
      </c>
      <c r="H2455" s="13" t="s">
        <v>71</v>
      </c>
      <c r="I2455" s="13" t="s">
        <v>54</v>
      </c>
      <c r="J2455" s="13"/>
      <c r="K2455" s="13" t="s">
        <v>27</v>
      </c>
      <c r="L2455" s="12">
        <f t="shared" ca="1" si="337"/>
        <v>1.4553375076028605</v>
      </c>
      <c r="M2455" s="101">
        <f t="shared" ca="1" si="338"/>
        <v>0.12677445028728518</v>
      </c>
      <c r="N2455" s="101">
        <f t="shared" ca="1" si="345"/>
        <v>127.69171143869811</v>
      </c>
      <c r="O2455" s="101">
        <f t="shared" ca="1" si="339"/>
        <v>0.41018687651786623</v>
      </c>
      <c r="Q2455" s="12">
        <f t="shared" ca="1" si="340"/>
        <v>5.6000000000000005</v>
      </c>
      <c r="R2455" s="101">
        <f t="shared" ca="1" si="341"/>
        <v>0.35084567998141791</v>
      </c>
      <c r="S2455" s="13"/>
      <c r="T2455" s="101">
        <f t="shared" ca="1" si="342"/>
        <v>0</v>
      </c>
      <c r="U2455" s="101">
        <f t="shared" ca="1" si="343"/>
        <v>0.28730787962593141</v>
      </c>
      <c r="V2455" s="101">
        <f t="shared" ca="1" si="344"/>
        <v>-385.33550986173674</v>
      </c>
    </row>
    <row r="2456" spans="2:22" x14ac:dyDescent="0.3">
      <c r="B2456" s="13">
        <v>2023</v>
      </c>
      <c r="C2456" s="13">
        <v>4</v>
      </c>
      <c r="D2456" s="13">
        <v>10</v>
      </c>
      <c r="E2456" s="83" t="s">
        <v>199</v>
      </c>
      <c r="F2456" s="13">
        <v>5</v>
      </c>
      <c r="G2456" s="13">
        <v>17</v>
      </c>
      <c r="H2456" s="13" t="s">
        <v>71</v>
      </c>
      <c r="I2456" s="13" t="s">
        <v>54</v>
      </c>
      <c r="J2456" s="13"/>
      <c r="K2456" s="13" t="s">
        <v>27</v>
      </c>
      <c r="L2456" s="12">
        <f t="shared" ca="1" si="337"/>
        <v>2.0314061624099264</v>
      </c>
      <c r="M2456" s="101">
        <f t="shared" ca="1" si="338"/>
        <v>0.17695579080752871</v>
      </c>
      <c r="N2456" s="101">
        <f t="shared" ca="1" si="345"/>
        <v>128.09274487192721</v>
      </c>
      <c r="O2456" s="101">
        <f t="shared" ca="1" si="339"/>
        <v>0.57255182687523776</v>
      </c>
      <c r="Q2456" s="12">
        <f t="shared" ca="1" si="340"/>
        <v>5.6000000000000005</v>
      </c>
      <c r="R2456" s="101">
        <f t="shared" ca="1" si="341"/>
        <v>0.30208146835199978</v>
      </c>
      <c r="S2456" s="13"/>
      <c r="T2456" s="101">
        <f t="shared" ca="1" si="342"/>
        <v>0</v>
      </c>
      <c r="U2456" s="101">
        <f t="shared" ca="1" si="343"/>
        <v>0.40103343322909296</v>
      </c>
      <c r="V2456" s="101">
        <f t="shared" ca="1" si="344"/>
        <v>-385.53863936521168</v>
      </c>
    </row>
    <row r="2457" spans="2:22" x14ac:dyDescent="0.3">
      <c r="B2457" s="13">
        <v>2023</v>
      </c>
      <c r="C2457" s="13">
        <v>4</v>
      </c>
      <c r="D2457" s="13">
        <v>10</v>
      </c>
      <c r="E2457" s="83" t="s">
        <v>199</v>
      </c>
      <c r="F2457" s="13">
        <v>5</v>
      </c>
      <c r="G2457" s="13">
        <v>18</v>
      </c>
      <c r="H2457" s="13" t="s">
        <v>71</v>
      </c>
      <c r="I2457" s="13" t="s">
        <v>54</v>
      </c>
      <c r="J2457" s="13"/>
      <c r="K2457" s="13" t="s">
        <v>27</v>
      </c>
      <c r="L2457" s="12">
        <f t="shared" ca="1" si="337"/>
        <v>2.1077736423105846</v>
      </c>
      <c r="M2457" s="101">
        <f t="shared" ca="1" si="338"/>
        <v>0.18360816198167504</v>
      </c>
      <c r="N2457" s="101">
        <f t="shared" ca="1" si="345"/>
        <v>128.50885451848004</v>
      </c>
      <c r="O2457" s="101">
        <f t="shared" ca="1" si="339"/>
        <v>0.59407600108523828</v>
      </c>
      <c r="Q2457" s="12">
        <f t="shared" ca="1" si="340"/>
        <v>2.1365741590143581</v>
      </c>
      <c r="R2457" s="101">
        <f t="shared" ca="1" si="341"/>
        <v>2.4379637389744255E-3</v>
      </c>
      <c r="S2457" s="13"/>
      <c r="T2457" s="101">
        <f t="shared" ca="1" si="342"/>
        <v>0</v>
      </c>
      <c r="U2457" s="101">
        <f t="shared" ca="1" si="343"/>
        <v>0.41610964655281457</v>
      </c>
      <c r="V2457" s="101">
        <f t="shared" ca="1" si="344"/>
        <v>-385.12740564613682</v>
      </c>
    </row>
    <row r="2458" spans="2:22" x14ac:dyDescent="0.3">
      <c r="B2458" s="13">
        <v>2023</v>
      </c>
      <c r="C2458" s="13">
        <v>4</v>
      </c>
      <c r="D2458" s="13">
        <v>10</v>
      </c>
      <c r="E2458" s="83" t="s">
        <v>199</v>
      </c>
      <c r="F2458" s="13">
        <v>5</v>
      </c>
      <c r="G2458" s="13">
        <v>19</v>
      </c>
      <c r="H2458" s="13" t="s">
        <v>71</v>
      </c>
      <c r="I2458" s="13" t="s">
        <v>54</v>
      </c>
      <c r="J2458" s="13"/>
      <c r="K2458" s="13" t="s">
        <v>27</v>
      </c>
      <c r="L2458" s="12">
        <f t="shared" ca="1" si="337"/>
        <v>1.685847218777637</v>
      </c>
      <c r="M2458" s="101">
        <f t="shared" ca="1" si="338"/>
        <v>0.14685415122771997</v>
      </c>
      <c r="N2458" s="101">
        <f t="shared" ca="1" si="345"/>
        <v>128.84166885692039</v>
      </c>
      <c r="O2458" s="101">
        <f t="shared" ca="1" si="339"/>
        <v>0.47515603861247696</v>
      </c>
      <c r="Q2458" s="12">
        <f t="shared" ca="1" si="340"/>
        <v>5.6000000000000005</v>
      </c>
      <c r="R2458" s="101">
        <f t="shared" ca="1" si="341"/>
        <v>0.33133303293047311</v>
      </c>
      <c r="S2458" s="13"/>
      <c r="T2458" s="101">
        <f t="shared" ca="1" si="342"/>
        <v>0</v>
      </c>
      <c r="U2458" s="101">
        <f t="shared" ca="1" si="343"/>
        <v>0.33281433844035185</v>
      </c>
      <c r="V2458" s="101">
        <f t="shared" ca="1" si="344"/>
        <v>-385.45725737355741</v>
      </c>
    </row>
    <row r="2459" spans="2:22" x14ac:dyDescent="0.3">
      <c r="B2459" s="13">
        <v>2023</v>
      </c>
      <c r="C2459" s="13">
        <v>4</v>
      </c>
      <c r="D2459" s="13">
        <v>10</v>
      </c>
      <c r="E2459" s="83" t="s">
        <v>199</v>
      </c>
      <c r="F2459" s="13">
        <v>5</v>
      </c>
      <c r="G2459" s="13">
        <v>20</v>
      </c>
      <c r="H2459" s="13" t="s">
        <v>69</v>
      </c>
      <c r="I2459" s="13" t="s">
        <v>54</v>
      </c>
      <c r="J2459" s="13"/>
      <c r="K2459" s="13" t="s">
        <v>27</v>
      </c>
      <c r="L2459" s="12">
        <f t="shared" ca="1" si="337"/>
        <v>1.9052471327031255</v>
      </c>
      <c r="M2459" s="101">
        <f t="shared" ca="1" si="338"/>
        <v>0.10034936647947362</v>
      </c>
      <c r="N2459" s="101">
        <f t="shared" ca="1" si="345"/>
        <v>128.84166885692039</v>
      </c>
      <c r="O2459" s="101">
        <f t="shared" ca="1" si="339"/>
        <v>0.20557616561866723</v>
      </c>
      <c r="Q2459" s="12">
        <f t="shared" ca="1" si="340"/>
        <v>0</v>
      </c>
      <c r="R2459" s="101">
        <f t="shared" ca="1" si="341"/>
        <v>0</v>
      </c>
      <c r="S2459" s="13"/>
      <c r="T2459" s="101">
        <f t="shared" ca="1" si="342"/>
        <v>0.10034936647947362</v>
      </c>
      <c r="U2459" s="101">
        <f t="shared" si="343"/>
        <v>0</v>
      </c>
      <c r="V2459" s="101">
        <f t="shared" ca="1" si="344"/>
        <v>-385.35690800707795</v>
      </c>
    </row>
    <row r="2460" spans="2:22" x14ac:dyDescent="0.3">
      <c r="B2460" s="13">
        <v>2023</v>
      </c>
      <c r="C2460" s="13">
        <v>4</v>
      </c>
      <c r="D2460" s="13">
        <v>10</v>
      </c>
      <c r="E2460" s="83" t="s">
        <v>199</v>
      </c>
      <c r="F2460" s="13">
        <v>5</v>
      </c>
      <c r="G2460" s="13">
        <v>21</v>
      </c>
      <c r="H2460" s="13" t="s">
        <v>69</v>
      </c>
      <c r="I2460" s="13" t="s">
        <v>54</v>
      </c>
      <c r="J2460" s="13"/>
      <c r="K2460" s="13" t="s">
        <v>27</v>
      </c>
      <c r="L2460" s="12">
        <f t="shared" ca="1" si="337"/>
        <v>1.5190606936665449</v>
      </c>
      <c r="M2460" s="101">
        <f t="shared" ca="1" si="338"/>
        <v>8.000892673541693E-2</v>
      </c>
      <c r="N2460" s="101">
        <f t="shared" ca="1" si="345"/>
        <v>128.84166885692039</v>
      </c>
      <c r="O2460" s="101">
        <f t="shared" ca="1" si="339"/>
        <v>0.16390664884662021</v>
      </c>
      <c r="Q2460" s="12">
        <f t="shared" ca="1" si="340"/>
        <v>0</v>
      </c>
      <c r="R2460" s="101">
        <f t="shared" ca="1" si="341"/>
        <v>0</v>
      </c>
      <c r="S2460" s="13"/>
      <c r="T2460" s="101">
        <f t="shared" ca="1" si="342"/>
        <v>8.000892673541693E-2</v>
      </c>
      <c r="U2460" s="101">
        <f t="shared" si="343"/>
        <v>0</v>
      </c>
      <c r="V2460" s="101">
        <f t="shared" ca="1" si="344"/>
        <v>-385.2768990803425</v>
      </c>
    </row>
    <row r="2461" spans="2:22" x14ac:dyDescent="0.3">
      <c r="B2461" s="13">
        <v>2023</v>
      </c>
      <c r="C2461" s="13">
        <v>4</v>
      </c>
      <c r="D2461" s="13">
        <v>10</v>
      </c>
      <c r="E2461" s="83" t="s">
        <v>199</v>
      </c>
      <c r="F2461" s="13">
        <v>5</v>
      </c>
      <c r="G2461" s="13">
        <v>22</v>
      </c>
      <c r="H2461" s="13" t="s">
        <v>69</v>
      </c>
      <c r="I2461" s="13" t="s">
        <v>54</v>
      </c>
      <c r="J2461" s="13"/>
      <c r="K2461" s="13" t="s">
        <v>27</v>
      </c>
      <c r="L2461" s="12">
        <f t="shared" ca="1" si="337"/>
        <v>2.278084526612961</v>
      </c>
      <c r="M2461" s="101">
        <f t="shared" ca="1" si="338"/>
        <v>0.11998671201670466</v>
      </c>
      <c r="N2461" s="101">
        <f t="shared" ca="1" si="345"/>
        <v>128.84166885692039</v>
      </c>
      <c r="O2461" s="101">
        <f t="shared" ca="1" si="339"/>
        <v>0.24580532042153849</v>
      </c>
      <c r="Q2461" s="12">
        <f t="shared" ca="1" si="340"/>
        <v>0</v>
      </c>
      <c r="R2461" s="101">
        <f t="shared" ca="1" si="341"/>
        <v>0</v>
      </c>
      <c r="S2461" s="13"/>
      <c r="T2461" s="101">
        <f t="shared" ca="1" si="342"/>
        <v>0.11998671201670466</v>
      </c>
      <c r="U2461" s="101">
        <f t="shared" si="343"/>
        <v>0</v>
      </c>
      <c r="V2461" s="101">
        <f t="shared" ca="1" si="344"/>
        <v>-385.15691236832578</v>
      </c>
    </row>
    <row r="2462" spans="2:22" x14ac:dyDescent="0.3">
      <c r="B2462" s="13">
        <v>2023</v>
      </c>
      <c r="C2462" s="13">
        <v>4</v>
      </c>
      <c r="D2462" s="13">
        <v>10</v>
      </c>
      <c r="E2462" s="83" t="s">
        <v>199</v>
      </c>
      <c r="F2462" s="13">
        <v>5</v>
      </c>
      <c r="G2462" s="13">
        <v>23</v>
      </c>
      <c r="H2462" s="13" t="s">
        <v>69</v>
      </c>
      <c r="I2462" s="13" t="s">
        <v>54</v>
      </c>
      <c r="J2462" s="13"/>
      <c r="K2462" s="13" t="s">
        <v>27</v>
      </c>
      <c r="L2462" s="12">
        <f t="shared" ca="1" si="337"/>
        <v>1.6393246357318718</v>
      </c>
      <c r="M2462" s="101">
        <f t="shared" ca="1" si="338"/>
        <v>8.634322856399769E-2</v>
      </c>
      <c r="N2462" s="101">
        <f t="shared" ca="1" si="345"/>
        <v>128.84166885692039</v>
      </c>
      <c r="O2462" s="101">
        <f t="shared" ca="1" si="339"/>
        <v>0.17688312819546897</v>
      </c>
      <c r="Q2462" s="12">
        <f t="shared" ca="1" si="340"/>
        <v>0</v>
      </c>
      <c r="R2462" s="101">
        <f t="shared" ca="1" si="341"/>
        <v>0</v>
      </c>
      <c r="S2462" s="13"/>
      <c r="T2462" s="101">
        <f t="shared" ca="1" si="342"/>
        <v>8.634322856399769E-2</v>
      </c>
      <c r="U2462" s="101">
        <f t="shared" si="343"/>
        <v>0</v>
      </c>
      <c r="V2462" s="101">
        <f t="shared" ca="1" si="344"/>
        <v>-385.0705691397618</v>
      </c>
    </row>
    <row r="2463" spans="2:22" x14ac:dyDescent="0.3">
      <c r="B2463" s="13">
        <v>2023</v>
      </c>
      <c r="C2463" s="13">
        <v>4</v>
      </c>
      <c r="D2463" s="13">
        <v>11</v>
      </c>
      <c r="E2463" s="83" t="s">
        <v>200</v>
      </c>
      <c r="F2463" s="13">
        <v>6</v>
      </c>
      <c r="G2463" s="13">
        <v>0</v>
      </c>
      <c r="H2463" s="13" t="s">
        <v>69</v>
      </c>
      <c r="I2463" s="13" t="s">
        <v>54</v>
      </c>
      <c r="J2463" s="13"/>
      <c r="K2463" s="13" t="s">
        <v>27</v>
      </c>
      <c r="L2463" s="12">
        <f t="shared" ca="1" si="337"/>
        <v>2.1664035362411043</v>
      </c>
      <c r="M2463" s="101">
        <f t="shared" ca="1" si="338"/>
        <v>0.11410447425381896</v>
      </c>
      <c r="N2463" s="101">
        <f t="shared" ca="1" si="345"/>
        <v>128.84166885692039</v>
      </c>
      <c r="O2463" s="101">
        <f t="shared" ca="1" si="339"/>
        <v>0.23375494156041515</v>
      </c>
      <c r="Q2463" s="12">
        <f t="shared" ca="1" si="340"/>
        <v>0</v>
      </c>
      <c r="R2463" s="101">
        <f t="shared" ca="1" si="341"/>
        <v>0</v>
      </c>
      <c r="S2463" s="13"/>
      <c r="T2463" s="101">
        <f t="shared" ca="1" si="342"/>
        <v>0.11410447425381896</v>
      </c>
      <c r="U2463" s="101">
        <f t="shared" si="343"/>
        <v>0</v>
      </c>
      <c r="V2463" s="101">
        <f t="shared" ca="1" si="344"/>
        <v>-384.95646466550801</v>
      </c>
    </row>
    <row r="2464" spans="2:22" x14ac:dyDescent="0.3">
      <c r="B2464" s="13">
        <v>2023</v>
      </c>
      <c r="C2464" s="13">
        <v>4</v>
      </c>
      <c r="D2464" s="13">
        <v>11</v>
      </c>
      <c r="E2464" s="83" t="s">
        <v>200</v>
      </c>
      <c r="F2464" s="13">
        <v>6</v>
      </c>
      <c r="G2464" s="13">
        <v>1</v>
      </c>
      <c r="H2464" s="13" t="s">
        <v>69</v>
      </c>
      <c r="I2464" s="13" t="s">
        <v>54</v>
      </c>
      <c r="J2464" s="13"/>
      <c r="K2464" s="13" t="s">
        <v>27</v>
      </c>
      <c r="L2464" s="12">
        <f t="shared" ca="1" si="337"/>
        <v>1.1008352835561352</v>
      </c>
      <c r="M2464" s="101">
        <f t="shared" ca="1" si="338"/>
        <v>5.7980994384901646E-2</v>
      </c>
      <c r="N2464" s="101">
        <f t="shared" ca="1" si="345"/>
        <v>128.84166885692039</v>
      </c>
      <c r="O2464" s="101">
        <f t="shared" ca="1" si="339"/>
        <v>0.11878012709570698</v>
      </c>
      <c r="Q2464" s="12">
        <f t="shared" ca="1" si="340"/>
        <v>0</v>
      </c>
      <c r="R2464" s="101">
        <f t="shared" ca="1" si="341"/>
        <v>0</v>
      </c>
      <c r="S2464" s="13"/>
      <c r="T2464" s="101">
        <f t="shared" ca="1" si="342"/>
        <v>5.7980994384901646E-2</v>
      </c>
      <c r="U2464" s="101">
        <f t="shared" si="343"/>
        <v>0</v>
      </c>
      <c r="V2464" s="101">
        <f t="shared" ca="1" si="344"/>
        <v>-384.89848367112313</v>
      </c>
    </row>
    <row r="2465" spans="2:22" x14ac:dyDescent="0.3">
      <c r="B2465" s="13">
        <v>2023</v>
      </c>
      <c r="C2465" s="13">
        <v>4</v>
      </c>
      <c r="D2465" s="13">
        <v>11</v>
      </c>
      <c r="E2465" s="83" t="s">
        <v>200</v>
      </c>
      <c r="F2465" s="13">
        <v>6</v>
      </c>
      <c r="G2465" s="13">
        <v>2</v>
      </c>
      <c r="H2465" s="13" t="s">
        <v>69</v>
      </c>
      <c r="I2465" s="13" t="s">
        <v>54</v>
      </c>
      <c r="J2465" s="13"/>
      <c r="K2465" s="13" t="s">
        <v>27</v>
      </c>
      <c r="L2465" s="12">
        <f t="shared" ca="1" si="337"/>
        <v>1.0879746143497362</v>
      </c>
      <c r="M2465" s="101">
        <f t="shared" ca="1" si="338"/>
        <v>5.7303622937800607E-2</v>
      </c>
      <c r="N2465" s="101">
        <f t="shared" ca="1" si="345"/>
        <v>128.84166885692039</v>
      </c>
      <c r="O2465" s="101">
        <f t="shared" ca="1" si="339"/>
        <v>0.11739246088833653</v>
      </c>
      <c r="Q2465" s="12">
        <f t="shared" ca="1" si="340"/>
        <v>0</v>
      </c>
      <c r="R2465" s="101">
        <f t="shared" ca="1" si="341"/>
        <v>0</v>
      </c>
      <c r="S2465" s="13"/>
      <c r="T2465" s="101">
        <f t="shared" ca="1" si="342"/>
        <v>5.7303622937800607E-2</v>
      </c>
      <c r="U2465" s="101">
        <f t="shared" si="343"/>
        <v>0</v>
      </c>
      <c r="V2465" s="101">
        <f t="shared" ca="1" si="344"/>
        <v>-384.84118004818532</v>
      </c>
    </row>
    <row r="2466" spans="2:22" x14ac:dyDescent="0.3">
      <c r="B2466" s="13">
        <v>2023</v>
      </c>
      <c r="C2466" s="13">
        <v>4</v>
      </c>
      <c r="D2466" s="13">
        <v>11</v>
      </c>
      <c r="E2466" s="83" t="s">
        <v>200</v>
      </c>
      <c r="F2466" s="13">
        <v>6</v>
      </c>
      <c r="G2466" s="13">
        <v>3</v>
      </c>
      <c r="H2466" s="13" t="s">
        <v>69</v>
      </c>
      <c r="I2466" s="13" t="s">
        <v>54</v>
      </c>
      <c r="J2466" s="13"/>
      <c r="K2466" s="13" t="s">
        <v>27</v>
      </c>
      <c r="L2466" s="12">
        <f t="shared" ca="1" si="337"/>
        <v>1.1319163786603685</v>
      </c>
      <c r="M2466" s="101">
        <f t="shared" ca="1" si="338"/>
        <v>5.9618035664041613E-2</v>
      </c>
      <c r="N2466" s="101">
        <f t="shared" ca="1" si="345"/>
        <v>128.84166885692039</v>
      </c>
      <c r="O2466" s="101">
        <f t="shared" ca="1" si="339"/>
        <v>0.12213377725745377</v>
      </c>
      <c r="Q2466" s="12">
        <f t="shared" ca="1" si="340"/>
        <v>0</v>
      </c>
      <c r="R2466" s="101">
        <f t="shared" ca="1" si="341"/>
        <v>0</v>
      </c>
      <c r="S2466" s="13"/>
      <c r="T2466" s="101">
        <f t="shared" ca="1" si="342"/>
        <v>5.9618035664041613E-2</v>
      </c>
      <c r="U2466" s="101">
        <f t="shared" si="343"/>
        <v>0</v>
      </c>
      <c r="V2466" s="101">
        <f t="shared" ca="1" si="344"/>
        <v>-384.78156201252131</v>
      </c>
    </row>
    <row r="2467" spans="2:22" x14ac:dyDescent="0.3">
      <c r="B2467" s="13">
        <v>2023</v>
      </c>
      <c r="C2467" s="13">
        <v>4</v>
      </c>
      <c r="D2467" s="13">
        <v>11</v>
      </c>
      <c r="E2467" s="83" t="s">
        <v>200</v>
      </c>
      <c r="F2467" s="13">
        <v>6</v>
      </c>
      <c r="G2467" s="13">
        <v>4</v>
      </c>
      <c r="H2467" s="13" t="s">
        <v>69</v>
      </c>
      <c r="I2467" s="13" t="s">
        <v>54</v>
      </c>
      <c r="J2467" s="13"/>
      <c r="K2467" s="13" t="s">
        <v>27</v>
      </c>
      <c r="L2467" s="12">
        <f t="shared" ca="1" si="337"/>
        <v>0.97945753585385698</v>
      </c>
      <c r="M2467" s="101">
        <f t="shared" ca="1" si="338"/>
        <v>5.1588028413422651E-2</v>
      </c>
      <c r="N2467" s="101">
        <f t="shared" ca="1" si="345"/>
        <v>128.84166885692039</v>
      </c>
      <c r="O2467" s="101">
        <f t="shared" ca="1" si="339"/>
        <v>0.10568346811863116</v>
      </c>
      <c r="Q2467" s="12">
        <f t="shared" ca="1" si="340"/>
        <v>0</v>
      </c>
      <c r="R2467" s="101">
        <f t="shared" ca="1" si="341"/>
        <v>0</v>
      </c>
      <c r="S2467" s="13"/>
      <c r="T2467" s="101">
        <f t="shared" ca="1" si="342"/>
        <v>5.1588028413422651E-2</v>
      </c>
      <c r="U2467" s="101">
        <f t="shared" si="343"/>
        <v>0</v>
      </c>
      <c r="V2467" s="101">
        <f t="shared" ca="1" si="344"/>
        <v>-384.72997398410786</v>
      </c>
    </row>
    <row r="2468" spans="2:22" x14ac:dyDescent="0.3">
      <c r="B2468" s="13">
        <v>2023</v>
      </c>
      <c r="C2468" s="13">
        <v>4</v>
      </c>
      <c r="D2468" s="13">
        <v>11</v>
      </c>
      <c r="E2468" s="83" t="s">
        <v>200</v>
      </c>
      <c r="F2468" s="13">
        <v>6</v>
      </c>
      <c r="G2468" s="13">
        <v>5</v>
      </c>
      <c r="H2468" s="13" t="s">
        <v>69</v>
      </c>
      <c r="I2468" s="13" t="s">
        <v>54</v>
      </c>
      <c r="J2468" s="13"/>
      <c r="K2468" s="13" t="s">
        <v>27</v>
      </c>
      <c r="L2468" s="12">
        <f t="shared" ca="1" si="337"/>
        <v>1.043360322310467</v>
      </c>
      <c r="M2468" s="101">
        <f t="shared" ca="1" si="338"/>
        <v>5.4953788176092304E-2</v>
      </c>
      <c r="N2468" s="101">
        <f t="shared" ca="1" si="345"/>
        <v>128.84166885692039</v>
      </c>
      <c r="O2468" s="101">
        <f t="shared" ca="1" si="339"/>
        <v>0.11257857877729939</v>
      </c>
      <c r="Q2468" s="12">
        <f t="shared" ca="1" si="340"/>
        <v>5.6000000000000005</v>
      </c>
      <c r="R2468" s="101">
        <f t="shared" ca="1" si="341"/>
        <v>0.385719548716419</v>
      </c>
      <c r="S2468" s="13"/>
      <c r="T2468" s="101">
        <f t="shared" ca="1" si="342"/>
        <v>0</v>
      </c>
      <c r="U2468" s="101">
        <f t="shared" si="343"/>
        <v>0</v>
      </c>
      <c r="V2468" s="101">
        <f t="shared" ca="1" si="344"/>
        <v>-385.50141308154065</v>
      </c>
    </row>
    <row r="2469" spans="2:22" x14ac:dyDescent="0.3">
      <c r="B2469" s="13">
        <v>2023</v>
      </c>
      <c r="C2469" s="13">
        <v>4</v>
      </c>
      <c r="D2469" s="13">
        <v>11</v>
      </c>
      <c r="E2469" s="83" t="s">
        <v>200</v>
      </c>
      <c r="F2469" s="13">
        <v>6</v>
      </c>
      <c r="G2469" s="13">
        <v>6</v>
      </c>
      <c r="H2469" s="13" t="s">
        <v>69</v>
      </c>
      <c r="I2469" s="13" t="s">
        <v>54</v>
      </c>
      <c r="J2469" s="13"/>
      <c r="K2469" s="13" t="s">
        <v>27</v>
      </c>
      <c r="L2469" s="12">
        <f t="shared" ca="1" si="337"/>
        <v>1.0436922236858062</v>
      </c>
      <c r="M2469" s="101">
        <f t="shared" ca="1" si="338"/>
        <v>5.497126942153141E-2</v>
      </c>
      <c r="N2469" s="101">
        <f t="shared" ca="1" si="345"/>
        <v>128.84166885692039</v>
      </c>
      <c r="O2469" s="101">
        <f t="shared" ca="1" si="339"/>
        <v>0.11261439093569849</v>
      </c>
      <c r="Q2469" s="12">
        <f t="shared" ca="1" si="340"/>
        <v>5.6000000000000005</v>
      </c>
      <c r="R2469" s="101">
        <f t="shared" ca="1" si="341"/>
        <v>0.3856914532649966</v>
      </c>
      <c r="S2469" s="13"/>
      <c r="T2469" s="101">
        <f t="shared" ca="1" si="342"/>
        <v>0</v>
      </c>
      <c r="U2469" s="101">
        <f t="shared" si="343"/>
        <v>0</v>
      </c>
      <c r="V2469" s="101">
        <f t="shared" ca="1" si="344"/>
        <v>-386.27279598807064</v>
      </c>
    </row>
    <row r="2470" spans="2:22" x14ac:dyDescent="0.3">
      <c r="B2470" s="13">
        <v>2023</v>
      </c>
      <c r="C2470" s="13">
        <v>4</v>
      </c>
      <c r="D2470" s="13">
        <v>11</v>
      </c>
      <c r="E2470" s="83" t="s">
        <v>200</v>
      </c>
      <c r="F2470" s="13">
        <v>6</v>
      </c>
      <c r="G2470" s="13">
        <v>7</v>
      </c>
      <c r="H2470" s="13" t="s">
        <v>69</v>
      </c>
      <c r="I2470" s="13" t="s">
        <v>54</v>
      </c>
      <c r="J2470" s="13"/>
      <c r="K2470" s="13" t="s">
        <v>27</v>
      </c>
      <c r="L2470" s="12">
        <f t="shared" ca="1" si="337"/>
        <v>1.1646231446430708</v>
      </c>
      <c r="M2470" s="101">
        <f t="shared" ca="1" si="338"/>
        <v>6.1340701028350542E-2</v>
      </c>
      <c r="N2470" s="101">
        <f t="shared" ca="1" si="345"/>
        <v>128.84166885692039</v>
      </c>
      <c r="O2470" s="101">
        <f t="shared" ca="1" si="339"/>
        <v>0.12566283730698732</v>
      </c>
      <c r="Q2470" s="12">
        <f t="shared" ca="1" si="340"/>
        <v>5.6000000000000005</v>
      </c>
      <c r="R2470" s="101">
        <f t="shared" ca="1" si="341"/>
        <v>0.37545465080596413</v>
      </c>
      <c r="S2470" s="13"/>
      <c r="T2470" s="101">
        <f t="shared" ca="1" si="342"/>
        <v>0</v>
      </c>
      <c r="U2470" s="101">
        <f t="shared" si="343"/>
        <v>0</v>
      </c>
      <c r="V2470" s="101">
        <f t="shared" ca="1" si="344"/>
        <v>-387.0237052896826</v>
      </c>
    </row>
    <row r="2471" spans="2:22" x14ac:dyDescent="0.3">
      <c r="B2471" s="13">
        <v>2023</v>
      </c>
      <c r="C2471" s="13">
        <v>4</v>
      </c>
      <c r="D2471" s="13">
        <v>11</v>
      </c>
      <c r="E2471" s="83" t="s">
        <v>200</v>
      </c>
      <c r="F2471" s="13">
        <v>6</v>
      </c>
      <c r="G2471" s="13">
        <v>8</v>
      </c>
      <c r="H2471" s="13" t="s">
        <v>69</v>
      </c>
      <c r="I2471" s="13" t="s">
        <v>54</v>
      </c>
      <c r="J2471" s="13"/>
      <c r="K2471" s="13" t="s">
        <v>27</v>
      </c>
      <c r="L2471" s="12">
        <f t="shared" ca="1" si="337"/>
        <v>1.3263067824086994</v>
      </c>
      <c r="M2471" s="101">
        <f t="shared" ca="1" si="338"/>
        <v>6.9856578229466199E-2</v>
      </c>
      <c r="N2471" s="101">
        <f t="shared" ca="1" si="345"/>
        <v>128.84166885692039</v>
      </c>
      <c r="O2471" s="101">
        <f t="shared" ca="1" si="339"/>
        <v>0.14310850182189866</v>
      </c>
      <c r="Q2471" s="12">
        <f t="shared" ca="1" si="340"/>
        <v>5.6000000000000005</v>
      </c>
      <c r="R2471" s="101">
        <f t="shared" ca="1" si="341"/>
        <v>0.36176813086910364</v>
      </c>
      <c r="S2471" s="13"/>
      <c r="T2471" s="101">
        <f t="shared" ca="1" si="342"/>
        <v>0</v>
      </c>
      <c r="U2471" s="101">
        <f t="shared" si="343"/>
        <v>0</v>
      </c>
      <c r="V2471" s="101">
        <f t="shared" ca="1" si="344"/>
        <v>-387.74724155142081</v>
      </c>
    </row>
    <row r="2472" spans="2:22" x14ac:dyDescent="0.3">
      <c r="B2472" s="13">
        <v>2023</v>
      </c>
      <c r="C2472" s="13">
        <v>4</v>
      </c>
      <c r="D2472" s="13">
        <v>11</v>
      </c>
      <c r="E2472" s="83" t="s">
        <v>200</v>
      </c>
      <c r="F2472" s="13">
        <v>6</v>
      </c>
      <c r="G2472" s="13">
        <v>9</v>
      </c>
      <c r="H2472" s="13" t="s">
        <v>69</v>
      </c>
      <c r="I2472" s="13" t="s">
        <v>54</v>
      </c>
      <c r="J2472" s="13"/>
      <c r="K2472" s="13" t="s">
        <v>27</v>
      </c>
      <c r="L2472" s="12">
        <f t="shared" ca="1" si="337"/>
        <v>1.627293000670571</v>
      </c>
      <c r="M2472" s="101">
        <f t="shared" ca="1" si="338"/>
        <v>8.5709522345318978E-2</v>
      </c>
      <c r="N2472" s="101">
        <f t="shared" ca="1" si="345"/>
        <v>128.84166885692039</v>
      </c>
      <c r="O2472" s="101">
        <f t="shared" ca="1" si="339"/>
        <v>0.17558491477235461</v>
      </c>
      <c r="Q2472" s="12">
        <f t="shared" ca="1" si="340"/>
        <v>5.6000000000000005</v>
      </c>
      <c r="R2472" s="101">
        <f t="shared" ca="1" si="341"/>
        <v>0.3362896474932362</v>
      </c>
      <c r="S2472" s="13"/>
      <c r="T2472" s="101">
        <f t="shared" ca="1" si="342"/>
        <v>0</v>
      </c>
      <c r="U2472" s="101">
        <f t="shared" si="343"/>
        <v>0</v>
      </c>
      <c r="V2472" s="101">
        <f t="shared" ca="1" si="344"/>
        <v>-388.41982084640728</v>
      </c>
    </row>
    <row r="2473" spans="2:22" x14ac:dyDescent="0.3">
      <c r="B2473" s="13">
        <v>2023</v>
      </c>
      <c r="C2473" s="13">
        <v>4</v>
      </c>
      <c r="D2473" s="13">
        <v>11</v>
      </c>
      <c r="E2473" s="83" t="s">
        <v>200</v>
      </c>
      <c r="F2473" s="13">
        <v>6</v>
      </c>
      <c r="G2473" s="13">
        <v>10</v>
      </c>
      <c r="H2473" s="13" t="s">
        <v>70</v>
      </c>
      <c r="I2473" s="13" t="s">
        <v>54</v>
      </c>
      <c r="J2473" s="13"/>
      <c r="K2473" s="13" t="s">
        <v>27</v>
      </c>
      <c r="L2473" s="12">
        <f t="shared" ca="1" si="337"/>
        <v>1.4915375474531076</v>
      </c>
      <c r="M2473" s="101">
        <f t="shared" ca="1" si="338"/>
        <v>4.7222078752365386E-2</v>
      </c>
      <c r="N2473" s="101">
        <f t="shared" ca="1" si="345"/>
        <v>128.84166885692039</v>
      </c>
      <c r="O2473" s="101">
        <f t="shared" ca="1" si="339"/>
        <v>4.7222078752365386E-2</v>
      </c>
      <c r="Q2473" s="12">
        <f t="shared" ca="1" si="340"/>
        <v>5.6000000000000005</v>
      </c>
      <c r="R2473" s="101">
        <f t="shared" ca="1" si="341"/>
        <v>0.34778134660809445</v>
      </c>
      <c r="S2473" s="13"/>
      <c r="T2473" s="101">
        <f t="shared" ca="1" si="342"/>
        <v>0</v>
      </c>
      <c r="U2473" s="101">
        <f t="shared" si="343"/>
        <v>0</v>
      </c>
      <c r="V2473" s="101">
        <f t="shared" ca="1" si="344"/>
        <v>-389.11538353962345</v>
      </c>
    </row>
    <row r="2474" spans="2:22" x14ac:dyDescent="0.3">
      <c r="B2474" s="13">
        <v>2023</v>
      </c>
      <c r="C2474" s="13">
        <v>4</v>
      </c>
      <c r="D2474" s="13">
        <v>11</v>
      </c>
      <c r="E2474" s="83" t="s">
        <v>200</v>
      </c>
      <c r="F2474" s="13">
        <v>6</v>
      </c>
      <c r="G2474" s="13">
        <v>11</v>
      </c>
      <c r="H2474" s="13" t="s">
        <v>70</v>
      </c>
      <c r="I2474" s="13" t="s">
        <v>54</v>
      </c>
      <c r="J2474" s="13"/>
      <c r="K2474" s="13" t="s">
        <v>27</v>
      </c>
      <c r="L2474" s="12">
        <f t="shared" ca="1" si="337"/>
        <v>1.4795468016099929</v>
      </c>
      <c r="M2474" s="101">
        <f t="shared" ca="1" si="338"/>
        <v>4.6842451738972377E-2</v>
      </c>
      <c r="N2474" s="101">
        <f t="shared" ca="1" si="345"/>
        <v>128.84166885692039</v>
      </c>
      <c r="O2474" s="101">
        <f t="shared" ca="1" si="339"/>
        <v>4.6842451738972377E-2</v>
      </c>
      <c r="Q2474" s="12">
        <f t="shared" ca="1" si="340"/>
        <v>5.2633874790945843</v>
      </c>
      <c r="R2474" s="101">
        <f t="shared" ca="1" si="341"/>
        <v>0.32030211334907072</v>
      </c>
      <c r="S2474" s="13"/>
      <c r="T2474" s="101">
        <f t="shared" ca="1" si="342"/>
        <v>0</v>
      </c>
      <c r="U2474" s="101">
        <f t="shared" si="343"/>
        <v>0</v>
      </c>
      <c r="V2474" s="101">
        <f t="shared" ca="1" si="344"/>
        <v>-389.75598776632154</v>
      </c>
    </row>
    <row r="2475" spans="2:22" x14ac:dyDescent="0.3">
      <c r="B2475" s="13">
        <v>2023</v>
      </c>
      <c r="C2475" s="13">
        <v>4</v>
      </c>
      <c r="D2475" s="13">
        <v>11</v>
      </c>
      <c r="E2475" s="83" t="s">
        <v>200</v>
      </c>
      <c r="F2475" s="13">
        <v>6</v>
      </c>
      <c r="G2475" s="13">
        <v>12</v>
      </c>
      <c r="H2475" s="13" t="s">
        <v>70</v>
      </c>
      <c r="I2475" s="13" t="s">
        <v>54</v>
      </c>
      <c r="J2475" s="13"/>
      <c r="K2475" s="13" t="s">
        <v>27</v>
      </c>
      <c r="L2475" s="12">
        <f t="shared" ca="1" si="337"/>
        <v>1.441414651793915</v>
      </c>
      <c r="M2475" s="101">
        <f t="shared" ca="1" si="338"/>
        <v>4.5635187875795354E-2</v>
      </c>
      <c r="N2475" s="101">
        <f t="shared" ca="1" si="345"/>
        <v>128.84166885692039</v>
      </c>
      <c r="O2475" s="101">
        <f t="shared" ca="1" si="339"/>
        <v>4.5635187875795354E-2</v>
      </c>
      <c r="Q2475" s="12">
        <f t="shared" ca="1" si="340"/>
        <v>0</v>
      </c>
      <c r="R2475" s="101">
        <f t="shared" ca="1" si="341"/>
        <v>0</v>
      </c>
      <c r="S2475" s="13"/>
      <c r="T2475" s="101">
        <f t="shared" ca="1" si="342"/>
        <v>4.5635187875795354E-2</v>
      </c>
      <c r="U2475" s="101">
        <f t="shared" si="343"/>
        <v>0</v>
      </c>
      <c r="V2475" s="101">
        <f t="shared" ca="1" si="344"/>
        <v>-389.71035257844574</v>
      </c>
    </row>
    <row r="2476" spans="2:22" x14ac:dyDescent="0.3">
      <c r="B2476" s="13">
        <v>2023</v>
      </c>
      <c r="C2476" s="13">
        <v>4</v>
      </c>
      <c r="D2476" s="13">
        <v>11</v>
      </c>
      <c r="E2476" s="83" t="s">
        <v>200</v>
      </c>
      <c r="F2476" s="13">
        <v>6</v>
      </c>
      <c r="G2476" s="13">
        <v>13</v>
      </c>
      <c r="H2476" s="13" t="s">
        <v>70</v>
      </c>
      <c r="I2476" s="13" t="s">
        <v>54</v>
      </c>
      <c r="J2476" s="13"/>
      <c r="K2476" s="13" t="s">
        <v>27</v>
      </c>
      <c r="L2476" s="12">
        <f t="shared" ca="1" si="337"/>
        <v>1.7241182910815838</v>
      </c>
      <c r="M2476" s="101">
        <f t="shared" ca="1" si="338"/>
        <v>5.4585585095642944E-2</v>
      </c>
      <c r="N2476" s="101">
        <f t="shared" ca="1" si="345"/>
        <v>128.84166885692039</v>
      </c>
      <c r="O2476" s="101">
        <f t="shared" ca="1" si="339"/>
        <v>5.4585585095642944E-2</v>
      </c>
      <c r="Q2476" s="12">
        <f t="shared" ca="1" si="340"/>
        <v>0</v>
      </c>
      <c r="R2476" s="101">
        <f t="shared" ca="1" si="341"/>
        <v>0</v>
      </c>
      <c r="S2476" s="13"/>
      <c r="T2476" s="101">
        <f t="shared" ca="1" si="342"/>
        <v>5.4585585095642944E-2</v>
      </c>
      <c r="U2476" s="101">
        <f t="shared" si="343"/>
        <v>0</v>
      </c>
      <c r="V2476" s="101">
        <f t="shared" ca="1" si="344"/>
        <v>-389.65576699335008</v>
      </c>
    </row>
    <row r="2477" spans="2:22" x14ac:dyDescent="0.3">
      <c r="B2477" s="13">
        <v>2023</v>
      </c>
      <c r="C2477" s="13">
        <v>4</v>
      </c>
      <c r="D2477" s="13">
        <v>11</v>
      </c>
      <c r="E2477" s="83" t="s">
        <v>200</v>
      </c>
      <c r="F2477" s="13">
        <v>6</v>
      </c>
      <c r="G2477" s="13">
        <v>14</v>
      </c>
      <c r="H2477" s="13" t="s">
        <v>70</v>
      </c>
      <c r="I2477" s="13" t="s">
        <v>54</v>
      </c>
      <c r="J2477" s="13"/>
      <c r="K2477" s="13" t="s">
        <v>27</v>
      </c>
      <c r="L2477" s="12">
        <f t="shared" ca="1" si="337"/>
        <v>1.9476551508129956</v>
      </c>
      <c r="M2477" s="101">
        <f t="shared" ca="1" si="338"/>
        <v>6.166276207473944E-2</v>
      </c>
      <c r="N2477" s="101">
        <f t="shared" ca="1" si="345"/>
        <v>128.84166885692039</v>
      </c>
      <c r="O2477" s="101">
        <f t="shared" ca="1" si="339"/>
        <v>6.166276207473944E-2</v>
      </c>
      <c r="Q2477" s="12">
        <f t="shared" ca="1" si="340"/>
        <v>5.6000000000000005</v>
      </c>
      <c r="R2477" s="101">
        <f t="shared" ca="1" si="341"/>
        <v>0.30917099148367999</v>
      </c>
      <c r="S2477" s="13"/>
      <c r="T2477" s="101">
        <f t="shared" ca="1" si="342"/>
        <v>0</v>
      </c>
      <c r="U2477" s="101">
        <f t="shared" si="343"/>
        <v>0</v>
      </c>
      <c r="V2477" s="101">
        <f t="shared" ca="1" si="344"/>
        <v>-390.27410897631739</v>
      </c>
    </row>
    <row r="2478" spans="2:22" x14ac:dyDescent="0.3">
      <c r="B2478" s="13">
        <v>2023</v>
      </c>
      <c r="C2478" s="13">
        <v>4</v>
      </c>
      <c r="D2478" s="13">
        <v>11</v>
      </c>
      <c r="E2478" s="83" t="s">
        <v>200</v>
      </c>
      <c r="F2478" s="13">
        <v>6</v>
      </c>
      <c r="G2478" s="13">
        <v>15</v>
      </c>
      <c r="H2478" s="13" t="s">
        <v>70</v>
      </c>
      <c r="I2478" s="13" t="s">
        <v>54</v>
      </c>
      <c r="J2478" s="13"/>
      <c r="K2478" s="13" t="s">
        <v>27</v>
      </c>
      <c r="L2478" s="12">
        <f t="shared" ca="1" si="337"/>
        <v>1.6624348787251799</v>
      </c>
      <c r="M2478" s="101">
        <f t="shared" ca="1" si="338"/>
        <v>5.2632688260439195E-2</v>
      </c>
      <c r="N2478" s="101">
        <f t="shared" ca="1" si="345"/>
        <v>128.84166885692039</v>
      </c>
      <c r="O2478" s="101">
        <f t="shared" ca="1" si="339"/>
        <v>5.2632688260439195E-2</v>
      </c>
      <c r="Q2478" s="12">
        <f t="shared" ca="1" si="340"/>
        <v>5.6000000000000005</v>
      </c>
      <c r="R2478" s="101">
        <f t="shared" ca="1" si="341"/>
        <v>0.33331488751591359</v>
      </c>
      <c r="S2478" s="13"/>
      <c r="T2478" s="101">
        <f t="shared" ca="1" si="342"/>
        <v>0</v>
      </c>
      <c r="U2478" s="101">
        <f t="shared" si="343"/>
        <v>0</v>
      </c>
      <c r="V2478" s="101">
        <f t="shared" ca="1" si="344"/>
        <v>-390.94073875134927</v>
      </c>
    </row>
    <row r="2479" spans="2:22" x14ac:dyDescent="0.3">
      <c r="B2479" s="13">
        <v>2023</v>
      </c>
      <c r="C2479" s="13">
        <v>4</v>
      </c>
      <c r="D2479" s="13">
        <v>11</v>
      </c>
      <c r="E2479" s="83" t="s">
        <v>200</v>
      </c>
      <c r="F2479" s="13">
        <v>6</v>
      </c>
      <c r="G2479" s="13">
        <v>16</v>
      </c>
      <c r="H2479" s="13" t="s">
        <v>71</v>
      </c>
      <c r="I2479" s="13" t="s">
        <v>54</v>
      </c>
      <c r="J2479" s="13"/>
      <c r="K2479" s="13" t="s">
        <v>27</v>
      </c>
      <c r="L2479" s="12">
        <f t="shared" ca="1" si="337"/>
        <v>1.2424622099346025</v>
      </c>
      <c r="M2479" s="101">
        <f t="shared" ca="1" si="338"/>
        <v>0.10823088310740324</v>
      </c>
      <c r="N2479" s="101">
        <f t="shared" ca="1" si="345"/>
        <v>129.08695160486499</v>
      </c>
      <c r="O2479" s="101">
        <f t="shared" ca="1" si="339"/>
        <v>0.35018797387006773</v>
      </c>
      <c r="Q2479" s="12">
        <f t="shared" ca="1" si="340"/>
        <v>5.6000000000000005</v>
      </c>
      <c r="R2479" s="101">
        <f t="shared" ca="1" si="341"/>
        <v>0.36886557392903596</v>
      </c>
      <c r="S2479" s="13"/>
      <c r="T2479" s="101">
        <f t="shared" ca="1" si="342"/>
        <v>0</v>
      </c>
      <c r="U2479" s="101">
        <f t="shared" ca="1" si="343"/>
        <v>0.24528274794458946</v>
      </c>
      <c r="V2479" s="101">
        <f t="shared" ca="1" si="344"/>
        <v>-391.43318715126276</v>
      </c>
    </row>
    <row r="2480" spans="2:22" x14ac:dyDescent="0.3">
      <c r="B2480" s="13">
        <v>2023</v>
      </c>
      <c r="C2480" s="13">
        <v>4</v>
      </c>
      <c r="D2480" s="13">
        <v>11</v>
      </c>
      <c r="E2480" s="83" t="s">
        <v>200</v>
      </c>
      <c r="F2480" s="13">
        <v>6</v>
      </c>
      <c r="G2480" s="13">
        <v>17</v>
      </c>
      <c r="H2480" s="13" t="s">
        <v>71</v>
      </c>
      <c r="I2480" s="13" t="s">
        <v>54</v>
      </c>
      <c r="J2480" s="13"/>
      <c r="K2480" s="13" t="s">
        <v>27</v>
      </c>
      <c r="L2480" s="12">
        <f t="shared" ca="1" si="337"/>
        <v>1.2229918334043273</v>
      </c>
      <c r="M2480" s="101">
        <f t="shared" ca="1" si="338"/>
        <v>0.10653481860785095</v>
      </c>
      <c r="N2480" s="101">
        <f t="shared" ca="1" si="345"/>
        <v>129.32839057597624</v>
      </c>
      <c r="O2480" s="101">
        <f t="shared" ca="1" si="339"/>
        <v>0.34470024824500961</v>
      </c>
      <c r="Q2480" s="12">
        <f t="shared" ca="1" si="340"/>
        <v>4.5108659165886209</v>
      </c>
      <c r="R2480" s="101">
        <f t="shared" ca="1" si="341"/>
        <v>0.27831854114155047</v>
      </c>
      <c r="S2480" s="13"/>
      <c r="T2480" s="101">
        <f t="shared" ca="1" si="342"/>
        <v>0</v>
      </c>
      <c r="U2480" s="101">
        <f t="shared" ca="1" si="343"/>
        <v>0.24143897111123763</v>
      </c>
      <c r="V2480" s="101">
        <f t="shared" ca="1" si="344"/>
        <v>-391.74838526243462</v>
      </c>
    </row>
    <row r="2481" spans="2:22" x14ac:dyDescent="0.3">
      <c r="B2481" s="13">
        <v>2023</v>
      </c>
      <c r="C2481" s="13">
        <v>4</v>
      </c>
      <c r="D2481" s="13">
        <v>11</v>
      </c>
      <c r="E2481" s="83" t="s">
        <v>200</v>
      </c>
      <c r="F2481" s="13">
        <v>6</v>
      </c>
      <c r="G2481" s="13">
        <v>18</v>
      </c>
      <c r="H2481" s="13" t="s">
        <v>71</v>
      </c>
      <c r="I2481" s="13" t="s">
        <v>54</v>
      </c>
      <c r="J2481" s="13"/>
      <c r="K2481" s="13" t="s">
        <v>27</v>
      </c>
      <c r="L2481" s="12">
        <f t="shared" ca="1" si="337"/>
        <v>2.345868282322098</v>
      </c>
      <c r="M2481" s="101">
        <f t="shared" ca="1" si="338"/>
        <v>0.20434858607307796</v>
      </c>
      <c r="N2481" s="101">
        <f t="shared" ca="1" si="345"/>
        <v>129.79150407271132</v>
      </c>
      <c r="O2481" s="101">
        <f t="shared" ca="1" si="339"/>
        <v>0.66118297537248327</v>
      </c>
      <c r="Q2481" s="12">
        <f t="shared" ca="1" si="340"/>
        <v>0</v>
      </c>
      <c r="R2481" s="101">
        <f t="shared" ca="1" si="341"/>
        <v>0</v>
      </c>
      <c r="S2481" s="13"/>
      <c r="T2481" s="101">
        <f t="shared" ca="1" si="342"/>
        <v>0.20434858607307796</v>
      </c>
      <c r="U2481" s="101">
        <f t="shared" ca="1" si="343"/>
        <v>0.46311349673508756</v>
      </c>
      <c r="V2481" s="101">
        <f t="shared" ca="1" si="344"/>
        <v>-391.08092317962644</v>
      </c>
    </row>
    <row r="2482" spans="2:22" x14ac:dyDescent="0.3">
      <c r="B2482" s="13">
        <v>2023</v>
      </c>
      <c r="C2482" s="13">
        <v>4</v>
      </c>
      <c r="D2482" s="13">
        <v>11</v>
      </c>
      <c r="E2482" s="83" t="s">
        <v>200</v>
      </c>
      <c r="F2482" s="13">
        <v>6</v>
      </c>
      <c r="G2482" s="13">
        <v>19</v>
      </c>
      <c r="H2482" s="13" t="s">
        <v>71</v>
      </c>
      <c r="I2482" s="13" t="s">
        <v>54</v>
      </c>
      <c r="J2482" s="13"/>
      <c r="K2482" s="13" t="s">
        <v>27</v>
      </c>
      <c r="L2482" s="12">
        <f t="shared" ca="1" si="337"/>
        <v>1.9302062480836328</v>
      </c>
      <c r="M2482" s="101">
        <f t="shared" ca="1" si="338"/>
        <v>0.16814026627056528</v>
      </c>
      <c r="N2482" s="101">
        <f t="shared" ca="1" si="345"/>
        <v>130.17255895618717</v>
      </c>
      <c r="O2482" s="101">
        <f t="shared" ca="1" si="339"/>
        <v>0.54402863102237187</v>
      </c>
      <c r="Q2482" s="12">
        <f t="shared" ca="1" si="340"/>
        <v>0</v>
      </c>
      <c r="R2482" s="101">
        <f t="shared" ca="1" si="341"/>
        <v>0</v>
      </c>
      <c r="S2482" s="13"/>
      <c r="T2482" s="101">
        <f t="shared" ca="1" si="342"/>
        <v>0.16814026627056528</v>
      </c>
      <c r="U2482" s="101">
        <f t="shared" ca="1" si="343"/>
        <v>0.38105488347584388</v>
      </c>
      <c r="V2482" s="101">
        <f t="shared" ca="1" si="344"/>
        <v>-390.53172802988007</v>
      </c>
    </row>
    <row r="2483" spans="2:22" x14ac:dyDescent="0.3">
      <c r="B2483" s="13">
        <v>2023</v>
      </c>
      <c r="C2483" s="13">
        <v>4</v>
      </c>
      <c r="D2483" s="13">
        <v>11</v>
      </c>
      <c r="E2483" s="83" t="s">
        <v>200</v>
      </c>
      <c r="F2483" s="13">
        <v>6</v>
      </c>
      <c r="G2483" s="13">
        <v>20</v>
      </c>
      <c r="H2483" s="13" t="s">
        <v>69</v>
      </c>
      <c r="I2483" s="13" t="s">
        <v>54</v>
      </c>
      <c r="J2483" s="13"/>
      <c r="K2483" s="13" t="s">
        <v>27</v>
      </c>
      <c r="L2483" s="12">
        <f t="shared" ca="1" si="337"/>
        <v>2.6232239003649411</v>
      </c>
      <c r="M2483" s="101">
        <f t="shared" ca="1" si="338"/>
        <v>0.13816520283222145</v>
      </c>
      <c r="N2483" s="101">
        <f t="shared" ca="1" si="345"/>
        <v>130.17255895618717</v>
      </c>
      <c r="O2483" s="101">
        <f t="shared" ca="1" si="339"/>
        <v>0.28304585884937716</v>
      </c>
      <c r="Q2483" s="12">
        <f t="shared" ca="1" si="340"/>
        <v>0</v>
      </c>
      <c r="R2483" s="101">
        <f t="shared" ca="1" si="341"/>
        <v>0</v>
      </c>
      <c r="S2483" s="13"/>
      <c r="T2483" s="101">
        <f t="shared" ca="1" si="342"/>
        <v>0.13816520283222145</v>
      </c>
      <c r="U2483" s="101">
        <f t="shared" si="343"/>
        <v>0</v>
      </c>
      <c r="V2483" s="101">
        <f t="shared" ca="1" si="344"/>
        <v>-390.39356282704784</v>
      </c>
    </row>
    <row r="2484" spans="2:22" x14ac:dyDescent="0.3">
      <c r="B2484" s="13">
        <v>2023</v>
      </c>
      <c r="C2484" s="13">
        <v>4</v>
      </c>
      <c r="D2484" s="13">
        <v>11</v>
      </c>
      <c r="E2484" s="83" t="s">
        <v>200</v>
      </c>
      <c r="F2484" s="13">
        <v>6</v>
      </c>
      <c r="G2484" s="13">
        <v>21</v>
      </c>
      <c r="H2484" s="13" t="s">
        <v>69</v>
      </c>
      <c r="I2484" s="13" t="s">
        <v>54</v>
      </c>
      <c r="J2484" s="13"/>
      <c r="K2484" s="13" t="s">
        <v>27</v>
      </c>
      <c r="L2484" s="12">
        <f t="shared" ca="1" si="337"/>
        <v>1.5691343922865801</v>
      </c>
      <c r="M2484" s="101">
        <f t="shared" ca="1" si="338"/>
        <v>8.2646308441734179E-2</v>
      </c>
      <c r="N2484" s="101">
        <f t="shared" ca="1" si="345"/>
        <v>130.17255895618717</v>
      </c>
      <c r="O2484" s="101">
        <f t="shared" ca="1" si="339"/>
        <v>0.16930960092772199</v>
      </c>
      <c r="Q2484" s="12">
        <f t="shared" ca="1" si="340"/>
        <v>0</v>
      </c>
      <c r="R2484" s="101">
        <f t="shared" ca="1" si="341"/>
        <v>0</v>
      </c>
      <c r="S2484" s="13"/>
      <c r="T2484" s="101">
        <f t="shared" ca="1" si="342"/>
        <v>8.2646308441734179E-2</v>
      </c>
      <c r="U2484" s="101">
        <f t="shared" si="343"/>
        <v>0</v>
      </c>
      <c r="V2484" s="101">
        <f t="shared" ca="1" si="344"/>
        <v>-390.31091651860612</v>
      </c>
    </row>
    <row r="2485" spans="2:22" x14ac:dyDescent="0.3">
      <c r="B2485" s="13">
        <v>2023</v>
      </c>
      <c r="C2485" s="13">
        <v>4</v>
      </c>
      <c r="D2485" s="13">
        <v>11</v>
      </c>
      <c r="E2485" s="83" t="s">
        <v>200</v>
      </c>
      <c r="F2485" s="13">
        <v>6</v>
      </c>
      <c r="G2485" s="13">
        <v>22</v>
      </c>
      <c r="H2485" s="13" t="s">
        <v>69</v>
      </c>
      <c r="I2485" s="13" t="s">
        <v>54</v>
      </c>
      <c r="J2485" s="13"/>
      <c r="K2485" s="13" t="s">
        <v>27</v>
      </c>
      <c r="L2485" s="12">
        <f t="shared" ca="1" si="337"/>
        <v>1.5208340009165744</v>
      </c>
      <c r="M2485" s="101">
        <f t="shared" ca="1" si="338"/>
        <v>8.0102326828275977E-2</v>
      </c>
      <c r="N2485" s="101">
        <f t="shared" ca="1" si="345"/>
        <v>130.17255895618717</v>
      </c>
      <c r="O2485" s="101">
        <f t="shared" ca="1" si="339"/>
        <v>0.16409798869889838</v>
      </c>
      <c r="Q2485" s="12">
        <f t="shared" ca="1" si="340"/>
        <v>0</v>
      </c>
      <c r="R2485" s="101">
        <f t="shared" ca="1" si="341"/>
        <v>0</v>
      </c>
      <c r="S2485" s="13"/>
      <c r="T2485" s="101">
        <f t="shared" ca="1" si="342"/>
        <v>8.0102326828275977E-2</v>
      </c>
      <c r="U2485" s="101">
        <f t="shared" si="343"/>
        <v>0</v>
      </c>
      <c r="V2485" s="101">
        <f t="shared" ca="1" si="344"/>
        <v>-390.23081419177782</v>
      </c>
    </row>
    <row r="2486" spans="2:22" x14ac:dyDescent="0.3">
      <c r="B2486" s="13">
        <v>2023</v>
      </c>
      <c r="C2486" s="13">
        <v>4</v>
      </c>
      <c r="D2486" s="13">
        <v>11</v>
      </c>
      <c r="E2486" s="83" t="s">
        <v>200</v>
      </c>
      <c r="F2486" s="13">
        <v>6</v>
      </c>
      <c r="G2486" s="13">
        <v>23</v>
      </c>
      <c r="H2486" s="13" t="s">
        <v>69</v>
      </c>
      <c r="I2486" s="13" t="s">
        <v>54</v>
      </c>
      <c r="J2486" s="13"/>
      <c r="K2486" s="13" t="s">
        <v>27</v>
      </c>
      <c r="L2486" s="12">
        <f t="shared" ca="1" si="337"/>
        <v>2.5527078986369807</v>
      </c>
      <c r="M2486" s="101">
        <f t="shared" ca="1" si="338"/>
        <v>0.13445112502120979</v>
      </c>
      <c r="N2486" s="101">
        <f t="shared" ca="1" si="345"/>
        <v>130.17255895618717</v>
      </c>
      <c r="O2486" s="101">
        <f t="shared" ca="1" si="339"/>
        <v>0.27543718226293018</v>
      </c>
      <c r="Q2486" s="12">
        <f t="shared" ca="1" si="340"/>
        <v>0</v>
      </c>
      <c r="R2486" s="101">
        <f t="shared" ca="1" si="341"/>
        <v>0</v>
      </c>
      <c r="S2486" s="13"/>
      <c r="T2486" s="101">
        <f t="shared" ca="1" si="342"/>
        <v>0.13445112502120979</v>
      </c>
      <c r="U2486" s="101">
        <f t="shared" si="343"/>
        <v>0</v>
      </c>
      <c r="V2486" s="101">
        <f t="shared" ca="1" si="344"/>
        <v>-390.09636306675662</v>
      </c>
    </row>
    <row r="2487" spans="2:22" x14ac:dyDescent="0.3">
      <c r="B2487" s="13">
        <v>2023</v>
      </c>
      <c r="C2487" s="13">
        <v>4</v>
      </c>
      <c r="D2487" s="13">
        <v>12</v>
      </c>
      <c r="E2487" s="83" t="s">
        <v>201</v>
      </c>
      <c r="F2487" s="13">
        <v>7</v>
      </c>
      <c r="G2487" s="13">
        <v>0</v>
      </c>
      <c r="H2487" s="13" t="s">
        <v>69</v>
      </c>
      <c r="I2487" s="13" t="s">
        <v>54</v>
      </c>
      <c r="J2487" s="13"/>
      <c r="K2487" s="13" t="s">
        <v>27</v>
      </c>
      <c r="L2487" s="12">
        <f t="shared" ca="1" si="337"/>
        <v>2.0967217099966047</v>
      </c>
      <c r="M2487" s="101">
        <f t="shared" ca="1" si="338"/>
        <v>0.11043433246552117</v>
      </c>
      <c r="N2487" s="101">
        <f t="shared" ca="1" si="345"/>
        <v>130.17255895618717</v>
      </c>
      <c r="O2487" s="101">
        <f t="shared" ca="1" si="339"/>
        <v>0.22623627250863362</v>
      </c>
      <c r="Q2487" s="12">
        <f t="shared" ca="1" si="340"/>
        <v>0</v>
      </c>
      <c r="R2487" s="101">
        <f t="shared" ca="1" si="341"/>
        <v>0</v>
      </c>
      <c r="S2487" s="13"/>
      <c r="T2487" s="101">
        <f t="shared" ca="1" si="342"/>
        <v>0.11043433246552117</v>
      </c>
      <c r="U2487" s="101">
        <f t="shared" si="343"/>
        <v>0</v>
      </c>
      <c r="V2487" s="101">
        <f t="shared" ca="1" si="344"/>
        <v>-389.98592873429112</v>
      </c>
    </row>
    <row r="2488" spans="2:22" x14ac:dyDescent="0.3">
      <c r="B2488" s="13">
        <v>2023</v>
      </c>
      <c r="C2488" s="13">
        <v>4</v>
      </c>
      <c r="D2488" s="13">
        <v>12</v>
      </c>
      <c r="E2488" s="83" t="s">
        <v>201</v>
      </c>
      <c r="F2488" s="13">
        <v>7</v>
      </c>
      <c r="G2488" s="13">
        <v>1</v>
      </c>
      <c r="H2488" s="13" t="s">
        <v>69</v>
      </c>
      <c r="I2488" s="13" t="s">
        <v>54</v>
      </c>
      <c r="J2488" s="13"/>
      <c r="K2488" s="13" t="s">
        <v>27</v>
      </c>
      <c r="L2488" s="12">
        <f t="shared" ca="1" si="337"/>
        <v>1.247418056890969</v>
      </c>
      <c r="M2488" s="101">
        <f t="shared" ca="1" si="338"/>
        <v>6.5701509056447338E-2</v>
      </c>
      <c r="N2488" s="101">
        <f t="shared" ca="1" si="345"/>
        <v>130.17255895618717</v>
      </c>
      <c r="O2488" s="101">
        <f t="shared" ca="1" si="339"/>
        <v>0.13459640833853553</v>
      </c>
      <c r="Q2488" s="12">
        <f t="shared" ca="1" si="340"/>
        <v>0</v>
      </c>
      <c r="R2488" s="101">
        <f t="shared" ca="1" si="341"/>
        <v>0</v>
      </c>
      <c r="S2488" s="13"/>
      <c r="T2488" s="101">
        <f t="shared" ca="1" si="342"/>
        <v>6.5701509056447338E-2</v>
      </c>
      <c r="U2488" s="101">
        <f t="shared" si="343"/>
        <v>0</v>
      </c>
      <c r="V2488" s="101">
        <f t="shared" ca="1" si="344"/>
        <v>-389.92022722523467</v>
      </c>
    </row>
    <row r="2489" spans="2:22" x14ac:dyDescent="0.3">
      <c r="B2489" s="13">
        <v>2023</v>
      </c>
      <c r="C2489" s="13">
        <v>4</v>
      </c>
      <c r="D2489" s="13">
        <v>12</v>
      </c>
      <c r="E2489" s="83" t="s">
        <v>201</v>
      </c>
      <c r="F2489" s="13">
        <v>7</v>
      </c>
      <c r="G2489" s="13">
        <v>2</v>
      </c>
      <c r="H2489" s="13" t="s">
        <v>69</v>
      </c>
      <c r="I2489" s="13" t="s">
        <v>54</v>
      </c>
      <c r="J2489" s="13"/>
      <c r="K2489" s="13" t="s">
        <v>27</v>
      </c>
      <c r="L2489" s="12">
        <f t="shared" ca="1" si="337"/>
        <v>1.1648358691638583</v>
      </c>
      <c r="M2489" s="101">
        <f t="shared" ca="1" si="338"/>
        <v>6.1351905228860415E-2</v>
      </c>
      <c r="N2489" s="101">
        <f t="shared" ca="1" si="345"/>
        <v>130.17255895618717</v>
      </c>
      <c r="O2489" s="101">
        <f t="shared" ca="1" si="339"/>
        <v>0.12568579028278029</v>
      </c>
      <c r="Q2489" s="12">
        <f t="shared" ca="1" si="340"/>
        <v>0</v>
      </c>
      <c r="R2489" s="101">
        <f t="shared" ca="1" si="341"/>
        <v>0</v>
      </c>
      <c r="S2489" s="13"/>
      <c r="T2489" s="101">
        <f t="shared" ca="1" si="342"/>
        <v>6.1351905228860415E-2</v>
      </c>
      <c r="U2489" s="101">
        <f t="shared" si="343"/>
        <v>0</v>
      </c>
      <c r="V2489" s="101">
        <f t="shared" ca="1" si="344"/>
        <v>-389.85887532000584</v>
      </c>
    </row>
    <row r="2490" spans="2:22" x14ac:dyDescent="0.3">
      <c r="B2490" s="13">
        <v>2023</v>
      </c>
      <c r="C2490" s="13">
        <v>4</v>
      </c>
      <c r="D2490" s="13">
        <v>12</v>
      </c>
      <c r="E2490" s="83" t="s">
        <v>201</v>
      </c>
      <c r="F2490" s="13">
        <v>7</v>
      </c>
      <c r="G2490" s="13">
        <v>3</v>
      </c>
      <c r="H2490" s="13" t="s">
        <v>69</v>
      </c>
      <c r="I2490" s="13" t="s">
        <v>54</v>
      </c>
      <c r="J2490" s="13"/>
      <c r="K2490" s="13" t="s">
        <v>27</v>
      </c>
      <c r="L2490" s="12">
        <f t="shared" ca="1" si="337"/>
        <v>1.0859334409107599</v>
      </c>
      <c r="M2490" s="101">
        <f t="shared" ca="1" si="338"/>
        <v>5.7196114332769728E-2</v>
      </c>
      <c r="N2490" s="101">
        <f t="shared" ca="1" si="345"/>
        <v>130.17255895618717</v>
      </c>
      <c r="O2490" s="101">
        <f t="shared" ca="1" si="339"/>
        <v>0.11717221827427099</v>
      </c>
      <c r="Q2490" s="12">
        <f t="shared" ca="1" si="340"/>
        <v>0</v>
      </c>
      <c r="R2490" s="101">
        <f t="shared" ca="1" si="341"/>
        <v>0</v>
      </c>
      <c r="S2490" s="13"/>
      <c r="T2490" s="101">
        <f t="shared" ca="1" si="342"/>
        <v>5.7196114332769728E-2</v>
      </c>
      <c r="U2490" s="101">
        <f t="shared" si="343"/>
        <v>0</v>
      </c>
      <c r="V2490" s="101">
        <f t="shared" ca="1" si="344"/>
        <v>-389.80167920567305</v>
      </c>
    </row>
    <row r="2491" spans="2:22" x14ac:dyDescent="0.3">
      <c r="B2491" s="13">
        <v>2023</v>
      </c>
      <c r="C2491" s="13">
        <v>4</v>
      </c>
      <c r="D2491" s="13">
        <v>12</v>
      </c>
      <c r="E2491" s="83" t="s">
        <v>201</v>
      </c>
      <c r="F2491" s="13">
        <v>7</v>
      </c>
      <c r="G2491" s="13">
        <v>4</v>
      </c>
      <c r="H2491" s="13" t="s">
        <v>69</v>
      </c>
      <c r="I2491" s="13" t="s">
        <v>54</v>
      </c>
      <c r="J2491" s="13"/>
      <c r="K2491" s="13" t="s">
        <v>27</v>
      </c>
      <c r="L2491" s="12">
        <f t="shared" ca="1" si="337"/>
        <v>1.0352594001456079</v>
      </c>
      <c r="M2491" s="101">
        <f t="shared" ca="1" si="338"/>
        <v>5.452711260566917E-2</v>
      </c>
      <c r="N2491" s="101">
        <f t="shared" ca="1" si="345"/>
        <v>130.17255895618717</v>
      </c>
      <c r="O2491" s="101">
        <f t="shared" ca="1" si="339"/>
        <v>0.11170448927571108</v>
      </c>
      <c r="Q2491" s="12">
        <f t="shared" ca="1" si="340"/>
        <v>0</v>
      </c>
      <c r="R2491" s="101">
        <f t="shared" ca="1" si="341"/>
        <v>0</v>
      </c>
      <c r="S2491" s="13"/>
      <c r="T2491" s="101">
        <f t="shared" ca="1" si="342"/>
        <v>5.452711260566917E-2</v>
      </c>
      <c r="U2491" s="101">
        <f t="shared" si="343"/>
        <v>0</v>
      </c>
      <c r="V2491" s="101">
        <f t="shared" ca="1" si="344"/>
        <v>-389.74715209306737</v>
      </c>
    </row>
    <row r="2492" spans="2:22" x14ac:dyDescent="0.3">
      <c r="B2492" s="13">
        <v>2023</v>
      </c>
      <c r="C2492" s="13">
        <v>4</v>
      </c>
      <c r="D2492" s="13">
        <v>12</v>
      </c>
      <c r="E2492" s="83" t="s">
        <v>201</v>
      </c>
      <c r="F2492" s="13">
        <v>7</v>
      </c>
      <c r="G2492" s="13">
        <v>5</v>
      </c>
      <c r="H2492" s="13" t="s">
        <v>69</v>
      </c>
      <c r="I2492" s="13" t="s">
        <v>54</v>
      </c>
      <c r="J2492" s="13"/>
      <c r="K2492" s="13" t="s">
        <v>27</v>
      </c>
      <c r="L2492" s="12">
        <f t="shared" ca="1" si="337"/>
        <v>1.0870265896605609</v>
      </c>
      <c r="M2492" s="101">
        <f t="shared" ca="1" si="338"/>
        <v>5.7253690477421744E-2</v>
      </c>
      <c r="N2492" s="101">
        <f t="shared" ca="1" si="345"/>
        <v>130.17255895618717</v>
      </c>
      <c r="O2492" s="101">
        <f t="shared" ca="1" si="339"/>
        <v>0.11729016902437452</v>
      </c>
      <c r="Q2492" s="12">
        <f t="shared" ca="1" si="340"/>
        <v>5.6000000000000005</v>
      </c>
      <c r="R2492" s="101">
        <f t="shared" ca="1" si="341"/>
        <v>0.38202319918523359</v>
      </c>
      <c r="S2492" s="13"/>
      <c r="T2492" s="101">
        <f t="shared" ca="1" si="342"/>
        <v>0</v>
      </c>
      <c r="U2492" s="101">
        <f t="shared" si="343"/>
        <v>0</v>
      </c>
      <c r="V2492" s="101">
        <f t="shared" ca="1" si="344"/>
        <v>-390.51119849143788</v>
      </c>
    </row>
    <row r="2493" spans="2:22" x14ac:dyDescent="0.3">
      <c r="B2493" s="13">
        <v>2023</v>
      </c>
      <c r="C2493" s="13">
        <v>4</v>
      </c>
      <c r="D2493" s="13">
        <v>12</v>
      </c>
      <c r="E2493" s="83" t="s">
        <v>201</v>
      </c>
      <c r="F2493" s="13">
        <v>7</v>
      </c>
      <c r="G2493" s="13">
        <v>6</v>
      </c>
      <c r="H2493" s="13" t="s">
        <v>69</v>
      </c>
      <c r="I2493" s="13" t="s">
        <v>54</v>
      </c>
      <c r="J2493" s="13"/>
      <c r="K2493" s="13" t="s">
        <v>27</v>
      </c>
      <c r="L2493" s="12">
        <f t="shared" ca="1" si="337"/>
        <v>1.2048132722966178</v>
      </c>
      <c r="M2493" s="101">
        <f t="shared" ca="1" si="338"/>
        <v>6.3457515051862867E-2</v>
      </c>
      <c r="N2493" s="101">
        <f t="shared" ca="1" si="345"/>
        <v>130.17255895618717</v>
      </c>
      <c r="O2493" s="101">
        <f t="shared" ca="1" si="339"/>
        <v>0.12999935208080507</v>
      </c>
      <c r="Q2493" s="12">
        <f t="shared" ca="1" si="340"/>
        <v>5.6000000000000005</v>
      </c>
      <c r="R2493" s="101">
        <f t="shared" ca="1" si="341"/>
        <v>0.37205255650009134</v>
      </c>
      <c r="S2493" s="13"/>
      <c r="T2493" s="101">
        <f t="shared" ca="1" si="342"/>
        <v>0</v>
      </c>
      <c r="U2493" s="101">
        <f t="shared" si="343"/>
        <v>0</v>
      </c>
      <c r="V2493" s="101">
        <f t="shared" ca="1" si="344"/>
        <v>-391.25530360443804</v>
      </c>
    </row>
    <row r="2494" spans="2:22" x14ac:dyDescent="0.3">
      <c r="B2494" s="13">
        <v>2023</v>
      </c>
      <c r="C2494" s="13">
        <v>4</v>
      </c>
      <c r="D2494" s="13">
        <v>12</v>
      </c>
      <c r="E2494" s="83" t="s">
        <v>201</v>
      </c>
      <c r="F2494" s="13">
        <v>7</v>
      </c>
      <c r="G2494" s="13">
        <v>7</v>
      </c>
      <c r="H2494" s="13" t="s">
        <v>69</v>
      </c>
      <c r="I2494" s="13" t="s">
        <v>54</v>
      </c>
      <c r="J2494" s="13"/>
      <c r="K2494" s="13" t="s">
        <v>27</v>
      </c>
      <c r="L2494" s="12">
        <f t="shared" ca="1" si="337"/>
        <v>1.1970480810291291</v>
      </c>
      <c r="M2494" s="101">
        <f t="shared" ca="1" si="338"/>
        <v>6.3048522427804232E-2</v>
      </c>
      <c r="N2494" s="101">
        <f t="shared" ca="1" si="345"/>
        <v>130.17255895618717</v>
      </c>
      <c r="O2494" s="101">
        <f t="shared" ca="1" si="339"/>
        <v>0.12916148794304302</v>
      </c>
      <c r="Q2494" s="12">
        <f t="shared" ca="1" si="340"/>
        <v>5.6000000000000005</v>
      </c>
      <c r="R2494" s="101">
        <f t="shared" ca="1" si="341"/>
        <v>0.37270987994088428</v>
      </c>
      <c r="S2494" s="13"/>
      <c r="T2494" s="101">
        <f t="shared" ca="1" si="342"/>
        <v>0</v>
      </c>
      <c r="U2494" s="101">
        <f t="shared" si="343"/>
        <v>0</v>
      </c>
      <c r="V2494" s="101">
        <f t="shared" ca="1" si="344"/>
        <v>-392.00072336431981</v>
      </c>
    </row>
    <row r="2495" spans="2:22" x14ac:dyDescent="0.3">
      <c r="B2495" s="13">
        <v>2023</v>
      </c>
      <c r="C2495" s="13">
        <v>4</v>
      </c>
      <c r="D2495" s="13">
        <v>12</v>
      </c>
      <c r="E2495" s="83" t="s">
        <v>201</v>
      </c>
      <c r="F2495" s="13">
        <v>7</v>
      </c>
      <c r="G2495" s="13">
        <v>8</v>
      </c>
      <c r="H2495" s="13" t="s">
        <v>69</v>
      </c>
      <c r="I2495" s="13" t="s">
        <v>54</v>
      </c>
      <c r="J2495" s="13"/>
      <c r="K2495" s="13" t="s">
        <v>27</v>
      </c>
      <c r="L2495" s="12">
        <f t="shared" ca="1" si="337"/>
        <v>1.8356612458084864</v>
      </c>
      <c r="M2495" s="101">
        <f t="shared" ca="1" si="338"/>
        <v>9.6684277816732986E-2</v>
      </c>
      <c r="N2495" s="101">
        <f t="shared" ca="1" si="345"/>
        <v>130.17255895618717</v>
      </c>
      <c r="O2495" s="101">
        <f t="shared" ca="1" si="339"/>
        <v>0.19806784842273567</v>
      </c>
      <c r="Q2495" s="12">
        <f t="shared" ca="1" si="340"/>
        <v>5.6000000000000005</v>
      </c>
      <c r="R2495" s="101">
        <f t="shared" ca="1" si="341"/>
        <v>0.31865127554231165</v>
      </c>
      <c r="S2495" s="13"/>
      <c r="T2495" s="101">
        <f t="shared" ca="1" si="342"/>
        <v>0</v>
      </c>
      <c r="U2495" s="101">
        <f t="shared" si="343"/>
        <v>0</v>
      </c>
      <c r="V2495" s="101">
        <f t="shared" ca="1" si="344"/>
        <v>-392.63802591540446</v>
      </c>
    </row>
    <row r="2496" spans="2:22" x14ac:dyDescent="0.3">
      <c r="B2496" s="13">
        <v>2023</v>
      </c>
      <c r="C2496" s="13">
        <v>4</v>
      </c>
      <c r="D2496" s="13">
        <v>12</v>
      </c>
      <c r="E2496" s="83" t="s">
        <v>201</v>
      </c>
      <c r="F2496" s="13">
        <v>7</v>
      </c>
      <c r="G2496" s="13">
        <v>9</v>
      </c>
      <c r="H2496" s="13" t="s">
        <v>69</v>
      </c>
      <c r="I2496" s="13" t="s">
        <v>54</v>
      </c>
      <c r="J2496" s="13"/>
      <c r="K2496" s="13" t="s">
        <v>27</v>
      </c>
      <c r="L2496" s="12">
        <f t="shared" ref="L2496:L2559" ca="1" si="346">IF(K2496="Weekday",_xlfn.NORM.INV(RAND(),VLOOKUP(G2496,$J$5:$N$28,4),VLOOKUP(G2496,$J$5:$N$28,5)),_xlfn.NORM.INV(RAND(),VLOOKUP(G2496,$P$5:$T$28,4),VLOOKUP(G2496,$P$5:$T$28,5)))*VLOOKUP(C2496,$P$32:$R$43,3)</f>
        <v>1.2907477451265057</v>
      </c>
      <c r="M2496" s="101">
        <f t="shared" ref="M2496:M2559" ca="1" si="347">IF(I2496="Winter",VLOOKUP(G2496,$J$40:$L$43,3),VLOOKUP(G2496,$J$40:$L$43,2))*L2496</f>
        <v>6.7983683735813052E-2</v>
      </c>
      <c r="N2496" s="101">
        <f t="shared" ca="1" si="345"/>
        <v>130.17255895618717</v>
      </c>
      <c r="O2496" s="101">
        <f t="shared" ref="O2496:O2559" ca="1" si="348">IF(I2496="Winter",VLOOKUP(G2496,$J$46:$L$49,3),VLOOKUP(G2496,$J$46:$L$49,2))*L2496</f>
        <v>0.13927168169914997</v>
      </c>
      <c r="Q2496" s="12">
        <f t="shared" ref="Q2496:Q2559" ca="1" si="349">MIN(MAX(AND(IF(G2496&gt;=VLOOKUP(C2496,$O$46:$T$57,5),1,0),IF(G2496&lt;=VLOOKUP(C2496,$O$46:$T$57,6),1,0))*$G$50*_xlfn.NORM.INV(RAND(),VLOOKUP(C2496,$B$4:$F$15,4),VLOOKUP(C2496,$B$4:$F$15,4)),0),0.2)*$G$51</f>
        <v>5.6000000000000005</v>
      </c>
      <c r="R2496" s="101">
        <f t="shared" ref="R2496:R2559" ca="1" si="350">MAX(Q2496-L2496,0)*$G$52</f>
        <v>0.36477820337504135</v>
      </c>
      <c r="S2496" s="13"/>
      <c r="T2496" s="101">
        <f t="shared" ref="T2496:T2559" ca="1" si="351">MAX(L2496-Q2496,0)*IF(I2496="Winter",VLOOKUP(G2496,$J$40:$L$43,3),VLOOKUP(G2496,$J$40:$L$43,2))</f>
        <v>0</v>
      </c>
      <c r="U2496" s="101">
        <f t="shared" si="343"/>
        <v>0</v>
      </c>
      <c r="V2496" s="101">
        <f t="shared" ca="1" si="344"/>
        <v>-393.36758232215459</v>
      </c>
    </row>
    <row r="2497" spans="2:22" x14ac:dyDescent="0.3">
      <c r="B2497" s="13">
        <v>2023</v>
      </c>
      <c r="C2497" s="13">
        <v>4</v>
      </c>
      <c r="D2497" s="13">
        <v>12</v>
      </c>
      <c r="E2497" s="83" t="s">
        <v>201</v>
      </c>
      <c r="F2497" s="13">
        <v>7</v>
      </c>
      <c r="G2497" s="13">
        <v>10</v>
      </c>
      <c r="H2497" s="13" t="s">
        <v>70</v>
      </c>
      <c r="I2497" s="13" t="s">
        <v>54</v>
      </c>
      <c r="J2497" s="13"/>
      <c r="K2497" s="13" t="s">
        <v>27</v>
      </c>
      <c r="L2497" s="12">
        <f t="shared" ca="1" si="346"/>
        <v>1.8884652889038944</v>
      </c>
      <c r="M2497" s="101">
        <f t="shared" ca="1" si="347"/>
        <v>5.9788811046697296E-2</v>
      </c>
      <c r="N2497" s="101">
        <f t="shared" ca="1" si="345"/>
        <v>130.17255895618717</v>
      </c>
      <c r="O2497" s="101">
        <f t="shared" ca="1" si="348"/>
        <v>5.9788811046697296E-2</v>
      </c>
      <c r="Q2497" s="12">
        <f t="shared" ca="1" si="349"/>
        <v>5.6000000000000005</v>
      </c>
      <c r="R2497" s="101">
        <f t="shared" ca="1" si="350"/>
        <v>0.31418141329428539</v>
      </c>
      <c r="S2497" s="13"/>
      <c r="T2497" s="101">
        <f t="shared" ca="1" si="351"/>
        <v>0</v>
      </c>
      <c r="U2497" s="101">
        <f t="shared" ref="U2497:U2560" si="352">IF(H2497="On-Peak",IF(I2497="Winter",((L2497*$D$48)/60),((L2497*$D$47)/60)),0)</f>
        <v>0</v>
      </c>
      <c r="V2497" s="101">
        <f t="shared" ref="V2497:V2560" ca="1" si="353">V2496+MAX(T2497-R2497,0)-MAX(R2497-T2497,0)+MAX(U2497-R2497,0)-MAX(R2497-U2497,0)</f>
        <v>-393.9959451487432</v>
      </c>
    </row>
    <row r="2498" spans="2:22" x14ac:dyDescent="0.3">
      <c r="B2498" s="13">
        <v>2023</v>
      </c>
      <c r="C2498" s="13">
        <v>4</v>
      </c>
      <c r="D2498" s="13">
        <v>12</v>
      </c>
      <c r="E2498" s="83" t="s">
        <v>201</v>
      </c>
      <c r="F2498" s="13">
        <v>7</v>
      </c>
      <c r="G2498" s="13">
        <v>11</v>
      </c>
      <c r="H2498" s="13" t="s">
        <v>70</v>
      </c>
      <c r="I2498" s="13" t="s">
        <v>54</v>
      </c>
      <c r="J2498" s="13"/>
      <c r="K2498" s="13" t="s">
        <v>27</v>
      </c>
      <c r="L2498" s="12">
        <f t="shared" ca="1" si="346"/>
        <v>1.211285328238084</v>
      </c>
      <c r="M2498" s="101">
        <f t="shared" ca="1" si="347"/>
        <v>3.8349293492017739E-2</v>
      </c>
      <c r="N2498" s="101">
        <f t="shared" ca="1" si="345"/>
        <v>130.17255895618717</v>
      </c>
      <c r="O2498" s="101">
        <f t="shared" ca="1" si="348"/>
        <v>3.8349293492017739E-2</v>
      </c>
      <c r="Q2498" s="12">
        <f t="shared" ca="1" si="349"/>
        <v>5.6000000000000005</v>
      </c>
      <c r="R2498" s="101">
        <f t="shared" ca="1" si="350"/>
        <v>0.37150469696464627</v>
      </c>
      <c r="S2498" s="13"/>
      <c r="T2498" s="101">
        <f t="shared" ca="1" si="351"/>
        <v>0</v>
      </c>
      <c r="U2498" s="101">
        <f t="shared" si="352"/>
        <v>0</v>
      </c>
      <c r="V2498" s="101">
        <f t="shared" ca="1" si="353"/>
        <v>-394.73895454267245</v>
      </c>
    </row>
    <row r="2499" spans="2:22" x14ac:dyDescent="0.3">
      <c r="B2499" s="13">
        <v>2023</v>
      </c>
      <c r="C2499" s="13">
        <v>4</v>
      </c>
      <c r="D2499" s="13">
        <v>12</v>
      </c>
      <c r="E2499" s="83" t="s">
        <v>201</v>
      </c>
      <c r="F2499" s="13">
        <v>7</v>
      </c>
      <c r="G2499" s="13">
        <v>12</v>
      </c>
      <c r="H2499" s="13" t="s">
        <v>70</v>
      </c>
      <c r="I2499" s="13" t="s">
        <v>54</v>
      </c>
      <c r="J2499" s="13"/>
      <c r="K2499" s="13" t="s">
        <v>27</v>
      </c>
      <c r="L2499" s="12">
        <f t="shared" ca="1" si="346"/>
        <v>1.7691078063150409</v>
      </c>
      <c r="M2499" s="101">
        <f t="shared" ca="1" si="347"/>
        <v>5.6009953147934201E-2</v>
      </c>
      <c r="N2499" s="101">
        <f t="shared" ca="1" si="345"/>
        <v>130.17255895618717</v>
      </c>
      <c r="O2499" s="101">
        <f t="shared" ca="1" si="348"/>
        <v>5.6009953147934201E-2</v>
      </c>
      <c r="Q2499" s="12">
        <f t="shared" ca="1" si="349"/>
        <v>5.6000000000000005</v>
      </c>
      <c r="R2499" s="101">
        <f t="shared" ca="1" si="350"/>
        <v>0.32428502419543181</v>
      </c>
      <c r="S2499" s="13"/>
      <c r="T2499" s="101">
        <f t="shared" ca="1" si="351"/>
        <v>0</v>
      </c>
      <c r="U2499" s="101">
        <f t="shared" si="352"/>
        <v>0</v>
      </c>
      <c r="V2499" s="101">
        <f t="shared" ca="1" si="353"/>
        <v>-395.38752459106331</v>
      </c>
    </row>
    <row r="2500" spans="2:22" x14ac:dyDescent="0.3">
      <c r="B2500" s="13">
        <v>2023</v>
      </c>
      <c r="C2500" s="13">
        <v>4</v>
      </c>
      <c r="D2500" s="13">
        <v>12</v>
      </c>
      <c r="E2500" s="83" t="s">
        <v>201</v>
      </c>
      <c r="F2500" s="13">
        <v>7</v>
      </c>
      <c r="G2500" s="13">
        <v>13</v>
      </c>
      <c r="H2500" s="13" t="s">
        <v>70</v>
      </c>
      <c r="I2500" s="13" t="s">
        <v>54</v>
      </c>
      <c r="J2500" s="13"/>
      <c r="K2500" s="13" t="s">
        <v>27</v>
      </c>
      <c r="L2500" s="12">
        <f t="shared" ca="1" si="346"/>
        <v>1.4035394352196411</v>
      </c>
      <c r="M2500" s="101">
        <f t="shared" ca="1" si="347"/>
        <v>4.4436058519053835E-2</v>
      </c>
      <c r="N2500" s="101">
        <f t="shared" ca="1" si="345"/>
        <v>130.17255895618717</v>
      </c>
      <c r="O2500" s="101">
        <f t="shared" ca="1" si="348"/>
        <v>4.4436058519053835E-2</v>
      </c>
      <c r="Q2500" s="12">
        <f t="shared" ca="1" si="349"/>
        <v>3.9133159815948213</v>
      </c>
      <c r="R2500" s="101">
        <f t="shared" ca="1" si="350"/>
        <v>0.21245258465065903</v>
      </c>
      <c r="S2500" s="13"/>
      <c r="T2500" s="101">
        <f t="shared" ca="1" si="351"/>
        <v>0</v>
      </c>
      <c r="U2500" s="101">
        <f t="shared" si="352"/>
        <v>0</v>
      </c>
      <c r="V2500" s="101">
        <f t="shared" ca="1" si="353"/>
        <v>-395.81242976036458</v>
      </c>
    </row>
    <row r="2501" spans="2:22" x14ac:dyDescent="0.3">
      <c r="B2501" s="13">
        <v>2023</v>
      </c>
      <c r="C2501" s="13">
        <v>4</v>
      </c>
      <c r="D2501" s="13">
        <v>12</v>
      </c>
      <c r="E2501" s="83" t="s">
        <v>201</v>
      </c>
      <c r="F2501" s="13">
        <v>7</v>
      </c>
      <c r="G2501" s="13">
        <v>14</v>
      </c>
      <c r="H2501" s="13" t="s">
        <v>70</v>
      </c>
      <c r="I2501" s="13" t="s">
        <v>54</v>
      </c>
      <c r="J2501" s="13"/>
      <c r="K2501" s="13" t="s">
        <v>27</v>
      </c>
      <c r="L2501" s="12">
        <f t="shared" ca="1" si="346"/>
        <v>1.3012341179671059</v>
      </c>
      <c r="M2501" s="101">
        <f t="shared" ca="1" si="347"/>
        <v>4.1197072174838575E-2</v>
      </c>
      <c r="N2501" s="101">
        <f t="shared" ca="1" si="345"/>
        <v>130.17255895618717</v>
      </c>
      <c r="O2501" s="101">
        <f t="shared" ca="1" si="348"/>
        <v>4.1197072174838575E-2</v>
      </c>
      <c r="Q2501" s="12">
        <f t="shared" ca="1" si="349"/>
        <v>4.4146801999514951</v>
      </c>
      <c r="R2501" s="101">
        <f t="shared" ca="1" si="350"/>
        <v>0.26355321083997857</v>
      </c>
      <c r="S2501" s="13"/>
      <c r="T2501" s="101">
        <f t="shared" ca="1" si="351"/>
        <v>0</v>
      </c>
      <c r="U2501" s="101">
        <f t="shared" si="352"/>
        <v>0</v>
      </c>
      <c r="V2501" s="101">
        <f t="shared" ca="1" si="353"/>
        <v>-396.33953618204453</v>
      </c>
    </row>
    <row r="2502" spans="2:22" x14ac:dyDescent="0.3">
      <c r="B2502" s="13">
        <v>2023</v>
      </c>
      <c r="C2502" s="13">
        <v>4</v>
      </c>
      <c r="D2502" s="13">
        <v>12</v>
      </c>
      <c r="E2502" s="83" t="s">
        <v>201</v>
      </c>
      <c r="F2502" s="13">
        <v>7</v>
      </c>
      <c r="G2502" s="13">
        <v>15</v>
      </c>
      <c r="H2502" s="13" t="s">
        <v>70</v>
      </c>
      <c r="I2502" s="13" t="s">
        <v>54</v>
      </c>
      <c r="J2502" s="13"/>
      <c r="K2502" s="13" t="s">
        <v>27</v>
      </c>
      <c r="L2502" s="12">
        <f t="shared" ca="1" si="346"/>
        <v>1.5705544726444112</v>
      </c>
      <c r="M2502" s="101">
        <f t="shared" ca="1" si="347"/>
        <v>4.972375460392206E-2</v>
      </c>
      <c r="N2502" s="101">
        <f t="shared" ca="1" si="345"/>
        <v>130.17255895618717</v>
      </c>
      <c r="O2502" s="101">
        <f t="shared" ca="1" si="348"/>
        <v>4.972375460392206E-2</v>
      </c>
      <c r="Q2502" s="12">
        <f t="shared" ca="1" si="349"/>
        <v>5.6000000000000005</v>
      </c>
      <c r="R2502" s="101">
        <f t="shared" ca="1" si="350"/>
        <v>0.34109256389065062</v>
      </c>
      <c r="S2502" s="13"/>
      <c r="T2502" s="101">
        <f t="shared" ca="1" si="351"/>
        <v>0</v>
      </c>
      <c r="U2502" s="101">
        <f t="shared" si="352"/>
        <v>0</v>
      </c>
      <c r="V2502" s="101">
        <f t="shared" ca="1" si="353"/>
        <v>-397.02172130982581</v>
      </c>
    </row>
    <row r="2503" spans="2:22" x14ac:dyDescent="0.3">
      <c r="B2503" s="13">
        <v>2023</v>
      </c>
      <c r="C2503" s="13">
        <v>4</v>
      </c>
      <c r="D2503" s="13">
        <v>12</v>
      </c>
      <c r="E2503" s="83" t="s">
        <v>201</v>
      </c>
      <c r="F2503" s="13">
        <v>7</v>
      </c>
      <c r="G2503" s="13">
        <v>16</v>
      </c>
      <c r="H2503" s="13" t="s">
        <v>71</v>
      </c>
      <c r="I2503" s="13" t="s">
        <v>54</v>
      </c>
      <c r="J2503" s="13"/>
      <c r="K2503" s="13" t="s">
        <v>27</v>
      </c>
      <c r="L2503" s="12">
        <f t="shared" ca="1" si="346"/>
        <v>1.3130180334358597</v>
      </c>
      <c r="M2503" s="101">
        <f t="shared" ca="1" si="347"/>
        <v>0.11437700089259774</v>
      </c>
      <c r="N2503" s="101">
        <f t="shared" ca="1" si="345"/>
        <v>130.4317705996213</v>
      </c>
      <c r="O2503" s="101">
        <f t="shared" ca="1" si="348"/>
        <v>0.37007413272389705</v>
      </c>
      <c r="Q2503" s="12">
        <f t="shared" ca="1" si="349"/>
        <v>0</v>
      </c>
      <c r="R2503" s="101">
        <f t="shared" ca="1" si="350"/>
        <v>0</v>
      </c>
      <c r="S2503" s="13"/>
      <c r="T2503" s="101">
        <f t="shared" ca="1" si="351"/>
        <v>0.11437700089259774</v>
      </c>
      <c r="U2503" s="101">
        <f t="shared" ca="1" si="352"/>
        <v>0.25921164343412934</v>
      </c>
      <c r="V2503" s="101">
        <f t="shared" ca="1" si="353"/>
        <v>-396.64813266549908</v>
      </c>
    </row>
    <row r="2504" spans="2:22" x14ac:dyDescent="0.3">
      <c r="B2504" s="13">
        <v>2023</v>
      </c>
      <c r="C2504" s="13">
        <v>4</v>
      </c>
      <c r="D2504" s="13">
        <v>12</v>
      </c>
      <c r="E2504" s="83" t="s">
        <v>201</v>
      </c>
      <c r="F2504" s="13">
        <v>7</v>
      </c>
      <c r="G2504" s="13">
        <v>17</v>
      </c>
      <c r="H2504" s="13" t="s">
        <v>71</v>
      </c>
      <c r="I2504" s="13" t="s">
        <v>54</v>
      </c>
      <c r="J2504" s="13"/>
      <c r="K2504" s="13" t="s">
        <v>27</v>
      </c>
      <c r="L2504" s="12">
        <f t="shared" ca="1" si="346"/>
        <v>2.1026835714351977</v>
      </c>
      <c r="M2504" s="101">
        <f t="shared" ca="1" si="347"/>
        <v>0.18316476590772007</v>
      </c>
      <c r="N2504" s="101">
        <f t="shared" ca="1" si="345"/>
        <v>130.84687538134881</v>
      </c>
      <c r="O2504" s="101">
        <f t="shared" ca="1" si="348"/>
        <v>0.5926413646090104</v>
      </c>
      <c r="Q2504" s="12">
        <f t="shared" ca="1" si="349"/>
        <v>2.3963770247494249</v>
      </c>
      <c r="R2504" s="101">
        <f t="shared" ca="1" si="350"/>
        <v>2.4861150823049339E-2</v>
      </c>
      <c r="S2504" s="13"/>
      <c r="T2504" s="101">
        <f t="shared" ca="1" si="351"/>
        <v>0</v>
      </c>
      <c r="U2504" s="101">
        <f t="shared" ca="1" si="352"/>
        <v>0.4151047817274986</v>
      </c>
      <c r="V2504" s="101">
        <f t="shared" ca="1" si="353"/>
        <v>-396.28275018541768</v>
      </c>
    </row>
    <row r="2505" spans="2:22" x14ac:dyDescent="0.3">
      <c r="B2505" s="13">
        <v>2023</v>
      </c>
      <c r="C2505" s="13">
        <v>4</v>
      </c>
      <c r="D2505" s="13">
        <v>12</v>
      </c>
      <c r="E2505" s="83" t="s">
        <v>201</v>
      </c>
      <c r="F2505" s="13">
        <v>7</v>
      </c>
      <c r="G2505" s="13">
        <v>18</v>
      </c>
      <c r="H2505" s="13" t="s">
        <v>71</v>
      </c>
      <c r="I2505" s="13" t="s">
        <v>54</v>
      </c>
      <c r="J2505" s="13"/>
      <c r="K2505" s="13" t="s">
        <v>27</v>
      </c>
      <c r="L2505" s="12">
        <f t="shared" ca="1" si="346"/>
        <v>1.6405442748026482</v>
      </c>
      <c r="M2505" s="101">
        <f t="shared" ca="1" si="347"/>
        <v>0.1429078117780587</v>
      </c>
      <c r="N2505" s="101">
        <f t="shared" ca="1" si="345"/>
        <v>131.17074616359943</v>
      </c>
      <c r="O2505" s="101">
        <f t="shared" ca="1" si="348"/>
        <v>0.46238740385312638</v>
      </c>
      <c r="Q2505" s="12">
        <f t="shared" ca="1" si="349"/>
        <v>4.5601800968403641</v>
      </c>
      <c r="R2505" s="101">
        <f t="shared" ca="1" si="350"/>
        <v>0.24714717233549263</v>
      </c>
      <c r="S2505" s="13"/>
      <c r="T2505" s="101">
        <f t="shared" ca="1" si="351"/>
        <v>0</v>
      </c>
      <c r="U2505" s="101">
        <f t="shared" ca="1" si="352"/>
        <v>0.32387078225062282</v>
      </c>
      <c r="V2505" s="101">
        <f t="shared" ca="1" si="353"/>
        <v>-396.45317374783804</v>
      </c>
    </row>
    <row r="2506" spans="2:22" x14ac:dyDescent="0.3">
      <c r="B2506" s="13">
        <v>2023</v>
      </c>
      <c r="C2506" s="13">
        <v>4</v>
      </c>
      <c r="D2506" s="13">
        <v>12</v>
      </c>
      <c r="E2506" s="83" t="s">
        <v>201</v>
      </c>
      <c r="F2506" s="13">
        <v>7</v>
      </c>
      <c r="G2506" s="13">
        <v>19</v>
      </c>
      <c r="H2506" s="13" t="s">
        <v>71</v>
      </c>
      <c r="I2506" s="13" t="s">
        <v>54</v>
      </c>
      <c r="J2506" s="13"/>
      <c r="K2506" s="13" t="s">
        <v>27</v>
      </c>
      <c r="L2506" s="12">
        <f t="shared" ca="1" si="346"/>
        <v>2.310566013314955</v>
      </c>
      <c r="M2506" s="101">
        <f t="shared" ca="1" si="347"/>
        <v>0.20127340541986574</v>
      </c>
      <c r="N2506" s="101">
        <f t="shared" ca="1" si="345"/>
        <v>131.62689040406136</v>
      </c>
      <c r="O2506" s="101">
        <f t="shared" ca="1" si="348"/>
        <v>0.65123303085282003</v>
      </c>
      <c r="Q2506" s="12">
        <f t="shared" ca="1" si="349"/>
        <v>0</v>
      </c>
      <c r="R2506" s="101">
        <f t="shared" ca="1" si="350"/>
        <v>0</v>
      </c>
      <c r="S2506" s="13"/>
      <c r="T2506" s="101">
        <f t="shared" ca="1" si="351"/>
        <v>0.20127340541986574</v>
      </c>
      <c r="U2506" s="101">
        <f t="shared" ca="1" si="352"/>
        <v>0.45614424046192742</v>
      </c>
      <c r="V2506" s="101">
        <f t="shared" ca="1" si="353"/>
        <v>-395.79575610195627</v>
      </c>
    </row>
    <row r="2507" spans="2:22" x14ac:dyDescent="0.3">
      <c r="B2507" s="13">
        <v>2023</v>
      </c>
      <c r="C2507" s="13">
        <v>4</v>
      </c>
      <c r="D2507" s="13">
        <v>12</v>
      </c>
      <c r="E2507" s="83" t="s">
        <v>201</v>
      </c>
      <c r="F2507" s="13">
        <v>7</v>
      </c>
      <c r="G2507" s="13">
        <v>20</v>
      </c>
      <c r="H2507" s="13" t="s">
        <v>69</v>
      </c>
      <c r="I2507" s="13" t="s">
        <v>54</v>
      </c>
      <c r="J2507" s="13"/>
      <c r="K2507" s="13" t="s">
        <v>27</v>
      </c>
      <c r="L2507" s="12">
        <f t="shared" ca="1" si="346"/>
        <v>2.2292388774267913</v>
      </c>
      <c r="M2507" s="101">
        <f t="shared" ca="1" si="347"/>
        <v>0.1174140116740691</v>
      </c>
      <c r="N2507" s="101">
        <f t="shared" ca="1" si="345"/>
        <v>131.62689040406136</v>
      </c>
      <c r="O2507" s="101">
        <f t="shared" ca="1" si="348"/>
        <v>0.24053487487435077</v>
      </c>
      <c r="Q2507" s="12">
        <f t="shared" ca="1" si="349"/>
        <v>0</v>
      </c>
      <c r="R2507" s="101">
        <f t="shared" ca="1" si="350"/>
        <v>0</v>
      </c>
      <c r="S2507" s="13"/>
      <c r="T2507" s="101">
        <f t="shared" ca="1" si="351"/>
        <v>0.1174140116740691</v>
      </c>
      <c r="U2507" s="101">
        <f t="shared" si="352"/>
        <v>0</v>
      </c>
      <c r="V2507" s="101">
        <f t="shared" ca="1" si="353"/>
        <v>-395.67834209028223</v>
      </c>
    </row>
    <row r="2508" spans="2:22" x14ac:dyDescent="0.3">
      <c r="B2508" s="13">
        <v>2023</v>
      </c>
      <c r="C2508" s="13">
        <v>4</v>
      </c>
      <c r="D2508" s="13">
        <v>12</v>
      </c>
      <c r="E2508" s="83" t="s">
        <v>201</v>
      </c>
      <c r="F2508" s="13">
        <v>7</v>
      </c>
      <c r="G2508" s="13">
        <v>21</v>
      </c>
      <c r="H2508" s="13" t="s">
        <v>69</v>
      </c>
      <c r="I2508" s="13" t="s">
        <v>54</v>
      </c>
      <c r="J2508" s="13"/>
      <c r="K2508" s="13" t="s">
        <v>27</v>
      </c>
      <c r="L2508" s="12">
        <f t="shared" ca="1" si="346"/>
        <v>2.150593010499473</v>
      </c>
      <c r="M2508" s="101">
        <f t="shared" ca="1" si="347"/>
        <v>0.11327173386300725</v>
      </c>
      <c r="N2508" s="101">
        <f t="shared" ca="1" si="345"/>
        <v>131.62689040406136</v>
      </c>
      <c r="O2508" s="101">
        <f t="shared" ca="1" si="348"/>
        <v>0.23204898583289313</v>
      </c>
      <c r="Q2508" s="12">
        <f t="shared" ca="1" si="349"/>
        <v>0</v>
      </c>
      <c r="R2508" s="101">
        <f t="shared" ca="1" si="350"/>
        <v>0</v>
      </c>
      <c r="S2508" s="13"/>
      <c r="T2508" s="101">
        <f t="shared" ca="1" si="351"/>
        <v>0.11327173386300725</v>
      </c>
      <c r="U2508" s="101">
        <f t="shared" si="352"/>
        <v>0</v>
      </c>
      <c r="V2508" s="101">
        <f t="shared" ca="1" si="353"/>
        <v>-395.5650703564192</v>
      </c>
    </row>
    <row r="2509" spans="2:22" x14ac:dyDescent="0.3">
      <c r="B2509" s="13">
        <v>2023</v>
      </c>
      <c r="C2509" s="13">
        <v>4</v>
      </c>
      <c r="D2509" s="13">
        <v>12</v>
      </c>
      <c r="E2509" s="83" t="s">
        <v>201</v>
      </c>
      <c r="F2509" s="13">
        <v>7</v>
      </c>
      <c r="G2509" s="13">
        <v>22</v>
      </c>
      <c r="H2509" s="13" t="s">
        <v>69</v>
      </c>
      <c r="I2509" s="13" t="s">
        <v>54</v>
      </c>
      <c r="J2509" s="13"/>
      <c r="K2509" s="13" t="s">
        <v>27</v>
      </c>
      <c r="L2509" s="12">
        <f t="shared" ca="1" si="346"/>
        <v>2.1425114634236255</v>
      </c>
      <c r="M2509" s="101">
        <f t="shared" ca="1" si="347"/>
        <v>0.11284607877852236</v>
      </c>
      <c r="N2509" s="101">
        <f t="shared" ca="1" si="345"/>
        <v>131.62689040406136</v>
      </c>
      <c r="O2509" s="101">
        <f t="shared" ca="1" si="348"/>
        <v>0.23117698690340918</v>
      </c>
      <c r="Q2509" s="12">
        <f t="shared" ca="1" si="349"/>
        <v>0</v>
      </c>
      <c r="R2509" s="101">
        <f t="shared" ca="1" si="350"/>
        <v>0</v>
      </c>
      <c r="S2509" s="13"/>
      <c r="T2509" s="101">
        <f t="shared" ca="1" si="351"/>
        <v>0.11284607877852236</v>
      </c>
      <c r="U2509" s="101">
        <f t="shared" si="352"/>
        <v>0</v>
      </c>
      <c r="V2509" s="101">
        <f t="shared" ca="1" si="353"/>
        <v>-395.45222427764065</v>
      </c>
    </row>
    <row r="2510" spans="2:22" x14ac:dyDescent="0.3">
      <c r="B2510" s="13">
        <v>2023</v>
      </c>
      <c r="C2510" s="13">
        <v>4</v>
      </c>
      <c r="D2510" s="13">
        <v>12</v>
      </c>
      <c r="E2510" s="83" t="s">
        <v>201</v>
      </c>
      <c r="F2510" s="13">
        <v>7</v>
      </c>
      <c r="G2510" s="13">
        <v>23</v>
      </c>
      <c r="H2510" s="13" t="s">
        <v>69</v>
      </c>
      <c r="I2510" s="13" t="s">
        <v>54</v>
      </c>
      <c r="J2510" s="13"/>
      <c r="K2510" s="13" t="s">
        <v>27</v>
      </c>
      <c r="L2510" s="12">
        <f t="shared" ca="1" si="346"/>
        <v>1.8453546660049049</v>
      </c>
      <c r="M2510" s="101">
        <f t="shared" ca="1" si="347"/>
        <v>9.7194830258478346E-2</v>
      </c>
      <c r="N2510" s="101">
        <f t="shared" ca="1" si="345"/>
        <v>131.62689040406136</v>
      </c>
      <c r="O2510" s="101">
        <f t="shared" ca="1" si="348"/>
        <v>0.19911376846192924</v>
      </c>
      <c r="Q2510" s="12">
        <f t="shared" ca="1" si="349"/>
        <v>0</v>
      </c>
      <c r="R2510" s="101">
        <f t="shared" ca="1" si="350"/>
        <v>0</v>
      </c>
      <c r="S2510" s="13"/>
      <c r="T2510" s="101">
        <f t="shared" ca="1" si="351"/>
        <v>9.7194830258478346E-2</v>
      </c>
      <c r="U2510" s="101">
        <f t="shared" si="352"/>
        <v>0</v>
      </c>
      <c r="V2510" s="101">
        <f t="shared" ca="1" si="353"/>
        <v>-395.35502944738215</v>
      </c>
    </row>
    <row r="2511" spans="2:22" x14ac:dyDescent="0.3">
      <c r="B2511" s="13">
        <v>2023</v>
      </c>
      <c r="C2511" s="13">
        <v>4</v>
      </c>
      <c r="D2511" s="13">
        <v>13</v>
      </c>
      <c r="E2511" s="83" t="s">
        <v>202</v>
      </c>
      <c r="F2511" s="13">
        <v>1</v>
      </c>
      <c r="G2511" s="13">
        <v>0</v>
      </c>
      <c r="H2511" s="13" t="s">
        <v>69</v>
      </c>
      <c r="I2511" s="13" t="s">
        <v>54</v>
      </c>
      <c r="J2511" s="13"/>
      <c r="K2511" s="13" t="s">
        <v>27</v>
      </c>
      <c r="L2511" s="12">
        <f t="shared" ca="1" si="346"/>
        <v>1.827437521245852</v>
      </c>
      <c r="M2511" s="101">
        <f t="shared" ca="1" si="347"/>
        <v>9.6251134244019029E-2</v>
      </c>
      <c r="N2511" s="101">
        <f t="shared" ca="1" si="345"/>
        <v>131.62689040406136</v>
      </c>
      <c r="O2511" s="101">
        <f t="shared" ca="1" si="348"/>
        <v>0.19718050854242741</v>
      </c>
      <c r="Q2511" s="12">
        <f t="shared" ca="1" si="349"/>
        <v>0</v>
      </c>
      <c r="R2511" s="101">
        <f t="shared" ca="1" si="350"/>
        <v>0</v>
      </c>
      <c r="S2511" s="13"/>
      <c r="T2511" s="101">
        <f t="shared" ca="1" si="351"/>
        <v>9.6251134244019029E-2</v>
      </c>
      <c r="U2511" s="101">
        <f t="shared" si="352"/>
        <v>0</v>
      </c>
      <c r="V2511" s="101">
        <f t="shared" ca="1" si="353"/>
        <v>-395.25877831313812</v>
      </c>
    </row>
    <row r="2512" spans="2:22" x14ac:dyDescent="0.3">
      <c r="B2512" s="13">
        <v>2023</v>
      </c>
      <c r="C2512" s="13">
        <v>4</v>
      </c>
      <c r="D2512" s="13">
        <v>13</v>
      </c>
      <c r="E2512" s="83" t="s">
        <v>202</v>
      </c>
      <c r="F2512" s="13">
        <v>1</v>
      </c>
      <c r="G2512" s="13">
        <v>1</v>
      </c>
      <c r="H2512" s="13" t="s">
        <v>69</v>
      </c>
      <c r="I2512" s="13" t="s">
        <v>54</v>
      </c>
      <c r="J2512" s="13"/>
      <c r="K2512" s="13" t="s">
        <v>27</v>
      </c>
      <c r="L2512" s="12">
        <f t="shared" ca="1" si="346"/>
        <v>1.1823889494552702</v>
      </c>
      <c r="M2512" s="101">
        <f t="shared" ca="1" si="347"/>
        <v>6.2276425967809079E-2</v>
      </c>
      <c r="N2512" s="101">
        <f t="shared" ref="N2512:N2575" ca="1" si="354">IF(H2512="On-Peak",IF(I2512="Winter",((L2512*$D$48)/60)+N2511,((L2512*$D$47)/60)+N2511),N2511)</f>
        <v>131.62689040406136</v>
      </c>
      <c r="O2512" s="101">
        <f t="shared" ca="1" si="348"/>
        <v>0.12757976764622364</v>
      </c>
      <c r="Q2512" s="12">
        <f t="shared" ca="1" si="349"/>
        <v>0</v>
      </c>
      <c r="R2512" s="101">
        <f t="shared" ca="1" si="350"/>
        <v>0</v>
      </c>
      <c r="S2512" s="13"/>
      <c r="T2512" s="101">
        <f t="shared" ca="1" si="351"/>
        <v>6.2276425967809079E-2</v>
      </c>
      <c r="U2512" s="101">
        <f t="shared" si="352"/>
        <v>0</v>
      </c>
      <c r="V2512" s="101">
        <f t="shared" ca="1" si="353"/>
        <v>-395.19650188717031</v>
      </c>
    </row>
    <row r="2513" spans="2:22" x14ac:dyDescent="0.3">
      <c r="B2513" s="13">
        <v>2023</v>
      </c>
      <c r="C2513" s="13">
        <v>4</v>
      </c>
      <c r="D2513" s="13">
        <v>13</v>
      </c>
      <c r="E2513" s="83" t="s">
        <v>202</v>
      </c>
      <c r="F2513" s="13">
        <v>1</v>
      </c>
      <c r="G2513" s="13">
        <v>2</v>
      </c>
      <c r="H2513" s="13" t="s">
        <v>69</v>
      </c>
      <c r="I2513" s="13" t="s">
        <v>54</v>
      </c>
      <c r="J2513" s="13"/>
      <c r="K2513" s="13" t="s">
        <v>27</v>
      </c>
      <c r="L2513" s="12">
        <f t="shared" ca="1" si="346"/>
        <v>1.1315811541506344</v>
      </c>
      <c r="M2513" s="101">
        <f t="shared" ca="1" si="347"/>
        <v>5.9600379389113917E-2</v>
      </c>
      <c r="N2513" s="101">
        <f t="shared" ca="1" si="354"/>
        <v>131.62689040406136</v>
      </c>
      <c r="O2513" s="101">
        <f t="shared" ca="1" si="348"/>
        <v>0.12209760653285345</v>
      </c>
      <c r="Q2513" s="12">
        <f t="shared" ca="1" si="349"/>
        <v>0</v>
      </c>
      <c r="R2513" s="101">
        <f t="shared" ca="1" si="350"/>
        <v>0</v>
      </c>
      <c r="S2513" s="13"/>
      <c r="T2513" s="101">
        <f t="shared" ca="1" si="351"/>
        <v>5.9600379389113917E-2</v>
      </c>
      <c r="U2513" s="101">
        <f t="shared" si="352"/>
        <v>0</v>
      </c>
      <c r="V2513" s="101">
        <f t="shared" ca="1" si="353"/>
        <v>-395.1369015077812</v>
      </c>
    </row>
    <row r="2514" spans="2:22" x14ac:dyDescent="0.3">
      <c r="B2514" s="13">
        <v>2023</v>
      </c>
      <c r="C2514" s="13">
        <v>4</v>
      </c>
      <c r="D2514" s="13">
        <v>13</v>
      </c>
      <c r="E2514" s="83" t="s">
        <v>202</v>
      </c>
      <c r="F2514" s="13">
        <v>1</v>
      </c>
      <c r="G2514" s="13">
        <v>3</v>
      </c>
      <c r="H2514" s="13" t="s">
        <v>69</v>
      </c>
      <c r="I2514" s="13" t="s">
        <v>54</v>
      </c>
      <c r="J2514" s="13"/>
      <c r="K2514" s="13" t="s">
        <v>27</v>
      </c>
      <c r="L2514" s="12">
        <f t="shared" ca="1" si="346"/>
        <v>1.0648979621508405</v>
      </c>
      <c r="M2514" s="101">
        <f t="shared" ca="1" si="347"/>
        <v>5.6088175666484774E-2</v>
      </c>
      <c r="N2514" s="101">
        <f t="shared" ca="1" si="354"/>
        <v>131.62689040406136</v>
      </c>
      <c r="O2514" s="101">
        <f t="shared" ca="1" si="348"/>
        <v>0.11490249011607569</v>
      </c>
      <c r="Q2514" s="12">
        <f t="shared" ca="1" si="349"/>
        <v>0</v>
      </c>
      <c r="R2514" s="101">
        <f t="shared" ca="1" si="350"/>
        <v>0</v>
      </c>
      <c r="S2514" s="13"/>
      <c r="T2514" s="101">
        <f t="shared" ca="1" si="351"/>
        <v>5.6088175666484774E-2</v>
      </c>
      <c r="U2514" s="101">
        <f t="shared" si="352"/>
        <v>0</v>
      </c>
      <c r="V2514" s="101">
        <f t="shared" ca="1" si="353"/>
        <v>-395.0808133321147</v>
      </c>
    </row>
    <row r="2515" spans="2:22" x14ac:dyDescent="0.3">
      <c r="B2515" s="13">
        <v>2023</v>
      </c>
      <c r="C2515" s="13">
        <v>4</v>
      </c>
      <c r="D2515" s="13">
        <v>13</v>
      </c>
      <c r="E2515" s="83" t="s">
        <v>202</v>
      </c>
      <c r="F2515" s="13">
        <v>1</v>
      </c>
      <c r="G2515" s="13">
        <v>4</v>
      </c>
      <c r="H2515" s="13" t="s">
        <v>69</v>
      </c>
      <c r="I2515" s="13" t="s">
        <v>54</v>
      </c>
      <c r="J2515" s="13"/>
      <c r="K2515" s="13" t="s">
        <v>27</v>
      </c>
      <c r="L2515" s="12">
        <f t="shared" ca="1" si="346"/>
        <v>1.2224424566661889</v>
      </c>
      <c r="M2515" s="101">
        <f t="shared" ca="1" si="347"/>
        <v>6.4386044192608169E-2</v>
      </c>
      <c r="N2515" s="101">
        <f t="shared" ca="1" si="354"/>
        <v>131.62689040406136</v>
      </c>
      <c r="O2515" s="101">
        <f t="shared" ca="1" si="348"/>
        <v>0.13190154107428179</v>
      </c>
      <c r="Q2515" s="12">
        <f t="shared" ca="1" si="349"/>
        <v>0</v>
      </c>
      <c r="R2515" s="101">
        <f t="shared" ca="1" si="350"/>
        <v>0</v>
      </c>
      <c r="S2515" s="13"/>
      <c r="T2515" s="101">
        <f t="shared" ca="1" si="351"/>
        <v>6.4386044192608169E-2</v>
      </c>
      <c r="U2515" s="101">
        <f t="shared" si="352"/>
        <v>0</v>
      </c>
      <c r="V2515" s="101">
        <f t="shared" ca="1" si="353"/>
        <v>-395.01642728792211</v>
      </c>
    </row>
    <row r="2516" spans="2:22" x14ac:dyDescent="0.3">
      <c r="B2516" s="13">
        <v>2023</v>
      </c>
      <c r="C2516" s="13">
        <v>4</v>
      </c>
      <c r="D2516" s="13">
        <v>13</v>
      </c>
      <c r="E2516" s="83" t="s">
        <v>202</v>
      </c>
      <c r="F2516" s="13">
        <v>1</v>
      </c>
      <c r="G2516" s="13">
        <v>5</v>
      </c>
      <c r="H2516" s="13" t="s">
        <v>69</v>
      </c>
      <c r="I2516" s="13" t="s">
        <v>54</v>
      </c>
      <c r="J2516" s="13"/>
      <c r="K2516" s="13" t="s">
        <v>27</v>
      </c>
      <c r="L2516" s="12">
        <f t="shared" ca="1" si="346"/>
        <v>1.1603845292552517</v>
      </c>
      <c r="M2516" s="101">
        <f t="shared" ca="1" si="347"/>
        <v>6.1117453155874107E-2</v>
      </c>
      <c r="N2516" s="101">
        <f t="shared" ca="1" si="354"/>
        <v>131.62689040406136</v>
      </c>
      <c r="O2516" s="101">
        <f t="shared" ca="1" si="348"/>
        <v>0.12520549070664166</v>
      </c>
      <c r="Q2516" s="12">
        <f t="shared" ca="1" si="349"/>
        <v>5.1329599202753968</v>
      </c>
      <c r="R2516" s="101">
        <f t="shared" ca="1" si="350"/>
        <v>0.33627850684985527</v>
      </c>
      <c r="S2516" s="13"/>
      <c r="T2516" s="101">
        <f t="shared" ca="1" si="351"/>
        <v>0</v>
      </c>
      <c r="U2516" s="101">
        <f t="shared" si="352"/>
        <v>0</v>
      </c>
      <c r="V2516" s="101">
        <f t="shared" ca="1" si="353"/>
        <v>-395.68898430162182</v>
      </c>
    </row>
    <row r="2517" spans="2:22" x14ac:dyDescent="0.3">
      <c r="B2517" s="13">
        <v>2023</v>
      </c>
      <c r="C2517" s="13">
        <v>4</v>
      </c>
      <c r="D2517" s="13">
        <v>13</v>
      </c>
      <c r="E2517" s="83" t="s">
        <v>202</v>
      </c>
      <c r="F2517" s="13">
        <v>1</v>
      </c>
      <c r="G2517" s="13">
        <v>6</v>
      </c>
      <c r="H2517" s="13" t="s">
        <v>69</v>
      </c>
      <c r="I2517" s="13" t="s">
        <v>54</v>
      </c>
      <c r="J2517" s="13"/>
      <c r="K2517" s="13" t="s">
        <v>27</v>
      </c>
      <c r="L2517" s="12">
        <f t="shared" ca="1" si="346"/>
        <v>1.1310628785883412</v>
      </c>
      <c r="M2517" s="101">
        <f t="shared" ca="1" si="347"/>
        <v>5.9573081815247932E-2</v>
      </c>
      <c r="N2517" s="101">
        <f t="shared" ca="1" si="354"/>
        <v>131.62689040406136</v>
      </c>
      <c r="O2517" s="101">
        <f t="shared" ca="1" si="348"/>
        <v>0.12204168459968201</v>
      </c>
      <c r="Q2517" s="12">
        <f t="shared" ca="1" si="349"/>
        <v>2.9501648718258338</v>
      </c>
      <c r="R2517" s="101">
        <f t="shared" ca="1" si="350"/>
        <v>0.15398698372755376</v>
      </c>
      <c r="S2517" s="13"/>
      <c r="T2517" s="101">
        <f t="shared" ca="1" si="351"/>
        <v>0</v>
      </c>
      <c r="U2517" s="101">
        <f t="shared" si="352"/>
        <v>0</v>
      </c>
      <c r="V2517" s="101">
        <f t="shared" ca="1" si="353"/>
        <v>-395.99695826907697</v>
      </c>
    </row>
    <row r="2518" spans="2:22" x14ac:dyDescent="0.3">
      <c r="B2518" s="13">
        <v>2023</v>
      </c>
      <c r="C2518" s="13">
        <v>4</v>
      </c>
      <c r="D2518" s="13">
        <v>13</v>
      </c>
      <c r="E2518" s="83" t="s">
        <v>202</v>
      </c>
      <c r="F2518" s="13">
        <v>1</v>
      </c>
      <c r="G2518" s="13">
        <v>7</v>
      </c>
      <c r="H2518" s="13" t="s">
        <v>69</v>
      </c>
      <c r="I2518" s="13" t="s">
        <v>54</v>
      </c>
      <c r="J2518" s="13"/>
      <c r="K2518" s="13" t="s">
        <v>27</v>
      </c>
      <c r="L2518" s="12">
        <f t="shared" ca="1" si="346"/>
        <v>1.1091137238021527</v>
      </c>
      <c r="M2518" s="101">
        <f t="shared" ca="1" si="347"/>
        <v>5.8417019832659386E-2</v>
      </c>
      <c r="N2518" s="101">
        <f t="shared" ca="1" si="354"/>
        <v>131.62689040406136</v>
      </c>
      <c r="O2518" s="101">
        <f t="shared" ca="1" si="348"/>
        <v>0.11967337079825227</v>
      </c>
      <c r="Q2518" s="12">
        <f t="shared" ca="1" si="349"/>
        <v>5.6000000000000005</v>
      </c>
      <c r="R2518" s="101">
        <f t="shared" ca="1" si="350"/>
        <v>0.3801535232801479</v>
      </c>
      <c r="S2518" s="13"/>
      <c r="T2518" s="101">
        <f t="shared" ca="1" si="351"/>
        <v>0</v>
      </c>
      <c r="U2518" s="101">
        <f t="shared" si="352"/>
        <v>0</v>
      </c>
      <c r="V2518" s="101">
        <f t="shared" ca="1" si="353"/>
        <v>-396.75726531563731</v>
      </c>
    </row>
    <row r="2519" spans="2:22" x14ac:dyDescent="0.3">
      <c r="B2519" s="13">
        <v>2023</v>
      </c>
      <c r="C2519" s="13">
        <v>4</v>
      </c>
      <c r="D2519" s="13">
        <v>13</v>
      </c>
      <c r="E2519" s="83" t="s">
        <v>202</v>
      </c>
      <c r="F2519" s="13">
        <v>1</v>
      </c>
      <c r="G2519" s="13">
        <v>8</v>
      </c>
      <c r="H2519" s="13" t="s">
        <v>69</v>
      </c>
      <c r="I2519" s="13" t="s">
        <v>54</v>
      </c>
      <c r="J2519" s="13"/>
      <c r="K2519" s="13" t="s">
        <v>27</v>
      </c>
      <c r="L2519" s="12">
        <f t="shared" ca="1" si="346"/>
        <v>1.145769693066881</v>
      </c>
      <c r="M2519" s="101">
        <f t="shared" ca="1" si="347"/>
        <v>6.0347689733832623E-2</v>
      </c>
      <c r="N2519" s="101">
        <f t="shared" ca="1" si="354"/>
        <v>131.62689040406136</v>
      </c>
      <c r="O2519" s="101">
        <f t="shared" ca="1" si="348"/>
        <v>0.12362854988191646</v>
      </c>
      <c r="Q2519" s="12">
        <f t="shared" ca="1" si="349"/>
        <v>5.6000000000000005</v>
      </c>
      <c r="R2519" s="101">
        <f t="shared" ca="1" si="350"/>
        <v>0.37705059548188857</v>
      </c>
      <c r="S2519" s="13"/>
      <c r="T2519" s="101">
        <f t="shared" ca="1" si="351"/>
        <v>0</v>
      </c>
      <c r="U2519" s="101">
        <f t="shared" si="352"/>
        <v>0</v>
      </c>
      <c r="V2519" s="101">
        <f t="shared" ca="1" si="353"/>
        <v>-397.51136650660106</v>
      </c>
    </row>
    <row r="2520" spans="2:22" x14ac:dyDescent="0.3">
      <c r="B2520" s="13">
        <v>2023</v>
      </c>
      <c r="C2520" s="13">
        <v>4</v>
      </c>
      <c r="D2520" s="13">
        <v>13</v>
      </c>
      <c r="E2520" s="83" t="s">
        <v>202</v>
      </c>
      <c r="F2520" s="13">
        <v>1</v>
      </c>
      <c r="G2520" s="13">
        <v>9</v>
      </c>
      <c r="H2520" s="13" t="s">
        <v>69</v>
      </c>
      <c r="I2520" s="13" t="s">
        <v>54</v>
      </c>
      <c r="J2520" s="13"/>
      <c r="K2520" s="13" t="s">
        <v>27</v>
      </c>
      <c r="L2520" s="12">
        <f t="shared" ca="1" si="346"/>
        <v>1.5245819078654463</v>
      </c>
      <c r="M2520" s="101">
        <f t="shared" ca="1" si="347"/>
        <v>8.0299729087273064E-2</v>
      </c>
      <c r="N2520" s="101">
        <f t="shared" ca="1" si="354"/>
        <v>131.62689040406136</v>
      </c>
      <c r="O2520" s="101">
        <f t="shared" ca="1" si="348"/>
        <v>0.16450238785868165</v>
      </c>
      <c r="Q2520" s="12">
        <f t="shared" ca="1" si="349"/>
        <v>5.6000000000000005</v>
      </c>
      <c r="R2520" s="101">
        <f t="shared" ca="1" si="350"/>
        <v>0.34498414149919004</v>
      </c>
      <c r="S2520" s="13"/>
      <c r="T2520" s="101">
        <f t="shared" ca="1" si="351"/>
        <v>0</v>
      </c>
      <c r="U2520" s="101">
        <f t="shared" si="352"/>
        <v>0</v>
      </c>
      <c r="V2520" s="101">
        <f t="shared" ca="1" si="353"/>
        <v>-398.20133478959946</v>
      </c>
    </row>
    <row r="2521" spans="2:22" x14ac:dyDescent="0.3">
      <c r="B2521" s="13">
        <v>2023</v>
      </c>
      <c r="C2521" s="13">
        <v>4</v>
      </c>
      <c r="D2521" s="13">
        <v>13</v>
      </c>
      <c r="E2521" s="83" t="s">
        <v>202</v>
      </c>
      <c r="F2521" s="13">
        <v>1</v>
      </c>
      <c r="G2521" s="13">
        <v>10</v>
      </c>
      <c r="H2521" s="13" t="s">
        <v>70</v>
      </c>
      <c r="I2521" s="13" t="s">
        <v>54</v>
      </c>
      <c r="J2521" s="13"/>
      <c r="K2521" s="13" t="s">
        <v>27</v>
      </c>
      <c r="L2521" s="12">
        <f t="shared" ca="1" si="346"/>
        <v>0.92852431819402126</v>
      </c>
      <c r="M2521" s="101">
        <f t="shared" ca="1" si="347"/>
        <v>2.9397079914022715E-2</v>
      </c>
      <c r="N2521" s="101">
        <f t="shared" ca="1" si="354"/>
        <v>131.62689040406136</v>
      </c>
      <c r="O2521" s="101">
        <f t="shared" ca="1" si="348"/>
        <v>2.9397079914022715E-2</v>
      </c>
      <c r="Q2521" s="12">
        <f t="shared" ca="1" si="349"/>
        <v>5.6000000000000005</v>
      </c>
      <c r="R2521" s="101">
        <f t="shared" ca="1" si="350"/>
        <v>0.39544041646487621</v>
      </c>
      <c r="S2521" s="13"/>
      <c r="T2521" s="101">
        <f t="shared" ca="1" si="351"/>
        <v>0</v>
      </c>
      <c r="U2521" s="101">
        <f t="shared" si="352"/>
        <v>0</v>
      </c>
      <c r="V2521" s="101">
        <f t="shared" ca="1" si="353"/>
        <v>-398.99221562252916</v>
      </c>
    </row>
    <row r="2522" spans="2:22" x14ac:dyDescent="0.3">
      <c r="B2522" s="13">
        <v>2023</v>
      </c>
      <c r="C2522" s="13">
        <v>4</v>
      </c>
      <c r="D2522" s="13">
        <v>13</v>
      </c>
      <c r="E2522" s="83" t="s">
        <v>202</v>
      </c>
      <c r="F2522" s="13">
        <v>1</v>
      </c>
      <c r="G2522" s="13">
        <v>11</v>
      </c>
      <c r="H2522" s="13" t="s">
        <v>70</v>
      </c>
      <c r="I2522" s="13" t="s">
        <v>54</v>
      </c>
      <c r="J2522" s="13"/>
      <c r="K2522" s="13" t="s">
        <v>27</v>
      </c>
      <c r="L2522" s="12">
        <f t="shared" ca="1" si="346"/>
        <v>1.4772793665566446</v>
      </c>
      <c r="M2522" s="101">
        <f t="shared" ca="1" si="347"/>
        <v>4.677066474518337E-2</v>
      </c>
      <c r="N2522" s="101">
        <f t="shared" ca="1" si="354"/>
        <v>131.62689040406136</v>
      </c>
      <c r="O2522" s="101">
        <f t="shared" ca="1" si="348"/>
        <v>4.677066474518337E-2</v>
      </c>
      <c r="Q2522" s="12">
        <f t="shared" ca="1" si="349"/>
        <v>5.6000000000000005</v>
      </c>
      <c r="R2522" s="101">
        <f t="shared" ca="1" si="350"/>
        <v>0.34898830162098005</v>
      </c>
      <c r="S2522" s="13"/>
      <c r="T2522" s="101">
        <f t="shared" ca="1" si="351"/>
        <v>0</v>
      </c>
      <c r="U2522" s="101">
        <f t="shared" si="352"/>
        <v>0</v>
      </c>
      <c r="V2522" s="101">
        <f t="shared" ca="1" si="353"/>
        <v>-399.69019222577111</v>
      </c>
    </row>
    <row r="2523" spans="2:22" x14ac:dyDescent="0.3">
      <c r="B2523" s="13">
        <v>2023</v>
      </c>
      <c r="C2523" s="13">
        <v>4</v>
      </c>
      <c r="D2523" s="13">
        <v>13</v>
      </c>
      <c r="E2523" s="83" t="s">
        <v>202</v>
      </c>
      <c r="F2523" s="13">
        <v>1</v>
      </c>
      <c r="G2523" s="13">
        <v>12</v>
      </c>
      <c r="H2523" s="13" t="s">
        <v>70</v>
      </c>
      <c r="I2523" s="13" t="s">
        <v>54</v>
      </c>
      <c r="J2523" s="13"/>
      <c r="K2523" s="13" t="s">
        <v>27</v>
      </c>
      <c r="L2523" s="12">
        <f t="shared" ca="1" si="346"/>
        <v>1.1325659597484223</v>
      </c>
      <c r="M2523" s="101">
        <f t="shared" ca="1" si="347"/>
        <v>3.5857038285635051E-2</v>
      </c>
      <c r="N2523" s="101">
        <f t="shared" ca="1" si="354"/>
        <v>131.62689040406136</v>
      </c>
      <c r="O2523" s="101">
        <f t="shared" ca="1" si="348"/>
        <v>3.5857038285635051E-2</v>
      </c>
      <c r="Q2523" s="12">
        <f t="shared" ca="1" si="349"/>
        <v>0</v>
      </c>
      <c r="R2523" s="101">
        <f t="shared" ca="1" si="350"/>
        <v>0</v>
      </c>
      <c r="S2523" s="13"/>
      <c r="T2523" s="101">
        <f t="shared" ca="1" si="351"/>
        <v>3.5857038285635051E-2</v>
      </c>
      <c r="U2523" s="101">
        <f t="shared" si="352"/>
        <v>0</v>
      </c>
      <c r="V2523" s="101">
        <f t="shared" ca="1" si="353"/>
        <v>-399.65433518748546</v>
      </c>
    </row>
    <row r="2524" spans="2:22" x14ac:dyDescent="0.3">
      <c r="B2524" s="13">
        <v>2023</v>
      </c>
      <c r="C2524" s="13">
        <v>4</v>
      </c>
      <c r="D2524" s="13">
        <v>13</v>
      </c>
      <c r="E2524" s="83" t="s">
        <v>202</v>
      </c>
      <c r="F2524" s="13">
        <v>1</v>
      </c>
      <c r="G2524" s="13">
        <v>13</v>
      </c>
      <c r="H2524" s="13" t="s">
        <v>70</v>
      </c>
      <c r="I2524" s="13" t="s">
        <v>54</v>
      </c>
      <c r="J2524" s="13"/>
      <c r="K2524" s="13" t="s">
        <v>27</v>
      </c>
      <c r="L2524" s="12">
        <f t="shared" ca="1" si="346"/>
        <v>1.5648127768666986</v>
      </c>
      <c r="M2524" s="101">
        <f t="shared" ca="1" si="347"/>
        <v>4.9541972515599678E-2</v>
      </c>
      <c r="N2524" s="101">
        <f t="shared" ca="1" si="354"/>
        <v>131.62689040406136</v>
      </c>
      <c r="O2524" s="101">
        <f t="shared" ca="1" si="348"/>
        <v>4.9541972515599678E-2</v>
      </c>
      <c r="Q2524" s="12">
        <f t="shared" ca="1" si="349"/>
        <v>5.6000000000000005</v>
      </c>
      <c r="R2524" s="101">
        <f t="shared" ca="1" si="350"/>
        <v>0.34157859843823402</v>
      </c>
      <c r="S2524" s="13"/>
      <c r="T2524" s="101">
        <f t="shared" ca="1" si="351"/>
        <v>0</v>
      </c>
      <c r="U2524" s="101">
        <f t="shared" si="352"/>
        <v>0</v>
      </c>
      <c r="V2524" s="101">
        <f t="shared" ca="1" si="353"/>
        <v>-400.33749238436189</v>
      </c>
    </row>
    <row r="2525" spans="2:22" x14ac:dyDescent="0.3">
      <c r="B2525" s="13">
        <v>2023</v>
      </c>
      <c r="C2525" s="13">
        <v>4</v>
      </c>
      <c r="D2525" s="13">
        <v>13</v>
      </c>
      <c r="E2525" s="83" t="s">
        <v>202</v>
      </c>
      <c r="F2525" s="13">
        <v>1</v>
      </c>
      <c r="G2525" s="13">
        <v>14</v>
      </c>
      <c r="H2525" s="13" t="s">
        <v>70</v>
      </c>
      <c r="I2525" s="13" t="s">
        <v>54</v>
      </c>
      <c r="J2525" s="13"/>
      <c r="K2525" s="13" t="s">
        <v>27</v>
      </c>
      <c r="L2525" s="12">
        <f t="shared" ca="1" si="346"/>
        <v>1.4686256337968451</v>
      </c>
      <c r="M2525" s="101">
        <f t="shared" ca="1" si="347"/>
        <v>4.6496687566008117E-2</v>
      </c>
      <c r="N2525" s="101">
        <f t="shared" ca="1" si="354"/>
        <v>131.62689040406136</v>
      </c>
      <c r="O2525" s="101">
        <f t="shared" ca="1" si="348"/>
        <v>4.6496687566008117E-2</v>
      </c>
      <c r="Q2525" s="12">
        <f t="shared" ca="1" si="349"/>
        <v>5.6000000000000005</v>
      </c>
      <c r="R2525" s="101">
        <f t="shared" ca="1" si="350"/>
        <v>0.34972084009909715</v>
      </c>
      <c r="S2525" s="13"/>
      <c r="T2525" s="101">
        <f t="shared" ca="1" si="351"/>
        <v>0</v>
      </c>
      <c r="U2525" s="101">
        <f t="shared" si="352"/>
        <v>0</v>
      </c>
      <c r="V2525" s="101">
        <f t="shared" ca="1" si="353"/>
        <v>-401.03693406456011</v>
      </c>
    </row>
    <row r="2526" spans="2:22" x14ac:dyDescent="0.3">
      <c r="B2526" s="13">
        <v>2023</v>
      </c>
      <c r="C2526" s="13">
        <v>4</v>
      </c>
      <c r="D2526" s="13">
        <v>13</v>
      </c>
      <c r="E2526" s="83" t="s">
        <v>202</v>
      </c>
      <c r="F2526" s="13">
        <v>1</v>
      </c>
      <c r="G2526" s="13">
        <v>15</v>
      </c>
      <c r="H2526" s="13" t="s">
        <v>70</v>
      </c>
      <c r="I2526" s="13" t="s">
        <v>54</v>
      </c>
      <c r="J2526" s="13"/>
      <c r="K2526" s="13" t="s">
        <v>27</v>
      </c>
      <c r="L2526" s="12">
        <f t="shared" ca="1" si="346"/>
        <v>1.1763113572453932</v>
      </c>
      <c r="M2526" s="101">
        <f t="shared" ca="1" si="347"/>
        <v>3.7242017570389148E-2</v>
      </c>
      <c r="N2526" s="101">
        <f t="shared" ca="1" si="354"/>
        <v>131.62689040406136</v>
      </c>
      <c r="O2526" s="101">
        <f t="shared" ca="1" si="348"/>
        <v>3.7242017570389148E-2</v>
      </c>
      <c r="Q2526" s="12">
        <f t="shared" ca="1" si="349"/>
        <v>4.1591520493848488</v>
      </c>
      <c r="R2526" s="101">
        <f t="shared" ca="1" si="350"/>
        <v>0.25249746458960493</v>
      </c>
      <c r="S2526" s="13"/>
      <c r="T2526" s="101">
        <f t="shared" ca="1" si="351"/>
        <v>0</v>
      </c>
      <c r="U2526" s="101">
        <f t="shared" si="352"/>
        <v>0</v>
      </c>
      <c r="V2526" s="101">
        <f t="shared" ca="1" si="353"/>
        <v>-401.54192899373936</v>
      </c>
    </row>
    <row r="2527" spans="2:22" x14ac:dyDescent="0.3">
      <c r="B2527" s="13">
        <v>2023</v>
      </c>
      <c r="C2527" s="13">
        <v>4</v>
      </c>
      <c r="D2527" s="13">
        <v>13</v>
      </c>
      <c r="E2527" s="83" t="s">
        <v>202</v>
      </c>
      <c r="F2527" s="13">
        <v>1</v>
      </c>
      <c r="G2527" s="13">
        <v>16</v>
      </c>
      <c r="H2527" s="13" t="s">
        <v>71</v>
      </c>
      <c r="I2527" s="13" t="s">
        <v>54</v>
      </c>
      <c r="J2527" s="13"/>
      <c r="K2527" s="13" t="s">
        <v>27</v>
      </c>
      <c r="L2527" s="12">
        <f t="shared" ca="1" si="346"/>
        <v>1.549251634729147</v>
      </c>
      <c r="M2527" s="101">
        <f t="shared" ca="1" si="347"/>
        <v>0.13495530990125601</v>
      </c>
      <c r="N2527" s="101">
        <f t="shared" ca="1" si="354"/>
        <v>131.93273849761746</v>
      </c>
      <c r="O2527" s="101">
        <f t="shared" ca="1" si="348"/>
        <v>0.43665657324841006</v>
      </c>
      <c r="Q2527" s="12">
        <f t="shared" ca="1" si="349"/>
        <v>5.6000000000000005</v>
      </c>
      <c r="R2527" s="101">
        <f t="shared" ca="1" si="350"/>
        <v>0.34289584912017779</v>
      </c>
      <c r="S2527" s="13"/>
      <c r="T2527" s="101">
        <f t="shared" ca="1" si="351"/>
        <v>0</v>
      </c>
      <c r="U2527" s="101">
        <f t="shared" ca="1" si="352"/>
        <v>0.30584809355611242</v>
      </c>
      <c r="V2527" s="101">
        <f t="shared" ca="1" si="353"/>
        <v>-401.92187259842359</v>
      </c>
    </row>
    <row r="2528" spans="2:22" x14ac:dyDescent="0.3">
      <c r="B2528" s="13">
        <v>2023</v>
      </c>
      <c r="C2528" s="13">
        <v>4</v>
      </c>
      <c r="D2528" s="13">
        <v>13</v>
      </c>
      <c r="E2528" s="83" t="s">
        <v>202</v>
      </c>
      <c r="F2528" s="13">
        <v>1</v>
      </c>
      <c r="G2528" s="13">
        <v>17</v>
      </c>
      <c r="H2528" s="13" t="s">
        <v>71</v>
      </c>
      <c r="I2528" s="13" t="s">
        <v>54</v>
      </c>
      <c r="J2528" s="13"/>
      <c r="K2528" s="13" t="s">
        <v>27</v>
      </c>
      <c r="L2528" s="12">
        <f t="shared" ca="1" si="346"/>
        <v>1.8393130049993494</v>
      </c>
      <c r="M2528" s="101">
        <f t="shared" ca="1" si="347"/>
        <v>0.16022255586549333</v>
      </c>
      <c r="N2528" s="101">
        <f t="shared" ca="1" si="354"/>
        <v>132.29584954002109</v>
      </c>
      <c r="O2528" s="101">
        <f t="shared" ca="1" si="348"/>
        <v>0.51841037045906657</v>
      </c>
      <c r="Q2528" s="12">
        <f t="shared" ca="1" si="349"/>
        <v>5.6000000000000005</v>
      </c>
      <c r="R2528" s="101">
        <f t="shared" ca="1" si="350"/>
        <v>0.31834215412680517</v>
      </c>
      <c r="S2528" s="13"/>
      <c r="T2528" s="101">
        <f t="shared" ca="1" si="351"/>
        <v>0</v>
      </c>
      <c r="U2528" s="101">
        <f t="shared" ca="1" si="352"/>
        <v>0.36311104240362158</v>
      </c>
      <c r="V2528" s="101">
        <f t="shared" ca="1" si="353"/>
        <v>-402.19544586427361</v>
      </c>
    </row>
    <row r="2529" spans="2:22" x14ac:dyDescent="0.3">
      <c r="B2529" s="13">
        <v>2023</v>
      </c>
      <c r="C2529" s="13">
        <v>4</v>
      </c>
      <c r="D2529" s="13">
        <v>13</v>
      </c>
      <c r="E2529" s="83" t="s">
        <v>202</v>
      </c>
      <c r="F2529" s="13">
        <v>1</v>
      </c>
      <c r="G2529" s="13">
        <v>18</v>
      </c>
      <c r="H2529" s="13" t="s">
        <v>71</v>
      </c>
      <c r="I2529" s="13" t="s">
        <v>54</v>
      </c>
      <c r="J2529" s="13"/>
      <c r="K2529" s="13" t="s">
        <v>27</v>
      </c>
      <c r="L2529" s="12">
        <f t="shared" ca="1" si="346"/>
        <v>2.8060729269490463</v>
      </c>
      <c r="M2529" s="101">
        <f t="shared" ca="1" si="347"/>
        <v>0.24443701266653145</v>
      </c>
      <c r="N2529" s="101">
        <f t="shared" ca="1" si="354"/>
        <v>132.84981510368294</v>
      </c>
      <c r="O2529" s="101">
        <f t="shared" ca="1" si="348"/>
        <v>0.79089165446058862</v>
      </c>
      <c r="Q2529" s="12">
        <f t="shared" ca="1" si="349"/>
        <v>0</v>
      </c>
      <c r="R2529" s="101">
        <f t="shared" ca="1" si="350"/>
        <v>0</v>
      </c>
      <c r="S2529" s="13"/>
      <c r="T2529" s="101">
        <f t="shared" ca="1" si="351"/>
        <v>0.24443701266653145</v>
      </c>
      <c r="U2529" s="101">
        <f t="shared" ca="1" si="352"/>
        <v>0.55396556366185767</v>
      </c>
      <c r="V2529" s="101">
        <f t="shared" ca="1" si="353"/>
        <v>-401.39704328794522</v>
      </c>
    </row>
    <row r="2530" spans="2:22" x14ac:dyDescent="0.3">
      <c r="B2530" s="13">
        <v>2023</v>
      </c>
      <c r="C2530" s="13">
        <v>4</v>
      </c>
      <c r="D2530" s="13">
        <v>13</v>
      </c>
      <c r="E2530" s="83" t="s">
        <v>202</v>
      </c>
      <c r="F2530" s="13">
        <v>1</v>
      </c>
      <c r="G2530" s="13">
        <v>19</v>
      </c>
      <c r="H2530" s="13" t="s">
        <v>71</v>
      </c>
      <c r="I2530" s="13" t="s">
        <v>54</v>
      </c>
      <c r="J2530" s="13"/>
      <c r="K2530" s="13" t="s">
        <v>27</v>
      </c>
      <c r="L2530" s="12">
        <f t="shared" ca="1" si="346"/>
        <v>1.8925559092905642</v>
      </c>
      <c r="M2530" s="101">
        <f t="shared" ca="1" si="347"/>
        <v>0.16486054525830104</v>
      </c>
      <c r="N2530" s="101">
        <f t="shared" ca="1" si="354"/>
        <v>133.2234371827754</v>
      </c>
      <c r="O2530" s="101">
        <f t="shared" ca="1" si="348"/>
        <v>0.53341688303354551</v>
      </c>
      <c r="Q2530" s="12">
        <f t="shared" ca="1" si="349"/>
        <v>5.6000000000000005</v>
      </c>
      <c r="R2530" s="101">
        <f t="shared" ca="1" si="350"/>
        <v>0.3138351422785538</v>
      </c>
      <c r="S2530" s="13"/>
      <c r="T2530" s="101">
        <f t="shared" ca="1" si="351"/>
        <v>0</v>
      </c>
      <c r="U2530" s="101">
        <f t="shared" ca="1" si="352"/>
        <v>0.37362207909244555</v>
      </c>
      <c r="V2530" s="101">
        <f t="shared" ca="1" si="353"/>
        <v>-401.65109149340987</v>
      </c>
    </row>
    <row r="2531" spans="2:22" x14ac:dyDescent="0.3">
      <c r="B2531" s="13">
        <v>2023</v>
      </c>
      <c r="C2531" s="13">
        <v>4</v>
      </c>
      <c r="D2531" s="13">
        <v>13</v>
      </c>
      <c r="E2531" s="83" t="s">
        <v>202</v>
      </c>
      <c r="F2531" s="13">
        <v>1</v>
      </c>
      <c r="G2531" s="13">
        <v>20</v>
      </c>
      <c r="H2531" s="13" t="s">
        <v>69</v>
      </c>
      <c r="I2531" s="13" t="s">
        <v>54</v>
      </c>
      <c r="J2531" s="13"/>
      <c r="K2531" s="13" t="s">
        <v>27</v>
      </c>
      <c r="L2531" s="12">
        <f t="shared" ca="1" si="346"/>
        <v>2.1475464967286881</v>
      </c>
      <c r="M2531" s="101">
        <f t="shared" ca="1" si="347"/>
        <v>0.1131112739827</v>
      </c>
      <c r="N2531" s="101">
        <f t="shared" ca="1" si="354"/>
        <v>133.2234371827754</v>
      </c>
      <c r="O2531" s="101">
        <f t="shared" ca="1" si="348"/>
        <v>0.23172026699702544</v>
      </c>
      <c r="Q2531" s="12">
        <f t="shared" ca="1" si="349"/>
        <v>0</v>
      </c>
      <c r="R2531" s="101">
        <f t="shared" ca="1" si="350"/>
        <v>0</v>
      </c>
      <c r="S2531" s="13"/>
      <c r="T2531" s="101">
        <f t="shared" ca="1" si="351"/>
        <v>0.1131112739827</v>
      </c>
      <c r="U2531" s="101">
        <f t="shared" si="352"/>
        <v>0</v>
      </c>
      <c r="V2531" s="101">
        <f t="shared" ca="1" si="353"/>
        <v>-401.53798021942714</v>
      </c>
    </row>
    <row r="2532" spans="2:22" x14ac:dyDescent="0.3">
      <c r="B2532" s="13">
        <v>2023</v>
      </c>
      <c r="C2532" s="13">
        <v>4</v>
      </c>
      <c r="D2532" s="13">
        <v>13</v>
      </c>
      <c r="E2532" s="83" t="s">
        <v>202</v>
      </c>
      <c r="F2532" s="13">
        <v>1</v>
      </c>
      <c r="G2532" s="13">
        <v>21</v>
      </c>
      <c r="H2532" s="13" t="s">
        <v>69</v>
      </c>
      <c r="I2532" s="13" t="s">
        <v>54</v>
      </c>
      <c r="J2532" s="13"/>
      <c r="K2532" s="13" t="s">
        <v>27</v>
      </c>
      <c r="L2532" s="12">
        <f t="shared" ca="1" si="346"/>
        <v>2.1144162142870164</v>
      </c>
      <c r="M2532" s="101">
        <f t="shared" ca="1" si="347"/>
        <v>0.11136630200649716</v>
      </c>
      <c r="N2532" s="101">
        <f t="shared" ca="1" si="354"/>
        <v>133.2234371827754</v>
      </c>
      <c r="O2532" s="101">
        <f t="shared" ca="1" si="348"/>
        <v>0.22814550952156906</v>
      </c>
      <c r="Q2532" s="12">
        <f t="shared" ca="1" si="349"/>
        <v>0</v>
      </c>
      <c r="R2532" s="101">
        <f t="shared" ca="1" si="350"/>
        <v>0</v>
      </c>
      <c r="S2532" s="13"/>
      <c r="T2532" s="101">
        <f t="shared" ca="1" si="351"/>
        <v>0.11136630200649716</v>
      </c>
      <c r="U2532" s="101">
        <f t="shared" si="352"/>
        <v>0</v>
      </c>
      <c r="V2532" s="101">
        <f t="shared" ca="1" si="353"/>
        <v>-401.42661391742064</v>
      </c>
    </row>
    <row r="2533" spans="2:22" x14ac:dyDescent="0.3">
      <c r="B2533" s="13">
        <v>2023</v>
      </c>
      <c r="C2533" s="13">
        <v>4</v>
      </c>
      <c r="D2533" s="13">
        <v>13</v>
      </c>
      <c r="E2533" s="83" t="s">
        <v>202</v>
      </c>
      <c r="F2533" s="13">
        <v>1</v>
      </c>
      <c r="G2533" s="13">
        <v>22</v>
      </c>
      <c r="H2533" s="13" t="s">
        <v>69</v>
      </c>
      <c r="I2533" s="13" t="s">
        <v>54</v>
      </c>
      <c r="J2533" s="13"/>
      <c r="K2533" s="13" t="s">
        <v>27</v>
      </c>
      <c r="L2533" s="12">
        <f t="shared" ca="1" si="346"/>
        <v>2.2684783478177177</v>
      </c>
      <c r="M2533" s="101">
        <f t="shared" ca="1" si="347"/>
        <v>0.1194807545795592</v>
      </c>
      <c r="N2533" s="101">
        <f t="shared" ca="1" si="354"/>
        <v>133.2234371827754</v>
      </c>
      <c r="O2533" s="101">
        <f t="shared" ca="1" si="348"/>
        <v>0.24476881372953174</v>
      </c>
      <c r="Q2533" s="12">
        <f t="shared" ca="1" si="349"/>
        <v>0</v>
      </c>
      <c r="R2533" s="101">
        <f t="shared" ca="1" si="350"/>
        <v>0</v>
      </c>
      <c r="S2533" s="13"/>
      <c r="T2533" s="101">
        <f t="shared" ca="1" si="351"/>
        <v>0.1194807545795592</v>
      </c>
      <c r="U2533" s="101">
        <f t="shared" si="352"/>
        <v>0</v>
      </c>
      <c r="V2533" s="101">
        <f t="shared" ca="1" si="353"/>
        <v>-401.30713316284107</v>
      </c>
    </row>
    <row r="2534" spans="2:22" x14ac:dyDescent="0.3">
      <c r="B2534" s="13">
        <v>2023</v>
      </c>
      <c r="C2534" s="13">
        <v>4</v>
      </c>
      <c r="D2534" s="13">
        <v>13</v>
      </c>
      <c r="E2534" s="83" t="s">
        <v>202</v>
      </c>
      <c r="F2534" s="13">
        <v>1</v>
      </c>
      <c r="G2534" s="13">
        <v>23</v>
      </c>
      <c r="H2534" s="13" t="s">
        <v>69</v>
      </c>
      <c r="I2534" s="13" t="s">
        <v>54</v>
      </c>
      <c r="J2534" s="13"/>
      <c r="K2534" s="13" t="s">
        <v>27</v>
      </c>
      <c r="L2534" s="12">
        <f t="shared" ca="1" si="346"/>
        <v>1.8293635438108051</v>
      </c>
      <c r="M2534" s="101">
        <f t="shared" ca="1" si="347"/>
        <v>9.6352577852515109E-2</v>
      </c>
      <c r="N2534" s="101">
        <f t="shared" ca="1" si="354"/>
        <v>133.2234371827754</v>
      </c>
      <c r="O2534" s="101">
        <f t="shared" ca="1" si="348"/>
        <v>0.19738832637718587</v>
      </c>
      <c r="Q2534" s="12">
        <f t="shared" ca="1" si="349"/>
        <v>0</v>
      </c>
      <c r="R2534" s="101">
        <f t="shared" ca="1" si="350"/>
        <v>0</v>
      </c>
      <c r="S2534" s="13"/>
      <c r="T2534" s="101">
        <f t="shared" ca="1" si="351"/>
        <v>9.6352577852515109E-2</v>
      </c>
      <c r="U2534" s="101">
        <f t="shared" si="352"/>
        <v>0</v>
      </c>
      <c r="V2534" s="101">
        <f t="shared" ca="1" si="353"/>
        <v>-401.21078058498853</v>
      </c>
    </row>
    <row r="2535" spans="2:22" x14ac:dyDescent="0.3">
      <c r="B2535" s="13">
        <v>2023</v>
      </c>
      <c r="C2535" s="13">
        <v>4</v>
      </c>
      <c r="D2535" s="13">
        <v>14</v>
      </c>
      <c r="E2535" s="83" t="s">
        <v>203</v>
      </c>
      <c r="F2535" s="13">
        <v>2</v>
      </c>
      <c r="G2535" s="13">
        <v>0</v>
      </c>
      <c r="H2535" s="13" t="s">
        <v>69</v>
      </c>
      <c r="I2535" s="13" t="s">
        <v>54</v>
      </c>
      <c r="J2535" s="13"/>
      <c r="K2535" s="13" t="s">
        <v>28</v>
      </c>
      <c r="L2535" s="12">
        <f t="shared" ca="1" si="346"/>
        <v>1.9800814883508966</v>
      </c>
      <c r="M2535" s="101">
        <f t="shared" ca="1" si="347"/>
        <v>0.10429089199144173</v>
      </c>
      <c r="N2535" s="101">
        <f t="shared" ca="1" si="354"/>
        <v>133.2234371827754</v>
      </c>
      <c r="O2535" s="101">
        <f t="shared" ca="1" si="348"/>
        <v>0.21365079259306174</v>
      </c>
      <c r="Q2535" s="12">
        <f t="shared" ca="1" si="349"/>
        <v>0</v>
      </c>
      <c r="R2535" s="101">
        <f t="shared" ca="1" si="350"/>
        <v>0</v>
      </c>
      <c r="S2535" s="13"/>
      <c r="T2535" s="101">
        <f t="shared" ca="1" si="351"/>
        <v>0.10429089199144173</v>
      </c>
      <c r="U2535" s="101">
        <f t="shared" si="352"/>
        <v>0</v>
      </c>
      <c r="V2535" s="101">
        <f t="shared" ca="1" si="353"/>
        <v>-401.10648969299706</v>
      </c>
    </row>
    <row r="2536" spans="2:22" x14ac:dyDescent="0.3">
      <c r="B2536" s="13">
        <v>2023</v>
      </c>
      <c r="C2536" s="13">
        <v>4</v>
      </c>
      <c r="D2536" s="13">
        <v>14</v>
      </c>
      <c r="E2536" s="83" t="s">
        <v>203</v>
      </c>
      <c r="F2536" s="13">
        <v>2</v>
      </c>
      <c r="G2536" s="13">
        <v>1</v>
      </c>
      <c r="H2536" s="13" t="s">
        <v>69</v>
      </c>
      <c r="I2536" s="13" t="s">
        <v>54</v>
      </c>
      <c r="J2536" s="13"/>
      <c r="K2536" s="13" t="s">
        <v>28</v>
      </c>
      <c r="L2536" s="12">
        <f t="shared" ca="1" si="346"/>
        <v>1.1184791105566023</v>
      </c>
      <c r="M2536" s="101">
        <f t="shared" ca="1" si="347"/>
        <v>5.8910294753016249E-2</v>
      </c>
      <c r="N2536" s="101">
        <f t="shared" ca="1" si="354"/>
        <v>133.2234371827754</v>
      </c>
      <c r="O2536" s="101">
        <f t="shared" ca="1" si="348"/>
        <v>0.12068389602905738</v>
      </c>
      <c r="Q2536" s="12">
        <f t="shared" ca="1" si="349"/>
        <v>0</v>
      </c>
      <c r="R2536" s="101">
        <f t="shared" ca="1" si="350"/>
        <v>0</v>
      </c>
      <c r="S2536" s="13"/>
      <c r="T2536" s="101">
        <f t="shared" ca="1" si="351"/>
        <v>5.8910294753016249E-2</v>
      </c>
      <c r="U2536" s="101">
        <f t="shared" si="352"/>
        <v>0</v>
      </c>
      <c r="V2536" s="101">
        <f t="shared" ca="1" si="353"/>
        <v>-401.04757939824407</v>
      </c>
    </row>
    <row r="2537" spans="2:22" x14ac:dyDescent="0.3">
      <c r="B2537" s="13">
        <v>2023</v>
      </c>
      <c r="C2537" s="13">
        <v>4</v>
      </c>
      <c r="D2537" s="13">
        <v>14</v>
      </c>
      <c r="E2537" s="83" t="s">
        <v>203</v>
      </c>
      <c r="F2537" s="13">
        <v>2</v>
      </c>
      <c r="G2537" s="13">
        <v>2</v>
      </c>
      <c r="H2537" s="13" t="s">
        <v>69</v>
      </c>
      <c r="I2537" s="13" t="s">
        <v>54</v>
      </c>
      <c r="J2537" s="13"/>
      <c r="K2537" s="13" t="s">
        <v>28</v>
      </c>
      <c r="L2537" s="12">
        <f t="shared" ca="1" si="346"/>
        <v>1.2215280594615583</v>
      </c>
      <c r="M2537" s="101">
        <f t="shared" ca="1" si="347"/>
        <v>6.4337882891840281E-2</v>
      </c>
      <c r="N2537" s="101">
        <f t="shared" ca="1" si="354"/>
        <v>133.2234371827754</v>
      </c>
      <c r="O2537" s="101">
        <f t="shared" ca="1" si="348"/>
        <v>0.13180287761590215</v>
      </c>
      <c r="Q2537" s="12">
        <f t="shared" ca="1" si="349"/>
        <v>0</v>
      </c>
      <c r="R2537" s="101">
        <f t="shared" ca="1" si="350"/>
        <v>0</v>
      </c>
      <c r="S2537" s="13"/>
      <c r="T2537" s="101">
        <f t="shared" ca="1" si="351"/>
        <v>6.4337882891840281E-2</v>
      </c>
      <c r="U2537" s="101">
        <f t="shared" si="352"/>
        <v>0</v>
      </c>
      <c r="V2537" s="101">
        <f t="shared" ca="1" si="353"/>
        <v>-400.98324151535223</v>
      </c>
    </row>
    <row r="2538" spans="2:22" x14ac:dyDescent="0.3">
      <c r="B2538" s="13">
        <v>2023</v>
      </c>
      <c r="C2538" s="13">
        <v>4</v>
      </c>
      <c r="D2538" s="13">
        <v>14</v>
      </c>
      <c r="E2538" s="83" t="s">
        <v>203</v>
      </c>
      <c r="F2538" s="13">
        <v>2</v>
      </c>
      <c r="G2538" s="13">
        <v>3</v>
      </c>
      <c r="H2538" s="13" t="s">
        <v>69</v>
      </c>
      <c r="I2538" s="13" t="s">
        <v>54</v>
      </c>
      <c r="J2538" s="13"/>
      <c r="K2538" s="13" t="s">
        <v>28</v>
      </c>
      <c r="L2538" s="12">
        <f t="shared" ca="1" si="346"/>
        <v>1.0669674617543181</v>
      </c>
      <c r="M2538" s="101">
        <f t="shared" ca="1" si="347"/>
        <v>5.6197176210599935E-2</v>
      </c>
      <c r="N2538" s="101">
        <f t="shared" ca="1" si="354"/>
        <v>133.2234371827754</v>
      </c>
      <c r="O2538" s="101">
        <f t="shared" ca="1" si="348"/>
        <v>0.11512578912329093</v>
      </c>
      <c r="Q2538" s="12">
        <f t="shared" ca="1" si="349"/>
        <v>0</v>
      </c>
      <c r="R2538" s="101">
        <f t="shared" ca="1" si="350"/>
        <v>0</v>
      </c>
      <c r="S2538" s="13"/>
      <c r="T2538" s="101">
        <f t="shared" ca="1" si="351"/>
        <v>5.6197176210599935E-2</v>
      </c>
      <c r="U2538" s="101">
        <f t="shared" si="352"/>
        <v>0</v>
      </c>
      <c r="V2538" s="101">
        <f t="shared" ca="1" si="353"/>
        <v>-400.92704433914162</v>
      </c>
    </row>
    <row r="2539" spans="2:22" x14ac:dyDescent="0.3">
      <c r="B2539" s="13">
        <v>2023</v>
      </c>
      <c r="C2539" s="13">
        <v>4</v>
      </c>
      <c r="D2539" s="13">
        <v>14</v>
      </c>
      <c r="E2539" s="83" t="s">
        <v>203</v>
      </c>
      <c r="F2539" s="13">
        <v>2</v>
      </c>
      <c r="G2539" s="13">
        <v>4</v>
      </c>
      <c r="H2539" s="13" t="s">
        <v>69</v>
      </c>
      <c r="I2539" s="13" t="s">
        <v>54</v>
      </c>
      <c r="J2539" s="13"/>
      <c r="K2539" s="13" t="s">
        <v>28</v>
      </c>
      <c r="L2539" s="12">
        <f t="shared" ca="1" si="346"/>
        <v>1.1708489141654899</v>
      </c>
      <c r="M2539" s="101">
        <f t="shared" ca="1" si="347"/>
        <v>6.166861230909635E-2</v>
      </c>
      <c r="N2539" s="101">
        <f t="shared" ca="1" si="354"/>
        <v>133.2234371827754</v>
      </c>
      <c r="O2539" s="101">
        <f t="shared" ca="1" si="348"/>
        <v>0.12633459783845635</v>
      </c>
      <c r="Q2539" s="12">
        <f t="shared" ca="1" si="349"/>
        <v>0</v>
      </c>
      <c r="R2539" s="101">
        <f t="shared" ca="1" si="350"/>
        <v>0</v>
      </c>
      <c r="S2539" s="13"/>
      <c r="T2539" s="101">
        <f t="shared" ca="1" si="351"/>
        <v>6.166861230909635E-2</v>
      </c>
      <c r="U2539" s="101">
        <f t="shared" si="352"/>
        <v>0</v>
      </c>
      <c r="V2539" s="101">
        <f t="shared" ca="1" si="353"/>
        <v>-400.8653757268325</v>
      </c>
    </row>
    <row r="2540" spans="2:22" x14ac:dyDescent="0.3">
      <c r="B2540" s="13">
        <v>2023</v>
      </c>
      <c r="C2540" s="13">
        <v>4</v>
      </c>
      <c r="D2540" s="13">
        <v>14</v>
      </c>
      <c r="E2540" s="83" t="s">
        <v>203</v>
      </c>
      <c r="F2540" s="13">
        <v>2</v>
      </c>
      <c r="G2540" s="13">
        <v>5</v>
      </c>
      <c r="H2540" s="13" t="s">
        <v>69</v>
      </c>
      <c r="I2540" s="13" t="s">
        <v>54</v>
      </c>
      <c r="J2540" s="13"/>
      <c r="K2540" s="13" t="s">
        <v>28</v>
      </c>
      <c r="L2540" s="12">
        <f t="shared" ca="1" si="346"/>
        <v>1.1273962333297822</v>
      </c>
      <c r="M2540" s="101">
        <f t="shared" ca="1" si="347"/>
        <v>5.9379959609479629E-2</v>
      </c>
      <c r="N2540" s="101">
        <f t="shared" ca="1" si="354"/>
        <v>133.2234371827754</v>
      </c>
      <c r="O2540" s="101">
        <f t="shared" ca="1" si="348"/>
        <v>0.1216460535762835</v>
      </c>
      <c r="Q2540" s="12">
        <f t="shared" ca="1" si="349"/>
        <v>2.7859168927344751</v>
      </c>
      <c r="R2540" s="101">
        <f t="shared" ca="1" si="350"/>
        <v>0.14039377381860726</v>
      </c>
      <c r="S2540" s="13"/>
      <c r="T2540" s="101">
        <f t="shared" ca="1" si="351"/>
        <v>0</v>
      </c>
      <c r="U2540" s="101">
        <f t="shared" si="352"/>
        <v>0</v>
      </c>
      <c r="V2540" s="101">
        <f t="shared" ca="1" si="353"/>
        <v>-401.14616327446976</v>
      </c>
    </row>
    <row r="2541" spans="2:22" x14ac:dyDescent="0.3">
      <c r="B2541" s="13">
        <v>2023</v>
      </c>
      <c r="C2541" s="13">
        <v>4</v>
      </c>
      <c r="D2541" s="13">
        <v>14</v>
      </c>
      <c r="E2541" s="83" t="s">
        <v>203</v>
      </c>
      <c r="F2541" s="13">
        <v>2</v>
      </c>
      <c r="G2541" s="13">
        <v>6</v>
      </c>
      <c r="H2541" s="13" t="s">
        <v>69</v>
      </c>
      <c r="I2541" s="13" t="s">
        <v>54</v>
      </c>
      <c r="J2541" s="13"/>
      <c r="K2541" s="13" t="s">
        <v>28</v>
      </c>
      <c r="L2541" s="12">
        <f t="shared" ca="1" si="346"/>
        <v>1.0754432660695941</v>
      </c>
      <c r="M2541" s="101">
        <f t="shared" ca="1" si="347"/>
        <v>5.664359682388552E-2</v>
      </c>
      <c r="N2541" s="101">
        <f t="shared" ca="1" si="354"/>
        <v>133.2234371827754</v>
      </c>
      <c r="O2541" s="101">
        <f t="shared" ca="1" si="348"/>
        <v>0.1160403284089092</v>
      </c>
      <c r="Q2541" s="12">
        <f t="shared" ca="1" si="349"/>
        <v>5.6000000000000005</v>
      </c>
      <c r="R2541" s="101">
        <f t="shared" ca="1" si="350"/>
        <v>0.38300372752720896</v>
      </c>
      <c r="S2541" s="13"/>
      <c r="T2541" s="101">
        <f t="shared" ca="1" si="351"/>
        <v>0</v>
      </c>
      <c r="U2541" s="101">
        <f t="shared" si="352"/>
        <v>0</v>
      </c>
      <c r="V2541" s="101">
        <f t="shared" ca="1" si="353"/>
        <v>-401.91217072952412</v>
      </c>
    </row>
    <row r="2542" spans="2:22" x14ac:dyDescent="0.3">
      <c r="B2542" s="13">
        <v>2023</v>
      </c>
      <c r="C2542" s="13">
        <v>4</v>
      </c>
      <c r="D2542" s="13">
        <v>14</v>
      </c>
      <c r="E2542" s="83" t="s">
        <v>203</v>
      </c>
      <c r="F2542" s="13">
        <v>2</v>
      </c>
      <c r="G2542" s="13">
        <v>7</v>
      </c>
      <c r="H2542" s="13" t="s">
        <v>69</v>
      </c>
      <c r="I2542" s="13" t="s">
        <v>54</v>
      </c>
      <c r="J2542" s="13"/>
      <c r="K2542" s="13" t="s">
        <v>28</v>
      </c>
      <c r="L2542" s="12">
        <f t="shared" ca="1" si="346"/>
        <v>0.96706488884717212</v>
      </c>
      <c r="M2542" s="101">
        <f t="shared" ca="1" si="347"/>
        <v>5.0935307695580558E-2</v>
      </c>
      <c r="N2542" s="101">
        <f t="shared" ca="1" si="354"/>
        <v>133.2234371827754</v>
      </c>
      <c r="O2542" s="101">
        <f t="shared" ca="1" si="348"/>
        <v>0.10434630150660987</v>
      </c>
      <c r="Q2542" s="12">
        <f t="shared" ca="1" si="349"/>
        <v>5.6000000000000005</v>
      </c>
      <c r="R2542" s="101">
        <f t="shared" ca="1" si="350"/>
        <v>0.39217795715908693</v>
      </c>
      <c r="S2542" s="13"/>
      <c r="T2542" s="101">
        <f t="shared" ca="1" si="351"/>
        <v>0</v>
      </c>
      <c r="U2542" s="101">
        <f t="shared" si="352"/>
        <v>0</v>
      </c>
      <c r="V2542" s="101">
        <f t="shared" ca="1" si="353"/>
        <v>-402.69652664384233</v>
      </c>
    </row>
    <row r="2543" spans="2:22" x14ac:dyDescent="0.3">
      <c r="B2543" s="13">
        <v>2023</v>
      </c>
      <c r="C2543" s="13">
        <v>4</v>
      </c>
      <c r="D2543" s="13">
        <v>14</v>
      </c>
      <c r="E2543" s="83" t="s">
        <v>203</v>
      </c>
      <c r="F2543" s="13">
        <v>2</v>
      </c>
      <c r="G2543" s="13">
        <v>8</v>
      </c>
      <c r="H2543" s="13" t="s">
        <v>69</v>
      </c>
      <c r="I2543" s="13" t="s">
        <v>54</v>
      </c>
      <c r="J2543" s="13"/>
      <c r="K2543" s="13" t="s">
        <v>28</v>
      </c>
      <c r="L2543" s="12">
        <f t="shared" ca="1" si="346"/>
        <v>1.3755580869884501</v>
      </c>
      <c r="M2543" s="101">
        <f t="shared" ca="1" si="347"/>
        <v>7.2450644441681672E-2</v>
      </c>
      <c r="N2543" s="101">
        <f t="shared" ca="1" si="354"/>
        <v>133.2234371827754</v>
      </c>
      <c r="O2543" s="101">
        <f t="shared" ca="1" si="348"/>
        <v>0.14842271758605374</v>
      </c>
      <c r="Q2543" s="12">
        <f t="shared" ca="1" si="349"/>
        <v>0</v>
      </c>
      <c r="R2543" s="101">
        <f t="shared" ca="1" si="350"/>
        <v>0</v>
      </c>
      <c r="S2543" s="13"/>
      <c r="T2543" s="101">
        <f t="shared" ca="1" si="351"/>
        <v>7.2450644441681672E-2</v>
      </c>
      <c r="U2543" s="101">
        <f t="shared" si="352"/>
        <v>0</v>
      </c>
      <c r="V2543" s="101">
        <f t="shared" ca="1" si="353"/>
        <v>-402.62407599940065</v>
      </c>
    </row>
    <row r="2544" spans="2:22" x14ac:dyDescent="0.3">
      <c r="B2544" s="13">
        <v>2023</v>
      </c>
      <c r="C2544" s="13">
        <v>4</v>
      </c>
      <c r="D2544" s="13">
        <v>14</v>
      </c>
      <c r="E2544" s="83" t="s">
        <v>203</v>
      </c>
      <c r="F2544" s="13">
        <v>2</v>
      </c>
      <c r="G2544" s="13">
        <v>9</v>
      </c>
      <c r="H2544" s="13" t="s">
        <v>69</v>
      </c>
      <c r="I2544" s="13" t="s">
        <v>54</v>
      </c>
      <c r="J2544" s="13"/>
      <c r="K2544" s="13" t="s">
        <v>28</v>
      </c>
      <c r="L2544" s="12">
        <f t="shared" ca="1" si="346"/>
        <v>1.4494182938102964</v>
      </c>
      <c r="M2544" s="101">
        <f t="shared" ca="1" si="347"/>
        <v>7.6340861534988314E-2</v>
      </c>
      <c r="N2544" s="101">
        <f t="shared" ca="1" si="354"/>
        <v>133.2234371827754</v>
      </c>
      <c r="O2544" s="101">
        <f t="shared" ca="1" si="348"/>
        <v>0.15639223390213097</v>
      </c>
      <c r="Q2544" s="12">
        <f t="shared" ca="1" si="349"/>
        <v>5.6000000000000005</v>
      </c>
      <c r="R2544" s="101">
        <f t="shared" ca="1" si="350"/>
        <v>0.35134674142895844</v>
      </c>
      <c r="S2544" s="13"/>
      <c r="T2544" s="101">
        <f t="shared" ca="1" si="351"/>
        <v>0</v>
      </c>
      <c r="U2544" s="101">
        <f t="shared" si="352"/>
        <v>0</v>
      </c>
      <c r="V2544" s="101">
        <f t="shared" ca="1" si="353"/>
        <v>-403.32676948225861</v>
      </c>
    </row>
    <row r="2545" spans="2:22" x14ac:dyDescent="0.3">
      <c r="B2545" s="13">
        <v>2023</v>
      </c>
      <c r="C2545" s="13">
        <v>4</v>
      </c>
      <c r="D2545" s="13">
        <v>14</v>
      </c>
      <c r="E2545" s="83" t="s">
        <v>203</v>
      </c>
      <c r="F2545" s="13">
        <v>2</v>
      </c>
      <c r="G2545" s="13">
        <v>10</v>
      </c>
      <c r="H2545" s="13" t="s">
        <v>70</v>
      </c>
      <c r="I2545" s="13" t="s">
        <v>54</v>
      </c>
      <c r="J2545" s="13"/>
      <c r="K2545" s="13" t="s">
        <v>28</v>
      </c>
      <c r="L2545" s="12">
        <f t="shared" ca="1" si="346"/>
        <v>1.9157091702557452</v>
      </c>
      <c r="M2545" s="101">
        <f t="shared" ca="1" si="347"/>
        <v>6.0651352330296893E-2</v>
      </c>
      <c r="N2545" s="101">
        <f t="shared" ca="1" si="354"/>
        <v>133.2234371827754</v>
      </c>
      <c r="O2545" s="101">
        <f t="shared" ca="1" si="348"/>
        <v>6.0651352330296893E-2</v>
      </c>
      <c r="Q2545" s="12">
        <f t="shared" ca="1" si="349"/>
        <v>0</v>
      </c>
      <c r="R2545" s="101">
        <f t="shared" ca="1" si="350"/>
        <v>0</v>
      </c>
      <c r="S2545" s="13"/>
      <c r="T2545" s="101">
        <f t="shared" ca="1" si="351"/>
        <v>6.0651352330296893E-2</v>
      </c>
      <c r="U2545" s="101">
        <f t="shared" si="352"/>
        <v>0</v>
      </c>
      <c r="V2545" s="101">
        <f t="shared" ca="1" si="353"/>
        <v>-403.26611812992832</v>
      </c>
    </row>
    <row r="2546" spans="2:22" x14ac:dyDescent="0.3">
      <c r="B2546" s="13">
        <v>2023</v>
      </c>
      <c r="C2546" s="13">
        <v>4</v>
      </c>
      <c r="D2546" s="13">
        <v>14</v>
      </c>
      <c r="E2546" s="83" t="s">
        <v>203</v>
      </c>
      <c r="F2546" s="13">
        <v>2</v>
      </c>
      <c r="G2546" s="13">
        <v>11</v>
      </c>
      <c r="H2546" s="13" t="s">
        <v>70</v>
      </c>
      <c r="I2546" s="13" t="s">
        <v>54</v>
      </c>
      <c r="J2546" s="13"/>
      <c r="K2546" s="13" t="s">
        <v>28</v>
      </c>
      <c r="L2546" s="12">
        <f t="shared" ca="1" si="346"/>
        <v>2.0109236655694822</v>
      </c>
      <c r="M2546" s="101">
        <f t="shared" ca="1" si="347"/>
        <v>6.366584325192981E-2</v>
      </c>
      <c r="N2546" s="101">
        <f t="shared" ca="1" si="354"/>
        <v>133.2234371827754</v>
      </c>
      <c r="O2546" s="101">
        <f t="shared" ca="1" si="348"/>
        <v>6.366584325192981E-2</v>
      </c>
      <c r="Q2546" s="12">
        <f t="shared" ca="1" si="349"/>
        <v>5.6000000000000005</v>
      </c>
      <c r="R2546" s="101">
        <f t="shared" ca="1" si="350"/>
        <v>0.3038153117095434</v>
      </c>
      <c r="S2546" s="13"/>
      <c r="T2546" s="101">
        <f t="shared" ca="1" si="351"/>
        <v>0</v>
      </c>
      <c r="U2546" s="101">
        <f t="shared" si="352"/>
        <v>0</v>
      </c>
      <c r="V2546" s="101">
        <f t="shared" ca="1" si="353"/>
        <v>-403.87374875334746</v>
      </c>
    </row>
    <row r="2547" spans="2:22" x14ac:dyDescent="0.3">
      <c r="B2547" s="13">
        <v>2023</v>
      </c>
      <c r="C2547" s="13">
        <v>4</v>
      </c>
      <c r="D2547" s="13">
        <v>14</v>
      </c>
      <c r="E2547" s="83" t="s">
        <v>203</v>
      </c>
      <c r="F2547" s="13">
        <v>2</v>
      </c>
      <c r="G2547" s="13">
        <v>12</v>
      </c>
      <c r="H2547" s="13" t="s">
        <v>70</v>
      </c>
      <c r="I2547" s="13" t="s">
        <v>54</v>
      </c>
      <c r="J2547" s="13"/>
      <c r="K2547" s="13" t="s">
        <v>28</v>
      </c>
      <c r="L2547" s="12">
        <f t="shared" ca="1" si="346"/>
        <v>1.6498107126865544</v>
      </c>
      <c r="M2547" s="101">
        <f t="shared" ca="1" si="347"/>
        <v>5.2233007163656316E-2</v>
      </c>
      <c r="N2547" s="101">
        <f t="shared" ca="1" si="354"/>
        <v>133.2234371827754</v>
      </c>
      <c r="O2547" s="101">
        <f t="shared" ca="1" si="348"/>
        <v>5.2233007163656316E-2</v>
      </c>
      <c r="Q2547" s="12">
        <f t="shared" ca="1" si="349"/>
        <v>5.6000000000000005</v>
      </c>
      <c r="R2547" s="101">
        <f t="shared" ca="1" si="350"/>
        <v>0.33438352317108322</v>
      </c>
      <c r="S2547" s="13"/>
      <c r="T2547" s="101">
        <f t="shared" ca="1" si="351"/>
        <v>0</v>
      </c>
      <c r="U2547" s="101">
        <f t="shared" si="352"/>
        <v>0</v>
      </c>
      <c r="V2547" s="101">
        <f t="shared" ca="1" si="353"/>
        <v>-404.54251579968962</v>
      </c>
    </row>
    <row r="2548" spans="2:22" x14ac:dyDescent="0.3">
      <c r="B2548" s="13">
        <v>2023</v>
      </c>
      <c r="C2548" s="13">
        <v>4</v>
      </c>
      <c r="D2548" s="13">
        <v>14</v>
      </c>
      <c r="E2548" s="83" t="s">
        <v>203</v>
      </c>
      <c r="F2548" s="13">
        <v>2</v>
      </c>
      <c r="G2548" s="13">
        <v>13</v>
      </c>
      <c r="H2548" s="13" t="s">
        <v>70</v>
      </c>
      <c r="I2548" s="13" t="s">
        <v>54</v>
      </c>
      <c r="J2548" s="13"/>
      <c r="K2548" s="13" t="s">
        <v>28</v>
      </c>
      <c r="L2548" s="12">
        <f t="shared" ca="1" si="346"/>
        <v>1.5654907607055037</v>
      </c>
      <c r="M2548" s="101">
        <f t="shared" ca="1" si="347"/>
        <v>4.9563437483936247E-2</v>
      </c>
      <c r="N2548" s="101">
        <f t="shared" ca="1" si="354"/>
        <v>133.2234371827754</v>
      </c>
      <c r="O2548" s="101">
        <f t="shared" ca="1" si="348"/>
        <v>4.9563437483936247E-2</v>
      </c>
      <c r="Q2548" s="12">
        <f t="shared" ca="1" si="349"/>
        <v>5.6000000000000005</v>
      </c>
      <c r="R2548" s="101">
        <f t="shared" ca="1" si="350"/>
        <v>0.3415212071062792</v>
      </c>
      <c r="S2548" s="13"/>
      <c r="T2548" s="101">
        <f t="shared" ca="1" si="351"/>
        <v>0</v>
      </c>
      <c r="U2548" s="101">
        <f t="shared" si="352"/>
        <v>0</v>
      </c>
      <c r="V2548" s="101">
        <f t="shared" ca="1" si="353"/>
        <v>-405.22555821390216</v>
      </c>
    </row>
    <row r="2549" spans="2:22" x14ac:dyDescent="0.3">
      <c r="B2549" s="13">
        <v>2023</v>
      </c>
      <c r="C2549" s="13">
        <v>4</v>
      </c>
      <c r="D2549" s="13">
        <v>14</v>
      </c>
      <c r="E2549" s="83" t="s">
        <v>203</v>
      </c>
      <c r="F2549" s="13">
        <v>2</v>
      </c>
      <c r="G2549" s="13">
        <v>14</v>
      </c>
      <c r="H2549" s="13" t="s">
        <v>70</v>
      </c>
      <c r="I2549" s="13" t="s">
        <v>54</v>
      </c>
      <c r="J2549" s="13"/>
      <c r="K2549" s="13" t="s">
        <v>28</v>
      </c>
      <c r="L2549" s="12">
        <f t="shared" ca="1" si="346"/>
        <v>0.84978105786868208</v>
      </c>
      <c r="M2549" s="101">
        <f t="shared" ca="1" si="347"/>
        <v>2.6904068292122475E-2</v>
      </c>
      <c r="N2549" s="101">
        <f t="shared" ca="1" si="354"/>
        <v>133.2234371827754</v>
      </c>
      <c r="O2549" s="101">
        <f t="shared" ca="1" si="348"/>
        <v>2.6904068292122475E-2</v>
      </c>
      <c r="Q2549" s="12">
        <f t="shared" ca="1" si="349"/>
        <v>5.6000000000000005</v>
      </c>
      <c r="R2549" s="101">
        <f t="shared" ca="1" si="350"/>
        <v>0.4021060334514161</v>
      </c>
      <c r="S2549" s="13"/>
      <c r="T2549" s="101">
        <f t="shared" ca="1" si="351"/>
        <v>0</v>
      </c>
      <c r="U2549" s="101">
        <f t="shared" si="352"/>
        <v>0</v>
      </c>
      <c r="V2549" s="101">
        <f t="shared" ca="1" si="353"/>
        <v>-406.02977028080494</v>
      </c>
    </row>
    <row r="2550" spans="2:22" x14ac:dyDescent="0.3">
      <c r="B2550" s="13">
        <v>2023</v>
      </c>
      <c r="C2550" s="13">
        <v>4</v>
      </c>
      <c r="D2550" s="13">
        <v>14</v>
      </c>
      <c r="E2550" s="83" t="s">
        <v>203</v>
      </c>
      <c r="F2550" s="13">
        <v>2</v>
      </c>
      <c r="G2550" s="13">
        <v>15</v>
      </c>
      <c r="H2550" s="13" t="s">
        <v>70</v>
      </c>
      <c r="I2550" s="13" t="s">
        <v>54</v>
      </c>
      <c r="J2550" s="13"/>
      <c r="K2550" s="13" t="s">
        <v>28</v>
      </c>
      <c r="L2550" s="12">
        <f t="shared" ca="1" si="346"/>
        <v>2.0860035418590068</v>
      </c>
      <c r="M2550" s="101">
        <f t="shared" ca="1" si="347"/>
        <v>6.6042872135256156E-2</v>
      </c>
      <c r="N2550" s="101">
        <f t="shared" ca="1" si="354"/>
        <v>133.2234371827754</v>
      </c>
      <c r="O2550" s="101">
        <f t="shared" ca="1" si="348"/>
        <v>6.6042872135256156E-2</v>
      </c>
      <c r="Q2550" s="12">
        <f t="shared" ca="1" si="349"/>
        <v>5.6000000000000005</v>
      </c>
      <c r="R2550" s="101">
        <f t="shared" ca="1" si="350"/>
        <v>0.29745980018163515</v>
      </c>
      <c r="S2550" s="13"/>
      <c r="T2550" s="101">
        <f t="shared" ca="1" si="351"/>
        <v>0</v>
      </c>
      <c r="U2550" s="101">
        <f t="shared" si="352"/>
        <v>0</v>
      </c>
      <c r="V2550" s="101">
        <f t="shared" ca="1" si="353"/>
        <v>-406.62468988116819</v>
      </c>
    </row>
    <row r="2551" spans="2:22" x14ac:dyDescent="0.3">
      <c r="B2551" s="13">
        <v>2023</v>
      </c>
      <c r="C2551" s="13">
        <v>4</v>
      </c>
      <c r="D2551" s="13">
        <v>14</v>
      </c>
      <c r="E2551" s="83" t="s">
        <v>203</v>
      </c>
      <c r="F2551" s="13">
        <v>2</v>
      </c>
      <c r="G2551" s="13">
        <v>16</v>
      </c>
      <c r="H2551" s="13" t="s">
        <v>71</v>
      </c>
      <c r="I2551" s="13" t="s">
        <v>54</v>
      </c>
      <c r="J2551" s="13"/>
      <c r="K2551" s="13" t="s">
        <v>28</v>
      </c>
      <c r="L2551" s="12">
        <f t="shared" ca="1" si="346"/>
        <v>1.2714927018672326</v>
      </c>
      <c r="M2551" s="101">
        <f t="shared" ca="1" si="347"/>
        <v>0.11075972925965465</v>
      </c>
      <c r="N2551" s="101">
        <f t="shared" ca="1" si="354"/>
        <v>133.47445103366903</v>
      </c>
      <c r="O2551" s="101">
        <f t="shared" ca="1" si="348"/>
        <v>0.3583702180212795</v>
      </c>
      <c r="Q2551" s="12">
        <f t="shared" ca="1" si="349"/>
        <v>5.6000000000000005</v>
      </c>
      <c r="R2551" s="101">
        <f t="shared" ca="1" si="350"/>
        <v>0.36640814278693884</v>
      </c>
      <c r="S2551" s="13"/>
      <c r="T2551" s="101">
        <f t="shared" ca="1" si="351"/>
        <v>0</v>
      </c>
      <c r="U2551" s="101">
        <f t="shared" ca="1" si="352"/>
        <v>0.25101385089362283</v>
      </c>
      <c r="V2551" s="101">
        <f t="shared" ca="1" si="353"/>
        <v>-407.10649231584847</v>
      </c>
    </row>
    <row r="2552" spans="2:22" x14ac:dyDescent="0.3">
      <c r="B2552" s="13">
        <v>2023</v>
      </c>
      <c r="C2552" s="13">
        <v>4</v>
      </c>
      <c r="D2552" s="13">
        <v>14</v>
      </c>
      <c r="E2552" s="83" t="s">
        <v>203</v>
      </c>
      <c r="F2552" s="13">
        <v>2</v>
      </c>
      <c r="G2552" s="13">
        <v>17</v>
      </c>
      <c r="H2552" s="13" t="s">
        <v>71</v>
      </c>
      <c r="I2552" s="13" t="s">
        <v>54</v>
      </c>
      <c r="J2552" s="13"/>
      <c r="K2552" s="13" t="s">
        <v>28</v>
      </c>
      <c r="L2552" s="12">
        <f t="shared" ca="1" si="346"/>
        <v>1.3821000921037652</v>
      </c>
      <c r="M2552" s="101">
        <f t="shared" ca="1" si="347"/>
        <v>0.12039473902315899</v>
      </c>
      <c r="N2552" s="101">
        <f t="shared" ca="1" si="354"/>
        <v>133.74730062685185</v>
      </c>
      <c r="O2552" s="101">
        <f t="shared" ca="1" si="348"/>
        <v>0.38954491095944621</v>
      </c>
      <c r="Q2552" s="12">
        <f t="shared" ca="1" si="349"/>
        <v>5.6000000000000005</v>
      </c>
      <c r="R2552" s="101">
        <f t="shared" ca="1" si="350"/>
        <v>0.35704522720341636</v>
      </c>
      <c r="S2552" s="13"/>
      <c r="T2552" s="101">
        <f t="shared" ca="1" si="351"/>
        <v>0</v>
      </c>
      <c r="U2552" s="101">
        <f t="shared" ca="1" si="352"/>
        <v>0.27284959318281832</v>
      </c>
      <c r="V2552" s="101">
        <f t="shared" ca="1" si="353"/>
        <v>-407.54773317707247</v>
      </c>
    </row>
    <row r="2553" spans="2:22" x14ac:dyDescent="0.3">
      <c r="B2553" s="13">
        <v>2023</v>
      </c>
      <c r="C2553" s="13">
        <v>4</v>
      </c>
      <c r="D2553" s="13">
        <v>14</v>
      </c>
      <c r="E2553" s="83" t="s">
        <v>203</v>
      </c>
      <c r="F2553" s="13">
        <v>2</v>
      </c>
      <c r="G2553" s="13">
        <v>18</v>
      </c>
      <c r="H2553" s="13" t="s">
        <v>71</v>
      </c>
      <c r="I2553" s="13" t="s">
        <v>54</v>
      </c>
      <c r="J2553" s="13"/>
      <c r="K2553" s="13" t="s">
        <v>28</v>
      </c>
      <c r="L2553" s="12">
        <f t="shared" ca="1" si="346"/>
        <v>2.5048740768059572</v>
      </c>
      <c r="M2553" s="101">
        <f t="shared" ca="1" si="347"/>
        <v>0.21819958083056695</v>
      </c>
      <c r="N2553" s="101">
        <f t="shared" ca="1" si="354"/>
        <v>134.24180451751462</v>
      </c>
      <c r="O2553" s="101">
        <f t="shared" ca="1" si="348"/>
        <v>0.70599875854775906</v>
      </c>
      <c r="Q2553" s="12">
        <f t="shared" ca="1" si="349"/>
        <v>5.6000000000000005</v>
      </c>
      <c r="R2553" s="101">
        <f t="shared" ca="1" si="350"/>
        <v>0.26200240939837577</v>
      </c>
      <c r="S2553" s="13"/>
      <c r="T2553" s="101">
        <f t="shared" ca="1" si="351"/>
        <v>0</v>
      </c>
      <c r="U2553" s="101">
        <f t="shared" ca="1" si="352"/>
        <v>0.49450389066277611</v>
      </c>
      <c r="V2553" s="101">
        <f t="shared" ca="1" si="353"/>
        <v>-407.5772341052064</v>
      </c>
    </row>
    <row r="2554" spans="2:22" x14ac:dyDescent="0.3">
      <c r="B2554" s="13">
        <v>2023</v>
      </c>
      <c r="C2554" s="13">
        <v>4</v>
      </c>
      <c r="D2554" s="13">
        <v>14</v>
      </c>
      <c r="E2554" s="83" t="s">
        <v>203</v>
      </c>
      <c r="F2554" s="13">
        <v>2</v>
      </c>
      <c r="G2554" s="13">
        <v>19</v>
      </c>
      <c r="H2554" s="13" t="s">
        <v>71</v>
      </c>
      <c r="I2554" s="13" t="s">
        <v>54</v>
      </c>
      <c r="J2554" s="13"/>
      <c r="K2554" s="13" t="s">
        <v>28</v>
      </c>
      <c r="L2554" s="12">
        <f t="shared" ca="1" si="346"/>
        <v>1.9991587189105404</v>
      </c>
      <c r="M2554" s="101">
        <f t="shared" ca="1" si="347"/>
        <v>0.17414671600429718</v>
      </c>
      <c r="N2554" s="101">
        <f t="shared" ca="1" si="354"/>
        <v>134.63647176793955</v>
      </c>
      <c r="O2554" s="101">
        <f t="shared" ca="1" si="348"/>
        <v>0.56346288492493579</v>
      </c>
      <c r="Q2554" s="12">
        <f t="shared" ca="1" si="349"/>
        <v>5.6000000000000005</v>
      </c>
      <c r="R2554" s="101">
        <f t="shared" ca="1" si="350"/>
        <v>0.30481121444422282</v>
      </c>
      <c r="S2554" s="13"/>
      <c r="T2554" s="101">
        <f t="shared" ca="1" si="351"/>
        <v>0</v>
      </c>
      <c r="U2554" s="101">
        <f t="shared" ca="1" si="352"/>
        <v>0.39466725042492257</v>
      </c>
      <c r="V2554" s="101">
        <f t="shared" ca="1" si="353"/>
        <v>-407.79218928366993</v>
      </c>
    </row>
    <row r="2555" spans="2:22" x14ac:dyDescent="0.3">
      <c r="B2555" s="13">
        <v>2023</v>
      </c>
      <c r="C2555" s="13">
        <v>4</v>
      </c>
      <c r="D2555" s="13">
        <v>14</v>
      </c>
      <c r="E2555" s="83" t="s">
        <v>203</v>
      </c>
      <c r="F2555" s="13">
        <v>2</v>
      </c>
      <c r="G2555" s="13">
        <v>20</v>
      </c>
      <c r="H2555" s="13" t="s">
        <v>69</v>
      </c>
      <c r="I2555" s="13" t="s">
        <v>54</v>
      </c>
      <c r="J2555" s="13"/>
      <c r="K2555" s="13" t="s">
        <v>28</v>
      </c>
      <c r="L2555" s="12">
        <f t="shared" ca="1" si="346"/>
        <v>2.2385326342407872</v>
      </c>
      <c r="M2555" s="101">
        <f t="shared" ca="1" si="347"/>
        <v>0.11790351384546227</v>
      </c>
      <c r="N2555" s="101">
        <f t="shared" ca="1" si="354"/>
        <v>134.63647176793955</v>
      </c>
      <c r="O2555" s="101">
        <f t="shared" ca="1" si="348"/>
        <v>0.24153767123458092</v>
      </c>
      <c r="Q2555" s="12">
        <f t="shared" ca="1" si="349"/>
        <v>0</v>
      </c>
      <c r="R2555" s="101">
        <f t="shared" ca="1" si="350"/>
        <v>0</v>
      </c>
      <c r="S2555" s="13"/>
      <c r="T2555" s="101">
        <f t="shared" ca="1" si="351"/>
        <v>0.11790351384546227</v>
      </c>
      <c r="U2555" s="101">
        <f t="shared" si="352"/>
        <v>0</v>
      </c>
      <c r="V2555" s="101">
        <f t="shared" ca="1" si="353"/>
        <v>-407.67428576982445</v>
      </c>
    </row>
    <row r="2556" spans="2:22" x14ac:dyDescent="0.3">
      <c r="B2556" s="13">
        <v>2023</v>
      </c>
      <c r="C2556" s="13">
        <v>4</v>
      </c>
      <c r="D2556" s="13">
        <v>14</v>
      </c>
      <c r="E2556" s="83" t="s">
        <v>203</v>
      </c>
      <c r="F2556" s="13">
        <v>2</v>
      </c>
      <c r="G2556" s="13">
        <v>21</v>
      </c>
      <c r="H2556" s="13" t="s">
        <v>69</v>
      </c>
      <c r="I2556" s="13" t="s">
        <v>54</v>
      </c>
      <c r="J2556" s="13"/>
      <c r="K2556" s="13" t="s">
        <v>28</v>
      </c>
      <c r="L2556" s="12">
        <f t="shared" ca="1" si="346"/>
        <v>2.054514755582427</v>
      </c>
      <c r="M2556" s="101">
        <f t="shared" ca="1" si="347"/>
        <v>0.10821129217652643</v>
      </c>
      <c r="N2556" s="101">
        <f t="shared" ca="1" si="354"/>
        <v>134.63647176793955</v>
      </c>
      <c r="O2556" s="101">
        <f t="shared" ca="1" si="348"/>
        <v>0.22168214212734386</v>
      </c>
      <c r="Q2556" s="12">
        <f t="shared" ca="1" si="349"/>
        <v>0</v>
      </c>
      <c r="R2556" s="101">
        <f t="shared" ca="1" si="350"/>
        <v>0</v>
      </c>
      <c r="S2556" s="13"/>
      <c r="T2556" s="101">
        <f t="shared" ca="1" si="351"/>
        <v>0.10821129217652643</v>
      </c>
      <c r="U2556" s="101">
        <f t="shared" si="352"/>
        <v>0</v>
      </c>
      <c r="V2556" s="101">
        <f t="shared" ca="1" si="353"/>
        <v>-407.56607447764793</v>
      </c>
    </row>
    <row r="2557" spans="2:22" x14ac:dyDescent="0.3">
      <c r="B2557" s="13">
        <v>2023</v>
      </c>
      <c r="C2557" s="13">
        <v>4</v>
      </c>
      <c r="D2557" s="13">
        <v>14</v>
      </c>
      <c r="E2557" s="83" t="s">
        <v>203</v>
      </c>
      <c r="F2557" s="13">
        <v>2</v>
      </c>
      <c r="G2557" s="13">
        <v>22</v>
      </c>
      <c r="H2557" s="13" t="s">
        <v>69</v>
      </c>
      <c r="I2557" s="13" t="s">
        <v>54</v>
      </c>
      <c r="J2557" s="13"/>
      <c r="K2557" s="13" t="s">
        <v>28</v>
      </c>
      <c r="L2557" s="12">
        <f t="shared" ca="1" si="346"/>
        <v>2.2872688867471105</v>
      </c>
      <c r="M2557" s="101">
        <f t="shared" ca="1" si="347"/>
        <v>0.12047045226497032</v>
      </c>
      <c r="N2557" s="101">
        <f t="shared" ca="1" si="354"/>
        <v>134.63647176793955</v>
      </c>
      <c r="O2557" s="101">
        <f t="shared" ca="1" si="348"/>
        <v>0.24679631288001322</v>
      </c>
      <c r="Q2557" s="12">
        <f t="shared" ca="1" si="349"/>
        <v>0</v>
      </c>
      <c r="R2557" s="101">
        <f t="shared" ca="1" si="350"/>
        <v>0</v>
      </c>
      <c r="S2557" s="13"/>
      <c r="T2557" s="101">
        <f t="shared" ca="1" si="351"/>
        <v>0.12047045226497032</v>
      </c>
      <c r="U2557" s="101">
        <f t="shared" si="352"/>
        <v>0</v>
      </c>
      <c r="V2557" s="101">
        <f t="shared" ca="1" si="353"/>
        <v>-407.44560402538298</v>
      </c>
    </row>
    <row r="2558" spans="2:22" x14ac:dyDescent="0.3">
      <c r="B2558" s="13">
        <v>2023</v>
      </c>
      <c r="C2558" s="13">
        <v>4</v>
      </c>
      <c r="D2558" s="13">
        <v>14</v>
      </c>
      <c r="E2558" s="83" t="s">
        <v>203</v>
      </c>
      <c r="F2558" s="13">
        <v>2</v>
      </c>
      <c r="G2558" s="13">
        <v>23</v>
      </c>
      <c r="H2558" s="13" t="s">
        <v>69</v>
      </c>
      <c r="I2558" s="13" t="s">
        <v>54</v>
      </c>
      <c r="J2558" s="13"/>
      <c r="K2558" s="13" t="s">
        <v>28</v>
      </c>
      <c r="L2558" s="12">
        <f t="shared" ca="1" si="346"/>
        <v>2.4807209573129758</v>
      </c>
      <c r="M2558" s="101">
        <f t="shared" ca="1" si="347"/>
        <v>0.13065957282167445</v>
      </c>
      <c r="N2558" s="101">
        <f t="shared" ca="1" si="354"/>
        <v>134.63647176793955</v>
      </c>
      <c r="O2558" s="101">
        <f t="shared" ca="1" si="348"/>
        <v>0.26766979129407009</v>
      </c>
      <c r="Q2558" s="12">
        <f t="shared" ca="1" si="349"/>
        <v>0</v>
      </c>
      <c r="R2558" s="101">
        <f t="shared" ca="1" si="350"/>
        <v>0</v>
      </c>
      <c r="S2558" s="13"/>
      <c r="T2558" s="101">
        <f t="shared" ca="1" si="351"/>
        <v>0.13065957282167445</v>
      </c>
      <c r="U2558" s="101">
        <f t="shared" si="352"/>
        <v>0</v>
      </c>
      <c r="V2558" s="101">
        <f t="shared" ca="1" si="353"/>
        <v>-407.31494445256129</v>
      </c>
    </row>
    <row r="2559" spans="2:22" x14ac:dyDescent="0.3">
      <c r="B2559" s="13">
        <v>2023</v>
      </c>
      <c r="C2559" s="13">
        <v>4</v>
      </c>
      <c r="D2559" s="13">
        <v>15</v>
      </c>
      <c r="E2559" s="83" t="s">
        <v>204</v>
      </c>
      <c r="F2559" s="13">
        <v>3</v>
      </c>
      <c r="G2559" s="13">
        <v>0</v>
      </c>
      <c r="H2559" s="13" t="s">
        <v>69</v>
      </c>
      <c r="I2559" s="13" t="s">
        <v>54</v>
      </c>
      <c r="J2559" s="13"/>
      <c r="K2559" s="13" t="s">
        <v>28</v>
      </c>
      <c r="L2559" s="12">
        <f t="shared" ca="1" si="346"/>
        <v>2.4988352787640369</v>
      </c>
      <c r="M2559" s="101">
        <f t="shared" ca="1" si="347"/>
        <v>0.13161365413250184</v>
      </c>
      <c r="N2559" s="101">
        <f t="shared" ca="1" si="354"/>
        <v>134.63647176793955</v>
      </c>
      <c r="O2559" s="101">
        <f t="shared" ca="1" si="348"/>
        <v>0.26962432657863955</v>
      </c>
      <c r="Q2559" s="12">
        <f t="shared" ca="1" si="349"/>
        <v>0</v>
      </c>
      <c r="R2559" s="101">
        <f t="shared" ca="1" si="350"/>
        <v>0</v>
      </c>
      <c r="S2559" s="13"/>
      <c r="T2559" s="101">
        <f t="shared" ca="1" si="351"/>
        <v>0.13161365413250184</v>
      </c>
      <c r="U2559" s="101">
        <f t="shared" si="352"/>
        <v>0</v>
      </c>
      <c r="V2559" s="101">
        <f t="shared" ca="1" si="353"/>
        <v>-407.18333079842881</v>
      </c>
    </row>
    <row r="2560" spans="2:22" x14ac:dyDescent="0.3">
      <c r="B2560" s="13">
        <v>2023</v>
      </c>
      <c r="C2560" s="13">
        <v>4</v>
      </c>
      <c r="D2560" s="13">
        <v>15</v>
      </c>
      <c r="E2560" s="83" t="s">
        <v>204</v>
      </c>
      <c r="F2560" s="13">
        <v>3</v>
      </c>
      <c r="G2560" s="13">
        <v>1</v>
      </c>
      <c r="H2560" s="13" t="s">
        <v>69</v>
      </c>
      <c r="I2560" s="13" t="s">
        <v>54</v>
      </c>
      <c r="J2560" s="13"/>
      <c r="K2560" s="13" t="s">
        <v>28</v>
      </c>
      <c r="L2560" s="12">
        <f t="shared" ref="L2560:L2623" ca="1" si="355">IF(K2560="Weekday",_xlfn.NORM.INV(RAND(),VLOOKUP(G2560,$J$5:$N$28,4),VLOOKUP(G2560,$J$5:$N$28,5)),_xlfn.NORM.INV(RAND(),VLOOKUP(G2560,$P$5:$T$28,4),VLOOKUP(G2560,$P$5:$T$28,5)))*VLOOKUP(C2560,$P$32:$R$43,3)</f>
        <v>1.1044279969987054</v>
      </c>
      <c r="M2560" s="101">
        <f t="shared" ref="M2560:M2623" ca="1" si="356">IF(I2560="Winter",VLOOKUP(G2560,$J$40:$L$43,3),VLOOKUP(G2560,$J$40:$L$43,2))*L2560</f>
        <v>5.8170222601921819E-2</v>
      </c>
      <c r="N2560" s="101">
        <f t="shared" ca="1" si="354"/>
        <v>134.63647176793955</v>
      </c>
      <c r="O2560" s="101">
        <f t="shared" ref="O2560:O2623" ca="1" si="357">IF(I2560="Winter",VLOOKUP(G2560,$J$46:$L$49,3),VLOOKUP(G2560,$J$46:$L$49,2))*L2560</f>
        <v>0.11916778087616031</v>
      </c>
      <c r="Q2560" s="12">
        <f t="shared" ref="Q2560:Q2623" ca="1" si="358">MIN(MAX(AND(IF(G2560&gt;=VLOOKUP(C2560,$O$46:$T$57,5),1,0),IF(G2560&lt;=VLOOKUP(C2560,$O$46:$T$57,6),1,0))*$G$50*_xlfn.NORM.INV(RAND(),VLOOKUP(C2560,$B$4:$F$15,4),VLOOKUP(C2560,$B$4:$F$15,4)),0),0.2)*$G$51</f>
        <v>0</v>
      </c>
      <c r="R2560" s="101">
        <f t="shared" ref="R2560:R2623" ca="1" si="359">MAX(Q2560-L2560,0)*$G$52</f>
        <v>0</v>
      </c>
      <c r="S2560" s="13"/>
      <c r="T2560" s="101">
        <f t="shared" ref="T2560:T2623" ca="1" si="360">MAX(L2560-Q2560,0)*IF(I2560="Winter",VLOOKUP(G2560,$J$40:$L$43,3),VLOOKUP(G2560,$J$40:$L$43,2))</f>
        <v>5.8170222601921819E-2</v>
      </c>
      <c r="U2560" s="101">
        <f t="shared" si="352"/>
        <v>0</v>
      </c>
      <c r="V2560" s="101">
        <f t="shared" ca="1" si="353"/>
        <v>-407.1251605758269</v>
      </c>
    </row>
    <row r="2561" spans="2:22" x14ac:dyDescent="0.3">
      <c r="B2561" s="13">
        <v>2023</v>
      </c>
      <c r="C2561" s="13">
        <v>4</v>
      </c>
      <c r="D2561" s="13">
        <v>15</v>
      </c>
      <c r="E2561" s="83" t="s">
        <v>204</v>
      </c>
      <c r="F2561" s="13">
        <v>3</v>
      </c>
      <c r="G2561" s="13">
        <v>2</v>
      </c>
      <c r="H2561" s="13" t="s">
        <v>69</v>
      </c>
      <c r="I2561" s="13" t="s">
        <v>54</v>
      </c>
      <c r="J2561" s="13"/>
      <c r="K2561" s="13" t="s">
        <v>28</v>
      </c>
      <c r="L2561" s="12">
        <f t="shared" ca="1" si="355"/>
        <v>1.1230148817693655</v>
      </c>
      <c r="M2561" s="101">
        <f t="shared" ca="1" si="356"/>
        <v>5.9149193822792483E-2</v>
      </c>
      <c r="N2561" s="101">
        <f t="shared" ca="1" si="354"/>
        <v>134.63647176793955</v>
      </c>
      <c r="O2561" s="101">
        <f t="shared" ca="1" si="357"/>
        <v>0.12117330574291453</v>
      </c>
      <c r="Q2561" s="12">
        <f t="shared" ca="1" si="358"/>
        <v>0</v>
      </c>
      <c r="R2561" s="101">
        <f t="shared" ca="1" si="359"/>
        <v>0</v>
      </c>
      <c r="S2561" s="13"/>
      <c r="T2561" s="101">
        <f t="shared" ca="1" si="360"/>
        <v>5.9149193822792483E-2</v>
      </c>
      <c r="U2561" s="101">
        <f t="shared" ref="U2561:U2624" si="361">IF(H2561="On-Peak",IF(I2561="Winter",((L2561*$D$48)/60),((L2561*$D$47)/60)),0)</f>
        <v>0</v>
      </c>
      <c r="V2561" s="101">
        <f t="shared" ref="V2561:V2624" ca="1" si="362">V2560+MAX(T2561-R2561,0)-MAX(R2561-T2561,0)+MAX(U2561-R2561,0)-MAX(R2561-U2561,0)</f>
        <v>-407.06601138200409</v>
      </c>
    </row>
    <row r="2562" spans="2:22" x14ac:dyDescent="0.3">
      <c r="B2562" s="13">
        <v>2023</v>
      </c>
      <c r="C2562" s="13">
        <v>4</v>
      </c>
      <c r="D2562" s="13">
        <v>15</v>
      </c>
      <c r="E2562" s="83" t="s">
        <v>204</v>
      </c>
      <c r="F2562" s="13">
        <v>3</v>
      </c>
      <c r="G2562" s="13">
        <v>3</v>
      </c>
      <c r="H2562" s="13" t="s">
        <v>69</v>
      </c>
      <c r="I2562" s="13" t="s">
        <v>54</v>
      </c>
      <c r="J2562" s="13"/>
      <c r="K2562" s="13" t="s">
        <v>28</v>
      </c>
      <c r="L2562" s="12">
        <f t="shared" ca="1" si="355"/>
        <v>1.1717522381027514</v>
      </c>
      <c r="M2562" s="101">
        <f t="shared" ca="1" si="356"/>
        <v>6.1716190380871921E-2</v>
      </c>
      <c r="N2562" s="101">
        <f t="shared" ca="1" si="354"/>
        <v>134.63647176793955</v>
      </c>
      <c r="O2562" s="101">
        <f t="shared" ca="1" si="357"/>
        <v>0.12643206649128688</v>
      </c>
      <c r="Q2562" s="12">
        <f t="shared" ca="1" si="358"/>
        <v>0</v>
      </c>
      <c r="R2562" s="101">
        <f t="shared" ca="1" si="359"/>
        <v>0</v>
      </c>
      <c r="S2562" s="13"/>
      <c r="T2562" s="101">
        <f t="shared" ca="1" si="360"/>
        <v>6.1716190380871921E-2</v>
      </c>
      <c r="U2562" s="101">
        <f t="shared" si="361"/>
        <v>0</v>
      </c>
      <c r="V2562" s="101">
        <f t="shared" ca="1" si="362"/>
        <v>-407.00429519162321</v>
      </c>
    </row>
    <row r="2563" spans="2:22" x14ac:dyDescent="0.3">
      <c r="B2563" s="13">
        <v>2023</v>
      </c>
      <c r="C2563" s="13">
        <v>4</v>
      </c>
      <c r="D2563" s="13">
        <v>15</v>
      </c>
      <c r="E2563" s="83" t="s">
        <v>204</v>
      </c>
      <c r="F2563" s="13">
        <v>3</v>
      </c>
      <c r="G2563" s="13">
        <v>4</v>
      </c>
      <c r="H2563" s="13" t="s">
        <v>69</v>
      </c>
      <c r="I2563" s="13" t="s">
        <v>54</v>
      </c>
      <c r="J2563" s="13"/>
      <c r="K2563" s="13" t="s">
        <v>28</v>
      </c>
      <c r="L2563" s="12">
        <f t="shared" ca="1" si="355"/>
        <v>1.2022232353438365</v>
      </c>
      <c r="M2563" s="101">
        <f t="shared" ca="1" si="356"/>
        <v>6.3321097805559862E-2</v>
      </c>
      <c r="N2563" s="101">
        <f t="shared" ca="1" si="354"/>
        <v>134.63647176793955</v>
      </c>
      <c r="O2563" s="101">
        <f t="shared" ca="1" si="357"/>
        <v>0.12971988709359994</v>
      </c>
      <c r="Q2563" s="12">
        <f t="shared" ca="1" si="358"/>
        <v>0</v>
      </c>
      <c r="R2563" s="101">
        <f t="shared" ca="1" si="359"/>
        <v>0</v>
      </c>
      <c r="S2563" s="13"/>
      <c r="T2563" s="101">
        <f t="shared" ca="1" si="360"/>
        <v>6.3321097805559862E-2</v>
      </c>
      <c r="U2563" s="101">
        <f t="shared" si="361"/>
        <v>0</v>
      </c>
      <c r="V2563" s="101">
        <f t="shared" ca="1" si="362"/>
        <v>-406.94097409381766</v>
      </c>
    </row>
    <row r="2564" spans="2:22" x14ac:dyDescent="0.3">
      <c r="B2564" s="13">
        <v>2023</v>
      </c>
      <c r="C2564" s="13">
        <v>4</v>
      </c>
      <c r="D2564" s="13">
        <v>15</v>
      </c>
      <c r="E2564" s="83" t="s">
        <v>204</v>
      </c>
      <c r="F2564" s="13">
        <v>3</v>
      </c>
      <c r="G2564" s="13">
        <v>5</v>
      </c>
      <c r="H2564" s="13" t="s">
        <v>69</v>
      </c>
      <c r="I2564" s="13" t="s">
        <v>54</v>
      </c>
      <c r="J2564" s="13"/>
      <c r="K2564" s="13" t="s">
        <v>28</v>
      </c>
      <c r="L2564" s="12">
        <f t="shared" ca="1" si="355"/>
        <v>1.20651907625746</v>
      </c>
      <c r="M2564" s="101">
        <f t="shared" ca="1" si="356"/>
        <v>6.3547359746480417E-2</v>
      </c>
      <c r="N2564" s="101">
        <f t="shared" ca="1" si="354"/>
        <v>134.63647176793955</v>
      </c>
      <c r="O2564" s="101">
        <f t="shared" ca="1" si="357"/>
        <v>0.13018340832817993</v>
      </c>
      <c r="Q2564" s="12">
        <f t="shared" ca="1" si="358"/>
        <v>5.6000000000000005</v>
      </c>
      <c r="R2564" s="101">
        <f t="shared" ca="1" si="359"/>
        <v>0.37190816019480605</v>
      </c>
      <c r="S2564" s="13"/>
      <c r="T2564" s="101">
        <f t="shared" ca="1" si="360"/>
        <v>0</v>
      </c>
      <c r="U2564" s="101">
        <f t="shared" si="361"/>
        <v>0</v>
      </c>
      <c r="V2564" s="101">
        <f t="shared" ca="1" si="362"/>
        <v>-407.68479041420721</v>
      </c>
    </row>
    <row r="2565" spans="2:22" x14ac:dyDescent="0.3">
      <c r="B2565" s="13">
        <v>2023</v>
      </c>
      <c r="C2565" s="13">
        <v>4</v>
      </c>
      <c r="D2565" s="13">
        <v>15</v>
      </c>
      <c r="E2565" s="83" t="s">
        <v>204</v>
      </c>
      <c r="F2565" s="13">
        <v>3</v>
      </c>
      <c r="G2565" s="13">
        <v>6</v>
      </c>
      <c r="H2565" s="13" t="s">
        <v>69</v>
      </c>
      <c r="I2565" s="13" t="s">
        <v>54</v>
      </c>
      <c r="J2565" s="13"/>
      <c r="K2565" s="13" t="s">
        <v>28</v>
      </c>
      <c r="L2565" s="12">
        <f t="shared" ca="1" si="355"/>
        <v>0.99738587864265815</v>
      </c>
      <c r="M2565" s="101">
        <f t="shared" ca="1" si="356"/>
        <v>5.2532314228108806E-2</v>
      </c>
      <c r="N2565" s="101">
        <f t="shared" ca="1" si="354"/>
        <v>134.63647176793955</v>
      </c>
      <c r="O2565" s="101">
        <f t="shared" ca="1" si="357"/>
        <v>0.10761793630554281</v>
      </c>
      <c r="Q2565" s="12">
        <f t="shared" ca="1" si="358"/>
        <v>5.6000000000000005</v>
      </c>
      <c r="R2565" s="101">
        <f t="shared" ca="1" si="359"/>
        <v>0.38961128537289907</v>
      </c>
      <c r="S2565" s="13"/>
      <c r="T2565" s="101">
        <f t="shared" ca="1" si="360"/>
        <v>0</v>
      </c>
      <c r="U2565" s="101">
        <f t="shared" si="361"/>
        <v>0</v>
      </c>
      <c r="V2565" s="101">
        <f t="shared" ca="1" si="362"/>
        <v>-408.464012984953</v>
      </c>
    </row>
    <row r="2566" spans="2:22" x14ac:dyDescent="0.3">
      <c r="B2566" s="13">
        <v>2023</v>
      </c>
      <c r="C2566" s="13">
        <v>4</v>
      </c>
      <c r="D2566" s="13">
        <v>15</v>
      </c>
      <c r="E2566" s="83" t="s">
        <v>204</v>
      </c>
      <c r="F2566" s="13">
        <v>3</v>
      </c>
      <c r="G2566" s="13">
        <v>7</v>
      </c>
      <c r="H2566" s="13" t="s">
        <v>69</v>
      </c>
      <c r="I2566" s="13" t="s">
        <v>54</v>
      </c>
      <c r="J2566" s="13"/>
      <c r="K2566" s="13" t="s">
        <v>28</v>
      </c>
      <c r="L2566" s="12">
        <f t="shared" ca="1" si="355"/>
        <v>1.2147398059978045</v>
      </c>
      <c r="M2566" s="101">
        <f t="shared" ca="1" si="356"/>
        <v>6.3980345581904366E-2</v>
      </c>
      <c r="N2566" s="101">
        <f t="shared" ca="1" si="354"/>
        <v>134.63647176793955</v>
      </c>
      <c r="O2566" s="101">
        <f t="shared" ca="1" si="357"/>
        <v>0.1310704250671631</v>
      </c>
      <c r="Q2566" s="12">
        <f t="shared" ca="1" si="358"/>
        <v>5.6000000000000005</v>
      </c>
      <c r="R2566" s="101">
        <f t="shared" ca="1" si="359"/>
        <v>0.37121227542228591</v>
      </c>
      <c r="S2566" s="13"/>
      <c r="T2566" s="101">
        <f t="shared" ca="1" si="360"/>
        <v>0</v>
      </c>
      <c r="U2566" s="101">
        <f t="shared" si="361"/>
        <v>0</v>
      </c>
      <c r="V2566" s="101">
        <f t="shared" ca="1" si="362"/>
        <v>-409.20643753579759</v>
      </c>
    </row>
    <row r="2567" spans="2:22" x14ac:dyDescent="0.3">
      <c r="B2567" s="13">
        <v>2023</v>
      </c>
      <c r="C2567" s="13">
        <v>4</v>
      </c>
      <c r="D2567" s="13">
        <v>15</v>
      </c>
      <c r="E2567" s="83" t="s">
        <v>204</v>
      </c>
      <c r="F2567" s="13">
        <v>3</v>
      </c>
      <c r="G2567" s="13">
        <v>8</v>
      </c>
      <c r="H2567" s="13" t="s">
        <v>69</v>
      </c>
      <c r="I2567" s="13" t="s">
        <v>54</v>
      </c>
      <c r="J2567" s="13"/>
      <c r="K2567" s="13" t="s">
        <v>28</v>
      </c>
      <c r="L2567" s="12">
        <f t="shared" ca="1" si="355"/>
        <v>1.619194391604776</v>
      </c>
      <c r="M2567" s="101">
        <f t="shared" ca="1" si="356"/>
        <v>8.5282968605823559E-2</v>
      </c>
      <c r="N2567" s="101">
        <f t="shared" ca="1" si="354"/>
        <v>134.63647176793955</v>
      </c>
      <c r="O2567" s="101">
        <f t="shared" ca="1" si="357"/>
        <v>0.17471107485415532</v>
      </c>
      <c r="Q2567" s="12">
        <f t="shared" ca="1" si="358"/>
        <v>0</v>
      </c>
      <c r="R2567" s="101">
        <f t="shared" ca="1" si="359"/>
        <v>0</v>
      </c>
      <c r="S2567" s="13"/>
      <c r="T2567" s="101">
        <f t="shared" ca="1" si="360"/>
        <v>8.5282968605823559E-2</v>
      </c>
      <c r="U2567" s="101">
        <f t="shared" si="361"/>
        <v>0</v>
      </c>
      <c r="V2567" s="101">
        <f t="shared" ca="1" si="362"/>
        <v>-409.12115456719175</v>
      </c>
    </row>
    <row r="2568" spans="2:22" x14ac:dyDescent="0.3">
      <c r="B2568" s="13">
        <v>2023</v>
      </c>
      <c r="C2568" s="13">
        <v>4</v>
      </c>
      <c r="D2568" s="13">
        <v>15</v>
      </c>
      <c r="E2568" s="83" t="s">
        <v>204</v>
      </c>
      <c r="F2568" s="13">
        <v>3</v>
      </c>
      <c r="G2568" s="13">
        <v>9</v>
      </c>
      <c r="H2568" s="13" t="s">
        <v>69</v>
      </c>
      <c r="I2568" s="13" t="s">
        <v>54</v>
      </c>
      <c r="J2568" s="13"/>
      <c r="K2568" s="13" t="s">
        <v>28</v>
      </c>
      <c r="L2568" s="12">
        <f t="shared" ca="1" si="355"/>
        <v>1.8126828305385299</v>
      </c>
      <c r="M2568" s="101">
        <f t="shared" ca="1" si="356"/>
        <v>9.5474004684464375E-2</v>
      </c>
      <c r="N2568" s="101">
        <f t="shared" ca="1" si="354"/>
        <v>134.63647176793955</v>
      </c>
      <c r="O2568" s="101">
        <f t="shared" ca="1" si="357"/>
        <v>0.19558847741510738</v>
      </c>
      <c r="Q2568" s="12">
        <f t="shared" ca="1" si="358"/>
        <v>5.6000000000000005</v>
      </c>
      <c r="R2568" s="101">
        <f t="shared" ca="1" si="359"/>
        <v>0.3205963983949135</v>
      </c>
      <c r="S2568" s="13"/>
      <c r="T2568" s="101">
        <f t="shared" ca="1" si="360"/>
        <v>0</v>
      </c>
      <c r="U2568" s="101">
        <f t="shared" si="361"/>
        <v>0</v>
      </c>
      <c r="V2568" s="101">
        <f t="shared" ca="1" si="362"/>
        <v>-409.76234736398158</v>
      </c>
    </row>
    <row r="2569" spans="2:22" x14ac:dyDescent="0.3">
      <c r="B2569" s="13">
        <v>2023</v>
      </c>
      <c r="C2569" s="13">
        <v>4</v>
      </c>
      <c r="D2569" s="13">
        <v>15</v>
      </c>
      <c r="E2569" s="83" t="s">
        <v>204</v>
      </c>
      <c r="F2569" s="13">
        <v>3</v>
      </c>
      <c r="G2569" s="13">
        <v>10</v>
      </c>
      <c r="H2569" s="13" t="s">
        <v>70</v>
      </c>
      <c r="I2569" s="13" t="s">
        <v>54</v>
      </c>
      <c r="J2569" s="13"/>
      <c r="K2569" s="13" t="s">
        <v>28</v>
      </c>
      <c r="L2569" s="12">
        <f t="shared" ca="1" si="355"/>
        <v>1.5965697449203018</v>
      </c>
      <c r="M2569" s="101">
        <f t="shared" ca="1" si="356"/>
        <v>5.0547398124176753E-2</v>
      </c>
      <c r="N2569" s="101">
        <f t="shared" ca="1" si="354"/>
        <v>134.63647176793955</v>
      </c>
      <c r="O2569" s="101">
        <f t="shared" ca="1" si="357"/>
        <v>5.0547398124176753E-2</v>
      </c>
      <c r="Q2569" s="12">
        <f t="shared" ca="1" si="358"/>
        <v>0</v>
      </c>
      <c r="R2569" s="101">
        <f t="shared" ca="1" si="359"/>
        <v>0</v>
      </c>
      <c r="S2569" s="13"/>
      <c r="T2569" s="101">
        <f t="shared" ca="1" si="360"/>
        <v>5.0547398124176753E-2</v>
      </c>
      <c r="U2569" s="101">
        <f t="shared" si="361"/>
        <v>0</v>
      </c>
      <c r="V2569" s="101">
        <f t="shared" ca="1" si="362"/>
        <v>-409.71179996585738</v>
      </c>
    </row>
    <row r="2570" spans="2:22" x14ac:dyDescent="0.3">
      <c r="B2570" s="13">
        <v>2023</v>
      </c>
      <c r="C2570" s="13">
        <v>4</v>
      </c>
      <c r="D2570" s="13">
        <v>15</v>
      </c>
      <c r="E2570" s="83" t="s">
        <v>204</v>
      </c>
      <c r="F2570" s="13">
        <v>3</v>
      </c>
      <c r="G2570" s="13">
        <v>11</v>
      </c>
      <c r="H2570" s="13" t="s">
        <v>70</v>
      </c>
      <c r="I2570" s="13" t="s">
        <v>54</v>
      </c>
      <c r="J2570" s="13"/>
      <c r="K2570" s="13" t="s">
        <v>28</v>
      </c>
      <c r="L2570" s="12">
        <f t="shared" ca="1" si="355"/>
        <v>0.96916995073344714</v>
      </c>
      <c r="M2570" s="101">
        <f t="shared" ca="1" si="356"/>
        <v>3.0683920640220939E-2</v>
      </c>
      <c r="N2570" s="101">
        <f t="shared" ca="1" si="354"/>
        <v>134.63647176793955</v>
      </c>
      <c r="O2570" s="101">
        <f t="shared" ca="1" si="357"/>
        <v>3.0683920640220939E-2</v>
      </c>
      <c r="Q2570" s="12">
        <f t="shared" ca="1" si="358"/>
        <v>4.1112660627310653</v>
      </c>
      <c r="R2570" s="101">
        <f t="shared" ca="1" si="359"/>
        <v>0.26597843588059839</v>
      </c>
      <c r="S2570" s="13"/>
      <c r="T2570" s="101">
        <f t="shared" ca="1" si="360"/>
        <v>0</v>
      </c>
      <c r="U2570" s="101">
        <f t="shared" si="361"/>
        <v>0</v>
      </c>
      <c r="V2570" s="101">
        <f t="shared" ca="1" si="362"/>
        <v>-410.24375683761855</v>
      </c>
    </row>
    <row r="2571" spans="2:22" x14ac:dyDescent="0.3">
      <c r="B2571" s="13">
        <v>2023</v>
      </c>
      <c r="C2571" s="13">
        <v>4</v>
      </c>
      <c r="D2571" s="13">
        <v>15</v>
      </c>
      <c r="E2571" s="83" t="s">
        <v>204</v>
      </c>
      <c r="F2571" s="13">
        <v>3</v>
      </c>
      <c r="G2571" s="13">
        <v>12</v>
      </c>
      <c r="H2571" s="13" t="s">
        <v>70</v>
      </c>
      <c r="I2571" s="13" t="s">
        <v>54</v>
      </c>
      <c r="J2571" s="13"/>
      <c r="K2571" s="13" t="s">
        <v>28</v>
      </c>
      <c r="L2571" s="12">
        <f t="shared" ca="1" si="355"/>
        <v>1.3912283121080233</v>
      </c>
      <c r="M2571" s="101">
        <f t="shared" ca="1" si="356"/>
        <v>4.4046288361340016E-2</v>
      </c>
      <c r="N2571" s="101">
        <f t="shared" ca="1" si="354"/>
        <v>134.63647176793955</v>
      </c>
      <c r="O2571" s="101">
        <f t="shared" ca="1" si="357"/>
        <v>4.4046288361340016E-2</v>
      </c>
      <c r="Q2571" s="12">
        <f t="shared" ca="1" si="358"/>
        <v>5.5121497251507074</v>
      </c>
      <c r="R2571" s="101">
        <f t="shared" ca="1" si="359"/>
        <v>0.3488359976140632</v>
      </c>
      <c r="S2571" s="13"/>
      <c r="T2571" s="101">
        <f t="shared" ca="1" si="360"/>
        <v>0</v>
      </c>
      <c r="U2571" s="101">
        <f t="shared" si="361"/>
        <v>0</v>
      </c>
      <c r="V2571" s="101">
        <f t="shared" ca="1" si="362"/>
        <v>-410.94142883284667</v>
      </c>
    </row>
    <row r="2572" spans="2:22" x14ac:dyDescent="0.3">
      <c r="B2572" s="13">
        <v>2023</v>
      </c>
      <c r="C2572" s="13">
        <v>4</v>
      </c>
      <c r="D2572" s="13">
        <v>15</v>
      </c>
      <c r="E2572" s="83" t="s">
        <v>204</v>
      </c>
      <c r="F2572" s="13">
        <v>3</v>
      </c>
      <c r="G2572" s="13">
        <v>13</v>
      </c>
      <c r="H2572" s="13" t="s">
        <v>70</v>
      </c>
      <c r="I2572" s="13" t="s">
        <v>54</v>
      </c>
      <c r="J2572" s="13"/>
      <c r="K2572" s="13" t="s">
        <v>28</v>
      </c>
      <c r="L2572" s="12">
        <f t="shared" ca="1" si="355"/>
        <v>1.6673128065552512</v>
      </c>
      <c r="M2572" s="101">
        <f t="shared" ca="1" si="356"/>
        <v>5.278712345553925E-2</v>
      </c>
      <c r="N2572" s="101">
        <f t="shared" ca="1" si="354"/>
        <v>134.63647176793955</v>
      </c>
      <c r="O2572" s="101">
        <f t="shared" ca="1" si="357"/>
        <v>5.278712345553925E-2</v>
      </c>
      <c r="Q2572" s="12">
        <f t="shared" ca="1" si="358"/>
        <v>5.6000000000000005</v>
      </c>
      <c r="R2572" s="101">
        <f t="shared" ca="1" si="359"/>
        <v>0.33290197092509805</v>
      </c>
      <c r="S2572" s="13"/>
      <c r="T2572" s="101">
        <f t="shared" ca="1" si="360"/>
        <v>0</v>
      </c>
      <c r="U2572" s="101">
        <f t="shared" si="361"/>
        <v>0</v>
      </c>
      <c r="V2572" s="101">
        <f t="shared" ca="1" si="362"/>
        <v>-411.60723277469685</v>
      </c>
    </row>
    <row r="2573" spans="2:22" x14ac:dyDescent="0.3">
      <c r="B2573" s="13">
        <v>2023</v>
      </c>
      <c r="C2573" s="13">
        <v>4</v>
      </c>
      <c r="D2573" s="13">
        <v>15</v>
      </c>
      <c r="E2573" s="83" t="s">
        <v>204</v>
      </c>
      <c r="F2573" s="13">
        <v>3</v>
      </c>
      <c r="G2573" s="13">
        <v>14</v>
      </c>
      <c r="H2573" s="13" t="s">
        <v>70</v>
      </c>
      <c r="I2573" s="13" t="s">
        <v>54</v>
      </c>
      <c r="J2573" s="13"/>
      <c r="K2573" s="13" t="s">
        <v>28</v>
      </c>
      <c r="L2573" s="12">
        <f t="shared" ca="1" si="355"/>
        <v>1.3606920435449297</v>
      </c>
      <c r="M2573" s="101">
        <f t="shared" ca="1" si="356"/>
        <v>4.3079510098632472E-2</v>
      </c>
      <c r="N2573" s="101">
        <f t="shared" ca="1" si="354"/>
        <v>134.63647176793955</v>
      </c>
      <c r="O2573" s="101">
        <f t="shared" ca="1" si="357"/>
        <v>4.3079510098632472E-2</v>
      </c>
      <c r="Q2573" s="12">
        <f t="shared" ca="1" si="358"/>
        <v>5.6000000000000005</v>
      </c>
      <c r="R2573" s="101">
        <f t="shared" ca="1" si="359"/>
        <v>0.35885741851392178</v>
      </c>
      <c r="S2573" s="13"/>
      <c r="T2573" s="101">
        <f t="shared" ca="1" si="360"/>
        <v>0</v>
      </c>
      <c r="U2573" s="101">
        <f t="shared" si="361"/>
        <v>0</v>
      </c>
      <c r="V2573" s="101">
        <f t="shared" ca="1" si="362"/>
        <v>-412.32494761172472</v>
      </c>
    </row>
    <row r="2574" spans="2:22" x14ac:dyDescent="0.3">
      <c r="B2574" s="13">
        <v>2023</v>
      </c>
      <c r="C2574" s="13">
        <v>4</v>
      </c>
      <c r="D2574" s="13">
        <v>15</v>
      </c>
      <c r="E2574" s="83" t="s">
        <v>204</v>
      </c>
      <c r="F2574" s="13">
        <v>3</v>
      </c>
      <c r="G2574" s="13">
        <v>15</v>
      </c>
      <c r="H2574" s="13" t="s">
        <v>70</v>
      </c>
      <c r="I2574" s="13" t="s">
        <v>54</v>
      </c>
      <c r="J2574" s="13"/>
      <c r="K2574" s="13" t="s">
        <v>28</v>
      </c>
      <c r="L2574" s="12">
        <f t="shared" ca="1" si="355"/>
        <v>1.5539036343085226</v>
      </c>
      <c r="M2574" s="101">
        <f t="shared" ca="1" si="356"/>
        <v>4.9196589062207828E-2</v>
      </c>
      <c r="N2574" s="101">
        <f t="shared" ca="1" si="354"/>
        <v>134.63647176793955</v>
      </c>
      <c r="O2574" s="101">
        <f t="shared" ca="1" si="357"/>
        <v>4.9196589062207828E-2</v>
      </c>
      <c r="Q2574" s="12">
        <f t="shared" ca="1" si="358"/>
        <v>0</v>
      </c>
      <c r="R2574" s="101">
        <f t="shared" ca="1" si="359"/>
        <v>0</v>
      </c>
      <c r="S2574" s="13"/>
      <c r="T2574" s="101">
        <f t="shared" ca="1" si="360"/>
        <v>4.9196589062207828E-2</v>
      </c>
      <c r="U2574" s="101">
        <f t="shared" si="361"/>
        <v>0</v>
      </c>
      <c r="V2574" s="101">
        <f t="shared" ca="1" si="362"/>
        <v>-412.27575102266252</v>
      </c>
    </row>
    <row r="2575" spans="2:22" x14ac:dyDescent="0.3">
      <c r="B2575" s="13">
        <v>2023</v>
      </c>
      <c r="C2575" s="13">
        <v>4</v>
      </c>
      <c r="D2575" s="13">
        <v>15</v>
      </c>
      <c r="E2575" s="83" t="s">
        <v>204</v>
      </c>
      <c r="F2575" s="13">
        <v>3</v>
      </c>
      <c r="G2575" s="13">
        <v>16</v>
      </c>
      <c r="H2575" s="13" t="s">
        <v>71</v>
      </c>
      <c r="I2575" s="13" t="s">
        <v>54</v>
      </c>
      <c r="J2575" s="13"/>
      <c r="K2575" s="13" t="s">
        <v>28</v>
      </c>
      <c r="L2575" s="12">
        <f t="shared" ca="1" si="355"/>
        <v>1.4441756380884414</v>
      </c>
      <c r="M2575" s="101">
        <f t="shared" ca="1" si="356"/>
        <v>0.12580213983388414</v>
      </c>
      <c r="N2575" s="101">
        <f t="shared" ca="1" si="354"/>
        <v>134.92157610849219</v>
      </c>
      <c r="O2575" s="101">
        <f t="shared" ca="1" si="357"/>
        <v>0.40704090359522721</v>
      </c>
      <c r="Q2575" s="12">
        <f t="shared" ca="1" si="358"/>
        <v>5.6000000000000005</v>
      </c>
      <c r="R2575" s="101">
        <f t="shared" ca="1" si="359"/>
        <v>0.35179053223581352</v>
      </c>
      <c r="S2575" s="13"/>
      <c r="T2575" s="101">
        <f t="shared" ca="1" si="360"/>
        <v>0</v>
      </c>
      <c r="U2575" s="101">
        <f t="shared" ca="1" si="361"/>
        <v>0.28510434055262651</v>
      </c>
      <c r="V2575" s="101">
        <f t="shared" ca="1" si="362"/>
        <v>-412.69422774658153</v>
      </c>
    </row>
    <row r="2576" spans="2:22" x14ac:dyDescent="0.3">
      <c r="B2576" s="13">
        <v>2023</v>
      </c>
      <c r="C2576" s="13">
        <v>4</v>
      </c>
      <c r="D2576" s="13">
        <v>15</v>
      </c>
      <c r="E2576" s="83" t="s">
        <v>204</v>
      </c>
      <c r="F2576" s="13">
        <v>3</v>
      </c>
      <c r="G2576" s="13">
        <v>17</v>
      </c>
      <c r="H2576" s="13" t="s">
        <v>71</v>
      </c>
      <c r="I2576" s="13" t="s">
        <v>54</v>
      </c>
      <c r="J2576" s="13"/>
      <c r="K2576" s="13" t="s">
        <v>28</v>
      </c>
      <c r="L2576" s="12">
        <f t="shared" ca="1" si="355"/>
        <v>2.2627611371099765</v>
      </c>
      <c r="M2576" s="101">
        <f t="shared" ca="1" si="356"/>
        <v>0.19710912265365008</v>
      </c>
      <c r="N2576" s="101">
        <f t="shared" ref="N2576:N2639" ca="1" si="363">IF(H2576="On-Peak",IF(I2576="Winter",((L2576*$D$48)/60)+N2575,((L2576*$D$47)/60)+N2575),N2575)</f>
        <v>135.36828286964331</v>
      </c>
      <c r="O2576" s="101">
        <f t="shared" ca="1" si="357"/>
        <v>0.63775922649444683</v>
      </c>
      <c r="Q2576" s="12">
        <f t="shared" ca="1" si="358"/>
        <v>5.6000000000000005</v>
      </c>
      <c r="R2576" s="101">
        <f t="shared" ca="1" si="359"/>
        <v>0.28249726974364053</v>
      </c>
      <c r="S2576" s="13"/>
      <c r="T2576" s="101">
        <f t="shared" ca="1" si="360"/>
        <v>0</v>
      </c>
      <c r="U2576" s="101">
        <f t="shared" ca="1" si="361"/>
        <v>0.4467067611511279</v>
      </c>
      <c r="V2576" s="101">
        <f t="shared" ca="1" si="362"/>
        <v>-412.81251552491773</v>
      </c>
    </row>
    <row r="2577" spans="2:22" x14ac:dyDescent="0.3">
      <c r="B2577" s="13">
        <v>2023</v>
      </c>
      <c r="C2577" s="13">
        <v>4</v>
      </c>
      <c r="D2577" s="13">
        <v>15</v>
      </c>
      <c r="E2577" s="83" t="s">
        <v>204</v>
      </c>
      <c r="F2577" s="13">
        <v>3</v>
      </c>
      <c r="G2577" s="13">
        <v>18</v>
      </c>
      <c r="H2577" s="13" t="s">
        <v>71</v>
      </c>
      <c r="I2577" s="13" t="s">
        <v>54</v>
      </c>
      <c r="J2577" s="13"/>
      <c r="K2577" s="13" t="s">
        <v>28</v>
      </c>
      <c r="L2577" s="12">
        <f t="shared" ca="1" si="355"/>
        <v>2.2842219348856831</v>
      </c>
      <c r="M2577" s="101">
        <f t="shared" ca="1" si="356"/>
        <v>0.19897857274789188</v>
      </c>
      <c r="N2577" s="101">
        <f t="shared" ca="1" si="363"/>
        <v>135.81922634995533</v>
      </c>
      <c r="O2577" s="101">
        <f t="shared" ca="1" si="357"/>
        <v>0.64380795234752974</v>
      </c>
      <c r="Q2577" s="12">
        <f t="shared" ca="1" si="358"/>
        <v>5.6000000000000005</v>
      </c>
      <c r="R2577" s="101">
        <f t="shared" ca="1" si="359"/>
        <v>0.280680613211927</v>
      </c>
      <c r="S2577" s="13"/>
      <c r="T2577" s="101">
        <f t="shared" ca="1" si="360"/>
        <v>0</v>
      </c>
      <c r="U2577" s="101">
        <f t="shared" ca="1" si="361"/>
        <v>0.45094348031201531</v>
      </c>
      <c r="V2577" s="101">
        <f t="shared" ca="1" si="362"/>
        <v>-412.92293327102959</v>
      </c>
    </row>
    <row r="2578" spans="2:22" x14ac:dyDescent="0.3">
      <c r="B2578" s="13">
        <v>2023</v>
      </c>
      <c r="C2578" s="13">
        <v>4</v>
      </c>
      <c r="D2578" s="13">
        <v>15</v>
      </c>
      <c r="E2578" s="83" t="s">
        <v>204</v>
      </c>
      <c r="F2578" s="13">
        <v>3</v>
      </c>
      <c r="G2578" s="13">
        <v>19</v>
      </c>
      <c r="H2578" s="13" t="s">
        <v>71</v>
      </c>
      <c r="I2578" s="13" t="s">
        <v>54</v>
      </c>
      <c r="J2578" s="13"/>
      <c r="K2578" s="13" t="s">
        <v>28</v>
      </c>
      <c r="L2578" s="12">
        <f t="shared" ca="1" si="355"/>
        <v>2.0924022924090533</v>
      </c>
      <c r="M2578" s="101">
        <f t="shared" ca="1" si="356"/>
        <v>0.18226916369175264</v>
      </c>
      <c r="N2578" s="101">
        <f t="shared" ca="1" si="363"/>
        <v>136.23230143584843</v>
      </c>
      <c r="O2578" s="101">
        <f t="shared" ca="1" si="357"/>
        <v>0.5897435861154916</v>
      </c>
      <c r="Q2578" s="12">
        <f t="shared" ca="1" si="358"/>
        <v>5.6000000000000005</v>
      </c>
      <c r="R2578" s="101">
        <f t="shared" ca="1" si="359"/>
        <v>0.29691814594757371</v>
      </c>
      <c r="S2578" s="13"/>
      <c r="T2578" s="101">
        <f t="shared" ca="1" si="360"/>
        <v>0</v>
      </c>
      <c r="U2578" s="101">
        <f t="shared" ca="1" si="361"/>
        <v>0.41307508589308728</v>
      </c>
      <c r="V2578" s="101">
        <f t="shared" ca="1" si="362"/>
        <v>-413.10369447703164</v>
      </c>
    </row>
    <row r="2579" spans="2:22" x14ac:dyDescent="0.3">
      <c r="B2579" s="13">
        <v>2023</v>
      </c>
      <c r="C2579" s="13">
        <v>4</v>
      </c>
      <c r="D2579" s="13">
        <v>15</v>
      </c>
      <c r="E2579" s="83" t="s">
        <v>204</v>
      </c>
      <c r="F2579" s="13">
        <v>3</v>
      </c>
      <c r="G2579" s="13">
        <v>20</v>
      </c>
      <c r="H2579" s="13" t="s">
        <v>69</v>
      </c>
      <c r="I2579" s="13" t="s">
        <v>54</v>
      </c>
      <c r="J2579" s="13"/>
      <c r="K2579" s="13" t="s">
        <v>28</v>
      </c>
      <c r="L2579" s="12">
        <f t="shared" ca="1" si="355"/>
        <v>1.7326221219128153</v>
      </c>
      <c r="M2579" s="101">
        <f t="shared" ca="1" si="356"/>
        <v>9.1257207161147977E-2</v>
      </c>
      <c r="N2579" s="101">
        <f t="shared" ca="1" si="363"/>
        <v>136.23230143584843</v>
      </c>
      <c r="O2579" s="101">
        <f t="shared" ca="1" si="357"/>
        <v>0.18694992695439278</v>
      </c>
      <c r="Q2579" s="12">
        <f t="shared" ca="1" si="358"/>
        <v>0</v>
      </c>
      <c r="R2579" s="101">
        <f t="shared" ca="1" si="359"/>
        <v>0</v>
      </c>
      <c r="S2579" s="13"/>
      <c r="T2579" s="101">
        <f t="shared" ca="1" si="360"/>
        <v>9.1257207161147977E-2</v>
      </c>
      <c r="U2579" s="101">
        <f t="shared" si="361"/>
        <v>0</v>
      </c>
      <c r="V2579" s="101">
        <f t="shared" ca="1" si="362"/>
        <v>-413.01243726987047</v>
      </c>
    </row>
    <row r="2580" spans="2:22" x14ac:dyDescent="0.3">
      <c r="B2580" s="13">
        <v>2023</v>
      </c>
      <c r="C2580" s="13">
        <v>4</v>
      </c>
      <c r="D2580" s="13">
        <v>15</v>
      </c>
      <c r="E2580" s="83" t="s">
        <v>204</v>
      </c>
      <c r="F2580" s="13">
        <v>3</v>
      </c>
      <c r="G2580" s="13">
        <v>21</v>
      </c>
      <c r="H2580" s="13" t="s">
        <v>69</v>
      </c>
      <c r="I2580" s="13" t="s">
        <v>54</v>
      </c>
      <c r="J2580" s="13"/>
      <c r="K2580" s="13" t="s">
        <v>28</v>
      </c>
      <c r="L2580" s="12">
        <f t="shared" ca="1" si="355"/>
        <v>2.2088485970014982</v>
      </c>
      <c r="M2580" s="101">
        <f t="shared" ca="1" si="356"/>
        <v>0.11634005560406892</v>
      </c>
      <c r="N2580" s="101">
        <f t="shared" ca="1" si="363"/>
        <v>136.23230143584843</v>
      </c>
      <c r="O2580" s="101">
        <f t="shared" ca="1" si="357"/>
        <v>0.23833476361646164</v>
      </c>
      <c r="Q2580" s="12">
        <f t="shared" ca="1" si="358"/>
        <v>0</v>
      </c>
      <c r="R2580" s="101">
        <f t="shared" ca="1" si="359"/>
        <v>0</v>
      </c>
      <c r="S2580" s="13"/>
      <c r="T2580" s="101">
        <f t="shared" ca="1" si="360"/>
        <v>0.11634005560406892</v>
      </c>
      <c r="U2580" s="101">
        <f t="shared" si="361"/>
        <v>0</v>
      </c>
      <c r="V2580" s="101">
        <f t="shared" ca="1" si="362"/>
        <v>-412.89609721426643</v>
      </c>
    </row>
    <row r="2581" spans="2:22" x14ac:dyDescent="0.3">
      <c r="B2581" s="13">
        <v>2023</v>
      </c>
      <c r="C2581" s="13">
        <v>4</v>
      </c>
      <c r="D2581" s="13">
        <v>15</v>
      </c>
      <c r="E2581" s="83" t="s">
        <v>204</v>
      </c>
      <c r="F2581" s="13">
        <v>3</v>
      </c>
      <c r="G2581" s="13">
        <v>22</v>
      </c>
      <c r="H2581" s="13" t="s">
        <v>69</v>
      </c>
      <c r="I2581" s="13" t="s">
        <v>54</v>
      </c>
      <c r="J2581" s="13"/>
      <c r="K2581" s="13" t="s">
        <v>28</v>
      </c>
      <c r="L2581" s="12">
        <f t="shared" ca="1" si="355"/>
        <v>2.2319749254331969</v>
      </c>
      <c r="M2581" s="101">
        <f t="shared" ca="1" si="356"/>
        <v>0.11755811932256648</v>
      </c>
      <c r="N2581" s="101">
        <f t="shared" ca="1" si="363"/>
        <v>136.23230143584843</v>
      </c>
      <c r="O2581" s="101">
        <f t="shared" ca="1" si="357"/>
        <v>0.24083009445424194</v>
      </c>
      <c r="Q2581" s="12">
        <f t="shared" ca="1" si="358"/>
        <v>0</v>
      </c>
      <c r="R2581" s="101">
        <f t="shared" ca="1" si="359"/>
        <v>0</v>
      </c>
      <c r="S2581" s="13"/>
      <c r="T2581" s="101">
        <f t="shared" ca="1" si="360"/>
        <v>0.11755811932256648</v>
      </c>
      <c r="U2581" s="101">
        <f t="shared" si="361"/>
        <v>0</v>
      </c>
      <c r="V2581" s="101">
        <f t="shared" ca="1" si="362"/>
        <v>-412.77853909494388</v>
      </c>
    </row>
    <row r="2582" spans="2:22" x14ac:dyDescent="0.3">
      <c r="B2582" s="13">
        <v>2023</v>
      </c>
      <c r="C2582" s="13">
        <v>4</v>
      </c>
      <c r="D2582" s="13">
        <v>15</v>
      </c>
      <c r="E2582" s="83" t="s">
        <v>204</v>
      </c>
      <c r="F2582" s="13">
        <v>3</v>
      </c>
      <c r="G2582" s="13">
        <v>23</v>
      </c>
      <c r="H2582" s="13" t="s">
        <v>69</v>
      </c>
      <c r="I2582" s="13" t="s">
        <v>54</v>
      </c>
      <c r="J2582" s="13"/>
      <c r="K2582" s="13" t="s">
        <v>28</v>
      </c>
      <c r="L2582" s="12">
        <f t="shared" ca="1" si="355"/>
        <v>2.0643192237245858</v>
      </c>
      <c r="M2582" s="101">
        <f t="shared" ca="1" si="356"/>
        <v>0.10872769351357393</v>
      </c>
      <c r="N2582" s="101">
        <f t="shared" ca="1" si="363"/>
        <v>136.23230143584843</v>
      </c>
      <c r="O2582" s="101">
        <f t="shared" ca="1" si="357"/>
        <v>0.22274004423988281</v>
      </c>
      <c r="Q2582" s="12">
        <f t="shared" ca="1" si="358"/>
        <v>0</v>
      </c>
      <c r="R2582" s="101">
        <f t="shared" ca="1" si="359"/>
        <v>0</v>
      </c>
      <c r="S2582" s="13"/>
      <c r="T2582" s="101">
        <f t="shared" ca="1" si="360"/>
        <v>0.10872769351357393</v>
      </c>
      <c r="U2582" s="101">
        <f t="shared" si="361"/>
        <v>0</v>
      </c>
      <c r="V2582" s="101">
        <f t="shared" ca="1" si="362"/>
        <v>-412.66981140143031</v>
      </c>
    </row>
    <row r="2583" spans="2:22" x14ac:dyDescent="0.3">
      <c r="B2583" s="13">
        <v>2023</v>
      </c>
      <c r="C2583" s="13">
        <v>4</v>
      </c>
      <c r="D2583" s="13">
        <v>16</v>
      </c>
      <c r="E2583" s="83" t="s">
        <v>205</v>
      </c>
      <c r="F2583" s="13">
        <v>4</v>
      </c>
      <c r="G2583" s="13">
        <v>0</v>
      </c>
      <c r="H2583" s="13" t="s">
        <v>69</v>
      </c>
      <c r="I2583" s="13" t="s">
        <v>54</v>
      </c>
      <c r="J2583" s="13"/>
      <c r="K2583" s="13" t="s">
        <v>28</v>
      </c>
      <c r="L2583" s="12">
        <f t="shared" ca="1" si="355"/>
        <v>2.4324472423206194</v>
      </c>
      <c r="M2583" s="101">
        <f t="shared" ca="1" si="356"/>
        <v>0.12811699625302703</v>
      </c>
      <c r="N2583" s="101">
        <f t="shared" ca="1" si="363"/>
        <v>136.23230143584843</v>
      </c>
      <c r="O2583" s="101">
        <f t="shared" ca="1" si="357"/>
        <v>0.26246105744639481</v>
      </c>
      <c r="Q2583" s="12">
        <f t="shared" ca="1" si="358"/>
        <v>0</v>
      </c>
      <c r="R2583" s="101">
        <f t="shared" ca="1" si="359"/>
        <v>0</v>
      </c>
      <c r="S2583" s="13"/>
      <c r="T2583" s="101">
        <f t="shared" ca="1" si="360"/>
        <v>0.12811699625302703</v>
      </c>
      <c r="U2583" s="101">
        <f t="shared" si="361"/>
        <v>0</v>
      </c>
      <c r="V2583" s="101">
        <f t="shared" ca="1" si="362"/>
        <v>-412.54169440517728</v>
      </c>
    </row>
    <row r="2584" spans="2:22" x14ac:dyDescent="0.3">
      <c r="B2584" s="13">
        <v>2023</v>
      </c>
      <c r="C2584" s="13">
        <v>4</v>
      </c>
      <c r="D2584" s="13">
        <v>16</v>
      </c>
      <c r="E2584" s="83" t="s">
        <v>205</v>
      </c>
      <c r="F2584" s="13">
        <v>4</v>
      </c>
      <c r="G2584" s="13">
        <v>1</v>
      </c>
      <c r="H2584" s="13" t="s">
        <v>69</v>
      </c>
      <c r="I2584" s="13" t="s">
        <v>54</v>
      </c>
      <c r="J2584" s="13"/>
      <c r="K2584" s="13" t="s">
        <v>28</v>
      </c>
      <c r="L2584" s="12">
        <f t="shared" ca="1" si="355"/>
        <v>1.0637356387518127</v>
      </c>
      <c r="M2584" s="101">
        <f t="shared" ca="1" si="356"/>
        <v>5.6026956093057974E-2</v>
      </c>
      <c r="N2584" s="101">
        <f t="shared" ca="1" si="363"/>
        <v>136.23230143584843</v>
      </c>
      <c r="O2584" s="101">
        <f t="shared" ca="1" si="357"/>
        <v>0.11477707542132058</v>
      </c>
      <c r="Q2584" s="12">
        <f t="shared" ca="1" si="358"/>
        <v>0</v>
      </c>
      <c r="R2584" s="101">
        <f t="shared" ca="1" si="359"/>
        <v>0</v>
      </c>
      <c r="S2584" s="13"/>
      <c r="T2584" s="101">
        <f t="shared" ca="1" si="360"/>
        <v>5.6026956093057974E-2</v>
      </c>
      <c r="U2584" s="101">
        <f t="shared" si="361"/>
        <v>0</v>
      </c>
      <c r="V2584" s="101">
        <f t="shared" ca="1" si="362"/>
        <v>-412.48566744908425</v>
      </c>
    </row>
    <row r="2585" spans="2:22" x14ac:dyDescent="0.3">
      <c r="B2585" s="13">
        <v>2023</v>
      </c>
      <c r="C2585" s="13">
        <v>4</v>
      </c>
      <c r="D2585" s="13">
        <v>16</v>
      </c>
      <c r="E2585" s="83" t="s">
        <v>205</v>
      </c>
      <c r="F2585" s="13">
        <v>4</v>
      </c>
      <c r="G2585" s="13">
        <v>2</v>
      </c>
      <c r="H2585" s="13" t="s">
        <v>69</v>
      </c>
      <c r="I2585" s="13" t="s">
        <v>54</v>
      </c>
      <c r="J2585" s="13"/>
      <c r="K2585" s="13" t="s">
        <v>28</v>
      </c>
      <c r="L2585" s="12">
        <f t="shared" ca="1" si="355"/>
        <v>1.1122548756378032</v>
      </c>
      <c r="M2585" s="101">
        <f t="shared" ca="1" si="356"/>
        <v>5.8582464299843096E-2</v>
      </c>
      <c r="N2585" s="101">
        <f t="shared" ca="1" si="363"/>
        <v>136.23230143584843</v>
      </c>
      <c r="O2585" s="101">
        <f t="shared" ca="1" si="357"/>
        <v>0.12001230108131897</v>
      </c>
      <c r="Q2585" s="12">
        <f t="shared" ca="1" si="358"/>
        <v>0</v>
      </c>
      <c r="R2585" s="101">
        <f t="shared" ca="1" si="359"/>
        <v>0</v>
      </c>
      <c r="S2585" s="13"/>
      <c r="T2585" s="101">
        <f t="shared" ca="1" si="360"/>
        <v>5.8582464299843096E-2</v>
      </c>
      <c r="U2585" s="101">
        <f t="shared" si="361"/>
        <v>0</v>
      </c>
      <c r="V2585" s="101">
        <f t="shared" ca="1" si="362"/>
        <v>-412.42708498478441</v>
      </c>
    </row>
    <row r="2586" spans="2:22" x14ac:dyDescent="0.3">
      <c r="B2586" s="13">
        <v>2023</v>
      </c>
      <c r="C2586" s="13">
        <v>4</v>
      </c>
      <c r="D2586" s="13">
        <v>16</v>
      </c>
      <c r="E2586" s="83" t="s">
        <v>205</v>
      </c>
      <c r="F2586" s="13">
        <v>4</v>
      </c>
      <c r="G2586" s="13">
        <v>3</v>
      </c>
      <c r="H2586" s="13" t="s">
        <v>69</v>
      </c>
      <c r="I2586" s="13" t="s">
        <v>54</v>
      </c>
      <c r="J2586" s="13"/>
      <c r="K2586" s="13" t="s">
        <v>28</v>
      </c>
      <c r="L2586" s="12">
        <f t="shared" ca="1" si="355"/>
        <v>1.1907848434621613</v>
      </c>
      <c r="M2586" s="101">
        <f t="shared" ca="1" si="356"/>
        <v>6.2718637705152042E-2</v>
      </c>
      <c r="N2586" s="101">
        <f t="shared" ca="1" si="363"/>
        <v>136.23230143584843</v>
      </c>
      <c r="O2586" s="101">
        <f t="shared" ca="1" si="357"/>
        <v>0.12848568460956719</v>
      </c>
      <c r="Q2586" s="12">
        <f t="shared" ca="1" si="358"/>
        <v>0</v>
      </c>
      <c r="R2586" s="101">
        <f t="shared" ca="1" si="359"/>
        <v>0</v>
      </c>
      <c r="S2586" s="13"/>
      <c r="T2586" s="101">
        <f t="shared" ca="1" si="360"/>
        <v>6.2718637705152042E-2</v>
      </c>
      <c r="U2586" s="101">
        <f t="shared" si="361"/>
        <v>0</v>
      </c>
      <c r="V2586" s="101">
        <f t="shared" ca="1" si="362"/>
        <v>-412.36436634707928</v>
      </c>
    </row>
    <row r="2587" spans="2:22" x14ac:dyDescent="0.3">
      <c r="B2587" s="13">
        <v>2023</v>
      </c>
      <c r="C2587" s="13">
        <v>4</v>
      </c>
      <c r="D2587" s="13">
        <v>16</v>
      </c>
      <c r="E2587" s="83" t="s">
        <v>205</v>
      </c>
      <c r="F2587" s="13">
        <v>4</v>
      </c>
      <c r="G2587" s="13">
        <v>4</v>
      </c>
      <c r="H2587" s="13" t="s">
        <v>69</v>
      </c>
      <c r="I2587" s="13" t="s">
        <v>54</v>
      </c>
      <c r="J2587" s="13"/>
      <c r="K2587" s="13" t="s">
        <v>28</v>
      </c>
      <c r="L2587" s="12">
        <f t="shared" ca="1" si="355"/>
        <v>1.1463959941558544</v>
      </c>
      <c r="M2587" s="101">
        <f t="shared" ca="1" si="356"/>
        <v>6.0380677012188848E-2</v>
      </c>
      <c r="N2587" s="101">
        <f t="shared" ca="1" si="363"/>
        <v>136.23230143584843</v>
      </c>
      <c r="O2587" s="101">
        <f t="shared" ca="1" si="357"/>
        <v>0.12369612776941669</v>
      </c>
      <c r="Q2587" s="12">
        <f t="shared" ca="1" si="358"/>
        <v>0</v>
      </c>
      <c r="R2587" s="101">
        <f t="shared" ca="1" si="359"/>
        <v>0</v>
      </c>
      <c r="S2587" s="13"/>
      <c r="T2587" s="101">
        <f t="shared" ca="1" si="360"/>
        <v>6.0380677012188848E-2</v>
      </c>
      <c r="U2587" s="101">
        <f t="shared" si="361"/>
        <v>0</v>
      </c>
      <c r="V2587" s="101">
        <f t="shared" ca="1" si="362"/>
        <v>-412.30398567006711</v>
      </c>
    </row>
    <row r="2588" spans="2:22" x14ac:dyDescent="0.3">
      <c r="B2588" s="13">
        <v>2023</v>
      </c>
      <c r="C2588" s="13">
        <v>4</v>
      </c>
      <c r="D2588" s="13">
        <v>16</v>
      </c>
      <c r="E2588" s="83" t="s">
        <v>205</v>
      </c>
      <c r="F2588" s="13">
        <v>4</v>
      </c>
      <c r="G2588" s="13">
        <v>5</v>
      </c>
      <c r="H2588" s="13" t="s">
        <v>69</v>
      </c>
      <c r="I2588" s="13" t="s">
        <v>54</v>
      </c>
      <c r="J2588" s="13"/>
      <c r="K2588" s="13" t="s">
        <v>28</v>
      </c>
      <c r="L2588" s="12">
        <f t="shared" ca="1" si="355"/>
        <v>1.1138060958876292</v>
      </c>
      <c r="M2588" s="101">
        <f t="shared" ca="1" si="356"/>
        <v>5.8664167070401431E-2</v>
      </c>
      <c r="N2588" s="101">
        <f t="shared" ca="1" si="363"/>
        <v>136.23230143584843</v>
      </c>
      <c r="O2588" s="101">
        <f t="shared" ca="1" si="357"/>
        <v>0.12017967774627519</v>
      </c>
      <c r="Q2588" s="12">
        <f t="shared" ca="1" si="358"/>
        <v>5.6000000000000005</v>
      </c>
      <c r="R2588" s="101">
        <f t="shared" ca="1" si="359"/>
        <v>0.37975631398311221</v>
      </c>
      <c r="S2588" s="13"/>
      <c r="T2588" s="101">
        <f t="shared" ca="1" si="360"/>
        <v>0</v>
      </c>
      <c r="U2588" s="101">
        <f t="shared" si="361"/>
        <v>0</v>
      </c>
      <c r="V2588" s="101">
        <f t="shared" ca="1" si="362"/>
        <v>-413.06349829803338</v>
      </c>
    </row>
    <row r="2589" spans="2:22" x14ac:dyDescent="0.3">
      <c r="B2589" s="13">
        <v>2023</v>
      </c>
      <c r="C2589" s="13">
        <v>4</v>
      </c>
      <c r="D2589" s="13">
        <v>16</v>
      </c>
      <c r="E2589" s="83" t="s">
        <v>205</v>
      </c>
      <c r="F2589" s="13">
        <v>4</v>
      </c>
      <c r="G2589" s="13">
        <v>6</v>
      </c>
      <c r="H2589" s="13" t="s">
        <v>69</v>
      </c>
      <c r="I2589" s="13" t="s">
        <v>54</v>
      </c>
      <c r="J2589" s="13"/>
      <c r="K2589" s="13" t="s">
        <v>28</v>
      </c>
      <c r="L2589" s="12">
        <f t="shared" ca="1" si="355"/>
        <v>1.0589100263829363</v>
      </c>
      <c r="M2589" s="101">
        <f t="shared" ca="1" si="356"/>
        <v>5.5772791089589255E-2</v>
      </c>
      <c r="N2589" s="101">
        <f t="shared" ca="1" si="363"/>
        <v>136.23230143584843</v>
      </c>
      <c r="O2589" s="101">
        <f t="shared" ca="1" si="357"/>
        <v>0.11425639184671882</v>
      </c>
      <c r="Q2589" s="12">
        <f t="shared" ca="1" si="358"/>
        <v>5.6000000000000005</v>
      </c>
      <c r="R2589" s="101">
        <f t="shared" ca="1" si="359"/>
        <v>0.38440326626668447</v>
      </c>
      <c r="S2589" s="13"/>
      <c r="T2589" s="101">
        <f t="shared" ca="1" si="360"/>
        <v>0</v>
      </c>
      <c r="U2589" s="101">
        <f t="shared" si="361"/>
        <v>0</v>
      </c>
      <c r="V2589" s="101">
        <f t="shared" ca="1" si="362"/>
        <v>-413.83230483056678</v>
      </c>
    </row>
    <row r="2590" spans="2:22" x14ac:dyDescent="0.3">
      <c r="B2590" s="13">
        <v>2023</v>
      </c>
      <c r="C2590" s="13">
        <v>4</v>
      </c>
      <c r="D2590" s="13">
        <v>16</v>
      </c>
      <c r="E2590" s="83" t="s">
        <v>205</v>
      </c>
      <c r="F2590" s="13">
        <v>4</v>
      </c>
      <c r="G2590" s="13">
        <v>7</v>
      </c>
      <c r="H2590" s="13" t="s">
        <v>69</v>
      </c>
      <c r="I2590" s="13" t="s">
        <v>54</v>
      </c>
      <c r="J2590" s="13"/>
      <c r="K2590" s="13" t="s">
        <v>28</v>
      </c>
      <c r="L2590" s="12">
        <f t="shared" ca="1" si="355"/>
        <v>1.1377921820645778</v>
      </c>
      <c r="M2590" s="101">
        <f t="shared" ca="1" si="356"/>
        <v>5.9927514229341311E-2</v>
      </c>
      <c r="N2590" s="101">
        <f t="shared" ca="1" si="363"/>
        <v>136.23230143584843</v>
      </c>
      <c r="O2590" s="101">
        <f t="shared" ca="1" si="357"/>
        <v>0.12276777644476794</v>
      </c>
      <c r="Q2590" s="12">
        <f t="shared" ca="1" si="358"/>
        <v>0</v>
      </c>
      <c r="R2590" s="101">
        <f t="shared" ca="1" si="359"/>
        <v>0</v>
      </c>
      <c r="S2590" s="13"/>
      <c r="T2590" s="101">
        <f t="shared" ca="1" si="360"/>
        <v>5.9927514229341311E-2</v>
      </c>
      <c r="U2590" s="101">
        <f t="shared" si="361"/>
        <v>0</v>
      </c>
      <c r="V2590" s="101">
        <f t="shared" ca="1" si="362"/>
        <v>-413.77237731633744</v>
      </c>
    </row>
    <row r="2591" spans="2:22" x14ac:dyDescent="0.3">
      <c r="B2591" s="13">
        <v>2023</v>
      </c>
      <c r="C2591" s="13">
        <v>4</v>
      </c>
      <c r="D2591" s="13">
        <v>16</v>
      </c>
      <c r="E2591" s="83" t="s">
        <v>205</v>
      </c>
      <c r="F2591" s="13">
        <v>4</v>
      </c>
      <c r="G2591" s="13">
        <v>8</v>
      </c>
      <c r="H2591" s="13" t="s">
        <v>69</v>
      </c>
      <c r="I2591" s="13" t="s">
        <v>54</v>
      </c>
      <c r="J2591" s="13"/>
      <c r="K2591" s="13" t="s">
        <v>28</v>
      </c>
      <c r="L2591" s="12">
        <f t="shared" ca="1" si="355"/>
        <v>1.6101576339524006</v>
      </c>
      <c r="M2591" s="101">
        <f t="shared" ca="1" si="356"/>
        <v>8.4807002580272947E-2</v>
      </c>
      <c r="N2591" s="101">
        <f t="shared" ca="1" si="363"/>
        <v>136.23230143584843</v>
      </c>
      <c r="O2591" s="101">
        <f t="shared" ca="1" si="357"/>
        <v>0.17373600870346403</v>
      </c>
      <c r="Q2591" s="12">
        <f t="shared" ca="1" si="358"/>
        <v>5.6000000000000005</v>
      </c>
      <c r="R2591" s="101">
        <f t="shared" ca="1" si="359"/>
        <v>0.33774015628592935</v>
      </c>
      <c r="S2591" s="13"/>
      <c r="T2591" s="101">
        <f t="shared" ca="1" si="360"/>
        <v>0</v>
      </c>
      <c r="U2591" s="101">
        <f t="shared" si="361"/>
        <v>0</v>
      </c>
      <c r="V2591" s="101">
        <f t="shared" ca="1" si="362"/>
        <v>-414.44785762890928</v>
      </c>
    </row>
    <row r="2592" spans="2:22" x14ac:dyDescent="0.3">
      <c r="B2592" s="13">
        <v>2023</v>
      </c>
      <c r="C2592" s="13">
        <v>4</v>
      </c>
      <c r="D2592" s="13">
        <v>16</v>
      </c>
      <c r="E2592" s="83" t="s">
        <v>205</v>
      </c>
      <c r="F2592" s="13">
        <v>4</v>
      </c>
      <c r="G2592" s="13">
        <v>9</v>
      </c>
      <c r="H2592" s="13" t="s">
        <v>69</v>
      </c>
      <c r="I2592" s="13" t="s">
        <v>54</v>
      </c>
      <c r="J2592" s="13"/>
      <c r="K2592" s="13" t="s">
        <v>28</v>
      </c>
      <c r="L2592" s="12">
        <f t="shared" ca="1" si="355"/>
        <v>1.5086323748323782</v>
      </c>
      <c r="M2592" s="101">
        <f t="shared" ca="1" si="356"/>
        <v>7.9459667182421367E-2</v>
      </c>
      <c r="N2592" s="101">
        <f t="shared" ca="1" si="363"/>
        <v>136.23230143584843</v>
      </c>
      <c r="O2592" s="101">
        <f t="shared" ca="1" si="357"/>
        <v>0.1627814332444136</v>
      </c>
      <c r="Q2592" s="12">
        <f t="shared" ca="1" si="358"/>
        <v>4.6272433426973052</v>
      </c>
      <c r="R2592" s="101">
        <f t="shared" ca="1" si="359"/>
        <v>0.26399041842976612</v>
      </c>
      <c r="S2592" s="13"/>
      <c r="T2592" s="101">
        <f t="shared" ca="1" si="360"/>
        <v>0</v>
      </c>
      <c r="U2592" s="101">
        <f t="shared" si="361"/>
        <v>0</v>
      </c>
      <c r="V2592" s="101">
        <f t="shared" ca="1" si="362"/>
        <v>-414.97583846576885</v>
      </c>
    </row>
    <row r="2593" spans="2:22" x14ac:dyDescent="0.3">
      <c r="B2593" s="13">
        <v>2023</v>
      </c>
      <c r="C2593" s="13">
        <v>4</v>
      </c>
      <c r="D2593" s="13">
        <v>16</v>
      </c>
      <c r="E2593" s="83" t="s">
        <v>205</v>
      </c>
      <c r="F2593" s="13">
        <v>4</v>
      </c>
      <c r="G2593" s="13">
        <v>10</v>
      </c>
      <c r="H2593" s="13" t="s">
        <v>70</v>
      </c>
      <c r="I2593" s="13" t="s">
        <v>54</v>
      </c>
      <c r="J2593" s="13"/>
      <c r="K2593" s="13" t="s">
        <v>28</v>
      </c>
      <c r="L2593" s="12">
        <f t="shared" ca="1" si="355"/>
        <v>1.7483314738806577</v>
      </c>
      <c r="M2593" s="101">
        <f t="shared" ca="1" si="356"/>
        <v>5.5352174463061621E-2</v>
      </c>
      <c r="N2593" s="101">
        <f t="shared" ca="1" si="363"/>
        <v>136.23230143584843</v>
      </c>
      <c r="O2593" s="101">
        <f t="shared" ca="1" si="357"/>
        <v>5.5352174463061621E-2</v>
      </c>
      <c r="Q2593" s="12">
        <f t="shared" ca="1" si="358"/>
        <v>5.6000000000000005</v>
      </c>
      <c r="R2593" s="101">
        <f t="shared" ca="1" si="359"/>
        <v>0.3260437407360024</v>
      </c>
      <c r="S2593" s="13"/>
      <c r="T2593" s="101">
        <f t="shared" ca="1" si="360"/>
        <v>0</v>
      </c>
      <c r="U2593" s="101">
        <f t="shared" si="361"/>
        <v>0</v>
      </c>
      <c r="V2593" s="101">
        <f t="shared" ca="1" si="362"/>
        <v>-415.62792594724084</v>
      </c>
    </row>
    <row r="2594" spans="2:22" x14ac:dyDescent="0.3">
      <c r="B2594" s="13">
        <v>2023</v>
      </c>
      <c r="C2594" s="13">
        <v>4</v>
      </c>
      <c r="D2594" s="13">
        <v>16</v>
      </c>
      <c r="E2594" s="83" t="s">
        <v>205</v>
      </c>
      <c r="F2594" s="13">
        <v>4</v>
      </c>
      <c r="G2594" s="13">
        <v>11</v>
      </c>
      <c r="H2594" s="13" t="s">
        <v>70</v>
      </c>
      <c r="I2594" s="13" t="s">
        <v>54</v>
      </c>
      <c r="J2594" s="13"/>
      <c r="K2594" s="13" t="s">
        <v>28</v>
      </c>
      <c r="L2594" s="12">
        <f t="shared" ca="1" si="355"/>
        <v>1.6832616612649853</v>
      </c>
      <c r="M2594" s="101">
        <f t="shared" ca="1" si="356"/>
        <v>5.3292064195649434E-2</v>
      </c>
      <c r="N2594" s="101">
        <f t="shared" ca="1" si="363"/>
        <v>136.23230143584843</v>
      </c>
      <c r="O2594" s="101">
        <f t="shared" ca="1" si="357"/>
        <v>5.3292064195649434E-2</v>
      </c>
      <c r="Q2594" s="12">
        <f t="shared" ca="1" si="358"/>
        <v>5.6000000000000005</v>
      </c>
      <c r="R2594" s="101">
        <f t="shared" ca="1" si="359"/>
        <v>0.33155190037391907</v>
      </c>
      <c r="S2594" s="13"/>
      <c r="T2594" s="101">
        <f t="shared" ca="1" si="360"/>
        <v>0</v>
      </c>
      <c r="U2594" s="101">
        <f t="shared" si="361"/>
        <v>0</v>
      </c>
      <c r="V2594" s="101">
        <f t="shared" ca="1" si="362"/>
        <v>-416.29102974798872</v>
      </c>
    </row>
    <row r="2595" spans="2:22" x14ac:dyDescent="0.3">
      <c r="B2595" s="13">
        <v>2023</v>
      </c>
      <c r="C2595" s="13">
        <v>4</v>
      </c>
      <c r="D2595" s="13">
        <v>16</v>
      </c>
      <c r="E2595" s="83" t="s">
        <v>205</v>
      </c>
      <c r="F2595" s="13">
        <v>4</v>
      </c>
      <c r="G2595" s="13">
        <v>12</v>
      </c>
      <c r="H2595" s="13" t="s">
        <v>70</v>
      </c>
      <c r="I2595" s="13" t="s">
        <v>54</v>
      </c>
      <c r="J2595" s="13"/>
      <c r="K2595" s="13" t="s">
        <v>28</v>
      </c>
      <c r="L2595" s="12">
        <f t="shared" ca="1" si="355"/>
        <v>1.5966429957540544</v>
      </c>
      <c r="M2595" s="101">
        <f t="shared" ca="1" si="356"/>
        <v>5.0549717245573361E-2</v>
      </c>
      <c r="N2595" s="101">
        <f t="shared" ca="1" si="363"/>
        <v>136.23230143584843</v>
      </c>
      <c r="O2595" s="101">
        <f t="shared" ca="1" si="357"/>
        <v>5.0549717245573361E-2</v>
      </c>
      <c r="Q2595" s="12">
        <f t="shared" ca="1" si="358"/>
        <v>4.5787081344416762</v>
      </c>
      <c r="R2595" s="101">
        <f t="shared" ca="1" si="359"/>
        <v>0.25243181398990722</v>
      </c>
      <c r="S2595" s="13"/>
      <c r="T2595" s="101">
        <f t="shared" ca="1" si="360"/>
        <v>0</v>
      </c>
      <c r="U2595" s="101">
        <f t="shared" si="361"/>
        <v>0</v>
      </c>
      <c r="V2595" s="101">
        <f t="shared" ca="1" si="362"/>
        <v>-416.79589337596855</v>
      </c>
    </row>
    <row r="2596" spans="2:22" x14ac:dyDescent="0.3">
      <c r="B2596" s="13">
        <v>2023</v>
      </c>
      <c r="C2596" s="13">
        <v>4</v>
      </c>
      <c r="D2596" s="13">
        <v>16</v>
      </c>
      <c r="E2596" s="83" t="s">
        <v>205</v>
      </c>
      <c r="F2596" s="13">
        <v>4</v>
      </c>
      <c r="G2596" s="13">
        <v>13</v>
      </c>
      <c r="H2596" s="13" t="s">
        <v>70</v>
      </c>
      <c r="I2596" s="13" t="s">
        <v>54</v>
      </c>
      <c r="J2596" s="13"/>
      <c r="K2596" s="13" t="s">
        <v>28</v>
      </c>
      <c r="L2596" s="12">
        <f t="shared" ca="1" si="355"/>
        <v>1.6516914011788115</v>
      </c>
      <c r="M2596" s="101">
        <f t="shared" ca="1" si="356"/>
        <v>5.2292549761321173E-2</v>
      </c>
      <c r="N2596" s="101">
        <f t="shared" ca="1" si="363"/>
        <v>136.23230143584843</v>
      </c>
      <c r="O2596" s="101">
        <f t="shared" ca="1" si="357"/>
        <v>5.2292549761321173E-2</v>
      </c>
      <c r="Q2596" s="12">
        <f t="shared" ca="1" si="358"/>
        <v>5.6000000000000005</v>
      </c>
      <c r="R2596" s="101">
        <f t="shared" ca="1" si="359"/>
        <v>0.33422432289021364</v>
      </c>
      <c r="S2596" s="13"/>
      <c r="T2596" s="101">
        <f t="shared" ca="1" si="360"/>
        <v>0</v>
      </c>
      <c r="U2596" s="101">
        <f t="shared" si="361"/>
        <v>0</v>
      </c>
      <c r="V2596" s="101">
        <f t="shared" ca="1" si="362"/>
        <v>-417.46434202174902</v>
      </c>
    </row>
    <row r="2597" spans="2:22" x14ac:dyDescent="0.3">
      <c r="B2597" s="13">
        <v>2023</v>
      </c>
      <c r="C2597" s="13">
        <v>4</v>
      </c>
      <c r="D2597" s="13">
        <v>16</v>
      </c>
      <c r="E2597" s="83" t="s">
        <v>205</v>
      </c>
      <c r="F2597" s="13">
        <v>4</v>
      </c>
      <c r="G2597" s="13">
        <v>14</v>
      </c>
      <c r="H2597" s="13" t="s">
        <v>70</v>
      </c>
      <c r="I2597" s="13" t="s">
        <v>54</v>
      </c>
      <c r="J2597" s="13"/>
      <c r="K2597" s="13" t="s">
        <v>28</v>
      </c>
      <c r="L2597" s="12">
        <f t="shared" ca="1" si="355"/>
        <v>1.6869412080037431</v>
      </c>
      <c r="M2597" s="101">
        <f t="shared" ca="1" si="356"/>
        <v>5.3408558645398507E-2</v>
      </c>
      <c r="N2597" s="101">
        <f t="shared" ca="1" si="363"/>
        <v>136.23230143584843</v>
      </c>
      <c r="O2597" s="101">
        <f t="shared" ca="1" si="357"/>
        <v>5.3408558645398507E-2</v>
      </c>
      <c r="Q2597" s="12">
        <f t="shared" ca="1" si="358"/>
        <v>5.6000000000000005</v>
      </c>
      <c r="R2597" s="101">
        <f t="shared" ca="1" si="359"/>
        <v>0.33124042674248322</v>
      </c>
      <c r="S2597" s="13"/>
      <c r="T2597" s="101">
        <f t="shared" ca="1" si="360"/>
        <v>0</v>
      </c>
      <c r="U2597" s="101">
        <f t="shared" si="361"/>
        <v>0</v>
      </c>
      <c r="V2597" s="101">
        <f t="shared" ca="1" si="362"/>
        <v>-418.12682287523404</v>
      </c>
    </row>
    <row r="2598" spans="2:22" x14ac:dyDescent="0.3">
      <c r="B2598" s="13">
        <v>2023</v>
      </c>
      <c r="C2598" s="13">
        <v>4</v>
      </c>
      <c r="D2598" s="13">
        <v>16</v>
      </c>
      <c r="E2598" s="83" t="s">
        <v>205</v>
      </c>
      <c r="F2598" s="13">
        <v>4</v>
      </c>
      <c r="G2598" s="13">
        <v>15</v>
      </c>
      <c r="H2598" s="13" t="s">
        <v>70</v>
      </c>
      <c r="I2598" s="13" t="s">
        <v>54</v>
      </c>
      <c r="J2598" s="13"/>
      <c r="K2598" s="13" t="s">
        <v>28</v>
      </c>
      <c r="L2598" s="12">
        <f t="shared" ca="1" si="355"/>
        <v>1.7470445355506685</v>
      </c>
      <c r="M2598" s="101">
        <f t="shared" ca="1" si="356"/>
        <v>5.5311429995534164E-2</v>
      </c>
      <c r="N2598" s="101">
        <f t="shared" ca="1" si="363"/>
        <v>136.23230143584843</v>
      </c>
      <c r="O2598" s="101">
        <f t="shared" ca="1" si="357"/>
        <v>5.5311429995534164E-2</v>
      </c>
      <c r="Q2598" s="12">
        <f t="shared" ca="1" si="358"/>
        <v>5.6000000000000005</v>
      </c>
      <c r="R2598" s="101">
        <f t="shared" ca="1" si="359"/>
        <v>0.32615268006563597</v>
      </c>
      <c r="S2598" s="13"/>
      <c r="T2598" s="101">
        <f t="shared" ca="1" si="360"/>
        <v>0</v>
      </c>
      <c r="U2598" s="101">
        <f t="shared" si="361"/>
        <v>0</v>
      </c>
      <c r="V2598" s="101">
        <f t="shared" ca="1" si="362"/>
        <v>-418.77912823536536</v>
      </c>
    </row>
    <row r="2599" spans="2:22" x14ac:dyDescent="0.3">
      <c r="B2599" s="13">
        <v>2023</v>
      </c>
      <c r="C2599" s="13">
        <v>4</v>
      </c>
      <c r="D2599" s="13">
        <v>16</v>
      </c>
      <c r="E2599" s="83" t="s">
        <v>205</v>
      </c>
      <c r="F2599" s="13">
        <v>4</v>
      </c>
      <c r="G2599" s="13">
        <v>16</v>
      </c>
      <c r="H2599" s="13" t="s">
        <v>71</v>
      </c>
      <c r="I2599" s="13" t="s">
        <v>54</v>
      </c>
      <c r="J2599" s="13"/>
      <c r="K2599" s="13" t="s">
        <v>28</v>
      </c>
      <c r="L2599" s="12">
        <f t="shared" ca="1" si="355"/>
        <v>0.895130955041889</v>
      </c>
      <c r="M2599" s="101">
        <f t="shared" ca="1" si="356"/>
        <v>7.7974857493698951E-2</v>
      </c>
      <c r="N2599" s="101">
        <f t="shared" ca="1" si="363"/>
        <v>136.40901520522294</v>
      </c>
      <c r="O2599" s="101">
        <f t="shared" ca="1" si="357"/>
        <v>0.25229265967855641</v>
      </c>
      <c r="Q2599" s="12">
        <f t="shared" ca="1" si="358"/>
        <v>5.6000000000000005</v>
      </c>
      <c r="R2599" s="101">
        <f t="shared" ca="1" si="359"/>
        <v>0.39826716465570416</v>
      </c>
      <c r="S2599" s="13"/>
      <c r="T2599" s="101">
        <f t="shared" ca="1" si="360"/>
        <v>0</v>
      </c>
      <c r="U2599" s="101">
        <f t="shared" ca="1" si="361"/>
        <v>0.1767137693745196</v>
      </c>
      <c r="V2599" s="101">
        <f t="shared" ca="1" si="362"/>
        <v>-419.39894879530226</v>
      </c>
    </row>
    <row r="2600" spans="2:22" x14ac:dyDescent="0.3">
      <c r="B2600" s="13">
        <v>2023</v>
      </c>
      <c r="C2600" s="13">
        <v>4</v>
      </c>
      <c r="D2600" s="13">
        <v>16</v>
      </c>
      <c r="E2600" s="83" t="s">
        <v>205</v>
      </c>
      <c r="F2600" s="13">
        <v>4</v>
      </c>
      <c r="G2600" s="13">
        <v>17</v>
      </c>
      <c r="H2600" s="13" t="s">
        <v>71</v>
      </c>
      <c r="I2600" s="13" t="s">
        <v>54</v>
      </c>
      <c r="J2600" s="13"/>
      <c r="K2600" s="13" t="s">
        <v>28</v>
      </c>
      <c r="L2600" s="12">
        <f t="shared" ca="1" si="355"/>
        <v>1.5293373190989239</v>
      </c>
      <c r="M2600" s="101">
        <f t="shared" ca="1" si="356"/>
        <v>0.13322057386670727</v>
      </c>
      <c r="N2600" s="101">
        <f t="shared" ca="1" si="363"/>
        <v>136.71093188096839</v>
      </c>
      <c r="O2600" s="101">
        <f t="shared" ca="1" si="357"/>
        <v>0.43104372338803171</v>
      </c>
      <c r="Q2600" s="12">
        <f t="shared" ca="1" si="358"/>
        <v>0</v>
      </c>
      <c r="R2600" s="101">
        <f t="shared" ca="1" si="359"/>
        <v>0</v>
      </c>
      <c r="S2600" s="13"/>
      <c r="T2600" s="101">
        <f t="shared" ca="1" si="360"/>
        <v>0.13322057386670727</v>
      </c>
      <c r="U2600" s="101">
        <f t="shared" ca="1" si="361"/>
        <v>0.30191667574544589</v>
      </c>
      <c r="V2600" s="101">
        <f t="shared" ca="1" si="362"/>
        <v>-418.96381154569008</v>
      </c>
    </row>
    <row r="2601" spans="2:22" x14ac:dyDescent="0.3">
      <c r="B2601" s="13">
        <v>2023</v>
      </c>
      <c r="C2601" s="13">
        <v>4</v>
      </c>
      <c r="D2601" s="13">
        <v>16</v>
      </c>
      <c r="E2601" s="83" t="s">
        <v>205</v>
      </c>
      <c r="F2601" s="13">
        <v>4</v>
      </c>
      <c r="G2601" s="13">
        <v>18</v>
      </c>
      <c r="H2601" s="13" t="s">
        <v>71</v>
      </c>
      <c r="I2601" s="13" t="s">
        <v>54</v>
      </c>
      <c r="J2601" s="13"/>
      <c r="K2601" s="13" t="s">
        <v>28</v>
      </c>
      <c r="L2601" s="12">
        <f t="shared" ca="1" si="355"/>
        <v>1.8442680681855419</v>
      </c>
      <c r="M2601" s="101">
        <f t="shared" ca="1" si="356"/>
        <v>0.16065419141964257</v>
      </c>
      <c r="N2601" s="101">
        <f t="shared" ca="1" si="363"/>
        <v>137.07502113542935</v>
      </c>
      <c r="O2601" s="101">
        <f t="shared" ca="1" si="357"/>
        <v>0.51980695501809493</v>
      </c>
      <c r="Q2601" s="12">
        <f t="shared" ca="1" si="358"/>
        <v>3.6436050344971607</v>
      </c>
      <c r="R2601" s="101">
        <f t="shared" ca="1" si="359"/>
        <v>0.15231387419827852</v>
      </c>
      <c r="S2601" s="13"/>
      <c r="T2601" s="101">
        <f t="shared" ca="1" si="360"/>
        <v>0</v>
      </c>
      <c r="U2601" s="101">
        <f t="shared" ca="1" si="361"/>
        <v>0.36408925446096241</v>
      </c>
      <c r="V2601" s="101">
        <f t="shared" ca="1" si="362"/>
        <v>-418.90435003962568</v>
      </c>
    </row>
    <row r="2602" spans="2:22" x14ac:dyDescent="0.3">
      <c r="B2602" s="13">
        <v>2023</v>
      </c>
      <c r="C2602" s="13">
        <v>4</v>
      </c>
      <c r="D2602" s="13">
        <v>16</v>
      </c>
      <c r="E2602" s="83" t="s">
        <v>205</v>
      </c>
      <c r="F2602" s="13">
        <v>4</v>
      </c>
      <c r="G2602" s="13">
        <v>19</v>
      </c>
      <c r="H2602" s="13" t="s">
        <v>71</v>
      </c>
      <c r="I2602" s="13" t="s">
        <v>54</v>
      </c>
      <c r="J2602" s="13"/>
      <c r="K2602" s="13" t="s">
        <v>28</v>
      </c>
      <c r="L2602" s="12">
        <f t="shared" ca="1" si="355"/>
        <v>2.1217393796910069</v>
      </c>
      <c r="M2602" s="101">
        <f t="shared" ca="1" si="356"/>
        <v>0.18482471736488362</v>
      </c>
      <c r="N2602" s="101">
        <f t="shared" ca="1" si="363"/>
        <v>137.49388785130336</v>
      </c>
      <c r="O2602" s="101">
        <f t="shared" ca="1" si="357"/>
        <v>0.59801224416591026</v>
      </c>
      <c r="Q2602" s="12">
        <f t="shared" ca="1" si="358"/>
        <v>5.6000000000000005</v>
      </c>
      <c r="R2602" s="101">
        <f t="shared" ca="1" si="359"/>
        <v>0.29443476150915632</v>
      </c>
      <c r="S2602" s="13"/>
      <c r="T2602" s="101">
        <f t="shared" ca="1" si="360"/>
        <v>0</v>
      </c>
      <c r="U2602" s="101">
        <f t="shared" ca="1" si="361"/>
        <v>0.41886671587399965</v>
      </c>
      <c r="V2602" s="101">
        <f t="shared" ca="1" si="362"/>
        <v>-419.07435284676995</v>
      </c>
    </row>
    <row r="2603" spans="2:22" x14ac:dyDescent="0.3">
      <c r="B2603" s="13">
        <v>2023</v>
      </c>
      <c r="C2603" s="13">
        <v>4</v>
      </c>
      <c r="D2603" s="13">
        <v>16</v>
      </c>
      <c r="E2603" s="83" t="s">
        <v>205</v>
      </c>
      <c r="F2603" s="13">
        <v>4</v>
      </c>
      <c r="G2603" s="13">
        <v>20</v>
      </c>
      <c r="H2603" s="13" t="s">
        <v>69</v>
      </c>
      <c r="I2603" s="13" t="s">
        <v>54</v>
      </c>
      <c r="J2603" s="13"/>
      <c r="K2603" s="13" t="s">
        <v>28</v>
      </c>
      <c r="L2603" s="12">
        <f t="shared" ca="1" si="355"/>
        <v>2.2437375409360598</v>
      </c>
      <c r="M2603" s="101">
        <f t="shared" ca="1" si="356"/>
        <v>0.11817765628110227</v>
      </c>
      <c r="N2603" s="101">
        <f t="shared" ca="1" si="363"/>
        <v>137.49388785130336</v>
      </c>
      <c r="O2603" s="101">
        <f t="shared" ca="1" si="357"/>
        <v>0.24209928066700084</v>
      </c>
      <c r="Q2603" s="12">
        <f t="shared" ca="1" si="358"/>
        <v>0</v>
      </c>
      <c r="R2603" s="101">
        <f t="shared" ca="1" si="359"/>
        <v>0</v>
      </c>
      <c r="S2603" s="13"/>
      <c r="T2603" s="101">
        <f t="shared" ca="1" si="360"/>
        <v>0.11817765628110227</v>
      </c>
      <c r="U2603" s="101">
        <f t="shared" si="361"/>
        <v>0</v>
      </c>
      <c r="V2603" s="101">
        <f t="shared" ca="1" si="362"/>
        <v>-418.95617519048886</v>
      </c>
    </row>
    <row r="2604" spans="2:22" x14ac:dyDescent="0.3">
      <c r="B2604" s="13">
        <v>2023</v>
      </c>
      <c r="C2604" s="13">
        <v>4</v>
      </c>
      <c r="D2604" s="13">
        <v>16</v>
      </c>
      <c r="E2604" s="83" t="s">
        <v>205</v>
      </c>
      <c r="F2604" s="13">
        <v>4</v>
      </c>
      <c r="G2604" s="13">
        <v>21</v>
      </c>
      <c r="H2604" s="13" t="s">
        <v>69</v>
      </c>
      <c r="I2604" s="13" t="s">
        <v>54</v>
      </c>
      <c r="J2604" s="13"/>
      <c r="K2604" s="13" t="s">
        <v>28</v>
      </c>
      <c r="L2604" s="12">
        <f t="shared" ca="1" si="355"/>
        <v>2.0649403512729676</v>
      </c>
      <c r="M2604" s="101">
        <f t="shared" ca="1" si="356"/>
        <v>0.10876040830154721</v>
      </c>
      <c r="N2604" s="101">
        <f t="shared" ca="1" si="363"/>
        <v>137.49388785130336</v>
      </c>
      <c r="O2604" s="101">
        <f t="shared" ca="1" si="357"/>
        <v>0.22280706390235319</v>
      </c>
      <c r="Q2604" s="12">
        <f t="shared" ca="1" si="358"/>
        <v>0</v>
      </c>
      <c r="R2604" s="101">
        <f t="shared" ca="1" si="359"/>
        <v>0</v>
      </c>
      <c r="S2604" s="13"/>
      <c r="T2604" s="101">
        <f t="shared" ca="1" si="360"/>
        <v>0.10876040830154721</v>
      </c>
      <c r="U2604" s="101">
        <f t="shared" si="361"/>
        <v>0</v>
      </c>
      <c r="V2604" s="101">
        <f t="shared" ca="1" si="362"/>
        <v>-418.84741478218734</v>
      </c>
    </row>
    <row r="2605" spans="2:22" x14ac:dyDescent="0.3">
      <c r="B2605" s="13">
        <v>2023</v>
      </c>
      <c r="C2605" s="13">
        <v>4</v>
      </c>
      <c r="D2605" s="13">
        <v>16</v>
      </c>
      <c r="E2605" s="83" t="s">
        <v>205</v>
      </c>
      <c r="F2605" s="13">
        <v>4</v>
      </c>
      <c r="G2605" s="13">
        <v>22</v>
      </c>
      <c r="H2605" s="13" t="s">
        <v>69</v>
      </c>
      <c r="I2605" s="13" t="s">
        <v>54</v>
      </c>
      <c r="J2605" s="13"/>
      <c r="K2605" s="13" t="s">
        <v>28</v>
      </c>
      <c r="L2605" s="12">
        <f t="shared" ca="1" si="355"/>
        <v>2.0232937877580128</v>
      </c>
      <c r="M2605" s="101">
        <f t="shared" ca="1" si="356"/>
        <v>0.10656688380121454</v>
      </c>
      <c r="N2605" s="101">
        <f t="shared" ca="1" si="363"/>
        <v>137.49388785130336</v>
      </c>
      <c r="O2605" s="101">
        <f t="shared" ca="1" si="357"/>
        <v>0.21831339969908958</v>
      </c>
      <c r="Q2605" s="12">
        <f t="shared" ca="1" si="358"/>
        <v>0</v>
      </c>
      <c r="R2605" s="101">
        <f t="shared" ca="1" si="359"/>
        <v>0</v>
      </c>
      <c r="S2605" s="13"/>
      <c r="T2605" s="101">
        <f t="shared" ca="1" si="360"/>
        <v>0.10656688380121454</v>
      </c>
      <c r="U2605" s="101">
        <f t="shared" si="361"/>
        <v>0</v>
      </c>
      <c r="V2605" s="101">
        <f t="shared" ca="1" si="362"/>
        <v>-418.74084789838611</v>
      </c>
    </row>
    <row r="2606" spans="2:22" x14ac:dyDescent="0.3">
      <c r="B2606" s="13">
        <v>2023</v>
      </c>
      <c r="C2606" s="13">
        <v>4</v>
      </c>
      <c r="D2606" s="13">
        <v>16</v>
      </c>
      <c r="E2606" s="83" t="s">
        <v>205</v>
      </c>
      <c r="F2606" s="13">
        <v>4</v>
      </c>
      <c r="G2606" s="13">
        <v>23</v>
      </c>
      <c r="H2606" s="13" t="s">
        <v>69</v>
      </c>
      <c r="I2606" s="13" t="s">
        <v>54</v>
      </c>
      <c r="J2606" s="13"/>
      <c r="K2606" s="13" t="s">
        <v>28</v>
      </c>
      <c r="L2606" s="12">
        <f t="shared" ca="1" si="355"/>
        <v>2.1004821531120075</v>
      </c>
      <c r="M2606" s="101">
        <f t="shared" ca="1" si="356"/>
        <v>0.11063239500440944</v>
      </c>
      <c r="N2606" s="101">
        <f t="shared" ca="1" si="363"/>
        <v>137.49388785130336</v>
      </c>
      <c r="O2606" s="101">
        <f t="shared" ca="1" si="357"/>
        <v>0.22664202432078559</v>
      </c>
      <c r="Q2606" s="12">
        <f t="shared" ca="1" si="358"/>
        <v>0</v>
      </c>
      <c r="R2606" s="101">
        <f t="shared" ca="1" si="359"/>
        <v>0</v>
      </c>
      <c r="S2606" s="13"/>
      <c r="T2606" s="101">
        <f t="shared" ca="1" si="360"/>
        <v>0.11063239500440944</v>
      </c>
      <c r="U2606" s="101">
        <f t="shared" si="361"/>
        <v>0</v>
      </c>
      <c r="V2606" s="101">
        <f t="shared" ca="1" si="362"/>
        <v>-418.63021550338169</v>
      </c>
    </row>
    <row r="2607" spans="2:22" x14ac:dyDescent="0.3">
      <c r="B2607" s="13">
        <v>2023</v>
      </c>
      <c r="C2607" s="13">
        <v>4</v>
      </c>
      <c r="D2607" s="13">
        <v>17</v>
      </c>
      <c r="E2607" s="83" t="s">
        <v>206</v>
      </c>
      <c r="F2607" s="13">
        <v>5</v>
      </c>
      <c r="G2607" s="13">
        <v>0</v>
      </c>
      <c r="H2607" s="13" t="s">
        <v>69</v>
      </c>
      <c r="I2607" s="13" t="s">
        <v>54</v>
      </c>
      <c r="J2607" s="13"/>
      <c r="K2607" s="13" t="s">
        <v>27</v>
      </c>
      <c r="L2607" s="12">
        <f t="shared" ca="1" si="355"/>
        <v>2.1824010231089477</v>
      </c>
      <c r="M2607" s="101">
        <f t="shared" ca="1" si="356"/>
        <v>0.11494706188714827</v>
      </c>
      <c r="N2607" s="101">
        <f t="shared" ca="1" si="363"/>
        <v>137.49388785130336</v>
      </c>
      <c r="O2607" s="101">
        <f t="shared" ca="1" si="357"/>
        <v>0.23548107039345545</v>
      </c>
      <c r="Q2607" s="12">
        <f t="shared" ca="1" si="358"/>
        <v>0</v>
      </c>
      <c r="R2607" s="101">
        <f t="shared" ca="1" si="359"/>
        <v>0</v>
      </c>
      <c r="S2607" s="13"/>
      <c r="T2607" s="101">
        <f t="shared" ca="1" si="360"/>
        <v>0.11494706188714827</v>
      </c>
      <c r="U2607" s="101">
        <f t="shared" si="361"/>
        <v>0</v>
      </c>
      <c r="V2607" s="101">
        <f t="shared" ca="1" si="362"/>
        <v>-418.51526844149453</v>
      </c>
    </row>
    <row r="2608" spans="2:22" x14ac:dyDescent="0.3">
      <c r="B2608" s="13">
        <v>2023</v>
      </c>
      <c r="C2608" s="13">
        <v>4</v>
      </c>
      <c r="D2608" s="13">
        <v>17</v>
      </c>
      <c r="E2608" s="83" t="s">
        <v>206</v>
      </c>
      <c r="F2608" s="13">
        <v>5</v>
      </c>
      <c r="G2608" s="13">
        <v>1</v>
      </c>
      <c r="H2608" s="13" t="s">
        <v>69</v>
      </c>
      <c r="I2608" s="13" t="s">
        <v>54</v>
      </c>
      <c r="J2608" s="13"/>
      <c r="K2608" s="13" t="s">
        <v>27</v>
      </c>
      <c r="L2608" s="12">
        <f t="shared" ca="1" si="355"/>
        <v>1.0534711898484466</v>
      </c>
      <c r="M2608" s="101">
        <f t="shared" ca="1" si="356"/>
        <v>5.5486327569317685E-2</v>
      </c>
      <c r="N2608" s="101">
        <f t="shared" ca="1" si="363"/>
        <v>137.49388785130336</v>
      </c>
      <c r="O2608" s="101">
        <f t="shared" ca="1" si="357"/>
        <v>0.11366954138464738</v>
      </c>
      <c r="Q2608" s="12">
        <f t="shared" ca="1" si="358"/>
        <v>0</v>
      </c>
      <c r="R2608" s="101">
        <f t="shared" ca="1" si="359"/>
        <v>0</v>
      </c>
      <c r="S2608" s="13"/>
      <c r="T2608" s="101">
        <f t="shared" ca="1" si="360"/>
        <v>5.5486327569317685E-2</v>
      </c>
      <c r="U2608" s="101">
        <f t="shared" si="361"/>
        <v>0</v>
      </c>
      <c r="V2608" s="101">
        <f t="shared" ca="1" si="362"/>
        <v>-418.4597821139252</v>
      </c>
    </row>
    <row r="2609" spans="2:22" x14ac:dyDescent="0.3">
      <c r="B2609" s="13">
        <v>2023</v>
      </c>
      <c r="C2609" s="13">
        <v>4</v>
      </c>
      <c r="D2609" s="13">
        <v>17</v>
      </c>
      <c r="E2609" s="83" t="s">
        <v>206</v>
      </c>
      <c r="F2609" s="13">
        <v>5</v>
      </c>
      <c r="G2609" s="13">
        <v>2</v>
      </c>
      <c r="H2609" s="13" t="s">
        <v>69</v>
      </c>
      <c r="I2609" s="13" t="s">
        <v>54</v>
      </c>
      <c r="J2609" s="13"/>
      <c r="K2609" s="13" t="s">
        <v>27</v>
      </c>
      <c r="L2609" s="12">
        <f t="shared" ca="1" si="355"/>
        <v>1.1019084361220137</v>
      </c>
      <c r="M2609" s="101">
        <f t="shared" ca="1" si="356"/>
        <v>5.8037517330546462E-2</v>
      </c>
      <c r="N2609" s="101">
        <f t="shared" ca="1" si="363"/>
        <v>137.49388785130336</v>
      </c>
      <c r="O2609" s="101">
        <f t="shared" ca="1" si="357"/>
        <v>0.11889592025756528</v>
      </c>
      <c r="Q2609" s="12">
        <f t="shared" ca="1" si="358"/>
        <v>0</v>
      </c>
      <c r="R2609" s="101">
        <f t="shared" ca="1" si="359"/>
        <v>0</v>
      </c>
      <c r="S2609" s="13"/>
      <c r="T2609" s="101">
        <f t="shared" ca="1" si="360"/>
        <v>5.8037517330546462E-2</v>
      </c>
      <c r="U2609" s="101">
        <f t="shared" si="361"/>
        <v>0</v>
      </c>
      <c r="V2609" s="101">
        <f t="shared" ca="1" si="362"/>
        <v>-418.40174459659465</v>
      </c>
    </row>
    <row r="2610" spans="2:22" x14ac:dyDescent="0.3">
      <c r="B2610" s="13">
        <v>2023</v>
      </c>
      <c r="C2610" s="13">
        <v>4</v>
      </c>
      <c r="D2610" s="13">
        <v>17</v>
      </c>
      <c r="E2610" s="83" t="s">
        <v>206</v>
      </c>
      <c r="F2610" s="13">
        <v>5</v>
      </c>
      <c r="G2610" s="13">
        <v>3</v>
      </c>
      <c r="H2610" s="13" t="s">
        <v>69</v>
      </c>
      <c r="I2610" s="13" t="s">
        <v>54</v>
      </c>
      <c r="J2610" s="13"/>
      <c r="K2610" s="13" t="s">
        <v>27</v>
      </c>
      <c r="L2610" s="12">
        <f t="shared" ca="1" si="355"/>
        <v>1.0567236089053462</v>
      </c>
      <c r="M2610" s="101">
        <f t="shared" ca="1" si="356"/>
        <v>5.5657632481044585E-2</v>
      </c>
      <c r="N2610" s="101">
        <f t="shared" ca="1" si="363"/>
        <v>137.49388785130336</v>
      </c>
      <c r="O2610" s="101">
        <f t="shared" ca="1" si="357"/>
        <v>0.11402047740088685</v>
      </c>
      <c r="Q2610" s="12">
        <f t="shared" ca="1" si="358"/>
        <v>0</v>
      </c>
      <c r="R2610" s="101">
        <f t="shared" ca="1" si="359"/>
        <v>0</v>
      </c>
      <c r="S2610" s="13"/>
      <c r="T2610" s="101">
        <f t="shared" ca="1" si="360"/>
        <v>5.5657632481044585E-2</v>
      </c>
      <c r="U2610" s="101">
        <f t="shared" si="361"/>
        <v>0</v>
      </c>
      <c r="V2610" s="101">
        <f t="shared" ca="1" si="362"/>
        <v>-418.34608696411362</v>
      </c>
    </row>
    <row r="2611" spans="2:22" x14ac:dyDescent="0.3">
      <c r="B2611" s="13">
        <v>2023</v>
      </c>
      <c r="C2611" s="13">
        <v>4</v>
      </c>
      <c r="D2611" s="13">
        <v>17</v>
      </c>
      <c r="E2611" s="83" t="s">
        <v>206</v>
      </c>
      <c r="F2611" s="13">
        <v>5</v>
      </c>
      <c r="G2611" s="13">
        <v>4</v>
      </c>
      <c r="H2611" s="13" t="s">
        <v>69</v>
      </c>
      <c r="I2611" s="13" t="s">
        <v>54</v>
      </c>
      <c r="J2611" s="13"/>
      <c r="K2611" s="13" t="s">
        <v>27</v>
      </c>
      <c r="L2611" s="12">
        <f t="shared" ca="1" si="355"/>
        <v>1.1578080174086267</v>
      </c>
      <c r="M2611" s="101">
        <f t="shared" ca="1" si="356"/>
        <v>6.098174827691237E-2</v>
      </c>
      <c r="N2611" s="101">
        <f t="shared" ca="1" si="363"/>
        <v>137.49388785130336</v>
      </c>
      <c r="O2611" s="101">
        <f t="shared" ca="1" si="357"/>
        <v>0.12492748507839081</v>
      </c>
      <c r="Q2611" s="12">
        <f t="shared" ca="1" si="358"/>
        <v>0</v>
      </c>
      <c r="R2611" s="101">
        <f t="shared" ca="1" si="359"/>
        <v>0</v>
      </c>
      <c r="S2611" s="13"/>
      <c r="T2611" s="101">
        <f t="shared" ca="1" si="360"/>
        <v>6.098174827691237E-2</v>
      </c>
      <c r="U2611" s="101">
        <f t="shared" si="361"/>
        <v>0</v>
      </c>
      <c r="V2611" s="101">
        <f t="shared" ca="1" si="362"/>
        <v>-418.28510521583672</v>
      </c>
    </row>
    <row r="2612" spans="2:22" x14ac:dyDescent="0.3">
      <c r="B2612" s="13">
        <v>2023</v>
      </c>
      <c r="C2612" s="13">
        <v>4</v>
      </c>
      <c r="D2612" s="13">
        <v>17</v>
      </c>
      <c r="E2612" s="83" t="s">
        <v>206</v>
      </c>
      <c r="F2612" s="13">
        <v>5</v>
      </c>
      <c r="G2612" s="13">
        <v>5</v>
      </c>
      <c r="H2612" s="13" t="s">
        <v>69</v>
      </c>
      <c r="I2612" s="13" t="s">
        <v>54</v>
      </c>
      <c r="J2612" s="13"/>
      <c r="K2612" s="13" t="s">
        <v>27</v>
      </c>
      <c r="L2612" s="12">
        <f t="shared" ca="1" si="355"/>
        <v>1.1397667741267992</v>
      </c>
      <c r="M2612" s="101">
        <f t="shared" ca="1" si="356"/>
        <v>6.0031515993258511E-2</v>
      </c>
      <c r="N2612" s="101">
        <f t="shared" ca="1" si="363"/>
        <v>137.49388785130336</v>
      </c>
      <c r="O2612" s="101">
        <f t="shared" ca="1" si="357"/>
        <v>0.12298083492828163</v>
      </c>
      <c r="Q2612" s="12">
        <f t="shared" ca="1" si="358"/>
        <v>5.6000000000000005</v>
      </c>
      <c r="R2612" s="101">
        <f t="shared" ca="1" si="359"/>
        <v>0.37755874257016653</v>
      </c>
      <c r="S2612" s="13"/>
      <c r="T2612" s="101">
        <f t="shared" ca="1" si="360"/>
        <v>0</v>
      </c>
      <c r="U2612" s="101">
        <f t="shared" si="361"/>
        <v>0</v>
      </c>
      <c r="V2612" s="101">
        <f t="shared" ca="1" si="362"/>
        <v>-419.04022270097704</v>
      </c>
    </row>
    <row r="2613" spans="2:22" x14ac:dyDescent="0.3">
      <c r="B2613" s="13">
        <v>2023</v>
      </c>
      <c r="C2613" s="13">
        <v>4</v>
      </c>
      <c r="D2613" s="13">
        <v>17</v>
      </c>
      <c r="E2613" s="83" t="s">
        <v>206</v>
      </c>
      <c r="F2613" s="13">
        <v>5</v>
      </c>
      <c r="G2613" s="13">
        <v>6</v>
      </c>
      <c r="H2613" s="13" t="s">
        <v>69</v>
      </c>
      <c r="I2613" s="13" t="s">
        <v>54</v>
      </c>
      <c r="J2613" s="13"/>
      <c r="K2613" s="13" t="s">
        <v>27</v>
      </c>
      <c r="L2613" s="12">
        <f t="shared" ca="1" si="355"/>
        <v>1.1738516718868972</v>
      </c>
      <c r="M2613" s="101">
        <f t="shared" ca="1" si="356"/>
        <v>6.1826767558282876E-2</v>
      </c>
      <c r="N2613" s="101">
        <f t="shared" ca="1" si="363"/>
        <v>137.49388785130336</v>
      </c>
      <c r="O2613" s="101">
        <f t="shared" ca="1" si="357"/>
        <v>0.12665859539659621</v>
      </c>
      <c r="Q2613" s="12">
        <f t="shared" ca="1" si="358"/>
        <v>0</v>
      </c>
      <c r="R2613" s="101">
        <f t="shared" ca="1" si="359"/>
        <v>0</v>
      </c>
      <c r="S2613" s="13"/>
      <c r="T2613" s="101">
        <f t="shared" ca="1" si="360"/>
        <v>6.1826767558282876E-2</v>
      </c>
      <c r="U2613" s="101">
        <f t="shared" si="361"/>
        <v>0</v>
      </c>
      <c r="V2613" s="101">
        <f t="shared" ca="1" si="362"/>
        <v>-418.97839593341877</v>
      </c>
    </row>
    <row r="2614" spans="2:22" x14ac:dyDescent="0.3">
      <c r="B2614" s="13">
        <v>2023</v>
      </c>
      <c r="C2614" s="13">
        <v>4</v>
      </c>
      <c r="D2614" s="13">
        <v>17</v>
      </c>
      <c r="E2614" s="83" t="s">
        <v>206</v>
      </c>
      <c r="F2614" s="13">
        <v>5</v>
      </c>
      <c r="G2614" s="13">
        <v>7</v>
      </c>
      <c r="H2614" s="13" t="s">
        <v>69</v>
      </c>
      <c r="I2614" s="13" t="s">
        <v>54</v>
      </c>
      <c r="J2614" s="13"/>
      <c r="K2614" s="13" t="s">
        <v>27</v>
      </c>
      <c r="L2614" s="12">
        <f t="shared" ca="1" si="355"/>
        <v>1.1711499059815937</v>
      </c>
      <c r="M2614" s="101">
        <f t="shared" ca="1" si="356"/>
        <v>6.1684465548050543E-2</v>
      </c>
      <c r="N2614" s="101">
        <f t="shared" ca="1" si="363"/>
        <v>137.49388785130336</v>
      </c>
      <c r="O2614" s="101">
        <f t="shared" ca="1" si="357"/>
        <v>0.12636707485541396</v>
      </c>
      <c r="Q2614" s="12">
        <f t="shared" ca="1" si="358"/>
        <v>5.6000000000000005</v>
      </c>
      <c r="R2614" s="101">
        <f t="shared" ca="1" si="359"/>
        <v>0.37490216045865815</v>
      </c>
      <c r="S2614" s="13"/>
      <c r="T2614" s="101">
        <f t="shared" ca="1" si="360"/>
        <v>0</v>
      </c>
      <c r="U2614" s="101">
        <f t="shared" si="361"/>
        <v>0</v>
      </c>
      <c r="V2614" s="101">
        <f t="shared" ca="1" si="362"/>
        <v>-419.72820025433606</v>
      </c>
    </row>
    <row r="2615" spans="2:22" x14ac:dyDescent="0.3">
      <c r="B2615" s="13">
        <v>2023</v>
      </c>
      <c r="C2615" s="13">
        <v>4</v>
      </c>
      <c r="D2615" s="13">
        <v>17</v>
      </c>
      <c r="E2615" s="83" t="s">
        <v>206</v>
      </c>
      <c r="F2615" s="13">
        <v>5</v>
      </c>
      <c r="G2615" s="13">
        <v>8</v>
      </c>
      <c r="H2615" s="13" t="s">
        <v>69</v>
      </c>
      <c r="I2615" s="13" t="s">
        <v>54</v>
      </c>
      <c r="J2615" s="13"/>
      <c r="K2615" s="13" t="s">
        <v>27</v>
      </c>
      <c r="L2615" s="12">
        <f t="shared" ca="1" si="355"/>
        <v>1.2459491178038702</v>
      </c>
      <c r="M2615" s="101">
        <f t="shared" ca="1" si="356"/>
        <v>6.5624140034729841E-2</v>
      </c>
      <c r="N2615" s="101">
        <f t="shared" ca="1" si="363"/>
        <v>137.49388785130336</v>
      </c>
      <c r="O2615" s="101">
        <f t="shared" ca="1" si="357"/>
        <v>0.13443790981103759</v>
      </c>
      <c r="Q2615" s="12">
        <f t="shared" ca="1" si="358"/>
        <v>5.6000000000000005</v>
      </c>
      <c r="R2615" s="101">
        <f t="shared" ca="1" si="359"/>
        <v>0.36857040717790246</v>
      </c>
      <c r="S2615" s="13"/>
      <c r="T2615" s="101">
        <f t="shared" ca="1" si="360"/>
        <v>0</v>
      </c>
      <c r="U2615" s="101">
        <f t="shared" si="361"/>
        <v>0</v>
      </c>
      <c r="V2615" s="101">
        <f t="shared" ca="1" si="362"/>
        <v>-420.46534106869188</v>
      </c>
    </row>
    <row r="2616" spans="2:22" x14ac:dyDescent="0.3">
      <c r="B2616" s="13">
        <v>2023</v>
      </c>
      <c r="C2616" s="13">
        <v>4</v>
      </c>
      <c r="D2616" s="13">
        <v>17</v>
      </c>
      <c r="E2616" s="83" t="s">
        <v>206</v>
      </c>
      <c r="F2616" s="13">
        <v>5</v>
      </c>
      <c r="G2616" s="13">
        <v>9</v>
      </c>
      <c r="H2616" s="13" t="s">
        <v>69</v>
      </c>
      <c r="I2616" s="13" t="s">
        <v>54</v>
      </c>
      <c r="J2616" s="13"/>
      <c r="K2616" s="13" t="s">
        <v>27</v>
      </c>
      <c r="L2616" s="12">
        <f t="shared" ca="1" si="355"/>
        <v>1.3994068598281288</v>
      </c>
      <c r="M2616" s="101">
        <f t="shared" ca="1" si="356"/>
        <v>7.3706759307147554E-2</v>
      </c>
      <c r="N2616" s="101">
        <f t="shared" ca="1" si="363"/>
        <v>137.49388785130336</v>
      </c>
      <c r="O2616" s="101">
        <f t="shared" ca="1" si="357"/>
        <v>0.15099600017545509</v>
      </c>
      <c r="Q2616" s="12">
        <f t="shared" ca="1" si="358"/>
        <v>5.6000000000000005</v>
      </c>
      <c r="R2616" s="101">
        <f t="shared" ca="1" si="359"/>
        <v>0.35558020931554896</v>
      </c>
      <c r="S2616" s="13"/>
      <c r="T2616" s="101">
        <f t="shared" ca="1" si="360"/>
        <v>0</v>
      </c>
      <c r="U2616" s="101">
        <f t="shared" si="361"/>
        <v>0</v>
      </c>
      <c r="V2616" s="101">
        <f t="shared" ca="1" si="362"/>
        <v>-421.17650148732304</v>
      </c>
    </row>
    <row r="2617" spans="2:22" x14ac:dyDescent="0.3">
      <c r="B2617" s="13">
        <v>2023</v>
      </c>
      <c r="C2617" s="13">
        <v>4</v>
      </c>
      <c r="D2617" s="13">
        <v>17</v>
      </c>
      <c r="E2617" s="83" t="s">
        <v>206</v>
      </c>
      <c r="F2617" s="13">
        <v>5</v>
      </c>
      <c r="G2617" s="13">
        <v>10</v>
      </c>
      <c r="H2617" s="13" t="s">
        <v>70</v>
      </c>
      <c r="I2617" s="13" t="s">
        <v>54</v>
      </c>
      <c r="J2617" s="13"/>
      <c r="K2617" s="13" t="s">
        <v>27</v>
      </c>
      <c r="L2617" s="12">
        <f t="shared" ca="1" si="355"/>
        <v>1.253101410966734</v>
      </c>
      <c r="M2617" s="101">
        <f t="shared" ca="1" si="356"/>
        <v>3.9673190671206802E-2</v>
      </c>
      <c r="N2617" s="101">
        <f t="shared" ca="1" si="363"/>
        <v>137.49388785130336</v>
      </c>
      <c r="O2617" s="101">
        <f t="shared" ca="1" si="357"/>
        <v>3.9673190671206802E-2</v>
      </c>
      <c r="Q2617" s="12">
        <f t="shared" ca="1" si="358"/>
        <v>0</v>
      </c>
      <c r="R2617" s="101">
        <f t="shared" ca="1" si="359"/>
        <v>0</v>
      </c>
      <c r="S2617" s="13"/>
      <c r="T2617" s="101">
        <f t="shared" ca="1" si="360"/>
        <v>3.9673190671206802E-2</v>
      </c>
      <c r="U2617" s="101">
        <f t="shared" si="361"/>
        <v>0</v>
      </c>
      <c r="V2617" s="101">
        <f t="shared" ca="1" si="362"/>
        <v>-421.13682829665186</v>
      </c>
    </row>
    <row r="2618" spans="2:22" x14ac:dyDescent="0.3">
      <c r="B2618" s="13">
        <v>2023</v>
      </c>
      <c r="C2618" s="13">
        <v>4</v>
      </c>
      <c r="D2618" s="13">
        <v>17</v>
      </c>
      <c r="E2618" s="83" t="s">
        <v>206</v>
      </c>
      <c r="F2618" s="13">
        <v>5</v>
      </c>
      <c r="G2618" s="13">
        <v>11</v>
      </c>
      <c r="H2618" s="13" t="s">
        <v>70</v>
      </c>
      <c r="I2618" s="13" t="s">
        <v>54</v>
      </c>
      <c r="J2618" s="13"/>
      <c r="K2618" s="13" t="s">
        <v>27</v>
      </c>
      <c r="L2618" s="12">
        <f t="shared" ca="1" si="355"/>
        <v>1.4646158740195832</v>
      </c>
      <c r="M2618" s="101">
        <f t="shared" ca="1" si="356"/>
        <v>4.6369738571460005E-2</v>
      </c>
      <c r="N2618" s="101">
        <f t="shared" ca="1" si="363"/>
        <v>137.49388785130336</v>
      </c>
      <c r="O2618" s="101">
        <f t="shared" ca="1" si="357"/>
        <v>4.6369738571460005E-2</v>
      </c>
      <c r="Q2618" s="12">
        <f t="shared" ca="1" si="358"/>
        <v>5.6000000000000005</v>
      </c>
      <c r="R2618" s="101">
        <f t="shared" ca="1" si="359"/>
        <v>0.35006026626424236</v>
      </c>
      <c r="S2618" s="13"/>
      <c r="T2618" s="101">
        <f t="shared" ca="1" si="360"/>
        <v>0</v>
      </c>
      <c r="U2618" s="101">
        <f t="shared" si="361"/>
        <v>0</v>
      </c>
      <c r="V2618" s="101">
        <f t="shared" ca="1" si="362"/>
        <v>-421.8369488291803</v>
      </c>
    </row>
    <row r="2619" spans="2:22" x14ac:dyDescent="0.3">
      <c r="B2619" s="13">
        <v>2023</v>
      </c>
      <c r="C2619" s="13">
        <v>4</v>
      </c>
      <c r="D2619" s="13">
        <v>17</v>
      </c>
      <c r="E2619" s="83" t="s">
        <v>206</v>
      </c>
      <c r="F2619" s="13">
        <v>5</v>
      </c>
      <c r="G2619" s="13">
        <v>12</v>
      </c>
      <c r="H2619" s="13" t="s">
        <v>70</v>
      </c>
      <c r="I2619" s="13" t="s">
        <v>54</v>
      </c>
      <c r="J2619" s="13"/>
      <c r="K2619" s="13" t="s">
        <v>27</v>
      </c>
      <c r="L2619" s="12">
        <f t="shared" ca="1" si="355"/>
        <v>1.1905330187999894</v>
      </c>
      <c r="M2619" s="101">
        <f t="shared" ca="1" si="356"/>
        <v>3.7692275375207668E-2</v>
      </c>
      <c r="N2619" s="101">
        <f t="shared" ca="1" si="363"/>
        <v>137.49388785130336</v>
      </c>
      <c r="O2619" s="101">
        <f t="shared" ca="1" si="357"/>
        <v>3.7692275375207668E-2</v>
      </c>
      <c r="Q2619" s="12">
        <f t="shared" ca="1" si="358"/>
        <v>5.6000000000000005</v>
      </c>
      <c r="R2619" s="101">
        <f t="shared" ca="1" si="359"/>
        <v>0.37326137995858094</v>
      </c>
      <c r="S2619" s="13"/>
      <c r="T2619" s="101">
        <f t="shared" ca="1" si="360"/>
        <v>0</v>
      </c>
      <c r="U2619" s="101">
        <f t="shared" si="361"/>
        <v>0</v>
      </c>
      <c r="V2619" s="101">
        <f t="shared" ca="1" si="362"/>
        <v>-422.58347158909748</v>
      </c>
    </row>
    <row r="2620" spans="2:22" x14ac:dyDescent="0.3">
      <c r="B2620" s="13">
        <v>2023</v>
      </c>
      <c r="C2620" s="13">
        <v>4</v>
      </c>
      <c r="D2620" s="13">
        <v>17</v>
      </c>
      <c r="E2620" s="83" t="s">
        <v>206</v>
      </c>
      <c r="F2620" s="13">
        <v>5</v>
      </c>
      <c r="G2620" s="13">
        <v>13</v>
      </c>
      <c r="H2620" s="13" t="s">
        <v>70</v>
      </c>
      <c r="I2620" s="13" t="s">
        <v>54</v>
      </c>
      <c r="J2620" s="13"/>
      <c r="K2620" s="13" t="s">
        <v>27</v>
      </c>
      <c r="L2620" s="12">
        <f t="shared" ca="1" si="355"/>
        <v>1.7651448774508993</v>
      </c>
      <c r="M2620" s="101">
        <f t="shared" ca="1" si="356"/>
        <v>5.5884486820095475E-2</v>
      </c>
      <c r="N2620" s="101">
        <f t="shared" ca="1" si="363"/>
        <v>137.49388785130336</v>
      </c>
      <c r="O2620" s="101">
        <f t="shared" ca="1" si="357"/>
        <v>5.5884486820095475E-2</v>
      </c>
      <c r="Q2620" s="12">
        <f t="shared" ca="1" si="358"/>
        <v>5.6000000000000005</v>
      </c>
      <c r="R2620" s="101">
        <f t="shared" ca="1" si="359"/>
        <v>0.32462048612378142</v>
      </c>
      <c r="S2620" s="13"/>
      <c r="T2620" s="101">
        <f t="shared" ca="1" si="360"/>
        <v>0</v>
      </c>
      <c r="U2620" s="101">
        <f t="shared" si="361"/>
        <v>0</v>
      </c>
      <c r="V2620" s="101">
        <f t="shared" ca="1" si="362"/>
        <v>-423.23271256134501</v>
      </c>
    </row>
    <row r="2621" spans="2:22" x14ac:dyDescent="0.3">
      <c r="B2621" s="13">
        <v>2023</v>
      </c>
      <c r="C2621" s="13">
        <v>4</v>
      </c>
      <c r="D2621" s="13">
        <v>17</v>
      </c>
      <c r="E2621" s="83" t="s">
        <v>206</v>
      </c>
      <c r="F2621" s="13">
        <v>5</v>
      </c>
      <c r="G2621" s="13">
        <v>14</v>
      </c>
      <c r="H2621" s="13" t="s">
        <v>70</v>
      </c>
      <c r="I2621" s="13" t="s">
        <v>54</v>
      </c>
      <c r="J2621" s="13"/>
      <c r="K2621" s="13" t="s">
        <v>27</v>
      </c>
      <c r="L2621" s="12">
        <f t="shared" ca="1" si="355"/>
        <v>1.6260524454081586</v>
      </c>
      <c r="M2621" s="101">
        <f t="shared" ca="1" si="356"/>
        <v>5.1480820421622303E-2</v>
      </c>
      <c r="N2621" s="101">
        <f t="shared" ca="1" si="363"/>
        <v>137.49388785130336</v>
      </c>
      <c r="O2621" s="101">
        <f t="shared" ca="1" si="357"/>
        <v>5.1480820421622303E-2</v>
      </c>
      <c r="Q2621" s="12">
        <f t="shared" ca="1" si="358"/>
        <v>0</v>
      </c>
      <c r="R2621" s="101">
        <f t="shared" ca="1" si="359"/>
        <v>0</v>
      </c>
      <c r="S2621" s="13"/>
      <c r="T2621" s="101">
        <f t="shared" ca="1" si="360"/>
        <v>5.1480820421622303E-2</v>
      </c>
      <c r="U2621" s="101">
        <f t="shared" si="361"/>
        <v>0</v>
      </c>
      <c r="V2621" s="101">
        <f t="shared" ca="1" si="362"/>
        <v>-423.18123174092341</v>
      </c>
    </row>
    <row r="2622" spans="2:22" x14ac:dyDescent="0.3">
      <c r="B2622" s="13">
        <v>2023</v>
      </c>
      <c r="C2622" s="13">
        <v>4</v>
      </c>
      <c r="D2622" s="13">
        <v>17</v>
      </c>
      <c r="E2622" s="83" t="s">
        <v>206</v>
      </c>
      <c r="F2622" s="13">
        <v>5</v>
      </c>
      <c r="G2622" s="13">
        <v>15</v>
      </c>
      <c r="H2622" s="13" t="s">
        <v>70</v>
      </c>
      <c r="I2622" s="13" t="s">
        <v>54</v>
      </c>
      <c r="J2622" s="13"/>
      <c r="K2622" s="13" t="s">
        <v>27</v>
      </c>
      <c r="L2622" s="12">
        <f t="shared" ca="1" si="355"/>
        <v>1.3776327900236847</v>
      </c>
      <c r="M2622" s="101">
        <f t="shared" ca="1" si="356"/>
        <v>4.3615854132149856E-2</v>
      </c>
      <c r="N2622" s="101">
        <f t="shared" ca="1" si="363"/>
        <v>137.49388785130336</v>
      </c>
      <c r="O2622" s="101">
        <f t="shared" ca="1" si="357"/>
        <v>4.3615854132149856E-2</v>
      </c>
      <c r="Q2622" s="12">
        <f t="shared" ca="1" si="358"/>
        <v>3.6510743168756292</v>
      </c>
      <c r="R2622" s="101">
        <f t="shared" ca="1" si="359"/>
        <v>0.19244682524801709</v>
      </c>
      <c r="S2622" s="13"/>
      <c r="T2622" s="101">
        <f t="shared" ca="1" si="360"/>
        <v>0</v>
      </c>
      <c r="U2622" s="101">
        <f t="shared" si="361"/>
        <v>0</v>
      </c>
      <c r="V2622" s="101">
        <f t="shared" ca="1" si="362"/>
        <v>-423.5661253914194</v>
      </c>
    </row>
    <row r="2623" spans="2:22" x14ac:dyDescent="0.3">
      <c r="B2623" s="13">
        <v>2023</v>
      </c>
      <c r="C2623" s="13">
        <v>4</v>
      </c>
      <c r="D2623" s="13">
        <v>17</v>
      </c>
      <c r="E2623" s="83" t="s">
        <v>206</v>
      </c>
      <c r="F2623" s="13">
        <v>5</v>
      </c>
      <c r="G2623" s="13">
        <v>16</v>
      </c>
      <c r="H2623" s="13" t="s">
        <v>71</v>
      </c>
      <c r="I2623" s="13" t="s">
        <v>54</v>
      </c>
      <c r="J2623" s="13"/>
      <c r="K2623" s="13" t="s">
        <v>27</v>
      </c>
      <c r="L2623" s="12">
        <f t="shared" ca="1" si="355"/>
        <v>1.1400033453237113</v>
      </c>
      <c r="M2623" s="101">
        <f t="shared" ca="1" si="356"/>
        <v>9.9305691411148492E-2</v>
      </c>
      <c r="N2623" s="101">
        <f t="shared" ca="1" si="363"/>
        <v>137.71894351172602</v>
      </c>
      <c r="O2623" s="101">
        <f t="shared" ca="1" si="357"/>
        <v>0.321309942879488</v>
      </c>
      <c r="Q2623" s="12">
        <f t="shared" ca="1" si="358"/>
        <v>5.6000000000000005</v>
      </c>
      <c r="R2623" s="101">
        <f t="shared" ca="1" si="359"/>
        <v>0.37753871681834794</v>
      </c>
      <c r="S2623" s="13"/>
      <c r="T2623" s="101">
        <f t="shared" ca="1" si="360"/>
        <v>0</v>
      </c>
      <c r="U2623" s="101">
        <f t="shared" ca="1" si="361"/>
        <v>0.22505566042265601</v>
      </c>
      <c r="V2623" s="101">
        <f t="shared" ca="1" si="362"/>
        <v>-424.09614716463341</v>
      </c>
    </row>
    <row r="2624" spans="2:22" x14ac:dyDescent="0.3">
      <c r="B2624" s="13">
        <v>2023</v>
      </c>
      <c r="C2624" s="13">
        <v>4</v>
      </c>
      <c r="D2624" s="13">
        <v>17</v>
      </c>
      <c r="E2624" s="83" t="s">
        <v>206</v>
      </c>
      <c r="F2624" s="13">
        <v>5</v>
      </c>
      <c r="G2624" s="13">
        <v>17</v>
      </c>
      <c r="H2624" s="13" t="s">
        <v>71</v>
      </c>
      <c r="I2624" s="13" t="s">
        <v>54</v>
      </c>
      <c r="J2624" s="13"/>
      <c r="K2624" s="13" t="s">
        <v>27</v>
      </c>
      <c r="L2624" s="12">
        <f t="shared" ref="L2624:L2687" ca="1" si="364">IF(K2624="Weekday",_xlfn.NORM.INV(RAND(),VLOOKUP(G2624,$J$5:$N$28,4),VLOOKUP(G2624,$J$5:$N$28,5)),_xlfn.NORM.INV(RAND(),VLOOKUP(G2624,$P$5:$T$28,4),VLOOKUP(G2624,$P$5:$T$28,5)))*VLOOKUP(C2624,$P$32:$R$43,3)</f>
        <v>2.1089419286865025</v>
      </c>
      <c r="M2624" s="101">
        <f t="shared" ref="M2624:M2687" ca="1" si="365">IF(I2624="Winter",VLOOKUP(G2624,$J$40:$L$43,3),VLOOKUP(G2624,$J$40:$L$43,2))*L2624</f>
        <v>0.18370993140788125</v>
      </c>
      <c r="N2624" s="101">
        <f t="shared" ca="1" si="363"/>
        <v>138.13528379748089</v>
      </c>
      <c r="O2624" s="101">
        <f t="shared" ref="O2624:O2687" ca="1" si="366">IF(I2624="Winter",VLOOKUP(G2624,$J$46:$L$49,3),VLOOKUP(G2624,$J$46:$L$49,2))*L2624</f>
        <v>0.59440528260029069</v>
      </c>
      <c r="Q2624" s="12">
        <f t="shared" ref="Q2624:Q2687" ca="1" si="367">MIN(MAX(AND(IF(G2624&gt;=VLOOKUP(C2624,$O$46:$T$57,5),1,0),IF(G2624&lt;=VLOOKUP(C2624,$O$46:$T$57,6),1,0))*$G$50*_xlfn.NORM.INV(RAND(),VLOOKUP(C2624,$B$4:$F$15,4),VLOOKUP(C2624,$B$4:$F$15,4)),0),0.2)*$G$51</f>
        <v>2.6318681358002278</v>
      </c>
      <c r="R2624" s="101">
        <f t="shared" ref="R2624:R2687" ca="1" si="368">MAX(Q2624-L2624,0)*$G$52</f>
        <v>4.4265703432176846E-2</v>
      </c>
      <c r="S2624" s="13"/>
      <c r="T2624" s="101">
        <f t="shared" ref="T2624:T2687" ca="1" si="369">MAX(L2624-Q2624,0)*IF(I2624="Winter",VLOOKUP(G2624,$J$40:$L$43,3),VLOOKUP(G2624,$J$40:$L$43,2))</f>
        <v>0</v>
      </c>
      <c r="U2624" s="101">
        <f t="shared" ca="1" si="361"/>
        <v>0.41634028575486043</v>
      </c>
      <c r="V2624" s="101">
        <f t="shared" ca="1" si="362"/>
        <v>-423.76833828574291</v>
      </c>
    </row>
    <row r="2625" spans="2:22" x14ac:dyDescent="0.3">
      <c r="B2625" s="13">
        <v>2023</v>
      </c>
      <c r="C2625" s="13">
        <v>4</v>
      </c>
      <c r="D2625" s="13">
        <v>17</v>
      </c>
      <c r="E2625" s="83" t="s">
        <v>206</v>
      </c>
      <c r="F2625" s="13">
        <v>5</v>
      </c>
      <c r="G2625" s="13">
        <v>18</v>
      </c>
      <c r="H2625" s="13" t="s">
        <v>71</v>
      </c>
      <c r="I2625" s="13" t="s">
        <v>54</v>
      </c>
      <c r="J2625" s="13"/>
      <c r="K2625" s="13" t="s">
        <v>27</v>
      </c>
      <c r="L2625" s="12">
        <f t="shared" ca="1" si="364"/>
        <v>2.106816316803712</v>
      </c>
      <c r="M2625" s="101">
        <f t="shared" ca="1" si="365"/>
        <v>0.18352476935677137</v>
      </c>
      <c r="N2625" s="101">
        <f t="shared" ca="1" si="363"/>
        <v>138.55120445202323</v>
      </c>
      <c r="O2625" s="101">
        <f t="shared" ca="1" si="366"/>
        <v>0.59380617889112619</v>
      </c>
      <c r="Q2625" s="12">
        <f t="shared" ca="1" si="367"/>
        <v>5.6000000000000005</v>
      </c>
      <c r="R2625" s="101">
        <f t="shared" ca="1" si="368"/>
        <v>0.29569799878256586</v>
      </c>
      <c r="S2625" s="13"/>
      <c r="T2625" s="101">
        <f t="shared" ca="1" si="369"/>
        <v>0</v>
      </c>
      <c r="U2625" s="101">
        <f t="shared" ref="U2625:U2688" ca="1" si="370">IF(H2625="On-Peak",IF(I2625="Winter",((L2625*$D$48)/60),((L2625*$D$47)/60)),0)</f>
        <v>0.41592065454233285</v>
      </c>
      <c r="V2625" s="101">
        <f t="shared" ref="V2625:V2688" ca="1" si="371">V2624+MAX(T2625-R2625,0)-MAX(R2625-T2625,0)+MAX(U2625-R2625,0)-MAX(R2625-U2625,0)</f>
        <v>-423.94381362876567</v>
      </c>
    </row>
    <row r="2626" spans="2:22" x14ac:dyDescent="0.3">
      <c r="B2626" s="13">
        <v>2023</v>
      </c>
      <c r="C2626" s="13">
        <v>4</v>
      </c>
      <c r="D2626" s="13">
        <v>17</v>
      </c>
      <c r="E2626" s="83" t="s">
        <v>206</v>
      </c>
      <c r="F2626" s="13">
        <v>5</v>
      </c>
      <c r="G2626" s="13">
        <v>19</v>
      </c>
      <c r="H2626" s="13" t="s">
        <v>71</v>
      </c>
      <c r="I2626" s="13" t="s">
        <v>54</v>
      </c>
      <c r="J2626" s="13"/>
      <c r="K2626" s="13" t="s">
        <v>27</v>
      </c>
      <c r="L2626" s="12">
        <f t="shared" ca="1" si="364"/>
        <v>1.9793007231395667</v>
      </c>
      <c r="M2626" s="101">
        <f t="shared" ca="1" si="365"/>
        <v>0.17241688599268767</v>
      </c>
      <c r="N2626" s="101">
        <f t="shared" ca="1" si="363"/>
        <v>138.94195140311638</v>
      </c>
      <c r="O2626" s="101">
        <f t="shared" ca="1" si="366"/>
        <v>0.55786590881688691</v>
      </c>
      <c r="Q2626" s="12">
        <f t="shared" ca="1" si="367"/>
        <v>1.4618699165282836</v>
      </c>
      <c r="R2626" s="101">
        <f t="shared" ca="1" si="368"/>
        <v>0</v>
      </c>
      <c r="S2626" s="13"/>
      <c r="T2626" s="101">
        <f t="shared" ca="1" si="369"/>
        <v>4.5073397563908879E-2</v>
      </c>
      <c r="U2626" s="101">
        <f t="shared" ca="1" si="370"/>
        <v>0.39074695109313612</v>
      </c>
      <c r="V2626" s="101">
        <f t="shared" ca="1" si="371"/>
        <v>-423.50799328010862</v>
      </c>
    </row>
    <row r="2627" spans="2:22" x14ac:dyDescent="0.3">
      <c r="B2627" s="13">
        <v>2023</v>
      </c>
      <c r="C2627" s="13">
        <v>4</v>
      </c>
      <c r="D2627" s="13">
        <v>17</v>
      </c>
      <c r="E2627" s="83" t="s">
        <v>206</v>
      </c>
      <c r="F2627" s="13">
        <v>5</v>
      </c>
      <c r="G2627" s="13">
        <v>20</v>
      </c>
      <c r="H2627" s="13" t="s">
        <v>69</v>
      </c>
      <c r="I2627" s="13" t="s">
        <v>54</v>
      </c>
      <c r="J2627" s="13"/>
      <c r="K2627" s="13" t="s">
        <v>27</v>
      </c>
      <c r="L2627" s="12">
        <f t="shared" ca="1" si="364"/>
        <v>1.8604263703142185</v>
      </c>
      <c r="M2627" s="101">
        <f t="shared" ca="1" si="365"/>
        <v>9.7988656924449899E-2</v>
      </c>
      <c r="N2627" s="101">
        <f t="shared" ca="1" si="363"/>
        <v>138.94195140311638</v>
      </c>
      <c r="O2627" s="101">
        <f t="shared" ca="1" si="366"/>
        <v>0.20074000535690417</v>
      </c>
      <c r="Q2627" s="12">
        <f t="shared" ca="1" si="367"/>
        <v>0</v>
      </c>
      <c r="R2627" s="101">
        <f t="shared" ca="1" si="368"/>
        <v>0</v>
      </c>
      <c r="S2627" s="13"/>
      <c r="T2627" s="101">
        <f t="shared" ca="1" si="369"/>
        <v>9.7988656924449899E-2</v>
      </c>
      <c r="U2627" s="101">
        <f t="shared" si="370"/>
        <v>0</v>
      </c>
      <c r="V2627" s="101">
        <f t="shared" ca="1" si="371"/>
        <v>-423.41000462318419</v>
      </c>
    </row>
    <row r="2628" spans="2:22" x14ac:dyDescent="0.3">
      <c r="B2628" s="13">
        <v>2023</v>
      </c>
      <c r="C2628" s="13">
        <v>4</v>
      </c>
      <c r="D2628" s="13">
        <v>17</v>
      </c>
      <c r="E2628" s="83" t="s">
        <v>206</v>
      </c>
      <c r="F2628" s="13">
        <v>5</v>
      </c>
      <c r="G2628" s="13">
        <v>21</v>
      </c>
      <c r="H2628" s="13" t="s">
        <v>69</v>
      </c>
      <c r="I2628" s="13" t="s">
        <v>54</v>
      </c>
      <c r="J2628" s="13"/>
      <c r="K2628" s="13" t="s">
        <v>27</v>
      </c>
      <c r="L2628" s="12">
        <f t="shared" ca="1" si="364"/>
        <v>2.4403585644555954</v>
      </c>
      <c r="M2628" s="101">
        <f t="shared" ca="1" si="365"/>
        <v>0.12853368558987621</v>
      </c>
      <c r="N2628" s="101">
        <f t="shared" ca="1" si="363"/>
        <v>138.94195140311638</v>
      </c>
      <c r="O2628" s="101">
        <f t="shared" ca="1" si="366"/>
        <v>0.26331468910475875</v>
      </c>
      <c r="Q2628" s="12">
        <f t="shared" ca="1" si="367"/>
        <v>0</v>
      </c>
      <c r="R2628" s="101">
        <f t="shared" ca="1" si="368"/>
        <v>0</v>
      </c>
      <c r="S2628" s="13"/>
      <c r="T2628" s="101">
        <f t="shared" ca="1" si="369"/>
        <v>0.12853368558987621</v>
      </c>
      <c r="U2628" s="101">
        <f t="shared" si="370"/>
        <v>0</v>
      </c>
      <c r="V2628" s="101">
        <f t="shared" ca="1" si="371"/>
        <v>-423.28147093759429</v>
      </c>
    </row>
    <row r="2629" spans="2:22" x14ac:dyDescent="0.3">
      <c r="B2629" s="13">
        <v>2023</v>
      </c>
      <c r="C2629" s="13">
        <v>4</v>
      </c>
      <c r="D2629" s="13">
        <v>17</v>
      </c>
      <c r="E2629" s="83" t="s">
        <v>206</v>
      </c>
      <c r="F2629" s="13">
        <v>5</v>
      </c>
      <c r="G2629" s="13">
        <v>22</v>
      </c>
      <c r="H2629" s="13" t="s">
        <v>69</v>
      </c>
      <c r="I2629" s="13" t="s">
        <v>54</v>
      </c>
      <c r="J2629" s="13"/>
      <c r="K2629" s="13" t="s">
        <v>27</v>
      </c>
      <c r="L2629" s="12">
        <f t="shared" ca="1" si="364"/>
        <v>1.8992924780564155</v>
      </c>
      <c r="M2629" s="101">
        <f t="shared" ca="1" si="365"/>
        <v>0.10003573481923141</v>
      </c>
      <c r="N2629" s="101">
        <f t="shared" ca="1" si="363"/>
        <v>138.94195140311638</v>
      </c>
      <c r="O2629" s="101">
        <f t="shared" ca="1" si="366"/>
        <v>0.20493365838228722</v>
      </c>
      <c r="Q2629" s="12">
        <f t="shared" ca="1" si="367"/>
        <v>0</v>
      </c>
      <c r="R2629" s="101">
        <f t="shared" ca="1" si="368"/>
        <v>0</v>
      </c>
      <c r="S2629" s="13"/>
      <c r="T2629" s="101">
        <f t="shared" ca="1" si="369"/>
        <v>0.10003573481923141</v>
      </c>
      <c r="U2629" s="101">
        <f t="shared" si="370"/>
        <v>0</v>
      </c>
      <c r="V2629" s="101">
        <f t="shared" ca="1" si="371"/>
        <v>-423.18143520277505</v>
      </c>
    </row>
    <row r="2630" spans="2:22" x14ac:dyDescent="0.3">
      <c r="B2630" s="13">
        <v>2023</v>
      </c>
      <c r="C2630" s="13">
        <v>4</v>
      </c>
      <c r="D2630" s="13">
        <v>17</v>
      </c>
      <c r="E2630" s="83" t="s">
        <v>206</v>
      </c>
      <c r="F2630" s="13">
        <v>5</v>
      </c>
      <c r="G2630" s="13">
        <v>23</v>
      </c>
      <c r="H2630" s="13" t="s">
        <v>69</v>
      </c>
      <c r="I2630" s="13" t="s">
        <v>54</v>
      </c>
      <c r="J2630" s="13"/>
      <c r="K2630" s="13" t="s">
        <v>27</v>
      </c>
      <c r="L2630" s="12">
        <f t="shared" ca="1" si="364"/>
        <v>1.9157148207280068</v>
      </c>
      <c r="M2630" s="101">
        <f t="shared" ca="1" si="365"/>
        <v>0.10090069960774412</v>
      </c>
      <c r="N2630" s="101">
        <f t="shared" ca="1" si="363"/>
        <v>138.94195140311638</v>
      </c>
      <c r="O2630" s="101">
        <f t="shared" ca="1" si="366"/>
        <v>0.20670562915655194</v>
      </c>
      <c r="Q2630" s="12">
        <f t="shared" ca="1" si="367"/>
        <v>0</v>
      </c>
      <c r="R2630" s="101">
        <f t="shared" ca="1" si="368"/>
        <v>0</v>
      </c>
      <c r="S2630" s="13"/>
      <c r="T2630" s="101">
        <f t="shared" ca="1" si="369"/>
        <v>0.10090069960774412</v>
      </c>
      <c r="U2630" s="101">
        <f t="shared" si="370"/>
        <v>0</v>
      </c>
      <c r="V2630" s="101">
        <f t="shared" ca="1" si="371"/>
        <v>-423.08053450316731</v>
      </c>
    </row>
    <row r="2631" spans="2:22" x14ac:dyDescent="0.3">
      <c r="B2631" s="13">
        <v>2023</v>
      </c>
      <c r="C2631" s="13">
        <v>4</v>
      </c>
      <c r="D2631" s="13">
        <v>18</v>
      </c>
      <c r="E2631" s="83" t="s">
        <v>207</v>
      </c>
      <c r="F2631" s="13">
        <v>6</v>
      </c>
      <c r="G2631" s="13">
        <v>0</v>
      </c>
      <c r="H2631" s="13" t="s">
        <v>69</v>
      </c>
      <c r="I2631" s="13" t="s">
        <v>54</v>
      </c>
      <c r="J2631" s="13"/>
      <c r="K2631" s="13" t="s">
        <v>27</v>
      </c>
      <c r="L2631" s="12">
        <f t="shared" ca="1" si="364"/>
        <v>1.7908229651519476</v>
      </c>
      <c r="M2631" s="101">
        <f t="shared" ca="1" si="365"/>
        <v>9.4322645574553082E-2</v>
      </c>
      <c r="N2631" s="101">
        <f t="shared" ca="1" si="363"/>
        <v>138.94195140311638</v>
      </c>
      <c r="O2631" s="101">
        <f t="shared" ca="1" si="366"/>
        <v>0.19322979793989514</v>
      </c>
      <c r="Q2631" s="12">
        <f t="shared" ca="1" si="367"/>
        <v>0</v>
      </c>
      <c r="R2631" s="101">
        <f t="shared" ca="1" si="368"/>
        <v>0</v>
      </c>
      <c r="S2631" s="13"/>
      <c r="T2631" s="101">
        <f t="shared" ca="1" si="369"/>
        <v>9.4322645574553082E-2</v>
      </c>
      <c r="U2631" s="101">
        <f t="shared" si="370"/>
        <v>0</v>
      </c>
      <c r="V2631" s="101">
        <f t="shared" ca="1" si="371"/>
        <v>-422.98621185759276</v>
      </c>
    </row>
    <row r="2632" spans="2:22" x14ac:dyDescent="0.3">
      <c r="B2632" s="13">
        <v>2023</v>
      </c>
      <c r="C2632" s="13">
        <v>4</v>
      </c>
      <c r="D2632" s="13">
        <v>18</v>
      </c>
      <c r="E2632" s="83" t="s">
        <v>207</v>
      </c>
      <c r="F2632" s="13">
        <v>6</v>
      </c>
      <c r="G2632" s="13">
        <v>1</v>
      </c>
      <c r="H2632" s="13" t="s">
        <v>69</v>
      </c>
      <c r="I2632" s="13" t="s">
        <v>54</v>
      </c>
      <c r="J2632" s="13"/>
      <c r="K2632" s="13" t="s">
        <v>27</v>
      </c>
      <c r="L2632" s="12">
        <f t="shared" ca="1" si="364"/>
        <v>1.0687708740698798</v>
      </c>
      <c r="M2632" s="101">
        <f t="shared" ca="1" si="365"/>
        <v>5.6292161937260568E-2</v>
      </c>
      <c r="N2632" s="101">
        <f t="shared" ca="1" si="363"/>
        <v>138.94195140311638</v>
      </c>
      <c r="O2632" s="101">
        <f t="shared" ca="1" si="366"/>
        <v>0.11532037731214002</v>
      </c>
      <c r="Q2632" s="12">
        <f t="shared" ca="1" si="367"/>
        <v>0</v>
      </c>
      <c r="R2632" s="101">
        <f t="shared" ca="1" si="368"/>
        <v>0</v>
      </c>
      <c r="S2632" s="13"/>
      <c r="T2632" s="101">
        <f t="shared" ca="1" si="369"/>
        <v>5.6292161937260568E-2</v>
      </c>
      <c r="U2632" s="101">
        <f t="shared" si="370"/>
        <v>0</v>
      </c>
      <c r="V2632" s="101">
        <f t="shared" ca="1" si="371"/>
        <v>-422.92991969565549</v>
      </c>
    </row>
    <row r="2633" spans="2:22" x14ac:dyDescent="0.3">
      <c r="B2633" s="13">
        <v>2023</v>
      </c>
      <c r="C2633" s="13">
        <v>4</v>
      </c>
      <c r="D2633" s="13">
        <v>18</v>
      </c>
      <c r="E2633" s="83" t="s">
        <v>207</v>
      </c>
      <c r="F2633" s="13">
        <v>6</v>
      </c>
      <c r="G2633" s="13">
        <v>2</v>
      </c>
      <c r="H2633" s="13" t="s">
        <v>69</v>
      </c>
      <c r="I2633" s="13" t="s">
        <v>54</v>
      </c>
      <c r="J2633" s="13"/>
      <c r="K2633" s="13" t="s">
        <v>27</v>
      </c>
      <c r="L2633" s="12">
        <f t="shared" ca="1" si="364"/>
        <v>1.1953266623873935</v>
      </c>
      <c r="M2633" s="101">
        <f t="shared" ca="1" si="365"/>
        <v>6.2957855307944011E-2</v>
      </c>
      <c r="N2633" s="101">
        <f t="shared" ca="1" si="363"/>
        <v>138.94195140311638</v>
      </c>
      <c r="O2633" s="101">
        <f t="shared" ca="1" si="366"/>
        <v>0.12897574687159974</v>
      </c>
      <c r="Q2633" s="12">
        <f t="shared" ca="1" si="367"/>
        <v>0</v>
      </c>
      <c r="R2633" s="101">
        <f t="shared" ca="1" si="368"/>
        <v>0</v>
      </c>
      <c r="S2633" s="13"/>
      <c r="T2633" s="101">
        <f t="shared" ca="1" si="369"/>
        <v>6.2957855307944011E-2</v>
      </c>
      <c r="U2633" s="101">
        <f t="shared" si="370"/>
        <v>0</v>
      </c>
      <c r="V2633" s="101">
        <f t="shared" ca="1" si="371"/>
        <v>-422.86696184034753</v>
      </c>
    </row>
    <row r="2634" spans="2:22" x14ac:dyDescent="0.3">
      <c r="B2634" s="13">
        <v>2023</v>
      </c>
      <c r="C2634" s="13">
        <v>4</v>
      </c>
      <c r="D2634" s="13">
        <v>18</v>
      </c>
      <c r="E2634" s="83" t="s">
        <v>207</v>
      </c>
      <c r="F2634" s="13">
        <v>6</v>
      </c>
      <c r="G2634" s="13">
        <v>3</v>
      </c>
      <c r="H2634" s="13" t="s">
        <v>69</v>
      </c>
      <c r="I2634" s="13" t="s">
        <v>54</v>
      </c>
      <c r="J2634" s="13"/>
      <c r="K2634" s="13" t="s">
        <v>27</v>
      </c>
      <c r="L2634" s="12">
        <f t="shared" ca="1" si="364"/>
        <v>1.1149296267661419</v>
      </c>
      <c r="M2634" s="101">
        <f t="shared" ca="1" si="365"/>
        <v>5.8723343441772699E-2</v>
      </c>
      <c r="N2634" s="101">
        <f t="shared" ca="1" si="363"/>
        <v>138.94195140311638</v>
      </c>
      <c r="O2634" s="101">
        <f t="shared" ca="1" si="366"/>
        <v>0.1203009067280667</v>
      </c>
      <c r="Q2634" s="12">
        <f t="shared" ca="1" si="367"/>
        <v>0</v>
      </c>
      <c r="R2634" s="101">
        <f t="shared" ca="1" si="368"/>
        <v>0</v>
      </c>
      <c r="S2634" s="13"/>
      <c r="T2634" s="101">
        <f t="shared" ca="1" si="369"/>
        <v>5.8723343441772699E-2</v>
      </c>
      <c r="U2634" s="101">
        <f t="shared" si="370"/>
        <v>0</v>
      </c>
      <c r="V2634" s="101">
        <f t="shared" ca="1" si="371"/>
        <v>-422.80823849690574</v>
      </c>
    </row>
    <row r="2635" spans="2:22" x14ac:dyDescent="0.3">
      <c r="B2635" s="13">
        <v>2023</v>
      </c>
      <c r="C2635" s="13">
        <v>4</v>
      </c>
      <c r="D2635" s="13">
        <v>18</v>
      </c>
      <c r="E2635" s="83" t="s">
        <v>207</v>
      </c>
      <c r="F2635" s="13">
        <v>6</v>
      </c>
      <c r="G2635" s="13">
        <v>4</v>
      </c>
      <c r="H2635" s="13" t="s">
        <v>69</v>
      </c>
      <c r="I2635" s="13" t="s">
        <v>54</v>
      </c>
      <c r="J2635" s="13"/>
      <c r="K2635" s="13" t="s">
        <v>27</v>
      </c>
      <c r="L2635" s="12">
        <f t="shared" ca="1" si="364"/>
        <v>1.0942779827031104</v>
      </c>
      <c r="M2635" s="101">
        <f t="shared" ca="1" si="365"/>
        <v>5.7635621348972828E-2</v>
      </c>
      <c r="N2635" s="101">
        <f t="shared" ca="1" si="363"/>
        <v>138.94195140311638</v>
      </c>
      <c r="O2635" s="101">
        <f t="shared" ca="1" si="366"/>
        <v>0.11807259433366561</v>
      </c>
      <c r="Q2635" s="12">
        <f t="shared" ca="1" si="367"/>
        <v>0</v>
      </c>
      <c r="R2635" s="101">
        <f t="shared" ca="1" si="368"/>
        <v>0</v>
      </c>
      <c r="S2635" s="13"/>
      <c r="T2635" s="101">
        <f t="shared" ca="1" si="369"/>
        <v>5.7635621348972828E-2</v>
      </c>
      <c r="U2635" s="101">
        <f t="shared" si="370"/>
        <v>0</v>
      </c>
      <c r="V2635" s="101">
        <f t="shared" ca="1" si="371"/>
        <v>-422.75060287555675</v>
      </c>
    </row>
    <row r="2636" spans="2:22" x14ac:dyDescent="0.3">
      <c r="B2636" s="13">
        <v>2023</v>
      </c>
      <c r="C2636" s="13">
        <v>4</v>
      </c>
      <c r="D2636" s="13">
        <v>18</v>
      </c>
      <c r="E2636" s="83" t="s">
        <v>207</v>
      </c>
      <c r="F2636" s="13">
        <v>6</v>
      </c>
      <c r="G2636" s="13">
        <v>5</v>
      </c>
      <c r="H2636" s="13" t="s">
        <v>69</v>
      </c>
      <c r="I2636" s="13" t="s">
        <v>54</v>
      </c>
      <c r="J2636" s="13"/>
      <c r="K2636" s="13" t="s">
        <v>27</v>
      </c>
      <c r="L2636" s="12">
        <f t="shared" ca="1" si="364"/>
        <v>1.1747193012213613</v>
      </c>
      <c r="M2636" s="101">
        <f t="shared" ca="1" si="365"/>
        <v>6.18724655953291E-2</v>
      </c>
      <c r="N2636" s="101">
        <f t="shared" ca="1" si="363"/>
        <v>138.94195140311638</v>
      </c>
      <c r="O2636" s="101">
        <f t="shared" ca="1" si="366"/>
        <v>0.12675221260178487</v>
      </c>
      <c r="Q2636" s="12">
        <f t="shared" ca="1" si="367"/>
        <v>0</v>
      </c>
      <c r="R2636" s="101">
        <f t="shared" ca="1" si="368"/>
        <v>0</v>
      </c>
      <c r="S2636" s="13"/>
      <c r="T2636" s="101">
        <f t="shared" ca="1" si="369"/>
        <v>6.18724655953291E-2</v>
      </c>
      <c r="U2636" s="101">
        <f t="shared" si="370"/>
        <v>0</v>
      </c>
      <c r="V2636" s="101">
        <f t="shared" ca="1" si="371"/>
        <v>-422.68873040996141</v>
      </c>
    </row>
    <row r="2637" spans="2:22" x14ac:dyDescent="0.3">
      <c r="B2637" s="13">
        <v>2023</v>
      </c>
      <c r="C2637" s="13">
        <v>4</v>
      </c>
      <c r="D2637" s="13">
        <v>18</v>
      </c>
      <c r="E2637" s="83" t="s">
        <v>207</v>
      </c>
      <c r="F2637" s="13">
        <v>6</v>
      </c>
      <c r="G2637" s="13">
        <v>6</v>
      </c>
      <c r="H2637" s="13" t="s">
        <v>69</v>
      </c>
      <c r="I2637" s="13" t="s">
        <v>54</v>
      </c>
      <c r="J2637" s="13"/>
      <c r="K2637" s="13" t="s">
        <v>27</v>
      </c>
      <c r="L2637" s="12">
        <f t="shared" ca="1" si="364"/>
        <v>1.1757326486258921</v>
      </c>
      <c r="M2637" s="101">
        <f t="shared" ca="1" si="365"/>
        <v>6.1925838603125741E-2</v>
      </c>
      <c r="N2637" s="101">
        <f t="shared" ca="1" si="363"/>
        <v>138.94195140311638</v>
      </c>
      <c r="O2637" s="101">
        <f t="shared" ca="1" si="366"/>
        <v>0.12686155278673375</v>
      </c>
      <c r="Q2637" s="12">
        <f t="shared" ca="1" si="367"/>
        <v>4.8933255514523903</v>
      </c>
      <c r="R2637" s="101">
        <f t="shared" ca="1" si="368"/>
        <v>0.31469423922426309</v>
      </c>
      <c r="S2637" s="13"/>
      <c r="T2637" s="101">
        <f t="shared" ca="1" si="369"/>
        <v>0</v>
      </c>
      <c r="U2637" s="101">
        <f t="shared" si="370"/>
        <v>0</v>
      </c>
      <c r="V2637" s="101">
        <f t="shared" ca="1" si="371"/>
        <v>-423.31811888840991</v>
      </c>
    </row>
    <row r="2638" spans="2:22" x14ac:dyDescent="0.3">
      <c r="B2638" s="13">
        <v>2023</v>
      </c>
      <c r="C2638" s="13">
        <v>4</v>
      </c>
      <c r="D2638" s="13">
        <v>18</v>
      </c>
      <c r="E2638" s="83" t="s">
        <v>207</v>
      </c>
      <c r="F2638" s="13">
        <v>6</v>
      </c>
      <c r="G2638" s="13">
        <v>7</v>
      </c>
      <c r="H2638" s="13" t="s">
        <v>69</v>
      </c>
      <c r="I2638" s="13" t="s">
        <v>54</v>
      </c>
      <c r="J2638" s="13"/>
      <c r="K2638" s="13" t="s">
        <v>27</v>
      </c>
      <c r="L2638" s="12">
        <f t="shared" ca="1" si="364"/>
        <v>1.0394629370982966</v>
      </c>
      <c r="M2638" s="101">
        <f t="shared" ca="1" si="365"/>
        <v>5.4748512896967284E-2</v>
      </c>
      <c r="N2638" s="101">
        <f t="shared" ca="1" si="363"/>
        <v>138.94195140311638</v>
      </c>
      <c r="O2638" s="101">
        <f t="shared" ca="1" si="366"/>
        <v>0.1121580509129062</v>
      </c>
      <c r="Q2638" s="12">
        <f t="shared" ca="1" si="367"/>
        <v>5.6000000000000005</v>
      </c>
      <c r="R2638" s="101">
        <f t="shared" ca="1" si="368"/>
        <v>0.38604946237462923</v>
      </c>
      <c r="S2638" s="13"/>
      <c r="T2638" s="101">
        <f t="shared" ca="1" si="369"/>
        <v>0</v>
      </c>
      <c r="U2638" s="101">
        <f t="shared" si="370"/>
        <v>0</v>
      </c>
      <c r="V2638" s="101">
        <f t="shared" ca="1" si="371"/>
        <v>-424.09021781315914</v>
      </c>
    </row>
    <row r="2639" spans="2:22" x14ac:dyDescent="0.3">
      <c r="B2639" s="13">
        <v>2023</v>
      </c>
      <c r="C2639" s="13">
        <v>4</v>
      </c>
      <c r="D2639" s="13">
        <v>18</v>
      </c>
      <c r="E2639" s="83" t="s">
        <v>207</v>
      </c>
      <c r="F2639" s="13">
        <v>6</v>
      </c>
      <c r="G2639" s="13">
        <v>8</v>
      </c>
      <c r="H2639" s="13" t="s">
        <v>69</v>
      </c>
      <c r="I2639" s="13" t="s">
        <v>54</v>
      </c>
      <c r="J2639" s="13"/>
      <c r="K2639" s="13" t="s">
        <v>27</v>
      </c>
      <c r="L2639" s="12">
        <f t="shared" ca="1" si="364"/>
        <v>1.564715945189554</v>
      </c>
      <c r="M2639" s="101">
        <f t="shared" ca="1" si="365"/>
        <v>8.2413588833133808E-2</v>
      </c>
      <c r="N2639" s="101">
        <f t="shared" ca="1" si="363"/>
        <v>138.94195140311638</v>
      </c>
      <c r="O2639" s="101">
        <f t="shared" ca="1" si="366"/>
        <v>0.16883285048595287</v>
      </c>
      <c r="Q2639" s="12">
        <f t="shared" ca="1" si="367"/>
        <v>5.6000000000000005</v>
      </c>
      <c r="R2639" s="101">
        <f t="shared" ca="1" si="368"/>
        <v>0.34158679523970431</v>
      </c>
      <c r="S2639" s="13"/>
      <c r="T2639" s="101">
        <f t="shared" ca="1" si="369"/>
        <v>0</v>
      </c>
      <c r="U2639" s="101">
        <f t="shared" si="370"/>
        <v>0</v>
      </c>
      <c r="V2639" s="101">
        <f t="shared" ca="1" si="371"/>
        <v>-424.77339140363858</v>
      </c>
    </row>
    <row r="2640" spans="2:22" x14ac:dyDescent="0.3">
      <c r="B2640" s="13">
        <v>2023</v>
      </c>
      <c r="C2640" s="13">
        <v>4</v>
      </c>
      <c r="D2640" s="13">
        <v>18</v>
      </c>
      <c r="E2640" s="83" t="s">
        <v>207</v>
      </c>
      <c r="F2640" s="13">
        <v>6</v>
      </c>
      <c r="G2640" s="13">
        <v>9</v>
      </c>
      <c r="H2640" s="13" t="s">
        <v>69</v>
      </c>
      <c r="I2640" s="13" t="s">
        <v>54</v>
      </c>
      <c r="J2640" s="13"/>
      <c r="K2640" s="13" t="s">
        <v>27</v>
      </c>
      <c r="L2640" s="12">
        <f t="shared" ca="1" si="364"/>
        <v>1.1971649902550172</v>
      </c>
      <c r="M2640" s="101">
        <f t="shared" ca="1" si="365"/>
        <v>6.3054680036731758E-2</v>
      </c>
      <c r="N2640" s="101">
        <f t="shared" ref="N2640:N2703" ca="1" si="372">IF(H2640="On-Peak",IF(I2640="Winter",((L2640*$D$48)/60)+N2639,((L2640*$D$47)/60)+N2639),N2639)</f>
        <v>138.94195140311638</v>
      </c>
      <c r="O2640" s="101">
        <f t="shared" ca="1" si="366"/>
        <v>0.12917410244851635</v>
      </c>
      <c r="Q2640" s="12">
        <f t="shared" ca="1" si="367"/>
        <v>5.6000000000000005</v>
      </c>
      <c r="R2640" s="101">
        <f t="shared" ca="1" si="368"/>
        <v>0.37269998357491285</v>
      </c>
      <c r="S2640" s="13"/>
      <c r="T2640" s="101">
        <f t="shared" ca="1" si="369"/>
        <v>0</v>
      </c>
      <c r="U2640" s="101">
        <f t="shared" si="370"/>
        <v>0</v>
      </c>
      <c r="V2640" s="101">
        <f t="shared" ca="1" si="371"/>
        <v>-425.51879137078845</v>
      </c>
    </row>
    <row r="2641" spans="2:22" x14ac:dyDescent="0.3">
      <c r="B2641" s="13">
        <v>2023</v>
      </c>
      <c r="C2641" s="13">
        <v>4</v>
      </c>
      <c r="D2641" s="13">
        <v>18</v>
      </c>
      <c r="E2641" s="83" t="s">
        <v>207</v>
      </c>
      <c r="F2641" s="13">
        <v>6</v>
      </c>
      <c r="G2641" s="13">
        <v>10</v>
      </c>
      <c r="H2641" s="13" t="s">
        <v>70</v>
      </c>
      <c r="I2641" s="13" t="s">
        <v>54</v>
      </c>
      <c r="J2641" s="13"/>
      <c r="K2641" s="13" t="s">
        <v>27</v>
      </c>
      <c r="L2641" s="12">
        <f t="shared" ca="1" si="364"/>
        <v>1.4470233654875682</v>
      </c>
      <c r="M2641" s="101">
        <f t="shared" ca="1" si="365"/>
        <v>4.5812759751336411E-2</v>
      </c>
      <c r="N2641" s="101">
        <f t="shared" ca="1" si="372"/>
        <v>138.94195140311638</v>
      </c>
      <c r="O2641" s="101">
        <f t="shared" ca="1" si="366"/>
        <v>4.5812759751336411E-2</v>
      </c>
      <c r="Q2641" s="12">
        <f t="shared" ca="1" si="367"/>
        <v>5.6000000000000005</v>
      </c>
      <c r="R2641" s="101">
        <f t="shared" ca="1" si="368"/>
        <v>0.35154947211147741</v>
      </c>
      <c r="S2641" s="13"/>
      <c r="T2641" s="101">
        <f t="shared" ca="1" si="369"/>
        <v>0</v>
      </c>
      <c r="U2641" s="101">
        <f t="shared" si="370"/>
        <v>0</v>
      </c>
      <c r="V2641" s="101">
        <f t="shared" ca="1" si="371"/>
        <v>-426.22189031501136</v>
      </c>
    </row>
    <row r="2642" spans="2:22" x14ac:dyDescent="0.3">
      <c r="B2642" s="13">
        <v>2023</v>
      </c>
      <c r="C2642" s="13">
        <v>4</v>
      </c>
      <c r="D2642" s="13">
        <v>18</v>
      </c>
      <c r="E2642" s="83" t="s">
        <v>207</v>
      </c>
      <c r="F2642" s="13">
        <v>6</v>
      </c>
      <c r="G2642" s="13">
        <v>11</v>
      </c>
      <c r="H2642" s="13" t="s">
        <v>70</v>
      </c>
      <c r="I2642" s="13" t="s">
        <v>54</v>
      </c>
      <c r="J2642" s="13"/>
      <c r="K2642" s="13" t="s">
        <v>27</v>
      </c>
      <c r="L2642" s="12">
        <f t="shared" ca="1" si="364"/>
        <v>1.3598366061394795</v>
      </c>
      <c r="M2642" s="101">
        <f t="shared" ca="1" si="365"/>
        <v>4.3052426950375922E-2</v>
      </c>
      <c r="N2642" s="101">
        <f t="shared" ca="1" si="372"/>
        <v>138.94195140311638</v>
      </c>
      <c r="O2642" s="101">
        <f t="shared" ca="1" si="366"/>
        <v>4.3052426950375922E-2</v>
      </c>
      <c r="Q2642" s="12">
        <f t="shared" ca="1" si="367"/>
        <v>0</v>
      </c>
      <c r="R2642" s="101">
        <f t="shared" ca="1" si="368"/>
        <v>0</v>
      </c>
      <c r="S2642" s="13"/>
      <c r="T2642" s="101">
        <f t="shared" ca="1" si="369"/>
        <v>4.3052426950375922E-2</v>
      </c>
      <c r="U2642" s="101">
        <f t="shared" si="370"/>
        <v>0</v>
      </c>
      <c r="V2642" s="101">
        <f t="shared" ca="1" si="371"/>
        <v>-426.17883788806097</v>
      </c>
    </row>
    <row r="2643" spans="2:22" x14ac:dyDescent="0.3">
      <c r="B2643" s="13">
        <v>2023</v>
      </c>
      <c r="C2643" s="13">
        <v>4</v>
      </c>
      <c r="D2643" s="13">
        <v>18</v>
      </c>
      <c r="E2643" s="83" t="s">
        <v>207</v>
      </c>
      <c r="F2643" s="13">
        <v>6</v>
      </c>
      <c r="G2643" s="13">
        <v>12</v>
      </c>
      <c r="H2643" s="13" t="s">
        <v>70</v>
      </c>
      <c r="I2643" s="13" t="s">
        <v>54</v>
      </c>
      <c r="J2643" s="13"/>
      <c r="K2643" s="13" t="s">
        <v>27</v>
      </c>
      <c r="L2643" s="12">
        <f t="shared" ca="1" si="364"/>
        <v>1.5162935940561675</v>
      </c>
      <c r="M2643" s="101">
        <f t="shared" ca="1" si="365"/>
        <v>4.8005855187818261E-2</v>
      </c>
      <c r="N2643" s="101">
        <f t="shared" ca="1" si="372"/>
        <v>138.94195140311638</v>
      </c>
      <c r="O2643" s="101">
        <f t="shared" ca="1" si="366"/>
        <v>4.8005855187818261E-2</v>
      </c>
      <c r="Q2643" s="12">
        <f t="shared" ca="1" si="367"/>
        <v>0</v>
      </c>
      <c r="R2643" s="101">
        <f t="shared" ca="1" si="368"/>
        <v>0</v>
      </c>
      <c r="S2643" s="13"/>
      <c r="T2643" s="101">
        <f t="shared" ca="1" si="369"/>
        <v>4.8005855187818261E-2</v>
      </c>
      <c r="U2643" s="101">
        <f t="shared" si="370"/>
        <v>0</v>
      </c>
      <c r="V2643" s="101">
        <f t="shared" ca="1" si="371"/>
        <v>-426.13083203287317</v>
      </c>
    </row>
    <row r="2644" spans="2:22" x14ac:dyDescent="0.3">
      <c r="B2644" s="13">
        <v>2023</v>
      </c>
      <c r="C2644" s="13">
        <v>4</v>
      </c>
      <c r="D2644" s="13">
        <v>18</v>
      </c>
      <c r="E2644" s="83" t="s">
        <v>207</v>
      </c>
      <c r="F2644" s="13">
        <v>6</v>
      </c>
      <c r="G2644" s="13">
        <v>13</v>
      </c>
      <c r="H2644" s="13" t="s">
        <v>70</v>
      </c>
      <c r="I2644" s="13" t="s">
        <v>54</v>
      </c>
      <c r="J2644" s="13"/>
      <c r="K2644" s="13" t="s">
        <v>27</v>
      </c>
      <c r="L2644" s="12">
        <f t="shared" ca="1" si="364"/>
        <v>1.4204059108154055</v>
      </c>
      <c r="M2644" s="101">
        <f t="shared" ca="1" si="365"/>
        <v>4.4970051136415737E-2</v>
      </c>
      <c r="N2644" s="101">
        <f t="shared" ca="1" si="372"/>
        <v>138.94195140311638</v>
      </c>
      <c r="O2644" s="101">
        <f t="shared" ca="1" si="366"/>
        <v>4.4970051136415737E-2</v>
      </c>
      <c r="Q2644" s="12">
        <f t="shared" ca="1" si="367"/>
        <v>0</v>
      </c>
      <c r="R2644" s="101">
        <f t="shared" ca="1" si="368"/>
        <v>0</v>
      </c>
      <c r="S2644" s="13"/>
      <c r="T2644" s="101">
        <f t="shared" ca="1" si="369"/>
        <v>4.4970051136415737E-2</v>
      </c>
      <c r="U2644" s="101">
        <f t="shared" si="370"/>
        <v>0</v>
      </c>
      <c r="V2644" s="101">
        <f t="shared" ca="1" si="371"/>
        <v>-426.08586198173674</v>
      </c>
    </row>
    <row r="2645" spans="2:22" x14ac:dyDescent="0.3">
      <c r="B2645" s="13">
        <v>2023</v>
      </c>
      <c r="C2645" s="13">
        <v>4</v>
      </c>
      <c r="D2645" s="13">
        <v>18</v>
      </c>
      <c r="E2645" s="83" t="s">
        <v>207</v>
      </c>
      <c r="F2645" s="13">
        <v>6</v>
      </c>
      <c r="G2645" s="13">
        <v>14</v>
      </c>
      <c r="H2645" s="13" t="s">
        <v>70</v>
      </c>
      <c r="I2645" s="13" t="s">
        <v>54</v>
      </c>
      <c r="J2645" s="13"/>
      <c r="K2645" s="13" t="s">
        <v>27</v>
      </c>
      <c r="L2645" s="12">
        <f t="shared" ca="1" si="364"/>
        <v>1.6148559238611591</v>
      </c>
      <c r="M2645" s="101">
        <f t="shared" ca="1" si="365"/>
        <v>5.1126338549444296E-2</v>
      </c>
      <c r="N2645" s="101">
        <f t="shared" ca="1" si="372"/>
        <v>138.94195140311638</v>
      </c>
      <c r="O2645" s="101">
        <f t="shared" ca="1" si="366"/>
        <v>5.1126338549444296E-2</v>
      </c>
      <c r="Q2645" s="12">
        <f t="shared" ca="1" si="367"/>
        <v>5.6000000000000005</v>
      </c>
      <c r="R2645" s="101">
        <f t="shared" ca="1" si="368"/>
        <v>0.33734244604515295</v>
      </c>
      <c r="S2645" s="13"/>
      <c r="T2645" s="101">
        <f t="shared" ca="1" si="369"/>
        <v>0</v>
      </c>
      <c r="U2645" s="101">
        <f t="shared" si="370"/>
        <v>0</v>
      </c>
      <c r="V2645" s="101">
        <f t="shared" ca="1" si="371"/>
        <v>-426.76054687382708</v>
      </c>
    </row>
    <row r="2646" spans="2:22" x14ac:dyDescent="0.3">
      <c r="B2646" s="13">
        <v>2023</v>
      </c>
      <c r="C2646" s="13">
        <v>4</v>
      </c>
      <c r="D2646" s="13">
        <v>18</v>
      </c>
      <c r="E2646" s="83" t="s">
        <v>207</v>
      </c>
      <c r="F2646" s="13">
        <v>6</v>
      </c>
      <c r="G2646" s="13">
        <v>15</v>
      </c>
      <c r="H2646" s="13" t="s">
        <v>70</v>
      </c>
      <c r="I2646" s="13" t="s">
        <v>54</v>
      </c>
      <c r="J2646" s="13"/>
      <c r="K2646" s="13" t="s">
        <v>27</v>
      </c>
      <c r="L2646" s="12">
        <f t="shared" ca="1" si="364"/>
        <v>1.4827803583959365</v>
      </c>
      <c r="M2646" s="101">
        <f t="shared" ca="1" si="365"/>
        <v>4.6944826146815347E-2</v>
      </c>
      <c r="N2646" s="101">
        <f t="shared" ca="1" si="372"/>
        <v>138.94195140311638</v>
      </c>
      <c r="O2646" s="101">
        <f t="shared" ca="1" si="366"/>
        <v>4.6944826146815347E-2</v>
      </c>
      <c r="Q2646" s="12">
        <f t="shared" ca="1" si="367"/>
        <v>0</v>
      </c>
      <c r="R2646" s="101">
        <f t="shared" ca="1" si="368"/>
        <v>0</v>
      </c>
      <c r="S2646" s="13"/>
      <c r="T2646" s="101">
        <f t="shared" ca="1" si="369"/>
        <v>4.6944826146815347E-2</v>
      </c>
      <c r="U2646" s="101">
        <f t="shared" si="370"/>
        <v>0</v>
      </c>
      <c r="V2646" s="101">
        <f t="shared" ca="1" si="371"/>
        <v>-426.71360204768024</v>
      </c>
    </row>
    <row r="2647" spans="2:22" x14ac:dyDescent="0.3">
      <c r="B2647" s="13">
        <v>2023</v>
      </c>
      <c r="C2647" s="13">
        <v>4</v>
      </c>
      <c r="D2647" s="13">
        <v>18</v>
      </c>
      <c r="E2647" s="83" t="s">
        <v>207</v>
      </c>
      <c r="F2647" s="13">
        <v>6</v>
      </c>
      <c r="G2647" s="13">
        <v>16</v>
      </c>
      <c r="H2647" s="13" t="s">
        <v>71</v>
      </c>
      <c r="I2647" s="13" t="s">
        <v>54</v>
      </c>
      <c r="J2647" s="13"/>
      <c r="K2647" s="13" t="s">
        <v>27</v>
      </c>
      <c r="L2647" s="12">
        <f t="shared" ca="1" si="364"/>
        <v>1.2424185317963425</v>
      </c>
      <c r="M2647" s="101">
        <f t="shared" ca="1" si="365"/>
        <v>0.1082270783047794</v>
      </c>
      <c r="N2647" s="101">
        <f t="shared" ca="1" si="372"/>
        <v>139.1872255282685</v>
      </c>
      <c r="O2647" s="101">
        <f t="shared" ca="1" si="366"/>
        <v>0.35017566318679916</v>
      </c>
      <c r="Q2647" s="12">
        <f t="shared" ca="1" si="367"/>
        <v>5.6000000000000005</v>
      </c>
      <c r="R2647" s="101">
        <f t="shared" ca="1" si="368"/>
        <v>0.36886927128343966</v>
      </c>
      <c r="S2647" s="13"/>
      <c r="T2647" s="101">
        <f t="shared" ca="1" si="369"/>
        <v>0</v>
      </c>
      <c r="U2647" s="101">
        <f t="shared" ca="1" si="370"/>
        <v>0.24527412515212796</v>
      </c>
      <c r="V2647" s="101">
        <f t="shared" ca="1" si="371"/>
        <v>-427.20606646509498</v>
      </c>
    </row>
    <row r="2648" spans="2:22" x14ac:dyDescent="0.3">
      <c r="B2648" s="13">
        <v>2023</v>
      </c>
      <c r="C2648" s="13">
        <v>4</v>
      </c>
      <c r="D2648" s="13">
        <v>18</v>
      </c>
      <c r="E2648" s="83" t="s">
        <v>207</v>
      </c>
      <c r="F2648" s="13">
        <v>6</v>
      </c>
      <c r="G2648" s="13">
        <v>17</v>
      </c>
      <c r="H2648" s="13" t="s">
        <v>71</v>
      </c>
      <c r="I2648" s="13" t="s">
        <v>54</v>
      </c>
      <c r="J2648" s="13"/>
      <c r="K2648" s="13" t="s">
        <v>27</v>
      </c>
      <c r="L2648" s="12">
        <f t="shared" ca="1" si="364"/>
        <v>2.3208196944196429</v>
      </c>
      <c r="M2648" s="101">
        <f t="shared" ca="1" si="365"/>
        <v>0.20216660358089511</v>
      </c>
      <c r="N2648" s="101">
        <f t="shared" ca="1" si="372"/>
        <v>139.64539401627519</v>
      </c>
      <c r="O2648" s="101">
        <f t="shared" ca="1" si="366"/>
        <v>0.65412303087217627</v>
      </c>
      <c r="Q2648" s="12">
        <f t="shared" ca="1" si="367"/>
        <v>5.6000000000000005</v>
      </c>
      <c r="R2648" s="101">
        <f t="shared" ca="1" si="368"/>
        <v>0.27758261286737729</v>
      </c>
      <c r="S2648" s="13"/>
      <c r="T2648" s="101">
        <f t="shared" ca="1" si="369"/>
        <v>0</v>
      </c>
      <c r="U2648" s="101">
        <f t="shared" ca="1" si="370"/>
        <v>0.45816848800667781</v>
      </c>
      <c r="V2648" s="101">
        <f t="shared" ca="1" si="371"/>
        <v>-427.30306320282307</v>
      </c>
    </row>
    <row r="2649" spans="2:22" x14ac:dyDescent="0.3">
      <c r="B2649" s="13">
        <v>2023</v>
      </c>
      <c r="C2649" s="13">
        <v>4</v>
      </c>
      <c r="D2649" s="13">
        <v>18</v>
      </c>
      <c r="E2649" s="83" t="s">
        <v>207</v>
      </c>
      <c r="F2649" s="13">
        <v>6</v>
      </c>
      <c r="G2649" s="13">
        <v>18</v>
      </c>
      <c r="H2649" s="13" t="s">
        <v>71</v>
      </c>
      <c r="I2649" s="13" t="s">
        <v>54</v>
      </c>
      <c r="J2649" s="13"/>
      <c r="K2649" s="13" t="s">
        <v>27</v>
      </c>
      <c r="L2649" s="12">
        <f t="shared" ca="1" si="364"/>
        <v>1.8798111535118571</v>
      </c>
      <c r="M2649" s="101">
        <f t="shared" ca="1" si="365"/>
        <v>0.16375034958241788</v>
      </c>
      <c r="N2649" s="101">
        <f t="shared" ca="1" si="372"/>
        <v>140.01650006816433</v>
      </c>
      <c r="O2649" s="101">
        <f t="shared" ca="1" si="366"/>
        <v>0.52982477361731695</v>
      </c>
      <c r="Q2649" s="12">
        <f t="shared" ca="1" si="367"/>
        <v>5.6000000000000005</v>
      </c>
      <c r="R2649" s="101">
        <f t="shared" ca="1" si="368"/>
        <v>0.31491398585522135</v>
      </c>
      <c r="S2649" s="13"/>
      <c r="T2649" s="101">
        <f t="shared" ca="1" si="369"/>
        <v>0</v>
      </c>
      <c r="U2649" s="101">
        <f t="shared" ca="1" si="370"/>
        <v>0.37110605188913248</v>
      </c>
      <c r="V2649" s="101">
        <f t="shared" ca="1" si="371"/>
        <v>-427.56178512264438</v>
      </c>
    </row>
    <row r="2650" spans="2:22" x14ac:dyDescent="0.3">
      <c r="B2650" s="13">
        <v>2023</v>
      </c>
      <c r="C2650" s="13">
        <v>4</v>
      </c>
      <c r="D2650" s="13">
        <v>18</v>
      </c>
      <c r="E2650" s="83" t="s">
        <v>207</v>
      </c>
      <c r="F2650" s="13">
        <v>6</v>
      </c>
      <c r="G2650" s="13">
        <v>19</v>
      </c>
      <c r="H2650" s="13" t="s">
        <v>71</v>
      </c>
      <c r="I2650" s="13" t="s">
        <v>54</v>
      </c>
      <c r="J2650" s="13"/>
      <c r="K2650" s="13" t="s">
        <v>27</v>
      </c>
      <c r="L2650" s="12">
        <f t="shared" ca="1" si="364"/>
        <v>1.708067454213603</v>
      </c>
      <c r="M2650" s="101">
        <f t="shared" ca="1" si="365"/>
        <v>0.14878975593654697</v>
      </c>
      <c r="N2650" s="101">
        <f t="shared" ca="1" si="372"/>
        <v>140.353701051417</v>
      </c>
      <c r="O2650" s="101">
        <f t="shared" ca="1" si="366"/>
        <v>0.481418811970104</v>
      </c>
      <c r="Q2650" s="12">
        <f t="shared" ca="1" si="367"/>
        <v>5.6000000000000005</v>
      </c>
      <c r="R2650" s="101">
        <f t="shared" ca="1" si="368"/>
        <v>0.32945209000081854</v>
      </c>
      <c r="S2650" s="13"/>
      <c r="T2650" s="101">
        <f t="shared" ca="1" si="369"/>
        <v>0</v>
      </c>
      <c r="U2650" s="101">
        <f t="shared" ca="1" si="370"/>
        <v>0.33720098325266878</v>
      </c>
      <c r="V2650" s="101">
        <f t="shared" ca="1" si="371"/>
        <v>-427.88348831939334</v>
      </c>
    </row>
    <row r="2651" spans="2:22" x14ac:dyDescent="0.3">
      <c r="B2651" s="13">
        <v>2023</v>
      </c>
      <c r="C2651" s="13">
        <v>4</v>
      </c>
      <c r="D2651" s="13">
        <v>18</v>
      </c>
      <c r="E2651" s="83" t="s">
        <v>207</v>
      </c>
      <c r="F2651" s="13">
        <v>6</v>
      </c>
      <c r="G2651" s="13">
        <v>20</v>
      </c>
      <c r="H2651" s="13" t="s">
        <v>69</v>
      </c>
      <c r="I2651" s="13" t="s">
        <v>54</v>
      </c>
      <c r="J2651" s="13"/>
      <c r="K2651" s="13" t="s">
        <v>27</v>
      </c>
      <c r="L2651" s="12">
        <f t="shared" ca="1" si="364"/>
        <v>1.9516100428972152</v>
      </c>
      <c r="M2651" s="101">
        <f t="shared" ca="1" si="365"/>
        <v>0.10279130095939633</v>
      </c>
      <c r="N2651" s="101">
        <f t="shared" ca="1" si="372"/>
        <v>140.353701051417</v>
      </c>
      <c r="O2651" s="101">
        <f t="shared" ca="1" si="366"/>
        <v>0.21057872362860952</v>
      </c>
      <c r="Q2651" s="12">
        <f t="shared" ca="1" si="367"/>
        <v>0</v>
      </c>
      <c r="R2651" s="101">
        <f t="shared" ca="1" si="368"/>
        <v>0</v>
      </c>
      <c r="S2651" s="13"/>
      <c r="T2651" s="101">
        <f t="shared" ca="1" si="369"/>
        <v>0.10279130095939633</v>
      </c>
      <c r="U2651" s="101">
        <f t="shared" si="370"/>
        <v>0</v>
      </c>
      <c r="V2651" s="101">
        <f t="shared" ca="1" si="371"/>
        <v>-427.78069701843395</v>
      </c>
    </row>
    <row r="2652" spans="2:22" x14ac:dyDescent="0.3">
      <c r="B2652" s="13">
        <v>2023</v>
      </c>
      <c r="C2652" s="13">
        <v>4</v>
      </c>
      <c r="D2652" s="13">
        <v>18</v>
      </c>
      <c r="E2652" s="83" t="s">
        <v>207</v>
      </c>
      <c r="F2652" s="13">
        <v>6</v>
      </c>
      <c r="G2652" s="13">
        <v>21</v>
      </c>
      <c r="H2652" s="13" t="s">
        <v>69</v>
      </c>
      <c r="I2652" s="13" t="s">
        <v>54</v>
      </c>
      <c r="J2652" s="13"/>
      <c r="K2652" s="13" t="s">
        <v>27</v>
      </c>
      <c r="L2652" s="12">
        <f t="shared" ca="1" si="364"/>
        <v>1.8409836063815437</v>
      </c>
      <c r="M2652" s="101">
        <f t="shared" ca="1" si="365"/>
        <v>9.6964606548115909E-2</v>
      </c>
      <c r="N2652" s="101">
        <f t="shared" ca="1" si="372"/>
        <v>140.353701051417</v>
      </c>
      <c r="O2652" s="101">
        <f t="shared" ca="1" si="366"/>
        <v>0.19864213112856854</v>
      </c>
      <c r="Q2652" s="12">
        <f t="shared" ca="1" si="367"/>
        <v>0</v>
      </c>
      <c r="R2652" s="101">
        <f t="shared" ca="1" si="368"/>
        <v>0</v>
      </c>
      <c r="S2652" s="13"/>
      <c r="T2652" s="101">
        <f t="shared" ca="1" si="369"/>
        <v>9.6964606548115909E-2</v>
      </c>
      <c r="U2652" s="101">
        <f t="shared" si="370"/>
        <v>0</v>
      </c>
      <c r="V2652" s="101">
        <f t="shared" ca="1" si="371"/>
        <v>-427.68373241188584</v>
      </c>
    </row>
    <row r="2653" spans="2:22" x14ac:dyDescent="0.3">
      <c r="B2653" s="13">
        <v>2023</v>
      </c>
      <c r="C2653" s="13">
        <v>4</v>
      </c>
      <c r="D2653" s="13">
        <v>18</v>
      </c>
      <c r="E2653" s="83" t="s">
        <v>207</v>
      </c>
      <c r="F2653" s="13">
        <v>6</v>
      </c>
      <c r="G2653" s="13">
        <v>22</v>
      </c>
      <c r="H2653" s="13" t="s">
        <v>69</v>
      </c>
      <c r="I2653" s="13" t="s">
        <v>54</v>
      </c>
      <c r="J2653" s="13"/>
      <c r="K2653" s="13" t="s">
        <v>27</v>
      </c>
      <c r="L2653" s="12">
        <f t="shared" ca="1" si="364"/>
        <v>1.8337211958394599</v>
      </c>
      <c r="M2653" s="101">
        <f t="shared" ca="1" si="365"/>
        <v>9.6582095384864355E-2</v>
      </c>
      <c r="N2653" s="101">
        <f t="shared" ca="1" si="372"/>
        <v>140.353701051417</v>
      </c>
      <c r="O2653" s="101">
        <f t="shared" ca="1" si="366"/>
        <v>0.19785851703107771</v>
      </c>
      <c r="Q2653" s="12">
        <f t="shared" ca="1" si="367"/>
        <v>0</v>
      </c>
      <c r="R2653" s="101">
        <f t="shared" ca="1" si="368"/>
        <v>0</v>
      </c>
      <c r="S2653" s="13"/>
      <c r="T2653" s="101">
        <f t="shared" ca="1" si="369"/>
        <v>9.6582095384864355E-2</v>
      </c>
      <c r="U2653" s="101">
        <f t="shared" si="370"/>
        <v>0</v>
      </c>
      <c r="V2653" s="101">
        <f t="shared" ca="1" si="371"/>
        <v>-427.58715031650098</v>
      </c>
    </row>
    <row r="2654" spans="2:22" x14ac:dyDescent="0.3">
      <c r="B2654" s="13">
        <v>2023</v>
      </c>
      <c r="C2654" s="13">
        <v>4</v>
      </c>
      <c r="D2654" s="13">
        <v>18</v>
      </c>
      <c r="E2654" s="83" t="s">
        <v>207</v>
      </c>
      <c r="F2654" s="13">
        <v>6</v>
      </c>
      <c r="G2654" s="13">
        <v>23</v>
      </c>
      <c r="H2654" s="13" t="s">
        <v>69</v>
      </c>
      <c r="I2654" s="13" t="s">
        <v>54</v>
      </c>
      <c r="J2654" s="13"/>
      <c r="K2654" s="13" t="s">
        <v>27</v>
      </c>
      <c r="L2654" s="12">
        <f t="shared" ca="1" si="364"/>
        <v>2.2623836534895041</v>
      </c>
      <c r="M2654" s="101">
        <f t="shared" ca="1" si="365"/>
        <v>0.11915974702929219</v>
      </c>
      <c r="N2654" s="101">
        <f t="shared" ca="1" si="372"/>
        <v>140.353701051417</v>
      </c>
      <c r="O2654" s="101">
        <f t="shared" ca="1" si="366"/>
        <v>0.24411119621151747</v>
      </c>
      <c r="Q2654" s="12">
        <f t="shared" ca="1" si="367"/>
        <v>0</v>
      </c>
      <c r="R2654" s="101">
        <f t="shared" ca="1" si="368"/>
        <v>0</v>
      </c>
      <c r="S2654" s="13"/>
      <c r="T2654" s="101">
        <f t="shared" ca="1" si="369"/>
        <v>0.11915974702929219</v>
      </c>
      <c r="U2654" s="101">
        <f t="shared" si="370"/>
        <v>0</v>
      </c>
      <c r="V2654" s="101">
        <f t="shared" ca="1" si="371"/>
        <v>-427.46799056947168</v>
      </c>
    </row>
    <row r="2655" spans="2:22" x14ac:dyDescent="0.3">
      <c r="B2655" s="13">
        <v>2023</v>
      </c>
      <c r="C2655" s="13">
        <v>4</v>
      </c>
      <c r="D2655" s="13">
        <v>19</v>
      </c>
      <c r="E2655" s="83" t="s">
        <v>208</v>
      </c>
      <c r="F2655" s="13">
        <v>7</v>
      </c>
      <c r="G2655" s="13">
        <v>0</v>
      </c>
      <c r="H2655" s="13" t="s">
        <v>69</v>
      </c>
      <c r="I2655" s="13" t="s">
        <v>54</v>
      </c>
      <c r="J2655" s="13"/>
      <c r="K2655" s="13" t="s">
        <v>27</v>
      </c>
      <c r="L2655" s="12">
        <f t="shared" ca="1" si="364"/>
        <v>1.728979277037934</v>
      </c>
      <c r="M2655" s="101">
        <f t="shared" ca="1" si="365"/>
        <v>9.1065338521587991E-2</v>
      </c>
      <c r="N2655" s="101">
        <f t="shared" ca="1" si="372"/>
        <v>140.353701051417</v>
      </c>
      <c r="O2655" s="101">
        <f t="shared" ca="1" si="366"/>
        <v>0.18655686399239307</v>
      </c>
      <c r="Q2655" s="12">
        <f t="shared" ca="1" si="367"/>
        <v>0</v>
      </c>
      <c r="R2655" s="101">
        <f t="shared" ca="1" si="368"/>
        <v>0</v>
      </c>
      <c r="S2655" s="13"/>
      <c r="T2655" s="101">
        <f t="shared" ca="1" si="369"/>
        <v>9.1065338521587991E-2</v>
      </c>
      <c r="U2655" s="101">
        <f t="shared" si="370"/>
        <v>0</v>
      </c>
      <c r="V2655" s="101">
        <f t="shared" ca="1" si="371"/>
        <v>-427.37692523095012</v>
      </c>
    </row>
    <row r="2656" spans="2:22" x14ac:dyDescent="0.3">
      <c r="B2656" s="13">
        <v>2023</v>
      </c>
      <c r="C2656" s="13">
        <v>4</v>
      </c>
      <c r="D2656" s="13">
        <v>19</v>
      </c>
      <c r="E2656" s="83" t="s">
        <v>208</v>
      </c>
      <c r="F2656" s="13">
        <v>7</v>
      </c>
      <c r="G2656" s="13">
        <v>1</v>
      </c>
      <c r="H2656" s="13" t="s">
        <v>69</v>
      </c>
      <c r="I2656" s="13" t="s">
        <v>54</v>
      </c>
      <c r="J2656" s="13"/>
      <c r="K2656" s="13" t="s">
        <v>27</v>
      </c>
      <c r="L2656" s="12">
        <f t="shared" ca="1" si="364"/>
        <v>1.2504480886328657</v>
      </c>
      <c r="M2656" s="101">
        <f t="shared" ca="1" si="365"/>
        <v>6.5861100828293037E-2</v>
      </c>
      <c r="N2656" s="101">
        <f t="shared" ca="1" si="372"/>
        <v>140.353701051417</v>
      </c>
      <c r="O2656" s="101">
        <f t="shared" ca="1" si="366"/>
        <v>0.13492334876348622</v>
      </c>
      <c r="Q2656" s="12">
        <f t="shared" ca="1" si="367"/>
        <v>0</v>
      </c>
      <c r="R2656" s="101">
        <f t="shared" ca="1" si="368"/>
        <v>0</v>
      </c>
      <c r="S2656" s="13"/>
      <c r="T2656" s="101">
        <f t="shared" ca="1" si="369"/>
        <v>6.5861100828293037E-2</v>
      </c>
      <c r="U2656" s="101">
        <f t="shared" si="370"/>
        <v>0</v>
      </c>
      <c r="V2656" s="101">
        <f t="shared" ca="1" si="371"/>
        <v>-427.31106413012185</v>
      </c>
    </row>
    <row r="2657" spans="2:22" x14ac:dyDescent="0.3">
      <c r="B2657" s="13">
        <v>2023</v>
      </c>
      <c r="C2657" s="13">
        <v>4</v>
      </c>
      <c r="D2657" s="13">
        <v>19</v>
      </c>
      <c r="E2657" s="83" t="s">
        <v>208</v>
      </c>
      <c r="F2657" s="13">
        <v>7</v>
      </c>
      <c r="G2657" s="13">
        <v>2</v>
      </c>
      <c r="H2657" s="13" t="s">
        <v>69</v>
      </c>
      <c r="I2657" s="13" t="s">
        <v>54</v>
      </c>
      <c r="J2657" s="13"/>
      <c r="K2657" s="13" t="s">
        <v>27</v>
      </c>
      <c r="L2657" s="12">
        <f t="shared" ca="1" si="364"/>
        <v>1.1827726865029471</v>
      </c>
      <c r="M2657" s="101">
        <f t="shared" ca="1" si="365"/>
        <v>6.2296637398110227E-2</v>
      </c>
      <c r="N2657" s="101">
        <f t="shared" ca="1" si="372"/>
        <v>140.353701051417</v>
      </c>
      <c r="O2657" s="101">
        <f t="shared" ca="1" si="366"/>
        <v>0.12762117287366798</v>
      </c>
      <c r="Q2657" s="12">
        <f t="shared" ca="1" si="367"/>
        <v>0</v>
      </c>
      <c r="R2657" s="101">
        <f t="shared" ca="1" si="368"/>
        <v>0</v>
      </c>
      <c r="S2657" s="13"/>
      <c r="T2657" s="101">
        <f t="shared" ca="1" si="369"/>
        <v>6.2296637398110227E-2</v>
      </c>
      <c r="U2657" s="101">
        <f t="shared" si="370"/>
        <v>0</v>
      </c>
      <c r="V2657" s="101">
        <f t="shared" ca="1" si="371"/>
        <v>-427.24876749272374</v>
      </c>
    </row>
    <row r="2658" spans="2:22" x14ac:dyDescent="0.3">
      <c r="B2658" s="13">
        <v>2023</v>
      </c>
      <c r="C2658" s="13">
        <v>4</v>
      </c>
      <c r="D2658" s="13">
        <v>19</v>
      </c>
      <c r="E2658" s="83" t="s">
        <v>208</v>
      </c>
      <c r="F2658" s="13">
        <v>7</v>
      </c>
      <c r="G2658" s="13">
        <v>3</v>
      </c>
      <c r="H2658" s="13" t="s">
        <v>69</v>
      </c>
      <c r="I2658" s="13" t="s">
        <v>54</v>
      </c>
      <c r="J2658" s="13"/>
      <c r="K2658" s="13" t="s">
        <v>27</v>
      </c>
      <c r="L2658" s="12">
        <f t="shared" ca="1" si="364"/>
        <v>1.1001313066572407</v>
      </c>
      <c r="M2658" s="101">
        <f t="shared" ca="1" si="365"/>
        <v>5.794391592163687E-2</v>
      </c>
      <c r="N2658" s="101">
        <f t="shared" ca="1" si="372"/>
        <v>140.353701051417</v>
      </c>
      <c r="O2658" s="101">
        <f t="shared" ca="1" si="366"/>
        <v>0.11870416798831626</v>
      </c>
      <c r="Q2658" s="12">
        <f t="shared" ca="1" si="367"/>
        <v>0</v>
      </c>
      <c r="R2658" s="101">
        <f t="shared" ca="1" si="368"/>
        <v>0</v>
      </c>
      <c r="S2658" s="13"/>
      <c r="T2658" s="101">
        <f t="shared" ca="1" si="369"/>
        <v>5.794391592163687E-2</v>
      </c>
      <c r="U2658" s="101">
        <f t="shared" si="370"/>
        <v>0</v>
      </c>
      <c r="V2658" s="101">
        <f t="shared" ca="1" si="371"/>
        <v>-427.19082357680213</v>
      </c>
    </row>
    <row r="2659" spans="2:22" x14ac:dyDescent="0.3">
      <c r="B2659" s="13">
        <v>2023</v>
      </c>
      <c r="C2659" s="13">
        <v>4</v>
      </c>
      <c r="D2659" s="13">
        <v>19</v>
      </c>
      <c r="E2659" s="83" t="s">
        <v>208</v>
      </c>
      <c r="F2659" s="13">
        <v>7</v>
      </c>
      <c r="G2659" s="13">
        <v>4</v>
      </c>
      <c r="H2659" s="13" t="s">
        <v>69</v>
      </c>
      <c r="I2659" s="13" t="s">
        <v>54</v>
      </c>
      <c r="J2659" s="13"/>
      <c r="K2659" s="13" t="s">
        <v>27</v>
      </c>
      <c r="L2659" s="12">
        <f t="shared" ca="1" si="364"/>
        <v>1.1126041041673833</v>
      </c>
      <c r="M2659" s="101">
        <f t="shared" ca="1" si="365"/>
        <v>5.860085816649608E-2</v>
      </c>
      <c r="N2659" s="101">
        <f t="shared" ca="1" si="372"/>
        <v>140.353701051417</v>
      </c>
      <c r="O2659" s="101">
        <f t="shared" ca="1" si="366"/>
        <v>0.12004998283966066</v>
      </c>
      <c r="Q2659" s="12">
        <f t="shared" ca="1" si="367"/>
        <v>0</v>
      </c>
      <c r="R2659" s="101">
        <f t="shared" ca="1" si="368"/>
        <v>0</v>
      </c>
      <c r="S2659" s="13"/>
      <c r="T2659" s="101">
        <f t="shared" ca="1" si="369"/>
        <v>5.860085816649608E-2</v>
      </c>
      <c r="U2659" s="101">
        <f t="shared" si="370"/>
        <v>0</v>
      </c>
      <c r="V2659" s="101">
        <f t="shared" ca="1" si="371"/>
        <v>-427.13222271863566</v>
      </c>
    </row>
    <row r="2660" spans="2:22" x14ac:dyDescent="0.3">
      <c r="B2660" s="13">
        <v>2023</v>
      </c>
      <c r="C2660" s="13">
        <v>4</v>
      </c>
      <c r="D2660" s="13">
        <v>19</v>
      </c>
      <c r="E2660" s="83" t="s">
        <v>208</v>
      </c>
      <c r="F2660" s="13">
        <v>7</v>
      </c>
      <c r="G2660" s="13">
        <v>5</v>
      </c>
      <c r="H2660" s="13" t="s">
        <v>69</v>
      </c>
      <c r="I2660" s="13" t="s">
        <v>54</v>
      </c>
      <c r="J2660" s="13"/>
      <c r="K2660" s="13" t="s">
        <v>27</v>
      </c>
      <c r="L2660" s="12">
        <f t="shared" ca="1" si="364"/>
        <v>0.92964574006191791</v>
      </c>
      <c r="M2660" s="101">
        <f t="shared" ca="1" si="365"/>
        <v>4.8964441129061217E-2</v>
      </c>
      <c r="N2660" s="101">
        <f t="shared" ca="1" si="372"/>
        <v>140.353701051417</v>
      </c>
      <c r="O2660" s="101">
        <f t="shared" ca="1" si="366"/>
        <v>0.10030877535268094</v>
      </c>
      <c r="Q2660" s="12">
        <f t="shared" ca="1" si="367"/>
        <v>0</v>
      </c>
      <c r="R2660" s="101">
        <f t="shared" ca="1" si="368"/>
        <v>0</v>
      </c>
      <c r="S2660" s="13"/>
      <c r="T2660" s="101">
        <f t="shared" ca="1" si="369"/>
        <v>4.8964441129061217E-2</v>
      </c>
      <c r="U2660" s="101">
        <f t="shared" si="370"/>
        <v>0</v>
      </c>
      <c r="V2660" s="101">
        <f t="shared" ca="1" si="371"/>
        <v>-427.08325827750662</v>
      </c>
    </row>
    <row r="2661" spans="2:22" x14ac:dyDescent="0.3">
      <c r="B2661" s="13">
        <v>2023</v>
      </c>
      <c r="C2661" s="13">
        <v>4</v>
      </c>
      <c r="D2661" s="13">
        <v>19</v>
      </c>
      <c r="E2661" s="83" t="s">
        <v>208</v>
      </c>
      <c r="F2661" s="13">
        <v>7</v>
      </c>
      <c r="G2661" s="13">
        <v>6</v>
      </c>
      <c r="H2661" s="13" t="s">
        <v>69</v>
      </c>
      <c r="I2661" s="13" t="s">
        <v>54</v>
      </c>
      <c r="J2661" s="13"/>
      <c r="K2661" s="13" t="s">
        <v>27</v>
      </c>
      <c r="L2661" s="12">
        <f t="shared" ca="1" si="364"/>
        <v>1.1158715771690124</v>
      </c>
      <c r="M2661" s="101">
        <f t="shared" ca="1" si="365"/>
        <v>5.8772955969491884E-2</v>
      </c>
      <c r="N2661" s="101">
        <f t="shared" ca="1" si="372"/>
        <v>140.353701051417</v>
      </c>
      <c r="O2661" s="101">
        <f t="shared" ca="1" si="366"/>
        <v>0.12040254317653644</v>
      </c>
      <c r="Q2661" s="12">
        <f t="shared" ca="1" si="367"/>
        <v>5.6000000000000005</v>
      </c>
      <c r="R2661" s="101">
        <f t="shared" ca="1" si="368"/>
        <v>0.37958147099264317</v>
      </c>
      <c r="S2661" s="13"/>
      <c r="T2661" s="101">
        <f t="shared" ca="1" si="369"/>
        <v>0</v>
      </c>
      <c r="U2661" s="101">
        <f t="shared" si="370"/>
        <v>0</v>
      </c>
      <c r="V2661" s="101">
        <f t="shared" ca="1" si="371"/>
        <v>-427.84242121949194</v>
      </c>
    </row>
    <row r="2662" spans="2:22" x14ac:dyDescent="0.3">
      <c r="B2662" s="13">
        <v>2023</v>
      </c>
      <c r="C2662" s="13">
        <v>4</v>
      </c>
      <c r="D2662" s="13">
        <v>19</v>
      </c>
      <c r="E2662" s="83" t="s">
        <v>208</v>
      </c>
      <c r="F2662" s="13">
        <v>7</v>
      </c>
      <c r="G2662" s="13">
        <v>7</v>
      </c>
      <c r="H2662" s="13" t="s">
        <v>69</v>
      </c>
      <c r="I2662" s="13" t="s">
        <v>54</v>
      </c>
      <c r="J2662" s="13"/>
      <c r="K2662" s="13" t="s">
        <v>27</v>
      </c>
      <c r="L2662" s="12">
        <f t="shared" ca="1" si="364"/>
        <v>1.2837357368064357</v>
      </c>
      <c r="M2662" s="101">
        <f t="shared" ca="1" si="365"/>
        <v>6.7614361257594971E-2</v>
      </c>
      <c r="N2662" s="101">
        <f t="shared" ca="1" si="372"/>
        <v>140.353701051417</v>
      </c>
      <c r="O2662" s="101">
        <f t="shared" ca="1" si="366"/>
        <v>0.13851508600141441</v>
      </c>
      <c r="Q2662" s="12">
        <f t="shared" ca="1" si="367"/>
        <v>0</v>
      </c>
      <c r="R2662" s="101">
        <f t="shared" ca="1" si="368"/>
        <v>0</v>
      </c>
      <c r="S2662" s="13"/>
      <c r="T2662" s="101">
        <f t="shared" ca="1" si="369"/>
        <v>6.7614361257594971E-2</v>
      </c>
      <c r="U2662" s="101">
        <f t="shared" si="370"/>
        <v>0</v>
      </c>
      <c r="V2662" s="101">
        <f t="shared" ca="1" si="371"/>
        <v>-427.77480685823434</v>
      </c>
    </row>
    <row r="2663" spans="2:22" x14ac:dyDescent="0.3">
      <c r="B2663" s="13">
        <v>2023</v>
      </c>
      <c r="C2663" s="13">
        <v>4</v>
      </c>
      <c r="D2663" s="13">
        <v>19</v>
      </c>
      <c r="E2663" s="83" t="s">
        <v>208</v>
      </c>
      <c r="F2663" s="13">
        <v>7</v>
      </c>
      <c r="G2663" s="13">
        <v>8</v>
      </c>
      <c r="H2663" s="13" t="s">
        <v>69</v>
      </c>
      <c r="I2663" s="13" t="s">
        <v>54</v>
      </c>
      <c r="J2663" s="13"/>
      <c r="K2663" s="13" t="s">
        <v>27</v>
      </c>
      <c r="L2663" s="12">
        <f t="shared" ca="1" si="364"/>
        <v>1.4633487708251942</v>
      </c>
      <c r="M2663" s="101">
        <f t="shared" ca="1" si="365"/>
        <v>7.7074579759362979E-2</v>
      </c>
      <c r="N2663" s="101">
        <f t="shared" ca="1" si="372"/>
        <v>140.353701051417</v>
      </c>
      <c r="O2663" s="101">
        <f t="shared" ca="1" si="366"/>
        <v>0.15789533237203845</v>
      </c>
      <c r="Q2663" s="12">
        <f t="shared" ca="1" si="367"/>
        <v>5.6000000000000005</v>
      </c>
      <c r="R2663" s="101">
        <f t="shared" ca="1" si="368"/>
        <v>0.35016752654964733</v>
      </c>
      <c r="S2663" s="13"/>
      <c r="T2663" s="101">
        <f t="shared" ca="1" si="369"/>
        <v>0</v>
      </c>
      <c r="U2663" s="101">
        <f t="shared" si="370"/>
        <v>0</v>
      </c>
      <c r="V2663" s="101">
        <f t="shared" ca="1" si="371"/>
        <v>-428.47514191133359</v>
      </c>
    </row>
    <row r="2664" spans="2:22" x14ac:dyDescent="0.3">
      <c r="B2664" s="13">
        <v>2023</v>
      </c>
      <c r="C2664" s="13">
        <v>4</v>
      </c>
      <c r="D2664" s="13">
        <v>19</v>
      </c>
      <c r="E2664" s="83" t="s">
        <v>208</v>
      </c>
      <c r="F2664" s="13">
        <v>7</v>
      </c>
      <c r="G2664" s="13">
        <v>9</v>
      </c>
      <c r="H2664" s="13" t="s">
        <v>69</v>
      </c>
      <c r="I2664" s="13" t="s">
        <v>54</v>
      </c>
      <c r="J2664" s="13"/>
      <c r="K2664" s="13" t="s">
        <v>27</v>
      </c>
      <c r="L2664" s="12">
        <f t="shared" ca="1" si="364"/>
        <v>1.7780967861898502</v>
      </c>
      <c r="M2664" s="101">
        <f t="shared" ca="1" si="365"/>
        <v>9.365235772861942E-2</v>
      </c>
      <c r="N2664" s="101">
        <f t="shared" ca="1" si="372"/>
        <v>140.353701051417</v>
      </c>
      <c r="O2664" s="101">
        <f t="shared" ca="1" si="366"/>
        <v>0.19185664322988483</v>
      </c>
      <c r="Q2664" s="12">
        <f t="shared" ca="1" si="367"/>
        <v>0</v>
      </c>
      <c r="R2664" s="101">
        <f t="shared" ca="1" si="368"/>
        <v>0</v>
      </c>
      <c r="S2664" s="13"/>
      <c r="T2664" s="101">
        <f t="shared" ca="1" si="369"/>
        <v>9.365235772861942E-2</v>
      </c>
      <c r="U2664" s="101">
        <f t="shared" si="370"/>
        <v>0</v>
      </c>
      <c r="V2664" s="101">
        <f t="shared" ca="1" si="371"/>
        <v>-428.38148955360498</v>
      </c>
    </row>
    <row r="2665" spans="2:22" x14ac:dyDescent="0.3">
      <c r="B2665" s="13">
        <v>2023</v>
      </c>
      <c r="C2665" s="13">
        <v>4</v>
      </c>
      <c r="D2665" s="13">
        <v>19</v>
      </c>
      <c r="E2665" s="83" t="s">
        <v>208</v>
      </c>
      <c r="F2665" s="13">
        <v>7</v>
      </c>
      <c r="G2665" s="13">
        <v>10</v>
      </c>
      <c r="H2665" s="13" t="s">
        <v>70</v>
      </c>
      <c r="I2665" s="13" t="s">
        <v>54</v>
      </c>
      <c r="J2665" s="13"/>
      <c r="K2665" s="13" t="s">
        <v>27</v>
      </c>
      <c r="L2665" s="12">
        <f t="shared" ca="1" si="364"/>
        <v>1.8180843662619739</v>
      </c>
      <c r="M2665" s="101">
        <f t="shared" ca="1" si="365"/>
        <v>5.7560551035854092E-2</v>
      </c>
      <c r="N2665" s="101">
        <f t="shared" ca="1" si="372"/>
        <v>140.353701051417</v>
      </c>
      <c r="O2665" s="101">
        <f t="shared" ca="1" si="366"/>
        <v>5.7560551035854092E-2</v>
      </c>
      <c r="Q2665" s="12">
        <f t="shared" ca="1" si="367"/>
        <v>5.6000000000000005</v>
      </c>
      <c r="R2665" s="101">
        <f t="shared" ca="1" si="368"/>
        <v>0.32013915839592394</v>
      </c>
      <c r="S2665" s="13"/>
      <c r="T2665" s="101">
        <f t="shared" ca="1" si="369"/>
        <v>0</v>
      </c>
      <c r="U2665" s="101">
        <f t="shared" si="370"/>
        <v>0</v>
      </c>
      <c r="V2665" s="101">
        <f t="shared" ca="1" si="371"/>
        <v>-429.02176787039684</v>
      </c>
    </row>
    <row r="2666" spans="2:22" x14ac:dyDescent="0.3">
      <c r="B2666" s="13">
        <v>2023</v>
      </c>
      <c r="C2666" s="13">
        <v>4</v>
      </c>
      <c r="D2666" s="13">
        <v>19</v>
      </c>
      <c r="E2666" s="83" t="s">
        <v>208</v>
      </c>
      <c r="F2666" s="13">
        <v>7</v>
      </c>
      <c r="G2666" s="13">
        <v>11</v>
      </c>
      <c r="H2666" s="13" t="s">
        <v>70</v>
      </c>
      <c r="I2666" s="13" t="s">
        <v>54</v>
      </c>
      <c r="J2666" s="13"/>
      <c r="K2666" s="13" t="s">
        <v>27</v>
      </c>
      <c r="L2666" s="12">
        <f t="shared" ca="1" si="364"/>
        <v>1.9595776314317239</v>
      </c>
      <c r="M2666" s="101">
        <f t="shared" ca="1" si="365"/>
        <v>6.2040227811128383E-2</v>
      </c>
      <c r="N2666" s="101">
        <f t="shared" ca="1" si="372"/>
        <v>140.353701051417</v>
      </c>
      <c r="O2666" s="101">
        <f t="shared" ca="1" si="366"/>
        <v>6.2040227811128383E-2</v>
      </c>
      <c r="Q2666" s="12">
        <f t="shared" ca="1" si="367"/>
        <v>5.6000000000000005</v>
      </c>
      <c r="R2666" s="101">
        <f t="shared" ca="1" si="368"/>
        <v>0.30816175349930458</v>
      </c>
      <c r="S2666" s="13"/>
      <c r="T2666" s="101">
        <f t="shared" ca="1" si="369"/>
        <v>0</v>
      </c>
      <c r="U2666" s="101">
        <f t="shared" si="370"/>
        <v>0</v>
      </c>
      <c r="V2666" s="101">
        <f t="shared" ca="1" si="371"/>
        <v>-429.63809137739543</v>
      </c>
    </row>
    <row r="2667" spans="2:22" x14ac:dyDescent="0.3">
      <c r="B2667" s="13">
        <v>2023</v>
      </c>
      <c r="C2667" s="13">
        <v>4</v>
      </c>
      <c r="D2667" s="13">
        <v>19</v>
      </c>
      <c r="E2667" s="83" t="s">
        <v>208</v>
      </c>
      <c r="F2667" s="13">
        <v>7</v>
      </c>
      <c r="G2667" s="13">
        <v>12</v>
      </c>
      <c r="H2667" s="13" t="s">
        <v>70</v>
      </c>
      <c r="I2667" s="13" t="s">
        <v>54</v>
      </c>
      <c r="J2667" s="13"/>
      <c r="K2667" s="13" t="s">
        <v>27</v>
      </c>
      <c r="L2667" s="12">
        <f t="shared" ca="1" si="364"/>
        <v>1.369596018583195</v>
      </c>
      <c r="M2667" s="101">
        <f t="shared" ca="1" si="365"/>
        <v>4.3361409948343956E-2</v>
      </c>
      <c r="N2667" s="101">
        <f t="shared" ca="1" si="372"/>
        <v>140.353701051417</v>
      </c>
      <c r="O2667" s="101">
        <f t="shared" ca="1" si="366"/>
        <v>4.3361409948343956E-2</v>
      </c>
      <c r="Q2667" s="12">
        <f t="shared" ca="1" si="367"/>
        <v>0</v>
      </c>
      <c r="R2667" s="101">
        <f t="shared" ca="1" si="368"/>
        <v>0</v>
      </c>
      <c r="S2667" s="13"/>
      <c r="T2667" s="101">
        <f t="shared" ca="1" si="369"/>
        <v>4.3361409948343956E-2</v>
      </c>
      <c r="U2667" s="101">
        <f t="shared" si="370"/>
        <v>0</v>
      </c>
      <c r="V2667" s="101">
        <f t="shared" ca="1" si="371"/>
        <v>-429.59472996744711</v>
      </c>
    </row>
    <row r="2668" spans="2:22" x14ac:dyDescent="0.3">
      <c r="B2668" s="13">
        <v>2023</v>
      </c>
      <c r="C2668" s="13">
        <v>4</v>
      </c>
      <c r="D2668" s="13">
        <v>19</v>
      </c>
      <c r="E2668" s="83" t="s">
        <v>208</v>
      </c>
      <c r="F2668" s="13">
        <v>7</v>
      </c>
      <c r="G2668" s="13">
        <v>13</v>
      </c>
      <c r="H2668" s="13" t="s">
        <v>70</v>
      </c>
      <c r="I2668" s="13" t="s">
        <v>54</v>
      </c>
      <c r="J2668" s="13"/>
      <c r="K2668" s="13" t="s">
        <v>27</v>
      </c>
      <c r="L2668" s="12">
        <f t="shared" ca="1" si="364"/>
        <v>1.5274785682402889</v>
      </c>
      <c r="M2668" s="101">
        <f t="shared" ca="1" si="365"/>
        <v>4.8359971470487546E-2</v>
      </c>
      <c r="N2668" s="101">
        <f t="shared" ca="1" si="372"/>
        <v>140.353701051417</v>
      </c>
      <c r="O2668" s="101">
        <f t="shared" ca="1" si="366"/>
        <v>4.8359971470487546E-2</v>
      </c>
      <c r="Q2668" s="12">
        <f t="shared" ca="1" si="367"/>
        <v>5.3377226147923782</v>
      </c>
      <c r="R2668" s="101">
        <f t="shared" ca="1" si="368"/>
        <v>0.32253715854063436</v>
      </c>
      <c r="S2668" s="13"/>
      <c r="T2668" s="101">
        <f t="shared" ca="1" si="369"/>
        <v>0</v>
      </c>
      <c r="U2668" s="101">
        <f t="shared" si="370"/>
        <v>0</v>
      </c>
      <c r="V2668" s="101">
        <f t="shared" ca="1" si="371"/>
        <v>-430.23980428452836</v>
      </c>
    </row>
    <row r="2669" spans="2:22" x14ac:dyDescent="0.3">
      <c r="B2669" s="13">
        <v>2023</v>
      </c>
      <c r="C2669" s="13">
        <v>4</v>
      </c>
      <c r="D2669" s="13">
        <v>19</v>
      </c>
      <c r="E2669" s="83" t="s">
        <v>208</v>
      </c>
      <c r="F2669" s="13">
        <v>7</v>
      </c>
      <c r="G2669" s="13">
        <v>14</v>
      </c>
      <c r="H2669" s="13" t="s">
        <v>70</v>
      </c>
      <c r="I2669" s="13" t="s">
        <v>54</v>
      </c>
      <c r="J2669" s="13"/>
      <c r="K2669" s="13" t="s">
        <v>27</v>
      </c>
      <c r="L2669" s="12">
        <f t="shared" ca="1" si="364"/>
        <v>1.1157881068781379</v>
      </c>
      <c r="M2669" s="101">
        <f t="shared" ca="1" si="365"/>
        <v>3.5325851463761847E-2</v>
      </c>
      <c r="N2669" s="101">
        <f t="shared" ca="1" si="372"/>
        <v>140.353701051417</v>
      </c>
      <c r="O2669" s="101">
        <f t="shared" ca="1" si="366"/>
        <v>3.5325851463761847E-2</v>
      </c>
      <c r="Q2669" s="12">
        <f t="shared" ca="1" si="367"/>
        <v>5.6000000000000005</v>
      </c>
      <c r="R2669" s="101">
        <f t="shared" ca="1" si="368"/>
        <v>0.37958853675276572</v>
      </c>
      <c r="S2669" s="13"/>
      <c r="T2669" s="101">
        <f t="shared" ca="1" si="369"/>
        <v>0</v>
      </c>
      <c r="U2669" s="101">
        <f t="shared" si="370"/>
        <v>0</v>
      </c>
      <c r="V2669" s="101">
        <f t="shared" ca="1" si="371"/>
        <v>-430.99898135803386</v>
      </c>
    </row>
    <row r="2670" spans="2:22" x14ac:dyDescent="0.3">
      <c r="B2670" s="13">
        <v>2023</v>
      </c>
      <c r="C2670" s="13">
        <v>4</v>
      </c>
      <c r="D2670" s="13">
        <v>19</v>
      </c>
      <c r="E2670" s="83" t="s">
        <v>208</v>
      </c>
      <c r="F2670" s="13">
        <v>7</v>
      </c>
      <c r="G2670" s="13">
        <v>15</v>
      </c>
      <c r="H2670" s="13" t="s">
        <v>70</v>
      </c>
      <c r="I2670" s="13" t="s">
        <v>54</v>
      </c>
      <c r="J2670" s="13"/>
      <c r="K2670" s="13" t="s">
        <v>27</v>
      </c>
      <c r="L2670" s="12">
        <f t="shared" ca="1" si="364"/>
        <v>1.5854534032533558</v>
      </c>
      <c r="M2670" s="101">
        <f t="shared" ca="1" si="365"/>
        <v>5.0195454747001246E-2</v>
      </c>
      <c r="N2670" s="101">
        <f t="shared" ca="1" si="372"/>
        <v>140.353701051417</v>
      </c>
      <c r="O2670" s="101">
        <f t="shared" ca="1" si="366"/>
        <v>5.0195454747001246E-2</v>
      </c>
      <c r="Q2670" s="12">
        <f t="shared" ca="1" si="367"/>
        <v>0</v>
      </c>
      <c r="R2670" s="101">
        <f t="shared" ca="1" si="368"/>
        <v>0</v>
      </c>
      <c r="S2670" s="13"/>
      <c r="T2670" s="101">
        <f t="shared" ca="1" si="369"/>
        <v>5.0195454747001246E-2</v>
      </c>
      <c r="U2670" s="101">
        <f t="shared" si="370"/>
        <v>0</v>
      </c>
      <c r="V2670" s="101">
        <f t="shared" ca="1" si="371"/>
        <v>-430.94878590328688</v>
      </c>
    </row>
    <row r="2671" spans="2:22" x14ac:dyDescent="0.3">
      <c r="B2671" s="13">
        <v>2023</v>
      </c>
      <c r="C2671" s="13">
        <v>4</v>
      </c>
      <c r="D2671" s="13">
        <v>19</v>
      </c>
      <c r="E2671" s="83" t="s">
        <v>208</v>
      </c>
      <c r="F2671" s="13">
        <v>7</v>
      </c>
      <c r="G2671" s="13">
        <v>16</v>
      </c>
      <c r="H2671" s="13" t="s">
        <v>71</v>
      </c>
      <c r="I2671" s="13" t="s">
        <v>54</v>
      </c>
      <c r="J2671" s="13"/>
      <c r="K2671" s="13" t="s">
        <v>27</v>
      </c>
      <c r="L2671" s="12">
        <f t="shared" ca="1" si="364"/>
        <v>0.98585366870830093</v>
      </c>
      <c r="M2671" s="101">
        <f t="shared" ca="1" si="365"/>
        <v>8.5877713081180099E-2</v>
      </c>
      <c r="N2671" s="101">
        <f t="shared" ca="1" si="372"/>
        <v>140.54832499651451</v>
      </c>
      <c r="O2671" s="101">
        <f t="shared" ca="1" si="366"/>
        <v>0.27786285652543463</v>
      </c>
      <c r="Q2671" s="12">
        <f t="shared" ca="1" si="367"/>
        <v>5.6000000000000005</v>
      </c>
      <c r="R2671" s="101">
        <f t="shared" ca="1" si="368"/>
        <v>0.39058748694384238</v>
      </c>
      <c r="S2671" s="13"/>
      <c r="T2671" s="101">
        <f t="shared" ca="1" si="369"/>
        <v>0</v>
      </c>
      <c r="U2671" s="101">
        <f t="shared" ca="1" si="370"/>
        <v>0.19462394509749709</v>
      </c>
      <c r="V2671" s="101">
        <f t="shared" ca="1" si="371"/>
        <v>-431.53533693207709</v>
      </c>
    </row>
    <row r="2672" spans="2:22" x14ac:dyDescent="0.3">
      <c r="B2672" s="13">
        <v>2023</v>
      </c>
      <c r="C2672" s="13">
        <v>4</v>
      </c>
      <c r="D2672" s="13">
        <v>19</v>
      </c>
      <c r="E2672" s="83" t="s">
        <v>208</v>
      </c>
      <c r="F2672" s="13">
        <v>7</v>
      </c>
      <c r="G2672" s="13">
        <v>17</v>
      </c>
      <c r="H2672" s="13" t="s">
        <v>71</v>
      </c>
      <c r="I2672" s="13" t="s">
        <v>54</v>
      </c>
      <c r="J2672" s="13"/>
      <c r="K2672" s="13" t="s">
        <v>27</v>
      </c>
      <c r="L2672" s="12">
        <f t="shared" ca="1" si="364"/>
        <v>1.9095930564192463</v>
      </c>
      <c r="M2672" s="101">
        <f t="shared" ca="1" si="365"/>
        <v>0.16634465114468056</v>
      </c>
      <c r="N2672" s="101">
        <f t="shared" ca="1" si="372"/>
        <v>140.92531049240262</v>
      </c>
      <c r="O2672" s="101">
        <f t="shared" ca="1" si="366"/>
        <v>0.5382188029517645</v>
      </c>
      <c r="Q2672" s="12">
        <f t="shared" ca="1" si="367"/>
        <v>5.6000000000000005</v>
      </c>
      <c r="R2672" s="101">
        <f t="shared" ca="1" si="368"/>
        <v>0.31239294777411086</v>
      </c>
      <c r="S2672" s="13"/>
      <c r="T2672" s="101">
        <f t="shared" ca="1" si="369"/>
        <v>0</v>
      </c>
      <c r="U2672" s="101">
        <f t="shared" ca="1" si="370"/>
        <v>0.37698549588809954</v>
      </c>
      <c r="V2672" s="101">
        <f t="shared" ca="1" si="371"/>
        <v>-431.78313733173724</v>
      </c>
    </row>
    <row r="2673" spans="2:22" x14ac:dyDescent="0.3">
      <c r="B2673" s="13">
        <v>2023</v>
      </c>
      <c r="C2673" s="13">
        <v>4</v>
      </c>
      <c r="D2673" s="13">
        <v>19</v>
      </c>
      <c r="E2673" s="83" t="s">
        <v>208</v>
      </c>
      <c r="F2673" s="13">
        <v>7</v>
      </c>
      <c r="G2673" s="13">
        <v>18</v>
      </c>
      <c r="H2673" s="13" t="s">
        <v>71</v>
      </c>
      <c r="I2673" s="13" t="s">
        <v>54</v>
      </c>
      <c r="J2673" s="13"/>
      <c r="K2673" s="13" t="s">
        <v>27</v>
      </c>
      <c r="L2673" s="12">
        <f t="shared" ca="1" si="364"/>
        <v>2.006251674254631</v>
      </c>
      <c r="M2673" s="101">
        <f t="shared" ca="1" si="365"/>
        <v>0.17476458334432093</v>
      </c>
      <c r="N2673" s="101">
        <f t="shared" ca="1" si="372"/>
        <v>141.32137801042839</v>
      </c>
      <c r="O2673" s="101">
        <f t="shared" ca="1" si="366"/>
        <v>0.56546203438866771</v>
      </c>
      <c r="Q2673" s="12">
        <f t="shared" ca="1" si="367"/>
        <v>5.6000000000000005</v>
      </c>
      <c r="R2673" s="101">
        <f t="shared" ca="1" si="368"/>
        <v>0.30421079577434557</v>
      </c>
      <c r="S2673" s="13"/>
      <c r="T2673" s="101">
        <f t="shared" ca="1" si="369"/>
        <v>0</v>
      </c>
      <c r="U2673" s="101">
        <f t="shared" ca="1" si="370"/>
        <v>0.39606751802576845</v>
      </c>
      <c r="V2673" s="101">
        <f t="shared" ca="1" si="371"/>
        <v>-431.99549140526017</v>
      </c>
    </row>
    <row r="2674" spans="2:22" x14ac:dyDescent="0.3">
      <c r="B2674" s="13">
        <v>2023</v>
      </c>
      <c r="C2674" s="13">
        <v>4</v>
      </c>
      <c r="D2674" s="13">
        <v>19</v>
      </c>
      <c r="E2674" s="83" t="s">
        <v>208</v>
      </c>
      <c r="F2674" s="13">
        <v>7</v>
      </c>
      <c r="G2674" s="13">
        <v>19</v>
      </c>
      <c r="H2674" s="13" t="s">
        <v>71</v>
      </c>
      <c r="I2674" s="13" t="s">
        <v>54</v>
      </c>
      <c r="J2674" s="13"/>
      <c r="K2674" s="13" t="s">
        <v>27</v>
      </c>
      <c r="L2674" s="12">
        <f t="shared" ca="1" si="364"/>
        <v>2.4555810514879011</v>
      </c>
      <c r="M2674" s="101">
        <f t="shared" ca="1" si="365"/>
        <v>0.21390566539511108</v>
      </c>
      <c r="N2674" s="101">
        <f t="shared" ca="1" si="372"/>
        <v>141.80615063634295</v>
      </c>
      <c r="O2674" s="101">
        <f t="shared" ca="1" si="366"/>
        <v>0.69210551936186493</v>
      </c>
      <c r="Q2674" s="12">
        <f t="shared" ca="1" si="367"/>
        <v>0</v>
      </c>
      <c r="R2674" s="101">
        <f t="shared" ca="1" si="368"/>
        <v>0</v>
      </c>
      <c r="S2674" s="13"/>
      <c r="T2674" s="101">
        <f t="shared" ca="1" si="369"/>
        <v>0.21390566539511108</v>
      </c>
      <c r="U2674" s="101">
        <f t="shared" ca="1" si="370"/>
        <v>0.48477262591456982</v>
      </c>
      <c r="V2674" s="101">
        <f t="shared" ca="1" si="371"/>
        <v>-431.29681311395052</v>
      </c>
    </row>
    <row r="2675" spans="2:22" x14ac:dyDescent="0.3">
      <c r="B2675" s="13">
        <v>2023</v>
      </c>
      <c r="C2675" s="13">
        <v>4</v>
      </c>
      <c r="D2675" s="13">
        <v>19</v>
      </c>
      <c r="E2675" s="83" t="s">
        <v>208</v>
      </c>
      <c r="F2675" s="13">
        <v>7</v>
      </c>
      <c r="G2675" s="13">
        <v>20</v>
      </c>
      <c r="H2675" s="13" t="s">
        <v>69</v>
      </c>
      <c r="I2675" s="13" t="s">
        <v>54</v>
      </c>
      <c r="J2675" s="13"/>
      <c r="K2675" s="13" t="s">
        <v>27</v>
      </c>
      <c r="L2675" s="12">
        <f t="shared" ca="1" si="364"/>
        <v>2.1725575851035566</v>
      </c>
      <c r="M2675" s="101">
        <f t="shared" ca="1" si="365"/>
        <v>0.11442860800740433</v>
      </c>
      <c r="N2675" s="101">
        <f t="shared" ca="1" si="372"/>
        <v>141.80615063634295</v>
      </c>
      <c r="O2675" s="101">
        <f t="shared" ca="1" si="366"/>
        <v>0.23441896343267374</v>
      </c>
      <c r="Q2675" s="12">
        <f t="shared" ca="1" si="367"/>
        <v>0</v>
      </c>
      <c r="R2675" s="101">
        <f t="shared" ca="1" si="368"/>
        <v>0</v>
      </c>
      <c r="S2675" s="13"/>
      <c r="T2675" s="101">
        <f t="shared" ca="1" si="369"/>
        <v>0.11442860800740433</v>
      </c>
      <c r="U2675" s="101">
        <f t="shared" si="370"/>
        <v>0</v>
      </c>
      <c r="V2675" s="101">
        <f t="shared" ca="1" si="371"/>
        <v>-431.18238450594311</v>
      </c>
    </row>
    <row r="2676" spans="2:22" x14ac:dyDescent="0.3">
      <c r="B2676" s="13">
        <v>2023</v>
      </c>
      <c r="C2676" s="13">
        <v>4</v>
      </c>
      <c r="D2676" s="13">
        <v>19</v>
      </c>
      <c r="E2676" s="83" t="s">
        <v>208</v>
      </c>
      <c r="F2676" s="13">
        <v>7</v>
      </c>
      <c r="G2676" s="13">
        <v>21</v>
      </c>
      <c r="H2676" s="13" t="s">
        <v>69</v>
      </c>
      <c r="I2676" s="13" t="s">
        <v>54</v>
      </c>
      <c r="J2676" s="13"/>
      <c r="K2676" s="13" t="s">
        <v>27</v>
      </c>
      <c r="L2676" s="12">
        <f t="shared" ca="1" si="364"/>
        <v>1.7663248852765774</v>
      </c>
      <c r="M2676" s="101">
        <f t="shared" ca="1" si="365"/>
        <v>9.3032331707517332E-2</v>
      </c>
      <c r="N2676" s="101">
        <f t="shared" ca="1" si="372"/>
        <v>141.80615063634295</v>
      </c>
      <c r="O2676" s="101">
        <f t="shared" ca="1" si="366"/>
        <v>0.1905864551213427</v>
      </c>
      <c r="Q2676" s="12">
        <f t="shared" ca="1" si="367"/>
        <v>0</v>
      </c>
      <c r="R2676" s="101">
        <f t="shared" ca="1" si="368"/>
        <v>0</v>
      </c>
      <c r="S2676" s="13"/>
      <c r="T2676" s="101">
        <f t="shared" ca="1" si="369"/>
        <v>9.3032331707517332E-2</v>
      </c>
      <c r="U2676" s="101">
        <f t="shared" si="370"/>
        <v>0</v>
      </c>
      <c r="V2676" s="101">
        <f t="shared" ca="1" si="371"/>
        <v>-431.08935217423561</v>
      </c>
    </row>
    <row r="2677" spans="2:22" x14ac:dyDescent="0.3">
      <c r="B2677" s="13">
        <v>2023</v>
      </c>
      <c r="C2677" s="13">
        <v>4</v>
      </c>
      <c r="D2677" s="13">
        <v>19</v>
      </c>
      <c r="E2677" s="83" t="s">
        <v>208</v>
      </c>
      <c r="F2677" s="13">
        <v>7</v>
      </c>
      <c r="G2677" s="13">
        <v>22</v>
      </c>
      <c r="H2677" s="13" t="s">
        <v>69</v>
      </c>
      <c r="I2677" s="13" t="s">
        <v>54</v>
      </c>
      <c r="J2677" s="13"/>
      <c r="K2677" s="13" t="s">
        <v>27</v>
      </c>
      <c r="L2677" s="12">
        <f t="shared" ca="1" si="364"/>
        <v>1.5563783039927288</v>
      </c>
      <c r="M2677" s="101">
        <f t="shared" ca="1" si="365"/>
        <v>8.1974445271297033E-2</v>
      </c>
      <c r="N2677" s="101">
        <f t="shared" ca="1" si="372"/>
        <v>141.80615063634295</v>
      </c>
      <c r="O2677" s="101">
        <f t="shared" ca="1" si="366"/>
        <v>0.16793321900081543</v>
      </c>
      <c r="Q2677" s="12">
        <f t="shared" ca="1" si="367"/>
        <v>0</v>
      </c>
      <c r="R2677" s="101">
        <f t="shared" ca="1" si="368"/>
        <v>0</v>
      </c>
      <c r="S2677" s="13"/>
      <c r="T2677" s="101">
        <f t="shared" ca="1" si="369"/>
        <v>8.1974445271297033E-2</v>
      </c>
      <c r="U2677" s="101">
        <f t="shared" si="370"/>
        <v>0</v>
      </c>
      <c r="V2677" s="101">
        <f t="shared" ca="1" si="371"/>
        <v>-431.00737772896434</v>
      </c>
    </row>
    <row r="2678" spans="2:22" x14ac:dyDescent="0.3">
      <c r="B2678" s="13">
        <v>2023</v>
      </c>
      <c r="C2678" s="13">
        <v>4</v>
      </c>
      <c r="D2678" s="13">
        <v>19</v>
      </c>
      <c r="E2678" s="83" t="s">
        <v>208</v>
      </c>
      <c r="F2678" s="13">
        <v>7</v>
      </c>
      <c r="G2678" s="13">
        <v>23</v>
      </c>
      <c r="H2678" s="13" t="s">
        <v>69</v>
      </c>
      <c r="I2678" s="13" t="s">
        <v>54</v>
      </c>
      <c r="J2678" s="13"/>
      <c r="K2678" s="13" t="s">
        <v>27</v>
      </c>
      <c r="L2678" s="12">
        <f t="shared" ca="1" si="364"/>
        <v>2.3464968154364314</v>
      </c>
      <c r="M2678" s="101">
        <f t="shared" ca="1" si="365"/>
        <v>0.12358998726903685</v>
      </c>
      <c r="N2678" s="101">
        <f t="shared" ca="1" si="372"/>
        <v>141.80615063634295</v>
      </c>
      <c r="O2678" s="101">
        <f t="shared" ca="1" si="366"/>
        <v>0.25318700638559094</v>
      </c>
      <c r="Q2678" s="12">
        <f t="shared" ca="1" si="367"/>
        <v>0</v>
      </c>
      <c r="R2678" s="101">
        <f t="shared" ca="1" si="368"/>
        <v>0</v>
      </c>
      <c r="S2678" s="13"/>
      <c r="T2678" s="101">
        <f t="shared" ca="1" si="369"/>
        <v>0.12358998726903685</v>
      </c>
      <c r="U2678" s="101">
        <f t="shared" si="370"/>
        <v>0</v>
      </c>
      <c r="V2678" s="101">
        <f t="shared" ca="1" si="371"/>
        <v>-430.8837877416953</v>
      </c>
    </row>
    <row r="2679" spans="2:22" x14ac:dyDescent="0.3">
      <c r="B2679" s="13">
        <v>2023</v>
      </c>
      <c r="C2679" s="13">
        <v>4</v>
      </c>
      <c r="D2679" s="13">
        <v>20</v>
      </c>
      <c r="E2679" s="83" t="s">
        <v>209</v>
      </c>
      <c r="F2679" s="13">
        <v>1</v>
      </c>
      <c r="G2679" s="13">
        <v>0</v>
      </c>
      <c r="H2679" s="13" t="s">
        <v>69</v>
      </c>
      <c r="I2679" s="13" t="s">
        <v>54</v>
      </c>
      <c r="J2679" s="13"/>
      <c r="K2679" s="13" t="s">
        <v>27</v>
      </c>
      <c r="L2679" s="12">
        <f t="shared" ca="1" si="364"/>
        <v>2.1304045581205568</v>
      </c>
      <c r="M2679" s="101">
        <f t="shared" ca="1" si="365"/>
        <v>0.11220840807620973</v>
      </c>
      <c r="N2679" s="101">
        <f t="shared" ca="1" si="372"/>
        <v>141.80615063634295</v>
      </c>
      <c r="O2679" s="101">
        <f t="shared" ca="1" si="366"/>
        <v>0.22987065182120808</v>
      </c>
      <c r="Q2679" s="12">
        <f t="shared" ca="1" si="367"/>
        <v>0</v>
      </c>
      <c r="R2679" s="101">
        <f t="shared" ca="1" si="368"/>
        <v>0</v>
      </c>
      <c r="S2679" s="13"/>
      <c r="T2679" s="101">
        <f t="shared" ca="1" si="369"/>
        <v>0.11220840807620973</v>
      </c>
      <c r="U2679" s="101">
        <f t="shared" si="370"/>
        <v>0</v>
      </c>
      <c r="V2679" s="101">
        <f t="shared" ca="1" si="371"/>
        <v>-430.77157933361912</v>
      </c>
    </row>
    <row r="2680" spans="2:22" x14ac:dyDescent="0.3">
      <c r="B2680" s="13">
        <v>2023</v>
      </c>
      <c r="C2680" s="13">
        <v>4</v>
      </c>
      <c r="D2680" s="13">
        <v>20</v>
      </c>
      <c r="E2680" s="83" t="s">
        <v>209</v>
      </c>
      <c r="F2680" s="13">
        <v>1</v>
      </c>
      <c r="G2680" s="13">
        <v>1</v>
      </c>
      <c r="H2680" s="13" t="s">
        <v>69</v>
      </c>
      <c r="I2680" s="13" t="s">
        <v>54</v>
      </c>
      <c r="J2680" s="13"/>
      <c r="K2680" s="13" t="s">
        <v>27</v>
      </c>
      <c r="L2680" s="12">
        <f t="shared" ca="1" si="364"/>
        <v>1.0633300010525579</v>
      </c>
      <c r="M2680" s="101">
        <f t="shared" ca="1" si="365"/>
        <v>5.6005591155438225E-2</v>
      </c>
      <c r="N2680" s="101">
        <f t="shared" ca="1" si="372"/>
        <v>141.80615063634295</v>
      </c>
      <c r="O2680" s="101">
        <f t="shared" ca="1" si="366"/>
        <v>0.11473330711357099</v>
      </c>
      <c r="Q2680" s="12">
        <f t="shared" ca="1" si="367"/>
        <v>0</v>
      </c>
      <c r="R2680" s="101">
        <f t="shared" ca="1" si="368"/>
        <v>0</v>
      </c>
      <c r="S2680" s="13"/>
      <c r="T2680" s="101">
        <f t="shared" ca="1" si="369"/>
        <v>5.6005591155438225E-2</v>
      </c>
      <c r="U2680" s="101">
        <f t="shared" si="370"/>
        <v>0</v>
      </c>
      <c r="V2680" s="101">
        <f t="shared" ca="1" si="371"/>
        <v>-430.71557374246368</v>
      </c>
    </row>
    <row r="2681" spans="2:22" x14ac:dyDescent="0.3">
      <c r="B2681" s="13">
        <v>2023</v>
      </c>
      <c r="C2681" s="13">
        <v>4</v>
      </c>
      <c r="D2681" s="13">
        <v>20</v>
      </c>
      <c r="E2681" s="83" t="s">
        <v>209</v>
      </c>
      <c r="F2681" s="13">
        <v>1</v>
      </c>
      <c r="G2681" s="13">
        <v>2</v>
      </c>
      <c r="H2681" s="13" t="s">
        <v>69</v>
      </c>
      <c r="I2681" s="13" t="s">
        <v>54</v>
      </c>
      <c r="J2681" s="13"/>
      <c r="K2681" s="13" t="s">
        <v>27</v>
      </c>
      <c r="L2681" s="12">
        <f t="shared" ca="1" si="364"/>
        <v>1.2279363896280462</v>
      </c>
      <c r="M2681" s="101">
        <f t="shared" ca="1" si="365"/>
        <v>6.4675409641709189E-2</v>
      </c>
      <c r="N2681" s="101">
        <f t="shared" ca="1" si="372"/>
        <v>141.80615063634295</v>
      </c>
      <c r="O2681" s="101">
        <f t="shared" ca="1" si="366"/>
        <v>0.13249433644086617</v>
      </c>
      <c r="Q2681" s="12">
        <f t="shared" ca="1" si="367"/>
        <v>0</v>
      </c>
      <c r="R2681" s="101">
        <f t="shared" ca="1" si="368"/>
        <v>0</v>
      </c>
      <c r="S2681" s="13"/>
      <c r="T2681" s="101">
        <f t="shared" ca="1" si="369"/>
        <v>6.4675409641709189E-2</v>
      </c>
      <c r="U2681" s="101">
        <f t="shared" si="370"/>
        <v>0</v>
      </c>
      <c r="V2681" s="101">
        <f t="shared" ca="1" si="371"/>
        <v>-430.65089833282195</v>
      </c>
    </row>
    <row r="2682" spans="2:22" x14ac:dyDescent="0.3">
      <c r="B2682" s="13">
        <v>2023</v>
      </c>
      <c r="C2682" s="13">
        <v>4</v>
      </c>
      <c r="D2682" s="13">
        <v>20</v>
      </c>
      <c r="E2682" s="83" t="s">
        <v>209</v>
      </c>
      <c r="F2682" s="13">
        <v>1</v>
      </c>
      <c r="G2682" s="13">
        <v>3</v>
      </c>
      <c r="H2682" s="13" t="s">
        <v>69</v>
      </c>
      <c r="I2682" s="13" t="s">
        <v>54</v>
      </c>
      <c r="J2682" s="13"/>
      <c r="K2682" s="13" t="s">
        <v>27</v>
      </c>
      <c r="L2682" s="12">
        <f t="shared" ca="1" si="364"/>
        <v>1.1291674198412607</v>
      </c>
      <c r="M2682" s="101">
        <f t="shared" ca="1" si="365"/>
        <v>5.94732480030392E-2</v>
      </c>
      <c r="N2682" s="101">
        <f t="shared" ca="1" si="372"/>
        <v>141.80615063634295</v>
      </c>
      <c r="O2682" s="101">
        <f t="shared" ca="1" si="366"/>
        <v>0.12183716460087202</v>
      </c>
      <c r="Q2682" s="12">
        <f t="shared" ca="1" si="367"/>
        <v>0</v>
      </c>
      <c r="R2682" s="101">
        <f t="shared" ca="1" si="368"/>
        <v>0</v>
      </c>
      <c r="S2682" s="13"/>
      <c r="T2682" s="101">
        <f t="shared" ca="1" si="369"/>
        <v>5.94732480030392E-2</v>
      </c>
      <c r="U2682" s="101">
        <f t="shared" si="370"/>
        <v>0</v>
      </c>
      <c r="V2682" s="101">
        <f t="shared" ca="1" si="371"/>
        <v>-430.59142508481892</v>
      </c>
    </row>
    <row r="2683" spans="2:22" x14ac:dyDescent="0.3">
      <c r="B2683" s="13">
        <v>2023</v>
      </c>
      <c r="C2683" s="13">
        <v>4</v>
      </c>
      <c r="D2683" s="13">
        <v>20</v>
      </c>
      <c r="E2683" s="83" t="s">
        <v>209</v>
      </c>
      <c r="F2683" s="13">
        <v>1</v>
      </c>
      <c r="G2683" s="13">
        <v>4</v>
      </c>
      <c r="H2683" s="13" t="s">
        <v>69</v>
      </c>
      <c r="I2683" s="13" t="s">
        <v>54</v>
      </c>
      <c r="J2683" s="13"/>
      <c r="K2683" s="13" t="s">
        <v>27</v>
      </c>
      <c r="L2683" s="12">
        <f t="shared" ca="1" si="364"/>
        <v>1.2906824738359663</v>
      </c>
      <c r="M2683" s="101">
        <f t="shared" ca="1" si="365"/>
        <v>6.798024589694035E-2</v>
      </c>
      <c r="N2683" s="101">
        <f t="shared" ca="1" si="372"/>
        <v>141.80615063634295</v>
      </c>
      <c r="O2683" s="101">
        <f t="shared" ca="1" si="366"/>
        <v>0.13926463892690077</v>
      </c>
      <c r="Q2683" s="12">
        <f t="shared" ca="1" si="367"/>
        <v>0</v>
      </c>
      <c r="R2683" s="101">
        <f t="shared" ca="1" si="368"/>
        <v>0</v>
      </c>
      <c r="S2683" s="13"/>
      <c r="T2683" s="101">
        <f t="shared" ca="1" si="369"/>
        <v>6.798024589694035E-2</v>
      </c>
      <c r="U2683" s="101">
        <f t="shared" si="370"/>
        <v>0</v>
      </c>
      <c r="V2683" s="101">
        <f t="shared" ca="1" si="371"/>
        <v>-430.52344483892199</v>
      </c>
    </row>
    <row r="2684" spans="2:22" x14ac:dyDescent="0.3">
      <c r="B2684" s="13">
        <v>2023</v>
      </c>
      <c r="C2684" s="13">
        <v>4</v>
      </c>
      <c r="D2684" s="13">
        <v>20</v>
      </c>
      <c r="E2684" s="83" t="s">
        <v>209</v>
      </c>
      <c r="F2684" s="13">
        <v>1</v>
      </c>
      <c r="G2684" s="13">
        <v>5</v>
      </c>
      <c r="H2684" s="13" t="s">
        <v>69</v>
      </c>
      <c r="I2684" s="13" t="s">
        <v>54</v>
      </c>
      <c r="J2684" s="13"/>
      <c r="K2684" s="13" t="s">
        <v>27</v>
      </c>
      <c r="L2684" s="12">
        <f t="shared" ca="1" si="364"/>
        <v>1.0471785062150079</v>
      </c>
      <c r="M2684" s="101">
        <f t="shared" ca="1" si="365"/>
        <v>5.5154891922344462E-2</v>
      </c>
      <c r="N2684" s="101">
        <f t="shared" ca="1" si="372"/>
        <v>141.80615063634295</v>
      </c>
      <c r="O2684" s="101">
        <f t="shared" ca="1" si="366"/>
        <v>0.11299056082059934</v>
      </c>
      <c r="Q2684" s="12">
        <f t="shared" ca="1" si="367"/>
        <v>4.0723175685381072</v>
      </c>
      <c r="R2684" s="101">
        <f t="shared" ca="1" si="368"/>
        <v>0.25607802162565035</v>
      </c>
      <c r="S2684" s="13"/>
      <c r="T2684" s="101">
        <f t="shared" ca="1" si="369"/>
        <v>0</v>
      </c>
      <c r="U2684" s="101">
        <f t="shared" si="370"/>
        <v>0</v>
      </c>
      <c r="V2684" s="101">
        <f t="shared" ca="1" si="371"/>
        <v>-431.03560088217324</v>
      </c>
    </row>
    <row r="2685" spans="2:22" x14ac:dyDescent="0.3">
      <c r="B2685" s="13">
        <v>2023</v>
      </c>
      <c r="C2685" s="13">
        <v>4</v>
      </c>
      <c r="D2685" s="13">
        <v>20</v>
      </c>
      <c r="E2685" s="83" t="s">
        <v>209</v>
      </c>
      <c r="F2685" s="13">
        <v>1</v>
      </c>
      <c r="G2685" s="13">
        <v>6</v>
      </c>
      <c r="H2685" s="13" t="s">
        <v>69</v>
      </c>
      <c r="I2685" s="13" t="s">
        <v>54</v>
      </c>
      <c r="J2685" s="13"/>
      <c r="K2685" s="13" t="s">
        <v>27</v>
      </c>
      <c r="L2685" s="12">
        <f t="shared" ca="1" si="364"/>
        <v>1.2054362779320289</v>
      </c>
      <c r="M2685" s="101">
        <f t="shared" ca="1" si="365"/>
        <v>6.3490328758679965E-2</v>
      </c>
      <c r="N2685" s="101">
        <f t="shared" ca="1" si="372"/>
        <v>141.80615063634295</v>
      </c>
      <c r="O2685" s="101">
        <f t="shared" ca="1" si="366"/>
        <v>0.1300665743888659</v>
      </c>
      <c r="Q2685" s="12">
        <f t="shared" ca="1" si="367"/>
        <v>5.6000000000000005</v>
      </c>
      <c r="R2685" s="101">
        <f t="shared" ca="1" si="368"/>
        <v>0.37199981907305379</v>
      </c>
      <c r="S2685" s="13"/>
      <c r="T2685" s="101">
        <f t="shared" ca="1" si="369"/>
        <v>0</v>
      </c>
      <c r="U2685" s="101">
        <f t="shared" si="370"/>
        <v>0</v>
      </c>
      <c r="V2685" s="101">
        <f t="shared" ca="1" si="371"/>
        <v>-431.77960052031932</v>
      </c>
    </row>
    <row r="2686" spans="2:22" x14ac:dyDescent="0.3">
      <c r="B2686" s="13">
        <v>2023</v>
      </c>
      <c r="C2686" s="13">
        <v>4</v>
      </c>
      <c r="D2686" s="13">
        <v>20</v>
      </c>
      <c r="E2686" s="83" t="s">
        <v>209</v>
      </c>
      <c r="F2686" s="13">
        <v>1</v>
      </c>
      <c r="G2686" s="13">
        <v>7</v>
      </c>
      <c r="H2686" s="13" t="s">
        <v>69</v>
      </c>
      <c r="I2686" s="13" t="s">
        <v>54</v>
      </c>
      <c r="J2686" s="13"/>
      <c r="K2686" s="13" t="s">
        <v>27</v>
      </c>
      <c r="L2686" s="12">
        <f t="shared" ca="1" si="364"/>
        <v>1.0520750606516229</v>
      </c>
      <c r="M2686" s="101">
        <f t="shared" ca="1" si="365"/>
        <v>5.5412793444520984E-2</v>
      </c>
      <c r="N2686" s="101">
        <f t="shared" ca="1" si="372"/>
        <v>141.80615063634295</v>
      </c>
      <c r="O2686" s="101">
        <f t="shared" ca="1" si="366"/>
        <v>0.1135188990443101</v>
      </c>
      <c r="Q2686" s="12">
        <f t="shared" ca="1" si="367"/>
        <v>5.6000000000000005</v>
      </c>
      <c r="R2686" s="101">
        <f t="shared" ca="1" si="368"/>
        <v>0.38498184611584019</v>
      </c>
      <c r="S2686" s="13"/>
      <c r="T2686" s="101">
        <f t="shared" ca="1" si="369"/>
        <v>0</v>
      </c>
      <c r="U2686" s="101">
        <f t="shared" si="370"/>
        <v>0</v>
      </c>
      <c r="V2686" s="101">
        <f t="shared" ca="1" si="371"/>
        <v>-432.54956421255105</v>
      </c>
    </row>
    <row r="2687" spans="2:22" x14ac:dyDescent="0.3">
      <c r="B2687" s="13">
        <v>2023</v>
      </c>
      <c r="C2687" s="13">
        <v>4</v>
      </c>
      <c r="D2687" s="13">
        <v>20</v>
      </c>
      <c r="E2687" s="83" t="s">
        <v>209</v>
      </c>
      <c r="F2687" s="13">
        <v>1</v>
      </c>
      <c r="G2687" s="13">
        <v>8</v>
      </c>
      <c r="H2687" s="13" t="s">
        <v>69</v>
      </c>
      <c r="I2687" s="13" t="s">
        <v>54</v>
      </c>
      <c r="J2687" s="13"/>
      <c r="K2687" s="13" t="s">
        <v>27</v>
      </c>
      <c r="L2687" s="12">
        <f t="shared" ca="1" si="364"/>
        <v>1.6037418908335972</v>
      </c>
      <c r="M2687" s="101">
        <f t="shared" ca="1" si="365"/>
        <v>8.4469085390205562E-2</v>
      </c>
      <c r="N2687" s="101">
        <f t="shared" ca="1" si="372"/>
        <v>141.80615063634295</v>
      </c>
      <c r="O2687" s="101">
        <f t="shared" ca="1" si="366"/>
        <v>0.17304375002094513</v>
      </c>
      <c r="Q2687" s="12">
        <f t="shared" ca="1" si="367"/>
        <v>1.9574273171993573</v>
      </c>
      <c r="R2687" s="101">
        <f t="shared" ca="1" si="368"/>
        <v>2.993947134186159E-2</v>
      </c>
      <c r="S2687" s="13"/>
      <c r="T2687" s="101">
        <f t="shared" ca="1" si="369"/>
        <v>0</v>
      </c>
      <c r="U2687" s="101">
        <f t="shared" si="370"/>
        <v>0</v>
      </c>
      <c r="V2687" s="101">
        <f t="shared" ca="1" si="371"/>
        <v>-432.60944315523471</v>
      </c>
    </row>
    <row r="2688" spans="2:22" x14ac:dyDescent="0.3">
      <c r="B2688" s="13">
        <v>2023</v>
      </c>
      <c r="C2688" s="13">
        <v>4</v>
      </c>
      <c r="D2688" s="13">
        <v>20</v>
      </c>
      <c r="E2688" s="83" t="s">
        <v>209</v>
      </c>
      <c r="F2688" s="13">
        <v>1</v>
      </c>
      <c r="G2688" s="13">
        <v>9</v>
      </c>
      <c r="H2688" s="13" t="s">
        <v>69</v>
      </c>
      <c r="I2688" s="13" t="s">
        <v>54</v>
      </c>
      <c r="J2688" s="13"/>
      <c r="K2688" s="13" t="s">
        <v>27</v>
      </c>
      <c r="L2688" s="12">
        <f t="shared" ref="L2688:L2751" ca="1" si="373">IF(K2688="Weekday",_xlfn.NORM.INV(RAND(),VLOOKUP(G2688,$J$5:$N$28,4),VLOOKUP(G2688,$J$5:$N$28,5)),_xlfn.NORM.INV(RAND(),VLOOKUP(G2688,$P$5:$T$28,4),VLOOKUP(G2688,$P$5:$T$28,5)))*VLOOKUP(C2688,$P$32:$R$43,3)</f>
        <v>1.6965946338858602</v>
      </c>
      <c r="M2688" s="101">
        <f t="shared" ref="M2688:M2751" ca="1" si="374">IF(I2688="Winter",VLOOKUP(G2688,$J$40:$L$43,3),VLOOKUP(G2688,$J$40:$L$43,2))*L2688</f>
        <v>8.9359639366768259E-2</v>
      </c>
      <c r="N2688" s="101">
        <f t="shared" ca="1" si="372"/>
        <v>141.80615063634295</v>
      </c>
      <c r="O2688" s="101">
        <f t="shared" ref="O2688:O2751" ca="1" si="375">IF(I2688="Winter",VLOOKUP(G2688,$J$46:$L$49,3),VLOOKUP(G2688,$J$46:$L$49,2))*L2688</f>
        <v>0.18306256099628432</v>
      </c>
      <c r="Q2688" s="12">
        <f t="shared" ref="Q2688:Q2751" ca="1" si="376">MIN(MAX(AND(IF(G2688&gt;=VLOOKUP(C2688,$O$46:$T$57,5),1,0),IF(G2688&lt;=VLOOKUP(C2688,$O$46:$T$57,6),1,0))*$G$50*_xlfn.NORM.INV(RAND(),VLOOKUP(C2688,$B$4:$F$15,4),VLOOKUP(C2688,$B$4:$F$15,4)),0),0.2)*$G$51</f>
        <v>0</v>
      </c>
      <c r="R2688" s="101">
        <f t="shared" ref="R2688:R2751" ca="1" si="377">MAX(Q2688-L2688,0)*$G$52</f>
        <v>0</v>
      </c>
      <c r="S2688" s="13"/>
      <c r="T2688" s="101">
        <f t="shared" ref="T2688:T2751" ca="1" si="378">MAX(L2688-Q2688,0)*IF(I2688="Winter",VLOOKUP(G2688,$J$40:$L$43,3),VLOOKUP(G2688,$J$40:$L$43,2))</f>
        <v>8.9359639366768259E-2</v>
      </c>
      <c r="U2688" s="101">
        <f t="shared" si="370"/>
        <v>0</v>
      </c>
      <c r="V2688" s="101">
        <f t="shared" ca="1" si="371"/>
        <v>-432.52008351586795</v>
      </c>
    </row>
    <row r="2689" spans="2:22" x14ac:dyDescent="0.3">
      <c r="B2689" s="13">
        <v>2023</v>
      </c>
      <c r="C2689" s="13">
        <v>4</v>
      </c>
      <c r="D2689" s="13">
        <v>20</v>
      </c>
      <c r="E2689" s="83" t="s">
        <v>209</v>
      </c>
      <c r="F2689" s="13">
        <v>1</v>
      </c>
      <c r="G2689" s="13">
        <v>10</v>
      </c>
      <c r="H2689" s="13" t="s">
        <v>70</v>
      </c>
      <c r="I2689" s="13" t="s">
        <v>54</v>
      </c>
      <c r="J2689" s="13"/>
      <c r="K2689" s="13" t="s">
        <v>27</v>
      </c>
      <c r="L2689" s="12">
        <f t="shared" ca="1" si="373"/>
        <v>1.6875201156218673</v>
      </c>
      <c r="M2689" s="101">
        <f t="shared" ca="1" si="374"/>
        <v>5.3426886860588323E-2</v>
      </c>
      <c r="N2689" s="101">
        <f t="shared" ca="1" si="372"/>
        <v>141.80615063634295</v>
      </c>
      <c r="O2689" s="101">
        <f t="shared" ca="1" si="375"/>
        <v>5.3426886860588323E-2</v>
      </c>
      <c r="Q2689" s="12">
        <f t="shared" ca="1" si="376"/>
        <v>0</v>
      </c>
      <c r="R2689" s="101">
        <f t="shared" ca="1" si="377"/>
        <v>0</v>
      </c>
      <c r="S2689" s="13"/>
      <c r="T2689" s="101">
        <f t="shared" ca="1" si="378"/>
        <v>5.3426886860588323E-2</v>
      </c>
      <c r="U2689" s="101">
        <f t="shared" ref="U2689:U2752" si="379">IF(H2689="On-Peak",IF(I2689="Winter",((L2689*$D$48)/60),((L2689*$D$47)/60)),0)</f>
        <v>0</v>
      </c>
      <c r="V2689" s="101">
        <f t="shared" ref="V2689:V2752" ca="1" si="380">V2688+MAX(T2689-R2689,0)-MAX(R2689-T2689,0)+MAX(U2689-R2689,0)-MAX(R2689-U2689,0)</f>
        <v>-432.46665662900739</v>
      </c>
    </row>
    <row r="2690" spans="2:22" x14ac:dyDescent="0.3">
      <c r="B2690" s="13">
        <v>2023</v>
      </c>
      <c r="C2690" s="13">
        <v>4</v>
      </c>
      <c r="D2690" s="13">
        <v>20</v>
      </c>
      <c r="E2690" s="83" t="s">
        <v>209</v>
      </c>
      <c r="F2690" s="13">
        <v>1</v>
      </c>
      <c r="G2690" s="13">
        <v>11</v>
      </c>
      <c r="H2690" s="13" t="s">
        <v>70</v>
      </c>
      <c r="I2690" s="13" t="s">
        <v>54</v>
      </c>
      <c r="J2690" s="13"/>
      <c r="K2690" s="13" t="s">
        <v>27</v>
      </c>
      <c r="L2690" s="12">
        <f t="shared" ca="1" si="373"/>
        <v>1.4326056248321817</v>
      </c>
      <c r="M2690" s="101">
        <f t="shared" ca="1" si="374"/>
        <v>4.5356294082186874E-2</v>
      </c>
      <c r="N2690" s="101">
        <f t="shared" ca="1" si="372"/>
        <v>141.80615063634295</v>
      </c>
      <c r="O2690" s="101">
        <f t="shared" ca="1" si="375"/>
        <v>4.5356294082186874E-2</v>
      </c>
      <c r="Q2690" s="12">
        <f t="shared" ca="1" si="376"/>
        <v>5.0902020785755528</v>
      </c>
      <c r="R2690" s="101">
        <f t="shared" ca="1" si="377"/>
        <v>0.30961553980937639</v>
      </c>
      <c r="S2690" s="13"/>
      <c r="T2690" s="101">
        <f t="shared" ca="1" si="378"/>
        <v>0</v>
      </c>
      <c r="U2690" s="101">
        <f t="shared" si="379"/>
        <v>0</v>
      </c>
      <c r="V2690" s="101">
        <f t="shared" ca="1" si="380"/>
        <v>-433.08588770862616</v>
      </c>
    </row>
    <row r="2691" spans="2:22" x14ac:dyDescent="0.3">
      <c r="B2691" s="13">
        <v>2023</v>
      </c>
      <c r="C2691" s="13">
        <v>4</v>
      </c>
      <c r="D2691" s="13">
        <v>20</v>
      </c>
      <c r="E2691" s="83" t="s">
        <v>209</v>
      </c>
      <c r="F2691" s="13">
        <v>1</v>
      </c>
      <c r="G2691" s="13">
        <v>12</v>
      </c>
      <c r="H2691" s="13" t="s">
        <v>70</v>
      </c>
      <c r="I2691" s="13" t="s">
        <v>54</v>
      </c>
      <c r="J2691" s="13"/>
      <c r="K2691" s="13" t="s">
        <v>27</v>
      </c>
      <c r="L2691" s="12">
        <f t="shared" ca="1" si="373"/>
        <v>1.5609542287097808</v>
      </c>
      <c r="M2691" s="101">
        <f t="shared" ca="1" si="374"/>
        <v>4.941981088095166E-2</v>
      </c>
      <c r="N2691" s="101">
        <f t="shared" ca="1" si="372"/>
        <v>141.80615063634295</v>
      </c>
      <c r="O2691" s="101">
        <f t="shared" ca="1" si="375"/>
        <v>4.941981088095166E-2</v>
      </c>
      <c r="Q2691" s="12">
        <f t="shared" ca="1" si="376"/>
        <v>5.6000000000000005</v>
      </c>
      <c r="R2691" s="101">
        <f t="shared" ca="1" si="377"/>
        <v>0.34190522453971711</v>
      </c>
      <c r="S2691" s="13"/>
      <c r="T2691" s="101">
        <f t="shared" ca="1" si="378"/>
        <v>0</v>
      </c>
      <c r="U2691" s="101">
        <f t="shared" si="379"/>
        <v>0</v>
      </c>
      <c r="V2691" s="101">
        <f t="shared" ca="1" si="380"/>
        <v>-433.76969815770565</v>
      </c>
    </row>
    <row r="2692" spans="2:22" x14ac:dyDescent="0.3">
      <c r="B2692" s="13">
        <v>2023</v>
      </c>
      <c r="C2692" s="13">
        <v>4</v>
      </c>
      <c r="D2692" s="13">
        <v>20</v>
      </c>
      <c r="E2692" s="83" t="s">
        <v>209</v>
      </c>
      <c r="F2692" s="13">
        <v>1</v>
      </c>
      <c r="G2692" s="13">
        <v>13</v>
      </c>
      <c r="H2692" s="13" t="s">
        <v>70</v>
      </c>
      <c r="I2692" s="13" t="s">
        <v>54</v>
      </c>
      <c r="J2692" s="13"/>
      <c r="K2692" s="13" t="s">
        <v>27</v>
      </c>
      <c r="L2692" s="12">
        <f t="shared" ca="1" si="373"/>
        <v>1.6844771069717559</v>
      </c>
      <c r="M2692" s="101">
        <f t="shared" ca="1" si="374"/>
        <v>5.3330545206725796E-2</v>
      </c>
      <c r="N2692" s="101">
        <f t="shared" ca="1" si="372"/>
        <v>141.80615063634295</v>
      </c>
      <c r="O2692" s="101">
        <f t="shared" ca="1" si="375"/>
        <v>5.3330545206725796E-2</v>
      </c>
      <c r="Q2692" s="12">
        <f t="shared" ca="1" si="376"/>
        <v>5.6000000000000005</v>
      </c>
      <c r="R2692" s="101">
        <f t="shared" ca="1" si="377"/>
        <v>0.33144901289484091</v>
      </c>
      <c r="S2692" s="13"/>
      <c r="T2692" s="101">
        <f t="shared" ca="1" si="378"/>
        <v>0</v>
      </c>
      <c r="U2692" s="101">
        <f t="shared" si="379"/>
        <v>0</v>
      </c>
      <c r="V2692" s="101">
        <f t="shared" ca="1" si="380"/>
        <v>-434.43259618349532</v>
      </c>
    </row>
    <row r="2693" spans="2:22" x14ac:dyDescent="0.3">
      <c r="B2693" s="13">
        <v>2023</v>
      </c>
      <c r="C2693" s="13">
        <v>4</v>
      </c>
      <c r="D2693" s="13">
        <v>20</v>
      </c>
      <c r="E2693" s="83" t="s">
        <v>209</v>
      </c>
      <c r="F2693" s="13">
        <v>1</v>
      </c>
      <c r="G2693" s="13">
        <v>14</v>
      </c>
      <c r="H2693" s="13" t="s">
        <v>70</v>
      </c>
      <c r="I2693" s="13" t="s">
        <v>54</v>
      </c>
      <c r="J2693" s="13"/>
      <c r="K2693" s="13" t="s">
        <v>27</v>
      </c>
      <c r="L2693" s="12">
        <f t="shared" ca="1" si="373"/>
        <v>1.9088469441806166</v>
      </c>
      <c r="M2693" s="101">
        <f t="shared" ca="1" si="374"/>
        <v>6.0434094252758322E-2</v>
      </c>
      <c r="N2693" s="101">
        <f t="shared" ca="1" si="372"/>
        <v>141.80615063634295</v>
      </c>
      <c r="O2693" s="101">
        <f t="shared" ca="1" si="375"/>
        <v>6.0434094252758322E-2</v>
      </c>
      <c r="Q2693" s="12">
        <f t="shared" ca="1" si="376"/>
        <v>5.6000000000000005</v>
      </c>
      <c r="R2693" s="101">
        <f t="shared" ca="1" si="377"/>
        <v>0.31245610617511083</v>
      </c>
      <c r="S2693" s="13"/>
      <c r="T2693" s="101">
        <f t="shared" ca="1" si="378"/>
        <v>0</v>
      </c>
      <c r="U2693" s="101">
        <f t="shared" si="379"/>
        <v>0</v>
      </c>
      <c r="V2693" s="101">
        <f t="shared" ca="1" si="380"/>
        <v>-435.0575083958455</v>
      </c>
    </row>
    <row r="2694" spans="2:22" x14ac:dyDescent="0.3">
      <c r="B2694" s="13">
        <v>2023</v>
      </c>
      <c r="C2694" s="13">
        <v>4</v>
      </c>
      <c r="D2694" s="13">
        <v>20</v>
      </c>
      <c r="E2694" s="83" t="s">
        <v>209</v>
      </c>
      <c r="F2694" s="13">
        <v>1</v>
      </c>
      <c r="G2694" s="13">
        <v>15</v>
      </c>
      <c r="H2694" s="13" t="s">
        <v>70</v>
      </c>
      <c r="I2694" s="13" t="s">
        <v>54</v>
      </c>
      <c r="J2694" s="13"/>
      <c r="K2694" s="13" t="s">
        <v>27</v>
      </c>
      <c r="L2694" s="12">
        <f t="shared" ca="1" si="373"/>
        <v>1.3471386567386601</v>
      </c>
      <c r="M2694" s="101">
        <f t="shared" ca="1" si="374"/>
        <v>4.265040987234598E-2</v>
      </c>
      <c r="N2694" s="101">
        <f t="shared" ca="1" si="372"/>
        <v>141.80615063634295</v>
      </c>
      <c r="O2694" s="101">
        <f t="shared" ca="1" si="375"/>
        <v>4.265040987234598E-2</v>
      </c>
      <c r="Q2694" s="12">
        <f t="shared" ca="1" si="376"/>
        <v>1.8316119829239768</v>
      </c>
      <c r="R2694" s="101">
        <f t="shared" ca="1" si="377"/>
        <v>4.1010667061587062E-2</v>
      </c>
      <c r="S2694" s="13"/>
      <c r="T2694" s="101">
        <f t="shared" ca="1" si="378"/>
        <v>0</v>
      </c>
      <c r="U2694" s="101">
        <f t="shared" si="379"/>
        <v>0</v>
      </c>
      <c r="V2694" s="101">
        <f t="shared" ca="1" si="380"/>
        <v>-435.13952972996867</v>
      </c>
    </row>
    <row r="2695" spans="2:22" x14ac:dyDescent="0.3">
      <c r="B2695" s="13">
        <v>2023</v>
      </c>
      <c r="C2695" s="13">
        <v>4</v>
      </c>
      <c r="D2695" s="13">
        <v>20</v>
      </c>
      <c r="E2695" s="83" t="s">
        <v>209</v>
      </c>
      <c r="F2695" s="13">
        <v>1</v>
      </c>
      <c r="G2695" s="13">
        <v>16</v>
      </c>
      <c r="H2695" s="13" t="s">
        <v>71</v>
      </c>
      <c r="I2695" s="13" t="s">
        <v>54</v>
      </c>
      <c r="J2695" s="13"/>
      <c r="K2695" s="13" t="s">
        <v>27</v>
      </c>
      <c r="L2695" s="12">
        <f t="shared" ca="1" si="373"/>
        <v>1.813463732796587</v>
      </c>
      <c r="M2695" s="101">
        <f t="shared" ca="1" si="374"/>
        <v>0.15797082576391069</v>
      </c>
      <c r="N2695" s="101">
        <f t="shared" ca="1" si="372"/>
        <v>142.16415860159253</v>
      </c>
      <c r="O2695" s="101">
        <f t="shared" ca="1" si="375"/>
        <v>0.51112475308871808</v>
      </c>
      <c r="Q2695" s="12">
        <f t="shared" ca="1" si="376"/>
        <v>5.6000000000000005</v>
      </c>
      <c r="R2695" s="101">
        <f t="shared" ca="1" si="377"/>
        <v>0.32053029501876895</v>
      </c>
      <c r="S2695" s="13"/>
      <c r="T2695" s="101">
        <f t="shared" ca="1" si="378"/>
        <v>0</v>
      </c>
      <c r="U2695" s="101">
        <f t="shared" ca="1" si="379"/>
        <v>0.35800796524959289</v>
      </c>
      <c r="V2695" s="101">
        <f t="shared" ca="1" si="380"/>
        <v>-435.42258235475663</v>
      </c>
    </row>
    <row r="2696" spans="2:22" x14ac:dyDescent="0.3">
      <c r="B2696" s="13">
        <v>2023</v>
      </c>
      <c r="C2696" s="13">
        <v>4</v>
      </c>
      <c r="D2696" s="13">
        <v>20</v>
      </c>
      <c r="E2696" s="83" t="s">
        <v>209</v>
      </c>
      <c r="F2696" s="13">
        <v>1</v>
      </c>
      <c r="G2696" s="13">
        <v>17</v>
      </c>
      <c r="H2696" s="13" t="s">
        <v>71</v>
      </c>
      <c r="I2696" s="13" t="s">
        <v>54</v>
      </c>
      <c r="J2696" s="13"/>
      <c r="K2696" s="13" t="s">
        <v>27</v>
      </c>
      <c r="L2696" s="12">
        <f t="shared" ca="1" si="373"/>
        <v>2.2455277559403966</v>
      </c>
      <c r="M2696" s="101">
        <f t="shared" ca="1" si="374"/>
        <v>0.19560792281996797</v>
      </c>
      <c r="N2696" s="101">
        <f t="shared" ca="1" si="372"/>
        <v>142.60746320607777</v>
      </c>
      <c r="O2696" s="101">
        <f t="shared" ca="1" si="375"/>
        <v>0.63290199801180069</v>
      </c>
      <c r="Q2696" s="12">
        <f t="shared" ca="1" si="376"/>
        <v>5.6000000000000005</v>
      </c>
      <c r="R2696" s="101">
        <f t="shared" ca="1" si="377"/>
        <v>0.28395607545964546</v>
      </c>
      <c r="S2696" s="13"/>
      <c r="T2696" s="101">
        <f t="shared" ca="1" si="378"/>
        <v>0</v>
      </c>
      <c r="U2696" s="101">
        <f t="shared" ca="1" si="379"/>
        <v>0.44330460448523329</v>
      </c>
      <c r="V2696" s="101">
        <f t="shared" ca="1" si="380"/>
        <v>-435.54718990119068</v>
      </c>
    </row>
    <row r="2697" spans="2:22" x14ac:dyDescent="0.3">
      <c r="B2697" s="13">
        <v>2023</v>
      </c>
      <c r="C2697" s="13">
        <v>4</v>
      </c>
      <c r="D2697" s="13">
        <v>20</v>
      </c>
      <c r="E2697" s="83" t="s">
        <v>209</v>
      </c>
      <c r="F2697" s="13">
        <v>1</v>
      </c>
      <c r="G2697" s="13">
        <v>18</v>
      </c>
      <c r="H2697" s="13" t="s">
        <v>71</v>
      </c>
      <c r="I2697" s="13" t="s">
        <v>54</v>
      </c>
      <c r="J2697" s="13"/>
      <c r="K2697" s="13" t="s">
        <v>27</v>
      </c>
      <c r="L2697" s="12">
        <f t="shared" ca="1" si="373"/>
        <v>2.3385593892723993</v>
      </c>
      <c r="M2697" s="101">
        <f t="shared" ca="1" si="374"/>
        <v>0.20371190839951872</v>
      </c>
      <c r="N2697" s="101">
        <f t="shared" ca="1" si="372"/>
        <v>143.06913380550995</v>
      </c>
      <c r="O2697" s="101">
        <f t="shared" ca="1" si="375"/>
        <v>0.65912296386642566</v>
      </c>
      <c r="Q2697" s="12">
        <f t="shared" ca="1" si="376"/>
        <v>5.6000000000000005</v>
      </c>
      <c r="R2697" s="101">
        <f t="shared" ca="1" si="377"/>
        <v>0.27608094769809144</v>
      </c>
      <c r="S2697" s="13"/>
      <c r="T2697" s="101">
        <f t="shared" ca="1" si="378"/>
        <v>0</v>
      </c>
      <c r="U2697" s="101">
        <f t="shared" ca="1" si="379"/>
        <v>0.46167059943219285</v>
      </c>
      <c r="V2697" s="101">
        <f t="shared" ca="1" si="380"/>
        <v>-435.63768119715468</v>
      </c>
    </row>
    <row r="2698" spans="2:22" x14ac:dyDescent="0.3">
      <c r="B2698" s="13">
        <v>2023</v>
      </c>
      <c r="C2698" s="13">
        <v>4</v>
      </c>
      <c r="D2698" s="13">
        <v>20</v>
      </c>
      <c r="E2698" s="83" t="s">
        <v>209</v>
      </c>
      <c r="F2698" s="13">
        <v>1</v>
      </c>
      <c r="G2698" s="13">
        <v>19</v>
      </c>
      <c r="H2698" s="13" t="s">
        <v>71</v>
      </c>
      <c r="I2698" s="13" t="s">
        <v>54</v>
      </c>
      <c r="J2698" s="13"/>
      <c r="K2698" s="13" t="s">
        <v>27</v>
      </c>
      <c r="L2698" s="12">
        <f t="shared" ca="1" si="373"/>
        <v>1.7764566104935209</v>
      </c>
      <c r="M2698" s="101">
        <f t="shared" ca="1" si="374"/>
        <v>0.1547471353400906</v>
      </c>
      <c r="N2698" s="101">
        <f t="shared" ca="1" si="372"/>
        <v>143.41983594803153</v>
      </c>
      <c r="O2698" s="101">
        <f t="shared" ca="1" si="375"/>
        <v>0.50069429566759882</v>
      </c>
      <c r="Q2698" s="12">
        <f t="shared" ca="1" si="376"/>
        <v>5.6000000000000005</v>
      </c>
      <c r="R2698" s="101">
        <f t="shared" ca="1" si="377"/>
        <v>0.32366294792172351</v>
      </c>
      <c r="S2698" s="13"/>
      <c r="T2698" s="101">
        <f t="shared" ca="1" si="378"/>
        <v>0</v>
      </c>
      <c r="U2698" s="101">
        <f t="shared" ca="1" si="379"/>
        <v>0.35070214252159598</v>
      </c>
      <c r="V2698" s="101">
        <f t="shared" ca="1" si="380"/>
        <v>-435.93430495047653</v>
      </c>
    </row>
    <row r="2699" spans="2:22" x14ac:dyDescent="0.3">
      <c r="B2699" s="13">
        <v>2023</v>
      </c>
      <c r="C2699" s="13">
        <v>4</v>
      </c>
      <c r="D2699" s="13">
        <v>20</v>
      </c>
      <c r="E2699" s="83" t="s">
        <v>209</v>
      </c>
      <c r="F2699" s="13">
        <v>1</v>
      </c>
      <c r="G2699" s="13">
        <v>20</v>
      </c>
      <c r="H2699" s="13" t="s">
        <v>69</v>
      </c>
      <c r="I2699" s="13" t="s">
        <v>54</v>
      </c>
      <c r="J2699" s="13"/>
      <c r="K2699" s="13" t="s">
        <v>27</v>
      </c>
      <c r="L2699" s="12">
        <f t="shared" ca="1" si="373"/>
        <v>2.7863447279471347</v>
      </c>
      <c r="M2699" s="101">
        <f t="shared" ca="1" si="374"/>
        <v>0.1467567768209756</v>
      </c>
      <c r="N2699" s="101">
        <f t="shared" ca="1" si="372"/>
        <v>143.41983594803153</v>
      </c>
      <c r="O2699" s="101">
        <f t="shared" ca="1" si="375"/>
        <v>0.30064659614549583</v>
      </c>
      <c r="Q2699" s="12">
        <f t="shared" ca="1" si="376"/>
        <v>0</v>
      </c>
      <c r="R2699" s="101">
        <f t="shared" ca="1" si="377"/>
        <v>0</v>
      </c>
      <c r="S2699" s="13"/>
      <c r="T2699" s="101">
        <f t="shared" ca="1" si="378"/>
        <v>0.1467567768209756</v>
      </c>
      <c r="U2699" s="101">
        <f t="shared" si="379"/>
        <v>0</v>
      </c>
      <c r="V2699" s="101">
        <f t="shared" ca="1" si="380"/>
        <v>-435.78754817365558</v>
      </c>
    </row>
    <row r="2700" spans="2:22" x14ac:dyDescent="0.3">
      <c r="B2700" s="13">
        <v>2023</v>
      </c>
      <c r="C2700" s="13">
        <v>4</v>
      </c>
      <c r="D2700" s="13">
        <v>20</v>
      </c>
      <c r="E2700" s="83" t="s">
        <v>209</v>
      </c>
      <c r="F2700" s="13">
        <v>1</v>
      </c>
      <c r="G2700" s="13">
        <v>21</v>
      </c>
      <c r="H2700" s="13" t="s">
        <v>69</v>
      </c>
      <c r="I2700" s="13" t="s">
        <v>54</v>
      </c>
      <c r="J2700" s="13"/>
      <c r="K2700" s="13" t="s">
        <v>27</v>
      </c>
      <c r="L2700" s="12">
        <f t="shared" ca="1" si="373"/>
        <v>1.9103870420528479</v>
      </c>
      <c r="M2700" s="101">
        <f t="shared" ca="1" si="374"/>
        <v>0.1006200855049235</v>
      </c>
      <c r="N2700" s="101">
        <f t="shared" ca="1" si="372"/>
        <v>143.41983594803153</v>
      </c>
      <c r="O2700" s="101">
        <f t="shared" ca="1" si="375"/>
        <v>0.20613076183750229</v>
      </c>
      <c r="Q2700" s="12">
        <f t="shared" ca="1" si="376"/>
        <v>0</v>
      </c>
      <c r="R2700" s="101">
        <f t="shared" ca="1" si="377"/>
        <v>0</v>
      </c>
      <c r="S2700" s="13"/>
      <c r="T2700" s="101">
        <f t="shared" ca="1" si="378"/>
        <v>0.1006200855049235</v>
      </c>
      <c r="U2700" s="101">
        <f t="shared" si="379"/>
        <v>0</v>
      </c>
      <c r="V2700" s="101">
        <f t="shared" ca="1" si="380"/>
        <v>-435.68692808815064</v>
      </c>
    </row>
    <row r="2701" spans="2:22" x14ac:dyDescent="0.3">
      <c r="B2701" s="13">
        <v>2023</v>
      </c>
      <c r="C2701" s="13">
        <v>4</v>
      </c>
      <c r="D2701" s="13">
        <v>20</v>
      </c>
      <c r="E2701" s="83" t="s">
        <v>209</v>
      </c>
      <c r="F2701" s="13">
        <v>1</v>
      </c>
      <c r="G2701" s="13">
        <v>22</v>
      </c>
      <c r="H2701" s="13" t="s">
        <v>69</v>
      </c>
      <c r="I2701" s="13" t="s">
        <v>54</v>
      </c>
      <c r="J2701" s="13"/>
      <c r="K2701" s="13" t="s">
        <v>27</v>
      </c>
      <c r="L2701" s="12">
        <f t="shared" ca="1" si="373"/>
        <v>2.0837566557846863</v>
      </c>
      <c r="M2701" s="101">
        <f t="shared" ca="1" si="374"/>
        <v>0.10975146306017942</v>
      </c>
      <c r="N2701" s="101">
        <f t="shared" ca="1" si="372"/>
        <v>143.41983594803153</v>
      </c>
      <c r="O2701" s="101">
        <f t="shared" ca="1" si="375"/>
        <v>0.22483734315916765</v>
      </c>
      <c r="Q2701" s="12">
        <f t="shared" ca="1" si="376"/>
        <v>0</v>
      </c>
      <c r="R2701" s="101">
        <f t="shared" ca="1" si="377"/>
        <v>0</v>
      </c>
      <c r="S2701" s="13"/>
      <c r="T2701" s="101">
        <f t="shared" ca="1" si="378"/>
        <v>0.10975146306017942</v>
      </c>
      <c r="U2701" s="101">
        <f t="shared" si="379"/>
        <v>0</v>
      </c>
      <c r="V2701" s="101">
        <f t="shared" ca="1" si="380"/>
        <v>-435.57717662509043</v>
      </c>
    </row>
    <row r="2702" spans="2:22" x14ac:dyDescent="0.3">
      <c r="B2702" s="13">
        <v>2023</v>
      </c>
      <c r="C2702" s="13">
        <v>4</v>
      </c>
      <c r="D2702" s="13">
        <v>20</v>
      </c>
      <c r="E2702" s="83" t="s">
        <v>209</v>
      </c>
      <c r="F2702" s="13">
        <v>1</v>
      </c>
      <c r="G2702" s="13">
        <v>23</v>
      </c>
      <c r="H2702" s="13" t="s">
        <v>69</v>
      </c>
      <c r="I2702" s="13" t="s">
        <v>54</v>
      </c>
      <c r="J2702" s="13"/>
      <c r="K2702" s="13" t="s">
        <v>27</v>
      </c>
      <c r="L2702" s="12">
        <f t="shared" ca="1" si="373"/>
        <v>1.6565183094818527</v>
      </c>
      <c r="M2702" s="101">
        <f t="shared" ca="1" si="374"/>
        <v>8.724881936040918E-2</v>
      </c>
      <c r="N2702" s="101">
        <f t="shared" ca="1" si="372"/>
        <v>143.41983594803153</v>
      </c>
      <c r="O2702" s="101">
        <f t="shared" ca="1" si="375"/>
        <v>0.17873832559309191</v>
      </c>
      <c r="Q2702" s="12">
        <f t="shared" ca="1" si="376"/>
        <v>0</v>
      </c>
      <c r="R2702" s="101">
        <f t="shared" ca="1" si="377"/>
        <v>0</v>
      </c>
      <c r="S2702" s="13"/>
      <c r="T2702" s="101">
        <f t="shared" ca="1" si="378"/>
        <v>8.724881936040918E-2</v>
      </c>
      <c r="U2702" s="101">
        <f t="shared" si="379"/>
        <v>0</v>
      </c>
      <c r="V2702" s="101">
        <f t="shared" ca="1" si="380"/>
        <v>-435.48992780573002</v>
      </c>
    </row>
    <row r="2703" spans="2:22" x14ac:dyDescent="0.3">
      <c r="B2703" s="13">
        <v>2023</v>
      </c>
      <c r="C2703" s="13">
        <v>4</v>
      </c>
      <c r="D2703" s="13">
        <v>21</v>
      </c>
      <c r="E2703" s="83" t="s">
        <v>210</v>
      </c>
      <c r="F2703" s="13">
        <v>2</v>
      </c>
      <c r="G2703" s="13">
        <v>0</v>
      </c>
      <c r="H2703" s="13" t="s">
        <v>69</v>
      </c>
      <c r="I2703" s="13" t="s">
        <v>54</v>
      </c>
      <c r="J2703" s="13"/>
      <c r="K2703" s="13" t="s">
        <v>28</v>
      </c>
      <c r="L2703" s="12">
        <f t="shared" ca="1" si="373"/>
        <v>1.9507807206926708</v>
      </c>
      <c r="M2703" s="101">
        <f t="shared" ca="1" si="374"/>
        <v>0.10274762055888298</v>
      </c>
      <c r="N2703" s="101">
        <f t="shared" ca="1" si="372"/>
        <v>143.41983594803153</v>
      </c>
      <c r="O2703" s="101">
        <f t="shared" ca="1" si="375"/>
        <v>0.21048923976273917</v>
      </c>
      <c r="Q2703" s="12">
        <f t="shared" ca="1" si="376"/>
        <v>0</v>
      </c>
      <c r="R2703" s="101">
        <f t="shared" ca="1" si="377"/>
        <v>0</v>
      </c>
      <c r="S2703" s="13"/>
      <c r="T2703" s="101">
        <f t="shared" ca="1" si="378"/>
        <v>0.10274762055888298</v>
      </c>
      <c r="U2703" s="101">
        <f t="shared" si="379"/>
        <v>0</v>
      </c>
      <c r="V2703" s="101">
        <f t="shared" ca="1" si="380"/>
        <v>-435.38718018517113</v>
      </c>
    </row>
    <row r="2704" spans="2:22" x14ac:dyDescent="0.3">
      <c r="B2704" s="13">
        <v>2023</v>
      </c>
      <c r="C2704" s="13">
        <v>4</v>
      </c>
      <c r="D2704" s="13">
        <v>21</v>
      </c>
      <c r="E2704" s="83" t="s">
        <v>210</v>
      </c>
      <c r="F2704" s="13">
        <v>2</v>
      </c>
      <c r="G2704" s="13">
        <v>1</v>
      </c>
      <c r="H2704" s="13" t="s">
        <v>69</v>
      </c>
      <c r="I2704" s="13" t="s">
        <v>54</v>
      </c>
      <c r="J2704" s="13"/>
      <c r="K2704" s="13" t="s">
        <v>28</v>
      </c>
      <c r="L2704" s="12">
        <f t="shared" ca="1" si="373"/>
        <v>1.1626319464741837</v>
      </c>
      <c r="M2704" s="101">
        <f t="shared" ca="1" si="374"/>
        <v>6.1235824620795257E-2</v>
      </c>
      <c r="N2704" s="101">
        <f t="shared" ref="N2704:N2767" ca="1" si="381">IF(H2704="On-Peak",IF(I2704="Winter",((L2704*$D$48)/60)+N2703,((L2704*$D$47)/60)+N2703),N2703)</f>
        <v>143.41983594803153</v>
      </c>
      <c r="O2704" s="101">
        <f t="shared" ca="1" si="375"/>
        <v>0.12544798702456442</v>
      </c>
      <c r="Q2704" s="12">
        <f t="shared" ca="1" si="376"/>
        <v>0</v>
      </c>
      <c r="R2704" s="101">
        <f t="shared" ca="1" si="377"/>
        <v>0</v>
      </c>
      <c r="S2704" s="13"/>
      <c r="T2704" s="101">
        <f t="shared" ca="1" si="378"/>
        <v>6.1235824620795257E-2</v>
      </c>
      <c r="U2704" s="101">
        <f t="shared" si="379"/>
        <v>0</v>
      </c>
      <c r="V2704" s="101">
        <f t="shared" ca="1" si="380"/>
        <v>-435.32594436055035</v>
      </c>
    </row>
    <row r="2705" spans="2:22" x14ac:dyDescent="0.3">
      <c r="B2705" s="13">
        <v>2023</v>
      </c>
      <c r="C2705" s="13">
        <v>4</v>
      </c>
      <c r="D2705" s="13">
        <v>21</v>
      </c>
      <c r="E2705" s="83" t="s">
        <v>210</v>
      </c>
      <c r="F2705" s="13">
        <v>2</v>
      </c>
      <c r="G2705" s="13">
        <v>2</v>
      </c>
      <c r="H2705" s="13" t="s">
        <v>69</v>
      </c>
      <c r="I2705" s="13" t="s">
        <v>54</v>
      </c>
      <c r="J2705" s="13"/>
      <c r="K2705" s="13" t="s">
        <v>28</v>
      </c>
      <c r="L2705" s="12">
        <f t="shared" ca="1" si="373"/>
        <v>1.0752416158744813</v>
      </c>
      <c r="M2705" s="101">
        <f t="shared" ca="1" si="374"/>
        <v>5.663297590810893E-2</v>
      </c>
      <c r="N2705" s="101">
        <f t="shared" ca="1" si="381"/>
        <v>143.41983594803153</v>
      </c>
      <c r="O2705" s="101">
        <f t="shared" ca="1" si="375"/>
        <v>0.11601857035285652</v>
      </c>
      <c r="Q2705" s="12">
        <f t="shared" ca="1" si="376"/>
        <v>0</v>
      </c>
      <c r="R2705" s="101">
        <f t="shared" ca="1" si="377"/>
        <v>0</v>
      </c>
      <c r="S2705" s="13"/>
      <c r="T2705" s="101">
        <f t="shared" ca="1" si="378"/>
        <v>5.663297590810893E-2</v>
      </c>
      <c r="U2705" s="101">
        <f t="shared" si="379"/>
        <v>0</v>
      </c>
      <c r="V2705" s="101">
        <f t="shared" ca="1" si="380"/>
        <v>-435.26931138464226</v>
      </c>
    </row>
    <row r="2706" spans="2:22" x14ac:dyDescent="0.3">
      <c r="B2706" s="13">
        <v>2023</v>
      </c>
      <c r="C2706" s="13">
        <v>4</v>
      </c>
      <c r="D2706" s="13">
        <v>21</v>
      </c>
      <c r="E2706" s="83" t="s">
        <v>210</v>
      </c>
      <c r="F2706" s="13">
        <v>2</v>
      </c>
      <c r="G2706" s="13">
        <v>3</v>
      </c>
      <c r="H2706" s="13" t="s">
        <v>69</v>
      </c>
      <c r="I2706" s="13" t="s">
        <v>54</v>
      </c>
      <c r="J2706" s="13"/>
      <c r="K2706" s="13" t="s">
        <v>28</v>
      </c>
      <c r="L2706" s="12">
        <f t="shared" ca="1" si="373"/>
        <v>1.1948647595812696</v>
      </c>
      <c r="M2706" s="101">
        <f t="shared" ca="1" si="374"/>
        <v>6.2933526887145472E-2</v>
      </c>
      <c r="N2706" s="101">
        <f t="shared" ca="1" si="381"/>
        <v>143.41983594803153</v>
      </c>
      <c r="O2706" s="101">
        <f t="shared" ca="1" si="375"/>
        <v>0.128925907558819</v>
      </c>
      <c r="Q2706" s="12">
        <f t="shared" ca="1" si="376"/>
        <v>0</v>
      </c>
      <c r="R2706" s="101">
        <f t="shared" ca="1" si="377"/>
        <v>0</v>
      </c>
      <c r="S2706" s="13"/>
      <c r="T2706" s="101">
        <f t="shared" ca="1" si="378"/>
        <v>6.2933526887145472E-2</v>
      </c>
      <c r="U2706" s="101">
        <f t="shared" si="379"/>
        <v>0</v>
      </c>
      <c r="V2706" s="101">
        <f t="shared" ca="1" si="380"/>
        <v>-435.20637785775511</v>
      </c>
    </row>
    <row r="2707" spans="2:22" x14ac:dyDescent="0.3">
      <c r="B2707" s="13">
        <v>2023</v>
      </c>
      <c r="C2707" s="13">
        <v>4</v>
      </c>
      <c r="D2707" s="13">
        <v>21</v>
      </c>
      <c r="E2707" s="83" t="s">
        <v>210</v>
      </c>
      <c r="F2707" s="13">
        <v>2</v>
      </c>
      <c r="G2707" s="13">
        <v>4</v>
      </c>
      <c r="H2707" s="13" t="s">
        <v>69</v>
      </c>
      <c r="I2707" s="13" t="s">
        <v>54</v>
      </c>
      <c r="J2707" s="13"/>
      <c r="K2707" s="13" t="s">
        <v>28</v>
      </c>
      <c r="L2707" s="12">
        <f t="shared" ca="1" si="373"/>
        <v>1.0186549783661767</v>
      </c>
      <c r="M2707" s="101">
        <f t="shared" ca="1" si="374"/>
        <v>5.3652557710546528E-2</v>
      </c>
      <c r="N2707" s="101">
        <f t="shared" ca="1" si="381"/>
        <v>143.41983594803153</v>
      </c>
      <c r="O2707" s="101">
        <f t="shared" ca="1" si="375"/>
        <v>0.10991287216571045</v>
      </c>
      <c r="Q2707" s="12">
        <f t="shared" ca="1" si="376"/>
        <v>0</v>
      </c>
      <c r="R2707" s="101">
        <f t="shared" ca="1" si="377"/>
        <v>0</v>
      </c>
      <c r="S2707" s="13"/>
      <c r="T2707" s="101">
        <f t="shared" ca="1" si="378"/>
        <v>5.3652557710546528E-2</v>
      </c>
      <c r="U2707" s="101">
        <f t="shared" si="379"/>
        <v>0</v>
      </c>
      <c r="V2707" s="101">
        <f t="shared" ca="1" si="380"/>
        <v>-435.15272530004455</v>
      </c>
    </row>
    <row r="2708" spans="2:22" x14ac:dyDescent="0.3">
      <c r="B2708" s="13">
        <v>2023</v>
      </c>
      <c r="C2708" s="13">
        <v>4</v>
      </c>
      <c r="D2708" s="13">
        <v>21</v>
      </c>
      <c r="E2708" s="83" t="s">
        <v>210</v>
      </c>
      <c r="F2708" s="13">
        <v>2</v>
      </c>
      <c r="G2708" s="13">
        <v>5</v>
      </c>
      <c r="H2708" s="13" t="s">
        <v>69</v>
      </c>
      <c r="I2708" s="13" t="s">
        <v>54</v>
      </c>
      <c r="J2708" s="13"/>
      <c r="K2708" s="13" t="s">
        <v>28</v>
      </c>
      <c r="L2708" s="12">
        <f t="shared" ca="1" si="373"/>
        <v>1.0454679144196322</v>
      </c>
      <c r="M2708" s="101">
        <f t="shared" ca="1" si="374"/>
        <v>5.5064795052482025E-2</v>
      </c>
      <c r="N2708" s="101">
        <f t="shared" ca="1" si="381"/>
        <v>143.41983594803153</v>
      </c>
      <c r="O2708" s="101">
        <f t="shared" ca="1" si="375"/>
        <v>0.1128059879658783</v>
      </c>
      <c r="Q2708" s="12">
        <f t="shared" ca="1" si="376"/>
        <v>1.7331473934155555</v>
      </c>
      <c r="R2708" s="101">
        <f t="shared" ca="1" si="377"/>
        <v>5.8212067897004907E-2</v>
      </c>
      <c r="S2708" s="13"/>
      <c r="T2708" s="101">
        <f t="shared" ca="1" si="378"/>
        <v>0</v>
      </c>
      <c r="U2708" s="101">
        <f t="shared" si="379"/>
        <v>0</v>
      </c>
      <c r="V2708" s="101">
        <f t="shared" ca="1" si="380"/>
        <v>-435.26914943583853</v>
      </c>
    </row>
    <row r="2709" spans="2:22" x14ac:dyDescent="0.3">
      <c r="B2709" s="13">
        <v>2023</v>
      </c>
      <c r="C2709" s="13">
        <v>4</v>
      </c>
      <c r="D2709" s="13">
        <v>21</v>
      </c>
      <c r="E2709" s="83" t="s">
        <v>210</v>
      </c>
      <c r="F2709" s="13">
        <v>2</v>
      </c>
      <c r="G2709" s="13">
        <v>6</v>
      </c>
      <c r="H2709" s="13" t="s">
        <v>69</v>
      </c>
      <c r="I2709" s="13" t="s">
        <v>54</v>
      </c>
      <c r="J2709" s="13"/>
      <c r="K2709" s="13" t="s">
        <v>28</v>
      </c>
      <c r="L2709" s="12">
        <f t="shared" ca="1" si="373"/>
        <v>1.0704245412664368</v>
      </c>
      <c r="M2709" s="101">
        <f t="shared" ca="1" si="374"/>
        <v>5.6379260588503226E-2</v>
      </c>
      <c r="N2709" s="101">
        <f t="shared" ca="1" si="381"/>
        <v>143.41983594803153</v>
      </c>
      <c r="O2709" s="101">
        <f t="shared" ca="1" si="375"/>
        <v>0.11549880800264853</v>
      </c>
      <c r="Q2709" s="12">
        <f t="shared" ca="1" si="376"/>
        <v>4.2385538371802873</v>
      </c>
      <c r="R2709" s="101">
        <f t="shared" ca="1" si="377"/>
        <v>0.26818214489910741</v>
      </c>
      <c r="S2709" s="13"/>
      <c r="T2709" s="101">
        <f t="shared" ca="1" si="378"/>
        <v>0</v>
      </c>
      <c r="U2709" s="101">
        <f t="shared" si="379"/>
        <v>0</v>
      </c>
      <c r="V2709" s="101">
        <f t="shared" ca="1" si="380"/>
        <v>-435.80551372563679</v>
      </c>
    </row>
    <row r="2710" spans="2:22" x14ac:dyDescent="0.3">
      <c r="B2710" s="13">
        <v>2023</v>
      </c>
      <c r="C2710" s="13">
        <v>4</v>
      </c>
      <c r="D2710" s="13">
        <v>21</v>
      </c>
      <c r="E2710" s="83" t="s">
        <v>210</v>
      </c>
      <c r="F2710" s="13">
        <v>2</v>
      </c>
      <c r="G2710" s="13">
        <v>7</v>
      </c>
      <c r="H2710" s="13" t="s">
        <v>69</v>
      </c>
      <c r="I2710" s="13" t="s">
        <v>54</v>
      </c>
      <c r="J2710" s="13"/>
      <c r="K2710" s="13" t="s">
        <v>28</v>
      </c>
      <c r="L2710" s="12">
        <f t="shared" ca="1" si="373"/>
        <v>1.2282975571106896</v>
      </c>
      <c r="M2710" s="101">
        <f t="shared" ca="1" si="374"/>
        <v>6.4694432333020024E-2</v>
      </c>
      <c r="N2710" s="101">
        <f t="shared" ca="1" si="381"/>
        <v>143.41983594803153</v>
      </c>
      <c r="O2710" s="101">
        <f t="shared" ca="1" si="375"/>
        <v>0.1325333064122434</v>
      </c>
      <c r="Q2710" s="12">
        <f t="shared" ca="1" si="376"/>
        <v>5.6000000000000005</v>
      </c>
      <c r="R2710" s="101">
        <f t="shared" ca="1" si="377"/>
        <v>0.3700646117905802</v>
      </c>
      <c r="S2710" s="13"/>
      <c r="T2710" s="101">
        <f t="shared" ca="1" si="378"/>
        <v>0</v>
      </c>
      <c r="U2710" s="101">
        <f t="shared" si="379"/>
        <v>0</v>
      </c>
      <c r="V2710" s="101">
        <f t="shared" ca="1" si="380"/>
        <v>-436.54564294921789</v>
      </c>
    </row>
    <row r="2711" spans="2:22" x14ac:dyDescent="0.3">
      <c r="B2711" s="13">
        <v>2023</v>
      </c>
      <c r="C2711" s="13">
        <v>4</v>
      </c>
      <c r="D2711" s="13">
        <v>21</v>
      </c>
      <c r="E2711" s="83" t="s">
        <v>210</v>
      </c>
      <c r="F2711" s="13">
        <v>2</v>
      </c>
      <c r="G2711" s="13">
        <v>8</v>
      </c>
      <c r="H2711" s="13" t="s">
        <v>69</v>
      </c>
      <c r="I2711" s="13" t="s">
        <v>54</v>
      </c>
      <c r="J2711" s="13"/>
      <c r="K2711" s="13" t="s">
        <v>28</v>
      </c>
      <c r="L2711" s="12">
        <f t="shared" ca="1" si="373"/>
        <v>1.827777262095434</v>
      </c>
      <c r="M2711" s="101">
        <f t="shared" ca="1" si="374"/>
        <v>9.6269028394566511E-2</v>
      </c>
      <c r="N2711" s="101">
        <f t="shared" ca="1" si="381"/>
        <v>143.41983594803153</v>
      </c>
      <c r="O2711" s="101">
        <f t="shared" ca="1" si="375"/>
        <v>0.19721716658009733</v>
      </c>
      <c r="Q2711" s="12">
        <f t="shared" ca="1" si="376"/>
        <v>5.6000000000000005</v>
      </c>
      <c r="R2711" s="101">
        <f t="shared" ca="1" si="377"/>
        <v>0.31931865476362159</v>
      </c>
      <c r="S2711" s="13"/>
      <c r="T2711" s="101">
        <f t="shared" ca="1" si="378"/>
        <v>0</v>
      </c>
      <c r="U2711" s="101">
        <f t="shared" si="379"/>
        <v>0</v>
      </c>
      <c r="V2711" s="101">
        <f t="shared" ca="1" si="380"/>
        <v>-437.1842802587451</v>
      </c>
    </row>
    <row r="2712" spans="2:22" x14ac:dyDescent="0.3">
      <c r="B2712" s="13">
        <v>2023</v>
      </c>
      <c r="C2712" s="13">
        <v>4</v>
      </c>
      <c r="D2712" s="13">
        <v>21</v>
      </c>
      <c r="E2712" s="83" t="s">
        <v>210</v>
      </c>
      <c r="F2712" s="13">
        <v>2</v>
      </c>
      <c r="G2712" s="13">
        <v>9</v>
      </c>
      <c r="H2712" s="13" t="s">
        <v>69</v>
      </c>
      <c r="I2712" s="13" t="s">
        <v>54</v>
      </c>
      <c r="J2712" s="13"/>
      <c r="K2712" s="13" t="s">
        <v>28</v>
      </c>
      <c r="L2712" s="12">
        <f t="shared" ca="1" si="373"/>
        <v>1.8986424896781531</v>
      </c>
      <c r="M2712" s="101">
        <f t="shared" ca="1" si="374"/>
        <v>0.10000149993134833</v>
      </c>
      <c r="N2712" s="101">
        <f t="shared" ca="1" si="381"/>
        <v>143.41983594803153</v>
      </c>
      <c r="O2712" s="101">
        <f t="shared" ca="1" si="375"/>
        <v>0.20486352463627272</v>
      </c>
      <c r="Q2712" s="12">
        <f t="shared" ca="1" si="376"/>
        <v>5.6000000000000005</v>
      </c>
      <c r="R2712" s="101">
        <f t="shared" ca="1" si="377"/>
        <v>0.31331991324874442</v>
      </c>
      <c r="S2712" s="13"/>
      <c r="T2712" s="101">
        <f t="shared" ca="1" si="378"/>
        <v>0</v>
      </c>
      <c r="U2712" s="101">
        <f t="shared" si="379"/>
        <v>0</v>
      </c>
      <c r="V2712" s="101">
        <f t="shared" ca="1" si="380"/>
        <v>-437.81092008524257</v>
      </c>
    </row>
    <row r="2713" spans="2:22" x14ac:dyDescent="0.3">
      <c r="B2713" s="13">
        <v>2023</v>
      </c>
      <c r="C2713" s="13">
        <v>4</v>
      </c>
      <c r="D2713" s="13">
        <v>21</v>
      </c>
      <c r="E2713" s="83" t="s">
        <v>210</v>
      </c>
      <c r="F2713" s="13">
        <v>2</v>
      </c>
      <c r="G2713" s="13">
        <v>10</v>
      </c>
      <c r="H2713" s="13" t="s">
        <v>70</v>
      </c>
      <c r="I2713" s="13" t="s">
        <v>54</v>
      </c>
      <c r="J2713" s="13"/>
      <c r="K2713" s="13" t="s">
        <v>28</v>
      </c>
      <c r="L2713" s="12">
        <f t="shared" ca="1" si="373"/>
        <v>1.870191657703445</v>
      </c>
      <c r="M2713" s="101">
        <f t="shared" ca="1" si="374"/>
        <v>5.921026788289107E-2</v>
      </c>
      <c r="N2713" s="101">
        <f t="shared" ca="1" si="381"/>
        <v>143.41983594803153</v>
      </c>
      <c r="O2713" s="101">
        <f t="shared" ca="1" si="375"/>
        <v>5.921026788289107E-2</v>
      </c>
      <c r="Q2713" s="12">
        <f t="shared" ca="1" si="376"/>
        <v>5.6000000000000005</v>
      </c>
      <c r="R2713" s="101">
        <f t="shared" ca="1" si="377"/>
        <v>0.31572827617540344</v>
      </c>
      <c r="S2713" s="13"/>
      <c r="T2713" s="101">
        <f t="shared" ca="1" si="378"/>
        <v>0</v>
      </c>
      <c r="U2713" s="101">
        <f t="shared" si="379"/>
        <v>0</v>
      </c>
      <c r="V2713" s="101">
        <f t="shared" ca="1" si="380"/>
        <v>-438.44237663759333</v>
      </c>
    </row>
    <row r="2714" spans="2:22" x14ac:dyDescent="0.3">
      <c r="B2714" s="13">
        <v>2023</v>
      </c>
      <c r="C2714" s="13">
        <v>4</v>
      </c>
      <c r="D2714" s="13">
        <v>21</v>
      </c>
      <c r="E2714" s="83" t="s">
        <v>210</v>
      </c>
      <c r="F2714" s="13">
        <v>2</v>
      </c>
      <c r="G2714" s="13">
        <v>11</v>
      </c>
      <c r="H2714" s="13" t="s">
        <v>70</v>
      </c>
      <c r="I2714" s="13" t="s">
        <v>54</v>
      </c>
      <c r="J2714" s="13"/>
      <c r="K2714" s="13" t="s">
        <v>28</v>
      </c>
      <c r="L2714" s="12">
        <f t="shared" ca="1" si="373"/>
        <v>1.6440016712869692</v>
      </c>
      <c r="M2714" s="101">
        <f t="shared" ca="1" si="374"/>
        <v>5.2049092912945447E-2</v>
      </c>
      <c r="N2714" s="101">
        <f t="shared" ca="1" si="381"/>
        <v>143.41983594803153</v>
      </c>
      <c r="O2714" s="101">
        <f t="shared" ca="1" si="375"/>
        <v>5.2049092912945447E-2</v>
      </c>
      <c r="Q2714" s="12">
        <f t="shared" ca="1" si="376"/>
        <v>5.6000000000000005</v>
      </c>
      <c r="R2714" s="101">
        <f t="shared" ca="1" si="377"/>
        <v>0.33487525852555811</v>
      </c>
      <c r="S2714" s="13"/>
      <c r="T2714" s="101">
        <f t="shared" ca="1" si="378"/>
        <v>0</v>
      </c>
      <c r="U2714" s="101">
        <f t="shared" si="379"/>
        <v>0</v>
      </c>
      <c r="V2714" s="101">
        <f t="shared" ca="1" si="380"/>
        <v>-439.1121271546445</v>
      </c>
    </row>
    <row r="2715" spans="2:22" x14ac:dyDescent="0.3">
      <c r="B2715" s="13">
        <v>2023</v>
      </c>
      <c r="C2715" s="13">
        <v>4</v>
      </c>
      <c r="D2715" s="13">
        <v>21</v>
      </c>
      <c r="E2715" s="83" t="s">
        <v>210</v>
      </c>
      <c r="F2715" s="13">
        <v>2</v>
      </c>
      <c r="G2715" s="13">
        <v>12</v>
      </c>
      <c r="H2715" s="13" t="s">
        <v>70</v>
      </c>
      <c r="I2715" s="13" t="s">
        <v>54</v>
      </c>
      <c r="J2715" s="13"/>
      <c r="K2715" s="13" t="s">
        <v>28</v>
      </c>
      <c r="L2715" s="12">
        <f t="shared" ca="1" si="373"/>
        <v>1.7768791091772111</v>
      </c>
      <c r="M2715" s="101">
        <f t="shared" ca="1" si="374"/>
        <v>5.6255992596550508E-2</v>
      </c>
      <c r="N2715" s="101">
        <f t="shared" ca="1" si="381"/>
        <v>143.41983594803153</v>
      </c>
      <c r="O2715" s="101">
        <f t="shared" ca="1" si="375"/>
        <v>5.6255992596550508E-2</v>
      </c>
      <c r="Q2715" s="12">
        <f t="shared" ca="1" si="376"/>
        <v>0</v>
      </c>
      <c r="R2715" s="101">
        <f t="shared" ca="1" si="377"/>
        <v>0</v>
      </c>
      <c r="S2715" s="13"/>
      <c r="T2715" s="101">
        <f t="shared" ca="1" si="378"/>
        <v>5.6255992596550508E-2</v>
      </c>
      <c r="U2715" s="101">
        <f t="shared" si="379"/>
        <v>0</v>
      </c>
      <c r="V2715" s="101">
        <f t="shared" ca="1" si="380"/>
        <v>-439.05587116204794</v>
      </c>
    </row>
    <row r="2716" spans="2:22" x14ac:dyDescent="0.3">
      <c r="B2716" s="13">
        <v>2023</v>
      </c>
      <c r="C2716" s="13">
        <v>4</v>
      </c>
      <c r="D2716" s="13">
        <v>21</v>
      </c>
      <c r="E2716" s="83" t="s">
        <v>210</v>
      </c>
      <c r="F2716" s="13">
        <v>2</v>
      </c>
      <c r="G2716" s="13">
        <v>13</v>
      </c>
      <c r="H2716" s="13" t="s">
        <v>70</v>
      </c>
      <c r="I2716" s="13" t="s">
        <v>54</v>
      </c>
      <c r="J2716" s="13"/>
      <c r="K2716" s="13" t="s">
        <v>28</v>
      </c>
      <c r="L2716" s="12">
        <f t="shared" ca="1" si="373"/>
        <v>1.7744084220782588</v>
      </c>
      <c r="M2716" s="101">
        <f t="shared" ca="1" si="374"/>
        <v>5.6177770642997671E-2</v>
      </c>
      <c r="N2716" s="101">
        <f t="shared" ca="1" si="381"/>
        <v>143.41983594803153</v>
      </c>
      <c r="O2716" s="101">
        <f t="shared" ca="1" si="375"/>
        <v>5.6177770642997671E-2</v>
      </c>
      <c r="Q2716" s="12">
        <f t="shared" ca="1" si="376"/>
        <v>0</v>
      </c>
      <c r="R2716" s="101">
        <f t="shared" ca="1" si="377"/>
        <v>0</v>
      </c>
      <c r="S2716" s="13"/>
      <c r="T2716" s="101">
        <f t="shared" ca="1" si="378"/>
        <v>5.6177770642997671E-2</v>
      </c>
      <c r="U2716" s="101">
        <f t="shared" si="379"/>
        <v>0</v>
      </c>
      <c r="V2716" s="101">
        <f t="shared" ca="1" si="380"/>
        <v>-438.99969339140495</v>
      </c>
    </row>
    <row r="2717" spans="2:22" x14ac:dyDescent="0.3">
      <c r="B2717" s="13">
        <v>2023</v>
      </c>
      <c r="C2717" s="13">
        <v>4</v>
      </c>
      <c r="D2717" s="13">
        <v>21</v>
      </c>
      <c r="E2717" s="83" t="s">
        <v>210</v>
      </c>
      <c r="F2717" s="13">
        <v>2</v>
      </c>
      <c r="G2717" s="13">
        <v>14</v>
      </c>
      <c r="H2717" s="13" t="s">
        <v>70</v>
      </c>
      <c r="I2717" s="13" t="s">
        <v>54</v>
      </c>
      <c r="J2717" s="13"/>
      <c r="K2717" s="13" t="s">
        <v>28</v>
      </c>
      <c r="L2717" s="12">
        <f t="shared" ca="1" si="373"/>
        <v>1.1701545271409068</v>
      </c>
      <c r="M2717" s="101">
        <f t="shared" ca="1" si="374"/>
        <v>3.7047092329281113E-2</v>
      </c>
      <c r="N2717" s="101">
        <f t="shared" ca="1" si="381"/>
        <v>143.41983594803153</v>
      </c>
      <c r="O2717" s="101">
        <f t="shared" ca="1" si="375"/>
        <v>3.7047092329281113E-2</v>
      </c>
      <c r="Q2717" s="12">
        <f t="shared" ca="1" si="376"/>
        <v>0</v>
      </c>
      <c r="R2717" s="101">
        <f t="shared" ca="1" si="377"/>
        <v>0</v>
      </c>
      <c r="S2717" s="13"/>
      <c r="T2717" s="101">
        <f t="shared" ca="1" si="378"/>
        <v>3.7047092329281113E-2</v>
      </c>
      <c r="U2717" s="101">
        <f t="shared" si="379"/>
        <v>0</v>
      </c>
      <c r="V2717" s="101">
        <f t="shared" ca="1" si="380"/>
        <v>-438.96264629907569</v>
      </c>
    </row>
    <row r="2718" spans="2:22" x14ac:dyDescent="0.3">
      <c r="B2718" s="13">
        <v>2023</v>
      </c>
      <c r="C2718" s="13">
        <v>4</v>
      </c>
      <c r="D2718" s="13">
        <v>21</v>
      </c>
      <c r="E2718" s="83" t="s">
        <v>210</v>
      </c>
      <c r="F2718" s="13">
        <v>2</v>
      </c>
      <c r="G2718" s="13">
        <v>15</v>
      </c>
      <c r="H2718" s="13" t="s">
        <v>70</v>
      </c>
      <c r="I2718" s="13" t="s">
        <v>54</v>
      </c>
      <c r="J2718" s="13"/>
      <c r="K2718" s="13" t="s">
        <v>28</v>
      </c>
      <c r="L2718" s="12">
        <f t="shared" ca="1" si="373"/>
        <v>1.5532999488543726</v>
      </c>
      <c r="M2718" s="101">
        <f t="shared" ca="1" si="374"/>
        <v>4.9177476380729439E-2</v>
      </c>
      <c r="N2718" s="101">
        <f t="shared" ca="1" si="381"/>
        <v>143.41983594803153</v>
      </c>
      <c r="O2718" s="101">
        <f t="shared" ca="1" si="375"/>
        <v>4.9177476380729439E-2</v>
      </c>
      <c r="Q2718" s="12">
        <f t="shared" ca="1" si="376"/>
        <v>0</v>
      </c>
      <c r="R2718" s="101">
        <f t="shared" ca="1" si="377"/>
        <v>0</v>
      </c>
      <c r="S2718" s="13"/>
      <c r="T2718" s="101">
        <f t="shared" ca="1" si="378"/>
        <v>4.9177476380729439E-2</v>
      </c>
      <c r="U2718" s="101">
        <f t="shared" si="379"/>
        <v>0</v>
      </c>
      <c r="V2718" s="101">
        <f t="shared" ca="1" si="380"/>
        <v>-438.91346882269494</v>
      </c>
    </row>
    <row r="2719" spans="2:22" x14ac:dyDescent="0.3">
      <c r="B2719" s="13">
        <v>2023</v>
      </c>
      <c r="C2719" s="13">
        <v>4</v>
      </c>
      <c r="D2719" s="13">
        <v>21</v>
      </c>
      <c r="E2719" s="83" t="s">
        <v>210</v>
      </c>
      <c r="F2719" s="13">
        <v>2</v>
      </c>
      <c r="G2719" s="13">
        <v>16</v>
      </c>
      <c r="H2719" s="13" t="s">
        <v>71</v>
      </c>
      <c r="I2719" s="13" t="s">
        <v>54</v>
      </c>
      <c r="J2719" s="13"/>
      <c r="K2719" s="13" t="s">
        <v>28</v>
      </c>
      <c r="L2719" s="12">
        <f t="shared" ca="1" si="373"/>
        <v>1.8862274983067748</v>
      </c>
      <c r="M2719" s="101">
        <f t="shared" ca="1" si="374"/>
        <v>0.16430927737750317</v>
      </c>
      <c r="N2719" s="101">
        <f t="shared" ca="1" si="381"/>
        <v>143.79220869332227</v>
      </c>
      <c r="O2719" s="101">
        <f t="shared" ca="1" si="375"/>
        <v>0.53163322039776451</v>
      </c>
      <c r="Q2719" s="12">
        <f t="shared" ca="1" si="376"/>
        <v>2.0539511799922958</v>
      </c>
      <c r="R2719" s="101">
        <f t="shared" ca="1" si="377"/>
        <v>1.4197809654679353E-2</v>
      </c>
      <c r="S2719" s="13"/>
      <c r="T2719" s="101">
        <f t="shared" ca="1" si="378"/>
        <v>0</v>
      </c>
      <c r="U2719" s="101">
        <f t="shared" ca="1" si="379"/>
        <v>0.37237274529072917</v>
      </c>
      <c r="V2719" s="101">
        <f t="shared" ca="1" si="380"/>
        <v>-438.56949169671356</v>
      </c>
    </row>
    <row r="2720" spans="2:22" x14ac:dyDescent="0.3">
      <c r="B2720" s="13">
        <v>2023</v>
      </c>
      <c r="C2720" s="13">
        <v>4</v>
      </c>
      <c r="D2720" s="13">
        <v>21</v>
      </c>
      <c r="E2720" s="83" t="s">
        <v>210</v>
      </c>
      <c r="F2720" s="13">
        <v>2</v>
      </c>
      <c r="G2720" s="13">
        <v>17</v>
      </c>
      <c r="H2720" s="13" t="s">
        <v>71</v>
      </c>
      <c r="I2720" s="13" t="s">
        <v>54</v>
      </c>
      <c r="J2720" s="13"/>
      <c r="K2720" s="13" t="s">
        <v>28</v>
      </c>
      <c r="L2720" s="12">
        <f t="shared" ca="1" si="373"/>
        <v>1.7426069646705973</v>
      </c>
      <c r="M2720" s="101">
        <f t="shared" ca="1" si="374"/>
        <v>0.15179849269245574</v>
      </c>
      <c r="N2720" s="101">
        <f t="shared" ca="1" si="381"/>
        <v>144.13622835159765</v>
      </c>
      <c r="O2720" s="101">
        <f t="shared" ca="1" si="375"/>
        <v>0.49115377299240781</v>
      </c>
      <c r="Q2720" s="12">
        <f t="shared" ca="1" si="376"/>
        <v>5.6000000000000005</v>
      </c>
      <c r="R2720" s="101">
        <f t="shared" ca="1" si="377"/>
        <v>0.32652832044063401</v>
      </c>
      <c r="S2720" s="13"/>
      <c r="T2720" s="101">
        <f t="shared" ca="1" si="378"/>
        <v>0</v>
      </c>
      <c r="U2720" s="101">
        <f t="shared" ca="1" si="379"/>
        <v>0.34401965827538711</v>
      </c>
      <c r="V2720" s="101">
        <f t="shared" ca="1" si="380"/>
        <v>-438.8785286793194</v>
      </c>
    </row>
    <row r="2721" spans="2:22" x14ac:dyDescent="0.3">
      <c r="B2721" s="13">
        <v>2023</v>
      </c>
      <c r="C2721" s="13">
        <v>4</v>
      </c>
      <c r="D2721" s="13">
        <v>21</v>
      </c>
      <c r="E2721" s="83" t="s">
        <v>210</v>
      </c>
      <c r="F2721" s="13">
        <v>2</v>
      </c>
      <c r="G2721" s="13">
        <v>18</v>
      </c>
      <c r="H2721" s="13" t="s">
        <v>71</v>
      </c>
      <c r="I2721" s="13" t="s">
        <v>54</v>
      </c>
      <c r="J2721" s="13"/>
      <c r="K2721" s="13" t="s">
        <v>28</v>
      </c>
      <c r="L2721" s="12">
        <f t="shared" ca="1" si="373"/>
        <v>1.8052398002123873</v>
      </c>
      <c r="M2721" s="101">
        <f t="shared" ca="1" si="374"/>
        <v>0.15725443899650107</v>
      </c>
      <c r="N2721" s="101">
        <f t="shared" ca="1" si="381"/>
        <v>144.49261277548959</v>
      </c>
      <c r="O2721" s="101">
        <f t="shared" ca="1" si="375"/>
        <v>0.50880683768986135</v>
      </c>
      <c r="Q2721" s="12">
        <f t="shared" ca="1" si="376"/>
        <v>5.6000000000000005</v>
      </c>
      <c r="R2721" s="101">
        <f t="shared" ca="1" si="377"/>
        <v>0.32122645091202146</v>
      </c>
      <c r="S2721" s="13"/>
      <c r="T2721" s="101">
        <f t="shared" ca="1" si="378"/>
        <v>0</v>
      </c>
      <c r="U2721" s="101">
        <f t="shared" ca="1" si="379"/>
        <v>0.35638442389192881</v>
      </c>
      <c r="V2721" s="101">
        <f t="shared" ca="1" si="380"/>
        <v>-439.16459715725154</v>
      </c>
    </row>
    <row r="2722" spans="2:22" x14ac:dyDescent="0.3">
      <c r="B2722" s="13">
        <v>2023</v>
      </c>
      <c r="C2722" s="13">
        <v>4</v>
      </c>
      <c r="D2722" s="13">
        <v>21</v>
      </c>
      <c r="E2722" s="83" t="s">
        <v>210</v>
      </c>
      <c r="F2722" s="13">
        <v>2</v>
      </c>
      <c r="G2722" s="13">
        <v>19</v>
      </c>
      <c r="H2722" s="13" t="s">
        <v>71</v>
      </c>
      <c r="I2722" s="13" t="s">
        <v>54</v>
      </c>
      <c r="J2722" s="13"/>
      <c r="K2722" s="13" t="s">
        <v>28</v>
      </c>
      <c r="L2722" s="12">
        <f t="shared" ca="1" si="373"/>
        <v>1.5892148682750646</v>
      </c>
      <c r="M2722" s="101">
        <f t="shared" ca="1" si="374"/>
        <v>0.1384365071754409</v>
      </c>
      <c r="N2722" s="101">
        <f t="shared" ca="1" si="381"/>
        <v>144.80635027740155</v>
      </c>
      <c r="O2722" s="101">
        <f t="shared" ca="1" si="375"/>
        <v>0.44792021062332693</v>
      </c>
      <c r="Q2722" s="12">
        <f t="shared" ca="1" si="376"/>
        <v>5.6000000000000005</v>
      </c>
      <c r="R2722" s="101">
        <f t="shared" ca="1" si="377"/>
        <v>0.33951296140051584</v>
      </c>
      <c r="S2722" s="13"/>
      <c r="T2722" s="101">
        <f t="shared" ca="1" si="378"/>
        <v>0</v>
      </c>
      <c r="U2722" s="101">
        <f t="shared" ca="1" si="379"/>
        <v>0.31373750191196897</v>
      </c>
      <c r="V2722" s="101">
        <f t="shared" ca="1" si="380"/>
        <v>-439.52988557814064</v>
      </c>
    </row>
    <row r="2723" spans="2:22" x14ac:dyDescent="0.3">
      <c r="B2723" s="13">
        <v>2023</v>
      </c>
      <c r="C2723" s="13">
        <v>4</v>
      </c>
      <c r="D2723" s="13">
        <v>21</v>
      </c>
      <c r="E2723" s="83" t="s">
        <v>210</v>
      </c>
      <c r="F2723" s="13">
        <v>2</v>
      </c>
      <c r="G2723" s="13">
        <v>20</v>
      </c>
      <c r="H2723" s="13" t="s">
        <v>69</v>
      </c>
      <c r="I2723" s="13" t="s">
        <v>54</v>
      </c>
      <c r="J2723" s="13"/>
      <c r="K2723" s="13" t="s">
        <v>28</v>
      </c>
      <c r="L2723" s="12">
        <f t="shared" ca="1" si="373"/>
        <v>2.2092324125818701</v>
      </c>
      <c r="M2723" s="101">
        <f t="shared" ca="1" si="374"/>
        <v>0.1163602711706871</v>
      </c>
      <c r="N2723" s="101">
        <f t="shared" ca="1" si="381"/>
        <v>144.80635027740155</v>
      </c>
      <c r="O2723" s="101">
        <f t="shared" ca="1" si="375"/>
        <v>0.23837617731758376</v>
      </c>
      <c r="Q2723" s="12">
        <f t="shared" ca="1" si="376"/>
        <v>0</v>
      </c>
      <c r="R2723" s="101">
        <f t="shared" ca="1" si="377"/>
        <v>0</v>
      </c>
      <c r="S2723" s="13"/>
      <c r="T2723" s="101">
        <f t="shared" ca="1" si="378"/>
        <v>0.1163602711706871</v>
      </c>
      <c r="U2723" s="101">
        <f t="shared" si="379"/>
        <v>0</v>
      </c>
      <c r="V2723" s="101">
        <f t="shared" ca="1" si="380"/>
        <v>-439.41352530696997</v>
      </c>
    </row>
    <row r="2724" spans="2:22" x14ac:dyDescent="0.3">
      <c r="B2724" s="13">
        <v>2023</v>
      </c>
      <c r="C2724" s="13">
        <v>4</v>
      </c>
      <c r="D2724" s="13">
        <v>21</v>
      </c>
      <c r="E2724" s="83" t="s">
        <v>210</v>
      </c>
      <c r="F2724" s="13">
        <v>2</v>
      </c>
      <c r="G2724" s="13">
        <v>21</v>
      </c>
      <c r="H2724" s="13" t="s">
        <v>69</v>
      </c>
      <c r="I2724" s="13" t="s">
        <v>54</v>
      </c>
      <c r="J2724" s="13"/>
      <c r="K2724" s="13" t="s">
        <v>28</v>
      </c>
      <c r="L2724" s="12">
        <f t="shared" ca="1" si="373"/>
        <v>1.9291207364149205</v>
      </c>
      <c r="M2724" s="101">
        <f t="shared" ca="1" si="374"/>
        <v>0.10160678918697387</v>
      </c>
      <c r="N2724" s="101">
        <f t="shared" ca="1" si="381"/>
        <v>144.80635027740155</v>
      </c>
      <c r="O2724" s="101">
        <f t="shared" ca="1" si="375"/>
        <v>0.20815212745916992</v>
      </c>
      <c r="Q2724" s="12">
        <f t="shared" ca="1" si="376"/>
        <v>0</v>
      </c>
      <c r="R2724" s="101">
        <f t="shared" ca="1" si="377"/>
        <v>0</v>
      </c>
      <c r="S2724" s="13"/>
      <c r="T2724" s="101">
        <f t="shared" ca="1" si="378"/>
        <v>0.10160678918697387</v>
      </c>
      <c r="U2724" s="101">
        <f t="shared" si="379"/>
        <v>0</v>
      </c>
      <c r="V2724" s="101">
        <f t="shared" ca="1" si="380"/>
        <v>-439.311918517783</v>
      </c>
    </row>
    <row r="2725" spans="2:22" x14ac:dyDescent="0.3">
      <c r="B2725" s="13">
        <v>2023</v>
      </c>
      <c r="C2725" s="13">
        <v>4</v>
      </c>
      <c r="D2725" s="13">
        <v>21</v>
      </c>
      <c r="E2725" s="83" t="s">
        <v>210</v>
      </c>
      <c r="F2725" s="13">
        <v>2</v>
      </c>
      <c r="G2725" s="13">
        <v>22</v>
      </c>
      <c r="H2725" s="13" t="s">
        <v>69</v>
      </c>
      <c r="I2725" s="13" t="s">
        <v>54</v>
      </c>
      <c r="J2725" s="13"/>
      <c r="K2725" s="13" t="s">
        <v>28</v>
      </c>
      <c r="L2725" s="12">
        <f t="shared" ca="1" si="373"/>
        <v>2.0961582535681691</v>
      </c>
      <c r="M2725" s="101">
        <f t="shared" ca="1" si="374"/>
        <v>0.11040465521543547</v>
      </c>
      <c r="N2725" s="101">
        <f t="shared" ca="1" si="381"/>
        <v>144.80635027740155</v>
      </c>
      <c r="O2725" s="101">
        <f t="shared" ca="1" si="375"/>
        <v>0.22617547556000545</v>
      </c>
      <c r="Q2725" s="12">
        <f t="shared" ca="1" si="376"/>
        <v>0</v>
      </c>
      <c r="R2725" s="101">
        <f t="shared" ca="1" si="377"/>
        <v>0</v>
      </c>
      <c r="S2725" s="13"/>
      <c r="T2725" s="101">
        <f t="shared" ca="1" si="378"/>
        <v>0.11040465521543547</v>
      </c>
      <c r="U2725" s="101">
        <f t="shared" si="379"/>
        <v>0</v>
      </c>
      <c r="V2725" s="101">
        <f t="shared" ca="1" si="380"/>
        <v>-439.20151386256754</v>
      </c>
    </row>
    <row r="2726" spans="2:22" x14ac:dyDescent="0.3">
      <c r="B2726" s="13">
        <v>2023</v>
      </c>
      <c r="C2726" s="13">
        <v>4</v>
      </c>
      <c r="D2726" s="13">
        <v>21</v>
      </c>
      <c r="E2726" s="83" t="s">
        <v>210</v>
      </c>
      <c r="F2726" s="13">
        <v>2</v>
      </c>
      <c r="G2726" s="13">
        <v>23</v>
      </c>
      <c r="H2726" s="13" t="s">
        <v>69</v>
      </c>
      <c r="I2726" s="13" t="s">
        <v>54</v>
      </c>
      <c r="J2726" s="13"/>
      <c r="K2726" s="13" t="s">
        <v>28</v>
      </c>
      <c r="L2726" s="12">
        <f t="shared" ca="1" si="373"/>
        <v>2.0275518348912107</v>
      </c>
      <c r="M2726" s="101">
        <f t="shared" ca="1" si="374"/>
        <v>0.10679115514372008</v>
      </c>
      <c r="N2726" s="101">
        <f t="shared" ca="1" si="381"/>
        <v>144.80635027740155</v>
      </c>
      <c r="O2726" s="101">
        <f t="shared" ca="1" si="375"/>
        <v>0.21877284298476163</v>
      </c>
      <c r="Q2726" s="12">
        <f t="shared" ca="1" si="376"/>
        <v>0</v>
      </c>
      <c r="R2726" s="101">
        <f t="shared" ca="1" si="377"/>
        <v>0</v>
      </c>
      <c r="S2726" s="13"/>
      <c r="T2726" s="101">
        <f t="shared" ca="1" si="378"/>
        <v>0.10679115514372008</v>
      </c>
      <c r="U2726" s="101">
        <f t="shared" si="379"/>
        <v>0</v>
      </c>
      <c r="V2726" s="101">
        <f t="shared" ca="1" si="380"/>
        <v>-439.09472270742384</v>
      </c>
    </row>
    <row r="2727" spans="2:22" x14ac:dyDescent="0.3">
      <c r="B2727" s="13">
        <v>2023</v>
      </c>
      <c r="C2727" s="13">
        <v>4</v>
      </c>
      <c r="D2727" s="13">
        <v>22</v>
      </c>
      <c r="E2727" s="83" t="s">
        <v>211</v>
      </c>
      <c r="F2727" s="13">
        <v>3</v>
      </c>
      <c r="G2727" s="13">
        <v>0</v>
      </c>
      <c r="H2727" s="13" t="s">
        <v>69</v>
      </c>
      <c r="I2727" s="13" t="s">
        <v>54</v>
      </c>
      <c r="J2727" s="13"/>
      <c r="K2727" s="13" t="s">
        <v>28</v>
      </c>
      <c r="L2727" s="12">
        <f t="shared" ca="1" si="373"/>
        <v>2.0472375506086777</v>
      </c>
      <c r="M2727" s="101">
        <f t="shared" ca="1" si="374"/>
        <v>0.10782800179055906</v>
      </c>
      <c r="N2727" s="101">
        <f t="shared" ca="1" si="381"/>
        <v>144.80635027740155</v>
      </c>
      <c r="O2727" s="101">
        <f t="shared" ca="1" si="375"/>
        <v>0.22089693171067631</v>
      </c>
      <c r="Q2727" s="12">
        <f t="shared" ca="1" si="376"/>
        <v>0</v>
      </c>
      <c r="R2727" s="101">
        <f t="shared" ca="1" si="377"/>
        <v>0</v>
      </c>
      <c r="S2727" s="13"/>
      <c r="T2727" s="101">
        <f t="shared" ca="1" si="378"/>
        <v>0.10782800179055906</v>
      </c>
      <c r="U2727" s="101">
        <f t="shared" si="379"/>
        <v>0</v>
      </c>
      <c r="V2727" s="101">
        <f t="shared" ca="1" si="380"/>
        <v>-438.98689470563329</v>
      </c>
    </row>
    <row r="2728" spans="2:22" x14ac:dyDescent="0.3">
      <c r="B2728" s="13">
        <v>2023</v>
      </c>
      <c r="C2728" s="13">
        <v>4</v>
      </c>
      <c r="D2728" s="13">
        <v>22</v>
      </c>
      <c r="E2728" s="83" t="s">
        <v>211</v>
      </c>
      <c r="F2728" s="13">
        <v>3</v>
      </c>
      <c r="G2728" s="13">
        <v>1</v>
      </c>
      <c r="H2728" s="13" t="s">
        <v>69</v>
      </c>
      <c r="I2728" s="13" t="s">
        <v>54</v>
      </c>
      <c r="J2728" s="13"/>
      <c r="K2728" s="13" t="s">
        <v>28</v>
      </c>
      <c r="L2728" s="12">
        <f t="shared" ca="1" si="373"/>
        <v>0.98858380865662232</v>
      </c>
      <c r="M2728" s="101">
        <f t="shared" ca="1" si="374"/>
        <v>5.2068709201944299E-2</v>
      </c>
      <c r="N2728" s="101">
        <f t="shared" ca="1" si="381"/>
        <v>144.80635027740155</v>
      </c>
      <c r="O2728" s="101">
        <f t="shared" ca="1" si="375"/>
        <v>0.10666819295404954</v>
      </c>
      <c r="Q2728" s="12">
        <f t="shared" ca="1" si="376"/>
        <v>0</v>
      </c>
      <c r="R2728" s="101">
        <f t="shared" ca="1" si="377"/>
        <v>0</v>
      </c>
      <c r="S2728" s="13"/>
      <c r="T2728" s="101">
        <f t="shared" ca="1" si="378"/>
        <v>5.2068709201944299E-2</v>
      </c>
      <c r="U2728" s="101">
        <f t="shared" si="379"/>
        <v>0</v>
      </c>
      <c r="V2728" s="101">
        <f t="shared" ca="1" si="380"/>
        <v>-438.93482599643136</v>
      </c>
    </row>
    <row r="2729" spans="2:22" x14ac:dyDescent="0.3">
      <c r="B2729" s="13">
        <v>2023</v>
      </c>
      <c r="C2729" s="13">
        <v>4</v>
      </c>
      <c r="D2729" s="13">
        <v>22</v>
      </c>
      <c r="E2729" s="83" t="s">
        <v>211</v>
      </c>
      <c r="F2729" s="13">
        <v>3</v>
      </c>
      <c r="G2729" s="13">
        <v>2</v>
      </c>
      <c r="H2729" s="13" t="s">
        <v>69</v>
      </c>
      <c r="I2729" s="13" t="s">
        <v>54</v>
      </c>
      <c r="J2729" s="13"/>
      <c r="K2729" s="13" t="s">
        <v>28</v>
      </c>
      <c r="L2729" s="12">
        <f t="shared" ca="1" si="373"/>
        <v>1.150604775267436</v>
      </c>
      <c r="M2729" s="101">
        <f t="shared" ca="1" si="374"/>
        <v>6.0602353513335858E-2</v>
      </c>
      <c r="N2729" s="101">
        <f t="shared" ca="1" si="381"/>
        <v>144.80635027740155</v>
      </c>
      <c r="O2729" s="101">
        <f t="shared" ca="1" si="375"/>
        <v>0.12415025525135634</v>
      </c>
      <c r="Q2729" s="12">
        <f t="shared" ca="1" si="376"/>
        <v>0</v>
      </c>
      <c r="R2729" s="101">
        <f t="shared" ca="1" si="377"/>
        <v>0</v>
      </c>
      <c r="S2729" s="13"/>
      <c r="T2729" s="101">
        <f t="shared" ca="1" si="378"/>
        <v>6.0602353513335858E-2</v>
      </c>
      <c r="U2729" s="101">
        <f t="shared" si="379"/>
        <v>0</v>
      </c>
      <c r="V2729" s="101">
        <f t="shared" ca="1" si="380"/>
        <v>-438.87422364291803</v>
      </c>
    </row>
    <row r="2730" spans="2:22" x14ac:dyDescent="0.3">
      <c r="B2730" s="13">
        <v>2023</v>
      </c>
      <c r="C2730" s="13">
        <v>4</v>
      </c>
      <c r="D2730" s="13">
        <v>22</v>
      </c>
      <c r="E2730" s="83" t="s">
        <v>211</v>
      </c>
      <c r="F2730" s="13">
        <v>3</v>
      </c>
      <c r="G2730" s="13">
        <v>3</v>
      </c>
      <c r="H2730" s="13" t="s">
        <v>69</v>
      </c>
      <c r="I2730" s="13" t="s">
        <v>54</v>
      </c>
      <c r="J2730" s="13"/>
      <c r="K2730" s="13" t="s">
        <v>28</v>
      </c>
      <c r="L2730" s="12">
        <f t="shared" ca="1" si="373"/>
        <v>1.0533544092907572</v>
      </c>
      <c r="M2730" s="101">
        <f t="shared" ca="1" si="374"/>
        <v>5.5480176737344185E-2</v>
      </c>
      <c r="N2730" s="101">
        <f t="shared" ca="1" si="381"/>
        <v>144.80635027740155</v>
      </c>
      <c r="O2730" s="101">
        <f t="shared" ca="1" si="375"/>
        <v>0.11365694076247269</v>
      </c>
      <c r="Q2730" s="12">
        <f t="shared" ca="1" si="376"/>
        <v>0</v>
      </c>
      <c r="R2730" s="101">
        <f t="shared" ca="1" si="377"/>
        <v>0</v>
      </c>
      <c r="S2730" s="13"/>
      <c r="T2730" s="101">
        <f t="shared" ca="1" si="378"/>
        <v>5.5480176737344185E-2</v>
      </c>
      <c r="U2730" s="101">
        <f t="shared" si="379"/>
        <v>0</v>
      </c>
      <c r="V2730" s="101">
        <f t="shared" ca="1" si="380"/>
        <v>-438.81874346618071</v>
      </c>
    </row>
    <row r="2731" spans="2:22" x14ac:dyDescent="0.3">
      <c r="B2731" s="13">
        <v>2023</v>
      </c>
      <c r="C2731" s="13">
        <v>4</v>
      </c>
      <c r="D2731" s="13">
        <v>22</v>
      </c>
      <c r="E2731" s="83" t="s">
        <v>211</v>
      </c>
      <c r="F2731" s="13">
        <v>3</v>
      </c>
      <c r="G2731" s="13">
        <v>4</v>
      </c>
      <c r="H2731" s="13" t="s">
        <v>69</v>
      </c>
      <c r="I2731" s="13" t="s">
        <v>54</v>
      </c>
      <c r="J2731" s="13"/>
      <c r="K2731" s="13" t="s">
        <v>28</v>
      </c>
      <c r="L2731" s="12">
        <f t="shared" ca="1" si="373"/>
        <v>1.1785651187754773</v>
      </c>
      <c r="M2731" s="101">
        <f t="shared" ca="1" si="374"/>
        <v>6.2075024805904391E-2</v>
      </c>
      <c r="N2731" s="101">
        <f t="shared" ca="1" si="381"/>
        <v>144.80635027740155</v>
      </c>
      <c r="O2731" s="101">
        <f t="shared" ca="1" si="375"/>
        <v>0.12716717631587399</v>
      </c>
      <c r="Q2731" s="12">
        <f t="shared" ca="1" si="376"/>
        <v>0</v>
      </c>
      <c r="R2731" s="101">
        <f t="shared" ca="1" si="377"/>
        <v>0</v>
      </c>
      <c r="S2731" s="13"/>
      <c r="T2731" s="101">
        <f t="shared" ca="1" si="378"/>
        <v>6.2075024805904391E-2</v>
      </c>
      <c r="U2731" s="101">
        <f t="shared" si="379"/>
        <v>0</v>
      </c>
      <c r="V2731" s="101">
        <f t="shared" ca="1" si="380"/>
        <v>-438.75666844137481</v>
      </c>
    </row>
    <row r="2732" spans="2:22" x14ac:dyDescent="0.3">
      <c r="B2732" s="13">
        <v>2023</v>
      </c>
      <c r="C2732" s="13">
        <v>4</v>
      </c>
      <c r="D2732" s="13">
        <v>22</v>
      </c>
      <c r="E2732" s="83" t="s">
        <v>211</v>
      </c>
      <c r="F2732" s="13">
        <v>3</v>
      </c>
      <c r="G2732" s="13">
        <v>5</v>
      </c>
      <c r="H2732" s="13" t="s">
        <v>69</v>
      </c>
      <c r="I2732" s="13" t="s">
        <v>54</v>
      </c>
      <c r="J2732" s="13"/>
      <c r="K2732" s="13" t="s">
        <v>28</v>
      </c>
      <c r="L2732" s="12">
        <f t="shared" ca="1" si="373"/>
        <v>1.0743942158861426</v>
      </c>
      <c r="M2732" s="101">
        <f t="shared" ca="1" si="374"/>
        <v>5.658834335072313E-2</v>
      </c>
      <c r="N2732" s="101">
        <f t="shared" ca="1" si="381"/>
        <v>144.80635027740155</v>
      </c>
      <c r="O2732" s="101">
        <f t="shared" ca="1" si="375"/>
        <v>0.11592713589411478</v>
      </c>
      <c r="Q2732" s="12">
        <f t="shared" ca="1" si="376"/>
        <v>5.6000000000000005</v>
      </c>
      <c r="R2732" s="101">
        <f t="shared" ca="1" si="377"/>
        <v>0.3830925296252381</v>
      </c>
      <c r="S2732" s="13"/>
      <c r="T2732" s="101">
        <f t="shared" ca="1" si="378"/>
        <v>0</v>
      </c>
      <c r="U2732" s="101">
        <f t="shared" si="379"/>
        <v>0</v>
      </c>
      <c r="V2732" s="101">
        <f t="shared" ca="1" si="380"/>
        <v>-439.52285350062527</v>
      </c>
    </row>
    <row r="2733" spans="2:22" x14ac:dyDescent="0.3">
      <c r="B2733" s="13">
        <v>2023</v>
      </c>
      <c r="C2733" s="13">
        <v>4</v>
      </c>
      <c r="D2733" s="13">
        <v>22</v>
      </c>
      <c r="E2733" s="83" t="s">
        <v>211</v>
      </c>
      <c r="F2733" s="13">
        <v>3</v>
      </c>
      <c r="G2733" s="13">
        <v>6</v>
      </c>
      <c r="H2733" s="13" t="s">
        <v>69</v>
      </c>
      <c r="I2733" s="13" t="s">
        <v>54</v>
      </c>
      <c r="J2733" s="13"/>
      <c r="K2733" s="13" t="s">
        <v>28</v>
      </c>
      <c r="L2733" s="12">
        <f t="shared" ca="1" si="373"/>
        <v>1.0209137821356014</v>
      </c>
      <c r="M2733" s="101">
        <f t="shared" ca="1" si="374"/>
        <v>5.3771528905082126E-2</v>
      </c>
      <c r="N2733" s="101">
        <f t="shared" ca="1" si="381"/>
        <v>144.80635027740155</v>
      </c>
      <c r="O2733" s="101">
        <f t="shared" ca="1" si="375"/>
        <v>0.11015659709243138</v>
      </c>
      <c r="Q2733" s="12">
        <f t="shared" ca="1" si="376"/>
        <v>5.6000000000000005</v>
      </c>
      <c r="R2733" s="101">
        <f t="shared" ca="1" si="377"/>
        <v>0.38761964834222135</v>
      </c>
      <c r="S2733" s="13"/>
      <c r="T2733" s="101">
        <f t="shared" ca="1" si="378"/>
        <v>0</v>
      </c>
      <c r="U2733" s="101">
        <f t="shared" si="379"/>
        <v>0</v>
      </c>
      <c r="V2733" s="101">
        <f t="shared" ca="1" si="380"/>
        <v>-440.29809279730966</v>
      </c>
    </row>
    <row r="2734" spans="2:22" x14ac:dyDescent="0.3">
      <c r="B2734" s="13">
        <v>2023</v>
      </c>
      <c r="C2734" s="13">
        <v>4</v>
      </c>
      <c r="D2734" s="13">
        <v>22</v>
      </c>
      <c r="E2734" s="83" t="s">
        <v>211</v>
      </c>
      <c r="F2734" s="13">
        <v>3</v>
      </c>
      <c r="G2734" s="13">
        <v>7</v>
      </c>
      <c r="H2734" s="13" t="s">
        <v>69</v>
      </c>
      <c r="I2734" s="13" t="s">
        <v>54</v>
      </c>
      <c r="J2734" s="13"/>
      <c r="K2734" s="13" t="s">
        <v>28</v>
      </c>
      <c r="L2734" s="12">
        <f t="shared" ca="1" si="373"/>
        <v>1.2521124595343358</v>
      </c>
      <c r="M2734" s="101">
        <f t="shared" ca="1" si="374"/>
        <v>6.5948763243673464E-2</v>
      </c>
      <c r="N2734" s="101">
        <f t="shared" ca="1" si="381"/>
        <v>144.80635027740155</v>
      </c>
      <c r="O2734" s="101">
        <f t="shared" ca="1" si="375"/>
        <v>0.13510293438375484</v>
      </c>
      <c r="Q2734" s="12">
        <f t="shared" ca="1" si="376"/>
        <v>5.6000000000000005</v>
      </c>
      <c r="R2734" s="101">
        <f t="shared" ca="1" si="377"/>
        <v>0.3680486803004186</v>
      </c>
      <c r="S2734" s="13"/>
      <c r="T2734" s="101">
        <f t="shared" ca="1" si="378"/>
        <v>0</v>
      </c>
      <c r="U2734" s="101">
        <f t="shared" si="379"/>
        <v>0</v>
      </c>
      <c r="V2734" s="101">
        <f t="shared" ca="1" si="380"/>
        <v>-441.03419015791053</v>
      </c>
    </row>
    <row r="2735" spans="2:22" x14ac:dyDescent="0.3">
      <c r="B2735" s="13">
        <v>2023</v>
      </c>
      <c r="C2735" s="13">
        <v>4</v>
      </c>
      <c r="D2735" s="13">
        <v>22</v>
      </c>
      <c r="E2735" s="83" t="s">
        <v>211</v>
      </c>
      <c r="F2735" s="13">
        <v>3</v>
      </c>
      <c r="G2735" s="13">
        <v>8</v>
      </c>
      <c r="H2735" s="13" t="s">
        <v>69</v>
      </c>
      <c r="I2735" s="13" t="s">
        <v>54</v>
      </c>
      <c r="J2735" s="13"/>
      <c r="K2735" s="13" t="s">
        <v>28</v>
      </c>
      <c r="L2735" s="12">
        <f t="shared" ca="1" si="373"/>
        <v>0.93648243539889997</v>
      </c>
      <c r="M2735" s="101">
        <f t="shared" ca="1" si="374"/>
        <v>4.9324529872460061E-2</v>
      </c>
      <c r="N2735" s="101">
        <f t="shared" ca="1" si="381"/>
        <v>144.80635027740155</v>
      </c>
      <c r="O2735" s="101">
        <f t="shared" ca="1" si="375"/>
        <v>0.1010464547795413</v>
      </c>
      <c r="Q2735" s="12">
        <f t="shared" ca="1" si="376"/>
        <v>5.6000000000000005</v>
      </c>
      <c r="R2735" s="101">
        <f t="shared" ca="1" si="377"/>
        <v>0.39476676184348319</v>
      </c>
      <c r="S2735" s="13"/>
      <c r="T2735" s="101">
        <f t="shared" ca="1" si="378"/>
        <v>0</v>
      </c>
      <c r="U2735" s="101">
        <f t="shared" si="379"/>
        <v>0</v>
      </c>
      <c r="V2735" s="101">
        <f t="shared" ca="1" si="380"/>
        <v>-441.82372368159747</v>
      </c>
    </row>
    <row r="2736" spans="2:22" x14ac:dyDescent="0.3">
      <c r="B2736" s="13">
        <v>2023</v>
      </c>
      <c r="C2736" s="13">
        <v>4</v>
      </c>
      <c r="D2736" s="13">
        <v>22</v>
      </c>
      <c r="E2736" s="83" t="s">
        <v>211</v>
      </c>
      <c r="F2736" s="13">
        <v>3</v>
      </c>
      <c r="G2736" s="13">
        <v>9</v>
      </c>
      <c r="H2736" s="13" t="s">
        <v>69</v>
      </c>
      <c r="I2736" s="13" t="s">
        <v>54</v>
      </c>
      <c r="J2736" s="13"/>
      <c r="K2736" s="13" t="s">
        <v>28</v>
      </c>
      <c r="L2736" s="12">
        <f t="shared" ca="1" si="373"/>
        <v>1.7217681441854156</v>
      </c>
      <c r="M2736" s="101">
        <f t="shared" ca="1" si="374"/>
        <v>9.068552815424584E-2</v>
      </c>
      <c r="N2736" s="101">
        <f t="shared" ca="1" si="381"/>
        <v>144.80635027740155</v>
      </c>
      <c r="O2736" s="101">
        <f t="shared" ca="1" si="375"/>
        <v>0.18577878275760634</v>
      </c>
      <c r="Q2736" s="12">
        <f t="shared" ca="1" si="376"/>
        <v>5.6000000000000005</v>
      </c>
      <c r="R2736" s="101">
        <f t="shared" ca="1" si="377"/>
        <v>0.32829232659470464</v>
      </c>
      <c r="S2736" s="13"/>
      <c r="T2736" s="101">
        <f t="shared" ca="1" si="378"/>
        <v>0</v>
      </c>
      <c r="U2736" s="101">
        <f t="shared" si="379"/>
        <v>0</v>
      </c>
      <c r="V2736" s="101">
        <f t="shared" ca="1" si="380"/>
        <v>-442.48030833478686</v>
      </c>
    </row>
    <row r="2737" spans="2:22" x14ac:dyDescent="0.3">
      <c r="B2737" s="13">
        <v>2023</v>
      </c>
      <c r="C2737" s="13">
        <v>4</v>
      </c>
      <c r="D2737" s="13">
        <v>22</v>
      </c>
      <c r="E2737" s="83" t="s">
        <v>211</v>
      </c>
      <c r="F2737" s="13">
        <v>3</v>
      </c>
      <c r="G2737" s="13">
        <v>10</v>
      </c>
      <c r="H2737" s="13" t="s">
        <v>70</v>
      </c>
      <c r="I2737" s="13" t="s">
        <v>54</v>
      </c>
      <c r="J2737" s="13"/>
      <c r="K2737" s="13" t="s">
        <v>28</v>
      </c>
      <c r="L2737" s="12">
        <f t="shared" ca="1" si="373"/>
        <v>1.0085593905657102</v>
      </c>
      <c r="M2737" s="101">
        <f t="shared" ca="1" si="374"/>
        <v>3.1930990305310387E-2</v>
      </c>
      <c r="N2737" s="101">
        <f t="shared" ca="1" si="381"/>
        <v>144.80635027740155</v>
      </c>
      <c r="O2737" s="101">
        <f t="shared" ca="1" si="375"/>
        <v>3.1930990305310387E-2</v>
      </c>
      <c r="Q2737" s="12">
        <f t="shared" ca="1" si="376"/>
        <v>5.6000000000000005</v>
      </c>
      <c r="R2737" s="101">
        <f t="shared" ca="1" si="377"/>
        <v>0.38866544758861266</v>
      </c>
      <c r="S2737" s="13"/>
      <c r="T2737" s="101">
        <f t="shared" ca="1" si="378"/>
        <v>0</v>
      </c>
      <c r="U2737" s="101">
        <f t="shared" si="379"/>
        <v>0</v>
      </c>
      <c r="V2737" s="101">
        <f t="shared" ca="1" si="380"/>
        <v>-443.25763922996407</v>
      </c>
    </row>
    <row r="2738" spans="2:22" x14ac:dyDescent="0.3">
      <c r="B2738" s="13">
        <v>2023</v>
      </c>
      <c r="C2738" s="13">
        <v>4</v>
      </c>
      <c r="D2738" s="13">
        <v>22</v>
      </c>
      <c r="E2738" s="83" t="s">
        <v>211</v>
      </c>
      <c r="F2738" s="13">
        <v>3</v>
      </c>
      <c r="G2738" s="13">
        <v>11</v>
      </c>
      <c r="H2738" s="13" t="s">
        <v>70</v>
      </c>
      <c r="I2738" s="13" t="s">
        <v>54</v>
      </c>
      <c r="J2738" s="13"/>
      <c r="K2738" s="13" t="s">
        <v>28</v>
      </c>
      <c r="L2738" s="12">
        <f t="shared" ca="1" si="373"/>
        <v>1.0222346176598271</v>
      </c>
      <c r="M2738" s="101">
        <f t="shared" ca="1" si="374"/>
        <v>3.236394799511013E-2</v>
      </c>
      <c r="N2738" s="101">
        <f t="shared" ca="1" si="381"/>
        <v>144.80635027740155</v>
      </c>
      <c r="O2738" s="101">
        <f t="shared" ca="1" si="375"/>
        <v>3.236394799511013E-2</v>
      </c>
      <c r="Q2738" s="12">
        <f t="shared" ca="1" si="376"/>
        <v>0</v>
      </c>
      <c r="R2738" s="101">
        <f t="shared" ca="1" si="377"/>
        <v>0</v>
      </c>
      <c r="S2738" s="13"/>
      <c r="T2738" s="101">
        <f t="shared" ca="1" si="378"/>
        <v>3.236394799511013E-2</v>
      </c>
      <c r="U2738" s="101">
        <f t="shared" si="379"/>
        <v>0</v>
      </c>
      <c r="V2738" s="101">
        <f t="shared" ca="1" si="380"/>
        <v>-443.22527528196895</v>
      </c>
    </row>
    <row r="2739" spans="2:22" x14ac:dyDescent="0.3">
      <c r="B2739" s="13">
        <v>2023</v>
      </c>
      <c r="C2739" s="13">
        <v>4</v>
      </c>
      <c r="D2739" s="13">
        <v>22</v>
      </c>
      <c r="E2739" s="83" t="s">
        <v>211</v>
      </c>
      <c r="F2739" s="13">
        <v>3</v>
      </c>
      <c r="G2739" s="13">
        <v>12</v>
      </c>
      <c r="H2739" s="13" t="s">
        <v>70</v>
      </c>
      <c r="I2739" s="13" t="s">
        <v>54</v>
      </c>
      <c r="J2739" s="13"/>
      <c r="K2739" s="13" t="s">
        <v>28</v>
      </c>
      <c r="L2739" s="12">
        <f t="shared" ca="1" si="373"/>
        <v>1.2188049948429311</v>
      </c>
      <c r="M2739" s="101">
        <f t="shared" ca="1" si="374"/>
        <v>3.8587366136727204E-2</v>
      </c>
      <c r="N2739" s="101">
        <f t="shared" ca="1" si="381"/>
        <v>144.80635027740155</v>
      </c>
      <c r="O2739" s="101">
        <f t="shared" ca="1" si="375"/>
        <v>3.8587366136727204E-2</v>
      </c>
      <c r="Q2739" s="12">
        <f t="shared" ca="1" si="376"/>
        <v>5.6000000000000005</v>
      </c>
      <c r="R2739" s="101">
        <f t="shared" ca="1" si="377"/>
        <v>0.37086815718654592</v>
      </c>
      <c r="S2739" s="13"/>
      <c r="T2739" s="101">
        <f t="shared" ca="1" si="378"/>
        <v>0</v>
      </c>
      <c r="U2739" s="101">
        <f t="shared" si="379"/>
        <v>0</v>
      </c>
      <c r="V2739" s="101">
        <f t="shared" ca="1" si="380"/>
        <v>-443.96701159634199</v>
      </c>
    </row>
    <row r="2740" spans="2:22" x14ac:dyDescent="0.3">
      <c r="B2740" s="13">
        <v>2023</v>
      </c>
      <c r="C2740" s="13">
        <v>4</v>
      </c>
      <c r="D2740" s="13">
        <v>22</v>
      </c>
      <c r="E2740" s="83" t="s">
        <v>211</v>
      </c>
      <c r="F2740" s="13">
        <v>3</v>
      </c>
      <c r="G2740" s="13">
        <v>13</v>
      </c>
      <c r="H2740" s="13" t="s">
        <v>70</v>
      </c>
      <c r="I2740" s="13" t="s">
        <v>54</v>
      </c>
      <c r="J2740" s="13"/>
      <c r="K2740" s="13" t="s">
        <v>28</v>
      </c>
      <c r="L2740" s="12">
        <f t="shared" ca="1" si="373"/>
        <v>1.3558022712629854</v>
      </c>
      <c r="M2740" s="101">
        <f t="shared" ca="1" si="374"/>
        <v>4.292469990818612E-2</v>
      </c>
      <c r="N2740" s="101">
        <f t="shared" ca="1" si="381"/>
        <v>144.80635027740155</v>
      </c>
      <c r="O2740" s="101">
        <f t="shared" ca="1" si="375"/>
        <v>4.292469990818612E-2</v>
      </c>
      <c r="Q2740" s="12">
        <f t="shared" ca="1" si="376"/>
        <v>2.520858992230016</v>
      </c>
      <c r="R2740" s="101">
        <f t="shared" ca="1" si="377"/>
        <v>9.8622051429859151E-2</v>
      </c>
      <c r="S2740" s="13"/>
      <c r="T2740" s="101">
        <f t="shared" ca="1" si="378"/>
        <v>0</v>
      </c>
      <c r="U2740" s="101">
        <f t="shared" si="379"/>
        <v>0</v>
      </c>
      <c r="V2740" s="101">
        <f t="shared" ca="1" si="380"/>
        <v>-444.1642556992017</v>
      </c>
    </row>
    <row r="2741" spans="2:22" x14ac:dyDescent="0.3">
      <c r="B2741" s="13">
        <v>2023</v>
      </c>
      <c r="C2741" s="13">
        <v>4</v>
      </c>
      <c r="D2741" s="13">
        <v>22</v>
      </c>
      <c r="E2741" s="83" t="s">
        <v>211</v>
      </c>
      <c r="F2741" s="13">
        <v>3</v>
      </c>
      <c r="G2741" s="13">
        <v>14</v>
      </c>
      <c r="H2741" s="13" t="s">
        <v>70</v>
      </c>
      <c r="I2741" s="13" t="s">
        <v>54</v>
      </c>
      <c r="J2741" s="13"/>
      <c r="K2741" s="13" t="s">
        <v>28</v>
      </c>
      <c r="L2741" s="12">
        <f t="shared" ca="1" si="373"/>
        <v>1.0249632237074142</v>
      </c>
      <c r="M2741" s="101">
        <f t="shared" ca="1" si="374"/>
        <v>3.2450335662576733E-2</v>
      </c>
      <c r="N2741" s="101">
        <f t="shared" ca="1" si="381"/>
        <v>144.80635027740155</v>
      </c>
      <c r="O2741" s="101">
        <f t="shared" ca="1" si="375"/>
        <v>3.2450335662576733E-2</v>
      </c>
      <c r="Q2741" s="12">
        <f t="shared" ca="1" si="376"/>
        <v>5.0877872400280006</v>
      </c>
      <c r="R2741" s="101">
        <f t="shared" ca="1" si="377"/>
        <v>0.34391805298153766</v>
      </c>
      <c r="S2741" s="13"/>
      <c r="T2741" s="101">
        <f t="shared" ca="1" si="378"/>
        <v>0</v>
      </c>
      <c r="U2741" s="101">
        <f t="shared" si="379"/>
        <v>0</v>
      </c>
      <c r="V2741" s="101">
        <f t="shared" ca="1" si="380"/>
        <v>-444.85209180516483</v>
      </c>
    </row>
    <row r="2742" spans="2:22" x14ac:dyDescent="0.3">
      <c r="B2742" s="13">
        <v>2023</v>
      </c>
      <c r="C2742" s="13">
        <v>4</v>
      </c>
      <c r="D2742" s="13">
        <v>22</v>
      </c>
      <c r="E2742" s="83" t="s">
        <v>211</v>
      </c>
      <c r="F2742" s="13">
        <v>3</v>
      </c>
      <c r="G2742" s="13">
        <v>15</v>
      </c>
      <c r="H2742" s="13" t="s">
        <v>70</v>
      </c>
      <c r="I2742" s="13" t="s">
        <v>54</v>
      </c>
      <c r="J2742" s="13"/>
      <c r="K2742" s="13" t="s">
        <v>28</v>
      </c>
      <c r="L2742" s="12">
        <f t="shared" ca="1" si="373"/>
        <v>1.6727921709453821</v>
      </c>
      <c r="M2742" s="101">
        <f t="shared" ca="1" si="374"/>
        <v>5.2960600132130796E-2</v>
      </c>
      <c r="N2742" s="101">
        <f t="shared" ca="1" si="381"/>
        <v>144.80635027740155</v>
      </c>
      <c r="O2742" s="101">
        <f t="shared" ca="1" si="375"/>
        <v>5.2960600132130796E-2</v>
      </c>
      <c r="Q2742" s="12">
        <f t="shared" ca="1" si="376"/>
        <v>5.6000000000000005</v>
      </c>
      <c r="R2742" s="101">
        <f t="shared" ca="1" si="377"/>
        <v>0.33243814272947347</v>
      </c>
      <c r="S2742" s="13"/>
      <c r="T2742" s="101">
        <f t="shared" ca="1" si="378"/>
        <v>0</v>
      </c>
      <c r="U2742" s="101">
        <f t="shared" si="379"/>
        <v>0</v>
      </c>
      <c r="V2742" s="101">
        <f t="shared" ca="1" si="380"/>
        <v>-445.51696809062378</v>
      </c>
    </row>
    <row r="2743" spans="2:22" x14ac:dyDescent="0.3">
      <c r="B2743" s="13">
        <v>2023</v>
      </c>
      <c r="C2743" s="13">
        <v>4</v>
      </c>
      <c r="D2743" s="13">
        <v>22</v>
      </c>
      <c r="E2743" s="83" t="s">
        <v>211</v>
      </c>
      <c r="F2743" s="13">
        <v>3</v>
      </c>
      <c r="G2743" s="13">
        <v>16</v>
      </c>
      <c r="H2743" s="13" t="s">
        <v>71</v>
      </c>
      <c r="I2743" s="13" t="s">
        <v>54</v>
      </c>
      <c r="J2743" s="13"/>
      <c r="K2743" s="13" t="s">
        <v>28</v>
      </c>
      <c r="L2743" s="12">
        <f t="shared" ca="1" si="373"/>
        <v>1.5391069251809755</v>
      </c>
      <c r="M2743" s="101">
        <f t="shared" ca="1" si="374"/>
        <v>0.1340716042525148</v>
      </c>
      <c r="N2743" s="101">
        <f t="shared" ca="1" si="381"/>
        <v>145.11019563621437</v>
      </c>
      <c r="O2743" s="101">
        <f t="shared" ca="1" si="375"/>
        <v>0.43379728686225794</v>
      </c>
      <c r="Q2743" s="12">
        <f t="shared" ca="1" si="376"/>
        <v>2.710095315181567</v>
      </c>
      <c r="R2743" s="101">
        <f t="shared" ca="1" si="377"/>
        <v>9.912416721355008E-2</v>
      </c>
      <c r="S2743" s="13"/>
      <c r="T2743" s="101">
        <f t="shared" ca="1" si="378"/>
        <v>0</v>
      </c>
      <c r="U2743" s="101">
        <f t="shared" ca="1" si="379"/>
        <v>0.30384535881281088</v>
      </c>
      <c r="V2743" s="101">
        <f t="shared" ca="1" si="380"/>
        <v>-445.41137106623808</v>
      </c>
    </row>
    <row r="2744" spans="2:22" x14ac:dyDescent="0.3">
      <c r="B2744" s="13">
        <v>2023</v>
      </c>
      <c r="C2744" s="13">
        <v>4</v>
      </c>
      <c r="D2744" s="13">
        <v>22</v>
      </c>
      <c r="E2744" s="83" t="s">
        <v>211</v>
      </c>
      <c r="F2744" s="13">
        <v>3</v>
      </c>
      <c r="G2744" s="13">
        <v>17</v>
      </c>
      <c r="H2744" s="13" t="s">
        <v>71</v>
      </c>
      <c r="I2744" s="13" t="s">
        <v>54</v>
      </c>
      <c r="J2744" s="13"/>
      <c r="K2744" s="13" t="s">
        <v>28</v>
      </c>
      <c r="L2744" s="12">
        <f t="shared" ca="1" si="373"/>
        <v>2.3956959594512446</v>
      </c>
      <c r="M2744" s="101">
        <f t="shared" ca="1" si="374"/>
        <v>0.20868907502779793</v>
      </c>
      <c r="N2744" s="101">
        <f t="shared" ca="1" si="381"/>
        <v>145.58314594687604</v>
      </c>
      <c r="O2744" s="101">
        <f t="shared" ca="1" si="375"/>
        <v>0.6752269061713333</v>
      </c>
      <c r="Q2744" s="12">
        <f t="shared" ca="1" si="376"/>
        <v>0</v>
      </c>
      <c r="R2744" s="101">
        <f t="shared" ca="1" si="377"/>
        <v>0</v>
      </c>
      <c r="S2744" s="13"/>
      <c r="T2744" s="101">
        <f t="shared" ca="1" si="378"/>
        <v>0.20868907502779793</v>
      </c>
      <c r="U2744" s="101">
        <f t="shared" ca="1" si="379"/>
        <v>0.47295031066166654</v>
      </c>
      <c r="V2744" s="101">
        <f t="shared" ca="1" si="380"/>
        <v>-444.72973168054864</v>
      </c>
    </row>
    <row r="2745" spans="2:22" x14ac:dyDescent="0.3">
      <c r="B2745" s="13">
        <v>2023</v>
      </c>
      <c r="C2745" s="13">
        <v>4</v>
      </c>
      <c r="D2745" s="13">
        <v>22</v>
      </c>
      <c r="E2745" s="83" t="s">
        <v>211</v>
      </c>
      <c r="F2745" s="13">
        <v>3</v>
      </c>
      <c r="G2745" s="13">
        <v>18</v>
      </c>
      <c r="H2745" s="13" t="s">
        <v>71</v>
      </c>
      <c r="I2745" s="13" t="s">
        <v>54</v>
      </c>
      <c r="J2745" s="13"/>
      <c r="K2745" s="13" t="s">
        <v>28</v>
      </c>
      <c r="L2745" s="12">
        <f t="shared" ca="1" si="373"/>
        <v>2.2406434261140284</v>
      </c>
      <c r="M2745" s="101">
        <f t="shared" ca="1" si="374"/>
        <v>0.19518244884879304</v>
      </c>
      <c r="N2745" s="101">
        <f t="shared" ca="1" si="381"/>
        <v>146.02548630324804</v>
      </c>
      <c r="O2745" s="101">
        <f t="shared" ca="1" si="375"/>
        <v>0.63152534965023888</v>
      </c>
      <c r="Q2745" s="12">
        <f t="shared" ca="1" si="376"/>
        <v>5.6000000000000005</v>
      </c>
      <c r="R2745" s="101">
        <f t="shared" ca="1" si="377"/>
        <v>0.28436953397944753</v>
      </c>
      <c r="S2745" s="13"/>
      <c r="T2745" s="101">
        <f t="shared" ca="1" si="378"/>
        <v>0</v>
      </c>
      <c r="U2745" s="101">
        <f t="shared" ca="1" si="379"/>
        <v>0.44234035637201113</v>
      </c>
      <c r="V2745" s="101">
        <f t="shared" ca="1" si="380"/>
        <v>-444.85613039213553</v>
      </c>
    </row>
    <row r="2746" spans="2:22" x14ac:dyDescent="0.3">
      <c r="B2746" s="13">
        <v>2023</v>
      </c>
      <c r="C2746" s="13">
        <v>4</v>
      </c>
      <c r="D2746" s="13">
        <v>22</v>
      </c>
      <c r="E2746" s="83" t="s">
        <v>211</v>
      </c>
      <c r="F2746" s="13">
        <v>3</v>
      </c>
      <c r="G2746" s="13">
        <v>19</v>
      </c>
      <c r="H2746" s="13" t="s">
        <v>71</v>
      </c>
      <c r="I2746" s="13" t="s">
        <v>54</v>
      </c>
      <c r="J2746" s="13"/>
      <c r="K2746" s="13" t="s">
        <v>28</v>
      </c>
      <c r="L2746" s="12">
        <f t="shared" ca="1" si="373"/>
        <v>2.0330585298359276</v>
      </c>
      <c r="M2746" s="101">
        <f t="shared" ca="1" si="374"/>
        <v>0.17709972853400766</v>
      </c>
      <c r="N2746" s="101">
        <f t="shared" ca="1" si="381"/>
        <v>146.4268459413465</v>
      </c>
      <c r="O2746" s="101">
        <f t="shared" ca="1" si="375"/>
        <v>0.57301754663425619</v>
      </c>
      <c r="Q2746" s="12">
        <f t="shared" ca="1" si="376"/>
        <v>5.6000000000000005</v>
      </c>
      <c r="R2746" s="101">
        <f t="shared" ca="1" si="377"/>
        <v>0.30194159544938881</v>
      </c>
      <c r="S2746" s="13"/>
      <c r="T2746" s="101">
        <f t="shared" ca="1" si="378"/>
        <v>0</v>
      </c>
      <c r="U2746" s="101">
        <f t="shared" ca="1" si="379"/>
        <v>0.40135963809844272</v>
      </c>
      <c r="V2746" s="101">
        <f t="shared" ca="1" si="380"/>
        <v>-445.05865394493583</v>
      </c>
    </row>
    <row r="2747" spans="2:22" x14ac:dyDescent="0.3">
      <c r="B2747" s="13">
        <v>2023</v>
      </c>
      <c r="C2747" s="13">
        <v>4</v>
      </c>
      <c r="D2747" s="13">
        <v>22</v>
      </c>
      <c r="E2747" s="83" t="s">
        <v>211</v>
      </c>
      <c r="F2747" s="13">
        <v>3</v>
      </c>
      <c r="G2747" s="13">
        <v>20</v>
      </c>
      <c r="H2747" s="13" t="s">
        <v>69</v>
      </c>
      <c r="I2747" s="13" t="s">
        <v>54</v>
      </c>
      <c r="J2747" s="13"/>
      <c r="K2747" s="13" t="s">
        <v>28</v>
      </c>
      <c r="L2747" s="12">
        <f t="shared" ca="1" si="373"/>
        <v>1.974358524541824</v>
      </c>
      <c r="M2747" s="101">
        <f t="shared" ca="1" si="374"/>
        <v>0.10398946348761788</v>
      </c>
      <c r="N2747" s="101">
        <f t="shared" ca="1" si="381"/>
        <v>146.4268459413465</v>
      </c>
      <c r="O2747" s="101">
        <f t="shared" ca="1" si="375"/>
        <v>0.2130332847980628</v>
      </c>
      <c r="Q2747" s="12">
        <f t="shared" ca="1" si="376"/>
        <v>0</v>
      </c>
      <c r="R2747" s="101">
        <f t="shared" ca="1" si="377"/>
        <v>0</v>
      </c>
      <c r="S2747" s="13"/>
      <c r="T2747" s="101">
        <f t="shared" ca="1" si="378"/>
        <v>0.10398946348761788</v>
      </c>
      <c r="U2747" s="101">
        <f t="shared" si="379"/>
        <v>0</v>
      </c>
      <c r="V2747" s="101">
        <f t="shared" ca="1" si="380"/>
        <v>-444.95466448144822</v>
      </c>
    </row>
    <row r="2748" spans="2:22" x14ac:dyDescent="0.3">
      <c r="B2748" s="13">
        <v>2023</v>
      </c>
      <c r="C2748" s="13">
        <v>4</v>
      </c>
      <c r="D2748" s="13">
        <v>22</v>
      </c>
      <c r="E2748" s="83" t="s">
        <v>211</v>
      </c>
      <c r="F2748" s="13">
        <v>3</v>
      </c>
      <c r="G2748" s="13">
        <v>21</v>
      </c>
      <c r="H2748" s="13" t="s">
        <v>69</v>
      </c>
      <c r="I2748" s="13" t="s">
        <v>54</v>
      </c>
      <c r="J2748" s="13"/>
      <c r="K2748" s="13" t="s">
        <v>28</v>
      </c>
      <c r="L2748" s="12">
        <f t="shared" ca="1" si="373"/>
        <v>1.8466284085485321</v>
      </c>
      <c r="M2748" s="101">
        <f t="shared" ca="1" si="374"/>
        <v>9.7261918278251189E-2</v>
      </c>
      <c r="N2748" s="101">
        <f t="shared" ca="1" si="381"/>
        <v>146.4268459413465</v>
      </c>
      <c r="O2748" s="101">
        <f t="shared" ca="1" si="375"/>
        <v>0.1992512052823866</v>
      </c>
      <c r="Q2748" s="12">
        <f t="shared" ca="1" si="376"/>
        <v>0</v>
      </c>
      <c r="R2748" s="101">
        <f t="shared" ca="1" si="377"/>
        <v>0</v>
      </c>
      <c r="S2748" s="13"/>
      <c r="T2748" s="101">
        <f t="shared" ca="1" si="378"/>
        <v>9.7261918278251189E-2</v>
      </c>
      <c r="U2748" s="101">
        <f t="shared" si="379"/>
        <v>0</v>
      </c>
      <c r="V2748" s="101">
        <f t="shared" ca="1" si="380"/>
        <v>-444.85740256316996</v>
      </c>
    </row>
    <row r="2749" spans="2:22" x14ac:dyDescent="0.3">
      <c r="B2749" s="13">
        <v>2023</v>
      </c>
      <c r="C2749" s="13">
        <v>4</v>
      </c>
      <c r="D2749" s="13">
        <v>22</v>
      </c>
      <c r="E2749" s="83" t="s">
        <v>211</v>
      </c>
      <c r="F2749" s="13">
        <v>3</v>
      </c>
      <c r="G2749" s="13">
        <v>22</v>
      </c>
      <c r="H2749" s="13" t="s">
        <v>69</v>
      </c>
      <c r="I2749" s="13" t="s">
        <v>54</v>
      </c>
      <c r="J2749" s="13"/>
      <c r="K2749" s="13" t="s">
        <v>28</v>
      </c>
      <c r="L2749" s="12">
        <f t="shared" ca="1" si="373"/>
        <v>2.2241423408767673</v>
      </c>
      <c r="M2749" s="101">
        <f t="shared" ca="1" si="374"/>
        <v>0.11714557709397934</v>
      </c>
      <c r="N2749" s="101">
        <f t="shared" ca="1" si="381"/>
        <v>146.4268459413465</v>
      </c>
      <c r="O2749" s="101">
        <f t="shared" ca="1" si="375"/>
        <v>0.23998495858060317</v>
      </c>
      <c r="Q2749" s="12">
        <f t="shared" ca="1" si="376"/>
        <v>0</v>
      </c>
      <c r="R2749" s="101">
        <f t="shared" ca="1" si="377"/>
        <v>0</v>
      </c>
      <c r="S2749" s="13"/>
      <c r="T2749" s="101">
        <f t="shared" ca="1" si="378"/>
        <v>0.11714557709397934</v>
      </c>
      <c r="U2749" s="101">
        <f t="shared" si="379"/>
        <v>0</v>
      </c>
      <c r="V2749" s="101">
        <f t="shared" ca="1" si="380"/>
        <v>-444.74025698607596</v>
      </c>
    </row>
    <row r="2750" spans="2:22" x14ac:dyDescent="0.3">
      <c r="B2750" s="13">
        <v>2023</v>
      </c>
      <c r="C2750" s="13">
        <v>4</v>
      </c>
      <c r="D2750" s="13">
        <v>22</v>
      </c>
      <c r="E2750" s="83" t="s">
        <v>211</v>
      </c>
      <c r="F2750" s="13">
        <v>3</v>
      </c>
      <c r="G2750" s="13">
        <v>23</v>
      </c>
      <c r="H2750" s="13" t="s">
        <v>69</v>
      </c>
      <c r="I2750" s="13" t="s">
        <v>54</v>
      </c>
      <c r="J2750" s="13"/>
      <c r="K2750" s="13" t="s">
        <v>28</v>
      </c>
      <c r="L2750" s="12">
        <f t="shared" ca="1" si="373"/>
        <v>1.8496289101066861</v>
      </c>
      <c r="M2750" s="101">
        <f t="shared" ca="1" si="374"/>
        <v>9.7419954695319153E-2</v>
      </c>
      <c r="N2750" s="101">
        <f t="shared" ca="1" si="381"/>
        <v>146.4268459413465</v>
      </c>
      <c r="O2750" s="101">
        <f t="shared" ca="1" si="375"/>
        <v>0.19957495940051143</v>
      </c>
      <c r="Q2750" s="12">
        <f t="shared" ca="1" si="376"/>
        <v>0</v>
      </c>
      <c r="R2750" s="101">
        <f t="shared" ca="1" si="377"/>
        <v>0</v>
      </c>
      <c r="S2750" s="13"/>
      <c r="T2750" s="101">
        <f t="shared" ca="1" si="378"/>
        <v>9.7419954695319153E-2</v>
      </c>
      <c r="U2750" s="101">
        <f t="shared" si="379"/>
        <v>0</v>
      </c>
      <c r="V2750" s="101">
        <f t="shared" ca="1" si="380"/>
        <v>-444.64283703138062</v>
      </c>
    </row>
    <row r="2751" spans="2:22" x14ac:dyDescent="0.3">
      <c r="B2751" s="13">
        <v>2023</v>
      </c>
      <c r="C2751" s="13">
        <v>4</v>
      </c>
      <c r="D2751" s="13">
        <v>23</v>
      </c>
      <c r="E2751" s="83" t="s">
        <v>212</v>
      </c>
      <c r="F2751" s="13">
        <v>4</v>
      </c>
      <c r="G2751" s="13">
        <v>0</v>
      </c>
      <c r="H2751" s="13" t="s">
        <v>69</v>
      </c>
      <c r="I2751" s="13" t="s">
        <v>54</v>
      </c>
      <c r="J2751" s="13"/>
      <c r="K2751" s="13" t="s">
        <v>28</v>
      </c>
      <c r="L2751" s="12">
        <f t="shared" ca="1" si="373"/>
        <v>2.123845954021208</v>
      </c>
      <c r="M2751" s="101">
        <f t="shared" ca="1" si="374"/>
        <v>0.11186296639829703</v>
      </c>
      <c r="N2751" s="101">
        <f t="shared" ca="1" si="381"/>
        <v>146.4268459413465</v>
      </c>
      <c r="O2751" s="101">
        <f t="shared" ca="1" si="375"/>
        <v>0.22916297843888833</v>
      </c>
      <c r="Q2751" s="12">
        <f t="shared" ca="1" si="376"/>
        <v>0</v>
      </c>
      <c r="R2751" s="101">
        <f t="shared" ca="1" si="377"/>
        <v>0</v>
      </c>
      <c r="S2751" s="13"/>
      <c r="T2751" s="101">
        <f t="shared" ca="1" si="378"/>
        <v>0.11186296639829703</v>
      </c>
      <c r="U2751" s="101">
        <f t="shared" si="379"/>
        <v>0</v>
      </c>
      <c r="V2751" s="101">
        <f t="shared" ca="1" si="380"/>
        <v>-444.53097406498233</v>
      </c>
    </row>
    <row r="2752" spans="2:22" x14ac:dyDescent="0.3">
      <c r="B2752" s="13">
        <v>2023</v>
      </c>
      <c r="C2752" s="13">
        <v>4</v>
      </c>
      <c r="D2752" s="13">
        <v>23</v>
      </c>
      <c r="E2752" s="83" t="s">
        <v>212</v>
      </c>
      <c r="F2752" s="13">
        <v>4</v>
      </c>
      <c r="G2752" s="13">
        <v>1</v>
      </c>
      <c r="H2752" s="13" t="s">
        <v>69</v>
      </c>
      <c r="I2752" s="13" t="s">
        <v>54</v>
      </c>
      <c r="J2752" s="13"/>
      <c r="K2752" s="13" t="s">
        <v>28</v>
      </c>
      <c r="L2752" s="12">
        <f t="shared" ref="L2752:L2815" ca="1" si="382">IF(K2752="Weekday",_xlfn.NORM.INV(RAND(),VLOOKUP(G2752,$J$5:$N$28,4),VLOOKUP(G2752,$J$5:$N$28,5)),_xlfn.NORM.INV(RAND(),VLOOKUP(G2752,$P$5:$T$28,4),VLOOKUP(G2752,$P$5:$T$28,5)))*VLOOKUP(C2752,$P$32:$R$43,3)</f>
        <v>0.98233116793734743</v>
      </c>
      <c r="M2752" s="101">
        <f t="shared" ref="M2752:M2815" ca="1" si="383">IF(I2752="Winter",VLOOKUP(G2752,$J$40:$L$43,3),VLOOKUP(G2752,$J$40:$L$43,2))*L2752</f>
        <v>5.1739382615260093E-2</v>
      </c>
      <c r="N2752" s="101">
        <f t="shared" ca="1" si="381"/>
        <v>146.4268459413465</v>
      </c>
      <c r="O2752" s="101">
        <f t="shared" ref="O2752:O2815" ca="1" si="384">IF(I2752="Winter",VLOOKUP(G2752,$J$46:$L$49,3),VLOOKUP(G2752,$J$46:$L$49,2))*L2752</f>
        <v>0.10599353302043979</v>
      </c>
      <c r="Q2752" s="12">
        <f t="shared" ref="Q2752:Q2815" ca="1" si="385">MIN(MAX(AND(IF(G2752&gt;=VLOOKUP(C2752,$O$46:$T$57,5),1,0),IF(G2752&lt;=VLOOKUP(C2752,$O$46:$T$57,6),1,0))*$G$50*_xlfn.NORM.INV(RAND(),VLOOKUP(C2752,$B$4:$F$15,4),VLOOKUP(C2752,$B$4:$F$15,4)),0),0.2)*$G$51</f>
        <v>0</v>
      </c>
      <c r="R2752" s="101">
        <f t="shared" ref="R2752:R2815" ca="1" si="386">MAX(Q2752-L2752,0)*$G$52</f>
        <v>0</v>
      </c>
      <c r="S2752" s="13"/>
      <c r="T2752" s="101">
        <f t="shared" ref="T2752:T2815" ca="1" si="387">MAX(L2752-Q2752,0)*IF(I2752="Winter",VLOOKUP(G2752,$J$40:$L$43,3),VLOOKUP(G2752,$J$40:$L$43,2))</f>
        <v>5.1739382615260093E-2</v>
      </c>
      <c r="U2752" s="101">
        <f t="shared" si="379"/>
        <v>0</v>
      </c>
      <c r="V2752" s="101">
        <f t="shared" ca="1" si="380"/>
        <v>-444.47923468236706</v>
      </c>
    </row>
    <row r="2753" spans="2:22" x14ac:dyDescent="0.3">
      <c r="B2753" s="13">
        <v>2023</v>
      </c>
      <c r="C2753" s="13">
        <v>4</v>
      </c>
      <c r="D2753" s="13">
        <v>23</v>
      </c>
      <c r="E2753" s="83" t="s">
        <v>212</v>
      </c>
      <c r="F2753" s="13">
        <v>4</v>
      </c>
      <c r="G2753" s="13">
        <v>2</v>
      </c>
      <c r="H2753" s="13" t="s">
        <v>69</v>
      </c>
      <c r="I2753" s="13" t="s">
        <v>54</v>
      </c>
      <c r="J2753" s="13"/>
      <c r="K2753" s="13" t="s">
        <v>28</v>
      </c>
      <c r="L2753" s="12">
        <f t="shared" ca="1" si="382"/>
        <v>1.0991428797374962</v>
      </c>
      <c r="M2753" s="101">
        <f t="shared" ca="1" si="383"/>
        <v>5.7891855475773926E-2</v>
      </c>
      <c r="N2753" s="101">
        <f t="shared" ca="1" si="381"/>
        <v>146.4268459413465</v>
      </c>
      <c r="O2753" s="101">
        <f t="shared" ca="1" si="384"/>
        <v>0.11859751672367584</v>
      </c>
      <c r="Q2753" s="12">
        <f t="shared" ca="1" si="385"/>
        <v>0</v>
      </c>
      <c r="R2753" s="101">
        <f t="shared" ca="1" si="386"/>
        <v>0</v>
      </c>
      <c r="S2753" s="13"/>
      <c r="T2753" s="101">
        <f t="shared" ca="1" si="387"/>
        <v>5.7891855475773926E-2</v>
      </c>
      <c r="U2753" s="101">
        <f t="shared" ref="U2753:U2816" si="388">IF(H2753="On-Peak",IF(I2753="Winter",((L2753*$D$48)/60),((L2753*$D$47)/60)),0)</f>
        <v>0</v>
      </c>
      <c r="V2753" s="101">
        <f t="shared" ref="V2753:V2816" ca="1" si="389">V2752+MAX(T2753-R2753,0)-MAX(R2753-T2753,0)+MAX(U2753-R2753,0)-MAX(R2753-U2753,0)</f>
        <v>-444.4213428268913</v>
      </c>
    </row>
    <row r="2754" spans="2:22" x14ac:dyDescent="0.3">
      <c r="B2754" s="13">
        <v>2023</v>
      </c>
      <c r="C2754" s="13">
        <v>4</v>
      </c>
      <c r="D2754" s="13">
        <v>23</v>
      </c>
      <c r="E2754" s="83" t="s">
        <v>212</v>
      </c>
      <c r="F2754" s="13">
        <v>4</v>
      </c>
      <c r="G2754" s="13">
        <v>3</v>
      </c>
      <c r="H2754" s="13" t="s">
        <v>69</v>
      </c>
      <c r="I2754" s="13" t="s">
        <v>54</v>
      </c>
      <c r="J2754" s="13"/>
      <c r="K2754" s="13" t="s">
        <v>28</v>
      </c>
      <c r="L2754" s="12">
        <f t="shared" ca="1" si="382"/>
        <v>1.0473315259732394</v>
      </c>
      <c r="M2754" s="101">
        <f t="shared" ca="1" si="383"/>
        <v>5.5162951473010521E-2</v>
      </c>
      <c r="N2754" s="101">
        <f t="shared" ca="1" si="381"/>
        <v>146.4268459413465</v>
      </c>
      <c r="O2754" s="101">
        <f t="shared" ca="1" si="384"/>
        <v>0.11300707165251253</v>
      </c>
      <c r="Q2754" s="12">
        <f t="shared" ca="1" si="385"/>
        <v>0</v>
      </c>
      <c r="R2754" s="101">
        <f t="shared" ca="1" si="386"/>
        <v>0</v>
      </c>
      <c r="S2754" s="13"/>
      <c r="T2754" s="101">
        <f t="shared" ca="1" si="387"/>
        <v>5.5162951473010521E-2</v>
      </c>
      <c r="U2754" s="101">
        <f t="shared" si="388"/>
        <v>0</v>
      </c>
      <c r="V2754" s="101">
        <f t="shared" ca="1" si="389"/>
        <v>-444.36617987541831</v>
      </c>
    </row>
    <row r="2755" spans="2:22" x14ac:dyDescent="0.3">
      <c r="B2755" s="13">
        <v>2023</v>
      </c>
      <c r="C2755" s="13">
        <v>4</v>
      </c>
      <c r="D2755" s="13">
        <v>23</v>
      </c>
      <c r="E2755" s="83" t="s">
        <v>212</v>
      </c>
      <c r="F2755" s="13">
        <v>4</v>
      </c>
      <c r="G2755" s="13">
        <v>4</v>
      </c>
      <c r="H2755" s="13" t="s">
        <v>69</v>
      </c>
      <c r="I2755" s="13" t="s">
        <v>54</v>
      </c>
      <c r="J2755" s="13"/>
      <c r="K2755" s="13" t="s">
        <v>28</v>
      </c>
      <c r="L2755" s="12">
        <f t="shared" ca="1" si="382"/>
        <v>1.0367572720630271</v>
      </c>
      <c r="M2755" s="101">
        <f t="shared" ca="1" si="383"/>
        <v>5.4606005519559644E-2</v>
      </c>
      <c r="N2755" s="101">
        <f t="shared" ca="1" si="381"/>
        <v>146.4268459413465</v>
      </c>
      <c r="O2755" s="101">
        <f t="shared" ca="1" si="384"/>
        <v>0.11186610965560062</v>
      </c>
      <c r="Q2755" s="12">
        <f t="shared" ca="1" si="385"/>
        <v>0</v>
      </c>
      <c r="R2755" s="101">
        <f t="shared" ca="1" si="386"/>
        <v>0</v>
      </c>
      <c r="S2755" s="13"/>
      <c r="T2755" s="101">
        <f t="shared" ca="1" si="387"/>
        <v>5.4606005519559644E-2</v>
      </c>
      <c r="U2755" s="101">
        <f t="shared" si="388"/>
        <v>0</v>
      </c>
      <c r="V2755" s="101">
        <f t="shared" ca="1" si="389"/>
        <v>-444.31157386989878</v>
      </c>
    </row>
    <row r="2756" spans="2:22" x14ac:dyDescent="0.3">
      <c r="B2756" s="13">
        <v>2023</v>
      </c>
      <c r="C2756" s="13">
        <v>4</v>
      </c>
      <c r="D2756" s="13">
        <v>23</v>
      </c>
      <c r="E2756" s="83" t="s">
        <v>212</v>
      </c>
      <c r="F2756" s="13">
        <v>4</v>
      </c>
      <c r="G2756" s="13">
        <v>5</v>
      </c>
      <c r="H2756" s="13" t="s">
        <v>69</v>
      </c>
      <c r="I2756" s="13" t="s">
        <v>54</v>
      </c>
      <c r="J2756" s="13"/>
      <c r="K2756" s="13" t="s">
        <v>28</v>
      </c>
      <c r="L2756" s="12">
        <f t="shared" ca="1" si="382"/>
        <v>1.1695879044638589</v>
      </c>
      <c r="M2756" s="101">
        <f t="shared" ca="1" si="383"/>
        <v>6.1602194928111448E-2</v>
      </c>
      <c r="N2756" s="101">
        <f t="shared" ca="1" si="381"/>
        <v>146.4268459413465</v>
      </c>
      <c r="O2756" s="101">
        <f t="shared" ca="1" si="384"/>
        <v>0.12619853489165037</v>
      </c>
      <c r="Q2756" s="12">
        <f t="shared" ca="1" si="385"/>
        <v>5.6000000000000005</v>
      </c>
      <c r="R2756" s="101">
        <f t="shared" ca="1" si="386"/>
        <v>0.37503438388713439</v>
      </c>
      <c r="S2756" s="13"/>
      <c r="T2756" s="101">
        <f t="shared" ca="1" si="387"/>
        <v>0</v>
      </c>
      <c r="U2756" s="101">
        <f t="shared" si="388"/>
        <v>0</v>
      </c>
      <c r="V2756" s="101">
        <f t="shared" ca="1" si="389"/>
        <v>-445.061642637673</v>
      </c>
    </row>
    <row r="2757" spans="2:22" x14ac:dyDescent="0.3">
      <c r="B2757" s="13">
        <v>2023</v>
      </c>
      <c r="C2757" s="13">
        <v>4</v>
      </c>
      <c r="D2757" s="13">
        <v>23</v>
      </c>
      <c r="E2757" s="83" t="s">
        <v>212</v>
      </c>
      <c r="F2757" s="13">
        <v>4</v>
      </c>
      <c r="G2757" s="13">
        <v>6</v>
      </c>
      <c r="H2757" s="13" t="s">
        <v>69</v>
      </c>
      <c r="I2757" s="13" t="s">
        <v>54</v>
      </c>
      <c r="J2757" s="13"/>
      <c r="K2757" s="13" t="s">
        <v>28</v>
      </c>
      <c r="L2757" s="12">
        <f t="shared" ca="1" si="382"/>
        <v>1.1548775285510386</v>
      </c>
      <c r="M2757" s="101">
        <f t="shared" ca="1" si="383"/>
        <v>6.0827399428783208E-2</v>
      </c>
      <c r="N2757" s="101">
        <f t="shared" ca="1" si="381"/>
        <v>146.4268459413465</v>
      </c>
      <c r="O2757" s="101">
        <f t="shared" ca="1" si="384"/>
        <v>0.12461128533065706</v>
      </c>
      <c r="Q2757" s="12">
        <f t="shared" ca="1" si="385"/>
        <v>0</v>
      </c>
      <c r="R2757" s="101">
        <f t="shared" ca="1" si="386"/>
        <v>0</v>
      </c>
      <c r="S2757" s="13"/>
      <c r="T2757" s="101">
        <f t="shared" ca="1" si="387"/>
        <v>6.0827399428783208E-2</v>
      </c>
      <c r="U2757" s="101">
        <f t="shared" si="388"/>
        <v>0</v>
      </c>
      <c r="V2757" s="101">
        <f t="shared" ca="1" si="389"/>
        <v>-445.00081523824423</v>
      </c>
    </row>
    <row r="2758" spans="2:22" x14ac:dyDescent="0.3">
      <c r="B2758" s="13">
        <v>2023</v>
      </c>
      <c r="C2758" s="13">
        <v>4</v>
      </c>
      <c r="D2758" s="13">
        <v>23</v>
      </c>
      <c r="E2758" s="83" t="s">
        <v>212</v>
      </c>
      <c r="F2758" s="13">
        <v>4</v>
      </c>
      <c r="G2758" s="13">
        <v>7</v>
      </c>
      <c r="H2758" s="13" t="s">
        <v>69</v>
      </c>
      <c r="I2758" s="13" t="s">
        <v>54</v>
      </c>
      <c r="J2758" s="13"/>
      <c r="K2758" s="13" t="s">
        <v>28</v>
      </c>
      <c r="L2758" s="12">
        <f t="shared" ca="1" si="382"/>
        <v>1.0412875102869015</v>
      </c>
      <c r="M2758" s="101">
        <f t="shared" ca="1" si="383"/>
        <v>5.48446131668111E-2</v>
      </c>
      <c r="N2758" s="101">
        <f t="shared" ca="1" si="381"/>
        <v>146.4268459413465</v>
      </c>
      <c r="O2758" s="101">
        <f t="shared" ca="1" si="384"/>
        <v>0.11235492235995667</v>
      </c>
      <c r="Q2758" s="12">
        <f t="shared" ca="1" si="385"/>
        <v>5.6000000000000005</v>
      </c>
      <c r="R2758" s="101">
        <f t="shared" ca="1" si="386"/>
        <v>0.38589501225421385</v>
      </c>
      <c r="S2758" s="13"/>
      <c r="T2758" s="101">
        <f t="shared" ca="1" si="387"/>
        <v>0</v>
      </c>
      <c r="U2758" s="101">
        <f t="shared" si="388"/>
        <v>0</v>
      </c>
      <c r="V2758" s="101">
        <f t="shared" ca="1" si="389"/>
        <v>-445.77260526275262</v>
      </c>
    </row>
    <row r="2759" spans="2:22" x14ac:dyDescent="0.3">
      <c r="B2759" s="13">
        <v>2023</v>
      </c>
      <c r="C2759" s="13">
        <v>4</v>
      </c>
      <c r="D2759" s="13">
        <v>23</v>
      </c>
      <c r="E2759" s="83" t="s">
        <v>212</v>
      </c>
      <c r="F2759" s="13">
        <v>4</v>
      </c>
      <c r="G2759" s="13">
        <v>8</v>
      </c>
      <c r="H2759" s="13" t="s">
        <v>69</v>
      </c>
      <c r="I2759" s="13" t="s">
        <v>54</v>
      </c>
      <c r="J2759" s="13"/>
      <c r="K2759" s="13" t="s">
        <v>28</v>
      </c>
      <c r="L2759" s="12">
        <f t="shared" ca="1" si="382"/>
        <v>1.9243244793722316</v>
      </c>
      <c r="M2759" s="101">
        <f t="shared" ca="1" si="383"/>
        <v>0.10135417032853544</v>
      </c>
      <c r="N2759" s="101">
        <f t="shared" ca="1" si="381"/>
        <v>146.4268459413465</v>
      </c>
      <c r="O2759" s="101">
        <f t="shared" ca="1" si="384"/>
        <v>0.20763461132426378</v>
      </c>
      <c r="Q2759" s="12">
        <f t="shared" ca="1" si="385"/>
        <v>5.6000000000000005</v>
      </c>
      <c r="R2759" s="101">
        <f t="shared" ca="1" si="386"/>
        <v>0.31114593282114067</v>
      </c>
      <c r="S2759" s="13"/>
      <c r="T2759" s="101">
        <f t="shared" ca="1" si="387"/>
        <v>0</v>
      </c>
      <c r="U2759" s="101">
        <f t="shared" si="388"/>
        <v>0</v>
      </c>
      <c r="V2759" s="101">
        <f t="shared" ca="1" si="389"/>
        <v>-446.39489712839492</v>
      </c>
    </row>
    <row r="2760" spans="2:22" x14ac:dyDescent="0.3">
      <c r="B2760" s="13">
        <v>2023</v>
      </c>
      <c r="C2760" s="13">
        <v>4</v>
      </c>
      <c r="D2760" s="13">
        <v>23</v>
      </c>
      <c r="E2760" s="83" t="s">
        <v>212</v>
      </c>
      <c r="F2760" s="13">
        <v>4</v>
      </c>
      <c r="G2760" s="13">
        <v>9</v>
      </c>
      <c r="H2760" s="13" t="s">
        <v>69</v>
      </c>
      <c r="I2760" s="13" t="s">
        <v>54</v>
      </c>
      <c r="J2760" s="13"/>
      <c r="K2760" s="13" t="s">
        <v>28</v>
      </c>
      <c r="L2760" s="12">
        <f t="shared" ca="1" si="382"/>
        <v>1.1239447946742618</v>
      </c>
      <c r="M2760" s="101">
        <f t="shared" ca="1" si="383"/>
        <v>5.9198172335493369E-2</v>
      </c>
      <c r="N2760" s="101">
        <f t="shared" ca="1" si="381"/>
        <v>146.4268459413465</v>
      </c>
      <c r="O2760" s="101">
        <f t="shared" ca="1" si="384"/>
        <v>0.12127364334535284</v>
      </c>
      <c r="Q2760" s="12">
        <f t="shared" ca="1" si="385"/>
        <v>5.6000000000000005</v>
      </c>
      <c r="R2760" s="101">
        <f t="shared" ca="1" si="386"/>
        <v>0.37889807313082385</v>
      </c>
      <c r="S2760" s="13"/>
      <c r="T2760" s="101">
        <f t="shared" ca="1" si="387"/>
        <v>0</v>
      </c>
      <c r="U2760" s="101">
        <f t="shared" si="388"/>
        <v>0</v>
      </c>
      <c r="V2760" s="101">
        <f t="shared" ca="1" si="389"/>
        <v>-447.15269327465654</v>
      </c>
    </row>
    <row r="2761" spans="2:22" x14ac:dyDescent="0.3">
      <c r="B2761" s="13">
        <v>2023</v>
      </c>
      <c r="C2761" s="13">
        <v>4</v>
      </c>
      <c r="D2761" s="13">
        <v>23</v>
      </c>
      <c r="E2761" s="83" t="s">
        <v>212</v>
      </c>
      <c r="F2761" s="13">
        <v>4</v>
      </c>
      <c r="G2761" s="13">
        <v>10</v>
      </c>
      <c r="H2761" s="13" t="s">
        <v>70</v>
      </c>
      <c r="I2761" s="13" t="s">
        <v>54</v>
      </c>
      <c r="J2761" s="13"/>
      <c r="K2761" s="13" t="s">
        <v>28</v>
      </c>
      <c r="L2761" s="12">
        <f t="shared" ca="1" si="382"/>
        <v>1.4734756501788688</v>
      </c>
      <c r="M2761" s="101">
        <f t="shared" ca="1" si="383"/>
        <v>4.6650239084662988E-2</v>
      </c>
      <c r="N2761" s="101">
        <f t="shared" ca="1" si="381"/>
        <v>146.4268459413465</v>
      </c>
      <c r="O2761" s="101">
        <f t="shared" ca="1" si="384"/>
        <v>4.6650239084662988E-2</v>
      </c>
      <c r="Q2761" s="12">
        <f t="shared" ca="1" si="385"/>
        <v>5.6000000000000005</v>
      </c>
      <c r="R2761" s="101">
        <f t="shared" ca="1" si="386"/>
        <v>0.34931028621235882</v>
      </c>
      <c r="S2761" s="13"/>
      <c r="T2761" s="101">
        <f t="shared" ca="1" si="387"/>
        <v>0</v>
      </c>
      <c r="U2761" s="101">
        <f t="shared" si="388"/>
        <v>0</v>
      </c>
      <c r="V2761" s="101">
        <f t="shared" ca="1" si="389"/>
        <v>-447.85131384708126</v>
      </c>
    </row>
    <row r="2762" spans="2:22" x14ac:dyDescent="0.3">
      <c r="B2762" s="13">
        <v>2023</v>
      </c>
      <c r="C2762" s="13">
        <v>4</v>
      </c>
      <c r="D2762" s="13">
        <v>23</v>
      </c>
      <c r="E2762" s="83" t="s">
        <v>212</v>
      </c>
      <c r="F2762" s="13">
        <v>4</v>
      </c>
      <c r="G2762" s="13">
        <v>11</v>
      </c>
      <c r="H2762" s="13" t="s">
        <v>70</v>
      </c>
      <c r="I2762" s="13" t="s">
        <v>54</v>
      </c>
      <c r="J2762" s="13"/>
      <c r="K2762" s="13" t="s">
        <v>28</v>
      </c>
      <c r="L2762" s="12">
        <f t="shared" ca="1" si="382"/>
        <v>1.7027683064235033</v>
      </c>
      <c r="M2762" s="101">
        <f t="shared" ca="1" si="383"/>
        <v>5.3909644581368113E-2</v>
      </c>
      <c r="N2762" s="101">
        <f t="shared" ca="1" si="381"/>
        <v>146.4268459413465</v>
      </c>
      <c r="O2762" s="101">
        <f t="shared" ca="1" si="384"/>
        <v>5.3909644581368113E-2</v>
      </c>
      <c r="Q2762" s="12">
        <f t="shared" ca="1" si="385"/>
        <v>1.3714881243568975</v>
      </c>
      <c r="R2762" s="101">
        <f t="shared" ca="1" si="386"/>
        <v>0</v>
      </c>
      <c r="S2762" s="13"/>
      <c r="T2762" s="101">
        <f t="shared" ca="1" si="387"/>
        <v>1.0488330564228741E-2</v>
      </c>
      <c r="U2762" s="101">
        <f t="shared" si="388"/>
        <v>0</v>
      </c>
      <c r="V2762" s="101">
        <f t="shared" ca="1" si="389"/>
        <v>-447.84082551651704</v>
      </c>
    </row>
    <row r="2763" spans="2:22" x14ac:dyDescent="0.3">
      <c r="B2763" s="13">
        <v>2023</v>
      </c>
      <c r="C2763" s="13">
        <v>4</v>
      </c>
      <c r="D2763" s="13">
        <v>23</v>
      </c>
      <c r="E2763" s="83" t="s">
        <v>212</v>
      </c>
      <c r="F2763" s="13">
        <v>4</v>
      </c>
      <c r="G2763" s="13">
        <v>12</v>
      </c>
      <c r="H2763" s="13" t="s">
        <v>70</v>
      </c>
      <c r="I2763" s="13" t="s">
        <v>54</v>
      </c>
      <c r="J2763" s="13"/>
      <c r="K2763" s="13" t="s">
        <v>28</v>
      </c>
      <c r="L2763" s="12">
        <f t="shared" ca="1" si="382"/>
        <v>1.4951738290990286</v>
      </c>
      <c r="M2763" s="101">
        <f t="shared" ca="1" si="383"/>
        <v>4.7337203429275249E-2</v>
      </c>
      <c r="N2763" s="101">
        <f t="shared" ca="1" si="381"/>
        <v>146.4268459413465</v>
      </c>
      <c r="O2763" s="101">
        <f t="shared" ca="1" si="384"/>
        <v>4.7337203429275249E-2</v>
      </c>
      <c r="Q2763" s="12">
        <f t="shared" ca="1" si="385"/>
        <v>5.6000000000000005</v>
      </c>
      <c r="R2763" s="101">
        <f t="shared" ca="1" si="386"/>
        <v>0.34747353536676728</v>
      </c>
      <c r="S2763" s="13"/>
      <c r="T2763" s="101">
        <f t="shared" ca="1" si="387"/>
        <v>0</v>
      </c>
      <c r="U2763" s="101">
        <f t="shared" si="388"/>
        <v>0</v>
      </c>
      <c r="V2763" s="101">
        <f t="shared" ca="1" si="389"/>
        <v>-448.53577258725056</v>
      </c>
    </row>
    <row r="2764" spans="2:22" x14ac:dyDescent="0.3">
      <c r="B2764" s="13">
        <v>2023</v>
      </c>
      <c r="C2764" s="13">
        <v>4</v>
      </c>
      <c r="D2764" s="13">
        <v>23</v>
      </c>
      <c r="E2764" s="83" t="s">
        <v>212</v>
      </c>
      <c r="F2764" s="13">
        <v>4</v>
      </c>
      <c r="G2764" s="13">
        <v>13</v>
      </c>
      <c r="H2764" s="13" t="s">
        <v>70</v>
      </c>
      <c r="I2764" s="13" t="s">
        <v>54</v>
      </c>
      <c r="J2764" s="13"/>
      <c r="K2764" s="13" t="s">
        <v>28</v>
      </c>
      <c r="L2764" s="12">
        <f t="shared" ca="1" si="382"/>
        <v>2.3499051822399752</v>
      </c>
      <c r="M2764" s="101">
        <f t="shared" ca="1" si="383"/>
        <v>7.4397998069717614E-2</v>
      </c>
      <c r="N2764" s="101">
        <f t="shared" ca="1" si="381"/>
        <v>146.4268459413465</v>
      </c>
      <c r="O2764" s="101">
        <f t="shared" ca="1" si="384"/>
        <v>7.4397998069717614E-2</v>
      </c>
      <c r="Q2764" s="12">
        <f t="shared" ca="1" si="385"/>
        <v>0.38952905954160766</v>
      </c>
      <c r="R2764" s="101">
        <f t="shared" ca="1" si="386"/>
        <v>0</v>
      </c>
      <c r="S2764" s="13"/>
      <c r="T2764" s="101">
        <f t="shared" ca="1" si="387"/>
        <v>6.2065508044630319E-2</v>
      </c>
      <c r="U2764" s="101">
        <f t="shared" si="388"/>
        <v>0</v>
      </c>
      <c r="V2764" s="101">
        <f t="shared" ca="1" si="389"/>
        <v>-448.47370707920595</v>
      </c>
    </row>
    <row r="2765" spans="2:22" x14ac:dyDescent="0.3">
      <c r="B2765" s="13">
        <v>2023</v>
      </c>
      <c r="C2765" s="13">
        <v>4</v>
      </c>
      <c r="D2765" s="13">
        <v>23</v>
      </c>
      <c r="E2765" s="83" t="s">
        <v>212</v>
      </c>
      <c r="F2765" s="13">
        <v>4</v>
      </c>
      <c r="G2765" s="13">
        <v>14</v>
      </c>
      <c r="H2765" s="13" t="s">
        <v>70</v>
      </c>
      <c r="I2765" s="13" t="s">
        <v>54</v>
      </c>
      <c r="J2765" s="13"/>
      <c r="K2765" s="13" t="s">
        <v>28</v>
      </c>
      <c r="L2765" s="12">
        <f t="shared" ca="1" si="382"/>
        <v>1.6987969861837022</v>
      </c>
      <c r="M2765" s="101">
        <f t="shared" ca="1" si="383"/>
        <v>5.3783912582576011E-2</v>
      </c>
      <c r="N2765" s="101">
        <f t="shared" ca="1" si="381"/>
        <v>146.4268459413465</v>
      </c>
      <c r="O2765" s="101">
        <f t="shared" ca="1" si="384"/>
        <v>5.3783912582576011E-2</v>
      </c>
      <c r="Q2765" s="12">
        <f t="shared" ca="1" si="385"/>
        <v>5.6000000000000005</v>
      </c>
      <c r="R2765" s="101">
        <f t="shared" ca="1" si="386"/>
        <v>0.33023683511954965</v>
      </c>
      <c r="S2765" s="13"/>
      <c r="T2765" s="101">
        <f t="shared" ca="1" si="387"/>
        <v>0</v>
      </c>
      <c r="U2765" s="101">
        <f t="shared" si="388"/>
        <v>0</v>
      </c>
      <c r="V2765" s="101">
        <f t="shared" ca="1" si="389"/>
        <v>-449.13418074944502</v>
      </c>
    </row>
    <row r="2766" spans="2:22" x14ac:dyDescent="0.3">
      <c r="B2766" s="13">
        <v>2023</v>
      </c>
      <c r="C2766" s="13">
        <v>4</v>
      </c>
      <c r="D2766" s="13">
        <v>23</v>
      </c>
      <c r="E2766" s="83" t="s">
        <v>212</v>
      </c>
      <c r="F2766" s="13">
        <v>4</v>
      </c>
      <c r="G2766" s="13">
        <v>15</v>
      </c>
      <c r="H2766" s="13" t="s">
        <v>70</v>
      </c>
      <c r="I2766" s="13" t="s">
        <v>54</v>
      </c>
      <c r="J2766" s="13"/>
      <c r="K2766" s="13" t="s">
        <v>28</v>
      </c>
      <c r="L2766" s="12">
        <f t="shared" ca="1" si="382"/>
        <v>1.3746944427668302</v>
      </c>
      <c r="M2766" s="101">
        <f t="shared" ca="1" si="383"/>
        <v>4.3522826057997843E-2</v>
      </c>
      <c r="N2766" s="101">
        <f t="shared" ca="1" si="381"/>
        <v>146.4268459413465</v>
      </c>
      <c r="O2766" s="101">
        <f t="shared" ca="1" si="384"/>
        <v>4.3522826057997843E-2</v>
      </c>
      <c r="Q2766" s="12">
        <f t="shared" ca="1" si="385"/>
        <v>5.6000000000000005</v>
      </c>
      <c r="R2766" s="101">
        <f t="shared" ca="1" si="386"/>
        <v>0.35767211541978788</v>
      </c>
      <c r="S2766" s="13"/>
      <c r="T2766" s="101">
        <f t="shared" ca="1" si="387"/>
        <v>0</v>
      </c>
      <c r="U2766" s="101">
        <f t="shared" si="388"/>
        <v>0</v>
      </c>
      <c r="V2766" s="101">
        <f t="shared" ca="1" si="389"/>
        <v>-449.84952498028463</v>
      </c>
    </row>
    <row r="2767" spans="2:22" x14ac:dyDescent="0.3">
      <c r="B2767" s="13">
        <v>2023</v>
      </c>
      <c r="C2767" s="13">
        <v>4</v>
      </c>
      <c r="D2767" s="13">
        <v>23</v>
      </c>
      <c r="E2767" s="83" t="s">
        <v>212</v>
      </c>
      <c r="F2767" s="13">
        <v>4</v>
      </c>
      <c r="G2767" s="13">
        <v>16</v>
      </c>
      <c r="H2767" s="13" t="s">
        <v>71</v>
      </c>
      <c r="I2767" s="13" t="s">
        <v>54</v>
      </c>
      <c r="J2767" s="13"/>
      <c r="K2767" s="13" t="s">
        <v>28</v>
      </c>
      <c r="L2767" s="12">
        <f t="shared" ca="1" si="382"/>
        <v>1.755977036254682</v>
      </c>
      <c r="M2767" s="101">
        <f t="shared" ca="1" si="383"/>
        <v>0.15296315962814536</v>
      </c>
      <c r="N2767" s="101">
        <f t="shared" ca="1" si="381"/>
        <v>146.77350507458712</v>
      </c>
      <c r="O2767" s="101">
        <f t="shared" ca="1" si="384"/>
        <v>0.49492212766838212</v>
      </c>
      <c r="Q2767" s="12">
        <f t="shared" ca="1" si="385"/>
        <v>5.6000000000000005</v>
      </c>
      <c r="R2767" s="101">
        <f t="shared" ca="1" si="386"/>
        <v>0.32539654388104122</v>
      </c>
      <c r="S2767" s="13"/>
      <c r="T2767" s="101">
        <f t="shared" ca="1" si="387"/>
        <v>0</v>
      </c>
      <c r="U2767" s="101">
        <f t="shared" ca="1" si="388"/>
        <v>0.34665913324061187</v>
      </c>
      <c r="V2767" s="101">
        <f t="shared" ca="1" si="389"/>
        <v>-450.15365893480606</v>
      </c>
    </row>
    <row r="2768" spans="2:22" x14ac:dyDescent="0.3">
      <c r="B2768" s="13">
        <v>2023</v>
      </c>
      <c r="C2768" s="13">
        <v>4</v>
      </c>
      <c r="D2768" s="13">
        <v>23</v>
      </c>
      <c r="E2768" s="83" t="s">
        <v>212</v>
      </c>
      <c r="F2768" s="13">
        <v>4</v>
      </c>
      <c r="G2768" s="13">
        <v>17</v>
      </c>
      <c r="H2768" s="13" t="s">
        <v>71</v>
      </c>
      <c r="I2768" s="13" t="s">
        <v>54</v>
      </c>
      <c r="J2768" s="13"/>
      <c r="K2768" s="13" t="s">
        <v>28</v>
      </c>
      <c r="L2768" s="12">
        <f t="shared" ca="1" si="382"/>
        <v>1.8842881865363952</v>
      </c>
      <c r="M2768" s="101">
        <f t="shared" ca="1" si="383"/>
        <v>0.16414034392918539</v>
      </c>
      <c r="N2768" s="101">
        <f t="shared" ref="N2768:N2831" ca="1" si="390">IF(H2768="On-Peak",IF(I2768="Winter",((L2768*$D$48)/60)+N2767,((L2768*$D$47)/60)+N2767),N2767)</f>
        <v>147.1454949674125</v>
      </c>
      <c r="O2768" s="101">
        <f t="shared" ca="1" si="384"/>
        <v>0.53108662537528295</v>
      </c>
      <c r="Q2768" s="12">
        <f t="shared" ca="1" si="385"/>
        <v>5.6000000000000005</v>
      </c>
      <c r="R2768" s="101">
        <f t="shared" ca="1" si="386"/>
        <v>0.31453500500969422</v>
      </c>
      <c r="S2768" s="13"/>
      <c r="T2768" s="101">
        <f t="shared" ca="1" si="387"/>
        <v>0</v>
      </c>
      <c r="U2768" s="101">
        <f t="shared" ca="1" si="388"/>
        <v>0.37198989282539335</v>
      </c>
      <c r="V2768" s="101">
        <f t="shared" ca="1" si="389"/>
        <v>-450.41073905200005</v>
      </c>
    </row>
    <row r="2769" spans="2:22" x14ac:dyDescent="0.3">
      <c r="B2769" s="13">
        <v>2023</v>
      </c>
      <c r="C2769" s="13">
        <v>4</v>
      </c>
      <c r="D2769" s="13">
        <v>23</v>
      </c>
      <c r="E2769" s="83" t="s">
        <v>212</v>
      </c>
      <c r="F2769" s="13">
        <v>4</v>
      </c>
      <c r="G2769" s="13">
        <v>18</v>
      </c>
      <c r="H2769" s="13" t="s">
        <v>71</v>
      </c>
      <c r="I2769" s="13" t="s">
        <v>54</v>
      </c>
      <c r="J2769" s="13"/>
      <c r="K2769" s="13" t="s">
        <v>28</v>
      </c>
      <c r="L2769" s="12">
        <f t="shared" ca="1" si="382"/>
        <v>1.9380321260816167</v>
      </c>
      <c r="M2769" s="101">
        <f t="shared" ca="1" si="383"/>
        <v>0.16882197850296965</v>
      </c>
      <c r="N2769" s="101">
        <f t="shared" ca="1" si="390"/>
        <v>147.52809480963646</v>
      </c>
      <c r="O2769" s="101">
        <f t="shared" ca="1" si="384"/>
        <v>0.5462343547361036</v>
      </c>
      <c r="Q2769" s="12">
        <f t="shared" ca="1" si="385"/>
        <v>5.6000000000000005</v>
      </c>
      <c r="R2769" s="101">
        <f t="shared" ca="1" si="386"/>
        <v>0.30998558052719116</v>
      </c>
      <c r="S2769" s="13"/>
      <c r="T2769" s="101">
        <f t="shared" ca="1" si="387"/>
        <v>0</v>
      </c>
      <c r="U2769" s="101">
        <f t="shared" ca="1" si="388"/>
        <v>0.38259984222394583</v>
      </c>
      <c r="V2769" s="101">
        <f t="shared" ca="1" si="389"/>
        <v>-450.64811037083052</v>
      </c>
    </row>
    <row r="2770" spans="2:22" x14ac:dyDescent="0.3">
      <c r="B2770" s="13">
        <v>2023</v>
      </c>
      <c r="C2770" s="13">
        <v>4</v>
      </c>
      <c r="D2770" s="13">
        <v>23</v>
      </c>
      <c r="E2770" s="83" t="s">
        <v>212</v>
      </c>
      <c r="F2770" s="13">
        <v>4</v>
      </c>
      <c r="G2770" s="13">
        <v>19</v>
      </c>
      <c r="H2770" s="13" t="s">
        <v>71</v>
      </c>
      <c r="I2770" s="13" t="s">
        <v>54</v>
      </c>
      <c r="J2770" s="13"/>
      <c r="K2770" s="13" t="s">
        <v>28</v>
      </c>
      <c r="L2770" s="12">
        <f t="shared" ca="1" si="382"/>
        <v>2.0012043430196496</v>
      </c>
      <c r="M2770" s="101">
        <f t="shared" ca="1" si="383"/>
        <v>0.17432491032044167</v>
      </c>
      <c r="N2770" s="101">
        <f t="shared" ca="1" si="390"/>
        <v>147.92316590035426</v>
      </c>
      <c r="O2770" s="101">
        <f t="shared" ca="1" si="384"/>
        <v>0.56403944408008821</v>
      </c>
      <c r="Q2770" s="12">
        <f t="shared" ca="1" si="385"/>
        <v>2.0166538168268278</v>
      </c>
      <c r="R2770" s="101">
        <f t="shared" ca="1" si="386"/>
        <v>1.3077979577776351E-3</v>
      </c>
      <c r="S2770" s="13"/>
      <c r="T2770" s="101">
        <f t="shared" ca="1" si="387"/>
        <v>0</v>
      </c>
      <c r="U2770" s="101">
        <f t="shared" ca="1" si="388"/>
        <v>0.39507109071779584</v>
      </c>
      <c r="V2770" s="101">
        <f t="shared" ca="1" si="389"/>
        <v>-450.2556548760283</v>
      </c>
    </row>
    <row r="2771" spans="2:22" x14ac:dyDescent="0.3">
      <c r="B2771" s="13">
        <v>2023</v>
      </c>
      <c r="C2771" s="13">
        <v>4</v>
      </c>
      <c r="D2771" s="13">
        <v>23</v>
      </c>
      <c r="E2771" s="83" t="s">
        <v>212</v>
      </c>
      <c r="F2771" s="13">
        <v>4</v>
      </c>
      <c r="G2771" s="13">
        <v>20</v>
      </c>
      <c r="H2771" s="13" t="s">
        <v>69</v>
      </c>
      <c r="I2771" s="13" t="s">
        <v>54</v>
      </c>
      <c r="J2771" s="13"/>
      <c r="K2771" s="13" t="s">
        <v>28</v>
      </c>
      <c r="L2771" s="12">
        <f t="shared" ca="1" si="382"/>
        <v>1.4841287334363713</v>
      </c>
      <c r="M2771" s="101">
        <f t="shared" ca="1" si="383"/>
        <v>7.8169060390093678E-2</v>
      </c>
      <c r="N2771" s="101">
        <f t="shared" ca="1" si="390"/>
        <v>147.92316590035426</v>
      </c>
      <c r="O2771" s="101">
        <f t="shared" ca="1" si="384"/>
        <v>0.16013749033778446</v>
      </c>
      <c r="Q2771" s="12">
        <f t="shared" ca="1" si="385"/>
        <v>0</v>
      </c>
      <c r="R2771" s="101">
        <f t="shared" ca="1" si="386"/>
        <v>0</v>
      </c>
      <c r="S2771" s="13"/>
      <c r="T2771" s="101">
        <f t="shared" ca="1" si="387"/>
        <v>7.8169060390093678E-2</v>
      </c>
      <c r="U2771" s="101">
        <f t="shared" si="388"/>
        <v>0</v>
      </c>
      <c r="V2771" s="101">
        <f t="shared" ca="1" si="389"/>
        <v>-450.17748581563819</v>
      </c>
    </row>
    <row r="2772" spans="2:22" x14ac:dyDescent="0.3">
      <c r="B2772" s="13">
        <v>2023</v>
      </c>
      <c r="C2772" s="13">
        <v>4</v>
      </c>
      <c r="D2772" s="13">
        <v>23</v>
      </c>
      <c r="E2772" s="83" t="s">
        <v>212</v>
      </c>
      <c r="F2772" s="13">
        <v>4</v>
      </c>
      <c r="G2772" s="13">
        <v>21</v>
      </c>
      <c r="H2772" s="13" t="s">
        <v>69</v>
      </c>
      <c r="I2772" s="13" t="s">
        <v>54</v>
      </c>
      <c r="J2772" s="13"/>
      <c r="K2772" s="13" t="s">
        <v>28</v>
      </c>
      <c r="L2772" s="12">
        <f t="shared" ca="1" si="382"/>
        <v>2.3127890146345074</v>
      </c>
      <c r="M2772" s="101">
        <f t="shared" ca="1" si="383"/>
        <v>0.1218145974007995</v>
      </c>
      <c r="N2772" s="101">
        <f t="shared" ca="1" si="390"/>
        <v>147.92316590035426</v>
      </c>
      <c r="O2772" s="101">
        <f t="shared" ca="1" si="384"/>
        <v>0.24954993467906333</v>
      </c>
      <c r="Q2772" s="12">
        <f t="shared" ca="1" si="385"/>
        <v>0</v>
      </c>
      <c r="R2772" s="101">
        <f t="shared" ca="1" si="386"/>
        <v>0</v>
      </c>
      <c r="S2772" s="13"/>
      <c r="T2772" s="101">
        <f t="shared" ca="1" si="387"/>
        <v>0.1218145974007995</v>
      </c>
      <c r="U2772" s="101">
        <f t="shared" si="388"/>
        <v>0</v>
      </c>
      <c r="V2772" s="101">
        <f t="shared" ca="1" si="389"/>
        <v>-450.05567121823742</v>
      </c>
    </row>
    <row r="2773" spans="2:22" x14ac:dyDescent="0.3">
      <c r="B2773" s="13">
        <v>2023</v>
      </c>
      <c r="C2773" s="13">
        <v>4</v>
      </c>
      <c r="D2773" s="13">
        <v>23</v>
      </c>
      <c r="E2773" s="83" t="s">
        <v>212</v>
      </c>
      <c r="F2773" s="13">
        <v>4</v>
      </c>
      <c r="G2773" s="13">
        <v>22</v>
      </c>
      <c r="H2773" s="13" t="s">
        <v>69</v>
      </c>
      <c r="I2773" s="13" t="s">
        <v>54</v>
      </c>
      <c r="J2773" s="13"/>
      <c r="K2773" s="13" t="s">
        <v>28</v>
      </c>
      <c r="L2773" s="12">
        <f t="shared" ca="1" si="382"/>
        <v>1.6856920885256017</v>
      </c>
      <c r="M2773" s="101">
        <f t="shared" ca="1" si="383"/>
        <v>8.8785402302643451E-2</v>
      </c>
      <c r="N2773" s="101">
        <f t="shared" ca="1" si="390"/>
        <v>147.92316590035426</v>
      </c>
      <c r="O2773" s="101">
        <f t="shared" ca="1" si="384"/>
        <v>0.18188617635191243</v>
      </c>
      <c r="Q2773" s="12">
        <f t="shared" ca="1" si="385"/>
        <v>0</v>
      </c>
      <c r="R2773" s="101">
        <f t="shared" ca="1" si="386"/>
        <v>0</v>
      </c>
      <c r="S2773" s="13"/>
      <c r="T2773" s="101">
        <f t="shared" ca="1" si="387"/>
        <v>8.8785402302643451E-2</v>
      </c>
      <c r="U2773" s="101">
        <f t="shared" si="388"/>
        <v>0</v>
      </c>
      <c r="V2773" s="101">
        <f t="shared" ca="1" si="389"/>
        <v>-449.9668858159348</v>
      </c>
    </row>
    <row r="2774" spans="2:22" x14ac:dyDescent="0.3">
      <c r="B2774" s="13">
        <v>2023</v>
      </c>
      <c r="C2774" s="13">
        <v>4</v>
      </c>
      <c r="D2774" s="13">
        <v>23</v>
      </c>
      <c r="E2774" s="83" t="s">
        <v>212</v>
      </c>
      <c r="F2774" s="13">
        <v>4</v>
      </c>
      <c r="G2774" s="13">
        <v>23</v>
      </c>
      <c r="H2774" s="13" t="s">
        <v>69</v>
      </c>
      <c r="I2774" s="13" t="s">
        <v>54</v>
      </c>
      <c r="J2774" s="13"/>
      <c r="K2774" s="13" t="s">
        <v>28</v>
      </c>
      <c r="L2774" s="12">
        <f t="shared" ca="1" si="382"/>
        <v>1.9537423256010664</v>
      </c>
      <c r="M2774" s="101">
        <f t="shared" ca="1" si="383"/>
        <v>0.10290360828940817</v>
      </c>
      <c r="N2774" s="101">
        <f t="shared" ca="1" si="390"/>
        <v>147.92316590035426</v>
      </c>
      <c r="O2774" s="101">
        <f t="shared" ca="1" si="384"/>
        <v>0.21080879693235505</v>
      </c>
      <c r="Q2774" s="12">
        <f t="shared" ca="1" si="385"/>
        <v>0</v>
      </c>
      <c r="R2774" s="101">
        <f t="shared" ca="1" si="386"/>
        <v>0</v>
      </c>
      <c r="S2774" s="13"/>
      <c r="T2774" s="101">
        <f t="shared" ca="1" si="387"/>
        <v>0.10290360828940817</v>
      </c>
      <c r="U2774" s="101">
        <f t="shared" si="388"/>
        <v>0</v>
      </c>
      <c r="V2774" s="101">
        <f t="shared" ca="1" si="389"/>
        <v>-449.86398220764539</v>
      </c>
    </row>
    <row r="2775" spans="2:22" x14ac:dyDescent="0.3">
      <c r="B2775" s="13">
        <v>2023</v>
      </c>
      <c r="C2775" s="13">
        <v>4</v>
      </c>
      <c r="D2775" s="13">
        <v>24</v>
      </c>
      <c r="E2775" s="83" t="s">
        <v>213</v>
      </c>
      <c r="F2775" s="13">
        <v>5</v>
      </c>
      <c r="G2775" s="13">
        <v>0</v>
      </c>
      <c r="H2775" s="13" t="s">
        <v>69</v>
      </c>
      <c r="I2775" s="13" t="s">
        <v>54</v>
      </c>
      <c r="J2775" s="13"/>
      <c r="K2775" s="13" t="s">
        <v>27</v>
      </c>
      <c r="L2775" s="12">
        <f t="shared" ca="1" si="382"/>
        <v>2.1388531161883182</v>
      </c>
      <c r="M2775" s="101">
        <f t="shared" ca="1" si="383"/>
        <v>0.11265339362963872</v>
      </c>
      <c r="N2775" s="101">
        <f t="shared" ca="1" si="390"/>
        <v>147.92316590035426</v>
      </c>
      <c r="O2775" s="101">
        <f t="shared" ca="1" si="384"/>
        <v>0.23078225123671953</v>
      </c>
      <c r="Q2775" s="12">
        <f t="shared" ca="1" si="385"/>
        <v>0</v>
      </c>
      <c r="R2775" s="101">
        <f t="shared" ca="1" si="386"/>
        <v>0</v>
      </c>
      <c r="S2775" s="13"/>
      <c r="T2775" s="101">
        <f t="shared" ca="1" si="387"/>
        <v>0.11265339362963872</v>
      </c>
      <c r="U2775" s="101">
        <f t="shared" si="388"/>
        <v>0</v>
      </c>
      <c r="V2775" s="101">
        <f t="shared" ca="1" si="389"/>
        <v>-449.75132881401578</v>
      </c>
    </row>
    <row r="2776" spans="2:22" x14ac:dyDescent="0.3">
      <c r="B2776" s="13">
        <v>2023</v>
      </c>
      <c r="C2776" s="13">
        <v>4</v>
      </c>
      <c r="D2776" s="13">
        <v>24</v>
      </c>
      <c r="E2776" s="83" t="s">
        <v>213</v>
      </c>
      <c r="F2776" s="13">
        <v>5</v>
      </c>
      <c r="G2776" s="13">
        <v>1</v>
      </c>
      <c r="H2776" s="13" t="s">
        <v>69</v>
      </c>
      <c r="I2776" s="13" t="s">
        <v>54</v>
      </c>
      <c r="J2776" s="13"/>
      <c r="K2776" s="13" t="s">
        <v>27</v>
      </c>
      <c r="L2776" s="12">
        <f t="shared" ca="1" si="382"/>
        <v>0.99758922076560475</v>
      </c>
      <c r="M2776" s="101">
        <f t="shared" ca="1" si="383"/>
        <v>5.2543024257724405E-2</v>
      </c>
      <c r="N2776" s="101">
        <f t="shared" ca="1" si="390"/>
        <v>147.92316590035426</v>
      </c>
      <c r="O2776" s="101">
        <f t="shared" ca="1" si="384"/>
        <v>0.10763987692060875</v>
      </c>
      <c r="Q2776" s="12">
        <f t="shared" ca="1" si="385"/>
        <v>0</v>
      </c>
      <c r="R2776" s="101">
        <f t="shared" ca="1" si="386"/>
        <v>0</v>
      </c>
      <c r="S2776" s="13"/>
      <c r="T2776" s="101">
        <f t="shared" ca="1" si="387"/>
        <v>5.2543024257724405E-2</v>
      </c>
      <c r="U2776" s="101">
        <f t="shared" si="388"/>
        <v>0</v>
      </c>
      <c r="V2776" s="101">
        <f t="shared" ca="1" si="389"/>
        <v>-449.69878578975806</v>
      </c>
    </row>
    <row r="2777" spans="2:22" x14ac:dyDescent="0.3">
      <c r="B2777" s="13">
        <v>2023</v>
      </c>
      <c r="C2777" s="13">
        <v>4</v>
      </c>
      <c r="D2777" s="13">
        <v>24</v>
      </c>
      <c r="E2777" s="83" t="s">
        <v>213</v>
      </c>
      <c r="F2777" s="13">
        <v>5</v>
      </c>
      <c r="G2777" s="13">
        <v>2</v>
      </c>
      <c r="H2777" s="13" t="s">
        <v>69</v>
      </c>
      <c r="I2777" s="13" t="s">
        <v>54</v>
      </c>
      <c r="J2777" s="13"/>
      <c r="K2777" s="13" t="s">
        <v>27</v>
      </c>
      <c r="L2777" s="12">
        <f t="shared" ca="1" si="382"/>
        <v>1.2061377432829183</v>
      </c>
      <c r="M2777" s="101">
        <f t="shared" ca="1" si="383"/>
        <v>6.3527274938711312E-2</v>
      </c>
      <c r="N2777" s="101">
        <f t="shared" ca="1" si="390"/>
        <v>147.92316590035426</v>
      </c>
      <c r="O2777" s="101">
        <f t="shared" ca="1" si="384"/>
        <v>0.1301422625002269</v>
      </c>
      <c r="Q2777" s="12">
        <f t="shared" ca="1" si="385"/>
        <v>0</v>
      </c>
      <c r="R2777" s="101">
        <f t="shared" ca="1" si="386"/>
        <v>0</v>
      </c>
      <c r="S2777" s="13"/>
      <c r="T2777" s="101">
        <f t="shared" ca="1" si="387"/>
        <v>6.3527274938711312E-2</v>
      </c>
      <c r="U2777" s="101">
        <f t="shared" si="388"/>
        <v>0</v>
      </c>
      <c r="V2777" s="101">
        <f t="shared" ca="1" si="389"/>
        <v>-449.63525851481933</v>
      </c>
    </row>
    <row r="2778" spans="2:22" x14ac:dyDescent="0.3">
      <c r="B2778" s="13">
        <v>2023</v>
      </c>
      <c r="C2778" s="13">
        <v>4</v>
      </c>
      <c r="D2778" s="13">
        <v>24</v>
      </c>
      <c r="E2778" s="83" t="s">
        <v>213</v>
      </c>
      <c r="F2778" s="13">
        <v>5</v>
      </c>
      <c r="G2778" s="13">
        <v>3</v>
      </c>
      <c r="H2778" s="13" t="s">
        <v>69</v>
      </c>
      <c r="I2778" s="13" t="s">
        <v>54</v>
      </c>
      <c r="J2778" s="13"/>
      <c r="K2778" s="13" t="s">
        <v>27</v>
      </c>
      <c r="L2778" s="12">
        <f t="shared" ca="1" si="382"/>
        <v>1.2366865086740833</v>
      </c>
      <c r="M2778" s="101">
        <f t="shared" ca="1" si="383"/>
        <v>6.5136278411863965E-2</v>
      </c>
      <c r="N2778" s="101">
        <f t="shared" ca="1" si="390"/>
        <v>147.92316590035426</v>
      </c>
      <c r="O2778" s="101">
        <f t="shared" ca="1" si="384"/>
        <v>0.13343847428593358</v>
      </c>
      <c r="Q2778" s="12">
        <f t="shared" ca="1" si="385"/>
        <v>0</v>
      </c>
      <c r="R2778" s="101">
        <f t="shared" ca="1" si="386"/>
        <v>0</v>
      </c>
      <c r="S2778" s="13"/>
      <c r="T2778" s="101">
        <f t="shared" ca="1" si="387"/>
        <v>6.5136278411863965E-2</v>
      </c>
      <c r="U2778" s="101">
        <f t="shared" si="388"/>
        <v>0</v>
      </c>
      <c r="V2778" s="101">
        <f t="shared" ca="1" si="389"/>
        <v>-449.57012223640749</v>
      </c>
    </row>
    <row r="2779" spans="2:22" x14ac:dyDescent="0.3">
      <c r="B2779" s="13">
        <v>2023</v>
      </c>
      <c r="C2779" s="13">
        <v>4</v>
      </c>
      <c r="D2779" s="13">
        <v>24</v>
      </c>
      <c r="E2779" s="83" t="s">
        <v>213</v>
      </c>
      <c r="F2779" s="13">
        <v>5</v>
      </c>
      <c r="G2779" s="13">
        <v>4</v>
      </c>
      <c r="H2779" s="13" t="s">
        <v>69</v>
      </c>
      <c r="I2779" s="13" t="s">
        <v>54</v>
      </c>
      <c r="J2779" s="13"/>
      <c r="K2779" s="13" t="s">
        <v>27</v>
      </c>
      <c r="L2779" s="12">
        <f t="shared" ca="1" si="382"/>
        <v>1.0188859826859546</v>
      </c>
      <c r="M2779" s="101">
        <f t="shared" ca="1" si="383"/>
        <v>5.3664724708069232E-2</v>
      </c>
      <c r="N2779" s="101">
        <f t="shared" ca="1" si="390"/>
        <v>147.92316590035426</v>
      </c>
      <c r="O2779" s="101">
        <f t="shared" ca="1" si="384"/>
        <v>0.1099377975318145</v>
      </c>
      <c r="Q2779" s="12">
        <f t="shared" ca="1" si="385"/>
        <v>0</v>
      </c>
      <c r="R2779" s="101">
        <f t="shared" ca="1" si="386"/>
        <v>0</v>
      </c>
      <c r="S2779" s="13"/>
      <c r="T2779" s="101">
        <f t="shared" ca="1" si="387"/>
        <v>5.3664724708069232E-2</v>
      </c>
      <c r="U2779" s="101">
        <f t="shared" si="388"/>
        <v>0</v>
      </c>
      <c r="V2779" s="101">
        <f t="shared" ca="1" si="389"/>
        <v>-449.5164575116994</v>
      </c>
    </row>
    <row r="2780" spans="2:22" x14ac:dyDescent="0.3">
      <c r="B2780" s="13">
        <v>2023</v>
      </c>
      <c r="C2780" s="13">
        <v>4</v>
      </c>
      <c r="D2780" s="13">
        <v>24</v>
      </c>
      <c r="E2780" s="83" t="s">
        <v>213</v>
      </c>
      <c r="F2780" s="13">
        <v>5</v>
      </c>
      <c r="G2780" s="13">
        <v>5</v>
      </c>
      <c r="H2780" s="13" t="s">
        <v>69</v>
      </c>
      <c r="I2780" s="13" t="s">
        <v>54</v>
      </c>
      <c r="J2780" s="13"/>
      <c r="K2780" s="13" t="s">
        <v>27</v>
      </c>
      <c r="L2780" s="12">
        <f t="shared" ca="1" si="382"/>
        <v>1.0912544713850738</v>
      </c>
      <c r="M2780" s="101">
        <f t="shared" ca="1" si="383"/>
        <v>5.7476373007851841E-2</v>
      </c>
      <c r="N2780" s="101">
        <f t="shared" ca="1" si="390"/>
        <v>147.92316590035426</v>
      </c>
      <c r="O2780" s="101">
        <f t="shared" ca="1" si="384"/>
        <v>0.11774635746244946</v>
      </c>
      <c r="Q2780" s="12">
        <f t="shared" ca="1" si="385"/>
        <v>5.6000000000000005</v>
      </c>
      <c r="R2780" s="101">
        <f t="shared" ca="1" si="386"/>
        <v>0.38166530899725359</v>
      </c>
      <c r="S2780" s="13"/>
      <c r="T2780" s="101">
        <f t="shared" ca="1" si="387"/>
        <v>0</v>
      </c>
      <c r="U2780" s="101">
        <f t="shared" si="388"/>
        <v>0</v>
      </c>
      <c r="V2780" s="101">
        <f t="shared" ca="1" si="389"/>
        <v>-450.27978812969388</v>
      </c>
    </row>
    <row r="2781" spans="2:22" x14ac:dyDescent="0.3">
      <c r="B2781" s="13">
        <v>2023</v>
      </c>
      <c r="C2781" s="13">
        <v>4</v>
      </c>
      <c r="D2781" s="13">
        <v>24</v>
      </c>
      <c r="E2781" s="83" t="s">
        <v>213</v>
      </c>
      <c r="F2781" s="13">
        <v>5</v>
      </c>
      <c r="G2781" s="13">
        <v>6</v>
      </c>
      <c r="H2781" s="13" t="s">
        <v>69</v>
      </c>
      <c r="I2781" s="13" t="s">
        <v>54</v>
      </c>
      <c r="J2781" s="13"/>
      <c r="K2781" s="13" t="s">
        <v>27</v>
      </c>
      <c r="L2781" s="12">
        <f t="shared" ca="1" si="382"/>
        <v>1.0736334255444908</v>
      </c>
      <c r="M2781" s="101">
        <f t="shared" ca="1" si="383"/>
        <v>5.6548272523428332E-2</v>
      </c>
      <c r="N2781" s="101">
        <f t="shared" ca="1" si="390"/>
        <v>147.92316590035426</v>
      </c>
      <c r="O2781" s="101">
        <f t="shared" ca="1" si="384"/>
        <v>0.11584504661625056</v>
      </c>
      <c r="Q2781" s="12">
        <f t="shared" ca="1" si="385"/>
        <v>5.6000000000000005</v>
      </c>
      <c r="R2781" s="101">
        <f t="shared" ca="1" si="386"/>
        <v>0.38315693052765892</v>
      </c>
      <c r="S2781" s="13"/>
      <c r="T2781" s="101">
        <f t="shared" ca="1" si="387"/>
        <v>0</v>
      </c>
      <c r="U2781" s="101">
        <f t="shared" si="388"/>
        <v>0</v>
      </c>
      <c r="V2781" s="101">
        <f t="shared" ca="1" si="389"/>
        <v>-451.04610199074921</v>
      </c>
    </row>
    <row r="2782" spans="2:22" x14ac:dyDescent="0.3">
      <c r="B2782" s="13">
        <v>2023</v>
      </c>
      <c r="C2782" s="13">
        <v>4</v>
      </c>
      <c r="D2782" s="13">
        <v>24</v>
      </c>
      <c r="E2782" s="83" t="s">
        <v>213</v>
      </c>
      <c r="F2782" s="13">
        <v>5</v>
      </c>
      <c r="G2782" s="13">
        <v>7</v>
      </c>
      <c r="H2782" s="13" t="s">
        <v>69</v>
      </c>
      <c r="I2782" s="13" t="s">
        <v>54</v>
      </c>
      <c r="J2782" s="13"/>
      <c r="K2782" s="13" t="s">
        <v>27</v>
      </c>
      <c r="L2782" s="12">
        <f t="shared" ca="1" si="382"/>
        <v>1.161768587177892</v>
      </c>
      <c r="M2782" s="101">
        <f t="shared" ca="1" si="383"/>
        <v>6.1190351486659571E-2</v>
      </c>
      <c r="N2782" s="101">
        <f t="shared" ca="1" si="390"/>
        <v>147.92316590035426</v>
      </c>
      <c r="O2782" s="101">
        <f t="shared" ca="1" si="384"/>
        <v>0.12535483055649455</v>
      </c>
      <c r="Q2782" s="12">
        <f t="shared" ca="1" si="385"/>
        <v>5.6000000000000005</v>
      </c>
      <c r="R2782" s="101">
        <f t="shared" ca="1" si="386"/>
        <v>0.37569628909539154</v>
      </c>
      <c r="S2782" s="13"/>
      <c r="T2782" s="101">
        <f t="shared" ca="1" si="387"/>
        <v>0</v>
      </c>
      <c r="U2782" s="101">
        <f t="shared" si="388"/>
        <v>0</v>
      </c>
      <c r="V2782" s="101">
        <f t="shared" ca="1" si="389"/>
        <v>-451.79749456894001</v>
      </c>
    </row>
    <row r="2783" spans="2:22" x14ac:dyDescent="0.3">
      <c r="B2783" s="13">
        <v>2023</v>
      </c>
      <c r="C2783" s="13">
        <v>4</v>
      </c>
      <c r="D2783" s="13">
        <v>24</v>
      </c>
      <c r="E2783" s="83" t="s">
        <v>213</v>
      </c>
      <c r="F2783" s="13">
        <v>5</v>
      </c>
      <c r="G2783" s="13">
        <v>8</v>
      </c>
      <c r="H2783" s="13" t="s">
        <v>69</v>
      </c>
      <c r="I2783" s="13" t="s">
        <v>54</v>
      </c>
      <c r="J2783" s="13"/>
      <c r="K2783" s="13" t="s">
        <v>27</v>
      </c>
      <c r="L2783" s="12">
        <f t="shared" ca="1" si="382"/>
        <v>1.3284424121353513</v>
      </c>
      <c r="M2783" s="101">
        <f t="shared" ca="1" si="383"/>
        <v>6.9969061847168959E-2</v>
      </c>
      <c r="N2783" s="101">
        <f t="shared" ca="1" si="390"/>
        <v>147.92316590035426</v>
      </c>
      <c r="O2783" s="101">
        <f t="shared" ca="1" si="384"/>
        <v>0.14333893626940439</v>
      </c>
      <c r="Q2783" s="12">
        <f t="shared" ca="1" si="385"/>
        <v>5.6000000000000005</v>
      </c>
      <c r="R2783" s="101">
        <f t="shared" ca="1" si="386"/>
        <v>0.36158734981274254</v>
      </c>
      <c r="S2783" s="13"/>
      <c r="T2783" s="101">
        <f t="shared" ca="1" si="387"/>
        <v>0</v>
      </c>
      <c r="U2783" s="101">
        <f t="shared" si="388"/>
        <v>0</v>
      </c>
      <c r="V2783" s="101">
        <f t="shared" ca="1" si="389"/>
        <v>-452.52066926856548</v>
      </c>
    </row>
    <row r="2784" spans="2:22" x14ac:dyDescent="0.3">
      <c r="B2784" s="13">
        <v>2023</v>
      </c>
      <c r="C2784" s="13">
        <v>4</v>
      </c>
      <c r="D2784" s="13">
        <v>24</v>
      </c>
      <c r="E2784" s="83" t="s">
        <v>213</v>
      </c>
      <c r="F2784" s="13">
        <v>5</v>
      </c>
      <c r="G2784" s="13">
        <v>9</v>
      </c>
      <c r="H2784" s="13" t="s">
        <v>69</v>
      </c>
      <c r="I2784" s="13" t="s">
        <v>54</v>
      </c>
      <c r="J2784" s="13"/>
      <c r="K2784" s="13" t="s">
        <v>27</v>
      </c>
      <c r="L2784" s="12">
        <f t="shared" ca="1" si="382"/>
        <v>1.6332306839507738</v>
      </c>
      <c r="M2784" s="101">
        <f t="shared" ca="1" si="383"/>
        <v>8.6022260123687258E-2</v>
      </c>
      <c r="N2784" s="101">
        <f t="shared" ca="1" si="390"/>
        <v>147.92316590035426</v>
      </c>
      <c r="O2784" s="101">
        <f t="shared" ca="1" si="384"/>
        <v>0.17622559079828848</v>
      </c>
      <c r="Q2784" s="12">
        <f t="shared" ca="1" si="385"/>
        <v>5.6000000000000005</v>
      </c>
      <c r="R2784" s="101">
        <f t="shared" ca="1" si="386"/>
        <v>0.33578702260356708</v>
      </c>
      <c r="S2784" s="13"/>
      <c r="T2784" s="101">
        <f t="shared" ca="1" si="387"/>
        <v>0</v>
      </c>
      <c r="U2784" s="101">
        <f t="shared" si="388"/>
        <v>0</v>
      </c>
      <c r="V2784" s="101">
        <f t="shared" ca="1" si="389"/>
        <v>-453.19224331377256</v>
      </c>
    </row>
    <row r="2785" spans="2:22" x14ac:dyDescent="0.3">
      <c r="B2785" s="13">
        <v>2023</v>
      </c>
      <c r="C2785" s="13">
        <v>4</v>
      </c>
      <c r="D2785" s="13">
        <v>24</v>
      </c>
      <c r="E2785" s="83" t="s">
        <v>213</v>
      </c>
      <c r="F2785" s="13">
        <v>5</v>
      </c>
      <c r="G2785" s="13">
        <v>10</v>
      </c>
      <c r="H2785" s="13" t="s">
        <v>70</v>
      </c>
      <c r="I2785" s="13" t="s">
        <v>54</v>
      </c>
      <c r="J2785" s="13"/>
      <c r="K2785" s="13" t="s">
        <v>27</v>
      </c>
      <c r="L2785" s="12">
        <f t="shared" ca="1" si="382"/>
        <v>0.89934822075641341</v>
      </c>
      <c r="M2785" s="101">
        <f t="shared" ca="1" si="383"/>
        <v>2.847336466914805E-2</v>
      </c>
      <c r="N2785" s="101">
        <f t="shared" ca="1" si="390"/>
        <v>147.92316590035426</v>
      </c>
      <c r="O2785" s="101">
        <f t="shared" ca="1" si="384"/>
        <v>2.847336466914805E-2</v>
      </c>
      <c r="Q2785" s="12">
        <f t="shared" ca="1" si="385"/>
        <v>5.6000000000000005</v>
      </c>
      <c r="R2785" s="101">
        <f t="shared" ca="1" si="386"/>
        <v>0.39791017311296972</v>
      </c>
      <c r="S2785" s="13"/>
      <c r="T2785" s="101">
        <f t="shared" ca="1" si="387"/>
        <v>0</v>
      </c>
      <c r="U2785" s="101">
        <f t="shared" si="388"/>
        <v>0</v>
      </c>
      <c r="V2785" s="101">
        <f t="shared" ca="1" si="389"/>
        <v>-453.98806365999849</v>
      </c>
    </row>
    <row r="2786" spans="2:22" x14ac:dyDescent="0.3">
      <c r="B2786" s="13">
        <v>2023</v>
      </c>
      <c r="C2786" s="13">
        <v>4</v>
      </c>
      <c r="D2786" s="13">
        <v>24</v>
      </c>
      <c r="E2786" s="83" t="s">
        <v>213</v>
      </c>
      <c r="F2786" s="13">
        <v>5</v>
      </c>
      <c r="G2786" s="13">
        <v>11</v>
      </c>
      <c r="H2786" s="13" t="s">
        <v>70</v>
      </c>
      <c r="I2786" s="13" t="s">
        <v>54</v>
      </c>
      <c r="J2786" s="13"/>
      <c r="K2786" s="13" t="s">
        <v>27</v>
      </c>
      <c r="L2786" s="12">
        <f t="shared" ca="1" si="382"/>
        <v>1.374709334493712</v>
      </c>
      <c r="M2786" s="101">
        <f t="shared" ca="1" si="383"/>
        <v>4.352329753007092E-2</v>
      </c>
      <c r="N2786" s="101">
        <f t="shared" ca="1" si="390"/>
        <v>147.92316590035426</v>
      </c>
      <c r="O2786" s="101">
        <f t="shared" ca="1" si="384"/>
        <v>4.352329753007092E-2</v>
      </c>
      <c r="Q2786" s="12">
        <f t="shared" ca="1" si="385"/>
        <v>5.6000000000000005</v>
      </c>
      <c r="R2786" s="101">
        <f t="shared" ca="1" si="386"/>
        <v>0.35767085483510735</v>
      </c>
      <c r="S2786" s="13"/>
      <c r="T2786" s="101">
        <f t="shared" ca="1" si="387"/>
        <v>0</v>
      </c>
      <c r="U2786" s="101">
        <f t="shared" si="388"/>
        <v>0</v>
      </c>
      <c r="V2786" s="101">
        <f t="shared" ca="1" si="389"/>
        <v>-454.70340536966876</v>
      </c>
    </row>
    <row r="2787" spans="2:22" x14ac:dyDescent="0.3">
      <c r="B2787" s="13">
        <v>2023</v>
      </c>
      <c r="C2787" s="13">
        <v>4</v>
      </c>
      <c r="D2787" s="13">
        <v>24</v>
      </c>
      <c r="E2787" s="83" t="s">
        <v>213</v>
      </c>
      <c r="F2787" s="13">
        <v>5</v>
      </c>
      <c r="G2787" s="13">
        <v>12</v>
      </c>
      <c r="H2787" s="13" t="s">
        <v>70</v>
      </c>
      <c r="I2787" s="13" t="s">
        <v>54</v>
      </c>
      <c r="J2787" s="13"/>
      <c r="K2787" s="13" t="s">
        <v>27</v>
      </c>
      <c r="L2787" s="12">
        <f t="shared" ca="1" si="382"/>
        <v>1.3190141418006904</v>
      </c>
      <c r="M2787" s="101">
        <f t="shared" ca="1" si="383"/>
        <v>4.1759987729409857E-2</v>
      </c>
      <c r="N2787" s="101">
        <f t="shared" ca="1" si="390"/>
        <v>147.92316590035426</v>
      </c>
      <c r="O2787" s="101">
        <f t="shared" ca="1" si="384"/>
        <v>4.1759987729409857E-2</v>
      </c>
      <c r="Q2787" s="12">
        <f t="shared" ca="1" si="385"/>
        <v>5.6000000000000005</v>
      </c>
      <c r="R2787" s="101">
        <f t="shared" ca="1" si="386"/>
        <v>0.36238545289657159</v>
      </c>
      <c r="S2787" s="13"/>
      <c r="T2787" s="101">
        <f t="shared" ca="1" si="387"/>
        <v>0</v>
      </c>
      <c r="U2787" s="101">
        <f t="shared" si="388"/>
        <v>0</v>
      </c>
      <c r="V2787" s="101">
        <f t="shared" ca="1" si="389"/>
        <v>-455.42817627546185</v>
      </c>
    </row>
    <row r="2788" spans="2:22" x14ac:dyDescent="0.3">
      <c r="B2788" s="13">
        <v>2023</v>
      </c>
      <c r="C2788" s="13">
        <v>4</v>
      </c>
      <c r="D2788" s="13">
        <v>24</v>
      </c>
      <c r="E2788" s="83" t="s">
        <v>213</v>
      </c>
      <c r="F2788" s="13">
        <v>5</v>
      </c>
      <c r="G2788" s="13">
        <v>13</v>
      </c>
      <c r="H2788" s="13" t="s">
        <v>70</v>
      </c>
      <c r="I2788" s="13" t="s">
        <v>54</v>
      </c>
      <c r="J2788" s="13"/>
      <c r="K2788" s="13" t="s">
        <v>27</v>
      </c>
      <c r="L2788" s="12">
        <f t="shared" ca="1" si="382"/>
        <v>1.8158036106841247</v>
      </c>
      <c r="M2788" s="101">
        <f t="shared" ca="1" si="383"/>
        <v>5.7488342314259387E-2</v>
      </c>
      <c r="N2788" s="101">
        <f t="shared" ca="1" si="390"/>
        <v>147.92316590035426</v>
      </c>
      <c r="O2788" s="101">
        <f t="shared" ca="1" si="384"/>
        <v>5.7488342314259387E-2</v>
      </c>
      <c r="Q2788" s="12">
        <f t="shared" ca="1" si="385"/>
        <v>3.173544921808479</v>
      </c>
      <c r="R2788" s="101">
        <f t="shared" ca="1" si="386"/>
        <v>0.1149328019866766</v>
      </c>
      <c r="S2788" s="13"/>
      <c r="T2788" s="101">
        <f t="shared" ca="1" si="387"/>
        <v>0</v>
      </c>
      <c r="U2788" s="101">
        <f t="shared" si="388"/>
        <v>0</v>
      </c>
      <c r="V2788" s="101">
        <f t="shared" ca="1" si="389"/>
        <v>-455.65804187943525</v>
      </c>
    </row>
    <row r="2789" spans="2:22" x14ac:dyDescent="0.3">
      <c r="B2789" s="13">
        <v>2023</v>
      </c>
      <c r="C2789" s="13">
        <v>4</v>
      </c>
      <c r="D2789" s="13">
        <v>24</v>
      </c>
      <c r="E2789" s="83" t="s">
        <v>213</v>
      </c>
      <c r="F2789" s="13">
        <v>5</v>
      </c>
      <c r="G2789" s="13">
        <v>14</v>
      </c>
      <c r="H2789" s="13" t="s">
        <v>70</v>
      </c>
      <c r="I2789" s="13" t="s">
        <v>54</v>
      </c>
      <c r="J2789" s="13"/>
      <c r="K2789" s="13" t="s">
        <v>27</v>
      </c>
      <c r="L2789" s="12">
        <f t="shared" ca="1" si="382"/>
        <v>1.2129723389552176</v>
      </c>
      <c r="M2789" s="101">
        <f t="shared" ca="1" si="383"/>
        <v>3.8402704251322188E-2</v>
      </c>
      <c r="N2789" s="101">
        <f t="shared" ca="1" si="390"/>
        <v>147.92316590035426</v>
      </c>
      <c r="O2789" s="101">
        <f t="shared" ca="1" si="384"/>
        <v>3.8402704251322188E-2</v>
      </c>
      <c r="Q2789" s="12">
        <f t="shared" ca="1" si="385"/>
        <v>5.6000000000000005</v>
      </c>
      <c r="R2789" s="101">
        <f t="shared" ca="1" si="386"/>
        <v>0.37136189150744092</v>
      </c>
      <c r="S2789" s="13"/>
      <c r="T2789" s="101">
        <f t="shared" ca="1" si="387"/>
        <v>0</v>
      </c>
      <c r="U2789" s="101">
        <f t="shared" si="388"/>
        <v>0</v>
      </c>
      <c r="V2789" s="101">
        <f t="shared" ca="1" si="389"/>
        <v>-456.40076566245011</v>
      </c>
    </row>
    <row r="2790" spans="2:22" x14ac:dyDescent="0.3">
      <c r="B2790" s="13">
        <v>2023</v>
      </c>
      <c r="C2790" s="13">
        <v>4</v>
      </c>
      <c r="D2790" s="13">
        <v>24</v>
      </c>
      <c r="E2790" s="83" t="s">
        <v>213</v>
      </c>
      <c r="F2790" s="13">
        <v>5</v>
      </c>
      <c r="G2790" s="13">
        <v>15</v>
      </c>
      <c r="H2790" s="13" t="s">
        <v>70</v>
      </c>
      <c r="I2790" s="13" t="s">
        <v>54</v>
      </c>
      <c r="J2790" s="13"/>
      <c r="K2790" s="13" t="s">
        <v>27</v>
      </c>
      <c r="L2790" s="12">
        <f t="shared" ca="1" si="382"/>
        <v>1.3590570787121228</v>
      </c>
      <c r="M2790" s="101">
        <f t="shared" ca="1" si="383"/>
        <v>4.302774711202581E-2</v>
      </c>
      <c r="N2790" s="101">
        <f t="shared" ca="1" si="390"/>
        <v>147.92316590035426</v>
      </c>
      <c r="O2790" s="101">
        <f t="shared" ca="1" si="384"/>
        <v>4.302774711202581E-2</v>
      </c>
      <c r="Q2790" s="12">
        <f t="shared" ca="1" si="385"/>
        <v>5.6000000000000005</v>
      </c>
      <c r="R2790" s="101">
        <f t="shared" ca="1" si="386"/>
        <v>0.35899581828701882</v>
      </c>
      <c r="S2790" s="13"/>
      <c r="T2790" s="101">
        <f t="shared" ca="1" si="387"/>
        <v>0</v>
      </c>
      <c r="U2790" s="101">
        <f t="shared" si="388"/>
        <v>0</v>
      </c>
      <c r="V2790" s="101">
        <f t="shared" ca="1" si="389"/>
        <v>-457.1187572990242</v>
      </c>
    </row>
    <row r="2791" spans="2:22" x14ac:dyDescent="0.3">
      <c r="B2791" s="13">
        <v>2023</v>
      </c>
      <c r="C2791" s="13">
        <v>4</v>
      </c>
      <c r="D2791" s="13">
        <v>24</v>
      </c>
      <c r="E2791" s="83" t="s">
        <v>213</v>
      </c>
      <c r="F2791" s="13">
        <v>5</v>
      </c>
      <c r="G2791" s="13">
        <v>16</v>
      </c>
      <c r="H2791" s="13" t="s">
        <v>71</v>
      </c>
      <c r="I2791" s="13" t="s">
        <v>54</v>
      </c>
      <c r="J2791" s="13"/>
      <c r="K2791" s="13" t="s">
        <v>27</v>
      </c>
      <c r="L2791" s="12">
        <f t="shared" ca="1" si="382"/>
        <v>1.2217456045431814</v>
      </c>
      <c r="M2791" s="101">
        <f t="shared" ca="1" si="383"/>
        <v>0.10642625961175654</v>
      </c>
      <c r="N2791" s="101">
        <f t="shared" ca="1" si="390"/>
        <v>148.16435884511782</v>
      </c>
      <c r="O2791" s="101">
        <f t="shared" ca="1" si="384"/>
        <v>0.34434899864049567</v>
      </c>
      <c r="Q2791" s="12">
        <f t="shared" ca="1" si="385"/>
        <v>5.6000000000000005</v>
      </c>
      <c r="R2791" s="101">
        <f t="shared" ca="1" si="386"/>
        <v>0.37061923457541979</v>
      </c>
      <c r="S2791" s="13"/>
      <c r="T2791" s="101">
        <f t="shared" ca="1" si="387"/>
        <v>0</v>
      </c>
      <c r="U2791" s="101">
        <f t="shared" ca="1" si="388"/>
        <v>0.2411929447635664</v>
      </c>
      <c r="V2791" s="101">
        <f t="shared" ca="1" si="389"/>
        <v>-457.6188028234115</v>
      </c>
    </row>
    <row r="2792" spans="2:22" x14ac:dyDescent="0.3">
      <c r="B2792" s="13">
        <v>2023</v>
      </c>
      <c r="C2792" s="13">
        <v>4</v>
      </c>
      <c r="D2792" s="13">
        <v>24</v>
      </c>
      <c r="E2792" s="83" t="s">
        <v>213</v>
      </c>
      <c r="F2792" s="13">
        <v>5</v>
      </c>
      <c r="G2792" s="13">
        <v>17</v>
      </c>
      <c r="H2792" s="13" t="s">
        <v>71</v>
      </c>
      <c r="I2792" s="13" t="s">
        <v>54</v>
      </c>
      <c r="J2792" s="13"/>
      <c r="K2792" s="13" t="s">
        <v>27</v>
      </c>
      <c r="L2792" s="12">
        <f t="shared" ca="1" si="382"/>
        <v>2.1650106648993583</v>
      </c>
      <c r="M2792" s="101">
        <f t="shared" ca="1" si="383"/>
        <v>0.18859407901938313</v>
      </c>
      <c r="N2792" s="101">
        <f t="shared" ca="1" si="390"/>
        <v>148.59176803388004</v>
      </c>
      <c r="O2792" s="101">
        <f t="shared" ca="1" si="384"/>
        <v>0.6102082559018841</v>
      </c>
      <c r="Q2792" s="12">
        <f t="shared" ca="1" si="385"/>
        <v>5.6000000000000005</v>
      </c>
      <c r="R2792" s="101">
        <f t="shared" ca="1" si="386"/>
        <v>0.29077184721626936</v>
      </c>
      <c r="S2792" s="13"/>
      <c r="T2792" s="101">
        <f t="shared" ca="1" si="387"/>
        <v>0</v>
      </c>
      <c r="U2792" s="101">
        <f t="shared" ca="1" si="388"/>
        <v>0.42740918876221501</v>
      </c>
      <c r="V2792" s="101">
        <f t="shared" ca="1" si="389"/>
        <v>-457.7729373290818</v>
      </c>
    </row>
    <row r="2793" spans="2:22" x14ac:dyDescent="0.3">
      <c r="B2793" s="13">
        <v>2023</v>
      </c>
      <c r="C2793" s="13">
        <v>4</v>
      </c>
      <c r="D2793" s="13">
        <v>24</v>
      </c>
      <c r="E2793" s="83" t="s">
        <v>213</v>
      </c>
      <c r="F2793" s="13">
        <v>5</v>
      </c>
      <c r="G2793" s="13">
        <v>18</v>
      </c>
      <c r="H2793" s="13" t="s">
        <v>71</v>
      </c>
      <c r="I2793" s="13" t="s">
        <v>54</v>
      </c>
      <c r="J2793" s="13"/>
      <c r="K2793" s="13" t="s">
        <v>27</v>
      </c>
      <c r="L2793" s="12">
        <f t="shared" ca="1" si="382"/>
        <v>2.5451100812671053</v>
      </c>
      <c r="M2793" s="101">
        <f t="shared" ca="1" si="383"/>
        <v>0.22170453917917757</v>
      </c>
      <c r="N2793" s="101">
        <f t="shared" ca="1" si="390"/>
        <v>149.09421518242351</v>
      </c>
      <c r="O2793" s="101">
        <f t="shared" ca="1" si="384"/>
        <v>0.71733927640513362</v>
      </c>
      <c r="Q2793" s="12">
        <f t="shared" ca="1" si="385"/>
        <v>0</v>
      </c>
      <c r="R2793" s="101">
        <f t="shared" ca="1" si="386"/>
        <v>0</v>
      </c>
      <c r="S2793" s="13"/>
      <c r="T2793" s="101">
        <f t="shared" ca="1" si="387"/>
        <v>0.22170453917917757</v>
      </c>
      <c r="U2793" s="101">
        <f t="shared" ca="1" si="388"/>
        <v>0.50244714854348105</v>
      </c>
      <c r="V2793" s="101">
        <f t="shared" ca="1" si="389"/>
        <v>-457.04878564135913</v>
      </c>
    </row>
    <row r="2794" spans="2:22" x14ac:dyDescent="0.3">
      <c r="B2794" s="13">
        <v>2023</v>
      </c>
      <c r="C2794" s="13">
        <v>4</v>
      </c>
      <c r="D2794" s="13">
        <v>24</v>
      </c>
      <c r="E2794" s="83" t="s">
        <v>213</v>
      </c>
      <c r="F2794" s="13">
        <v>5</v>
      </c>
      <c r="G2794" s="13">
        <v>19</v>
      </c>
      <c r="H2794" s="13" t="s">
        <v>71</v>
      </c>
      <c r="I2794" s="13" t="s">
        <v>54</v>
      </c>
      <c r="J2794" s="13"/>
      <c r="K2794" s="13" t="s">
        <v>27</v>
      </c>
      <c r="L2794" s="12">
        <f t="shared" ca="1" si="382"/>
        <v>2.0087697264834166</v>
      </c>
      <c r="M2794" s="101">
        <f t="shared" ca="1" si="383"/>
        <v>0.17498393087397043</v>
      </c>
      <c r="N2794" s="101">
        <f t="shared" ca="1" si="390"/>
        <v>149.49077980592679</v>
      </c>
      <c r="O2794" s="101">
        <f t="shared" ca="1" si="384"/>
        <v>0.56617174740935095</v>
      </c>
      <c r="Q2794" s="12">
        <f t="shared" ca="1" si="385"/>
        <v>0</v>
      </c>
      <c r="R2794" s="101">
        <f t="shared" ca="1" si="386"/>
        <v>0</v>
      </c>
      <c r="S2794" s="13"/>
      <c r="T2794" s="101">
        <f t="shared" ca="1" si="387"/>
        <v>0.17498393087397043</v>
      </c>
      <c r="U2794" s="101">
        <f t="shared" ca="1" si="388"/>
        <v>0.39656462350326788</v>
      </c>
      <c r="V2794" s="101">
        <f t="shared" ca="1" si="389"/>
        <v>-456.47723708698192</v>
      </c>
    </row>
    <row r="2795" spans="2:22" x14ac:dyDescent="0.3">
      <c r="B2795" s="13">
        <v>2023</v>
      </c>
      <c r="C2795" s="13">
        <v>4</v>
      </c>
      <c r="D2795" s="13">
        <v>24</v>
      </c>
      <c r="E2795" s="83" t="s">
        <v>213</v>
      </c>
      <c r="F2795" s="13">
        <v>5</v>
      </c>
      <c r="G2795" s="13">
        <v>20</v>
      </c>
      <c r="H2795" s="13" t="s">
        <v>69</v>
      </c>
      <c r="I2795" s="13" t="s">
        <v>54</v>
      </c>
      <c r="J2795" s="13"/>
      <c r="K2795" s="13" t="s">
        <v>27</v>
      </c>
      <c r="L2795" s="12">
        <f t="shared" ca="1" si="382"/>
        <v>2.176154076113765</v>
      </c>
      <c r="M2795" s="101">
        <f t="shared" ca="1" si="383"/>
        <v>0.114618035188912</v>
      </c>
      <c r="N2795" s="101">
        <f t="shared" ca="1" si="390"/>
        <v>149.49077980592679</v>
      </c>
      <c r="O2795" s="101">
        <f t="shared" ca="1" si="384"/>
        <v>0.23480702481267524</v>
      </c>
      <c r="Q2795" s="12">
        <f t="shared" ca="1" si="385"/>
        <v>0</v>
      </c>
      <c r="R2795" s="101">
        <f t="shared" ca="1" si="386"/>
        <v>0</v>
      </c>
      <c r="S2795" s="13"/>
      <c r="T2795" s="101">
        <f t="shared" ca="1" si="387"/>
        <v>0.114618035188912</v>
      </c>
      <c r="U2795" s="101">
        <f t="shared" si="388"/>
        <v>0</v>
      </c>
      <c r="V2795" s="101">
        <f t="shared" ca="1" si="389"/>
        <v>-456.36261905179299</v>
      </c>
    </row>
    <row r="2796" spans="2:22" x14ac:dyDescent="0.3">
      <c r="B2796" s="13">
        <v>2023</v>
      </c>
      <c r="C2796" s="13">
        <v>4</v>
      </c>
      <c r="D2796" s="13">
        <v>24</v>
      </c>
      <c r="E2796" s="83" t="s">
        <v>213</v>
      </c>
      <c r="F2796" s="13">
        <v>5</v>
      </c>
      <c r="G2796" s="13">
        <v>21</v>
      </c>
      <c r="H2796" s="13" t="s">
        <v>69</v>
      </c>
      <c r="I2796" s="13" t="s">
        <v>54</v>
      </c>
      <c r="J2796" s="13"/>
      <c r="K2796" s="13" t="s">
        <v>27</v>
      </c>
      <c r="L2796" s="12">
        <f t="shared" ca="1" si="382"/>
        <v>1.791609306806496</v>
      </c>
      <c r="M2796" s="101">
        <f t="shared" ca="1" si="383"/>
        <v>9.4364062189498152E-2</v>
      </c>
      <c r="N2796" s="101">
        <f t="shared" ca="1" si="390"/>
        <v>149.49077980592679</v>
      </c>
      <c r="O2796" s="101">
        <f t="shared" ca="1" si="384"/>
        <v>0.1933146442044209</v>
      </c>
      <c r="Q2796" s="12">
        <f t="shared" ca="1" si="385"/>
        <v>0</v>
      </c>
      <c r="R2796" s="101">
        <f t="shared" ca="1" si="386"/>
        <v>0</v>
      </c>
      <c r="S2796" s="13"/>
      <c r="T2796" s="101">
        <f t="shared" ca="1" si="387"/>
        <v>9.4364062189498152E-2</v>
      </c>
      <c r="U2796" s="101">
        <f t="shared" si="388"/>
        <v>0</v>
      </c>
      <c r="V2796" s="101">
        <f t="shared" ca="1" si="389"/>
        <v>-456.26825498960352</v>
      </c>
    </row>
    <row r="2797" spans="2:22" x14ac:dyDescent="0.3">
      <c r="B2797" s="13">
        <v>2023</v>
      </c>
      <c r="C2797" s="13">
        <v>4</v>
      </c>
      <c r="D2797" s="13">
        <v>24</v>
      </c>
      <c r="E2797" s="83" t="s">
        <v>213</v>
      </c>
      <c r="F2797" s="13">
        <v>5</v>
      </c>
      <c r="G2797" s="13">
        <v>22</v>
      </c>
      <c r="H2797" s="13" t="s">
        <v>69</v>
      </c>
      <c r="I2797" s="13" t="s">
        <v>54</v>
      </c>
      <c r="J2797" s="13"/>
      <c r="K2797" s="13" t="s">
        <v>27</v>
      </c>
      <c r="L2797" s="12">
        <f t="shared" ca="1" si="382"/>
        <v>1.3686607669035165</v>
      </c>
      <c r="M2797" s="101">
        <f t="shared" ca="1" si="383"/>
        <v>7.2087362592808207E-2</v>
      </c>
      <c r="N2797" s="101">
        <f t="shared" ca="1" si="390"/>
        <v>149.49077980592679</v>
      </c>
      <c r="O2797" s="101">
        <f t="shared" ca="1" si="384"/>
        <v>0.14767849674888942</v>
      </c>
      <c r="Q2797" s="12">
        <f t="shared" ca="1" si="385"/>
        <v>0</v>
      </c>
      <c r="R2797" s="101">
        <f t="shared" ca="1" si="386"/>
        <v>0</v>
      </c>
      <c r="S2797" s="13"/>
      <c r="T2797" s="101">
        <f t="shared" ca="1" si="387"/>
        <v>7.2087362592808207E-2</v>
      </c>
      <c r="U2797" s="101">
        <f t="shared" si="388"/>
        <v>0</v>
      </c>
      <c r="V2797" s="101">
        <f t="shared" ca="1" si="389"/>
        <v>-456.19616762701071</v>
      </c>
    </row>
    <row r="2798" spans="2:22" x14ac:dyDescent="0.3">
      <c r="B2798" s="13">
        <v>2023</v>
      </c>
      <c r="C2798" s="13">
        <v>4</v>
      </c>
      <c r="D2798" s="13">
        <v>24</v>
      </c>
      <c r="E2798" s="83" t="s">
        <v>213</v>
      </c>
      <c r="F2798" s="13">
        <v>5</v>
      </c>
      <c r="G2798" s="13">
        <v>23</v>
      </c>
      <c r="H2798" s="13" t="s">
        <v>69</v>
      </c>
      <c r="I2798" s="13" t="s">
        <v>54</v>
      </c>
      <c r="J2798" s="13"/>
      <c r="K2798" s="13" t="s">
        <v>27</v>
      </c>
      <c r="L2798" s="12">
        <f t="shared" ca="1" si="382"/>
        <v>2.607471262508072</v>
      </c>
      <c r="M2798" s="101">
        <f t="shared" ca="1" si="383"/>
        <v>0.13733551139630015</v>
      </c>
      <c r="N2798" s="101">
        <f t="shared" ca="1" si="390"/>
        <v>149.49077980592679</v>
      </c>
      <c r="O2798" s="101">
        <f t="shared" ca="1" si="384"/>
        <v>0.28134614922462098</v>
      </c>
      <c r="Q2798" s="12">
        <f t="shared" ca="1" si="385"/>
        <v>0</v>
      </c>
      <c r="R2798" s="101">
        <f t="shared" ca="1" si="386"/>
        <v>0</v>
      </c>
      <c r="S2798" s="13"/>
      <c r="T2798" s="101">
        <f t="shared" ca="1" si="387"/>
        <v>0.13733551139630015</v>
      </c>
      <c r="U2798" s="101">
        <f t="shared" si="388"/>
        <v>0</v>
      </c>
      <c r="V2798" s="101">
        <f t="shared" ca="1" si="389"/>
        <v>-456.05883211561439</v>
      </c>
    </row>
    <row r="2799" spans="2:22" x14ac:dyDescent="0.3">
      <c r="B2799" s="13">
        <v>2023</v>
      </c>
      <c r="C2799" s="13">
        <v>4</v>
      </c>
      <c r="D2799" s="13">
        <v>25</v>
      </c>
      <c r="E2799" s="83" t="s">
        <v>214</v>
      </c>
      <c r="F2799" s="13">
        <v>6</v>
      </c>
      <c r="G2799" s="13">
        <v>0</v>
      </c>
      <c r="H2799" s="13" t="s">
        <v>69</v>
      </c>
      <c r="I2799" s="13" t="s">
        <v>54</v>
      </c>
      <c r="J2799" s="13"/>
      <c r="K2799" s="13" t="s">
        <v>27</v>
      </c>
      <c r="L2799" s="12">
        <f t="shared" ca="1" si="382"/>
        <v>2.3542410200406687</v>
      </c>
      <c r="M2799" s="101">
        <f t="shared" ca="1" si="383"/>
        <v>0.12399787452554202</v>
      </c>
      <c r="N2799" s="101">
        <f t="shared" ca="1" si="390"/>
        <v>149.49077980592679</v>
      </c>
      <c r="O2799" s="101">
        <f t="shared" ca="1" si="384"/>
        <v>0.25402260606238813</v>
      </c>
      <c r="Q2799" s="12">
        <f t="shared" ca="1" si="385"/>
        <v>0</v>
      </c>
      <c r="R2799" s="101">
        <f t="shared" ca="1" si="386"/>
        <v>0</v>
      </c>
      <c r="S2799" s="13"/>
      <c r="T2799" s="101">
        <f t="shared" ca="1" si="387"/>
        <v>0.12399787452554202</v>
      </c>
      <c r="U2799" s="101">
        <f t="shared" si="388"/>
        <v>0</v>
      </c>
      <c r="V2799" s="101">
        <f t="shared" ca="1" si="389"/>
        <v>-455.93483424108888</v>
      </c>
    </row>
    <row r="2800" spans="2:22" x14ac:dyDescent="0.3">
      <c r="B2800" s="13">
        <v>2023</v>
      </c>
      <c r="C2800" s="13">
        <v>4</v>
      </c>
      <c r="D2800" s="13">
        <v>25</v>
      </c>
      <c r="E2800" s="83" t="s">
        <v>214</v>
      </c>
      <c r="F2800" s="13">
        <v>6</v>
      </c>
      <c r="G2800" s="13">
        <v>1</v>
      </c>
      <c r="H2800" s="13" t="s">
        <v>69</v>
      </c>
      <c r="I2800" s="13" t="s">
        <v>54</v>
      </c>
      <c r="J2800" s="13"/>
      <c r="K2800" s="13" t="s">
        <v>27</v>
      </c>
      <c r="L2800" s="12">
        <f t="shared" ca="1" si="382"/>
        <v>1.0665167397948119</v>
      </c>
      <c r="M2800" s="101">
        <f t="shared" ca="1" si="383"/>
        <v>5.6173436684992743E-2</v>
      </c>
      <c r="N2800" s="101">
        <f t="shared" ca="1" si="390"/>
        <v>149.49077980592679</v>
      </c>
      <c r="O2800" s="101">
        <f t="shared" ca="1" si="384"/>
        <v>0.11507715622386019</v>
      </c>
      <c r="Q2800" s="12">
        <f t="shared" ca="1" si="385"/>
        <v>0</v>
      </c>
      <c r="R2800" s="101">
        <f t="shared" ca="1" si="386"/>
        <v>0</v>
      </c>
      <c r="S2800" s="13"/>
      <c r="T2800" s="101">
        <f t="shared" ca="1" si="387"/>
        <v>5.6173436684992743E-2</v>
      </c>
      <c r="U2800" s="101">
        <f t="shared" si="388"/>
        <v>0</v>
      </c>
      <c r="V2800" s="101">
        <f t="shared" ca="1" si="389"/>
        <v>-455.87866080440386</v>
      </c>
    </row>
    <row r="2801" spans="2:22" x14ac:dyDescent="0.3">
      <c r="B2801" s="13">
        <v>2023</v>
      </c>
      <c r="C2801" s="13">
        <v>4</v>
      </c>
      <c r="D2801" s="13">
        <v>25</v>
      </c>
      <c r="E2801" s="83" t="s">
        <v>214</v>
      </c>
      <c r="F2801" s="13">
        <v>6</v>
      </c>
      <c r="G2801" s="13">
        <v>2</v>
      </c>
      <c r="H2801" s="13" t="s">
        <v>69</v>
      </c>
      <c r="I2801" s="13" t="s">
        <v>54</v>
      </c>
      <c r="J2801" s="13"/>
      <c r="K2801" s="13" t="s">
        <v>27</v>
      </c>
      <c r="L2801" s="12">
        <f t="shared" ca="1" si="382"/>
        <v>0.9677082032982719</v>
      </c>
      <c r="M2801" s="101">
        <f t="shared" ca="1" si="383"/>
        <v>5.0969191067719979E-2</v>
      </c>
      <c r="N2801" s="101">
        <f t="shared" ca="1" si="390"/>
        <v>149.49077980592679</v>
      </c>
      <c r="O2801" s="101">
        <f t="shared" ca="1" si="384"/>
        <v>0.10441571513588353</v>
      </c>
      <c r="Q2801" s="12">
        <f t="shared" ca="1" si="385"/>
        <v>0</v>
      </c>
      <c r="R2801" s="101">
        <f t="shared" ca="1" si="386"/>
        <v>0</v>
      </c>
      <c r="S2801" s="13"/>
      <c r="T2801" s="101">
        <f t="shared" ca="1" si="387"/>
        <v>5.0969191067719979E-2</v>
      </c>
      <c r="U2801" s="101">
        <f t="shared" si="388"/>
        <v>0</v>
      </c>
      <c r="V2801" s="101">
        <f t="shared" ca="1" si="389"/>
        <v>-455.82769161333613</v>
      </c>
    </row>
    <row r="2802" spans="2:22" x14ac:dyDescent="0.3">
      <c r="B2802" s="13">
        <v>2023</v>
      </c>
      <c r="C2802" s="13">
        <v>4</v>
      </c>
      <c r="D2802" s="13">
        <v>25</v>
      </c>
      <c r="E2802" s="83" t="s">
        <v>214</v>
      </c>
      <c r="F2802" s="13">
        <v>6</v>
      </c>
      <c r="G2802" s="13">
        <v>3</v>
      </c>
      <c r="H2802" s="13" t="s">
        <v>69</v>
      </c>
      <c r="I2802" s="13" t="s">
        <v>54</v>
      </c>
      <c r="J2802" s="13"/>
      <c r="K2802" s="13" t="s">
        <v>27</v>
      </c>
      <c r="L2802" s="12">
        <f t="shared" ca="1" si="382"/>
        <v>1.3463395233301918</v>
      </c>
      <c r="M2802" s="101">
        <f t="shared" ca="1" si="383"/>
        <v>7.0911702693801204E-2</v>
      </c>
      <c r="N2802" s="101">
        <f t="shared" ca="1" si="390"/>
        <v>149.49077980592679</v>
      </c>
      <c r="O2802" s="101">
        <f t="shared" ca="1" si="384"/>
        <v>0.14527003456732768</v>
      </c>
      <c r="Q2802" s="12">
        <f t="shared" ca="1" si="385"/>
        <v>0</v>
      </c>
      <c r="R2802" s="101">
        <f t="shared" ca="1" si="386"/>
        <v>0</v>
      </c>
      <c r="S2802" s="13"/>
      <c r="T2802" s="101">
        <f t="shared" ca="1" si="387"/>
        <v>7.0911702693801204E-2</v>
      </c>
      <c r="U2802" s="101">
        <f t="shared" si="388"/>
        <v>0</v>
      </c>
      <c r="V2802" s="101">
        <f t="shared" ca="1" si="389"/>
        <v>-455.75677991064231</v>
      </c>
    </row>
    <row r="2803" spans="2:22" x14ac:dyDescent="0.3">
      <c r="B2803" s="13">
        <v>2023</v>
      </c>
      <c r="C2803" s="13">
        <v>4</v>
      </c>
      <c r="D2803" s="13">
        <v>25</v>
      </c>
      <c r="E2803" s="83" t="s">
        <v>214</v>
      </c>
      <c r="F2803" s="13">
        <v>6</v>
      </c>
      <c r="G2803" s="13">
        <v>4</v>
      </c>
      <c r="H2803" s="13" t="s">
        <v>69</v>
      </c>
      <c r="I2803" s="13" t="s">
        <v>54</v>
      </c>
      <c r="J2803" s="13"/>
      <c r="K2803" s="13" t="s">
        <v>27</v>
      </c>
      <c r="L2803" s="12">
        <f t="shared" ca="1" si="382"/>
        <v>1.024882275578358</v>
      </c>
      <c r="M2803" s="101">
        <f t="shared" ca="1" si="383"/>
        <v>5.3980549454712118E-2</v>
      </c>
      <c r="N2803" s="101">
        <f t="shared" ca="1" si="390"/>
        <v>149.49077980592679</v>
      </c>
      <c r="O2803" s="101">
        <f t="shared" ca="1" si="384"/>
        <v>0.11058479753490483</v>
      </c>
      <c r="Q2803" s="12">
        <f t="shared" ca="1" si="385"/>
        <v>0</v>
      </c>
      <c r="R2803" s="101">
        <f t="shared" ca="1" si="386"/>
        <v>0</v>
      </c>
      <c r="S2803" s="13"/>
      <c r="T2803" s="101">
        <f t="shared" ca="1" si="387"/>
        <v>5.3980549454712118E-2</v>
      </c>
      <c r="U2803" s="101">
        <f t="shared" si="388"/>
        <v>0</v>
      </c>
      <c r="V2803" s="101">
        <f t="shared" ca="1" si="389"/>
        <v>-455.7027993611876</v>
      </c>
    </row>
    <row r="2804" spans="2:22" x14ac:dyDescent="0.3">
      <c r="B2804" s="13">
        <v>2023</v>
      </c>
      <c r="C2804" s="13">
        <v>4</v>
      </c>
      <c r="D2804" s="13">
        <v>25</v>
      </c>
      <c r="E2804" s="83" t="s">
        <v>214</v>
      </c>
      <c r="F2804" s="13">
        <v>6</v>
      </c>
      <c r="G2804" s="13">
        <v>5</v>
      </c>
      <c r="H2804" s="13" t="s">
        <v>69</v>
      </c>
      <c r="I2804" s="13" t="s">
        <v>54</v>
      </c>
      <c r="J2804" s="13"/>
      <c r="K2804" s="13" t="s">
        <v>27</v>
      </c>
      <c r="L2804" s="12">
        <f t="shared" ca="1" si="382"/>
        <v>1.1459019824127994</v>
      </c>
      <c r="M2804" s="101">
        <f t="shared" ca="1" si="383"/>
        <v>6.0354657413682143E-2</v>
      </c>
      <c r="N2804" s="101">
        <f t="shared" ca="1" si="390"/>
        <v>149.49077980592679</v>
      </c>
      <c r="O2804" s="101">
        <f t="shared" ca="1" si="384"/>
        <v>0.12364282390234105</v>
      </c>
      <c r="Q2804" s="12">
        <f t="shared" ca="1" si="385"/>
        <v>5.6000000000000005</v>
      </c>
      <c r="R2804" s="101">
        <f t="shared" ca="1" si="386"/>
        <v>0.37703939718875656</v>
      </c>
      <c r="S2804" s="13"/>
      <c r="T2804" s="101">
        <f t="shared" ca="1" si="387"/>
        <v>0</v>
      </c>
      <c r="U2804" s="101">
        <f t="shared" si="388"/>
        <v>0</v>
      </c>
      <c r="V2804" s="101">
        <f t="shared" ca="1" si="389"/>
        <v>-456.45687815556511</v>
      </c>
    </row>
    <row r="2805" spans="2:22" x14ac:dyDescent="0.3">
      <c r="B2805" s="13">
        <v>2023</v>
      </c>
      <c r="C2805" s="13">
        <v>4</v>
      </c>
      <c r="D2805" s="13">
        <v>25</v>
      </c>
      <c r="E2805" s="83" t="s">
        <v>214</v>
      </c>
      <c r="F2805" s="13">
        <v>6</v>
      </c>
      <c r="G2805" s="13">
        <v>6</v>
      </c>
      <c r="H2805" s="13" t="s">
        <v>69</v>
      </c>
      <c r="I2805" s="13" t="s">
        <v>54</v>
      </c>
      <c r="J2805" s="13"/>
      <c r="K2805" s="13" t="s">
        <v>27</v>
      </c>
      <c r="L2805" s="12">
        <f t="shared" ca="1" si="382"/>
        <v>1.1960311491555669</v>
      </c>
      <c r="M2805" s="101">
        <f t="shared" ca="1" si="383"/>
        <v>6.2994960626023708E-2</v>
      </c>
      <c r="N2805" s="101">
        <f t="shared" ca="1" si="390"/>
        <v>149.49077980592679</v>
      </c>
      <c r="O2805" s="101">
        <f t="shared" ca="1" si="384"/>
        <v>0.12905176099388566</v>
      </c>
      <c r="Q2805" s="12">
        <f t="shared" ca="1" si="385"/>
        <v>5.6000000000000005</v>
      </c>
      <c r="R2805" s="101">
        <f t="shared" ca="1" si="386"/>
        <v>0.37279596322398134</v>
      </c>
      <c r="S2805" s="13"/>
      <c r="T2805" s="101">
        <f t="shared" ca="1" si="387"/>
        <v>0</v>
      </c>
      <c r="U2805" s="101">
        <f t="shared" si="388"/>
        <v>0</v>
      </c>
      <c r="V2805" s="101">
        <f t="shared" ca="1" si="389"/>
        <v>-457.20247008201312</v>
      </c>
    </row>
    <row r="2806" spans="2:22" x14ac:dyDescent="0.3">
      <c r="B2806" s="13">
        <v>2023</v>
      </c>
      <c r="C2806" s="13">
        <v>4</v>
      </c>
      <c r="D2806" s="13">
        <v>25</v>
      </c>
      <c r="E2806" s="83" t="s">
        <v>214</v>
      </c>
      <c r="F2806" s="13">
        <v>6</v>
      </c>
      <c r="G2806" s="13">
        <v>7</v>
      </c>
      <c r="H2806" s="13" t="s">
        <v>69</v>
      </c>
      <c r="I2806" s="13" t="s">
        <v>54</v>
      </c>
      <c r="J2806" s="13"/>
      <c r="K2806" s="13" t="s">
        <v>27</v>
      </c>
      <c r="L2806" s="12">
        <f t="shared" ca="1" si="382"/>
        <v>1.0773628542693745</v>
      </c>
      <c r="M2806" s="101">
        <f t="shared" ca="1" si="383"/>
        <v>5.6744701534367954E-2</v>
      </c>
      <c r="N2806" s="101">
        <f t="shared" ca="1" si="390"/>
        <v>149.49077980592679</v>
      </c>
      <c r="O2806" s="101">
        <f t="shared" ca="1" si="384"/>
        <v>0.11624745197566551</v>
      </c>
      <c r="Q2806" s="12">
        <f t="shared" ca="1" si="385"/>
        <v>5.6000000000000005</v>
      </c>
      <c r="R2806" s="101">
        <f t="shared" ca="1" si="386"/>
        <v>0.38284123438609752</v>
      </c>
      <c r="S2806" s="13"/>
      <c r="T2806" s="101">
        <f t="shared" ca="1" si="387"/>
        <v>0</v>
      </c>
      <c r="U2806" s="101">
        <f t="shared" si="388"/>
        <v>0</v>
      </c>
      <c r="V2806" s="101">
        <f t="shared" ca="1" si="389"/>
        <v>-457.96815255078531</v>
      </c>
    </row>
    <row r="2807" spans="2:22" x14ac:dyDescent="0.3">
      <c r="B2807" s="13">
        <v>2023</v>
      </c>
      <c r="C2807" s="13">
        <v>4</v>
      </c>
      <c r="D2807" s="13">
        <v>25</v>
      </c>
      <c r="E2807" s="83" t="s">
        <v>214</v>
      </c>
      <c r="F2807" s="13">
        <v>6</v>
      </c>
      <c r="G2807" s="13">
        <v>8</v>
      </c>
      <c r="H2807" s="13" t="s">
        <v>69</v>
      </c>
      <c r="I2807" s="13" t="s">
        <v>54</v>
      </c>
      <c r="J2807" s="13"/>
      <c r="K2807" s="13" t="s">
        <v>27</v>
      </c>
      <c r="L2807" s="12">
        <f t="shared" ca="1" si="382"/>
        <v>1.2606314351317633</v>
      </c>
      <c r="M2807" s="101">
        <f t="shared" ca="1" si="383"/>
        <v>6.6397457688389977E-2</v>
      </c>
      <c r="N2807" s="101">
        <f t="shared" ca="1" si="390"/>
        <v>149.49077980592679</v>
      </c>
      <c r="O2807" s="101">
        <f t="shared" ca="1" si="384"/>
        <v>0.13602213185071726</v>
      </c>
      <c r="Q2807" s="12">
        <f t="shared" ca="1" si="385"/>
        <v>0</v>
      </c>
      <c r="R2807" s="101">
        <f t="shared" ca="1" si="386"/>
        <v>0</v>
      </c>
      <c r="S2807" s="13"/>
      <c r="T2807" s="101">
        <f t="shared" ca="1" si="387"/>
        <v>6.6397457688389977E-2</v>
      </c>
      <c r="U2807" s="101">
        <f t="shared" si="388"/>
        <v>0</v>
      </c>
      <c r="V2807" s="101">
        <f t="shared" ca="1" si="389"/>
        <v>-457.90175509309694</v>
      </c>
    </row>
    <row r="2808" spans="2:22" x14ac:dyDescent="0.3">
      <c r="B2808" s="13">
        <v>2023</v>
      </c>
      <c r="C2808" s="13">
        <v>4</v>
      </c>
      <c r="D2808" s="13">
        <v>25</v>
      </c>
      <c r="E2808" s="83" t="s">
        <v>214</v>
      </c>
      <c r="F2808" s="13">
        <v>6</v>
      </c>
      <c r="G2808" s="13">
        <v>9</v>
      </c>
      <c r="H2808" s="13" t="s">
        <v>69</v>
      </c>
      <c r="I2808" s="13" t="s">
        <v>54</v>
      </c>
      <c r="J2808" s="13"/>
      <c r="K2808" s="13" t="s">
        <v>27</v>
      </c>
      <c r="L2808" s="12">
        <f t="shared" ca="1" si="382"/>
        <v>1.333588367664202</v>
      </c>
      <c r="M2808" s="101">
        <f t="shared" ca="1" si="383"/>
        <v>7.0240099324873517E-2</v>
      </c>
      <c r="N2808" s="101">
        <f t="shared" ca="1" si="390"/>
        <v>149.49077980592679</v>
      </c>
      <c r="O2808" s="101">
        <f t="shared" ca="1" si="384"/>
        <v>0.14389418487096739</v>
      </c>
      <c r="Q2808" s="12">
        <f t="shared" ca="1" si="385"/>
        <v>3.5618518456924795</v>
      </c>
      <c r="R2808" s="101">
        <f t="shared" ca="1" si="386"/>
        <v>0.18862250341509371</v>
      </c>
      <c r="S2808" s="13"/>
      <c r="T2808" s="101">
        <f t="shared" ca="1" si="387"/>
        <v>0</v>
      </c>
      <c r="U2808" s="101">
        <f t="shared" si="388"/>
        <v>0</v>
      </c>
      <c r="V2808" s="101">
        <f t="shared" ca="1" si="389"/>
        <v>-458.27900009992715</v>
      </c>
    </row>
    <row r="2809" spans="2:22" x14ac:dyDescent="0.3">
      <c r="B2809" s="13">
        <v>2023</v>
      </c>
      <c r="C2809" s="13">
        <v>4</v>
      </c>
      <c r="D2809" s="13">
        <v>25</v>
      </c>
      <c r="E2809" s="83" t="s">
        <v>214</v>
      </c>
      <c r="F2809" s="13">
        <v>6</v>
      </c>
      <c r="G2809" s="13">
        <v>10</v>
      </c>
      <c r="H2809" s="13" t="s">
        <v>70</v>
      </c>
      <c r="I2809" s="13" t="s">
        <v>54</v>
      </c>
      <c r="J2809" s="13"/>
      <c r="K2809" s="13" t="s">
        <v>27</v>
      </c>
      <c r="L2809" s="12">
        <f t="shared" ca="1" si="382"/>
        <v>1.6573770882931813</v>
      </c>
      <c r="M2809" s="101">
        <f t="shared" ca="1" si="383"/>
        <v>5.2472558615362118E-2</v>
      </c>
      <c r="N2809" s="101">
        <f t="shared" ca="1" si="390"/>
        <v>149.49077980592679</v>
      </c>
      <c r="O2809" s="101">
        <f t="shared" ca="1" si="384"/>
        <v>5.2472558615362118E-2</v>
      </c>
      <c r="Q2809" s="12">
        <f t="shared" ca="1" si="385"/>
        <v>5.6000000000000005</v>
      </c>
      <c r="R2809" s="101">
        <f t="shared" ca="1" si="386"/>
        <v>0.33374302947598228</v>
      </c>
      <c r="S2809" s="13"/>
      <c r="T2809" s="101">
        <f t="shared" ca="1" si="387"/>
        <v>0</v>
      </c>
      <c r="U2809" s="101">
        <f t="shared" si="388"/>
        <v>0</v>
      </c>
      <c r="V2809" s="101">
        <f t="shared" ca="1" si="389"/>
        <v>-458.94648615887905</v>
      </c>
    </row>
    <row r="2810" spans="2:22" x14ac:dyDescent="0.3">
      <c r="B2810" s="13">
        <v>2023</v>
      </c>
      <c r="C2810" s="13">
        <v>4</v>
      </c>
      <c r="D2810" s="13">
        <v>25</v>
      </c>
      <c r="E2810" s="83" t="s">
        <v>214</v>
      </c>
      <c r="F2810" s="13">
        <v>6</v>
      </c>
      <c r="G2810" s="13">
        <v>11</v>
      </c>
      <c r="H2810" s="13" t="s">
        <v>70</v>
      </c>
      <c r="I2810" s="13" t="s">
        <v>54</v>
      </c>
      <c r="J2810" s="13"/>
      <c r="K2810" s="13" t="s">
        <v>27</v>
      </c>
      <c r="L2810" s="12">
        <f t="shared" ca="1" si="382"/>
        <v>1.6933450335923776</v>
      </c>
      <c r="M2810" s="101">
        <f t="shared" ca="1" si="383"/>
        <v>5.3611303763534679E-2</v>
      </c>
      <c r="N2810" s="101">
        <f t="shared" ca="1" si="390"/>
        <v>149.49077980592679</v>
      </c>
      <c r="O2810" s="101">
        <f t="shared" ca="1" si="384"/>
        <v>5.3611303763534679E-2</v>
      </c>
      <c r="Q2810" s="12">
        <f t="shared" ca="1" si="385"/>
        <v>0</v>
      </c>
      <c r="R2810" s="101">
        <f t="shared" ca="1" si="386"/>
        <v>0</v>
      </c>
      <c r="S2810" s="13"/>
      <c r="T2810" s="101">
        <f t="shared" ca="1" si="387"/>
        <v>5.3611303763534679E-2</v>
      </c>
      <c r="U2810" s="101">
        <f t="shared" si="388"/>
        <v>0</v>
      </c>
      <c r="V2810" s="101">
        <f t="shared" ca="1" si="389"/>
        <v>-458.89287485511551</v>
      </c>
    </row>
    <row r="2811" spans="2:22" x14ac:dyDescent="0.3">
      <c r="B2811" s="13">
        <v>2023</v>
      </c>
      <c r="C2811" s="13">
        <v>4</v>
      </c>
      <c r="D2811" s="13">
        <v>25</v>
      </c>
      <c r="E2811" s="83" t="s">
        <v>214</v>
      </c>
      <c r="F2811" s="13">
        <v>6</v>
      </c>
      <c r="G2811" s="13">
        <v>12</v>
      </c>
      <c r="H2811" s="13" t="s">
        <v>70</v>
      </c>
      <c r="I2811" s="13" t="s">
        <v>54</v>
      </c>
      <c r="J2811" s="13"/>
      <c r="K2811" s="13" t="s">
        <v>27</v>
      </c>
      <c r="L2811" s="12">
        <f t="shared" ca="1" si="382"/>
        <v>1.6107241860684096</v>
      </c>
      <c r="M2811" s="101">
        <f t="shared" ca="1" si="383"/>
        <v>5.0995527730925846E-2</v>
      </c>
      <c r="N2811" s="101">
        <f t="shared" ca="1" si="390"/>
        <v>149.49077980592679</v>
      </c>
      <c r="O2811" s="101">
        <f t="shared" ca="1" si="384"/>
        <v>5.0995527730925846E-2</v>
      </c>
      <c r="Q2811" s="12">
        <f t="shared" ca="1" si="385"/>
        <v>0</v>
      </c>
      <c r="R2811" s="101">
        <f t="shared" ca="1" si="386"/>
        <v>0</v>
      </c>
      <c r="S2811" s="13"/>
      <c r="T2811" s="101">
        <f t="shared" ca="1" si="387"/>
        <v>5.0995527730925846E-2</v>
      </c>
      <c r="U2811" s="101">
        <f t="shared" si="388"/>
        <v>0</v>
      </c>
      <c r="V2811" s="101">
        <f t="shared" ca="1" si="389"/>
        <v>-458.84187932738456</v>
      </c>
    </row>
    <row r="2812" spans="2:22" x14ac:dyDescent="0.3">
      <c r="B2812" s="13">
        <v>2023</v>
      </c>
      <c r="C2812" s="13">
        <v>4</v>
      </c>
      <c r="D2812" s="13">
        <v>25</v>
      </c>
      <c r="E2812" s="83" t="s">
        <v>214</v>
      </c>
      <c r="F2812" s="13">
        <v>6</v>
      </c>
      <c r="G2812" s="13">
        <v>13</v>
      </c>
      <c r="H2812" s="13" t="s">
        <v>70</v>
      </c>
      <c r="I2812" s="13" t="s">
        <v>54</v>
      </c>
      <c r="J2812" s="13"/>
      <c r="K2812" s="13" t="s">
        <v>27</v>
      </c>
      <c r="L2812" s="12">
        <f t="shared" ca="1" si="382"/>
        <v>1.6085468988464113</v>
      </c>
      <c r="M2812" s="101">
        <f t="shared" ca="1" si="383"/>
        <v>5.0926594817477383E-2</v>
      </c>
      <c r="N2812" s="101">
        <f t="shared" ca="1" si="390"/>
        <v>149.49077980592679</v>
      </c>
      <c r="O2812" s="101">
        <f t="shared" ca="1" si="384"/>
        <v>5.0926594817477383E-2</v>
      </c>
      <c r="Q2812" s="12">
        <f t="shared" ca="1" si="385"/>
        <v>5.6000000000000005</v>
      </c>
      <c r="R2812" s="101">
        <f t="shared" ca="1" si="386"/>
        <v>0.33787650501265137</v>
      </c>
      <c r="S2812" s="13"/>
      <c r="T2812" s="101">
        <f t="shared" ca="1" si="387"/>
        <v>0</v>
      </c>
      <c r="U2812" s="101">
        <f t="shared" si="388"/>
        <v>0</v>
      </c>
      <c r="V2812" s="101">
        <f t="shared" ca="1" si="389"/>
        <v>-459.51763233740991</v>
      </c>
    </row>
    <row r="2813" spans="2:22" x14ac:dyDescent="0.3">
      <c r="B2813" s="13">
        <v>2023</v>
      </c>
      <c r="C2813" s="13">
        <v>4</v>
      </c>
      <c r="D2813" s="13">
        <v>25</v>
      </c>
      <c r="E2813" s="83" t="s">
        <v>214</v>
      </c>
      <c r="F2813" s="13">
        <v>6</v>
      </c>
      <c r="G2813" s="13">
        <v>14</v>
      </c>
      <c r="H2813" s="13" t="s">
        <v>70</v>
      </c>
      <c r="I2813" s="13" t="s">
        <v>54</v>
      </c>
      <c r="J2813" s="13"/>
      <c r="K2813" s="13" t="s">
        <v>27</v>
      </c>
      <c r="L2813" s="12">
        <f t="shared" ca="1" si="382"/>
        <v>1.3259000828452912</v>
      </c>
      <c r="M2813" s="101">
        <f t="shared" ca="1" si="383"/>
        <v>4.1977996622881916E-2</v>
      </c>
      <c r="N2813" s="101">
        <f t="shared" ca="1" si="390"/>
        <v>149.49077980592679</v>
      </c>
      <c r="O2813" s="101">
        <f t="shared" ca="1" si="384"/>
        <v>4.1977996622881916E-2</v>
      </c>
      <c r="Q2813" s="12">
        <f t="shared" ca="1" si="385"/>
        <v>1.9556646285382497</v>
      </c>
      <c r="R2813" s="101">
        <f t="shared" ca="1" si="386"/>
        <v>5.3309568792908948E-2</v>
      </c>
      <c r="S2813" s="13"/>
      <c r="T2813" s="101">
        <f t="shared" ca="1" si="387"/>
        <v>0</v>
      </c>
      <c r="U2813" s="101">
        <f t="shared" si="388"/>
        <v>0</v>
      </c>
      <c r="V2813" s="101">
        <f t="shared" ca="1" si="389"/>
        <v>-459.62425147499567</v>
      </c>
    </row>
    <row r="2814" spans="2:22" x14ac:dyDescent="0.3">
      <c r="B2814" s="13">
        <v>2023</v>
      </c>
      <c r="C2814" s="13">
        <v>4</v>
      </c>
      <c r="D2814" s="13">
        <v>25</v>
      </c>
      <c r="E2814" s="83" t="s">
        <v>214</v>
      </c>
      <c r="F2814" s="13">
        <v>6</v>
      </c>
      <c r="G2814" s="13">
        <v>15</v>
      </c>
      <c r="H2814" s="13" t="s">
        <v>70</v>
      </c>
      <c r="I2814" s="13" t="s">
        <v>54</v>
      </c>
      <c r="J2814" s="13"/>
      <c r="K2814" s="13" t="s">
        <v>27</v>
      </c>
      <c r="L2814" s="12">
        <f t="shared" ca="1" si="382"/>
        <v>1.1851425848636892</v>
      </c>
      <c r="M2814" s="101">
        <f t="shared" ca="1" si="383"/>
        <v>3.7521614236784399E-2</v>
      </c>
      <c r="N2814" s="101">
        <f t="shared" ca="1" si="390"/>
        <v>149.49077980592679</v>
      </c>
      <c r="O2814" s="101">
        <f t="shared" ca="1" si="384"/>
        <v>3.7521614236784399E-2</v>
      </c>
      <c r="Q2814" s="12">
        <f t="shared" ca="1" si="385"/>
        <v>5.6000000000000005</v>
      </c>
      <c r="R2814" s="101">
        <f t="shared" ca="1" si="386"/>
        <v>0.37371768019128881</v>
      </c>
      <c r="S2814" s="13"/>
      <c r="T2814" s="101">
        <f t="shared" ca="1" si="387"/>
        <v>0</v>
      </c>
      <c r="U2814" s="101">
        <f t="shared" si="388"/>
        <v>0</v>
      </c>
      <c r="V2814" s="101">
        <f t="shared" ca="1" si="389"/>
        <v>-460.37168683537828</v>
      </c>
    </row>
    <row r="2815" spans="2:22" x14ac:dyDescent="0.3">
      <c r="B2815" s="13">
        <v>2023</v>
      </c>
      <c r="C2815" s="13">
        <v>4</v>
      </c>
      <c r="D2815" s="13">
        <v>25</v>
      </c>
      <c r="E2815" s="83" t="s">
        <v>214</v>
      </c>
      <c r="F2815" s="13">
        <v>6</v>
      </c>
      <c r="G2815" s="13">
        <v>16</v>
      </c>
      <c r="H2815" s="13" t="s">
        <v>71</v>
      </c>
      <c r="I2815" s="13" t="s">
        <v>54</v>
      </c>
      <c r="J2815" s="13"/>
      <c r="K2815" s="13" t="s">
        <v>27</v>
      </c>
      <c r="L2815" s="12">
        <f t="shared" ca="1" si="382"/>
        <v>1.1513895287121936</v>
      </c>
      <c r="M2815" s="101">
        <f t="shared" ca="1" si="383"/>
        <v>0.10029754184611919</v>
      </c>
      <c r="N2815" s="101">
        <f t="shared" ca="1" si="390"/>
        <v>149.71808328872007</v>
      </c>
      <c r="O2815" s="101">
        <f t="shared" ca="1" si="384"/>
        <v>0.32451913866753174</v>
      </c>
      <c r="Q2815" s="12">
        <f t="shared" ca="1" si="385"/>
        <v>0</v>
      </c>
      <c r="R2815" s="101">
        <f t="shared" ca="1" si="386"/>
        <v>0</v>
      </c>
      <c r="S2815" s="13"/>
      <c r="T2815" s="101">
        <f t="shared" ca="1" si="387"/>
        <v>0.10029754184611919</v>
      </c>
      <c r="U2815" s="101">
        <f t="shared" ca="1" si="388"/>
        <v>0.22730348279326554</v>
      </c>
      <c r="V2815" s="101">
        <f t="shared" ca="1" si="389"/>
        <v>-460.04408581073886</v>
      </c>
    </row>
    <row r="2816" spans="2:22" x14ac:dyDescent="0.3">
      <c r="B2816" s="13">
        <v>2023</v>
      </c>
      <c r="C2816" s="13">
        <v>4</v>
      </c>
      <c r="D2816" s="13">
        <v>25</v>
      </c>
      <c r="E2816" s="83" t="s">
        <v>214</v>
      </c>
      <c r="F2816" s="13">
        <v>6</v>
      </c>
      <c r="G2816" s="13">
        <v>17</v>
      </c>
      <c r="H2816" s="13" t="s">
        <v>71</v>
      </c>
      <c r="I2816" s="13" t="s">
        <v>54</v>
      </c>
      <c r="J2816" s="13"/>
      <c r="K2816" s="13" t="s">
        <v>27</v>
      </c>
      <c r="L2816" s="12">
        <f t="shared" ref="L2816:L2879" ca="1" si="391">IF(K2816="Weekday",_xlfn.NORM.INV(RAND(),VLOOKUP(G2816,$J$5:$N$28,4),VLOOKUP(G2816,$J$5:$N$28,5)),_xlfn.NORM.INV(RAND(),VLOOKUP(G2816,$P$5:$T$28,4),VLOOKUP(G2816,$P$5:$T$28,5)))*VLOOKUP(C2816,$P$32:$R$43,3)</f>
        <v>2.3878547709817761</v>
      </c>
      <c r="M2816" s="101">
        <f t="shared" ref="M2816:M2879" ca="1" si="392">IF(I2816="Winter",VLOOKUP(G2816,$J$40:$L$43,3),VLOOKUP(G2816,$J$40:$L$43,2))*L2816</f>
        <v>0.20800602910022253</v>
      </c>
      <c r="N2816" s="101">
        <f t="shared" ca="1" si="390"/>
        <v>150.1894856180914</v>
      </c>
      <c r="O2816" s="101">
        <f t="shared" ref="O2816:O2879" ca="1" si="393">IF(I2816="Winter",VLOOKUP(G2816,$J$46:$L$49,3),VLOOKUP(G2816,$J$46:$L$49,2))*L2816</f>
        <v>0.67301686720121356</v>
      </c>
      <c r="Q2816" s="12">
        <f t="shared" ref="Q2816:Q2879" ca="1" si="394">MIN(MAX(AND(IF(G2816&gt;=VLOOKUP(C2816,$O$46:$T$57,5),1,0),IF(G2816&lt;=VLOOKUP(C2816,$O$46:$T$57,6),1,0))*$G$50*_xlfn.NORM.INV(RAND(),VLOOKUP(C2816,$B$4:$F$15,4),VLOOKUP(C2816,$B$4:$F$15,4)),0),0.2)*$G$51</f>
        <v>5.6000000000000005</v>
      </c>
      <c r="R2816" s="101">
        <f t="shared" ref="R2816:R2879" ca="1" si="395">MAX(Q2816-L2816,0)*$G$52</f>
        <v>0.27190809363639273</v>
      </c>
      <c r="S2816" s="13"/>
      <c r="T2816" s="101">
        <f t="shared" ref="T2816:T2879" ca="1" si="396">MAX(L2816-Q2816,0)*IF(I2816="Winter",VLOOKUP(G2816,$J$40:$L$43,3),VLOOKUP(G2816,$J$40:$L$43,2))</f>
        <v>0</v>
      </c>
      <c r="U2816" s="101">
        <f t="shared" ca="1" si="388"/>
        <v>0.47140232937131898</v>
      </c>
      <c r="V2816" s="101">
        <f t="shared" ca="1" si="389"/>
        <v>-460.11649966864036</v>
      </c>
    </row>
    <row r="2817" spans="2:22" x14ac:dyDescent="0.3">
      <c r="B2817" s="13">
        <v>2023</v>
      </c>
      <c r="C2817" s="13">
        <v>4</v>
      </c>
      <c r="D2817" s="13">
        <v>25</v>
      </c>
      <c r="E2817" s="83" t="s">
        <v>214</v>
      </c>
      <c r="F2817" s="13">
        <v>6</v>
      </c>
      <c r="G2817" s="13">
        <v>18</v>
      </c>
      <c r="H2817" s="13" t="s">
        <v>71</v>
      </c>
      <c r="I2817" s="13" t="s">
        <v>54</v>
      </c>
      <c r="J2817" s="13"/>
      <c r="K2817" s="13" t="s">
        <v>27</v>
      </c>
      <c r="L2817" s="12">
        <f t="shared" ca="1" si="391"/>
        <v>2.4808775475802651</v>
      </c>
      <c r="M2817" s="101">
        <f t="shared" ca="1" si="392"/>
        <v>0.21610924316971691</v>
      </c>
      <c r="N2817" s="101">
        <f t="shared" ca="1" si="390"/>
        <v>150.67925219394286</v>
      </c>
      <c r="O2817" s="101">
        <f t="shared" ca="1" si="393"/>
        <v>0.69923533678549765</v>
      </c>
      <c r="Q2817" s="12">
        <f t="shared" ca="1" si="394"/>
        <v>5.6000000000000005</v>
      </c>
      <c r="R2817" s="101">
        <f t="shared" ca="1" si="395"/>
        <v>0.26403371559733063</v>
      </c>
      <c r="S2817" s="13"/>
      <c r="T2817" s="101">
        <f t="shared" ca="1" si="396"/>
        <v>0</v>
      </c>
      <c r="U2817" s="101">
        <f t="shared" ref="U2817:U2880" ca="1" si="397">IF(H2817="On-Peak",IF(I2817="Winter",((L2817*$D$48)/60),((L2817*$D$47)/60)),0)</f>
        <v>0.48976657585147071</v>
      </c>
      <c r="V2817" s="101">
        <f t="shared" ref="V2817:V2880" ca="1" si="398">V2816+MAX(T2817-R2817,0)-MAX(R2817-T2817,0)+MAX(U2817-R2817,0)-MAX(R2817-U2817,0)</f>
        <v>-460.15480052398357</v>
      </c>
    </row>
    <row r="2818" spans="2:22" x14ac:dyDescent="0.3">
      <c r="B2818" s="13">
        <v>2023</v>
      </c>
      <c r="C2818" s="13">
        <v>4</v>
      </c>
      <c r="D2818" s="13">
        <v>25</v>
      </c>
      <c r="E2818" s="83" t="s">
        <v>214</v>
      </c>
      <c r="F2818" s="13">
        <v>6</v>
      </c>
      <c r="G2818" s="13">
        <v>19</v>
      </c>
      <c r="H2818" s="13" t="s">
        <v>71</v>
      </c>
      <c r="I2818" s="13" t="s">
        <v>54</v>
      </c>
      <c r="J2818" s="13"/>
      <c r="K2818" s="13" t="s">
        <v>27</v>
      </c>
      <c r="L2818" s="12">
        <f t="shared" ca="1" si="391"/>
        <v>1.5159792051059306</v>
      </c>
      <c r="M2818" s="101">
        <f t="shared" ca="1" si="392"/>
        <v>0.13205694855677763</v>
      </c>
      <c r="N2818" s="101">
        <f t="shared" ca="1" si="390"/>
        <v>150.97853175535084</v>
      </c>
      <c r="O2818" s="101">
        <f t="shared" ca="1" si="393"/>
        <v>0.42727873895910656</v>
      </c>
      <c r="Q2818" s="12">
        <f t="shared" ca="1" si="394"/>
        <v>5.6000000000000005</v>
      </c>
      <c r="R2818" s="101">
        <f t="shared" ca="1" si="395"/>
        <v>0.34571236028778302</v>
      </c>
      <c r="S2818" s="13"/>
      <c r="T2818" s="101">
        <f t="shared" ca="1" si="396"/>
        <v>0</v>
      </c>
      <c r="U2818" s="101">
        <f t="shared" ca="1" si="397"/>
        <v>0.29927956140799583</v>
      </c>
      <c r="V2818" s="101">
        <f t="shared" ca="1" si="398"/>
        <v>-460.54694568315114</v>
      </c>
    </row>
    <row r="2819" spans="2:22" x14ac:dyDescent="0.3">
      <c r="B2819" s="13">
        <v>2023</v>
      </c>
      <c r="C2819" s="13">
        <v>4</v>
      </c>
      <c r="D2819" s="13">
        <v>25</v>
      </c>
      <c r="E2819" s="83" t="s">
        <v>214</v>
      </c>
      <c r="F2819" s="13">
        <v>6</v>
      </c>
      <c r="G2819" s="13">
        <v>20</v>
      </c>
      <c r="H2819" s="13" t="s">
        <v>69</v>
      </c>
      <c r="I2819" s="13" t="s">
        <v>54</v>
      </c>
      <c r="J2819" s="13"/>
      <c r="K2819" s="13" t="s">
        <v>27</v>
      </c>
      <c r="L2819" s="12">
        <f t="shared" ca="1" si="391"/>
        <v>1.8132130684007992</v>
      </c>
      <c r="M2819" s="101">
        <f t="shared" ca="1" si="392"/>
        <v>9.5501932312670096E-2</v>
      </c>
      <c r="N2819" s="101">
        <f t="shared" ca="1" si="390"/>
        <v>150.97853175535084</v>
      </c>
      <c r="O2819" s="101">
        <f t="shared" ca="1" si="393"/>
        <v>0.19564569008044622</v>
      </c>
      <c r="Q2819" s="12">
        <f t="shared" ca="1" si="394"/>
        <v>0</v>
      </c>
      <c r="R2819" s="101">
        <f t="shared" ca="1" si="395"/>
        <v>0</v>
      </c>
      <c r="S2819" s="13"/>
      <c r="T2819" s="101">
        <f t="shared" ca="1" si="396"/>
        <v>9.5501932312670096E-2</v>
      </c>
      <c r="U2819" s="101">
        <f t="shared" si="397"/>
        <v>0</v>
      </c>
      <c r="V2819" s="101">
        <f t="shared" ca="1" si="398"/>
        <v>-460.45144375083845</v>
      </c>
    </row>
    <row r="2820" spans="2:22" x14ac:dyDescent="0.3">
      <c r="B2820" s="13">
        <v>2023</v>
      </c>
      <c r="C2820" s="13">
        <v>4</v>
      </c>
      <c r="D2820" s="13">
        <v>25</v>
      </c>
      <c r="E2820" s="83" t="s">
        <v>214</v>
      </c>
      <c r="F2820" s="13">
        <v>6</v>
      </c>
      <c r="G2820" s="13">
        <v>21</v>
      </c>
      <c r="H2820" s="13" t="s">
        <v>69</v>
      </c>
      <c r="I2820" s="13" t="s">
        <v>54</v>
      </c>
      <c r="J2820" s="13"/>
      <c r="K2820" s="13" t="s">
        <v>27</v>
      </c>
      <c r="L2820" s="12">
        <f t="shared" ca="1" si="391"/>
        <v>1.7390480675197966</v>
      </c>
      <c r="M2820" s="101">
        <f t="shared" ca="1" si="392"/>
        <v>9.1595661716267693E-2</v>
      </c>
      <c r="N2820" s="101">
        <f t="shared" ca="1" si="390"/>
        <v>150.97853175535084</v>
      </c>
      <c r="O2820" s="101">
        <f t="shared" ca="1" si="393"/>
        <v>0.18764328648538603</v>
      </c>
      <c r="Q2820" s="12">
        <f t="shared" ca="1" si="394"/>
        <v>0</v>
      </c>
      <c r="R2820" s="101">
        <f t="shared" ca="1" si="395"/>
        <v>0</v>
      </c>
      <c r="S2820" s="13"/>
      <c r="T2820" s="101">
        <f t="shared" ca="1" si="396"/>
        <v>9.1595661716267693E-2</v>
      </c>
      <c r="U2820" s="101">
        <f t="shared" si="397"/>
        <v>0</v>
      </c>
      <c r="V2820" s="101">
        <f t="shared" ca="1" si="398"/>
        <v>-460.35984808912218</v>
      </c>
    </row>
    <row r="2821" spans="2:22" x14ac:dyDescent="0.3">
      <c r="B2821" s="13">
        <v>2023</v>
      </c>
      <c r="C2821" s="13">
        <v>4</v>
      </c>
      <c r="D2821" s="13">
        <v>25</v>
      </c>
      <c r="E2821" s="83" t="s">
        <v>214</v>
      </c>
      <c r="F2821" s="13">
        <v>6</v>
      </c>
      <c r="G2821" s="13">
        <v>22</v>
      </c>
      <c r="H2821" s="13" t="s">
        <v>69</v>
      </c>
      <c r="I2821" s="13" t="s">
        <v>54</v>
      </c>
      <c r="J2821" s="13"/>
      <c r="K2821" s="13" t="s">
        <v>27</v>
      </c>
      <c r="L2821" s="12">
        <f t="shared" ca="1" si="391"/>
        <v>2.2112959480637584</v>
      </c>
      <c r="M2821" s="101">
        <f t="shared" ca="1" si="392"/>
        <v>0.11646895758451815</v>
      </c>
      <c r="N2821" s="101">
        <f t="shared" ca="1" si="390"/>
        <v>150.97853175535084</v>
      </c>
      <c r="O2821" s="101">
        <f t="shared" ca="1" si="393"/>
        <v>0.23859883279607952</v>
      </c>
      <c r="Q2821" s="12">
        <f t="shared" ca="1" si="394"/>
        <v>0</v>
      </c>
      <c r="R2821" s="101">
        <f t="shared" ca="1" si="395"/>
        <v>0</v>
      </c>
      <c r="S2821" s="13"/>
      <c r="T2821" s="101">
        <f t="shared" ca="1" si="396"/>
        <v>0.11646895758451815</v>
      </c>
      <c r="U2821" s="101">
        <f t="shared" si="397"/>
        <v>0</v>
      </c>
      <c r="V2821" s="101">
        <f t="shared" ca="1" si="398"/>
        <v>-460.24337913153767</v>
      </c>
    </row>
    <row r="2822" spans="2:22" x14ac:dyDescent="0.3">
      <c r="B2822" s="13">
        <v>2023</v>
      </c>
      <c r="C2822" s="13">
        <v>4</v>
      </c>
      <c r="D2822" s="13">
        <v>25</v>
      </c>
      <c r="E2822" s="83" t="s">
        <v>214</v>
      </c>
      <c r="F2822" s="13">
        <v>6</v>
      </c>
      <c r="G2822" s="13">
        <v>23</v>
      </c>
      <c r="H2822" s="13" t="s">
        <v>69</v>
      </c>
      <c r="I2822" s="13" t="s">
        <v>54</v>
      </c>
      <c r="J2822" s="13"/>
      <c r="K2822" s="13" t="s">
        <v>27</v>
      </c>
      <c r="L2822" s="12">
        <f t="shared" ca="1" si="391"/>
        <v>1.5088623138666184</v>
      </c>
      <c r="M2822" s="101">
        <f t="shared" ca="1" si="392"/>
        <v>7.947177807135479E-2</v>
      </c>
      <c r="N2822" s="101">
        <f t="shared" ca="1" si="390"/>
        <v>150.97853175535084</v>
      </c>
      <c r="O2822" s="101">
        <f t="shared" ca="1" si="393"/>
        <v>0.16280624366620811</v>
      </c>
      <c r="Q2822" s="12">
        <f t="shared" ca="1" si="394"/>
        <v>0</v>
      </c>
      <c r="R2822" s="101">
        <f t="shared" ca="1" si="395"/>
        <v>0</v>
      </c>
      <c r="S2822" s="13"/>
      <c r="T2822" s="101">
        <f t="shared" ca="1" si="396"/>
        <v>7.947177807135479E-2</v>
      </c>
      <c r="U2822" s="101">
        <f t="shared" si="397"/>
        <v>0</v>
      </c>
      <c r="V2822" s="101">
        <f t="shared" ca="1" si="398"/>
        <v>-460.1639073534663</v>
      </c>
    </row>
    <row r="2823" spans="2:22" x14ac:dyDescent="0.3">
      <c r="B2823" s="13">
        <v>2023</v>
      </c>
      <c r="C2823" s="13">
        <v>4</v>
      </c>
      <c r="D2823" s="13">
        <v>26</v>
      </c>
      <c r="E2823" s="83" t="s">
        <v>215</v>
      </c>
      <c r="F2823" s="13">
        <v>7</v>
      </c>
      <c r="G2823" s="13">
        <v>0</v>
      </c>
      <c r="H2823" s="13" t="s">
        <v>69</v>
      </c>
      <c r="I2823" s="13" t="s">
        <v>54</v>
      </c>
      <c r="J2823" s="13"/>
      <c r="K2823" s="13" t="s">
        <v>27</v>
      </c>
      <c r="L2823" s="12">
        <f t="shared" ca="1" si="391"/>
        <v>1.8689717807234101</v>
      </c>
      <c r="M2823" s="101">
        <f t="shared" ca="1" si="392"/>
        <v>9.8438743690702019E-2</v>
      </c>
      <c r="N2823" s="101">
        <f t="shared" ca="1" si="390"/>
        <v>150.97853175535084</v>
      </c>
      <c r="O2823" s="101">
        <f t="shared" ca="1" si="393"/>
        <v>0.20166205514005595</v>
      </c>
      <c r="Q2823" s="12">
        <f t="shared" ca="1" si="394"/>
        <v>0</v>
      </c>
      <c r="R2823" s="101">
        <f t="shared" ca="1" si="395"/>
        <v>0</v>
      </c>
      <c r="S2823" s="13"/>
      <c r="T2823" s="101">
        <f t="shared" ca="1" si="396"/>
        <v>9.8438743690702019E-2</v>
      </c>
      <c r="U2823" s="101">
        <f t="shared" si="397"/>
        <v>0</v>
      </c>
      <c r="V2823" s="101">
        <f t="shared" ca="1" si="398"/>
        <v>-460.06546860977562</v>
      </c>
    </row>
    <row r="2824" spans="2:22" x14ac:dyDescent="0.3">
      <c r="B2824" s="13">
        <v>2023</v>
      </c>
      <c r="C2824" s="13">
        <v>4</v>
      </c>
      <c r="D2824" s="13">
        <v>26</v>
      </c>
      <c r="E2824" s="83" t="s">
        <v>215</v>
      </c>
      <c r="F2824" s="13">
        <v>7</v>
      </c>
      <c r="G2824" s="13">
        <v>1</v>
      </c>
      <c r="H2824" s="13" t="s">
        <v>69</v>
      </c>
      <c r="I2824" s="13" t="s">
        <v>54</v>
      </c>
      <c r="J2824" s="13"/>
      <c r="K2824" s="13" t="s">
        <v>27</v>
      </c>
      <c r="L2824" s="12">
        <f t="shared" ca="1" si="391"/>
        <v>1.0238144627176835</v>
      </c>
      <c r="M2824" s="101">
        <f t="shared" ca="1" si="392"/>
        <v>5.392430775134039E-2</v>
      </c>
      <c r="N2824" s="101">
        <f t="shared" ca="1" si="390"/>
        <v>150.97853175535084</v>
      </c>
      <c r="O2824" s="101">
        <f t="shared" ca="1" si="393"/>
        <v>0.11046958052723804</v>
      </c>
      <c r="Q2824" s="12">
        <f t="shared" ca="1" si="394"/>
        <v>0</v>
      </c>
      <c r="R2824" s="101">
        <f t="shared" ca="1" si="395"/>
        <v>0</v>
      </c>
      <c r="S2824" s="13"/>
      <c r="T2824" s="101">
        <f t="shared" ca="1" si="396"/>
        <v>5.392430775134039E-2</v>
      </c>
      <c r="U2824" s="101">
        <f t="shared" si="397"/>
        <v>0</v>
      </c>
      <c r="V2824" s="101">
        <f t="shared" ca="1" si="398"/>
        <v>-460.01154430202428</v>
      </c>
    </row>
    <row r="2825" spans="2:22" x14ac:dyDescent="0.3">
      <c r="B2825" s="13">
        <v>2023</v>
      </c>
      <c r="C2825" s="13">
        <v>4</v>
      </c>
      <c r="D2825" s="13">
        <v>26</v>
      </c>
      <c r="E2825" s="83" t="s">
        <v>215</v>
      </c>
      <c r="F2825" s="13">
        <v>7</v>
      </c>
      <c r="G2825" s="13">
        <v>2</v>
      </c>
      <c r="H2825" s="13" t="s">
        <v>69</v>
      </c>
      <c r="I2825" s="13" t="s">
        <v>54</v>
      </c>
      <c r="J2825" s="13"/>
      <c r="K2825" s="13" t="s">
        <v>27</v>
      </c>
      <c r="L2825" s="12">
        <f t="shared" ca="1" si="391"/>
        <v>1.1878309198628041</v>
      </c>
      <c r="M2825" s="101">
        <f t="shared" ca="1" si="392"/>
        <v>6.2563054549173894E-2</v>
      </c>
      <c r="N2825" s="101">
        <f t="shared" ca="1" si="390"/>
        <v>150.97853175535084</v>
      </c>
      <c r="O2825" s="101">
        <f t="shared" ca="1" si="393"/>
        <v>0.12816695625319655</v>
      </c>
      <c r="Q2825" s="12">
        <f t="shared" ca="1" si="394"/>
        <v>0</v>
      </c>
      <c r="R2825" s="101">
        <f t="shared" ca="1" si="395"/>
        <v>0</v>
      </c>
      <c r="S2825" s="13"/>
      <c r="T2825" s="101">
        <f t="shared" ca="1" si="396"/>
        <v>6.2563054549173894E-2</v>
      </c>
      <c r="U2825" s="101">
        <f t="shared" si="397"/>
        <v>0</v>
      </c>
      <c r="V2825" s="101">
        <f t="shared" ca="1" si="398"/>
        <v>-459.9489812474751</v>
      </c>
    </row>
    <row r="2826" spans="2:22" x14ac:dyDescent="0.3">
      <c r="B2826" s="13">
        <v>2023</v>
      </c>
      <c r="C2826" s="13">
        <v>4</v>
      </c>
      <c r="D2826" s="13">
        <v>26</v>
      </c>
      <c r="E2826" s="83" t="s">
        <v>215</v>
      </c>
      <c r="F2826" s="13">
        <v>7</v>
      </c>
      <c r="G2826" s="13">
        <v>3</v>
      </c>
      <c r="H2826" s="13" t="s">
        <v>69</v>
      </c>
      <c r="I2826" s="13" t="s">
        <v>54</v>
      </c>
      <c r="J2826" s="13"/>
      <c r="K2826" s="13" t="s">
        <v>27</v>
      </c>
      <c r="L2826" s="12">
        <f t="shared" ca="1" si="391"/>
        <v>1.1030315129591155</v>
      </c>
      <c r="M2826" s="101">
        <f t="shared" ca="1" si="392"/>
        <v>5.8096669787556614E-2</v>
      </c>
      <c r="N2826" s="101">
        <f t="shared" ca="1" si="390"/>
        <v>150.97853175535084</v>
      </c>
      <c r="O2826" s="101">
        <f t="shared" ca="1" si="393"/>
        <v>0.11901710024828856</v>
      </c>
      <c r="Q2826" s="12">
        <f t="shared" ca="1" si="394"/>
        <v>0</v>
      </c>
      <c r="R2826" s="101">
        <f t="shared" ca="1" si="395"/>
        <v>0</v>
      </c>
      <c r="S2826" s="13"/>
      <c r="T2826" s="101">
        <f t="shared" ca="1" si="396"/>
        <v>5.8096669787556614E-2</v>
      </c>
      <c r="U2826" s="101">
        <f t="shared" si="397"/>
        <v>0</v>
      </c>
      <c r="V2826" s="101">
        <f t="shared" ca="1" si="398"/>
        <v>-459.89088457768753</v>
      </c>
    </row>
    <row r="2827" spans="2:22" x14ac:dyDescent="0.3">
      <c r="B2827" s="13">
        <v>2023</v>
      </c>
      <c r="C2827" s="13">
        <v>4</v>
      </c>
      <c r="D2827" s="13">
        <v>26</v>
      </c>
      <c r="E2827" s="83" t="s">
        <v>215</v>
      </c>
      <c r="F2827" s="13">
        <v>7</v>
      </c>
      <c r="G2827" s="13">
        <v>4</v>
      </c>
      <c r="H2827" s="13" t="s">
        <v>69</v>
      </c>
      <c r="I2827" s="13" t="s">
        <v>54</v>
      </c>
      <c r="J2827" s="13"/>
      <c r="K2827" s="13" t="s">
        <v>27</v>
      </c>
      <c r="L2827" s="12">
        <f t="shared" ca="1" si="391"/>
        <v>1.1498282286525618</v>
      </c>
      <c r="M2827" s="101">
        <f t="shared" ca="1" si="392"/>
        <v>6.0561452803130432E-2</v>
      </c>
      <c r="N2827" s="101">
        <f t="shared" ca="1" si="390"/>
        <v>150.97853175535084</v>
      </c>
      <c r="O2827" s="101">
        <f t="shared" ca="1" si="393"/>
        <v>0.12406646587161142</v>
      </c>
      <c r="Q2827" s="12">
        <f t="shared" ca="1" si="394"/>
        <v>0</v>
      </c>
      <c r="R2827" s="101">
        <f t="shared" ca="1" si="395"/>
        <v>0</v>
      </c>
      <c r="S2827" s="13"/>
      <c r="T2827" s="101">
        <f t="shared" ca="1" si="396"/>
        <v>6.0561452803130432E-2</v>
      </c>
      <c r="U2827" s="101">
        <f t="shared" si="397"/>
        <v>0</v>
      </c>
      <c r="V2827" s="101">
        <f t="shared" ca="1" si="398"/>
        <v>-459.83032312488439</v>
      </c>
    </row>
    <row r="2828" spans="2:22" x14ac:dyDescent="0.3">
      <c r="B2828" s="13">
        <v>2023</v>
      </c>
      <c r="C2828" s="13">
        <v>4</v>
      </c>
      <c r="D2828" s="13">
        <v>26</v>
      </c>
      <c r="E2828" s="83" t="s">
        <v>215</v>
      </c>
      <c r="F2828" s="13">
        <v>7</v>
      </c>
      <c r="G2828" s="13">
        <v>5</v>
      </c>
      <c r="H2828" s="13" t="s">
        <v>69</v>
      </c>
      <c r="I2828" s="13" t="s">
        <v>54</v>
      </c>
      <c r="J2828" s="13"/>
      <c r="K2828" s="13" t="s">
        <v>27</v>
      </c>
      <c r="L2828" s="12">
        <f t="shared" ca="1" si="391"/>
        <v>0.94725014325019086</v>
      </c>
      <c r="M2828" s="101">
        <f t="shared" ca="1" si="392"/>
        <v>4.9891665044987557E-2</v>
      </c>
      <c r="N2828" s="101">
        <f t="shared" ca="1" si="390"/>
        <v>150.97853175535084</v>
      </c>
      <c r="O2828" s="101">
        <f t="shared" ca="1" si="393"/>
        <v>0.10220829045669559</v>
      </c>
      <c r="Q2828" s="12">
        <f t="shared" ca="1" si="394"/>
        <v>5.6000000000000005</v>
      </c>
      <c r="R2828" s="101">
        <f t="shared" ca="1" si="395"/>
        <v>0.39385527537387144</v>
      </c>
      <c r="S2828" s="13"/>
      <c r="T2828" s="101">
        <f t="shared" ca="1" si="396"/>
        <v>0</v>
      </c>
      <c r="U2828" s="101">
        <f t="shared" si="397"/>
        <v>0</v>
      </c>
      <c r="V2828" s="101">
        <f t="shared" ca="1" si="398"/>
        <v>-460.61803367563215</v>
      </c>
    </row>
    <row r="2829" spans="2:22" x14ac:dyDescent="0.3">
      <c r="B2829" s="13">
        <v>2023</v>
      </c>
      <c r="C2829" s="13">
        <v>4</v>
      </c>
      <c r="D2829" s="13">
        <v>26</v>
      </c>
      <c r="E2829" s="83" t="s">
        <v>215</v>
      </c>
      <c r="F2829" s="13">
        <v>7</v>
      </c>
      <c r="G2829" s="13">
        <v>6</v>
      </c>
      <c r="H2829" s="13" t="s">
        <v>69</v>
      </c>
      <c r="I2829" s="13" t="s">
        <v>54</v>
      </c>
      <c r="J2829" s="13"/>
      <c r="K2829" s="13" t="s">
        <v>27</v>
      </c>
      <c r="L2829" s="12">
        <f t="shared" ca="1" si="391"/>
        <v>1.0812196577665876</v>
      </c>
      <c r="M2829" s="101">
        <f t="shared" ca="1" si="392"/>
        <v>5.694783937456617E-2</v>
      </c>
      <c r="N2829" s="101">
        <f t="shared" ca="1" si="390"/>
        <v>150.97853175535084</v>
      </c>
      <c r="O2829" s="101">
        <f t="shared" ca="1" si="393"/>
        <v>0.11666360107301479</v>
      </c>
      <c r="Q2829" s="12">
        <f t="shared" ca="1" si="394"/>
        <v>5.6000000000000005</v>
      </c>
      <c r="R2829" s="101">
        <f t="shared" ca="1" si="395"/>
        <v>0.38251475597005841</v>
      </c>
      <c r="S2829" s="13"/>
      <c r="T2829" s="101">
        <f t="shared" ca="1" si="396"/>
        <v>0</v>
      </c>
      <c r="U2829" s="101">
        <f t="shared" si="397"/>
        <v>0</v>
      </c>
      <c r="V2829" s="101">
        <f t="shared" ca="1" si="398"/>
        <v>-461.3830631875723</v>
      </c>
    </row>
    <row r="2830" spans="2:22" x14ac:dyDescent="0.3">
      <c r="B2830" s="13">
        <v>2023</v>
      </c>
      <c r="C2830" s="13">
        <v>4</v>
      </c>
      <c r="D2830" s="13">
        <v>26</v>
      </c>
      <c r="E2830" s="83" t="s">
        <v>215</v>
      </c>
      <c r="F2830" s="13">
        <v>7</v>
      </c>
      <c r="G2830" s="13">
        <v>7</v>
      </c>
      <c r="H2830" s="13" t="s">
        <v>69</v>
      </c>
      <c r="I2830" s="13" t="s">
        <v>54</v>
      </c>
      <c r="J2830" s="13"/>
      <c r="K2830" s="13" t="s">
        <v>27</v>
      </c>
      <c r="L2830" s="12">
        <f t="shared" ca="1" si="391"/>
        <v>1.0656067973874344</v>
      </c>
      <c r="M2830" s="101">
        <f t="shared" ca="1" si="392"/>
        <v>5.612551001839617E-2</v>
      </c>
      <c r="N2830" s="101">
        <f t="shared" ca="1" si="390"/>
        <v>150.97853175535084</v>
      </c>
      <c r="O2830" s="101">
        <f t="shared" ca="1" si="393"/>
        <v>0.11497897343810416</v>
      </c>
      <c r="Q2830" s="12">
        <f t="shared" ca="1" si="394"/>
        <v>5.6000000000000005</v>
      </c>
      <c r="R2830" s="101">
        <f t="shared" ca="1" si="395"/>
        <v>0.38383638460115377</v>
      </c>
      <c r="S2830" s="13"/>
      <c r="T2830" s="101">
        <f t="shared" ca="1" si="396"/>
        <v>0</v>
      </c>
      <c r="U2830" s="101">
        <f t="shared" si="397"/>
        <v>0</v>
      </c>
      <c r="V2830" s="101">
        <f t="shared" ca="1" si="398"/>
        <v>-462.15073595677467</v>
      </c>
    </row>
    <row r="2831" spans="2:22" x14ac:dyDescent="0.3">
      <c r="B2831" s="13">
        <v>2023</v>
      </c>
      <c r="C2831" s="13">
        <v>4</v>
      </c>
      <c r="D2831" s="13">
        <v>26</v>
      </c>
      <c r="E2831" s="83" t="s">
        <v>215</v>
      </c>
      <c r="F2831" s="13">
        <v>7</v>
      </c>
      <c r="G2831" s="13">
        <v>8</v>
      </c>
      <c r="H2831" s="13" t="s">
        <v>69</v>
      </c>
      <c r="I2831" s="13" t="s">
        <v>54</v>
      </c>
      <c r="J2831" s="13"/>
      <c r="K2831" s="13" t="s">
        <v>27</v>
      </c>
      <c r="L2831" s="12">
        <f t="shared" ca="1" si="391"/>
        <v>1.7726055400920593</v>
      </c>
      <c r="M2831" s="101">
        <f t="shared" ca="1" si="392"/>
        <v>9.3363133796648762E-2</v>
      </c>
      <c r="N2831" s="101">
        <f t="shared" ca="1" si="390"/>
        <v>150.97853175535084</v>
      </c>
      <c r="O2831" s="101">
        <f t="shared" ca="1" si="393"/>
        <v>0.19126413777593318</v>
      </c>
      <c r="Q2831" s="12">
        <f t="shared" ca="1" si="394"/>
        <v>5.6000000000000005</v>
      </c>
      <c r="R2831" s="101">
        <f t="shared" ca="1" si="395"/>
        <v>0.32398894103120723</v>
      </c>
      <c r="S2831" s="13"/>
      <c r="T2831" s="101">
        <f t="shared" ca="1" si="396"/>
        <v>0</v>
      </c>
      <c r="U2831" s="101">
        <f t="shared" si="397"/>
        <v>0</v>
      </c>
      <c r="V2831" s="101">
        <f t="shared" ca="1" si="398"/>
        <v>-462.79871383883705</v>
      </c>
    </row>
    <row r="2832" spans="2:22" x14ac:dyDescent="0.3">
      <c r="B2832" s="13">
        <v>2023</v>
      </c>
      <c r="C2832" s="13">
        <v>4</v>
      </c>
      <c r="D2832" s="13">
        <v>26</v>
      </c>
      <c r="E2832" s="83" t="s">
        <v>215</v>
      </c>
      <c r="F2832" s="13">
        <v>7</v>
      </c>
      <c r="G2832" s="13">
        <v>9</v>
      </c>
      <c r="H2832" s="13" t="s">
        <v>69</v>
      </c>
      <c r="I2832" s="13" t="s">
        <v>54</v>
      </c>
      <c r="J2832" s="13"/>
      <c r="K2832" s="13" t="s">
        <v>27</v>
      </c>
      <c r="L2832" s="12">
        <f t="shared" ca="1" si="391"/>
        <v>1.7552103657001314</v>
      </c>
      <c r="M2832" s="101">
        <f t="shared" ca="1" si="392"/>
        <v>9.2446929961425922E-2</v>
      </c>
      <c r="N2832" s="101">
        <f t="shared" ref="N2832:N2895" ca="1" si="399">IF(H2832="On-Peak",IF(I2832="Winter",((L2832*$D$48)/60)+N2831,((L2832*$D$47)/60)+N2831),N2831)</f>
        <v>150.97853175535084</v>
      </c>
      <c r="O2832" s="101">
        <f t="shared" ca="1" si="393"/>
        <v>0.18938719845904417</v>
      </c>
      <c r="Q2832" s="12">
        <f t="shared" ca="1" si="394"/>
        <v>5.6000000000000005</v>
      </c>
      <c r="R2832" s="101">
        <f t="shared" ca="1" si="395"/>
        <v>0.32546144254348391</v>
      </c>
      <c r="S2832" s="13"/>
      <c r="T2832" s="101">
        <f t="shared" ca="1" si="396"/>
        <v>0</v>
      </c>
      <c r="U2832" s="101">
        <f t="shared" si="397"/>
        <v>0</v>
      </c>
      <c r="V2832" s="101">
        <f t="shared" ca="1" si="398"/>
        <v>-463.44963672392402</v>
      </c>
    </row>
    <row r="2833" spans="2:22" x14ac:dyDescent="0.3">
      <c r="B2833" s="13">
        <v>2023</v>
      </c>
      <c r="C2833" s="13">
        <v>4</v>
      </c>
      <c r="D2833" s="13">
        <v>26</v>
      </c>
      <c r="E2833" s="83" t="s">
        <v>215</v>
      </c>
      <c r="F2833" s="13">
        <v>7</v>
      </c>
      <c r="G2833" s="13">
        <v>10</v>
      </c>
      <c r="H2833" s="13" t="s">
        <v>70</v>
      </c>
      <c r="I2833" s="13" t="s">
        <v>54</v>
      </c>
      <c r="J2833" s="13"/>
      <c r="K2833" s="13" t="s">
        <v>27</v>
      </c>
      <c r="L2833" s="12">
        <f t="shared" ca="1" si="391"/>
        <v>1.3641418484172929</v>
      </c>
      <c r="M2833" s="101">
        <f t="shared" ca="1" si="392"/>
        <v>4.3188730920891497E-2</v>
      </c>
      <c r="N2833" s="101">
        <f t="shared" ca="1" si="399"/>
        <v>150.97853175535084</v>
      </c>
      <c r="O2833" s="101">
        <f t="shared" ca="1" si="393"/>
        <v>4.3188730920891497E-2</v>
      </c>
      <c r="Q2833" s="12">
        <f t="shared" ca="1" si="394"/>
        <v>0</v>
      </c>
      <c r="R2833" s="101">
        <f t="shared" ca="1" si="395"/>
        <v>0</v>
      </c>
      <c r="S2833" s="13"/>
      <c r="T2833" s="101">
        <f t="shared" ca="1" si="396"/>
        <v>4.3188730920891497E-2</v>
      </c>
      <c r="U2833" s="101">
        <f t="shared" si="397"/>
        <v>0</v>
      </c>
      <c r="V2833" s="101">
        <f t="shared" ca="1" si="398"/>
        <v>-463.4064479930031</v>
      </c>
    </row>
    <row r="2834" spans="2:22" x14ac:dyDescent="0.3">
      <c r="B2834" s="13">
        <v>2023</v>
      </c>
      <c r="C2834" s="13">
        <v>4</v>
      </c>
      <c r="D2834" s="13">
        <v>26</v>
      </c>
      <c r="E2834" s="83" t="s">
        <v>215</v>
      </c>
      <c r="F2834" s="13">
        <v>7</v>
      </c>
      <c r="G2834" s="13">
        <v>11</v>
      </c>
      <c r="H2834" s="13" t="s">
        <v>70</v>
      </c>
      <c r="I2834" s="13" t="s">
        <v>54</v>
      </c>
      <c r="J2834" s="13"/>
      <c r="K2834" s="13" t="s">
        <v>27</v>
      </c>
      <c r="L2834" s="12">
        <f t="shared" ca="1" si="391"/>
        <v>1.3668578167120513</v>
      </c>
      <c r="M2834" s="101">
        <f t="shared" ca="1" si="392"/>
        <v>4.3274718477103548E-2</v>
      </c>
      <c r="N2834" s="101">
        <f t="shared" ca="1" si="399"/>
        <v>150.97853175535084</v>
      </c>
      <c r="O2834" s="101">
        <f t="shared" ca="1" si="393"/>
        <v>4.3274718477103548E-2</v>
      </c>
      <c r="Q2834" s="12">
        <f t="shared" ca="1" si="394"/>
        <v>5.6000000000000005</v>
      </c>
      <c r="R2834" s="101">
        <f t="shared" ca="1" si="395"/>
        <v>0.35833548581532493</v>
      </c>
      <c r="S2834" s="13"/>
      <c r="T2834" s="101">
        <f t="shared" ca="1" si="396"/>
        <v>0</v>
      </c>
      <c r="U2834" s="101">
        <f t="shared" si="397"/>
        <v>0</v>
      </c>
      <c r="V2834" s="101">
        <f t="shared" ca="1" si="398"/>
        <v>-464.1231189646337</v>
      </c>
    </row>
    <row r="2835" spans="2:22" x14ac:dyDescent="0.3">
      <c r="B2835" s="13">
        <v>2023</v>
      </c>
      <c r="C2835" s="13">
        <v>4</v>
      </c>
      <c r="D2835" s="13">
        <v>26</v>
      </c>
      <c r="E2835" s="83" t="s">
        <v>215</v>
      </c>
      <c r="F2835" s="13">
        <v>7</v>
      </c>
      <c r="G2835" s="13">
        <v>12</v>
      </c>
      <c r="H2835" s="13" t="s">
        <v>70</v>
      </c>
      <c r="I2835" s="13" t="s">
        <v>54</v>
      </c>
      <c r="J2835" s="13"/>
      <c r="K2835" s="13" t="s">
        <v>27</v>
      </c>
      <c r="L2835" s="12">
        <f t="shared" ca="1" si="391"/>
        <v>1.6080866825580271</v>
      </c>
      <c r="M2835" s="101">
        <f t="shared" ca="1" si="392"/>
        <v>5.0912024369787139E-2</v>
      </c>
      <c r="N2835" s="101">
        <f t="shared" ca="1" si="399"/>
        <v>150.97853175535084</v>
      </c>
      <c r="O2835" s="101">
        <f t="shared" ca="1" si="393"/>
        <v>5.0912024369787139E-2</v>
      </c>
      <c r="Q2835" s="12">
        <f t="shared" ca="1" si="394"/>
        <v>2.8587788202294564</v>
      </c>
      <c r="R2835" s="101">
        <f t="shared" ca="1" si="395"/>
        <v>0.1058710894538865</v>
      </c>
      <c r="S2835" s="13"/>
      <c r="T2835" s="101">
        <f t="shared" ca="1" si="396"/>
        <v>0</v>
      </c>
      <c r="U2835" s="101">
        <f t="shared" si="397"/>
        <v>0</v>
      </c>
      <c r="V2835" s="101">
        <f t="shared" ca="1" si="398"/>
        <v>-464.3348611435415</v>
      </c>
    </row>
    <row r="2836" spans="2:22" x14ac:dyDescent="0.3">
      <c r="B2836" s="13">
        <v>2023</v>
      </c>
      <c r="C2836" s="13">
        <v>4</v>
      </c>
      <c r="D2836" s="13">
        <v>26</v>
      </c>
      <c r="E2836" s="83" t="s">
        <v>215</v>
      </c>
      <c r="F2836" s="13">
        <v>7</v>
      </c>
      <c r="G2836" s="13">
        <v>13</v>
      </c>
      <c r="H2836" s="13" t="s">
        <v>70</v>
      </c>
      <c r="I2836" s="13" t="s">
        <v>54</v>
      </c>
      <c r="J2836" s="13"/>
      <c r="K2836" s="13" t="s">
        <v>27</v>
      </c>
      <c r="L2836" s="12">
        <f t="shared" ca="1" si="391"/>
        <v>1.1952473262503023</v>
      </c>
      <c r="M2836" s="101">
        <f t="shared" ca="1" si="392"/>
        <v>3.7841530349084572E-2</v>
      </c>
      <c r="N2836" s="101">
        <f t="shared" ca="1" si="399"/>
        <v>150.97853175535084</v>
      </c>
      <c r="O2836" s="101">
        <f t="shared" ca="1" si="393"/>
        <v>3.7841530349084572E-2</v>
      </c>
      <c r="Q2836" s="12">
        <f t="shared" ca="1" si="394"/>
        <v>5.6000000000000005</v>
      </c>
      <c r="R2836" s="101">
        <f t="shared" ca="1" si="395"/>
        <v>0.37286231383291196</v>
      </c>
      <c r="S2836" s="13"/>
      <c r="T2836" s="101">
        <f t="shared" ca="1" si="396"/>
        <v>0</v>
      </c>
      <c r="U2836" s="101">
        <f t="shared" si="397"/>
        <v>0</v>
      </c>
      <c r="V2836" s="101">
        <f t="shared" ca="1" si="398"/>
        <v>-465.08058577120732</v>
      </c>
    </row>
    <row r="2837" spans="2:22" x14ac:dyDescent="0.3">
      <c r="B2837" s="13">
        <v>2023</v>
      </c>
      <c r="C2837" s="13">
        <v>4</v>
      </c>
      <c r="D2837" s="13">
        <v>26</v>
      </c>
      <c r="E2837" s="83" t="s">
        <v>215</v>
      </c>
      <c r="F2837" s="13">
        <v>7</v>
      </c>
      <c r="G2837" s="13">
        <v>14</v>
      </c>
      <c r="H2837" s="13" t="s">
        <v>70</v>
      </c>
      <c r="I2837" s="13" t="s">
        <v>54</v>
      </c>
      <c r="J2837" s="13"/>
      <c r="K2837" s="13" t="s">
        <v>27</v>
      </c>
      <c r="L2837" s="12">
        <f t="shared" ca="1" si="391"/>
        <v>1.366851564358456</v>
      </c>
      <c r="M2837" s="101">
        <f t="shared" ca="1" si="392"/>
        <v>4.327452052758872E-2</v>
      </c>
      <c r="N2837" s="101">
        <f t="shared" ca="1" si="399"/>
        <v>150.97853175535084</v>
      </c>
      <c r="O2837" s="101">
        <f t="shared" ca="1" si="393"/>
        <v>4.327452052758872E-2</v>
      </c>
      <c r="Q2837" s="12">
        <f t="shared" ca="1" si="394"/>
        <v>3.4354859679909762</v>
      </c>
      <c r="R2837" s="101">
        <f t="shared" ca="1" si="395"/>
        <v>0.17510990226749285</v>
      </c>
      <c r="S2837" s="13"/>
      <c r="T2837" s="101">
        <f t="shared" ca="1" si="396"/>
        <v>0</v>
      </c>
      <c r="U2837" s="101">
        <f t="shared" si="397"/>
        <v>0</v>
      </c>
      <c r="V2837" s="101">
        <f t="shared" ca="1" si="398"/>
        <v>-465.43080557574228</v>
      </c>
    </row>
    <row r="2838" spans="2:22" x14ac:dyDescent="0.3">
      <c r="B2838" s="13">
        <v>2023</v>
      </c>
      <c r="C2838" s="13">
        <v>4</v>
      </c>
      <c r="D2838" s="13">
        <v>26</v>
      </c>
      <c r="E2838" s="83" t="s">
        <v>215</v>
      </c>
      <c r="F2838" s="13">
        <v>7</v>
      </c>
      <c r="G2838" s="13">
        <v>15</v>
      </c>
      <c r="H2838" s="13" t="s">
        <v>70</v>
      </c>
      <c r="I2838" s="13" t="s">
        <v>54</v>
      </c>
      <c r="J2838" s="13"/>
      <c r="K2838" s="13" t="s">
        <v>27</v>
      </c>
      <c r="L2838" s="12">
        <f t="shared" ca="1" si="391"/>
        <v>1.2910088115000347</v>
      </c>
      <c r="M2838" s="101">
        <f t="shared" ca="1" si="392"/>
        <v>4.0873338972091097E-2</v>
      </c>
      <c r="N2838" s="101">
        <f t="shared" ca="1" si="399"/>
        <v>150.97853175535084</v>
      </c>
      <c r="O2838" s="101">
        <f t="shared" ca="1" si="393"/>
        <v>4.0873338972091097E-2</v>
      </c>
      <c r="Q2838" s="12">
        <f t="shared" ca="1" si="394"/>
        <v>0</v>
      </c>
      <c r="R2838" s="101">
        <f t="shared" ca="1" si="395"/>
        <v>0</v>
      </c>
      <c r="S2838" s="13"/>
      <c r="T2838" s="101">
        <f t="shared" ca="1" si="396"/>
        <v>4.0873338972091097E-2</v>
      </c>
      <c r="U2838" s="101">
        <f t="shared" si="397"/>
        <v>0</v>
      </c>
      <c r="V2838" s="101">
        <f t="shared" ca="1" si="398"/>
        <v>-465.38993223677016</v>
      </c>
    </row>
    <row r="2839" spans="2:22" x14ac:dyDescent="0.3">
      <c r="B2839" s="13">
        <v>2023</v>
      </c>
      <c r="C2839" s="13">
        <v>4</v>
      </c>
      <c r="D2839" s="13">
        <v>26</v>
      </c>
      <c r="E2839" s="83" t="s">
        <v>215</v>
      </c>
      <c r="F2839" s="13">
        <v>7</v>
      </c>
      <c r="G2839" s="13">
        <v>16</v>
      </c>
      <c r="H2839" s="13" t="s">
        <v>71</v>
      </c>
      <c r="I2839" s="13" t="s">
        <v>54</v>
      </c>
      <c r="J2839" s="13"/>
      <c r="K2839" s="13" t="s">
        <v>27</v>
      </c>
      <c r="L2839" s="12">
        <f t="shared" ca="1" si="391"/>
        <v>1.6567823154601349</v>
      </c>
      <c r="M2839" s="101">
        <f t="shared" ca="1" si="392"/>
        <v>0.14432230749973235</v>
      </c>
      <c r="N2839" s="101">
        <f t="shared" ca="1" si="399"/>
        <v>151.30560819746125</v>
      </c>
      <c r="O2839" s="101">
        <f t="shared" ca="1" si="393"/>
        <v>0.46696409561243901</v>
      </c>
      <c r="Q2839" s="12">
        <f t="shared" ca="1" si="394"/>
        <v>4.6720510806285622</v>
      </c>
      <c r="R2839" s="101">
        <f t="shared" ca="1" si="395"/>
        <v>0.25524250097150736</v>
      </c>
      <c r="S2839" s="13"/>
      <c r="T2839" s="101">
        <f t="shared" ca="1" si="396"/>
        <v>0</v>
      </c>
      <c r="U2839" s="101">
        <f t="shared" ca="1" si="397"/>
        <v>0.32707644211042164</v>
      </c>
      <c r="V2839" s="101">
        <f t="shared" ca="1" si="398"/>
        <v>-465.57334079660279</v>
      </c>
    </row>
    <row r="2840" spans="2:22" x14ac:dyDescent="0.3">
      <c r="B2840" s="13">
        <v>2023</v>
      </c>
      <c r="C2840" s="13">
        <v>4</v>
      </c>
      <c r="D2840" s="13">
        <v>26</v>
      </c>
      <c r="E2840" s="83" t="s">
        <v>215</v>
      </c>
      <c r="F2840" s="13">
        <v>7</v>
      </c>
      <c r="G2840" s="13">
        <v>17</v>
      </c>
      <c r="H2840" s="13" t="s">
        <v>71</v>
      </c>
      <c r="I2840" s="13" t="s">
        <v>54</v>
      </c>
      <c r="J2840" s="13"/>
      <c r="K2840" s="13" t="s">
        <v>27</v>
      </c>
      <c r="L2840" s="12">
        <f t="shared" ca="1" si="391"/>
        <v>2.8803709101857398</v>
      </c>
      <c r="M2840" s="101">
        <f t="shared" ca="1" si="392"/>
        <v>0.2509091099862798</v>
      </c>
      <c r="N2840" s="101">
        <f t="shared" ca="1" si="399"/>
        <v>151.87424142131377</v>
      </c>
      <c r="O2840" s="101">
        <f t="shared" ca="1" si="393"/>
        <v>0.81183254103585067</v>
      </c>
      <c r="Q2840" s="12">
        <f t="shared" ca="1" si="394"/>
        <v>0</v>
      </c>
      <c r="R2840" s="101">
        <f t="shared" ca="1" si="395"/>
        <v>0</v>
      </c>
      <c r="S2840" s="13"/>
      <c r="T2840" s="101">
        <f t="shared" ca="1" si="396"/>
        <v>0.2509091099862798</v>
      </c>
      <c r="U2840" s="101">
        <f t="shared" ca="1" si="397"/>
        <v>0.56863322385250148</v>
      </c>
      <c r="V2840" s="101">
        <f t="shared" ca="1" si="398"/>
        <v>-464.75379846276405</v>
      </c>
    </row>
    <row r="2841" spans="2:22" x14ac:dyDescent="0.3">
      <c r="B2841" s="13">
        <v>2023</v>
      </c>
      <c r="C2841" s="13">
        <v>4</v>
      </c>
      <c r="D2841" s="13">
        <v>26</v>
      </c>
      <c r="E2841" s="83" t="s">
        <v>215</v>
      </c>
      <c r="F2841" s="13">
        <v>7</v>
      </c>
      <c r="G2841" s="13">
        <v>18</v>
      </c>
      <c r="H2841" s="13" t="s">
        <v>71</v>
      </c>
      <c r="I2841" s="13" t="s">
        <v>54</v>
      </c>
      <c r="J2841" s="13"/>
      <c r="K2841" s="13" t="s">
        <v>27</v>
      </c>
      <c r="L2841" s="12">
        <f t="shared" ca="1" si="391"/>
        <v>1.7501237240445173</v>
      </c>
      <c r="M2841" s="101">
        <f t="shared" ca="1" si="392"/>
        <v>0.15245327760151792</v>
      </c>
      <c r="N2841" s="101">
        <f t="shared" ca="1" si="399"/>
        <v>152.2197450131689</v>
      </c>
      <c r="O2841" s="101">
        <f t="shared" ca="1" si="393"/>
        <v>0.4932723716219472</v>
      </c>
      <c r="Q2841" s="12">
        <f t="shared" ca="1" si="394"/>
        <v>0.15965035562217428</v>
      </c>
      <c r="R2841" s="101">
        <f t="shared" ca="1" si="395"/>
        <v>0</v>
      </c>
      <c r="S2841" s="13"/>
      <c r="T2841" s="101">
        <f t="shared" ca="1" si="396"/>
        <v>0.13854613512327033</v>
      </c>
      <c r="U2841" s="101">
        <f t="shared" ca="1" si="397"/>
        <v>0.34550359185512186</v>
      </c>
      <c r="V2841" s="101">
        <f t="shared" ca="1" si="398"/>
        <v>-464.2697487357857</v>
      </c>
    </row>
    <row r="2842" spans="2:22" x14ac:dyDescent="0.3">
      <c r="B2842" s="13">
        <v>2023</v>
      </c>
      <c r="C2842" s="13">
        <v>4</v>
      </c>
      <c r="D2842" s="13">
        <v>26</v>
      </c>
      <c r="E2842" s="83" t="s">
        <v>215</v>
      </c>
      <c r="F2842" s="13">
        <v>7</v>
      </c>
      <c r="G2842" s="13">
        <v>19</v>
      </c>
      <c r="H2842" s="13" t="s">
        <v>71</v>
      </c>
      <c r="I2842" s="13" t="s">
        <v>54</v>
      </c>
      <c r="J2842" s="13"/>
      <c r="K2842" s="13" t="s">
        <v>27</v>
      </c>
      <c r="L2842" s="12">
        <f t="shared" ca="1" si="391"/>
        <v>2.4114936682626498</v>
      </c>
      <c r="M2842" s="101">
        <f t="shared" ca="1" si="392"/>
        <v>0.21006521344235943</v>
      </c>
      <c r="N2842" s="101">
        <f t="shared" ca="1" si="399"/>
        <v>152.6958140548451</v>
      </c>
      <c r="O2842" s="101">
        <f t="shared" ca="1" si="393"/>
        <v>0.67967949039982778</v>
      </c>
      <c r="Q2842" s="12">
        <f t="shared" ca="1" si="394"/>
        <v>5.6000000000000005</v>
      </c>
      <c r="R2842" s="101">
        <f t="shared" ca="1" si="395"/>
        <v>0.26990706098156675</v>
      </c>
      <c r="S2842" s="13"/>
      <c r="T2842" s="101">
        <f t="shared" ca="1" si="396"/>
        <v>0</v>
      </c>
      <c r="U2842" s="101">
        <f t="shared" ca="1" si="397"/>
        <v>0.4760690416761848</v>
      </c>
      <c r="V2842" s="101">
        <f t="shared" ca="1" si="398"/>
        <v>-464.33349381607263</v>
      </c>
    </row>
    <row r="2843" spans="2:22" x14ac:dyDescent="0.3">
      <c r="B2843" s="13">
        <v>2023</v>
      </c>
      <c r="C2843" s="13">
        <v>4</v>
      </c>
      <c r="D2843" s="13">
        <v>26</v>
      </c>
      <c r="E2843" s="83" t="s">
        <v>215</v>
      </c>
      <c r="F2843" s="13">
        <v>7</v>
      </c>
      <c r="G2843" s="13">
        <v>20</v>
      </c>
      <c r="H2843" s="13" t="s">
        <v>69</v>
      </c>
      <c r="I2843" s="13" t="s">
        <v>54</v>
      </c>
      <c r="J2843" s="13"/>
      <c r="K2843" s="13" t="s">
        <v>27</v>
      </c>
      <c r="L2843" s="12">
        <f t="shared" ca="1" si="391"/>
        <v>2.1071585197751648</v>
      </c>
      <c r="M2843" s="101">
        <f t="shared" ca="1" si="392"/>
        <v>0.11098403923655793</v>
      </c>
      <c r="N2843" s="101">
        <f t="shared" ca="1" si="399"/>
        <v>152.6958140548451</v>
      </c>
      <c r="O2843" s="101">
        <f t="shared" ca="1" si="393"/>
        <v>0.22736240428374027</v>
      </c>
      <c r="Q2843" s="12">
        <f t="shared" ca="1" si="394"/>
        <v>0</v>
      </c>
      <c r="R2843" s="101">
        <f t="shared" ca="1" si="395"/>
        <v>0</v>
      </c>
      <c r="S2843" s="13"/>
      <c r="T2843" s="101">
        <f t="shared" ca="1" si="396"/>
        <v>0.11098403923655793</v>
      </c>
      <c r="U2843" s="101">
        <f t="shared" si="397"/>
        <v>0</v>
      </c>
      <c r="V2843" s="101">
        <f t="shared" ca="1" si="398"/>
        <v>-464.22250977683609</v>
      </c>
    </row>
    <row r="2844" spans="2:22" x14ac:dyDescent="0.3">
      <c r="B2844" s="13">
        <v>2023</v>
      </c>
      <c r="C2844" s="13">
        <v>4</v>
      </c>
      <c r="D2844" s="13">
        <v>26</v>
      </c>
      <c r="E2844" s="83" t="s">
        <v>215</v>
      </c>
      <c r="F2844" s="13">
        <v>7</v>
      </c>
      <c r="G2844" s="13">
        <v>21</v>
      </c>
      <c r="H2844" s="13" t="s">
        <v>69</v>
      </c>
      <c r="I2844" s="13" t="s">
        <v>54</v>
      </c>
      <c r="J2844" s="13"/>
      <c r="K2844" s="13" t="s">
        <v>27</v>
      </c>
      <c r="L2844" s="12">
        <f t="shared" ca="1" si="391"/>
        <v>1.7086065038174718</v>
      </c>
      <c r="M2844" s="101">
        <f t="shared" ca="1" si="392"/>
        <v>8.9992304556066244E-2</v>
      </c>
      <c r="N2844" s="101">
        <f t="shared" ca="1" si="399"/>
        <v>152.6958140548451</v>
      </c>
      <c r="O2844" s="101">
        <f t="shared" ca="1" si="393"/>
        <v>0.1843586417619052</v>
      </c>
      <c r="Q2844" s="12">
        <f t="shared" ca="1" si="394"/>
        <v>0</v>
      </c>
      <c r="R2844" s="101">
        <f t="shared" ca="1" si="395"/>
        <v>0</v>
      </c>
      <c r="S2844" s="13"/>
      <c r="T2844" s="101">
        <f t="shared" ca="1" si="396"/>
        <v>8.9992304556066244E-2</v>
      </c>
      <c r="U2844" s="101">
        <f t="shared" si="397"/>
        <v>0</v>
      </c>
      <c r="V2844" s="101">
        <f t="shared" ca="1" si="398"/>
        <v>-464.13251747228003</v>
      </c>
    </row>
    <row r="2845" spans="2:22" x14ac:dyDescent="0.3">
      <c r="B2845" s="13">
        <v>2023</v>
      </c>
      <c r="C2845" s="13">
        <v>4</v>
      </c>
      <c r="D2845" s="13">
        <v>26</v>
      </c>
      <c r="E2845" s="83" t="s">
        <v>215</v>
      </c>
      <c r="F2845" s="13">
        <v>7</v>
      </c>
      <c r="G2845" s="13">
        <v>22</v>
      </c>
      <c r="H2845" s="13" t="s">
        <v>69</v>
      </c>
      <c r="I2845" s="13" t="s">
        <v>54</v>
      </c>
      <c r="J2845" s="13"/>
      <c r="K2845" s="13" t="s">
        <v>27</v>
      </c>
      <c r="L2845" s="12">
        <f t="shared" ca="1" si="391"/>
        <v>2.0334304006869917</v>
      </c>
      <c r="M2845" s="101">
        <f t="shared" ca="1" si="392"/>
        <v>0.10710077920418386</v>
      </c>
      <c r="N2845" s="101">
        <f t="shared" ca="1" si="399"/>
        <v>152.6958140548451</v>
      </c>
      <c r="O2845" s="101">
        <f t="shared" ca="1" si="393"/>
        <v>0.21940714023412639</v>
      </c>
      <c r="Q2845" s="12">
        <f t="shared" ca="1" si="394"/>
        <v>0</v>
      </c>
      <c r="R2845" s="101">
        <f t="shared" ca="1" si="395"/>
        <v>0</v>
      </c>
      <c r="S2845" s="13"/>
      <c r="T2845" s="101">
        <f t="shared" ca="1" si="396"/>
        <v>0.10710077920418386</v>
      </c>
      <c r="U2845" s="101">
        <f t="shared" si="397"/>
        <v>0</v>
      </c>
      <c r="V2845" s="101">
        <f t="shared" ca="1" si="398"/>
        <v>-464.02541669307584</v>
      </c>
    </row>
    <row r="2846" spans="2:22" x14ac:dyDescent="0.3">
      <c r="B2846" s="13">
        <v>2023</v>
      </c>
      <c r="C2846" s="13">
        <v>4</v>
      </c>
      <c r="D2846" s="13">
        <v>26</v>
      </c>
      <c r="E2846" s="83" t="s">
        <v>215</v>
      </c>
      <c r="F2846" s="13">
        <v>7</v>
      </c>
      <c r="G2846" s="13">
        <v>23</v>
      </c>
      <c r="H2846" s="13" t="s">
        <v>69</v>
      </c>
      <c r="I2846" s="13" t="s">
        <v>54</v>
      </c>
      <c r="J2846" s="13"/>
      <c r="K2846" s="13" t="s">
        <v>27</v>
      </c>
      <c r="L2846" s="12">
        <f t="shared" ca="1" si="391"/>
        <v>2.7165643249308005</v>
      </c>
      <c r="M2846" s="101">
        <f t="shared" ca="1" si="392"/>
        <v>0.14308144299410527</v>
      </c>
      <c r="N2846" s="101">
        <f t="shared" ca="1" si="399"/>
        <v>152.6958140548451</v>
      </c>
      <c r="O2846" s="101">
        <f t="shared" ca="1" si="393"/>
        <v>0.29311729066003334</v>
      </c>
      <c r="Q2846" s="12">
        <f t="shared" ca="1" si="394"/>
        <v>0</v>
      </c>
      <c r="R2846" s="101">
        <f t="shared" ca="1" si="395"/>
        <v>0</v>
      </c>
      <c r="S2846" s="13"/>
      <c r="T2846" s="101">
        <f t="shared" ca="1" si="396"/>
        <v>0.14308144299410527</v>
      </c>
      <c r="U2846" s="101">
        <f t="shared" si="397"/>
        <v>0</v>
      </c>
      <c r="V2846" s="101">
        <f t="shared" ca="1" si="398"/>
        <v>-463.88233525008172</v>
      </c>
    </row>
    <row r="2847" spans="2:22" x14ac:dyDescent="0.3">
      <c r="B2847" s="13">
        <v>2023</v>
      </c>
      <c r="C2847" s="13">
        <v>4</v>
      </c>
      <c r="D2847" s="13">
        <v>27</v>
      </c>
      <c r="E2847" s="83" t="s">
        <v>216</v>
      </c>
      <c r="F2847" s="13">
        <v>1</v>
      </c>
      <c r="G2847" s="13">
        <v>0</v>
      </c>
      <c r="H2847" s="13" t="s">
        <v>69</v>
      </c>
      <c r="I2847" s="13" t="s">
        <v>54</v>
      </c>
      <c r="J2847" s="13"/>
      <c r="K2847" s="13" t="s">
        <v>27</v>
      </c>
      <c r="L2847" s="12">
        <f t="shared" ca="1" si="391"/>
        <v>2.2478900710075274</v>
      </c>
      <c r="M2847" s="101">
        <f t="shared" ca="1" si="392"/>
        <v>0.11839637003996648</v>
      </c>
      <c r="N2847" s="101">
        <f t="shared" ca="1" si="399"/>
        <v>152.6958140548451</v>
      </c>
      <c r="O2847" s="101">
        <f t="shared" ca="1" si="393"/>
        <v>0.24254733866171219</v>
      </c>
      <c r="Q2847" s="12">
        <f t="shared" ca="1" si="394"/>
        <v>0</v>
      </c>
      <c r="R2847" s="101">
        <f t="shared" ca="1" si="395"/>
        <v>0</v>
      </c>
      <c r="S2847" s="13"/>
      <c r="T2847" s="101">
        <f t="shared" ca="1" si="396"/>
        <v>0.11839637003996648</v>
      </c>
      <c r="U2847" s="101">
        <f t="shared" si="397"/>
        <v>0</v>
      </c>
      <c r="V2847" s="101">
        <f t="shared" ca="1" si="398"/>
        <v>-463.76393888004174</v>
      </c>
    </row>
    <row r="2848" spans="2:22" x14ac:dyDescent="0.3">
      <c r="B2848" s="13">
        <v>2023</v>
      </c>
      <c r="C2848" s="13">
        <v>4</v>
      </c>
      <c r="D2848" s="13">
        <v>27</v>
      </c>
      <c r="E2848" s="83" t="s">
        <v>216</v>
      </c>
      <c r="F2848" s="13">
        <v>1</v>
      </c>
      <c r="G2848" s="13">
        <v>1</v>
      </c>
      <c r="H2848" s="13" t="s">
        <v>69</v>
      </c>
      <c r="I2848" s="13" t="s">
        <v>54</v>
      </c>
      <c r="J2848" s="13"/>
      <c r="K2848" s="13" t="s">
        <v>27</v>
      </c>
      <c r="L2848" s="12">
        <f t="shared" ca="1" si="391"/>
        <v>0.9328937810421869</v>
      </c>
      <c r="M2848" s="101">
        <f t="shared" ca="1" si="392"/>
        <v>4.9135515447491986E-2</v>
      </c>
      <c r="N2848" s="101">
        <f t="shared" ca="1" si="399"/>
        <v>152.6958140548451</v>
      </c>
      <c r="O2848" s="101">
        <f t="shared" ca="1" si="393"/>
        <v>0.10065923897445196</v>
      </c>
      <c r="Q2848" s="12">
        <f t="shared" ca="1" si="394"/>
        <v>0</v>
      </c>
      <c r="R2848" s="101">
        <f t="shared" ca="1" si="395"/>
        <v>0</v>
      </c>
      <c r="S2848" s="13"/>
      <c r="T2848" s="101">
        <f t="shared" ca="1" si="396"/>
        <v>4.9135515447491986E-2</v>
      </c>
      <c r="U2848" s="101">
        <f t="shared" si="397"/>
        <v>0</v>
      </c>
      <c r="V2848" s="101">
        <f t="shared" ca="1" si="398"/>
        <v>-463.71480336459422</v>
      </c>
    </row>
    <row r="2849" spans="2:22" x14ac:dyDescent="0.3">
      <c r="B2849" s="13">
        <v>2023</v>
      </c>
      <c r="C2849" s="13">
        <v>4</v>
      </c>
      <c r="D2849" s="13">
        <v>27</v>
      </c>
      <c r="E2849" s="83" t="s">
        <v>216</v>
      </c>
      <c r="F2849" s="13">
        <v>1</v>
      </c>
      <c r="G2849" s="13">
        <v>2</v>
      </c>
      <c r="H2849" s="13" t="s">
        <v>69</v>
      </c>
      <c r="I2849" s="13" t="s">
        <v>54</v>
      </c>
      <c r="J2849" s="13"/>
      <c r="K2849" s="13" t="s">
        <v>27</v>
      </c>
      <c r="L2849" s="12">
        <f t="shared" ca="1" si="391"/>
        <v>1.2167905054303343</v>
      </c>
      <c r="M2849" s="101">
        <f t="shared" ca="1" si="392"/>
        <v>6.4088355921015708E-2</v>
      </c>
      <c r="N2849" s="101">
        <f t="shared" ca="1" si="399"/>
        <v>152.6958140548451</v>
      </c>
      <c r="O2849" s="101">
        <f t="shared" ca="1" si="393"/>
        <v>0.13129169553593306</v>
      </c>
      <c r="Q2849" s="12">
        <f t="shared" ca="1" si="394"/>
        <v>0</v>
      </c>
      <c r="R2849" s="101">
        <f t="shared" ca="1" si="395"/>
        <v>0</v>
      </c>
      <c r="S2849" s="13"/>
      <c r="T2849" s="101">
        <f t="shared" ca="1" si="396"/>
        <v>6.4088355921015708E-2</v>
      </c>
      <c r="U2849" s="101">
        <f t="shared" si="397"/>
        <v>0</v>
      </c>
      <c r="V2849" s="101">
        <f t="shared" ca="1" si="398"/>
        <v>-463.65071500867322</v>
      </c>
    </row>
    <row r="2850" spans="2:22" x14ac:dyDescent="0.3">
      <c r="B2850" s="13">
        <v>2023</v>
      </c>
      <c r="C2850" s="13">
        <v>4</v>
      </c>
      <c r="D2850" s="13">
        <v>27</v>
      </c>
      <c r="E2850" s="83" t="s">
        <v>216</v>
      </c>
      <c r="F2850" s="13">
        <v>1</v>
      </c>
      <c r="G2850" s="13">
        <v>3</v>
      </c>
      <c r="H2850" s="13" t="s">
        <v>69</v>
      </c>
      <c r="I2850" s="13" t="s">
        <v>54</v>
      </c>
      <c r="J2850" s="13"/>
      <c r="K2850" s="13" t="s">
        <v>27</v>
      </c>
      <c r="L2850" s="12">
        <f t="shared" ca="1" si="391"/>
        <v>1.1664373918193958</v>
      </c>
      <c r="M2850" s="101">
        <f t="shared" ca="1" si="392"/>
        <v>6.1436257427127577E-2</v>
      </c>
      <c r="N2850" s="101">
        <f t="shared" ca="1" si="399"/>
        <v>152.6958140548451</v>
      </c>
      <c r="O2850" s="101">
        <f t="shared" ca="1" si="393"/>
        <v>0.1258585945773128</v>
      </c>
      <c r="Q2850" s="12">
        <f t="shared" ca="1" si="394"/>
        <v>0</v>
      </c>
      <c r="R2850" s="101">
        <f t="shared" ca="1" si="395"/>
        <v>0</v>
      </c>
      <c r="S2850" s="13"/>
      <c r="T2850" s="101">
        <f t="shared" ca="1" si="396"/>
        <v>6.1436257427127577E-2</v>
      </c>
      <c r="U2850" s="101">
        <f t="shared" si="397"/>
        <v>0</v>
      </c>
      <c r="V2850" s="101">
        <f t="shared" ca="1" si="398"/>
        <v>-463.58927875124607</v>
      </c>
    </row>
    <row r="2851" spans="2:22" x14ac:dyDescent="0.3">
      <c r="B2851" s="13">
        <v>2023</v>
      </c>
      <c r="C2851" s="13">
        <v>4</v>
      </c>
      <c r="D2851" s="13">
        <v>27</v>
      </c>
      <c r="E2851" s="83" t="s">
        <v>216</v>
      </c>
      <c r="F2851" s="13">
        <v>1</v>
      </c>
      <c r="G2851" s="13">
        <v>4</v>
      </c>
      <c r="H2851" s="13" t="s">
        <v>69</v>
      </c>
      <c r="I2851" s="13" t="s">
        <v>54</v>
      </c>
      <c r="J2851" s="13"/>
      <c r="K2851" s="13" t="s">
        <v>27</v>
      </c>
      <c r="L2851" s="12">
        <f t="shared" ca="1" si="391"/>
        <v>1.2556138336937499</v>
      </c>
      <c r="M2851" s="101">
        <f t="shared" ca="1" si="392"/>
        <v>6.6133180620649809E-2</v>
      </c>
      <c r="N2851" s="101">
        <f t="shared" ca="1" si="399"/>
        <v>152.6958140548451</v>
      </c>
      <c r="O2851" s="101">
        <f t="shared" ca="1" si="393"/>
        <v>0.1354807326555556</v>
      </c>
      <c r="Q2851" s="12">
        <f t="shared" ca="1" si="394"/>
        <v>0</v>
      </c>
      <c r="R2851" s="101">
        <f t="shared" ca="1" si="395"/>
        <v>0</v>
      </c>
      <c r="S2851" s="13"/>
      <c r="T2851" s="101">
        <f t="shared" ca="1" si="396"/>
        <v>6.6133180620649809E-2</v>
      </c>
      <c r="U2851" s="101">
        <f t="shared" si="397"/>
        <v>0</v>
      </c>
      <c r="V2851" s="101">
        <f t="shared" ca="1" si="398"/>
        <v>-463.52314557062545</v>
      </c>
    </row>
    <row r="2852" spans="2:22" x14ac:dyDescent="0.3">
      <c r="B2852" s="13">
        <v>2023</v>
      </c>
      <c r="C2852" s="13">
        <v>4</v>
      </c>
      <c r="D2852" s="13">
        <v>27</v>
      </c>
      <c r="E2852" s="83" t="s">
        <v>216</v>
      </c>
      <c r="F2852" s="13">
        <v>1</v>
      </c>
      <c r="G2852" s="13">
        <v>5</v>
      </c>
      <c r="H2852" s="13" t="s">
        <v>69</v>
      </c>
      <c r="I2852" s="13" t="s">
        <v>54</v>
      </c>
      <c r="J2852" s="13"/>
      <c r="K2852" s="13" t="s">
        <v>27</v>
      </c>
      <c r="L2852" s="12">
        <f t="shared" ca="1" si="391"/>
        <v>1.2071959492562061</v>
      </c>
      <c r="M2852" s="101">
        <f t="shared" ca="1" si="392"/>
        <v>6.3583010647324384E-2</v>
      </c>
      <c r="N2852" s="101">
        <f t="shared" ca="1" si="399"/>
        <v>152.6958140548451</v>
      </c>
      <c r="O2852" s="101">
        <f t="shared" ca="1" si="393"/>
        <v>0.13025644292474464</v>
      </c>
      <c r="Q2852" s="12">
        <f t="shared" ca="1" si="394"/>
        <v>0</v>
      </c>
      <c r="R2852" s="101">
        <f t="shared" ca="1" si="395"/>
        <v>0</v>
      </c>
      <c r="S2852" s="13"/>
      <c r="T2852" s="101">
        <f t="shared" ca="1" si="396"/>
        <v>6.3583010647324384E-2</v>
      </c>
      <c r="U2852" s="101">
        <f t="shared" si="397"/>
        <v>0</v>
      </c>
      <c r="V2852" s="101">
        <f t="shared" ca="1" si="398"/>
        <v>-463.45956255997811</v>
      </c>
    </row>
    <row r="2853" spans="2:22" x14ac:dyDescent="0.3">
      <c r="B2853" s="13">
        <v>2023</v>
      </c>
      <c r="C2853" s="13">
        <v>4</v>
      </c>
      <c r="D2853" s="13">
        <v>27</v>
      </c>
      <c r="E2853" s="83" t="s">
        <v>216</v>
      </c>
      <c r="F2853" s="13">
        <v>1</v>
      </c>
      <c r="G2853" s="13">
        <v>6</v>
      </c>
      <c r="H2853" s="13" t="s">
        <v>69</v>
      </c>
      <c r="I2853" s="13" t="s">
        <v>54</v>
      </c>
      <c r="J2853" s="13"/>
      <c r="K2853" s="13" t="s">
        <v>27</v>
      </c>
      <c r="L2853" s="12">
        <f t="shared" ca="1" si="391"/>
        <v>1.1181561599772316</v>
      </c>
      <c r="M2853" s="101">
        <f t="shared" ca="1" si="392"/>
        <v>5.8893284946000789E-2</v>
      </c>
      <c r="N2853" s="101">
        <f t="shared" ca="1" si="399"/>
        <v>152.6958140548451</v>
      </c>
      <c r="O2853" s="101">
        <f t="shared" ca="1" si="393"/>
        <v>0.12064904966154329</v>
      </c>
      <c r="Q2853" s="12">
        <f t="shared" ca="1" si="394"/>
        <v>5.6000000000000005</v>
      </c>
      <c r="R2853" s="101">
        <f t="shared" ca="1" si="395"/>
        <v>0.37938808105792743</v>
      </c>
      <c r="S2853" s="13"/>
      <c r="T2853" s="101">
        <f t="shared" ca="1" si="396"/>
        <v>0</v>
      </c>
      <c r="U2853" s="101">
        <f t="shared" si="397"/>
        <v>0</v>
      </c>
      <c r="V2853" s="101">
        <f t="shared" ca="1" si="398"/>
        <v>-464.21833872209396</v>
      </c>
    </row>
    <row r="2854" spans="2:22" x14ac:dyDescent="0.3">
      <c r="B2854" s="13">
        <v>2023</v>
      </c>
      <c r="C2854" s="13">
        <v>4</v>
      </c>
      <c r="D2854" s="13">
        <v>27</v>
      </c>
      <c r="E2854" s="83" t="s">
        <v>216</v>
      </c>
      <c r="F2854" s="13">
        <v>1</v>
      </c>
      <c r="G2854" s="13">
        <v>7</v>
      </c>
      <c r="H2854" s="13" t="s">
        <v>69</v>
      </c>
      <c r="I2854" s="13" t="s">
        <v>54</v>
      </c>
      <c r="J2854" s="13"/>
      <c r="K2854" s="13" t="s">
        <v>27</v>
      </c>
      <c r="L2854" s="12">
        <f t="shared" ca="1" si="391"/>
        <v>1.0985471399264555</v>
      </c>
      <c r="M2854" s="101">
        <f t="shared" ca="1" si="392"/>
        <v>5.7860477859926408E-2</v>
      </c>
      <c r="N2854" s="101">
        <f t="shared" ca="1" si="399"/>
        <v>152.6958140548451</v>
      </c>
      <c r="O2854" s="101">
        <f t="shared" ca="1" si="393"/>
        <v>0.11853323639806454</v>
      </c>
      <c r="Q2854" s="12">
        <f t="shared" ca="1" si="394"/>
        <v>5.6000000000000005</v>
      </c>
      <c r="R2854" s="101">
        <f t="shared" ca="1" si="395"/>
        <v>0.3810479846052256</v>
      </c>
      <c r="S2854" s="13"/>
      <c r="T2854" s="101">
        <f t="shared" ca="1" si="396"/>
        <v>0</v>
      </c>
      <c r="U2854" s="101">
        <f t="shared" si="397"/>
        <v>0</v>
      </c>
      <c r="V2854" s="101">
        <f t="shared" ca="1" si="398"/>
        <v>-464.98043469130442</v>
      </c>
    </row>
    <row r="2855" spans="2:22" x14ac:dyDescent="0.3">
      <c r="B2855" s="13">
        <v>2023</v>
      </c>
      <c r="C2855" s="13">
        <v>4</v>
      </c>
      <c r="D2855" s="13">
        <v>27</v>
      </c>
      <c r="E2855" s="83" t="s">
        <v>216</v>
      </c>
      <c r="F2855" s="13">
        <v>1</v>
      </c>
      <c r="G2855" s="13">
        <v>8</v>
      </c>
      <c r="H2855" s="13" t="s">
        <v>69</v>
      </c>
      <c r="I2855" s="13" t="s">
        <v>54</v>
      </c>
      <c r="J2855" s="13"/>
      <c r="K2855" s="13" t="s">
        <v>27</v>
      </c>
      <c r="L2855" s="12">
        <f t="shared" ca="1" si="391"/>
        <v>0.96423154044366399</v>
      </c>
      <c r="M2855" s="101">
        <f t="shared" ca="1" si="392"/>
        <v>5.0786075235167781E-2</v>
      </c>
      <c r="N2855" s="101">
        <f t="shared" ca="1" si="399"/>
        <v>152.6958140548451</v>
      </c>
      <c r="O2855" s="101">
        <f t="shared" ca="1" si="393"/>
        <v>0.10404058321387134</v>
      </c>
      <c r="Q2855" s="12">
        <f t="shared" ca="1" si="394"/>
        <v>0</v>
      </c>
      <c r="R2855" s="101">
        <f t="shared" ca="1" si="395"/>
        <v>0</v>
      </c>
      <c r="S2855" s="13"/>
      <c r="T2855" s="101">
        <f t="shared" ca="1" si="396"/>
        <v>5.0786075235167781E-2</v>
      </c>
      <c r="U2855" s="101">
        <f t="shared" si="397"/>
        <v>0</v>
      </c>
      <c r="V2855" s="101">
        <f t="shared" ca="1" si="398"/>
        <v>-464.92964861606924</v>
      </c>
    </row>
    <row r="2856" spans="2:22" x14ac:dyDescent="0.3">
      <c r="B2856" s="13">
        <v>2023</v>
      </c>
      <c r="C2856" s="13">
        <v>4</v>
      </c>
      <c r="D2856" s="13">
        <v>27</v>
      </c>
      <c r="E2856" s="83" t="s">
        <v>216</v>
      </c>
      <c r="F2856" s="13">
        <v>1</v>
      </c>
      <c r="G2856" s="13">
        <v>9</v>
      </c>
      <c r="H2856" s="13" t="s">
        <v>69</v>
      </c>
      <c r="I2856" s="13" t="s">
        <v>54</v>
      </c>
      <c r="J2856" s="13"/>
      <c r="K2856" s="13" t="s">
        <v>27</v>
      </c>
      <c r="L2856" s="12">
        <f t="shared" ca="1" si="391"/>
        <v>1.6950955609004645</v>
      </c>
      <c r="M2856" s="101">
        <f t="shared" ca="1" si="392"/>
        <v>8.9280683192627469E-2</v>
      </c>
      <c r="N2856" s="101">
        <f t="shared" ca="1" si="399"/>
        <v>152.6958140548451</v>
      </c>
      <c r="O2856" s="101">
        <f t="shared" ca="1" si="393"/>
        <v>0.18290081102116013</v>
      </c>
      <c r="Q2856" s="12">
        <f t="shared" ca="1" si="394"/>
        <v>5.6000000000000005</v>
      </c>
      <c r="R2856" s="101">
        <f t="shared" ca="1" si="395"/>
        <v>0.33055016076977572</v>
      </c>
      <c r="S2856" s="13"/>
      <c r="T2856" s="101">
        <f t="shared" ca="1" si="396"/>
        <v>0</v>
      </c>
      <c r="U2856" s="101">
        <f t="shared" si="397"/>
        <v>0</v>
      </c>
      <c r="V2856" s="101">
        <f t="shared" ca="1" si="398"/>
        <v>-465.59074893760885</v>
      </c>
    </row>
    <row r="2857" spans="2:22" x14ac:dyDescent="0.3">
      <c r="B2857" s="13">
        <v>2023</v>
      </c>
      <c r="C2857" s="13">
        <v>4</v>
      </c>
      <c r="D2857" s="13">
        <v>27</v>
      </c>
      <c r="E2857" s="83" t="s">
        <v>216</v>
      </c>
      <c r="F2857" s="13">
        <v>1</v>
      </c>
      <c r="G2857" s="13">
        <v>10</v>
      </c>
      <c r="H2857" s="13" t="s">
        <v>70</v>
      </c>
      <c r="I2857" s="13" t="s">
        <v>54</v>
      </c>
      <c r="J2857" s="13"/>
      <c r="K2857" s="13" t="s">
        <v>27</v>
      </c>
      <c r="L2857" s="12">
        <f t="shared" ca="1" si="391"/>
        <v>1.3183394143947702</v>
      </c>
      <c r="M2857" s="101">
        <f t="shared" ca="1" si="392"/>
        <v>4.1738625859738428E-2</v>
      </c>
      <c r="N2857" s="101">
        <f t="shared" ca="1" si="399"/>
        <v>152.6958140548451</v>
      </c>
      <c r="O2857" s="101">
        <f t="shared" ca="1" si="393"/>
        <v>4.1738625859738428E-2</v>
      </c>
      <c r="Q2857" s="12">
        <f t="shared" ca="1" si="394"/>
        <v>5.6000000000000005</v>
      </c>
      <c r="R2857" s="101">
        <f t="shared" ca="1" si="395"/>
        <v>0.36244256857148277</v>
      </c>
      <c r="S2857" s="13"/>
      <c r="T2857" s="101">
        <f t="shared" ca="1" si="396"/>
        <v>0</v>
      </c>
      <c r="U2857" s="101">
        <f t="shared" si="397"/>
        <v>0</v>
      </c>
      <c r="V2857" s="101">
        <f t="shared" ca="1" si="398"/>
        <v>-466.31563407475187</v>
      </c>
    </row>
    <row r="2858" spans="2:22" x14ac:dyDescent="0.3">
      <c r="B2858" s="13">
        <v>2023</v>
      </c>
      <c r="C2858" s="13">
        <v>4</v>
      </c>
      <c r="D2858" s="13">
        <v>27</v>
      </c>
      <c r="E2858" s="83" t="s">
        <v>216</v>
      </c>
      <c r="F2858" s="13">
        <v>1</v>
      </c>
      <c r="G2858" s="13">
        <v>11</v>
      </c>
      <c r="H2858" s="13" t="s">
        <v>70</v>
      </c>
      <c r="I2858" s="13" t="s">
        <v>54</v>
      </c>
      <c r="J2858" s="13"/>
      <c r="K2858" s="13" t="s">
        <v>27</v>
      </c>
      <c r="L2858" s="12">
        <f t="shared" ca="1" si="391"/>
        <v>1.5834565918632382</v>
      </c>
      <c r="M2858" s="101">
        <f t="shared" ca="1" si="392"/>
        <v>5.0132235698390121E-2</v>
      </c>
      <c r="N2858" s="101">
        <f t="shared" ca="1" si="399"/>
        <v>152.6958140548451</v>
      </c>
      <c r="O2858" s="101">
        <f t="shared" ca="1" si="393"/>
        <v>5.0132235698390121E-2</v>
      </c>
      <c r="Q2858" s="12">
        <f t="shared" ca="1" si="394"/>
        <v>3.2234294318118062</v>
      </c>
      <c r="R2858" s="101">
        <f t="shared" ca="1" si="395"/>
        <v>0.13882370090164628</v>
      </c>
      <c r="S2858" s="13"/>
      <c r="T2858" s="101">
        <f t="shared" ca="1" si="396"/>
        <v>0</v>
      </c>
      <c r="U2858" s="101">
        <f t="shared" si="397"/>
        <v>0</v>
      </c>
      <c r="V2858" s="101">
        <f t="shared" ca="1" si="398"/>
        <v>-466.59328147655515</v>
      </c>
    </row>
    <row r="2859" spans="2:22" x14ac:dyDescent="0.3">
      <c r="B2859" s="13">
        <v>2023</v>
      </c>
      <c r="C2859" s="13">
        <v>4</v>
      </c>
      <c r="D2859" s="13">
        <v>27</v>
      </c>
      <c r="E2859" s="83" t="s">
        <v>216</v>
      </c>
      <c r="F2859" s="13">
        <v>1</v>
      </c>
      <c r="G2859" s="13">
        <v>12</v>
      </c>
      <c r="H2859" s="13" t="s">
        <v>70</v>
      </c>
      <c r="I2859" s="13" t="s">
        <v>54</v>
      </c>
      <c r="J2859" s="13"/>
      <c r="K2859" s="13" t="s">
        <v>27</v>
      </c>
      <c r="L2859" s="12">
        <f t="shared" ca="1" si="391"/>
        <v>1.2778223150861006</v>
      </c>
      <c r="M2859" s="101">
        <f t="shared" ca="1" si="392"/>
        <v>4.0455854495625942E-2</v>
      </c>
      <c r="N2859" s="101">
        <f t="shared" ca="1" si="399"/>
        <v>152.6958140548451</v>
      </c>
      <c r="O2859" s="101">
        <f t="shared" ca="1" si="393"/>
        <v>4.0455854495625942E-2</v>
      </c>
      <c r="Q2859" s="12">
        <f t="shared" ca="1" si="394"/>
        <v>5.6000000000000005</v>
      </c>
      <c r="R2859" s="101">
        <f t="shared" ca="1" si="395"/>
        <v>0.36587234102796162</v>
      </c>
      <c r="S2859" s="13"/>
      <c r="T2859" s="101">
        <f t="shared" ca="1" si="396"/>
        <v>0</v>
      </c>
      <c r="U2859" s="101">
        <f t="shared" si="397"/>
        <v>0</v>
      </c>
      <c r="V2859" s="101">
        <f t="shared" ca="1" si="398"/>
        <v>-467.32502615861108</v>
      </c>
    </row>
    <row r="2860" spans="2:22" x14ac:dyDescent="0.3">
      <c r="B2860" s="13">
        <v>2023</v>
      </c>
      <c r="C2860" s="13">
        <v>4</v>
      </c>
      <c r="D2860" s="13">
        <v>27</v>
      </c>
      <c r="E2860" s="83" t="s">
        <v>216</v>
      </c>
      <c r="F2860" s="13">
        <v>1</v>
      </c>
      <c r="G2860" s="13">
        <v>13</v>
      </c>
      <c r="H2860" s="13" t="s">
        <v>70</v>
      </c>
      <c r="I2860" s="13" t="s">
        <v>54</v>
      </c>
      <c r="J2860" s="13"/>
      <c r="K2860" s="13" t="s">
        <v>27</v>
      </c>
      <c r="L2860" s="12">
        <f t="shared" ca="1" si="391"/>
        <v>1.4769916648453791</v>
      </c>
      <c r="M2860" s="101">
        <f t="shared" ca="1" si="392"/>
        <v>4.6761556109004704E-2</v>
      </c>
      <c r="N2860" s="101">
        <f t="shared" ca="1" si="399"/>
        <v>152.6958140548451</v>
      </c>
      <c r="O2860" s="101">
        <f t="shared" ca="1" si="393"/>
        <v>4.6761556109004704E-2</v>
      </c>
      <c r="Q2860" s="12">
        <f t="shared" ca="1" si="394"/>
        <v>5.6000000000000005</v>
      </c>
      <c r="R2860" s="101">
        <f t="shared" ca="1" si="395"/>
        <v>0.34901265557083866</v>
      </c>
      <c r="S2860" s="13"/>
      <c r="T2860" s="101">
        <f t="shared" ca="1" si="396"/>
        <v>0</v>
      </c>
      <c r="U2860" s="101">
        <f t="shared" si="397"/>
        <v>0</v>
      </c>
      <c r="V2860" s="101">
        <f t="shared" ca="1" si="398"/>
        <v>-468.02305146975277</v>
      </c>
    </row>
    <row r="2861" spans="2:22" x14ac:dyDescent="0.3">
      <c r="B2861" s="13">
        <v>2023</v>
      </c>
      <c r="C2861" s="13">
        <v>4</v>
      </c>
      <c r="D2861" s="13">
        <v>27</v>
      </c>
      <c r="E2861" s="83" t="s">
        <v>216</v>
      </c>
      <c r="F2861" s="13">
        <v>1</v>
      </c>
      <c r="G2861" s="13">
        <v>14</v>
      </c>
      <c r="H2861" s="13" t="s">
        <v>70</v>
      </c>
      <c r="I2861" s="13" t="s">
        <v>54</v>
      </c>
      <c r="J2861" s="13"/>
      <c r="K2861" s="13" t="s">
        <v>27</v>
      </c>
      <c r="L2861" s="12">
        <f t="shared" ca="1" si="391"/>
        <v>1.5489873022276466</v>
      </c>
      <c r="M2861" s="101">
        <f t="shared" ca="1" si="392"/>
        <v>4.9040937988527294E-2</v>
      </c>
      <c r="N2861" s="101">
        <f t="shared" ca="1" si="399"/>
        <v>152.6958140548451</v>
      </c>
      <c r="O2861" s="101">
        <f t="shared" ca="1" si="393"/>
        <v>4.9040937988527294E-2</v>
      </c>
      <c r="Q2861" s="12">
        <f t="shared" ca="1" si="394"/>
        <v>1.5657121278926227</v>
      </c>
      <c r="R2861" s="101">
        <f t="shared" ca="1" si="395"/>
        <v>1.4157564925402293E-3</v>
      </c>
      <c r="S2861" s="13"/>
      <c r="T2861" s="101">
        <f t="shared" ca="1" si="396"/>
        <v>0</v>
      </c>
      <c r="U2861" s="101">
        <f t="shared" si="397"/>
        <v>0</v>
      </c>
      <c r="V2861" s="101">
        <f t="shared" ca="1" si="398"/>
        <v>-468.02588298273781</v>
      </c>
    </row>
    <row r="2862" spans="2:22" x14ac:dyDescent="0.3">
      <c r="B2862" s="13">
        <v>2023</v>
      </c>
      <c r="C2862" s="13">
        <v>4</v>
      </c>
      <c r="D2862" s="13">
        <v>27</v>
      </c>
      <c r="E2862" s="83" t="s">
        <v>216</v>
      </c>
      <c r="F2862" s="13">
        <v>1</v>
      </c>
      <c r="G2862" s="13">
        <v>15</v>
      </c>
      <c r="H2862" s="13" t="s">
        <v>70</v>
      </c>
      <c r="I2862" s="13" t="s">
        <v>54</v>
      </c>
      <c r="J2862" s="13"/>
      <c r="K2862" s="13" t="s">
        <v>27</v>
      </c>
      <c r="L2862" s="12">
        <f t="shared" ca="1" si="391"/>
        <v>1.3334901837584496</v>
      </c>
      <c r="M2862" s="101">
        <f t="shared" ca="1" si="392"/>
        <v>4.2218299217792514E-2</v>
      </c>
      <c r="N2862" s="101">
        <f t="shared" ca="1" si="399"/>
        <v>152.6958140548451</v>
      </c>
      <c r="O2862" s="101">
        <f t="shared" ca="1" si="393"/>
        <v>4.2218299217792514E-2</v>
      </c>
      <c r="Q2862" s="12">
        <f t="shared" ca="1" si="394"/>
        <v>5.6000000000000005</v>
      </c>
      <c r="R2862" s="101">
        <f t="shared" ca="1" si="395"/>
        <v>0.36116005594484729</v>
      </c>
      <c r="S2862" s="13"/>
      <c r="T2862" s="101">
        <f t="shared" ca="1" si="396"/>
        <v>0</v>
      </c>
      <c r="U2862" s="101">
        <f t="shared" si="397"/>
        <v>0</v>
      </c>
      <c r="V2862" s="101">
        <f t="shared" ca="1" si="398"/>
        <v>-468.74820309462746</v>
      </c>
    </row>
    <row r="2863" spans="2:22" x14ac:dyDescent="0.3">
      <c r="B2863" s="13">
        <v>2023</v>
      </c>
      <c r="C2863" s="13">
        <v>4</v>
      </c>
      <c r="D2863" s="13">
        <v>27</v>
      </c>
      <c r="E2863" s="83" t="s">
        <v>216</v>
      </c>
      <c r="F2863" s="13">
        <v>1</v>
      </c>
      <c r="G2863" s="13">
        <v>16</v>
      </c>
      <c r="H2863" s="13" t="s">
        <v>71</v>
      </c>
      <c r="I2863" s="13" t="s">
        <v>54</v>
      </c>
      <c r="J2863" s="13"/>
      <c r="K2863" s="13" t="s">
        <v>27</v>
      </c>
      <c r="L2863" s="12">
        <f t="shared" ca="1" si="391"/>
        <v>0.88845421691001569</v>
      </c>
      <c r="M2863" s="101">
        <f t="shared" ca="1" si="392"/>
        <v>7.7393246835031473E-2</v>
      </c>
      <c r="N2863" s="101">
        <f t="shared" ca="1" si="399"/>
        <v>152.87120972483342</v>
      </c>
      <c r="O2863" s="101">
        <f t="shared" ca="1" si="393"/>
        <v>0.25041082103608792</v>
      </c>
      <c r="Q2863" s="12">
        <f t="shared" ca="1" si="394"/>
        <v>5.6000000000000005</v>
      </c>
      <c r="R2863" s="101">
        <f t="shared" ca="1" si="395"/>
        <v>0.39883235053856725</v>
      </c>
      <c r="S2863" s="13"/>
      <c r="T2863" s="101">
        <f t="shared" ca="1" si="396"/>
        <v>0</v>
      </c>
      <c r="U2863" s="101">
        <f t="shared" ca="1" si="397"/>
        <v>0.17539566998831896</v>
      </c>
      <c r="V2863" s="101">
        <f t="shared" ca="1" si="398"/>
        <v>-469.37047212571628</v>
      </c>
    </row>
    <row r="2864" spans="2:22" x14ac:dyDescent="0.3">
      <c r="B2864" s="13">
        <v>2023</v>
      </c>
      <c r="C2864" s="13">
        <v>4</v>
      </c>
      <c r="D2864" s="13">
        <v>27</v>
      </c>
      <c r="E2864" s="83" t="s">
        <v>216</v>
      </c>
      <c r="F2864" s="13">
        <v>1</v>
      </c>
      <c r="G2864" s="13">
        <v>17</v>
      </c>
      <c r="H2864" s="13" t="s">
        <v>71</v>
      </c>
      <c r="I2864" s="13" t="s">
        <v>54</v>
      </c>
      <c r="J2864" s="13"/>
      <c r="K2864" s="13" t="s">
        <v>27</v>
      </c>
      <c r="L2864" s="12">
        <f t="shared" ca="1" si="391"/>
        <v>2.2489156839641038</v>
      </c>
      <c r="M2864" s="101">
        <f t="shared" ca="1" si="392"/>
        <v>0.19590304523011309</v>
      </c>
      <c r="N2864" s="101">
        <f t="shared" ca="1" si="399"/>
        <v>153.31518316277601</v>
      </c>
      <c r="O2864" s="101">
        <f t="shared" ca="1" si="393"/>
        <v>0.63385688552528263</v>
      </c>
      <c r="Q2864" s="12">
        <f t="shared" ca="1" si="394"/>
        <v>5.6000000000000005</v>
      </c>
      <c r="R2864" s="101">
        <f t="shared" ca="1" si="395"/>
        <v>0.28366928735243868</v>
      </c>
      <c r="S2864" s="13"/>
      <c r="T2864" s="101">
        <f t="shared" ca="1" si="396"/>
        <v>0</v>
      </c>
      <c r="U2864" s="101">
        <f t="shared" ca="1" si="397"/>
        <v>0.44397343794258021</v>
      </c>
      <c r="V2864" s="101">
        <f t="shared" ca="1" si="398"/>
        <v>-469.49383726247856</v>
      </c>
    </row>
    <row r="2865" spans="2:22" x14ac:dyDescent="0.3">
      <c r="B2865" s="13">
        <v>2023</v>
      </c>
      <c r="C2865" s="13">
        <v>4</v>
      </c>
      <c r="D2865" s="13">
        <v>27</v>
      </c>
      <c r="E2865" s="83" t="s">
        <v>216</v>
      </c>
      <c r="F2865" s="13">
        <v>1</v>
      </c>
      <c r="G2865" s="13">
        <v>18</v>
      </c>
      <c r="H2865" s="13" t="s">
        <v>71</v>
      </c>
      <c r="I2865" s="13" t="s">
        <v>54</v>
      </c>
      <c r="J2865" s="13"/>
      <c r="K2865" s="13" t="s">
        <v>27</v>
      </c>
      <c r="L2865" s="12">
        <f t="shared" ca="1" si="391"/>
        <v>2.0447746820583692</v>
      </c>
      <c r="M2865" s="101">
        <f t="shared" ca="1" si="392"/>
        <v>0.17812032255410457</v>
      </c>
      <c r="N2865" s="101">
        <f t="shared" ca="1" si="399"/>
        <v>153.71885576459238</v>
      </c>
      <c r="O2865" s="101">
        <f t="shared" ca="1" si="393"/>
        <v>0.57631974413815135</v>
      </c>
      <c r="Q2865" s="12">
        <f t="shared" ca="1" si="394"/>
        <v>5.6000000000000005</v>
      </c>
      <c r="R2865" s="101">
        <f t="shared" ca="1" si="395"/>
        <v>0.30094982316375912</v>
      </c>
      <c r="S2865" s="13"/>
      <c r="T2865" s="101">
        <f t="shared" ca="1" si="396"/>
        <v>0</v>
      </c>
      <c r="U2865" s="101">
        <f t="shared" ca="1" si="397"/>
        <v>0.40367260181635639</v>
      </c>
      <c r="V2865" s="101">
        <f t="shared" ca="1" si="398"/>
        <v>-469.69206430698972</v>
      </c>
    </row>
    <row r="2866" spans="2:22" x14ac:dyDescent="0.3">
      <c r="B2866" s="13">
        <v>2023</v>
      </c>
      <c r="C2866" s="13">
        <v>4</v>
      </c>
      <c r="D2866" s="13">
        <v>27</v>
      </c>
      <c r="E2866" s="83" t="s">
        <v>216</v>
      </c>
      <c r="F2866" s="13">
        <v>1</v>
      </c>
      <c r="G2866" s="13">
        <v>19</v>
      </c>
      <c r="H2866" s="13" t="s">
        <v>71</v>
      </c>
      <c r="I2866" s="13" t="s">
        <v>54</v>
      </c>
      <c r="J2866" s="13"/>
      <c r="K2866" s="13" t="s">
        <v>27</v>
      </c>
      <c r="L2866" s="12">
        <f t="shared" ca="1" si="391"/>
        <v>2.4181142188975451</v>
      </c>
      <c r="M2866" s="101">
        <f t="shared" ca="1" si="392"/>
        <v>0.21064192960816516</v>
      </c>
      <c r="N2866" s="101">
        <f t="shared" ca="1" si="399"/>
        <v>154.19623181330641</v>
      </c>
      <c r="O2866" s="101">
        <f t="shared" ca="1" si="393"/>
        <v>0.68154549259627306</v>
      </c>
      <c r="Q2866" s="12">
        <f t="shared" ca="1" si="394"/>
        <v>5.6000000000000005</v>
      </c>
      <c r="R2866" s="101">
        <f t="shared" ca="1" si="395"/>
        <v>0.26934663137032289</v>
      </c>
      <c r="S2866" s="13"/>
      <c r="T2866" s="101">
        <f t="shared" ca="1" si="396"/>
        <v>0</v>
      </c>
      <c r="U2866" s="101">
        <f t="shared" ca="1" si="397"/>
        <v>0.47737604871402373</v>
      </c>
      <c r="V2866" s="101">
        <f t="shared" ca="1" si="398"/>
        <v>-469.75338152101631</v>
      </c>
    </row>
    <row r="2867" spans="2:22" x14ac:dyDescent="0.3">
      <c r="B2867" s="13">
        <v>2023</v>
      </c>
      <c r="C2867" s="13">
        <v>4</v>
      </c>
      <c r="D2867" s="13">
        <v>27</v>
      </c>
      <c r="E2867" s="83" t="s">
        <v>216</v>
      </c>
      <c r="F2867" s="13">
        <v>1</v>
      </c>
      <c r="G2867" s="13">
        <v>20</v>
      </c>
      <c r="H2867" s="13" t="s">
        <v>69</v>
      </c>
      <c r="I2867" s="13" t="s">
        <v>54</v>
      </c>
      <c r="J2867" s="13"/>
      <c r="K2867" s="13" t="s">
        <v>27</v>
      </c>
      <c r="L2867" s="12">
        <f t="shared" ca="1" si="391"/>
        <v>2.0006625155761113</v>
      </c>
      <c r="M2867" s="101">
        <f t="shared" ca="1" si="392"/>
        <v>0.10537489469539378</v>
      </c>
      <c r="N2867" s="101">
        <f t="shared" ca="1" si="399"/>
        <v>154.19623181330641</v>
      </c>
      <c r="O2867" s="101">
        <f t="shared" ca="1" si="393"/>
        <v>0.2158714854306624</v>
      </c>
      <c r="Q2867" s="12">
        <f t="shared" ca="1" si="394"/>
        <v>0</v>
      </c>
      <c r="R2867" s="101">
        <f t="shared" ca="1" si="395"/>
        <v>0</v>
      </c>
      <c r="S2867" s="13"/>
      <c r="T2867" s="101">
        <f t="shared" ca="1" si="396"/>
        <v>0.10537489469539378</v>
      </c>
      <c r="U2867" s="101">
        <f t="shared" si="397"/>
        <v>0</v>
      </c>
      <c r="V2867" s="101">
        <f t="shared" ca="1" si="398"/>
        <v>-469.64800662632092</v>
      </c>
    </row>
    <row r="2868" spans="2:22" x14ac:dyDescent="0.3">
      <c r="B2868" s="13">
        <v>2023</v>
      </c>
      <c r="C2868" s="13">
        <v>4</v>
      </c>
      <c r="D2868" s="13">
        <v>27</v>
      </c>
      <c r="E2868" s="83" t="s">
        <v>216</v>
      </c>
      <c r="F2868" s="13">
        <v>1</v>
      </c>
      <c r="G2868" s="13">
        <v>21</v>
      </c>
      <c r="H2868" s="13" t="s">
        <v>69</v>
      </c>
      <c r="I2868" s="13" t="s">
        <v>54</v>
      </c>
      <c r="J2868" s="13"/>
      <c r="K2868" s="13" t="s">
        <v>27</v>
      </c>
      <c r="L2868" s="12">
        <f t="shared" ca="1" si="391"/>
        <v>2.0873198517262241</v>
      </c>
      <c r="M2868" s="101">
        <f t="shared" ca="1" si="392"/>
        <v>0.10993913659042023</v>
      </c>
      <c r="N2868" s="101">
        <f t="shared" ca="1" si="399"/>
        <v>154.19623181330641</v>
      </c>
      <c r="O2868" s="101">
        <f t="shared" ca="1" si="393"/>
        <v>0.22522181200125957</v>
      </c>
      <c r="Q2868" s="12">
        <f t="shared" ca="1" si="394"/>
        <v>0</v>
      </c>
      <c r="R2868" s="101">
        <f t="shared" ca="1" si="395"/>
        <v>0</v>
      </c>
      <c r="S2868" s="13"/>
      <c r="T2868" s="101">
        <f t="shared" ca="1" si="396"/>
        <v>0.10993913659042023</v>
      </c>
      <c r="U2868" s="101">
        <f t="shared" si="397"/>
        <v>0</v>
      </c>
      <c r="V2868" s="101">
        <f t="shared" ca="1" si="398"/>
        <v>-469.53806748973051</v>
      </c>
    </row>
    <row r="2869" spans="2:22" x14ac:dyDescent="0.3">
      <c r="B2869" s="13">
        <v>2023</v>
      </c>
      <c r="C2869" s="13">
        <v>4</v>
      </c>
      <c r="D2869" s="13">
        <v>27</v>
      </c>
      <c r="E2869" s="83" t="s">
        <v>216</v>
      </c>
      <c r="F2869" s="13">
        <v>1</v>
      </c>
      <c r="G2869" s="13">
        <v>22</v>
      </c>
      <c r="H2869" s="13" t="s">
        <v>69</v>
      </c>
      <c r="I2869" s="13" t="s">
        <v>54</v>
      </c>
      <c r="J2869" s="13"/>
      <c r="K2869" s="13" t="s">
        <v>27</v>
      </c>
      <c r="L2869" s="12">
        <f t="shared" ca="1" si="391"/>
        <v>2.1707378614702217</v>
      </c>
      <c r="M2869" s="101">
        <f t="shared" ca="1" si="392"/>
        <v>0.11433276316363658</v>
      </c>
      <c r="N2869" s="101">
        <f t="shared" ca="1" si="399"/>
        <v>154.19623181330641</v>
      </c>
      <c r="O2869" s="101">
        <f t="shared" ca="1" si="393"/>
        <v>0.23422261525263691</v>
      </c>
      <c r="Q2869" s="12">
        <f t="shared" ca="1" si="394"/>
        <v>0</v>
      </c>
      <c r="R2869" s="101">
        <f t="shared" ca="1" si="395"/>
        <v>0</v>
      </c>
      <c r="S2869" s="13"/>
      <c r="T2869" s="101">
        <f t="shared" ca="1" si="396"/>
        <v>0.11433276316363658</v>
      </c>
      <c r="U2869" s="101">
        <f t="shared" si="397"/>
        <v>0</v>
      </c>
      <c r="V2869" s="101">
        <f t="shared" ca="1" si="398"/>
        <v>-469.42373472656686</v>
      </c>
    </row>
    <row r="2870" spans="2:22" x14ac:dyDescent="0.3">
      <c r="B2870" s="13">
        <v>2023</v>
      </c>
      <c r="C2870" s="13">
        <v>4</v>
      </c>
      <c r="D2870" s="13">
        <v>27</v>
      </c>
      <c r="E2870" s="83" t="s">
        <v>216</v>
      </c>
      <c r="F2870" s="13">
        <v>1</v>
      </c>
      <c r="G2870" s="13">
        <v>23</v>
      </c>
      <c r="H2870" s="13" t="s">
        <v>69</v>
      </c>
      <c r="I2870" s="13" t="s">
        <v>54</v>
      </c>
      <c r="J2870" s="13"/>
      <c r="K2870" s="13" t="s">
        <v>27</v>
      </c>
      <c r="L2870" s="12">
        <f t="shared" ca="1" si="391"/>
        <v>2.1742647613739838</v>
      </c>
      <c r="M2870" s="101">
        <f t="shared" ca="1" si="392"/>
        <v>0.11451852498156773</v>
      </c>
      <c r="N2870" s="101">
        <f t="shared" ca="1" si="399"/>
        <v>154.19623181330641</v>
      </c>
      <c r="O2870" s="101">
        <f t="shared" ca="1" si="393"/>
        <v>0.23460316775225284</v>
      </c>
      <c r="Q2870" s="12">
        <f t="shared" ca="1" si="394"/>
        <v>0</v>
      </c>
      <c r="R2870" s="101">
        <f t="shared" ca="1" si="395"/>
        <v>0</v>
      </c>
      <c r="S2870" s="13"/>
      <c r="T2870" s="101">
        <f t="shared" ca="1" si="396"/>
        <v>0.11451852498156773</v>
      </c>
      <c r="U2870" s="101">
        <f t="shared" si="397"/>
        <v>0</v>
      </c>
      <c r="V2870" s="101">
        <f t="shared" ca="1" si="398"/>
        <v>-469.30921620158529</v>
      </c>
    </row>
    <row r="2871" spans="2:22" x14ac:dyDescent="0.3">
      <c r="B2871" s="13">
        <v>2023</v>
      </c>
      <c r="C2871" s="13">
        <v>4</v>
      </c>
      <c r="D2871" s="13">
        <v>28</v>
      </c>
      <c r="E2871" s="83" t="s">
        <v>217</v>
      </c>
      <c r="F2871" s="13">
        <v>2</v>
      </c>
      <c r="G2871" s="13">
        <v>0</v>
      </c>
      <c r="H2871" s="13" t="s">
        <v>69</v>
      </c>
      <c r="I2871" s="13" t="s">
        <v>54</v>
      </c>
      <c r="J2871" s="13"/>
      <c r="K2871" s="13" t="s">
        <v>28</v>
      </c>
      <c r="L2871" s="12">
        <f t="shared" ca="1" si="391"/>
        <v>1.9267876168151086</v>
      </c>
      <c r="M2871" s="101">
        <f t="shared" ca="1" si="392"/>
        <v>0.10148390377765178</v>
      </c>
      <c r="N2871" s="101">
        <f t="shared" ca="1" si="399"/>
        <v>154.19623181330641</v>
      </c>
      <c r="O2871" s="101">
        <f t="shared" ca="1" si="393"/>
        <v>0.2079003838543502</v>
      </c>
      <c r="Q2871" s="12">
        <f t="shared" ca="1" si="394"/>
        <v>0</v>
      </c>
      <c r="R2871" s="101">
        <f t="shared" ca="1" si="395"/>
        <v>0</v>
      </c>
      <c r="S2871" s="13"/>
      <c r="T2871" s="101">
        <f t="shared" ca="1" si="396"/>
        <v>0.10148390377765178</v>
      </c>
      <c r="U2871" s="101">
        <f t="shared" si="397"/>
        <v>0</v>
      </c>
      <c r="V2871" s="101">
        <f t="shared" ca="1" si="398"/>
        <v>-469.20773229780764</v>
      </c>
    </row>
    <row r="2872" spans="2:22" x14ac:dyDescent="0.3">
      <c r="B2872" s="13">
        <v>2023</v>
      </c>
      <c r="C2872" s="13">
        <v>4</v>
      </c>
      <c r="D2872" s="13">
        <v>28</v>
      </c>
      <c r="E2872" s="83" t="s">
        <v>217</v>
      </c>
      <c r="F2872" s="13">
        <v>2</v>
      </c>
      <c r="G2872" s="13">
        <v>1</v>
      </c>
      <c r="H2872" s="13" t="s">
        <v>69</v>
      </c>
      <c r="I2872" s="13" t="s">
        <v>54</v>
      </c>
      <c r="J2872" s="13"/>
      <c r="K2872" s="13" t="s">
        <v>28</v>
      </c>
      <c r="L2872" s="12">
        <f t="shared" ca="1" si="391"/>
        <v>1.0758730920083068</v>
      </c>
      <c r="M2872" s="101">
        <f t="shared" ca="1" si="392"/>
        <v>5.6666235756077522E-2</v>
      </c>
      <c r="N2872" s="101">
        <f t="shared" ca="1" si="399"/>
        <v>154.19623181330641</v>
      </c>
      <c r="O2872" s="101">
        <f t="shared" ca="1" si="393"/>
        <v>0.11608670662769631</v>
      </c>
      <c r="Q2872" s="12">
        <f t="shared" ca="1" si="394"/>
        <v>0</v>
      </c>
      <c r="R2872" s="101">
        <f t="shared" ca="1" si="395"/>
        <v>0</v>
      </c>
      <c r="S2872" s="13"/>
      <c r="T2872" s="101">
        <f t="shared" ca="1" si="396"/>
        <v>5.6666235756077522E-2</v>
      </c>
      <c r="U2872" s="101">
        <f t="shared" si="397"/>
        <v>0</v>
      </c>
      <c r="V2872" s="101">
        <f t="shared" ca="1" si="398"/>
        <v>-469.15106606205154</v>
      </c>
    </row>
    <row r="2873" spans="2:22" x14ac:dyDescent="0.3">
      <c r="B2873" s="13">
        <v>2023</v>
      </c>
      <c r="C2873" s="13">
        <v>4</v>
      </c>
      <c r="D2873" s="13">
        <v>28</v>
      </c>
      <c r="E2873" s="83" t="s">
        <v>217</v>
      </c>
      <c r="F2873" s="13">
        <v>2</v>
      </c>
      <c r="G2873" s="13">
        <v>2</v>
      </c>
      <c r="H2873" s="13" t="s">
        <v>69</v>
      </c>
      <c r="I2873" s="13" t="s">
        <v>54</v>
      </c>
      <c r="J2873" s="13"/>
      <c r="K2873" s="13" t="s">
        <v>28</v>
      </c>
      <c r="L2873" s="12">
        <f t="shared" ca="1" si="391"/>
        <v>1.0386237780821781</v>
      </c>
      <c r="M2873" s="101">
        <f t="shared" ca="1" si="392"/>
        <v>5.4704314391588321E-2</v>
      </c>
      <c r="N2873" s="101">
        <f t="shared" ca="1" si="399"/>
        <v>154.19623181330641</v>
      </c>
      <c r="O2873" s="101">
        <f t="shared" ca="1" si="393"/>
        <v>0.11206750565506701</v>
      </c>
      <c r="Q2873" s="12">
        <f t="shared" ca="1" si="394"/>
        <v>0</v>
      </c>
      <c r="R2873" s="101">
        <f t="shared" ca="1" si="395"/>
        <v>0</v>
      </c>
      <c r="S2873" s="13"/>
      <c r="T2873" s="101">
        <f t="shared" ca="1" si="396"/>
        <v>5.4704314391588321E-2</v>
      </c>
      <c r="U2873" s="101">
        <f t="shared" si="397"/>
        <v>0</v>
      </c>
      <c r="V2873" s="101">
        <f t="shared" ca="1" si="398"/>
        <v>-469.09636174765996</v>
      </c>
    </row>
    <row r="2874" spans="2:22" x14ac:dyDescent="0.3">
      <c r="B2874" s="13">
        <v>2023</v>
      </c>
      <c r="C2874" s="13">
        <v>4</v>
      </c>
      <c r="D2874" s="13">
        <v>28</v>
      </c>
      <c r="E2874" s="83" t="s">
        <v>217</v>
      </c>
      <c r="F2874" s="13">
        <v>2</v>
      </c>
      <c r="G2874" s="13">
        <v>3</v>
      </c>
      <c r="H2874" s="13" t="s">
        <v>69</v>
      </c>
      <c r="I2874" s="13" t="s">
        <v>54</v>
      </c>
      <c r="J2874" s="13"/>
      <c r="K2874" s="13" t="s">
        <v>28</v>
      </c>
      <c r="L2874" s="12">
        <f t="shared" ca="1" si="391"/>
        <v>1.1826213037659805</v>
      </c>
      <c r="M2874" s="101">
        <f t="shared" ca="1" si="392"/>
        <v>6.2288664069354197E-2</v>
      </c>
      <c r="N2874" s="101">
        <f t="shared" ca="1" si="399"/>
        <v>154.19623181330641</v>
      </c>
      <c r="O2874" s="101">
        <f t="shared" ca="1" si="393"/>
        <v>0.12760483867634928</v>
      </c>
      <c r="Q2874" s="12">
        <f t="shared" ca="1" si="394"/>
        <v>0</v>
      </c>
      <c r="R2874" s="101">
        <f t="shared" ca="1" si="395"/>
        <v>0</v>
      </c>
      <c r="S2874" s="13"/>
      <c r="T2874" s="101">
        <f t="shared" ca="1" si="396"/>
        <v>6.2288664069354197E-2</v>
      </c>
      <c r="U2874" s="101">
        <f t="shared" si="397"/>
        <v>0</v>
      </c>
      <c r="V2874" s="101">
        <f t="shared" ca="1" si="398"/>
        <v>-469.03407308359061</v>
      </c>
    </row>
    <row r="2875" spans="2:22" x14ac:dyDescent="0.3">
      <c r="B2875" s="13">
        <v>2023</v>
      </c>
      <c r="C2875" s="13">
        <v>4</v>
      </c>
      <c r="D2875" s="13">
        <v>28</v>
      </c>
      <c r="E2875" s="83" t="s">
        <v>217</v>
      </c>
      <c r="F2875" s="13">
        <v>2</v>
      </c>
      <c r="G2875" s="13">
        <v>4</v>
      </c>
      <c r="H2875" s="13" t="s">
        <v>69</v>
      </c>
      <c r="I2875" s="13" t="s">
        <v>54</v>
      </c>
      <c r="J2875" s="13"/>
      <c r="K2875" s="13" t="s">
        <v>28</v>
      </c>
      <c r="L2875" s="12">
        <f t="shared" ca="1" si="391"/>
        <v>1.07926263529707</v>
      </c>
      <c r="M2875" s="101">
        <f t="shared" ca="1" si="392"/>
        <v>5.6844763001096678E-2</v>
      </c>
      <c r="N2875" s="101">
        <f t="shared" ca="1" si="399"/>
        <v>154.19623181330641</v>
      </c>
      <c r="O2875" s="101">
        <f t="shared" ca="1" si="393"/>
        <v>0.11645243834855384</v>
      </c>
      <c r="Q2875" s="12">
        <f t="shared" ca="1" si="394"/>
        <v>0</v>
      </c>
      <c r="R2875" s="101">
        <f t="shared" ca="1" si="395"/>
        <v>0</v>
      </c>
      <c r="S2875" s="13"/>
      <c r="T2875" s="101">
        <f t="shared" ca="1" si="396"/>
        <v>5.6844763001096678E-2</v>
      </c>
      <c r="U2875" s="101">
        <f t="shared" si="397"/>
        <v>0</v>
      </c>
      <c r="V2875" s="101">
        <f t="shared" ca="1" si="398"/>
        <v>-468.97722832058952</v>
      </c>
    </row>
    <row r="2876" spans="2:22" x14ac:dyDescent="0.3">
      <c r="B2876" s="13">
        <v>2023</v>
      </c>
      <c r="C2876" s="13">
        <v>4</v>
      </c>
      <c r="D2876" s="13">
        <v>28</v>
      </c>
      <c r="E2876" s="83" t="s">
        <v>217</v>
      </c>
      <c r="F2876" s="13">
        <v>2</v>
      </c>
      <c r="G2876" s="13">
        <v>5</v>
      </c>
      <c r="H2876" s="13" t="s">
        <v>69</v>
      </c>
      <c r="I2876" s="13" t="s">
        <v>54</v>
      </c>
      <c r="J2876" s="13"/>
      <c r="K2876" s="13" t="s">
        <v>28</v>
      </c>
      <c r="L2876" s="12">
        <f t="shared" ca="1" si="391"/>
        <v>1.0745597813850334</v>
      </c>
      <c r="M2876" s="101">
        <f t="shared" ca="1" si="392"/>
        <v>5.659706368554971E-2</v>
      </c>
      <c r="N2876" s="101">
        <f t="shared" ca="1" si="399"/>
        <v>154.19623181330641</v>
      </c>
      <c r="O2876" s="101">
        <f t="shared" ca="1" si="393"/>
        <v>0.11594500041144509</v>
      </c>
      <c r="Q2876" s="12">
        <f t="shared" ca="1" si="394"/>
        <v>5.6000000000000005</v>
      </c>
      <c r="R2876" s="101">
        <f t="shared" ca="1" si="395"/>
        <v>0.38307851450575703</v>
      </c>
      <c r="S2876" s="13"/>
      <c r="T2876" s="101">
        <f t="shared" ca="1" si="396"/>
        <v>0</v>
      </c>
      <c r="U2876" s="101">
        <f t="shared" si="397"/>
        <v>0</v>
      </c>
      <c r="V2876" s="101">
        <f t="shared" ca="1" si="398"/>
        <v>-469.74338534960106</v>
      </c>
    </row>
    <row r="2877" spans="2:22" x14ac:dyDescent="0.3">
      <c r="B2877" s="13">
        <v>2023</v>
      </c>
      <c r="C2877" s="13">
        <v>4</v>
      </c>
      <c r="D2877" s="13">
        <v>28</v>
      </c>
      <c r="E2877" s="83" t="s">
        <v>217</v>
      </c>
      <c r="F2877" s="13">
        <v>2</v>
      </c>
      <c r="G2877" s="13">
        <v>6</v>
      </c>
      <c r="H2877" s="13" t="s">
        <v>69</v>
      </c>
      <c r="I2877" s="13" t="s">
        <v>54</v>
      </c>
      <c r="J2877" s="13"/>
      <c r="K2877" s="13" t="s">
        <v>28</v>
      </c>
      <c r="L2877" s="12">
        <f t="shared" ca="1" si="391"/>
        <v>1.1383954529968667</v>
      </c>
      <c r="M2877" s="101">
        <f t="shared" ca="1" si="392"/>
        <v>5.9959288509344975E-2</v>
      </c>
      <c r="N2877" s="101">
        <f t="shared" ca="1" si="399"/>
        <v>154.19623181330641</v>
      </c>
      <c r="O2877" s="101">
        <f t="shared" ca="1" si="393"/>
        <v>0.12283286937836192</v>
      </c>
      <c r="Q2877" s="12">
        <f t="shared" ca="1" si="394"/>
        <v>5.6000000000000005</v>
      </c>
      <c r="R2877" s="101">
        <f t="shared" ca="1" si="395"/>
        <v>0.37767482490381526</v>
      </c>
      <c r="S2877" s="13"/>
      <c r="T2877" s="101">
        <f t="shared" ca="1" si="396"/>
        <v>0</v>
      </c>
      <c r="U2877" s="101">
        <f t="shared" si="397"/>
        <v>0</v>
      </c>
      <c r="V2877" s="101">
        <f t="shared" ca="1" si="398"/>
        <v>-470.49873499940867</v>
      </c>
    </row>
    <row r="2878" spans="2:22" x14ac:dyDescent="0.3">
      <c r="B2878" s="13">
        <v>2023</v>
      </c>
      <c r="C2878" s="13">
        <v>4</v>
      </c>
      <c r="D2878" s="13">
        <v>28</v>
      </c>
      <c r="E2878" s="83" t="s">
        <v>217</v>
      </c>
      <c r="F2878" s="13">
        <v>2</v>
      </c>
      <c r="G2878" s="13">
        <v>7</v>
      </c>
      <c r="H2878" s="13" t="s">
        <v>69</v>
      </c>
      <c r="I2878" s="13" t="s">
        <v>54</v>
      </c>
      <c r="J2878" s="13"/>
      <c r="K2878" s="13" t="s">
        <v>28</v>
      </c>
      <c r="L2878" s="12">
        <f t="shared" ca="1" si="391"/>
        <v>1.1023659195901099</v>
      </c>
      <c r="M2878" s="101">
        <f t="shared" ca="1" si="392"/>
        <v>5.8061612984811092E-2</v>
      </c>
      <c r="N2878" s="101">
        <f t="shared" ca="1" si="399"/>
        <v>154.19623181330641</v>
      </c>
      <c r="O2878" s="101">
        <f t="shared" ca="1" si="393"/>
        <v>0.11894528272377285</v>
      </c>
      <c r="Q2878" s="12">
        <f t="shared" ca="1" si="394"/>
        <v>3.8379885489637355</v>
      </c>
      <c r="R2878" s="101">
        <f t="shared" ca="1" si="395"/>
        <v>0.2315704555764774</v>
      </c>
      <c r="S2878" s="13"/>
      <c r="T2878" s="101">
        <f t="shared" ca="1" si="396"/>
        <v>0</v>
      </c>
      <c r="U2878" s="101">
        <f t="shared" si="397"/>
        <v>0</v>
      </c>
      <c r="V2878" s="101">
        <f t="shared" ca="1" si="398"/>
        <v>-470.96187591056167</v>
      </c>
    </row>
    <row r="2879" spans="2:22" x14ac:dyDescent="0.3">
      <c r="B2879" s="13">
        <v>2023</v>
      </c>
      <c r="C2879" s="13">
        <v>4</v>
      </c>
      <c r="D2879" s="13">
        <v>28</v>
      </c>
      <c r="E2879" s="83" t="s">
        <v>217</v>
      </c>
      <c r="F2879" s="13">
        <v>2</v>
      </c>
      <c r="G2879" s="13">
        <v>8</v>
      </c>
      <c r="H2879" s="13" t="s">
        <v>69</v>
      </c>
      <c r="I2879" s="13" t="s">
        <v>54</v>
      </c>
      <c r="J2879" s="13"/>
      <c r="K2879" s="13" t="s">
        <v>28</v>
      </c>
      <c r="L2879" s="12">
        <f t="shared" ca="1" si="391"/>
        <v>1.9691524564487648</v>
      </c>
      <c r="M2879" s="101">
        <f t="shared" ca="1" si="392"/>
        <v>0.10371525988115644</v>
      </c>
      <c r="N2879" s="101">
        <f t="shared" ca="1" si="399"/>
        <v>154.19623181330641</v>
      </c>
      <c r="O2879" s="101">
        <f t="shared" ca="1" si="393"/>
        <v>0.21247155005082172</v>
      </c>
      <c r="Q2879" s="12">
        <f t="shared" ca="1" si="394"/>
        <v>5.6000000000000005</v>
      </c>
      <c r="R2879" s="101">
        <f t="shared" ca="1" si="395"/>
        <v>0.30735124456161211</v>
      </c>
      <c r="S2879" s="13"/>
      <c r="T2879" s="101">
        <f t="shared" ca="1" si="396"/>
        <v>0</v>
      </c>
      <c r="U2879" s="101">
        <f t="shared" si="397"/>
        <v>0</v>
      </c>
      <c r="V2879" s="101">
        <f t="shared" ca="1" si="398"/>
        <v>-471.57657839968493</v>
      </c>
    </row>
    <row r="2880" spans="2:22" x14ac:dyDescent="0.3">
      <c r="B2880" s="13">
        <v>2023</v>
      </c>
      <c r="C2880" s="13">
        <v>4</v>
      </c>
      <c r="D2880" s="13">
        <v>28</v>
      </c>
      <c r="E2880" s="83" t="s">
        <v>217</v>
      </c>
      <c r="F2880" s="13">
        <v>2</v>
      </c>
      <c r="G2880" s="13">
        <v>9</v>
      </c>
      <c r="H2880" s="13" t="s">
        <v>69</v>
      </c>
      <c r="I2880" s="13" t="s">
        <v>54</v>
      </c>
      <c r="J2880" s="13"/>
      <c r="K2880" s="13" t="s">
        <v>28</v>
      </c>
      <c r="L2880" s="12">
        <f t="shared" ref="L2880:L2943" ca="1" si="400">IF(K2880="Weekday",_xlfn.NORM.INV(RAND(),VLOOKUP(G2880,$J$5:$N$28,4),VLOOKUP(G2880,$J$5:$N$28,5)),_xlfn.NORM.INV(RAND(),VLOOKUP(G2880,$P$5:$T$28,4),VLOOKUP(G2880,$P$5:$T$28,5)))*VLOOKUP(C2880,$P$32:$R$43,3)</f>
        <v>1.237120415782486</v>
      </c>
      <c r="M2880" s="101">
        <f t="shared" ref="M2880:M2943" ca="1" si="401">IF(I2880="Winter",VLOOKUP(G2880,$J$40:$L$43,3),VLOOKUP(G2880,$J$40:$L$43,2))*L2880</f>
        <v>6.5159132299263539E-2</v>
      </c>
      <c r="N2880" s="101">
        <f t="shared" ca="1" si="399"/>
        <v>154.19623181330641</v>
      </c>
      <c r="O2880" s="101">
        <f t="shared" ref="O2880:O2943" ca="1" si="402">IF(I2880="Winter",VLOOKUP(G2880,$J$46:$L$49,3),VLOOKUP(G2880,$J$46:$L$49,2))*L2880</f>
        <v>0.13348529286293023</v>
      </c>
      <c r="Q2880" s="12">
        <f t="shared" ref="Q2880:Q2943" ca="1" si="403">MIN(MAX(AND(IF(G2880&gt;=VLOOKUP(C2880,$O$46:$T$57,5),1,0),IF(G2880&lt;=VLOOKUP(C2880,$O$46:$T$57,6),1,0))*$G$50*_xlfn.NORM.INV(RAND(),VLOOKUP(C2880,$B$4:$F$15,4),VLOOKUP(C2880,$B$4:$F$15,4)),0),0.2)*$G$51</f>
        <v>0</v>
      </c>
      <c r="R2880" s="101">
        <f t="shared" ref="R2880:R2943" ca="1" si="404">MAX(Q2880-L2880,0)*$G$52</f>
        <v>0</v>
      </c>
      <c r="S2880" s="13"/>
      <c r="T2880" s="101">
        <f t="shared" ref="T2880:T2943" ca="1" si="405">MAX(L2880-Q2880,0)*IF(I2880="Winter",VLOOKUP(G2880,$J$40:$L$43,3),VLOOKUP(G2880,$J$40:$L$43,2))</f>
        <v>6.5159132299263539E-2</v>
      </c>
      <c r="U2880" s="101">
        <f t="shared" si="397"/>
        <v>0</v>
      </c>
      <c r="V2880" s="101">
        <f t="shared" ca="1" si="398"/>
        <v>-471.51141926738569</v>
      </c>
    </row>
    <row r="2881" spans="2:22" x14ac:dyDescent="0.3">
      <c r="B2881" s="13">
        <v>2023</v>
      </c>
      <c r="C2881" s="13">
        <v>4</v>
      </c>
      <c r="D2881" s="13">
        <v>28</v>
      </c>
      <c r="E2881" s="83" t="s">
        <v>217</v>
      </c>
      <c r="F2881" s="13">
        <v>2</v>
      </c>
      <c r="G2881" s="13">
        <v>10</v>
      </c>
      <c r="H2881" s="13" t="s">
        <v>70</v>
      </c>
      <c r="I2881" s="13" t="s">
        <v>54</v>
      </c>
      <c r="J2881" s="13"/>
      <c r="K2881" s="13" t="s">
        <v>28</v>
      </c>
      <c r="L2881" s="12">
        <f t="shared" ca="1" si="400"/>
        <v>2.1534972222789368</v>
      </c>
      <c r="M2881" s="101">
        <f t="shared" ca="1" si="401"/>
        <v>6.8179722057351136E-2</v>
      </c>
      <c r="N2881" s="101">
        <f t="shared" ca="1" si="399"/>
        <v>154.19623181330641</v>
      </c>
      <c r="O2881" s="101">
        <f t="shared" ca="1" si="402"/>
        <v>6.8179722057351136E-2</v>
      </c>
      <c r="Q2881" s="12">
        <f t="shared" ca="1" si="403"/>
        <v>1.3302349185563176</v>
      </c>
      <c r="R2881" s="101">
        <f t="shared" ca="1" si="404"/>
        <v>0</v>
      </c>
      <c r="S2881" s="13"/>
      <c r="T2881" s="101">
        <f t="shared" ca="1" si="405"/>
        <v>2.6064484535858124E-2</v>
      </c>
      <c r="U2881" s="101">
        <f t="shared" ref="U2881:U2944" si="406">IF(H2881="On-Peak",IF(I2881="Winter",((L2881*$D$48)/60),((L2881*$D$47)/60)),0)</f>
        <v>0</v>
      </c>
      <c r="V2881" s="101">
        <f t="shared" ref="V2881:V2944" ca="1" si="407">V2880+MAX(T2881-R2881,0)-MAX(R2881-T2881,0)+MAX(U2881-R2881,0)-MAX(R2881-U2881,0)</f>
        <v>-471.48535478284981</v>
      </c>
    </row>
    <row r="2882" spans="2:22" x14ac:dyDescent="0.3">
      <c r="B2882" s="13">
        <v>2023</v>
      </c>
      <c r="C2882" s="13">
        <v>4</v>
      </c>
      <c r="D2882" s="13">
        <v>28</v>
      </c>
      <c r="E2882" s="83" t="s">
        <v>217</v>
      </c>
      <c r="F2882" s="13">
        <v>2</v>
      </c>
      <c r="G2882" s="13">
        <v>11</v>
      </c>
      <c r="H2882" s="13" t="s">
        <v>70</v>
      </c>
      <c r="I2882" s="13" t="s">
        <v>54</v>
      </c>
      <c r="J2882" s="13"/>
      <c r="K2882" s="13" t="s">
        <v>28</v>
      </c>
      <c r="L2882" s="12">
        <f t="shared" ca="1" si="400"/>
        <v>1.2888591862738945</v>
      </c>
      <c r="M2882" s="101">
        <f t="shared" ca="1" si="401"/>
        <v>4.0805281837431498E-2</v>
      </c>
      <c r="N2882" s="101">
        <f t="shared" ca="1" si="399"/>
        <v>154.19623181330641</v>
      </c>
      <c r="O2882" s="101">
        <f t="shared" ca="1" si="402"/>
        <v>4.0805281837431498E-2</v>
      </c>
      <c r="Q2882" s="12">
        <f t="shared" ca="1" si="403"/>
        <v>5.6000000000000005</v>
      </c>
      <c r="R2882" s="101">
        <f t="shared" ca="1" si="404"/>
        <v>0.36493806988191491</v>
      </c>
      <c r="S2882" s="13"/>
      <c r="T2882" s="101">
        <f t="shared" ca="1" si="405"/>
        <v>0</v>
      </c>
      <c r="U2882" s="101">
        <f t="shared" si="406"/>
        <v>0</v>
      </c>
      <c r="V2882" s="101">
        <f t="shared" ca="1" si="407"/>
        <v>-472.21523092261367</v>
      </c>
    </row>
    <row r="2883" spans="2:22" x14ac:dyDescent="0.3">
      <c r="B2883" s="13">
        <v>2023</v>
      </c>
      <c r="C2883" s="13">
        <v>4</v>
      </c>
      <c r="D2883" s="13">
        <v>28</v>
      </c>
      <c r="E2883" s="83" t="s">
        <v>217</v>
      </c>
      <c r="F2883" s="13">
        <v>2</v>
      </c>
      <c r="G2883" s="13">
        <v>12</v>
      </c>
      <c r="H2883" s="13" t="s">
        <v>70</v>
      </c>
      <c r="I2883" s="13" t="s">
        <v>54</v>
      </c>
      <c r="J2883" s="13"/>
      <c r="K2883" s="13" t="s">
        <v>28</v>
      </c>
      <c r="L2883" s="12">
        <f t="shared" ca="1" si="400"/>
        <v>1.3478991858282878</v>
      </c>
      <c r="M2883" s="101">
        <f t="shared" ca="1" si="401"/>
        <v>4.2674488223323592E-2</v>
      </c>
      <c r="N2883" s="101">
        <f t="shared" ca="1" si="399"/>
        <v>154.19623181330641</v>
      </c>
      <c r="O2883" s="101">
        <f t="shared" ca="1" si="402"/>
        <v>4.2674488223323592E-2</v>
      </c>
      <c r="Q2883" s="12">
        <f t="shared" ca="1" si="403"/>
        <v>5.6000000000000005</v>
      </c>
      <c r="R2883" s="101">
        <f t="shared" ca="1" si="404"/>
        <v>0.35994033391963548</v>
      </c>
      <c r="S2883" s="13"/>
      <c r="T2883" s="101">
        <f t="shared" ca="1" si="405"/>
        <v>0</v>
      </c>
      <c r="U2883" s="101">
        <f t="shared" si="406"/>
        <v>0</v>
      </c>
      <c r="V2883" s="101">
        <f t="shared" ca="1" si="407"/>
        <v>-472.93511159045289</v>
      </c>
    </row>
    <row r="2884" spans="2:22" x14ac:dyDescent="0.3">
      <c r="B2884" s="13">
        <v>2023</v>
      </c>
      <c r="C2884" s="13">
        <v>4</v>
      </c>
      <c r="D2884" s="13">
        <v>28</v>
      </c>
      <c r="E2884" s="83" t="s">
        <v>217</v>
      </c>
      <c r="F2884" s="13">
        <v>2</v>
      </c>
      <c r="G2884" s="13">
        <v>13</v>
      </c>
      <c r="H2884" s="13" t="s">
        <v>70</v>
      </c>
      <c r="I2884" s="13" t="s">
        <v>54</v>
      </c>
      <c r="J2884" s="13"/>
      <c r="K2884" s="13" t="s">
        <v>28</v>
      </c>
      <c r="L2884" s="12">
        <f t="shared" ca="1" si="400"/>
        <v>1.52270806880316</v>
      </c>
      <c r="M2884" s="101">
        <f t="shared" ca="1" si="401"/>
        <v>4.8208937458308045E-2</v>
      </c>
      <c r="N2884" s="101">
        <f t="shared" ca="1" si="399"/>
        <v>154.19623181330641</v>
      </c>
      <c r="O2884" s="101">
        <f t="shared" ca="1" si="402"/>
        <v>4.8208937458308045E-2</v>
      </c>
      <c r="Q2884" s="12">
        <f t="shared" ca="1" si="403"/>
        <v>5.6000000000000005</v>
      </c>
      <c r="R2884" s="101">
        <f t="shared" ca="1" si="404"/>
        <v>0.34514276197581256</v>
      </c>
      <c r="S2884" s="13"/>
      <c r="T2884" s="101">
        <f t="shared" ca="1" si="405"/>
        <v>0</v>
      </c>
      <c r="U2884" s="101">
        <f t="shared" si="406"/>
        <v>0</v>
      </c>
      <c r="V2884" s="101">
        <f t="shared" ca="1" si="407"/>
        <v>-473.62539711440451</v>
      </c>
    </row>
    <row r="2885" spans="2:22" x14ac:dyDescent="0.3">
      <c r="B2885" s="13">
        <v>2023</v>
      </c>
      <c r="C2885" s="13">
        <v>4</v>
      </c>
      <c r="D2885" s="13">
        <v>28</v>
      </c>
      <c r="E2885" s="83" t="s">
        <v>217</v>
      </c>
      <c r="F2885" s="13">
        <v>2</v>
      </c>
      <c r="G2885" s="13">
        <v>14</v>
      </c>
      <c r="H2885" s="13" t="s">
        <v>70</v>
      </c>
      <c r="I2885" s="13" t="s">
        <v>54</v>
      </c>
      <c r="J2885" s="13"/>
      <c r="K2885" s="13" t="s">
        <v>28</v>
      </c>
      <c r="L2885" s="12">
        <f t="shared" ca="1" si="400"/>
        <v>1.6433051807449905</v>
      </c>
      <c r="M2885" s="101">
        <f t="shared" ca="1" si="401"/>
        <v>5.2027042022386401E-2</v>
      </c>
      <c r="N2885" s="101">
        <f t="shared" ca="1" si="399"/>
        <v>154.19623181330641</v>
      </c>
      <c r="O2885" s="101">
        <f t="shared" ca="1" si="402"/>
        <v>5.2027042022386401E-2</v>
      </c>
      <c r="Q2885" s="12">
        <f t="shared" ca="1" si="403"/>
        <v>5.6000000000000005</v>
      </c>
      <c r="R2885" s="101">
        <f t="shared" ca="1" si="404"/>
        <v>0.33493421644993665</v>
      </c>
      <c r="S2885" s="13"/>
      <c r="T2885" s="101">
        <f t="shared" ca="1" si="405"/>
        <v>0</v>
      </c>
      <c r="U2885" s="101">
        <f t="shared" si="406"/>
        <v>0</v>
      </c>
      <c r="V2885" s="101">
        <f t="shared" ca="1" si="407"/>
        <v>-474.29526554730438</v>
      </c>
    </row>
    <row r="2886" spans="2:22" x14ac:dyDescent="0.3">
      <c r="B2886" s="13">
        <v>2023</v>
      </c>
      <c r="C2886" s="13">
        <v>4</v>
      </c>
      <c r="D2886" s="13">
        <v>28</v>
      </c>
      <c r="E2886" s="83" t="s">
        <v>217</v>
      </c>
      <c r="F2886" s="13">
        <v>2</v>
      </c>
      <c r="G2886" s="13">
        <v>15</v>
      </c>
      <c r="H2886" s="13" t="s">
        <v>70</v>
      </c>
      <c r="I2886" s="13" t="s">
        <v>54</v>
      </c>
      <c r="J2886" s="13"/>
      <c r="K2886" s="13" t="s">
        <v>28</v>
      </c>
      <c r="L2886" s="12">
        <f t="shared" ca="1" si="400"/>
        <v>1.3396505506078085</v>
      </c>
      <c r="M2886" s="101">
        <f t="shared" ca="1" si="401"/>
        <v>4.2413336432243216E-2</v>
      </c>
      <c r="N2886" s="101">
        <f t="shared" ca="1" si="399"/>
        <v>154.19623181330641</v>
      </c>
      <c r="O2886" s="101">
        <f t="shared" ca="1" si="402"/>
        <v>4.2413336432243216E-2</v>
      </c>
      <c r="Q2886" s="12">
        <f t="shared" ca="1" si="403"/>
        <v>5.6000000000000005</v>
      </c>
      <c r="R2886" s="101">
        <f t="shared" ca="1" si="404"/>
        <v>0.36063858089104911</v>
      </c>
      <c r="S2886" s="13"/>
      <c r="T2886" s="101">
        <f t="shared" ca="1" si="405"/>
        <v>0</v>
      </c>
      <c r="U2886" s="101">
        <f t="shared" si="406"/>
        <v>0</v>
      </c>
      <c r="V2886" s="101">
        <f t="shared" ca="1" si="407"/>
        <v>-475.01654270908654</v>
      </c>
    </row>
    <row r="2887" spans="2:22" x14ac:dyDescent="0.3">
      <c r="B2887" s="13">
        <v>2023</v>
      </c>
      <c r="C2887" s="13">
        <v>4</v>
      </c>
      <c r="D2887" s="13">
        <v>28</v>
      </c>
      <c r="E2887" s="83" t="s">
        <v>217</v>
      </c>
      <c r="F2887" s="13">
        <v>2</v>
      </c>
      <c r="G2887" s="13">
        <v>16</v>
      </c>
      <c r="H2887" s="13" t="s">
        <v>71</v>
      </c>
      <c r="I2887" s="13" t="s">
        <v>54</v>
      </c>
      <c r="J2887" s="13"/>
      <c r="K2887" s="13" t="s">
        <v>28</v>
      </c>
      <c r="L2887" s="12">
        <f t="shared" ca="1" si="400"/>
        <v>1.5850314465307287</v>
      </c>
      <c r="M2887" s="101">
        <f t="shared" ca="1" si="401"/>
        <v>0.13807208930729178</v>
      </c>
      <c r="N2887" s="101">
        <f t="shared" ca="1" si="399"/>
        <v>154.50914343804234</v>
      </c>
      <c r="O2887" s="101">
        <f t="shared" ca="1" si="402"/>
        <v>0.44674111320468585</v>
      </c>
      <c r="Q2887" s="12">
        <f t="shared" ca="1" si="403"/>
        <v>5.6000000000000005</v>
      </c>
      <c r="R2887" s="101">
        <f t="shared" ca="1" si="404"/>
        <v>0.33986708805117388</v>
      </c>
      <c r="S2887" s="13"/>
      <c r="T2887" s="101">
        <f t="shared" ca="1" si="405"/>
        <v>0</v>
      </c>
      <c r="U2887" s="101">
        <f t="shared" ca="1" si="406"/>
        <v>0.31291162473594142</v>
      </c>
      <c r="V2887" s="101">
        <f t="shared" ca="1" si="407"/>
        <v>-475.38336526045293</v>
      </c>
    </row>
    <row r="2888" spans="2:22" x14ac:dyDescent="0.3">
      <c r="B2888" s="13">
        <v>2023</v>
      </c>
      <c r="C2888" s="13">
        <v>4</v>
      </c>
      <c r="D2888" s="13">
        <v>28</v>
      </c>
      <c r="E2888" s="83" t="s">
        <v>217</v>
      </c>
      <c r="F2888" s="13">
        <v>2</v>
      </c>
      <c r="G2888" s="13">
        <v>17</v>
      </c>
      <c r="H2888" s="13" t="s">
        <v>71</v>
      </c>
      <c r="I2888" s="13" t="s">
        <v>54</v>
      </c>
      <c r="J2888" s="13"/>
      <c r="K2888" s="13" t="s">
        <v>28</v>
      </c>
      <c r="L2888" s="12">
        <f t="shared" ca="1" si="400"/>
        <v>1.9267705447362677</v>
      </c>
      <c r="M2888" s="101">
        <f t="shared" ca="1" si="401"/>
        <v>0.16784098215197629</v>
      </c>
      <c r="N2888" s="101">
        <f t="shared" ca="1" si="399"/>
        <v>154.88952005641571</v>
      </c>
      <c r="O2888" s="101">
        <f t="shared" ca="1" si="402"/>
        <v>0.54306027803391699</v>
      </c>
      <c r="Q2888" s="12">
        <f t="shared" ca="1" si="403"/>
        <v>5.6000000000000005</v>
      </c>
      <c r="R2888" s="101">
        <f t="shared" ca="1" si="404"/>
        <v>0.31093887338807497</v>
      </c>
      <c r="S2888" s="13"/>
      <c r="T2888" s="101">
        <f t="shared" ca="1" si="405"/>
        <v>0</v>
      </c>
      <c r="U2888" s="101">
        <f t="shared" ca="1" si="406"/>
        <v>0.38037661837335157</v>
      </c>
      <c r="V2888" s="101">
        <f t="shared" ca="1" si="407"/>
        <v>-475.62486638885571</v>
      </c>
    </row>
    <row r="2889" spans="2:22" x14ac:dyDescent="0.3">
      <c r="B2889" s="13">
        <v>2023</v>
      </c>
      <c r="C2889" s="13">
        <v>4</v>
      </c>
      <c r="D2889" s="13">
        <v>28</v>
      </c>
      <c r="E2889" s="83" t="s">
        <v>217</v>
      </c>
      <c r="F2889" s="13">
        <v>2</v>
      </c>
      <c r="G2889" s="13">
        <v>18</v>
      </c>
      <c r="H2889" s="13" t="s">
        <v>71</v>
      </c>
      <c r="I2889" s="13" t="s">
        <v>54</v>
      </c>
      <c r="J2889" s="13"/>
      <c r="K2889" s="13" t="s">
        <v>28</v>
      </c>
      <c r="L2889" s="12">
        <f t="shared" ca="1" si="400"/>
        <v>2.4793739566095003</v>
      </c>
      <c r="M2889" s="101">
        <f t="shared" ca="1" si="401"/>
        <v>0.21597826536025358</v>
      </c>
      <c r="N2889" s="101">
        <f t="shared" ca="1" si="399"/>
        <v>155.37898979834969</v>
      </c>
      <c r="O2889" s="101">
        <f t="shared" ca="1" si="402"/>
        <v>0.69881154967038761</v>
      </c>
      <c r="Q2889" s="12">
        <f t="shared" ca="1" si="403"/>
        <v>5.6000000000000005</v>
      </c>
      <c r="R2889" s="101">
        <f t="shared" ca="1" si="404"/>
        <v>0.26416099457300585</v>
      </c>
      <c r="S2889" s="13"/>
      <c r="T2889" s="101">
        <f t="shared" ca="1" si="405"/>
        <v>0</v>
      </c>
      <c r="U2889" s="101">
        <f t="shared" ca="1" si="406"/>
        <v>0.48946974193399223</v>
      </c>
      <c r="V2889" s="101">
        <f t="shared" ca="1" si="407"/>
        <v>-475.6637186360677</v>
      </c>
    </row>
    <row r="2890" spans="2:22" x14ac:dyDescent="0.3">
      <c r="B2890" s="13">
        <v>2023</v>
      </c>
      <c r="C2890" s="13">
        <v>4</v>
      </c>
      <c r="D2890" s="13">
        <v>28</v>
      </c>
      <c r="E2890" s="83" t="s">
        <v>217</v>
      </c>
      <c r="F2890" s="13">
        <v>2</v>
      </c>
      <c r="G2890" s="13">
        <v>19</v>
      </c>
      <c r="H2890" s="13" t="s">
        <v>71</v>
      </c>
      <c r="I2890" s="13" t="s">
        <v>54</v>
      </c>
      <c r="J2890" s="13"/>
      <c r="K2890" s="13" t="s">
        <v>28</v>
      </c>
      <c r="L2890" s="12">
        <f t="shared" ca="1" si="400"/>
        <v>1.4763193540378523</v>
      </c>
      <c r="M2890" s="101">
        <f t="shared" ca="1" si="401"/>
        <v>0.12860217893023732</v>
      </c>
      <c r="N2890" s="101">
        <f t="shared" ca="1" si="399"/>
        <v>155.67043984415932</v>
      </c>
      <c r="O2890" s="101">
        <f t="shared" ca="1" si="402"/>
        <v>0.41610060993556863</v>
      </c>
      <c r="Q2890" s="12">
        <f t="shared" ca="1" si="403"/>
        <v>5.6000000000000005</v>
      </c>
      <c r="R2890" s="101">
        <f t="shared" ca="1" si="404"/>
        <v>0.34906956668069583</v>
      </c>
      <c r="S2890" s="13"/>
      <c r="T2890" s="101">
        <f t="shared" ca="1" si="405"/>
        <v>0</v>
      </c>
      <c r="U2890" s="101">
        <f t="shared" ca="1" si="406"/>
        <v>0.29145004580963935</v>
      </c>
      <c r="V2890" s="101">
        <f t="shared" ca="1" si="407"/>
        <v>-476.07040772361944</v>
      </c>
    </row>
    <row r="2891" spans="2:22" x14ac:dyDescent="0.3">
      <c r="B2891" s="13">
        <v>2023</v>
      </c>
      <c r="C2891" s="13">
        <v>4</v>
      </c>
      <c r="D2891" s="13">
        <v>28</v>
      </c>
      <c r="E2891" s="83" t="s">
        <v>217</v>
      </c>
      <c r="F2891" s="13">
        <v>2</v>
      </c>
      <c r="G2891" s="13">
        <v>20</v>
      </c>
      <c r="H2891" s="13" t="s">
        <v>69</v>
      </c>
      <c r="I2891" s="13" t="s">
        <v>54</v>
      </c>
      <c r="J2891" s="13"/>
      <c r="K2891" s="13" t="s">
        <v>28</v>
      </c>
      <c r="L2891" s="12">
        <f t="shared" ca="1" si="400"/>
        <v>2.0067040602279076</v>
      </c>
      <c r="M2891" s="101">
        <f t="shared" ca="1" si="401"/>
        <v>0.1056931028522039</v>
      </c>
      <c r="N2891" s="101">
        <f t="shared" ca="1" si="399"/>
        <v>155.67043984415932</v>
      </c>
      <c r="O2891" s="101">
        <f t="shared" ca="1" si="402"/>
        <v>0.21652336809859121</v>
      </c>
      <c r="Q2891" s="12">
        <f t="shared" ca="1" si="403"/>
        <v>0</v>
      </c>
      <c r="R2891" s="101">
        <f t="shared" ca="1" si="404"/>
        <v>0</v>
      </c>
      <c r="S2891" s="13"/>
      <c r="T2891" s="101">
        <f t="shared" ca="1" si="405"/>
        <v>0.1056931028522039</v>
      </c>
      <c r="U2891" s="101">
        <f t="shared" si="406"/>
        <v>0</v>
      </c>
      <c r="V2891" s="101">
        <f t="shared" ca="1" si="407"/>
        <v>-475.96471462076721</v>
      </c>
    </row>
    <row r="2892" spans="2:22" x14ac:dyDescent="0.3">
      <c r="B2892" s="13">
        <v>2023</v>
      </c>
      <c r="C2892" s="13">
        <v>4</v>
      </c>
      <c r="D2892" s="13">
        <v>28</v>
      </c>
      <c r="E2892" s="83" t="s">
        <v>217</v>
      </c>
      <c r="F2892" s="13">
        <v>2</v>
      </c>
      <c r="G2892" s="13">
        <v>21</v>
      </c>
      <c r="H2892" s="13" t="s">
        <v>69</v>
      </c>
      <c r="I2892" s="13" t="s">
        <v>54</v>
      </c>
      <c r="J2892" s="13"/>
      <c r="K2892" s="13" t="s">
        <v>28</v>
      </c>
      <c r="L2892" s="12">
        <f t="shared" ca="1" si="400"/>
        <v>2.2638476590384329</v>
      </c>
      <c r="M2892" s="101">
        <f t="shared" ca="1" si="401"/>
        <v>0.11923685620155426</v>
      </c>
      <c r="N2892" s="101">
        <f t="shared" ca="1" si="399"/>
        <v>155.67043984415932</v>
      </c>
      <c r="O2892" s="101">
        <f t="shared" ca="1" si="402"/>
        <v>0.2442691624102469</v>
      </c>
      <c r="Q2892" s="12">
        <f t="shared" ca="1" si="403"/>
        <v>0</v>
      </c>
      <c r="R2892" s="101">
        <f t="shared" ca="1" si="404"/>
        <v>0</v>
      </c>
      <c r="S2892" s="13"/>
      <c r="T2892" s="101">
        <f t="shared" ca="1" si="405"/>
        <v>0.11923685620155426</v>
      </c>
      <c r="U2892" s="101">
        <f t="shared" si="406"/>
        <v>0</v>
      </c>
      <c r="V2892" s="101">
        <f t="shared" ca="1" si="407"/>
        <v>-475.84547776456566</v>
      </c>
    </row>
    <row r="2893" spans="2:22" x14ac:dyDescent="0.3">
      <c r="B2893" s="13">
        <v>2023</v>
      </c>
      <c r="C2893" s="13">
        <v>4</v>
      </c>
      <c r="D2893" s="13">
        <v>28</v>
      </c>
      <c r="E2893" s="83" t="s">
        <v>217</v>
      </c>
      <c r="F2893" s="13">
        <v>2</v>
      </c>
      <c r="G2893" s="13">
        <v>22</v>
      </c>
      <c r="H2893" s="13" t="s">
        <v>69</v>
      </c>
      <c r="I2893" s="13" t="s">
        <v>54</v>
      </c>
      <c r="J2893" s="13"/>
      <c r="K2893" s="13" t="s">
        <v>28</v>
      </c>
      <c r="L2893" s="12">
        <f t="shared" ca="1" si="400"/>
        <v>2.1338824121834907</v>
      </c>
      <c r="M2893" s="101">
        <f t="shared" ca="1" si="401"/>
        <v>0.11239158664970446</v>
      </c>
      <c r="N2893" s="101">
        <f t="shared" ca="1" si="399"/>
        <v>155.67043984415932</v>
      </c>
      <c r="O2893" s="101">
        <f t="shared" ca="1" si="402"/>
        <v>0.23024591227459865</v>
      </c>
      <c r="Q2893" s="12">
        <f t="shared" ca="1" si="403"/>
        <v>0</v>
      </c>
      <c r="R2893" s="101">
        <f t="shared" ca="1" si="404"/>
        <v>0</v>
      </c>
      <c r="S2893" s="13"/>
      <c r="T2893" s="101">
        <f t="shared" ca="1" si="405"/>
        <v>0.11239158664970446</v>
      </c>
      <c r="U2893" s="101">
        <f t="shared" si="406"/>
        <v>0</v>
      </c>
      <c r="V2893" s="101">
        <f t="shared" ca="1" si="407"/>
        <v>-475.73308617791594</v>
      </c>
    </row>
    <row r="2894" spans="2:22" x14ac:dyDescent="0.3">
      <c r="B2894" s="13">
        <v>2023</v>
      </c>
      <c r="C2894" s="13">
        <v>4</v>
      </c>
      <c r="D2894" s="13">
        <v>28</v>
      </c>
      <c r="E2894" s="83" t="s">
        <v>217</v>
      </c>
      <c r="F2894" s="13">
        <v>2</v>
      </c>
      <c r="G2894" s="13">
        <v>23</v>
      </c>
      <c r="H2894" s="13" t="s">
        <v>69</v>
      </c>
      <c r="I2894" s="13" t="s">
        <v>54</v>
      </c>
      <c r="J2894" s="13"/>
      <c r="K2894" s="13" t="s">
        <v>28</v>
      </c>
      <c r="L2894" s="12">
        <f t="shared" ca="1" si="400"/>
        <v>2.0996995973465022</v>
      </c>
      <c r="M2894" s="101">
        <f t="shared" ca="1" si="401"/>
        <v>0.11059117779224027</v>
      </c>
      <c r="N2894" s="101">
        <f t="shared" ca="1" si="399"/>
        <v>155.67043984415932</v>
      </c>
      <c r="O2894" s="101">
        <f t="shared" ca="1" si="402"/>
        <v>0.22655758655368757</v>
      </c>
      <c r="Q2894" s="12">
        <f t="shared" ca="1" si="403"/>
        <v>0</v>
      </c>
      <c r="R2894" s="101">
        <f t="shared" ca="1" si="404"/>
        <v>0</v>
      </c>
      <c r="S2894" s="13"/>
      <c r="T2894" s="101">
        <f t="shared" ca="1" si="405"/>
        <v>0.11059117779224027</v>
      </c>
      <c r="U2894" s="101">
        <f t="shared" si="406"/>
        <v>0</v>
      </c>
      <c r="V2894" s="101">
        <f t="shared" ca="1" si="407"/>
        <v>-475.62249500012371</v>
      </c>
    </row>
    <row r="2895" spans="2:22" x14ac:dyDescent="0.3">
      <c r="B2895" s="13">
        <v>2023</v>
      </c>
      <c r="C2895" s="13">
        <v>4</v>
      </c>
      <c r="D2895" s="13">
        <v>29</v>
      </c>
      <c r="E2895" s="83" t="s">
        <v>218</v>
      </c>
      <c r="F2895" s="13">
        <v>3</v>
      </c>
      <c r="G2895" s="13">
        <v>0</v>
      </c>
      <c r="H2895" s="13" t="s">
        <v>69</v>
      </c>
      <c r="I2895" s="13" t="s">
        <v>54</v>
      </c>
      <c r="J2895" s="13"/>
      <c r="K2895" s="13" t="s">
        <v>28</v>
      </c>
      <c r="L2895" s="12">
        <f t="shared" ca="1" si="400"/>
        <v>1.8984078418837194</v>
      </c>
      <c r="M2895" s="101">
        <f t="shared" ca="1" si="401"/>
        <v>9.9989141032015505E-2</v>
      </c>
      <c r="N2895" s="101">
        <f t="shared" ca="1" si="399"/>
        <v>155.67043984415932</v>
      </c>
      <c r="O2895" s="101">
        <f t="shared" ca="1" si="402"/>
        <v>0.2048382061392533</v>
      </c>
      <c r="Q2895" s="12">
        <f t="shared" ca="1" si="403"/>
        <v>0</v>
      </c>
      <c r="R2895" s="101">
        <f t="shared" ca="1" si="404"/>
        <v>0</v>
      </c>
      <c r="S2895" s="13"/>
      <c r="T2895" s="101">
        <f t="shared" ca="1" si="405"/>
        <v>9.9989141032015505E-2</v>
      </c>
      <c r="U2895" s="101">
        <f t="shared" si="406"/>
        <v>0</v>
      </c>
      <c r="V2895" s="101">
        <f t="shared" ca="1" si="407"/>
        <v>-475.52250585909167</v>
      </c>
    </row>
    <row r="2896" spans="2:22" x14ac:dyDescent="0.3">
      <c r="B2896" s="13">
        <v>2023</v>
      </c>
      <c r="C2896" s="13">
        <v>4</v>
      </c>
      <c r="D2896" s="13">
        <v>29</v>
      </c>
      <c r="E2896" s="83" t="s">
        <v>218</v>
      </c>
      <c r="F2896" s="13">
        <v>3</v>
      </c>
      <c r="G2896" s="13">
        <v>1</v>
      </c>
      <c r="H2896" s="13" t="s">
        <v>69</v>
      </c>
      <c r="I2896" s="13" t="s">
        <v>54</v>
      </c>
      <c r="J2896" s="13"/>
      <c r="K2896" s="13" t="s">
        <v>28</v>
      </c>
      <c r="L2896" s="12">
        <f t="shared" ca="1" si="400"/>
        <v>1.2152406780235614</v>
      </c>
      <c r="M2896" s="101">
        <f t="shared" ca="1" si="401"/>
        <v>6.400672651150098E-2</v>
      </c>
      <c r="N2896" s="101">
        <f t="shared" ref="N2896:N2959" ca="1" si="408">IF(H2896="On-Peak",IF(I2896="Winter",((L2896*$D$48)/60)+N2895,((L2896*$D$47)/60)+N2895),N2895)</f>
        <v>155.67043984415932</v>
      </c>
      <c r="O2896" s="101">
        <f t="shared" ca="1" si="402"/>
        <v>0.13112446915874226</v>
      </c>
      <c r="Q2896" s="12">
        <f t="shared" ca="1" si="403"/>
        <v>0</v>
      </c>
      <c r="R2896" s="101">
        <f t="shared" ca="1" si="404"/>
        <v>0</v>
      </c>
      <c r="S2896" s="13"/>
      <c r="T2896" s="101">
        <f t="shared" ca="1" si="405"/>
        <v>6.400672651150098E-2</v>
      </c>
      <c r="U2896" s="101">
        <f t="shared" si="406"/>
        <v>0</v>
      </c>
      <c r="V2896" s="101">
        <f t="shared" ca="1" si="407"/>
        <v>-475.45849913258019</v>
      </c>
    </row>
    <row r="2897" spans="2:22" x14ac:dyDescent="0.3">
      <c r="B2897" s="13">
        <v>2023</v>
      </c>
      <c r="C2897" s="13">
        <v>4</v>
      </c>
      <c r="D2897" s="13">
        <v>29</v>
      </c>
      <c r="E2897" s="83" t="s">
        <v>218</v>
      </c>
      <c r="F2897" s="13">
        <v>3</v>
      </c>
      <c r="G2897" s="13">
        <v>2</v>
      </c>
      <c r="H2897" s="13" t="s">
        <v>69</v>
      </c>
      <c r="I2897" s="13" t="s">
        <v>54</v>
      </c>
      <c r="J2897" s="13"/>
      <c r="K2897" s="13" t="s">
        <v>28</v>
      </c>
      <c r="L2897" s="12">
        <f t="shared" ca="1" si="400"/>
        <v>1.1726871209506606</v>
      </c>
      <c r="M2897" s="101">
        <f t="shared" ca="1" si="401"/>
        <v>6.1765430660471299E-2</v>
      </c>
      <c r="N2897" s="101">
        <f t="shared" ca="1" si="408"/>
        <v>155.67043984415932</v>
      </c>
      <c r="O2897" s="101">
        <f t="shared" ca="1" si="402"/>
        <v>0.12653294035057627</v>
      </c>
      <c r="Q2897" s="12">
        <f t="shared" ca="1" si="403"/>
        <v>0</v>
      </c>
      <c r="R2897" s="101">
        <f t="shared" ca="1" si="404"/>
        <v>0</v>
      </c>
      <c r="S2897" s="13"/>
      <c r="T2897" s="101">
        <f t="shared" ca="1" si="405"/>
        <v>6.1765430660471299E-2</v>
      </c>
      <c r="U2897" s="101">
        <f t="shared" si="406"/>
        <v>0</v>
      </c>
      <c r="V2897" s="101">
        <f t="shared" ca="1" si="407"/>
        <v>-475.39673370191974</v>
      </c>
    </row>
    <row r="2898" spans="2:22" x14ac:dyDescent="0.3">
      <c r="B2898" s="13">
        <v>2023</v>
      </c>
      <c r="C2898" s="13">
        <v>4</v>
      </c>
      <c r="D2898" s="13">
        <v>29</v>
      </c>
      <c r="E2898" s="83" t="s">
        <v>218</v>
      </c>
      <c r="F2898" s="13">
        <v>3</v>
      </c>
      <c r="G2898" s="13">
        <v>3</v>
      </c>
      <c r="H2898" s="13" t="s">
        <v>69</v>
      </c>
      <c r="I2898" s="13" t="s">
        <v>54</v>
      </c>
      <c r="J2898" s="13"/>
      <c r="K2898" s="13" t="s">
        <v>28</v>
      </c>
      <c r="L2898" s="12">
        <f t="shared" ca="1" si="400"/>
        <v>1.1644805137829846</v>
      </c>
      <c r="M2898" s="101">
        <f t="shared" ca="1" si="401"/>
        <v>6.1333188660949799E-2</v>
      </c>
      <c r="N2898" s="101">
        <f t="shared" ca="1" si="408"/>
        <v>155.67043984415932</v>
      </c>
      <c r="O2898" s="101">
        <f t="shared" ca="1" si="402"/>
        <v>0.12564744743718403</v>
      </c>
      <c r="Q2898" s="12">
        <f t="shared" ca="1" si="403"/>
        <v>0</v>
      </c>
      <c r="R2898" s="101">
        <f t="shared" ca="1" si="404"/>
        <v>0</v>
      </c>
      <c r="S2898" s="13"/>
      <c r="T2898" s="101">
        <f t="shared" ca="1" si="405"/>
        <v>6.1333188660949799E-2</v>
      </c>
      <c r="U2898" s="101">
        <f t="shared" si="406"/>
        <v>0</v>
      </c>
      <c r="V2898" s="101">
        <f t="shared" ca="1" si="407"/>
        <v>-475.33540051325878</v>
      </c>
    </row>
    <row r="2899" spans="2:22" x14ac:dyDescent="0.3">
      <c r="B2899" s="13">
        <v>2023</v>
      </c>
      <c r="C2899" s="13">
        <v>4</v>
      </c>
      <c r="D2899" s="13">
        <v>29</v>
      </c>
      <c r="E2899" s="83" t="s">
        <v>218</v>
      </c>
      <c r="F2899" s="13">
        <v>3</v>
      </c>
      <c r="G2899" s="13">
        <v>4</v>
      </c>
      <c r="H2899" s="13" t="s">
        <v>69</v>
      </c>
      <c r="I2899" s="13" t="s">
        <v>54</v>
      </c>
      <c r="J2899" s="13"/>
      <c r="K2899" s="13" t="s">
        <v>28</v>
      </c>
      <c r="L2899" s="12">
        <f t="shared" ca="1" si="400"/>
        <v>1.0940978853887815</v>
      </c>
      <c r="M2899" s="101">
        <f t="shared" ca="1" si="401"/>
        <v>5.7626135623427124E-2</v>
      </c>
      <c r="N2899" s="101">
        <f t="shared" ca="1" si="408"/>
        <v>155.67043984415932</v>
      </c>
      <c r="O2899" s="101">
        <f t="shared" ca="1" si="402"/>
        <v>0.11805316183344952</v>
      </c>
      <c r="Q2899" s="12">
        <f t="shared" ca="1" si="403"/>
        <v>0</v>
      </c>
      <c r="R2899" s="101">
        <f t="shared" ca="1" si="404"/>
        <v>0</v>
      </c>
      <c r="S2899" s="13"/>
      <c r="T2899" s="101">
        <f t="shared" ca="1" si="405"/>
        <v>5.7626135623427124E-2</v>
      </c>
      <c r="U2899" s="101">
        <f t="shared" si="406"/>
        <v>0</v>
      </c>
      <c r="V2899" s="101">
        <f t="shared" ca="1" si="407"/>
        <v>-475.27777437763535</v>
      </c>
    </row>
    <row r="2900" spans="2:22" x14ac:dyDescent="0.3">
      <c r="B2900" s="13">
        <v>2023</v>
      </c>
      <c r="C2900" s="13">
        <v>4</v>
      </c>
      <c r="D2900" s="13">
        <v>29</v>
      </c>
      <c r="E2900" s="83" t="s">
        <v>218</v>
      </c>
      <c r="F2900" s="13">
        <v>3</v>
      </c>
      <c r="G2900" s="13">
        <v>5</v>
      </c>
      <c r="H2900" s="13" t="s">
        <v>69</v>
      </c>
      <c r="I2900" s="13" t="s">
        <v>54</v>
      </c>
      <c r="J2900" s="13"/>
      <c r="K2900" s="13" t="s">
        <v>28</v>
      </c>
      <c r="L2900" s="12">
        <f t="shared" ca="1" si="400"/>
        <v>0.99009444525220314</v>
      </c>
      <c r="M2900" s="101">
        <f t="shared" ca="1" si="401"/>
        <v>5.2148274431433543E-2</v>
      </c>
      <c r="N2900" s="101">
        <f t="shared" ca="1" si="408"/>
        <v>155.67043984415932</v>
      </c>
      <c r="O2900" s="101">
        <f t="shared" ca="1" si="402"/>
        <v>0.10683119064271271</v>
      </c>
      <c r="Q2900" s="12">
        <f t="shared" ca="1" si="403"/>
        <v>2.3742427164031756</v>
      </c>
      <c r="R2900" s="101">
        <f t="shared" ca="1" si="404"/>
        <v>0.11716815115292982</v>
      </c>
      <c r="S2900" s="13"/>
      <c r="T2900" s="101">
        <f t="shared" ca="1" si="405"/>
        <v>0</v>
      </c>
      <c r="U2900" s="101">
        <f t="shared" si="406"/>
        <v>0</v>
      </c>
      <c r="V2900" s="101">
        <f t="shared" ca="1" si="407"/>
        <v>-475.51211067994126</v>
      </c>
    </row>
    <row r="2901" spans="2:22" x14ac:dyDescent="0.3">
      <c r="B2901" s="13">
        <v>2023</v>
      </c>
      <c r="C2901" s="13">
        <v>4</v>
      </c>
      <c r="D2901" s="13">
        <v>29</v>
      </c>
      <c r="E2901" s="83" t="s">
        <v>218</v>
      </c>
      <c r="F2901" s="13">
        <v>3</v>
      </c>
      <c r="G2901" s="13">
        <v>6</v>
      </c>
      <c r="H2901" s="13" t="s">
        <v>69</v>
      </c>
      <c r="I2901" s="13" t="s">
        <v>54</v>
      </c>
      <c r="J2901" s="13"/>
      <c r="K2901" s="13" t="s">
        <v>28</v>
      </c>
      <c r="L2901" s="12">
        <f t="shared" ca="1" si="400"/>
        <v>1.0771556705614502</v>
      </c>
      <c r="M2901" s="101">
        <f t="shared" ca="1" si="401"/>
        <v>5.6733789168471584E-2</v>
      </c>
      <c r="N2901" s="101">
        <f t="shared" ca="1" si="408"/>
        <v>155.67043984415932</v>
      </c>
      <c r="O2901" s="101">
        <f t="shared" ca="1" si="402"/>
        <v>0.11622509685358047</v>
      </c>
      <c r="Q2901" s="12">
        <f t="shared" ca="1" si="403"/>
        <v>0</v>
      </c>
      <c r="R2901" s="101">
        <f t="shared" ca="1" si="404"/>
        <v>0</v>
      </c>
      <c r="S2901" s="13"/>
      <c r="T2901" s="101">
        <f t="shared" ca="1" si="405"/>
        <v>5.6733789168471584E-2</v>
      </c>
      <c r="U2901" s="101">
        <f t="shared" si="406"/>
        <v>0</v>
      </c>
      <c r="V2901" s="101">
        <f t="shared" ca="1" si="407"/>
        <v>-475.45537689077281</v>
      </c>
    </row>
    <row r="2902" spans="2:22" x14ac:dyDescent="0.3">
      <c r="B2902" s="13">
        <v>2023</v>
      </c>
      <c r="C2902" s="13">
        <v>4</v>
      </c>
      <c r="D2902" s="13">
        <v>29</v>
      </c>
      <c r="E2902" s="83" t="s">
        <v>218</v>
      </c>
      <c r="F2902" s="13">
        <v>3</v>
      </c>
      <c r="G2902" s="13">
        <v>7</v>
      </c>
      <c r="H2902" s="13" t="s">
        <v>69</v>
      </c>
      <c r="I2902" s="13" t="s">
        <v>54</v>
      </c>
      <c r="J2902" s="13"/>
      <c r="K2902" s="13" t="s">
        <v>28</v>
      </c>
      <c r="L2902" s="12">
        <f t="shared" ca="1" si="400"/>
        <v>1.1396382339983369</v>
      </c>
      <c r="M2902" s="101">
        <f t="shared" ca="1" si="401"/>
        <v>6.0024745784692406E-2</v>
      </c>
      <c r="N2902" s="101">
        <f t="shared" ca="1" si="408"/>
        <v>155.67043984415932</v>
      </c>
      <c r="O2902" s="101">
        <f t="shared" ca="1" si="402"/>
        <v>0.12296696544842055</v>
      </c>
      <c r="Q2902" s="12">
        <f t="shared" ca="1" si="403"/>
        <v>0.53613030047073706</v>
      </c>
      <c r="R2902" s="101">
        <f t="shared" ca="1" si="404"/>
        <v>0</v>
      </c>
      <c r="S2902" s="13"/>
      <c r="T2902" s="101">
        <f t="shared" ca="1" si="405"/>
        <v>3.1786762858898684E-2</v>
      </c>
      <c r="U2902" s="101">
        <f t="shared" si="406"/>
        <v>0</v>
      </c>
      <c r="V2902" s="101">
        <f t="shared" ca="1" si="407"/>
        <v>-475.42359012791394</v>
      </c>
    </row>
    <row r="2903" spans="2:22" x14ac:dyDescent="0.3">
      <c r="B2903" s="13">
        <v>2023</v>
      </c>
      <c r="C2903" s="13">
        <v>4</v>
      </c>
      <c r="D2903" s="13">
        <v>29</v>
      </c>
      <c r="E2903" s="83" t="s">
        <v>218</v>
      </c>
      <c r="F2903" s="13">
        <v>3</v>
      </c>
      <c r="G2903" s="13">
        <v>8</v>
      </c>
      <c r="H2903" s="13" t="s">
        <v>69</v>
      </c>
      <c r="I2903" s="13" t="s">
        <v>54</v>
      </c>
      <c r="J2903" s="13"/>
      <c r="K2903" s="13" t="s">
        <v>28</v>
      </c>
      <c r="L2903" s="12">
        <f t="shared" ca="1" si="400"/>
        <v>1.8110944884909048</v>
      </c>
      <c r="M2903" s="101">
        <f t="shared" ca="1" si="401"/>
        <v>9.5390346708815965E-2</v>
      </c>
      <c r="N2903" s="101">
        <f t="shared" ca="1" si="408"/>
        <v>155.67043984415932</v>
      </c>
      <c r="O2903" s="101">
        <f t="shared" ca="1" si="402"/>
        <v>0.19541709530816861</v>
      </c>
      <c r="Q2903" s="12">
        <f t="shared" ca="1" si="403"/>
        <v>0</v>
      </c>
      <c r="R2903" s="101">
        <f t="shared" ca="1" si="404"/>
        <v>0</v>
      </c>
      <c r="S2903" s="13"/>
      <c r="T2903" s="101">
        <f t="shared" ca="1" si="405"/>
        <v>9.5390346708815965E-2</v>
      </c>
      <c r="U2903" s="101">
        <f t="shared" si="406"/>
        <v>0</v>
      </c>
      <c r="V2903" s="101">
        <f t="shared" ca="1" si="407"/>
        <v>-475.32819978120511</v>
      </c>
    </row>
    <row r="2904" spans="2:22" x14ac:dyDescent="0.3">
      <c r="B2904" s="13">
        <v>2023</v>
      </c>
      <c r="C2904" s="13">
        <v>4</v>
      </c>
      <c r="D2904" s="13">
        <v>29</v>
      </c>
      <c r="E2904" s="83" t="s">
        <v>218</v>
      </c>
      <c r="F2904" s="13">
        <v>3</v>
      </c>
      <c r="G2904" s="13">
        <v>9</v>
      </c>
      <c r="H2904" s="13" t="s">
        <v>69</v>
      </c>
      <c r="I2904" s="13" t="s">
        <v>54</v>
      </c>
      <c r="J2904" s="13"/>
      <c r="K2904" s="13" t="s">
        <v>28</v>
      </c>
      <c r="L2904" s="12">
        <f t="shared" ca="1" si="400"/>
        <v>1.4288159362365505</v>
      </c>
      <c r="M2904" s="101">
        <f t="shared" ca="1" si="401"/>
        <v>7.5255735361579118E-2</v>
      </c>
      <c r="N2904" s="101">
        <f t="shared" ca="1" si="408"/>
        <v>155.67043984415932</v>
      </c>
      <c r="O2904" s="101">
        <f t="shared" ca="1" si="402"/>
        <v>0.15416923951992378</v>
      </c>
      <c r="Q2904" s="12">
        <f t="shared" ca="1" si="403"/>
        <v>5.6000000000000005</v>
      </c>
      <c r="R2904" s="101">
        <f t="shared" ca="1" si="404"/>
        <v>0.35309073099757604</v>
      </c>
      <c r="S2904" s="13"/>
      <c r="T2904" s="101">
        <f t="shared" ca="1" si="405"/>
        <v>0</v>
      </c>
      <c r="U2904" s="101">
        <f t="shared" si="406"/>
        <v>0</v>
      </c>
      <c r="V2904" s="101">
        <f t="shared" ca="1" si="407"/>
        <v>-476.03438124320024</v>
      </c>
    </row>
    <row r="2905" spans="2:22" x14ac:dyDescent="0.3">
      <c r="B2905" s="13">
        <v>2023</v>
      </c>
      <c r="C2905" s="13">
        <v>4</v>
      </c>
      <c r="D2905" s="13">
        <v>29</v>
      </c>
      <c r="E2905" s="83" t="s">
        <v>218</v>
      </c>
      <c r="F2905" s="13">
        <v>3</v>
      </c>
      <c r="G2905" s="13">
        <v>10</v>
      </c>
      <c r="H2905" s="13" t="s">
        <v>70</v>
      </c>
      <c r="I2905" s="13" t="s">
        <v>54</v>
      </c>
      <c r="J2905" s="13"/>
      <c r="K2905" s="13" t="s">
        <v>28</v>
      </c>
      <c r="L2905" s="12">
        <f t="shared" ca="1" si="400"/>
        <v>1.2546812621411105</v>
      </c>
      <c r="M2905" s="101">
        <f t="shared" ca="1" si="401"/>
        <v>3.9723208759387563E-2</v>
      </c>
      <c r="N2905" s="101">
        <f t="shared" ca="1" si="408"/>
        <v>155.67043984415932</v>
      </c>
      <c r="O2905" s="101">
        <f t="shared" ca="1" si="402"/>
        <v>3.9723208759387563E-2</v>
      </c>
      <c r="Q2905" s="12">
        <f t="shared" ca="1" si="403"/>
        <v>0</v>
      </c>
      <c r="R2905" s="101">
        <f t="shared" ca="1" si="404"/>
        <v>0</v>
      </c>
      <c r="S2905" s="13"/>
      <c r="T2905" s="101">
        <f t="shared" ca="1" si="405"/>
        <v>3.9723208759387563E-2</v>
      </c>
      <c r="U2905" s="101">
        <f t="shared" si="406"/>
        <v>0</v>
      </c>
      <c r="V2905" s="101">
        <f t="shared" ca="1" si="407"/>
        <v>-475.99465803444087</v>
      </c>
    </row>
    <row r="2906" spans="2:22" x14ac:dyDescent="0.3">
      <c r="B2906" s="13">
        <v>2023</v>
      </c>
      <c r="C2906" s="13">
        <v>4</v>
      </c>
      <c r="D2906" s="13">
        <v>29</v>
      </c>
      <c r="E2906" s="83" t="s">
        <v>218</v>
      </c>
      <c r="F2906" s="13">
        <v>3</v>
      </c>
      <c r="G2906" s="13">
        <v>11</v>
      </c>
      <c r="H2906" s="13" t="s">
        <v>70</v>
      </c>
      <c r="I2906" s="13" t="s">
        <v>54</v>
      </c>
      <c r="J2906" s="13"/>
      <c r="K2906" s="13" t="s">
        <v>28</v>
      </c>
      <c r="L2906" s="12">
        <f t="shared" ca="1" si="400"/>
        <v>1.8332516693205962</v>
      </c>
      <c r="M2906" s="101">
        <f t="shared" ca="1" si="401"/>
        <v>5.8040747850690078E-2</v>
      </c>
      <c r="N2906" s="101">
        <f t="shared" ca="1" si="408"/>
        <v>155.67043984415932</v>
      </c>
      <c r="O2906" s="101">
        <f t="shared" ca="1" si="402"/>
        <v>5.8040747850690078E-2</v>
      </c>
      <c r="Q2906" s="12">
        <f t="shared" ca="1" si="403"/>
        <v>0</v>
      </c>
      <c r="R2906" s="101">
        <f t="shared" ca="1" si="404"/>
        <v>0</v>
      </c>
      <c r="S2906" s="13"/>
      <c r="T2906" s="101">
        <f t="shared" ca="1" si="405"/>
        <v>5.8040747850690078E-2</v>
      </c>
      <c r="U2906" s="101">
        <f t="shared" si="406"/>
        <v>0</v>
      </c>
      <c r="V2906" s="101">
        <f t="shared" ca="1" si="407"/>
        <v>-475.93661728659021</v>
      </c>
    </row>
    <row r="2907" spans="2:22" x14ac:dyDescent="0.3">
      <c r="B2907" s="13">
        <v>2023</v>
      </c>
      <c r="C2907" s="13">
        <v>4</v>
      </c>
      <c r="D2907" s="13">
        <v>29</v>
      </c>
      <c r="E2907" s="83" t="s">
        <v>218</v>
      </c>
      <c r="F2907" s="13">
        <v>3</v>
      </c>
      <c r="G2907" s="13">
        <v>12</v>
      </c>
      <c r="H2907" s="13" t="s">
        <v>70</v>
      </c>
      <c r="I2907" s="13" t="s">
        <v>54</v>
      </c>
      <c r="J2907" s="13"/>
      <c r="K2907" s="13" t="s">
        <v>28</v>
      </c>
      <c r="L2907" s="12">
        <f t="shared" ca="1" si="400"/>
        <v>1.5195056578079171</v>
      </c>
      <c r="M2907" s="101">
        <f t="shared" ca="1" si="401"/>
        <v>4.8107549126198655E-2</v>
      </c>
      <c r="N2907" s="101">
        <f t="shared" ca="1" si="408"/>
        <v>155.67043984415932</v>
      </c>
      <c r="O2907" s="101">
        <f t="shared" ca="1" si="402"/>
        <v>4.8107549126198655E-2</v>
      </c>
      <c r="Q2907" s="12">
        <f t="shared" ca="1" si="403"/>
        <v>1.8609156635081068</v>
      </c>
      <c r="R2907" s="101">
        <f t="shared" ca="1" si="404"/>
        <v>2.8900356982521056E-2</v>
      </c>
      <c r="S2907" s="13"/>
      <c r="T2907" s="101">
        <f t="shared" ca="1" si="405"/>
        <v>0</v>
      </c>
      <c r="U2907" s="101">
        <f t="shared" si="406"/>
        <v>0</v>
      </c>
      <c r="V2907" s="101">
        <f t="shared" ca="1" si="407"/>
        <v>-475.9944180005553</v>
      </c>
    </row>
    <row r="2908" spans="2:22" x14ac:dyDescent="0.3">
      <c r="B2908" s="13">
        <v>2023</v>
      </c>
      <c r="C2908" s="13">
        <v>4</v>
      </c>
      <c r="D2908" s="13">
        <v>29</v>
      </c>
      <c r="E2908" s="83" t="s">
        <v>218</v>
      </c>
      <c r="F2908" s="13">
        <v>3</v>
      </c>
      <c r="G2908" s="13">
        <v>13</v>
      </c>
      <c r="H2908" s="13" t="s">
        <v>70</v>
      </c>
      <c r="I2908" s="13" t="s">
        <v>54</v>
      </c>
      <c r="J2908" s="13"/>
      <c r="K2908" s="13" t="s">
        <v>28</v>
      </c>
      <c r="L2908" s="12">
        <f t="shared" ca="1" si="400"/>
        <v>0.81495767398937768</v>
      </c>
      <c r="M2908" s="101">
        <f t="shared" ca="1" si="401"/>
        <v>2.5801559958503698E-2</v>
      </c>
      <c r="N2908" s="101">
        <f t="shared" ca="1" si="408"/>
        <v>155.67043984415932</v>
      </c>
      <c r="O2908" s="101">
        <f t="shared" ca="1" si="402"/>
        <v>2.5801559958503698E-2</v>
      </c>
      <c r="Q2908" s="12">
        <f t="shared" ca="1" si="403"/>
        <v>4.4814763778204911</v>
      </c>
      <c r="R2908" s="101">
        <f t="shared" ca="1" si="404"/>
        <v>0.31037080827930374</v>
      </c>
      <c r="S2908" s="13"/>
      <c r="T2908" s="101">
        <f t="shared" ca="1" si="405"/>
        <v>0</v>
      </c>
      <c r="U2908" s="101">
        <f t="shared" si="406"/>
        <v>0</v>
      </c>
      <c r="V2908" s="101">
        <f t="shared" ca="1" si="407"/>
        <v>-476.61515961711387</v>
      </c>
    </row>
    <row r="2909" spans="2:22" x14ac:dyDescent="0.3">
      <c r="B2909" s="13">
        <v>2023</v>
      </c>
      <c r="C2909" s="13">
        <v>4</v>
      </c>
      <c r="D2909" s="13">
        <v>29</v>
      </c>
      <c r="E2909" s="83" t="s">
        <v>218</v>
      </c>
      <c r="F2909" s="13">
        <v>3</v>
      </c>
      <c r="G2909" s="13">
        <v>14</v>
      </c>
      <c r="H2909" s="13" t="s">
        <v>70</v>
      </c>
      <c r="I2909" s="13" t="s">
        <v>54</v>
      </c>
      <c r="J2909" s="13"/>
      <c r="K2909" s="13" t="s">
        <v>28</v>
      </c>
      <c r="L2909" s="12">
        <f t="shared" ca="1" si="400"/>
        <v>1.7430538252937038</v>
      </c>
      <c r="M2909" s="101">
        <f t="shared" ca="1" si="401"/>
        <v>5.518508410879866E-2</v>
      </c>
      <c r="N2909" s="101">
        <f t="shared" ca="1" si="408"/>
        <v>155.67043984415932</v>
      </c>
      <c r="O2909" s="101">
        <f t="shared" ca="1" si="402"/>
        <v>5.518508410879866E-2</v>
      </c>
      <c r="Q2909" s="12">
        <f t="shared" ca="1" si="403"/>
        <v>0.90632614194787342</v>
      </c>
      <c r="R2909" s="101">
        <f t="shared" ca="1" si="404"/>
        <v>0</v>
      </c>
      <c r="S2909" s="13"/>
      <c r="T2909" s="101">
        <f t="shared" ca="1" si="405"/>
        <v>2.649079845472899E-2</v>
      </c>
      <c r="U2909" s="101">
        <f t="shared" si="406"/>
        <v>0</v>
      </c>
      <c r="V2909" s="101">
        <f t="shared" ca="1" si="407"/>
        <v>-476.58866881865913</v>
      </c>
    </row>
    <row r="2910" spans="2:22" x14ac:dyDescent="0.3">
      <c r="B2910" s="13">
        <v>2023</v>
      </c>
      <c r="C2910" s="13">
        <v>4</v>
      </c>
      <c r="D2910" s="13">
        <v>29</v>
      </c>
      <c r="E2910" s="83" t="s">
        <v>218</v>
      </c>
      <c r="F2910" s="13">
        <v>3</v>
      </c>
      <c r="G2910" s="13">
        <v>15</v>
      </c>
      <c r="H2910" s="13" t="s">
        <v>70</v>
      </c>
      <c r="I2910" s="13" t="s">
        <v>54</v>
      </c>
      <c r="J2910" s="13"/>
      <c r="K2910" s="13" t="s">
        <v>28</v>
      </c>
      <c r="L2910" s="12">
        <f t="shared" ca="1" si="400"/>
        <v>1.2069978955806839</v>
      </c>
      <c r="M2910" s="101">
        <f t="shared" ca="1" si="401"/>
        <v>3.8213553374084455E-2</v>
      </c>
      <c r="N2910" s="101">
        <f t="shared" ca="1" si="408"/>
        <v>155.67043984415932</v>
      </c>
      <c r="O2910" s="101">
        <f t="shared" ca="1" si="402"/>
        <v>3.8213553374084455E-2</v>
      </c>
      <c r="Q2910" s="12">
        <f t="shared" ca="1" si="403"/>
        <v>5.6000000000000005</v>
      </c>
      <c r="R2910" s="101">
        <f t="shared" ca="1" si="404"/>
        <v>0.37186762813909519</v>
      </c>
      <c r="S2910" s="13"/>
      <c r="T2910" s="101">
        <f t="shared" ca="1" si="405"/>
        <v>0</v>
      </c>
      <c r="U2910" s="101">
        <f t="shared" si="406"/>
        <v>0</v>
      </c>
      <c r="V2910" s="101">
        <f t="shared" ca="1" si="407"/>
        <v>-477.33240407493736</v>
      </c>
    </row>
    <row r="2911" spans="2:22" x14ac:dyDescent="0.3">
      <c r="B2911" s="13">
        <v>2023</v>
      </c>
      <c r="C2911" s="13">
        <v>4</v>
      </c>
      <c r="D2911" s="13">
        <v>29</v>
      </c>
      <c r="E2911" s="83" t="s">
        <v>218</v>
      </c>
      <c r="F2911" s="13">
        <v>3</v>
      </c>
      <c r="G2911" s="13">
        <v>16</v>
      </c>
      <c r="H2911" s="13" t="s">
        <v>71</v>
      </c>
      <c r="I2911" s="13" t="s">
        <v>54</v>
      </c>
      <c r="J2911" s="13"/>
      <c r="K2911" s="13" t="s">
        <v>28</v>
      </c>
      <c r="L2911" s="12">
        <f t="shared" ca="1" si="400"/>
        <v>1.6141618998396638</v>
      </c>
      <c r="M2911" s="101">
        <f t="shared" ca="1" si="401"/>
        <v>0.14060964309503313</v>
      </c>
      <c r="N2911" s="101">
        <f t="shared" ca="1" si="408"/>
        <v>155.98910230588601</v>
      </c>
      <c r="O2911" s="101">
        <f t="shared" ca="1" si="402"/>
        <v>0.45495153146980921</v>
      </c>
      <c r="Q2911" s="12">
        <f t="shared" ca="1" si="403"/>
        <v>5.6000000000000005</v>
      </c>
      <c r="R2911" s="101">
        <f t="shared" ca="1" si="404"/>
        <v>0.33740119517857253</v>
      </c>
      <c r="S2911" s="13"/>
      <c r="T2911" s="101">
        <f t="shared" ca="1" si="405"/>
        <v>0</v>
      </c>
      <c r="U2911" s="101">
        <f t="shared" ca="1" si="406"/>
        <v>0.31866246172668033</v>
      </c>
      <c r="V2911" s="101">
        <f t="shared" ca="1" si="407"/>
        <v>-477.68854400356781</v>
      </c>
    </row>
    <row r="2912" spans="2:22" x14ac:dyDescent="0.3">
      <c r="B2912" s="13">
        <v>2023</v>
      </c>
      <c r="C2912" s="13">
        <v>4</v>
      </c>
      <c r="D2912" s="13">
        <v>29</v>
      </c>
      <c r="E2912" s="83" t="s">
        <v>218</v>
      </c>
      <c r="F2912" s="13">
        <v>3</v>
      </c>
      <c r="G2912" s="13">
        <v>17</v>
      </c>
      <c r="H2912" s="13" t="s">
        <v>71</v>
      </c>
      <c r="I2912" s="13" t="s">
        <v>54</v>
      </c>
      <c r="J2912" s="13"/>
      <c r="K2912" s="13" t="s">
        <v>28</v>
      </c>
      <c r="L2912" s="12">
        <f t="shared" ca="1" si="400"/>
        <v>1.8938964241062313</v>
      </c>
      <c r="M2912" s="101">
        <f t="shared" ca="1" si="401"/>
        <v>0.16497731750389383</v>
      </c>
      <c r="N2912" s="101">
        <f t="shared" ca="1" si="408"/>
        <v>156.36298902494497</v>
      </c>
      <c r="O2912" s="101">
        <f t="shared" ca="1" si="402"/>
        <v>0.5337947071343413</v>
      </c>
      <c r="Q2912" s="12">
        <f t="shared" ca="1" si="403"/>
        <v>5.6000000000000005</v>
      </c>
      <c r="R2912" s="101">
        <f t="shared" ca="1" si="404"/>
        <v>0.31372166769940757</v>
      </c>
      <c r="S2912" s="13"/>
      <c r="T2912" s="101">
        <f t="shared" ca="1" si="405"/>
        <v>0</v>
      </c>
      <c r="U2912" s="101">
        <f t="shared" ca="1" si="406"/>
        <v>0.37388671905897186</v>
      </c>
      <c r="V2912" s="101">
        <f t="shared" ca="1" si="407"/>
        <v>-477.94210061990765</v>
      </c>
    </row>
    <row r="2913" spans="2:22" x14ac:dyDescent="0.3">
      <c r="B2913" s="13">
        <v>2023</v>
      </c>
      <c r="C2913" s="13">
        <v>4</v>
      </c>
      <c r="D2913" s="13">
        <v>29</v>
      </c>
      <c r="E2913" s="83" t="s">
        <v>218</v>
      </c>
      <c r="F2913" s="13">
        <v>3</v>
      </c>
      <c r="G2913" s="13">
        <v>18</v>
      </c>
      <c r="H2913" s="13" t="s">
        <v>71</v>
      </c>
      <c r="I2913" s="13" t="s">
        <v>54</v>
      </c>
      <c r="J2913" s="13"/>
      <c r="K2913" s="13" t="s">
        <v>28</v>
      </c>
      <c r="L2913" s="12">
        <f t="shared" ca="1" si="400"/>
        <v>1.8303983014044238</v>
      </c>
      <c r="M2913" s="101">
        <f t="shared" ca="1" si="401"/>
        <v>0.15944599603533938</v>
      </c>
      <c r="N2913" s="101">
        <f t="shared" ca="1" si="408"/>
        <v>156.72434015628056</v>
      </c>
      <c r="O2913" s="101">
        <f t="shared" ca="1" si="402"/>
        <v>0.51589776125083686</v>
      </c>
      <c r="Q2913" s="12">
        <f t="shared" ca="1" si="403"/>
        <v>5.6000000000000005</v>
      </c>
      <c r="R2913" s="101">
        <f t="shared" ca="1" si="404"/>
        <v>0.31909678378611556</v>
      </c>
      <c r="S2913" s="13"/>
      <c r="T2913" s="101">
        <f t="shared" ca="1" si="405"/>
        <v>0</v>
      </c>
      <c r="U2913" s="101">
        <f t="shared" ca="1" si="406"/>
        <v>0.36135113133559005</v>
      </c>
      <c r="V2913" s="101">
        <f t="shared" ca="1" si="407"/>
        <v>-478.21894305614427</v>
      </c>
    </row>
    <row r="2914" spans="2:22" x14ac:dyDescent="0.3">
      <c r="B2914" s="13">
        <v>2023</v>
      </c>
      <c r="C2914" s="13">
        <v>4</v>
      </c>
      <c r="D2914" s="13">
        <v>29</v>
      </c>
      <c r="E2914" s="83" t="s">
        <v>218</v>
      </c>
      <c r="F2914" s="13">
        <v>3</v>
      </c>
      <c r="G2914" s="13">
        <v>19</v>
      </c>
      <c r="H2914" s="13" t="s">
        <v>71</v>
      </c>
      <c r="I2914" s="13" t="s">
        <v>54</v>
      </c>
      <c r="J2914" s="13"/>
      <c r="K2914" s="13" t="s">
        <v>28</v>
      </c>
      <c r="L2914" s="12">
        <f t="shared" ca="1" si="400"/>
        <v>2.1984441684830776</v>
      </c>
      <c r="M2914" s="101">
        <f t="shared" ca="1" si="401"/>
        <v>0.19150647151656089</v>
      </c>
      <c r="N2914" s="101">
        <f t="shared" ca="1" si="408"/>
        <v>157.15834967587526</v>
      </c>
      <c r="O2914" s="101">
        <f t="shared" ca="1" si="402"/>
        <v>0.61963148888695541</v>
      </c>
      <c r="Q2914" s="12">
        <f t="shared" ca="1" si="403"/>
        <v>0</v>
      </c>
      <c r="R2914" s="101">
        <f t="shared" ca="1" si="404"/>
        <v>0</v>
      </c>
      <c r="S2914" s="13"/>
      <c r="T2914" s="101">
        <f t="shared" ca="1" si="405"/>
        <v>0.19150647151656089</v>
      </c>
      <c r="U2914" s="101">
        <f t="shared" ca="1" si="406"/>
        <v>0.43400951959470091</v>
      </c>
      <c r="V2914" s="101">
        <f t="shared" ca="1" si="407"/>
        <v>-477.59342706503298</v>
      </c>
    </row>
    <row r="2915" spans="2:22" x14ac:dyDescent="0.3">
      <c r="B2915" s="13">
        <v>2023</v>
      </c>
      <c r="C2915" s="13">
        <v>4</v>
      </c>
      <c r="D2915" s="13">
        <v>29</v>
      </c>
      <c r="E2915" s="83" t="s">
        <v>218</v>
      </c>
      <c r="F2915" s="13">
        <v>3</v>
      </c>
      <c r="G2915" s="13">
        <v>20</v>
      </c>
      <c r="H2915" s="13" t="s">
        <v>69</v>
      </c>
      <c r="I2915" s="13" t="s">
        <v>54</v>
      </c>
      <c r="J2915" s="13"/>
      <c r="K2915" s="13" t="s">
        <v>28</v>
      </c>
      <c r="L2915" s="12">
        <f t="shared" ca="1" si="400"/>
        <v>2.4817714149729091</v>
      </c>
      <c r="M2915" s="101">
        <f t="shared" ca="1" si="401"/>
        <v>0.13071490042662312</v>
      </c>
      <c r="N2915" s="101">
        <f t="shared" ca="1" si="408"/>
        <v>157.15834967587526</v>
      </c>
      <c r="O2915" s="101">
        <f t="shared" ca="1" si="402"/>
        <v>0.26778313567557688</v>
      </c>
      <c r="Q2915" s="12">
        <f t="shared" ca="1" si="403"/>
        <v>0</v>
      </c>
      <c r="R2915" s="101">
        <f t="shared" ca="1" si="404"/>
        <v>0</v>
      </c>
      <c r="S2915" s="13"/>
      <c r="T2915" s="101">
        <f t="shared" ca="1" si="405"/>
        <v>0.13071490042662312</v>
      </c>
      <c r="U2915" s="101">
        <f t="shared" si="406"/>
        <v>0</v>
      </c>
      <c r="V2915" s="101">
        <f t="shared" ca="1" si="407"/>
        <v>-477.46271216460639</v>
      </c>
    </row>
    <row r="2916" spans="2:22" x14ac:dyDescent="0.3">
      <c r="B2916" s="13">
        <v>2023</v>
      </c>
      <c r="C2916" s="13">
        <v>4</v>
      </c>
      <c r="D2916" s="13">
        <v>29</v>
      </c>
      <c r="E2916" s="83" t="s">
        <v>218</v>
      </c>
      <c r="F2916" s="13">
        <v>3</v>
      </c>
      <c r="G2916" s="13">
        <v>21</v>
      </c>
      <c r="H2916" s="13" t="s">
        <v>69</v>
      </c>
      <c r="I2916" s="13" t="s">
        <v>54</v>
      </c>
      <c r="J2916" s="13"/>
      <c r="K2916" s="13" t="s">
        <v>28</v>
      </c>
      <c r="L2916" s="12">
        <f t="shared" ca="1" si="400"/>
        <v>1.433959076746196</v>
      </c>
      <c r="M2916" s="101">
        <f t="shared" ca="1" si="401"/>
        <v>7.5526624572222145E-2</v>
      </c>
      <c r="N2916" s="101">
        <f t="shared" ca="1" si="408"/>
        <v>157.15834967587526</v>
      </c>
      <c r="O2916" s="101">
        <f t="shared" ca="1" si="402"/>
        <v>0.15472418438091454</v>
      </c>
      <c r="Q2916" s="12">
        <f t="shared" ca="1" si="403"/>
        <v>0</v>
      </c>
      <c r="R2916" s="101">
        <f t="shared" ca="1" si="404"/>
        <v>0</v>
      </c>
      <c r="S2916" s="13"/>
      <c r="T2916" s="101">
        <f t="shared" ca="1" si="405"/>
        <v>7.5526624572222145E-2</v>
      </c>
      <c r="U2916" s="101">
        <f t="shared" si="406"/>
        <v>0</v>
      </c>
      <c r="V2916" s="101">
        <f t="shared" ca="1" si="407"/>
        <v>-477.38718554003418</v>
      </c>
    </row>
    <row r="2917" spans="2:22" x14ac:dyDescent="0.3">
      <c r="B2917" s="13">
        <v>2023</v>
      </c>
      <c r="C2917" s="13">
        <v>4</v>
      </c>
      <c r="D2917" s="13">
        <v>29</v>
      </c>
      <c r="E2917" s="83" t="s">
        <v>218</v>
      </c>
      <c r="F2917" s="13">
        <v>3</v>
      </c>
      <c r="G2917" s="13">
        <v>22</v>
      </c>
      <c r="H2917" s="13" t="s">
        <v>69</v>
      </c>
      <c r="I2917" s="13" t="s">
        <v>54</v>
      </c>
      <c r="J2917" s="13"/>
      <c r="K2917" s="13" t="s">
        <v>28</v>
      </c>
      <c r="L2917" s="12">
        <f t="shared" ca="1" si="400"/>
        <v>1.7001367838160053</v>
      </c>
      <c r="M2917" s="101">
        <f t="shared" ca="1" si="401"/>
        <v>8.9546204403589E-2</v>
      </c>
      <c r="N2917" s="101">
        <f t="shared" ca="1" si="408"/>
        <v>157.15834967587526</v>
      </c>
      <c r="O2917" s="101">
        <f t="shared" ca="1" si="402"/>
        <v>0.18344475897374696</v>
      </c>
      <c r="Q2917" s="12">
        <f t="shared" ca="1" si="403"/>
        <v>0</v>
      </c>
      <c r="R2917" s="101">
        <f t="shared" ca="1" si="404"/>
        <v>0</v>
      </c>
      <c r="S2917" s="13"/>
      <c r="T2917" s="101">
        <f t="shared" ca="1" si="405"/>
        <v>8.9546204403589E-2</v>
      </c>
      <c r="U2917" s="101">
        <f t="shared" si="406"/>
        <v>0</v>
      </c>
      <c r="V2917" s="101">
        <f t="shared" ca="1" si="407"/>
        <v>-477.29763933563061</v>
      </c>
    </row>
    <row r="2918" spans="2:22" x14ac:dyDescent="0.3">
      <c r="B2918" s="13">
        <v>2023</v>
      </c>
      <c r="C2918" s="13">
        <v>4</v>
      </c>
      <c r="D2918" s="13">
        <v>29</v>
      </c>
      <c r="E2918" s="83" t="s">
        <v>218</v>
      </c>
      <c r="F2918" s="13">
        <v>3</v>
      </c>
      <c r="G2918" s="13">
        <v>23</v>
      </c>
      <c r="H2918" s="13" t="s">
        <v>69</v>
      </c>
      <c r="I2918" s="13" t="s">
        <v>54</v>
      </c>
      <c r="J2918" s="13"/>
      <c r="K2918" s="13" t="s">
        <v>28</v>
      </c>
      <c r="L2918" s="12">
        <f t="shared" ca="1" si="400"/>
        <v>1.8020961678138476</v>
      </c>
      <c r="M2918" s="101">
        <f t="shared" ca="1" si="401"/>
        <v>9.4916405158755351E-2</v>
      </c>
      <c r="N2918" s="101">
        <f t="shared" ca="1" si="408"/>
        <v>157.15834967587526</v>
      </c>
      <c r="O2918" s="101">
        <f t="shared" ca="1" si="402"/>
        <v>0.19444617650711415</v>
      </c>
      <c r="Q2918" s="12">
        <f t="shared" ca="1" si="403"/>
        <v>0</v>
      </c>
      <c r="R2918" s="101">
        <f t="shared" ca="1" si="404"/>
        <v>0</v>
      </c>
      <c r="S2918" s="13"/>
      <c r="T2918" s="101">
        <f t="shared" ca="1" si="405"/>
        <v>9.4916405158755351E-2</v>
      </c>
      <c r="U2918" s="101">
        <f t="shared" si="406"/>
        <v>0</v>
      </c>
      <c r="V2918" s="101">
        <f t="shared" ca="1" si="407"/>
        <v>-477.20272293047185</v>
      </c>
    </row>
    <row r="2919" spans="2:22" x14ac:dyDescent="0.3">
      <c r="B2919" s="13">
        <v>2023</v>
      </c>
      <c r="C2919" s="13">
        <v>4</v>
      </c>
      <c r="D2919" s="13">
        <v>30</v>
      </c>
      <c r="E2919" s="83" t="s">
        <v>219</v>
      </c>
      <c r="F2919" s="13">
        <v>4</v>
      </c>
      <c r="G2919" s="13">
        <v>0</v>
      </c>
      <c r="H2919" s="13" t="s">
        <v>69</v>
      </c>
      <c r="I2919" s="13" t="s">
        <v>54</v>
      </c>
      <c r="J2919" s="13"/>
      <c r="K2919" s="13" t="s">
        <v>28</v>
      </c>
      <c r="L2919" s="12">
        <f t="shared" ca="1" si="400"/>
        <v>2.0649692958187922</v>
      </c>
      <c r="M2919" s="101">
        <f t="shared" ca="1" si="401"/>
        <v>0.10876193281077579</v>
      </c>
      <c r="N2919" s="101">
        <f t="shared" ca="1" si="408"/>
        <v>157.15834967587526</v>
      </c>
      <c r="O2919" s="101">
        <f t="shared" ca="1" si="402"/>
        <v>0.22281018701884767</v>
      </c>
      <c r="Q2919" s="12">
        <f t="shared" ca="1" si="403"/>
        <v>0</v>
      </c>
      <c r="R2919" s="101">
        <f t="shared" ca="1" si="404"/>
        <v>0</v>
      </c>
      <c r="S2919" s="13"/>
      <c r="T2919" s="101">
        <f t="shared" ca="1" si="405"/>
        <v>0.10876193281077579</v>
      </c>
      <c r="U2919" s="101">
        <f t="shared" si="406"/>
        <v>0</v>
      </c>
      <c r="V2919" s="101">
        <f t="shared" ca="1" si="407"/>
        <v>-477.0939609976611</v>
      </c>
    </row>
    <row r="2920" spans="2:22" x14ac:dyDescent="0.3">
      <c r="B2920" s="13">
        <v>2023</v>
      </c>
      <c r="C2920" s="13">
        <v>4</v>
      </c>
      <c r="D2920" s="13">
        <v>30</v>
      </c>
      <c r="E2920" s="83" t="s">
        <v>219</v>
      </c>
      <c r="F2920" s="13">
        <v>4</v>
      </c>
      <c r="G2920" s="13">
        <v>1</v>
      </c>
      <c r="H2920" s="13" t="s">
        <v>69</v>
      </c>
      <c r="I2920" s="13" t="s">
        <v>54</v>
      </c>
      <c r="J2920" s="13"/>
      <c r="K2920" s="13" t="s">
        <v>28</v>
      </c>
      <c r="L2920" s="12">
        <f t="shared" ca="1" si="400"/>
        <v>1.1189938816887524</v>
      </c>
      <c r="M2920" s="101">
        <f t="shared" ca="1" si="401"/>
        <v>5.893740774854659E-2</v>
      </c>
      <c r="N2920" s="101">
        <f t="shared" ca="1" si="408"/>
        <v>157.15834967587526</v>
      </c>
      <c r="O2920" s="101">
        <f t="shared" ca="1" si="402"/>
        <v>0.12073943983421638</v>
      </c>
      <c r="Q2920" s="12">
        <f t="shared" ca="1" si="403"/>
        <v>0</v>
      </c>
      <c r="R2920" s="101">
        <f t="shared" ca="1" si="404"/>
        <v>0</v>
      </c>
      <c r="S2920" s="13"/>
      <c r="T2920" s="101">
        <f t="shared" ca="1" si="405"/>
        <v>5.893740774854659E-2</v>
      </c>
      <c r="U2920" s="101">
        <f t="shared" si="406"/>
        <v>0</v>
      </c>
      <c r="V2920" s="101">
        <f t="shared" ca="1" si="407"/>
        <v>-477.03502358991256</v>
      </c>
    </row>
    <row r="2921" spans="2:22" x14ac:dyDescent="0.3">
      <c r="B2921" s="13">
        <v>2023</v>
      </c>
      <c r="C2921" s="13">
        <v>4</v>
      </c>
      <c r="D2921" s="13">
        <v>30</v>
      </c>
      <c r="E2921" s="83" t="s">
        <v>219</v>
      </c>
      <c r="F2921" s="13">
        <v>4</v>
      </c>
      <c r="G2921" s="13">
        <v>2</v>
      </c>
      <c r="H2921" s="13" t="s">
        <v>69</v>
      </c>
      <c r="I2921" s="13" t="s">
        <v>54</v>
      </c>
      <c r="J2921" s="13"/>
      <c r="K2921" s="13" t="s">
        <v>28</v>
      </c>
      <c r="L2921" s="12">
        <f t="shared" ca="1" si="400"/>
        <v>1.1073604441070981</v>
      </c>
      <c r="M2921" s="101">
        <f t="shared" ca="1" si="401"/>
        <v>5.8324674591120861E-2</v>
      </c>
      <c r="N2921" s="101">
        <f t="shared" ca="1" si="408"/>
        <v>157.15834967587526</v>
      </c>
      <c r="O2921" s="101">
        <f t="shared" ca="1" si="402"/>
        <v>0.11948419191915588</v>
      </c>
      <c r="Q2921" s="12">
        <f t="shared" ca="1" si="403"/>
        <v>0</v>
      </c>
      <c r="R2921" s="101">
        <f t="shared" ca="1" si="404"/>
        <v>0</v>
      </c>
      <c r="S2921" s="13"/>
      <c r="T2921" s="101">
        <f t="shared" ca="1" si="405"/>
        <v>5.8324674591120861E-2</v>
      </c>
      <c r="U2921" s="101">
        <f t="shared" si="406"/>
        <v>0</v>
      </c>
      <c r="V2921" s="101">
        <f t="shared" ca="1" si="407"/>
        <v>-476.97669891532144</v>
      </c>
    </row>
    <row r="2922" spans="2:22" x14ac:dyDescent="0.3">
      <c r="B2922" s="13">
        <v>2023</v>
      </c>
      <c r="C2922" s="13">
        <v>4</v>
      </c>
      <c r="D2922" s="13">
        <v>30</v>
      </c>
      <c r="E2922" s="83" t="s">
        <v>219</v>
      </c>
      <c r="F2922" s="13">
        <v>4</v>
      </c>
      <c r="G2922" s="13">
        <v>3</v>
      </c>
      <c r="H2922" s="13" t="s">
        <v>69</v>
      </c>
      <c r="I2922" s="13" t="s">
        <v>54</v>
      </c>
      <c r="J2922" s="13"/>
      <c r="K2922" s="13" t="s">
        <v>28</v>
      </c>
      <c r="L2922" s="12">
        <f t="shared" ca="1" si="400"/>
        <v>1.1650407940450682</v>
      </c>
      <c r="M2922" s="101">
        <f t="shared" ca="1" si="401"/>
        <v>6.1362698622353745E-2</v>
      </c>
      <c r="N2922" s="101">
        <f t="shared" ca="1" si="408"/>
        <v>157.15834967587526</v>
      </c>
      <c r="O2922" s="101">
        <f t="shared" ca="1" si="402"/>
        <v>0.12570790167746285</v>
      </c>
      <c r="Q2922" s="12">
        <f t="shared" ca="1" si="403"/>
        <v>0</v>
      </c>
      <c r="R2922" s="101">
        <f t="shared" ca="1" si="404"/>
        <v>0</v>
      </c>
      <c r="S2922" s="13"/>
      <c r="T2922" s="101">
        <f t="shared" ca="1" si="405"/>
        <v>6.1362698622353745E-2</v>
      </c>
      <c r="U2922" s="101">
        <f t="shared" si="406"/>
        <v>0</v>
      </c>
      <c r="V2922" s="101">
        <f t="shared" ca="1" si="407"/>
        <v>-476.91533621669907</v>
      </c>
    </row>
    <row r="2923" spans="2:22" x14ac:dyDescent="0.3">
      <c r="B2923" s="13">
        <v>2023</v>
      </c>
      <c r="C2923" s="13">
        <v>4</v>
      </c>
      <c r="D2923" s="13">
        <v>30</v>
      </c>
      <c r="E2923" s="83" t="s">
        <v>219</v>
      </c>
      <c r="F2923" s="13">
        <v>4</v>
      </c>
      <c r="G2923" s="13">
        <v>4</v>
      </c>
      <c r="H2923" s="13" t="s">
        <v>69</v>
      </c>
      <c r="I2923" s="13" t="s">
        <v>54</v>
      </c>
      <c r="J2923" s="13"/>
      <c r="K2923" s="13" t="s">
        <v>28</v>
      </c>
      <c r="L2923" s="12">
        <f t="shared" ca="1" si="400"/>
        <v>1.0536239628829798</v>
      </c>
      <c r="M2923" s="101">
        <f t="shared" ca="1" si="401"/>
        <v>5.5494374125046549E-2</v>
      </c>
      <c r="N2923" s="101">
        <f t="shared" ca="1" si="408"/>
        <v>157.15834967587526</v>
      </c>
      <c r="O2923" s="101">
        <f t="shared" ca="1" si="402"/>
        <v>0.11368602559507351</v>
      </c>
      <c r="Q2923" s="12">
        <f t="shared" ca="1" si="403"/>
        <v>0</v>
      </c>
      <c r="R2923" s="101">
        <f t="shared" ca="1" si="404"/>
        <v>0</v>
      </c>
      <c r="S2923" s="13"/>
      <c r="T2923" s="101">
        <f t="shared" ca="1" si="405"/>
        <v>5.5494374125046549E-2</v>
      </c>
      <c r="U2923" s="101">
        <f t="shared" si="406"/>
        <v>0</v>
      </c>
      <c r="V2923" s="101">
        <f t="shared" ca="1" si="407"/>
        <v>-476.85984184257404</v>
      </c>
    </row>
    <row r="2924" spans="2:22" x14ac:dyDescent="0.3">
      <c r="B2924" s="13">
        <v>2023</v>
      </c>
      <c r="C2924" s="13">
        <v>4</v>
      </c>
      <c r="D2924" s="13">
        <v>30</v>
      </c>
      <c r="E2924" s="83" t="s">
        <v>219</v>
      </c>
      <c r="F2924" s="13">
        <v>4</v>
      </c>
      <c r="G2924" s="13">
        <v>5</v>
      </c>
      <c r="H2924" s="13" t="s">
        <v>69</v>
      </c>
      <c r="I2924" s="13" t="s">
        <v>54</v>
      </c>
      <c r="J2924" s="13"/>
      <c r="K2924" s="13" t="s">
        <v>28</v>
      </c>
      <c r="L2924" s="12">
        <f t="shared" ca="1" si="400"/>
        <v>1.1509599221760367</v>
      </c>
      <c r="M2924" s="101">
        <f t="shared" ca="1" si="401"/>
        <v>6.0621059101011857E-2</v>
      </c>
      <c r="N2924" s="101">
        <f t="shared" ca="1" si="408"/>
        <v>157.15834967587526</v>
      </c>
      <c r="O2924" s="101">
        <f t="shared" ca="1" si="402"/>
        <v>0.12418857560279435</v>
      </c>
      <c r="Q2924" s="12">
        <f t="shared" ca="1" si="403"/>
        <v>5.6000000000000005</v>
      </c>
      <c r="R2924" s="101">
        <f t="shared" ca="1" si="404"/>
        <v>0.3766112425877986</v>
      </c>
      <c r="S2924" s="13"/>
      <c r="T2924" s="101">
        <f t="shared" ca="1" si="405"/>
        <v>0</v>
      </c>
      <c r="U2924" s="101">
        <f t="shared" si="406"/>
        <v>0</v>
      </c>
      <c r="V2924" s="101">
        <f t="shared" ca="1" si="407"/>
        <v>-477.61306432774961</v>
      </c>
    </row>
    <row r="2925" spans="2:22" x14ac:dyDescent="0.3">
      <c r="B2925" s="13">
        <v>2023</v>
      </c>
      <c r="C2925" s="13">
        <v>4</v>
      </c>
      <c r="D2925" s="13">
        <v>30</v>
      </c>
      <c r="E2925" s="83" t="s">
        <v>219</v>
      </c>
      <c r="F2925" s="13">
        <v>4</v>
      </c>
      <c r="G2925" s="13">
        <v>6</v>
      </c>
      <c r="H2925" s="13" t="s">
        <v>69</v>
      </c>
      <c r="I2925" s="13" t="s">
        <v>54</v>
      </c>
      <c r="J2925" s="13"/>
      <c r="K2925" s="13" t="s">
        <v>28</v>
      </c>
      <c r="L2925" s="12">
        <f t="shared" ca="1" si="400"/>
        <v>0.98920904376588814</v>
      </c>
      <c r="M2925" s="101">
        <f t="shared" ca="1" si="401"/>
        <v>5.210164033514933E-2</v>
      </c>
      <c r="N2925" s="101">
        <f t="shared" ca="1" si="408"/>
        <v>157.15834967587526</v>
      </c>
      <c r="O2925" s="101">
        <f t="shared" ca="1" si="402"/>
        <v>0.10673565582233932</v>
      </c>
      <c r="Q2925" s="12">
        <f t="shared" ca="1" si="403"/>
        <v>0</v>
      </c>
      <c r="R2925" s="101">
        <f t="shared" ca="1" si="404"/>
        <v>0</v>
      </c>
      <c r="S2925" s="13"/>
      <c r="T2925" s="101">
        <f t="shared" ca="1" si="405"/>
        <v>5.210164033514933E-2</v>
      </c>
      <c r="U2925" s="101">
        <f t="shared" si="406"/>
        <v>0</v>
      </c>
      <c r="V2925" s="101">
        <f t="shared" ca="1" si="407"/>
        <v>-477.56096268741447</v>
      </c>
    </row>
    <row r="2926" spans="2:22" x14ac:dyDescent="0.3">
      <c r="B2926" s="13">
        <v>2023</v>
      </c>
      <c r="C2926" s="13">
        <v>4</v>
      </c>
      <c r="D2926" s="13">
        <v>30</v>
      </c>
      <c r="E2926" s="83" t="s">
        <v>219</v>
      </c>
      <c r="F2926" s="13">
        <v>4</v>
      </c>
      <c r="G2926" s="13">
        <v>7</v>
      </c>
      <c r="H2926" s="13" t="s">
        <v>69</v>
      </c>
      <c r="I2926" s="13" t="s">
        <v>54</v>
      </c>
      <c r="J2926" s="13"/>
      <c r="K2926" s="13" t="s">
        <v>28</v>
      </c>
      <c r="L2926" s="12">
        <f t="shared" ca="1" si="400"/>
        <v>1.163022274720801</v>
      </c>
      <c r="M2926" s="101">
        <f t="shared" ca="1" si="401"/>
        <v>6.1256383209544588E-2</v>
      </c>
      <c r="N2926" s="101">
        <f t="shared" ca="1" si="408"/>
        <v>157.15834967587526</v>
      </c>
      <c r="O2926" s="101">
        <f t="shared" ca="1" si="402"/>
        <v>0.12549010344237443</v>
      </c>
      <c r="Q2926" s="12">
        <f t="shared" ca="1" si="403"/>
        <v>0</v>
      </c>
      <c r="R2926" s="101">
        <f t="shared" ca="1" si="404"/>
        <v>0</v>
      </c>
      <c r="S2926" s="13"/>
      <c r="T2926" s="101">
        <f t="shared" ca="1" si="405"/>
        <v>6.1256383209544588E-2</v>
      </c>
      <c r="U2926" s="101">
        <f t="shared" si="406"/>
        <v>0</v>
      </c>
      <c r="V2926" s="101">
        <f t="shared" ca="1" si="407"/>
        <v>-477.49970630420495</v>
      </c>
    </row>
    <row r="2927" spans="2:22" x14ac:dyDescent="0.3">
      <c r="B2927" s="13">
        <v>2023</v>
      </c>
      <c r="C2927" s="13">
        <v>4</v>
      </c>
      <c r="D2927" s="13">
        <v>30</v>
      </c>
      <c r="E2927" s="83" t="s">
        <v>219</v>
      </c>
      <c r="F2927" s="13">
        <v>4</v>
      </c>
      <c r="G2927" s="13">
        <v>8</v>
      </c>
      <c r="H2927" s="13" t="s">
        <v>69</v>
      </c>
      <c r="I2927" s="13" t="s">
        <v>54</v>
      </c>
      <c r="J2927" s="13"/>
      <c r="K2927" s="13" t="s">
        <v>28</v>
      </c>
      <c r="L2927" s="12">
        <f t="shared" ca="1" si="400"/>
        <v>1.6337519949509478</v>
      </c>
      <c r="M2927" s="101">
        <f t="shared" ca="1" si="401"/>
        <v>8.6049717574066417E-2</v>
      </c>
      <c r="N2927" s="101">
        <f t="shared" ca="1" si="408"/>
        <v>157.15834967587526</v>
      </c>
      <c r="O2927" s="101">
        <f t="shared" ca="1" si="402"/>
        <v>0.17628184025520727</v>
      </c>
      <c r="Q2927" s="12">
        <f t="shared" ca="1" si="403"/>
        <v>3.8783284310462078</v>
      </c>
      <c r="R2927" s="101">
        <f t="shared" ca="1" si="404"/>
        <v>0.19000339531546376</v>
      </c>
      <c r="S2927" s="13"/>
      <c r="T2927" s="101">
        <f t="shared" ca="1" si="405"/>
        <v>0</v>
      </c>
      <c r="U2927" s="101">
        <f t="shared" si="406"/>
        <v>0</v>
      </c>
      <c r="V2927" s="101">
        <f t="shared" ca="1" si="407"/>
        <v>-477.87971309483584</v>
      </c>
    </row>
    <row r="2928" spans="2:22" x14ac:dyDescent="0.3">
      <c r="B2928" s="13">
        <v>2023</v>
      </c>
      <c r="C2928" s="13">
        <v>4</v>
      </c>
      <c r="D2928" s="13">
        <v>30</v>
      </c>
      <c r="E2928" s="83" t="s">
        <v>219</v>
      </c>
      <c r="F2928" s="13">
        <v>4</v>
      </c>
      <c r="G2928" s="13">
        <v>9</v>
      </c>
      <c r="H2928" s="13" t="s">
        <v>69</v>
      </c>
      <c r="I2928" s="13" t="s">
        <v>54</v>
      </c>
      <c r="J2928" s="13"/>
      <c r="K2928" s="13" t="s">
        <v>28</v>
      </c>
      <c r="L2928" s="12">
        <f t="shared" ca="1" si="400"/>
        <v>1.3630531960788079</v>
      </c>
      <c r="M2928" s="101">
        <f t="shared" ca="1" si="401"/>
        <v>7.1792011837470818E-2</v>
      </c>
      <c r="N2928" s="101">
        <f t="shared" ca="1" si="408"/>
        <v>157.15834967587526</v>
      </c>
      <c r="O2928" s="101">
        <f t="shared" ca="1" si="402"/>
        <v>0.14707343985690338</v>
      </c>
      <c r="Q2928" s="12">
        <f t="shared" ca="1" si="403"/>
        <v>0.92872629508310034</v>
      </c>
      <c r="R2928" s="101">
        <f t="shared" ca="1" si="404"/>
        <v>0</v>
      </c>
      <c r="S2928" s="13"/>
      <c r="T2928" s="101">
        <f t="shared" ca="1" si="405"/>
        <v>2.2875997875443921E-2</v>
      </c>
      <c r="U2928" s="101">
        <f t="shared" si="406"/>
        <v>0</v>
      </c>
      <c r="V2928" s="101">
        <f t="shared" ca="1" si="407"/>
        <v>-477.85683709696042</v>
      </c>
    </row>
    <row r="2929" spans="2:22" x14ac:dyDescent="0.3">
      <c r="B2929" s="13">
        <v>2023</v>
      </c>
      <c r="C2929" s="13">
        <v>4</v>
      </c>
      <c r="D2929" s="13">
        <v>30</v>
      </c>
      <c r="E2929" s="83" t="s">
        <v>219</v>
      </c>
      <c r="F2929" s="13">
        <v>4</v>
      </c>
      <c r="G2929" s="13">
        <v>10</v>
      </c>
      <c r="H2929" s="13" t="s">
        <v>70</v>
      </c>
      <c r="I2929" s="13" t="s">
        <v>54</v>
      </c>
      <c r="J2929" s="13"/>
      <c r="K2929" s="13" t="s">
        <v>28</v>
      </c>
      <c r="L2929" s="12">
        <f t="shared" ca="1" si="400"/>
        <v>1.5728750018397857</v>
      </c>
      <c r="M2929" s="101">
        <f t="shared" ca="1" si="401"/>
        <v>4.9797222558247617E-2</v>
      </c>
      <c r="N2929" s="101">
        <f t="shared" ca="1" si="408"/>
        <v>157.15834967587526</v>
      </c>
      <c r="O2929" s="101">
        <f t="shared" ca="1" si="402"/>
        <v>4.9797222558247617E-2</v>
      </c>
      <c r="Q2929" s="12">
        <f t="shared" ca="1" si="403"/>
        <v>5.6000000000000005</v>
      </c>
      <c r="R2929" s="101">
        <f t="shared" ca="1" si="404"/>
        <v>0.3408961310942622</v>
      </c>
      <c r="S2929" s="13"/>
      <c r="T2929" s="101">
        <f t="shared" ca="1" si="405"/>
        <v>0</v>
      </c>
      <c r="U2929" s="101">
        <f t="shared" si="406"/>
        <v>0</v>
      </c>
      <c r="V2929" s="101">
        <f t="shared" ca="1" si="407"/>
        <v>-478.53862935914896</v>
      </c>
    </row>
    <row r="2930" spans="2:22" x14ac:dyDescent="0.3">
      <c r="B2930" s="13">
        <v>2023</v>
      </c>
      <c r="C2930" s="13">
        <v>4</v>
      </c>
      <c r="D2930" s="13">
        <v>30</v>
      </c>
      <c r="E2930" s="83" t="s">
        <v>219</v>
      </c>
      <c r="F2930" s="13">
        <v>4</v>
      </c>
      <c r="G2930" s="13">
        <v>11</v>
      </c>
      <c r="H2930" s="13" t="s">
        <v>70</v>
      </c>
      <c r="I2930" s="13" t="s">
        <v>54</v>
      </c>
      <c r="J2930" s="13"/>
      <c r="K2930" s="13" t="s">
        <v>28</v>
      </c>
      <c r="L2930" s="12">
        <f t="shared" ca="1" si="400"/>
        <v>1.920893391505571</v>
      </c>
      <c r="M2930" s="101">
        <f t="shared" ca="1" si="401"/>
        <v>6.0815484775066382E-2</v>
      </c>
      <c r="N2930" s="101">
        <f t="shared" ca="1" si="408"/>
        <v>157.15834967587526</v>
      </c>
      <c r="O2930" s="101">
        <f t="shared" ca="1" si="402"/>
        <v>6.0815484775066382E-2</v>
      </c>
      <c r="Q2930" s="12">
        <f t="shared" ca="1" si="403"/>
        <v>5.6000000000000005</v>
      </c>
      <c r="R2930" s="101">
        <f t="shared" ca="1" si="404"/>
        <v>0.31143637440905347</v>
      </c>
      <c r="S2930" s="13"/>
      <c r="T2930" s="101">
        <f t="shared" ca="1" si="405"/>
        <v>0</v>
      </c>
      <c r="U2930" s="101">
        <f t="shared" si="406"/>
        <v>0</v>
      </c>
      <c r="V2930" s="101">
        <f t="shared" ca="1" si="407"/>
        <v>-479.16150210796701</v>
      </c>
    </row>
    <row r="2931" spans="2:22" x14ac:dyDescent="0.3">
      <c r="B2931" s="13">
        <v>2023</v>
      </c>
      <c r="C2931" s="13">
        <v>4</v>
      </c>
      <c r="D2931" s="13">
        <v>30</v>
      </c>
      <c r="E2931" s="83" t="s">
        <v>219</v>
      </c>
      <c r="F2931" s="13">
        <v>4</v>
      </c>
      <c r="G2931" s="13">
        <v>12</v>
      </c>
      <c r="H2931" s="13" t="s">
        <v>70</v>
      </c>
      <c r="I2931" s="13" t="s">
        <v>54</v>
      </c>
      <c r="J2931" s="13"/>
      <c r="K2931" s="13" t="s">
        <v>28</v>
      </c>
      <c r="L2931" s="12">
        <f t="shared" ca="1" si="400"/>
        <v>1.3007450841994865</v>
      </c>
      <c r="M2931" s="101">
        <f t="shared" ca="1" si="401"/>
        <v>4.1181589365755743E-2</v>
      </c>
      <c r="N2931" s="101">
        <f t="shared" ca="1" si="408"/>
        <v>157.15834967587526</v>
      </c>
      <c r="O2931" s="101">
        <f t="shared" ca="1" si="402"/>
        <v>4.1181589365755743E-2</v>
      </c>
      <c r="Q2931" s="12">
        <f t="shared" ca="1" si="403"/>
        <v>5.6000000000000005</v>
      </c>
      <c r="R2931" s="101">
        <f t="shared" ca="1" si="404"/>
        <v>0.3639319286225135</v>
      </c>
      <c r="S2931" s="13"/>
      <c r="T2931" s="101">
        <f t="shared" ca="1" si="405"/>
        <v>0</v>
      </c>
      <c r="U2931" s="101">
        <f t="shared" si="406"/>
        <v>0</v>
      </c>
      <c r="V2931" s="101">
        <f t="shared" ca="1" si="407"/>
        <v>-479.88936596521199</v>
      </c>
    </row>
    <row r="2932" spans="2:22" x14ac:dyDescent="0.3">
      <c r="B2932" s="13">
        <v>2023</v>
      </c>
      <c r="C2932" s="13">
        <v>4</v>
      </c>
      <c r="D2932" s="13">
        <v>30</v>
      </c>
      <c r="E2932" s="83" t="s">
        <v>219</v>
      </c>
      <c r="F2932" s="13">
        <v>4</v>
      </c>
      <c r="G2932" s="13">
        <v>13</v>
      </c>
      <c r="H2932" s="13" t="s">
        <v>70</v>
      </c>
      <c r="I2932" s="13" t="s">
        <v>54</v>
      </c>
      <c r="J2932" s="13"/>
      <c r="K2932" s="13" t="s">
        <v>28</v>
      </c>
      <c r="L2932" s="12">
        <f t="shared" ca="1" si="400"/>
        <v>1.3747573694832778</v>
      </c>
      <c r="M2932" s="101">
        <f t="shared" ca="1" si="401"/>
        <v>4.3524818317840573E-2</v>
      </c>
      <c r="N2932" s="101">
        <f t="shared" ca="1" si="408"/>
        <v>157.15834967587526</v>
      </c>
      <c r="O2932" s="101">
        <f t="shared" ca="1" si="402"/>
        <v>4.3524818317840573E-2</v>
      </c>
      <c r="Q2932" s="12">
        <f t="shared" ca="1" si="403"/>
        <v>5.6000000000000005</v>
      </c>
      <c r="R2932" s="101">
        <f t="shared" ca="1" si="404"/>
        <v>0.35766678867324059</v>
      </c>
      <c r="S2932" s="13"/>
      <c r="T2932" s="101">
        <f t="shared" ca="1" si="405"/>
        <v>0</v>
      </c>
      <c r="U2932" s="101">
        <f t="shared" si="406"/>
        <v>0</v>
      </c>
      <c r="V2932" s="101">
        <f t="shared" ca="1" si="407"/>
        <v>-480.60469954255842</v>
      </c>
    </row>
    <row r="2933" spans="2:22" x14ac:dyDescent="0.3">
      <c r="B2933" s="13">
        <v>2023</v>
      </c>
      <c r="C2933" s="13">
        <v>4</v>
      </c>
      <c r="D2933" s="13">
        <v>30</v>
      </c>
      <c r="E2933" s="83" t="s">
        <v>219</v>
      </c>
      <c r="F2933" s="13">
        <v>4</v>
      </c>
      <c r="G2933" s="13">
        <v>14</v>
      </c>
      <c r="H2933" s="13" t="s">
        <v>70</v>
      </c>
      <c r="I2933" s="13" t="s">
        <v>54</v>
      </c>
      <c r="J2933" s="13"/>
      <c r="K2933" s="13" t="s">
        <v>28</v>
      </c>
      <c r="L2933" s="12">
        <f t="shared" ca="1" si="400"/>
        <v>1.442528562414086</v>
      </c>
      <c r="M2933" s="101">
        <f t="shared" ca="1" si="401"/>
        <v>4.5670454286029963E-2</v>
      </c>
      <c r="N2933" s="101">
        <f t="shared" ca="1" si="408"/>
        <v>157.15834967587526</v>
      </c>
      <c r="O2933" s="101">
        <f t="shared" ca="1" si="402"/>
        <v>4.5670454286029963E-2</v>
      </c>
      <c r="Q2933" s="12">
        <f t="shared" ca="1" si="403"/>
        <v>1.2444247397994102</v>
      </c>
      <c r="R2933" s="101">
        <f t="shared" ca="1" si="404"/>
        <v>0</v>
      </c>
      <c r="S2933" s="13"/>
      <c r="T2933" s="101">
        <f t="shared" ca="1" si="405"/>
        <v>6.2719670239806376E-3</v>
      </c>
      <c r="U2933" s="101">
        <f t="shared" si="406"/>
        <v>0</v>
      </c>
      <c r="V2933" s="101">
        <f t="shared" ca="1" si="407"/>
        <v>-480.59842757553446</v>
      </c>
    </row>
    <row r="2934" spans="2:22" x14ac:dyDescent="0.3">
      <c r="B2934" s="13">
        <v>2023</v>
      </c>
      <c r="C2934" s="13">
        <v>4</v>
      </c>
      <c r="D2934" s="13">
        <v>30</v>
      </c>
      <c r="E2934" s="83" t="s">
        <v>219</v>
      </c>
      <c r="F2934" s="13">
        <v>4</v>
      </c>
      <c r="G2934" s="13">
        <v>15</v>
      </c>
      <c r="H2934" s="13" t="s">
        <v>70</v>
      </c>
      <c r="I2934" s="13" t="s">
        <v>54</v>
      </c>
      <c r="J2934" s="13"/>
      <c r="K2934" s="13" t="s">
        <v>28</v>
      </c>
      <c r="L2934" s="12">
        <f t="shared" ca="1" si="400"/>
        <v>1.6976247884153857</v>
      </c>
      <c r="M2934" s="101">
        <f t="shared" ca="1" si="401"/>
        <v>5.3746800801231114E-2</v>
      </c>
      <c r="N2934" s="101">
        <f t="shared" ca="1" si="408"/>
        <v>157.15834967587526</v>
      </c>
      <c r="O2934" s="101">
        <f t="shared" ca="1" si="402"/>
        <v>5.3746800801231114E-2</v>
      </c>
      <c r="Q2934" s="12">
        <f t="shared" ca="1" si="403"/>
        <v>5.6000000000000005</v>
      </c>
      <c r="R2934" s="101">
        <f t="shared" ca="1" si="404"/>
        <v>0.33033606166063767</v>
      </c>
      <c r="S2934" s="13"/>
      <c r="T2934" s="101">
        <f t="shared" ca="1" si="405"/>
        <v>0</v>
      </c>
      <c r="U2934" s="101">
        <f t="shared" si="406"/>
        <v>0</v>
      </c>
      <c r="V2934" s="101">
        <f t="shared" ca="1" si="407"/>
        <v>-481.25909969885578</v>
      </c>
    </row>
    <row r="2935" spans="2:22" x14ac:dyDescent="0.3">
      <c r="B2935" s="13">
        <v>2023</v>
      </c>
      <c r="C2935" s="13">
        <v>4</v>
      </c>
      <c r="D2935" s="13">
        <v>30</v>
      </c>
      <c r="E2935" s="83" t="s">
        <v>219</v>
      </c>
      <c r="F2935" s="13">
        <v>4</v>
      </c>
      <c r="G2935" s="13">
        <v>16</v>
      </c>
      <c r="H2935" s="13" t="s">
        <v>71</v>
      </c>
      <c r="I2935" s="13" t="s">
        <v>54</v>
      </c>
      <c r="J2935" s="13"/>
      <c r="K2935" s="13" t="s">
        <v>28</v>
      </c>
      <c r="L2935" s="12">
        <f t="shared" ca="1" si="400"/>
        <v>1.1618750089901513</v>
      </c>
      <c r="M2935" s="101">
        <f t="shared" ca="1" si="401"/>
        <v>0.10121093203313208</v>
      </c>
      <c r="N2935" s="101">
        <f t="shared" ca="1" si="408"/>
        <v>157.38772316723339</v>
      </c>
      <c r="O2935" s="101">
        <f t="shared" ca="1" si="402"/>
        <v>0.32747447128387414</v>
      </c>
      <c r="Q2935" s="12">
        <f t="shared" ca="1" si="403"/>
        <v>3.9077274847326859</v>
      </c>
      <c r="R2935" s="101">
        <f t="shared" ca="1" si="404"/>
        <v>0.23243641207160554</v>
      </c>
      <c r="S2935" s="13"/>
      <c r="T2935" s="101">
        <f t="shared" ca="1" si="405"/>
        <v>0</v>
      </c>
      <c r="U2935" s="101">
        <f t="shared" ca="1" si="406"/>
        <v>0.22937349135813903</v>
      </c>
      <c r="V2935" s="101">
        <f t="shared" ca="1" si="407"/>
        <v>-481.49459903164086</v>
      </c>
    </row>
    <row r="2936" spans="2:22" x14ac:dyDescent="0.3">
      <c r="B2936" s="13">
        <v>2023</v>
      </c>
      <c r="C2936" s="13">
        <v>4</v>
      </c>
      <c r="D2936" s="13">
        <v>30</v>
      </c>
      <c r="E2936" s="83" t="s">
        <v>219</v>
      </c>
      <c r="F2936" s="13">
        <v>4</v>
      </c>
      <c r="G2936" s="13">
        <v>17</v>
      </c>
      <c r="H2936" s="13" t="s">
        <v>71</v>
      </c>
      <c r="I2936" s="13" t="s">
        <v>54</v>
      </c>
      <c r="J2936" s="13"/>
      <c r="K2936" s="13" t="s">
        <v>28</v>
      </c>
      <c r="L2936" s="12">
        <f t="shared" ca="1" si="400"/>
        <v>2.0247294421515583</v>
      </c>
      <c r="M2936" s="101">
        <f t="shared" ca="1" si="401"/>
        <v>0.17637418170582225</v>
      </c>
      <c r="N2936" s="101">
        <f t="shared" ca="1" si="408"/>
        <v>157.78743850460481</v>
      </c>
      <c r="O2936" s="101">
        <f t="shared" ca="1" si="402"/>
        <v>0.57066999327041668</v>
      </c>
      <c r="Q2936" s="12">
        <f t="shared" ca="1" si="403"/>
        <v>0</v>
      </c>
      <c r="R2936" s="101">
        <f t="shared" ca="1" si="404"/>
        <v>0</v>
      </c>
      <c r="S2936" s="13"/>
      <c r="T2936" s="101">
        <f t="shared" ca="1" si="405"/>
        <v>0.17637418170582225</v>
      </c>
      <c r="U2936" s="101">
        <f t="shared" ca="1" si="406"/>
        <v>0.39971533737142018</v>
      </c>
      <c r="V2936" s="101">
        <f t="shared" ca="1" si="407"/>
        <v>-480.91850951256362</v>
      </c>
    </row>
    <row r="2937" spans="2:22" x14ac:dyDescent="0.3">
      <c r="B2937" s="13">
        <v>2023</v>
      </c>
      <c r="C2937" s="13">
        <v>4</v>
      </c>
      <c r="D2937" s="13">
        <v>30</v>
      </c>
      <c r="E2937" s="83" t="s">
        <v>219</v>
      </c>
      <c r="F2937" s="13">
        <v>4</v>
      </c>
      <c r="G2937" s="13">
        <v>18</v>
      </c>
      <c r="H2937" s="13" t="s">
        <v>71</v>
      </c>
      <c r="I2937" s="13" t="s">
        <v>54</v>
      </c>
      <c r="J2937" s="13"/>
      <c r="K2937" s="13" t="s">
        <v>28</v>
      </c>
      <c r="L2937" s="12">
        <f t="shared" ca="1" si="400"/>
        <v>2.390981581327364</v>
      </c>
      <c r="M2937" s="101">
        <f t="shared" ca="1" si="401"/>
        <v>0.2082784055494267</v>
      </c>
      <c r="N2937" s="101">
        <f t="shared" ca="1" si="408"/>
        <v>158.25945811845185</v>
      </c>
      <c r="O2937" s="101">
        <f t="shared" ca="1" si="402"/>
        <v>0.67389815869711756</v>
      </c>
      <c r="Q2937" s="12">
        <f t="shared" ca="1" si="403"/>
        <v>1.6091343600530104</v>
      </c>
      <c r="R2937" s="101">
        <f t="shared" ca="1" si="404"/>
        <v>0</v>
      </c>
      <c r="S2937" s="13"/>
      <c r="T2937" s="101">
        <f t="shared" ca="1" si="405"/>
        <v>6.8106711445208953E-2</v>
      </c>
      <c r="U2937" s="101">
        <f t="shared" ca="1" si="406"/>
        <v>0.47201961384704383</v>
      </c>
      <c r="V2937" s="101">
        <f t="shared" ca="1" si="407"/>
        <v>-480.37838318727137</v>
      </c>
    </row>
    <row r="2938" spans="2:22" x14ac:dyDescent="0.3">
      <c r="B2938" s="13">
        <v>2023</v>
      </c>
      <c r="C2938" s="13">
        <v>4</v>
      </c>
      <c r="D2938" s="13">
        <v>30</v>
      </c>
      <c r="E2938" s="83" t="s">
        <v>219</v>
      </c>
      <c r="F2938" s="13">
        <v>4</v>
      </c>
      <c r="G2938" s="13">
        <v>19</v>
      </c>
      <c r="H2938" s="13" t="s">
        <v>71</v>
      </c>
      <c r="I2938" s="13" t="s">
        <v>54</v>
      </c>
      <c r="J2938" s="13"/>
      <c r="K2938" s="13" t="s">
        <v>28</v>
      </c>
      <c r="L2938" s="12">
        <f t="shared" ca="1" si="400"/>
        <v>1.7896208127409721</v>
      </c>
      <c r="M2938" s="101">
        <f t="shared" ca="1" si="401"/>
        <v>0.15589386899786609</v>
      </c>
      <c r="N2938" s="101">
        <f t="shared" ca="1" si="408"/>
        <v>158.61275909390045</v>
      </c>
      <c r="O2938" s="101">
        <f t="shared" ca="1" si="402"/>
        <v>0.50440462607104297</v>
      </c>
      <c r="Q2938" s="12">
        <f t="shared" ca="1" si="403"/>
        <v>5.6000000000000005</v>
      </c>
      <c r="R2938" s="101">
        <f t="shared" ca="1" si="404"/>
        <v>0.32254859820147674</v>
      </c>
      <c r="S2938" s="13"/>
      <c r="T2938" s="101">
        <f t="shared" ca="1" si="405"/>
        <v>0</v>
      </c>
      <c r="U2938" s="101">
        <f t="shared" ca="1" si="406"/>
        <v>0.35330097544861355</v>
      </c>
      <c r="V2938" s="101">
        <f t="shared" ca="1" si="407"/>
        <v>-480.67017940822569</v>
      </c>
    </row>
    <row r="2939" spans="2:22" x14ac:dyDescent="0.3">
      <c r="B2939" s="13">
        <v>2023</v>
      </c>
      <c r="C2939" s="13">
        <v>4</v>
      </c>
      <c r="D2939" s="13">
        <v>30</v>
      </c>
      <c r="E2939" s="83" t="s">
        <v>219</v>
      </c>
      <c r="F2939" s="13">
        <v>4</v>
      </c>
      <c r="G2939" s="13">
        <v>20</v>
      </c>
      <c r="H2939" s="13" t="s">
        <v>69</v>
      </c>
      <c r="I2939" s="13" t="s">
        <v>54</v>
      </c>
      <c r="J2939" s="13"/>
      <c r="K2939" s="13" t="s">
        <v>28</v>
      </c>
      <c r="L2939" s="12">
        <f t="shared" ca="1" si="400"/>
        <v>2.1978181360419873</v>
      </c>
      <c r="M2939" s="101">
        <f t="shared" ca="1" si="401"/>
        <v>0.11575908122533148</v>
      </c>
      <c r="N2939" s="101">
        <f t="shared" ca="1" si="408"/>
        <v>158.61275909390045</v>
      </c>
      <c r="O2939" s="101">
        <f t="shared" ca="1" si="402"/>
        <v>0.23714457687893042</v>
      </c>
      <c r="Q2939" s="12">
        <f t="shared" ca="1" si="403"/>
        <v>0</v>
      </c>
      <c r="R2939" s="101">
        <f t="shared" ca="1" si="404"/>
        <v>0</v>
      </c>
      <c r="S2939" s="13"/>
      <c r="T2939" s="101">
        <f t="shared" ca="1" si="405"/>
        <v>0.11575908122533148</v>
      </c>
      <c r="U2939" s="101">
        <f t="shared" si="406"/>
        <v>0</v>
      </c>
      <c r="V2939" s="101">
        <f t="shared" ca="1" si="407"/>
        <v>-480.55442032700034</v>
      </c>
    </row>
    <row r="2940" spans="2:22" x14ac:dyDescent="0.3">
      <c r="B2940" s="13">
        <v>2023</v>
      </c>
      <c r="C2940" s="13">
        <v>4</v>
      </c>
      <c r="D2940" s="13">
        <v>30</v>
      </c>
      <c r="E2940" s="83" t="s">
        <v>219</v>
      </c>
      <c r="F2940" s="13">
        <v>4</v>
      </c>
      <c r="G2940" s="13">
        <v>21</v>
      </c>
      <c r="H2940" s="13" t="s">
        <v>69</v>
      </c>
      <c r="I2940" s="13" t="s">
        <v>54</v>
      </c>
      <c r="J2940" s="13"/>
      <c r="K2940" s="13" t="s">
        <v>28</v>
      </c>
      <c r="L2940" s="12">
        <f t="shared" ca="1" si="400"/>
        <v>2.0732730061514144</v>
      </c>
      <c r="M2940" s="101">
        <f t="shared" ca="1" si="401"/>
        <v>0.10919928923399499</v>
      </c>
      <c r="N2940" s="101">
        <f t="shared" ca="1" si="408"/>
        <v>158.61275909390045</v>
      </c>
      <c r="O2940" s="101">
        <f t="shared" ca="1" si="402"/>
        <v>0.22370615736373761</v>
      </c>
      <c r="Q2940" s="12">
        <f t="shared" ca="1" si="403"/>
        <v>0</v>
      </c>
      <c r="R2940" s="101">
        <f t="shared" ca="1" si="404"/>
        <v>0</v>
      </c>
      <c r="S2940" s="13"/>
      <c r="T2940" s="101">
        <f t="shared" ca="1" si="405"/>
        <v>0.10919928923399499</v>
      </c>
      <c r="U2940" s="101">
        <f t="shared" si="406"/>
        <v>0</v>
      </c>
      <c r="V2940" s="101">
        <f t="shared" ca="1" si="407"/>
        <v>-480.44522103776637</v>
      </c>
    </row>
    <row r="2941" spans="2:22" x14ac:dyDescent="0.3">
      <c r="B2941" s="13">
        <v>2023</v>
      </c>
      <c r="C2941" s="13">
        <v>4</v>
      </c>
      <c r="D2941" s="13">
        <v>30</v>
      </c>
      <c r="E2941" s="83" t="s">
        <v>219</v>
      </c>
      <c r="F2941" s="13">
        <v>4</v>
      </c>
      <c r="G2941" s="13">
        <v>22</v>
      </c>
      <c r="H2941" s="13" t="s">
        <v>69</v>
      </c>
      <c r="I2941" s="13" t="s">
        <v>54</v>
      </c>
      <c r="J2941" s="13"/>
      <c r="K2941" s="13" t="s">
        <v>28</v>
      </c>
      <c r="L2941" s="12">
        <f t="shared" ca="1" si="400"/>
        <v>2.0011278329683178</v>
      </c>
      <c r="M2941" s="101">
        <f t="shared" ca="1" si="401"/>
        <v>0.1053994029624413</v>
      </c>
      <c r="N2941" s="101">
        <f t="shared" ca="1" si="408"/>
        <v>158.61275909390045</v>
      </c>
      <c r="O2941" s="101">
        <f t="shared" ca="1" si="402"/>
        <v>0.21592169317728147</v>
      </c>
      <c r="Q2941" s="12">
        <f t="shared" ca="1" si="403"/>
        <v>0</v>
      </c>
      <c r="R2941" s="101">
        <f t="shared" ca="1" si="404"/>
        <v>0</v>
      </c>
      <c r="S2941" s="13"/>
      <c r="T2941" s="101">
        <f t="shared" ca="1" si="405"/>
        <v>0.1053994029624413</v>
      </c>
      <c r="U2941" s="101">
        <f t="shared" si="406"/>
        <v>0</v>
      </c>
      <c r="V2941" s="101">
        <f t="shared" ca="1" si="407"/>
        <v>-480.33982163480391</v>
      </c>
    </row>
    <row r="2942" spans="2:22" x14ac:dyDescent="0.3">
      <c r="B2942" s="13">
        <v>2023</v>
      </c>
      <c r="C2942" s="13">
        <v>4</v>
      </c>
      <c r="D2942" s="13">
        <v>30</v>
      </c>
      <c r="E2942" s="83" t="s">
        <v>219</v>
      </c>
      <c r="F2942" s="13">
        <v>4</v>
      </c>
      <c r="G2942" s="13">
        <v>23</v>
      </c>
      <c r="H2942" s="13" t="s">
        <v>69</v>
      </c>
      <c r="I2942" s="13" t="s">
        <v>54</v>
      </c>
      <c r="J2942" s="13"/>
      <c r="K2942" s="13" t="s">
        <v>28</v>
      </c>
      <c r="L2942" s="12">
        <f t="shared" ca="1" si="400"/>
        <v>1.7263934673048491</v>
      </c>
      <c r="M2942" s="101">
        <f t="shared" ca="1" si="401"/>
        <v>9.0929143922946404E-2</v>
      </c>
      <c r="N2942" s="101">
        <f t="shared" ca="1" si="408"/>
        <v>158.61275909390045</v>
      </c>
      <c r="O2942" s="101">
        <f t="shared" ca="1" si="402"/>
        <v>0.18627785512219322</v>
      </c>
      <c r="Q2942" s="12">
        <f t="shared" ca="1" si="403"/>
        <v>0</v>
      </c>
      <c r="R2942" s="101">
        <f t="shared" ca="1" si="404"/>
        <v>0</v>
      </c>
      <c r="S2942" s="13"/>
      <c r="T2942" s="101">
        <f t="shared" ca="1" si="405"/>
        <v>9.0929143922946404E-2</v>
      </c>
      <c r="U2942" s="101">
        <f t="shared" si="406"/>
        <v>0</v>
      </c>
      <c r="V2942" s="101">
        <f t="shared" ca="1" si="407"/>
        <v>-480.24889249088096</v>
      </c>
    </row>
    <row r="2943" spans="2:22" x14ac:dyDescent="0.3">
      <c r="B2943" s="13">
        <v>2023</v>
      </c>
      <c r="C2943" s="13">
        <v>5</v>
      </c>
      <c r="D2943" s="13">
        <v>1</v>
      </c>
      <c r="E2943" s="83" t="s">
        <v>220</v>
      </c>
      <c r="F2943" s="13">
        <v>6</v>
      </c>
      <c r="G2943" s="13">
        <v>0</v>
      </c>
      <c r="H2943" s="13" t="s">
        <v>69</v>
      </c>
      <c r="I2943" s="13" t="s">
        <v>53</v>
      </c>
      <c r="J2943" s="13"/>
      <c r="K2943" s="13" t="s">
        <v>27</v>
      </c>
      <c r="L2943" s="12">
        <f t="shared" ca="1" si="400"/>
        <v>3.5065430540533225</v>
      </c>
      <c r="M2943" s="101">
        <f t="shared" ca="1" si="401"/>
        <v>0.18500521153185329</v>
      </c>
      <c r="N2943" s="101">
        <f t="shared" ca="1" si="408"/>
        <v>158.61275909390045</v>
      </c>
      <c r="O2943" s="101">
        <f t="shared" ca="1" si="402"/>
        <v>0.37832093010181295</v>
      </c>
      <c r="Q2943" s="12">
        <f t="shared" ca="1" si="403"/>
        <v>0</v>
      </c>
      <c r="R2943" s="101">
        <f t="shared" ca="1" si="404"/>
        <v>0</v>
      </c>
      <c r="S2943" s="13"/>
      <c r="T2943" s="101">
        <f t="shared" ca="1" si="405"/>
        <v>0.18500521153185329</v>
      </c>
      <c r="U2943" s="101">
        <f t="shared" si="406"/>
        <v>0</v>
      </c>
      <c r="V2943" s="101">
        <f t="shared" ca="1" si="407"/>
        <v>-480.0638872793491</v>
      </c>
    </row>
    <row r="2944" spans="2:22" x14ac:dyDescent="0.3">
      <c r="B2944" s="13">
        <v>2023</v>
      </c>
      <c r="C2944" s="13">
        <v>5</v>
      </c>
      <c r="D2944" s="13">
        <v>1</v>
      </c>
      <c r="E2944" s="83" t="s">
        <v>220</v>
      </c>
      <c r="F2944" s="13">
        <v>6</v>
      </c>
      <c r="G2944" s="13">
        <v>1</v>
      </c>
      <c r="H2944" s="13" t="s">
        <v>69</v>
      </c>
      <c r="I2944" s="13" t="s">
        <v>53</v>
      </c>
      <c r="J2944" s="13"/>
      <c r="K2944" s="13" t="s">
        <v>27</v>
      </c>
      <c r="L2944" s="12">
        <f t="shared" ref="L2944:L3007" ca="1" si="409">IF(K2944="Weekday",_xlfn.NORM.INV(RAND(),VLOOKUP(G2944,$J$5:$N$28,4),VLOOKUP(G2944,$J$5:$N$28,5)),_xlfn.NORM.INV(RAND(),VLOOKUP(G2944,$P$5:$T$28,4),VLOOKUP(G2944,$P$5:$T$28,5)))*VLOOKUP(C2944,$P$32:$R$43,3)</f>
        <v>1.7444909870084162</v>
      </c>
      <c r="M2944" s="101">
        <f t="shared" ref="M2944:M3007" ca="1" si="410">IF(I2944="Winter",VLOOKUP(G2944,$J$40:$L$43,3),VLOOKUP(G2944,$J$40:$L$43,2))*L2944</f>
        <v>9.2039344474564036E-2</v>
      </c>
      <c r="N2944" s="101">
        <f t="shared" ca="1" si="408"/>
        <v>158.61275909390045</v>
      </c>
      <c r="O2944" s="101">
        <f t="shared" ref="O2944:O3007" ca="1" si="411">IF(I2944="Winter",VLOOKUP(G2944,$J$46:$L$49,3),VLOOKUP(G2944,$J$46:$L$49,2))*L2944</f>
        <v>0.18821313258833802</v>
      </c>
      <c r="Q2944" s="12">
        <f t="shared" ref="Q2944:Q3007" ca="1" si="412">MIN(MAX(AND(IF(G2944&gt;=VLOOKUP(C2944,$O$46:$T$57,5),1,0),IF(G2944&lt;=VLOOKUP(C2944,$O$46:$T$57,6),1,0))*$G$50*_xlfn.NORM.INV(RAND(),VLOOKUP(C2944,$B$4:$F$15,4),VLOOKUP(C2944,$B$4:$F$15,4)),0),0.2)*$G$51</f>
        <v>0</v>
      </c>
      <c r="R2944" s="101">
        <f t="shared" ref="R2944:R3007" ca="1" si="413">MAX(Q2944-L2944,0)*$G$52</f>
        <v>0</v>
      </c>
      <c r="S2944" s="13"/>
      <c r="T2944" s="101">
        <f t="shared" ref="T2944:T3007" ca="1" si="414">MAX(L2944-Q2944,0)*IF(I2944="Winter",VLOOKUP(G2944,$J$40:$L$43,3),VLOOKUP(G2944,$J$40:$L$43,2))</f>
        <v>9.2039344474564036E-2</v>
      </c>
      <c r="U2944" s="101">
        <f t="shared" si="406"/>
        <v>0</v>
      </c>
      <c r="V2944" s="101">
        <f t="shared" ca="1" si="407"/>
        <v>-479.97184793487452</v>
      </c>
    </row>
    <row r="2945" spans="2:22" x14ac:dyDescent="0.3">
      <c r="B2945" s="13">
        <v>2023</v>
      </c>
      <c r="C2945" s="13">
        <v>5</v>
      </c>
      <c r="D2945" s="13">
        <v>1</v>
      </c>
      <c r="E2945" s="83" t="s">
        <v>220</v>
      </c>
      <c r="F2945" s="13">
        <v>6</v>
      </c>
      <c r="G2945" s="13">
        <v>2</v>
      </c>
      <c r="H2945" s="13" t="s">
        <v>69</v>
      </c>
      <c r="I2945" s="13" t="s">
        <v>53</v>
      </c>
      <c r="J2945" s="13"/>
      <c r="K2945" s="13" t="s">
        <v>27</v>
      </c>
      <c r="L2945" s="12">
        <f t="shared" ca="1" si="409"/>
        <v>1.5438814280050321</v>
      </c>
      <c r="M2945" s="101">
        <f t="shared" ca="1" si="410"/>
        <v>8.1455184141545497E-2</v>
      </c>
      <c r="N2945" s="101">
        <f t="shared" ca="1" si="408"/>
        <v>158.61275909390045</v>
      </c>
      <c r="O2945" s="101">
        <f t="shared" ca="1" si="411"/>
        <v>0.16656936726746291</v>
      </c>
      <c r="Q2945" s="12">
        <f t="shared" ca="1" si="412"/>
        <v>0</v>
      </c>
      <c r="R2945" s="101">
        <f t="shared" ca="1" si="413"/>
        <v>0</v>
      </c>
      <c r="S2945" s="13"/>
      <c r="T2945" s="101">
        <f t="shared" ca="1" si="414"/>
        <v>8.1455184141545497E-2</v>
      </c>
      <c r="U2945" s="101">
        <f t="shared" ref="U2945:U3008" si="415">IF(H2945="On-Peak",IF(I2945="Winter",((L2945*$D$48)/60),((L2945*$D$47)/60)),0)</f>
        <v>0</v>
      </c>
      <c r="V2945" s="101">
        <f t="shared" ref="V2945:V3008" ca="1" si="416">V2944+MAX(T2945-R2945,0)-MAX(R2945-T2945,0)+MAX(U2945-R2945,0)-MAX(R2945-U2945,0)</f>
        <v>-479.89039275073299</v>
      </c>
    </row>
    <row r="2946" spans="2:22" x14ac:dyDescent="0.3">
      <c r="B2946" s="13">
        <v>2023</v>
      </c>
      <c r="C2946" s="13">
        <v>5</v>
      </c>
      <c r="D2946" s="13">
        <v>1</v>
      </c>
      <c r="E2946" s="83" t="s">
        <v>220</v>
      </c>
      <c r="F2946" s="13">
        <v>6</v>
      </c>
      <c r="G2946" s="13">
        <v>3</v>
      </c>
      <c r="H2946" s="13" t="s">
        <v>69</v>
      </c>
      <c r="I2946" s="13" t="s">
        <v>53</v>
      </c>
      <c r="J2946" s="13"/>
      <c r="K2946" s="13" t="s">
        <v>27</v>
      </c>
      <c r="L2946" s="12">
        <f t="shared" ca="1" si="409"/>
        <v>1.7806649112173982</v>
      </c>
      <c r="M2946" s="101">
        <f t="shared" ca="1" si="410"/>
        <v>9.3947880715829934E-2</v>
      </c>
      <c r="N2946" s="101">
        <f t="shared" ca="1" si="408"/>
        <v>158.61275909390045</v>
      </c>
      <c r="O2946" s="101">
        <f t="shared" ca="1" si="411"/>
        <v>0.1921159372712451</v>
      </c>
      <c r="Q2946" s="12">
        <f t="shared" ca="1" si="412"/>
        <v>0</v>
      </c>
      <c r="R2946" s="101">
        <f t="shared" ca="1" si="413"/>
        <v>0</v>
      </c>
      <c r="S2946" s="13"/>
      <c r="T2946" s="101">
        <f t="shared" ca="1" si="414"/>
        <v>9.3947880715829934E-2</v>
      </c>
      <c r="U2946" s="101">
        <f t="shared" si="415"/>
        <v>0</v>
      </c>
      <c r="V2946" s="101">
        <f t="shared" ca="1" si="416"/>
        <v>-479.79644487001718</v>
      </c>
    </row>
    <row r="2947" spans="2:22" x14ac:dyDescent="0.3">
      <c r="B2947" s="13">
        <v>2023</v>
      </c>
      <c r="C2947" s="13">
        <v>5</v>
      </c>
      <c r="D2947" s="13">
        <v>1</v>
      </c>
      <c r="E2947" s="83" t="s">
        <v>220</v>
      </c>
      <c r="F2947" s="13">
        <v>6</v>
      </c>
      <c r="G2947" s="13">
        <v>4</v>
      </c>
      <c r="H2947" s="13" t="s">
        <v>69</v>
      </c>
      <c r="I2947" s="13" t="s">
        <v>53</v>
      </c>
      <c r="J2947" s="13"/>
      <c r="K2947" s="13" t="s">
        <v>27</v>
      </c>
      <c r="L2947" s="12">
        <f t="shared" ca="1" si="409"/>
        <v>1.6512782364804868</v>
      </c>
      <c r="M2947" s="101">
        <f t="shared" ca="1" si="410"/>
        <v>8.7121439756710481E-2</v>
      </c>
      <c r="N2947" s="101">
        <f t="shared" ca="1" si="408"/>
        <v>158.61275909390045</v>
      </c>
      <c r="O2947" s="101">
        <f t="shared" ca="1" si="411"/>
        <v>0.17815640893387971</v>
      </c>
      <c r="Q2947" s="12">
        <f t="shared" ca="1" si="412"/>
        <v>0</v>
      </c>
      <c r="R2947" s="101">
        <f t="shared" ca="1" si="413"/>
        <v>0</v>
      </c>
      <c r="S2947" s="13"/>
      <c r="T2947" s="101">
        <f t="shared" ca="1" si="414"/>
        <v>8.7121439756710481E-2</v>
      </c>
      <c r="U2947" s="101">
        <f t="shared" si="415"/>
        <v>0</v>
      </c>
      <c r="V2947" s="101">
        <f t="shared" ca="1" si="416"/>
        <v>-479.7093234302605</v>
      </c>
    </row>
    <row r="2948" spans="2:22" x14ac:dyDescent="0.3">
      <c r="B2948" s="13">
        <v>2023</v>
      </c>
      <c r="C2948" s="13">
        <v>5</v>
      </c>
      <c r="D2948" s="13">
        <v>1</v>
      </c>
      <c r="E2948" s="83" t="s">
        <v>220</v>
      </c>
      <c r="F2948" s="13">
        <v>6</v>
      </c>
      <c r="G2948" s="13">
        <v>5</v>
      </c>
      <c r="H2948" s="13" t="s">
        <v>69</v>
      </c>
      <c r="I2948" s="13" t="s">
        <v>53</v>
      </c>
      <c r="J2948" s="13"/>
      <c r="K2948" s="13" t="s">
        <v>27</v>
      </c>
      <c r="L2948" s="12">
        <f t="shared" ca="1" si="409"/>
        <v>1.7654832495844779</v>
      </c>
      <c r="M2948" s="101">
        <f t="shared" ca="1" si="410"/>
        <v>9.3146896248077052E-2</v>
      </c>
      <c r="N2948" s="101">
        <f t="shared" ca="1" si="408"/>
        <v>158.61275909390045</v>
      </c>
      <c r="O2948" s="101">
        <f t="shared" ca="1" si="411"/>
        <v>0.19047798779766931</v>
      </c>
      <c r="Q2948" s="12">
        <f t="shared" ca="1" si="412"/>
        <v>5.6000000000000005</v>
      </c>
      <c r="R2948" s="101">
        <f t="shared" ca="1" si="413"/>
        <v>0.32459184292267401</v>
      </c>
      <c r="S2948" s="13"/>
      <c r="T2948" s="101">
        <f t="shared" ca="1" si="414"/>
        <v>0</v>
      </c>
      <c r="U2948" s="101">
        <f t="shared" si="415"/>
        <v>0</v>
      </c>
      <c r="V2948" s="101">
        <f t="shared" ca="1" si="416"/>
        <v>-480.3585071161059</v>
      </c>
    </row>
    <row r="2949" spans="2:22" x14ac:dyDescent="0.3">
      <c r="B2949" s="13">
        <v>2023</v>
      </c>
      <c r="C2949" s="13">
        <v>5</v>
      </c>
      <c r="D2949" s="13">
        <v>1</v>
      </c>
      <c r="E2949" s="83" t="s">
        <v>220</v>
      </c>
      <c r="F2949" s="13">
        <v>6</v>
      </c>
      <c r="G2949" s="13">
        <v>6</v>
      </c>
      <c r="H2949" s="13" t="s">
        <v>69</v>
      </c>
      <c r="I2949" s="13" t="s">
        <v>53</v>
      </c>
      <c r="J2949" s="13"/>
      <c r="K2949" s="13" t="s">
        <v>27</v>
      </c>
      <c r="L2949" s="12">
        <f t="shared" ca="1" si="409"/>
        <v>1.7153372611206206</v>
      </c>
      <c r="M2949" s="101">
        <f t="shared" ca="1" si="410"/>
        <v>9.0501193896723939E-2</v>
      </c>
      <c r="N2949" s="101">
        <f t="shared" ca="1" si="408"/>
        <v>158.61275909390045</v>
      </c>
      <c r="O2949" s="101">
        <f t="shared" ca="1" si="411"/>
        <v>0.18506773710230376</v>
      </c>
      <c r="Q2949" s="12">
        <f t="shared" ca="1" si="412"/>
        <v>2.9611833561358418</v>
      </c>
      <c r="R2949" s="101">
        <f t="shared" ca="1" si="413"/>
        <v>0.10546087194303848</v>
      </c>
      <c r="S2949" s="13"/>
      <c r="T2949" s="101">
        <f t="shared" ca="1" si="414"/>
        <v>0</v>
      </c>
      <c r="U2949" s="101">
        <f t="shared" si="415"/>
        <v>0</v>
      </c>
      <c r="V2949" s="101">
        <f t="shared" ca="1" si="416"/>
        <v>-480.56942885999194</v>
      </c>
    </row>
    <row r="2950" spans="2:22" x14ac:dyDescent="0.3">
      <c r="B2950" s="13">
        <v>2023</v>
      </c>
      <c r="C2950" s="13">
        <v>5</v>
      </c>
      <c r="D2950" s="13">
        <v>1</v>
      </c>
      <c r="E2950" s="83" t="s">
        <v>220</v>
      </c>
      <c r="F2950" s="13">
        <v>6</v>
      </c>
      <c r="G2950" s="13">
        <v>7</v>
      </c>
      <c r="H2950" s="13" t="s">
        <v>69</v>
      </c>
      <c r="I2950" s="13" t="s">
        <v>53</v>
      </c>
      <c r="J2950" s="13"/>
      <c r="K2950" s="13" t="s">
        <v>27</v>
      </c>
      <c r="L2950" s="12">
        <f t="shared" ca="1" si="409"/>
        <v>1.6513813678823634</v>
      </c>
      <c r="M2950" s="101">
        <f t="shared" ca="1" si="410"/>
        <v>8.7126880969473491E-2</v>
      </c>
      <c r="N2950" s="101">
        <f t="shared" ca="1" si="408"/>
        <v>158.61275909390045</v>
      </c>
      <c r="O2950" s="101">
        <f t="shared" ca="1" si="411"/>
        <v>0.1781675357808282</v>
      </c>
      <c r="Q2950" s="12">
        <f t="shared" ca="1" si="412"/>
        <v>5.6000000000000005</v>
      </c>
      <c r="R2950" s="101">
        <f t="shared" ca="1" si="413"/>
        <v>0.33425056720875801</v>
      </c>
      <c r="S2950" s="13"/>
      <c r="T2950" s="101">
        <f t="shared" ca="1" si="414"/>
        <v>0</v>
      </c>
      <c r="U2950" s="101">
        <f t="shared" si="415"/>
        <v>0</v>
      </c>
      <c r="V2950" s="101">
        <f t="shared" ca="1" si="416"/>
        <v>-481.23792999440946</v>
      </c>
    </row>
    <row r="2951" spans="2:22" x14ac:dyDescent="0.3">
      <c r="B2951" s="13">
        <v>2023</v>
      </c>
      <c r="C2951" s="13">
        <v>5</v>
      </c>
      <c r="D2951" s="13">
        <v>1</v>
      </c>
      <c r="E2951" s="83" t="s">
        <v>220</v>
      </c>
      <c r="F2951" s="13">
        <v>6</v>
      </c>
      <c r="G2951" s="13">
        <v>8</v>
      </c>
      <c r="H2951" s="13" t="s">
        <v>69</v>
      </c>
      <c r="I2951" s="13" t="s">
        <v>53</v>
      </c>
      <c r="J2951" s="13"/>
      <c r="K2951" s="13" t="s">
        <v>27</v>
      </c>
      <c r="L2951" s="12">
        <f t="shared" ca="1" si="409"/>
        <v>1.7819526991160466</v>
      </c>
      <c r="M2951" s="101">
        <f t="shared" ca="1" si="410"/>
        <v>9.4015824405362616E-2</v>
      </c>
      <c r="N2951" s="101">
        <f t="shared" ca="1" si="408"/>
        <v>158.61275909390045</v>
      </c>
      <c r="O2951" s="101">
        <f t="shared" ca="1" si="411"/>
        <v>0.19225487670763028</v>
      </c>
      <c r="Q2951" s="12">
        <f t="shared" ca="1" si="412"/>
        <v>5.6000000000000005</v>
      </c>
      <c r="R2951" s="101">
        <f t="shared" ca="1" si="413"/>
        <v>0.32319770401982673</v>
      </c>
      <c r="S2951" s="13"/>
      <c r="T2951" s="101">
        <f t="shared" ca="1" si="414"/>
        <v>0</v>
      </c>
      <c r="U2951" s="101">
        <f t="shared" si="415"/>
        <v>0</v>
      </c>
      <c r="V2951" s="101">
        <f t="shared" ca="1" si="416"/>
        <v>-481.88432540244912</v>
      </c>
    </row>
    <row r="2952" spans="2:22" x14ac:dyDescent="0.3">
      <c r="B2952" s="13">
        <v>2023</v>
      </c>
      <c r="C2952" s="13">
        <v>5</v>
      </c>
      <c r="D2952" s="13">
        <v>1</v>
      </c>
      <c r="E2952" s="83" t="s">
        <v>220</v>
      </c>
      <c r="F2952" s="13">
        <v>6</v>
      </c>
      <c r="G2952" s="13">
        <v>9</v>
      </c>
      <c r="H2952" s="13" t="s">
        <v>69</v>
      </c>
      <c r="I2952" s="13" t="s">
        <v>53</v>
      </c>
      <c r="J2952" s="13"/>
      <c r="K2952" s="13" t="s">
        <v>27</v>
      </c>
      <c r="L2952" s="12">
        <f t="shared" ca="1" si="409"/>
        <v>1.8314366002402642</v>
      </c>
      <c r="M2952" s="101">
        <f t="shared" ca="1" si="410"/>
        <v>9.6626595028676349E-2</v>
      </c>
      <c r="N2952" s="101">
        <f t="shared" ca="1" si="408"/>
        <v>158.61275909390045</v>
      </c>
      <c r="O2952" s="101">
        <f t="shared" ca="1" si="411"/>
        <v>0.19759369479992211</v>
      </c>
      <c r="Q2952" s="12">
        <f t="shared" ca="1" si="412"/>
        <v>5.6000000000000005</v>
      </c>
      <c r="R2952" s="101">
        <f t="shared" ca="1" si="413"/>
        <v>0.31900889178966169</v>
      </c>
      <c r="S2952" s="13"/>
      <c r="T2952" s="101">
        <f t="shared" ca="1" si="414"/>
        <v>0</v>
      </c>
      <c r="U2952" s="101">
        <f t="shared" si="415"/>
        <v>0</v>
      </c>
      <c r="V2952" s="101">
        <f t="shared" ca="1" si="416"/>
        <v>-482.52234318602848</v>
      </c>
    </row>
    <row r="2953" spans="2:22" x14ac:dyDescent="0.3">
      <c r="B2953" s="13">
        <v>2023</v>
      </c>
      <c r="C2953" s="13">
        <v>5</v>
      </c>
      <c r="D2953" s="13">
        <v>1</v>
      </c>
      <c r="E2953" s="83" t="s">
        <v>220</v>
      </c>
      <c r="F2953" s="13">
        <v>6</v>
      </c>
      <c r="G2953" s="13">
        <v>10</v>
      </c>
      <c r="H2953" s="13" t="s">
        <v>70</v>
      </c>
      <c r="I2953" s="13" t="s">
        <v>53</v>
      </c>
      <c r="J2953" s="13"/>
      <c r="K2953" s="13" t="s">
        <v>27</v>
      </c>
      <c r="L2953" s="12">
        <f t="shared" ca="1" si="409"/>
        <v>2.3147302335650686</v>
      </c>
      <c r="M2953" s="101">
        <f t="shared" ca="1" si="410"/>
        <v>0.12212516712289302</v>
      </c>
      <c r="N2953" s="101">
        <f t="shared" ca="1" si="408"/>
        <v>158.61275909390045</v>
      </c>
      <c r="O2953" s="101">
        <f t="shared" ca="1" si="411"/>
        <v>0.24973624489933524</v>
      </c>
      <c r="Q2953" s="12">
        <f t="shared" ca="1" si="412"/>
        <v>5.6000000000000005</v>
      </c>
      <c r="R2953" s="101">
        <f t="shared" ca="1" si="413"/>
        <v>0.27809808572871703</v>
      </c>
      <c r="S2953" s="13"/>
      <c r="T2953" s="101">
        <f t="shared" ca="1" si="414"/>
        <v>0</v>
      </c>
      <c r="U2953" s="101">
        <f t="shared" si="415"/>
        <v>0</v>
      </c>
      <c r="V2953" s="101">
        <f t="shared" ca="1" si="416"/>
        <v>-483.07853935748597</v>
      </c>
    </row>
    <row r="2954" spans="2:22" x14ac:dyDescent="0.3">
      <c r="B2954" s="13">
        <v>2023</v>
      </c>
      <c r="C2954" s="13">
        <v>5</v>
      </c>
      <c r="D2954" s="13">
        <v>1</v>
      </c>
      <c r="E2954" s="83" t="s">
        <v>220</v>
      </c>
      <c r="F2954" s="13">
        <v>6</v>
      </c>
      <c r="G2954" s="13">
        <v>11</v>
      </c>
      <c r="H2954" s="13" t="s">
        <v>70</v>
      </c>
      <c r="I2954" s="13" t="s">
        <v>53</v>
      </c>
      <c r="J2954" s="13"/>
      <c r="K2954" s="13" t="s">
        <v>27</v>
      </c>
      <c r="L2954" s="12">
        <f t="shared" ca="1" si="409"/>
        <v>2.022135559973699</v>
      </c>
      <c r="M2954" s="101">
        <f t="shared" ca="1" si="410"/>
        <v>0.10668787214421237</v>
      </c>
      <c r="N2954" s="101">
        <f t="shared" ca="1" si="408"/>
        <v>158.61275909390045</v>
      </c>
      <c r="O2954" s="101">
        <f t="shared" ca="1" si="411"/>
        <v>0.21816820556556238</v>
      </c>
      <c r="Q2954" s="12">
        <f t="shared" ca="1" si="412"/>
        <v>5.6000000000000005</v>
      </c>
      <c r="R2954" s="101">
        <f t="shared" ca="1" si="413"/>
        <v>0.30286622484822645</v>
      </c>
      <c r="S2954" s="13"/>
      <c r="T2954" s="101">
        <f t="shared" ca="1" si="414"/>
        <v>0</v>
      </c>
      <c r="U2954" s="101">
        <f t="shared" si="415"/>
        <v>0</v>
      </c>
      <c r="V2954" s="101">
        <f t="shared" ca="1" si="416"/>
        <v>-483.68427180718243</v>
      </c>
    </row>
    <row r="2955" spans="2:22" x14ac:dyDescent="0.3">
      <c r="B2955" s="13">
        <v>2023</v>
      </c>
      <c r="C2955" s="13">
        <v>5</v>
      </c>
      <c r="D2955" s="13">
        <v>1</v>
      </c>
      <c r="E2955" s="83" t="s">
        <v>220</v>
      </c>
      <c r="F2955" s="13">
        <v>6</v>
      </c>
      <c r="G2955" s="13">
        <v>12</v>
      </c>
      <c r="H2955" s="13" t="s">
        <v>70</v>
      </c>
      <c r="I2955" s="13" t="s">
        <v>53</v>
      </c>
      <c r="J2955" s="13"/>
      <c r="K2955" s="13" t="s">
        <v>27</v>
      </c>
      <c r="L2955" s="12">
        <f t="shared" ca="1" si="409"/>
        <v>2.3989512244755926</v>
      </c>
      <c r="M2955" s="101">
        <f t="shared" ca="1" si="410"/>
        <v>0.12656866660333227</v>
      </c>
      <c r="N2955" s="101">
        <f t="shared" ca="1" si="408"/>
        <v>158.61275909390045</v>
      </c>
      <c r="O2955" s="101">
        <f t="shared" ca="1" si="411"/>
        <v>0.25882284760867169</v>
      </c>
      <c r="Q2955" s="12">
        <f t="shared" ca="1" si="412"/>
        <v>5.6000000000000005</v>
      </c>
      <c r="R2955" s="101">
        <f t="shared" ca="1" si="413"/>
        <v>0.27096877884814113</v>
      </c>
      <c r="S2955" s="13"/>
      <c r="T2955" s="101">
        <f t="shared" ca="1" si="414"/>
        <v>0</v>
      </c>
      <c r="U2955" s="101">
        <f t="shared" si="415"/>
        <v>0</v>
      </c>
      <c r="V2955" s="101">
        <f t="shared" ca="1" si="416"/>
        <v>-484.22620936487874</v>
      </c>
    </row>
    <row r="2956" spans="2:22" x14ac:dyDescent="0.3">
      <c r="B2956" s="13">
        <v>2023</v>
      </c>
      <c r="C2956" s="13">
        <v>5</v>
      </c>
      <c r="D2956" s="13">
        <v>1</v>
      </c>
      <c r="E2956" s="83" t="s">
        <v>220</v>
      </c>
      <c r="F2956" s="13">
        <v>6</v>
      </c>
      <c r="G2956" s="13">
        <v>13</v>
      </c>
      <c r="H2956" s="13" t="s">
        <v>70</v>
      </c>
      <c r="I2956" s="13" t="s">
        <v>53</v>
      </c>
      <c r="J2956" s="13"/>
      <c r="K2956" s="13" t="s">
        <v>27</v>
      </c>
      <c r="L2956" s="12">
        <f t="shared" ca="1" si="409"/>
        <v>1.5990644514683554</v>
      </c>
      <c r="M2956" s="101">
        <f t="shared" ca="1" si="410"/>
        <v>8.4366640459470427E-2</v>
      </c>
      <c r="N2956" s="101">
        <f t="shared" ca="1" si="408"/>
        <v>158.61275909390045</v>
      </c>
      <c r="O2956" s="101">
        <f t="shared" ca="1" si="411"/>
        <v>0.17252306366892087</v>
      </c>
      <c r="Q2956" s="12">
        <f t="shared" ca="1" si="412"/>
        <v>5.6000000000000005</v>
      </c>
      <c r="R2956" s="101">
        <f t="shared" ca="1" si="413"/>
        <v>0.33867919418320375</v>
      </c>
      <c r="S2956" s="13"/>
      <c r="T2956" s="101">
        <f t="shared" ca="1" si="414"/>
        <v>0</v>
      </c>
      <c r="U2956" s="101">
        <f t="shared" si="415"/>
        <v>0</v>
      </c>
      <c r="V2956" s="101">
        <f t="shared" ca="1" si="416"/>
        <v>-484.90356775324517</v>
      </c>
    </row>
    <row r="2957" spans="2:22" x14ac:dyDescent="0.3">
      <c r="B2957" s="13">
        <v>2023</v>
      </c>
      <c r="C2957" s="13">
        <v>5</v>
      </c>
      <c r="D2957" s="13">
        <v>1</v>
      </c>
      <c r="E2957" s="83" t="s">
        <v>220</v>
      </c>
      <c r="F2957" s="13">
        <v>6</v>
      </c>
      <c r="G2957" s="13">
        <v>14</v>
      </c>
      <c r="H2957" s="13" t="s">
        <v>70</v>
      </c>
      <c r="I2957" s="13" t="s">
        <v>53</v>
      </c>
      <c r="J2957" s="13"/>
      <c r="K2957" s="13" t="s">
        <v>27</v>
      </c>
      <c r="L2957" s="12">
        <f t="shared" ca="1" si="409"/>
        <v>1.9493908717604598</v>
      </c>
      <c r="M2957" s="101">
        <f t="shared" ca="1" si="410"/>
        <v>0.10284986239408186</v>
      </c>
      <c r="N2957" s="101">
        <f t="shared" ca="1" si="408"/>
        <v>158.61275909390045</v>
      </c>
      <c r="O2957" s="101">
        <f t="shared" ca="1" si="411"/>
        <v>0.210319781154236</v>
      </c>
      <c r="Q2957" s="12">
        <f t="shared" ca="1" si="412"/>
        <v>5.6000000000000005</v>
      </c>
      <c r="R2957" s="101">
        <f t="shared" ca="1" si="413"/>
        <v>0.30902406270547716</v>
      </c>
      <c r="S2957" s="13"/>
      <c r="T2957" s="101">
        <f t="shared" ca="1" si="414"/>
        <v>0</v>
      </c>
      <c r="U2957" s="101">
        <f t="shared" si="415"/>
        <v>0</v>
      </c>
      <c r="V2957" s="101">
        <f t="shared" ca="1" si="416"/>
        <v>-485.52161587865612</v>
      </c>
    </row>
    <row r="2958" spans="2:22" x14ac:dyDescent="0.3">
      <c r="B2958" s="13">
        <v>2023</v>
      </c>
      <c r="C2958" s="13">
        <v>5</v>
      </c>
      <c r="D2958" s="13">
        <v>1</v>
      </c>
      <c r="E2958" s="83" t="s">
        <v>220</v>
      </c>
      <c r="F2958" s="13">
        <v>6</v>
      </c>
      <c r="G2958" s="13">
        <v>15</v>
      </c>
      <c r="H2958" s="13" t="s">
        <v>70</v>
      </c>
      <c r="I2958" s="13" t="s">
        <v>53</v>
      </c>
      <c r="J2958" s="13"/>
      <c r="K2958" s="13" t="s">
        <v>27</v>
      </c>
      <c r="L2958" s="12">
        <f t="shared" ca="1" si="409"/>
        <v>2.5391029914467977</v>
      </c>
      <c r="M2958" s="101">
        <f t="shared" ca="1" si="410"/>
        <v>0.13396307382873304</v>
      </c>
      <c r="N2958" s="101">
        <f t="shared" ca="1" si="408"/>
        <v>158.61275909390045</v>
      </c>
      <c r="O2958" s="101">
        <f t="shared" ca="1" si="411"/>
        <v>0.273943821747195</v>
      </c>
      <c r="Q2958" s="12">
        <f t="shared" ca="1" si="412"/>
        <v>5.6000000000000005</v>
      </c>
      <c r="R2958" s="101">
        <f t="shared" ca="1" si="413"/>
        <v>0.2591049317740286</v>
      </c>
      <c r="S2958" s="13"/>
      <c r="T2958" s="101">
        <f t="shared" ca="1" si="414"/>
        <v>0</v>
      </c>
      <c r="U2958" s="101">
        <f t="shared" si="415"/>
        <v>0</v>
      </c>
      <c r="V2958" s="101">
        <f t="shared" ca="1" si="416"/>
        <v>-486.03982574220413</v>
      </c>
    </row>
    <row r="2959" spans="2:22" x14ac:dyDescent="0.3">
      <c r="B2959" s="13">
        <v>2023</v>
      </c>
      <c r="C2959" s="13">
        <v>5</v>
      </c>
      <c r="D2959" s="13">
        <v>1</v>
      </c>
      <c r="E2959" s="83" t="s">
        <v>220</v>
      </c>
      <c r="F2959" s="13">
        <v>6</v>
      </c>
      <c r="G2959" s="13">
        <v>16</v>
      </c>
      <c r="H2959" s="13" t="s">
        <v>71</v>
      </c>
      <c r="I2959" s="13" t="s">
        <v>53</v>
      </c>
      <c r="J2959" s="13"/>
      <c r="K2959" s="13" t="s">
        <v>27</v>
      </c>
      <c r="L2959" s="12">
        <f t="shared" ca="1" si="409"/>
        <v>1.8270988132744499</v>
      </c>
      <c r="M2959" s="101">
        <f t="shared" ca="1" si="410"/>
        <v>0.22681604667989022</v>
      </c>
      <c r="N2959" s="101">
        <f t="shared" ca="1" si="408"/>
        <v>159.12663063513389</v>
      </c>
      <c r="O2959" s="101">
        <f t="shared" ca="1" si="411"/>
        <v>0.54411002659313124</v>
      </c>
      <c r="Q2959" s="12">
        <f t="shared" ca="1" si="412"/>
        <v>0</v>
      </c>
      <c r="R2959" s="101">
        <f t="shared" ca="1" si="413"/>
        <v>0</v>
      </c>
      <c r="S2959" s="13"/>
      <c r="T2959" s="101">
        <f t="shared" ca="1" si="414"/>
        <v>0.22681604667989022</v>
      </c>
      <c r="U2959" s="101">
        <f t="shared" ca="1" si="415"/>
        <v>0.51387154123343903</v>
      </c>
      <c r="V2959" s="101">
        <f t="shared" ca="1" si="416"/>
        <v>-485.2991381542908</v>
      </c>
    </row>
    <row r="2960" spans="2:22" x14ac:dyDescent="0.3">
      <c r="B2960" s="13">
        <v>2023</v>
      </c>
      <c r="C2960" s="13">
        <v>5</v>
      </c>
      <c r="D2960" s="13">
        <v>1</v>
      </c>
      <c r="E2960" s="83" t="s">
        <v>220</v>
      </c>
      <c r="F2960" s="13">
        <v>6</v>
      </c>
      <c r="G2960" s="13">
        <v>17</v>
      </c>
      <c r="H2960" s="13" t="s">
        <v>71</v>
      </c>
      <c r="I2960" s="13" t="s">
        <v>53</v>
      </c>
      <c r="J2960" s="13"/>
      <c r="K2960" s="13" t="s">
        <v>27</v>
      </c>
      <c r="L2960" s="12">
        <f t="shared" ca="1" si="409"/>
        <v>2.5602046495279596</v>
      </c>
      <c r="M2960" s="101">
        <f t="shared" ca="1" si="410"/>
        <v>0.31782380519240089</v>
      </c>
      <c r="N2960" s="101">
        <f t="shared" ref="N2960:N3023" ca="1" si="417">IF(H2960="On-Peak",IF(I2960="Winter",((L2960*$D$48)/60)+N2959,((L2960*$D$47)/60)+N2959),N2959)</f>
        <v>159.84668819281364</v>
      </c>
      <c r="O2960" s="101">
        <f t="shared" ca="1" si="411"/>
        <v>0.76242894462942634</v>
      </c>
      <c r="Q2960" s="12">
        <f t="shared" ca="1" si="412"/>
        <v>4.2884762756284491</v>
      </c>
      <c r="R2960" s="101">
        <f t="shared" ca="1" si="413"/>
        <v>0.14629819314940645</v>
      </c>
      <c r="S2960" s="13"/>
      <c r="T2960" s="101">
        <f t="shared" ca="1" si="414"/>
        <v>0</v>
      </c>
      <c r="U2960" s="101">
        <f t="shared" ca="1" si="415"/>
        <v>0.72005755767973867</v>
      </c>
      <c r="V2960" s="101">
        <f t="shared" ca="1" si="416"/>
        <v>-484.87167698290983</v>
      </c>
    </row>
    <row r="2961" spans="2:22" x14ac:dyDescent="0.3">
      <c r="B2961" s="13">
        <v>2023</v>
      </c>
      <c r="C2961" s="13">
        <v>5</v>
      </c>
      <c r="D2961" s="13">
        <v>1</v>
      </c>
      <c r="E2961" s="83" t="s">
        <v>220</v>
      </c>
      <c r="F2961" s="13">
        <v>6</v>
      </c>
      <c r="G2961" s="13">
        <v>18</v>
      </c>
      <c r="H2961" s="13" t="s">
        <v>71</v>
      </c>
      <c r="I2961" s="13" t="s">
        <v>53</v>
      </c>
      <c r="J2961" s="13"/>
      <c r="K2961" s="13" t="s">
        <v>27</v>
      </c>
      <c r="L2961" s="12">
        <f t="shared" ca="1" si="409"/>
        <v>2.5684325612572771</v>
      </c>
      <c r="M2961" s="101">
        <f t="shared" ca="1" si="410"/>
        <v>0.31884521815447836</v>
      </c>
      <c r="N2961" s="101">
        <f t="shared" ca="1" si="417"/>
        <v>160.56905985066726</v>
      </c>
      <c r="O2961" s="101">
        <f t="shared" ca="1" si="411"/>
        <v>0.76487921674241721</v>
      </c>
      <c r="Q2961" s="12">
        <f t="shared" ca="1" si="412"/>
        <v>5.6000000000000005</v>
      </c>
      <c r="R2961" s="101">
        <f t="shared" ca="1" si="413"/>
        <v>0.25662218368957157</v>
      </c>
      <c r="S2961" s="13"/>
      <c r="T2961" s="101">
        <f t="shared" ca="1" si="414"/>
        <v>0</v>
      </c>
      <c r="U2961" s="101">
        <f t="shared" ca="1" si="415"/>
        <v>0.72237165785360913</v>
      </c>
      <c r="V2961" s="101">
        <f t="shared" ca="1" si="416"/>
        <v>-484.66254969243533</v>
      </c>
    </row>
    <row r="2962" spans="2:22" x14ac:dyDescent="0.3">
      <c r="B2962" s="13">
        <v>2023</v>
      </c>
      <c r="C2962" s="13">
        <v>5</v>
      </c>
      <c r="D2962" s="13">
        <v>1</v>
      </c>
      <c r="E2962" s="83" t="s">
        <v>220</v>
      </c>
      <c r="F2962" s="13">
        <v>6</v>
      </c>
      <c r="G2962" s="13">
        <v>19</v>
      </c>
      <c r="H2962" s="13" t="s">
        <v>71</v>
      </c>
      <c r="I2962" s="13" t="s">
        <v>53</v>
      </c>
      <c r="J2962" s="13"/>
      <c r="K2962" s="13" t="s">
        <v>27</v>
      </c>
      <c r="L2962" s="12">
        <f t="shared" ca="1" si="409"/>
        <v>2.7923589107029696</v>
      </c>
      <c r="M2962" s="101">
        <f t="shared" ca="1" si="410"/>
        <v>0.34664343517466667</v>
      </c>
      <c r="N2962" s="101">
        <f t="shared" ca="1" si="417"/>
        <v>161.35441079430248</v>
      </c>
      <c r="O2962" s="101">
        <f t="shared" ca="1" si="411"/>
        <v>0.83156448360734436</v>
      </c>
      <c r="Q2962" s="12">
        <f t="shared" ca="1" si="412"/>
        <v>5.6000000000000005</v>
      </c>
      <c r="R2962" s="101">
        <f t="shared" ca="1" si="413"/>
        <v>0.23766681820899369</v>
      </c>
      <c r="S2962" s="13"/>
      <c r="T2962" s="101">
        <f t="shared" ca="1" si="414"/>
        <v>0</v>
      </c>
      <c r="U2962" s="101">
        <f t="shared" ca="1" si="415"/>
        <v>0.78535094363521019</v>
      </c>
      <c r="V2962" s="101">
        <f t="shared" ca="1" si="416"/>
        <v>-484.35253238521813</v>
      </c>
    </row>
    <row r="2963" spans="2:22" x14ac:dyDescent="0.3">
      <c r="B2963" s="13">
        <v>2023</v>
      </c>
      <c r="C2963" s="13">
        <v>5</v>
      </c>
      <c r="D2963" s="13">
        <v>1</v>
      </c>
      <c r="E2963" s="83" t="s">
        <v>220</v>
      </c>
      <c r="F2963" s="13">
        <v>6</v>
      </c>
      <c r="G2963" s="13">
        <v>20</v>
      </c>
      <c r="H2963" s="13" t="s">
        <v>69</v>
      </c>
      <c r="I2963" s="13" t="s">
        <v>53</v>
      </c>
      <c r="J2963" s="13"/>
      <c r="K2963" s="13" t="s">
        <v>27</v>
      </c>
      <c r="L2963" s="12">
        <f t="shared" ca="1" si="409"/>
        <v>2.43974601304049</v>
      </c>
      <c r="M2963" s="101">
        <f t="shared" ca="1" si="410"/>
        <v>0.12872099964801625</v>
      </c>
      <c r="N2963" s="101">
        <f t="shared" ca="1" si="417"/>
        <v>161.35441079430248</v>
      </c>
      <c r="O2963" s="101">
        <f t="shared" ca="1" si="411"/>
        <v>0.26322419734693847</v>
      </c>
      <c r="Q2963" s="12">
        <f t="shared" ca="1" si="412"/>
        <v>0</v>
      </c>
      <c r="R2963" s="101">
        <f t="shared" ca="1" si="413"/>
        <v>0</v>
      </c>
      <c r="S2963" s="13"/>
      <c r="T2963" s="101">
        <f t="shared" ca="1" si="414"/>
        <v>0.12872099964801625</v>
      </c>
      <c r="U2963" s="101">
        <f t="shared" si="415"/>
        <v>0</v>
      </c>
      <c r="V2963" s="101">
        <f t="shared" ca="1" si="416"/>
        <v>-484.22381138557012</v>
      </c>
    </row>
    <row r="2964" spans="2:22" x14ac:dyDescent="0.3">
      <c r="B2964" s="13">
        <v>2023</v>
      </c>
      <c r="C2964" s="13">
        <v>5</v>
      </c>
      <c r="D2964" s="13">
        <v>1</v>
      </c>
      <c r="E2964" s="83" t="s">
        <v>220</v>
      </c>
      <c r="F2964" s="13">
        <v>6</v>
      </c>
      <c r="G2964" s="13">
        <v>21</v>
      </c>
      <c r="H2964" s="13" t="s">
        <v>69</v>
      </c>
      <c r="I2964" s="13" t="s">
        <v>53</v>
      </c>
      <c r="J2964" s="13"/>
      <c r="K2964" s="13" t="s">
        <v>27</v>
      </c>
      <c r="L2964" s="12">
        <f t="shared" ca="1" si="409"/>
        <v>2.9483501693881893</v>
      </c>
      <c r="M2964" s="101">
        <f t="shared" ca="1" si="410"/>
        <v>0.15555495493692087</v>
      </c>
      <c r="N2964" s="101">
        <f t="shared" ca="1" si="417"/>
        <v>161.35441079430248</v>
      </c>
      <c r="O2964" s="101">
        <f t="shared" ca="1" si="411"/>
        <v>0.31809749977529173</v>
      </c>
      <c r="Q2964" s="12">
        <f t="shared" ca="1" si="412"/>
        <v>0</v>
      </c>
      <c r="R2964" s="101">
        <f t="shared" ca="1" si="413"/>
        <v>0</v>
      </c>
      <c r="S2964" s="13"/>
      <c r="T2964" s="101">
        <f t="shared" ca="1" si="414"/>
        <v>0.15555495493692087</v>
      </c>
      <c r="U2964" s="101">
        <f t="shared" si="415"/>
        <v>0</v>
      </c>
      <c r="V2964" s="101">
        <f t="shared" ca="1" si="416"/>
        <v>-484.0682564306332</v>
      </c>
    </row>
    <row r="2965" spans="2:22" x14ac:dyDescent="0.3">
      <c r="B2965" s="13">
        <v>2023</v>
      </c>
      <c r="C2965" s="13">
        <v>5</v>
      </c>
      <c r="D2965" s="13">
        <v>1</v>
      </c>
      <c r="E2965" s="83" t="s">
        <v>220</v>
      </c>
      <c r="F2965" s="13">
        <v>6</v>
      </c>
      <c r="G2965" s="13">
        <v>22</v>
      </c>
      <c r="H2965" s="13" t="s">
        <v>69</v>
      </c>
      <c r="I2965" s="13" t="s">
        <v>53</v>
      </c>
      <c r="J2965" s="13"/>
      <c r="K2965" s="13" t="s">
        <v>27</v>
      </c>
      <c r="L2965" s="12">
        <f t="shared" ca="1" si="409"/>
        <v>3.7876401591104298</v>
      </c>
      <c r="M2965" s="101">
        <f t="shared" ca="1" si="410"/>
        <v>0.19983589479466629</v>
      </c>
      <c r="N2965" s="101">
        <f t="shared" ca="1" si="417"/>
        <v>161.35441079430248</v>
      </c>
      <c r="O2965" s="101">
        <f t="shared" ca="1" si="411"/>
        <v>0.40864849676642429</v>
      </c>
      <c r="Q2965" s="12">
        <f t="shared" ca="1" si="412"/>
        <v>0</v>
      </c>
      <c r="R2965" s="101">
        <f t="shared" ca="1" si="413"/>
        <v>0</v>
      </c>
      <c r="S2965" s="13"/>
      <c r="T2965" s="101">
        <f t="shared" ca="1" si="414"/>
        <v>0.19983589479466629</v>
      </c>
      <c r="U2965" s="101">
        <f t="shared" si="415"/>
        <v>0</v>
      </c>
      <c r="V2965" s="101">
        <f t="shared" ca="1" si="416"/>
        <v>-483.86842053583854</v>
      </c>
    </row>
    <row r="2966" spans="2:22" x14ac:dyDescent="0.3">
      <c r="B2966" s="13">
        <v>2023</v>
      </c>
      <c r="C2966" s="13">
        <v>5</v>
      </c>
      <c r="D2966" s="13">
        <v>1</v>
      </c>
      <c r="E2966" s="83" t="s">
        <v>220</v>
      </c>
      <c r="F2966" s="13">
        <v>6</v>
      </c>
      <c r="G2966" s="13">
        <v>23</v>
      </c>
      <c r="H2966" s="13" t="s">
        <v>69</v>
      </c>
      <c r="I2966" s="13" t="s">
        <v>53</v>
      </c>
      <c r="J2966" s="13"/>
      <c r="K2966" s="13" t="s">
        <v>27</v>
      </c>
      <c r="L2966" s="12">
        <f t="shared" ca="1" si="409"/>
        <v>3.1511032348613179</v>
      </c>
      <c r="M2966" s="101">
        <f t="shared" ca="1" si="410"/>
        <v>0.16625220667128313</v>
      </c>
      <c r="N2966" s="101">
        <f t="shared" ca="1" si="417"/>
        <v>161.35441079430248</v>
      </c>
      <c r="O2966" s="101">
        <f t="shared" ca="1" si="411"/>
        <v>0.33997252800918759</v>
      </c>
      <c r="Q2966" s="12">
        <f t="shared" ca="1" si="412"/>
        <v>0</v>
      </c>
      <c r="R2966" s="101">
        <f t="shared" ca="1" si="413"/>
        <v>0</v>
      </c>
      <c r="S2966" s="13"/>
      <c r="T2966" s="101">
        <f t="shared" ca="1" si="414"/>
        <v>0.16625220667128313</v>
      </c>
      <c r="U2966" s="101">
        <f t="shared" si="415"/>
        <v>0</v>
      </c>
      <c r="V2966" s="101">
        <f t="shared" ca="1" si="416"/>
        <v>-483.70216832916725</v>
      </c>
    </row>
    <row r="2967" spans="2:22" x14ac:dyDescent="0.3">
      <c r="B2967" s="13">
        <v>2023</v>
      </c>
      <c r="C2967" s="13">
        <v>5</v>
      </c>
      <c r="D2967" s="13">
        <v>2</v>
      </c>
      <c r="E2967" s="83" t="s">
        <v>221</v>
      </c>
      <c r="F2967" s="13">
        <v>7</v>
      </c>
      <c r="G2967" s="13">
        <v>0</v>
      </c>
      <c r="H2967" s="13" t="s">
        <v>69</v>
      </c>
      <c r="I2967" s="13" t="s">
        <v>53</v>
      </c>
      <c r="J2967" s="13"/>
      <c r="K2967" s="13" t="s">
        <v>27</v>
      </c>
      <c r="L2967" s="12">
        <f t="shared" ca="1" si="409"/>
        <v>2.764549661661349</v>
      </c>
      <c r="M2967" s="101">
        <f t="shared" ca="1" si="410"/>
        <v>0.14585764014925279</v>
      </c>
      <c r="N2967" s="101">
        <f t="shared" ca="1" si="417"/>
        <v>161.35441079430248</v>
      </c>
      <c r="O2967" s="101">
        <f t="shared" ca="1" si="411"/>
        <v>0.29826726299664291</v>
      </c>
      <c r="Q2967" s="12">
        <f t="shared" ca="1" si="412"/>
        <v>0</v>
      </c>
      <c r="R2967" s="101">
        <f t="shared" ca="1" si="413"/>
        <v>0</v>
      </c>
      <c r="S2967" s="13"/>
      <c r="T2967" s="101">
        <f t="shared" ca="1" si="414"/>
        <v>0.14585764014925279</v>
      </c>
      <c r="U2967" s="101">
        <f t="shared" si="415"/>
        <v>0</v>
      </c>
      <c r="V2967" s="101">
        <f t="shared" ca="1" si="416"/>
        <v>-483.55631068901801</v>
      </c>
    </row>
    <row r="2968" spans="2:22" x14ac:dyDescent="0.3">
      <c r="B2968" s="13">
        <v>2023</v>
      </c>
      <c r="C2968" s="13">
        <v>5</v>
      </c>
      <c r="D2968" s="13">
        <v>2</v>
      </c>
      <c r="E2968" s="83" t="s">
        <v>221</v>
      </c>
      <c r="F2968" s="13">
        <v>7</v>
      </c>
      <c r="G2968" s="13">
        <v>1</v>
      </c>
      <c r="H2968" s="13" t="s">
        <v>69</v>
      </c>
      <c r="I2968" s="13" t="s">
        <v>53</v>
      </c>
      <c r="J2968" s="13"/>
      <c r="K2968" s="13" t="s">
        <v>27</v>
      </c>
      <c r="L2968" s="12">
        <f t="shared" ca="1" si="409"/>
        <v>1.7189383707192558</v>
      </c>
      <c r="M2968" s="101">
        <f t="shared" ca="1" si="410"/>
        <v>9.0691188439147932E-2</v>
      </c>
      <c r="N2968" s="101">
        <f t="shared" ca="1" si="417"/>
        <v>161.35441079430248</v>
      </c>
      <c r="O2968" s="101">
        <f t="shared" ca="1" si="411"/>
        <v>0.1854562608169005</v>
      </c>
      <c r="Q2968" s="12">
        <f t="shared" ca="1" si="412"/>
        <v>0</v>
      </c>
      <c r="R2968" s="101">
        <f t="shared" ca="1" si="413"/>
        <v>0</v>
      </c>
      <c r="S2968" s="13"/>
      <c r="T2968" s="101">
        <f t="shared" ca="1" si="414"/>
        <v>9.0691188439147932E-2</v>
      </c>
      <c r="U2968" s="101">
        <f t="shared" si="415"/>
        <v>0</v>
      </c>
      <c r="V2968" s="101">
        <f t="shared" ca="1" si="416"/>
        <v>-483.46561950057884</v>
      </c>
    </row>
    <row r="2969" spans="2:22" x14ac:dyDescent="0.3">
      <c r="B2969" s="13">
        <v>2023</v>
      </c>
      <c r="C2969" s="13">
        <v>5</v>
      </c>
      <c r="D2969" s="13">
        <v>2</v>
      </c>
      <c r="E2969" s="83" t="s">
        <v>221</v>
      </c>
      <c r="F2969" s="13">
        <v>7</v>
      </c>
      <c r="G2969" s="13">
        <v>2</v>
      </c>
      <c r="H2969" s="13" t="s">
        <v>69</v>
      </c>
      <c r="I2969" s="13" t="s">
        <v>53</v>
      </c>
      <c r="J2969" s="13"/>
      <c r="K2969" s="13" t="s">
        <v>27</v>
      </c>
      <c r="L2969" s="12">
        <f t="shared" ca="1" si="409"/>
        <v>1.8242246304783212</v>
      </c>
      <c r="M2969" s="101">
        <f t="shared" ca="1" si="410"/>
        <v>9.6246091504036221E-2</v>
      </c>
      <c r="N2969" s="101">
        <f t="shared" ca="1" si="417"/>
        <v>161.35441079430248</v>
      </c>
      <c r="O2969" s="101">
        <f t="shared" ca="1" si="411"/>
        <v>0.19681559538230606</v>
      </c>
      <c r="Q2969" s="12">
        <f t="shared" ca="1" si="412"/>
        <v>0</v>
      </c>
      <c r="R2969" s="101">
        <f t="shared" ca="1" si="413"/>
        <v>0</v>
      </c>
      <c r="S2969" s="13"/>
      <c r="T2969" s="101">
        <f t="shared" ca="1" si="414"/>
        <v>9.6246091504036221E-2</v>
      </c>
      <c r="U2969" s="101">
        <f t="shared" si="415"/>
        <v>0</v>
      </c>
      <c r="V2969" s="101">
        <f t="shared" ca="1" si="416"/>
        <v>-483.3693734090748</v>
      </c>
    </row>
    <row r="2970" spans="2:22" x14ac:dyDescent="0.3">
      <c r="B2970" s="13">
        <v>2023</v>
      </c>
      <c r="C2970" s="13">
        <v>5</v>
      </c>
      <c r="D2970" s="13">
        <v>2</v>
      </c>
      <c r="E2970" s="83" t="s">
        <v>221</v>
      </c>
      <c r="F2970" s="13">
        <v>7</v>
      </c>
      <c r="G2970" s="13">
        <v>3</v>
      </c>
      <c r="H2970" s="13" t="s">
        <v>69</v>
      </c>
      <c r="I2970" s="13" t="s">
        <v>53</v>
      </c>
      <c r="J2970" s="13"/>
      <c r="K2970" s="13" t="s">
        <v>27</v>
      </c>
      <c r="L2970" s="12">
        <f t="shared" ca="1" si="409"/>
        <v>1.8766746490707478</v>
      </c>
      <c r="M2970" s="101">
        <f t="shared" ca="1" si="410"/>
        <v>9.9013354484972657E-2</v>
      </c>
      <c r="N2970" s="101">
        <f t="shared" ca="1" si="417"/>
        <v>161.35441079430248</v>
      </c>
      <c r="O2970" s="101">
        <f t="shared" ca="1" si="411"/>
        <v>0.20247442788824296</v>
      </c>
      <c r="Q2970" s="12">
        <f t="shared" ca="1" si="412"/>
        <v>0</v>
      </c>
      <c r="R2970" s="101">
        <f t="shared" ca="1" si="413"/>
        <v>0</v>
      </c>
      <c r="S2970" s="13"/>
      <c r="T2970" s="101">
        <f t="shared" ca="1" si="414"/>
        <v>9.9013354484972657E-2</v>
      </c>
      <c r="U2970" s="101">
        <f t="shared" si="415"/>
        <v>0</v>
      </c>
      <c r="V2970" s="101">
        <f t="shared" ca="1" si="416"/>
        <v>-483.27036005458984</v>
      </c>
    </row>
    <row r="2971" spans="2:22" x14ac:dyDescent="0.3">
      <c r="B2971" s="13">
        <v>2023</v>
      </c>
      <c r="C2971" s="13">
        <v>5</v>
      </c>
      <c r="D2971" s="13">
        <v>2</v>
      </c>
      <c r="E2971" s="83" t="s">
        <v>221</v>
      </c>
      <c r="F2971" s="13">
        <v>7</v>
      </c>
      <c r="G2971" s="13">
        <v>4</v>
      </c>
      <c r="H2971" s="13" t="s">
        <v>69</v>
      </c>
      <c r="I2971" s="13" t="s">
        <v>53</v>
      </c>
      <c r="J2971" s="13"/>
      <c r="K2971" s="13" t="s">
        <v>27</v>
      </c>
      <c r="L2971" s="12">
        <f t="shared" ca="1" si="409"/>
        <v>1.5476869972806684</v>
      </c>
      <c r="M2971" s="101">
        <f t="shared" ca="1" si="410"/>
        <v>8.1655965976528064E-2</v>
      </c>
      <c r="N2971" s="101">
        <f t="shared" ca="1" si="417"/>
        <v>161.35441079430248</v>
      </c>
      <c r="O2971" s="101">
        <f t="shared" ca="1" si="411"/>
        <v>0.16697995013661132</v>
      </c>
      <c r="Q2971" s="12">
        <f t="shared" ca="1" si="412"/>
        <v>0</v>
      </c>
      <c r="R2971" s="101">
        <f t="shared" ca="1" si="413"/>
        <v>0</v>
      </c>
      <c r="S2971" s="13"/>
      <c r="T2971" s="101">
        <f t="shared" ca="1" si="414"/>
        <v>8.1655965976528064E-2</v>
      </c>
      <c r="U2971" s="101">
        <f t="shared" si="415"/>
        <v>0</v>
      </c>
      <c r="V2971" s="101">
        <f t="shared" ca="1" si="416"/>
        <v>-483.18870408861329</v>
      </c>
    </row>
    <row r="2972" spans="2:22" x14ac:dyDescent="0.3">
      <c r="B2972" s="13">
        <v>2023</v>
      </c>
      <c r="C2972" s="13">
        <v>5</v>
      </c>
      <c r="D2972" s="13">
        <v>2</v>
      </c>
      <c r="E2972" s="83" t="s">
        <v>221</v>
      </c>
      <c r="F2972" s="13">
        <v>7</v>
      </c>
      <c r="G2972" s="13">
        <v>5</v>
      </c>
      <c r="H2972" s="13" t="s">
        <v>69</v>
      </c>
      <c r="I2972" s="13" t="s">
        <v>53</v>
      </c>
      <c r="J2972" s="13"/>
      <c r="K2972" s="13" t="s">
        <v>27</v>
      </c>
      <c r="L2972" s="12">
        <f t="shared" ca="1" si="409"/>
        <v>1.7569791081287094</v>
      </c>
      <c r="M2972" s="101">
        <f t="shared" ca="1" si="410"/>
        <v>9.2698217744870706E-2</v>
      </c>
      <c r="N2972" s="101">
        <f t="shared" ca="1" si="417"/>
        <v>161.35441079430248</v>
      </c>
      <c r="O2972" s="101">
        <f t="shared" ca="1" si="411"/>
        <v>0.18956047597600645</v>
      </c>
      <c r="Q2972" s="12">
        <f t="shared" ca="1" si="412"/>
        <v>5.6000000000000005</v>
      </c>
      <c r="R2972" s="101">
        <f t="shared" ca="1" si="413"/>
        <v>0.32531171849690482</v>
      </c>
      <c r="S2972" s="13"/>
      <c r="T2972" s="101">
        <f t="shared" ca="1" si="414"/>
        <v>0</v>
      </c>
      <c r="U2972" s="101">
        <f t="shared" si="415"/>
        <v>0</v>
      </c>
      <c r="V2972" s="101">
        <f t="shared" ca="1" si="416"/>
        <v>-483.83932752560708</v>
      </c>
    </row>
    <row r="2973" spans="2:22" x14ac:dyDescent="0.3">
      <c r="B2973" s="13">
        <v>2023</v>
      </c>
      <c r="C2973" s="13">
        <v>5</v>
      </c>
      <c r="D2973" s="13">
        <v>2</v>
      </c>
      <c r="E2973" s="83" t="s">
        <v>221</v>
      </c>
      <c r="F2973" s="13">
        <v>7</v>
      </c>
      <c r="G2973" s="13">
        <v>6</v>
      </c>
      <c r="H2973" s="13" t="s">
        <v>69</v>
      </c>
      <c r="I2973" s="13" t="s">
        <v>53</v>
      </c>
      <c r="J2973" s="13"/>
      <c r="K2973" s="13" t="s">
        <v>27</v>
      </c>
      <c r="L2973" s="12">
        <f t="shared" ca="1" si="409"/>
        <v>1.698677650101212</v>
      </c>
      <c r="M2973" s="101">
        <f t="shared" ca="1" si="410"/>
        <v>8.9622232819339939E-2</v>
      </c>
      <c r="N2973" s="101">
        <f t="shared" ca="1" si="417"/>
        <v>161.35441079430248</v>
      </c>
      <c r="O2973" s="101">
        <f t="shared" ca="1" si="411"/>
        <v>0.18327033166941975</v>
      </c>
      <c r="Q2973" s="12">
        <f t="shared" ca="1" si="412"/>
        <v>0.95466271808200931</v>
      </c>
      <c r="R2973" s="101">
        <f t="shared" ca="1" si="413"/>
        <v>0</v>
      </c>
      <c r="S2973" s="13"/>
      <c r="T2973" s="101">
        <f t="shared" ca="1" si="414"/>
        <v>3.9254227813333133E-2</v>
      </c>
      <c r="U2973" s="101">
        <f t="shared" si="415"/>
        <v>0</v>
      </c>
      <c r="V2973" s="101">
        <f t="shared" ca="1" si="416"/>
        <v>-483.80007329779374</v>
      </c>
    </row>
    <row r="2974" spans="2:22" x14ac:dyDescent="0.3">
      <c r="B2974" s="13">
        <v>2023</v>
      </c>
      <c r="C2974" s="13">
        <v>5</v>
      </c>
      <c r="D2974" s="13">
        <v>2</v>
      </c>
      <c r="E2974" s="83" t="s">
        <v>221</v>
      </c>
      <c r="F2974" s="13">
        <v>7</v>
      </c>
      <c r="G2974" s="13">
        <v>7</v>
      </c>
      <c r="H2974" s="13" t="s">
        <v>69</v>
      </c>
      <c r="I2974" s="13" t="s">
        <v>53</v>
      </c>
      <c r="J2974" s="13"/>
      <c r="K2974" s="13" t="s">
        <v>27</v>
      </c>
      <c r="L2974" s="12">
        <f t="shared" ca="1" si="409"/>
        <v>1.7047958359418549</v>
      </c>
      <c r="M2974" s="101">
        <f t="shared" ca="1" si="410"/>
        <v>8.9945028304292268E-2</v>
      </c>
      <c r="N2974" s="101">
        <f t="shared" ca="1" si="417"/>
        <v>161.35441079430248</v>
      </c>
      <c r="O2974" s="101">
        <f t="shared" ca="1" si="411"/>
        <v>0.18393042273976673</v>
      </c>
      <c r="Q2974" s="12">
        <f t="shared" ca="1" si="412"/>
        <v>5.6000000000000005</v>
      </c>
      <c r="R2974" s="101">
        <f t="shared" ca="1" si="413"/>
        <v>0.329729032487522</v>
      </c>
      <c r="S2974" s="13"/>
      <c r="T2974" s="101">
        <f t="shared" ca="1" si="414"/>
        <v>0</v>
      </c>
      <c r="U2974" s="101">
        <f t="shared" si="415"/>
        <v>0</v>
      </c>
      <c r="V2974" s="101">
        <f t="shared" ca="1" si="416"/>
        <v>-484.45953136276881</v>
      </c>
    </row>
    <row r="2975" spans="2:22" x14ac:dyDescent="0.3">
      <c r="B2975" s="13">
        <v>2023</v>
      </c>
      <c r="C2975" s="13">
        <v>5</v>
      </c>
      <c r="D2975" s="13">
        <v>2</v>
      </c>
      <c r="E2975" s="83" t="s">
        <v>221</v>
      </c>
      <c r="F2975" s="13">
        <v>7</v>
      </c>
      <c r="G2975" s="13">
        <v>8</v>
      </c>
      <c r="H2975" s="13" t="s">
        <v>69</v>
      </c>
      <c r="I2975" s="13" t="s">
        <v>53</v>
      </c>
      <c r="J2975" s="13"/>
      <c r="K2975" s="13" t="s">
        <v>27</v>
      </c>
      <c r="L2975" s="12">
        <f t="shared" ca="1" si="409"/>
        <v>2.0358377085162402</v>
      </c>
      <c r="M2975" s="101">
        <f t="shared" ca="1" si="410"/>
        <v>0.10741079750131684</v>
      </c>
      <c r="N2975" s="101">
        <f t="shared" ca="1" si="417"/>
        <v>161.35441079430248</v>
      </c>
      <c r="O2975" s="101">
        <f t="shared" ca="1" si="411"/>
        <v>0.21964653037181717</v>
      </c>
      <c r="Q2975" s="12">
        <f t="shared" ca="1" si="412"/>
        <v>5.6000000000000005</v>
      </c>
      <c r="R2975" s="101">
        <f t="shared" ca="1" si="413"/>
        <v>0.30170633797410035</v>
      </c>
      <c r="S2975" s="13"/>
      <c r="T2975" s="101">
        <f t="shared" ca="1" si="414"/>
        <v>0</v>
      </c>
      <c r="U2975" s="101">
        <f t="shared" si="415"/>
        <v>0</v>
      </c>
      <c r="V2975" s="101">
        <f t="shared" ca="1" si="416"/>
        <v>-485.06294403871703</v>
      </c>
    </row>
    <row r="2976" spans="2:22" x14ac:dyDescent="0.3">
      <c r="B2976" s="13">
        <v>2023</v>
      </c>
      <c r="C2976" s="13">
        <v>5</v>
      </c>
      <c r="D2976" s="13">
        <v>2</v>
      </c>
      <c r="E2976" s="83" t="s">
        <v>221</v>
      </c>
      <c r="F2976" s="13">
        <v>7</v>
      </c>
      <c r="G2976" s="13">
        <v>9</v>
      </c>
      <c r="H2976" s="13" t="s">
        <v>69</v>
      </c>
      <c r="I2976" s="13" t="s">
        <v>53</v>
      </c>
      <c r="J2976" s="13"/>
      <c r="K2976" s="13" t="s">
        <v>27</v>
      </c>
      <c r="L2976" s="12">
        <f t="shared" ca="1" si="409"/>
        <v>2.7790334197975706</v>
      </c>
      <c r="M2976" s="101">
        <f t="shared" ca="1" si="410"/>
        <v>0.14662180322851984</v>
      </c>
      <c r="N2976" s="101">
        <f t="shared" ca="1" si="417"/>
        <v>161.35441079430248</v>
      </c>
      <c r="O2976" s="101">
        <f t="shared" ca="1" si="411"/>
        <v>0.29982991566195988</v>
      </c>
      <c r="Q2976" s="12">
        <f t="shared" ca="1" si="412"/>
        <v>5.6000000000000005</v>
      </c>
      <c r="R2976" s="101">
        <f t="shared" ca="1" si="413"/>
        <v>0.23879482101413571</v>
      </c>
      <c r="S2976" s="13"/>
      <c r="T2976" s="101">
        <f t="shared" ca="1" si="414"/>
        <v>0</v>
      </c>
      <c r="U2976" s="101">
        <f t="shared" si="415"/>
        <v>0</v>
      </c>
      <c r="V2976" s="101">
        <f t="shared" ca="1" si="416"/>
        <v>-485.54053368074534</v>
      </c>
    </row>
    <row r="2977" spans="2:22" x14ac:dyDescent="0.3">
      <c r="B2977" s="13">
        <v>2023</v>
      </c>
      <c r="C2977" s="13">
        <v>5</v>
      </c>
      <c r="D2977" s="13">
        <v>2</v>
      </c>
      <c r="E2977" s="83" t="s">
        <v>221</v>
      </c>
      <c r="F2977" s="13">
        <v>7</v>
      </c>
      <c r="G2977" s="13">
        <v>10</v>
      </c>
      <c r="H2977" s="13" t="s">
        <v>70</v>
      </c>
      <c r="I2977" s="13" t="s">
        <v>53</v>
      </c>
      <c r="J2977" s="13"/>
      <c r="K2977" s="13" t="s">
        <v>27</v>
      </c>
      <c r="L2977" s="12">
        <f t="shared" ca="1" si="409"/>
        <v>2.433116641513104</v>
      </c>
      <c r="M2977" s="101">
        <f t="shared" ca="1" si="410"/>
        <v>0.12837123400623138</v>
      </c>
      <c r="N2977" s="101">
        <f t="shared" ca="1" si="417"/>
        <v>161.35441079430248</v>
      </c>
      <c r="O2977" s="101">
        <f t="shared" ca="1" si="411"/>
        <v>0.26250895445284878</v>
      </c>
      <c r="Q2977" s="12">
        <f t="shared" ca="1" si="412"/>
        <v>5.6000000000000005</v>
      </c>
      <c r="R2977" s="101">
        <f t="shared" ca="1" si="413"/>
        <v>0.26807667629591581</v>
      </c>
      <c r="S2977" s="13"/>
      <c r="T2977" s="101">
        <f t="shared" ca="1" si="414"/>
        <v>0</v>
      </c>
      <c r="U2977" s="101">
        <f t="shared" si="415"/>
        <v>0</v>
      </c>
      <c r="V2977" s="101">
        <f t="shared" ca="1" si="416"/>
        <v>-486.07668703333712</v>
      </c>
    </row>
    <row r="2978" spans="2:22" x14ac:dyDescent="0.3">
      <c r="B2978" s="13">
        <v>2023</v>
      </c>
      <c r="C2978" s="13">
        <v>5</v>
      </c>
      <c r="D2978" s="13">
        <v>2</v>
      </c>
      <c r="E2978" s="83" t="s">
        <v>221</v>
      </c>
      <c r="F2978" s="13">
        <v>7</v>
      </c>
      <c r="G2978" s="13">
        <v>11</v>
      </c>
      <c r="H2978" s="13" t="s">
        <v>70</v>
      </c>
      <c r="I2978" s="13" t="s">
        <v>53</v>
      </c>
      <c r="J2978" s="13"/>
      <c r="K2978" s="13" t="s">
        <v>27</v>
      </c>
      <c r="L2978" s="12">
        <f t="shared" ca="1" si="409"/>
        <v>2.0927363337472826</v>
      </c>
      <c r="M2978" s="101">
        <f t="shared" ca="1" si="410"/>
        <v>0.11041276896850663</v>
      </c>
      <c r="N2978" s="101">
        <f t="shared" ca="1" si="417"/>
        <v>161.35441079430248</v>
      </c>
      <c r="O2978" s="101">
        <f t="shared" ca="1" si="411"/>
        <v>0.22578532304799431</v>
      </c>
      <c r="Q2978" s="12">
        <f t="shared" ca="1" si="412"/>
        <v>5.6000000000000005</v>
      </c>
      <c r="R2978" s="101">
        <f t="shared" ca="1" si="413"/>
        <v>0.29688986934829259</v>
      </c>
      <c r="S2978" s="13"/>
      <c r="T2978" s="101">
        <f t="shared" ca="1" si="414"/>
        <v>0</v>
      </c>
      <c r="U2978" s="101">
        <f t="shared" si="415"/>
        <v>0</v>
      </c>
      <c r="V2978" s="101">
        <f t="shared" ca="1" si="416"/>
        <v>-486.67046677203376</v>
      </c>
    </row>
    <row r="2979" spans="2:22" x14ac:dyDescent="0.3">
      <c r="B2979" s="13">
        <v>2023</v>
      </c>
      <c r="C2979" s="13">
        <v>5</v>
      </c>
      <c r="D2979" s="13">
        <v>2</v>
      </c>
      <c r="E2979" s="83" t="s">
        <v>221</v>
      </c>
      <c r="F2979" s="13">
        <v>7</v>
      </c>
      <c r="G2979" s="13">
        <v>12</v>
      </c>
      <c r="H2979" s="13" t="s">
        <v>70</v>
      </c>
      <c r="I2979" s="13" t="s">
        <v>53</v>
      </c>
      <c r="J2979" s="13"/>
      <c r="K2979" s="13" t="s">
        <v>27</v>
      </c>
      <c r="L2979" s="12">
        <f t="shared" ca="1" si="409"/>
        <v>2.9646487869914764</v>
      </c>
      <c r="M2979" s="101">
        <f t="shared" ca="1" si="410"/>
        <v>0.15641487000167029</v>
      </c>
      <c r="N2979" s="101">
        <f t="shared" ca="1" si="417"/>
        <v>161.35441079430248</v>
      </c>
      <c r="O2979" s="101">
        <f t="shared" ca="1" si="411"/>
        <v>0.31985595762851038</v>
      </c>
      <c r="Q2979" s="12">
        <f t="shared" ca="1" si="412"/>
        <v>5.6000000000000005</v>
      </c>
      <c r="R2979" s="101">
        <f t="shared" ca="1" si="413"/>
        <v>0.22308248018117158</v>
      </c>
      <c r="S2979" s="13"/>
      <c r="T2979" s="101">
        <f t="shared" ca="1" si="414"/>
        <v>0</v>
      </c>
      <c r="U2979" s="101">
        <f t="shared" si="415"/>
        <v>0</v>
      </c>
      <c r="V2979" s="101">
        <f t="shared" ca="1" si="416"/>
        <v>-487.11663173239612</v>
      </c>
    </row>
    <row r="2980" spans="2:22" x14ac:dyDescent="0.3">
      <c r="B2980" s="13">
        <v>2023</v>
      </c>
      <c r="C2980" s="13">
        <v>5</v>
      </c>
      <c r="D2980" s="13">
        <v>2</v>
      </c>
      <c r="E2980" s="83" t="s">
        <v>221</v>
      </c>
      <c r="F2980" s="13">
        <v>7</v>
      </c>
      <c r="G2980" s="13">
        <v>13</v>
      </c>
      <c r="H2980" s="13" t="s">
        <v>70</v>
      </c>
      <c r="I2980" s="13" t="s">
        <v>53</v>
      </c>
      <c r="J2980" s="13"/>
      <c r="K2980" s="13" t="s">
        <v>27</v>
      </c>
      <c r="L2980" s="12">
        <f t="shared" ca="1" si="409"/>
        <v>2.3956533894346181</v>
      </c>
      <c r="M2980" s="101">
        <f t="shared" ca="1" si="410"/>
        <v>0.12639467282657046</v>
      </c>
      <c r="N2980" s="101">
        <f t="shared" ca="1" si="417"/>
        <v>161.35441079430248</v>
      </c>
      <c r="O2980" s="101">
        <f t="shared" ca="1" si="411"/>
        <v>0.25846704418610095</v>
      </c>
      <c r="Q2980" s="12">
        <f t="shared" ca="1" si="412"/>
        <v>5.6000000000000005</v>
      </c>
      <c r="R2980" s="101">
        <f t="shared" ca="1" si="413"/>
        <v>0.27124794058435964</v>
      </c>
      <c r="S2980" s="13"/>
      <c r="T2980" s="101">
        <f t="shared" ca="1" si="414"/>
        <v>0</v>
      </c>
      <c r="U2980" s="101">
        <f t="shared" si="415"/>
        <v>0</v>
      </c>
      <c r="V2980" s="101">
        <f t="shared" ca="1" si="416"/>
        <v>-487.65912761356486</v>
      </c>
    </row>
    <row r="2981" spans="2:22" x14ac:dyDescent="0.3">
      <c r="B2981" s="13">
        <v>2023</v>
      </c>
      <c r="C2981" s="13">
        <v>5</v>
      </c>
      <c r="D2981" s="13">
        <v>2</v>
      </c>
      <c r="E2981" s="83" t="s">
        <v>221</v>
      </c>
      <c r="F2981" s="13">
        <v>7</v>
      </c>
      <c r="G2981" s="13">
        <v>14</v>
      </c>
      <c r="H2981" s="13" t="s">
        <v>70</v>
      </c>
      <c r="I2981" s="13" t="s">
        <v>53</v>
      </c>
      <c r="J2981" s="13"/>
      <c r="K2981" s="13" t="s">
        <v>27</v>
      </c>
      <c r="L2981" s="12">
        <f t="shared" ca="1" si="409"/>
        <v>2.5011513647412285</v>
      </c>
      <c r="M2981" s="101">
        <f t="shared" ca="1" si="410"/>
        <v>0.13196074600374721</v>
      </c>
      <c r="N2981" s="101">
        <f t="shared" ca="1" si="417"/>
        <v>161.35441079430248</v>
      </c>
      <c r="O2981" s="101">
        <f t="shared" ca="1" si="411"/>
        <v>0.26984922074193113</v>
      </c>
      <c r="Q2981" s="12">
        <f t="shared" ca="1" si="412"/>
        <v>5.6000000000000005</v>
      </c>
      <c r="R2981" s="101">
        <f t="shared" ca="1" si="413"/>
        <v>0.26231753697465504</v>
      </c>
      <c r="S2981" s="13"/>
      <c r="T2981" s="101">
        <f t="shared" ca="1" si="414"/>
        <v>0</v>
      </c>
      <c r="U2981" s="101">
        <f t="shared" si="415"/>
        <v>0</v>
      </c>
      <c r="V2981" s="101">
        <f t="shared" ca="1" si="416"/>
        <v>-488.18376268751416</v>
      </c>
    </row>
    <row r="2982" spans="2:22" x14ac:dyDescent="0.3">
      <c r="B2982" s="13">
        <v>2023</v>
      </c>
      <c r="C2982" s="13">
        <v>5</v>
      </c>
      <c r="D2982" s="13">
        <v>2</v>
      </c>
      <c r="E2982" s="83" t="s">
        <v>221</v>
      </c>
      <c r="F2982" s="13">
        <v>7</v>
      </c>
      <c r="G2982" s="13">
        <v>15</v>
      </c>
      <c r="H2982" s="13" t="s">
        <v>70</v>
      </c>
      <c r="I2982" s="13" t="s">
        <v>53</v>
      </c>
      <c r="J2982" s="13"/>
      <c r="K2982" s="13" t="s">
        <v>27</v>
      </c>
      <c r="L2982" s="12">
        <f t="shared" ca="1" si="409"/>
        <v>2.261857403426168</v>
      </c>
      <c r="M2982" s="101">
        <f t="shared" ca="1" si="410"/>
        <v>0.11933559660476463</v>
      </c>
      <c r="N2982" s="101">
        <f t="shared" ca="1" si="417"/>
        <v>161.35441079430248</v>
      </c>
      <c r="O2982" s="101">
        <f t="shared" ca="1" si="411"/>
        <v>0.24403179525564928</v>
      </c>
      <c r="Q2982" s="12">
        <f t="shared" ca="1" si="412"/>
        <v>5.6000000000000005</v>
      </c>
      <c r="R2982" s="101">
        <f t="shared" ca="1" si="413"/>
        <v>0.28257377079997492</v>
      </c>
      <c r="S2982" s="13"/>
      <c r="T2982" s="101">
        <f t="shared" ca="1" si="414"/>
        <v>0</v>
      </c>
      <c r="U2982" s="101">
        <f t="shared" si="415"/>
        <v>0</v>
      </c>
      <c r="V2982" s="101">
        <f t="shared" ca="1" si="416"/>
        <v>-488.74891022911407</v>
      </c>
    </row>
    <row r="2983" spans="2:22" x14ac:dyDescent="0.3">
      <c r="B2983" s="13">
        <v>2023</v>
      </c>
      <c r="C2983" s="13">
        <v>5</v>
      </c>
      <c r="D2983" s="13">
        <v>2</v>
      </c>
      <c r="E2983" s="83" t="s">
        <v>221</v>
      </c>
      <c r="F2983" s="13">
        <v>7</v>
      </c>
      <c r="G2983" s="13">
        <v>16</v>
      </c>
      <c r="H2983" s="13" t="s">
        <v>71</v>
      </c>
      <c r="I2983" s="13" t="s">
        <v>53</v>
      </c>
      <c r="J2983" s="13"/>
      <c r="K2983" s="13" t="s">
        <v>27</v>
      </c>
      <c r="L2983" s="12">
        <f t="shared" ca="1" si="409"/>
        <v>2.6417722853947456</v>
      </c>
      <c r="M2983" s="101">
        <f t="shared" ca="1" si="410"/>
        <v>0.32794961150890373</v>
      </c>
      <c r="N2983" s="101">
        <f t="shared" ca="1" si="417"/>
        <v>162.09740924956975</v>
      </c>
      <c r="O2983" s="101">
        <f t="shared" ca="1" si="411"/>
        <v>0.7867197865905553</v>
      </c>
      <c r="Q2983" s="12">
        <f t="shared" ca="1" si="412"/>
        <v>0</v>
      </c>
      <c r="R2983" s="101">
        <f t="shared" ca="1" si="413"/>
        <v>0</v>
      </c>
      <c r="S2983" s="13"/>
      <c r="T2983" s="101">
        <f t="shared" ca="1" si="414"/>
        <v>0.32794961150890373</v>
      </c>
      <c r="U2983" s="101">
        <f t="shared" ca="1" si="415"/>
        <v>0.74299845526727226</v>
      </c>
      <c r="V2983" s="101">
        <f t="shared" ca="1" si="416"/>
        <v>-487.67796216233785</v>
      </c>
    </row>
    <row r="2984" spans="2:22" x14ac:dyDescent="0.3">
      <c r="B2984" s="13">
        <v>2023</v>
      </c>
      <c r="C2984" s="13">
        <v>5</v>
      </c>
      <c r="D2984" s="13">
        <v>2</v>
      </c>
      <c r="E2984" s="83" t="s">
        <v>221</v>
      </c>
      <c r="F2984" s="13">
        <v>7</v>
      </c>
      <c r="G2984" s="13">
        <v>17</v>
      </c>
      <c r="H2984" s="13" t="s">
        <v>71</v>
      </c>
      <c r="I2984" s="13" t="s">
        <v>53</v>
      </c>
      <c r="J2984" s="13"/>
      <c r="K2984" s="13" t="s">
        <v>27</v>
      </c>
      <c r="L2984" s="12">
        <f t="shared" ca="1" si="409"/>
        <v>3.0828678721267528</v>
      </c>
      <c r="M2984" s="101">
        <f t="shared" ca="1" si="410"/>
        <v>0.38270721764581511</v>
      </c>
      <c r="N2984" s="101">
        <f t="shared" ca="1" si="417"/>
        <v>162.96446583860541</v>
      </c>
      <c r="O2984" s="101">
        <f t="shared" ca="1" si="411"/>
        <v>0.91807805231934703</v>
      </c>
      <c r="Q2984" s="12">
        <f t="shared" ca="1" si="412"/>
        <v>5.6000000000000005</v>
      </c>
      <c r="R2984" s="101">
        <f t="shared" ca="1" si="413"/>
        <v>0.21307523462447042</v>
      </c>
      <c r="S2984" s="13"/>
      <c r="T2984" s="101">
        <f t="shared" ca="1" si="414"/>
        <v>0</v>
      </c>
      <c r="U2984" s="101">
        <f t="shared" ca="1" si="415"/>
        <v>0.86705658903564919</v>
      </c>
      <c r="V2984" s="101">
        <f t="shared" ca="1" si="416"/>
        <v>-487.2370560425511</v>
      </c>
    </row>
    <row r="2985" spans="2:22" x14ac:dyDescent="0.3">
      <c r="B2985" s="13">
        <v>2023</v>
      </c>
      <c r="C2985" s="13">
        <v>5</v>
      </c>
      <c r="D2985" s="13">
        <v>2</v>
      </c>
      <c r="E2985" s="83" t="s">
        <v>221</v>
      </c>
      <c r="F2985" s="13">
        <v>7</v>
      </c>
      <c r="G2985" s="13">
        <v>18</v>
      </c>
      <c r="H2985" s="13" t="s">
        <v>71</v>
      </c>
      <c r="I2985" s="13" t="s">
        <v>53</v>
      </c>
      <c r="J2985" s="13"/>
      <c r="K2985" s="13" t="s">
        <v>27</v>
      </c>
      <c r="L2985" s="12">
        <f t="shared" ca="1" si="409"/>
        <v>2.280119481541635</v>
      </c>
      <c r="M2985" s="101">
        <f t="shared" ca="1" si="410"/>
        <v>0.28305403243857857</v>
      </c>
      <c r="N2985" s="101">
        <f t="shared" ca="1" si="417"/>
        <v>163.605749442789</v>
      </c>
      <c r="O2985" s="101">
        <f t="shared" ca="1" si="411"/>
        <v>0.67901958160309894</v>
      </c>
      <c r="Q2985" s="12">
        <f t="shared" ca="1" si="412"/>
        <v>0</v>
      </c>
      <c r="R2985" s="101">
        <f t="shared" ca="1" si="413"/>
        <v>0</v>
      </c>
      <c r="S2985" s="13"/>
      <c r="T2985" s="101">
        <f t="shared" ca="1" si="414"/>
        <v>0.28305403243857857</v>
      </c>
      <c r="U2985" s="101">
        <f t="shared" ca="1" si="415"/>
        <v>0.64128360418358488</v>
      </c>
      <c r="V2985" s="101">
        <f t="shared" ca="1" si="416"/>
        <v>-486.31271840592893</v>
      </c>
    </row>
    <row r="2986" spans="2:22" x14ac:dyDescent="0.3">
      <c r="B2986" s="13">
        <v>2023</v>
      </c>
      <c r="C2986" s="13">
        <v>5</v>
      </c>
      <c r="D2986" s="13">
        <v>2</v>
      </c>
      <c r="E2986" s="83" t="s">
        <v>221</v>
      </c>
      <c r="F2986" s="13">
        <v>7</v>
      </c>
      <c r="G2986" s="13">
        <v>19</v>
      </c>
      <c r="H2986" s="13" t="s">
        <v>71</v>
      </c>
      <c r="I2986" s="13" t="s">
        <v>53</v>
      </c>
      <c r="J2986" s="13"/>
      <c r="K2986" s="13" t="s">
        <v>27</v>
      </c>
      <c r="L2986" s="12">
        <f t="shared" ca="1" si="409"/>
        <v>3.2253998777907356</v>
      </c>
      <c r="M2986" s="101">
        <f t="shared" ca="1" si="410"/>
        <v>0.4004011408289419</v>
      </c>
      <c r="N2986" s="101">
        <f t="shared" ca="1" si="417"/>
        <v>164.51289315841765</v>
      </c>
      <c r="O2986" s="101">
        <f t="shared" ca="1" si="411"/>
        <v>0.9605240836060811</v>
      </c>
      <c r="Q2986" s="12">
        <f t="shared" ca="1" si="412"/>
        <v>5.192926532024714</v>
      </c>
      <c r="R2986" s="101">
        <f t="shared" ca="1" si="413"/>
        <v>0.16655113128090629</v>
      </c>
      <c r="S2986" s="13"/>
      <c r="T2986" s="101">
        <f t="shared" ca="1" si="414"/>
        <v>0</v>
      </c>
      <c r="U2986" s="101">
        <f t="shared" ca="1" si="415"/>
        <v>0.90714371562864438</v>
      </c>
      <c r="V2986" s="101">
        <f t="shared" ca="1" si="416"/>
        <v>-485.73867695286214</v>
      </c>
    </row>
    <row r="2987" spans="2:22" x14ac:dyDescent="0.3">
      <c r="B2987" s="13">
        <v>2023</v>
      </c>
      <c r="C2987" s="13">
        <v>5</v>
      </c>
      <c r="D2987" s="13">
        <v>2</v>
      </c>
      <c r="E2987" s="83" t="s">
        <v>221</v>
      </c>
      <c r="F2987" s="13">
        <v>7</v>
      </c>
      <c r="G2987" s="13">
        <v>20</v>
      </c>
      <c r="H2987" s="13" t="s">
        <v>69</v>
      </c>
      <c r="I2987" s="13" t="s">
        <v>53</v>
      </c>
      <c r="J2987" s="13"/>
      <c r="K2987" s="13" t="s">
        <v>27</v>
      </c>
      <c r="L2987" s="12">
        <f t="shared" ca="1" si="409"/>
        <v>1.9584861875766686</v>
      </c>
      <c r="M2987" s="101">
        <f t="shared" ca="1" si="410"/>
        <v>0.10332973125654504</v>
      </c>
      <c r="N2987" s="101">
        <f t="shared" ca="1" si="417"/>
        <v>164.51289315841765</v>
      </c>
      <c r="O2987" s="101">
        <f t="shared" ca="1" si="411"/>
        <v>0.21130107477764679</v>
      </c>
      <c r="Q2987" s="12">
        <f t="shared" ca="1" si="412"/>
        <v>0</v>
      </c>
      <c r="R2987" s="101">
        <f t="shared" ca="1" si="413"/>
        <v>0</v>
      </c>
      <c r="S2987" s="13"/>
      <c r="T2987" s="101">
        <f t="shared" ca="1" si="414"/>
        <v>0.10332973125654504</v>
      </c>
      <c r="U2987" s="101">
        <f t="shared" si="415"/>
        <v>0</v>
      </c>
      <c r="V2987" s="101">
        <f t="shared" ca="1" si="416"/>
        <v>-485.63534722160557</v>
      </c>
    </row>
    <row r="2988" spans="2:22" x14ac:dyDescent="0.3">
      <c r="B2988" s="13">
        <v>2023</v>
      </c>
      <c r="C2988" s="13">
        <v>5</v>
      </c>
      <c r="D2988" s="13">
        <v>2</v>
      </c>
      <c r="E2988" s="83" t="s">
        <v>221</v>
      </c>
      <c r="F2988" s="13">
        <v>7</v>
      </c>
      <c r="G2988" s="13">
        <v>21</v>
      </c>
      <c r="H2988" s="13" t="s">
        <v>69</v>
      </c>
      <c r="I2988" s="13" t="s">
        <v>53</v>
      </c>
      <c r="J2988" s="13"/>
      <c r="K2988" s="13" t="s">
        <v>27</v>
      </c>
      <c r="L2988" s="12">
        <f t="shared" ca="1" si="409"/>
        <v>3.8536682757720979</v>
      </c>
      <c r="M2988" s="101">
        <f t="shared" ca="1" si="410"/>
        <v>0.20331953822973589</v>
      </c>
      <c r="N2988" s="101">
        <f t="shared" ca="1" si="417"/>
        <v>164.51289315841765</v>
      </c>
      <c r="O2988" s="101">
        <f t="shared" ca="1" si="411"/>
        <v>0.41577227027305164</v>
      </c>
      <c r="Q2988" s="12">
        <f t="shared" ca="1" si="412"/>
        <v>0</v>
      </c>
      <c r="R2988" s="101">
        <f t="shared" ca="1" si="413"/>
        <v>0</v>
      </c>
      <c r="S2988" s="13"/>
      <c r="T2988" s="101">
        <f t="shared" ca="1" si="414"/>
        <v>0.20331953822973589</v>
      </c>
      <c r="U2988" s="101">
        <f t="shared" si="415"/>
        <v>0</v>
      </c>
      <c r="V2988" s="101">
        <f t="shared" ca="1" si="416"/>
        <v>-485.43202768337585</v>
      </c>
    </row>
    <row r="2989" spans="2:22" x14ac:dyDescent="0.3">
      <c r="B2989" s="13">
        <v>2023</v>
      </c>
      <c r="C2989" s="13">
        <v>5</v>
      </c>
      <c r="D2989" s="13">
        <v>2</v>
      </c>
      <c r="E2989" s="83" t="s">
        <v>221</v>
      </c>
      <c r="F2989" s="13">
        <v>7</v>
      </c>
      <c r="G2989" s="13">
        <v>22</v>
      </c>
      <c r="H2989" s="13" t="s">
        <v>69</v>
      </c>
      <c r="I2989" s="13" t="s">
        <v>53</v>
      </c>
      <c r="J2989" s="13"/>
      <c r="K2989" s="13" t="s">
        <v>27</v>
      </c>
      <c r="L2989" s="12">
        <f t="shared" ca="1" si="409"/>
        <v>3.4137986787794743</v>
      </c>
      <c r="M2989" s="101">
        <f t="shared" ca="1" si="410"/>
        <v>0.18011201829240506</v>
      </c>
      <c r="N2989" s="101">
        <f t="shared" ca="1" si="417"/>
        <v>164.51289315841765</v>
      </c>
      <c r="O2989" s="101">
        <f t="shared" ca="1" si="411"/>
        <v>0.3683147394535175</v>
      </c>
      <c r="Q2989" s="12">
        <f t="shared" ca="1" si="412"/>
        <v>0</v>
      </c>
      <c r="R2989" s="101">
        <f t="shared" ca="1" si="413"/>
        <v>0</v>
      </c>
      <c r="S2989" s="13"/>
      <c r="T2989" s="101">
        <f t="shared" ca="1" si="414"/>
        <v>0.18011201829240506</v>
      </c>
      <c r="U2989" s="101">
        <f t="shared" si="415"/>
        <v>0</v>
      </c>
      <c r="V2989" s="101">
        <f t="shared" ca="1" si="416"/>
        <v>-485.25191566508346</v>
      </c>
    </row>
    <row r="2990" spans="2:22" x14ac:dyDescent="0.3">
      <c r="B2990" s="13">
        <v>2023</v>
      </c>
      <c r="C2990" s="13">
        <v>5</v>
      </c>
      <c r="D2990" s="13">
        <v>2</v>
      </c>
      <c r="E2990" s="83" t="s">
        <v>221</v>
      </c>
      <c r="F2990" s="13">
        <v>7</v>
      </c>
      <c r="G2990" s="13">
        <v>23</v>
      </c>
      <c r="H2990" s="13" t="s">
        <v>69</v>
      </c>
      <c r="I2990" s="13" t="s">
        <v>53</v>
      </c>
      <c r="J2990" s="13"/>
      <c r="K2990" s="13" t="s">
        <v>27</v>
      </c>
      <c r="L2990" s="12">
        <f t="shared" ca="1" si="409"/>
        <v>3.2071063058122546</v>
      </c>
      <c r="M2990" s="101">
        <f t="shared" ca="1" si="410"/>
        <v>0.16920692869465456</v>
      </c>
      <c r="N2990" s="101">
        <f t="shared" ca="1" si="417"/>
        <v>164.51289315841765</v>
      </c>
      <c r="O2990" s="101">
        <f t="shared" ca="1" si="411"/>
        <v>0.34601469933408413</v>
      </c>
      <c r="Q2990" s="12">
        <f t="shared" ca="1" si="412"/>
        <v>0</v>
      </c>
      <c r="R2990" s="101">
        <f t="shared" ca="1" si="413"/>
        <v>0</v>
      </c>
      <c r="S2990" s="13"/>
      <c r="T2990" s="101">
        <f t="shared" ca="1" si="414"/>
        <v>0.16920692869465456</v>
      </c>
      <c r="U2990" s="101">
        <f t="shared" si="415"/>
        <v>0</v>
      </c>
      <c r="V2990" s="101">
        <f t="shared" ca="1" si="416"/>
        <v>-485.08270873638878</v>
      </c>
    </row>
    <row r="2991" spans="2:22" x14ac:dyDescent="0.3">
      <c r="B2991" s="13">
        <v>2023</v>
      </c>
      <c r="C2991" s="13">
        <v>5</v>
      </c>
      <c r="D2991" s="13">
        <v>3</v>
      </c>
      <c r="E2991" s="83" t="s">
        <v>222</v>
      </c>
      <c r="F2991" s="13">
        <v>1</v>
      </c>
      <c r="G2991" s="13">
        <v>0</v>
      </c>
      <c r="H2991" s="13" t="s">
        <v>69</v>
      </c>
      <c r="I2991" s="13" t="s">
        <v>53</v>
      </c>
      <c r="J2991" s="13"/>
      <c r="K2991" s="13" t="s">
        <v>27</v>
      </c>
      <c r="L2991" s="12">
        <f t="shared" ca="1" si="409"/>
        <v>3.2708830488203144</v>
      </c>
      <c r="M2991" s="101">
        <f t="shared" ca="1" si="410"/>
        <v>0.17257178965575978</v>
      </c>
      <c r="N2991" s="101">
        <f t="shared" ca="1" si="417"/>
        <v>164.51289315841765</v>
      </c>
      <c r="O2991" s="101">
        <f t="shared" ca="1" si="411"/>
        <v>0.35289557213722372</v>
      </c>
      <c r="Q2991" s="12">
        <f t="shared" ca="1" si="412"/>
        <v>0</v>
      </c>
      <c r="R2991" s="101">
        <f t="shared" ca="1" si="413"/>
        <v>0</v>
      </c>
      <c r="S2991" s="13"/>
      <c r="T2991" s="101">
        <f t="shared" ca="1" si="414"/>
        <v>0.17257178965575978</v>
      </c>
      <c r="U2991" s="101">
        <f t="shared" si="415"/>
        <v>0</v>
      </c>
      <c r="V2991" s="101">
        <f t="shared" ca="1" si="416"/>
        <v>-484.91013694673302</v>
      </c>
    </row>
    <row r="2992" spans="2:22" x14ac:dyDescent="0.3">
      <c r="B2992" s="13">
        <v>2023</v>
      </c>
      <c r="C2992" s="13">
        <v>5</v>
      </c>
      <c r="D2992" s="13">
        <v>3</v>
      </c>
      <c r="E2992" s="83" t="s">
        <v>222</v>
      </c>
      <c r="F2992" s="13">
        <v>1</v>
      </c>
      <c r="G2992" s="13">
        <v>1</v>
      </c>
      <c r="H2992" s="13" t="s">
        <v>69</v>
      </c>
      <c r="I2992" s="13" t="s">
        <v>53</v>
      </c>
      <c r="J2992" s="13"/>
      <c r="K2992" s="13" t="s">
        <v>27</v>
      </c>
      <c r="L2992" s="12">
        <f t="shared" ca="1" si="409"/>
        <v>1.8339420404413194</v>
      </c>
      <c r="M2992" s="101">
        <f t="shared" ca="1" si="410"/>
        <v>9.6758782053684017E-2</v>
      </c>
      <c r="N2992" s="101">
        <f t="shared" ca="1" si="417"/>
        <v>164.51289315841765</v>
      </c>
      <c r="O2992" s="101">
        <f t="shared" ca="1" si="411"/>
        <v>0.19786400674321394</v>
      </c>
      <c r="Q2992" s="12">
        <f t="shared" ca="1" si="412"/>
        <v>0</v>
      </c>
      <c r="R2992" s="101">
        <f t="shared" ca="1" si="413"/>
        <v>0</v>
      </c>
      <c r="S2992" s="13"/>
      <c r="T2992" s="101">
        <f t="shared" ca="1" si="414"/>
        <v>9.6758782053684017E-2</v>
      </c>
      <c r="U2992" s="101">
        <f t="shared" si="415"/>
        <v>0</v>
      </c>
      <c r="V2992" s="101">
        <f t="shared" ca="1" si="416"/>
        <v>-484.81337816467931</v>
      </c>
    </row>
    <row r="2993" spans="2:22" x14ac:dyDescent="0.3">
      <c r="B2993" s="13">
        <v>2023</v>
      </c>
      <c r="C2993" s="13">
        <v>5</v>
      </c>
      <c r="D2993" s="13">
        <v>3</v>
      </c>
      <c r="E2993" s="83" t="s">
        <v>222</v>
      </c>
      <c r="F2993" s="13">
        <v>1</v>
      </c>
      <c r="G2993" s="13">
        <v>2</v>
      </c>
      <c r="H2993" s="13" t="s">
        <v>69</v>
      </c>
      <c r="I2993" s="13" t="s">
        <v>53</v>
      </c>
      <c r="J2993" s="13"/>
      <c r="K2993" s="13" t="s">
        <v>27</v>
      </c>
      <c r="L2993" s="12">
        <f t="shared" ca="1" si="409"/>
        <v>1.7756564358409781</v>
      </c>
      <c r="M2993" s="101">
        <f t="shared" ca="1" si="410"/>
        <v>9.3683633554970003E-2</v>
      </c>
      <c r="N2993" s="101">
        <f t="shared" ca="1" si="417"/>
        <v>164.51289315841765</v>
      </c>
      <c r="O2993" s="101">
        <f t="shared" ca="1" si="411"/>
        <v>0.19157557286288313</v>
      </c>
      <c r="Q2993" s="12">
        <f t="shared" ca="1" si="412"/>
        <v>0</v>
      </c>
      <c r="R2993" s="101">
        <f t="shared" ca="1" si="413"/>
        <v>0</v>
      </c>
      <c r="S2993" s="13"/>
      <c r="T2993" s="101">
        <f t="shared" ca="1" si="414"/>
        <v>9.3683633554970003E-2</v>
      </c>
      <c r="U2993" s="101">
        <f t="shared" si="415"/>
        <v>0</v>
      </c>
      <c r="V2993" s="101">
        <f t="shared" ca="1" si="416"/>
        <v>-484.71969453112433</v>
      </c>
    </row>
    <row r="2994" spans="2:22" x14ac:dyDescent="0.3">
      <c r="B2994" s="13">
        <v>2023</v>
      </c>
      <c r="C2994" s="13">
        <v>5</v>
      </c>
      <c r="D2994" s="13">
        <v>3</v>
      </c>
      <c r="E2994" s="83" t="s">
        <v>222</v>
      </c>
      <c r="F2994" s="13">
        <v>1</v>
      </c>
      <c r="G2994" s="13">
        <v>3</v>
      </c>
      <c r="H2994" s="13" t="s">
        <v>69</v>
      </c>
      <c r="I2994" s="13" t="s">
        <v>53</v>
      </c>
      <c r="J2994" s="13"/>
      <c r="K2994" s="13" t="s">
        <v>27</v>
      </c>
      <c r="L2994" s="12">
        <f t="shared" ca="1" si="409"/>
        <v>1.9164456263045033</v>
      </c>
      <c r="M2994" s="101">
        <f t="shared" ca="1" si="410"/>
        <v>0.1011116712438256</v>
      </c>
      <c r="N2994" s="101">
        <f t="shared" ca="1" si="417"/>
        <v>164.51289315841765</v>
      </c>
      <c r="O2994" s="101">
        <f t="shared" ca="1" si="411"/>
        <v>0.20676531862199285</v>
      </c>
      <c r="Q2994" s="12">
        <f t="shared" ca="1" si="412"/>
        <v>0</v>
      </c>
      <c r="R2994" s="101">
        <f t="shared" ca="1" si="413"/>
        <v>0</v>
      </c>
      <c r="S2994" s="13"/>
      <c r="T2994" s="101">
        <f t="shared" ca="1" si="414"/>
        <v>0.1011116712438256</v>
      </c>
      <c r="U2994" s="101">
        <f t="shared" si="415"/>
        <v>0</v>
      </c>
      <c r="V2994" s="101">
        <f t="shared" ca="1" si="416"/>
        <v>-484.61858285988052</v>
      </c>
    </row>
    <row r="2995" spans="2:22" x14ac:dyDescent="0.3">
      <c r="B2995" s="13">
        <v>2023</v>
      </c>
      <c r="C2995" s="13">
        <v>5</v>
      </c>
      <c r="D2995" s="13">
        <v>3</v>
      </c>
      <c r="E2995" s="83" t="s">
        <v>222</v>
      </c>
      <c r="F2995" s="13">
        <v>1</v>
      </c>
      <c r="G2995" s="13">
        <v>4</v>
      </c>
      <c r="H2995" s="13" t="s">
        <v>69</v>
      </c>
      <c r="I2995" s="13" t="s">
        <v>53</v>
      </c>
      <c r="J2995" s="13"/>
      <c r="K2995" s="13" t="s">
        <v>27</v>
      </c>
      <c r="L2995" s="12">
        <f t="shared" ca="1" si="409"/>
        <v>1.7813364689726132</v>
      </c>
      <c r="M2995" s="101">
        <f t="shared" ca="1" si="410"/>
        <v>9.398331210299507E-2</v>
      </c>
      <c r="N2995" s="101">
        <f t="shared" ca="1" si="417"/>
        <v>164.51289315841765</v>
      </c>
      <c r="O2995" s="101">
        <f t="shared" ca="1" si="411"/>
        <v>0.19218839163745524</v>
      </c>
      <c r="Q2995" s="12">
        <f t="shared" ca="1" si="412"/>
        <v>0</v>
      </c>
      <c r="R2995" s="101">
        <f t="shared" ca="1" si="413"/>
        <v>0</v>
      </c>
      <c r="S2995" s="13"/>
      <c r="T2995" s="101">
        <f t="shared" ca="1" si="414"/>
        <v>9.398331210299507E-2</v>
      </c>
      <c r="U2995" s="101">
        <f t="shared" si="415"/>
        <v>0</v>
      </c>
      <c r="V2995" s="101">
        <f t="shared" ca="1" si="416"/>
        <v>-484.52459954777754</v>
      </c>
    </row>
    <row r="2996" spans="2:22" x14ac:dyDescent="0.3">
      <c r="B2996" s="13">
        <v>2023</v>
      </c>
      <c r="C2996" s="13">
        <v>5</v>
      </c>
      <c r="D2996" s="13">
        <v>3</v>
      </c>
      <c r="E2996" s="83" t="s">
        <v>222</v>
      </c>
      <c r="F2996" s="13">
        <v>1</v>
      </c>
      <c r="G2996" s="13">
        <v>5</v>
      </c>
      <c r="H2996" s="13" t="s">
        <v>69</v>
      </c>
      <c r="I2996" s="13" t="s">
        <v>53</v>
      </c>
      <c r="J2996" s="13"/>
      <c r="K2996" s="13" t="s">
        <v>27</v>
      </c>
      <c r="L2996" s="12">
        <f t="shared" ca="1" si="409"/>
        <v>1.6129299284257652</v>
      </c>
      <c r="M2996" s="101">
        <f t="shared" ca="1" si="410"/>
        <v>8.5098183023743376E-2</v>
      </c>
      <c r="N2996" s="101">
        <f t="shared" ca="1" si="417"/>
        <v>164.51289315841765</v>
      </c>
      <c r="O2996" s="101">
        <f t="shared" ca="1" si="411"/>
        <v>0.1740190099778558</v>
      </c>
      <c r="Q2996" s="12">
        <f t="shared" ca="1" si="412"/>
        <v>5.6000000000000005</v>
      </c>
      <c r="R2996" s="101">
        <f t="shared" ca="1" si="413"/>
        <v>0.33750548155875904</v>
      </c>
      <c r="S2996" s="13"/>
      <c r="T2996" s="101">
        <f t="shared" ca="1" si="414"/>
        <v>0</v>
      </c>
      <c r="U2996" s="101">
        <f t="shared" si="415"/>
        <v>0</v>
      </c>
      <c r="V2996" s="101">
        <f t="shared" ca="1" si="416"/>
        <v>-485.19961051089507</v>
      </c>
    </row>
    <row r="2997" spans="2:22" x14ac:dyDescent="0.3">
      <c r="B2997" s="13">
        <v>2023</v>
      </c>
      <c r="C2997" s="13">
        <v>5</v>
      </c>
      <c r="D2997" s="13">
        <v>3</v>
      </c>
      <c r="E2997" s="83" t="s">
        <v>222</v>
      </c>
      <c r="F2997" s="13">
        <v>1</v>
      </c>
      <c r="G2997" s="13">
        <v>6</v>
      </c>
      <c r="H2997" s="13" t="s">
        <v>69</v>
      </c>
      <c r="I2997" s="13" t="s">
        <v>53</v>
      </c>
      <c r="J2997" s="13"/>
      <c r="K2997" s="13" t="s">
        <v>27</v>
      </c>
      <c r="L2997" s="12">
        <f t="shared" ca="1" si="409"/>
        <v>1.6505977680256456</v>
      </c>
      <c r="M2997" s="101">
        <f t="shared" ca="1" si="410"/>
        <v>8.7085538241033059E-2</v>
      </c>
      <c r="N2997" s="101">
        <f t="shared" ca="1" si="417"/>
        <v>164.51289315841765</v>
      </c>
      <c r="O2997" s="101">
        <f t="shared" ca="1" si="411"/>
        <v>0.1780829931922869</v>
      </c>
      <c r="Q2997" s="12">
        <f t="shared" ca="1" si="412"/>
        <v>5.6000000000000005</v>
      </c>
      <c r="R2997" s="101">
        <f t="shared" ca="1" si="413"/>
        <v>0.33431689893662914</v>
      </c>
      <c r="S2997" s="13"/>
      <c r="T2997" s="101">
        <f t="shared" ca="1" si="414"/>
        <v>0</v>
      </c>
      <c r="U2997" s="101">
        <f t="shared" si="415"/>
        <v>0</v>
      </c>
      <c r="V2997" s="101">
        <f t="shared" ca="1" si="416"/>
        <v>-485.86824430876828</v>
      </c>
    </row>
    <row r="2998" spans="2:22" x14ac:dyDescent="0.3">
      <c r="B2998" s="13">
        <v>2023</v>
      </c>
      <c r="C2998" s="13">
        <v>5</v>
      </c>
      <c r="D2998" s="13">
        <v>3</v>
      </c>
      <c r="E2998" s="83" t="s">
        <v>222</v>
      </c>
      <c r="F2998" s="13">
        <v>1</v>
      </c>
      <c r="G2998" s="13">
        <v>7</v>
      </c>
      <c r="H2998" s="13" t="s">
        <v>69</v>
      </c>
      <c r="I2998" s="13" t="s">
        <v>53</v>
      </c>
      <c r="J2998" s="13"/>
      <c r="K2998" s="13" t="s">
        <v>27</v>
      </c>
      <c r="L2998" s="12">
        <f t="shared" ca="1" si="409"/>
        <v>1.5836228594754309</v>
      </c>
      <c r="M2998" s="101">
        <f t="shared" ca="1" si="410"/>
        <v>8.3551942065923743E-2</v>
      </c>
      <c r="N2998" s="101">
        <f t="shared" ca="1" si="417"/>
        <v>164.51289315841765</v>
      </c>
      <c r="O2998" s="101">
        <f t="shared" ca="1" si="411"/>
        <v>0.17085707030880423</v>
      </c>
      <c r="Q2998" s="12">
        <f t="shared" ca="1" si="412"/>
        <v>5.6000000000000005</v>
      </c>
      <c r="R2998" s="101">
        <f t="shared" ca="1" si="413"/>
        <v>0.33998632494540487</v>
      </c>
      <c r="S2998" s="13"/>
      <c r="T2998" s="101">
        <f t="shared" ca="1" si="414"/>
        <v>0</v>
      </c>
      <c r="U2998" s="101">
        <f t="shared" si="415"/>
        <v>0</v>
      </c>
      <c r="V2998" s="101">
        <f t="shared" ca="1" si="416"/>
        <v>-486.54821695865911</v>
      </c>
    </row>
    <row r="2999" spans="2:22" x14ac:dyDescent="0.3">
      <c r="B2999" s="13">
        <v>2023</v>
      </c>
      <c r="C2999" s="13">
        <v>5</v>
      </c>
      <c r="D2999" s="13">
        <v>3</v>
      </c>
      <c r="E2999" s="83" t="s">
        <v>222</v>
      </c>
      <c r="F2999" s="13">
        <v>1</v>
      </c>
      <c r="G2999" s="13">
        <v>8</v>
      </c>
      <c r="H2999" s="13" t="s">
        <v>69</v>
      </c>
      <c r="I2999" s="13" t="s">
        <v>53</v>
      </c>
      <c r="J2999" s="13"/>
      <c r="K2999" s="13" t="s">
        <v>27</v>
      </c>
      <c r="L2999" s="12">
        <f t="shared" ca="1" si="409"/>
        <v>3.1705593169901545</v>
      </c>
      <c r="M2999" s="101">
        <f t="shared" ca="1" si="410"/>
        <v>0.16727870956440055</v>
      </c>
      <c r="N2999" s="101">
        <f t="shared" ca="1" si="417"/>
        <v>164.51289315841765</v>
      </c>
      <c r="O2999" s="101">
        <f t="shared" ca="1" si="411"/>
        <v>0.34207164471006779</v>
      </c>
      <c r="Q2999" s="12">
        <f t="shared" ca="1" si="412"/>
        <v>5.6000000000000005</v>
      </c>
      <c r="R2999" s="101">
        <f t="shared" ca="1" si="413"/>
        <v>0.20565215381678348</v>
      </c>
      <c r="S2999" s="13"/>
      <c r="T2999" s="101">
        <f t="shared" ca="1" si="414"/>
        <v>0</v>
      </c>
      <c r="U2999" s="101">
        <f t="shared" si="415"/>
        <v>0</v>
      </c>
      <c r="V2999" s="101">
        <f t="shared" ca="1" si="416"/>
        <v>-486.95952126629271</v>
      </c>
    </row>
    <row r="3000" spans="2:22" x14ac:dyDescent="0.3">
      <c r="B3000" s="13">
        <v>2023</v>
      </c>
      <c r="C3000" s="13">
        <v>5</v>
      </c>
      <c r="D3000" s="13">
        <v>3</v>
      </c>
      <c r="E3000" s="83" t="s">
        <v>222</v>
      </c>
      <c r="F3000" s="13">
        <v>1</v>
      </c>
      <c r="G3000" s="13">
        <v>9</v>
      </c>
      <c r="H3000" s="13" t="s">
        <v>69</v>
      </c>
      <c r="I3000" s="13" t="s">
        <v>53</v>
      </c>
      <c r="J3000" s="13"/>
      <c r="K3000" s="13" t="s">
        <v>27</v>
      </c>
      <c r="L3000" s="12">
        <f t="shared" ca="1" si="409"/>
        <v>1.9944505465808771</v>
      </c>
      <c r="M3000" s="101">
        <f t="shared" ca="1" si="410"/>
        <v>0.10522721083760708</v>
      </c>
      <c r="N3000" s="101">
        <f t="shared" ca="1" si="417"/>
        <v>164.51289315841765</v>
      </c>
      <c r="O3000" s="101">
        <f t="shared" ca="1" si="411"/>
        <v>0.21518126947061084</v>
      </c>
      <c r="Q3000" s="12">
        <f t="shared" ca="1" si="412"/>
        <v>5.6000000000000005</v>
      </c>
      <c r="R3000" s="101">
        <f t="shared" ca="1" si="413"/>
        <v>0.30520976123192883</v>
      </c>
      <c r="S3000" s="13"/>
      <c r="T3000" s="101">
        <f t="shared" ca="1" si="414"/>
        <v>0</v>
      </c>
      <c r="U3000" s="101">
        <f t="shared" si="415"/>
        <v>0</v>
      </c>
      <c r="V3000" s="101">
        <f t="shared" ca="1" si="416"/>
        <v>-487.56994078875658</v>
      </c>
    </row>
    <row r="3001" spans="2:22" x14ac:dyDescent="0.3">
      <c r="B3001" s="13">
        <v>2023</v>
      </c>
      <c r="C3001" s="13">
        <v>5</v>
      </c>
      <c r="D3001" s="13">
        <v>3</v>
      </c>
      <c r="E3001" s="83" t="s">
        <v>222</v>
      </c>
      <c r="F3001" s="13">
        <v>1</v>
      </c>
      <c r="G3001" s="13">
        <v>10</v>
      </c>
      <c r="H3001" s="13" t="s">
        <v>70</v>
      </c>
      <c r="I3001" s="13" t="s">
        <v>53</v>
      </c>
      <c r="J3001" s="13"/>
      <c r="K3001" s="13" t="s">
        <v>27</v>
      </c>
      <c r="L3001" s="12">
        <f t="shared" ca="1" si="409"/>
        <v>2.52649819699726</v>
      </c>
      <c r="M3001" s="101">
        <f t="shared" ca="1" si="410"/>
        <v>0.13329804487357544</v>
      </c>
      <c r="N3001" s="101">
        <f t="shared" ca="1" si="417"/>
        <v>164.51289315841765</v>
      </c>
      <c r="O3001" s="101">
        <f t="shared" ca="1" si="411"/>
        <v>0.27258389047403436</v>
      </c>
      <c r="Q3001" s="12">
        <f t="shared" ca="1" si="412"/>
        <v>5.6000000000000005</v>
      </c>
      <c r="R3001" s="101">
        <f t="shared" ca="1" si="413"/>
        <v>0.26017192762418201</v>
      </c>
      <c r="S3001" s="13"/>
      <c r="T3001" s="101">
        <f t="shared" ca="1" si="414"/>
        <v>0</v>
      </c>
      <c r="U3001" s="101">
        <f t="shared" si="415"/>
        <v>0</v>
      </c>
      <c r="V3001" s="101">
        <f t="shared" ca="1" si="416"/>
        <v>-488.09028464400495</v>
      </c>
    </row>
    <row r="3002" spans="2:22" x14ac:dyDescent="0.3">
      <c r="B3002" s="13">
        <v>2023</v>
      </c>
      <c r="C3002" s="13">
        <v>5</v>
      </c>
      <c r="D3002" s="13">
        <v>3</v>
      </c>
      <c r="E3002" s="83" t="s">
        <v>222</v>
      </c>
      <c r="F3002" s="13">
        <v>1</v>
      </c>
      <c r="G3002" s="13">
        <v>11</v>
      </c>
      <c r="H3002" s="13" t="s">
        <v>70</v>
      </c>
      <c r="I3002" s="13" t="s">
        <v>53</v>
      </c>
      <c r="J3002" s="13"/>
      <c r="K3002" s="13" t="s">
        <v>27</v>
      </c>
      <c r="L3002" s="12">
        <f t="shared" ca="1" si="409"/>
        <v>1.9641401029733037</v>
      </c>
      <c r="M3002" s="101">
        <f t="shared" ca="1" si="410"/>
        <v>0.1036280318328715</v>
      </c>
      <c r="N3002" s="101">
        <f t="shared" ca="1" si="417"/>
        <v>164.51289315841765</v>
      </c>
      <c r="O3002" s="101">
        <f t="shared" ca="1" si="411"/>
        <v>0.21191107570978973</v>
      </c>
      <c r="Q3002" s="12">
        <f t="shared" ca="1" si="412"/>
        <v>0</v>
      </c>
      <c r="R3002" s="101">
        <f t="shared" ca="1" si="413"/>
        <v>0</v>
      </c>
      <c r="S3002" s="13"/>
      <c r="T3002" s="101">
        <f t="shared" ca="1" si="414"/>
        <v>0.1036280318328715</v>
      </c>
      <c r="U3002" s="101">
        <f t="shared" si="415"/>
        <v>0</v>
      </c>
      <c r="V3002" s="101">
        <f t="shared" ca="1" si="416"/>
        <v>-487.98665661217206</v>
      </c>
    </row>
    <row r="3003" spans="2:22" x14ac:dyDescent="0.3">
      <c r="B3003" s="13">
        <v>2023</v>
      </c>
      <c r="C3003" s="13">
        <v>5</v>
      </c>
      <c r="D3003" s="13">
        <v>3</v>
      </c>
      <c r="E3003" s="83" t="s">
        <v>222</v>
      </c>
      <c r="F3003" s="13">
        <v>1</v>
      </c>
      <c r="G3003" s="13">
        <v>12</v>
      </c>
      <c r="H3003" s="13" t="s">
        <v>70</v>
      </c>
      <c r="I3003" s="13" t="s">
        <v>53</v>
      </c>
      <c r="J3003" s="13"/>
      <c r="K3003" s="13" t="s">
        <v>27</v>
      </c>
      <c r="L3003" s="12">
        <f t="shared" ca="1" si="409"/>
        <v>2.6095164923316849</v>
      </c>
      <c r="M3003" s="101">
        <f t="shared" ca="1" si="410"/>
        <v>0.13767809013541971</v>
      </c>
      <c r="N3003" s="101">
        <f t="shared" ca="1" si="417"/>
        <v>164.51289315841765</v>
      </c>
      <c r="O3003" s="101">
        <f t="shared" ca="1" si="411"/>
        <v>0.28154073435766547</v>
      </c>
      <c r="Q3003" s="12">
        <f t="shared" ca="1" si="412"/>
        <v>5.6000000000000005</v>
      </c>
      <c r="R3003" s="101">
        <f t="shared" ca="1" si="413"/>
        <v>0.25314442892412292</v>
      </c>
      <c r="S3003" s="13"/>
      <c r="T3003" s="101">
        <f t="shared" ca="1" si="414"/>
        <v>0</v>
      </c>
      <c r="U3003" s="101">
        <f t="shared" si="415"/>
        <v>0</v>
      </c>
      <c r="V3003" s="101">
        <f t="shared" ca="1" si="416"/>
        <v>-488.49294547002035</v>
      </c>
    </row>
    <row r="3004" spans="2:22" x14ac:dyDescent="0.3">
      <c r="B3004" s="13">
        <v>2023</v>
      </c>
      <c r="C3004" s="13">
        <v>5</v>
      </c>
      <c r="D3004" s="13">
        <v>3</v>
      </c>
      <c r="E3004" s="83" t="s">
        <v>222</v>
      </c>
      <c r="F3004" s="13">
        <v>1</v>
      </c>
      <c r="G3004" s="13">
        <v>13</v>
      </c>
      <c r="H3004" s="13" t="s">
        <v>70</v>
      </c>
      <c r="I3004" s="13" t="s">
        <v>53</v>
      </c>
      <c r="J3004" s="13"/>
      <c r="K3004" s="13" t="s">
        <v>27</v>
      </c>
      <c r="L3004" s="12">
        <f t="shared" ca="1" si="409"/>
        <v>2.6752156916716823</v>
      </c>
      <c r="M3004" s="101">
        <f t="shared" ca="1" si="410"/>
        <v>0.14114437989259795</v>
      </c>
      <c r="N3004" s="101">
        <f t="shared" ca="1" si="417"/>
        <v>164.51289315841765</v>
      </c>
      <c r="O3004" s="101">
        <f t="shared" ca="1" si="411"/>
        <v>0.28862902097445781</v>
      </c>
      <c r="Q3004" s="12">
        <f t="shared" ca="1" si="412"/>
        <v>5.6000000000000005</v>
      </c>
      <c r="R3004" s="101">
        <f t="shared" ca="1" si="413"/>
        <v>0.24758299169999215</v>
      </c>
      <c r="S3004" s="13"/>
      <c r="T3004" s="101">
        <f t="shared" ca="1" si="414"/>
        <v>0</v>
      </c>
      <c r="U3004" s="101">
        <f t="shared" si="415"/>
        <v>0</v>
      </c>
      <c r="V3004" s="101">
        <f t="shared" ca="1" si="416"/>
        <v>-488.98811145342029</v>
      </c>
    </row>
    <row r="3005" spans="2:22" x14ac:dyDescent="0.3">
      <c r="B3005" s="13">
        <v>2023</v>
      </c>
      <c r="C3005" s="13">
        <v>5</v>
      </c>
      <c r="D3005" s="13">
        <v>3</v>
      </c>
      <c r="E3005" s="83" t="s">
        <v>222</v>
      </c>
      <c r="F3005" s="13">
        <v>1</v>
      </c>
      <c r="G3005" s="13">
        <v>14</v>
      </c>
      <c r="H3005" s="13" t="s">
        <v>70</v>
      </c>
      <c r="I3005" s="13" t="s">
        <v>53</v>
      </c>
      <c r="J3005" s="13"/>
      <c r="K3005" s="13" t="s">
        <v>27</v>
      </c>
      <c r="L3005" s="12">
        <f t="shared" ca="1" si="409"/>
        <v>1.6380437545130939</v>
      </c>
      <c r="M3005" s="101">
        <f t="shared" ca="1" si="410"/>
        <v>8.6423188488110841E-2</v>
      </c>
      <c r="N3005" s="101">
        <f t="shared" ca="1" si="417"/>
        <v>164.51289315841765</v>
      </c>
      <c r="O3005" s="101">
        <f t="shared" ca="1" si="411"/>
        <v>0.17672854067441771</v>
      </c>
      <c r="Q3005" s="12">
        <f t="shared" ca="1" si="412"/>
        <v>5.6000000000000005</v>
      </c>
      <c r="R3005" s="101">
        <f t="shared" ca="1" si="413"/>
        <v>0.33537959618046664</v>
      </c>
      <c r="S3005" s="13"/>
      <c r="T3005" s="101">
        <f t="shared" ca="1" si="414"/>
        <v>0</v>
      </c>
      <c r="U3005" s="101">
        <f t="shared" si="415"/>
        <v>0</v>
      </c>
      <c r="V3005" s="101">
        <f t="shared" ca="1" si="416"/>
        <v>-489.65887064578123</v>
      </c>
    </row>
    <row r="3006" spans="2:22" x14ac:dyDescent="0.3">
      <c r="B3006" s="13">
        <v>2023</v>
      </c>
      <c r="C3006" s="13">
        <v>5</v>
      </c>
      <c r="D3006" s="13">
        <v>3</v>
      </c>
      <c r="E3006" s="83" t="s">
        <v>222</v>
      </c>
      <c r="F3006" s="13">
        <v>1</v>
      </c>
      <c r="G3006" s="13">
        <v>15</v>
      </c>
      <c r="H3006" s="13" t="s">
        <v>70</v>
      </c>
      <c r="I3006" s="13" t="s">
        <v>53</v>
      </c>
      <c r="J3006" s="13"/>
      <c r="K3006" s="13" t="s">
        <v>27</v>
      </c>
      <c r="L3006" s="12">
        <f t="shared" ca="1" si="409"/>
        <v>1.9201329727977288</v>
      </c>
      <c r="M3006" s="101">
        <f t="shared" ca="1" si="410"/>
        <v>0.10130621564480817</v>
      </c>
      <c r="N3006" s="101">
        <f t="shared" ca="1" si="417"/>
        <v>164.51289315841765</v>
      </c>
      <c r="O3006" s="101">
        <f t="shared" ca="1" si="411"/>
        <v>0.20716314643514697</v>
      </c>
      <c r="Q3006" s="12">
        <f t="shared" ca="1" si="412"/>
        <v>5.6000000000000005</v>
      </c>
      <c r="R3006" s="101">
        <f t="shared" ca="1" si="413"/>
        <v>0.31150074385267229</v>
      </c>
      <c r="S3006" s="13"/>
      <c r="T3006" s="101">
        <f t="shared" ca="1" si="414"/>
        <v>0</v>
      </c>
      <c r="U3006" s="101">
        <f t="shared" si="415"/>
        <v>0</v>
      </c>
      <c r="V3006" s="101">
        <f t="shared" ca="1" si="416"/>
        <v>-490.28187213348656</v>
      </c>
    </row>
    <row r="3007" spans="2:22" x14ac:dyDescent="0.3">
      <c r="B3007" s="13">
        <v>2023</v>
      </c>
      <c r="C3007" s="13">
        <v>5</v>
      </c>
      <c r="D3007" s="13">
        <v>3</v>
      </c>
      <c r="E3007" s="83" t="s">
        <v>222</v>
      </c>
      <c r="F3007" s="13">
        <v>1</v>
      </c>
      <c r="G3007" s="13">
        <v>16</v>
      </c>
      <c r="H3007" s="13" t="s">
        <v>71</v>
      </c>
      <c r="I3007" s="13" t="s">
        <v>53</v>
      </c>
      <c r="J3007" s="13"/>
      <c r="K3007" s="13" t="s">
        <v>27</v>
      </c>
      <c r="L3007" s="12">
        <f t="shared" ca="1" si="409"/>
        <v>2.1084211068758258</v>
      </c>
      <c r="M3007" s="101">
        <f t="shared" ca="1" si="410"/>
        <v>0.26173939620756503</v>
      </c>
      <c r="N3007" s="101">
        <f t="shared" ca="1" si="417"/>
        <v>165.10588659472648</v>
      </c>
      <c r="O3007" s="101">
        <f t="shared" ca="1" si="411"/>
        <v>0.62788780562762092</v>
      </c>
      <c r="Q3007" s="12">
        <f t="shared" ca="1" si="412"/>
        <v>5.3040630862278793</v>
      </c>
      <c r="R3007" s="101">
        <f t="shared" ca="1" si="413"/>
        <v>0.2705110935521513</v>
      </c>
      <c r="S3007" s="13"/>
      <c r="T3007" s="101">
        <f t="shared" ca="1" si="414"/>
        <v>0</v>
      </c>
      <c r="U3007" s="101">
        <f t="shared" ca="1" si="415"/>
        <v>0.59299343630882595</v>
      </c>
      <c r="V3007" s="101">
        <f t="shared" ca="1" si="416"/>
        <v>-490.22990088428202</v>
      </c>
    </row>
    <row r="3008" spans="2:22" x14ac:dyDescent="0.3">
      <c r="B3008" s="13">
        <v>2023</v>
      </c>
      <c r="C3008" s="13">
        <v>5</v>
      </c>
      <c r="D3008" s="13">
        <v>3</v>
      </c>
      <c r="E3008" s="83" t="s">
        <v>222</v>
      </c>
      <c r="F3008" s="13">
        <v>1</v>
      </c>
      <c r="G3008" s="13">
        <v>17</v>
      </c>
      <c r="H3008" s="13" t="s">
        <v>71</v>
      </c>
      <c r="I3008" s="13" t="s">
        <v>53</v>
      </c>
      <c r="J3008" s="13"/>
      <c r="K3008" s="13" t="s">
        <v>27</v>
      </c>
      <c r="L3008" s="12">
        <f t="shared" ref="L3008:L3071" ca="1" si="418">IF(K3008="Weekday",_xlfn.NORM.INV(RAND(),VLOOKUP(G3008,$J$5:$N$28,4),VLOOKUP(G3008,$J$5:$N$28,5)),_xlfn.NORM.INV(RAND(),VLOOKUP(G3008,$P$5:$T$28,4),VLOOKUP(G3008,$P$5:$T$28,5)))*VLOOKUP(C3008,$P$32:$R$43,3)</f>
        <v>3.5017983953843363</v>
      </c>
      <c r="M3008" s="101">
        <f t="shared" ref="M3008:M3071" ca="1" si="419">IF(I3008="Winter",VLOOKUP(G3008,$J$40:$L$43,3),VLOOKUP(G3008,$J$40:$L$43,2))*L3008</f>
        <v>0.43471325280301154</v>
      </c>
      <c r="N3008" s="101">
        <f t="shared" ca="1" si="417"/>
        <v>166.09076739342834</v>
      </c>
      <c r="O3008" s="101">
        <f t="shared" ref="O3008:O3071" ca="1" si="420">IF(I3008="Winter",VLOOKUP(G3008,$J$46:$L$49,3),VLOOKUP(G3008,$J$46:$L$49,2))*L3008</f>
        <v>1.0428355621454555</v>
      </c>
      <c r="Q3008" s="12">
        <f t="shared" ref="Q3008:Q3071" ca="1" si="421">MIN(MAX(AND(IF(G3008&gt;=VLOOKUP(C3008,$O$46:$T$57,5),1,0),IF(G3008&lt;=VLOOKUP(C3008,$O$46:$T$57,6),1,0))*$G$50*_xlfn.NORM.INV(RAND(),VLOOKUP(C3008,$B$4:$F$15,4),VLOOKUP(C3008,$B$4:$F$15,4)),0),0.2)*$G$51</f>
        <v>5.6000000000000005</v>
      </c>
      <c r="R3008" s="101">
        <f t="shared" ref="R3008:R3071" ca="1" si="422">MAX(Q3008-L3008,0)*$G$52</f>
        <v>0.17761276583071597</v>
      </c>
      <c r="S3008" s="13"/>
      <c r="T3008" s="101">
        <f t="shared" ref="T3008:T3071" ca="1" si="423">MAX(L3008-Q3008,0)*IF(I3008="Winter",VLOOKUP(G3008,$J$40:$L$43,3),VLOOKUP(G3008,$J$40:$L$43,2))</f>
        <v>0</v>
      </c>
      <c r="U3008" s="101">
        <f t="shared" ca="1" si="415"/>
        <v>0.98488079870184464</v>
      </c>
      <c r="V3008" s="101">
        <f t="shared" ca="1" si="416"/>
        <v>-489.60024561724157</v>
      </c>
    </row>
    <row r="3009" spans="2:22" x14ac:dyDescent="0.3">
      <c r="B3009" s="13">
        <v>2023</v>
      </c>
      <c r="C3009" s="13">
        <v>5</v>
      </c>
      <c r="D3009" s="13">
        <v>3</v>
      </c>
      <c r="E3009" s="83" t="s">
        <v>222</v>
      </c>
      <c r="F3009" s="13">
        <v>1</v>
      </c>
      <c r="G3009" s="13">
        <v>18</v>
      </c>
      <c r="H3009" s="13" t="s">
        <v>71</v>
      </c>
      <c r="I3009" s="13" t="s">
        <v>53</v>
      </c>
      <c r="J3009" s="13"/>
      <c r="K3009" s="13" t="s">
        <v>27</v>
      </c>
      <c r="L3009" s="12">
        <f t="shared" ca="1" si="418"/>
        <v>4.0014074861861602</v>
      </c>
      <c r="M3009" s="101">
        <f t="shared" ca="1" si="419"/>
        <v>0.4967347253351499</v>
      </c>
      <c r="N3009" s="101">
        <f t="shared" ca="1" si="417"/>
        <v>167.21616324891821</v>
      </c>
      <c r="O3009" s="101">
        <f t="shared" ca="1" si="420"/>
        <v>1.1916191493862385</v>
      </c>
      <c r="Q3009" s="12">
        <f t="shared" ca="1" si="421"/>
        <v>0</v>
      </c>
      <c r="R3009" s="101">
        <f t="shared" ca="1" si="422"/>
        <v>0</v>
      </c>
      <c r="S3009" s="13"/>
      <c r="T3009" s="101">
        <f t="shared" ca="1" si="423"/>
        <v>0.4967347253351499</v>
      </c>
      <c r="U3009" s="101">
        <f t="shared" ref="U3009:U3072" ca="1" si="424">IF(H3009="On-Peak",IF(I3009="Winter",((L3009*$D$48)/60),((L3009*$D$47)/60)),0)</f>
        <v>1.1253958554898575</v>
      </c>
      <c r="V3009" s="101">
        <f t="shared" ref="V3009:V3072" ca="1" si="425">V3008+MAX(T3009-R3009,0)-MAX(R3009-T3009,0)+MAX(U3009-R3009,0)-MAX(R3009-U3009,0)</f>
        <v>-487.97811503641657</v>
      </c>
    </row>
    <row r="3010" spans="2:22" x14ac:dyDescent="0.3">
      <c r="B3010" s="13">
        <v>2023</v>
      </c>
      <c r="C3010" s="13">
        <v>5</v>
      </c>
      <c r="D3010" s="13">
        <v>3</v>
      </c>
      <c r="E3010" s="83" t="s">
        <v>222</v>
      </c>
      <c r="F3010" s="13">
        <v>1</v>
      </c>
      <c r="G3010" s="13">
        <v>19</v>
      </c>
      <c r="H3010" s="13" t="s">
        <v>71</v>
      </c>
      <c r="I3010" s="13" t="s">
        <v>53</v>
      </c>
      <c r="J3010" s="13"/>
      <c r="K3010" s="13" t="s">
        <v>27</v>
      </c>
      <c r="L3010" s="12">
        <f t="shared" ca="1" si="418"/>
        <v>4.2368490353157133</v>
      </c>
      <c r="M3010" s="101">
        <f t="shared" ca="1" si="419"/>
        <v>0.52596243924409269</v>
      </c>
      <c r="N3010" s="101">
        <f t="shared" ca="1" si="417"/>
        <v>168.40777704010074</v>
      </c>
      <c r="O3010" s="101">
        <f t="shared" ca="1" si="420"/>
        <v>1.2617336427170194</v>
      </c>
      <c r="Q3010" s="12">
        <f t="shared" ca="1" si="421"/>
        <v>4.4965449374659299</v>
      </c>
      <c r="R3010" s="101">
        <f t="shared" ca="1" si="422"/>
        <v>2.198325811701583E-2</v>
      </c>
      <c r="S3010" s="13"/>
      <c r="T3010" s="101">
        <f t="shared" ca="1" si="423"/>
        <v>0</v>
      </c>
      <c r="U3010" s="101">
        <f t="shared" ca="1" si="424"/>
        <v>1.1916137911825444</v>
      </c>
      <c r="V3010" s="101">
        <f t="shared" ca="1" si="425"/>
        <v>-486.83046776146807</v>
      </c>
    </row>
    <row r="3011" spans="2:22" x14ac:dyDescent="0.3">
      <c r="B3011" s="13">
        <v>2023</v>
      </c>
      <c r="C3011" s="13">
        <v>5</v>
      </c>
      <c r="D3011" s="13">
        <v>3</v>
      </c>
      <c r="E3011" s="83" t="s">
        <v>222</v>
      </c>
      <c r="F3011" s="13">
        <v>1</v>
      </c>
      <c r="G3011" s="13">
        <v>20</v>
      </c>
      <c r="H3011" s="13" t="s">
        <v>69</v>
      </c>
      <c r="I3011" s="13" t="s">
        <v>53</v>
      </c>
      <c r="J3011" s="13"/>
      <c r="K3011" s="13" t="s">
        <v>27</v>
      </c>
      <c r="L3011" s="12">
        <f t="shared" ca="1" si="418"/>
        <v>3.0254193602791402</v>
      </c>
      <c r="M3011" s="101">
        <f t="shared" ca="1" si="419"/>
        <v>0.15962112544832743</v>
      </c>
      <c r="N3011" s="101">
        <f t="shared" ca="1" si="417"/>
        <v>168.40777704010074</v>
      </c>
      <c r="O3011" s="101">
        <f t="shared" ca="1" si="420"/>
        <v>0.32641249478051643</v>
      </c>
      <c r="Q3011" s="12">
        <f t="shared" ca="1" si="421"/>
        <v>0</v>
      </c>
      <c r="R3011" s="101">
        <f t="shared" ca="1" si="422"/>
        <v>0</v>
      </c>
      <c r="S3011" s="13"/>
      <c r="T3011" s="101">
        <f t="shared" ca="1" si="423"/>
        <v>0.15962112544832743</v>
      </c>
      <c r="U3011" s="101">
        <f t="shared" si="424"/>
        <v>0</v>
      </c>
      <c r="V3011" s="101">
        <f t="shared" ca="1" si="425"/>
        <v>-486.67084663601975</v>
      </c>
    </row>
    <row r="3012" spans="2:22" x14ac:dyDescent="0.3">
      <c r="B3012" s="13">
        <v>2023</v>
      </c>
      <c r="C3012" s="13">
        <v>5</v>
      </c>
      <c r="D3012" s="13">
        <v>3</v>
      </c>
      <c r="E3012" s="83" t="s">
        <v>222</v>
      </c>
      <c r="F3012" s="13">
        <v>1</v>
      </c>
      <c r="G3012" s="13">
        <v>21</v>
      </c>
      <c r="H3012" s="13" t="s">
        <v>69</v>
      </c>
      <c r="I3012" s="13" t="s">
        <v>53</v>
      </c>
      <c r="J3012" s="13"/>
      <c r="K3012" s="13" t="s">
        <v>27</v>
      </c>
      <c r="L3012" s="12">
        <f t="shared" ca="1" si="418"/>
        <v>3.0790170703580011</v>
      </c>
      <c r="M3012" s="101">
        <f t="shared" ca="1" si="419"/>
        <v>0.16244894063208815</v>
      </c>
      <c r="N3012" s="101">
        <f t="shared" ca="1" si="417"/>
        <v>168.40777704010074</v>
      </c>
      <c r="O3012" s="101">
        <f t="shared" ca="1" si="420"/>
        <v>0.33219515172092473</v>
      </c>
      <c r="Q3012" s="12">
        <f t="shared" ca="1" si="421"/>
        <v>0</v>
      </c>
      <c r="R3012" s="101">
        <f t="shared" ca="1" si="422"/>
        <v>0</v>
      </c>
      <c r="S3012" s="13"/>
      <c r="T3012" s="101">
        <f t="shared" ca="1" si="423"/>
        <v>0.16244894063208815</v>
      </c>
      <c r="U3012" s="101">
        <f t="shared" si="424"/>
        <v>0</v>
      </c>
      <c r="V3012" s="101">
        <f t="shared" ca="1" si="425"/>
        <v>-486.50839769538766</v>
      </c>
    </row>
    <row r="3013" spans="2:22" x14ac:dyDescent="0.3">
      <c r="B3013" s="13">
        <v>2023</v>
      </c>
      <c r="C3013" s="13">
        <v>5</v>
      </c>
      <c r="D3013" s="13">
        <v>3</v>
      </c>
      <c r="E3013" s="83" t="s">
        <v>222</v>
      </c>
      <c r="F3013" s="13">
        <v>1</v>
      </c>
      <c r="G3013" s="13">
        <v>22</v>
      </c>
      <c r="H3013" s="13" t="s">
        <v>69</v>
      </c>
      <c r="I3013" s="13" t="s">
        <v>53</v>
      </c>
      <c r="J3013" s="13"/>
      <c r="K3013" s="13" t="s">
        <v>27</v>
      </c>
      <c r="L3013" s="12">
        <f t="shared" ca="1" si="418"/>
        <v>3.228032327738354</v>
      </c>
      <c r="M3013" s="101">
        <f t="shared" ca="1" si="419"/>
        <v>0.17031098561147556</v>
      </c>
      <c r="N3013" s="101">
        <f t="shared" ca="1" si="417"/>
        <v>168.40777704010074</v>
      </c>
      <c r="O3013" s="101">
        <f t="shared" ca="1" si="420"/>
        <v>0.34827240783969099</v>
      </c>
      <c r="Q3013" s="12">
        <f t="shared" ca="1" si="421"/>
        <v>0</v>
      </c>
      <c r="R3013" s="101">
        <f t="shared" ca="1" si="422"/>
        <v>0</v>
      </c>
      <c r="S3013" s="13"/>
      <c r="T3013" s="101">
        <f t="shared" ca="1" si="423"/>
        <v>0.17031098561147556</v>
      </c>
      <c r="U3013" s="101">
        <f t="shared" si="424"/>
        <v>0</v>
      </c>
      <c r="V3013" s="101">
        <f t="shared" ca="1" si="425"/>
        <v>-486.33808670977618</v>
      </c>
    </row>
    <row r="3014" spans="2:22" x14ac:dyDescent="0.3">
      <c r="B3014" s="13">
        <v>2023</v>
      </c>
      <c r="C3014" s="13">
        <v>5</v>
      </c>
      <c r="D3014" s="13">
        <v>3</v>
      </c>
      <c r="E3014" s="83" t="s">
        <v>222</v>
      </c>
      <c r="F3014" s="13">
        <v>1</v>
      </c>
      <c r="G3014" s="13">
        <v>23</v>
      </c>
      <c r="H3014" s="13" t="s">
        <v>69</v>
      </c>
      <c r="I3014" s="13" t="s">
        <v>53</v>
      </c>
      <c r="J3014" s="13"/>
      <c r="K3014" s="13" t="s">
        <v>27</v>
      </c>
      <c r="L3014" s="12">
        <f t="shared" ca="1" si="418"/>
        <v>2.4436885858926058</v>
      </c>
      <c r="M3014" s="101">
        <f t="shared" ca="1" si="419"/>
        <v>0.12892900979169389</v>
      </c>
      <c r="N3014" s="101">
        <f t="shared" ca="1" si="417"/>
        <v>168.40777704010074</v>
      </c>
      <c r="O3014" s="101">
        <f t="shared" ca="1" si="420"/>
        <v>0.26364956153195324</v>
      </c>
      <c r="Q3014" s="12">
        <f t="shared" ca="1" si="421"/>
        <v>0</v>
      </c>
      <c r="R3014" s="101">
        <f t="shared" ca="1" si="422"/>
        <v>0</v>
      </c>
      <c r="S3014" s="13"/>
      <c r="T3014" s="101">
        <f t="shared" ca="1" si="423"/>
        <v>0.12892900979169389</v>
      </c>
      <c r="U3014" s="101">
        <f t="shared" si="424"/>
        <v>0</v>
      </c>
      <c r="V3014" s="101">
        <f t="shared" ca="1" si="425"/>
        <v>-486.20915769998447</v>
      </c>
    </row>
    <row r="3015" spans="2:22" x14ac:dyDescent="0.3">
      <c r="B3015" s="13">
        <v>2023</v>
      </c>
      <c r="C3015" s="13">
        <v>5</v>
      </c>
      <c r="D3015" s="13">
        <v>4</v>
      </c>
      <c r="E3015" s="83" t="s">
        <v>223</v>
      </c>
      <c r="F3015" s="13">
        <v>2</v>
      </c>
      <c r="G3015" s="13">
        <v>0</v>
      </c>
      <c r="H3015" s="13" t="s">
        <v>69</v>
      </c>
      <c r="I3015" s="13" t="s">
        <v>53</v>
      </c>
      <c r="J3015" s="13"/>
      <c r="K3015" s="13" t="s">
        <v>27</v>
      </c>
      <c r="L3015" s="12">
        <f t="shared" ca="1" si="418"/>
        <v>3.2459633822038509</v>
      </c>
      <c r="M3015" s="101">
        <f t="shared" ca="1" si="419"/>
        <v>0.17125702804507517</v>
      </c>
      <c r="N3015" s="101">
        <f t="shared" ca="1" si="417"/>
        <v>168.40777704010074</v>
      </c>
      <c r="O3015" s="101">
        <f t="shared" ca="1" si="420"/>
        <v>0.35020698930597349</v>
      </c>
      <c r="Q3015" s="12">
        <f t="shared" ca="1" si="421"/>
        <v>0</v>
      </c>
      <c r="R3015" s="101">
        <f t="shared" ca="1" si="422"/>
        <v>0</v>
      </c>
      <c r="S3015" s="13"/>
      <c r="T3015" s="101">
        <f t="shared" ca="1" si="423"/>
        <v>0.17125702804507517</v>
      </c>
      <c r="U3015" s="101">
        <f t="shared" si="424"/>
        <v>0</v>
      </c>
      <c r="V3015" s="101">
        <f t="shared" ca="1" si="425"/>
        <v>-486.03790067193938</v>
      </c>
    </row>
    <row r="3016" spans="2:22" x14ac:dyDescent="0.3">
      <c r="B3016" s="13">
        <v>2023</v>
      </c>
      <c r="C3016" s="13">
        <v>5</v>
      </c>
      <c r="D3016" s="13">
        <v>4</v>
      </c>
      <c r="E3016" s="83" t="s">
        <v>223</v>
      </c>
      <c r="F3016" s="13">
        <v>2</v>
      </c>
      <c r="G3016" s="13">
        <v>1</v>
      </c>
      <c r="H3016" s="13" t="s">
        <v>69</v>
      </c>
      <c r="I3016" s="13" t="s">
        <v>53</v>
      </c>
      <c r="J3016" s="13"/>
      <c r="K3016" s="13" t="s">
        <v>27</v>
      </c>
      <c r="L3016" s="12">
        <f t="shared" ca="1" si="418"/>
        <v>1.7284146008755277</v>
      </c>
      <c r="M3016" s="101">
        <f t="shared" ca="1" si="419"/>
        <v>9.119115434219284E-2</v>
      </c>
      <c r="N3016" s="101">
        <f t="shared" ca="1" si="417"/>
        <v>168.40777704010074</v>
      </c>
      <c r="O3016" s="101">
        <f t="shared" ca="1" si="420"/>
        <v>0.18647865128846067</v>
      </c>
      <c r="Q3016" s="12">
        <f t="shared" ca="1" si="421"/>
        <v>0</v>
      </c>
      <c r="R3016" s="101">
        <f t="shared" ca="1" si="422"/>
        <v>0</v>
      </c>
      <c r="S3016" s="13"/>
      <c r="T3016" s="101">
        <f t="shared" ca="1" si="423"/>
        <v>9.119115434219284E-2</v>
      </c>
      <c r="U3016" s="101">
        <f t="shared" si="424"/>
        <v>0</v>
      </c>
      <c r="V3016" s="101">
        <f t="shared" ca="1" si="425"/>
        <v>-485.94670951759718</v>
      </c>
    </row>
    <row r="3017" spans="2:22" x14ac:dyDescent="0.3">
      <c r="B3017" s="13">
        <v>2023</v>
      </c>
      <c r="C3017" s="13">
        <v>5</v>
      </c>
      <c r="D3017" s="13">
        <v>4</v>
      </c>
      <c r="E3017" s="83" t="s">
        <v>223</v>
      </c>
      <c r="F3017" s="13">
        <v>2</v>
      </c>
      <c r="G3017" s="13">
        <v>2</v>
      </c>
      <c r="H3017" s="13" t="s">
        <v>69</v>
      </c>
      <c r="I3017" s="13" t="s">
        <v>53</v>
      </c>
      <c r="J3017" s="13"/>
      <c r="K3017" s="13" t="s">
        <v>27</v>
      </c>
      <c r="L3017" s="12">
        <f t="shared" ca="1" si="418"/>
        <v>1.6872016342320069</v>
      </c>
      <c r="M3017" s="101">
        <f t="shared" ca="1" si="419"/>
        <v>8.9016758222080689E-2</v>
      </c>
      <c r="N3017" s="101">
        <f t="shared" ca="1" si="417"/>
        <v>168.40777704010074</v>
      </c>
      <c r="O3017" s="101">
        <f t="shared" ca="1" si="420"/>
        <v>0.18203218431729121</v>
      </c>
      <c r="Q3017" s="12">
        <f t="shared" ca="1" si="421"/>
        <v>0</v>
      </c>
      <c r="R3017" s="101">
        <f t="shared" ca="1" si="422"/>
        <v>0</v>
      </c>
      <c r="S3017" s="13"/>
      <c r="T3017" s="101">
        <f t="shared" ca="1" si="423"/>
        <v>8.9016758222080689E-2</v>
      </c>
      <c r="U3017" s="101">
        <f t="shared" si="424"/>
        <v>0</v>
      </c>
      <c r="V3017" s="101">
        <f t="shared" ca="1" si="425"/>
        <v>-485.85769275937508</v>
      </c>
    </row>
    <row r="3018" spans="2:22" x14ac:dyDescent="0.3">
      <c r="B3018" s="13">
        <v>2023</v>
      </c>
      <c r="C3018" s="13">
        <v>5</v>
      </c>
      <c r="D3018" s="13">
        <v>4</v>
      </c>
      <c r="E3018" s="83" t="s">
        <v>223</v>
      </c>
      <c r="F3018" s="13">
        <v>2</v>
      </c>
      <c r="G3018" s="13">
        <v>3</v>
      </c>
      <c r="H3018" s="13" t="s">
        <v>69</v>
      </c>
      <c r="I3018" s="13" t="s">
        <v>53</v>
      </c>
      <c r="J3018" s="13"/>
      <c r="K3018" s="13" t="s">
        <v>27</v>
      </c>
      <c r="L3018" s="12">
        <f t="shared" ca="1" si="418"/>
        <v>1.8066388666102444</v>
      </c>
      <c r="M3018" s="101">
        <f t="shared" ca="1" si="419"/>
        <v>9.5318266602356497E-2</v>
      </c>
      <c r="N3018" s="101">
        <f t="shared" ca="1" si="417"/>
        <v>168.40777704010074</v>
      </c>
      <c r="O3018" s="101">
        <f t="shared" ca="1" si="420"/>
        <v>0.19491826731857928</v>
      </c>
      <c r="Q3018" s="12">
        <f t="shared" ca="1" si="421"/>
        <v>0</v>
      </c>
      <c r="R3018" s="101">
        <f t="shared" ca="1" si="422"/>
        <v>0</v>
      </c>
      <c r="S3018" s="13"/>
      <c r="T3018" s="101">
        <f t="shared" ca="1" si="423"/>
        <v>9.5318266602356497E-2</v>
      </c>
      <c r="U3018" s="101">
        <f t="shared" si="424"/>
        <v>0</v>
      </c>
      <c r="V3018" s="101">
        <f t="shared" ca="1" si="425"/>
        <v>-485.76237449277272</v>
      </c>
    </row>
    <row r="3019" spans="2:22" x14ac:dyDescent="0.3">
      <c r="B3019" s="13">
        <v>2023</v>
      </c>
      <c r="C3019" s="13">
        <v>5</v>
      </c>
      <c r="D3019" s="13">
        <v>4</v>
      </c>
      <c r="E3019" s="83" t="s">
        <v>223</v>
      </c>
      <c r="F3019" s="13">
        <v>2</v>
      </c>
      <c r="G3019" s="13">
        <v>4</v>
      </c>
      <c r="H3019" s="13" t="s">
        <v>69</v>
      </c>
      <c r="I3019" s="13" t="s">
        <v>53</v>
      </c>
      <c r="J3019" s="13"/>
      <c r="K3019" s="13" t="s">
        <v>27</v>
      </c>
      <c r="L3019" s="12">
        <f t="shared" ca="1" si="418"/>
        <v>1.5961626946774392</v>
      </c>
      <c r="M3019" s="101">
        <f t="shared" ca="1" si="419"/>
        <v>8.421354377118169E-2</v>
      </c>
      <c r="N3019" s="101">
        <f t="shared" ca="1" si="417"/>
        <v>168.40777704010074</v>
      </c>
      <c r="O3019" s="101">
        <f t="shared" ca="1" si="420"/>
        <v>0.17220999312874891</v>
      </c>
      <c r="Q3019" s="12">
        <f t="shared" ca="1" si="421"/>
        <v>0</v>
      </c>
      <c r="R3019" s="101">
        <f t="shared" ca="1" si="422"/>
        <v>0</v>
      </c>
      <c r="S3019" s="13"/>
      <c r="T3019" s="101">
        <f t="shared" ca="1" si="423"/>
        <v>8.421354377118169E-2</v>
      </c>
      <c r="U3019" s="101">
        <f t="shared" si="424"/>
        <v>0</v>
      </c>
      <c r="V3019" s="101">
        <f t="shared" ca="1" si="425"/>
        <v>-485.67816094900155</v>
      </c>
    </row>
    <row r="3020" spans="2:22" x14ac:dyDescent="0.3">
      <c r="B3020" s="13">
        <v>2023</v>
      </c>
      <c r="C3020" s="13">
        <v>5</v>
      </c>
      <c r="D3020" s="13">
        <v>4</v>
      </c>
      <c r="E3020" s="83" t="s">
        <v>223</v>
      </c>
      <c r="F3020" s="13">
        <v>2</v>
      </c>
      <c r="G3020" s="13">
        <v>5</v>
      </c>
      <c r="H3020" s="13" t="s">
        <v>69</v>
      </c>
      <c r="I3020" s="13" t="s">
        <v>53</v>
      </c>
      <c r="J3020" s="13"/>
      <c r="K3020" s="13" t="s">
        <v>27</v>
      </c>
      <c r="L3020" s="12">
        <f t="shared" ca="1" si="418"/>
        <v>1.488928185918593</v>
      </c>
      <c r="M3020" s="101">
        <f t="shared" ca="1" si="419"/>
        <v>7.8555851089064974E-2</v>
      </c>
      <c r="N3020" s="101">
        <f t="shared" ca="1" si="417"/>
        <v>168.40777704010074</v>
      </c>
      <c r="O3020" s="101">
        <f t="shared" ca="1" si="420"/>
        <v>0.160640461978757</v>
      </c>
      <c r="Q3020" s="12">
        <f t="shared" ca="1" si="421"/>
        <v>5.6000000000000005</v>
      </c>
      <c r="R3020" s="101">
        <f t="shared" ca="1" si="422"/>
        <v>0.34800222906199119</v>
      </c>
      <c r="S3020" s="13"/>
      <c r="T3020" s="101">
        <f t="shared" ca="1" si="423"/>
        <v>0</v>
      </c>
      <c r="U3020" s="101">
        <f t="shared" si="424"/>
        <v>0</v>
      </c>
      <c r="V3020" s="101">
        <f t="shared" ca="1" si="425"/>
        <v>-486.37416540712553</v>
      </c>
    </row>
    <row r="3021" spans="2:22" x14ac:dyDescent="0.3">
      <c r="B3021" s="13">
        <v>2023</v>
      </c>
      <c r="C3021" s="13">
        <v>5</v>
      </c>
      <c r="D3021" s="13">
        <v>4</v>
      </c>
      <c r="E3021" s="83" t="s">
        <v>223</v>
      </c>
      <c r="F3021" s="13">
        <v>2</v>
      </c>
      <c r="G3021" s="13">
        <v>6</v>
      </c>
      <c r="H3021" s="13" t="s">
        <v>69</v>
      </c>
      <c r="I3021" s="13" t="s">
        <v>53</v>
      </c>
      <c r="J3021" s="13"/>
      <c r="K3021" s="13" t="s">
        <v>27</v>
      </c>
      <c r="L3021" s="12">
        <f t="shared" ca="1" si="418"/>
        <v>1.6349093721228605</v>
      </c>
      <c r="M3021" s="101">
        <f t="shared" ca="1" si="419"/>
        <v>8.6257818473202116E-2</v>
      </c>
      <c r="N3021" s="101">
        <f t="shared" ca="1" si="417"/>
        <v>168.40777704010074</v>
      </c>
      <c r="O3021" s="101">
        <f t="shared" ca="1" si="420"/>
        <v>0.17639037215833542</v>
      </c>
      <c r="Q3021" s="12">
        <f t="shared" ca="1" si="421"/>
        <v>5.6000000000000005</v>
      </c>
      <c r="R3021" s="101">
        <f t="shared" ca="1" si="422"/>
        <v>0.33564492164979992</v>
      </c>
      <c r="S3021" s="13"/>
      <c r="T3021" s="101">
        <f t="shared" ca="1" si="423"/>
        <v>0</v>
      </c>
      <c r="U3021" s="101">
        <f t="shared" si="424"/>
        <v>0</v>
      </c>
      <c r="V3021" s="101">
        <f t="shared" ca="1" si="425"/>
        <v>-487.04545525042516</v>
      </c>
    </row>
    <row r="3022" spans="2:22" x14ac:dyDescent="0.3">
      <c r="B3022" s="13">
        <v>2023</v>
      </c>
      <c r="C3022" s="13">
        <v>5</v>
      </c>
      <c r="D3022" s="13">
        <v>4</v>
      </c>
      <c r="E3022" s="83" t="s">
        <v>223</v>
      </c>
      <c r="F3022" s="13">
        <v>2</v>
      </c>
      <c r="G3022" s="13">
        <v>7</v>
      </c>
      <c r="H3022" s="13" t="s">
        <v>69</v>
      </c>
      <c r="I3022" s="13" t="s">
        <v>53</v>
      </c>
      <c r="J3022" s="13"/>
      <c r="K3022" s="13" t="s">
        <v>27</v>
      </c>
      <c r="L3022" s="12">
        <f t="shared" ca="1" si="418"/>
        <v>1.6769696875463198</v>
      </c>
      <c r="M3022" s="101">
        <f t="shared" ca="1" si="419"/>
        <v>8.8476920714943841E-2</v>
      </c>
      <c r="N3022" s="101">
        <f t="shared" ca="1" si="417"/>
        <v>168.40777704010074</v>
      </c>
      <c r="O3022" s="101">
        <f t="shared" ca="1" si="420"/>
        <v>0.18092825958937245</v>
      </c>
      <c r="Q3022" s="12">
        <f t="shared" ca="1" si="421"/>
        <v>5.6000000000000005</v>
      </c>
      <c r="R3022" s="101">
        <f t="shared" ca="1" si="422"/>
        <v>0.33208451594920407</v>
      </c>
      <c r="S3022" s="13"/>
      <c r="T3022" s="101">
        <f t="shared" ca="1" si="423"/>
        <v>0</v>
      </c>
      <c r="U3022" s="101">
        <f t="shared" si="424"/>
        <v>0</v>
      </c>
      <c r="V3022" s="101">
        <f t="shared" ca="1" si="425"/>
        <v>-487.70962428232355</v>
      </c>
    </row>
    <row r="3023" spans="2:22" x14ac:dyDescent="0.3">
      <c r="B3023" s="13">
        <v>2023</v>
      </c>
      <c r="C3023" s="13">
        <v>5</v>
      </c>
      <c r="D3023" s="13">
        <v>4</v>
      </c>
      <c r="E3023" s="83" t="s">
        <v>223</v>
      </c>
      <c r="F3023" s="13">
        <v>2</v>
      </c>
      <c r="G3023" s="13">
        <v>8</v>
      </c>
      <c r="H3023" s="13" t="s">
        <v>69</v>
      </c>
      <c r="I3023" s="13" t="s">
        <v>53</v>
      </c>
      <c r="J3023" s="13"/>
      <c r="K3023" s="13" t="s">
        <v>27</v>
      </c>
      <c r="L3023" s="12">
        <f t="shared" ca="1" si="418"/>
        <v>2.3812883859804792</v>
      </c>
      <c r="M3023" s="101">
        <f t="shared" ca="1" si="419"/>
        <v>0.12563677524433009</v>
      </c>
      <c r="N3023" s="101">
        <f t="shared" ca="1" si="417"/>
        <v>168.40777704010074</v>
      </c>
      <c r="O3023" s="101">
        <f t="shared" ca="1" si="420"/>
        <v>0.25691720396343393</v>
      </c>
      <c r="Q3023" s="12">
        <f t="shared" ca="1" si="421"/>
        <v>2.4964815473016015</v>
      </c>
      <c r="R3023" s="101">
        <f t="shared" ca="1" si="422"/>
        <v>9.7511011058330072E-3</v>
      </c>
      <c r="S3023" s="13"/>
      <c r="T3023" s="101">
        <f t="shared" ca="1" si="423"/>
        <v>0</v>
      </c>
      <c r="U3023" s="101">
        <f t="shared" si="424"/>
        <v>0</v>
      </c>
      <c r="V3023" s="101">
        <f t="shared" ca="1" si="425"/>
        <v>-487.72912648453524</v>
      </c>
    </row>
    <row r="3024" spans="2:22" x14ac:dyDescent="0.3">
      <c r="B3024" s="13">
        <v>2023</v>
      </c>
      <c r="C3024" s="13">
        <v>5</v>
      </c>
      <c r="D3024" s="13">
        <v>4</v>
      </c>
      <c r="E3024" s="83" t="s">
        <v>223</v>
      </c>
      <c r="F3024" s="13">
        <v>2</v>
      </c>
      <c r="G3024" s="13">
        <v>9</v>
      </c>
      <c r="H3024" s="13" t="s">
        <v>69</v>
      </c>
      <c r="I3024" s="13" t="s">
        <v>53</v>
      </c>
      <c r="J3024" s="13"/>
      <c r="K3024" s="13" t="s">
        <v>27</v>
      </c>
      <c r="L3024" s="12">
        <f t="shared" ca="1" si="418"/>
        <v>2.5632283367198361</v>
      </c>
      <c r="M3024" s="101">
        <f t="shared" ca="1" si="419"/>
        <v>0.13523592704533854</v>
      </c>
      <c r="N3024" s="101">
        <f t="shared" ref="N3024:N3087" ca="1" si="426">IF(H3024="On-Peak",IF(I3024="Winter",((L3024*$D$48)/60)+N3023,((L3024*$D$47)/60)+N3023),N3023)</f>
        <v>168.40777704010074</v>
      </c>
      <c r="O3024" s="101">
        <f t="shared" ca="1" si="420"/>
        <v>0.27654670524870312</v>
      </c>
      <c r="Q3024" s="12">
        <f t="shared" ca="1" si="421"/>
        <v>5.6000000000000005</v>
      </c>
      <c r="R3024" s="101">
        <f t="shared" ca="1" si="422"/>
        <v>0.25706272129666591</v>
      </c>
      <c r="S3024" s="13"/>
      <c r="T3024" s="101">
        <f t="shared" ca="1" si="423"/>
        <v>0</v>
      </c>
      <c r="U3024" s="101">
        <f t="shared" si="424"/>
        <v>0</v>
      </c>
      <c r="V3024" s="101">
        <f t="shared" ca="1" si="425"/>
        <v>-488.2432519271286</v>
      </c>
    </row>
    <row r="3025" spans="2:22" x14ac:dyDescent="0.3">
      <c r="B3025" s="13">
        <v>2023</v>
      </c>
      <c r="C3025" s="13">
        <v>5</v>
      </c>
      <c r="D3025" s="13">
        <v>4</v>
      </c>
      <c r="E3025" s="83" t="s">
        <v>223</v>
      </c>
      <c r="F3025" s="13">
        <v>2</v>
      </c>
      <c r="G3025" s="13">
        <v>10</v>
      </c>
      <c r="H3025" s="13" t="s">
        <v>70</v>
      </c>
      <c r="I3025" s="13" t="s">
        <v>53</v>
      </c>
      <c r="J3025" s="13"/>
      <c r="K3025" s="13" t="s">
        <v>27</v>
      </c>
      <c r="L3025" s="12">
        <f t="shared" ca="1" si="418"/>
        <v>2.2819544770013089</v>
      </c>
      <c r="M3025" s="101">
        <f t="shared" ca="1" si="419"/>
        <v>0.12039591820658906</v>
      </c>
      <c r="N3025" s="101">
        <f t="shared" ca="1" si="426"/>
        <v>168.40777704010074</v>
      </c>
      <c r="O3025" s="101">
        <f t="shared" ca="1" si="420"/>
        <v>0.24620006852367121</v>
      </c>
      <c r="Q3025" s="12">
        <f t="shared" ca="1" si="421"/>
        <v>5.6000000000000005</v>
      </c>
      <c r="R3025" s="101">
        <f t="shared" ca="1" si="422"/>
        <v>0.28087255352183926</v>
      </c>
      <c r="S3025" s="13"/>
      <c r="T3025" s="101">
        <f t="shared" ca="1" si="423"/>
        <v>0</v>
      </c>
      <c r="U3025" s="101">
        <f t="shared" si="424"/>
        <v>0</v>
      </c>
      <c r="V3025" s="101">
        <f t="shared" ca="1" si="425"/>
        <v>-488.80499703417223</v>
      </c>
    </row>
    <row r="3026" spans="2:22" x14ac:dyDescent="0.3">
      <c r="B3026" s="13">
        <v>2023</v>
      </c>
      <c r="C3026" s="13">
        <v>5</v>
      </c>
      <c r="D3026" s="13">
        <v>4</v>
      </c>
      <c r="E3026" s="83" t="s">
        <v>223</v>
      </c>
      <c r="F3026" s="13">
        <v>2</v>
      </c>
      <c r="G3026" s="13">
        <v>11</v>
      </c>
      <c r="H3026" s="13" t="s">
        <v>70</v>
      </c>
      <c r="I3026" s="13" t="s">
        <v>53</v>
      </c>
      <c r="J3026" s="13"/>
      <c r="K3026" s="13" t="s">
        <v>27</v>
      </c>
      <c r="L3026" s="12">
        <f t="shared" ca="1" si="418"/>
        <v>2.6351790787168672</v>
      </c>
      <c r="M3026" s="101">
        <f t="shared" ca="1" si="419"/>
        <v>0.13903204819310191</v>
      </c>
      <c r="N3026" s="101">
        <f t="shared" ca="1" si="426"/>
        <v>168.40777704010074</v>
      </c>
      <c r="O3026" s="101">
        <f t="shared" ca="1" si="420"/>
        <v>0.28430947080276281</v>
      </c>
      <c r="Q3026" s="12">
        <f t="shared" ca="1" si="421"/>
        <v>5.6000000000000005</v>
      </c>
      <c r="R3026" s="101">
        <f t="shared" ca="1" si="422"/>
        <v>0.25097209098661727</v>
      </c>
      <c r="S3026" s="13"/>
      <c r="T3026" s="101">
        <f t="shared" ca="1" si="423"/>
        <v>0</v>
      </c>
      <c r="U3026" s="101">
        <f t="shared" si="424"/>
        <v>0</v>
      </c>
      <c r="V3026" s="101">
        <f t="shared" ca="1" si="425"/>
        <v>-489.3069412161455</v>
      </c>
    </row>
    <row r="3027" spans="2:22" x14ac:dyDescent="0.3">
      <c r="B3027" s="13">
        <v>2023</v>
      </c>
      <c r="C3027" s="13">
        <v>5</v>
      </c>
      <c r="D3027" s="13">
        <v>4</v>
      </c>
      <c r="E3027" s="83" t="s">
        <v>223</v>
      </c>
      <c r="F3027" s="13">
        <v>2</v>
      </c>
      <c r="G3027" s="13">
        <v>12</v>
      </c>
      <c r="H3027" s="13" t="s">
        <v>70</v>
      </c>
      <c r="I3027" s="13" t="s">
        <v>53</v>
      </c>
      <c r="J3027" s="13"/>
      <c r="K3027" s="13" t="s">
        <v>27</v>
      </c>
      <c r="L3027" s="12">
        <f t="shared" ca="1" si="418"/>
        <v>1.8563310776899611</v>
      </c>
      <c r="M3027" s="101">
        <f t="shared" ca="1" si="419"/>
        <v>9.7940027658922346E-2</v>
      </c>
      <c r="N3027" s="101">
        <f t="shared" ca="1" si="426"/>
        <v>168.40777704010074</v>
      </c>
      <c r="O3027" s="101">
        <f t="shared" ca="1" si="420"/>
        <v>0.20027955997196989</v>
      </c>
      <c r="Q3027" s="12">
        <f t="shared" ca="1" si="421"/>
        <v>5.6000000000000005</v>
      </c>
      <c r="R3027" s="101">
        <f t="shared" ca="1" si="422"/>
        <v>0.31690157427354487</v>
      </c>
      <c r="S3027" s="13"/>
      <c r="T3027" s="101">
        <f t="shared" ca="1" si="423"/>
        <v>0</v>
      </c>
      <c r="U3027" s="101">
        <f t="shared" si="424"/>
        <v>0</v>
      </c>
      <c r="V3027" s="101">
        <f t="shared" ca="1" si="425"/>
        <v>-489.94074436469265</v>
      </c>
    </row>
    <row r="3028" spans="2:22" x14ac:dyDescent="0.3">
      <c r="B3028" s="13">
        <v>2023</v>
      </c>
      <c r="C3028" s="13">
        <v>5</v>
      </c>
      <c r="D3028" s="13">
        <v>4</v>
      </c>
      <c r="E3028" s="83" t="s">
        <v>223</v>
      </c>
      <c r="F3028" s="13">
        <v>2</v>
      </c>
      <c r="G3028" s="13">
        <v>13</v>
      </c>
      <c r="H3028" s="13" t="s">
        <v>70</v>
      </c>
      <c r="I3028" s="13" t="s">
        <v>53</v>
      </c>
      <c r="J3028" s="13"/>
      <c r="K3028" s="13" t="s">
        <v>27</v>
      </c>
      <c r="L3028" s="12">
        <f t="shared" ca="1" si="418"/>
        <v>1.4650392925195705</v>
      </c>
      <c r="M3028" s="101">
        <f t="shared" ca="1" si="419"/>
        <v>7.7295473073332538E-2</v>
      </c>
      <c r="N3028" s="101">
        <f t="shared" ca="1" si="426"/>
        <v>168.40777704010074</v>
      </c>
      <c r="O3028" s="101">
        <f t="shared" ca="1" si="420"/>
        <v>0.15806308926993648</v>
      </c>
      <c r="Q3028" s="12">
        <f t="shared" ca="1" si="421"/>
        <v>5.6000000000000005</v>
      </c>
      <c r="R3028" s="101">
        <f t="shared" ca="1" si="422"/>
        <v>0.35002442388821842</v>
      </c>
      <c r="S3028" s="13"/>
      <c r="T3028" s="101">
        <f t="shared" ca="1" si="423"/>
        <v>0</v>
      </c>
      <c r="U3028" s="101">
        <f t="shared" si="424"/>
        <v>0</v>
      </c>
      <c r="V3028" s="101">
        <f t="shared" ca="1" si="425"/>
        <v>-490.64079321246908</v>
      </c>
    </row>
    <row r="3029" spans="2:22" x14ac:dyDescent="0.3">
      <c r="B3029" s="13">
        <v>2023</v>
      </c>
      <c r="C3029" s="13">
        <v>5</v>
      </c>
      <c r="D3029" s="13">
        <v>4</v>
      </c>
      <c r="E3029" s="83" t="s">
        <v>223</v>
      </c>
      <c r="F3029" s="13">
        <v>2</v>
      </c>
      <c r="G3029" s="13">
        <v>14</v>
      </c>
      <c r="H3029" s="13" t="s">
        <v>70</v>
      </c>
      <c r="I3029" s="13" t="s">
        <v>53</v>
      </c>
      <c r="J3029" s="13"/>
      <c r="K3029" s="13" t="s">
        <v>27</v>
      </c>
      <c r="L3029" s="12">
        <f t="shared" ca="1" si="418"/>
        <v>2.2268566002904207</v>
      </c>
      <c r="M3029" s="101">
        <f t="shared" ca="1" si="419"/>
        <v>0.11748895423132259</v>
      </c>
      <c r="N3029" s="101">
        <f t="shared" ca="1" si="426"/>
        <v>168.40777704010074</v>
      </c>
      <c r="O3029" s="101">
        <f t="shared" ca="1" si="420"/>
        <v>0.24025555860533349</v>
      </c>
      <c r="Q3029" s="12">
        <f t="shared" ca="1" si="421"/>
        <v>5.6000000000000005</v>
      </c>
      <c r="R3029" s="101">
        <f t="shared" ca="1" si="422"/>
        <v>0.28553658878541593</v>
      </c>
      <c r="S3029" s="13"/>
      <c r="T3029" s="101">
        <f t="shared" ca="1" si="423"/>
        <v>0</v>
      </c>
      <c r="U3029" s="101">
        <f t="shared" si="424"/>
        <v>0</v>
      </c>
      <c r="V3029" s="101">
        <f t="shared" ca="1" si="425"/>
        <v>-491.21186639003992</v>
      </c>
    </row>
    <row r="3030" spans="2:22" x14ac:dyDescent="0.3">
      <c r="B3030" s="13">
        <v>2023</v>
      </c>
      <c r="C3030" s="13">
        <v>5</v>
      </c>
      <c r="D3030" s="13">
        <v>4</v>
      </c>
      <c r="E3030" s="83" t="s">
        <v>223</v>
      </c>
      <c r="F3030" s="13">
        <v>2</v>
      </c>
      <c r="G3030" s="13">
        <v>15</v>
      </c>
      <c r="H3030" s="13" t="s">
        <v>70</v>
      </c>
      <c r="I3030" s="13" t="s">
        <v>53</v>
      </c>
      <c r="J3030" s="13"/>
      <c r="K3030" s="13" t="s">
        <v>27</v>
      </c>
      <c r="L3030" s="12">
        <f t="shared" ca="1" si="418"/>
        <v>1.736458282524763</v>
      </c>
      <c r="M3030" s="101">
        <f t="shared" ca="1" si="419"/>
        <v>9.1615538986006495E-2</v>
      </c>
      <c r="N3030" s="101">
        <f t="shared" ca="1" si="426"/>
        <v>168.40777704010074</v>
      </c>
      <c r="O3030" s="101">
        <f t="shared" ca="1" si="420"/>
        <v>0.18734648410159668</v>
      </c>
      <c r="Q3030" s="12">
        <f t="shared" ca="1" si="421"/>
        <v>5.6000000000000005</v>
      </c>
      <c r="R3030" s="101">
        <f t="shared" ca="1" si="422"/>
        <v>0.32704880638427886</v>
      </c>
      <c r="S3030" s="13"/>
      <c r="T3030" s="101">
        <f t="shared" ca="1" si="423"/>
        <v>0</v>
      </c>
      <c r="U3030" s="101">
        <f t="shared" si="424"/>
        <v>0</v>
      </c>
      <c r="V3030" s="101">
        <f t="shared" ca="1" si="425"/>
        <v>-491.86596400280843</v>
      </c>
    </row>
    <row r="3031" spans="2:22" x14ac:dyDescent="0.3">
      <c r="B3031" s="13">
        <v>2023</v>
      </c>
      <c r="C3031" s="13">
        <v>5</v>
      </c>
      <c r="D3031" s="13">
        <v>4</v>
      </c>
      <c r="E3031" s="83" t="s">
        <v>223</v>
      </c>
      <c r="F3031" s="13">
        <v>2</v>
      </c>
      <c r="G3031" s="13">
        <v>16</v>
      </c>
      <c r="H3031" s="13" t="s">
        <v>71</v>
      </c>
      <c r="I3031" s="13" t="s">
        <v>53</v>
      </c>
      <c r="J3031" s="13"/>
      <c r="K3031" s="13" t="s">
        <v>27</v>
      </c>
      <c r="L3031" s="12">
        <f t="shared" ca="1" si="418"/>
        <v>1.6109919087672486</v>
      </c>
      <c r="M3031" s="101">
        <f t="shared" ca="1" si="419"/>
        <v>0.19998853555436624</v>
      </c>
      <c r="N3031" s="101">
        <f t="shared" ca="1" si="426"/>
        <v>168.86086851444153</v>
      </c>
      <c r="O3031" s="101">
        <f t="shared" ca="1" si="420"/>
        <v>0.47975339043088666</v>
      </c>
      <c r="Q3031" s="12">
        <f t="shared" ca="1" si="421"/>
        <v>3.0227108612661628</v>
      </c>
      <c r="R3031" s="101">
        <f t="shared" ca="1" si="422"/>
        <v>0.1195020093290331</v>
      </c>
      <c r="S3031" s="13"/>
      <c r="T3031" s="101">
        <f t="shared" ca="1" si="423"/>
        <v>0</v>
      </c>
      <c r="U3031" s="101">
        <f t="shared" ca="1" si="424"/>
        <v>0.45309147434078867</v>
      </c>
      <c r="V3031" s="101">
        <f t="shared" ca="1" si="425"/>
        <v>-491.65187654712571</v>
      </c>
    </row>
    <row r="3032" spans="2:22" x14ac:dyDescent="0.3">
      <c r="B3032" s="13">
        <v>2023</v>
      </c>
      <c r="C3032" s="13">
        <v>5</v>
      </c>
      <c r="D3032" s="13">
        <v>4</v>
      </c>
      <c r="E3032" s="83" t="s">
        <v>223</v>
      </c>
      <c r="F3032" s="13">
        <v>2</v>
      </c>
      <c r="G3032" s="13">
        <v>17</v>
      </c>
      <c r="H3032" s="13" t="s">
        <v>71</v>
      </c>
      <c r="I3032" s="13" t="s">
        <v>53</v>
      </c>
      <c r="J3032" s="13"/>
      <c r="K3032" s="13" t="s">
        <v>27</v>
      </c>
      <c r="L3032" s="12">
        <f t="shared" ca="1" si="418"/>
        <v>2.0974335392798147</v>
      </c>
      <c r="M3032" s="101">
        <f t="shared" ca="1" si="419"/>
        <v>0.26037539956619621</v>
      </c>
      <c r="N3032" s="101">
        <f t="shared" ca="1" si="426"/>
        <v>169.45077169736399</v>
      </c>
      <c r="O3032" s="101">
        <f t="shared" ca="1" si="420"/>
        <v>0.62461570799752886</v>
      </c>
      <c r="Q3032" s="12">
        <f t="shared" ca="1" si="421"/>
        <v>5.6000000000000005</v>
      </c>
      <c r="R3032" s="101">
        <f t="shared" ca="1" si="422"/>
        <v>0.29649225089996373</v>
      </c>
      <c r="S3032" s="13"/>
      <c r="T3032" s="101">
        <f t="shared" ca="1" si="423"/>
        <v>0</v>
      </c>
      <c r="U3032" s="101">
        <f t="shared" ca="1" si="424"/>
        <v>0.58990318292244792</v>
      </c>
      <c r="V3032" s="101">
        <f t="shared" ca="1" si="425"/>
        <v>-491.6549578660032</v>
      </c>
    </row>
    <row r="3033" spans="2:22" x14ac:dyDescent="0.3">
      <c r="B3033" s="13">
        <v>2023</v>
      </c>
      <c r="C3033" s="13">
        <v>5</v>
      </c>
      <c r="D3033" s="13">
        <v>4</v>
      </c>
      <c r="E3033" s="83" t="s">
        <v>223</v>
      </c>
      <c r="F3033" s="13">
        <v>2</v>
      </c>
      <c r="G3033" s="13">
        <v>18</v>
      </c>
      <c r="H3033" s="13" t="s">
        <v>71</v>
      </c>
      <c r="I3033" s="13" t="s">
        <v>53</v>
      </c>
      <c r="J3033" s="13"/>
      <c r="K3033" s="13" t="s">
        <v>27</v>
      </c>
      <c r="L3033" s="12">
        <f t="shared" ca="1" si="418"/>
        <v>2.892806453500556</v>
      </c>
      <c r="M3033" s="101">
        <f t="shared" ca="1" si="419"/>
        <v>0.35911299313755901</v>
      </c>
      <c r="N3033" s="101">
        <f t="shared" ca="1" si="426"/>
        <v>170.26437351241103</v>
      </c>
      <c r="O3033" s="101">
        <f t="shared" ca="1" si="420"/>
        <v>0.86147776185246561</v>
      </c>
      <c r="Q3033" s="12">
        <f t="shared" ca="1" si="421"/>
        <v>0.90241850832483017</v>
      </c>
      <c r="R3033" s="101">
        <f t="shared" ca="1" si="422"/>
        <v>0</v>
      </c>
      <c r="S3033" s="13"/>
      <c r="T3033" s="101">
        <f t="shared" ca="1" si="423"/>
        <v>0.2470867595141146</v>
      </c>
      <c r="U3033" s="101">
        <f t="shared" ca="1" si="424"/>
        <v>0.81360181504703133</v>
      </c>
      <c r="V3033" s="101">
        <f t="shared" ca="1" si="425"/>
        <v>-490.59426929144206</v>
      </c>
    </row>
    <row r="3034" spans="2:22" x14ac:dyDescent="0.3">
      <c r="B3034" s="13">
        <v>2023</v>
      </c>
      <c r="C3034" s="13">
        <v>5</v>
      </c>
      <c r="D3034" s="13">
        <v>4</v>
      </c>
      <c r="E3034" s="83" t="s">
        <v>223</v>
      </c>
      <c r="F3034" s="13">
        <v>2</v>
      </c>
      <c r="G3034" s="13">
        <v>19</v>
      </c>
      <c r="H3034" s="13" t="s">
        <v>71</v>
      </c>
      <c r="I3034" s="13" t="s">
        <v>53</v>
      </c>
      <c r="J3034" s="13"/>
      <c r="K3034" s="13" t="s">
        <v>27</v>
      </c>
      <c r="L3034" s="12">
        <f t="shared" ca="1" si="418"/>
        <v>2.6743016585227961</v>
      </c>
      <c r="M3034" s="101">
        <f t="shared" ca="1" si="419"/>
        <v>0.33198780788901994</v>
      </c>
      <c r="N3034" s="101">
        <f t="shared" ca="1" si="426"/>
        <v>171.01652085387056</v>
      </c>
      <c r="O3034" s="101">
        <f t="shared" ca="1" si="420"/>
        <v>0.79640703390808876</v>
      </c>
      <c r="Q3034" s="12">
        <f t="shared" ca="1" si="421"/>
        <v>5.6000000000000005</v>
      </c>
      <c r="R3034" s="101">
        <f t="shared" ca="1" si="422"/>
        <v>0.24766036460604537</v>
      </c>
      <c r="S3034" s="13"/>
      <c r="T3034" s="101">
        <f t="shared" ca="1" si="423"/>
        <v>0</v>
      </c>
      <c r="U3034" s="101">
        <f t="shared" ca="1" si="424"/>
        <v>0.75214734145953643</v>
      </c>
      <c r="V3034" s="101">
        <f t="shared" ca="1" si="425"/>
        <v>-490.33744267919457</v>
      </c>
    </row>
    <row r="3035" spans="2:22" x14ac:dyDescent="0.3">
      <c r="B3035" s="13">
        <v>2023</v>
      </c>
      <c r="C3035" s="13">
        <v>5</v>
      </c>
      <c r="D3035" s="13">
        <v>4</v>
      </c>
      <c r="E3035" s="83" t="s">
        <v>223</v>
      </c>
      <c r="F3035" s="13">
        <v>2</v>
      </c>
      <c r="G3035" s="13">
        <v>20</v>
      </c>
      <c r="H3035" s="13" t="s">
        <v>69</v>
      </c>
      <c r="I3035" s="13" t="s">
        <v>53</v>
      </c>
      <c r="J3035" s="13"/>
      <c r="K3035" s="13" t="s">
        <v>27</v>
      </c>
      <c r="L3035" s="12">
        <f t="shared" ca="1" si="418"/>
        <v>3.1193087679941138</v>
      </c>
      <c r="M3035" s="101">
        <f t="shared" ca="1" si="419"/>
        <v>0.16457473059936945</v>
      </c>
      <c r="N3035" s="101">
        <f t="shared" ca="1" si="426"/>
        <v>171.01652085387056</v>
      </c>
      <c r="O3035" s="101">
        <f t="shared" ca="1" si="420"/>
        <v>0.33654222297888492</v>
      </c>
      <c r="Q3035" s="12">
        <f t="shared" ca="1" si="421"/>
        <v>0</v>
      </c>
      <c r="R3035" s="101">
        <f t="shared" ca="1" si="422"/>
        <v>0</v>
      </c>
      <c r="S3035" s="13"/>
      <c r="T3035" s="101">
        <f t="shared" ca="1" si="423"/>
        <v>0.16457473059936945</v>
      </c>
      <c r="U3035" s="101">
        <f t="shared" si="424"/>
        <v>0</v>
      </c>
      <c r="V3035" s="101">
        <f t="shared" ca="1" si="425"/>
        <v>-490.17286794859518</v>
      </c>
    </row>
    <row r="3036" spans="2:22" x14ac:dyDescent="0.3">
      <c r="B3036" s="13">
        <v>2023</v>
      </c>
      <c r="C3036" s="13">
        <v>5</v>
      </c>
      <c r="D3036" s="13">
        <v>4</v>
      </c>
      <c r="E3036" s="83" t="s">
        <v>223</v>
      </c>
      <c r="F3036" s="13">
        <v>2</v>
      </c>
      <c r="G3036" s="13">
        <v>21</v>
      </c>
      <c r="H3036" s="13" t="s">
        <v>69</v>
      </c>
      <c r="I3036" s="13" t="s">
        <v>53</v>
      </c>
      <c r="J3036" s="13"/>
      <c r="K3036" s="13" t="s">
        <v>27</v>
      </c>
      <c r="L3036" s="12">
        <f t="shared" ca="1" si="418"/>
        <v>4.1110138490217167</v>
      </c>
      <c r="M3036" s="101">
        <f t="shared" ca="1" si="419"/>
        <v>0.21689709067438578</v>
      </c>
      <c r="N3036" s="101">
        <f t="shared" ca="1" si="426"/>
        <v>171.01652085387056</v>
      </c>
      <c r="O3036" s="101">
        <f t="shared" ca="1" si="420"/>
        <v>0.44353728417095301</v>
      </c>
      <c r="Q3036" s="12">
        <f t="shared" ca="1" si="421"/>
        <v>0</v>
      </c>
      <c r="R3036" s="101">
        <f t="shared" ca="1" si="422"/>
        <v>0</v>
      </c>
      <c r="S3036" s="13"/>
      <c r="T3036" s="101">
        <f t="shared" ca="1" si="423"/>
        <v>0.21689709067438578</v>
      </c>
      <c r="U3036" s="101">
        <f t="shared" si="424"/>
        <v>0</v>
      </c>
      <c r="V3036" s="101">
        <f t="shared" ca="1" si="425"/>
        <v>-489.95597085792082</v>
      </c>
    </row>
    <row r="3037" spans="2:22" x14ac:dyDescent="0.3">
      <c r="B3037" s="13">
        <v>2023</v>
      </c>
      <c r="C3037" s="13">
        <v>5</v>
      </c>
      <c r="D3037" s="13">
        <v>4</v>
      </c>
      <c r="E3037" s="83" t="s">
        <v>223</v>
      </c>
      <c r="F3037" s="13">
        <v>2</v>
      </c>
      <c r="G3037" s="13">
        <v>22</v>
      </c>
      <c r="H3037" s="13" t="s">
        <v>69</v>
      </c>
      <c r="I3037" s="13" t="s">
        <v>53</v>
      </c>
      <c r="J3037" s="13"/>
      <c r="K3037" s="13" t="s">
        <v>27</v>
      </c>
      <c r="L3037" s="12">
        <f t="shared" ca="1" si="418"/>
        <v>2.7972230095958288</v>
      </c>
      <c r="M3037" s="101">
        <f t="shared" ca="1" si="419"/>
        <v>0.14758148598627593</v>
      </c>
      <c r="N3037" s="101">
        <f t="shared" ca="1" si="426"/>
        <v>171.01652085387056</v>
      </c>
      <c r="O3037" s="101">
        <f t="shared" ca="1" si="420"/>
        <v>0.30179239050529399</v>
      </c>
      <c r="Q3037" s="12">
        <f t="shared" ca="1" si="421"/>
        <v>0</v>
      </c>
      <c r="R3037" s="101">
        <f t="shared" ca="1" si="422"/>
        <v>0</v>
      </c>
      <c r="S3037" s="13"/>
      <c r="T3037" s="101">
        <f t="shared" ca="1" si="423"/>
        <v>0.14758148598627593</v>
      </c>
      <c r="U3037" s="101">
        <f t="shared" si="424"/>
        <v>0</v>
      </c>
      <c r="V3037" s="101">
        <f t="shared" ca="1" si="425"/>
        <v>-489.80838937193454</v>
      </c>
    </row>
    <row r="3038" spans="2:22" x14ac:dyDescent="0.3">
      <c r="B3038" s="13">
        <v>2023</v>
      </c>
      <c r="C3038" s="13">
        <v>5</v>
      </c>
      <c r="D3038" s="13">
        <v>4</v>
      </c>
      <c r="E3038" s="83" t="s">
        <v>223</v>
      </c>
      <c r="F3038" s="13">
        <v>2</v>
      </c>
      <c r="G3038" s="13">
        <v>23</v>
      </c>
      <c r="H3038" s="13" t="s">
        <v>69</v>
      </c>
      <c r="I3038" s="13" t="s">
        <v>53</v>
      </c>
      <c r="J3038" s="13"/>
      <c r="K3038" s="13" t="s">
        <v>27</v>
      </c>
      <c r="L3038" s="12">
        <f t="shared" ca="1" si="418"/>
        <v>3.5329087329437998</v>
      </c>
      <c r="M3038" s="101">
        <f t="shared" ca="1" si="419"/>
        <v>0.18639626475011489</v>
      </c>
      <c r="N3038" s="101">
        <f t="shared" ca="1" si="426"/>
        <v>171.01652085387056</v>
      </c>
      <c r="O3038" s="101">
        <f t="shared" ca="1" si="420"/>
        <v>0.38116552319730657</v>
      </c>
      <c r="Q3038" s="12">
        <f t="shared" ca="1" si="421"/>
        <v>0</v>
      </c>
      <c r="R3038" s="101">
        <f t="shared" ca="1" si="422"/>
        <v>0</v>
      </c>
      <c r="S3038" s="13"/>
      <c r="T3038" s="101">
        <f t="shared" ca="1" si="423"/>
        <v>0.18639626475011489</v>
      </c>
      <c r="U3038" s="101">
        <f t="shared" si="424"/>
        <v>0</v>
      </c>
      <c r="V3038" s="101">
        <f t="shared" ca="1" si="425"/>
        <v>-489.62199310718444</v>
      </c>
    </row>
    <row r="3039" spans="2:22" x14ac:dyDescent="0.3">
      <c r="B3039" s="13">
        <v>2023</v>
      </c>
      <c r="C3039" s="13">
        <v>5</v>
      </c>
      <c r="D3039" s="13">
        <v>5</v>
      </c>
      <c r="E3039" s="83" t="s">
        <v>224</v>
      </c>
      <c r="F3039" s="13">
        <v>3</v>
      </c>
      <c r="G3039" s="13">
        <v>0</v>
      </c>
      <c r="H3039" s="13" t="s">
        <v>69</v>
      </c>
      <c r="I3039" s="13" t="s">
        <v>53</v>
      </c>
      <c r="J3039" s="13"/>
      <c r="K3039" s="13" t="s">
        <v>28</v>
      </c>
      <c r="L3039" s="12">
        <f t="shared" ca="1" si="418"/>
        <v>2.3986501770492223</v>
      </c>
      <c r="M3039" s="101">
        <f t="shared" ca="1" si="419"/>
        <v>0.12655278334111697</v>
      </c>
      <c r="N3039" s="101">
        <f t="shared" ca="1" si="426"/>
        <v>171.01652085387056</v>
      </c>
      <c r="O3039" s="101">
        <f t="shared" ca="1" si="420"/>
        <v>0.2587903676018406</v>
      </c>
      <c r="Q3039" s="12">
        <f t="shared" ca="1" si="421"/>
        <v>0</v>
      </c>
      <c r="R3039" s="101">
        <f t="shared" ca="1" si="422"/>
        <v>0</v>
      </c>
      <c r="S3039" s="13"/>
      <c r="T3039" s="101">
        <f t="shared" ca="1" si="423"/>
        <v>0.12655278334111697</v>
      </c>
      <c r="U3039" s="101">
        <f t="shared" si="424"/>
        <v>0</v>
      </c>
      <c r="V3039" s="101">
        <f t="shared" ca="1" si="425"/>
        <v>-489.4954403238433</v>
      </c>
    </row>
    <row r="3040" spans="2:22" x14ac:dyDescent="0.3">
      <c r="B3040" s="13">
        <v>2023</v>
      </c>
      <c r="C3040" s="13">
        <v>5</v>
      </c>
      <c r="D3040" s="13">
        <v>5</v>
      </c>
      <c r="E3040" s="83" t="s">
        <v>224</v>
      </c>
      <c r="F3040" s="13">
        <v>3</v>
      </c>
      <c r="G3040" s="13">
        <v>1</v>
      </c>
      <c r="H3040" s="13" t="s">
        <v>69</v>
      </c>
      <c r="I3040" s="13" t="s">
        <v>53</v>
      </c>
      <c r="J3040" s="13"/>
      <c r="K3040" s="13" t="s">
        <v>28</v>
      </c>
      <c r="L3040" s="12">
        <f t="shared" ca="1" si="418"/>
        <v>1.7646468676216778</v>
      </c>
      <c r="M3040" s="101">
        <f t="shared" ca="1" si="419"/>
        <v>9.3102768735719724E-2</v>
      </c>
      <c r="N3040" s="101">
        <f t="shared" ca="1" si="426"/>
        <v>171.01652085387056</v>
      </c>
      <c r="O3040" s="101">
        <f t="shared" ca="1" si="420"/>
        <v>0.19038775054770282</v>
      </c>
      <c r="Q3040" s="12">
        <f t="shared" ca="1" si="421"/>
        <v>0</v>
      </c>
      <c r="R3040" s="101">
        <f t="shared" ca="1" si="422"/>
        <v>0</v>
      </c>
      <c r="S3040" s="13"/>
      <c r="T3040" s="101">
        <f t="shared" ca="1" si="423"/>
        <v>9.3102768735719724E-2</v>
      </c>
      <c r="U3040" s="101">
        <f t="shared" si="424"/>
        <v>0</v>
      </c>
      <c r="V3040" s="101">
        <f t="shared" ca="1" si="425"/>
        <v>-489.40233755510758</v>
      </c>
    </row>
    <row r="3041" spans="2:22" x14ac:dyDescent="0.3">
      <c r="B3041" s="13">
        <v>2023</v>
      </c>
      <c r="C3041" s="13">
        <v>5</v>
      </c>
      <c r="D3041" s="13">
        <v>5</v>
      </c>
      <c r="E3041" s="83" t="s">
        <v>224</v>
      </c>
      <c r="F3041" s="13">
        <v>3</v>
      </c>
      <c r="G3041" s="13">
        <v>2</v>
      </c>
      <c r="H3041" s="13" t="s">
        <v>69</v>
      </c>
      <c r="I3041" s="13" t="s">
        <v>53</v>
      </c>
      <c r="J3041" s="13"/>
      <c r="K3041" s="13" t="s">
        <v>28</v>
      </c>
      <c r="L3041" s="12">
        <f t="shared" ca="1" si="418"/>
        <v>1.4443275660833808</v>
      </c>
      <c r="M3041" s="101">
        <f t="shared" ca="1" si="419"/>
        <v>7.6202722386559174E-2</v>
      </c>
      <c r="N3041" s="101">
        <f t="shared" ca="1" si="426"/>
        <v>171.01652085387056</v>
      </c>
      <c r="O3041" s="101">
        <f t="shared" ca="1" si="420"/>
        <v>0.15582850110473595</v>
      </c>
      <c r="Q3041" s="12">
        <f t="shared" ca="1" si="421"/>
        <v>0</v>
      </c>
      <c r="R3041" s="101">
        <f t="shared" ca="1" si="422"/>
        <v>0</v>
      </c>
      <c r="S3041" s="13"/>
      <c r="T3041" s="101">
        <f t="shared" ca="1" si="423"/>
        <v>7.6202722386559174E-2</v>
      </c>
      <c r="U3041" s="101">
        <f t="shared" si="424"/>
        <v>0</v>
      </c>
      <c r="V3041" s="101">
        <f t="shared" ca="1" si="425"/>
        <v>-489.32613483272104</v>
      </c>
    </row>
    <row r="3042" spans="2:22" x14ac:dyDescent="0.3">
      <c r="B3042" s="13">
        <v>2023</v>
      </c>
      <c r="C3042" s="13">
        <v>5</v>
      </c>
      <c r="D3042" s="13">
        <v>5</v>
      </c>
      <c r="E3042" s="83" t="s">
        <v>224</v>
      </c>
      <c r="F3042" s="13">
        <v>3</v>
      </c>
      <c r="G3042" s="13">
        <v>3</v>
      </c>
      <c r="H3042" s="13" t="s">
        <v>69</v>
      </c>
      <c r="I3042" s="13" t="s">
        <v>53</v>
      </c>
      <c r="J3042" s="13"/>
      <c r="K3042" s="13" t="s">
        <v>28</v>
      </c>
      <c r="L3042" s="12">
        <f t="shared" ca="1" si="418"/>
        <v>1.7832042957421632</v>
      </c>
      <c r="M3042" s="101">
        <f t="shared" ca="1" si="419"/>
        <v>9.4081858643356539E-2</v>
      </c>
      <c r="N3042" s="101">
        <f t="shared" ca="1" si="426"/>
        <v>171.01652085387056</v>
      </c>
      <c r="O3042" s="101">
        <f t="shared" ca="1" si="420"/>
        <v>0.19238991146762199</v>
      </c>
      <c r="Q3042" s="12">
        <f t="shared" ca="1" si="421"/>
        <v>0</v>
      </c>
      <c r="R3042" s="101">
        <f t="shared" ca="1" si="422"/>
        <v>0</v>
      </c>
      <c r="S3042" s="13"/>
      <c r="T3042" s="101">
        <f t="shared" ca="1" si="423"/>
        <v>9.4081858643356539E-2</v>
      </c>
      <c r="U3042" s="101">
        <f t="shared" si="424"/>
        <v>0</v>
      </c>
      <c r="V3042" s="101">
        <f t="shared" ca="1" si="425"/>
        <v>-489.2320529740777</v>
      </c>
    </row>
    <row r="3043" spans="2:22" x14ac:dyDescent="0.3">
      <c r="B3043" s="13">
        <v>2023</v>
      </c>
      <c r="C3043" s="13">
        <v>5</v>
      </c>
      <c r="D3043" s="13">
        <v>5</v>
      </c>
      <c r="E3043" s="83" t="s">
        <v>224</v>
      </c>
      <c r="F3043" s="13">
        <v>3</v>
      </c>
      <c r="G3043" s="13">
        <v>4</v>
      </c>
      <c r="H3043" s="13" t="s">
        <v>69</v>
      </c>
      <c r="I3043" s="13" t="s">
        <v>53</v>
      </c>
      <c r="J3043" s="13"/>
      <c r="K3043" s="13" t="s">
        <v>28</v>
      </c>
      <c r="L3043" s="12">
        <f t="shared" ca="1" si="418"/>
        <v>1.5933390193486474</v>
      </c>
      <c r="M3043" s="101">
        <f t="shared" ca="1" si="419"/>
        <v>8.4064566660834644E-2</v>
      </c>
      <c r="N3043" s="101">
        <f t="shared" ca="1" si="426"/>
        <v>171.01652085387056</v>
      </c>
      <c r="O3043" s="101">
        <f t="shared" ca="1" si="420"/>
        <v>0.17190534679752556</v>
      </c>
      <c r="Q3043" s="12">
        <f t="shared" ca="1" si="421"/>
        <v>0</v>
      </c>
      <c r="R3043" s="101">
        <f t="shared" ca="1" si="422"/>
        <v>0</v>
      </c>
      <c r="S3043" s="13"/>
      <c r="T3043" s="101">
        <f t="shared" ca="1" si="423"/>
        <v>8.4064566660834644E-2</v>
      </c>
      <c r="U3043" s="101">
        <f t="shared" si="424"/>
        <v>0</v>
      </c>
      <c r="V3043" s="101">
        <f t="shared" ca="1" si="425"/>
        <v>-489.14798840741685</v>
      </c>
    </row>
    <row r="3044" spans="2:22" x14ac:dyDescent="0.3">
      <c r="B3044" s="13">
        <v>2023</v>
      </c>
      <c r="C3044" s="13">
        <v>5</v>
      </c>
      <c r="D3044" s="13">
        <v>5</v>
      </c>
      <c r="E3044" s="83" t="s">
        <v>224</v>
      </c>
      <c r="F3044" s="13">
        <v>3</v>
      </c>
      <c r="G3044" s="13">
        <v>5</v>
      </c>
      <c r="H3044" s="13" t="s">
        <v>69</v>
      </c>
      <c r="I3044" s="13" t="s">
        <v>53</v>
      </c>
      <c r="J3044" s="13"/>
      <c r="K3044" s="13" t="s">
        <v>28</v>
      </c>
      <c r="L3044" s="12">
        <f t="shared" ca="1" si="418"/>
        <v>1.7689378968497134</v>
      </c>
      <c r="M3044" s="101">
        <f t="shared" ca="1" si="419"/>
        <v>9.332916343779088E-2</v>
      </c>
      <c r="N3044" s="101">
        <f t="shared" ca="1" si="426"/>
        <v>171.01652085387056</v>
      </c>
      <c r="O3044" s="101">
        <f t="shared" ca="1" si="420"/>
        <v>0.19085070969111556</v>
      </c>
      <c r="Q3044" s="12">
        <f t="shared" ca="1" si="421"/>
        <v>2.7142008496724817</v>
      </c>
      <c r="R3044" s="101">
        <f t="shared" ca="1" si="422"/>
        <v>8.0016508956447338E-2</v>
      </c>
      <c r="S3044" s="13"/>
      <c r="T3044" s="101">
        <f t="shared" ca="1" si="423"/>
        <v>0</v>
      </c>
      <c r="U3044" s="101">
        <f t="shared" si="424"/>
        <v>0</v>
      </c>
      <c r="V3044" s="101">
        <f t="shared" ca="1" si="425"/>
        <v>-489.3080214253298</v>
      </c>
    </row>
    <row r="3045" spans="2:22" x14ac:dyDescent="0.3">
      <c r="B3045" s="13">
        <v>2023</v>
      </c>
      <c r="C3045" s="13">
        <v>5</v>
      </c>
      <c r="D3045" s="13">
        <v>5</v>
      </c>
      <c r="E3045" s="83" t="s">
        <v>224</v>
      </c>
      <c r="F3045" s="13">
        <v>3</v>
      </c>
      <c r="G3045" s="13">
        <v>6</v>
      </c>
      <c r="H3045" s="13" t="s">
        <v>69</v>
      </c>
      <c r="I3045" s="13" t="s">
        <v>53</v>
      </c>
      <c r="J3045" s="13"/>
      <c r="K3045" s="13" t="s">
        <v>28</v>
      </c>
      <c r="L3045" s="12">
        <f t="shared" ca="1" si="418"/>
        <v>1.6639819002103353</v>
      </c>
      <c r="M3045" s="101">
        <f t="shared" ca="1" si="419"/>
        <v>8.7791685055097296E-2</v>
      </c>
      <c r="N3045" s="101">
        <f t="shared" ca="1" si="426"/>
        <v>171.01652085387056</v>
      </c>
      <c r="O3045" s="101">
        <f t="shared" ca="1" si="420"/>
        <v>0.17952700721369308</v>
      </c>
      <c r="Q3045" s="12">
        <f t="shared" ca="1" si="421"/>
        <v>5.6000000000000005</v>
      </c>
      <c r="R3045" s="101">
        <f t="shared" ca="1" si="422"/>
        <v>0.33318393214719516</v>
      </c>
      <c r="S3045" s="13"/>
      <c r="T3045" s="101">
        <f t="shared" ca="1" si="423"/>
        <v>0</v>
      </c>
      <c r="U3045" s="101">
        <f t="shared" si="424"/>
        <v>0</v>
      </c>
      <c r="V3045" s="101">
        <f t="shared" ca="1" si="425"/>
        <v>-489.97438928962424</v>
      </c>
    </row>
    <row r="3046" spans="2:22" x14ac:dyDescent="0.3">
      <c r="B3046" s="13">
        <v>2023</v>
      </c>
      <c r="C3046" s="13">
        <v>5</v>
      </c>
      <c r="D3046" s="13">
        <v>5</v>
      </c>
      <c r="E3046" s="83" t="s">
        <v>224</v>
      </c>
      <c r="F3046" s="13">
        <v>3</v>
      </c>
      <c r="G3046" s="13">
        <v>7</v>
      </c>
      <c r="H3046" s="13" t="s">
        <v>69</v>
      </c>
      <c r="I3046" s="13" t="s">
        <v>53</v>
      </c>
      <c r="J3046" s="13"/>
      <c r="K3046" s="13" t="s">
        <v>28</v>
      </c>
      <c r="L3046" s="12">
        <f t="shared" ca="1" si="418"/>
        <v>1.5372448950404334</v>
      </c>
      <c r="M3046" s="101">
        <f t="shared" ca="1" si="419"/>
        <v>8.1105040662333261E-2</v>
      </c>
      <c r="N3046" s="101">
        <f t="shared" ca="1" si="426"/>
        <v>171.01652085387056</v>
      </c>
      <c r="O3046" s="101">
        <f t="shared" ca="1" si="420"/>
        <v>0.16585335172591237</v>
      </c>
      <c r="Q3046" s="12">
        <f t="shared" ca="1" si="421"/>
        <v>5.6000000000000005</v>
      </c>
      <c r="R3046" s="101">
        <f t="shared" ca="1" si="422"/>
        <v>0.34391221963482738</v>
      </c>
      <c r="S3046" s="13"/>
      <c r="T3046" s="101">
        <f t="shared" ca="1" si="423"/>
        <v>0</v>
      </c>
      <c r="U3046" s="101">
        <f t="shared" si="424"/>
        <v>0</v>
      </c>
      <c r="V3046" s="101">
        <f t="shared" ca="1" si="425"/>
        <v>-490.6622137288939</v>
      </c>
    </row>
    <row r="3047" spans="2:22" x14ac:dyDescent="0.3">
      <c r="B3047" s="13">
        <v>2023</v>
      </c>
      <c r="C3047" s="13">
        <v>5</v>
      </c>
      <c r="D3047" s="13">
        <v>5</v>
      </c>
      <c r="E3047" s="83" t="s">
        <v>224</v>
      </c>
      <c r="F3047" s="13">
        <v>3</v>
      </c>
      <c r="G3047" s="13">
        <v>8</v>
      </c>
      <c r="H3047" s="13" t="s">
        <v>69</v>
      </c>
      <c r="I3047" s="13" t="s">
        <v>53</v>
      </c>
      <c r="J3047" s="13"/>
      <c r="K3047" s="13" t="s">
        <v>28</v>
      </c>
      <c r="L3047" s="12">
        <f t="shared" ca="1" si="418"/>
        <v>2.7319440735454084</v>
      </c>
      <c r="M3047" s="101">
        <f t="shared" ca="1" si="419"/>
        <v>0.14413736932025575</v>
      </c>
      <c r="N3047" s="101">
        <f t="shared" ca="1" si="426"/>
        <v>171.01652085387056</v>
      </c>
      <c r="O3047" s="101">
        <f t="shared" ca="1" si="420"/>
        <v>0.29474944609481413</v>
      </c>
      <c r="Q3047" s="12">
        <f t="shared" ca="1" si="421"/>
        <v>4.0810458064609296</v>
      </c>
      <c r="R3047" s="101">
        <f t="shared" ca="1" si="422"/>
        <v>0.11420146169129888</v>
      </c>
      <c r="S3047" s="13"/>
      <c r="T3047" s="101">
        <f t="shared" ca="1" si="423"/>
        <v>0</v>
      </c>
      <c r="U3047" s="101">
        <f t="shared" si="424"/>
        <v>0</v>
      </c>
      <c r="V3047" s="101">
        <f t="shared" ca="1" si="425"/>
        <v>-490.89061665227655</v>
      </c>
    </row>
    <row r="3048" spans="2:22" x14ac:dyDescent="0.3">
      <c r="B3048" s="13">
        <v>2023</v>
      </c>
      <c r="C3048" s="13">
        <v>5</v>
      </c>
      <c r="D3048" s="13">
        <v>5</v>
      </c>
      <c r="E3048" s="83" t="s">
        <v>224</v>
      </c>
      <c r="F3048" s="13">
        <v>3</v>
      </c>
      <c r="G3048" s="13">
        <v>9</v>
      </c>
      <c r="H3048" s="13" t="s">
        <v>69</v>
      </c>
      <c r="I3048" s="13" t="s">
        <v>53</v>
      </c>
      <c r="J3048" s="13"/>
      <c r="K3048" s="13" t="s">
        <v>28</v>
      </c>
      <c r="L3048" s="12">
        <f t="shared" ca="1" si="418"/>
        <v>1.9254665131347608</v>
      </c>
      <c r="M3048" s="101">
        <f t="shared" ca="1" si="419"/>
        <v>0.10158761323298998</v>
      </c>
      <c r="N3048" s="101">
        <f t="shared" ca="1" si="426"/>
        <v>171.01652085387056</v>
      </c>
      <c r="O3048" s="101">
        <f t="shared" ca="1" si="420"/>
        <v>0.20773858210210935</v>
      </c>
      <c r="Q3048" s="12">
        <f t="shared" ca="1" si="421"/>
        <v>0</v>
      </c>
      <c r="R3048" s="101">
        <f t="shared" ca="1" si="422"/>
        <v>0</v>
      </c>
      <c r="S3048" s="13"/>
      <c r="T3048" s="101">
        <f t="shared" ca="1" si="423"/>
        <v>0.10158761323298998</v>
      </c>
      <c r="U3048" s="101">
        <f t="shared" si="424"/>
        <v>0</v>
      </c>
      <c r="V3048" s="101">
        <f t="shared" ca="1" si="425"/>
        <v>-490.78902903904356</v>
      </c>
    </row>
    <row r="3049" spans="2:22" x14ac:dyDescent="0.3">
      <c r="B3049" s="13">
        <v>2023</v>
      </c>
      <c r="C3049" s="13">
        <v>5</v>
      </c>
      <c r="D3049" s="13">
        <v>5</v>
      </c>
      <c r="E3049" s="83" t="s">
        <v>224</v>
      </c>
      <c r="F3049" s="13">
        <v>3</v>
      </c>
      <c r="G3049" s="13">
        <v>10</v>
      </c>
      <c r="H3049" s="13" t="s">
        <v>70</v>
      </c>
      <c r="I3049" s="13" t="s">
        <v>53</v>
      </c>
      <c r="J3049" s="13"/>
      <c r="K3049" s="13" t="s">
        <v>28</v>
      </c>
      <c r="L3049" s="12">
        <f t="shared" ca="1" si="418"/>
        <v>2.2126410261345573</v>
      </c>
      <c r="M3049" s="101">
        <f t="shared" ca="1" si="419"/>
        <v>0.11673894053885925</v>
      </c>
      <c r="N3049" s="101">
        <f t="shared" ca="1" si="426"/>
        <v>171.01652085387056</v>
      </c>
      <c r="O3049" s="101">
        <f t="shared" ca="1" si="420"/>
        <v>0.23872184030965737</v>
      </c>
      <c r="Q3049" s="12">
        <f t="shared" ca="1" si="421"/>
        <v>5.6000000000000005</v>
      </c>
      <c r="R3049" s="101">
        <f t="shared" ca="1" si="422"/>
        <v>0.28673993713770979</v>
      </c>
      <c r="S3049" s="13"/>
      <c r="T3049" s="101">
        <f t="shared" ca="1" si="423"/>
        <v>0</v>
      </c>
      <c r="U3049" s="101">
        <f t="shared" si="424"/>
        <v>0</v>
      </c>
      <c r="V3049" s="101">
        <f t="shared" ca="1" si="425"/>
        <v>-491.362508913319</v>
      </c>
    </row>
    <row r="3050" spans="2:22" x14ac:dyDescent="0.3">
      <c r="B3050" s="13">
        <v>2023</v>
      </c>
      <c r="C3050" s="13">
        <v>5</v>
      </c>
      <c r="D3050" s="13">
        <v>5</v>
      </c>
      <c r="E3050" s="83" t="s">
        <v>224</v>
      </c>
      <c r="F3050" s="13">
        <v>3</v>
      </c>
      <c r="G3050" s="13">
        <v>11</v>
      </c>
      <c r="H3050" s="13" t="s">
        <v>70</v>
      </c>
      <c r="I3050" s="13" t="s">
        <v>53</v>
      </c>
      <c r="J3050" s="13"/>
      <c r="K3050" s="13" t="s">
        <v>28</v>
      </c>
      <c r="L3050" s="12">
        <f t="shared" ca="1" si="418"/>
        <v>2.2178641066666609</v>
      </c>
      <c r="M3050" s="101">
        <f t="shared" ca="1" si="419"/>
        <v>0.11701451026773303</v>
      </c>
      <c r="N3050" s="101">
        <f t="shared" ca="1" si="426"/>
        <v>171.01652085387056</v>
      </c>
      <c r="O3050" s="101">
        <f t="shared" ca="1" si="420"/>
        <v>0.23928535846826604</v>
      </c>
      <c r="Q3050" s="12">
        <f t="shared" ca="1" si="421"/>
        <v>5.6000000000000005</v>
      </c>
      <c r="R3050" s="101">
        <f t="shared" ca="1" si="422"/>
        <v>0.28629780337066724</v>
      </c>
      <c r="S3050" s="13"/>
      <c r="T3050" s="101">
        <f t="shared" ca="1" si="423"/>
        <v>0</v>
      </c>
      <c r="U3050" s="101">
        <f t="shared" si="424"/>
        <v>0</v>
      </c>
      <c r="V3050" s="101">
        <f t="shared" ca="1" si="425"/>
        <v>-491.93510452006029</v>
      </c>
    </row>
    <row r="3051" spans="2:22" x14ac:dyDescent="0.3">
      <c r="B3051" s="13">
        <v>2023</v>
      </c>
      <c r="C3051" s="13">
        <v>5</v>
      </c>
      <c r="D3051" s="13">
        <v>5</v>
      </c>
      <c r="E3051" s="83" t="s">
        <v>224</v>
      </c>
      <c r="F3051" s="13">
        <v>3</v>
      </c>
      <c r="G3051" s="13">
        <v>12</v>
      </c>
      <c r="H3051" s="13" t="s">
        <v>70</v>
      </c>
      <c r="I3051" s="13" t="s">
        <v>53</v>
      </c>
      <c r="J3051" s="13"/>
      <c r="K3051" s="13" t="s">
        <v>28</v>
      </c>
      <c r="L3051" s="12">
        <f t="shared" ca="1" si="418"/>
        <v>2.2955406637610327</v>
      </c>
      <c r="M3051" s="101">
        <f t="shared" ca="1" si="419"/>
        <v>0.12111272542003208</v>
      </c>
      <c r="N3051" s="101">
        <f t="shared" ca="1" si="426"/>
        <v>171.01652085387056</v>
      </c>
      <c r="O3051" s="101">
        <f t="shared" ca="1" si="420"/>
        <v>0.24766588221317781</v>
      </c>
      <c r="Q3051" s="12">
        <f t="shared" ca="1" si="421"/>
        <v>5.6000000000000005</v>
      </c>
      <c r="R3051" s="101">
        <f t="shared" ca="1" si="422"/>
        <v>0.27972248281262863</v>
      </c>
      <c r="S3051" s="13"/>
      <c r="T3051" s="101">
        <f t="shared" ca="1" si="423"/>
        <v>0</v>
      </c>
      <c r="U3051" s="101">
        <f t="shared" si="424"/>
        <v>0</v>
      </c>
      <c r="V3051" s="101">
        <f t="shared" ca="1" si="425"/>
        <v>-492.49454948568558</v>
      </c>
    </row>
    <row r="3052" spans="2:22" x14ac:dyDescent="0.3">
      <c r="B3052" s="13">
        <v>2023</v>
      </c>
      <c r="C3052" s="13">
        <v>5</v>
      </c>
      <c r="D3052" s="13">
        <v>5</v>
      </c>
      <c r="E3052" s="83" t="s">
        <v>224</v>
      </c>
      <c r="F3052" s="13">
        <v>3</v>
      </c>
      <c r="G3052" s="13">
        <v>13</v>
      </c>
      <c r="H3052" s="13" t="s">
        <v>70</v>
      </c>
      <c r="I3052" s="13" t="s">
        <v>53</v>
      </c>
      <c r="J3052" s="13"/>
      <c r="K3052" s="13" t="s">
        <v>28</v>
      </c>
      <c r="L3052" s="12">
        <f t="shared" ca="1" si="418"/>
        <v>2.5619881354450298</v>
      </c>
      <c r="M3052" s="101">
        <f t="shared" ca="1" si="419"/>
        <v>0.13517049402607978</v>
      </c>
      <c r="N3052" s="101">
        <f t="shared" ca="1" si="426"/>
        <v>171.01652085387056</v>
      </c>
      <c r="O3052" s="101">
        <f t="shared" ca="1" si="420"/>
        <v>0.27641289993316426</v>
      </c>
      <c r="Q3052" s="12">
        <f t="shared" ca="1" si="421"/>
        <v>2.9143620958787029</v>
      </c>
      <c r="R3052" s="101">
        <f t="shared" ca="1" si="422"/>
        <v>2.9828455750710428E-2</v>
      </c>
      <c r="S3052" s="13"/>
      <c r="T3052" s="101">
        <f t="shared" ca="1" si="423"/>
        <v>0</v>
      </c>
      <c r="U3052" s="101">
        <f t="shared" si="424"/>
        <v>0</v>
      </c>
      <c r="V3052" s="101">
        <f t="shared" ca="1" si="425"/>
        <v>-492.55420639718699</v>
      </c>
    </row>
    <row r="3053" spans="2:22" x14ac:dyDescent="0.3">
      <c r="B3053" s="13">
        <v>2023</v>
      </c>
      <c r="C3053" s="13">
        <v>5</v>
      </c>
      <c r="D3053" s="13">
        <v>5</v>
      </c>
      <c r="E3053" s="83" t="s">
        <v>224</v>
      </c>
      <c r="F3053" s="13">
        <v>3</v>
      </c>
      <c r="G3053" s="13">
        <v>14</v>
      </c>
      <c r="H3053" s="13" t="s">
        <v>70</v>
      </c>
      <c r="I3053" s="13" t="s">
        <v>53</v>
      </c>
      <c r="J3053" s="13"/>
      <c r="K3053" s="13" t="s">
        <v>28</v>
      </c>
      <c r="L3053" s="12">
        <f t="shared" ca="1" si="418"/>
        <v>2.0265592115096105</v>
      </c>
      <c r="M3053" s="101">
        <f t="shared" ca="1" si="419"/>
        <v>0.10692126399924705</v>
      </c>
      <c r="N3053" s="101">
        <f t="shared" ca="1" si="426"/>
        <v>171.01652085387056</v>
      </c>
      <c r="O3053" s="101">
        <f t="shared" ca="1" si="420"/>
        <v>0.21864547332977188</v>
      </c>
      <c r="Q3053" s="12">
        <f t="shared" ca="1" si="421"/>
        <v>5.6000000000000005</v>
      </c>
      <c r="R3053" s="101">
        <f t="shared" ca="1" si="422"/>
        <v>0.30249176274571155</v>
      </c>
      <c r="S3053" s="13"/>
      <c r="T3053" s="101">
        <f t="shared" ca="1" si="423"/>
        <v>0</v>
      </c>
      <c r="U3053" s="101">
        <f t="shared" si="424"/>
        <v>0</v>
      </c>
      <c r="V3053" s="101">
        <f t="shared" ca="1" si="425"/>
        <v>-493.15918992267842</v>
      </c>
    </row>
    <row r="3054" spans="2:22" x14ac:dyDescent="0.3">
      <c r="B3054" s="13">
        <v>2023</v>
      </c>
      <c r="C3054" s="13">
        <v>5</v>
      </c>
      <c r="D3054" s="13">
        <v>5</v>
      </c>
      <c r="E3054" s="83" t="s">
        <v>224</v>
      </c>
      <c r="F3054" s="13">
        <v>3</v>
      </c>
      <c r="G3054" s="13">
        <v>15</v>
      </c>
      <c r="H3054" s="13" t="s">
        <v>70</v>
      </c>
      <c r="I3054" s="13" t="s">
        <v>53</v>
      </c>
      <c r="J3054" s="13"/>
      <c r="K3054" s="13" t="s">
        <v>28</v>
      </c>
      <c r="L3054" s="12">
        <f t="shared" ca="1" si="418"/>
        <v>2.9468742546028306</v>
      </c>
      <c r="M3054" s="101">
        <f t="shared" ca="1" si="419"/>
        <v>0.15547708567284535</v>
      </c>
      <c r="N3054" s="101">
        <f t="shared" ca="1" si="426"/>
        <v>171.01652085387056</v>
      </c>
      <c r="O3054" s="101">
        <f t="shared" ca="1" si="420"/>
        <v>0.31793826332909941</v>
      </c>
      <c r="Q3054" s="12">
        <f t="shared" ca="1" si="421"/>
        <v>5.6000000000000005</v>
      </c>
      <c r="R3054" s="101">
        <f t="shared" ca="1" si="422"/>
        <v>0.22458709434787044</v>
      </c>
      <c r="S3054" s="13"/>
      <c r="T3054" s="101">
        <f t="shared" ca="1" si="423"/>
        <v>0</v>
      </c>
      <c r="U3054" s="101">
        <f t="shared" si="424"/>
        <v>0</v>
      </c>
      <c r="V3054" s="101">
        <f t="shared" ca="1" si="425"/>
        <v>-493.60836411137421</v>
      </c>
    </row>
    <row r="3055" spans="2:22" x14ac:dyDescent="0.3">
      <c r="B3055" s="13">
        <v>2023</v>
      </c>
      <c r="C3055" s="13">
        <v>5</v>
      </c>
      <c r="D3055" s="13">
        <v>5</v>
      </c>
      <c r="E3055" s="83" t="s">
        <v>224</v>
      </c>
      <c r="F3055" s="13">
        <v>3</v>
      </c>
      <c r="G3055" s="13">
        <v>16</v>
      </c>
      <c r="H3055" s="13" t="s">
        <v>71</v>
      </c>
      <c r="I3055" s="13" t="s">
        <v>53</v>
      </c>
      <c r="J3055" s="13"/>
      <c r="K3055" s="13" t="s">
        <v>28</v>
      </c>
      <c r="L3055" s="12">
        <f t="shared" ca="1" si="418"/>
        <v>2.4799443168825919</v>
      </c>
      <c r="M3055" s="101">
        <f t="shared" ca="1" si="419"/>
        <v>0.30786028749780497</v>
      </c>
      <c r="N3055" s="101">
        <f t="shared" ca="1" si="426"/>
        <v>171.7140051929938</v>
      </c>
      <c r="O3055" s="101">
        <f t="shared" ca="1" si="420"/>
        <v>0.73852741756763585</v>
      </c>
      <c r="Q3055" s="12">
        <f t="shared" ca="1" si="421"/>
        <v>0</v>
      </c>
      <c r="R3055" s="101">
        <f t="shared" ca="1" si="422"/>
        <v>0</v>
      </c>
      <c r="S3055" s="13"/>
      <c r="T3055" s="101">
        <f t="shared" ca="1" si="423"/>
        <v>0.30786028749780497</v>
      </c>
      <c r="U3055" s="101">
        <f t="shared" ca="1" si="424"/>
        <v>0.69748433912322894</v>
      </c>
      <c r="V3055" s="101">
        <f t="shared" ca="1" si="425"/>
        <v>-492.60301948475319</v>
      </c>
    </row>
    <row r="3056" spans="2:22" x14ac:dyDescent="0.3">
      <c r="B3056" s="13">
        <v>2023</v>
      </c>
      <c r="C3056" s="13">
        <v>5</v>
      </c>
      <c r="D3056" s="13">
        <v>5</v>
      </c>
      <c r="E3056" s="83" t="s">
        <v>224</v>
      </c>
      <c r="F3056" s="13">
        <v>3</v>
      </c>
      <c r="G3056" s="13">
        <v>17</v>
      </c>
      <c r="H3056" s="13" t="s">
        <v>71</v>
      </c>
      <c r="I3056" s="13" t="s">
        <v>53</v>
      </c>
      <c r="J3056" s="13"/>
      <c r="K3056" s="13" t="s">
        <v>28</v>
      </c>
      <c r="L3056" s="12">
        <f t="shared" ca="1" si="418"/>
        <v>3.2053644895137436</v>
      </c>
      <c r="M3056" s="101">
        <f t="shared" ca="1" si="419"/>
        <v>0.39791394772823613</v>
      </c>
      <c r="N3056" s="101">
        <f t="shared" ca="1" si="426"/>
        <v>172.61551395566954</v>
      </c>
      <c r="O3056" s="101">
        <f t="shared" ca="1" si="420"/>
        <v>0.95455754497719292</v>
      </c>
      <c r="Q3056" s="12">
        <f t="shared" ca="1" si="421"/>
        <v>5.6000000000000005</v>
      </c>
      <c r="R3056" s="101">
        <f t="shared" ca="1" si="422"/>
        <v>0.20270589596266164</v>
      </c>
      <c r="S3056" s="13"/>
      <c r="T3056" s="101">
        <f t="shared" ca="1" si="423"/>
        <v>0</v>
      </c>
      <c r="U3056" s="101">
        <f t="shared" ca="1" si="424"/>
        <v>0.90150876267574043</v>
      </c>
      <c r="V3056" s="101">
        <f t="shared" ca="1" si="425"/>
        <v>-492.10692251400275</v>
      </c>
    </row>
    <row r="3057" spans="2:22" x14ac:dyDescent="0.3">
      <c r="B3057" s="13">
        <v>2023</v>
      </c>
      <c r="C3057" s="13">
        <v>5</v>
      </c>
      <c r="D3057" s="13">
        <v>5</v>
      </c>
      <c r="E3057" s="83" t="s">
        <v>224</v>
      </c>
      <c r="F3057" s="13">
        <v>3</v>
      </c>
      <c r="G3057" s="13">
        <v>18</v>
      </c>
      <c r="H3057" s="13" t="s">
        <v>71</v>
      </c>
      <c r="I3057" s="13" t="s">
        <v>53</v>
      </c>
      <c r="J3057" s="13"/>
      <c r="K3057" s="13" t="s">
        <v>28</v>
      </c>
      <c r="L3057" s="12">
        <f t="shared" ca="1" si="418"/>
        <v>2.8079020721709416</v>
      </c>
      <c r="M3057" s="101">
        <f t="shared" ca="1" si="419"/>
        <v>0.3485729632393007</v>
      </c>
      <c r="N3057" s="101">
        <f t="shared" ca="1" si="426"/>
        <v>173.40523641346761</v>
      </c>
      <c r="O3057" s="101">
        <f t="shared" ca="1" si="420"/>
        <v>0.83619323709250637</v>
      </c>
      <c r="Q3057" s="12">
        <f t="shared" ca="1" si="421"/>
        <v>5.6000000000000005</v>
      </c>
      <c r="R3057" s="101">
        <f t="shared" ca="1" si="422"/>
        <v>0.23635108959072984</v>
      </c>
      <c r="S3057" s="13"/>
      <c r="T3057" s="101">
        <f t="shared" ca="1" si="423"/>
        <v>0</v>
      </c>
      <c r="U3057" s="101">
        <f t="shared" ca="1" si="424"/>
        <v>0.78972245779807737</v>
      </c>
      <c r="V3057" s="101">
        <f t="shared" ca="1" si="425"/>
        <v>-491.78990223538614</v>
      </c>
    </row>
    <row r="3058" spans="2:22" x14ac:dyDescent="0.3">
      <c r="B3058" s="13">
        <v>2023</v>
      </c>
      <c r="C3058" s="13">
        <v>5</v>
      </c>
      <c r="D3058" s="13">
        <v>5</v>
      </c>
      <c r="E3058" s="83" t="s">
        <v>224</v>
      </c>
      <c r="F3058" s="13">
        <v>3</v>
      </c>
      <c r="G3058" s="13">
        <v>19</v>
      </c>
      <c r="H3058" s="13" t="s">
        <v>71</v>
      </c>
      <c r="I3058" s="13" t="s">
        <v>53</v>
      </c>
      <c r="J3058" s="13"/>
      <c r="K3058" s="13" t="s">
        <v>28</v>
      </c>
      <c r="L3058" s="12">
        <f t="shared" ca="1" si="418"/>
        <v>3.6036135216396703</v>
      </c>
      <c r="M3058" s="101">
        <f t="shared" ca="1" si="419"/>
        <v>0.44735258257634869</v>
      </c>
      <c r="N3058" s="101">
        <f t="shared" ca="1" si="426"/>
        <v>174.41875271642877</v>
      </c>
      <c r="O3058" s="101">
        <f t="shared" ca="1" si="420"/>
        <v>1.0731561067442938</v>
      </c>
      <c r="Q3058" s="12">
        <f t="shared" ca="1" si="421"/>
        <v>5.6000000000000005</v>
      </c>
      <c r="R3058" s="101">
        <f t="shared" ca="1" si="422"/>
        <v>0.16899411539320197</v>
      </c>
      <c r="S3058" s="13"/>
      <c r="T3058" s="101">
        <f t="shared" ca="1" si="423"/>
        <v>0</v>
      </c>
      <c r="U3058" s="101">
        <f t="shared" ca="1" si="424"/>
        <v>1.0135163029611571</v>
      </c>
      <c r="V3058" s="101">
        <f t="shared" ca="1" si="425"/>
        <v>-491.11437416321138</v>
      </c>
    </row>
    <row r="3059" spans="2:22" x14ac:dyDescent="0.3">
      <c r="B3059" s="13">
        <v>2023</v>
      </c>
      <c r="C3059" s="13">
        <v>5</v>
      </c>
      <c r="D3059" s="13">
        <v>5</v>
      </c>
      <c r="E3059" s="83" t="s">
        <v>224</v>
      </c>
      <c r="F3059" s="13">
        <v>3</v>
      </c>
      <c r="G3059" s="13">
        <v>20</v>
      </c>
      <c r="H3059" s="13" t="s">
        <v>69</v>
      </c>
      <c r="I3059" s="13" t="s">
        <v>53</v>
      </c>
      <c r="J3059" s="13"/>
      <c r="K3059" s="13" t="s">
        <v>28</v>
      </c>
      <c r="L3059" s="12">
        <f t="shared" ca="1" si="418"/>
        <v>3.414320505534405</v>
      </c>
      <c r="M3059" s="101">
        <f t="shared" ca="1" si="419"/>
        <v>0.18013954987199521</v>
      </c>
      <c r="N3059" s="101">
        <f t="shared" ca="1" si="426"/>
        <v>174.41875271642877</v>
      </c>
      <c r="O3059" s="101">
        <f t="shared" ca="1" si="420"/>
        <v>0.36837103934210697</v>
      </c>
      <c r="Q3059" s="12">
        <f t="shared" ca="1" si="421"/>
        <v>0</v>
      </c>
      <c r="R3059" s="101">
        <f t="shared" ca="1" si="422"/>
        <v>0</v>
      </c>
      <c r="S3059" s="13"/>
      <c r="T3059" s="101">
        <f t="shared" ca="1" si="423"/>
        <v>0.18013954987199521</v>
      </c>
      <c r="U3059" s="101">
        <f t="shared" si="424"/>
        <v>0</v>
      </c>
      <c r="V3059" s="101">
        <f t="shared" ca="1" si="425"/>
        <v>-490.93423461333941</v>
      </c>
    </row>
    <row r="3060" spans="2:22" x14ac:dyDescent="0.3">
      <c r="B3060" s="13">
        <v>2023</v>
      </c>
      <c r="C3060" s="13">
        <v>5</v>
      </c>
      <c r="D3060" s="13">
        <v>5</v>
      </c>
      <c r="E3060" s="83" t="s">
        <v>224</v>
      </c>
      <c r="F3060" s="13">
        <v>3</v>
      </c>
      <c r="G3060" s="13">
        <v>21</v>
      </c>
      <c r="H3060" s="13" t="s">
        <v>69</v>
      </c>
      <c r="I3060" s="13" t="s">
        <v>53</v>
      </c>
      <c r="J3060" s="13"/>
      <c r="K3060" s="13" t="s">
        <v>28</v>
      </c>
      <c r="L3060" s="12">
        <f t="shared" ca="1" si="418"/>
        <v>3.1626835264514455</v>
      </c>
      <c r="M3060" s="101">
        <f t="shared" ca="1" si="419"/>
        <v>0.16686318285557827</v>
      </c>
      <c r="N3060" s="101">
        <f t="shared" ca="1" si="426"/>
        <v>174.41875271642877</v>
      </c>
      <c r="O3060" s="101">
        <f t="shared" ca="1" si="420"/>
        <v>0.34122192566884646</v>
      </c>
      <c r="Q3060" s="12">
        <f t="shared" ca="1" si="421"/>
        <v>0</v>
      </c>
      <c r="R3060" s="101">
        <f t="shared" ca="1" si="422"/>
        <v>0</v>
      </c>
      <c r="S3060" s="13"/>
      <c r="T3060" s="101">
        <f t="shared" ca="1" si="423"/>
        <v>0.16686318285557827</v>
      </c>
      <c r="U3060" s="101">
        <f t="shared" si="424"/>
        <v>0</v>
      </c>
      <c r="V3060" s="101">
        <f t="shared" ca="1" si="425"/>
        <v>-490.76737143048382</v>
      </c>
    </row>
    <row r="3061" spans="2:22" x14ac:dyDescent="0.3">
      <c r="B3061" s="13">
        <v>2023</v>
      </c>
      <c r="C3061" s="13">
        <v>5</v>
      </c>
      <c r="D3061" s="13">
        <v>5</v>
      </c>
      <c r="E3061" s="83" t="s">
        <v>224</v>
      </c>
      <c r="F3061" s="13">
        <v>3</v>
      </c>
      <c r="G3061" s="13">
        <v>22</v>
      </c>
      <c r="H3061" s="13" t="s">
        <v>69</v>
      </c>
      <c r="I3061" s="13" t="s">
        <v>53</v>
      </c>
      <c r="J3061" s="13"/>
      <c r="K3061" s="13" t="s">
        <v>28</v>
      </c>
      <c r="L3061" s="12">
        <f t="shared" ca="1" si="418"/>
        <v>2.5063763989896457</v>
      </c>
      <c r="M3061" s="101">
        <f t="shared" ca="1" si="419"/>
        <v>0.1322364188106937</v>
      </c>
      <c r="N3061" s="101">
        <f t="shared" ca="1" si="426"/>
        <v>174.41875271642877</v>
      </c>
      <c r="O3061" s="101">
        <f t="shared" ca="1" si="420"/>
        <v>0.27041294968699287</v>
      </c>
      <c r="Q3061" s="12">
        <f t="shared" ca="1" si="421"/>
        <v>0</v>
      </c>
      <c r="R3061" s="101">
        <f t="shared" ca="1" si="422"/>
        <v>0</v>
      </c>
      <c r="S3061" s="13"/>
      <c r="T3061" s="101">
        <f t="shared" ca="1" si="423"/>
        <v>0.1322364188106937</v>
      </c>
      <c r="U3061" s="101">
        <f t="shared" si="424"/>
        <v>0</v>
      </c>
      <c r="V3061" s="101">
        <f t="shared" ca="1" si="425"/>
        <v>-490.63513501167313</v>
      </c>
    </row>
    <row r="3062" spans="2:22" x14ac:dyDescent="0.3">
      <c r="B3062" s="13">
        <v>2023</v>
      </c>
      <c r="C3062" s="13">
        <v>5</v>
      </c>
      <c r="D3062" s="13">
        <v>5</v>
      </c>
      <c r="E3062" s="83" t="s">
        <v>224</v>
      </c>
      <c r="F3062" s="13">
        <v>3</v>
      </c>
      <c r="G3062" s="13">
        <v>23</v>
      </c>
      <c r="H3062" s="13" t="s">
        <v>69</v>
      </c>
      <c r="I3062" s="13" t="s">
        <v>53</v>
      </c>
      <c r="J3062" s="13"/>
      <c r="K3062" s="13" t="s">
        <v>28</v>
      </c>
      <c r="L3062" s="12">
        <f t="shared" ca="1" si="418"/>
        <v>2.6882002468455264</v>
      </c>
      <c r="M3062" s="101">
        <f t="shared" ca="1" si="419"/>
        <v>0.14182944502356998</v>
      </c>
      <c r="N3062" s="101">
        <f t="shared" ca="1" si="426"/>
        <v>174.41875271642877</v>
      </c>
      <c r="O3062" s="101">
        <f t="shared" ca="1" si="420"/>
        <v>0.29002992463216382</v>
      </c>
      <c r="Q3062" s="12">
        <f t="shared" ca="1" si="421"/>
        <v>0</v>
      </c>
      <c r="R3062" s="101">
        <f t="shared" ca="1" si="422"/>
        <v>0</v>
      </c>
      <c r="S3062" s="13"/>
      <c r="T3062" s="101">
        <f t="shared" ca="1" si="423"/>
        <v>0.14182944502356998</v>
      </c>
      <c r="U3062" s="101">
        <f t="shared" si="424"/>
        <v>0</v>
      </c>
      <c r="V3062" s="101">
        <f t="shared" ca="1" si="425"/>
        <v>-490.49330556664955</v>
      </c>
    </row>
    <row r="3063" spans="2:22" x14ac:dyDescent="0.3">
      <c r="B3063" s="13">
        <v>2023</v>
      </c>
      <c r="C3063" s="13">
        <v>5</v>
      </c>
      <c r="D3063" s="13">
        <v>6</v>
      </c>
      <c r="E3063" s="83" t="s">
        <v>225</v>
      </c>
      <c r="F3063" s="13">
        <v>4</v>
      </c>
      <c r="G3063" s="13">
        <v>0</v>
      </c>
      <c r="H3063" s="13" t="s">
        <v>69</v>
      </c>
      <c r="I3063" s="13" t="s">
        <v>53</v>
      </c>
      <c r="J3063" s="13"/>
      <c r="K3063" s="13" t="s">
        <v>28</v>
      </c>
      <c r="L3063" s="12">
        <f t="shared" ca="1" si="418"/>
        <v>2.5676161718408754</v>
      </c>
      <c r="M3063" s="101">
        <f t="shared" ca="1" si="419"/>
        <v>0.1354674292263246</v>
      </c>
      <c r="N3063" s="101">
        <f t="shared" ca="1" si="426"/>
        <v>174.41875271642877</v>
      </c>
      <c r="O3063" s="101">
        <f t="shared" ca="1" si="420"/>
        <v>0.27702010877991207</v>
      </c>
      <c r="Q3063" s="12">
        <f t="shared" ca="1" si="421"/>
        <v>0</v>
      </c>
      <c r="R3063" s="101">
        <f t="shared" ca="1" si="422"/>
        <v>0</v>
      </c>
      <c r="S3063" s="13"/>
      <c r="T3063" s="101">
        <f t="shared" ca="1" si="423"/>
        <v>0.1354674292263246</v>
      </c>
      <c r="U3063" s="101">
        <f t="shared" si="424"/>
        <v>0</v>
      </c>
      <c r="V3063" s="101">
        <f t="shared" ca="1" si="425"/>
        <v>-490.35783813742324</v>
      </c>
    </row>
    <row r="3064" spans="2:22" x14ac:dyDescent="0.3">
      <c r="B3064" s="13">
        <v>2023</v>
      </c>
      <c r="C3064" s="13">
        <v>5</v>
      </c>
      <c r="D3064" s="13">
        <v>6</v>
      </c>
      <c r="E3064" s="83" t="s">
        <v>225</v>
      </c>
      <c r="F3064" s="13">
        <v>4</v>
      </c>
      <c r="G3064" s="13">
        <v>1</v>
      </c>
      <c r="H3064" s="13" t="s">
        <v>69</v>
      </c>
      <c r="I3064" s="13" t="s">
        <v>53</v>
      </c>
      <c r="J3064" s="13"/>
      <c r="K3064" s="13" t="s">
        <v>28</v>
      </c>
      <c r="L3064" s="12">
        <f t="shared" ca="1" si="418"/>
        <v>1.7099788547921562</v>
      </c>
      <c r="M3064" s="101">
        <f t="shared" ca="1" si="419"/>
        <v>9.021848437883416E-2</v>
      </c>
      <c r="N3064" s="101">
        <f t="shared" ca="1" si="426"/>
        <v>174.41875271642877</v>
      </c>
      <c r="O3064" s="101">
        <f t="shared" ca="1" si="420"/>
        <v>0.18448961864352573</v>
      </c>
      <c r="Q3064" s="12">
        <f t="shared" ca="1" si="421"/>
        <v>0</v>
      </c>
      <c r="R3064" s="101">
        <f t="shared" ca="1" si="422"/>
        <v>0</v>
      </c>
      <c r="S3064" s="13"/>
      <c r="T3064" s="101">
        <f t="shared" ca="1" si="423"/>
        <v>9.021848437883416E-2</v>
      </c>
      <c r="U3064" s="101">
        <f t="shared" si="424"/>
        <v>0</v>
      </c>
      <c r="V3064" s="101">
        <f t="shared" ca="1" si="425"/>
        <v>-490.26761965304439</v>
      </c>
    </row>
    <row r="3065" spans="2:22" x14ac:dyDescent="0.3">
      <c r="B3065" s="13">
        <v>2023</v>
      </c>
      <c r="C3065" s="13">
        <v>5</v>
      </c>
      <c r="D3065" s="13">
        <v>6</v>
      </c>
      <c r="E3065" s="83" t="s">
        <v>225</v>
      </c>
      <c r="F3065" s="13">
        <v>4</v>
      </c>
      <c r="G3065" s="13">
        <v>2</v>
      </c>
      <c r="H3065" s="13" t="s">
        <v>69</v>
      </c>
      <c r="I3065" s="13" t="s">
        <v>53</v>
      </c>
      <c r="J3065" s="13"/>
      <c r="K3065" s="13" t="s">
        <v>28</v>
      </c>
      <c r="L3065" s="12">
        <f t="shared" ca="1" si="418"/>
        <v>1.6419752669559888</v>
      </c>
      <c r="M3065" s="101">
        <f t="shared" ca="1" si="419"/>
        <v>8.6630615084597976E-2</v>
      </c>
      <c r="N3065" s="101">
        <f t="shared" ca="1" si="426"/>
        <v>174.41875271642877</v>
      </c>
      <c r="O3065" s="101">
        <f t="shared" ca="1" si="420"/>
        <v>0.17715271155188164</v>
      </c>
      <c r="Q3065" s="12">
        <f t="shared" ca="1" si="421"/>
        <v>0</v>
      </c>
      <c r="R3065" s="101">
        <f t="shared" ca="1" si="422"/>
        <v>0</v>
      </c>
      <c r="S3065" s="13"/>
      <c r="T3065" s="101">
        <f t="shared" ca="1" si="423"/>
        <v>8.6630615084597976E-2</v>
      </c>
      <c r="U3065" s="101">
        <f t="shared" si="424"/>
        <v>0</v>
      </c>
      <c r="V3065" s="101">
        <f t="shared" ca="1" si="425"/>
        <v>-490.18098903795982</v>
      </c>
    </row>
    <row r="3066" spans="2:22" x14ac:dyDescent="0.3">
      <c r="B3066" s="13">
        <v>2023</v>
      </c>
      <c r="C3066" s="13">
        <v>5</v>
      </c>
      <c r="D3066" s="13">
        <v>6</v>
      </c>
      <c r="E3066" s="83" t="s">
        <v>225</v>
      </c>
      <c r="F3066" s="13">
        <v>4</v>
      </c>
      <c r="G3066" s="13">
        <v>3</v>
      </c>
      <c r="H3066" s="13" t="s">
        <v>69</v>
      </c>
      <c r="I3066" s="13" t="s">
        <v>53</v>
      </c>
      <c r="J3066" s="13"/>
      <c r="K3066" s="13" t="s">
        <v>28</v>
      </c>
      <c r="L3066" s="12">
        <f t="shared" ca="1" si="418"/>
        <v>1.6668975998817548</v>
      </c>
      <c r="M3066" s="101">
        <f t="shared" ca="1" si="419"/>
        <v>8.7945517369761389E-2</v>
      </c>
      <c r="N3066" s="101">
        <f t="shared" ca="1" si="426"/>
        <v>174.41875271642877</v>
      </c>
      <c r="O3066" s="101">
        <f t="shared" ca="1" si="420"/>
        <v>0.17984158205124251</v>
      </c>
      <c r="Q3066" s="12">
        <f t="shared" ca="1" si="421"/>
        <v>0</v>
      </c>
      <c r="R3066" s="101">
        <f t="shared" ca="1" si="422"/>
        <v>0</v>
      </c>
      <c r="S3066" s="13"/>
      <c r="T3066" s="101">
        <f t="shared" ca="1" si="423"/>
        <v>8.7945517369761389E-2</v>
      </c>
      <c r="U3066" s="101">
        <f t="shared" si="424"/>
        <v>0</v>
      </c>
      <c r="V3066" s="101">
        <f t="shared" ca="1" si="425"/>
        <v>-490.09304352059007</v>
      </c>
    </row>
    <row r="3067" spans="2:22" x14ac:dyDescent="0.3">
      <c r="B3067" s="13">
        <v>2023</v>
      </c>
      <c r="C3067" s="13">
        <v>5</v>
      </c>
      <c r="D3067" s="13">
        <v>6</v>
      </c>
      <c r="E3067" s="83" t="s">
        <v>225</v>
      </c>
      <c r="F3067" s="13">
        <v>4</v>
      </c>
      <c r="G3067" s="13">
        <v>4</v>
      </c>
      <c r="H3067" s="13" t="s">
        <v>69</v>
      </c>
      <c r="I3067" s="13" t="s">
        <v>53</v>
      </c>
      <c r="J3067" s="13"/>
      <c r="K3067" s="13" t="s">
        <v>28</v>
      </c>
      <c r="L3067" s="12">
        <f t="shared" ca="1" si="418"/>
        <v>1.6393638402118595</v>
      </c>
      <c r="M3067" s="101">
        <f t="shared" ca="1" si="419"/>
        <v>8.6492836209577706E-2</v>
      </c>
      <c r="N3067" s="101">
        <f t="shared" ca="1" si="426"/>
        <v>174.41875271642877</v>
      </c>
      <c r="O3067" s="101">
        <f t="shared" ca="1" si="420"/>
        <v>0.17687096472045752</v>
      </c>
      <c r="Q3067" s="12">
        <f t="shared" ca="1" si="421"/>
        <v>0</v>
      </c>
      <c r="R3067" s="101">
        <f t="shared" ca="1" si="422"/>
        <v>0</v>
      </c>
      <c r="S3067" s="13"/>
      <c r="T3067" s="101">
        <f t="shared" ca="1" si="423"/>
        <v>8.6492836209577706E-2</v>
      </c>
      <c r="U3067" s="101">
        <f t="shared" si="424"/>
        <v>0</v>
      </c>
      <c r="V3067" s="101">
        <f t="shared" ca="1" si="425"/>
        <v>-490.0065506843805</v>
      </c>
    </row>
    <row r="3068" spans="2:22" x14ac:dyDescent="0.3">
      <c r="B3068" s="13">
        <v>2023</v>
      </c>
      <c r="C3068" s="13">
        <v>5</v>
      </c>
      <c r="D3068" s="13">
        <v>6</v>
      </c>
      <c r="E3068" s="83" t="s">
        <v>225</v>
      </c>
      <c r="F3068" s="13">
        <v>4</v>
      </c>
      <c r="G3068" s="13">
        <v>5</v>
      </c>
      <c r="H3068" s="13" t="s">
        <v>69</v>
      </c>
      <c r="I3068" s="13" t="s">
        <v>53</v>
      </c>
      <c r="J3068" s="13"/>
      <c r="K3068" s="13" t="s">
        <v>28</v>
      </c>
      <c r="L3068" s="12">
        <f t="shared" ca="1" si="418"/>
        <v>1.9791894479208116</v>
      </c>
      <c r="M3068" s="101">
        <f t="shared" ca="1" si="419"/>
        <v>0.10442203527230202</v>
      </c>
      <c r="N3068" s="101">
        <f t="shared" ca="1" si="426"/>
        <v>174.41875271642877</v>
      </c>
      <c r="O3068" s="101">
        <f t="shared" ca="1" si="420"/>
        <v>0.21353474953617638</v>
      </c>
      <c r="Q3068" s="12">
        <f t="shared" ca="1" si="421"/>
        <v>5.6000000000000005</v>
      </c>
      <c r="R3068" s="101">
        <f t="shared" ca="1" si="422"/>
        <v>0.30650161323350339</v>
      </c>
      <c r="S3068" s="13"/>
      <c r="T3068" s="101">
        <f t="shared" ca="1" si="423"/>
        <v>0</v>
      </c>
      <c r="U3068" s="101">
        <f t="shared" si="424"/>
        <v>0</v>
      </c>
      <c r="V3068" s="101">
        <f t="shared" ca="1" si="425"/>
        <v>-490.61955391084746</v>
      </c>
    </row>
    <row r="3069" spans="2:22" x14ac:dyDescent="0.3">
      <c r="B3069" s="13">
        <v>2023</v>
      </c>
      <c r="C3069" s="13">
        <v>5</v>
      </c>
      <c r="D3069" s="13">
        <v>6</v>
      </c>
      <c r="E3069" s="83" t="s">
        <v>225</v>
      </c>
      <c r="F3069" s="13">
        <v>4</v>
      </c>
      <c r="G3069" s="13">
        <v>6</v>
      </c>
      <c r="H3069" s="13" t="s">
        <v>69</v>
      </c>
      <c r="I3069" s="13" t="s">
        <v>53</v>
      </c>
      <c r="J3069" s="13"/>
      <c r="K3069" s="13" t="s">
        <v>28</v>
      </c>
      <c r="L3069" s="12">
        <f t="shared" ca="1" si="418"/>
        <v>1.7726832288562098</v>
      </c>
      <c r="M3069" s="101">
        <f t="shared" ca="1" si="419"/>
        <v>9.3526767154453627E-2</v>
      </c>
      <c r="N3069" s="101">
        <f t="shared" ca="1" si="426"/>
        <v>174.41875271642877</v>
      </c>
      <c r="O3069" s="101">
        <f t="shared" ca="1" si="420"/>
        <v>0.19125479356129646</v>
      </c>
      <c r="Q3069" s="12">
        <f t="shared" ca="1" si="421"/>
        <v>5.6000000000000005</v>
      </c>
      <c r="R3069" s="101">
        <f t="shared" ca="1" si="422"/>
        <v>0.32398236467732189</v>
      </c>
      <c r="S3069" s="13"/>
      <c r="T3069" s="101">
        <f t="shared" ca="1" si="423"/>
        <v>0</v>
      </c>
      <c r="U3069" s="101">
        <f t="shared" si="424"/>
        <v>0</v>
      </c>
      <c r="V3069" s="101">
        <f t="shared" ca="1" si="425"/>
        <v>-491.26751864020207</v>
      </c>
    </row>
    <row r="3070" spans="2:22" x14ac:dyDescent="0.3">
      <c r="B3070" s="13">
        <v>2023</v>
      </c>
      <c r="C3070" s="13">
        <v>5</v>
      </c>
      <c r="D3070" s="13">
        <v>6</v>
      </c>
      <c r="E3070" s="83" t="s">
        <v>225</v>
      </c>
      <c r="F3070" s="13">
        <v>4</v>
      </c>
      <c r="G3070" s="13">
        <v>7</v>
      </c>
      <c r="H3070" s="13" t="s">
        <v>69</v>
      </c>
      <c r="I3070" s="13" t="s">
        <v>53</v>
      </c>
      <c r="J3070" s="13"/>
      <c r="K3070" s="13" t="s">
        <v>28</v>
      </c>
      <c r="L3070" s="12">
        <f t="shared" ca="1" si="418"/>
        <v>1.6723963385573701</v>
      </c>
      <c r="M3070" s="101">
        <f t="shared" ca="1" si="419"/>
        <v>8.8235630822286845E-2</v>
      </c>
      <c r="N3070" s="101">
        <f t="shared" ca="1" si="426"/>
        <v>174.41875271642877</v>
      </c>
      <c r="O3070" s="101">
        <f t="shared" ca="1" si="420"/>
        <v>0.18043484096695467</v>
      </c>
      <c r="Q3070" s="12">
        <f t="shared" ca="1" si="421"/>
        <v>1.1335625051679663</v>
      </c>
      <c r="R3070" s="101">
        <f t="shared" ca="1" si="422"/>
        <v>0</v>
      </c>
      <c r="S3070" s="13"/>
      <c r="T3070" s="101">
        <f t="shared" ca="1" si="423"/>
        <v>2.8428873049624947E-2</v>
      </c>
      <c r="U3070" s="101">
        <f t="shared" si="424"/>
        <v>0</v>
      </c>
      <c r="V3070" s="101">
        <f t="shared" ca="1" si="425"/>
        <v>-491.23908976715245</v>
      </c>
    </row>
    <row r="3071" spans="2:22" x14ac:dyDescent="0.3">
      <c r="B3071" s="13">
        <v>2023</v>
      </c>
      <c r="C3071" s="13">
        <v>5</v>
      </c>
      <c r="D3071" s="13">
        <v>6</v>
      </c>
      <c r="E3071" s="83" t="s">
        <v>225</v>
      </c>
      <c r="F3071" s="13">
        <v>4</v>
      </c>
      <c r="G3071" s="13">
        <v>8</v>
      </c>
      <c r="H3071" s="13" t="s">
        <v>69</v>
      </c>
      <c r="I3071" s="13" t="s">
        <v>53</v>
      </c>
      <c r="J3071" s="13"/>
      <c r="K3071" s="13" t="s">
        <v>28</v>
      </c>
      <c r="L3071" s="12">
        <f t="shared" ca="1" si="418"/>
        <v>3.0667798355934734</v>
      </c>
      <c r="M3071" s="101">
        <f t="shared" ca="1" si="419"/>
        <v>0.16180330412591165</v>
      </c>
      <c r="N3071" s="101">
        <f t="shared" ca="1" si="426"/>
        <v>174.41875271642877</v>
      </c>
      <c r="O3071" s="101">
        <f t="shared" ca="1" si="420"/>
        <v>0.33087487646217983</v>
      </c>
      <c r="Q3071" s="12">
        <f t="shared" ca="1" si="421"/>
        <v>5.6000000000000005</v>
      </c>
      <c r="R3071" s="101">
        <f t="shared" ca="1" si="422"/>
        <v>0.21443708691701252</v>
      </c>
      <c r="S3071" s="13"/>
      <c r="T3071" s="101">
        <f t="shared" ca="1" si="423"/>
        <v>0</v>
      </c>
      <c r="U3071" s="101">
        <f t="shared" si="424"/>
        <v>0</v>
      </c>
      <c r="V3071" s="101">
        <f t="shared" ca="1" si="425"/>
        <v>-491.66796394098651</v>
      </c>
    </row>
    <row r="3072" spans="2:22" x14ac:dyDescent="0.3">
      <c r="B3072" s="13">
        <v>2023</v>
      </c>
      <c r="C3072" s="13">
        <v>5</v>
      </c>
      <c r="D3072" s="13">
        <v>6</v>
      </c>
      <c r="E3072" s="83" t="s">
        <v>225</v>
      </c>
      <c r="F3072" s="13">
        <v>4</v>
      </c>
      <c r="G3072" s="13">
        <v>9</v>
      </c>
      <c r="H3072" s="13" t="s">
        <v>69</v>
      </c>
      <c r="I3072" s="13" t="s">
        <v>53</v>
      </c>
      <c r="J3072" s="13"/>
      <c r="K3072" s="13" t="s">
        <v>28</v>
      </c>
      <c r="L3072" s="12">
        <f t="shared" ref="L3072:L3135" ca="1" si="427">IF(K3072="Weekday",_xlfn.NORM.INV(RAND(),VLOOKUP(G3072,$J$5:$N$28,4),VLOOKUP(G3072,$J$5:$N$28,5)),_xlfn.NORM.INV(RAND(),VLOOKUP(G3072,$P$5:$T$28,4),VLOOKUP(G3072,$P$5:$T$28,5)))*VLOOKUP(C3072,$P$32:$R$43,3)</f>
        <v>2.386713623546687</v>
      </c>
      <c r="M3072" s="101">
        <f t="shared" ref="M3072:M3135" ca="1" si="428">IF(I3072="Winter",VLOOKUP(G3072,$J$40:$L$43,3),VLOOKUP(G3072,$J$40:$L$43,2))*L3072</f>
        <v>0.12592301077832321</v>
      </c>
      <c r="N3072" s="101">
        <f t="shared" ca="1" si="426"/>
        <v>174.41875271642877</v>
      </c>
      <c r="O3072" s="101">
        <f t="shared" ref="O3072:O3135" ca="1" si="429">IF(I3072="Winter",VLOOKUP(G3072,$J$46:$L$49,3),VLOOKUP(G3072,$J$46:$L$49,2))*L3072</f>
        <v>0.25750253284445207</v>
      </c>
      <c r="Q3072" s="12">
        <f t="shared" ref="Q3072:Q3135" ca="1" si="430">MIN(MAX(AND(IF(G3072&gt;=VLOOKUP(C3072,$O$46:$T$57,5),1,0),IF(G3072&lt;=VLOOKUP(C3072,$O$46:$T$57,6),1,0))*$G$50*_xlfn.NORM.INV(RAND(),VLOOKUP(C3072,$B$4:$F$15,4),VLOOKUP(C3072,$B$4:$F$15,4)),0),0.2)*$G$51</f>
        <v>3.5986978714092017</v>
      </c>
      <c r="R3072" s="101">
        <f t="shared" ref="R3072:R3135" ca="1" si="431">MAX(Q3072-L3072,0)*$G$52</f>
        <v>0.10259446658156188</v>
      </c>
      <c r="S3072" s="13"/>
      <c r="T3072" s="101">
        <f t="shared" ref="T3072:T3135" ca="1" si="432">MAX(L3072-Q3072,0)*IF(I3072="Winter",VLOOKUP(G3072,$J$40:$L$43,3),VLOOKUP(G3072,$J$40:$L$43,2))</f>
        <v>0</v>
      </c>
      <c r="U3072" s="101">
        <f t="shared" si="424"/>
        <v>0</v>
      </c>
      <c r="V3072" s="101">
        <f t="shared" ca="1" si="425"/>
        <v>-491.87315287414958</v>
      </c>
    </row>
    <row r="3073" spans="2:22" x14ac:dyDescent="0.3">
      <c r="B3073" s="13">
        <v>2023</v>
      </c>
      <c r="C3073" s="13">
        <v>5</v>
      </c>
      <c r="D3073" s="13">
        <v>6</v>
      </c>
      <c r="E3073" s="83" t="s">
        <v>225</v>
      </c>
      <c r="F3073" s="13">
        <v>4</v>
      </c>
      <c r="G3073" s="13">
        <v>10</v>
      </c>
      <c r="H3073" s="13" t="s">
        <v>70</v>
      </c>
      <c r="I3073" s="13" t="s">
        <v>53</v>
      </c>
      <c r="J3073" s="13"/>
      <c r="K3073" s="13" t="s">
        <v>28</v>
      </c>
      <c r="L3073" s="12">
        <f t="shared" ca="1" si="427"/>
        <v>2.8664900182659983</v>
      </c>
      <c r="M3073" s="101">
        <f t="shared" ca="1" si="428"/>
        <v>0.15123601336371406</v>
      </c>
      <c r="N3073" s="101">
        <f t="shared" ca="1" si="426"/>
        <v>174.41875271642877</v>
      </c>
      <c r="O3073" s="101">
        <f t="shared" ca="1" si="429"/>
        <v>0.30926560807071857</v>
      </c>
      <c r="Q3073" s="12">
        <f t="shared" ca="1" si="430"/>
        <v>4.1082802468388913</v>
      </c>
      <c r="R3073" s="101">
        <f t="shared" ca="1" si="431"/>
        <v>0.1051175428486954</v>
      </c>
      <c r="S3073" s="13"/>
      <c r="T3073" s="101">
        <f t="shared" ca="1" si="432"/>
        <v>0</v>
      </c>
      <c r="U3073" s="101">
        <f t="shared" ref="U3073:U3136" si="433">IF(H3073="On-Peak",IF(I3073="Winter",((L3073*$D$48)/60),((L3073*$D$47)/60)),0)</f>
        <v>0</v>
      </c>
      <c r="V3073" s="101">
        <f t="shared" ref="V3073:V3136" ca="1" si="434">V3072+MAX(T3073-R3073,0)-MAX(R3073-T3073,0)+MAX(U3073-R3073,0)-MAX(R3073-U3073,0)</f>
        <v>-492.08338795984696</v>
      </c>
    </row>
    <row r="3074" spans="2:22" x14ac:dyDescent="0.3">
      <c r="B3074" s="13">
        <v>2023</v>
      </c>
      <c r="C3074" s="13">
        <v>5</v>
      </c>
      <c r="D3074" s="13">
        <v>6</v>
      </c>
      <c r="E3074" s="83" t="s">
        <v>225</v>
      </c>
      <c r="F3074" s="13">
        <v>4</v>
      </c>
      <c r="G3074" s="13">
        <v>11</v>
      </c>
      <c r="H3074" s="13" t="s">
        <v>70</v>
      </c>
      <c r="I3074" s="13" t="s">
        <v>53</v>
      </c>
      <c r="J3074" s="13"/>
      <c r="K3074" s="13" t="s">
        <v>28</v>
      </c>
      <c r="L3074" s="12">
        <f t="shared" ca="1" si="427"/>
        <v>2.2033706685083896</v>
      </c>
      <c r="M3074" s="101">
        <f t="shared" ca="1" si="428"/>
        <v>0.11624983647050263</v>
      </c>
      <c r="N3074" s="101">
        <f t="shared" ca="1" si="426"/>
        <v>174.41875271642877</v>
      </c>
      <c r="O3074" s="101">
        <f t="shared" ca="1" si="429"/>
        <v>0.23772166142537016</v>
      </c>
      <c r="Q3074" s="12">
        <f t="shared" ca="1" si="430"/>
        <v>5.6000000000000005</v>
      </c>
      <c r="R3074" s="101">
        <f t="shared" ca="1" si="431"/>
        <v>0.28752467291076489</v>
      </c>
      <c r="S3074" s="13"/>
      <c r="T3074" s="101">
        <f t="shared" ca="1" si="432"/>
        <v>0</v>
      </c>
      <c r="U3074" s="101">
        <f t="shared" si="433"/>
        <v>0</v>
      </c>
      <c r="V3074" s="101">
        <f t="shared" ca="1" si="434"/>
        <v>-492.65843730566849</v>
      </c>
    </row>
    <row r="3075" spans="2:22" x14ac:dyDescent="0.3">
      <c r="B3075" s="13">
        <v>2023</v>
      </c>
      <c r="C3075" s="13">
        <v>5</v>
      </c>
      <c r="D3075" s="13">
        <v>6</v>
      </c>
      <c r="E3075" s="83" t="s">
        <v>225</v>
      </c>
      <c r="F3075" s="13">
        <v>4</v>
      </c>
      <c r="G3075" s="13">
        <v>12</v>
      </c>
      <c r="H3075" s="13" t="s">
        <v>70</v>
      </c>
      <c r="I3075" s="13" t="s">
        <v>53</v>
      </c>
      <c r="J3075" s="13"/>
      <c r="K3075" s="13" t="s">
        <v>28</v>
      </c>
      <c r="L3075" s="12">
        <f t="shared" ca="1" si="427"/>
        <v>2.0713811676561225</v>
      </c>
      <c r="M3075" s="101">
        <f t="shared" ca="1" si="428"/>
        <v>0.10928607040553702</v>
      </c>
      <c r="N3075" s="101">
        <f t="shared" ca="1" si="426"/>
        <v>174.41875271642877</v>
      </c>
      <c r="O3075" s="101">
        <f t="shared" ca="1" si="429"/>
        <v>0.22348131417841904</v>
      </c>
      <c r="Q3075" s="12">
        <f t="shared" ca="1" si="430"/>
        <v>5.6000000000000005</v>
      </c>
      <c r="R3075" s="101">
        <f t="shared" ca="1" si="431"/>
        <v>0.29869758415790931</v>
      </c>
      <c r="S3075" s="13"/>
      <c r="T3075" s="101">
        <f t="shared" ca="1" si="432"/>
        <v>0</v>
      </c>
      <c r="U3075" s="101">
        <f t="shared" si="433"/>
        <v>0</v>
      </c>
      <c r="V3075" s="101">
        <f t="shared" ca="1" si="434"/>
        <v>-493.25583247398436</v>
      </c>
    </row>
    <row r="3076" spans="2:22" x14ac:dyDescent="0.3">
      <c r="B3076" s="13">
        <v>2023</v>
      </c>
      <c r="C3076" s="13">
        <v>5</v>
      </c>
      <c r="D3076" s="13">
        <v>6</v>
      </c>
      <c r="E3076" s="83" t="s">
        <v>225</v>
      </c>
      <c r="F3076" s="13">
        <v>4</v>
      </c>
      <c r="G3076" s="13">
        <v>13</v>
      </c>
      <c r="H3076" s="13" t="s">
        <v>70</v>
      </c>
      <c r="I3076" s="13" t="s">
        <v>53</v>
      </c>
      <c r="J3076" s="13"/>
      <c r="K3076" s="13" t="s">
        <v>28</v>
      </c>
      <c r="L3076" s="12">
        <f t="shared" ca="1" si="427"/>
        <v>1.9166011236330749</v>
      </c>
      <c r="M3076" s="101">
        <f t="shared" ca="1" si="428"/>
        <v>0.10111987528288104</v>
      </c>
      <c r="N3076" s="101">
        <f t="shared" ca="1" si="426"/>
        <v>174.41875271642877</v>
      </c>
      <c r="O3076" s="101">
        <f t="shared" ca="1" si="429"/>
        <v>0.20678209522877244</v>
      </c>
      <c r="Q3076" s="12">
        <f t="shared" ca="1" si="430"/>
        <v>0</v>
      </c>
      <c r="R3076" s="101">
        <f t="shared" ca="1" si="431"/>
        <v>0</v>
      </c>
      <c r="S3076" s="13"/>
      <c r="T3076" s="101">
        <f t="shared" ca="1" si="432"/>
        <v>0.10111987528288104</v>
      </c>
      <c r="U3076" s="101">
        <f t="shared" si="433"/>
        <v>0</v>
      </c>
      <c r="V3076" s="101">
        <f t="shared" ca="1" si="434"/>
        <v>-493.15471259870145</v>
      </c>
    </row>
    <row r="3077" spans="2:22" x14ac:dyDescent="0.3">
      <c r="B3077" s="13">
        <v>2023</v>
      </c>
      <c r="C3077" s="13">
        <v>5</v>
      </c>
      <c r="D3077" s="13">
        <v>6</v>
      </c>
      <c r="E3077" s="83" t="s">
        <v>225</v>
      </c>
      <c r="F3077" s="13">
        <v>4</v>
      </c>
      <c r="G3077" s="13">
        <v>14</v>
      </c>
      <c r="H3077" s="13" t="s">
        <v>70</v>
      </c>
      <c r="I3077" s="13" t="s">
        <v>53</v>
      </c>
      <c r="J3077" s="13"/>
      <c r="K3077" s="13" t="s">
        <v>28</v>
      </c>
      <c r="L3077" s="12">
        <f t="shared" ca="1" si="427"/>
        <v>2.0138361829845874</v>
      </c>
      <c r="M3077" s="101">
        <f t="shared" ca="1" si="428"/>
        <v>0.10624999701426684</v>
      </c>
      <c r="N3077" s="101">
        <f t="shared" ca="1" si="426"/>
        <v>174.41875271642877</v>
      </c>
      <c r="O3077" s="101">
        <f t="shared" ca="1" si="429"/>
        <v>0.21727278578220713</v>
      </c>
      <c r="Q3077" s="12">
        <f t="shared" ca="1" si="430"/>
        <v>0</v>
      </c>
      <c r="R3077" s="101">
        <f t="shared" ca="1" si="431"/>
        <v>0</v>
      </c>
      <c r="S3077" s="13"/>
      <c r="T3077" s="101">
        <f t="shared" ca="1" si="432"/>
        <v>0.10624999701426684</v>
      </c>
      <c r="U3077" s="101">
        <f t="shared" si="433"/>
        <v>0</v>
      </c>
      <c r="V3077" s="101">
        <f t="shared" ca="1" si="434"/>
        <v>-493.04846260168716</v>
      </c>
    </row>
    <row r="3078" spans="2:22" x14ac:dyDescent="0.3">
      <c r="B3078" s="13">
        <v>2023</v>
      </c>
      <c r="C3078" s="13">
        <v>5</v>
      </c>
      <c r="D3078" s="13">
        <v>6</v>
      </c>
      <c r="E3078" s="83" t="s">
        <v>225</v>
      </c>
      <c r="F3078" s="13">
        <v>4</v>
      </c>
      <c r="G3078" s="13">
        <v>15</v>
      </c>
      <c r="H3078" s="13" t="s">
        <v>70</v>
      </c>
      <c r="I3078" s="13" t="s">
        <v>53</v>
      </c>
      <c r="J3078" s="13"/>
      <c r="K3078" s="13" t="s">
        <v>28</v>
      </c>
      <c r="L3078" s="12">
        <f t="shared" ca="1" si="427"/>
        <v>2.6870870764685826</v>
      </c>
      <c r="M3078" s="101">
        <f t="shared" ca="1" si="428"/>
        <v>0.14177071415448242</v>
      </c>
      <c r="N3078" s="101">
        <f t="shared" ca="1" si="426"/>
        <v>174.41875271642877</v>
      </c>
      <c r="O3078" s="101">
        <f t="shared" ca="1" si="429"/>
        <v>0.28990982468019538</v>
      </c>
      <c r="Q3078" s="12">
        <f t="shared" ca="1" si="430"/>
        <v>5.6000000000000005</v>
      </c>
      <c r="R3078" s="101">
        <f t="shared" ca="1" si="431"/>
        <v>0.24657807897693454</v>
      </c>
      <c r="S3078" s="13"/>
      <c r="T3078" s="101">
        <f t="shared" ca="1" si="432"/>
        <v>0</v>
      </c>
      <c r="U3078" s="101">
        <f t="shared" si="433"/>
        <v>0</v>
      </c>
      <c r="V3078" s="101">
        <f t="shared" ca="1" si="434"/>
        <v>-493.54161875964104</v>
      </c>
    </row>
    <row r="3079" spans="2:22" x14ac:dyDescent="0.3">
      <c r="B3079" s="13">
        <v>2023</v>
      </c>
      <c r="C3079" s="13">
        <v>5</v>
      </c>
      <c r="D3079" s="13">
        <v>6</v>
      </c>
      <c r="E3079" s="83" t="s">
        <v>225</v>
      </c>
      <c r="F3079" s="13">
        <v>4</v>
      </c>
      <c r="G3079" s="13">
        <v>16</v>
      </c>
      <c r="H3079" s="13" t="s">
        <v>71</v>
      </c>
      <c r="I3079" s="13" t="s">
        <v>53</v>
      </c>
      <c r="J3079" s="13"/>
      <c r="K3079" s="13" t="s">
        <v>28</v>
      </c>
      <c r="L3079" s="12">
        <f t="shared" ca="1" si="427"/>
        <v>2.798753977656073</v>
      </c>
      <c r="M3079" s="101">
        <f t="shared" ca="1" si="428"/>
        <v>0.34743731878622491</v>
      </c>
      <c r="N3079" s="101">
        <f t="shared" ca="1" si="426"/>
        <v>175.20590227264455</v>
      </c>
      <c r="O3079" s="101">
        <f t="shared" ca="1" si="429"/>
        <v>0.83346893454597859</v>
      </c>
      <c r="Q3079" s="12">
        <f t="shared" ca="1" si="430"/>
        <v>5.6000000000000005</v>
      </c>
      <c r="R3079" s="101">
        <f t="shared" ca="1" si="431"/>
        <v>0.23712547579141346</v>
      </c>
      <c r="S3079" s="13"/>
      <c r="T3079" s="101">
        <f t="shared" ca="1" si="432"/>
        <v>0</v>
      </c>
      <c r="U3079" s="101">
        <f t="shared" ca="1" si="433"/>
        <v>0.78714955621577054</v>
      </c>
      <c r="V3079" s="101">
        <f t="shared" ca="1" si="434"/>
        <v>-493.22872015500809</v>
      </c>
    </row>
    <row r="3080" spans="2:22" x14ac:dyDescent="0.3">
      <c r="B3080" s="13">
        <v>2023</v>
      </c>
      <c r="C3080" s="13">
        <v>5</v>
      </c>
      <c r="D3080" s="13">
        <v>6</v>
      </c>
      <c r="E3080" s="83" t="s">
        <v>225</v>
      </c>
      <c r="F3080" s="13">
        <v>4</v>
      </c>
      <c r="G3080" s="13">
        <v>17</v>
      </c>
      <c r="H3080" s="13" t="s">
        <v>71</v>
      </c>
      <c r="I3080" s="13" t="s">
        <v>53</v>
      </c>
      <c r="J3080" s="13"/>
      <c r="K3080" s="13" t="s">
        <v>28</v>
      </c>
      <c r="L3080" s="12">
        <f t="shared" ca="1" si="427"/>
        <v>3.0870187468339854</v>
      </c>
      <c r="M3080" s="101">
        <f t="shared" ca="1" si="428"/>
        <v>0.38322250723197093</v>
      </c>
      <c r="N3080" s="101">
        <f t="shared" ca="1" si="426"/>
        <v>176.0741262951916</v>
      </c>
      <c r="O3080" s="101">
        <f t="shared" ca="1" si="429"/>
        <v>0.91931418280716082</v>
      </c>
      <c r="Q3080" s="12">
        <f t="shared" ca="1" si="430"/>
        <v>5.6000000000000005</v>
      </c>
      <c r="R3080" s="101">
        <f t="shared" ca="1" si="431"/>
        <v>0.2127238630805032</v>
      </c>
      <c r="S3080" s="13"/>
      <c r="T3080" s="101">
        <f t="shared" ca="1" si="432"/>
        <v>0</v>
      </c>
      <c r="U3080" s="101">
        <f t="shared" ca="1" si="433"/>
        <v>0.86822402254705844</v>
      </c>
      <c r="V3080" s="101">
        <f t="shared" ca="1" si="434"/>
        <v>-492.78594385862203</v>
      </c>
    </row>
    <row r="3081" spans="2:22" x14ac:dyDescent="0.3">
      <c r="B3081" s="13">
        <v>2023</v>
      </c>
      <c r="C3081" s="13">
        <v>5</v>
      </c>
      <c r="D3081" s="13">
        <v>6</v>
      </c>
      <c r="E3081" s="83" t="s">
        <v>225</v>
      </c>
      <c r="F3081" s="13">
        <v>4</v>
      </c>
      <c r="G3081" s="13">
        <v>18</v>
      </c>
      <c r="H3081" s="13" t="s">
        <v>71</v>
      </c>
      <c r="I3081" s="13" t="s">
        <v>53</v>
      </c>
      <c r="J3081" s="13"/>
      <c r="K3081" s="13" t="s">
        <v>28</v>
      </c>
      <c r="L3081" s="12">
        <f t="shared" ca="1" si="427"/>
        <v>3.567109442481966</v>
      </c>
      <c r="M3081" s="101">
        <f t="shared" ca="1" si="428"/>
        <v>0.44282096618971128</v>
      </c>
      <c r="N3081" s="101">
        <f t="shared" ca="1" si="426"/>
        <v>177.07737582588965</v>
      </c>
      <c r="O3081" s="101">
        <f t="shared" ca="1" si="429"/>
        <v>1.0622851919711296</v>
      </c>
      <c r="Q3081" s="12">
        <f t="shared" ca="1" si="430"/>
        <v>0</v>
      </c>
      <c r="R3081" s="101">
        <f t="shared" ca="1" si="431"/>
        <v>0</v>
      </c>
      <c r="S3081" s="13"/>
      <c r="T3081" s="101">
        <f t="shared" ca="1" si="432"/>
        <v>0.44282096618971128</v>
      </c>
      <c r="U3081" s="101">
        <f t="shared" ca="1" si="433"/>
        <v>1.0032495306980529</v>
      </c>
      <c r="V3081" s="101">
        <f t="shared" ca="1" si="434"/>
        <v>-491.33987336173431</v>
      </c>
    </row>
    <row r="3082" spans="2:22" x14ac:dyDescent="0.3">
      <c r="B3082" s="13">
        <v>2023</v>
      </c>
      <c r="C3082" s="13">
        <v>5</v>
      </c>
      <c r="D3082" s="13">
        <v>6</v>
      </c>
      <c r="E3082" s="83" t="s">
        <v>225</v>
      </c>
      <c r="F3082" s="13">
        <v>4</v>
      </c>
      <c r="G3082" s="13">
        <v>19</v>
      </c>
      <c r="H3082" s="13" t="s">
        <v>71</v>
      </c>
      <c r="I3082" s="13" t="s">
        <v>53</v>
      </c>
      <c r="J3082" s="13"/>
      <c r="K3082" s="13" t="s">
        <v>28</v>
      </c>
      <c r="L3082" s="12">
        <f t="shared" ca="1" si="427"/>
        <v>3.5842927234581317</v>
      </c>
      <c r="M3082" s="101">
        <f t="shared" ca="1" si="428"/>
        <v>0.44495409869009245</v>
      </c>
      <c r="N3082" s="101">
        <f t="shared" ca="1" si="426"/>
        <v>178.08545815436224</v>
      </c>
      <c r="O3082" s="101">
        <f t="shared" ca="1" si="429"/>
        <v>1.0674023730458317</v>
      </c>
      <c r="Q3082" s="12">
        <f t="shared" ca="1" si="430"/>
        <v>5.6000000000000005</v>
      </c>
      <c r="R3082" s="101">
        <f t="shared" ca="1" si="431"/>
        <v>0.1706296209592692</v>
      </c>
      <c r="S3082" s="13"/>
      <c r="T3082" s="101">
        <f t="shared" ca="1" si="432"/>
        <v>0</v>
      </c>
      <c r="U3082" s="101">
        <f t="shared" ca="1" si="433"/>
        <v>1.0080823284725995</v>
      </c>
      <c r="V3082" s="101">
        <f t="shared" ca="1" si="434"/>
        <v>-490.67305027518029</v>
      </c>
    </row>
    <row r="3083" spans="2:22" x14ac:dyDescent="0.3">
      <c r="B3083" s="13">
        <v>2023</v>
      </c>
      <c r="C3083" s="13">
        <v>5</v>
      </c>
      <c r="D3083" s="13">
        <v>6</v>
      </c>
      <c r="E3083" s="83" t="s">
        <v>225</v>
      </c>
      <c r="F3083" s="13">
        <v>4</v>
      </c>
      <c r="G3083" s="13">
        <v>20</v>
      </c>
      <c r="H3083" s="13" t="s">
        <v>69</v>
      </c>
      <c r="I3083" s="13" t="s">
        <v>53</v>
      </c>
      <c r="J3083" s="13"/>
      <c r="K3083" s="13" t="s">
        <v>28</v>
      </c>
      <c r="L3083" s="12">
        <f t="shared" ca="1" si="427"/>
        <v>3.5777980030455199</v>
      </c>
      <c r="M3083" s="101">
        <f t="shared" ca="1" si="428"/>
        <v>0.18876462264068164</v>
      </c>
      <c r="N3083" s="101">
        <f t="shared" ca="1" si="426"/>
        <v>178.08545815436224</v>
      </c>
      <c r="O3083" s="101">
        <f t="shared" ca="1" si="429"/>
        <v>0.38600862654858115</v>
      </c>
      <c r="Q3083" s="12">
        <f t="shared" ca="1" si="430"/>
        <v>0</v>
      </c>
      <c r="R3083" s="101">
        <f t="shared" ca="1" si="431"/>
        <v>0</v>
      </c>
      <c r="S3083" s="13"/>
      <c r="T3083" s="101">
        <f t="shared" ca="1" si="432"/>
        <v>0.18876462264068164</v>
      </c>
      <c r="U3083" s="101">
        <f t="shared" si="433"/>
        <v>0</v>
      </c>
      <c r="V3083" s="101">
        <f t="shared" ca="1" si="434"/>
        <v>-490.4842856525396</v>
      </c>
    </row>
    <row r="3084" spans="2:22" x14ac:dyDescent="0.3">
      <c r="B3084" s="13">
        <v>2023</v>
      </c>
      <c r="C3084" s="13">
        <v>5</v>
      </c>
      <c r="D3084" s="13">
        <v>6</v>
      </c>
      <c r="E3084" s="83" t="s">
        <v>225</v>
      </c>
      <c r="F3084" s="13">
        <v>4</v>
      </c>
      <c r="G3084" s="13">
        <v>21</v>
      </c>
      <c r="H3084" s="13" t="s">
        <v>69</v>
      </c>
      <c r="I3084" s="13" t="s">
        <v>53</v>
      </c>
      <c r="J3084" s="13"/>
      <c r="K3084" s="13" t="s">
        <v>28</v>
      </c>
      <c r="L3084" s="12">
        <f t="shared" ca="1" si="427"/>
        <v>3.5644852538385061</v>
      </c>
      <c r="M3084" s="101">
        <f t="shared" ca="1" si="428"/>
        <v>0.18806224199251959</v>
      </c>
      <c r="N3084" s="101">
        <f t="shared" ca="1" si="426"/>
        <v>178.08545815436224</v>
      </c>
      <c r="O3084" s="101">
        <f t="shared" ca="1" si="429"/>
        <v>0.38457231403663644</v>
      </c>
      <c r="Q3084" s="12">
        <f t="shared" ca="1" si="430"/>
        <v>0</v>
      </c>
      <c r="R3084" s="101">
        <f t="shared" ca="1" si="431"/>
        <v>0</v>
      </c>
      <c r="S3084" s="13"/>
      <c r="T3084" s="101">
        <f t="shared" ca="1" si="432"/>
        <v>0.18806224199251959</v>
      </c>
      <c r="U3084" s="101">
        <f t="shared" si="433"/>
        <v>0</v>
      </c>
      <c r="V3084" s="101">
        <f t="shared" ca="1" si="434"/>
        <v>-490.2962234105471</v>
      </c>
    </row>
    <row r="3085" spans="2:22" x14ac:dyDescent="0.3">
      <c r="B3085" s="13">
        <v>2023</v>
      </c>
      <c r="C3085" s="13">
        <v>5</v>
      </c>
      <c r="D3085" s="13">
        <v>6</v>
      </c>
      <c r="E3085" s="83" t="s">
        <v>225</v>
      </c>
      <c r="F3085" s="13">
        <v>4</v>
      </c>
      <c r="G3085" s="13">
        <v>22</v>
      </c>
      <c r="H3085" s="13" t="s">
        <v>69</v>
      </c>
      <c r="I3085" s="13" t="s">
        <v>53</v>
      </c>
      <c r="J3085" s="13"/>
      <c r="K3085" s="13" t="s">
        <v>28</v>
      </c>
      <c r="L3085" s="12">
        <f t="shared" ca="1" si="427"/>
        <v>3.338105082119589</v>
      </c>
      <c r="M3085" s="101">
        <f t="shared" ca="1" si="428"/>
        <v>0.17611842413262951</v>
      </c>
      <c r="N3085" s="101">
        <f t="shared" ca="1" si="426"/>
        <v>178.08545815436224</v>
      </c>
      <c r="O3085" s="101">
        <f t="shared" ca="1" si="429"/>
        <v>0.36014815730988248</v>
      </c>
      <c r="Q3085" s="12">
        <f t="shared" ca="1" si="430"/>
        <v>0</v>
      </c>
      <c r="R3085" s="101">
        <f t="shared" ca="1" si="431"/>
        <v>0</v>
      </c>
      <c r="S3085" s="13"/>
      <c r="T3085" s="101">
        <f t="shared" ca="1" si="432"/>
        <v>0.17611842413262951</v>
      </c>
      <c r="U3085" s="101">
        <f t="shared" si="433"/>
        <v>0</v>
      </c>
      <c r="V3085" s="101">
        <f t="shared" ca="1" si="434"/>
        <v>-490.12010498641445</v>
      </c>
    </row>
    <row r="3086" spans="2:22" x14ac:dyDescent="0.3">
      <c r="B3086" s="13">
        <v>2023</v>
      </c>
      <c r="C3086" s="13">
        <v>5</v>
      </c>
      <c r="D3086" s="13">
        <v>6</v>
      </c>
      <c r="E3086" s="83" t="s">
        <v>225</v>
      </c>
      <c r="F3086" s="13">
        <v>4</v>
      </c>
      <c r="G3086" s="13">
        <v>23</v>
      </c>
      <c r="H3086" s="13" t="s">
        <v>69</v>
      </c>
      <c r="I3086" s="13" t="s">
        <v>53</v>
      </c>
      <c r="J3086" s="13"/>
      <c r="K3086" s="13" t="s">
        <v>28</v>
      </c>
      <c r="L3086" s="12">
        <f t="shared" ca="1" si="427"/>
        <v>3.0376384801304819</v>
      </c>
      <c r="M3086" s="101">
        <f t="shared" ca="1" si="428"/>
        <v>0.16026580621168424</v>
      </c>
      <c r="N3086" s="101">
        <f t="shared" ca="1" si="426"/>
        <v>178.08545815436224</v>
      </c>
      <c r="O3086" s="101">
        <f t="shared" ca="1" si="429"/>
        <v>0.3277308156212777</v>
      </c>
      <c r="Q3086" s="12">
        <f t="shared" ca="1" si="430"/>
        <v>0</v>
      </c>
      <c r="R3086" s="101">
        <f t="shared" ca="1" si="431"/>
        <v>0</v>
      </c>
      <c r="S3086" s="13"/>
      <c r="T3086" s="101">
        <f t="shared" ca="1" si="432"/>
        <v>0.16026580621168424</v>
      </c>
      <c r="U3086" s="101">
        <f t="shared" si="433"/>
        <v>0</v>
      </c>
      <c r="V3086" s="101">
        <f t="shared" ca="1" si="434"/>
        <v>-489.95983918020278</v>
      </c>
    </row>
    <row r="3087" spans="2:22" x14ac:dyDescent="0.3">
      <c r="B3087" s="13">
        <v>2023</v>
      </c>
      <c r="C3087" s="13">
        <v>5</v>
      </c>
      <c r="D3087" s="13">
        <v>7</v>
      </c>
      <c r="E3087" s="83" t="s">
        <v>226</v>
      </c>
      <c r="F3087" s="13">
        <v>5</v>
      </c>
      <c r="G3087" s="13">
        <v>0</v>
      </c>
      <c r="H3087" s="13" t="s">
        <v>69</v>
      </c>
      <c r="I3087" s="13" t="s">
        <v>53</v>
      </c>
      <c r="J3087" s="13"/>
      <c r="K3087" s="13" t="s">
        <v>28</v>
      </c>
      <c r="L3087" s="12">
        <f t="shared" ca="1" si="427"/>
        <v>3.2513963855513786</v>
      </c>
      <c r="M3087" s="101">
        <f t="shared" ca="1" si="428"/>
        <v>0.17154367330169074</v>
      </c>
      <c r="N3087" s="101">
        <f t="shared" ca="1" si="426"/>
        <v>178.08545815436224</v>
      </c>
      <c r="O3087" s="101">
        <f t="shared" ca="1" si="429"/>
        <v>0.35079315603713823</v>
      </c>
      <c r="Q3087" s="12">
        <f t="shared" ca="1" si="430"/>
        <v>0</v>
      </c>
      <c r="R3087" s="101">
        <f t="shared" ca="1" si="431"/>
        <v>0</v>
      </c>
      <c r="S3087" s="13"/>
      <c r="T3087" s="101">
        <f t="shared" ca="1" si="432"/>
        <v>0.17154367330169074</v>
      </c>
      <c r="U3087" s="101">
        <f t="shared" si="433"/>
        <v>0</v>
      </c>
      <c r="V3087" s="101">
        <f t="shared" ca="1" si="434"/>
        <v>-489.78829550690108</v>
      </c>
    </row>
    <row r="3088" spans="2:22" x14ac:dyDescent="0.3">
      <c r="B3088" s="13">
        <v>2023</v>
      </c>
      <c r="C3088" s="13">
        <v>5</v>
      </c>
      <c r="D3088" s="13">
        <v>7</v>
      </c>
      <c r="E3088" s="83" t="s">
        <v>226</v>
      </c>
      <c r="F3088" s="13">
        <v>5</v>
      </c>
      <c r="G3088" s="13">
        <v>1</v>
      </c>
      <c r="H3088" s="13" t="s">
        <v>69</v>
      </c>
      <c r="I3088" s="13" t="s">
        <v>53</v>
      </c>
      <c r="J3088" s="13"/>
      <c r="K3088" s="13" t="s">
        <v>28</v>
      </c>
      <c r="L3088" s="12">
        <f t="shared" ca="1" si="427"/>
        <v>1.7002439835057765</v>
      </c>
      <c r="M3088" s="101">
        <f t="shared" ca="1" si="428"/>
        <v>8.9704872569764768E-2</v>
      </c>
      <c r="N3088" s="101">
        <f t="shared" ref="N3088:N3151" ca="1" si="435">IF(H3088="On-Peak",IF(I3088="Winter",((L3088*$D$48)/60)+N3087,((L3088*$D$47)/60)+N3087),N3087)</f>
        <v>178.08545815436224</v>
      </c>
      <c r="O3088" s="101">
        <f t="shared" ca="1" si="429"/>
        <v>0.18343932338043822</v>
      </c>
      <c r="Q3088" s="12">
        <f t="shared" ca="1" si="430"/>
        <v>0</v>
      </c>
      <c r="R3088" s="101">
        <f t="shared" ca="1" si="431"/>
        <v>0</v>
      </c>
      <c r="S3088" s="13"/>
      <c r="T3088" s="101">
        <f t="shared" ca="1" si="432"/>
        <v>8.9704872569764768E-2</v>
      </c>
      <c r="U3088" s="101">
        <f t="shared" si="433"/>
        <v>0</v>
      </c>
      <c r="V3088" s="101">
        <f t="shared" ca="1" si="434"/>
        <v>-489.69859063433131</v>
      </c>
    </row>
    <row r="3089" spans="2:22" x14ac:dyDescent="0.3">
      <c r="B3089" s="13">
        <v>2023</v>
      </c>
      <c r="C3089" s="13">
        <v>5</v>
      </c>
      <c r="D3089" s="13">
        <v>7</v>
      </c>
      <c r="E3089" s="83" t="s">
        <v>226</v>
      </c>
      <c r="F3089" s="13">
        <v>5</v>
      </c>
      <c r="G3089" s="13">
        <v>2</v>
      </c>
      <c r="H3089" s="13" t="s">
        <v>69</v>
      </c>
      <c r="I3089" s="13" t="s">
        <v>53</v>
      </c>
      <c r="J3089" s="13"/>
      <c r="K3089" s="13" t="s">
        <v>28</v>
      </c>
      <c r="L3089" s="12">
        <f t="shared" ca="1" si="427"/>
        <v>1.8708242087513149</v>
      </c>
      <c r="M3089" s="101">
        <f t="shared" ca="1" si="428"/>
        <v>9.8704685253719379E-2</v>
      </c>
      <c r="N3089" s="101">
        <f t="shared" ca="1" si="435"/>
        <v>178.08545815436224</v>
      </c>
      <c r="O3089" s="101">
        <f t="shared" ca="1" si="429"/>
        <v>0.20184322388217937</v>
      </c>
      <c r="Q3089" s="12">
        <f t="shared" ca="1" si="430"/>
        <v>0</v>
      </c>
      <c r="R3089" s="101">
        <f t="shared" ca="1" si="431"/>
        <v>0</v>
      </c>
      <c r="S3089" s="13"/>
      <c r="T3089" s="101">
        <f t="shared" ca="1" si="432"/>
        <v>9.8704685253719379E-2</v>
      </c>
      <c r="U3089" s="101">
        <f t="shared" si="433"/>
        <v>0</v>
      </c>
      <c r="V3089" s="101">
        <f t="shared" ca="1" si="434"/>
        <v>-489.59988594907759</v>
      </c>
    </row>
    <row r="3090" spans="2:22" x14ac:dyDescent="0.3">
      <c r="B3090" s="13">
        <v>2023</v>
      </c>
      <c r="C3090" s="13">
        <v>5</v>
      </c>
      <c r="D3090" s="13">
        <v>7</v>
      </c>
      <c r="E3090" s="83" t="s">
        <v>226</v>
      </c>
      <c r="F3090" s="13">
        <v>5</v>
      </c>
      <c r="G3090" s="13">
        <v>3</v>
      </c>
      <c r="H3090" s="13" t="s">
        <v>69</v>
      </c>
      <c r="I3090" s="13" t="s">
        <v>53</v>
      </c>
      <c r="J3090" s="13"/>
      <c r="K3090" s="13" t="s">
        <v>28</v>
      </c>
      <c r="L3090" s="12">
        <f t="shared" ca="1" si="427"/>
        <v>1.7613262629854105</v>
      </c>
      <c r="M3090" s="101">
        <f t="shared" ca="1" si="428"/>
        <v>9.2927573635110255E-2</v>
      </c>
      <c r="N3090" s="101">
        <f t="shared" ca="1" si="435"/>
        <v>178.08545815436224</v>
      </c>
      <c r="O3090" s="101">
        <f t="shared" ca="1" si="429"/>
        <v>0.19002949051349594</v>
      </c>
      <c r="Q3090" s="12">
        <f t="shared" ca="1" si="430"/>
        <v>0</v>
      </c>
      <c r="R3090" s="101">
        <f t="shared" ca="1" si="431"/>
        <v>0</v>
      </c>
      <c r="S3090" s="13"/>
      <c r="T3090" s="101">
        <f t="shared" ca="1" si="432"/>
        <v>9.2927573635110255E-2</v>
      </c>
      <c r="U3090" s="101">
        <f t="shared" si="433"/>
        <v>0</v>
      </c>
      <c r="V3090" s="101">
        <f t="shared" ca="1" si="434"/>
        <v>-489.50695837544248</v>
      </c>
    </row>
    <row r="3091" spans="2:22" x14ac:dyDescent="0.3">
      <c r="B3091" s="13">
        <v>2023</v>
      </c>
      <c r="C3091" s="13">
        <v>5</v>
      </c>
      <c r="D3091" s="13">
        <v>7</v>
      </c>
      <c r="E3091" s="83" t="s">
        <v>226</v>
      </c>
      <c r="F3091" s="13">
        <v>5</v>
      </c>
      <c r="G3091" s="13">
        <v>4</v>
      </c>
      <c r="H3091" s="13" t="s">
        <v>69</v>
      </c>
      <c r="I3091" s="13" t="s">
        <v>53</v>
      </c>
      <c r="J3091" s="13"/>
      <c r="K3091" s="13" t="s">
        <v>28</v>
      </c>
      <c r="L3091" s="12">
        <f t="shared" ca="1" si="427"/>
        <v>1.7990902403866607</v>
      </c>
      <c r="M3091" s="101">
        <f t="shared" ca="1" si="428"/>
        <v>9.4920001082800215E-2</v>
      </c>
      <c r="N3091" s="101">
        <f t="shared" ca="1" si="435"/>
        <v>178.08545815436224</v>
      </c>
      <c r="O3091" s="101">
        <f t="shared" ca="1" si="429"/>
        <v>0.19410384603531683</v>
      </c>
      <c r="Q3091" s="12">
        <f t="shared" ca="1" si="430"/>
        <v>0</v>
      </c>
      <c r="R3091" s="101">
        <f t="shared" ca="1" si="431"/>
        <v>0</v>
      </c>
      <c r="S3091" s="13"/>
      <c r="T3091" s="101">
        <f t="shared" ca="1" si="432"/>
        <v>9.4920001082800215E-2</v>
      </c>
      <c r="U3091" s="101">
        <f t="shared" si="433"/>
        <v>0</v>
      </c>
      <c r="V3091" s="101">
        <f t="shared" ca="1" si="434"/>
        <v>-489.41203837435967</v>
      </c>
    </row>
    <row r="3092" spans="2:22" x14ac:dyDescent="0.3">
      <c r="B3092" s="13">
        <v>2023</v>
      </c>
      <c r="C3092" s="13">
        <v>5</v>
      </c>
      <c r="D3092" s="13">
        <v>7</v>
      </c>
      <c r="E3092" s="83" t="s">
        <v>226</v>
      </c>
      <c r="F3092" s="13">
        <v>5</v>
      </c>
      <c r="G3092" s="13">
        <v>5</v>
      </c>
      <c r="H3092" s="13" t="s">
        <v>69</v>
      </c>
      <c r="I3092" s="13" t="s">
        <v>53</v>
      </c>
      <c r="J3092" s="13"/>
      <c r="K3092" s="13" t="s">
        <v>28</v>
      </c>
      <c r="L3092" s="12">
        <f t="shared" ca="1" si="427"/>
        <v>1.7415147775498547</v>
      </c>
      <c r="M3092" s="101">
        <f t="shared" ca="1" si="428"/>
        <v>9.1882319663530332E-2</v>
      </c>
      <c r="N3092" s="101">
        <f t="shared" ca="1" si="435"/>
        <v>178.08545815436224</v>
      </c>
      <c r="O3092" s="101">
        <f t="shared" ca="1" si="429"/>
        <v>0.18789202934985383</v>
      </c>
      <c r="Q3092" s="12">
        <f t="shared" ca="1" si="430"/>
        <v>5.6000000000000005</v>
      </c>
      <c r="R3092" s="101">
        <f t="shared" ca="1" si="431"/>
        <v>0.32662077408040485</v>
      </c>
      <c r="S3092" s="13"/>
      <c r="T3092" s="101">
        <f t="shared" ca="1" si="432"/>
        <v>0</v>
      </c>
      <c r="U3092" s="101">
        <f t="shared" si="433"/>
        <v>0</v>
      </c>
      <c r="V3092" s="101">
        <f t="shared" ca="1" si="434"/>
        <v>-490.06527992252052</v>
      </c>
    </row>
    <row r="3093" spans="2:22" x14ac:dyDescent="0.3">
      <c r="B3093" s="13">
        <v>2023</v>
      </c>
      <c r="C3093" s="13">
        <v>5</v>
      </c>
      <c r="D3093" s="13">
        <v>7</v>
      </c>
      <c r="E3093" s="83" t="s">
        <v>226</v>
      </c>
      <c r="F3093" s="13">
        <v>5</v>
      </c>
      <c r="G3093" s="13">
        <v>6</v>
      </c>
      <c r="H3093" s="13" t="s">
        <v>69</v>
      </c>
      <c r="I3093" s="13" t="s">
        <v>53</v>
      </c>
      <c r="J3093" s="13"/>
      <c r="K3093" s="13" t="s">
        <v>28</v>
      </c>
      <c r="L3093" s="12">
        <f t="shared" ca="1" si="427"/>
        <v>1.5151657502137752</v>
      </c>
      <c r="M3093" s="101">
        <f t="shared" ca="1" si="428"/>
        <v>7.9940144981278785E-2</v>
      </c>
      <c r="N3093" s="101">
        <f t="shared" ca="1" si="435"/>
        <v>178.08545815436224</v>
      </c>
      <c r="O3093" s="101">
        <f t="shared" ca="1" si="429"/>
        <v>0.16347123279056422</v>
      </c>
      <c r="Q3093" s="12">
        <f t="shared" ca="1" si="430"/>
        <v>0</v>
      </c>
      <c r="R3093" s="101">
        <f t="shared" ca="1" si="431"/>
        <v>0</v>
      </c>
      <c r="S3093" s="13"/>
      <c r="T3093" s="101">
        <f t="shared" ca="1" si="432"/>
        <v>7.9940144981278785E-2</v>
      </c>
      <c r="U3093" s="101">
        <f t="shared" si="433"/>
        <v>0</v>
      </c>
      <c r="V3093" s="101">
        <f t="shared" ca="1" si="434"/>
        <v>-489.98533977753925</v>
      </c>
    </row>
    <row r="3094" spans="2:22" x14ac:dyDescent="0.3">
      <c r="B3094" s="13">
        <v>2023</v>
      </c>
      <c r="C3094" s="13">
        <v>5</v>
      </c>
      <c r="D3094" s="13">
        <v>7</v>
      </c>
      <c r="E3094" s="83" t="s">
        <v>226</v>
      </c>
      <c r="F3094" s="13">
        <v>5</v>
      </c>
      <c r="G3094" s="13">
        <v>7</v>
      </c>
      <c r="H3094" s="13" t="s">
        <v>69</v>
      </c>
      <c r="I3094" s="13" t="s">
        <v>53</v>
      </c>
      <c r="J3094" s="13"/>
      <c r="K3094" s="13" t="s">
        <v>28</v>
      </c>
      <c r="L3094" s="12">
        <f t="shared" ca="1" si="427"/>
        <v>1.5434493099130591</v>
      </c>
      <c r="M3094" s="101">
        <f t="shared" ca="1" si="428"/>
        <v>8.1432385591012998E-2</v>
      </c>
      <c r="N3094" s="101">
        <f t="shared" ca="1" si="435"/>
        <v>178.08545815436224</v>
      </c>
      <c r="O3094" s="101">
        <f t="shared" ca="1" si="429"/>
        <v>0.16652274604651995</v>
      </c>
      <c r="Q3094" s="12">
        <f t="shared" ca="1" si="430"/>
        <v>5.6000000000000005</v>
      </c>
      <c r="R3094" s="101">
        <f t="shared" ca="1" si="431"/>
        <v>0.34338701591585963</v>
      </c>
      <c r="S3094" s="13"/>
      <c r="T3094" s="101">
        <f t="shared" ca="1" si="432"/>
        <v>0</v>
      </c>
      <c r="U3094" s="101">
        <f t="shared" si="433"/>
        <v>0</v>
      </c>
      <c r="V3094" s="101">
        <f t="shared" ca="1" si="434"/>
        <v>-490.67211380937101</v>
      </c>
    </row>
    <row r="3095" spans="2:22" x14ac:dyDescent="0.3">
      <c r="B3095" s="13">
        <v>2023</v>
      </c>
      <c r="C3095" s="13">
        <v>5</v>
      </c>
      <c r="D3095" s="13">
        <v>7</v>
      </c>
      <c r="E3095" s="83" t="s">
        <v>226</v>
      </c>
      <c r="F3095" s="13">
        <v>5</v>
      </c>
      <c r="G3095" s="13">
        <v>8</v>
      </c>
      <c r="H3095" s="13" t="s">
        <v>69</v>
      </c>
      <c r="I3095" s="13" t="s">
        <v>53</v>
      </c>
      <c r="J3095" s="13"/>
      <c r="K3095" s="13" t="s">
        <v>28</v>
      </c>
      <c r="L3095" s="12">
        <f t="shared" ca="1" si="427"/>
        <v>2.1917800247153658</v>
      </c>
      <c r="M3095" s="101">
        <f t="shared" ca="1" si="428"/>
        <v>0.1156383141039827</v>
      </c>
      <c r="N3095" s="101">
        <f t="shared" ca="1" si="435"/>
        <v>178.08545815436224</v>
      </c>
      <c r="O3095" s="101">
        <f t="shared" ca="1" si="429"/>
        <v>0.2364711468665408</v>
      </c>
      <c r="Q3095" s="12">
        <f t="shared" ca="1" si="430"/>
        <v>5.6000000000000005</v>
      </c>
      <c r="R3095" s="101">
        <f t="shared" ca="1" si="431"/>
        <v>0.28850582090784432</v>
      </c>
      <c r="S3095" s="13"/>
      <c r="T3095" s="101">
        <f t="shared" ca="1" si="432"/>
        <v>0</v>
      </c>
      <c r="U3095" s="101">
        <f t="shared" si="433"/>
        <v>0</v>
      </c>
      <c r="V3095" s="101">
        <f t="shared" ca="1" si="434"/>
        <v>-491.24912545118673</v>
      </c>
    </row>
    <row r="3096" spans="2:22" x14ac:dyDescent="0.3">
      <c r="B3096" s="13">
        <v>2023</v>
      </c>
      <c r="C3096" s="13">
        <v>5</v>
      </c>
      <c r="D3096" s="13">
        <v>7</v>
      </c>
      <c r="E3096" s="83" t="s">
        <v>226</v>
      </c>
      <c r="F3096" s="13">
        <v>5</v>
      </c>
      <c r="G3096" s="13">
        <v>9</v>
      </c>
      <c r="H3096" s="13" t="s">
        <v>69</v>
      </c>
      <c r="I3096" s="13" t="s">
        <v>53</v>
      </c>
      <c r="J3096" s="13"/>
      <c r="K3096" s="13" t="s">
        <v>28</v>
      </c>
      <c r="L3096" s="12">
        <f t="shared" ca="1" si="427"/>
        <v>2.5932305245702247</v>
      </c>
      <c r="M3096" s="101">
        <f t="shared" ca="1" si="428"/>
        <v>0.13681884247632506</v>
      </c>
      <c r="N3096" s="101">
        <f t="shared" ca="1" si="435"/>
        <v>178.08545815436224</v>
      </c>
      <c r="O3096" s="101">
        <f t="shared" ca="1" si="429"/>
        <v>0.27978364129588157</v>
      </c>
      <c r="Q3096" s="12">
        <f t="shared" ca="1" si="430"/>
        <v>5.6000000000000005</v>
      </c>
      <c r="R3096" s="101">
        <f t="shared" ca="1" si="431"/>
        <v>0.25452303609513055</v>
      </c>
      <c r="S3096" s="13"/>
      <c r="T3096" s="101">
        <f t="shared" ca="1" si="432"/>
        <v>0</v>
      </c>
      <c r="U3096" s="101">
        <f t="shared" si="433"/>
        <v>0</v>
      </c>
      <c r="V3096" s="101">
        <f t="shared" ca="1" si="434"/>
        <v>-491.75817152337697</v>
      </c>
    </row>
    <row r="3097" spans="2:22" x14ac:dyDescent="0.3">
      <c r="B3097" s="13">
        <v>2023</v>
      </c>
      <c r="C3097" s="13">
        <v>5</v>
      </c>
      <c r="D3097" s="13">
        <v>7</v>
      </c>
      <c r="E3097" s="83" t="s">
        <v>226</v>
      </c>
      <c r="F3097" s="13">
        <v>5</v>
      </c>
      <c r="G3097" s="13">
        <v>10</v>
      </c>
      <c r="H3097" s="13" t="s">
        <v>70</v>
      </c>
      <c r="I3097" s="13" t="s">
        <v>53</v>
      </c>
      <c r="J3097" s="13"/>
      <c r="K3097" s="13" t="s">
        <v>28</v>
      </c>
      <c r="L3097" s="12">
        <f t="shared" ca="1" si="427"/>
        <v>2.1695409721676331</v>
      </c>
      <c r="M3097" s="101">
        <f t="shared" ca="1" si="428"/>
        <v>0.11446498169156433</v>
      </c>
      <c r="N3097" s="101">
        <f t="shared" ca="1" si="435"/>
        <v>178.08545815436224</v>
      </c>
      <c r="O3097" s="101">
        <f t="shared" ca="1" si="429"/>
        <v>0.23407177548716593</v>
      </c>
      <c r="Q3097" s="12">
        <f t="shared" ca="1" si="430"/>
        <v>5.6000000000000005</v>
      </c>
      <c r="R3097" s="101">
        <f t="shared" ca="1" si="431"/>
        <v>0.29038835670600993</v>
      </c>
      <c r="S3097" s="13"/>
      <c r="T3097" s="101">
        <f t="shared" ca="1" si="432"/>
        <v>0</v>
      </c>
      <c r="U3097" s="101">
        <f t="shared" si="433"/>
        <v>0</v>
      </c>
      <c r="V3097" s="101">
        <f t="shared" ca="1" si="434"/>
        <v>-492.33894823678895</v>
      </c>
    </row>
    <row r="3098" spans="2:22" x14ac:dyDescent="0.3">
      <c r="B3098" s="13">
        <v>2023</v>
      </c>
      <c r="C3098" s="13">
        <v>5</v>
      </c>
      <c r="D3098" s="13">
        <v>7</v>
      </c>
      <c r="E3098" s="83" t="s">
        <v>226</v>
      </c>
      <c r="F3098" s="13">
        <v>5</v>
      </c>
      <c r="G3098" s="13">
        <v>11</v>
      </c>
      <c r="H3098" s="13" t="s">
        <v>70</v>
      </c>
      <c r="I3098" s="13" t="s">
        <v>53</v>
      </c>
      <c r="J3098" s="13"/>
      <c r="K3098" s="13" t="s">
        <v>28</v>
      </c>
      <c r="L3098" s="12">
        <f t="shared" ca="1" si="427"/>
        <v>2.0704671837307269</v>
      </c>
      <c r="M3098" s="101">
        <f t="shared" ca="1" si="428"/>
        <v>0.10923784861363316</v>
      </c>
      <c r="N3098" s="101">
        <f t="shared" ca="1" si="435"/>
        <v>178.08545815436224</v>
      </c>
      <c r="O3098" s="101">
        <f t="shared" ca="1" si="429"/>
        <v>0.22338270445270814</v>
      </c>
      <c r="Q3098" s="12">
        <f t="shared" ca="1" si="430"/>
        <v>5.6000000000000005</v>
      </c>
      <c r="R3098" s="101">
        <f t="shared" ca="1" si="431"/>
        <v>0.29877495289719402</v>
      </c>
      <c r="S3098" s="13"/>
      <c r="T3098" s="101">
        <f t="shared" ca="1" si="432"/>
        <v>0</v>
      </c>
      <c r="U3098" s="101">
        <f t="shared" si="433"/>
        <v>0</v>
      </c>
      <c r="V3098" s="101">
        <f t="shared" ca="1" si="434"/>
        <v>-492.93649814258333</v>
      </c>
    </row>
    <row r="3099" spans="2:22" x14ac:dyDescent="0.3">
      <c r="B3099" s="13">
        <v>2023</v>
      </c>
      <c r="C3099" s="13">
        <v>5</v>
      </c>
      <c r="D3099" s="13">
        <v>7</v>
      </c>
      <c r="E3099" s="83" t="s">
        <v>226</v>
      </c>
      <c r="F3099" s="13">
        <v>5</v>
      </c>
      <c r="G3099" s="13">
        <v>12</v>
      </c>
      <c r="H3099" s="13" t="s">
        <v>70</v>
      </c>
      <c r="I3099" s="13" t="s">
        <v>53</v>
      </c>
      <c r="J3099" s="13"/>
      <c r="K3099" s="13" t="s">
        <v>28</v>
      </c>
      <c r="L3099" s="12">
        <f t="shared" ca="1" si="427"/>
        <v>2.276182478474134</v>
      </c>
      <c r="M3099" s="101">
        <f t="shared" ca="1" si="428"/>
        <v>0.12009138756429531</v>
      </c>
      <c r="N3099" s="101">
        <f t="shared" ca="1" si="435"/>
        <v>178.08545815436224</v>
      </c>
      <c r="O3099" s="101">
        <f t="shared" ca="1" si="429"/>
        <v>0.24557732760257431</v>
      </c>
      <c r="Q3099" s="12">
        <f t="shared" ca="1" si="430"/>
        <v>5.6000000000000005</v>
      </c>
      <c r="R3099" s="101">
        <f t="shared" ca="1" si="431"/>
        <v>0.28136115319716459</v>
      </c>
      <c r="S3099" s="13"/>
      <c r="T3099" s="101">
        <f t="shared" ca="1" si="432"/>
        <v>0</v>
      </c>
      <c r="U3099" s="101">
        <f t="shared" si="433"/>
        <v>0</v>
      </c>
      <c r="V3099" s="101">
        <f t="shared" ca="1" si="434"/>
        <v>-493.49922044897767</v>
      </c>
    </row>
    <row r="3100" spans="2:22" x14ac:dyDescent="0.3">
      <c r="B3100" s="13">
        <v>2023</v>
      </c>
      <c r="C3100" s="13">
        <v>5</v>
      </c>
      <c r="D3100" s="13">
        <v>7</v>
      </c>
      <c r="E3100" s="83" t="s">
        <v>226</v>
      </c>
      <c r="F3100" s="13">
        <v>5</v>
      </c>
      <c r="G3100" s="13">
        <v>13</v>
      </c>
      <c r="H3100" s="13" t="s">
        <v>70</v>
      </c>
      <c r="I3100" s="13" t="s">
        <v>53</v>
      </c>
      <c r="J3100" s="13"/>
      <c r="K3100" s="13" t="s">
        <v>28</v>
      </c>
      <c r="L3100" s="12">
        <f t="shared" ca="1" si="427"/>
        <v>2.3827337983931702</v>
      </c>
      <c r="M3100" s="101">
        <f t="shared" ca="1" si="428"/>
        <v>0.12571303520322366</v>
      </c>
      <c r="N3100" s="101">
        <f t="shared" ca="1" si="435"/>
        <v>178.08545815436224</v>
      </c>
      <c r="O3100" s="101">
        <f t="shared" ca="1" si="429"/>
        <v>0.25707314950863913</v>
      </c>
      <c r="Q3100" s="12">
        <f t="shared" ca="1" si="430"/>
        <v>0</v>
      </c>
      <c r="R3100" s="101">
        <f t="shared" ca="1" si="431"/>
        <v>0</v>
      </c>
      <c r="S3100" s="13"/>
      <c r="T3100" s="101">
        <f t="shared" ca="1" si="432"/>
        <v>0.12571303520322366</v>
      </c>
      <c r="U3100" s="101">
        <f t="shared" si="433"/>
        <v>0</v>
      </c>
      <c r="V3100" s="101">
        <f t="shared" ca="1" si="434"/>
        <v>-493.37350741377446</v>
      </c>
    </row>
    <row r="3101" spans="2:22" x14ac:dyDescent="0.3">
      <c r="B3101" s="13">
        <v>2023</v>
      </c>
      <c r="C3101" s="13">
        <v>5</v>
      </c>
      <c r="D3101" s="13">
        <v>7</v>
      </c>
      <c r="E3101" s="83" t="s">
        <v>226</v>
      </c>
      <c r="F3101" s="13">
        <v>5</v>
      </c>
      <c r="G3101" s="13">
        <v>14</v>
      </c>
      <c r="H3101" s="13" t="s">
        <v>70</v>
      </c>
      <c r="I3101" s="13" t="s">
        <v>53</v>
      </c>
      <c r="J3101" s="13"/>
      <c r="K3101" s="13" t="s">
        <v>28</v>
      </c>
      <c r="L3101" s="12">
        <f t="shared" ca="1" si="427"/>
        <v>2.0495260544789971</v>
      </c>
      <c r="M3101" s="101">
        <f t="shared" ca="1" si="428"/>
        <v>0.10813299463431189</v>
      </c>
      <c r="N3101" s="101">
        <f t="shared" ca="1" si="435"/>
        <v>178.08545815436224</v>
      </c>
      <c r="O3101" s="101">
        <f t="shared" ca="1" si="429"/>
        <v>0.22112336601773899</v>
      </c>
      <c r="Q3101" s="12">
        <f t="shared" ca="1" si="430"/>
        <v>3.7918425150571409</v>
      </c>
      <c r="R3101" s="101">
        <f t="shared" ca="1" si="431"/>
        <v>0.14748708838793989</v>
      </c>
      <c r="S3101" s="13"/>
      <c r="T3101" s="101">
        <f t="shared" ca="1" si="432"/>
        <v>0</v>
      </c>
      <c r="U3101" s="101">
        <f t="shared" si="433"/>
        <v>0</v>
      </c>
      <c r="V3101" s="101">
        <f t="shared" ca="1" si="434"/>
        <v>-493.66848159055036</v>
      </c>
    </row>
    <row r="3102" spans="2:22" x14ac:dyDescent="0.3">
      <c r="B3102" s="13">
        <v>2023</v>
      </c>
      <c r="C3102" s="13">
        <v>5</v>
      </c>
      <c r="D3102" s="13">
        <v>7</v>
      </c>
      <c r="E3102" s="83" t="s">
        <v>226</v>
      </c>
      <c r="F3102" s="13">
        <v>5</v>
      </c>
      <c r="G3102" s="13">
        <v>15</v>
      </c>
      <c r="H3102" s="13" t="s">
        <v>70</v>
      </c>
      <c r="I3102" s="13" t="s">
        <v>53</v>
      </c>
      <c r="J3102" s="13"/>
      <c r="K3102" s="13" t="s">
        <v>28</v>
      </c>
      <c r="L3102" s="12">
        <f t="shared" ca="1" si="427"/>
        <v>2.1806062649024738</v>
      </c>
      <c r="M3102" s="101">
        <f t="shared" ca="1" si="428"/>
        <v>0.11504878653625451</v>
      </c>
      <c r="N3102" s="101">
        <f t="shared" ca="1" si="435"/>
        <v>178.08545815436224</v>
      </c>
      <c r="O3102" s="101">
        <f t="shared" ca="1" si="429"/>
        <v>0.23526560992032788</v>
      </c>
      <c r="Q3102" s="12">
        <f t="shared" ca="1" si="430"/>
        <v>5.6000000000000005</v>
      </c>
      <c r="R3102" s="101">
        <f t="shared" ca="1" si="431"/>
        <v>0.28945167967600566</v>
      </c>
      <c r="S3102" s="13"/>
      <c r="T3102" s="101">
        <f t="shared" ca="1" si="432"/>
        <v>0</v>
      </c>
      <c r="U3102" s="101">
        <f t="shared" si="433"/>
        <v>0</v>
      </c>
      <c r="V3102" s="101">
        <f t="shared" ca="1" si="434"/>
        <v>-494.24738494990237</v>
      </c>
    </row>
    <row r="3103" spans="2:22" x14ac:dyDescent="0.3">
      <c r="B3103" s="13">
        <v>2023</v>
      </c>
      <c r="C3103" s="13">
        <v>5</v>
      </c>
      <c r="D3103" s="13">
        <v>7</v>
      </c>
      <c r="E3103" s="83" t="s">
        <v>226</v>
      </c>
      <c r="F3103" s="13">
        <v>5</v>
      </c>
      <c r="G3103" s="13">
        <v>16</v>
      </c>
      <c r="H3103" s="13" t="s">
        <v>71</v>
      </c>
      <c r="I3103" s="13" t="s">
        <v>53</v>
      </c>
      <c r="J3103" s="13"/>
      <c r="K3103" s="13" t="s">
        <v>28</v>
      </c>
      <c r="L3103" s="12">
        <f t="shared" ca="1" si="427"/>
        <v>1.9538982238210436</v>
      </c>
      <c r="M3103" s="101">
        <f t="shared" ca="1" si="428"/>
        <v>0.24255692550514435</v>
      </c>
      <c r="N3103" s="101">
        <f t="shared" ca="1" si="435"/>
        <v>178.63499202981191</v>
      </c>
      <c r="O3103" s="101">
        <f t="shared" ca="1" si="429"/>
        <v>0.58187089105390677</v>
      </c>
      <c r="Q3103" s="12">
        <f t="shared" ca="1" si="430"/>
        <v>5.6000000000000005</v>
      </c>
      <c r="R3103" s="101">
        <f t="shared" ca="1" si="431"/>
        <v>0.3086425153535487</v>
      </c>
      <c r="S3103" s="13"/>
      <c r="T3103" s="101">
        <f t="shared" ca="1" si="432"/>
        <v>0</v>
      </c>
      <c r="U3103" s="101">
        <f t="shared" ca="1" si="433"/>
        <v>0.54953387544966847</v>
      </c>
      <c r="V3103" s="101">
        <f t="shared" ca="1" si="434"/>
        <v>-494.31513610515981</v>
      </c>
    </row>
    <row r="3104" spans="2:22" x14ac:dyDescent="0.3">
      <c r="B3104" s="13">
        <v>2023</v>
      </c>
      <c r="C3104" s="13">
        <v>5</v>
      </c>
      <c r="D3104" s="13">
        <v>7</v>
      </c>
      <c r="E3104" s="83" t="s">
        <v>226</v>
      </c>
      <c r="F3104" s="13">
        <v>5</v>
      </c>
      <c r="G3104" s="13">
        <v>17</v>
      </c>
      <c r="H3104" s="13" t="s">
        <v>71</v>
      </c>
      <c r="I3104" s="13" t="s">
        <v>53</v>
      </c>
      <c r="J3104" s="13"/>
      <c r="K3104" s="13" t="s">
        <v>28</v>
      </c>
      <c r="L3104" s="12">
        <f t="shared" ca="1" si="427"/>
        <v>3.5920783679182304</v>
      </c>
      <c r="M3104" s="101">
        <f t="shared" ca="1" si="428"/>
        <v>0.44592060859336913</v>
      </c>
      <c r="N3104" s="101">
        <f t="shared" ca="1" si="435"/>
        <v>179.64526407078893</v>
      </c>
      <c r="O3104" s="101">
        <f t="shared" ca="1" si="429"/>
        <v>1.0697209379660491</v>
      </c>
      <c r="Q3104" s="12">
        <f t="shared" ca="1" si="430"/>
        <v>5.6000000000000005</v>
      </c>
      <c r="R3104" s="101">
        <f t="shared" ca="1" si="431"/>
        <v>0.16997056615572184</v>
      </c>
      <c r="S3104" s="13"/>
      <c r="T3104" s="101">
        <f t="shared" ca="1" si="432"/>
        <v>0</v>
      </c>
      <c r="U3104" s="101">
        <f t="shared" ca="1" si="433"/>
        <v>1.0102720409770023</v>
      </c>
      <c r="V3104" s="101">
        <f t="shared" ca="1" si="434"/>
        <v>-493.64480519649425</v>
      </c>
    </row>
    <row r="3105" spans="2:22" x14ac:dyDescent="0.3">
      <c r="B3105" s="13">
        <v>2023</v>
      </c>
      <c r="C3105" s="13">
        <v>5</v>
      </c>
      <c r="D3105" s="13">
        <v>7</v>
      </c>
      <c r="E3105" s="83" t="s">
        <v>226</v>
      </c>
      <c r="F3105" s="13">
        <v>5</v>
      </c>
      <c r="G3105" s="13">
        <v>18</v>
      </c>
      <c r="H3105" s="13" t="s">
        <v>71</v>
      </c>
      <c r="I3105" s="13" t="s">
        <v>53</v>
      </c>
      <c r="J3105" s="13"/>
      <c r="K3105" s="13" t="s">
        <v>28</v>
      </c>
      <c r="L3105" s="12">
        <f t="shared" ca="1" si="427"/>
        <v>2.7370114553680263</v>
      </c>
      <c r="M3105" s="101">
        <f t="shared" ca="1" si="428"/>
        <v>0.33977260206938675</v>
      </c>
      <c r="N3105" s="101">
        <f t="shared" ca="1" si="435"/>
        <v>180.41504854261117</v>
      </c>
      <c r="O3105" s="101">
        <f t="shared" ca="1" si="429"/>
        <v>0.81508201140859826</v>
      </c>
      <c r="Q3105" s="12">
        <f t="shared" ca="1" si="430"/>
        <v>0</v>
      </c>
      <c r="R3105" s="101">
        <f t="shared" ca="1" si="431"/>
        <v>0</v>
      </c>
      <c r="S3105" s="13"/>
      <c r="T3105" s="101">
        <f t="shared" ca="1" si="432"/>
        <v>0.33977260206938675</v>
      </c>
      <c r="U3105" s="101">
        <f t="shared" ca="1" si="433"/>
        <v>0.7697844718222574</v>
      </c>
      <c r="V3105" s="101">
        <f t="shared" ca="1" si="434"/>
        <v>-492.53524812260258</v>
      </c>
    </row>
    <row r="3106" spans="2:22" x14ac:dyDescent="0.3">
      <c r="B3106" s="13">
        <v>2023</v>
      </c>
      <c r="C3106" s="13">
        <v>5</v>
      </c>
      <c r="D3106" s="13">
        <v>7</v>
      </c>
      <c r="E3106" s="83" t="s">
        <v>226</v>
      </c>
      <c r="F3106" s="13">
        <v>5</v>
      </c>
      <c r="G3106" s="13">
        <v>19</v>
      </c>
      <c r="H3106" s="13" t="s">
        <v>71</v>
      </c>
      <c r="I3106" s="13" t="s">
        <v>53</v>
      </c>
      <c r="J3106" s="13"/>
      <c r="K3106" s="13" t="s">
        <v>28</v>
      </c>
      <c r="L3106" s="12">
        <f t="shared" ca="1" si="427"/>
        <v>3.4810258811966204</v>
      </c>
      <c r="M3106" s="101">
        <f t="shared" ca="1" si="428"/>
        <v>0.43213455289174846</v>
      </c>
      <c r="N3106" s="101">
        <f t="shared" ca="1" si="435"/>
        <v>181.39408707169773</v>
      </c>
      <c r="O3106" s="101">
        <f t="shared" ca="1" si="429"/>
        <v>1.0366495074203537</v>
      </c>
      <c r="Q3106" s="12">
        <f t="shared" ca="1" si="430"/>
        <v>5.6000000000000005</v>
      </c>
      <c r="R3106" s="101">
        <f t="shared" ca="1" si="431"/>
        <v>0.17937115915670615</v>
      </c>
      <c r="S3106" s="13"/>
      <c r="T3106" s="101">
        <f t="shared" ca="1" si="432"/>
        <v>0</v>
      </c>
      <c r="U3106" s="101">
        <f t="shared" ca="1" si="433"/>
        <v>0.97903852908654954</v>
      </c>
      <c r="V3106" s="101">
        <f t="shared" ca="1" si="434"/>
        <v>-491.91495191182941</v>
      </c>
    </row>
    <row r="3107" spans="2:22" x14ac:dyDescent="0.3">
      <c r="B3107" s="13">
        <v>2023</v>
      </c>
      <c r="C3107" s="13">
        <v>5</v>
      </c>
      <c r="D3107" s="13">
        <v>7</v>
      </c>
      <c r="E3107" s="83" t="s">
        <v>226</v>
      </c>
      <c r="F3107" s="13">
        <v>5</v>
      </c>
      <c r="G3107" s="13">
        <v>20</v>
      </c>
      <c r="H3107" s="13" t="s">
        <v>69</v>
      </c>
      <c r="I3107" s="13" t="s">
        <v>53</v>
      </c>
      <c r="J3107" s="13"/>
      <c r="K3107" s="13" t="s">
        <v>28</v>
      </c>
      <c r="L3107" s="12">
        <f t="shared" ca="1" si="427"/>
        <v>2.6588737434544116</v>
      </c>
      <c r="M3107" s="101">
        <f t="shared" ca="1" si="428"/>
        <v>0.14028217870465476</v>
      </c>
      <c r="N3107" s="101">
        <f t="shared" ca="1" si="435"/>
        <v>181.39408707169773</v>
      </c>
      <c r="O3107" s="101">
        <f t="shared" ca="1" si="429"/>
        <v>0.28686588818129649</v>
      </c>
      <c r="Q3107" s="12">
        <f t="shared" ca="1" si="430"/>
        <v>0</v>
      </c>
      <c r="R3107" s="101">
        <f t="shared" ca="1" si="431"/>
        <v>0</v>
      </c>
      <c r="S3107" s="13"/>
      <c r="T3107" s="101">
        <f t="shared" ca="1" si="432"/>
        <v>0.14028217870465476</v>
      </c>
      <c r="U3107" s="101">
        <f t="shared" si="433"/>
        <v>0</v>
      </c>
      <c r="V3107" s="101">
        <f t="shared" ca="1" si="434"/>
        <v>-491.77466973312477</v>
      </c>
    </row>
    <row r="3108" spans="2:22" x14ac:dyDescent="0.3">
      <c r="B3108" s="13">
        <v>2023</v>
      </c>
      <c r="C3108" s="13">
        <v>5</v>
      </c>
      <c r="D3108" s="13">
        <v>7</v>
      </c>
      <c r="E3108" s="83" t="s">
        <v>226</v>
      </c>
      <c r="F3108" s="13">
        <v>5</v>
      </c>
      <c r="G3108" s="13">
        <v>21</v>
      </c>
      <c r="H3108" s="13" t="s">
        <v>69</v>
      </c>
      <c r="I3108" s="13" t="s">
        <v>53</v>
      </c>
      <c r="J3108" s="13"/>
      <c r="K3108" s="13" t="s">
        <v>28</v>
      </c>
      <c r="L3108" s="12">
        <f t="shared" ca="1" si="427"/>
        <v>3.5286241266046821</v>
      </c>
      <c r="M3108" s="101">
        <f t="shared" ca="1" si="428"/>
        <v>0.18617020891966302</v>
      </c>
      <c r="N3108" s="101">
        <f t="shared" ca="1" si="435"/>
        <v>181.39408707169773</v>
      </c>
      <c r="O3108" s="101">
        <f t="shared" ca="1" si="429"/>
        <v>0.38070325701937913</v>
      </c>
      <c r="Q3108" s="12">
        <f t="shared" ca="1" si="430"/>
        <v>0</v>
      </c>
      <c r="R3108" s="101">
        <f t="shared" ca="1" si="431"/>
        <v>0</v>
      </c>
      <c r="S3108" s="13"/>
      <c r="T3108" s="101">
        <f t="shared" ca="1" si="432"/>
        <v>0.18617020891966302</v>
      </c>
      <c r="U3108" s="101">
        <f t="shared" si="433"/>
        <v>0</v>
      </c>
      <c r="V3108" s="101">
        <f t="shared" ca="1" si="434"/>
        <v>-491.58849952420508</v>
      </c>
    </row>
    <row r="3109" spans="2:22" x14ac:dyDescent="0.3">
      <c r="B3109" s="13">
        <v>2023</v>
      </c>
      <c r="C3109" s="13">
        <v>5</v>
      </c>
      <c r="D3109" s="13">
        <v>7</v>
      </c>
      <c r="E3109" s="83" t="s">
        <v>226</v>
      </c>
      <c r="F3109" s="13">
        <v>5</v>
      </c>
      <c r="G3109" s="13">
        <v>22</v>
      </c>
      <c r="H3109" s="13" t="s">
        <v>69</v>
      </c>
      <c r="I3109" s="13" t="s">
        <v>53</v>
      </c>
      <c r="J3109" s="13"/>
      <c r="K3109" s="13" t="s">
        <v>28</v>
      </c>
      <c r="L3109" s="12">
        <f t="shared" ca="1" si="427"/>
        <v>2.9610612652152417</v>
      </c>
      <c r="M3109" s="101">
        <f t="shared" ca="1" si="428"/>
        <v>0.15622559235275615</v>
      </c>
      <c r="N3109" s="101">
        <f t="shared" ca="1" si="435"/>
        <v>181.39408707169773</v>
      </c>
      <c r="O3109" s="101">
        <f t="shared" ca="1" si="429"/>
        <v>0.3194688999040724</v>
      </c>
      <c r="Q3109" s="12">
        <f t="shared" ca="1" si="430"/>
        <v>0</v>
      </c>
      <c r="R3109" s="101">
        <f t="shared" ca="1" si="431"/>
        <v>0</v>
      </c>
      <c r="S3109" s="13"/>
      <c r="T3109" s="101">
        <f t="shared" ca="1" si="432"/>
        <v>0.15622559235275615</v>
      </c>
      <c r="U3109" s="101">
        <f t="shared" si="433"/>
        <v>0</v>
      </c>
      <c r="V3109" s="101">
        <f t="shared" ca="1" si="434"/>
        <v>-491.43227393185231</v>
      </c>
    </row>
    <row r="3110" spans="2:22" x14ac:dyDescent="0.3">
      <c r="B3110" s="13">
        <v>2023</v>
      </c>
      <c r="C3110" s="13">
        <v>5</v>
      </c>
      <c r="D3110" s="13">
        <v>7</v>
      </c>
      <c r="E3110" s="83" t="s">
        <v>226</v>
      </c>
      <c r="F3110" s="13">
        <v>5</v>
      </c>
      <c r="G3110" s="13">
        <v>23</v>
      </c>
      <c r="H3110" s="13" t="s">
        <v>69</v>
      </c>
      <c r="I3110" s="13" t="s">
        <v>53</v>
      </c>
      <c r="J3110" s="13"/>
      <c r="K3110" s="13" t="s">
        <v>28</v>
      </c>
      <c r="L3110" s="12">
        <f t="shared" ca="1" si="427"/>
        <v>2.6827734711778239</v>
      </c>
      <c r="M3110" s="101">
        <f t="shared" ca="1" si="428"/>
        <v>0.14154312833934199</v>
      </c>
      <c r="N3110" s="101">
        <f t="shared" ca="1" si="435"/>
        <v>181.39408707169773</v>
      </c>
      <c r="O3110" s="101">
        <f t="shared" ca="1" si="429"/>
        <v>0.28944442980537544</v>
      </c>
      <c r="Q3110" s="12">
        <f t="shared" ca="1" si="430"/>
        <v>0</v>
      </c>
      <c r="R3110" s="101">
        <f t="shared" ca="1" si="431"/>
        <v>0</v>
      </c>
      <c r="S3110" s="13"/>
      <c r="T3110" s="101">
        <f t="shared" ca="1" si="432"/>
        <v>0.14154312833934199</v>
      </c>
      <c r="U3110" s="101">
        <f t="shared" si="433"/>
        <v>0</v>
      </c>
      <c r="V3110" s="101">
        <f t="shared" ca="1" si="434"/>
        <v>-491.29073080351299</v>
      </c>
    </row>
    <row r="3111" spans="2:22" x14ac:dyDescent="0.3">
      <c r="B3111" s="13">
        <v>2023</v>
      </c>
      <c r="C3111" s="13">
        <v>5</v>
      </c>
      <c r="D3111" s="13">
        <v>8</v>
      </c>
      <c r="E3111" s="83" t="s">
        <v>227</v>
      </c>
      <c r="F3111" s="13">
        <v>6</v>
      </c>
      <c r="G3111" s="13">
        <v>0</v>
      </c>
      <c r="H3111" s="13" t="s">
        <v>69</v>
      </c>
      <c r="I3111" s="13" t="s">
        <v>53</v>
      </c>
      <c r="J3111" s="13"/>
      <c r="K3111" s="13" t="s">
        <v>27</v>
      </c>
      <c r="L3111" s="12">
        <f t="shared" ca="1" si="427"/>
        <v>3.8892289984097834</v>
      </c>
      <c r="M3111" s="101">
        <f t="shared" ca="1" si="428"/>
        <v>0.20519572195610017</v>
      </c>
      <c r="N3111" s="101">
        <f t="shared" ca="1" si="435"/>
        <v>181.39408707169773</v>
      </c>
      <c r="O3111" s="101">
        <f t="shared" ca="1" si="429"/>
        <v>0.41960891663843153</v>
      </c>
      <c r="Q3111" s="12">
        <f t="shared" ca="1" si="430"/>
        <v>0</v>
      </c>
      <c r="R3111" s="101">
        <f t="shared" ca="1" si="431"/>
        <v>0</v>
      </c>
      <c r="S3111" s="13"/>
      <c r="T3111" s="101">
        <f t="shared" ca="1" si="432"/>
        <v>0.20519572195610017</v>
      </c>
      <c r="U3111" s="101">
        <f t="shared" si="433"/>
        <v>0</v>
      </c>
      <c r="V3111" s="101">
        <f t="shared" ca="1" si="434"/>
        <v>-491.08553508155688</v>
      </c>
    </row>
    <row r="3112" spans="2:22" x14ac:dyDescent="0.3">
      <c r="B3112" s="13">
        <v>2023</v>
      </c>
      <c r="C3112" s="13">
        <v>5</v>
      </c>
      <c r="D3112" s="13">
        <v>8</v>
      </c>
      <c r="E3112" s="83" t="s">
        <v>227</v>
      </c>
      <c r="F3112" s="13">
        <v>6</v>
      </c>
      <c r="G3112" s="13">
        <v>1</v>
      </c>
      <c r="H3112" s="13" t="s">
        <v>69</v>
      </c>
      <c r="I3112" s="13" t="s">
        <v>53</v>
      </c>
      <c r="J3112" s="13"/>
      <c r="K3112" s="13" t="s">
        <v>27</v>
      </c>
      <c r="L3112" s="12">
        <f t="shared" ca="1" si="427"/>
        <v>1.6742244087542655</v>
      </c>
      <c r="M3112" s="101">
        <f t="shared" ca="1" si="428"/>
        <v>8.8332079805875055E-2</v>
      </c>
      <c r="N3112" s="101">
        <f t="shared" ca="1" si="435"/>
        <v>181.39408707169773</v>
      </c>
      <c r="O3112" s="101">
        <f t="shared" ca="1" si="429"/>
        <v>0.1806320714604977</v>
      </c>
      <c r="Q3112" s="12">
        <f t="shared" ca="1" si="430"/>
        <v>0</v>
      </c>
      <c r="R3112" s="101">
        <f t="shared" ca="1" si="431"/>
        <v>0</v>
      </c>
      <c r="S3112" s="13"/>
      <c r="T3112" s="101">
        <f t="shared" ca="1" si="432"/>
        <v>8.8332079805875055E-2</v>
      </c>
      <c r="U3112" s="101">
        <f t="shared" si="433"/>
        <v>0</v>
      </c>
      <c r="V3112" s="101">
        <f t="shared" ca="1" si="434"/>
        <v>-490.99720300175102</v>
      </c>
    </row>
    <row r="3113" spans="2:22" x14ac:dyDescent="0.3">
      <c r="B3113" s="13">
        <v>2023</v>
      </c>
      <c r="C3113" s="13">
        <v>5</v>
      </c>
      <c r="D3113" s="13">
        <v>8</v>
      </c>
      <c r="E3113" s="83" t="s">
        <v>227</v>
      </c>
      <c r="F3113" s="13">
        <v>6</v>
      </c>
      <c r="G3113" s="13">
        <v>2</v>
      </c>
      <c r="H3113" s="13" t="s">
        <v>69</v>
      </c>
      <c r="I3113" s="13" t="s">
        <v>53</v>
      </c>
      <c r="J3113" s="13"/>
      <c r="K3113" s="13" t="s">
        <v>27</v>
      </c>
      <c r="L3113" s="12">
        <f t="shared" ca="1" si="427"/>
        <v>1.5077017370293133</v>
      </c>
      <c r="M3113" s="101">
        <f t="shared" ca="1" si="428"/>
        <v>7.9546343645666567E-2</v>
      </c>
      <c r="N3113" s="101">
        <f t="shared" ca="1" si="435"/>
        <v>181.39408707169773</v>
      </c>
      <c r="O3113" s="101">
        <f t="shared" ca="1" si="429"/>
        <v>0.16266594040809262</v>
      </c>
      <c r="Q3113" s="12">
        <f t="shared" ca="1" si="430"/>
        <v>0</v>
      </c>
      <c r="R3113" s="101">
        <f t="shared" ca="1" si="431"/>
        <v>0</v>
      </c>
      <c r="S3113" s="13"/>
      <c r="T3113" s="101">
        <f t="shared" ca="1" si="432"/>
        <v>7.9546343645666567E-2</v>
      </c>
      <c r="U3113" s="101">
        <f t="shared" si="433"/>
        <v>0</v>
      </c>
      <c r="V3113" s="101">
        <f t="shared" ca="1" si="434"/>
        <v>-490.91765665810533</v>
      </c>
    </row>
    <row r="3114" spans="2:22" x14ac:dyDescent="0.3">
      <c r="B3114" s="13">
        <v>2023</v>
      </c>
      <c r="C3114" s="13">
        <v>5</v>
      </c>
      <c r="D3114" s="13">
        <v>8</v>
      </c>
      <c r="E3114" s="83" t="s">
        <v>227</v>
      </c>
      <c r="F3114" s="13">
        <v>6</v>
      </c>
      <c r="G3114" s="13">
        <v>3</v>
      </c>
      <c r="H3114" s="13" t="s">
        <v>69</v>
      </c>
      <c r="I3114" s="13" t="s">
        <v>53</v>
      </c>
      <c r="J3114" s="13"/>
      <c r="K3114" s="13" t="s">
        <v>27</v>
      </c>
      <c r="L3114" s="12">
        <f t="shared" ca="1" si="427"/>
        <v>1.9323641096368189</v>
      </c>
      <c r="M3114" s="101">
        <f t="shared" ca="1" si="428"/>
        <v>0.10195153042443857</v>
      </c>
      <c r="N3114" s="101">
        <f t="shared" ca="1" si="435"/>
        <v>181.39408707169773</v>
      </c>
      <c r="O3114" s="101">
        <f t="shared" ca="1" si="429"/>
        <v>0.20848276378871639</v>
      </c>
      <c r="Q3114" s="12">
        <f t="shared" ca="1" si="430"/>
        <v>0</v>
      </c>
      <c r="R3114" s="101">
        <f t="shared" ca="1" si="431"/>
        <v>0</v>
      </c>
      <c r="S3114" s="13"/>
      <c r="T3114" s="101">
        <f t="shared" ca="1" si="432"/>
        <v>0.10195153042443857</v>
      </c>
      <c r="U3114" s="101">
        <f t="shared" si="433"/>
        <v>0</v>
      </c>
      <c r="V3114" s="101">
        <f t="shared" ca="1" si="434"/>
        <v>-490.81570512768087</v>
      </c>
    </row>
    <row r="3115" spans="2:22" x14ac:dyDescent="0.3">
      <c r="B3115" s="13">
        <v>2023</v>
      </c>
      <c r="C3115" s="13">
        <v>5</v>
      </c>
      <c r="D3115" s="13">
        <v>8</v>
      </c>
      <c r="E3115" s="83" t="s">
        <v>227</v>
      </c>
      <c r="F3115" s="13">
        <v>6</v>
      </c>
      <c r="G3115" s="13">
        <v>4</v>
      </c>
      <c r="H3115" s="13" t="s">
        <v>69</v>
      </c>
      <c r="I3115" s="13" t="s">
        <v>53</v>
      </c>
      <c r="J3115" s="13"/>
      <c r="K3115" s="13" t="s">
        <v>27</v>
      </c>
      <c r="L3115" s="12">
        <f t="shared" ca="1" si="427"/>
        <v>1.7781082650886724</v>
      </c>
      <c r="M3115" s="101">
        <f t="shared" ca="1" si="428"/>
        <v>9.3812992066078363E-2</v>
      </c>
      <c r="N3115" s="101">
        <f t="shared" ca="1" si="435"/>
        <v>181.39408707169773</v>
      </c>
      <c r="O3115" s="101">
        <f t="shared" ca="1" si="429"/>
        <v>0.19184010072041685</v>
      </c>
      <c r="Q3115" s="12">
        <f t="shared" ca="1" si="430"/>
        <v>0</v>
      </c>
      <c r="R3115" s="101">
        <f t="shared" ca="1" si="431"/>
        <v>0</v>
      </c>
      <c r="S3115" s="13"/>
      <c r="T3115" s="101">
        <f t="shared" ca="1" si="432"/>
        <v>9.3812992066078363E-2</v>
      </c>
      <c r="U3115" s="101">
        <f t="shared" si="433"/>
        <v>0</v>
      </c>
      <c r="V3115" s="101">
        <f t="shared" ca="1" si="434"/>
        <v>-490.72189213561478</v>
      </c>
    </row>
    <row r="3116" spans="2:22" x14ac:dyDescent="0.3">
      <c r="B3116" s="13">
        <v>2023</v>
      </c>
      <c r="C3116" s="13">
        <v>5</v>
      </c>
      <c r="D3116" s="13">
        <v>8</v>
      </c>
      <c r="E3116" s="83" t="s">
        <v>227</v>
      </c>
      <c r="F3116" s="13">
        <v>6</v>
      </c>
      <c r="G3116" s="13">
        <v>5</v>
      </c>
      <c r="H3116" s="13" t="s">
        <v>69</v>
      </c>
      <c r="I3116" s="13" t="s">
        <v>53</v>
      </c>
      <c r="J3116" s="13"/>
      <c r="K3116" s="13" t="s">
        <v>27</v>
      </c>
      <c r="L3116" s="12">
        <f t="shared" ca="1" si="427"/>
        <v>1.8956452713641445</v>
      </c>
      <c r="M3116" s="101">
        <f t="shared" ca="1" si="428"/>
        <v>0.10001424451717227</v>
      </c>
      <c r="N3116" s="101">
        <f t="shared" ca="1" si="435"/>
        <v>181.39408707169773</v>
      </c>
      <c r="O3116" s="101">
        <f t="shared" ca="1" si="429"/>
        <v>0.20452116832747755</v>
      </c>
      <c r="Q3116" s="12">
        <f t="shared" ca="1" si="430"/>
        <v>5.6000000000000005</v>
      </c>
      <c r="R3116" s="101">
        <f t="shared" ca="1" si="431"/>
        <v>0.3135736277790252</v>
      </c>
      <c r="S3116" s="13"/>
      <c r="T3116" s="101">
        <f t="shared" ca="1" si="432"/>
        <v>0</v>
      </c>
      <c r="U3116" s="101">
        <f t="shared" si="433"/>
        <v>0</v>
      </c>
      <c r="V3116" s="101">
        <f t="shared" ca="1" si="434"/>
        <v>-491.34903939117282</v>
      </c>
    </row>
    <row r="3117" spans="2:22" x14ac:dyDescent="0.3">
      <c r="B3117" s="13">
        <v>2023</v>
      </c>
      <c r="C3117" s="13">
        <v>5</v>
      </c>
      <c r="D3117" s="13">
        <v>8</v>
      </c>
      <c r="E3117" s="83" t="s">
        <v>227</v>
      </c>
      <c r="F3117" s="13">
        <v>6</v>
      </c>
      <c r="G3117" s="13">
        <v>6</v>
      </c>
      <c r="H3117" s="13" t="s">
        <v>69</v>
      </c>
      <c r="I3117" s="13" t="s">
        <v>53</v>
      </c>
      <c r="J3117" s="13"/>
      <c r="K3117" s="13" t="s">
        <v>27</v>
      </c>
      <c r="L3117" s="12">
        <f t="shared" ca="1" si="427"/>
        <v>1.7674269246733347</v>
      </c>
      <c r="M3117" s="101">
        <f t="shared" ca="1" si="428"/>
        <v>9.3249444545765142E-2</v>
      </c>
      <c r="N3117" s="101">
        <f t="shared" ca="1" si="435"/>
        <v>181.39408707169773</v>
      </c>
      <c r="O3117" s="101">
        <f t="shared" ca="1" si="429"/>
        <v>0.19068769090300608</v>
      </c>
      <c r="Q3117" s="12">
        <f t="shared" ca="1" si="430"/>
        <v>5.6000000000000005</v>
      </c>
      <c r="R3117" s="101">
        <f t="shared" ca="1" si="431"/>
        <v>0.32442731082640225</v>
      </c>
      <c r="S3117" s="13"/>
      <c r="T3117" s="101">
        <f t="shared" ca="1" si="432"/>
        <v>0</v>
      </c>
      <c r="U3117" s="101">
        <f t="shared" si="433"/>
        <v>0</v>
      </c>
      <c r="V3117" s="101">
        <f t="shared" ca="1" si="434"/>
        <v>-491.99789401282567</v>
      </c>
    </row>
    <row r="3118" spans="2:22" x14ac:dyDescent="0.3">
      <c r="B3118" s="13">
        <v>2023</v>
      </c>
      <c r="C3118" s="13">
        <v>5</v>
      </c>
      <c r="D3118" s="13">
        <v>8</v>
      </c>
      <c r="E3118" s="83" t="s">
        <v>227</v>
      </c>
      <c r="F3118" s="13">
        <v>6</v>
      </c>
      <c r="G3118" s="13">
        <v>7</v>
      </c>
      <c r="H3118" s="13" t="s">
        <v>69</v>
      </c>
      <c r="I3118" s="13" t="s">
        <v>53</v>
      </c>
      <c r="J3118" s="13"/>
      <c r="K3118" s="13" t="s">
        <v>27</v>
      </c>
      <c r="L3118" s="12">
        <f t="shared" ca="1" si="427"/>
        <v>1.7163706125450888</v>
      </c>
      <c r="M3118" s="101">
        <f t="shared" ca="1" si="428"/>
        <v>9.0555713517878889E-2</v>
      </c>
      <c r="N3118" s="101">
        <f t="shared" ca="1" si="435"/>
        <v>181.39408707169773</v>
      </c>
      <c r="O3118" s="101">
        <f t="shared" ca="1" si="429"/>
        <v>0.18517922538748963</v>
      </c>
      <c r="Q3118" s="12">
        <f t="shared" ca="1" si="430"/>
        <v>0</v>
      </c>
      <c r="R3118" s="101">
        <f t="shared" ca="1" si="431"/>
        <v>0</v>
      </c>
      <c r="S3118" s="13"/>
      <c r="T3118" s="101">
        <f t="shared" ca="1" si="432"/>
        <v>9.0555713517878889E-2</v>
      </c>
      <c r="U3118" s="101">
        <f t="shared" si="433"/>
        <v>0</v>
      </c>
      <c r="V3118" s="101">
        <f t="shared" ca="1" si="434"/>
        <v>-491.90733829930781</v>
      </c>
    </row>
    <row r="3119" spans="2:22" x14ac:dyDescent="0.3">
      <c r="B3119" s="13">
        <v>2023</v>
      </c>
      <c r="C3119" s="13">
        <v>5</v>
      </c>
      <c r="D3119" s="13">
        <v>8</v>
      </c>
      <c r="E3119" s="83" t="s">
        <v>227</v>
      </c>
      <c r="F3119" s="13">
        <v>6</v>
      </c>
      <c r="G3119" s="13">
        <v>8</v>
      </c>
      <c r="H3119" s="13" t="s">
        <v>69</v>
      </c>
      <c r="I3119" s="13" t="s">
        <v>53</v>
      </c>
      <c r="J3119" s="13"/>
      <c r="K3119" s="13" t="s">
        <v>27</v>
      </c>
      <c r="L3119" s="12">
        <f t="shared" ca="1" si="427"/>
        <v>2.2121239405081479</v>
      </c>
      <c r="M3119" s="101">
        <f t="shared" ca="1" si="428"/>
        <v>0.11671165910120988</v>
      </c>
      <c r="N3119" s="101">
        <f t="shared" ca="1" si="435"/>
        <v>181.39408707169773</v>
      </c>
      <c r="O3119" s="101">
        <f t="shared" ca="1" si="429"/>
        <v>0.23866605194142407</v>
      </c>
      <c r="Q3119" s="12">
        <f t="shared" ca="1" si="430"/>
        <v>5.6000000000000005</v>
      </c>
      <c r="R3119" s="101">
        <f t="shared" ca="1" si="431"/>
        <v>0.28678370843598533</v>
      </c>
      <c r="S3119" s="13"/>
      <c r="T3119" s="101">
        <f t="shared" ca="1" si="432"/>
        <v>0</v>
      </c>
      <c r="U3119" s="101">
        <f t="shared" si="433"/>
        <v>0</v>
      </c>
      <c r="V3119" s="101">
        <f t="shared" ca="1" si="434"/>
        <v>-492.48090571617973</v>
      </c>
    </row>
    <row r="3120" spans="2:22" x14ac:dyDescent="0.3">
      <c r="B3120" s="13">
        <v>2023</v>
      </c>
      <c r="C3120" s="13">
        <v>5</v>
      </c>
      <c r="D3120" s="13">
        <v>8</v>
      </c>
      <c r="E3120" s="83" t="s">
        <v>227</v>
      </c>
      <c r="F3120" s="13">
        <v>6</v>
      </c>
      <c r="G3120" s="13">
        <v>9</v>
      </c>
      <c r="H3120" s="13" t="s">
        <v>69</v>
      </c>
      <c r="I3120" s="13" t="s">
        <v>53</v>
      </c>
      <c r="J3120" s="13"/>
      <c r="K3120" s="13" t="s">
        <v>27</v>
      </c>
      <c r="L3120" s="12">
        <f t="shared" ca="1" si="427"/>
        <v>2.271585013295772</v>
      </c>
      <c r="M3120" s="101">
        <f t="shared" ca="1" si="428"/>
        <v>0.11984882530148494</v>
      </c>
      <c r="N3120" s="101">
        <f t="shared" ca="1" si="435"/>
        <v>181.39408707169773</v>
      </c>
      <c r="O3120" s="101">
        <f t="shared" ca="1" si="429"/>
        <v>0.24508130708448084</v>
      </c>
      <c r="Q3120" s="12">
        <f t="shared" ca="1" si="430"/>
        <v>5.6000000000000005</v>
      </c>
      <c r="R3120" s="101">
        <f t="shared" ca="1" si="431"/>
        <v>0.28175032862451294</v>
      </c>
      <c r="S3120" s="13"/>
      <c r="T3120" s="101">
        <f t="shared" ca="1" si="432"/>
        <v>0</v>
      </c>
      <c r="U3120" s="101">
        <f t="shared" si="433"/>
        <v>0</v>
      </c>
      <c r="V3120" s="101">
        <f t="shared" ca="1" si="434"/>
        <v>-493.04440637342879</v>
      </c>
    </row>
    <row r="3121" spans="2:22" x14ac:dyDescent="0.3">
      <c r="B3121" s="13">
        <v>2023</v>
      </c>
      <c r="C3121" s="13">
        <v>5</v>
      </c>
      <c r="D3121" s="13">
        <v>8</v>
      </c>
      <c r="E3121" s="83" t="s">
        <v>227</v>
      </c>
      <c r="F3121" s="13">
        <v>6</v>
      </c>
      <c r="G3121" s="13">
        <v>10</v>
      </c>
      <c r="H3121" s="13" t="s">
        <v>70</v>
      </c>
      <c r="I3121" s="13" t="s">
        <v>53</v>
      </c>
      <c r="J3121" s="13"/>
      <c r="K3121" s="13" t="s">
        <v>27</v>
      </c>
      <c r="L3121" s="12">
        <f t="shared" ca="1" si="427"/>
        <v>2.6200587205291797</v>
      </c>
      <c r="M3121" s="101">
        <f t="shared" ca="1" si="428"/>
        <v>0.13823429809511953</v>
      </c>
      <c r="N3121" s="101">
        <f t="shared" ca="1" si="435"/>
        <v>181.39408707169773</v>
      </c>
      <c r="O3121" s="101">
        <f t="shared" ca="1" si="429"/>
        <v>0.28267813535789321</v>
      </c>
      <c r="Q3121" s="12">
        <f t="shared" ca="1" si="430"/>
        <v>1.1226502138638543</v>
      </c>
      <c r="R3121" s="101">
        <f t="shared" ca="1" si="431"/>
        <v>0</v>
      </c>
      <c r="S3121" s="13"/>
      <c r="T3121" s="101">
        <f t="shared" ca="1" si="432"/>
        <v>7.900327281166257E-2</v>
      </c>
      <c r="U3121" s="101">
        <f t="shared" si="433"/>
        <v>0</v>
      </c>
      <c r="V3121" s="101">
        <f t="shared" ca="1" si="434"/>
        <v>-492.9654031006171</v>
      </c>
    </row>
    <row r="3122" spans="2:22" x14ac:dyDescent="0.3">
      <c r="B3122" s="13">
        <v>2023</v>
      </c>
      <c r="C3122" s="13">
        <v>5</v>
      </c>
      <c r="D3122" s="13">
        <v>8</v>
      </c>
      <c r="E3122" s="83" t="s">
        <v>227</v>
      </c>
      <c r="F3122" s="13">
        <v>6</v>
      </c>
      <c r="G3122" s="13">
        <v>11</v>
      </c>
      <c r="H3122" s="13" t="s">
        <v>70</v>
      </c>
      <c r="I3122" s="13" t="s">
        <v>53</v>
      </c>
      <c r="J3122" s="13"/>
      <c r="K3122" s="13" t="s">
        <v>27</v>
      </c>
      <c r="L3122" s="12">
        <f t="shared" ca="1" si="427"/>
        <v>2.5097357155680999</v>
      </c>
      <c r="M3122" s="101">
        <f t="shared" ca="1" si="428"/>
        <v>0.13241365635337296</v>
      </c>
      <c r="N3122" s="101">
        <f t="shared" ca="1" si="435"/>
        <v>181.39408707169773</v>
      </c>
      <c r="O3122" s="101">
        <f t="shared" ca="1" si="429"/>
        <v>0.27077538635264231</v>
      </c>
      <c r="Q3122" s="12">
        <f t="shared" ca="1" si="430"/>
        <v>5.6000000000000005</v>
      </c>
      <c r="R3122" s="101">
        <f t="shared" ca="1" si="431"/>
        <v>0.26159087167716039</v>
      </c>
      <c r="S3122" s="13"/>
      <c r="T3122" s="101">
        <f t="shared" ca="1" si="432"/>
        <v>0</v>
      </c>
      <c r="U3122" s="101">
        <f t="shared" si="433"/>
        <v>0</v>
      </c>
      <c r="V3122" s="101">
        <f t="shared" ca="1" si="434"/>
        <v>-493.48858484397147</v>
      </c>
    </row>
    <row r="3123" spans="2:22" x14ac:dyDescent="0.3">
      <c r="B3123" s="13">
        <v>2023</v>
      </c>
      <c r="C3123" s="13">
        <v>5</v>
      </c>
      <c r="D3123" s="13">
        <v>8</v>
      </c>
      <c r="E3123" s="83" t="s">
        <v>227</v>
      </c>
      <c r="F3123" s="13">
        <v>6</v>
      </c>
      <c r="G3123" s="13">
        <v>12</v>
      </c>
      <c r="H3123" s="13" t="s">
        <v>70</v>
      </c>
      <c r="I3123" s="13" t="s">
        <v>53</v>
      </c>
      <c r="J3123" s="13"/>
      <c r="K3123" s="13" t="s">
        <v>27</v>
      </c>
      <c r="L3123" s="12">
        <f t="shared" ca="1" si="427"/>
        <v>1.5075815085546753</v>
      </c>
      <c r="M3123" s="101">
        <f t="shared" ca="1" si="428"/>
        <v>7.9540000391344678E-2</v>
      </c>
      <c r="N3123" s="101">
        <f t="shared" ca="1" si="435"/>
        <v>181.39408707169773</v>
      </c>
      <c r="O3123" s="101">
        <f t="shared" ca="1" si="429"/>
        <v>0.16265296895796391</v>
      </c>
      <c r="Q3123" s="12">
        <f t="shared" ca="1" si="430"/>
        <v>0</v>
      </c>
      <c r="R3123" s="101">
        <f t="shared" ca="1" si="431"/>
        <v>0</v>
      </c>
      <c r="S3123" s="13"/>
      <c r="T3123" s="101">
        <f t="shared" ca="1" si="432"/>
        <v>7.9540000391344678E-2</v>
      </c>
      <c r="U3123" s="101">
        <f t="shared" si="433"/>
        <v>0</v>
      </c>
      <c r="V3123" s="101">
        <f t="shared" ca="1" si="434"/>
        <v>-493.40904484358015</v>
      </c>
    </row>
    <row r="3124" spans="2:22" x14ac:dyDescent="0.3">
      <c r="B3124" s="13">
        <v>2023</v>
      </c>
      <c r="C3124" s="13">
        <v>5</v>
      </c>
      <c r="D3124" s="13">
        <v>8</v>
      </c>
      <c r="E3124" s="83" t="s">
        <v>227</v>
      </c>
      <c r="F3124" s="13">
        <v>6</v>
      </c>
      <c r="G3124" s="13">
        <v>13</v>
      </c>
      <c r="H3124" s="13" t="s">
        <v>70</v>
      </c>
      <c r="I3124" s="13" t="s">
        <v>53</v>
      </c>
      <c r="J3124" s="13"/>
      <c r="K3124" s="13" t="s">
        <v>27</v>
      </c>
      <c r="L3124" s="12">
        <f t="shared" ca="1" si="427"/>
        <v>1.7251077074312295</v>
      </c>
      <c r="M3124" s="101">
        <f t="shared" ca="1" si="428"/>
        <v>9.1016682644071673E-2</v>
      </c>
      <c r="N3124" s="101">
        <f t="shared" ca="1" si="435"/>
        <v>181.39408707169773</v>
      </c>
      <c r="O3124" s="101">
        <f t="shared" ca="1" si="429"/>
        <v>0.18612187055475535</v>
      </c>
      <c r="Q3124" s="12">
        <f t="shared" ca="1" si="430"/>
        <v>5.6000000000000005</v>
      </c>
      <c r="R3124" s="101">
        <f t="shared" ca="1" si="431"/>
        <v>0.32800963256594645</v>
      </c>
      <c r="S3124" s="13"/>
      <c r="T3124" s="101">
        <f t="shared" ca="1" si="432"/>
        <v>0</v>
      </c>
      <c r="U3124" s="101">
        <f t="shared" si="433"/>
        <v>0</v>
      </c>
      <c r="V3124" s="101">
        <f t="shared" ca="1" si="434"/>
        <v>-494.06506410871208</v>
      </c>
    </row>
    <row r="3125" spans="2:22" x14ac:dyDescent="0.3">
      <c r="B3125" s="13">
        <v>2023</v>
      </c>
      <c r="C3125" s="13">
        <v>5</v>
      </c>
      <c r="D3125" s="13">
        <v>8</v>
      </c>
      <c r="E3125" s="83" t="s">
        <v>227</v>
      </c>
      <c r="F3125" s="13">
        <v>6</v>
      </c>
      <c r="G3125" s="13">
        <v>14</v>
      </c>
      <c r="H3125" s="13" t="s">
        <v>70</v>
      </c>
      <c r="I3125" s="13" t="s">
        <v>53</v>
      </c>
      <c r="J3125" s="13"/>
      <c r="K3125" s="13" t="s">
        <v>27</v>
      </c>
      <c r="L3125" s="12">
        <f t="shared" ca="1" si="427"/>
        <v>3.0334700298876771</v>
      </c>
      <c r="M3125" s="101">
        <f t="shared" ca="1" si="428"/>
        <v>0.16004587877687385</v>
      </c>
      <c r="N3125" s="101">
        <f t="shared" ca="1" si="435"/>
        <v>181.39408707169773</v>
      </c>
      <c r="O3125" s="101">
        <f t="shared" ca="1" si="429"/>
        <v>0.32728108152458146</v>
      </c>
      <c r="Q3125" s="12">
        <f t="shared" ca="1" si="430"/>
        <v>5.6000000000000005</v>
      </c>
      <c r="R3125" s="101">
        <f t="shared" ca="1" si="431"/>
        <v>0.21725676197000818</v>
      </c>
      <c r="S3125" s="13"/>
      <c r="T3125" s="101">
        <f t="shared" ca="1" si="432"/>
        <v>0</v>
      </c>
      <c r="U3125" s="101">
        <f t="shared" si="433"/>
        <v>0</v>
      </c>
      <c r="V3125" s="101">
        <f t="shared" ca="1" si="434"/>
        <v>-494.49957763265212</v>
      </c>
    </row>
    <row r="3126" spans="2:22" x14ac:dyDescent="0.3">
      <c r="B3126" s="13">
        <v>2023</v>
      </c>
      <c r="C3126" s="13">
        <v>5</v>
      </c>
      <c r="D3126" s="13">
        <v>8</v>
      </c>
      <c r="E3126" s="83" t="s">
        <v>227</v>
      </c>
      <c r="F3126" s="13">
        <v>6</v>
      </c>
      <c r="G3126" s="13">
        <v>15</v>
      </c>
      <c r="H3126" s="13" t="s">
        <v>70</v>
      </c>
      <c r="I3126" s="13" t="s">
        <v>53</v>
      </c>
      <c r="J3126" s="13"/>
      <c r="K3126" s="13" t="s">
        <v>27</v>
      </c>
      <c r="L3126" s="12">
        <f t="shared" ca="1" si="427"/>
        <v>2.500326415519885</v>
      </c>
      <c r="M3126" s="101">
        <f t="shared" ca="1" si="428"/>
        <v>0.13191722168282913</v>
      </c>
      <c r="N3126" s="101">
        <f t="shared" ca="1" si="435"/>
        <v>181.39408707169773</v>
      </c>
      <c r="O3126" s="101">
        <f t="shared" ca="1" si="429"/>
        <v>0.26976021697044039</v>
      </c>
      <c r="Q3126" s="12">
        <f t="shared" ca="1" si="430"/>
        <v>5.6000000000000005</v>
      </c>
      <c r="R3126" s="101">
        <f t="shared" ca="1" si="431"/>
        <v>0.26238736892624182</v>
      </c>
      <c r="S3126" s="13"/>
      <c r="T3126" s="101">
        <f t="shared" ca="1" si="432"/>
        <v>0</v>
      </c>
      <c r="U3126" s="101">
        <f t="shared" si="433"/>
        <v>0</v>
      </c>
      <c r="V3126" s="101">
        <f t="shared" ca="1" si="434"/>
        <v>-495.02435237050457</v>
      </c>
    </row>
    <row r="3127" spans="2:22" x14ac:dyDescent="0.3">
      <c r="B3127" s="13">
        <v>2023</v>
      </c>
      <c r="C3127" s="13">
        <v>5</v>
      </c>
      <c r="D3127" s="13">
        <v>8</v>
      </c>
      <c r="E3127" s="83" t="s">
        <v>227</v>
      </c>
      <c r="F3127" s="13">
        <v>6</v>
      </c>
      <c r="G3127" s="13">
        <v>16</v>
      </c>
      <c r="H3127" s="13" t="s">
        <v>71</v>
      </c>
      <c r="I3127" s="13" t="s">
        <v>53</v>
      </c>
      <c r="J3127" s="13"/>
      <c r="K3127" s="13" t="s">
        <v>27</v>
      </c>
      <c r="L3127" s="12">
        <f t="shared" ca="1" si="427"/>
        <v>2.9979144499522472</v>
      </c>
      <c r="M3127" s="101">
        <f t="shared" ca="1" si="428"/>
        <v>0.37216109981707196</v>
      </c>
      <c r="N3127" s="101">
        <f t="shared" ca="1" si="435"/>
        <v>182.2372505107468</v>
      </c>
      <c r="O3127" s="101">
        <f t="shared" ca="1" si="429"/>
        <v>0.89277892319577923</v>
      </c>
      <c r="Q3127" s="12">
        <f t="shared" ca="1" si="430"/>
        <v>5.6000000000000005</v>
      </c>
      <c r="R3127" s="101">
        <f t="shared" ca="1" si="431"/>
        <v>0.22026654181154232</v>
      </c>
      <c r="S3127" s="13"/>
      <c r="T3127" s="101">
        <f t="shared" ca="1" si="432"/>
        <v>0</v>
      </c>
      <c r="U3127" s="101">
        <f t="shared" ca="1" si="433"/>
        <v>0.84316343904906954</v>
      </c>
      <c r="V3127" s="101">
        <f t="shared" ca="1" si="434"/>
        <v>-494.6217220150786</v>
      </c>
    </row>
    <row r="3128" spans="2:22" x14ac:dyDescent="0.3">
      <c r="B3128" s="13">
        <v>2023</v>
      </c>
      <c r="C3128" s="13">
        <v>5</v>
      </c>
      <c r="D3128" s="13">
        <v>8</v>
      </c>
      <c r="E3128" s="83" t="s">
        <v>227</v>
      </c>
      <c r="F3128" s="13">
        <v>6</v>
      </c>
      <c r="G3128" s="13">
        <v>17</v>
      </c>
      <c r="H3128" s="13" t="s">
        <v>71</v>
      </c>
      <c r="I3128" s="13" t="s">
        <v>53</v>
      </c>
      <c r="J3128" s="13"/>
      <c r="K3128" s="13" t="s">
        <v>27</v>
      </c>
      <c r="L3128" s="12">
        <f t="shared" ca="1" si="427"/>
        <v>4.0960345718445508</v>
      </c>
      <c r="M3128" s="101">
        <f t="shared" ca="1" si="428"/>
        <v>0.50848173174878253</v>
      </c>
      <c r="N3128" s="101">
        <f t="shared" ca="1" si="435"/>
        <v>183.38926023407808</v>
      </c>
      <c r="O3128" s="101">
        <f t="shared" ca="1" si="429"/>
        <v>1.2197990954953073</v>
      </c>
      <c r="Q3128" s="12">
        <f t="shared" ca="1" si="430"/>
        <v>0</v>
      </c>
      <c r="R3128" s="101">
        <f t="shared" ca="1" si="431"/>
        <v>0</v>
      </c>
      <c r="S3128" s="13"/>
      <c r="T3128" s="101">
        <f t="shared" ca="1" si="432"/>
        <v>0.50848173174878253</v>
      </c>
      <c r="U3128" s="101">
        <f t="shared" ca="1" si="433"/>
        <v>1.1520097233312798</v>
      </c>
      <c r="V3128" s="101">
        <f t="shared" ca="1" si="434"/>
        <v>-492.96123055999857</v>
      </c>
    </row>
    <row r="3129" spans="2:22" x14ac:dyDescent="0.3">
      <c r="B3129" s="13">
        <v>2023</v>
      </c>
      <c r="C3129" s="13">
        <v>5</v>
      </c>
      <c r="D3129" s="13">
        <v>8</v>
      </c>
      <c r="E3129" s="83" t="s">
        <v>227</v>
      </c>
      <c r="F3129" s="13">
        <v>6</v>
      </c>
      <c r="G3129" s="13">
        <v>18</v>
      </c>
      <c r="H3129" s="13" t="s">
        <v>71</v>
      </c>
      <c r="I3129" s="13" t="s">
        <v>53</v>
      </c>
      <c r="J3129" s="13"/>
      <c r="K3129" s="13" t="s">
        <v>27</v>
      </c>
      <c r="L3129" s="12">
        <f t="shared" ca="1" si="427"/>
        <v>2.6464841175735425</v>
      </c>
      <c r="M3129" s="101">
        <f t="shared" ca="1" si="428"/>
        <v>0.32853453835557955</v>
      </c>
      <c r="N3129" s="101">
        <f t="shared" ca="1" si="435"/>
        <v>184.13358389214565</v>
      </c>
      <c r="O3129" s="101">
        <f t="shared" ca="1" si="429"/>
        <v>0.78812297021340094</v>
      </c>
      <c r="Q3129" s="12">
        <f t="shared" ca="1" si="430"/>
        <v>4.4612915086105254</v>
      </c>
      <c r="R3129" s="101">
        <f t="shared" ca="1" si="431"/>
        <v>0.15362344565128061</v>
      </c>
      <c r="S3129" s="13"/>
      <c r="T3129" s="101">
        <f t="shared" ca="1" si="432"/>
        <v>0</v>
      </c>
      <c r="U3129" s="101">
        <f t="shared" ca="1" si="433"/>
        <v>0.74432365806755885</v>
      </c>
      <c r="V3129" s="101">
        <f t="shared" ca="1" si="434"/>
        <v>-492.52415379323361</v>
      </c>
    </row>
    <row r="3130" spans="2:22" x14ac:dyDescent="0.3">
      <c r="B3130" s="13">
        <v>2023</v>
      </c>
      <c r="C3130" s="13">
        <v>5</v>
      </c>
      <c r="D3130" s="13">
        <v>8</v>
      </c>
      <c r="E3130" s="83" t="s">
        <v>227</v>
      </c>
      <c r="F3130" s="13">
        <v>6</v>
      </c>
      <c r="G3130" s="13">
        <v>19</v>
      </c>
      <c r="H3130" s="13" t="s">
        <v>71</v>
      </c>
      <c r="I3130" s="13" t="s">
        <v>53</v>
      </c>
      <c r="J3130" s="13"/>
      <c r="K3130" s="13" t="s">
        <v>27</v>
      </c>
      <c r="L3130" s="12">
        <f t="shared" ca="1" si="427"/>
        <v>4.3478096400910147</v>
      </c>
      <c r="M3130" s="101">
        <f t="shared" ca="1" si="428"/>
        <v>0.53973708872089854</v>
      </c>
      <c r="N3130" s="101">
        <f t="shared" ca="1" si="435"/>
        <v>185.35640535342125</v>
      </c>
      <c r="O3130" s="101">
        <f t="shared" ca="1" si="429"/>
        <v>1.2947777108191043</v>
      </c>
      <c r="Q3130" s="12">
        <f t="shared" ca="1" si="430"/>
        <v>5.6000000000000005</v>
      </c>
      <c r="R3130" s="101">
        <f t="shared" ca="1" si="431"/>
        <v>0.10599791396629565</v>
      </c>
      <c r="S3130" s="13"/>
      <c r="T3130" s="101">
        <f t="shared" ca="1" si="432"/>
        <v>0</v>
      </c>
      <c r="U3130" s="101">
        <f t="shared" ca="1" si="433"/>
        <v>1.2228214612755979</v>
      </c>
      <c r="V3130" s="101">
        <f t="shared" ca="1" si="434"/>
        <v>-491.51332815989059</v>
      </c>
    </row>
    <row r="3131" spans="2:22" x14ac:dyDescent="0.3">
      <c r="B3131" s="13">
        <v>2023</v>
      </c>
      <c r="C3131" s="13">
        <v>5</v>
      </c>
      <c r="D3131" s="13">
        <v>8</v>
      </c>
      <c r="E3131" s="83" t="s">
        <v>227</v>
      </c>
      <c r="F3131" s="13">
        <v>6</v>
      </c>
      <c r="G3131" s="13">
        <v>20</v>
      </c>
      <c r="H3131" s="13" t="s">
        <v>69</v>
      </c>
      <c r="I3131" s="13" t="s">
        <v>53</v>
      </c>
      <c r="J3131" s="13"/>
      <c r="K3131" s="13" t="s">
        <v>27</v>
      </c>
      <c r="L3131" s="12">
        <f t="shared" ca="1" si="427"/>
        <v>2.4022676841239936</v>
      </c>
      <c r="M3131" s="101">
        <f t="shared" ca="1" si="428"/>
        <v>0.1267436430143819</v>
      </c>
      <c r="N3131" s="101">
        <f t="shared" ca="1" si="435"/>
        <v>185.35640535342125</v>
      </c>
      <c r="O3131" s="101">
        <f t="shared" ca="1" si="429"/>
        <v>0.25918066044013766</v>
      </c>
      <c r="Q3131" s="12">
        <f t="shared" ca="1" si="430"/>
        <v>0</v>
      </c>
      <c r="R3131" s="101">
        <f t="shared" ca="1" si="431"/>
        <v>0</v>
      </c>
      <c r="S3131" s="13"/>
      <c r="T3131" s="101">
        <f t="shared" ca="1" si="432"/>
        <v>0.1267436430143819</v>
      </c>
      <c r="U3131" s="101">
        <f t="shared" si="433"/>
        <v>0</v>
      </c>
      <c r="V3131" s="101">
        <f t="shared" ca="1" si="434"/>
        <v>-491.38658451687621</v>
      </c>
    </row>
    <row r="3132" spans="2:22" x14ac:dyDescent="0.3">
      <c r="B3132" s="13">
        <v>2023</v>
      </c>
      <c r="C3132" s="13">
        <v>5</v>
      </c>
      <c r="D3132" s="13">
        <v>8</v>
      </c>
      <c r="E3132" s="83" t="s">
        <v>227</v>
      </c>
      <c r="F3132" s="13">
        <v>6</v>
      </c>
      <c r="G3132" s="13">
        <v>21</v>
      </c>
      <c r="H3132" s="13" t="s">
        <v>69</v>
      </c>
      <c r="I3132" s="13" t="s">
        <v>53</v>
      </c>
      <c r="J3132" s="13"/>
      <c r="K3132" s="13" t="s">
        <v>27</v>
      </c>
      <c r="L3132" s="12">
        <f t="shared" ca="1" si="427"/>
        <v>2.8587133920880978</v>
      </c>
      <c r="M3132" s="101">
        <f t="shared" ca="1" si="428"/>
        <v>0.15082571856656804</v>
      </c>
      <c r="N3132" s="101">
        <f t="shared" ca="1" si="435"/>
        <v>185.35640535342125</v>
      </c>
      <c r="O3132" s="101">
        <f t="shared" ca="1" si="429"/>
        <v>0.30842658787238486</v>
      </c>
      <c r="Q3132" s="12">
        <f t="shared" ca="1" si="430"/>
        <v>0</v>
      </c>
      <c r="R3132" s="101">
        <f t="shared" ca="1" si="431"/>
        <v>0</v>
      </c>
      <c r="S3132" s="13"/>
      <c r="T3132" s="101">
        <f t="shared" ca="1" si="432"/>
        <v>0.15082571856656804</v>
      </c>
      <c r="U3132" s="101">
        <f t="shared" si="433"/>
        <v>0</v>
      </c>
      <c r="V3132" s="101">
        <f t="shared" ca="1" si="434"/>
        <v>-491.23575879830963</v>
      </c>
    </row>
    <row r="3133" spans="2:22" x14ac:dyDescent="0.3">
      <c r="B3133" s="13">
        <v>2023</v>
      </c>
      <c r="C3133" s="13">
        <v>5</v>
      </c>
      <c r="D3133" s="13">
        <v>8</v>
      </c>
      <c r="E3133" s="83" t="s">
        <v>227</v>
      </c>
      <c r="F3133" s="13">
        <v>6</v>
      </c>
      <c r="G3133" s="13">
        <v>22</v>
      </c>
      <c r="H3133" s="13" t="s">
        <v>69</v>
      </c>
      <c r="I3133" s="13" t="s">
        <v>53</v>
      </c>
      <c r="J3133" s="13"/>
      <c r="K3133" s="13" t="s">
        <v>27</v>
      </c>
      <c r="L3133" s="12">
        <f t="shared" ca="1" si="427"/>
        <v>4.217801492980179</v>
      </c>
      <c r="M3133" s="101">
        <f t="shared" ca="1" si="428"/>
        <v>0.22253120676963425</v>
      </c>
      <c r="N3133" s="101">
        <f t="shared" ca="1" si="435"/>
        <v>185.35640535342125</v>
      </c>
      <c r="O3133" s="101">
        <f t="shared" ca="1" si="429"/>
        <v>0.45505860307763152</v>
      </c>
      <c r="Q3133" s="12">
        <f t="shared" ca="1" si="430"/>
        <v>0</v>
      </c>
      <c r="R3133" s="101">
        <f t="shared" ca="1" si="431"/>
        <v>0</v>
      </c>
      <c r="S3133" s="13"/>
      <c r="T3133" s="101">
        <f t="shared" ca="1" si="432"/>
        <v>0.22253120676963425</v>
      </c>
      <c r="U3133" s="101">
        <f t="shared" si="433"/>
        <v>0</v>
      </c>
      <c r="V3133" s="101">
        <f t="shared" ca="1" si="434"/>
        <v>-491.01322759153999</v>
      </c>
    </row>
    <row r="3134" spans="2:22" x14ac:dyDescent="0.3">
      <c r="B3134" s="13">
        <v>2023</v>
      </c>
      <c r="C3134" s="13">
        <v>5</v>
      </c>
      <c r="D3134" s="13">
        <v>8</v>
      </c>
      <c r="E3134" s="83" t="s">
        <v>227</v>
      </c>
      <c r="F3134" s="13">
        <v>6</v>
      </c>
      <c r="G3134" s="13">
        <v>23</v>
      </c>
      <c r="H3134" s="13" t="s">
        <v>69</v>
      </c>
      <c r="I3134" s="13" t="s">
        <v>53</v>
      </c>
      <c r="J3134" s="13"/>
      <c r="K3134" s="13" t="s">
        <v>27</v>
      </c>
      <c r="L3134" s="12">
        <f t="shared" ca="1" si="427"/>
        <v>3.0044962788993224</v>
      </c>
      <c r="M3134" s="101">
        <f t="shared" ca="1" si="428"/>
        <v>0.15851722367472826</v>
      </c>
      <c r="N3134" s="101">
        <f t="shared" ca="1" si="435"/>
        <v>185.35640535342125</v>
      </c>
      <c r="O3134" s="101">
        <f t="shared" ca="1" si="429"/>
        <v>0.32415510353044791</v>
      </c>
      <c r="Q3134" s="12">
        <f t="shared" ca="1" si="430"/>
        <v>0</v>
      </c>
      <c r="R3134" s="101">
        <f t="shared" ca="1" si="431"/>
        <v>0</v>
      </c>
      <c r="S3134" s="13"/>
      <c r="T3134" s="101">
        <f t="shared" ca="1" si="432"/>
        <v>0.15851722367472826</v>
      </c>
      <c r="U3134" s="101">
        <f t="shared" si="433"/>
        <v>0</v>
      </c>
      <c r="V3134" s="101">
        <f t="shared" ca="1" si="434"/>
        <v>-490.85471036786527</v>
      </c>
    </row>
    <row r="3135" spans="2:22" x14ac:dyDescent="0.3">
      <c r="B3135" s="13">
        <v>2023</v>
      </c>
      <c r="C3135" s="13">
        <v>5</v>
      </c>
      <c r="D3135" s="13">
        <v>9</v>
      </c>
      <c r="E3135" s="83" t="s">
        <v>228</v>
      </c>
      <c r="F3135" s="13">
        <v>7</v>
      </c>
      <c r="G3135" s="13">
        <v>0</v>
      </c>
      <c r="H3135" s="13" t="s">
        <v>69</v>
      </c>
      <c r="I3135" s="13" t="s">
        <v>53</v>
      </c>
      <c r="J3135" s="13"/>
      <c r="K3135" s="13" t="s">
        <v>27</v>
      </c>
      <c r="L3135" s="12">
        <f t="shared" ca="1" si="427"/>
        <v>3.2642020242535081</v>
      </c>
      <c r="M3135" s="101">
        <f t="shared" ca="1" si="428"/>
        <v>0.17221929879961509</v>
      </c>
      <c r="N3135" s="101">
        <f t="shared" ca="1" si="435"/>
        <v>185.35640535342125</v>
      </c>
      <c r="O3135" s="101">
        <f t="shared" ca="1" si="429"/>
        <v>0.35217475639671098</v>
      </c>
      <c r="Q3135" s="12">
        <f t="shared" ca="1" si="430"/>
        <v>0</v>
      </c>
      <c r="R3135" s="101">
        <f t="shared" ca="1" si="431"/>
        <v>0</v>
      </c>
      <c r="S3135" s="13"/>
      <c r="T3135" s="101">
        <f t="shared" ca="1" si="432"/>
        <v>0.17221929879961509</v>
      </c>
      <c r="U3135" s="101">
        <f t="shared" si="433"/>
        <v>0</v>
      </c>
      <c r="V3135" s="101">
        <f t="shared" ca="1" si="434"/>
        <v>-490.68249106906563</v>
      </c>
    </row>
    <row r="3136" spans="2:22" x14ac:dyDescent="0.3">
      <c r="B3136" s="13">
        <v>2023</v>
      </c>
      <c r="C3136" s="13">
        <v>5</v>
      </c>
      <c r="D3136" s="13">
        <v>9</v>
      </c>
      <c r="E3136" s="83" t="s">
        <v>228</v>
      </c>
      <c r="F3136" s="13">
        <v>7</v>
      </c>
      <c r="G3136" s="13">
        <v>1</v>
      </c>
      <c r="H3136" s="13" t="s">
        <v>69</v>
      </c>
      <c r="I3136" s="13" t="s">
        <v>53</v>
      </c>
      <c r="J3136" s="13"/>
      <c r="K3136" s="13" t="s">
        <v>27</v>
      </c>
      <c r="L3136" s="12">
        <f t="shared" ref="L3136:L3199" ca="1" si="436">IF(K3136="Weekday",_xlfn.NORM.INV(RAND(),VLOOKUP(G3136,$J$5:$N$28,4),VLOOKUP(G3136,$J$5:$N$28,5)),_xlfn.NORM.INV(RAND(),VLOOKUP(G3136,$P$5:$T$28,4),VLOOKUP(G3136,$P$5:$T$28,5)))*VLOOKUP(C3136,$P$32:$R$43,3)</f>
        <v>1.5622255286954911</v>
      </c>
      <c r="M3136" s="101">
        <f t="shared" ref="M3136:M3199" ca="1" si="437">IF(I3136="Winter",VLOOKUP(G3136,$J$40:$L$43,3),VLOOKUP(G3136,$J$40:$L$43,2))*L3136</f>
        <v>8.2423018893974118E-2</v>
      </c>
      <c r="N3136" s="101">
        <f t="shared" ca="1" si="435"/>
        <v>185.35640535342125</v>
      </c>
      <c r="O3136" s="101">
        <f t="shared" ref="O3136:O3199" ca="1" si="438">IF(I3136="Winter",VLOOKUP(G3136,$J$46:$L$49,3),VLOOKUP(G3136,$J$46:$L$49,2))*L3136</f>
        <v>0.16854851229095655</v>
      </c>
      <c r="Q3136" s="12">
        <f t="shared" ref="Q3136:Q3199" ca="1" si="439">MIN(MAX(AND(IF(G3136&gt;=VLOOKUP(C3136,$O$46:$T$57,5),1,0),IF(G3136&lt;=VLOOKUP(C3136,$O$46:$T$57,6),1,0))*$G$50*_xlfn.NORM.INV(RAND(),VLOOKUP(C3136,$B$4:$F$15,4),VLOOKUP(C3136,$B$4:$F$15,4)),0),0.2)*$G$51</f>
        <v>0</v>
      </c>
      <c r="R3136" s="101">
        <f t="shared" ref="R3136:R3199" ca="1" si="440">MAX(Q3136-L3136,0)*$G$52</f>
        <v>0</v>
      </c>
      <c r="S3136" s="13"/>
      <c r="T3136" s="101">
        <f t="shared" ref="T3136:T3199" ca="1" si="441">MAX(L3136-Q3136,0)*IF(I3136="Winter",VLOOKUP(G3136,$J$40:$L$43,3),VLOOKUP(G3136,$J$40:$L$43,2))</f>
        <v>8.2423018893974118E-2</v>
      </c>
      <c r="U3136" s="101">
        <f t="shared" si="433"/>
        <v>0</v>
      </c>
      <c r="V3136" s="101">
        <f t="shared" ca="1" si="434"/>
        <v>-490.60006805017167</v>
      </c>
    </row>
    <row r="3137" spans="2:22" x14ac:dyDescent="0.3">
      <c r="B3137" s="13">
        <v>2023</v>
      </c>
      <c r="C3137" s="13">
        <v>5</v>
      </c>
      <c r="D3137" s="13">
        <v>9</v>
      </c>
      <c r="E3137" s="83" t="s">
        <v>228</v>
      </c>
      <c r="F3137" s="13">
        <v>7</v>
      </c>
      <c r="G3137" s="13">
        <v>2</v>
      </c>
      <c r="H3137" s="13" t="s">
        <v>69</v>
      </c>
      <c r="I3137" s="13" t="s">
        <v>53</v>
      </c>
      <c r="J3137" s="13"/>
      <c r="K3137" s="13" t="s">
        <v>27</v>
      </c>
      <c r="L3137" s="12">
        <f t="shared" ca="1" si="436"/>
        <v>1.5808608375470699</v>
      </c>
      <c r="M3137" s="101">
        <f t="shared" ca="1" si="437"/>
        <v>8.3406217788983411E-2</v>
      </c>
      <c r="N3137" s="101">
        <f t="shared" ca="1" si="435"/>
        <v>185.35640535342125</v>
      </c>
      <c r="O3137" s="101">
        <f t="shared" ca="1" si="438"/>
        <v>0.17055907576295337</v>
      </c>
      <c r="Q3137" s="12">
        <f t="shared" ca="1" si="439"/>
        <v>0</v>
      </c>
      <c r="R3137" s="101">
        <f t="shared" ca="1" si="440"/>
        <v>0</v>
      </c>
      <c r="S3137" s="13"/>
      <c r="T3137" s="101">
        <f t="shared" ca="1" si="441"/>
        <v>8.3406217788983411E-2</v>
      </c>
      <c r="U3137" s="101">
        <f t="shared" ref="U3137:U3200" si="442">IF(H3137="On-Peak",IF(I3137="Winter",((L3137*$D$48)/60),((L3137*$D$47)/60)),0)</f>
        <v>0</v>
      </c>
      <c r="V3137" s="101">
        <f t="shared" ref="V3137:V3200" ca="1" si="443">V3136+MAX(T3137-R3137,0)-MAX(R3137-T3137,0)+MAX(U3137-R3137,0)-MAX(R3137-U3137,0)</f>
        <v>-490.51666183238268</v>
      </c>
    </row>
    <row r="3138" spans="2:22" x14ac:dyDescent="0.3">
      <c r="B3138" s="13">
        <v>2023</v>
      </c>
      <c r="C3138" s="13">
        <v>5</v>
      </c>
      <c r="D3138" s="13">
        <v>9</v>
      </c>
      <c r="E3138" s="83" t="s">
        <v>228</v>
      </c>
      <c r="F3138" s="13">
        <v>7</v>
      </c>
      <c r="G3138" s="13">
        <v>3</v>
      </c>
      <c r="H3138" s="13" t="s">
        <v>69</v>
      </c>
      <c r="I3138" s="13" t="s">
        <v>53</v>
      </c>
      <c r="J3138" s="13"/>
      <c r="K3138" s="13" t="s">
        <v>27</v>
      </c>
      <c r="L3138" s="12">
        <f t="shared" ca="1" si="436"/>
        <v>1.6525648422314339</v>
      </c>
      <c r="M3138" s="101">
        <f t="shared" ca="1" si="437"/>
        <v>8.7189321076130449E-2</v>
      </c>
      <c r="N3138" s="101">
        <f t="shared" ca="1" si="435"/>
        <v>185.35640535342125</v>
      </c>
      <c r="O3138" s="101">
        <f t="shared" ca="1" si="438"/>
        <v>0.17829522082834939</v>
      </c>
      <c r="Q3138" s="12">
        <f t="shared" ca="1" si="439"/>
        <v>0</v>
      </c>
      <c r="R3138" s="101">
        <f t="shared" ca="1" si="440"/>
        <v>0</v>
      </c>
      <c r="S3138" s="13"/>
      <c r="T3138" s="101">
        <f t="shared" ca="1" si="441"/>
        <v>8.7189321076130449E-2</v>
      </c>
      <c r="U3138" s="101">
        <f t="shared" si="442"/>
        <v>0</v>
      </c>
      <c r="V3138" s="101">
        <f t="shared" ca="1" si="443"/>
        <v>-490.42947251130653</v>
      </c>
    </row>
    <row r="3139" spans="2:22" x14ac:dyDescent="0.3">
      <c r="B3139" s="13">
        <v>2023</v>
      </c>
      <c r="C3139" s="13">
        <v>5</v>
      </c>
      <c r="D3139" s="13">
        <v>9</v>
      </c>
      <c r="E3139" s="83" t="s">
        <v>228</v>
      </c>
      <c r="F3139" s="13">
        <v>7</v>
      </c>
      <c r="G3139" s="13">
        <v>4</v>
      </c>
      <c r="H3139" s="13" t="s">
        <v>69</v>
      </c>
      <c r="I3139" s="13" t="s">
        <v>53</v>
      </c>
      <c r="J3139" s="13"/>
      <c r="K3139" s="13" t="s">
        <v>27</v>
      </c>
      <c r="L3139" s="12">
        <f t="shared" ca="1" si="436"/>
        <v>1.6640161809275837</v>
      </c>
      <c r="M3139" s="101">
        <f t="shared" ca="1" si="437"/>
        <v>8.7793493705739314E-2</v>
      </c>
      <c r="N3139" s="101">
        <f t="shared" ca="1" si="435"/>
        <v>185.35640535342125</v>
      </c>
      <c r="O3139" s="101">
        <f t="shared" ca="1" si="438"/>
        <v>0.17953070576027702</v>
      </c>
      <c r="Q3139" s="12">
        <f t="shared" ca="1" si="439"/>
        <v>0</v>
      </c>
      <c r="R3139" s="101">
        <f t="shared" ca="1" si="440"/>
        <v>0</v>
      </c>
      <c r="S3139" s="13"/>
      <c r="T3139" s="101">
        <f t="shared" ca="1" si="441"/>
        <v>8.7793493705739314E-2</v>
      </c>
      <c r="U3139" s="101">
        <f t="shared" si="442"/>
        <v>0</v>
      </c>
      <c r="V3139" s="101">
        <f t="shared" ca="1" si="443"/>
        <v>-490.34167901760077</v>
      </c>
    </row>
    <row r="3140" spans="2:22" x14ac:dyDescent="0.3">
      <c r="B3140" s="13">
        <v>2023</v>
      </c>
      <c r="C3140" s="13">
        <v>5</v>
      </c>
      <c r="D3140" s="13">
        <v>9</v>
      </c>
      <c r="E3140" s="83" t="s">
        <v>228</v>
      </c>
      <c r="F3140" s="13">
        <v>7</v>
      </c>
      <c r="G3140" s="13">
        <v>5</v>
      </c>
      <c r="H3140" s="13" t="s">
        <v>69</v>
      </c>
      <c r="I3140" s="13" t="s">
        <v>53</v>
      </c>
      <c r="J3140" s="13"/>
      <c r="K3140" s="13" t="s">
        <v>27</v>
      </c>
      <c r="L3140" s="12">
        <f t="shared" ca="1" si="436"/>
        <v>1.7257978292344656</v>
      </c>
      <c r="M3140" s="101">
        <f t="shared" ca="1" si="437"/>
        <v>9.1053093470410407E-2</v>
      </c>
      <c r="N3140" s="101">
        <f t="shared" ca="1" si="435"/>
        <v>185.35640535342125</v>
      </c>
      <c r="O3140" s="101">
        <f t="shared" ca="1" si="438"/>
        <v>0.18619632779610648</v>
      </c>
      <c r="Q3140" s="12">
        <f t="shared" ca="1" si="439"/>
        <v>5.6000000000000005</v>
      </c>
      <c r="R3140" s="101">
        <f t="shared" ca="1" si="440"/>
        <v>0.32795121375530256</v>
      </c>
      <c r="S3140" s="13"/>
      <c r="T3140" s="101">
        <f t="shared" ca="1" si="441"/>
        <v>0</v>
      </c>
      <c r="U3140" s="101">
        <f t="shared" si="442"/>
        <v>0</v>
      </c>
      <c r="V3140" s="101">
        <f t="shared" ca="1" si="443"/>
        <v>-490.99758144511134</v>
      </c>
    </row>
    <row r="3141" spans="2:22" x14ac:dyDescent="0.3">
      <c r="B3141" s="13">
        <v>2023</v>
      </c>
      <c r="C3141" s="13">
        <v>5</v>
      </c>
      <c r="D3141" s="13">
        <v>9</v>
      </c>
      <c r="E3141" s="83" t="s">
        <v>228</v>
      </c>
      <c r="F3141" s="13">
        <v>7</v>
      </c>
      <c r="G3141" s="13">
        <v>6</v>
      </c>
      <c r="H3141" s="13" t="s">
        <v>69</v>
      </c>
      <c r="I3141" s="13" t="s">
        <v>53</v>
      </c>
      <c r="J3141" s="13"/>
      <c r="K3141" s="13" t="s">
        <v>27</v>
      </c>
      <c r="L3141" s="12">
        <f t="shared" ca="1" si="436"/>
        <v>1.719822113817002</v>
      </c>
      <c r="M3141" s="101">
        <f t="shared" ca="1" si="437"/>
        <v>9.073781472498503E-2</v>
      </c>
      <c r="N3141" s="101">
        <f t="shared" ca="1" si="435"/>
        <v>185.35640535342125</v>
      </c>
      <c r="O3141" s="101">
        <f t="shared" ca="1" si="438"/>
        <v>0.18555160785971633</v>
      </c>
      <c r="Q3141" s="12">
        <f t="shared" ca="1" si="439"/>
        <v>5.6000000000000005</v>
      </c>
      <c r="R3141" s="101">
        <f t="shared" ca="1" si="440"/>
        <v>0.32845705806539088</v>
      </c>
      <c r="S3141" s="13"/>
      <c r="T3141" s="101">
        <f t="shared" ca="1" si="441"/>
        <v>0</v>
      </c>
      <c r="U3141" s="101">
        <f t="shared" si="442"/>
        <v>0</v>
      </c>
      <c r="V3141" s="101">
        <f t="shared" ca="1" si="443"/>
        <v>-491.65449556124213</v>
      </c>
    </row>
    <row r="3142" spans="2:22" x14ac:dyDescent="0.3">
      <c r="B3142" s="13">
        <v>2023</v>
      </c>
      <c r="C3142" s="13">
        <v>5</v>
      </c>
      <c r="D3142" s="13">
        <v>9</v>
      </c>
      <c r="E3142" s="83" t="s">
        <v>228</v>
      </c>
      <c r="F3142" s="13">
        <v>7</v>
      </c>
      <c r="G3142" s="13">
        <v>7</v>
      </c>
      <c r="H3142" s="13" t="s">
        <v>69</v>
      </c>
      <c r="I3142" s="13" t="s">
        <v>53</v>
      </c>
      <c r="J3142" s="13"/>
      <c r="K3142" s="13" t="s">
        <v>27</v>
      </c>
      <c r="L3142" s="12">
        <f t="shared" ca="1" si="436"/>
        <v>1.8324056224998273</v>
      </c>
      <c r="M3142" s="101">
        <f t="shared" ca="1" si="437"/>
        <v>9.6677720643090895E-2</v>
      </c>
      <c r="N3142" s="101">
        <f t="shared" ca="1" si="435"/>
        <v>185.35640535342125</v>
      </c>
      <c r="O3142" s="101">
        <f t="shared" ca="1" si="438"/>
        <v>0.19769824261150637</v>
      </c>
      <c r="Q3142" s="12">
        <f t="shared" ca="1" si="439"/>
        <v>0</v>
      </c>
      <c r="R3142" s="101">
        <f t="shared" ca="1" si="440"/>
        <v>0</v>
      </c>
      <c r="S3142" s="13"/>
      <c r="T3142" s="101">
        <f t="shared" ca="1" si="441"/>
        <v>9.6677720643090895E-2</v>
      </c>
      <c r="U3142" s="101">
        <f t="shared" si="442"/>
        <v>0</v>
      </c>
      <c r="V3142" s="101">
        <f t="shared" ca="1" si="443"/>
        <v>-491.55781784059906</v>
      </c>
    </row>
    <row r="3143" spans="2:22" x14ac:dyDescent="0.3">
      <c r="B3143" s="13">
        <v>2023</v>
      </c>
      <c r="C3143" s="13">
        <v>5</v>
      </c>
      <c r="D3143" s="13">
        <v>9</v>
      </c>
      <c r="E3143" s="83" t="s">
        <v>228</v>
      </c>
      <c r="F3143" s="13">
        <v>7</v>
      </c>
      <c r="G3143" s="13">
        <v>8</v>
      </c>
      <c r="H3143" s="13" t="s">
        <v>69</v>
      </c>
      <c r="I3143" s="13" t="s">
        <v>53</v>
      </c>
      <c r="J3143" s="13"/>
      <c r="K3143" s="13" t="s">
        <v>27</v>
      </c>
      <c r="L3143" s="12">
        <f t="shared" ca="1" si="436"/>
        <v>3.4162216254322288</v>
      </c>
      <c r="M3143" s="101">
        <f t="shared" ca="1" si="437"/>
        <v>0.1802398529578044</v>
      </c>
      <c r="N3143" s="101">
        <f t="shared" ca="1" si="435"/>
        <v>185.35640535342125</v>
      </c>
      <c r="O3143" s="101">
        <f t="shared" ca="1" si="438"/>
        <v>0.36857615116788317</v>
      </c>
      <c r="Q3143" s="12">
        <f t="shared" ca="1" si="439"/>
        <v>5.6000000000000005</v>
      </c>
      <c r="R3143" s="101">
        <f t="shared" ca="1" si="440"/>
        <v>0.18485683940716188</v>
      </c>
      <c r="S3143" s="13"/>
      <c r="T3143" s="101">
        <f t="shared" ca="1" si="441"/>
        <v>0</v>
      </c>
      <c r="U3143" s="101">
        <f t="shared" si="442"/>
        <v>0</v>
      </c>
      <c r="V3143" s="101">
        <f t="shared" ca="1" si="443"/>
        <v>-491.92753151941344</v>
      </c>
    </row>
    <row r="3144" spans="2:22" x14ac:dyDescent="0.3">
      <c r="B3144" s="13">
        <v>2023</v>
      </c>
      <c r="C3144" s="13">
        <v>5</v>
      </c>
      <c r="D3144" s="13">
        <v>9</v>
      </c>
      <c r="E3144" s="83" t="s">
        <v>228</v>
      </c>
      <c r="F3144" s="13">
        <v>7</v>
      </c>
      <c r="G3144" s="13">
        <v>9</v>
      </c>
      <c r="H3144" s="13" t="s">
        <v>69</v>
      </c>
      <c r="I3144" s="13" t="s">
        <v>53</v>
      </c>
      <c r="J3144" s="13"/>
      <c r="K3144" s="13" t="s">
        <v>27</v>
      </c>
      <c r="L3144" s="12">
        <f t="shared" ca="1" si="436"/>
        <v>2.1628287697039936</v>
      </c>
      <c r="M3144" s="101">
        <f t="shared" ca="1" si="437"/>
        <v>0.1141108458895827</v>
      </c>
      <c r="N3144" s="101">
        <f t="shared" ca="1" si="435"/>
        <v>185.35640535342125</v>
      </c>
      <c r="O3144" s="101">
        <f t="shared" ca="1" si="438"/>
        <v>0.23334759596336388</v>
      </c>
      <c r="Q3144" s="12">
        <f t="shared" ca="1" si="439"/>
        <v>5.6000000000000005</v>
      </c>
      <c r="R3144" s="101">
        <f t="shared" ca="1" si="440"/>
        <v>0.290956544644557</v>
      </c>
      <c r="S3144" s="13"/>
      <c r="T3144" s="101">
        <f t="shared" ca="1" si="441"/>
        <v>0</v>
      </c>
      <c r="U3144" s="101">
        <f t="shared" si="442"/>
        <v>0</v>
      </c>
      <c r="V3144" s="101">
        <f t="shared" ca="1" si="443"/>
        <v>-492.50944460870249</v>
      </c>
    </row>
    <row r="3145" spans="2:22" x14ac:dyDescent="0.3">
      <c r="B3145" s="13">
        <v>2023</v>
      </c>
      <c r="C3145" s="13">
        <v>5</v>
      </c>
      <c r="D3145" s="13">
        <v>9</v>
      </c>
      <c r="E3145" s="83" t="s">
        <v>228</v>
      </c>
      <c r="F3145" s="13">
        <v>7</v>
      </c>
      <c r="G3145" s="13">
        <v>10</v>
      </c>
      <c r="H3145" s="13" t="s">
        <v>70</v>
      </c>
      <c r="I3145" s="13" t="s">
        <v>53</v>
      </c>
      <c r="J3145" s="13"/>
      <c r="K3145" s="13" t="s">
        <v>27</v>
      </c>
      <c r="L3145" s="12">
        <f t="shared" ca="1" si="436"/>
        <v>2.4635169498977967</v>
      </c>
      <c r="M3145" s="101">
        <f t="shared" ca="1" si="437"/>
        <v>0.12997515427660775</v>
      </c>
      <c r="N3145" s="101">
        <f t="shared" ca="1" si="435"/>
        <v>185.35640535342125</v>
      </c>
      <c r="O3145" s="101">
        <f t="shared" ca="1" si="438"/>
        <v>0.26578884372447326</v>
      </c>
      <c r="Q3145" s="12">
        <f t="shared" ca="1" si="439"/>
        <v>5.6000000000000005</v>
      </c>
      <c r="R3145" s="101">
        <f t="shared" ca="1" si="440"/>
        <v>0.26550329019115154</v>
      </c>
      <c r="S3145" s="13"/>
      <c r="T3145" s="101">
        <f t="shared" ca="1" si="441"/>
        <v>0</v>
      </c>
      <c r="U3145" s="101">
        <f t="shared" si="442"/>
        <v>0</v>
      </c>
      <c r="V3145" s="101">
        <f t="shared" ca="1" si="443"/>
        <v>-493.04045118908476</v>
      </c>
    </row>
    <row r="3146" spans="2:22" x14ac:dyDescent="0.3">
      <c r="B3146" s="13">
        <v>2023</v>
      </c>
      <c r="C3146" s="13">
        <v>5</v>
      </c>
      <c r="D3146" s="13">
        <v>9</v>
      </c>
      <c r="E3146" s="83" t="s">
        <v>228</v>
      </c>
      <c r="F3146" s="13">
        <v>7</v>
      </c>
      <c r="G3146" s="13">
        <v>11</v>
      </c>
      <c r="H3146" s="13" t="s">
        <v>70</v>
      </c>
      <c r="I3146" s="13" t="s">
        <v>53</v>
      </c>
      <c r="J3146" s="13"/>
      <c r="K3146" s="13" t="s">
        <v>27</v>
      </c>
      <c r="L3146" s="12">
        <f t="shared" ca="1" si="436"/>
        <v>1.8687027827759757</v>
      </c>
      <c r="M3146" s="101">
        <f t="shared" ca="1" si="437"/>
        <v>9.8592758819260481E-2</v>
      </c>
      <c r="N3146" s="101">
        <f t="shared" ca="1" si="435"/>
        <v>185.35640535342125</v>
      </c>
      <c r="O3146" s="101">
        <f t="shared" ca="1" si="438"/>
        <v>0.20161434323370001</v>
      </c>
      <c r="Q3146" s="12">
        <f t="shared" ca="1" si="439"/>
        <v>0</v>
      </c>
      <c r="R3146" s="101">
        <f t="shared" ca="1" si="440"/>
        <v>0</v>
      </c>
      <c r="S3146" s="13"/>
      <c r="T3146" s="101">
        <f t="shared" ca="1" si="441"/>
        <v>9.8592758819260481E-2</v>
      </c>
      <c r="U3146" s="101">
        <f t="shared" si="442"/>
        <v>0</v>
      </c>
      <c r="V3146" s="101">
        <f t="shared" ca="1" si="443"/>
        <v>-492.94185843026548</v>
      </c>
    </row>
    <row r="3147" spans="2:22" x14ac:dyDescent="0.3">
      <c r="B3147" s="13">
        <v>2023</v>
      </c>
      <c r="C3147" s="13">
        <v>5</v>
      </c>
      <c r="D3147" s="13">
        <v>9</v>
      </c>
      <c r="E3147" s="83" t="s">
        <v>228</v>
      </c>
      <c r="F3147" s="13">
        <v>7</v>
      </c>
      <c r="G3147" s="13">
        <v>12</v>
      </c>
      <c r="H3147" s="13" t="s">
        <v>70</v>
      </c>
      <c r="I3147" s="13" t="s">
        <v>53</v>
      </c>
      <c r="J3147" s="13"/>
      <c r="K3147" s="13" t="s">
        <v>27</v>
      </c>
      <c r="L3147" s="12">
        <f t="shared" ca="1" si="436"/>
        <v>2.7013684658946651</v>
      </c>
      <c r="M3147" s="101">
        <f t="shared" ca="1" si="437"/>
        <v>0.14252420026060253</v>
      </c>
      <c r="N3147" s="101">
        <f t="shared" ca="1" si="435"/>
        <v>185.35640535342125</v>
      </c>
      <c r="O3147" s="101">
        <f t="shared" ca="1" si="438"/>
        <v>0.29145064378537544</v>
      </c>
      <c r="Q3147" s="12">
        <f t="shared" ca="1" si="439"/>
        <v>5.6000000000000005</v>
      </c>
      <c r="R3147" s="101">
        <f t="shared" ca="1" si="440"/>
        <v>0.24536915936201667</v>
      </c>
      <c r="S3147" s="13"/>
      <c r="T3147" s="101">
        <f t="shared" ca="1" si="441"/>
        <v>0</v>
      </c>
      <c r="U3147" s="101">
        <f t="shared" si="442"/>
        <v>0</v>
      </c>
      <c r="V3147" s="101">
        <f t="shared" ca="1" si="443"/>
        <v>-493.43259674898957</v>
      </c>
    </row>
    <row r="3148" spans="2:22" x14ac:dyDescent="0.3">
      <c r="B3148" s="13">
        <v>2023</v>
      </c>
      <c r="C3148" s="13">
        <v>5</v>
      </c>
      <c r="D3148" s="13">
        <v>9</v>
      </c>
      <c r="E3148" s="83" t="s">
        <v>228</v>
      </c>
      <c r="F3148" s="13">
        <v>7</v>
      </c>
      <c r="G3148" s="13">
        <v>13</v>
      </c>
      <c r="H3148" s="13" t="s">
        <v>70</v>
      </c>
      <c r="I3148" s="13" t="s">
        <v>53</v>
      </c>
      <c r="J3148" s="13"/>
      <c r="K3148" s="13" t="s">
        <v>27</v>
      </c>
      <c r="L3148" s="12">
        <f t="shared" ca="1" si="436"/>
        <v>2.9308347378596782</v>
      </c>
      <c r="M3148" s="101">
        <f t="shared" ca="1" si="437"/>
        <v>0.15463084076947661</v>
      </c>
      <c r="N3148" s="101">
        <f t="shared" ca="1" si="435"/>
        <v>185.35640535342125</v>
      </c>
      <c r="O3148" s="101">
        <f t="shared" ca="1" si="438"/>
        <v>0.31620775986768068</v>
      </c>
      <c r="Q3148" s="12">
        <f t="shared" ca="1" si="439"/>
        <v>4.4085763609323401</v>
      </c>
      <c r="R3148" s="101">
        <f t="shared" ca="1" si="440"/>
        <v>0.12509082839310084</v>
      </c>
      <c r="S3148" s="13"/>
      <c r="T3148" s="101">
        <f t="shared" ca="1" si="441"/>
        <v>0</v>
      </c>
      <c r="U3148" s="101">
        <f t="shared" si="442"/>
        <v>0</v>
      </c>
      <c r="V3148" s="101">
        <f t="shared" ca="1" si="443"/>
        <v>-493.68277840577582</v>
      </c>
    </row>
    <row r="3149" spans="2:22" x14ac:dyDescent="0.3">
      <c r="B3149" s="13">
        <v>2023</v>
      </c>
      <c r="C3149" s="13">
        <v>5</v>
      </c>
      <c r="D3149" s="13">
        <v>9</v>
      </c>
      <c r="E3149" s="83" t="s">
        <v>228</v>
      </c>
      <c r="F3149" s="13">
        <v>7</v>
      </c>
      <c r="G3149" s="13">
        <v>14</v>
      </c>
      <c r="H3149" s="13" t="s">
        <v>70</v>
      </c>
      <c r="I3149" s="13" t="s">
        <v>53</v>
      </c>
      <c r="J3149" s="13"/>
      <c r="K3149" s="13" t="s">
        <v>27</v>
      </c>
      <c r="L3149" s="12">
        <f t="shared" ca="1" si="436"/>
        <v>2.2189790837395758</v>
      </c>
      <c r="M3149" s="101">
        <f t="shared" ca="1" si="437"/>
        <v>0.11707333645810002</v>
      </c>
      <c r="N3149" s="101">
        <f t="shared" ca="1" si="435"/>
        <v>185.35640535342125</v>
      </c>
      <c r="O3149" s="101">
        <f t="shared" ca="1" si="438"/>
        <v>0.23940565334466282</v>
      </c>
      <c r="Q3149" s="12">
        <f t="shared" ca="1" si="439"/>
        <v>3.0373202274854396</v>
      </c>
      <c r="R3149" s="101">
        <f t="shared" ca="1" si="440"/>
        <v>6.9272577818087377E-2</v>
      </c>
      <c r="S3149" s="13"/>
      <c r="T3149" s="101">
        <f t="shared" ca="1" si="441"/>
        <v>0</v>
      </c>
      <c r="U3149" s="101">
        <f t="shared" si="442"/>
        <v>0</v>
      </c>
      <c r="V3149" s="101">
        <f t="shared" ca="1" si="443"/>
        <v>-493.82132356141199</v>
      </c>
    </row>
    <row r="3150" spans="2:22" x14ac:dyDescent="0.3">
      <c r="B3150" s="13">
        <v>2023</v>
      </c>
      <c r="C3150" s="13">
        <v>5</v>
      </c>
      <c r="D3150" s="13">
        <v>9</v>
      </c>
      <c r="E3150" s="83" t="s">
        <v>228</v>
      </c>
      <c r="F3150" s="13">
        <v>7</v>
      </c>
      <c r="G3150" s="13">
        <v>15</v>
      </c>
      <c r="H3150" s="13" t="s">
        <v>70</v>
      </c>
      <c r="I3150" s="13" t="s">
        <v>53</v>
      </c>
      <c r="J3150" s="13"/>
      <c r="K3150" s="13" t="s">
        <v>27</v>
      </c>
      <c r="L3150" s="12">
        <f t="shared" ca="1" si="436"/>
        <v>1.9554860414753581</v>
      </c>
      <c r="M3150" s="101">
        <f t="shared" ca="1" si="437"/>
        <v>0.1031714435482399</v>
      </c>
      <c r="N3150" s="101">
        <f t="shared" ca="1" si="435"/>
        <v>185.35640535342125</v>
      </c>
      <c r="O3150" s="101">
        <f t="shared" ca="1" si="438"/>
        <v>0.21097738901477639</v>
      </c>
      <c r="Q3150" s="12">
        <f t="shared" ca="1" si="439"/>
        <v>5.6000000000000005</v>
      </c>
      <c r="R3150" s="101">
        <f t="shared" ca="1" si="440"/>
        <v>0.30850810658911099</v>
      </c>
      <c r="S3150" s="13"/>
      <c r="T3150" s="101">
        <f t="shared" ca="1" si="441"/>
        <v>0</v>
      </c>
      <c r="U3150" s="101">
        <f t="shared" si="442"/>
        <v>0</v>
      </c>
      <c r="V3150" s="101">
        <f t="shared" ca="1" si="443"/>
        <v>-494.43833977459019</v>
      </c>
    </row>
    <row r="3151" spans="2:22" x14ac:dyDescent="0.3">
      <c r="B3151" s="13">
        <v>2023</v>
      </c>
      <c r="C3151" s="13">
        <v>5</v>
      </c>
      <c r="D3151" s="13">
        <v>9</v>
      </c>
      <c r="E3151" s="83" t="s">
        <v>228</v>
      </c>
      <c r="F3151" s="13">
        <v>7</v>
      </c>
      <c r="G3151" s="13">
        <v>16</v>
      </c>
      <c r="H3151" s="13" t="s">
        <v>71</v>
      </c>
      <c r="I3151" s="13" t="s">
        <v>53</v>
      </c>
      <c r="J3151" s="13"/>
      <c r="K3151" s="13" t="s">
        <v>27</v>
      </c>
      <c r="L3151" s="12">
        <f t="shared" ca="1" si="436"/>
        <v>1.5635854264677627</v>
      </c>
      <c r="M3151" s="101">
        <f t="shared" ca="1" si="437"/>
        <v>0.19410349484170805</v>
      </c>
      <c r="N3151" s="101">
        <f t="shared" ca="1" si="435"/>
        <v>185.79616375461532</v>
      </c>
      <c r="O3151" s="101">
        <f t="shared" ca="1" si="438"/>
        <v>0.46563574000209973</v>
      </c>
      <c r="Q3151" s="12">
        <f t="shared" ca="1" si="439"/>
        <v>4.2520329269027624</v>
      </c>
      <c r="R3151" s="101">
        <f t="shared" ca="1" si="440"/>
        <v>0.22757708091182274</v>
      </c>
      <c r="S3151" s="13"/>
      <c r="T3151" s="101">
        <f t="shared" ca="1" si="441"/>
        <v>0</v>
      </c>
      <c r="U3151" s="101">
        <f t="shared" ca="1" si="442"/>
        <v>0.43975840119405823</v>
      </c>
      <c r="V3151" s="101">
        <f t="shared" ca="1" si="443"/>
        <v>-494.45373553521978</v>
      </c>
    </row>
    <row r="3152" spans="2:22" x14ac:dyDescent="0.3">
      <c r="B3152" s="13">
        <v>2023</v>
      </c>
      <c r="C3152" s="13">
        <v>5</v>
      </c>
      <c r="D3152" s="13">
        <v>9</v>
      </c>
      <c r="E3152" s="83" t="s">
        <v>228</v>
      </c>
      <c r="F3152" s="13">
        <v>7</v>
      </c>
      <c r="G3152" s="13">
        <v>17</v>
      </c>
      <c r="H3152" s="13" t="s">
        <v>71</v>
      </c>
      <c r="I3152" s="13" t="s">
        <v>53</v>
      </c>
      <c r="J3152" s="13"/>
      <c r="K3152" s="13" t="s">
        <v>27</v>
      </c>
      <c r="L3152" s="12">
        <f t="shared" ca="1" si="436"/>
        <v>3.0713245973923509</v>
      </c>
      <c r="M3152" s="101">
        <f t="shared" ca="1" si="437"/>
        <v>0.38127423552028644</v>
      </c>
      <c r="N3152" s="101">
        <f t="shared" ref="N3152:N3215" ca="1" si="444">IF(H3152="On-Peak",IF(I3152="Winter",((L3152*$D$48)/60)+N3151,((L3152*$D$47)/60)+N3151),N3151)</f>
        <v>186.65997379763192</v>
      </c>
      <c r="O3152" s="101">
        <f t="shared" ca="1" si="438"/>
        <v>0.9146404651034421</v>
      </c>
      <c r="Q3152" s="12">
        <f t="shared" ca="1" si="439"/>
        <v>4.0561435133752219</v>
      </c>
      <c r="R3152" s="101">
        <f t="shared" ca="1" si="440"/>
        <v>8.3364921237950043E-2</v>
      </c>
      <c r="S3152" s="13"/>
      <c r="T3152" s="101">
        <f t="shared" ca="1" si="441"/>
        <v>0</v>
      </c>
      <c r="U3152" s="101">
        <f t="shared" ca="1" si="442"/>
        <v>0.86381004301659869</v>
      </c>
      <c r="V3152" s="101">
        <f t="shared" ca="1" si="443"/>
        <v>-493.75665533467907</v>
      </c>
    </row>
    <row r="3153" spans="2:22" x14ac:dyDescent="0.3">
      <c r="B3153" s="13">
        <v>2023</v>
      </c>
      <c r="C3153" s="13">
        <v>5</v>
      </c>
      <c r="D3153" s="13">
        <v>9</v>
      </c>
      <c r="E3153" s="83" t="s">
        <v>228</v>
      </c>
      <c r="F3153" s="13">
        <v>7</v>
      </c>
      <c r="G3153" s="13">
        <v>18</v>
      </c>
      <c r="H3153" s="13" t="s">
        <v>71</v>
      </c>
      <c r="I3153" s="13" t="s">
        <v>53</v>
      </c>
      <c r="J3153" s="13"/>
      <c r="K3153" s="13" t="s">
        <v>27</v>
      </c>
      <c r="L3153" s="12">
        <f t="shared" ca="1" si="436"/>
        <v>2.7165125957422664</v>
      </c>
      <c r="M3153" s="101">
        <f t="shared" ca="1" si="437"/>
        <v>0.33722787363544493</v>
      </c>
      <c r="N3153" s="101">
        <f t="shared" ca="1" si="444"/>
        <v>187.42399296518442</v>
      </c>
      <c r="O3153" s="101">
        <f t="shared" ca="1" si="438"/>
        <v>0.80897745101204699</v>
      </c>
      <c r="Q3153" s="12">
        <f t="shared" ca="1" si="439"/>
        <v>5.5810934383419459</v>
      </c>
      <c r="R3153" s="101">
        <f t="shared" ca="1" si="440"/>
        <v>0.24248676832606289</v>
      </c>
      <c r="S3153" s="13"/>
      <c r="T3153" s="101">
        <f t="shared" ca="1" si="441"/>
        <v>0</v>
      </c>
      <c r="U3153" s="101">
        <f t="shared" ca="1" si="442"/>
        <v>0.76401916755251242</v>
      </c>
      <c r="V3153" s="101">
        <f t="shared" ca="1" si="443"/>
        <v>-493.47760970377868</v>
      </c>
    </row>
    <row r="3154" spans="2:22" x14ac:dyDescent="0.3">
      <c r="B3154" s="13">
        <v>2023</v>
      </c>
      <c r="C3154" s="13">
        <v>5</v>
      </c>
      <c r="D3154" s="13">
        <v>9</v>
      </c>
      <c r="E3154" s="83" t="s">
        <v>228</v>
      </c>
      <c r="F3154" s="13">
        <v>7</v>
      </c>
      <c r="G3154" s="13">
        <v>19</v>
      </c>
      <c r="H3154" s="13" t="s">
        <v>71</v>
      </c>
      <c r="I3154" s="13" t="s">
        <v>53</v>
      </c>
      <c r="J3154" s="13"/>
      <c r="K3154" s="13" t="s">
        <v>27</v>
      </c>
      <c r="L3154" s="12">
        <f t="shared" ca="1" si="436"/>
        <v>3.3324832176638326</v>
      </c>
      <c r="M3154" s="101">
        <f t="shared" ca="1" si="437"/>
        <v>0.41369446664078818</v>
      </c>
      <c r="N3154" s="101">
        <f t="shared" ca="1" si="444"/>
        <v>188.36125387015238</v>
      </c>
      <c r="O3154" s="101">
        <f t="shared" ca="1" si="438"/>
        <v>0.99241350222028935</v>
      </c>
      <c r="Q3154" s="12">
        <f t="shared" ca="1" si="439"/>
        <v>1.0692444781560482</v>
      </c>
      <c r="R3154" s="101">
        <f t="shared" ca="1" si="440"/>
        <v>0</v>
      </c>
      <c r="S3154" s="13"/>
      <c r="T3154" s="101">
        <f t="shared" ca="1" si="441"/>
        <v>0.28095845712249634</v>
      </c>
      <c r="U3154" s="101">
        <f t="shared" ca="1" si="442"/>
        <v>0.93726090496795289</v>
      </c>
      <c r="V3154" s="101">
        <f t="shared" ca="1" si="443"/>
        <v>-492.25939034168823</v>
      </c>
    </row>
    <row r="3155" spans="2:22" x14ac:dyDescent="0.3">
      <c r="B3155" s="13">
        <v>2023</v>
      </c>
      <c r="C3155" s="13">
        <v>5</v>
      </c>
      <c r="D3155" s="13">
        <v>9</v>
      </c>
      <c r="E3155" s="83" t="s">
        <v>228</v>
      </c>
      <c r="F3155" s="13">
        <v>7</v>
      </c>
      <c r="G3155" s="13">
        <v>20</v>
      </c>
      <c r="H3155" s="13" t="s">
        <v>69</v>
      </c>
      <c r="I3155" s="13" t="s">
        <v>53</v>
      </c>
      <c r="J3155" s="13"/>
      <c r="K3155" s="13" t="s">
        <v>27</v>
      </c>
      <c r="L3155" s="12">
        <f t="shared" ca="1" si="436"/>
        <v>3.7490221144447728</v>
      </c>
      <c r="M3155" s="101">
        <f t="shared" ca="1" si="437"/>
        <v>0.19779840675810623</v>
      </c>
      <c r="N3155" s="101">
        <f t="shared" ca="1" si="444"/>
        <v>188.36125387015238</v>
      </c>
      <c r="O3155" s="101">
        <f t="shared" ca="1" si="438"/>
        <v>0.40448199592744655</v>
      </c>
      <c r="Q3155" s="12">
        <f t="shared" ca="1" si="439"/>
        <v>0</v>
      </c>
      <c r="R3155" s="101">
        <f t="shared" ca="1" si="440"/>
        <v>0</v>
      </c>
      <c r="S3155" s="13"/>
      <c r="T3155" s="101">
        <f t="shared" ca="1" si="441"/>
        <v>0.19779840675810623</v>
      </c>
      <c r="U3155" s="101">
        <f t="shared" si="442"/>
        <v>0</v>
      </c>
      <c r="V3155" s="101">
        <f t="shared" ca="1" si="443"/>
        <v>-492.06159193493011</v>
      </c>
    </row>
    <row r="3156" spans="2:22" x14ac:dyDescent="0.3">
      <c r="B3156" s="13">
        <v>2023</v>
      </c>
      <c r="C3156" s="13">
        <v>5</v>
      </c>
      <c r="D3156" s="13">
        <v>9</v>
      </c>
      <c r="E3156" s="83" t="s">
        <v>228</v>
      </c>
      <c r="F3156" s="13">
        <v>7</v>
      </c>
      <c r="G3156" s="13">
        <v>21</v>
      </c>
      <c r="H3156" s="13" t="s">
        <v>69</v>
      </c>
      <c r="I3156" s="13" t="s">
        <v>53</v>
      </c>
      <c r="J3156" s="13"/>
      <c r="K3156" s="13" t="s">
        <v>27</v>
      </c>
      <c r="L3156" s="12">
        <f t="shared" ca="1" si="436"/>
        <v>3.2449242483291294</v>
      </c>
      <c r="M3156" s="101">
        <f t="shared" ca="1" si="437"/>
        <v>0.17120220334184488</v>
      </c>
      <c r="N3156" s="101">
        <f t="shared" ca="1" si="444"/>
        <v>188.36125387015238</v>
      </c>
      <c r="O3156" s="101">
        <f t="shared" ca="1" si="438"/>
        <v>0.35009487715222976</v>
      </c>
      <c r="Q3156" s="12">
        <f t="shared" ca="1" si="439"/>
        <v>0</v>
      </c>
      <c r="R3156" s="101">
        <f t="shared" ca="1" si="440"/>
        <v>0</v>
      </c>
      <c r="S3156" s="13"/>
      <c r="T3156" s="101">
        <f t="shared" ca="1" si="441"/>
        <v>0.17120220334184488</v>
      </c>
      <c r="U3156" s="101">
        <f t="shared" si="442"/>
        <v>0</v>
      </c>
      <c r="V3156" s="101">
        <f t="shared" ca="1" si="443"/>
        <v>-491.89038973158824</v>
      </c>
    </row>
    <row r="3157" spans="2:22" x14ac:dyDescent="0.3">
      <c r="B3157" s="13">
        <v>2023</v>
      </c>
      <c r="C3157" s="13">
        <v>5</v>
      </c>
      <c r="D3157" s="13">
        <v>9</v>
      </c>
      <c r="E3157" s="83" t="s">
        <v>228</v>
      </c>
      <c r="F3157" s="13">
        <v>7</v>
      </c>
      <c r="G3157" s="13">
        <v>22</v>
      </c>
      <c r="H3157" s="13" t="s">
        <v>69</v>
      </c>
      <c r="I3157" s="13" t="s">
        <v>53</v>
      </c>
      <c r="J3157" s="13"/>
      <c r="K3157" s="13" t="s">
        <v>27</v>
      </c>
      <c r="L3157" s="12">
        <f t="shared" ca="1" si="436"/>
        <v>2.9819177471299998</v>
      </c>
      <c r="M3157" s="101">
        <f t="shared" ca="1" si="437"/>
        <v>0.15732598033857878</v>
      </c>
      <c r="N3157" s="101">
        <f t="shared" ca="1" si="444"/>
        <v>188.36125387015238</v>
      </c>
      <c r="O3157" s="101">
        <f t="shared" ca="1" si="438"/>
        <v>0.32171910573785567</v>
      </c>
      <c r="Q3157" s="12">
        <f t="shared" ca="1" si="439"/>
        <v>0</v>
      </c>
      <c r="R3157" s="101">
        <f t="shared" ca="1" si="440"/>
        <v>0</v>
      </c>
      <c r="S3157" s="13"/>
      <c r="T3157" s="101">
        <f t="shared" ca="1" si="441"/>
        <v>0.15732598033857878</v>
      </c>
      <c r="U3157" s="101">
        <f t="shared" si="442"/>
        <v>0</v>
      </c>
      <c r="V3157" s="101">
        <f t="shared" ca="1" si="443"/>
        <v>-491.73306375124969</v>
      </c>
    </row>
    <row r="3158" spans="2:22" x14ac:dyDescent="0.3">
      <c r="B3158" s="13">
        <v>2023</v>
      </c>
      <c r="C3158" s="13">
        <v>5</v>
      </c>
      <c r="D3158" s="13">
        <v>9</v>
      </c>
      <c r="E3158" s="83" t="s">
        <v>228</v>
      </c>
      <c r="F3158" s="13">
        <v>7</v>
      </c>
      <c r="G3158" s="13">
        <v>23</v>
      </c>
      <c r="H3158" s="13" t="s">
        <v>69</v>
      </c>
      <c r="I3158" s="13" t="s">
        <v>53</v>
      </c>
      <c r="J3158" s="13"/>
      <c r="K3158" s="13" t="s">
        <v>27</v>
      </c>
      <c r="L3158" s="12">
        <f t="shared" ca="1" si="436"/>
        <v>2.2856383590857456</v>
      </c>
      <c r="M3158" s="101">
        <f t="shared" ca="1" si="437"/>
        <v>0.12059027982536394</v>
      </c>
      <c r="N3158" s="101">
        <f t="shared" ca="1" si="444"/>
        <v>188.36125387015238</v>
      </c>
      <c r="O3158" s="101">
        <f t="shared" ca="1" si="438"/>
        <v>0.2465975225617611</v>
      </c>
      <c r="Q3158" s="12">
        <f t="shared" ca="1" si="439"/>
        <v>0</v>
      </c>
      <c r="R3158" s="101">
        <f t="shared" ca="1" si="440"/>
        <v>0</v>
      </c>
      <c r="S3158" s="13"/>
      <c r="T3158" s="101">
        <f t="shared" ca="1" si="441"/>
        <v>0.12059027982536394</v>
      </c>
      <c r="U3158" s="101">
        <f t="shared" si="442"/>
        <v>0</v>
      </c>
      <c r="V3158" s="101">
        <f t="shared" ca="1" si="443"/>
        <v>-491.61247347142432</v>
      </c>
    </row>
    <row r="3159" spans="2:22" x14ac:dyDescent="0.3">
      <c r="B3159" s="13">
        <v>2023</v>
      </c>
      <c r="C3159" s="13">
        <v>5</v>
      </c>
      <c r="D3159" s="13">
        <v>10</v>
      </c>
      <c r="E3159" s="83" t="s">
        <v>229</v>
      </c>
      <c r="F3159" s="13">
        <v>1</v>
      </c>
      <c r="G3159" s="13">
        <v>0</v>
      </c>
      <c r="H3159" s="13" t="s">
        <v>69</v>
      </c>
      <c r="I3159" s="13" t="s">
        <v>53</v>
      </c>
      <c r="J3159" s="13"/>
      <c r="K3159" s="13" t="s">
        <v>27</v>
      </c>
      <c r="L3159" s="12">
        <f t="shared" ca="1" si="436"/>
        <v>3.272391832136289</v>
      </c>
      <c r="M3159" s="101">
        <f t="shared" ca="1" si="437"/>
        <v>0.17265139306351063</v>
      </c>
      <c r="N3159" s="101">
        <f t="shared" ca="1" si="444"/>
        <v>188.36125387015238</v>
      </c>
      <c r="O3159" s="101">
        <f t="shared" ca="1" si="438"/>
        <v>0.35305835476918423</v>
      </c>
      <c r="Q3159" s="12">
        <f t="shared" ca="1" si="439"/>
        <v>0</v>
      </c>
      <c r="R3159" s="101">
        <f t="shared" ca="1" si="440"/>
        <v>0</v>
      </c>
      <c r="S3159" s="13"/>
      <c r="T3159" s="101">
        <f t="shared" ca="1" si="441"/>
        <v>0.17265139306351063</v>
      </c>
      <c r="U3159" s="101">
        <f t="shared" si="442"/>
        <v>0</v>
      </c>
      <c r="V3159" s="101">
        <f t="shared" ca="1" si="443"/>
        <v>-491.43982207836081</v>
      </c>
    </row>
    <row r="3160" spans="2:22" x14ac:dyDescent="0.3">
      <c r="B3160" s="13">
        <v>2023</v>
      </c>
      <c r="C3160" s="13">
        <v>5</v>
      </c>
      <c r="D3160" s="13">
        <v>10</v>
      </c>
      <c r="E3160" s="83" t="s">
        <v>229</v>
      </c>
      <c r="F3160" s="13">
        <v>1</v>
      </c>
      <c r="G3160" s="13">
        <v>1</v>
      </c>
      <c r="H3160" s="13" t="s">
        <v>69</v>
      </c>
      <c r="I3160" s="13" t="s">
        <v>53</v>
      </c>
      <c r="J3160" s="13"/>
      <c r="K3160" s="13" t="s">
        <v>27</v>
      </c>
      <c r="L3160" s="12">
        <f t="shared" ca="1" si="436"/>
        <v>1.7222743130016438</v>
      </c>
      <c r="M3160" s="101">
        <f t="shared" ca="1" si="437"/>
        <v>9.0867192753966736E-2</v>
      </c>
      <c r="N3160" s="101">
        <f t="shared" ca="1" si="444"/>
        <v>188.36125387015238</v>
      </c>
      <c r="O3160" s="101">
        <f t="shared" ca="1" si="438"/>
        <v>0.18581617562974734</v>
      </c>
      <c r="Q3160" s="12">
        <f t="shared" ca="1" si="439"/>
        <v>0</v>
      </c>
      <c r="R3160" s="101">
        <f t="shared" ca="1" si="440"/>
        <v>0</v>
      </c>
      <c r="S3160" s="13"/>
      <c r="T3160" s="101">
        <f t="shared" ca="1" si="441"/>
        <v>9.0867192753966736E-2</v>
      </c>
      <c r="U3160" s="101">
        <f t="shared" si="442"/>
        <v>0</v>
      </c>
      <c r="V3160" s="101">
        <f t="shared" ca="1" si="443"/>
        <v>-491.34895488560682</v>
      </c>
    </row>
    <row r="3161" spans="2:22" x14ac:dyDescent="0.3">
      <c r="B3161" s="13">
        <v>2023</v>
      </c>
      <c r="C3161" s="13">
        <v>5</v>
      </c>
      <c r="D3161" s="13">
        <v>10</v>
      </c>
      <c r="E3161" s="83" t="s">
        <v>229</v>
      </c>
      <c r="F3161" s="13">
        <v>1</v>
      </c>
      <c r="G3161" s="13">
        <v>2</v>
      </c>
      <c r="H3161" s="13" t="s">
        <v>69</v>
      </c>
      <c r="I3161" s="13" t="s">
        <v>53</v>
      </c>
      <c r="J3161" s="13"/>
      <c r="K3161" s="13" t="s">
        <v>27</v>
      </c>
      <c r="L3161" s="12">
        <f t="shared" ca="1" si="436"/>
        <v>1.4882070273006607</v>
      </c>
      <c r="M3161" s="101">
        <f t="shared" ca="1" si="437"/>
        <v>7.8517802760382865E-2</v>
      </c>
      <c r="N3161" s="101">
        <f t="shared" ca="1" si="444"/>
        <v>188.36125387015238</v>
      </c>
      <c r="O3161" s="101">
        <f t="shared" ca="1" si="438"/>
        <v>0.16056265617546828</v>
      </c>
      <c r="Q3161" s="12">
        <f t="shared" ca="1" si="439"/>
        <v>0</v>
      </c>
      <c r="R3161" s="101">
        <f t="shared" ca="1" si="440"/>
        <v>0</v>
      </c>
      <c r="S3161" s="13"/>
      <c r="T3161" s="101">
        <f t="shared" ca="1" si="441"/>
        <v>7.8517802760382865E-2</v>
      </c>
      <c r="U3161" s="101">
        <f t="shared" si="442"/>
        <v>0</v>
      </c>
      <c r="V3161" s="101">
        <f t="shared" ca="1" si="443"/>
        <v>-491.27043708284646</v>
      </c>
    </row>
    <row r="3162" spans="2:22" x14ac:dyDescent="0.3">
      <c r="B3162" s="13">
        <v>2023</v>
      </c>
      <c r="C3162" s="13">
        <v>5</v>
      </c>
      <c r="D3162" s="13">
        <v>10</v>
      </c>
      <c r="E3162" s="83" t="s">
        <v>229</v>
      </c>
      <c r="F3162" s="13">
        <v>1</v>
      </c>
      <c r="G3162" s="13">
        <v>3</v>
      </c>
      <c r="H3162" s="13" t="s">
        <v>69</v>
      </c>
      <c r="I3162" s="13" t="s">
        <v>53</v>
      </c>
      <c r="J3162" s="13"/>
      <c r="K3162" s="13" t="s">
        <v>27</v>
      </c>
      <c r="L3162" s="12">
        <f t="shared" ca="1" si="436"/>
        <v>1.6598013613022962</v>
      </c>
      <c r="M3162" s="101">
        <f t="shared" ca="1" si="437"/>
        <v>8.7571119822309154E-2</v>
      </c>
      <c r="N3162" s="101">
        <f t="shared" ca="1" si="444"/>
        <v>188.36125387015238</v>
      </c>
      <c r="O3162" s="101">
        <f t="shared" ca="1" si="438"/>
        <v>0.17907596887090474</v>
      </c>
      <c r="Q3162" s="12">
        <f t="shared" ca="1" si="439"/>
        <v>0</v>
      </c>
      <c r="R3162" s="101">
        <f t="shared" ca="1" si="440"/>
        <v>0</v>
      </c>
      <c r="S3162" s="13"/>
      <c r="T3162" s="101">
        <f t="shared" ca="1" si="441"/>
        <v>8.7571119822309154E-2</v>
      </c>
      <c r="U3162" s="101">
        <f t="shared" si="442"/>
        <v>0</v>
      </c>
      <c r="V3162" s="101">
        <f t="shared" ca="1" si="443"/>
        <v>-491.18286596302414</v>
      </c>
    </row>
    <row r="3163" spans="2:22" x14ac:dyDescent="0.3">
      <c r="B3163" s="13">
        <v>2023</v>
      </c>
      <c r="C3163" s="13">
        <v>5</v>
      </c>
      <c r="D3163" s="13">
        <v>10</v>
      </c>
      <c r="E3163" s="83" t="s">
        <v>229</v>
      </c>
      <c r="F3163" s="13">
        <v>1</v>
      </c>
      <c r="G3163" s="13">
        <v>4</v>
      </c>
      <c r="H3163" s="13" t="s">
        <v>69</v>
      </c>
      <c r="I3163" s="13" t="s">
        <v>53</v>
      </c>
      <c r="J3163" s="13"/>
      <c r="K3163" s="13" t="s">
        <v>27</v>
      </c>
      <c r="L3163" s="12">
        <f t="shared" ca="1" si="436"/>
        <v>1.7649461708951897</v>
      </c>
      <c r="M3163" s="101">
        <f t="shared" ca="1" si="437"/>
        <v>9.3118559976430204E-2</v>
      </c>
      <c r="N3163" s="101">
        <f t="shared" ca="1" si="444"/>
        <v>188.36125387015238</v>
      </c>
      <c r="O3163" s="101">
        <f t="shared" ca="1" si="438"/>
        <v>0.19042004237788202</v>
      </c>
      <c r="Q3163" s="12">
        <f t="shared" ca="1" si="439"/>
        <v>0</v>
      </c>
      <c r="R3163" s="101">
        <f t="shared" ca="1" si="440"/>
        <v>0</v>
      </c>
      <c r="S3163" s="13"/>
      <c r="T3163" s="101">
        <f t="shared" ca="1" si="441"/>
        <v>9.3118559976430204E-2</v>
      </c>
      <c r="U3163" s="101">
        <f t="shared" si="442"/>
        <v>0</v>
      </c>
      <c r="V3163" s="101">
        <f t="shared" ca="1" si="443"/>
        <v>-491.08974740304774</v>
      </c>
    </row>
    <row r="3164" spans="2:22" x14ac:dyDescent="0.3">
      <c r="B3164" s="13">
        <v>2023</v>
      </c>
      <c r="C3164" s="13">
        <v>5</v>
      </c>
      <c r="D3164" s="13">
        <v>10</v>
      </c>
      <c r="E3164" s="83" t="s">
        <v>229</v>
      </c>
      <c r="F3164" s="13">
        <v>1</v>
      </c>
      <c r="G3164" s="13">
        <v>5</v>
      </c>
      <c r="H3164" s="13" t="s">
        <v>69</v>
      </c>
      <c r="I3164" s="13" t="s">
        <v>53</v>
      </c>
      <c r="J3164" s="13"/>
      <c r="K3164" s="13" t="s">
        <v>27</v>
      </c>
      <c r="L3164" s="12">
        <f t="shared" ca="1" si="436"/>
        <v>1.8198342702523018</v>
      </c>
      <c r="M3164" s="101">
        <f t="shared" ca="1" si="437"/>
        <v>9.6014456098511447E-2</v>
      </c>
      <c r="N3164" s="101">
        <f t="shared" ca="1" si="444"/>
        <v>188.36125387015238</v>
      </c>
      <c r="O3164" s="101">
        <f t="shared" ca="1" si="438"/>
        <v>0.19634191941752085</v>
      </c>
      <c r="Q3164" s="12">
        <f t="shared" ca="1" si="439"/>
        <v>5.6000000000000005</v>
      </c>
      <c r="R3164" s="101">
        <f t="shared" ca="1" si="440"/>
        <v>0.31999102902314275</v>
      </c>
      <c r="S3164" s="13"/>
      <c r="T3164" s="101">
        <f t="shared" ca="1" si="441"/>
        <v>0</v>
      </c>
      <c r="U3164" s="101">
        <f t="shared" si="442"/>
        <v>0</v>
      </c>
      <c r="V3164" s="101">
        <f t="shared" ca="1" si="443"/>
        <v>-491.729729461094</v>
      </c>
    </row>
    <row r="3165" spans="2:22" x14ac:dyDescent="0.3">
      <c r="B3165" s="13">
        <v>2023</v>
      </c>
      <c r="C3165" s="13">
        <v>5</v>
      </c>
      <c r="D3165" s="13">
        <v>10</v>
      </c>
      <c r="E3165" s="83" t="s">
        <v>229</v>
      </c>
      <c r="F3165" s="13">
        <v>1</v>
      </c>
      <c r="G3165" s="13">
        <v>6</v>
      </c>
      <c r="H3165" s="13" t="s">
        <v>69</v>
      </c>
      <c r="I3165" s="13" t="s">
        <v>53</v>
      </c>
      <c r="J3165" s="13"/>
      <c r="K3165" s="13" t="s">
        <v>27</v>
      </c>
      <c r="L3165" s="12">
        <f t="shared" ca="1" si="436"/>
        <v>1.6782468032211248</v>
      </c>
      <c r="M3165" s="101">
        <f t="shared" ca="1" si="437"/>
        <v>8.8544301337946552E-2</v>
      </c>
      <c r="N3165" s="101">
        <f t="shared" ca="1" si="444"/>
        <v>188.36125387015238</v>
      </c>
      <c r="O3165" s="101">
        <f t="shared" ca="1" si="438"/>
        <v>0.18106604759952716</v>
      </c>
      <c r="Q3165" s="12">
        <f t="shared" ca="1" si="439"/>
        <v>5.6000000000000005</v>
      </c>
      <c r="R3165" s="101">
        <f t="shared" ca="1" si="440"/>
        <v>0.33197640810733181</v>
      </c>
      <c r="S3165" s="13"/>
      <c r="T3165" s="101">
        <f t="shared" ca="1" si="441"/>
        <v>0</v>
      </c>
      <c r="U3165" s="101">
        <f t="shared" si="442"/>
        <v>0</v>
      </c>
      <c r="V3165" s="101">
        <f t="shared" ca="1" si="443"/>
        <v>-492.39368227730864</v>
      </c>
    </row>
    <row r="3166" spans="2:22" x14ac:dyDescent="0.3">
      <c r="B3166" s="13">
        <v>2023</v>
      </c>
      <c r="C3166" s="13">
        <v>5</v>
      </c>
      <c r="D3166" s="13">
        <v>10</v>
      </c>
      <c r="E3166" s="83" t="s">
        <v>229</v>
      </c>
      <c r="F3166" s="13">
        <v>1</v>
      </c>
      <c r="G3166" s="13">
        <v>7</v>
      </c>
      <c r="H3166" s="13" t="s">
        <v>69</v>
      </c>
      <c r="I3166" s="13" t="s">
        <v>53</v>
      </c>
      <c r="J3166" s="13"/>
      <c r="K3166" s="13" t="s">
        <v>27</v>
      </c>
      <c r="L3166" s="12">
        <f t="shared" ca="1" si="436"/>
        <v>1.7771771383803183</v>
      </c>
      <c r="M3166" s="101">
        <f t="shared" ca="1" si="437"/>
        <v>9.3763865820945591E-2</v>
      </c>
      <c r="N3166" s="101">
        <f t="shared" ca="1" si="444"/>
        <v>188.36125387015238</v>
      </c>
      <c r="O3166" s="101">
        <f t="shared" ca="1" si="438"/>
        <v>0.19173964145985253</v>
      </c>
      <c r="Q3166" s="12">
        <f t="shared" ca="1" si="439"/>
        <v>5.6000000000000005</v>
      </c>
      <c r="R3166" s="101">
        <f t="shared" ca="1" si="440"/>
        <v>0.32360195523610613</v>
      </c>
      <c r="S3166" s="13"/>
      <c r="T3166" s="101">
        <f t="shared" ca="1" si="441"/>
        <v>0</v>
      </c>
      <c r="U3166" s="101">
        <f t="shared" si="442"/>
        <v>0</v>
      </c>
      <c r="V3166" s="101">
        <f t="shared" ca="1" si="443"/>
        <v>-493.04088618778081</v>
      </c>
    </row>
    <row r="3167" spans="2:22" x14ac:dyDescent="0.3">
      <c r="B3167" s="13">
        <v>2023</v>
      </c>
      <c r="C3167" s="13">
        <v>5</v>
      </c>
      <c r="D3167" s="13">
        <v>10</v>
      </c>
      <c r="E3167" s="83" t="s">
        <v>229</v>
      </c>
      <c r="F3167" s="13">
        <v>1</v>
      </c>
      <c r="G3167" s="13">
        <v>8</v>
      </c>
      <c r="H3167" s="13" t="s">
        <v>69</v>
      </c>
      <c r="I3167" s="13" t="s">
        <v>53</v>
      </c>
      <c r="J3167" s="13"/>
      <c r="K3167" s="13" t="s">
        <v>27</v>
      </c>
      <c r="L3167" s="12">
        <f t="shared" ca="1" si="436"/>
        <v>3.0737540911238619</v>
      </c>
      <c r="M3167" s="101">
        <f t="shared" ca="1" si="437"/>
        <v>0.16217126584769495</v>
      </c>
      <c r="N3167" s="101">
        <f t="shared" ca="1" si="444"/>
        <v>188.36125387015238</v>
      </c>
      <c r="O3167" s="101">
        <f t="shared" ca="1" si="438"/>
        <v>0.33162732889135343</v>
      </c>
      <c r="Q3167" s="12">
        <f t="shared" ca="1" si="439"/>
        <v>5.6000000000000005</v>
      </c>
      <c r="R3167" s="101">
        <f t="shared" ca="1" si="440"/>
        <v>0.21384671618636514</v>
      </c>
      <c r="S3167" s="13"/>
      <c r="T3167" s="101">
        <f t="shared" ca="1" si="441"/>
        <v>0</v>
      </c>
      <c r="U3167" s="101">
        <f t="shared" si="442"/>
        <v>0</v>
      </c>
      <c r="V3167" s="101">
        <f t="shared" ca="1" si="443"/>
        <v>-493.46857962015355</v>
      </c>
    </row>
    <row r="3168" spans="2:22" x14ac:dyDescent="0.3">
      <c r="B3168" s="13">
        <v>2023</v>
      </c>
      <c r="C3168" s="13">
        <v>5</v>
      </c>
      <c r="D3168" s="13">
        <v>10</v>
      </c>
      <c r="E3168" s="83" t="s">
        <v>229</v>
      </c>
      <c r="F3168" s="13">
        <v>1</v>
      </c>
      <c r="G3168" s="13">
        <v>9</v>
      </c>
      <c r="H3168" s="13" t="s">
        <v>69</v>
      </c>
      <c r="I3168" s="13" t="s">
        <v>53</v>
      </c>
      <c r="J3168" s="13"/>
      <c r="K3168" s="13" t="s">
        <v>27</v>
      </c>
      <c r="L3168" s="12">
        <f t="shared" ca="1" si="436"/>
        <v>2.2685376206551582</v>
      </c>
      <c r="M3168" s="101">
        <f t="shared" ca="1" si="437"/>
        <v>0.11968804486576615</v>
      </c>
      <c r="N3168" s="101">
        <f t="shared" ca="1" si="444"/>
        <v>188.36125387015238</v>
      </c>
      <c r="O3168" s="101">
        <f t="shared" ca="1" si="438"/>
        <v>0.244752523892485</v>
      </c>
      <c r="Q3168" s="12">
        <f t="shared" ca="1" si="439"/>
        <v>5.6000000000000005</v>
      </c>
      <c r="R3168" s="101">
        <f t="shared" ca="1" si="440"/>
        <v>0.28200829041154091</v>
      </c>
      <c r="S3168" s="13"/>
      <c r="T3168" s="101">
        <f t="shared" ca="1" si="441"/>
        <v>0</v>
      </c>
      <c r="U3168" s="101">
        <f t="shared" si="442"/>
        <v>0</v>
      </c>
      <c r="V3168" s="101">
        <f t="shared" ca="1" si="443"/>
        <v>-494.03259620097668</v>
      </c>
    </row>
    <row r="3169" spans="2:22" x14ac:dyDescent="0.3">
      <c r="B3169" s="13">
        <v>2023</v>
      </c>
      <c r="C3169" s="13">
        <v>5</v>
      </c>
      <c r="D3169" s="13">
        <v>10</v>
      </c>
      <c r="E3169" s="83" t="s">
        <v>229</v>
      </c>
      <c r="F3169" s="13">
        <v>1</v>
      </c>
      <c r="G3169" s="13">
        <v>10</v>
      </c>
      <c r="H3169" s="13" t="s">
        <v>70</v>
      </c>
      <c r="I3169" s="13" t="s">
        <v>53</v>
      </c>
      <c r="J3169" s="13"/>
      <c r="K3169" s="13" t="s">
        <v>27</v>
      </c>
      <c r="L3169" s="12">
        <f t="shared" ca="1" si="436"/>
        <v>1.8231132750848473</v>
      </c>
      <c r="M3169" s="101">
        <f t="shared" ca="1" si="437"/>
        <v>9.6187456393476548E-2</v>
      </c>
      <c r="N3169" s="101">
        <f t="shared" ca="1" si="444"/>
        <v>188.36125387015238</v>
      </c>
      <c r="O3169" s="101">
        <f t="shared" ca="1" si="438"/>
        <v>0.19669569124890418</v>
      </c>
      <c r="Q3169" s="12">
        <f t="shared" ca="1" si="439"/>
        <v>3.8778523462308625</v>
      </c>
      <c r="R3169" s="101">
        <f t="shared" ca="1" si="440"/>
        <v>0.17393366237251018</v>
      </c>
      <c r="S3169" s="13"/>
      <c r="T3169" s="101">
        <f t="shared" ca="1" si="441"/>
        <v>0</v>
      </c>
      <c r="U3169" s="101">
        <f t="shared" si="442"/>
        <v>0</v>
      </c>
      <c r="V3169" s="101">
        <f t="shared" ca="1" si="443"/>
        <v>-494.38046352572172</v>
      </c>
    </row>
    <row r="3170" spans="2:22" x14ac:dyDescent="0.3">
      <c r="B3170" s="13">
        <v>2023</v>
      </c>
      <c r="C3170" s="13">
        <v>5</v>
      </c>
      <c r="D3170" s="13">
        <v>10</v>
      </c>
      <c r="E3170" s="83" t="s">
        <v>229</v>
      </c>
      <c r="F3170" s="13">
        <v>1</v>
      </c>
      <c r="G3170" s="13">
        <v>11</v>
      </c>
      <c r="H3170" s="13" t="s">
        <v>70</v>
      </c>
      <c r="I3170" s="13" t="s">
        <v>53</v>
      </c>
      <c r="J3170" s="13"/>
      <c r="K3170" s="13" t="s">
        <v>27</v>
      </c>
      <c r="L3170" s="12">
        <f t="shared" ca="1" si="436"/>
        <v>1.8333258197197602</v>
      </c>
      <c r="M3170" s="101">
        <f t="shared" ca="1" si="437"/>
        <v>9.6726270248414542E-2</v>
      </c>
      <c r="N3170" s="101">
        <f t="shared" ca="1" si="444"/>
        <v>188.36125387015238</v>
      </c>
      <c r="O3170" s="101">
        <f t="shared" ca="1" si="438"/>
        <v>0.19779752268956494</v>
      </c>
      <c r="Q3170" s="12">
        <f t="shared" ca="1" si="439"/>
        <v>0</v>
      </c>
      <c r="R3170" s="101">
        <f t="shared" ca="1" si="440"/>
        <v>0</v>
      </c>
      <c r="S3170" s="13"/>
      <c r="T3170" s="101">
        <f t="shared" ca="1" si="441"/>
        <v>9.6726270248414542E-2</v>
      </c>
      <c r="U3170" s="101">
        <f t="shared" si="442"/>
        <v>0</v>
      </c>
      <c r="V3170" s="101">
        <f t="shared" ca="1" si="443"/>
        <v>-494.28373725547328</v>
      </c>
    </row>
    <row r="3171" spans="2:22" x14ac:dyDescent="0.3">
      <c r="B3171" s="13">
        <v>2023</v>
      </c>
      <c r="C3171" s="13">
        <v>5</v>
      </c>
      <c r="D3171" s="13">
        <v>10</v>
      </c>
      <c r="E3171" s="83" t="s">
        <v>229</v>
      </c>
      <c r="F3171" s="13">
        <v>1</v>
      </c>
      <c r="G3171" s="13">
        <v>12</v>
      </c>
      <c r="H3171" s="13" t="s">
        <v>70</v>
      </c>
      <c r="I3171" s="13" t="s">
        <v>53</v>
      </c>
      <c r="J3171" s="13"/>
      <c r="K3171" s="13" t="s">
        <v>27</v>
      </c>
      <c r="L3171" s="12">
        <f t="shared" ca="1" si="436"/>
        <v>1.8246281679518916</v>
      </c>
      <c r="M3171" s="101">
        <f t="shared" ca="1" si="437"/>
        <v>9.6267382141141805E-2</v>
      </c>
      <c r="N3171" s="101">
        <f t="shared" ca="1" si="444"/>
        <v>188.36125387015238</v>
      </c>
      <c r="O3171" s="101">
        <f t="shared" ca="1" si="438"/>
        <v>0.19685913304032959</v>
      </c>
      <c r="Q3171" s="12">
        <f t="shared" ca="1" si="439"/>
        <v>5.6000000000000005</v>
      </c>
      <c r="R3171" s="101">
        <f t="shared" ca="1" si="440"/>
        <v>0.31958522558287245</v>
      </c>
      <c r="S3171" s="13"/>
      <c r="T3171" s="101">
        <f t="shared" ca="1" si="441"/>
        <v>0</v>
      </c>
      <c r="U3171" s="101">
        <f t="shared" si="442"/>
        <v>0</v>
      </c>
      <c r="V3171" s="101">
        <f t="shared" ca="1" si="443"/>
        <v>-494.92290770663908</v>
      </c>
    </row>
    <row r="3172" spans="2:22" x14ac:dyDescent="0.3">
      <c r="B3172" s="13">
        <v>2023</v>
      </c>
      <c r="C3172" s="13">
        <v>5</v>
      </c>
      <c r="D3172" s="13">
        <v>10</v>
      </c>
      <c r="E3172" s="83" t="s">
        <v>229</v>
      </c>
      <c r="F3172" s="13">
        <v>1</v>
      </c>
      <c r="G3172" s="13">
        <v>13</v>
      </c>
      <c r="H3172" s="13" t="s">
        <v>70</v>
      </c>
      <c r="I3172" s="13" t="s">
        <v>53</v>
      </c>
      <c r="J3172" s="13"/>
      <c r="K3172" s="13" t="s">
        <v>27</v>
      </c>
      <c r="L3172" s="12">
        <f t="shared" ca="1" si="436"/>
        <v>2.3726126682216879</v>
      </c>
      <c r="M3172" s="101">
        <f t="shared" ca="1" si="437"/>
        <v>0.12517904437537625</v>
      </c>
      <c r="N3172" s="101">
        <f t="shared" ca="1" si="444"/>
        <v>188.36125387015238</v>
      </c>
      <c r="O3172" s="101">
        <f t="shared" ca="1" si="438"/>
        <v>0.25598118077443793</v>
      </c>
      <c r="Q3172" s="12">
        <f t="shared" ca="1" si="439"/>
        <v>0</v>
      </c>
      <c r="R3172" s="101">
        <f t="shared" ca="1" si="440"/>
        <v>0</v>
      </c>
      <c r="S3172" s="13"/>
      <c r="T3172" s="101">
        <f t="shared" ca="1" si="441"/>
        <v>0.12517904437537625</v>
      </c>
      <c r="U3172" s="101">
        <f t="shared" si="442"/>
        <v>0</v>
      </c>
      <c r="V3172" s="101">
        <f t="shared" ca="1" si="443"/>
        <v>-494.79772866226369</v>
      </c>
    </row>
    <row r="3173" spans="2:22" x14ac:dyDescent="0.3">
      <c r="B3173" s="13">
        <v>2023</v>
      </c>
      <c r="C3173" s="13">
        <v>5</v>
      </c>
      <c r="D3173" s="13">
        <v>10</v>
      </c>
      <c r="E3173" s="83" t="s">
        <v>229</v>
      </c>
      <c r="F3173" s="13">
        <v>1</v>
      </c>
      <c r="G3173" s="13">
        <v>14</v>
      </c>
      <c r="H3173" s="13" t="s">
        <v>70</v>
      </c>
      <c r="I3173" s="13" t="s">
        <v>53</v>
      </c>
      <c r="J3173" s="13"/>
      <c r="K3173" s="13" t="s">
        <v>27</v>
      </c>
      <c r="L3173" s="12">
        <f t="shared" ca="1" si="436"/>
        <v>1.5343759495260272</v>
      </c>
      <c r="M3173" s="101">
        <f t="shared" ca="1" si="437"/>
        <v>8.0953675096993194E-2</v>
      </c>
      <c r="N3173" s="101">
        <f t="shared" ca="1" si="444"/>
        <v>188.36125387015238</v>
      </c>
      <c r="O3173" s="101">
        <f t="shared" ca="1" si="438"/>
        <v>0.16554382119436306</v>
      </c>
      <c r="Q3173" s="12">
        <f t="shared" ca="1" si="439"/>
        <v>5.1034399471138503</v>
      </c>
      <c r="R3173" s="101">
        <f t="shared" ca="1" si="440"/>
        <v>0.30212126739580925</v>
      </c>
      <c r="S3173" s="13"/>
      <c r="T3173" s="101">
        <f t="shared" ca="1" si="441"/>
        <v>0</v>
      </c>
      <c r="U3173" s="101">
        <f t="shared" si="442"/>
        <v>0</v>
      </c>
      <c r="V3173" s="101">
        <f t="shared" ca="1" si="443"/>
        <v>-495.40197119705533</v>
      </c>
    </row>
    <row r="3174" spans="2:22" x14ac:dyDescent="0.3">
      <c r="B3174" s="13">
        <v>2023</v>
      </c>
      <c r="C3174" s="13">
        <v>5</v>
      </c>
      <c r="D3174" s="13">
        <v>10</v>
      </c>
      <c r="E3174" s="83" t="s">
        <v>229</v>
      </c>
      <c r="F3174" s="13">
        <v>1</v>
      </c>
      <c r="G3174" s="13">
        <v>15</v>
      </c>
      <c r="H3174" s="13" t="s">
        <v>70</v>
      </c>
      <c r="I3174" s="13" t="s">
        <v>53</v>
      </c>
      <c r="J3174" s="13"/>
      <c r="K3174" s="13" t="s">
        <v>27</v>
      </c>
      <c r="L3174" s="12">
        <f t="shared" ca="1" si="436"/>
        <v>2.5314838316273591</v>
      </c>
      <c r="M3174" s="101">
        <f t="shared" ca="1" si="437"/>
        <v>0.13356108695665947</v>
      </c>
      <c r="N3174" s="101">
        <f t="shared" ca="1" si="444"/>
        <v>188.36125387015238</v>
      </c>
      <c r="O3174" s="101">
        <f t="shared" ca="1" si="438"/>
        <v>0.27312179059427577</v>
      </c>
      <c r="Q3174" s="12">
        <f t="shared" ca="1" si="439"/>
        <v>5.6000000000000005</v>
      </c>
      <c r="R3174" s="101">
        <f t="shared" ca="1" si="440"/>
        <v>0.25974989365274409</v>
      </c>
      <c r="S3174" s="13"/>
      <c r="T3174" s="101">
        <f t="shared" ca="1" si="441"/>
        <v>0</v>
      </c>
      <c r="U3174" s="101">
        <f t="shared" si="442"/>
        <v>0</v>
      </c>
      <c r="V3174" s="101">
        <f t="shared" ca="1" si="443"/>
        <v>-495.92147098436078</v>
      </c>
    </row>
    <row r="3175" spans="2:22" x14ac:dyDescent="0.3">
      <c r="B3175" s="13">
        <v>2023</v>
      </c>
      <c r="C3175" s="13">
        <v>5</v>
      </c>
      <c r="D3175" s="13">
        <v>10</v>
      </c>
      <c r="E3175" s="83" t="s">
        <v>229</v>
      </c>
      <c r="F3175" s="13">
        <v>1</v>
      </c>
      <c r="G3175" s="13">
        <v>16</v>
      </c>
      <c r="H3175" s="13" t="s">
        <v>71</v>
      </c>
      <c r="I3175" s="13" t="s">
        <v>53</v>
      </c>
      <c r="J3175" s="13"/>
      <c r="K3175" s="13" t="s">
        <v>27</v>
      </c>
      <c r="L3175" s="12">
        <f t="shared" ca="1" si="436"/>
        <v>2.127911453443776</v>
      </c>
      <c r="M3175" s="101">
        <f t="shared" ca="1" si="437"/>
        <v>0.26415892783051037</v>
      </c>
      <c r="N3175" s="101">
        <f t="shared" ca="1" si="444"/>
        <v>188.95972896643343</v>
      </c>
      <c r="O3175" s="101">
        <f t="shared" ca="1" si="438"/>
        <v>0.63369203083555647</v>
      </c>
      <c r="Q3175" s="12">
        <f t="shared" ca="1" si="439"/>
        <v>0</v>
      </c>
      <c r="R3175" s="101">
        <f t="shared" ca="1" si="440"/>
        <v>0</v>
      </c>
      <c r="S3175" s="13"/>
      <c r="T3175" s="101">
        <f t="shared" ca="1" si="441"/>
        <v>0.26415892783051037</v>
      </c>
      <c r="U3175" s="101">
        <f t="shared" ca="1" si="442"/>
        <v>0.59847509628106199</v>
      </c>
      <c r="V3175" s="101">
        <f t="shared" ca="1" si="443"/>
        <v>-495.05883696024921</v>
      </c>
    </row>
    <row r="3176" spans="2:22" x14ac:dyDescent="0.3">
      <c r="B3176" s="13">
        <v>2023</v>
      </c>
      <c r="C3176" s="13">
        <v>5</v>
      </c>
      <c r="D3176" s="13">
        <v>10</v>
      </c>
      <c r="E3176" s="83" t="s">
        <v>229</v>
      </c>
      <c r="F3176" s="13">
        <v>1</v>
      </c>
      <c r="G3176" s="13">
        <v>17</v>
      </c>
      <c r="H3176" s="13" t="s">
        <v>71</v>
      </c>
      <c r="I3176" s="13" t="s">
        <v>53</v>
      </c>
      <c r="J3176" s="13"/>
      <c r="K3176" s="13" t="s">
        <v>27</v>
      </c>
      <c r="L3176" s="12">
        <f t="shared" ca="1" si="436"/>
        <v>2.3059234569734097</v>
      </c>
      <c r="M3176" s="101">
        <f t="shared" ca="1" si="437"/>
        <v>0.28625733794867908</v>
      </c>
      <c r="N3176" s="101">
        <f t="shared" ca="1" si="444"/>
        <v>189.6082699387072</v>
      </c>
      <c r="O3176" s="101">
        <f t="shared" ca="1" si="438"/>
        <v>0.68670400548668142</v>
      </c>
      <c r="Q3176" s="12">
        <f t="shared" ca="1" si="439"/>
        <v>5.6000000000000005</v>
      </c>
      <c r="R3176" s="101">
        <f t="shared" ca="1" si="440"/>
        <v>0.27884357936720094</v>
      </c>
      <c r="S3176" s="13"/>
      <c r="T3176" s="101">
        <f t="shared" ca="1" si="441"/>
        <v>0</v>
      </c>
      <c r="U3176" s="101">
        <f t="shared" ca="1" si="442"/>
        <v>0.6485409722737715</v>
      </c>
      <c r="V3176" s="101">
        <f t="shared" ca="1" si="443"/>
        <v>-494.96798314670986</v>
      </c>
    </row>
    <row r="3177" spans="2:22" x14ac:dyDescent="0.3">
      <c r="B3177" s="13">
        <v>2023</v>
      </c>
      <c r="C3177" s="13">
        <v>5</v>
      </c>
      <c r="D3177" s="13">
        <v>10</v>
      </c>
      <c r="E3177" s="83" t="s">
        <v>229</v>
      </c>
      <c r="F3177" s="13">
        <v>1</v>
      </c>
      <c r="G3177" s="13">
        <v>18</v>
      </c>
      <c r="H3177" s="13" t="s">
        <v>71</v>
      </c>
      <c r="I3177" s="13" t="s">
        <v>53</v>
      </c>
      <c r="J3177" s="13"/>
      <c r="K3177" s="13" t="s">
        <v>27</v>
      </c>
      <c r="L3177" s="12">
        <f t="shared" ca="1" si="436"/>
        <v>2.6408779619626577</v>
      </c>
      <c r="M3177" s="101">
        <f t="shared" ca="1" si="437"/>
        <v>0.32783859019804434</v>
      </c>
      <c r="N3177" s="101">
        <f t="shared" ca="1" si="444"/>
        <v>190.35101686550919</v>
      </c>
      <c r="O3177" s="101">
        <f t="shared" ca="1" si="438"/>
        <v>0.78645345707247949</v>
      </c>
      <c r="Q3177" s="12">
        <f t="shared" ca="1" si="439"/>
        <v>0.65776587806705311</v>
      </c>
      <c r="R3177" s="101">
        <f t="shared" ca="1" si="440"/>
        <v>0</v>
      </c>
      <c r="S3177" s="13"/>
      <c r="T3177" s="101">
        <f t="shared" ca="1" si="441"/>
        <v>0.24618353409480034</v>
      </c>
      <c r="U3177" s="101">
        <f t="shared" ca="1" si="442"/>
        <v>0.7427469268019975</v>
      </c>
      <c r="V3177" s="101">
        <f t="shared" ca="1" si="443"/>
        <v>-493.97905268581303</v>
      </c>
    </row>
    <row r="3178" spans="2:22" x14ac:dyDescent="0.3">
      <c r="B3178" s="13">
        <v>2023</v>
      </c>
      <c r="C3178" s="13">
        <v>5</v>
      </c>
      <c r="D3178" s="13">
        <v>10</v>
      </c>
      <c r="E3178" s="83" t="s">
        <v>229</v>
      </c>
      <c r="F3178" s="13">
        <v>1</v>
      </c>
      <c r="G3178" s="13">
        <v>19</v>
      </c>
      <c r="H3178" s="13" t="s">
        <v>71</v>
      </c>
      <c r="I3178" s="13" t="s">
        <v>53</v>
      </c>
      <c r="J3178" s="13"/>
      <c r="K3178" s="13" t="s">
        <v>27</v>
      </c>
      <c r="L3178" s="12">
        <f t="shared" ca="1" si="436"/>
        <v>2.9250150612976369</v>
      </c>
      <c r="M3178" s="101">
        <f t="shared" ca="1" si="437"/>
        <v>0.36311136970948865</v>
      </c>
      <c r="N3178" s="101">
        <f t="shared" ca="1" si="444"/>
        <v>191.17367735149915</v>
      </c>
      <c r="O3178" s="101">
        <f t="shared" ca="1" si="438"/>
        <v>0.87106948525443628</v>
      </c>
      <c r="Q3178" s="12">
        <f t="shared" ca="1" si="439"/>
        <v>0</v>
      </c>
      <c r="R3178" s="101">
        <f t="shared" ca="1" si="440"/>
        <v>0</v>
      </c>
      <c r="S3178" s="13"/>
      <c r="T3178" s="101">
        <f t="shared" ca="1" si="441"/>
        <v>0.36311136970948865</v>
      </c>
      <c r="U3178" s="101">
        <f t="shared" ca="1" si="442"/>
        <v>0.82266048598996033</v>
      </c>
      <c r="V3178" s="101">
        <f t="shared" ca="1" si="443"/>
        <v>-492.79328083011359</v>
      </c>
    </row>
    <row r="3179" spans="2:22" x14ac:dyDescent="0.3">
      <c r="B3179" s="13">
        <v>2023</v>
      </c>
      <c r="C3179" s="13">
        <v>5</v>
      </c>
      <c r="D3179" s="13">
        <v>10</v>
      </c>
      <c r="E3179" s="83" t="s">
        <v>229</v>
      </c>
      <c r="F3179" s="13">
        <v>1</v>
      </c>
      <c r="G3179" s="13">
        <v>20</v>
      </c>
      <c r="H3179" s="13" t="s">
        <v>69</v>
      </c>
      <c r="I3179" s="13" t="s">
        <v>53</v>
      </c>
      <c r="J3179" s="13"/>
      <c r="K3179" s="13" t="s">
        <v>27</v>
      </c>
      <c r="L3179" s="12">
        <f t="shared" ca="1" si="436"/>
        <v>2.9334215649551139</v>
      </c>
      <c r="M3179" s="101">
        <f t="shared" ca="1" si="437"/>
        <v>0.15476732176703181</v>
      </c>
      <c r="N3179" s="101">
        <f t="shared" ca="1" si="444"/>
        <v>191.17367735149915</v>
      </c>
      <c r="O3179" s="101">
        <f t="shared" ca="1" si="438"/>
        <v>0.31648685264300724</v>
      </c>
      <c r="Q3179" s="12">
        <f t="shared" ca="1" si="439"/>
        <v>0</v>
      </c>
      <c r="R3179" s="101">
        <f t="shared" ca="1" si="440"/>
        <v>0</v>
      </c>
      <c r="S3179" s="13"/>
      <c r="T3179" s="101">
        <f t="shared" ca="1" si="441"/>
        <v>0.15476732176703181</v>
      </c>
      <c r="U3179" s="101">
        <f t="shared" si="442"/>
        <v>0</v>
      </c>
      <c r="V3179" s="101">
        <f t="shared" ca="1" si="443"/>
        <v>-492.63851350834653</v>
      </c>
    </row>
    <row r="3180" spans="2:22" x14ac:dyDescent="0.3">
      <c r="B3180" s="13">
        <v>2023</v>
      </c>
      <c r="C3180" s="13">
        <v>5</v>
      </c>
      <c r="D3180" s="13">
        <v>10</v>
      </c>
      <c r="E3180" s="83" t="s">
        <v>229</v>
      </c>
      <c r="F3180" s="13">
        <v>1</v>
      </c>
      <c r="G3180" s="13">
        <v>21</v>
      </c>
      <c r="H3180" s="13" t="s">
        <v>69</v>
      </c>
      <c r="I3180" s="13" t="s">
        <v>53</v>
      </c>
      <c r="J3180" s="13"/>
      <c r="K3180" s="13" t="s">
        <v>27</v>
      </c>
      <c r="L3180" s="12">
        <f t="shared" ca="1" si="436"/>
        <v>3.6687403008405162</v>
      </c>
      <c r="M3180" s="101">
        <f t="shared" ca="1" si="437"/>
        <v>0.19356273827234563</v>
      </c>
      <c r="N3180" s="101">
        <f t="shared" ca="1" si="444"/>
        <v>191.17367735149915</v>
      </c>
      <c r="O3180" s="101">
        <f t="shared" ca="1" si="438"/>
        <v>0.3958203910576833</v>
      </c>
      <c r="Q3180" s="12">
        <f t="shared" ca="1" si="439"/>
        <v>0</v>
      </c>
      <c r="R3180" s="101">
        <f t="shared" ca="1" si="440"/>
        <v>0</v>
      </c>
      <c r="S3180" s="13"/>
      <c r="T3180" s="101">
        <f t="shared" ca="1" si="441"/>
        <v>0.19356273827234563</v>
      </c>
      <c r="U3180" s="101">
        <f t="shared" si="442"/>
        <v>0</v>
      </c>
      <c r="V3180" s="101">
        <f t="shared" ca="1" si="443"/>
        <v>-492.44495077007417</v>
      </c>
    </row>
    <row r="3181" spans="2:22" x14ac:dyDescent="0.3">
      <c r="B3181" s="13">
        <v>2023</v>
      </c>
      <c r="C3181" s="13">
        <v>5</v>
      </c>
      <c r="D3181" s="13">
        <v>10</v>
      </c>
      <c r="E3181" s="83" t="s">
        <v>229</v>
      </c>
      <c r="F3181" s="13">
        <v>1</v>
      </c>
      <c r="G3181" s="13">
        <v>22</v>
      </c>
      <c r="H3181" s="13" t="s">
        <v>69</v>
      </c>
      <c r="I3181" s="13" t="s">
        <v>53</v>
      </c>
      <c r="J3181" s="13"/>
      <c r="K3181" s="13" t="s">
        <v>27</v>
      </c>
      <c r="L3181" s="12">
        <f t="shared" ca="1" si="436"/>
        <v>2.8915701317330069</v>
      </c>
      <c r="M3181" s="101">
        <f t="shared" ca="1" si="437"/>
        <v>0.15255924015023345</v>
      </c>
      <c r="N3181" s="101">
        <f t="shared" ca="1" si="444"/>
        <v>191.17367735149915</v>
      </c>
      <c r="O3181" s="101">
        <f t="shared" ca="1" si="438"/>
        <v>0.31197150151267411</v>
      </c>
      <c r="Q3181" s="12">
        <f t="shared" ca="1" si="439"/>
        <v>0</v>
      </c>
      <c r="R3181" s="101">
        <f t="shared" ca="1" si="440"/>
        <v>0</v>
      </c>
      <c r="S3181" s="13"/>
      <c r="T3181" s="101">
        <f t="shared" ca="1" si="441"/>
        <v>0.15255924015023345</v>
      </c>
      <c r="U3181" s="101">
        <f t="shared" si="442"/>
        <v>0</v>
      </c>
      <c r="V3181" s="101">
        <f t="shared" ca="1" si="443"/>
        <v>-492.29239152992392</v>
      </c>
    </row>
    <row r="3182" spans="2:22" x14ac:dyDescent="0.3">
      <c r="B3182" s="13">
        <v>2023</v>
      </c>
      <c r="C3182" s="13">
        <v>5</v>
      </c>
      <c r="D3182" s="13">
        <v>10</v>
      </c>
      <c r="E3182" s="83" t="s">
        <v>229</v>
      </c>
      <c r="F3182" s="13">
        <v>1</v>
      </c>
      <c r="G3182" s="13">
        <v>23</v>
      </c>
      <c r="H3182" s="13" t="s">
        <v>69</v>
      </c>
      <c r="I3182" s="13" t="s">
        <v>53</v>
      </c>
      <c r="J3182" s="13"/>
      <c r="K3182" s="13" t="s">
        <v>27</v>
      </c>
      <c r="L3182" s="12">
        <f t="shared" ca="1" si="436"/>
        <v>3.700938877133269</v>
      </c>
      <c r="M3182" s="101">
        <f t="shared" ca="1" si="437"/>
        <v>0.19526153515755126</v>
      </c>
      <c r="N3182" s="101">
        <f t="shared" ca="1" si="444"/>
        <v>191.17367735149915</v>
      </c>
      <c r="O3182" s="101">
        <f t="shared" ca="1" si="438"/>
        <v>0.39929429545390838</v>
      </c>
      <c r="Q3182" s="12">
        <f t="shared" ca="1" si="439"/>
        <v>0</v>
      </c>
      <c r="R3182" s="101">
        <f t="shared" ca="1" si="440"/>
        <v>0</v>
      </c>
      <c r="S3182" s="13"/>
      <c r="T3182" s="101">
        <f t="shared" ca="1" si="441"/>
        <v>0.19526153515755126</v>
      </c>
      <c r="U3182" s="101">
        <f t="shared" si="442"/>
        <v>0</v>
      </c>
      <c r="V3182" s="101">
        <f t="shared" ca="1" si="443"/>
        <v>-492.09712999476636</v>
      </c>
    </row>
    <row r="3183" spans="2:22" x14ac:dyDescent="0.3">
      <c r="B3183" s="13">
        <v>2023</v>
      </c>
      <c r="C3183" s="13">
        <v>5</v>
      </c>
      <c r="D3183" s="13">
        <v>11</v>
      </c>
      <c r="E3183" s="83" t="s">
        <v>230</v>
      </c>
      <c r="F3183" s="13">
        <v>2</v>
      </c>
      <c r="G3183" s="13">
        <v>0</v>
      </c>
      <c r="H3183" s="13" t="s">
        <v>69</v>
      </c>
      <c r="I3183" s="13" t="s">
        <v>53</v>
      </c>
      <c r="J3183" s="13"/>
      <c r="K3183" s="13" t="s">
        <v>27</v>
      </c>
      <c r="L3183" s="12">
        <f t="shared" ca="1" si="436"/>
        <v>2.7855195759141145</v>
      </c>
      <c r="M3183" s="101">
        <f t="shared" ca="1" si="437"/>
        <v>0.1469640128252287</v>
      </c>
      <c r="N3183" s="101">
        <f t="shared" ca="1" si="444"/>
        <v>191.17367735149915</v>
      </c>
      <c r="O3183" s="101">
        <f t="shared" ca="1" si="438"/>
        <v>0.3005297070453738</v>
      </c>
      <c r="Q3183" s="12">
        <f t="shared" ca="1" si="439"/>
        <v>0</v>
      </c>
      <c r="R3183" s="101">
        <f t="shared" ca="1" si="440"/>
        <v>0</v>
      </c>
      <c r="S3183" s="13"/>
      <c r="T3183" s="101">
        <f t="shared" ca="1" si="441"/>
        <v>0.1469640128252287</v>
      </c>
      <c r="U3183" s="101">
        <f t="shared" si="442"/>
        <v>0</v>
      </c>
      <c r="V3183" s="101">
        <f t="shared" ca="1" si="443"/>
        <v>-491.95016598194115</v>
      </c>
    </row>
    <row r="3184" spans="2:22" x14ac:dyDescent="0.3">
      <c r="B3184" s="13">
        <v>2023</v>
      </c>
      <c r="C3184" s="13">
        <v>5</v>
      </c>
      <c r="D3184" s="13">
        <v>11</v>
      </c>
      <c r="E3184" s="83" t="s">
        <v>230</v>
      </c>
      <c r="F3184" s="13">
        <v>2</v>
      </c>
      <c r="G3184" s="13">
        <v>1</v>
      </c>
      <c r="H3184" s="13" t="s">
        <v>69</v>
      </c>
      <c r="I3184" s="13" t="s">
        <v>53</v>
      </c>
      <c r="J3184" s="13"/>
      <c r="K3184" s="13" t="s">
        <v>27</v>
      </c>
      <c r="L3184" s="12">
        <f t="shared" ca="1" si="436"/>
        <v>1.565732021245918</v>
      </c>
      <c r="M3184" s="101">
        <f t="shared" ca="1" si="437"/>
        <v>8.260802144093464E-2</v>
      </c>
      <c r="N3184" s="101">
        <f t="shared" ca="1" si="444"/>
        <v>191.17367735149915</v>
      </c>
      <c r="O3184" s="101">
        <f t="shared" ca="1" si="438"/>
        <v>0.16892682777222209</v>
      </c>
      <c r="Q3184" s="12">
        <f t="shared" ca="1" si="439"/>
        <v>0</v>
      </c>
      <c r="R3184" s="101">
        <f t="shared" ca="1" si="440"/>
        <v>0</v>
      </c>
      <c r="S3184" s="13"/>
      <c r="T3184" s="101">
        <f t="shared" ca="1" si="441"/>
        <v>8.260802144093464E-2</v>
      </c>
      <c r="U3184" s="101">
        <f t="shared" si="442"/>
        <v>0</v>
      </c>
      <c r="V3184" s="101">
        <f t="shared" ca="1" si="443"/>
        <v>-491.86755796050022</v>
      </c>
    </row>
    <row r="3185" spans="2:22" x14ac:dyDescent="0.3">
      <c r="B3185" s="13">
        <v>2023</v>
      </c>
      <c r="C3185" s="13">
        <v>5</v>
      </c>
      <c r="D3185" s="13">
        <v>11</v>
      </c>
      <c r="E3185" s="83" t="s">
        <v>230</v>
      </c>
      <c r="F3185" s="13">
        <v>2</v>
      </c>
      <c r="G3185" s="13">
        <v>2</v>
      </c>
      <c r="H3185" s="13" t="s">
        <v>69</v>
      </c>
      <c r="I3185" s="13" t="s">
        <v>53</v>
      </c>
      <c r="J3185" s="13"/>
      <c r="K3185" s="13" t="s">
        <v>27</v>
      </c>
      <c r="L3185" s="12">
        <f t="shared" ca="1" si="436"/>
        <v>1.6643241857874804</v>
      </c>
      <c r="M3185" s="101">
        <f t="shared" ca="1" si="437"/>
        <v>8.7809744042147475E-2</v>
      </c>
      <c r="N3185" s="101">
        <f t="shared" ca="1" si="444"/>
        <v>191.17367735149915</v>
      </c>
      <c r="O3185" s="101">
        <f t="shared" ca="1" si="438"/>
        <v>0.17956393640461127</v>
      </c>
      <c r="Q3185" s="12">
        <f t="shared" ca="1" si="439"/>
        <v>0</v>
      </c>
      <c r="R3185" s="101">
        <f t="shared" ca="1" si="440"/>
        <v>0</v>
      </c>
      <c r="S3185" s="13"/>
      <c r="T3185" s="101">
        <f t="shared" ca="1" si="441"/>
        <v>8.7809744042147475E-2</v>
      </c>
      <c r="U3185" s="101">
        <f t="shared" si="442"/>
        <v>0</v>
      </c>
      <c r="V3185" s="101">
        <f t="shared" ca="1" si="443"/>
        <v>-491.77974821645807</v>
      </c>
    </row>
    <row r="3186" spans="2:22" x14ac:dyDescent="0.3">
      <c r="B3186" s="13">
        <v>2023</v>
      </c>
      <c r="C3186" s="13">
        <v>5</v>
      </c>
      <c r="D3186" s="13">
        <v>11</v>
      </c>
      <c r="E3186" s="83" t="s">
        <v>230</v>
      </c>
      <c r="F3186" s="13">
        <v>2</v>
      </c>
      <c r="G3186" s="13">
        <v>3</v>
      </c>
      <c r="H3186" s="13" t="s">
        <v>69</v>
      </c>
      <c r="I3186" s="13" t="s">
        <v>53</v>
      </c>
      <c r="J3186" s="13"/>
      <c r="K3186" s="13" t="s">
        <v>27</v>
      </c>
      <c r="L3186" s="12">
        <f t="shared" ca="1" si="436"/>
        <v>1.5089711708221927</v>
      </c>
      <c r="M3186" s="101">
        <f t="shared" ca="1" si="437"/>
        <v>7.9613318972578881E-2</v>
      </c>
      <c r="N3186" s="101">
        <f t="shared" ca="1" si="444"/>
        <v>191.17367735149915</v>
      </c>
      <c r="O3186" s="101">
        <f t="shared" ca="1" si="438"/>
        <v>0.16280289962000638</v>
      </c>
      <c r="Q3186" s="12">
        <f t="shared" ca="1" si="439"/>
        <v>0</v>
      </c>
      <c r="R3186" s="101">
        <f t="shared" ca="1" si="440"/>
        <v>0</v>
      </c>
      <c r="S3186" s="13"/>
      <c r="T3186" s="101">
        <f t="shared" ca="1" si="441"/>
        <v>7.9613318972578881E-2</v>
      </c>
      <c r="U3186" s="101">
        <f t="shared" si="442"/>
        <v>0</v>
      </c>
      <c r="V3186" s="101">
        <f t="shared" ca="1" si="443"/>
        <v>-491.7001348974855</v>
      </c>
    </row>
    <row r="3187" spans="2:22" x14ac:dyDescent="0.3">
      <c r="B3187" s="13">
        <v>2023</v>
      </c>
      <c r="C3187" s="13">
        <v>5</v>
      </c>
      <c r="D3187" s="13">
        <v>11</v>
      </c>
      <c r="E3187" s="83" t="s">
        <v>230</v>
      </c>
      <c r="F3187" s="13">
        <v>2</v>
      </c>
      <c r="G3187" s="13">
        <v>4</v>
      </c>
      <c r="H3187" s="13" t="s">
        <v>69</v>
      </c>
      <c r="I3187" s="13" t="s">
        <v>53</v>
      </c>
      <c r="J3187" s="13"/>
      <c r="K3187" s="13" t="s">
        <v>27</v>
      </c>
      <c r="L3187" s="12">
        <f t="shared" ca="1" si="436"/>
        <v>1.6866544759938262</v>
      </c>
      <c r="M3187" s="101">
        <f t="shared" ca="1" si="437"/>
        <v>8.8987890153434279E-2</v>
      </c>
      <c r="N3187" s="101">
        <f t="shared" ca="1" si="444"/>
        <v>191.17367735149915</v>
      </c>
      <c r="O3187" s="101">
        <f t="shared" ca="1" si="438"/>
        <v>0.18197315141497392</v>
      </c>
      <c r="Q3187" s="12">
        <f t="shared" ca="1" si="439"/>
        <v>0</v>
      </c>
      <c r="R3187" s="101">
        <f t="shared" ca="1" si="440"/>
        <v>0</v>
      </c>
      <c r="S3187" s="13"/>
      <c r="T3187" s="101">
        <f t="shared" ca="1" si="441"/>
        <v>8.8987890153434279E-2</v>
      </c>
      <c r="U3187" s="101">
        <f t="shared" si="442"/>
        <v>0</v>
      </c>
      <c r="V3187" s="101">
        <f t="shared" ca="1" si="443"/>
        <v>-491.61114700733208</v>
      </c>
    </row>
    <row r="3188" spans="2:22" x14ac:dyDescent="0.3">
      <c r="B3188" s="13">
        <v>2023</v>
      </c>
      <c r="C3188" s="13">
        <v>5</v>
      </c>
      <c r="D3188" s="13">
        <v>11</v>
      </c>
      <c r="E3188" s="83" t="s">
        <v>230</v>
      </c>
      <c r="F3188" s="13">
        <v>2</v>
      </c>
      <c r="G3188" s="13">
        <v>5</v>
      </c>
      <c r="H3188" s="13" t="s">
        <v>69</v>
      </c>
      <c r="I3188" s="13" t="s">
        <v>53</v>
      </c>
      <c r="J3188" s="13"/>
      <c r="K3188" s="13" t="s">
        <v>27</v>
      </c>
      <c r="L3188" s="12">
        <f t="shared" ca="1" si="436"/>
        <v>1.7590839066875423</v>
      </c>
      <c r="M3188" s="101">
        <f t="shared" ca="1" si="437"/>
        <v>9.2809266916834735E-2</v>
      </c>
      <c r="N3188" s="101">
        <f t="shared" ca="1" si="444"/>
        <v>191.17367735149915</v>
      </c>
      <c r="O3188" s="101">
        <f t="shared" ca="1" si="438"/>
        <v>0.18978756269251895</v>
      </c>
      <c r="Q3188" s="12">
        <f t="shared" ca="1" si="439"/>
        <v>5.6000000000000005</v>
      </c>
      <c r="R3188" s="101">
        <f t="shared" ca="1" si="440"/>
        <v>0.32513354729889959</v>
      </c>
      <c r="S3188" s="13"/>
      <c r="T3188" s="101">
        <f t="shared" ca="1" si="441"/>
        <v>0</v>
      </c>
      <c r="U3188" s="101">
        <f t="shared" si="442"/>
        <v>0</v>
      </c>
      <c r="V3188" s="101">
        <f t="shared" ca="1" si="443"/>
        <v>-492.26141410192986</v>
      </c>
    </row>
    <row r="3189" spans="2:22" x14ac:dyDescent="0.3">
      <c r="B3189" s="13">
        <v>2023</v>
      </c>
      <c r="C3189" s="13">
        <v>5</v>
      </c>
      <c r="D3189" s="13">
        <v>11</v>
      </c>
      <c r="E3189" s="83" t="s">
        <v>230</v>
      </c>
      <c r="F3189" s="13">
        <v>2</v>
      </c>
      <c r="G3189" s="13">
        <v>6</v>
      </c>
      <c r="H3189" s="13" t="s">
        <v>69</v>
      </c>
      <c r="I3189" s="13" t="s">
        <v>53</v>
      </c>
      <c r="J3189" s="13"/>
      <c r="K3189" s="13" t="s">
        <v>27</v>
      </c>
      <c r="L3189" s="12">
        <f t="shared" ca="1" si="436"/>
        <v>1.7346152658348171</v>
      </c>
      <c r="M3189" s="101">
        <f t="shared" ca="1" si="437"/>
        <v>9.1518301425444953E-2</v>
      </c>
      <c r="N3189" s="101">
        <f t="shared" ca="1" si="444"/>
        <v>191.17367735149915</v>
      </c>
      <c r="O3189" s="101">
        <f t="shared" ca="1" si="438"/>
        <v>0.18714764103091841</v>
      </c>
      <c r="Q3189" s="12">
        <f t="shared" ca="1" si="439"/>
        <v>5.09585920631491</v>
      </c>
      <c r="R3189" s="101">
        <f t="shared" ca="1" si="440"/>
        <v>0.28452929956163986</v>
      </c>
      <c r="S3189" s="13"/>
      <c r="T3189" s="101">
        <f t="shared" ca="1" si="441"/>
        <v>0</v>
      </c>
      <c r="U3189" s="101">
        <f t="shared" si="442"/>
        <v>0</v>
      </c>
      <c r="V3189" s="101">
        <f t="shared" ca="1" si="443"/>
        <v>-492.83047270105317</v>
      </c>
    </row>
    <row r="3190" spans="2:22" x14ac:dyDescent="0.3">
      <c r="B3190" s="13">
        <v>2023</v>
      </c>
      <c r="C3190" s="13">
        <v>5</v>
      </c>
      <c r="D3190" s="13">
        <v>11</v>
      </c>
      <c r="E3190" s="83" t="s">
        <v>230</v>
      </c>
      <c r="F3190" s="13">
        <v>2</v>
      </c>
      <c r="G3190" s="13">
        <v>7</v>
      </c>
      <c r="H3190" s="13" t="s">
        <v>69</v>
      </c>
      <c r="I3190" s="13" t="s">
        <v>53</v>
      </c>
      <c r="J3190" s="13"/>
      <c r="K3190" s="13" t="s">
        <v>27</v>
      </c>
      <c r="L3190" s="12">
        <f t="shared" ca="1" si="436"/>
        <v>1.6232694837775383</v>
      </c>
      <c r="M3190" s="101">
        <f t="shared" ca="1" si="437"/>
        <v>8.5643697964102927E-2</v>
      </c>
      <c r="N3190" s="101">
        <f t="shared" ca="1" si="444"/>
        <v>191.17367735149915</v>
      </c>
      <c r="O3190" s="101">
        <f t="shared" ca="1" si="438"/>
        <v>0.17513454460475861</v>
      </c>
      <c r="Q3190" s="12">
        <f t="shared" ca="1" si="439"/>
        <v>5.6000000000000005</v>
      </c>
      <c r="R3190" s="101">
        <f t="shared" ca="1" si="440"/>
        <v>0.3366302381982314</v>
      </c>
      <c r="S3190" s="13"/>
      <c r="T3190" s="101">
        <f t="shared" ca="1" si="441"/>
        <v>0</v>
      </c>
      <c r="U3190" s="101">
        <f t="shared" si="442"/>
        <v>0</v>
      </c>
      <c r="V3190" s="101">
        <f t="shared" ca="1" si="443"/>
        <v>-493.50373317744959</v>
      </c>
    </row>
    <row r="3191" spans="2:22" x14ac:dyDescent="0.3">
      <c r="B3191" s="13">
        <v>2023</v>
      </c>
      <c r="C3191" s="13">
        <v>5</v>
      </c>
      <c r="D3191" s="13">
        <v>11</v>
      </c>
      <c r="E3191" s="83" t="s">
        <v>230</v>
      </c>
      <c r="F3191" s="13">
        <v>2</v>
      </c>
      <c r="G3191" s="13">
        <v>8</v>
      </c>
      <c r="H3191" s="13" t="s">
        <v>69</v>
      </c>
      <c r="I3191" s="13" t="s">
        <v>53</v>
      </c>
      <c r="J3191" s="13"/>
      <c r="K3191" s="13" t="s">
        <v>27</v>
      </c>
      <c r="L3191" s="12">
        <f t="shared" ca="1" si="436"/>
        <v>2.3374625476891477</v>
      </c>
      <c r="M3191" s="101">
        <f t="shared" ca="1" si="437"/>
        <v>0.12332452401607943</v>
      </c>
      <c r="N3191" s="101">
        <f t="shared" ca="1" si="444"/>
        <v>191.17367735149915</v>
      </c>
      <c r="O3191" s="101">
        <f t="shared" ca="1" si="438"/>
        <v>0.25218883427018213</v>
      </c>
      <c r="Q3191" s="12">
        <f t="shared" ca="1" si="439"/>
        <v>5.6000000000000005</v>
      </c>
      <c r="R3191" s="101">
        <f t="shared" ca="1" si="440"/>
        <v>0.2761737953381137</v>
      </c>
      <c r="S3191" s="13"/>
      <c r="T3191" s="101">
        <f t="shared" ca="1" si="441"/>
        <v>0</v>
      </c>
      <c r="U3191" s="101">
        <f t="shared" si="442"/>
        <v>0</v>
      </c>
      <c r="V3191" s="101">
        <f t="shared" ca="1" si="443"/>
        <v>-494.05608076812587</v>
      </c>
    </row>
    <row r="3192" spans="2:22" x14ac:dyDescent="0.3">
      <c r="B3192" s="13">
        <v>2023</v>
      </c>
      <c r="C3192" s="13">
        <v>5</v>
      </c>
      <c r="D3192" s="13">
        <v>11</v>
      </c>
      <c r="E3192" s="83" t="s">
        <v>230</v>
      </c>
      <c r="F3192" s="13">
        <v>2</v>
      </c>
      <c r="G3192" s="13">
        <v>9</v>
      </c>
      <c r="H3192" s="13" t="s">
        <v>69</v>
      </c>
      <c r="I3192" s="13" t="s">
        <v>53</v>
      </c>
      <c r="J3192" s="13"/>
      <c r="K3192" s="13" t="s">
        <v>27</v>
      </c>
      <c r="L3192" s="12">
        <f t="shared" ca="1" si="436"/>
        <v>2.378981871127928</v>
      </c>
      <c r="M3192" s="101">
        <f t="shared" ca="1" si="437"/>
        <v>0.12551508352070948</v>
      </c>
      <c r="N3192" s="101">
        <f t="shared" ca="1" si="444"/>
        <v>191.17367735149915</v>
      </c>
      <c r="O3192" s="101">
        <f t="shared" ca="1" si="438"/>
        <v>0.25666835407599214</v>
      </c>
      <c r="Q3192" s="12">
        <f t="shared" ca="1" si="439"/>
        <v>5.6000000000000005</v>
      </c>
      <c r="R3192" s="101">
        <f t="shared" ca="1" si="440"/>
        <v>0.27265918460902094</v>
      </c>
      <c r="S3192" s="13"/>
      <c r="T3192" s="101">
        <f t="shared" ca="1" si="441"/>
        <v>0</v>
      </c>
      <c r="U3192" s="101">
        <f t="shared" si="442"/>
        <v>0</v>
      </c>
      <c r="V3192" s="101">
        <f t="shared" ca="1" si="443"/>
        <v>-494.60139913734395</v>
      </c>
    </row>
    <row r="3193" spans="2:22" x14ac:dyDescent="0.3">
      <c r="B3193" s="13">
        <v>2023</v>
      </c>
      <c r="C3193" s="13">
        <v>5</v>
      </c>
      <c r="D3193" s="13">
        <v>11</v>
      </c>
      <c r="E3193" s="83" t="s">
        <v>230</v>
      </c>
      <c r="F3193" s="13">
        <v>2</v>
      </c>
      <c r="G3193" s="13">
        <v>10</v>
      </c>
      <c r="H3193" s="13" t="s">
        <v>70</v>
      </c>
      <c r="I3193" s="13" t="s">
        <v>53</v>
      </c>
      <c r="J3193" s="13"/>
      <c r="K3193" s="13" t="s">
        <v>27</v>
      </c>
      <c r="L3193" s="12">
        <f t="shared" ca="1" si="436"/>
        <v>2.1236374117041654</v>
      </c>
      <c r="M3193" s="101">
        <f t="shared" ca="1" si="437"/>
        <v>0.11204310984151176</v>
      </c>
      <c r="N3193" s="101">
        <f t="shared" ca="1" si="444"/>
        <v>191.17367735149915</v>
      </c>
      <c r="O3193" s="101">
        <f t="shared" ca="1" si="438"/>
        <v>0.22911924034876241</v>
      </c>
      <c r="Q3193" s="12">
        <f t="shared" ca="1" si="439"/>
        <v>5.6000000000000005</v>
      </c>
      <c r="R3193" s="101">
        <f t="shared" ca="1" si="440"/>
        <v>0.29427409309924246</v>
      </c>
      <c r="S3193" s="13"/>
      <c r="T3193" s="101">
        <f t="shared" ca="1" si="441"/>
        <v>0</v>
      </c>
      <c r="U3193" s="101">
        <f t="shared" si="442"/>
        <v>0</v>
      </c>
      <c r="V3193" s="101">
        <f t="shared" ca="1" si="443"/>
        <v>-495.18994732354247</v>
      </c>
    </row>
    <row r="3194" spans="2:22" x14ac:dyDescent="0.3">
      <c r="B3194" s="13">
        <v>2023</v>
      </c>
      <c r="C3194" s="13">
        <v>5</v>
      </c>
      <c r="D3194" s="13">
        <v>11</v>
      </c>
      <c r="E3194" s="83" t="s">
        <v>230</v>
      </c>
      <c r="F3194" s="13">
        <v>2</v>
      </c>
      <c r="G3194" s="13">
        <v>11</v>
      </c>
      <c r="H3194" s="13" t="s">
        <v>70</v>
      </c>
      <c r="I3194" s="13" t="s">
        <v>53</v>
      </c>
      <c r="J3194" s="13"/>
      <c r="K3194" s="13" t="s">
        <v>27</v>
      </c>
      <c r="L3194" s="12">
        <f t="shared" ca="1" si="436"/>
        <v>2.7756043681964533</v>
      </c>
      <c r="M3194" s="101">
        <f t="shared" ca="1" si="437"/>
        <v>0.14644088646604489</v>
      </c>
      <c r="N3194" s="101">
        <f t="shared" ca="1" si="444"/>
        <v>191.17367735149915</v>
      </c>
      <c r="O3194" s="101">
        <f t="shared" ca="1" si="438"/>
        <v>0.29945995528471536</v>
      </c>
      <c r="Q3194" s="12">
        <f t="shared" ca="1" si="439"/>
        <v>2.5111815675461071</v>
      </c>
      <c r="R3194" s="101">
        <f t="shared" ca="1" si="440"/>
        <v>0</v>
      </c>
      <c r="S3194" s="13"/>
      <c r="T3194" s="101">
        <f t="shared" ca="1" si="441"/>
        <v>1.3950946962312265E-2</v>
      </c>
      <c r="U3194" s="101">
        <f t="shared" si="442"/>
        <v>0</v>
      </c>
      <c r="V3194" s="101">
        <f t="shared" ca="1" si="443"/>
        <v>-495.17599637658014</v>
      </c>
    </row>
    <row r="3195" spans="2:22" x14ac:dyDescent="0.3">
      <c r="B3195" s="13">
        <v>2023</v>
      </c>
      <c r="C3195" s="13">
        <v>5</v>
      </c>
      <c r="D3195" s="13">
        <v>11</v>
      </c>
      <c r="E3195" s="83" t="s">
        <v>230</v>
      </c>
      <c r="F3195" s="13">
        <v>2</v>
      </c>
      <c r="G3195" s="13">
        <v>12</v>
      </c>
      <c r="H3195" s="13" t="s">
        <v>70</v>
      </c>
      <c r="I3195" s="13" t="s">
        <v>53</v>
      </c>
      <c r="J3195" s="13"/>
      <c r="K3195" s="13" t="s">
        <v>27</v>
      </c>
      <c r="L3195" s="12">
        <f t="shared" ca="1" si="436"/>
        <v>2.6189359311307849</v>
      </c>
      <c r="M3195" s="101">
        <f t="shared" ca="1" si="437"/>
        <v>0.13817505972646021</v>
      </c>
      <c r="N3195" s="101">
        <f t="shared" ca="1" si="444"/>
        <v>191.17367735149915</v>
      </c>
      <c r="O3195" s="101">
        <f t="shared" ca="1" si="438"/>
        <v>0.28255699760970038</v>
      </c>
      <c r="Q3195" s="12">
        <f t="shared" ca="1" si="439"/>
        <v>5.6000000000000005</v>
      </c>
      <c r="R3195" s="101">
        <f t="shared" ca="1" si="440"/>
        <v>0.25234707342977913</v>
      </c>
      <c r="S3195" s="13"/>
      <c r="T3195" s="101">
        <f t="shared" ca="1" si="441"/>
        <v>0</v>
      </c>
      <c r="U3195" s="101">
        <f t="shared" si="442"/>
        <v>0</v>
      </c>
      <c r="V3195" s="101">
        <f t="shared" ca="1" si="443"/>
        <v>-495.68069052343975</v>
      </c>
    </row>
    <row r="3196" spans="2:22" x14ac:dyDescent="0.3">
      <c r="B3196" s="13">
        <v>2023</v>
      </c>
      <c r="C3196" s="13">
        <v>5</v>
      </c>
      <c r="D3196" s="13">
        <v>11</v>
      </c>
      <c r="E3196" s="83" t="s">
        <v>230</v>
      </c>
      <c r="F3196" s="13">
        <v>2</v>
      </c>
      <c r="G3196" s="13">
        <v>13</v>
      </c>
      <c r="H3196" s="13" t="s">
        <v>70</v>
      </c>
      <c r="I3196" s="13" t="s">
        <v>53</v>
      </c>
      <c r="J3196" s="13"/>
      <c r="K3196" s="13" t="s">
        <v>27</v>
      </c>
      <c r="L3196" s="12">
        <f t="shared" ca="1" si="436"/>
        <v>2.4423809935033374</v>
      </c>
      <c r="M3196" s="101">
        <f t="shared" ca="1" si="437"/>
        <v>0.12886002121723608</v>
      </c>
      <c r="N3196" s="101">
        <f t="shared" ca="1" si="444"/>
        <v>191.17367735149915</v>
      </c>
      <c r="O3196" s="101">
        <f t="shared" ca="1" si="438"/>
        <v>0.26350848538907506</v>
      </c>
      <c r="Q3196" s="12">
        <f t="shared" ca="1" si="439"/>
        <v>5.6000000000000005</v>
      </c>
      <c r="R3196" s="101">
        <f t="shared" ca="1" si="440"/>
        <v>0.26729244889994253</v>
      </c>
      <c r="S3196" s="13"/>
      <c r="T3196" s="101">
        <f t="shared" ca="1" si="441"/>
        <v>0</v>
      </c>
      <c r="U3196" s="101">
        <f t="shared" si="442"/>
        <v>0</v>
      </c>
      <c r="V3196" s="101">
        <f t="shared" ca="1" si="443"/>
        <v>-496.2152754212396</v>
      </c>
    </row>
    <row r="3197" spans="2:22" x14ac:dyDescent="0.3">
      <c r="B3197" s="13">
        <v>2023</v>
      </c>
      <c r="C3197" s="13">
        <v>5</v>
      </c>
      <c r="D3197" s="13">
        <v>11</v>
      </c>
      <c r="E3197" s="83" t="s">
        <v>230</v>
      </c>
      <c r="F3197" s="13">
        <v>2</v>
      </c>
      <c r="G3197" s="13">
        <v>14</v>
      </c>
      <c r="H3197" s="13" t="s">
        <v>70</v>
      </c>
      <c r="I3197" s="13" t="s">
        <v>53</v>
      </c>
      <c r="J3197" s="13"/>
      <c r="K3197" s="13" t="s">
        <v>27</v>
      </c>
      <c r="L3197" s="12">
        <f t="shared" ca="1" si="436"/>
        <v>2.1026347336258886</v>
      </c>
      <c r="M3197" s="101">
        <f t="shared" ca="1" si="437"/>
        <v>0.11093500854610189</v>
      </c>
      <c r="N3197" s="101">
        <f t="shared" ca="1" si="444"/>
        <v>191.17367735149915</v>
      </c>
      <c r="O3197" s="101">
        <f t="shared" ca="1" si="438"/>
        <v>0.22685326141089712</v>
      </c>
      <c r="Q3197" s="12">
        <f t="shared" ca="1" si="439"/>
        <v>0</v>
      </c>
      <c r="R3197" s="101">
        <f t="shared" ca="1" si="440"/>
        <v>0</v>
      </c>
      <c r="S3197" s="13"/>
      <c r="T3197" s="101">
        <f t="shared" ca="1" si="441"/>
        <v>0.11093500854610189</v>
      </c>
      <c r="U3197" s="101">
        <f t="shared" si="442"/>
        <v>0</v>
      </c>
      <c r="V3197" s="101">
        <f t="shared" ca="1" si="443"/>
        <v>-496.10434041269349</v>
      </c>
    </row>
    <row r="3198" spans="2:22" x14ac:dyDescent="0.3">
      <c r="B3198" s="13">
        <v>2023</v>
      </c>
      <c r="C3198" s="13">
        <v>5</v>
      </c>
      <c r="D3198" s="13">
        <v>11</v>
      </c>
      <c r="E3198" s="83" t="s">
        <v>230</v>
      </c>
      <c r="F3198" s="13">
        <v>2</v>
      </c>
      <c r="G3198" s="13">
        <v>15</v>
      </c>
      <c r="H3198" s="13" t="s">
        <v>70</v>
      </c>
      <c r="I3198" s="13" t="s">
        <v>53</v>
      </c>
      <c r="J3198" s="13"/>
      <c r="K3198" s="13" t="s">
        <v>27</v>
      </c>
      <c r="L3198" s="12">
        <f t="shared" ca="1" si="436"/>
        <v>2.1405344157711359</v>
      </c>
      <c r="M3198" s="101">
        <f t="shared" ca="1" si="437"/>
        <v>0.11293459577608514</v>
      </c>
      <c r="N3198" s="101">
        <f t="shared" ca="1" si="444"/>
        <v>191.17367735149915</v>
      </c>
      <c r="O3198" s="101">
        <f t="shared" ca="1" si="438"/>
        <v>0.23094225811754784</v>
      </c>
      <c r="Q3198" s="12">
        <f t="shared" ca="1" si="439"/>
        <v>5.6000000000000005</v>
      </c>
      <c r="R3198" s="101">
        <f t="shared" ca="1" si="440"/>
        <v>0.29284376170497339</v>
      </c>
      <c r="S3198" s="13"/>
      <c r="T3198" s="101">
        <f t="shared" ca="1" si="441"/>
        <v>0</v>
      </c>
      <c r="U3198" s="101">
        <f t="shared" si="442"/>
        <v>0</v>
      </c>
      <c r="V3198" s="101">
        <f t="shared" ca="1" si="443"/>
        <v>-496.69002793610349</v>
      </c>
    </row>
    <row r="3199" spans="2:22" x14ac:dyDescent="0.3">
      <c r="B3199" s="13">
        <v>2023</v>
      </c>
      <c r="C3199" s="13">
        <v>5</v>
      </c>
      <c r="D3199" s="13">
        <v>11</v>
      </c>
      <c r="E3199" s="83" t="s">
        <v>230</v>
      </c>
      <c r="F3199" s="13">
        <v>2</v>
      </c>
      <c r="G3199" s="13">
        <v>16</v>
      </c>
      <c r="H3199" s="13" t="s">
        <v>71</v>
      </c>
      <c r="I3199" s="13" t="s">
        <v>53</v>
      </c>
      <c r="J3199" s="13"/>
      <c r="K3199" s="13" t="s">
        <v>27</v>
      </c>
      <c r="L3199" s="12">
        <f t="shared" ca="1" si="436"/>
        <v>2.4319561293992646</v>
      </c>
      <c r="M3199" s="101">
        <f t="shared" ca="1" si="437"/>
        <v>0.30190303390362472</v>
      </c>
      <c r="N3199" s="101">
        <f t="shared" ca="1" si="444"/>
        <v>191.85766501289268</v>
      </c>
      <c r="O3199" s="101">
        <f t="shared" ca="1" si="438"/>
        <v>0.72423653533510102</v>
      </c>
      <c r="Q3199" s="12">
        <f t="shared" ca="1" si="439"/>
        <v>5.6000000000000005</v>
      </c>
      <c r="R3199" s="101">
        <f t="shared" ca="1" si="440"/>
        <v>0.26817491364635232</v>
      </c>
      <c r="S3199" s="13"/>
      <c r="T3199" s="101">
        <f t="shared" ca="1" si="441"/>
        <v>0</v>
      </c>
      <c r="U3199" s="101">
        <f t="shared" ca="1" si="442"/>
        <v>0.68398766139354317</v>
      </c>
      <c r="V3199" s="101">
        <f t="shared" ca="1" si="443"/>
        <v>-496.54239010200268</v>
      </c>
    </row>
    <row r="3200" spans="2:22" x14ac:dyDescent="0.3">
      <c r="B3200" s="13">
        <v>2023</v>
      </c>
      <c r="C3200" s="13">
        <v>5</v>
      </c>
      <c r="D3200" s="13">
        <v>11</v>
      </c>
      <c r="E3200" s="83" t="s">
        <v>230</v>
      </c>
      <c r="F3200" s="13">
        <v>2</v>
      </c>
      <c r="G3200" s="13">
        <v>17</v>
      </c>
      <c r="H3200" s="13" t="s">
        <v>71</v>
      </c>
      <c r="I3200" s="13" t="s">
        <v>53</v>
      </c>
      <c r="J3200" s="13"/>
      <c r="K3200" s="13" t="s">
        <v>27</v>
      </c>
      <c r="L3200" s="12">
        <f t="shared" ref="L3200:L3263" ca="1" si="445">IF(K3200="Weekday",_xlfn.NORM.INV(RAND(),VLOOKUP(G3200,$J$5:$N$28,4),VLOOKUP(G3200,$J$5:$N$28,5)),_xlfn.NORM.INV(RAND(),VLOOKUP(G3200,$P$5:$T$28,4),VLOOKUP(G3200,$P$5:$T$28,5)))*VLOOKUP(C3200,$P$32:$R$43,3)</f>
        <v>3.4182803654809177</v>
      </c>
      <c r="M3200" s="101">
        <f t="shared" ref="M3200:M3263" ca="1" si="446">IF(I3200="Winter",VLOOKUP(G3200,$J$40:$L$43,3),VLOOKUP(G3200,$J$40:$L$43,2))*L3200</f>
        <v>0.42434532457080115</v>
      </c>
      <c r="N3200" s="101">
        <f t="shared" ca="1" si="444"/>
        <v>192.81905636568419</v>
      </c>
      <c r="O3200" s="101">
        <f t="shared" ref="O3200:O3263" ca="1" si="447">IF(I3200="Winter",VLOOKUP(G3200,$J$46:$L$49,3),VLOOKUP(G3200,$J$46:$L$49,2))*L3200</f>
        <v>1.0179638928402173</v>
      </c>
      <c r="Q3200" s="12">
        <f t="shared" ref="Q3200:Q3263" ca="1" si="448">MIN(MAX(AND(IF(G3200&gt;=VLOOKUP(C3200,$O$46:$T$57,5),1,0),IF(G3200&lt;=VLOOKUP(C3200,$O$46:$T$57,6),1,0))*$G$50*_xlfn.NORM.INV(RAND(),VLOOKUP(C3200,$B$4:$F$15,4),VLOOKUP(C3200,$B$4:$F$15,4)),0),0.2)*$G$51</f>
        <v>5.6000000000000005</v>
      </c>
      <c r="R3200" s="101">
        <f t="shared" ref="R3200:R3263" ca="1" si="449">MAX(Q3200-L3200,0)*$G$52</f>
        <v>0.18468256706204036</v>
      </c>
      <c r="S3200" s="13"/>
      <c r="T3200" s="101">
        <f t="shared" ref="T3200:T3263" ca="1" si="450">MAX(L3200-Q3200,0)*IF(I3200="Winter",VLOOKUP(G3200,$J$40:$L$43,3),VLOOKUP(G3200,$J$40:$L$43,2))</f>
        <v>0</v>
      </c>
      <c r="U3200" s="101">
        <f t="shared" ca="1" si="442"/>
        <v>0.96139135279150811</v>
      </c>
      <c r="V3200" s="101">
        <f t="shared" ca="1" si="443"/>
        <v>-495.95036388333529</v>
      </c>
    </row>
    <row r="3201" spans="2:22" x14ac:dyDescent="0.3">
      <c r="B3201" s="13">
        <v>2023</v>
      </c>
      <c r="C3201" s="13">
        <v>5</v>
      </c>
      <c r="D3201" s="13">
        <v>11</v>
      </c>
      <c r="E3201" s="83" t="s">
        <v>230</v>
      </c>
      <c r="F3201" s="13">
        <v>2</v>
      </c>
      <c r="G3201" s="13">
        <v>18</v>
      </c>
      <c r="H3201" s="13" t="s">
        <v>71</v>
      </c>
      <c r="I3201" s="13" t="s">
        <v>53</v>
      </c>
      <c r="J3201" s="13"/>
      <c r="K3201" s="13" t="s">
        <v>27</v>
      </c>
      <c r="L3201" s="12">
        <f t="shared" ca="1" si="445"/>
        <v>2.850336557110523</v>
      </c>
      <c r="M3201" s="101">
        <f t="shared" ca="1" si="446"/>
        <v>0.35384078019970033</v>
      </c>
      <c r="N3201" s="101">
        <f t="shared" ca="1" si="444"/>
        <v>193.62071352237152</v>
      </c>
      <c r="O3201" s="101">
        <f t="shared" ca="1" si="447"/>
        <v>0.84883022670751374</v>
      </c>
      <c r="Q3201" s="12">
        <f t="shared" ca="1" si="448"/>
        <v>0</v>
      </c>
      <c r="R3201" s="101">
        <f t="shared" ca="1" si="449"/>
        <v>0</v>
      </c>
      <c r="S3201" s="13"/>
      <c r="T3201" s="101">
        <f t="shared" ca="1" si="450"/>
        <v>0.35384078019970033</v>
      </c>
      <c r="U3201" s="101">
        <f t="shared" ref="U3201:U3264" ca="1" si="451">IF(H3201="On-Peak",IF(I3201="Winter",((L3201*$D$48)/60),((L3201*$D$47)/60)),0)</f>
        <v>0.8016571566873345</v>
      </c>
      <c r="V3201" s="101">
        <f t="shared" ref="V3201:V3264" ca="1" si="452">V3200+MAX(T3201-R3201,0)-MAX(R3201-T3201,0)+MAX(U3201-R3201,0)-MAX(R3201-U3201,0)</f>
        <v>-494.79486594644828</v>
      </c>
    </row>
    <row r="3202" spans="2:22" x14ac:dyDescent="0.3">
      <c r="B3202" s="13">
        <v>2023</v>
      </c>
      <c r="C3202" s="13">
        <v>5</v>
      </c>
      <c r="D3202" s="13">
        <v>11</v>
      </c>
      <c r="E3202" s="83" t="s">
        <v>230</v>
      </c>
      <c r="F3202" s="13">
        <v>2</v>
      </c>
      <c r="G3202" s="13">
        <v>19</v>
      </c>
      <c r="H3202" s="13" t="s">
        <v>71</v>
      </c>
      <c r="I3202" s="13" t="s">
        <v>53</v>
      </c>
      <c r="J3202" s="13"/>
      <c r="K3202" s="13" t="s">
        <v>27</v>
      </c>
      <c r="L3202" s="12">
        <f t="shared" ca="1" si="445"/>
        <v>3.694345468410837</v>
      </c>
      <c r="M3202" s="101">
        <f t="shared" ca="1" si="446"/>
        <v>0.45861604644852133</v>
      </c>
      <c r="N3202" s="101">
        <f t="shared" ca="1" si="444"/>
        <v>194.65974818536208</v>
      </c>
      <c r="O3202" s="101">
        <f t="shared" ca="1" si="447"/>
        <v>1.1001760804927474</v>
      </c>
      <c r="Q3202" s="12">
        <f t="shared" ca="1" si="448"/>
        <v>5.6000000000000005</v>
      </c>
      <c r="R3202" s="101">
        <f t="shared" ca="1" si="449"/>
        <v>0.16131365609902271</v>
      </c>
      <c r="S3202" s="13"/>
      <c r="T3202" s="101">
        <f t="shared" ca="1" si="450"/>
        <v>0</v>
      </c>
      <c r="U3202" s="101">
        <f t="shared" ca="1" si="451"/>
        <v>1.0390346629905478</v>
      </c>
      <c r="V3202" s="101">
        <f t="shared" ca="1" si="452"/>
        <v>-494.07845859565577</v>
      </c>
    </row>
    <row r="3203" spans="2:22" x14ac:dyDescent="0.3">
      <c r="B3203" s="13">
        <v>2023</v>
      </c>
      <c r="C3203" s="13">
        <v>5</v>
      </c>
      <c r="D3203" s="13">
        <v>11</v>
      </c>
      <c r="E3203" s="83" t="s">
        <v>230</v>
      </c>
      <c r="F3203" s="13">
        <v>2</v>
      </c>
      <c r="G3203" s="13">
        <v>20</v>
      </c>
      <c r="H3203" s="13" t="s">
        <v>69</v>
      </c>
      <c r="I3203" s="13" t="s">
        <v>53</v>
      </c>
      <c r="J3203" s="13"/>
      <c r="K3203" s="13" t="s">
        <v>27</v>
      </c>
      <c r="L3203" s="12">
        <f t="shared" ca="1" si="445"/>
        <v>2.6630721628539606</v>
      </c>
      <c r="M3203" s="101">
        <f t="shared" ca="1" si="446"/>
        <v>0.14050368731217497</v>
      </c>
      <c r="N3203" s="101">
        <f t="shared" ca="1" si="444"/>
        <v>194.65974818536208</v>
      </c>
      <c r="O3203" s="101">
        <f t="shared" ca="1" si="447"/>
        <v>0.28731885565031379</v>
      </c>
      <c r="Q3203" s="12">
        <f t="shared" ca="1" si="448"/>
        <v>0</v>
      </c>
      <c r="R3203" s="101">
        <f t="shared" ca="1" si="449"/>
        <v>0</v>
      </c>
      <c r="S3203" s="13"/>
      <c r="T3203" s="101">
        <f t="shared" ca="1" si="450"/>
        <v>0.14050368731217497</v>
      </c>
      <c r="U3203" s="101">
        <f t="shared" si="451"/>
        <v>0</v>
      </c>
      <c r="V3203" s="101">
        <f t="shared" ca="1" si="452"/>
        <v>-493.93795490834361</v>
      </c>
    </row>
    <row r="3204" spans="2:22" x14ac:dyDescent="0.3">
      <c r="B3204" s="13">
        <v>2023</v>
      </c>
      <c r="C3204" s="13">
        <v>5</v>
      </c>
      <c r="D3204" s="13">
        <v>11</v>
      </c>
      <c r="E3204" s="83" t="s">
        <v>230</v>
      </c>
      <c r="F3204" s="13">
        <v>2</v>
      </c>
      <c r="G3204" s="13">
        <v>21</v>
      </c>
      <c r="H3204" s="13" t="s">
        <v>69</v>
      </c>
      <c r="I3204" s="13" t="s">
        <v>53</v>
      </c>
      <c r="J3204" s="13"/>
      <c r="K3204" s="13" t="s">
        <v>27</v>
      </c>
      <c r="L3204" s="12">
        <f t="shared" ca="1" si="445"/>
        <v>2.8141150284193923</v>
      </c>
      <c r="M3204" s="101">
        <f t="shared" ca="1" si="446"/>
        <v>0.14847270889940714</v>
      </c>
      <c r="N3204" s="101">
        <f t="shared" ca="1" si="444"/>
        <v>194.65974818536208</v>
      </c>
      <c r="O3204" s="101">
        <f t="shared" ca="1" si="447"/>
        <v>0.30361487041616825</v>
      </c>
      <c r="Q3204" s="12">
        <f t="shared" ca="1" si="448"/>
        <v>0</v>
      </c>
      <c r="R3204" s="101">
        <f t="shared" ca="1" si="449"/>
        <v>0</v>
      </c>
      <c r="S3204" s="13"/>
      <c r="T3204" s="101">
        <f t="shared" ca="1" si="450"/>
        <v>0.14847270889940714</v>
      </c>
      <c r="U3204" s="101">
        <f t="shared" si="451"/>
        <v>0</v>
      </c>
      <c r="V3204" s="101">
        <f t="shared" ca="1" si="452"/>
        <v>-493.78948219944419</v>
      </c>
    </row>
    <row r="3205" spans="2:22" x14ac:dyDescent="0.3">
      <c r="B3205" s="13">
        <v>2023</v>
      </c>
      <c r="C3205" s="13">
        <v>5</v>
      </c>
      <c r="D3205" s="13">
        <v>11</v>
      </c>
      <c r="E3205" s="83" t="s">
        <v>230</v>
      </c>
      <c r="F3205" s="13">
        <v>2</v>
      </c>
      <c r="G3205" s="13">
        <v>22</v>
      </c>
      <c r="H3205" s="13" t="s">
        <v>69</v>
      </c>
      <c r="I3205" s="13" t="s">
        <v>53</v>
      </c>
      <c r="J3205" s="13"/>
      <c r="K3205" s="13" t="s">
        <v>27</v>
      </c>
      <c r="L3205" s="12">
        <f t="shared" ca="1" si="445"/>
        <v>2.8346049977897034</v>
      </c>
      <c r="M3205" s="101">
        <f t="shared" ca="1" si="446"/>
        <v>0.14955375968338475</v>
      </c>
      <c r="N3205" s="101">
        <f t="shared" ca="1" si="444"/>
        <v>194.65974818536208</v>
      </c>
      <c r="O3205" s="101">
        <f t="shared" ca="1" si="447"/>
        <v>0.30582553321153111</v>
      </c>
      <c r="Q3205" s="12">
        <f t="shared" ca="1" si="448"/>
        <v>0</v>
      </c>
      <c r="R3205" s="101">
        <f t="shared" ca="1" si="449"/>
        <v>0</v>
      </c>
      <c r="S3205" s="13"/>
      <c r="T3205" s="101">
        <f t="shared" ca="1" si="450"/>
        <v>0.14955375968338475</v>
      </c>
      <c r="U3205" s="101">
        <f t="shared" si="451"/>
        <v>0</v>
      </c>
      <c r="V3205" s="101">
        <f t="shared" ca="1" si="452"/>
        <v>-493.63992843976081</v>
      </c>
    </row>
    <row r="3206" spans="2:22" x14ac:dyDescent="0.3">
      <c r="B3206" s="13">
        <v>2023</v>
      </c>
      <c r="C3206" s="13">
        <v>5</v>
      </c>
      <c r="D3206" s="13">
        <v>11</v>
      </c>
      <c r="E3206" s="83" t="s">
        <v>230</v>
      </c>
      <c r="F3206" s="13">
        <v>2</v>
      </c>
      <c r="G3206" s="13">
        <v>23</v>
      </c>
      <c r="H3206" s="13" t="s">
        <v>69</v>
      </c>
      <c r="I3206" s="13" t="s">
        <v>53</v>
      </c>
      <c r="J3206" s="13"/>
      <c r="K3206" s="13" t="s">
        <v>27</v>
      </c>
      <c r="L3206" s="12">
        <f t="shared" ca="1" si="445"/>
        <v>3.3798724044822333</v>
      </c>
      <c r="M3206" s="101">
        <f t="shared" ca="1" si="446"/>
        <v>0.17832206806048262</v>
      </c>
      <c r="N3206" s="101">
        <f t="shared" ca="1" si="444"/>
        <v>194.65974818536208</v>
      </c>
      <c r="O3206" s="101">
        <f t="shared" ca="1" si="447"/>
        <v>0.36465443371958817</v>
      </c>
      <c r="Q3206" s="12">
        <f t="shared" ca="1" si="448"/>
        <v>0</v>
      </c>
      <c r="R3206" s="101">
        <f t="shared" ca="1" si="449"/>
        <v>0</v>
      </c>
      <c r="S3206" s="13"/>
      <c r="T3206" s="101">
        <f t="shared" ca="1" si="450"/>
        <v>0.17832206806048262</v>
      </c>
      <c r="U3206" s="101">
        <f t="shared" si="451"/>
        <v>0</v>
      </c>
      <c r="V3206" s="101">
        <f t="shared" ca="1" si="452"/>
        <v>-493.46160637170033</v>
      </c>
    </row>
    <row r="3207" spans="2:22" x14ac:dyDescent="0.3">
      <c r="B3207" s="13">
        <v>2023</v>
      </c>
      <c r="C3207" s="13">
        <v>5</v>
      </c>
      <c r="D3207" s="13">
        <v>12</v>
      </c>
      <c r="E3207" s="83" t="s">
        <v>231</v>
      </c>
      <c r="F3207" s="13">
        <v>3</v>
      </c>
      <c r="G3207" s="13">
        <v>0</v>
      </c>
      <c r="H3207" s="13" t="s">
        <v>69</v>
      </c>
      <c r="I3207" s="13" t="s">
        <v>53</v>
      </c>
      <c r="J3207" s="13"/>
      <c r="K3207" s="13" t="s">
        <v>28</v>
      </c>
      <c r="L3207" s="12">
        <f t="shared" ca="1" si="445"/>
        <v>3.1049283346580876</v>
      </c>
      <c r="M3207" s="101">
        <f t="shared" ca="1" si="446"/>
        <v>0.1638160189365607</v>
      </c>
      <c r="N3207" s="101">
        <f t="shared" ca="1" si="444"/>
        <v>194.65974818536208</v>
      </c>
      <c r="O3207" s="101">
        <f t="shared" ca="1" si="447"/>
        <v>0.33499071802626107</v>
      </c>
      <c r="Q3207" s="12">
        <f t="shared" ca="1" si="448"/>
        <v>0</v>
      </c>
      <c r="R3207" s="101">
        <f t="shared" ca="1" si="449"/>
        <v>0</v>
      </c>
      <c r="S3207" s="13"/>
      <c r="T3207" s="101">
        <f t="shared" ca="1" si="450"/>
        <v>0.1638160189365607</v>
      </c>
      <c r="U3207" s="101">
        <f t="shared" si="451"/>
        <v>0</v>
      </c>
      <c r="V3207" s="101">
        <f t="shared" ca="1" si="452"/>
        <v>-493.29779035276374</v>
      </c>
    </row>
    <row r="3208" spans="2:22" x14ac:dyDescent="0.3">
      <c r="B3208" s="13">
        <v>2023</v>
      </c>
      <c r="C3208" s="13">
        <v>5</v>
      </c>
      <c r="D3208" s="13">
        <v>12</v>
      </c>
      <c r="E3208" s="83" t="s">
        <v>231</v>
      </c>
      <c r="F3208" s="13">
        <v>3</v>
      </c>
      <c r="G3208" s="13">
        <v>1</v>
      </c>
      <c r="H3208" s="13" t="s">
        <v>69</v>
      </c>
      <c r="I3208" s="13" t="s">
        <v>53</v>
      </c>
      <c r="J3208" s="13"/>
      <c r="K3208" s="13" t="s">
        <v>28</v>
      </c>
      <c r="L3208" s="12">
        <f t="shared" ca="1" si="445"/>
        <v>1.8348990666069989</v>
      </c>
      <c r="M3208" s="101">
        <f t="shared" ca="1" si="446"/>
        <v>9.6809274754185257E-2</v>
      </c>
      <c r="N3208" s="101">
        <f t="shared" ca="1" si="444"/>
        <v>194.65974818536208</v>
      </c>
      <c r="O3208" s="101">
        <f t="shared" ca="1" si="447"/>
        <v>0.1979672602962291</v>
      </c>
      <c r="Q3208" s="12">
        <f t="shared" ca="1" si="448"/>
        <v>0</v>
      </c>
      <c r="R3208" s="101">
        <f t="shared" ca="1" si="449"/>
        <v>0</v>
      </c>
      <c r="S3208" s="13"/>
      <c r="T3208" s="101">
        <f t="shared" ca="1" si="450"/>
        <v>9.6809274754185257E-2</v>
      </c>
      <c r="U3208" s="101">
        <f t="shared" si="451"/>
        <v>0</v>
      </c>
      <c r="V3208" s="101">
        <f t="shared" ca="1" si="452"/>
        <v>-493.20098107800953</v>
      </c>
    </row>
    <row r="3209" spans="2:22" x14ac:dyDescent="0.3">
      <c r="B3209" s="13">
        <v>2023</v>
      </c>
      <c r="C3209" s="13">
        <v>5</v>
      </c>
      <c r="D3209" s="13">
        <v>12</v>
      </c>
      <c r="E3209" s="83" t="s">
        <v>231</v>
      </c>
      <c r="F3209" s="13">
        <v>3</v>
      </c>
      <c r="G3209" s="13">
        <v>2</v>
      </c>
      <c r="H3209" s="13" t="s">
        <v>69</v>
      </c>
      <c r="I3209" s="13" t="s">
        <v>53</v>
      </c>
      <c r="J3209" s="13"/>
      <c r="K3209" s="13" t="s">
        <v>28</v>
      </c>
      <c r="L3209" s="12">
        <f t="shared" ca="1" si="445"/>
        <v>1.6941938664423688</v>
      </c>
      <c r="M3209" s="101">
        <f t="shared" ca="1" si="446"/>
        <v>8.9385668393499373E-2</v>
      </c>
      <c r="N3209" s="101">
        <f t="shared" ca="1" si="444"/>
        <v>194.65974818536208</v>
      </c>
      <c r="O3209" s="101">
        <f t="shared" ca="1" si="447"/>
        <v>0.18278657625046718</v>
      </c>
      <c r="Q3209" s="12">
        <f t="shared" ca="1" si="448"/>
        <v>0</v>
      </c>
      <c r="R3209" s="101">
        <f t="shared" ca="1" si="449"/>
        <v>0</v>
      </c>
      <c r="S3209" s="13"/>
      <c r="T3209" s="101">
        <f t="shared" ca="1" si="450"/>
        <v>8.9385668393499373E-2</v>
      </c>
      <c r="U3209" s="101">
        <f t="shared" si="451"/>
        <v>0</v>
      </c>
      <c r="V3209" s="101">
        <f t="shared" ca="1" si="452"/>
        <v>-493.11159540961603</v>
      </c>
    </row>
    <row r="3210" spans="2:22" x14ac:dyDescent="0.3">
      <c r="B3210" s="13">
        <v>2023</v>
      </c>
      <c r="C3210" s="13">
        <v>5</v>
      </c>
      <c r="D3210" s="13">
        <v>12</v>
      </c>
      <c r="E3210" s="83" t="s">
        <v>231</v>
      </c>
      <c r="F3210" s="13">
        <v>3</v>
      </c>
      <c r="G3210" s="13">
        <v>3</v>
      </c>
      <c r="H3210" s="13" t="s">
        <v>69</v>
      </c>
      <c r="I3210" s="13" t="s">
        <v>53</v>
      </c>
      <c r="J3210" s="13"/>
      <c r="K3210" s="13" t="s">
        <v>28</v>
      </c>
      <c r="L3210" s="12">
        <f t="shared" ca="1" si="445"/>
        <v>1.711669428300842</v>
      </c>
      <c r="M3210" s="101">
        <f t="shared" ca="1" si="446"/>
        <v>9.0307679037152422E-2</v>
      </c>
      <c r="N3210" s="101">
        <f t="shared" ca="1" si="444"/>
        <v>194.65974818536208</v>
      </c>
      <c r="O3210" s="101">
        <f t="shared" ca="1" si="447"/>
        <v>0.18467201461937785</v>
      </c>
      <c r="Q3210" s="12">
        <f t="shared" ca="1" si="448"/>
        <v>0</v>
      </c>
      <c r="R3210" s="101">
        <f t="shared" ca="1" si="449"/>
        <v>0</v>
      </c>
      <c r="S3210" s="13"/>
      <c r="T3210" s="101">
        <f t="shared" ca="1" si="450"/>
        <v>9.0307679037152422E-2</v>
      </c>
      <c r="U3210" s="101">
        <f t="shared" si="451"/>
        <v>0</v>
      </c>
      <c r="V3210" s="101">
        <f t="shared" ca="1" si="452"/>
        <v>-493.02128773057888</v>
      </c>
    </row>
    <row r="3211" spans="2:22" x14ac:dyDescent="0.3">
      <c r="B3211" s="13">
        <v>2023</v>
      </c>
      <c r="C3211" s="13">
        <v>5</v>
      </c>
      <c r="D3211" s="13">
        <v>12</v>
      </c>
      <c r="E3211" s="83" t="s">
        <v>231</v>
      </c>
      <c r="F3211" s="13">
        <v>3</v>
      </c>
      <c r="G3211" s="13">
        <v>4</v>
      </c>
      <c r="H3211" s="13" t="s">
        <v>69</v>
      </c>
      <c r="I3211" s="13" t="s">
        <v>53</v>
      </c>
      <c r="J3211" s="13"/>
      <c r="K3211" s="13" t="s">
        <v>28</v>
      </c>
      <c r="L3211" s="12">
        <f t="shared" ca="1" si="445"/>
        <v>1.7749649149532698</v>
      </c>
      <c r="M3211" s="101">
        <f t="shared" ca="1" si="446"/>
        <v>9.3647148912934519E-2</v>
      </c>
      <c r="N3211" s="101">
        <f t="shared" ca="1" si="444"/>
        <v>194.65974818536208</v>
      </c>
      <c r="O3211" s="101">
        <f t="shared" ca="1" si="447"/>
        <v>0.19150096467430827</v>
      </c>
      <c r="Q3211" s="12">
        <f t="shared" ca="1" si="448"/>
        <v>0</v>
      </c>
      <c r="R3211" s="101">
        <f t="shared" ca="1" si="449"/>
        <v>0</v>
      </c>
      <c r="S3211" s="13"/>
      <c r="T3211" s="101">
        <f t="shared" ca="1" si="450"/>
        <v>9.3647148912934519E-2</v>
      </c>
      <c r="U3211" s="101">
        <f t="shared" si="451"/>
        <v>0</v>
      </c>
      <c r="V3211" s="101">
        <f t="shared" ca="1" si="452"/>
        <v>-492.92764058166597</v>
      </c>
    </row>
    <row r="3212" spans="2:22" x14ac:dyDescent="0.3">
      <c r="B3212" s="13">
        <v>2023</v>
      </c>
      <c r="C3212" s="13">
        <v>5</v>
      </c>
      <c r="D3212" s="13">
        <v>12</v>
      </c>
      <c r="E3212" s="83" t="s">
        <v>231</v>
      </c>
      <c r="F3212" s="13">
        <v>3</v>
      </c>
      <c r="G3212" s="13">
        <v>5</v>
      </c>
      <c r="H3212" s="13" t="s">
        <v>69</v>
      </c>
      <c r="I3212" s="13" t="s">
        <v>53</v>
      </c>
      <c r="J3212" s="13"/>
      <c r="K3212" s="13" t="s">
        <v>28</v>
      </c>
      <c r="L3212" s="12">
        <f t="shared" ca="1" si="445"/>
        <v>1.8663790543334327</v>
      </c>
      <c r="M3212" s="101">
        <f t="shared" ca="1" si="446"/>
        <v>9.8470158906631911E-2</v>
      </c>
      <c r="N3212" s="101">
        <f t="shared" ca="1" si="444"/>
        <v>194.65974818536208</v>
      </c>
      <c r="O3212" s="101">
        <f t="shared" ca="1" si="447"/>
        <v>0.20136363617203404</v>
      </c>
      <c r="Q3212" s="12">
        <f t="shared" ca="1" si="448"/>
        <v>4.8991959664399163</v>
      </c>
      <c r="R3212" s="101">
        <f t="shared" ca="1" si="449"/>
        <v>0.25672795160981388</v>
      </c>
      <c r="S3212" s="13"/>
      <c r="T3212" s="101">
        <f t="shared" ca="1" si="450"/>
        <v>0</v>
      </c>
      <c r="U3212" s="101">
        <f t="shared" si="451"/>
        <v>0</v>
      </c>
      <c r="V3212" s="101">
        <f t="shared" ca="1" si="452"/>
        <v>-493.44109648488563</v>
      </c>
    </row>
    <row r="3213" spans="2:22" x14ac:dyDescent="0.3">
      <c r="B3213" s="13">
        <v>2023</v>
      </c>
      <c r="C3213" s="13">
        <v>5</v>
      </c>
      <c r="D3213" s="13">
        <v>12</v>
      </c>
      <c r="E3213" s="83" t="s">
        <v>231</v>
      </c>
      <c r="F3213" s="13">
        <v>3</v>
      </c>
      <c r="G3213" s="13">
        <v>6</v>
      </c>
      <c r="H3213" s="13" t="s">
        <v>69</v>
      </c>
      <c r="I3213" s="13" t="s">
        <v>53</v>
      </c>
      <c r="J3213" s="13"/>
      <c r="K3213" s="13" t="s">
        <v>28</v>
      </c>
      <c r="L3213" s="12">
        <f t="shared" ca="1" si="445"/>
        <v>1.6396534942830896</v>
      </c>
      <c r="M3213" s="101">
        <f t="shared" ca="1" si="446"/>
        <v>8.650811835837581E-2</v>
      </c>
      <c r="N3213" s="101">
        <f t="shared" ca="1" si="444"/>
        <v>194.65974818536208</v>
      </c>
      <c r="O3213" s="101">
        <f t="shared" ca="1" si="447"/>
        <v>0.17690221549820254</v>
      </c>
      <c r="Q3213" s="12">
        <f t="shared" ca="1" si="448"/>
        <v>0</v>
      </c>
      <c r="R3213" s="101">
        <f t="shared" ca="1" si="449"/>
        <v>0</v>
      </c>
      <c r="S3213" s="13"/>
      <c r="T3213" s="101">
        <f t="shared" ca="1" si="450"/>
        <v>8.650811835837581E-2</v>
      </c>
      <c r="U3213" s="101">
        <f t="shared" si="451"/>
        <v>0</v>
      </c>
      <c r="V3213" s="101">
        <f t="shared" ca="1" si="452"/>
        <v>-493.35458836652725</v>
      </c>
    </row>
    <row r="3214" spans="2:22" x14ac:dyDescent="0.3">
      <c r="B3214" s="13">
        <v>2023</v>
      </c>
      <c r="C3214" s="13">
        <v>5</v>
      </c>
      <c r="D3214" s="13">
        <v>12</v>
      </c>
      <c r="E3214" s="83" t="s">
        <v>231</v>
      </c>
      <c r="F3214" s="13">
        <v>3</v>
      </c>
      <c r="G3214" s="13">
        <v>7</v>
      </c>
      <c r="H3214" s="13" t="s">
        <v>69</v>
      </c>
      <c r="I3214" s="13" t="s">
        <v>53</v>
      </c>
      <c r="J3214" s="13"/>
      <c r="K3214" s="13" t="s">
        <v>28</v>
      </c>
      <c r="L3214" s="12">
        <f t="shared" ca="1" si="445"/>
        <v>1.824168518716309</v>
      </c>
      <c r="M3214" s="101">
        <f t="shared" ca="1" si="446"/>
        <v>9.6243131047472466E-2</v>
      </c>
      <c r="N3214" s="101">
        <f t="shared" ca="1" si="444"/>
        <v>194.65974818536208</v>
      </c>
      <c r="O3214" s="101">
        <f t="shared" ca="1" si="447"/>
        <v>0.19680954148430257</v>
      </c>
      <c r="Q3214" s="12">
        <f t="shared" ca="1" si="448"/>
        <v>5.6000000000000005</v>
      </c>
      <c r="R3214" s="101">
        <f t="shared" ca="1" si="449"/>
        <v>0.31962413489066449</v>
      </c>
      <c r="S3214" s="13"/>
      <c r="T3214" s="101">
        <f t="shared" ca="1" si="450"/>
        <v>0</v>
      </c>
      <c r="U3214" s="101">
        <f t="shared" si="451"/>
        <v>0</v>
      </c>
      <c r="V3214" s="101">
        <f t="shared" ca="1" si="452"/>
        <v>-493.99383663630857</v>
      </c>
    </row>
    <row r="3215" spans="2:22" x14ac:dyDescent="0.3">
      <c r="B3215" s="13">
        <v>2023</v>
      </c>
      <c r="C3215" s="13">
        <v>5</v>
      </c>
      <c r="D3215" s="13">
        <v>12</v>
      </c>
      <c r="E3215" s="83" t="s">
        <v>231</v>
      </c>
      <c r="F3215" s="13">
        <v>3</v>
      </c>
      <c r="G3215" s="13">
        <v>8</v>
      </c>
      <c r="H3215" s="13" t="s">
        <v>69</v>
      </c>
      <c r="I3215" s="13" t="s">
        <v>53</v>
      </c>
      <c r="J3215" s="13"/>
      <c r="K3215" s="13" t="s">
        <v>28</v>
      </c>
      <c r="L3215" s="12">
        <f t="shared" ca="1" si="445"/>
        <v>2.0213231516339807</v>
      </c>
      <c r="M3215" s="101">
        <f t="shared" ca="1" si="446"/>
        <v>0.10664500948020883</v>
      </c>
      <c r="N3215" s="101">
        <f t="shared" ca="1" si="444"/>
        <v>194.65974818536208</v>
      </c>
      <c r="O3215" s="101">
        <f t="shared" ca="1" si="447"/>
        <v>0.21808055482979016</v>
      </c>
      <c r="Q3215" s="12">
        <f t="shared" ca="1" si="448"/>
        <v>0</v>
      </c>
      <c r="R3215" s="101">
        <f t="shared" ca="1" si="449"/>
        <v>0</v>
      </c>
      <c r="S3215" s="13"/>
      <c r="T3215" s="101">
        <f t="shared" ca="1" si="450"/>
        <v>0.10664500948020883</v>
      </c>
      <c r="U3215" s="101">
        <f t="shared" si="451"/>
        <v>0</v>
      </c>
      <c r="V3215" s="101">
        <f t="shared" ca="1" si="452"/>
        <v>-493.88719162682838</v>
      </c>
    </row>
    <row r="3216" spans="2:22" x14ac:dyDescent="0.3">
      <c r="B3216" s="13">
        <v>2023</v>
      </c>
      <c r="C3216" s="13">
        <v>5</v>
      </c>
      <c r="D3216" s="13">
        <v>12</v>
      </c>
      <c r="E3216" s="83" t="s">
        <v>231</v>
      </c>
      <c r="F3216" s="13">
        <v>3</v>
      </c>
      <c r="G3216" s="13">
        <v>9</v>
      </c>
      <c r="H3216" s="13" t="s">
        <v>69</v>
      </c>
      <c r="I3216" s="13" t="s">
        <v>53</v>
      </c>
      <c r="J3216" s="13"/>
      <c r="K3216" s="13" t="s">
        <v>28</v>
      </c>
      <c r="L3216" s="12">
        <f t="shared" ca="1" si="445"/>
        <v>2.5892991010880206</v>
      </c>
      <c r="M3216" s="101">
        <f t="shared" ca="1" si="446"/>
        <v>0.13661142057340397</v>
      </c>
      <c r="N3216" s="101">
        <f t="shared" ref="N3216:N3279" ca="1" si="453">IF(H3216="On-Peak",IF(I3216="Winter",((L3216*$D$48)/60)+N3215,((L3216*$D$47)/60)+N3215),N3215)</f>
        <v>194.65974818536208</v>
      </c>
      <c r="O3216" s="101">
        <f t="shared" ca="1" si="447"/>
        <v>0.27935948001638655</v>
      </c>
      <c r="Q3216" s="12">
        <f t="shared" ca="1" si="448"/>
        <v>0</v>
      </c>
      <c r="R3216" s="101">
        <f t="shared" ca="1" si="449"/>
        <v>0</v>
      </c>
      <c r="S3216" s="13"/>
      <c r="T3216" s="101">
        <f t="shared" ca="1" si="450"/>
        <v>0.13661142057340397</v>
      </c>
      <c r="U3216" s="101">
        <f t="shared" si="451"/>
        <v>0</v>
      </c>
      <c r="V3216" s="101">
        <f t="shared" ca="1" si="452"/>
        <v>-493.75058020625499</v>
      </c>
    </row>
    <row r="3217" spans="2:22" x14ac:dyDescent="0.3">
      <c r="B3217" s="13">
        <v>2023</v>
      </c>
      <c r="C3217" s="13">
        <v>5</v>
      </c>
      <c r="D3217" s="13">
        <v>12</v>
      </c>
      <c r="E3217" s="83" t="s">
        <v>231</v>
      </c>
      <c r="F3217" s="13">
        <v>3</v>
      </c>
      <c r="G3217" s="13">
        <v>10</v>
      </c>
      <c r="H3217" s="13" t="s">
        <v>70</v>
      </c>
      <c r="I3217" s="13" t="s">
        <v>53</v>
      </c>
      <c r="J3217" s="13"/>
      <c r="K3217" s="13" t="s">
        <v>28</v>
      </c>
      <c r="L3217" s="12">
        <f t="shared" ca="1" si="445"/>
        <v>2.2413607578070769</v>
      </c>
      <c r="M3217" s="101">
        <f t="shared" ca="1" si="446"/>
        <v>0.11825419358190138</v>
      </c>
      <c r="N3217" s="101">
        <f t="shared" ca="1" si="453"/>
        <v>194.65974818536208</v>
      </c>
      <c r="O3217" s="101">
        <f t="shared" ca="1" si="447"/>
        <v>0.24182041215980551</v>
      </c>
      <c r="Q3217" s="12">
        <f t="shared" ca="1" si="448"/>
        <v>5.6000000000000005</v>
      </c>
      <c r="R3217" s="101">
        <f t="shared" ca="1" si="449"/>
        <v>0.28430881185163098</v>
      </c>
      <c r="S3217" s="13"/>
      <c r="T3217" s="101">
        <f t="shared" ca="1" si="450"/>
        <v>0</v>
      </c>
      <c r="U3217" s="101">
        <f t="shared" si="451"/>
        <v>0</v>
      </c>
      <c r="V3217" s="101">
        <f t="shared" ca="1" si="452"/>
        <v>-494.31919782995828</v>
      </c>
    </row>
    <row r="3218" spans="2:22" x14ac:dyDescent="0.3">
      <c r="B3218" s="13">
        <v>2023</v>
      </c>
      <c r="C3218" s="13">
        <v>5</v>
      </c>
      <c r="D3218" s="13">
        <v>12</v>
      </c>
      <c r="E3218" s="83" t="s">
        <v>231</v>
      </c>
      <c r="F3218" s="13">
        <v>3</v>
      </c>
      <c r="G3218" s="13">
        <v>11</v>
      </c>
      <c r="H3218" s="13" t="s">
        <v>70</v>
      </c>
      <c r="I3218" s="13" t="s">
        <v>53</v>
      </c>
      <c r="J3218" s="13"/>
      <c r="K3218" s="13" t="s">
        <v>28</v>
      </c>
      <c r="L3218" s="12">
        <f t="shared" ca="1" si="445"/>
        <v>2.4626447092244956</v>
      </c>
      <c r="M3218" s="101">
        <f t="shared" ca="1" si="446"/>
        <v>0.1299291348586844</v>
      </c>
      <c r="N3218" s="101">
        <f t="shared" ca="1" si="453"/>
        <v>194.65974818536208</v>
      </c>
      <c r="O3218" s="101">
        <f t="shared" ca="1" si="447"/>
        <v>0.26569473767823082</v>
      </c>
      <c r="Q3218" s="12">
        <f t="shared" ca="1" si="448"/>
        <v>5.6000000000000005</v>
      </c>
      <c r="R3218" s="101">
        <f t="shared" ca="1" si="449"/>
        <v>0.26557712536414652</v>
      </c>
      <c r="S3218" s="13"/>
      <c r="T3218" s="101">
        <f t="shared" ca="1" si="450"/>
        <v>0</v>
      </c>
      <c r="U3218" s="101">
        <f t="shared" si="451"/>
        <v>0</v>
      </c>
      <c r="V3218" s="101">
        <f t="shared" ca="1" si="452"/>
        <v>-494.85035208068655</v>
      </c>
    </row>
    <row r="3219" spans="2:22" x14ac:dyDescent="0.3">
      <c r="B3219" s="13">
        <v>2023</v>
      </c>
      <c r="C3219" s="13">
        <v>5</v>
      </c>
      <c r="D3219" s="13">
        <v>12</v>
      </c>
      <c r="E3219" s="83" t="s">
        <v>231</v>
      </c>
      <c r="F3219" s="13">
        <v>3</v>
      </c>
      <c r="G3219" s="13">
        <v>12</v>
      </c>
      <c r="H3219" s="13" t="s">
        <v>70</v>
      </c>
      <c r="I3219" s="13" t="s">
        <v>53</v>
      </c>
      <c r="J3219" s="13"/>
      <c r="K3219" s="13" t="s">
        <v>28</v>
      </c>
      <c r="L3219" s="12">
        <f t="shared" ca="1" si="445"/>
        <v>2.5919869967767184</v>
      </c>
      <c r="M3219" s="101">
        <f t="shared" ca="1" si="446"/>
        <v>0.13675323394993966</v>
      </c>
      <c r="N3219" s="101">
        <f t="shared" ca="1" si="453"/>
        <v>194.65974818536208</v>
      </c>
      <c r="O3219" s="101">
        <f t="shared" ca="1" si="447"/>
        <v>0.27964947708224014</v>
      </c>
      <c r="Q3219" s="12">
        <f t="shared" ca="1" si="448"/>
        <v>5.6000000000000005</v>
      </c>
      <c r="R3219" s="101">
        <f t="shared" ca="1" si="449"/>
        <v>0.25462830072285086</v>
      </c>
      <c r="S3219" s="13"/>
      <c r="T3219" s="101">
        <f t="shared" ca="1" si="450"/>
        <v>0</v>
      </c>
      <c r="U3219" s="101">
        <f t="shared" si="451"/>
        <v>0</v>
      </c>
      <c r="V3219" s="101">
        <f t="shared" ca="1" si="452"/>
        <v>-495.35960868213226</v>
      </c>
    </row>
    <row r="3220" spans="2:22" x14ac:dyDescent="0.3">
      <c r="B3220" s="13">
        <v>2023</v>
      </c>
      <c r="C3220" s="13">
        <v>5</v>
      </c>
      <c r="D3220" s="13">
        <v>12</v>
      </c>
      <c r="E3220" s="83" t="s">
        <v>231</v>
      </c>
      <c r="F3220" s="13">
        <v>3</v>
      </c>
      <c r="G3220" s="13">
        <v>13</v>
      </c>
      <c r="H3220" s="13" t="s">
        <v>70</v>
      </c>
      <c r="I3220" s="13" t="s">
        <v>53</v>
      </c>
      <c r="J3220" s="13"/>
      <c r="K3220" s="13" t="s">
        <v>28</v>
      </c>
      <c r="L3220" s="12">
        <f t="shared" ca="1" si="445"/>
        <v>2.3947478554835393</v>
      </c>
      <c r="M3220" s="101">
        <f t="shared" ca="1" si="446"/>
        <v>0.12634689685531153</v>
      </c>
      <c r="N3220" s="101">
        <f t="shared" ca="1" si="453"/>
        <v>194.65974818536208</v>
      </c>
      <c r="O3220" s="101">
        <f t="shared" ca="1" si="447"/>
        <v>0.25836934612811907</v>
      </c>
      <c r="Q3220" s="12">
        <f t="shared" ca="1" si="448"/>
        <v>5.6000000000000005</v>
      </c>
      <c r="R3220" s="101">
        <f t="shared" ca="1" si="449"/>
        <v>0.27132459403331843</v>
      </c>
      <c r="S3220" s="13"/>
      <c r="T3220" s="101">
        <f t="shared" ca="1" si="450"/>
        <v>0</v>
      </c>
      <c r="U3220" s="101">
        <f t="shared" si="451"/>
        <v>0</v>
      </c>
      <c r="V3220" s="101">
        <f t="shared" ca="1" si="452"/>
        <v>-495.90225787019892</v>
      </c>
    </row>
    <row r="3221" spans="2:22" x14ac:dyDescent="0.3">
      <c r="B3221" s="13">
        <v>2023</v>
      </c>
      <c r="C3221" s="13">
        <v>5</v>
      </c>
      <c r="D3221" s="13">
        <v>12</v>
      </c>
      <c r="E3221" s="83" t="s">
        <v>231</v>
      </c>
      <c r="F3221" s="13">
        <v>3</v>
      </c>
      <c r="G3221" s="13">
        <v>14</v>
      </c>
      <c r="H3221" s="13" t="s">
        <v>70</v>
      </c>
      <c r="I3221" s="13" t="s">
        <v>53</v>
      </c>
      <c r="J3221" s="13"/>
      <c r="K3221" s="13" t="s">
        <v>28</v>
      </c>
      <c r="L3221" s="12">
        <f t="shared" ca="1" si="445"/>
        <v>2.4586378491952749</v>
      </c>
      <c r="M3221" s="101">
        <f t="shared" ca="1" si="446"/>
        <v>0.12971773292354272</v>
      </c>
      <c r="N3221" s="101">
        <f t="shared" ca="1" si="453"/>
        <v>194.65974818536208</v>
      </c>
      <c r="O3221" s="101">
        <f t="shared" ca="1" si="447"/>
        <v>0.26526243754967821</v>
      </c>
      <c r="Q3221" s="12">
        <f t="shared" ca="1" si="448"/>
        <v>0</v>
      </c>
      <c r="R3221" s="101">
        <f t="shared" ca="1" si="449"/>
        <v>0</v>
      </c>
      <c r="S3221" s="13"/>
      <c r="T3221" s="101">
        <f t="shared" ca="1" si="450"/>
        <v>0.12971773292354272</v>
      </c>
      <c r="U3221" s="101">
        <f t="shared" si="451"/>
        <v>0</v>
      </c>
      <c r="V3221" s="101">
        <f t="shared" ca="1" si="452"/>
        <v>-495.77254013727537</v>
      </c>
    </row>
    <row r="3222" spans="2:22" x14ac:dyDescent="0.3">
      <c r="B3222" s="13">
        <v>2023</v>
      </c>
      <c r="C3222" s="13">
        <v>5</v>
      </c>
      <c r="D3222" s="13">
        <v>12</v>
      </c>
      <c r="E3222" s="83" t="s">
        <v>231</v>
      </c>
      <c r="F3222" s="13">
        <v>3</v>
      </c>
      <c r="G3222" s="13">
        <v>15</v>
      </c>
      <c r="H3222" s="13" t="s">
        <v>70</v>
      </c>
      <c r="I3222" s="13" t="s">
        <v>53</v>
      </c>
      <c r="J3222" s="13"/>
      <c r="K3222" s="13" t="s">
        <v>28</v>
      </c>
      <c r="L3222" s="12">
        <f t="shared" ca="1" si="445"/>
        <v>1.9169299297354643</v>
      </c>
      <c r="M3222" s="101">
        <f t="shared" ca="1" si="446"/>
        <v>0.10113722309284309</v>
      </c>
      <c r="N3222" s="101">
        <f t="shared" ca="1" si="453"/>
        <v>194.65974818536208</v>
      </c>
      <c r="O3222" s="101">
        <f t="shared" ca="1" si="447"/>
        <v>0.20681757011915924</v>
      </c>
      <c r="Q3222" s="12">
        <f t="shared" ca="1" si="448"/>
        <v>5.6000000000000005</v>
      </c>
      <c r="R3222" s="101">
        <f t="shared" ca="1" si="449"/>
        <v>0.31177188144789303</v>
      </c>
      <c r="S3222" s="13"/>
      <c r="T3222" s="101">
        <f t="shared" ca="1" si="450"/>
        <v>0</v>
      </c>
      <c r="U3222" s="101">
        <f t="shared" si="451"/>
        <v>0</v>
      </c>
      <c r="V3222" s="101">
        <f t="shared" ca="1" si="452"/>
        <v>-496.39608390017116</v>
      </c>
    </row>
    <row r="3223" spans="2:22" x14ac:dyDescent="0.3">
      <c r="B3223" s="13">
        <v>2023</v>
      </c>
      <c r="C3223" s="13">
        <v>5</v>
      </c>
      <c r="D3223" s="13">
        <v>12</v>
      </c>
      <c r="E3223" s="83" t="s">
        <v>231</v>
      </c>
      <c r="F3223" s="13">
        <v>3</v>
      </c>
      <c r="G3223" s="13">
        <v>16</v>
      </c>
      <c r="H3223" s="13" t="s">
        <v>71</v>
      </c>
      <c r="I3223" s="13" t="s">
        <v>53</v>
      </c>
      <c r="J3223" s="13"/>
      <c r="K3223" s="13" t="s">
        <v>28</v>
      </c>
      <c r="L3223" s="12">
        <f t="shared" ca="1" si="445"/>
        <v>2.1913557439383431</v>
      </c>
      <c r="M3223" s="101">
        <f t="shared" ca="1" si="446"/>
        <v>0.27203490205250591</v>
      </c>
      <c r="N3223" s="101">
        <f t="shared" ca="1" si="453"/>
        <v>195.27606698834472</v>
      </c>
      <c r="O3223" s="101">
        <f t="shared" ca="1" si="447"/>
        <v>0.65258574054483864</v>
      </c>
      <c r="Q3223" s="12">
        <f t="shared" ca="1" si="448"/>
        <v>5.6000000000000005</v>
      </c>
      <c r="R3223" s="101">
        <f t="shared" ca="1" si="449"/>
        <v>0.2885417362756193</v>
      </c>
      <c r="S3223" s="13"/>
      <c r="T3223" s="101">
        <f t="shared" ca="1" si="450"/>
        <v>0</v>
      </c>
      <c r="U3223" s="101">
        <f t="shared" ca="1" si="451"/>
        <v>0.61631880298265906</v>
      </c>
      <c r="V3223" s="101">
        <f t="shared" ca="1" si="452"/>
        <v>-496.35684856973978</v>
      </c>
    </row>
    <row r="3224" spans="2:22" x14ac:dyDescent="0.3">
      <c r="B3224" s="13">
        <v>2023</v>
      </c>
      <c r="C3224" s="13">
        <v>5</v>
      </c>
      <c r="D3224" s="13">
        <v>12</v>
      </c>
      <c r="E3224" s="83" t="s">
        <v>231</v>
      </c>
      <c r="F3224" s="13">
        <v>3</v>
      </c>
      <c r="G3224" s="13">
        <v>17</v>
      </c>
      <c r="H3224" s="13" t="s">
        <v>71</v>
      </c>
      <c r="I3224" s="13" t="s">
        <v>53</v>
      </c>
      <c r="J3224" s="13"/>
      <c r="K3224" s="13" t="s">
        <v>28</v>
      </c>
      <c r="L3224" s="12">
        <f t="shared" ca="1" si="445"/>
        <v>2.2067238839331096</v>
      </c>
      <c r="M3224" s="101">
        <f t="shared" ca="1" si="446"/>
        <v>0.27394270295145623</v>
      </c>
      <c r="N3224" s="101">
        <f t="shared" ca="1" si="453"/>
        <v>195.8967080807009</v>
      </c>
      <c r="O3224" s="101">
        <f t="shared" ca="1" si="447"/>
        <v>0.6571623726352801</v>
      </c>
      <c r="Q3224" s="12">
        <f t="shared" ca="1" si="448"/>
        <v>5.6000000000000005</v>
      </c>
      <c r="R3224" s="101">
        <f t="shared" ca="1" si="449"/>
        <v>0.28724082322506234</v>
      </c>
      <c r="S3224" s="13"/>
      <c r="T3224" s="101">
        <f t="shared" ca="1" si="450"/>
        <v>0</v>
      </c>
      <c r="U3224" s="101">
        <f t="shared" ca="1" si="451"/>
        <v>0.62064109235618714</v>
      </c>
      <c r="V3224" s="101">
        <f t="shared" ca="1" si="452"/>
        <v>-496.31068912383375</v>
      </c>
    </row>
    <row r="3225" spans="2:22" x14ac:dyDescent="0.3">
      <c r="B3225" s="13">
        <v>2023</v>
      </c>
      <c r="C3225" s="13">
        <v>5</v>
      </c>
      <c r="D3225" s="13">
        <v>12</v>
      </c>
      <c r="E3225" s="83" t="s">
        <v>231</v>
      </c>
      <c r="F3225" s="13">
        <v>3</v>
      </c>
      <c r="G3225" s="13">
        <v>18</v>
      </c>
      <c r="H3225" s="13" t="s">
        <v>71</v>
      </c>
      <c r="I3225" s="13" t="s">
        <v>53</v>
      </c>
      <c r="J3225" s="13"/>
      <c r="K3225" s="13" t="s">
        <v>28</v>
      </c>
      <c r="L3225" s="12">
        <f t="shared" ca="1" si="445"/>
        <v>3.7377900957690007</v>
      </c>
      <c r="M3225" s="101">
        <f t="shared" ca="1" si="446"/>
        <v>0.46400926248876373</v>
      </c>
      <c r="N3225" s="101">
        <f t="shared" ca="1" si="453"/>
        <v>196.94796154513594</v>
      </c>
      <c r="O3225" s="101">
        <f t="shared" ca="1" si="447"/>
        <v>1.1131138905200084</v>
      </c>
      <c r="Q3225" s="12">
        <f t="shared" ca="1" si="448"/>
        <v>5.6000000000000005</v>
      </c>
      <c r="R3225" s="101">
        <f t="shared" ca="1" si="449"/>
        <v>0.15763606839315414</v>
      </c>
      <c r="S3225" s="13"/>
      <c r="T3225" s="101">
        <f t="shared" ca="1" si="450"/>
        <v>0</v>
      </c>
      <c r="U3225" s="101">
        <f t="shared" ca="1" si="451"/>
        <v>1.0512534644350313</v>
      </c>
      <c r="V3225" s="101">
        <f t="shared" ca="1" si="452"/>
        <v>-495.57470779618507</v>
      </c>
    </row>
    <row r="3226" spans="2:22" x14ac:dyDescent="0.3">
      <c r="B3226" s="13">
        <v>2023</v>
      </c>
      <c r="C3226" s="13">
        <v>5</v>
      </c>
      <c r="D3226" s="13">
        <v>12</v>
      </c>
      <c r="E3226" s="83" t="s">
        <v>231</v>
      </c>
      <c r="F3226" s="13">
        <v>3</v>
      </c>
      <c r="G3226" s="13">
        <v>19</v>
      </c>
      <c r="H3226" s="13" t="s">
        <v>71</v>
      </c>
      <c r="I3226" s="13" t="s">
        <v>53</v>
      </c>
      <c r="J3226" s="13"/>
      <c r="K3226" s="13" t="s">
        <v>28</v>
      </c>
      <c r="L3226" s="12">
        <f t="shared" ca="1" si="445"/>
        <v>2.4876919061639877</v>
      </c>
      <c r="M3226" s="101">
        <f t="shared" ca="1" si="446"/>
        <v>0.30882207323119742</v>
      </c>
      <c r="N3226" s="101">
        <f t="shared" ca="1" si="453"/>
        <v>197.64762489374456</v>
      </c>
      <c r="O3226" s="101">
        <f t="shared" ca="1" si="447"/>
        <v>0.74083464965563561</v>
      </c>
      <c r="Q3226" s="12">
        <f t="shared" ca="1" si="448"/>
        <v>5.6000000000000005</v>
      </c>
      <c r="R3226" s="101">
        <f t="shared" ca="1" si="449"/>
        <v>0.2634568801432185</v>
      </c>
      <c r="S3226" s="13"/>
      <c r="T3226" s="101">
        <f t="shared" ca="1" si="450"/>
        <v>0</v>
      </c>
      <c r="U3226" s="101">
        <f t="shared" ca="1" si="451"/>
        <v>0.69966334860862156</v>
      </c>
      <c r="V3226" s="101">
        <f t="shared" ca="1" si="452"/>
        <v>-495.40195820786289</v>
      </c>
    </row>
    <row r="3227" spans="2:22" x14ac:dyDescent="0.3">
      <c r="B3227" s="13">
        <v>2023</v>
      </c>
      <c r="C3227" s="13">
        <v>5</v>
      </c>
      <c r="D3227" s="13">
        <v>12</v>
      </c>
      <c r="E3227" s="83" t="s">
        <v>231</v>
      </c>
      <c r="F3227" s="13">
        <v>3</v>
      </c>
      <c r="G3227" s="13">
        <v>20</v>
      </c>
      <c r="H3227" s="13" t="s">
        <v>69</v>
      </c>
      <c r="I3227" s="13" t="s">
        <v>53</v>
      </c>
      <c r="J3227" s="13"/>
      <c r="K3227" s="13" t="s">
        <v>28</v>
      </c>
      <c r="L3227" s="12">
        <f t="shared" ca="1" si="445"/>
        <v>3.2094093391648824</v>
      </c>
      <c r="M3227" s="101">
        <f t="shared" ca="1" si="446"/>
        <v>0.1693284367343392</v>
      </c>
      <c r="N3227" s="101">
        <f t="shared" ca="1" si="453"/>
        <v>197.64762489374456</v>
      </c>
      <c r="O3227" s="101">
        <f t="shared" ca="1" si="447"/>
        <v>0.34626317360249914</v>
      </c>
      <c r="Q3227" s="12">
        <f t="shared" ca="1" si="448"/>
        <v>0</v>
      </c>
      <c r="R3227" s="101">
        <f t="shared" ca="1" si="449"/>
        <v>0</v>
      </c>
      <c r="S3227" s="13"/>
      <c r="T3227" s="101">
        <f t="shared" ca="1" si="450"/>
        <v>0.1693284367343392</v>
      </c>
      <c r="U3227" s="101">
        <f t="shared" si="451"/>
        <v>0</v>
      </c>
      <c r="V3227" s="101">
        <f t="shared" ca="1" si="452"/>
        <v>-495.23262977112853</v>
      </c>
    </row>
    <row r="3228" spans="2:22" x14ac:dyDescent="0.3">
      <c r="B3228" s="13">
        <v>2023</v>
      </c>
      <c r="C3228" s="13">
        <v>5</v>
      </c>
      <c r="D3228" s="13">
        <v>12</v>
      </c>
      <c r="E3228" s="83" t="s">
        <v>231</v>
      </c>
      <c r="F3228" s="13">
        <v>3</v>
      </c>
      <c r="G3228" s="13">
        <v>21</v>
      </c>
      <c r="H3228" s="13" t="s">
        <v>69</v>
      </c>
      <c r="I3228" s="13" t="s">
        <v>53</v>
      </c>
      <c r="J3228" s="13"/>
      <c r="K3228" s="13" t="s">
        <v>28</v>
      </c>
      <c r="L3228" s="12">
        <f t="shared" ca="1" si="445"/>
        <v>3.8708239822700117</v>
      </c>
      <c r="M3228" s="101">
        <f t="shared" ca="1" si="446"/>
        <v>0.20422467330456581</v>
      </c>
      <c r="N3228" s="101">
        <f t="shared" ca="1" si="453"/>
        <v>197.64762489374456</v>
      </c>
      <c r="O3228" s="101">
        <f t="shared" ca="1" si="447"/>
        <v>0.41762319944711157</v>
      </c>
      <c r="Q3228" s="12">
        <f t="shared" ca="1" si="448"/>
        <v>0</v>
      </c>
      <c r="R3228" s="101">
        <f t="shared" ca="1" si="449"/>
        <v>0</v>
      </c>
      <c r="S3228" s="13"/>
      <c r="T3228" s="101">
        <f t="shared" ca="1" si="450"/>
        <v>0.20422467330456581</v>
      </c>
      <c r="U3228" s="101">
        <f t="shared" si="451"/>
        <v>0</v>
      </c>
      <c r="V3228" s="101">
        <f t="shared" ca="1" si="452"/>
        <v>-495.02840509782396</v>
      </c>
    </row>
    <row r="3229" spans="2:22" x14ac:dyDescent="0.3">
      <c r="B3229" s="13">
        <v>2023</v>
      </c>
      <c r="C3229" s="13">
        <v>5</v>
      </c>
      <c r="D3229" s="13">
        <v>12</v>
      </c>
      <c r="E3229" s="83" t="s">
        <v>231</v>
      </c>
      <c r="F3229" s="13">
        <v>3</v>
      </c>
      <c r="G3229" s="13">
        <v>22</v>
      </c>
      <c r="H3229" s="13" t="s">
        <v>69</v>
      </c>
      <c r="I3229" s="13" t="s">
        <v>53</v>
      </c>
      <c r="J3229" s="13"/>
      <c r="K3229" s="13" t="s">
        <v>28</v>
      </c>
      <c r="L3229" s="12">
        <f t="shared" ca="1" si="445"/>
        <v>3.0508016705927332</v>
      </c>
      <c r="M3229" s="101">
        <f t="shared" ca="1" si="446"/>
        <v>0.16096029614047261</v>
      </c>
      <c r="N3229" s="101">
        <f t="shared" ca="1" si="453"/>
        <v>197.64762489374456</v>
      </c>
      <c r="O3229" s="101">
        <f t="shared" ca="1" si="447"/>
        <v>0.32915099224024996</v>
      </c>
      <c r="Q3229" s="12">
        <f t="shared" ca="1" si="448"/>
        <v>0</v>
      </c>
      <c r="R3229" s="101">
        <f t="shared" ca="1" si="449"/>
        <v>0</v>
      </c>
      <c r="S3229" s="13"/>
      <c r="T3229" s="101">
        <f t="shared" ca="1" si="450"/>
        <v>0.16096029614047261</v>
      </c>
      <c r="U3229" s="101">
        <f t="shared" si="451"/>
        <v>0</v>
      </c>
      <c r="V3229" s="101">
        <f t="shared" ca="1" si="452"/>
        <v>-494.86744480168352</v>
      </c>
    </row>
    <row r="3230" spans="2:22" x14ac:dyDescent="0.3">
      <c r="B3230" s="13">
        <v>2023</v>
      </c>
      <c r="C3230" s="13">
        <v>5</v>
      </c>
      <c r="D3230" s="13">
        <v>12</v>
      </c>
      <c r="E3230" s="83" t="s">
        <v>231</v>
      </c>
      <c r="F3230" s="13">
        <v>3</v>
      </c>
      <c r="G3230" s="13">
        <v>23</v>
      </c>
      <c r="H3230" s="13" t="s">
        <v>69</v>
      </c>
      <c r="I3230" s="13" t="s">
        <v>53</v>
      </c>
      <c r="J3230" s="13"/>
      <c r="K3230" s="13" t="s">
        <v>28</v>
      </c>
      <c r="L3230" s="12">
        <f t="shared" ca="1" si="445"/>
        <v>2.7741412057635291</v>
      </c>
      <c r="M3230" s="101">
        <f t="shared" ca="1" si="446"/>
        <v>0.14636369001608379</v>
      </c>
      <c r="N3230" s="101">
        <f t="shared" ca="1" si="453"/>
        <v>197.64762489374456</v>
      </c>
      <c r="O3230" s="101">
        <f t="shared" ca="1" si="447"/>
        <v>0.29930209468982716</v>
      </c>
      <c r="Q3230" s="12">
        <f t="shared" ca="1" si="448"/>
        <v>0</v>
      </c>
      <c r="R3230" s="101">
        <f t="shared" ca="1" si="449"/>
        <v>0</v>
      </c>
      <c r="S3230" s="13"/>
      <c r="T3230" s="101">
        <f t="shared" ca="1" si="450"/>
        <v>0.14636369001608379</v>
      </c>
      <c r="U3230" s="101">
        <f t="shared" si="451"/>
        <v>0</v>
      </c>
      <c r="V3230" s="101">
        <f t="shared" ca="1" si="452"/>
        <v>-494.72108111166744</v>
      </c>
    </row>
    <row r="3231" spans="2:22" x14ac:dyDescent="0.3">
      <c r="B3231" s="13">
        <v>2023</v>
      </c>
      <c r="C3231" s="13">
        <v>5</v>
      </c>
      <c r="D3231" s="13">
        <v>13</v>
      </c>
      <c r="E3231" s="83" t="s">
        <v>232</v>
      </c>
      <c r="F3231" s="13">
        <v>4</v>
      </c>
      <c r="G3231" s="13">
        <v>0</v>
      </c>
      <c r="H3231" s="13" t="s">
        <v>69</v>
      </c>
      <c r="I3231" s="13" t="s">
        <v>53</v>
      </c>
      <c r="J3231" s="13"/>
      <c r="K3231" s="13" t="s">
        <v>28</v>
      </c>
      <c r="L3231" s="12">
        <f t="shared" ca="1" si="445"/>
        <v>3.7250153113030953</v>
      </c>
      <c r="M3231" s="101">
        <f t="shared" ca="1" si="446"/>
        <v>0.19653180782435131</v>
      </c>
      <c r="N3231" s="101">
        <f t="shared" ca="1" si="453"/>
        <v>197.64762489374456</v>
      </c>
      <c r="O3231" s="101">
        <f t="shared" ca="1" si="447"/>
        <v>0.40189190193649094</v>
      </c>
      <c r="Q3231" s="12">
        <f t="shared" ca="1" si="448"/>
        <v>0</v>
      </c>
      <c r="R3231" s="101">
        <f t="shared" ca="1" si="449"/>
        <v>0</v>
      </c>
      <c r="S3231" s="13"/>
      <c r="T3231" s="101">
        <f t="shared" ca="1" si="450"/>
        <v>0.19653180782435131</v>
      </c>
      <c r="U3231" s="101">
        <f t="shared" si="451"/>
        <v>0</v>
      </c>
      <c r="V3231" s="101">
        <f t="shared" ca="1" si="452"/>
        <v>-494.52454930384312</v>
      </c>
    </row>
    <row r="3232" spans="2:22" x14ac:dyDescent="0.3">
      <c r="B3232" s="13">
        <v>2023</v>
      </c>
      <c r="C3232" s="13">
        <v>5</v>
      </c>
      <c r="D3232" s="13">
        <v>13</v>
      </c>
      <c r="E3232" s="83" t="s">
        <v>232</v>
      </c>
      <c r="F3232" s="13">
        <v>4</v>
      </c>
      <c r="G3232" s="13">
        <v>1</v>
      </c>
      <c r="H3232" s="13" t="s">
        <v>69</v>
      </c>
      <c r="I3232" s="13" t="s">
        <v>53</v>
      </c>
      <c r="J3232" s="13"/>
      <c r="K3232" s="13" t="s">
        <v>28</v>
      </c>
      <c r="L3232" s="12">
        <f t="shared" ca="1" si="445"/>
        <v>1.7001106967606849</v>
      </c>
      <c r="M3232" s="101">
        <f t="shared" ca="1" si="446"/>
        <v>8.9697840361093739E-2</v>
      </c>
      <c r="N3232" s="101">
        <f t="shared" ca="1" si="453"/>
        <v>197.64762489374456</v>
      </c>
      <c r="O3232" s="101">
        <f t="shared" ca="1" si="447"/>
        <v>0.18342494307351029</v>
      </c>
      <c r="Q3232" s="12">
        <f t="shared" ca="1" si="448"/>
        <v>0</v>
      </c>
      <c r="R3232" s="101">
        <f t="shared" ca="1" si="449"/>
        <v>0</v>
      </c>
      <c r="S3232" s="13"/>
      <c r="T3232" s="101">
        <f t="shared" ca="1" si="450"/>
        <v>8.9697840361093739E-2</v>
      </c>
      <c r="U3232" s="101">
        <f t="shared" si="451"/>
        <v>0</v>
      </c>
      <c r="V3232" s="101">
        <f t="shared" ca="1" si="452"/>
        <v>-494.434851463482</v>
      </c>
    </row>
    <row r="3233" spans="2:22" x14ac:dyDescent="0.3">
      <c r="B3233" s="13">
        <v>2023</v>
      </c>
      <c r="C3233" s="13">
        <v>5</v>
      </c>
      <c r="D3233" s="13">
        <v>13</v>
      </c>
      <c r="E3233" s="83" t="s">
        <v>232</v>
      </c>
      <c r="F3233" s="13">
        <v>4</v>
      </c>
      <c r="G3233" s="13">
        <v>2</v>
      </c>
      <c r="H3233" s="13" t="s">
        <v>69</v>
      </c>
      <c r="I3233" s="13" t="s">
        <v>53</v>
      </c>
      <c r="J3233" s="13"/>
      <c r="K3233" s="13" t="s">
        <v>28</v>
      </c>
      <c r="L3233" s="12">
        <f t="shared" ca="1" si="445"/>
        <v>1.4868840825363003</v>
      </c>
      <c r="M3233" s="101">
        <f t="shared" ca="1" si="446"/>
        <v>7.8448004194615201E-2</v>
      </c>
      <c r="N3233" s="101">
        <f t="shared" ca="1" si="453"/>
        <v>197.64762489374456</v>
      </c>
      <c r="O3233" s="101">
        <f t="shared" ca="1" si="447"/>
        <v>0.16041992366484145</v>
      </c>
      <c r="Q3233" s="12">
        <f t="shared" ca="1" si="448"/>
        <v>0</v>
      </c>
      <c r="R3233" s="101">
        <f t="shared" ca="1" si="449"/>
        <v>0</v>
      </c>
      <c r="S3233" s="13"/>
      <c r="T3233" s="101">
        <f t="shared" ca="1" si="450"/>
        <v>7.8448004194615201E-2</v>
      </c>
      <c r="U3233" s="101">
        <f t="shared" si="451"/>
        <v>0</v>
      </c>
      <c r="V3233" s="101">
        <f t="shared" ca="1" si="452"/>
        <v>-494.35640345928738</v>
      </c>
    </row>
    <row r="3234" spans="2:22" x14ac:dyDescent="0.3">
      <c r="B3234" s="13">
        <v>2023</v>
      </c>
      <c r="C3234" s="13">
        <v>5</v>
      </c>
      <c r="D3234" s="13">
        <v>13</v>
      </c>
      <c r="E3234" s="83" t="s">
        <v>232</v>
      </c>
      <c r="F3234" s="13">
        <v>4</v>
      </c>
      <c r="G3234" s="13">
        <v>3</v>
      </c>
      <c r="H3234" s="13" t="s">
        <v>69</v>
      </c>
      <c r="I3234" s="13" t="s">
        <v>53</v>
      </c>
      <c r="J3234" s="13"/>
      <c r="K3234" s="13" t="s">
        <v>28</v>
      </c>
      <c r="L3234" s="12">
        <f t="shared" ca="1" si="445"/>
        <v>1.7550406928148417</v>
      </c>
      <c r="M3234" s="101">
        <f t="shared" ca="1" si="446"/>
        <v>9.2595946952911054E-2</v>
      </c>
      <c r="N3234" s="101">
        <f t="shared" ca="1" si="453"/>
        <v>197.64762489374456</v>
      </c>
      <c r="O3234" s="101">
        <f t="shared" ca="1" si="447"/>
        <v>0.18935134034779327</v>
      </c>
      <c r="Q3234" s="12">
        <f t="shared" ca="1" si="448"/>
        <v>0</v>
      </c>
      <c r="R3234" s="101">
        <f t="shared" ca="1" si="449"/>
        <v>0</v>
      </c>
      <c r="S3234" s="13"/>
      <c r="T3234" s="101">
        <f t="shared" ca="1" si="450"/>
        <v>9.2595946952911054E-2</v>
      </c>
      <c r="U3234" s="101">
        <f t="shared" si="451"/>
        <v>0</v>
      </c>
      <c r="V3234" s="101">
        <f t="shared" ca="1" si="452"/>
        <v>-494.26380751233449</v>
      </c>
    </row>
    <row r="3235" spans="2:22" x14ac:dyDescent="0.3">
      <c r="B3235" s="13">
        <v>2023</v>
      </c>
      <c r="C3235" s="13">
        <v>5</v>
      </c>
      <c r="D3235" s="13">
        <v>13</v>
      </c>
      <c r="E3235" s="83" t="s">
        <v>232</v>
      </c>
      <c r="F3235" s="13">
        <v>4</v>
      </c>
      <c r="G3235" s="13">
        <v>4</v>
      </c>
      <c r="H3235" s="13" t="s">
        <v>69</v>
      </c>
      <c r="I3235" s="13" t="s">
        <v>53</v>
      </c>
      <c r="J3235" s="13"/>
      <c r="K3235" s="13" t="s">
        <v>28</v>
      </c>
      <c r="L3235" s="12">
        <f t="shared" ca="1" si="445"/>
        <v>1.5402901172097083</v>
      </c>
      <c r="M3235" s="101">
        <f t="shared" ca="1" si="446"/>
        <v>8.1265706583984215E-2</v>
      </c>
      <c r="N3235" s="101">
        <f t="shared" ca="1" si="453"/>
        <v>197.64762489374456</v>
      </c>
      <c r="O3235" s="101">
        <f t="shared" ca="1" si="447"/>
        <v>0.16618190074575542</v>
      </c>
      <c r="Q3235" s="12">
        <f t="shared" ca="1" si="448"/>
        <v>0</v>
      </c>
      <c r="R3235" s="101">
        <f t="shared" ca="1" si="449"/>
        <v>0</v>
      </c>
      <c r="S3235" s="13"/>
      <c r="T3235" s="101">
        <f t="shared" ca="1" si="450"/>
        <v>8.1265706583984215E-2</v>
      </c>
      <c r="U3235" s="101">
        <f t="shared" si="451"/>
        <v>0</v>
      </c>
      <c r="V3235" s="101">
        <f t="shared" ca="1" si="452"/>
        <v>-494.18254180575053</v>
      </c>
    </row>
    <row r="3236" spans="2:22" x14ac:dyDescent="0.3">
      <c r="B3236" s="13">
        <v>2023</v>
      </c>
      <c r="C3236" s="13">
        <v>5</v>
      </c>
      <c r="D3236" s="13">
        <v>13</v>
      </c>
      <c r="E3236" s="83" t="s">
        <v>232</v>
      </c>
      <c r="F3236" s="13">
        <v>4</v>
      </c>
      <c r="G3236" s="13">
        <v>5</v>
      </c>
      <c r="H3236" s="13" t="s">
        <v>69</v>
      </c>
      <c r="I3236" s="13" t="s">
        <v>53</v>
      </c>
      <c r="J3236" s="13"/>
      <c r="K3236" s="13" t="s">
        <v>28</v>
      </c>
      <c r="L3236" s="12">
        <f t="shared" ca="1" si="445"/>
        <v>1.6404316776106784</v>
      </c>
      <c r="M3236" s="101">
        <f t="shared" ca="1" si="446"/>
        <v>8.6549175310739399E-2</v>
      </c>
      <c r="N3236" s="101">
        <f t="shared" ca="1" si="453"/>
        <v>197.64762489374456</v>
      </c>
      <c r="O3236" s="101">
        <f t="shared" ca="1" si="447"/>
        <v>0.17698617369741609</v>
      </c>
      <c r="Q3236" s="12">
        <f t="shared" ca="1" si="448"/>
        <v>5.6000000000000005</v>
      </c>
      <c r="R3236" s="101">
        <f t="shared" ca="1" si="449"/>
        <v>0.33517745849025615</v>
      </c>
      <c r="S3236" s="13"/>
      <c r="T3236" s="101">
        <f t="shared" ca="1" si="450"/>
        <v>0</v>
      </c>
      <c r="U3236" s="101">
        <f t="shared" si="451"/>
        <v>0</v>
      </c>
      <c r="V3236" s="101">
        <f t="shared" ca="1" si="452"/>
        <v>-494.85289672273103</v>
      </c>
    </row>
    <row r="3237" spans="2:22" x14ac:dyDescent="0.3">
      <c r="B3237" s="13">
        <v>2023</v>
      </c>
      <c r="C3237" s="13">
        <v>5</v>
      </c>
      <c r="D3237" s="13">
        <v>13</v>
      </c>
      <c r="E3237" s="83" t="s">
        <v>232</v>
      </c>
      <c r="F3237" s="13">
        <v>4</v>
      </c>
      <c r="G3237" s="13">
        <v>6</v>
      </c>
      <c r="H3237" s="13" t="s">
        <v>69</v>
      </c>
      <c r="I3237" s="13" t="s">
        <v>53</v>
      </c>
      <c r="J3237" s="13"/>
      <c r="K3237" s="13" t="s">
        <v>28</v>
      </c>
      <c r="L3237" s="12">
        <f t="shared" ca="1" si="445"/>
        <v>1.8178065988909304</v>
      </c>
      <c r="M3237" s="101">
        <f t="shared" ca="1" si="446"/>
        <v>9.5907476157485488E-2</v>
      </c>
      <c r="N3237" s="101">
        <f t="shared" ca="1" si="453"/>
        <v>197.64762489374456</v>
      </c>
      <c r="O3237" s="101">
        <f t="shared" ca="1" si="447"/>
        <v>0.19612315395434249</v>
      </c>
      <c r="Q3237" s="12">
        <f t="shared" ca="1" si="448"/>
        <v>5.6000000000000005</v>
      </c>
      <c r="R3237" s="101">
        <f t="shared" ca="1" si="449"/>
        <v>0.32016267140388277</v>
      </c>
      <c r="S3237" s="13"/>
      <c r="T3237" s="101">
        <f t="shared" ca="1" si="450"/>
        <v>0</v>
      </c>
      <c r="U3237" s="101">
        <f t="shared" si="451"/>
        <v>0</v>
      </c>
      <c r="V3237" s="101">
        <f t="shared" ca="1" si="452"/>
        <v>-495.49322206553876</v>
      </c>
    </row>
    <row r="3238" spans="2:22" x14ac:dyDescent="0.3">
      <c r="B3238" s="13">
        <v>2023</v>
      </c>
      <c r="C3238" s="13">
        <v>5</v>
      </c>
      <c r="D3238" s="13">
        <v>13</v>
      </c>
      <c r="E3238" s="83" t="s">
        <v>232</v>
      </c>
      <c r="F3238" s="13">
        <v>4</v>
      </c>
      <c r="G3238" s="13">
        <v>7</v>
      </c>
      <c r="H3238" s="13" t="s">
        <v>69</v>
      </c>
      <c r="I3238" s="13" t="s">
        <v>53</v>
      </c>
      <c r="J3238" s="13"/>
      <c r="K3238" s="13" t="s">
        <v>28</v>
      </c>
      <c r="L3238" s="12">
        <f t="shared" ca="1" si="445"/>
        <v>1.8499724989327879</v>
      </c>
      <c r="M3238" s="101">
        <f t="shared" ca="1" si="446"/>
        <v>9.7604549043693895E-2</v>
      </c>
      <c r="N3238" s="101">
        <f t="shared" ca="1" si="453"/>
        <v>197.64762489374456</v>
      </c>
      <c r="O3238" s="101">
        <f t="shared" ca="1" si="447"/>
        <v>0.19959353290985848</v>
      </c>
      <c r="Q3238" s="12">
        <f t="shared" ca="1" si="448"/>
        <v>5.6000000000000005</v>
      </c>
      <c r="R3238" s="101">
        <f t="shared" ca="1" si="449"/>
        <v>0.31743982796533959</v>
      </c>
      <c r="S3238" s="13"/>
      <c r="T3238" s="101">
        <f t="shared" ca="1" si="450"/>
        <v>0</v>
      </c>
      <c r="U3238" s="101">
        <f t="shared" si="451"/>
        <v>0</v>
      </c>
      <c r="V3238" s="101">
        <f t="shared" ca="1" si="452"/>
        <v>-496.12810172146948</v>
      </c>
    </row>
    <row r="3239" spans="2:22" x14ac:dyDescent="0.3">
      <c r="B3239" s="13">
        <v>2023</v>
      </c>
      <c r="C3239" s="13">
        <v>5</v>
      </c>
      <c r="D3239" s="13">
        <v>13</v>
      </c>
      <c r="E3239" s="83" t="s">
        <v>232</v>
      </c>
      <c r="F3239" s="13">
        <v>4</v>
      </c>
      <c r="G3239" s="13">
        <v>8</v>
      </c>
      <c r="H3239" s="13" t="s">
        <v>69</v>
      </c>
      <c r="I3239" s="13" t="s">
        <v>53</v>
      </c>
      <c r="J3239" s="13"/>
      <c r="K3239" s="13" t="s">
        <v>28</v>
      </c>
      <c r="L3239" s="12">
        <f t="shared" ca="1" si="445"/>
        <v>2.6078132567604966</v>
      </c>
      <c r="M3239" s="101">
        <f t="shared" ca="1" si="446"/>
        <v>0.13758822742668381</v>
      </c>
      <c r="N3239" s="101">
        <f t="shared" ca="1" si="453"/>
        <v>197.64762489374456</v>
      </c>
      <c r="O3239" s="101">
        <f t="shared" ca="1" si="447"/>
        <v>0.28135697227188999</v>
      </c>
      <c r="Q3239" s="12">
        <f t="shared" ca="1" si="448"/>
        <v>5.6000000000000005</v>
      </c>
      <c r="R3239" s="101">
        <f t="shared" ca="1" si="449"/>
        <v>0.253288607815224</v>
      </c>
      <c r="S3239" s="13"/>
      <c r="T3239" s="101">
        <f t="shared" ca="1" si="450"/>
        <v>0</v>
      </c>
      <c r="U3239" s="101">
        <f t="shared" si="451"/>
        <v>0</v>
      </c>
      <c r="V3239" s="101">
        <f t="shared" ca="1" si="452"/>
        <v>-496.63467893709998</v>
      </c>
    </row>
    <row r="3240" spans="2:22" x14ac:dyDescent="0.3">
      <c r="B3240" s="13">
        <v>2023</v>
      </c>
      <c r="C3240" s="13">
        <v>5</v>
      </c>
      <c r="D3240" s="13">
        <v>13</v>
      </c>
      <c r="E3240" s="83" t="s">
        <v>232</v>
      </c>
      <c r="F3240" s="13">
        <v>4</v>
      </c>
      <c r="G3240" s="13">
        <v>9</v>
      </c>
      <c r="H3240" s="13" t="s">
        <v>69</v>
      </c>
      <c r="I3240" s="13" t="s">
        <v>53</v>
      </c>
      <c r="J3240" s="13"/>
      <c r="K3240" s="13" t="s">
        <v>28</v>
      </c>
      <c r="L3240" s="12">
        <f t="shared" ca="1" si="445"/>
        <v>3.4013873369458847</v>
      </c>
      <c r="M3240" s="101">
        <f t="shared" ca="1" si="446"/>
        <v>0.17945719589726489</v>
      </c>
      <c r="N3240" s="101">
        <f t="shared" ca="1" si="453"/>
        <v>197.64762489374456</v>
      </c>
      <c r="O3240" s="101">
        <f t="shared" ca="1" si="447"/>
        <v>0.36697567978309148</v>
      </c>
      <c r="Q3240" s="12">
        <f t="shared" ca="1" si="448"/>
        <v>5.6000000000000005</v>
      </c>
      <c r="R3240" s="101">
        <f t="shared" ca="1" si="449"/>
        <v>0.18611256192753092</v>
      </c>
      <c r="S3240" s="13"/>
      <c r="T3240" s="101">
        <f t="shared" ca="1" si="450"/>
        <v>0</v>
      </c>
      <c r="U3240" s="101">
        <f t="shared" si="451"/>
        <v>0</v>
      </c>
      <c r="V3240" s="101">
        <f t="shared" ca="1" si="452"/>
        <v>-497.00690406095504</v>
      </c>
    </row>
    <row r="3241" spans="2:22" x14ac:dyDescent="0.3">
      <c r="B3241" s="13">
        <v>2023</v>
      </c>
      <c r="C3241" s="13">
        <v>5</v>
      </c>
      <c r="D3241" s="13">
        <v>13</v>
      </c>
      <c r="E3241" s="83" t="s">
        <v>232</v>
      </c>
      <c r="F3241" s="13">
        <v>4</v>
      </c>
      <c r="G3241" s="13">
        <v>10</v>
      </c>
      <c r="H3241" s="13" t="s">
        <v>70</v>
      </c>
      <c r="I3241" s="13" t="s">
        <v>53</v>
      </c>
      <c r="J3241" s="13"/>
      <c r="K3241" s="13" t="s">
        <v>28</v>
      </c>
      <c r="L3241" s="12">
        <f t="shared" ca="1" si="445"/>
        <v>1.7187859580664162</v>
      </c>
      <c r="M3241" s="101">
        <f t="shared" ca="1" si="446"/>
        <v>9.0683147147584117E-2</v>
      </c>
      <c r="N3241" s="101">
        <f t="shared" ca="1" si="453"/>
        <v>197.64762489374456</v>
      </c>
      <c r="O3241" s="101">
        <f t="shared" ca="1" si="447"/>
        <v>0.18543981701578566</v>
      </c>
      <c r="Q3241" s="12">
        <f t="shared" ca="1" si="448"/>
        <v>5.6000000000000005</v>
      </c>
      <c r="R3241" s="101">
        <f t="shared" ca="1" si="449"/>
        <v>0.32854476864967797</v>
      </c>
      <c r="S3241" s="13"/>
      <c r="T3241" s="101">
        <f t="shared" ca="1" si="450"/>
        <v>0</v>
      </c>
      <c r="U3241" s="101">
        <f t="shared" si="451"/>
        <v>0</v>
      </c>
      <c r="V3241" s="101">
        <f t="shared" ca="1" si="452"/>
        <v>-497.66399359825442</v>
      </c>
    </row>
    <row r="3242" spans="2:22" x14ac:dyDescent="0.3">
      <c r="B3242" s="13">
        <v>2023</v>
      </c>
      <c r="C3242" s="13">
        <v>5</v>
      </c>
      <c r="D3242" s="13">
        <v>13</v>
      </c>
      <c r="E3242" s="83" t="s">
        <v>232</v>
      </c>
      <c r="F3242" s="13">
        <v>4</v>
      </c>
      <c r="G3242" s="13">
        <v>11</v>
      </c>
      <c r="H3242" s="13" t="s">
        <v>70</v>
      </c>
      <c r="I3242" s="13" t="s">
        <v>53</v>
      </c>
      <c r="J3242" s="13"/>
      <c r="K3242" s="13" t="s">
        <v>28</v>
      </c>
      <c r="L3242" s="12">
        <f t="shared" ca="1" si="445"/>
        <v>1.9683579442751999</v>
      </c>
      <c r="M3242" s="101">
        <f t="shared" ca="1" si="446"/>
        <v>0.10385056513995955</v>
      </c>
      <c r="N3242" s="101">
        <f t="shared" ca="1" si="453"/>
        <v>197.64762489374456</v>
      </c>
      <c r="O3242" s="101">
        <f t="shared" ca="1" si="447"/>
        <v>0.21236613860785133</v>
      </c>
      <c r="Q3242" s="12">
        <f t="shared" ca="1" si="448"/>
        <v>0</v>
      </c>
      <c r="R3242" s="101">
        <f t="shared" ca="1" si="449"/>
        <v>0</v>
      </c>
      <c r="S3242" s="13"/>
      <c r="T3242" s="101">
        <f t="shared" ca="1" si="450"/>
        <v>0.10385056513995955</v>
      </c>
      <c r="U3242" s="101">
        <f t="shared" si="451"/>
        <v>0</v>
      </c>
      <c r="V3242" s="101">
        <f t="shared" ca="1" si="452"/>
        <v>-497.56014303311446</v>
      </c>
    </row>
    <row r="3243" spans="2:22" x14ac:dyDescent="0.3">
      <c r="B3243" s="13">
        <v>2023</v>
      </c>
      <c r="C3243" s="13">
        <v>5</v>
      </c>
      <c r="D3243" s="13">
        <v>13</v>
      </c>
      <c r="E3243" s="83" t="s">
        <v>232</v>
      </c>
      <c r="F3243" s="13">
        <v>4</v>
      </c>
      <c r="G3243" s="13">
        <v>12</v>
      </c>
      <c r="H3243" s="13" t="s">
        <v>70</v>
      </c>
      <c r="I3243" s="13" t="s">
        <v>53</v>
      </c>
      <c r="J3243" s="13"/>
      <c r="K3243" s="13" t="s">
        <v>28</v>
      </c>
      <c r="L3243" s="12">
        <f t="shared" ca="1" si="445"/>
        <v>2.6847026154916471</v>
      </c>
      <c r="M3243" s="101">
        <f t="shared" ca="1" si="446"/>
        <v>0.14164490999333931</v>
      </c>
      <c r="N3243" s="101">
        <f t="shared" ca="1" si="453"/>
        <v>197.64762489374456</v>
      </c>
      <c r="O3243" s="101">
        <f t="shared" ca="1" si="447"/>
        <v>0.28965256518539378</v>
      </c>
      <c r="Q3243" s="12">
        <f t="shared" ca="1" si="448"/>
        <v>5.6000000000000005</v>
      </c>
      <c r="R3243" s="101">
        <f t="shared" ca="1" si="449"/>
        <v>0.24677992359863213</v>
      </c>
      <c r="S3243" s="13"/>
      <c r="T3243" s="101">
        <f t="shared" ca="1" si="450"/>
        <v>0</v>
      </c>
      <c r="U3243" s="101">
        <f t="shared" si="451"/>
        <v>0</v>
      </c>
      <c r="V3243" s="101">
        <f t="shared" ca="1" si="452"/>
        <v>-498.05370288031173</v>
      </c>
    </row>
    <row r="3244" spans="2:22" x14ac:dyDescent="0.3">
      <c r="B3244" s="13">
        <v>2023</v>
      </c>
      <c r="C3244" s="13">
        <v>5</v>
      </c>
      <c r="D3244" s="13">
        <v>13</v>
      </c>
      <c r="E3244" s="83" t="s">
        <v>232</v>
      </c>
      <c r="F3244" s="13">
        <v>4</v>
      </c>
      <c r="G3244" s="13">
        <v>13</v>
      </c>
      <c r="H3244" s="13" t="s">
        <v>70</v>
      </c>
      <c r="I3244" s="13" t="s">
        <v>53</v>
      </c>
      <c r="J3244" s="13"/>
      <c r="K3244" s="13" t="s">
        <v>28</v>
      </c>
      <c r="L3244" s="12">
        <f t="shared" ca="1" si="445"/>
        <v>3.0376357019066504</v>
      </c>
      <c r="M3244" s="101">
        <f t="shared" ca="1" si="446"/>
        <v>0.16026565963259487</v>
      </c>
      <c r="N3244" s="101">
        <f t="shared" ca="1" si="453"/>
        <v>197.64762489374456</v>
      </c>
      <c r="O3244" s="101">
        <f t="shared" ca="1" si="447"/>
        <v>0.32773051587870849</v>
      </c>
      <c r="Q3244" s="12">
        <f t="shared" ca="1" si="448"/>
        <v>5.6000000000000005</v>
      </c>
      <c r="R3244" s="101">
        <f t="shared" ca="1" si="449"/>
        <v>0.2169041378336021</v>
      </c>
      <c r="S3244" s="13"/>
      <c r="T3244" s="101">
        <f t="shared" ca="1" si="450"/>
        <v>0</v>
      </c>
      <c r="U3244" s="101">
        <f t="shared" si="451"/>
        <v>0</v>
      </c>
      <c r="V3244" s="101">
        <f t="shared" ca="1" si="452"/>
        <v>-498.48751115597889</v>
      </c>
    </row>
    <row r="3245" spans="2:22" x14ac:dyDescent="0.3">
      <c r="B3245" s="13">
        <v>2023</v>
      </c>
      <c r="C3245" s="13">
        <v>5</v>
      </c>
      <c r="D3245" s="13">
        <v>13</v>
      </c>
      <c r="E3245" s="83" t="s">
        <v>232</v>
      </c>
      <c r="F3245" s="13">
        <v>4</v>
      </c>
      <c r="G3245" s="13">
        <v>14</v>
      </c>
      <c r="H3245" s="13" t="s">
        <v>70</v>
      </c>
      <c r="I3245" s="13" t="s">
        <v>53</v>
      </c>
      <c r="J3245" s="13"/>
      <c r="K3245" s="13" t="s">
        <v>28</v>
      </c>
      <c r="L3245" s="12">
        <f t="shared" ca="1" si="445"/>
        <v>3.0474090929199149</v>
      </c>
      <c r="M3245" s="101">
        <f t="shared" ca="1" si="446"/>
        <v>0.16078130374245472</v>
      </c>
      <c r="N3245" s="101">
        <f t="shared" ca="1" si="453"/>
        <v>197.64762489374456</v>
      </c>
      <c r="O3245" s="101">
        <f t="shared" ca="1" si="447"/>
        <v>0.3287849670351296</v>
      </c>
      <c r="Q3245" s="12">
        <f t="shared" ca="1" si="448"/>
        <v>5.6000000000000005</v>
      </c>
      <c r="R3245" s="101">
        <f t="shared" ca="1" si="449"/>
        <v>0.21607682028432926</v>
      </c>
      <c r="S3245" s="13"/>
      <c r="T3245" s="101">
        <f t="shared" ca="1" si="450"/>
        <v>0</v>
      </c>
      <c r="U3245" s="101">
        <f t="shared" si="451"/>
        <v>0</v>
      </c>
      <c r="V3245" s="101">
        <f t="shared" ca="1" si="452"/>
        <v>-498.91966479654758</v>
      </c>
    </row>
    <row r="3246" spans="2:22" x14ac:dyDescent="0.3">
      <c r="B3246" s="13">
        <v>2023</v>
      </c>
      <c r="C3246" s="13">
        <v>5</v>
      </c>
      <c r="D3246" s="13">
        <v>13</v>
      </c>
      <c r="E3246" s="83" t="s">
        <v>232</v>
      </c>
      <c r="F3246" s="13">
        <v>4</v>
      </c>
      <c r="G3246" s="13">
        <v>15</v>
      </c>
      <c r="H3246" s="13" t="s">
        <v>70</v>
      </c>
      <c r="I3246" s="13" t="s">
        <v>53</v>
      </c>
      <c r="J3246" s="13"/>
      <c r="K3246" s="13" t="s">
        <v>28</v>
      </c>
      <c r="L3246" s="12">
        <f t="shared" ca="1" si="445"/>
        <v>2.5687285629572636</v>
      </c>
      <c r="M3246" s="101">
        <f t="shared" ca="1" si="446"/>
        <v>0.13552611898162523</v>
      </c>
      <c r="N3246" s="101">
        <f t="shared" ca="1" si="453"/>
        <v>197.64762489374456</v>
      </c>
      <c r="O3246" s="101">
        <f t="shared" ca="1" si="447"/>
        <v>0.27714012465745919</v>
      </c>
      <c r="Q3246" s="12">
        <f t="shared" ca="1" si="448"/>
        <v>0.98794734618834434</v>
      </c>
      <c r="R3246" s="101">
        <f t="shared" ca="1" si="449"/>
        <v>0</v>
      </c>
      <c r="S3246" s="13"/>
      <c r="T3246" s="101">
        <f t="shared" ca="1" si="450"/>
        <v>8.3402016996728182E-2</v>
      </c>
      <c r="U3246" s="101">
        <f t="shared" si="451"/>
        <v>0</v>
      </c>
      <c r="V3246" s="101">
        <f t="shared" ca="1" si="452"/>
        <v>-498.83626277955085</v>
      </c>
    </row>
    <row r="3247" spans="2:22" x14ac:dyDescent="0.3">
      <c r="B3247" s="13">
        <v>2023</v>
      </c>
      <c r="C3247" s="13">
        <v>5</v>
      </c>
      <c r="D3247" s="13">
        <v>13</v>
      </c>
      <c r="E3247" s="83" t="s">
        <v>232</v>
      </c>
      <c r="F3247" s="13">
        <v>4</v>
      </c>
      <c r="G3247" s="13">
        <v>16</v>
      </c>
      <c r="H3247" s="13" t="s">
        <v>71</v>
      </c>
      <c r="I3247" s="13" t="s">
        <v>53</v>
      </c>
      <c r="J3247" s="13"/>
      <c r="K3247" s="13" t="s">
        <v>28</v>
      </c>
      <c r="L3247" s="12">
        <f t="shared" ca="1" si="445"/>
        <v>1.9950774169361867</v>
      </c>
      <c r="M3247" s="101">
        <f t="shared" ca="1" si="446"/>
        <v>0.24766891053845821</v>
      </c>
      <c r="N3247" s="101">
        <f t="shared" ca="1" si="453"/>
        <v>198.20874041725787</v>
      </c>
      <c r="O3247" s="101">
        <f t="shared" ca="1" si="447"/>
        <v>0.59413405476359638</v>
      </c>
      <c r="Q3247" s="12">
        <f t="shared" ca="1" si="448"/>
        <v>5.6000000000000005</v>
      </c>
      <c r="R3247" s="101">
        <f t="shared" ca="1" si="449"/>
        <v>0.30515669665635187</v>
      </c>
      <c r="S3247" s="13"/>
      <c r="T3247" s="101">
        <f t="shared" ca="1" si="450"/>
        <v>0</v>
      </c>
      <c r="U3247" s="101">
        <f t="shared" ca="1" si="451"/>
        <v>0.56111552351330252</v>
      </c>
      <c r="V3247" s="101">
        <f t="shared" ca="1" si="452"/>
        <v>-498.88546064935025</v>
      </c>
    </row>
    <row r="3248" spans="2:22" x14ac:dyDescent="0.3">
      <c r="B3248" s="13">
        <v>2023</v>
      </c>
      <c r="C3248" s="13">
        <v>5</v>
      </c>
      <c r="D3248" s="13">
        <v>13</v>
      </c>
      <c r="E3248" s="83" t="s">
        <v>232</v>
      </c>
      <c r="F3248" s="13">
        <v>4</v>
      </c>
      <c r="G3248" s="13">
        <v>17</v>
      </c>
      <c r="H3248" s="13" t="s">
        <v>71</v>
      </c>
      <c r="I3248" s="13" t="s">
        <v>53</v>
      </c>
      <c r="J3248" s="13"/>
      <c r="K3248" s="13" t="s">
        <v>28</v>
      </c>
      <c r="L3248" s="12">
        <f t="shared" ca="1" si="445"/>
        <v>3.3996214509814009</v>
      </c>
      <c r="M3248" s="101">
        <f t="shared" ca="1" si="446"/>
        <v>0.42202900692483108</v>
      </c>
      <c r="N3248" s="101">
        <f t="shared" ca="1" si="453"/>
        <v>199.16488395034639</v>
      </c>
      <c r="O3248" s="101">
        <f t="shared" ca="1" si="447"/>
        <v>1.0124072681022611</v>
      </c>
      <c r="Q3248" s="12">
        <f t="shared" ca="1" si="448"/>
        <v>5.6000000000000005</v>
      </c>
      <c r="R3248" s="101">
        <f t="shared" ca="1" si="449"/>
        <v>0.18626204417442446</v>
      </c>
      <c r="S3248" s="13"/>
      <c r="T3248" s="101">
        <f t="shared" ca="1" si="450"/>
        <v>0</v>
      </c>
      <c r="U3248" s="101">
        <f t="shared" ca="1" si="451"/>
        <v>0.95614353308851896</v>
      </c>
      <c r="V3248" s="101">
        <f t="shared" ca="1" si="452"/>
        <v>-498.30184120461058</v>
      </c>
    </row>
    <row r="3249" spans="2:22" x14ac:dyDescent="0.3">
      <c r="B3249" s="13">
        <v>2023</v>
      </c>
      <c r="C3249" s="13">
        <v>5</v>
      </c>
      <c r="D3249" s="13">
        <v>13</v>
      </c>
      <c r="E3249" s="83" t="s">
        <v>232</v>
      </c>
      <c r="F3249" s="13">
        <v>4</v>
      </c>
      <c r="G3249" s="13">
        <v>18</v>
      </c>
      <c r="H3249" s="13" t="s">
        <v>71</v>
      </c>
      <c r="I3249" s="13" t="s">
        <v>53</v>
      </c>
      <c r="J3249" s="13"/>
      <c r="K3249" s="13" t="s">
        <v>28</v>
      </c>
      <c r="L3249" s="12">
        <f t="shared" ca="1" si="445"/>
        <v>3.5291150283337842</v>
      </c>
      <c r="M3249" s="101">
        <f t="shared" ca="1" si="446"/>
        <v>0.43810433961735595</v>
      </c>
      <c r="N3249" s="101">
        <f t="shared" ca="1" si="453"/>
        <v>200.15744755206526</v>
      </c>
      <c r="O3249" s="101">
        <f t="shared" ca="1" si="447"/>
        <v>1.050970455437801</v>
      </c>
      <c r="Q3249" s="12">
        <f t="shared" ca="1" si="448"/>
        <v>3.0247570772403254</v>
      </c>
      <c r="R3249" s="101">
        <f t="shared" ca="1" si="449"/>
        <v>0</v>
      </c>
      <c r="S3249" s="13"/>
      <c r="T3249" s="101">
        <f t="shared" ca="1" si="450"/>
        <v>6.2610996048741985E-2</v>
      </c>
      <c r="U3249" s="101">
        <f t="shared" ca="1" si="451"/>
        <v>0.99256360171887681</v>
      </c>
      <c r="V3249" s="101">
        <f t="shared" ca="1" si="452"/>
        <v>-497.24666660684295</v>
      </c>
    </row>
    <row r="3250" spans="2:22" x14ac:dyDescent="0.3">
      <c r="B3250" s="13">
        <v>2023</v>
      </c>
      <c r="C3250" s="13">
        <v>5</v>
      </c>
      <c r="D3250" s="13">
        <v>13</v>
      </c>
      <c r="E3250" s="83" t="s">
        <v>232</v>
      </c>
      <c r="F3250" s="13">
        <v>4</v>
      </c>
      <c r="G3250" s="13">
        <v>19</v>
      </c>
      <c r="H3250" s="13" t="s">
        <v>71</v>
      </c>
      <c r="I3250" s="13" t="s">
        <v>53</v>
      </c>
      <c r="J3250" s="13"/>
      <c r="K3250" s="13" t="s">
        <v>28</v>
      </c>
      <c r="L3250" s="12">
        <f t="shared" ca="1" si="445"/>
        <v>3.0056078692901615</v>
      </c>
      <c r="M3250" s="101">
        <f t="shared" ca="1" si="446"/>
        <v>0.37311616089368066</v>
      </c>
      <c r="N3250" s="101">
        <f t="shared" ca="1" si="453"/>
        <v>201.00277476530312</v>
      </c>
      <c r="O3250" s="101">
        <f t="shared" ca="1" si="447"/>
        <v>0.89507002347461018</v>
      </c>
      <c r="Q3250" s="12">
        <f t="shared" ca="1" si="448"/>
        <v>5.6000000000000005</v>
      </c>
      <c r="R3250" s="101">
        <f t="shared" ca="1" si="449"/>
        <v>0.21961529386458789</v>
      </c>
      <c r="S3250" s="13"/>
      <c r="T3250" s="101">
        <f t="shared" ca="1" si="450"/>
        <v>0</v>
      </c>
      <c r="U3250" s="101">
        <f t="shared" ca="1" si="451"/>
        <v>0.84532721323785798</v>
      </c>
      <c r="V3250" s="101">
        <f t="shared" ca="1" si="452"/>
        <v>-496.84056998133428</v>
      </c>
    </row>
    <row r="3251" spans="2:22" x14ac:dyDescent="0.3">
      <c r="B3251" s="13">
        <v>2023</v>
      </c>
      <c r="C3251" s="13">
        <v>5</v>
      </c>
      <c r="D3251" s="13">
        <v>13</v>
      </c>
      <c r="E3251" s="83" t="s">
        <v>232</v>
      </c>
      <c r="F3251" s="13">
        <v>4</v>
      </c>
      <c r="G3251" s="13">
        <v>20</v>
      </c>
      <c r="H3251" s="13" t="s">
        <v>69</v>
      </c>
      <c r="I3251" s="13" t="s">
        <v>53</v>
      </c>
      <c r="J3251" s="13"/>
      <c r="K3251" s="13" t="s">
        <v>28</v>
      </c>
      <c r="L3251" s="12">
        <f t="shared" ca="1" si="445"/>
        <v>3.5390162644133381</v>
      </c>
      <c r="M3251" s="101">
        <f t="shared" ca="1" si="446"/>
        <v>0.18671849811044772</v>
      </c>
      <c r="N3251" s="101">
        <f t="shared" ca="1" si="453"/>
        <v>201.00277476530312</v>
      </c>
      <c r="O3251" s="101">
        <f t="shared" ca="1" si="447"/>
        <v>0.38182446476755505</v>
      </c>
      <c r="Q3251" s="12">
        <f t="shared" ca="1" si="448"/>
        <v>0</v>
      </c>
      <c r="R3251" s="101">
        <f t="shared" ca="1" si="449"/>
        <v>0</v>
      </c>
      <c r="S3251" s="13"/>
      <c r="T3251" s="101">
        <f t="shared" ca="1" si="450"/>
        <v>0.18671849811044772</v>
      </c>
      <c r="U3251" s="101">
        <f t="shared" si="451"/>
        <v>0</v>
      </c>
      <c r="V3251" s="101">
        <f t="shared" ca="1" si="452"/>
        <v>-496.65385148322383</v>
      </c>
    </row>
    <row r="3252" spans="2:22" x14ac:dyDescent="0.3">
      <c r="B3252" s="13">
        <v>2023</v>
      </c>
      <c r="C3252" s="13">
        <v>5</v>
      </c>
      <c r="D3252" s="13">
        <v>13</v>
      </c>
      <c r="E3252" s="83" t="s">
        <v>232</v>
      </c>
      <c r="F3252" s="13">
        <v>4</v>
      </c>
      <c r="G3252" s="13">
        <v>21</v>
      </c>
      <c r="H3252" s="13" t="s">
        <v>69</v>
      </c>
      <c r="I3252" s="13" t="s">
        <v>53</v>
      </c>
      <c r="J3252" s="13"/>
      <c r="K3252" s="13" t="s">
        <v>28</v>
      </c>
      <c r="L3252" s="12">
        <f t="shared" ca="1" si="445"/>
        <v>3.3167731968496894</v>
      </c>
      <c r="M3252" s="101">
        <f t="shared" ca="1" si="446"/>
        <v>0.17499295386578961</v>
      </c>
      <c r="N3252" s="101">
        <f t="shared" ca="1" si="453"/>
        <v>201.00277476530312</v>
      </c>
      <c r="O3252" s="101">
        <f t="shared" ca="1" si="447"/>
        <v>0.35784666020811301</v>
      </c>
      <c r="Q3252" s="12">
        <f t="shared" ca="1" si="448"/>
        <v>0</v>
      </c>
      <c r="R3252" s="101">
        <f t="shared" ca="1" si="449"/>
        <v>0</v>
      </c>
      <c r="S3252" s="13"/>
      <c r="T3252" s="101">
        <f t="shared" ca="1" si="450"/>
        <v>0.17499295386578961</v>
      </c>
      <c r="U3252" s="101">
        <f t="shared" si="451"/>
        <v>0</v>
      </c>
      <c r="V3252" s="101">
        <f t="shared" ca="1" si="452"/>
        <v>-496.47885852935804</v>
      </c>
    </row>
    <row r="3253" spans="2:22" x14ac:dyDescent="0.3">
      <c r="B3253" s="13">
        <v>2023</v>
      </c>
      <c r="C3253" s="13">
        <v>5</v>
      </c>
      <c r="D3253" s="13">
        <v>13</v>
      </c>
      <c r="E3253" s="83" t="s">
        <v>232</v>
      </c>
      <c r="F3253" s="13">
        <v>4</v>
      </c>
      <c r="G3253" s="13">
        <v>22</v>
      </c>
      <c r="H3253" s="13" t="s">
        <v>69</v>
      </c>
      <c r="I3253" s="13" t="s">
        <v>53</v>
      </c>
      <c r="J3253" s="13"/>
      <c r="K3253" s="13" t="s">
        <v>28</v>
      </c>
      <c r="L3253" s="12">
        <f t="shared" ca="1" si="445"/>
        <v>3.3731211833994874</v>
      </c>
      <c r="M3253" s="101">
        <f t="shared" ca="1" si="446"/>
        <v>0.17796587363615696</v>
      </c>
      <c r="N3253" s="101">
        <f t="shared" ca="1" si="453"/>
        <v>201.00277476530312</v>
      </c>
      <c r="O3253" s="101">
        <f t="shared" ca="1" si="447"/>
        <v>0.36392604447697069</v>
      </c>
      <c r="Q3253" s="12">
        <f t="shared" ca="1" si="448"/>
        <v>0</v>
      </c>
      <c r="R3253" s="101">
        <f t="shared" ca="1" si="449"/>
        <v>0</v>
      </c>
      <c r="S3253" s="13"/>
      <c r="T3253" s="101">
        <f t="shared" ca="1" si="450"/>
        <v>0.17796587363615696</v>
      </c>
      <c r="U3253" s="101">
        <f t="shared" si="451"/>
        <v>0</v>
      </c>
      <c r="V3253" s="101">
        <f t="shared" ca="1" si="452"/>
        <v>-496.3008926557219</v>
      </c>
    </row>
    <row r="3254" spans="2:22" x14ac:dyDescent="0.3">
      <c r="B3254" s="13">
        <v>2023</v>
      </c>
      <c r="C3254" s="13">
        <v>5</v>
      </c>
      <c r="D3254" s="13">
        <v>13</v>
      </c>
      <c r="E3254" s="83" t="s">
        <v>232</v>
      </c>
      <c r="F3254" s="13">
        <v>4</v>
      </c>
      <c r="G3254" s="13">
        <v>23</v>
      </c>
      <c r="H3254" s="13" t="s">
        <v>69</v>
      </c>
      <c r="I3254" s="13" t="s">
        <v>53</v>
      </c>
      <c r="J3254" s="13"/>
      <c r="K3254" s="13" t="s">
        <v>28</v>
      </c>
      <c r="L3254" s="12">
        <f t="shared" ca="1" si="445"/>
        <v>3.7787336895678125</v>
      </c>
      <c r="M3254" s="101">
        <f t="shared" ca="1" si="446"/>
        <v>0.19936598946159778</v>
      </c>
      <c r="N3254" s="101">
        <f t="shared" ca="1" si="453"/>
        <v>201.00277476530312</v>
      </c>
      <c r="O3254" s="101">
        <f t="shared" ca="1" si="447"/>
        <v>0.40768757776747128</v>
      </c>
      <c r="Q3254" s="12">
        <f t="shared" ca="1" si="448"/>
        <v>0</v>
      </c>
      <c r="R3254" s="101">
        <f t="shared" ca="1" si="449"/>
        <v>0</v>
      </c>
      <c r="S3254" s="13"/>
      <c r="T3254" s="101">
        <f t="shared" ca="1" si="450"/>
        <v>0.19936598946159778</v>
      </c>
      <c r="U3254" s="101">
        <f t="shared" si="451"/>
        <v>0</v>
      </c>
      <c r="V3254" s="101">
        <f t="shared" ca="1" si="452"/>
        <v>-496.10152666626027</v>
      </c>
    </row>
    <row r="3255" spans="2:22" x14ac:dyDescent="0.3">
      <c r="B3255" s="13">
        <v>2023</v>
      </c>
      <c r="C3255" s="13">
        <v>5</v>
      </c>
      <c r="D3255" s="13">
        <v>14</v>
      </c>
      <c r="E3255" s="83" t="s">
        <v>233</v>
      </c>
      <c r="F3255" s="13">
        <v>5</v>
      </c>
      <c r="G3255" s="13">
        <v>0</v>
      </c>
      <c r="H3255" s="13" t="s">
        <v>69</v>
      </c>
      <c r="I3255" s="13" t="s">
        <v>53</v>
      </c>
      <c r="J3255" s="13"/>
      <c r="K3255" s="13" t="s">
        <v>28</v>
      </c>
      <c r="L3255" s="12">
        <f t="shared" ca="1" si="445"/>
        <v>3.7113503552980838</v>
      </c>
      <c r="M3255" s="101">
        <f t="shared" ca="1" si="446"/>
        <v>0.1958108447455269</v>
      </c>
      <c r="N3255" s="101">
        <f t="shared" ca="1" si="453"/>
        <v>201.00277476530312</v>
      </c>
      <c r="O3255" s="101">
        <f t="shared" ca="1" si="447"/>
        <v>0.40041758983311027</v>
      </c>
      <c r="Q3255" s="12">
        <f t="shared" ca="1" si="448"/>
        <v>0</v>
      </c>
      <c r="R3255" s="101">
        <f t="shared" ca="1" si="449"/>
        <v>0</v>
      </c>
      <c r="S3255" s="13"/>
      <c r="T3255" s="101">
        <f t="shared" ca="1" si="450"/>
        <v>0.1958108447455269</v>
      </c>
      <c r="U3255" s="101">
        <f t="shared" si="451"/>
        <v>0</v>
      </c>
      <c r="V3255" s="101">
        <f t="shared" ca="1" si="452"/>
        <v>-495.90571582151472</v>
      </c>
    </row>
    <row r="3256" spans="2:22" x14ac:dyDescent="0.3">
      <c r="B3256" s="13">
        <v>2023</v>
      </c>
      <c r="C3256" s="13">
        <v>5</v>
      </c>
      <c r="D3256" s="13">
        <v>14</v>
      </c>
      <c r="E3256" s="83" t="s">
        <v>233</v>
      </c>
      <c r="F3256" s="13">
        <v>5</v>
      </c>
      <c r="G3256" s="13">
        <v>1</v>
      </c>
      <c r="H3256" s="13" t="s">
        <v>69</v>
      </c>
      <c r="I3256" s="13" t="s">
        <v>53</v>
      </c>
      <c r="J3256" s="13"/>
      <c r="K3256" s="13" t="s">
        <v>28</v>
      </c>
      <c r="L3256" s="12">
        <f t="shared" ca="1" si="445"/>
        <v>1.7572919946367591</v>
      </c>
      <c r="M3256" s="101">
        <f t="shared" ca="1" si="446"/>
        <v>9.2714725637035408E-2</v>
      </c>
      <c r="N3256" s="101">
        <f t="shared" ca="1" si="453"/>
        <v>201.00277476530312</v>
      </c>
      <c r="O3256" s="101">
        <f t="shared" ca="1" si="447"/>
        <v>0.18959423330135994</v>
      </c>
      <c r="Q3256" s="12">
        <f t="shared" ca="1" si="448"/>
        <v>0</v>
      </c>
      <c r="R3256" s="101">
        <f t="shared" ca="1" si="449"/>
        <v>0</v>
      </c>
      <c r="S3256" s="13"/>
      <c r="T3256" s="101">
        <f t="shared" ca="1" si="450"/>
        <v>9.2714725637035408E-2</v>
      </c>
      <c r="U3256" s="101">
        <f t="shared" si="451"/>
        <v>0</v>
      </c>
      <c r="V3256" s="101">
        <f t="shared" ca="1" si="452"/>
        <v>-495.81300109587767</v>
      </c>
    </row>
    <row r="3257" spans="2:22" x14ac:dyDescent="0.3">
      <c r="B3257" s="13">
        <v>2023</v>
      </c>
      <c r="C3257" s="13">
        <v>5</v>
      </c>
      <c r="D3257" s="13">
        <v>14</v>
      </c>
      <c r="E3257" s="83" t="s">
        <v>233</v>
      </c>
      <c r="F3257" s="13">
        <v>5</v>
      </c>
      <c r="G3257" s="13">
        <v>2</v>
      </c>
      <c r="H3257" s="13" t="s">
        <v>69</v>
      </c>
      <c r="I3257" s="13" t="s">
        <v>53</v>
      </c>
      <c r="J3257" s="13"/>
      <c r="K3257" s="13" t="s">
        <v>28</v>
      </c>
      <c r="L3257" s="12">
        <f t="shared" ca="1" si="445"/>
        <v>1.7723698288709235</v>
      </c>
      <c r="M3257" s="101">
        <f t="shared" ca="1" si="446"/>
        <v>9.3510232171229932E-2</v>
      </c>
      <c r="N3257" s="101">
        <f t="shared" ca="1" si="453"/>
        <v>201.00277476530312</v>
      </c>
      <c r="O3257" s="101">
        <f t="shared" ca="1" si="447"/>
        <v>0.19122098083688394</v>
      </c>
      <c r="Q3257" s="12">
        <f t="shared" ca="1" si="448"/>
        <v>0</v>
      </c>
      <c r="R3257" s="101">
        <f t="shared" ca="1" si="449"/>
        <v>0</v>
      </c>
      <c r="S3257" s="13"/>
      <c r="T3257" s="101">
        <f t="shared" ca="1" si="450"/>
        <v>9.3510232171229932E-2</v>
      </c>
      <c r="U3257" s="101">
        <f t="shared" si="451"/>
        <v>0</v>
      </c>
      <c r="V3257" s="101">
        <f t="shared" ca="1" si="452"/>
        <v>-495.71949086370643</v>
      </c>
    </row>
    <row r="3258" spans="2:22" x14ac:dyDescent="0.3">
      <c r="B3258" s="13">
        <v>2023</v>
      </c>
      <c r="C3258" s="13">
        <v>5</v>
      </c>
      <c r="D3258" s="13">
        <v>14</v>
      </c>
      <c r="E3258" s="83" t="s">
        <v>233</v>
      </c>
      <c r="F3258" s="13">
        <v>5</v>
      </c>
      <c r="G3258" s="13">
        <v>3</v>
      </c>
      <c r="H3258" s="13" t="s">
        <v>69</v>
      </c>
      <c r="I3258" s="13" t="s">
        <v>53</v>
      </c>
      <c r="J3258" s="13"/>
      <c r="K3258" s="13" t="s">
        <v>28</v>
      </c>
      <c r="L3258" s="12">
        <f t="shared" ca="1" si="445"/>
        <v>1.7124921115846026</v>
      </c>
      <c r="M3258" s="101">
        <f t="shared" ca="1" si="446"/>
        <v>9.0351083807203636E-2</v>
      </c>
      <c r="N3258" s="101">
        <f t="shared" ca="1" si="453"/>
        <v>201.00277476530312</v>
      </c>
      <c r="O3258" s="101">
        <f t="shared" ca="1" si="447"/>
        <v>0.18476077391886278</v>
      </c>
      <c r="Q3258" s="12">
        <f t="shared" ca="1" si="448"/>
        <v>0</v>
      </c>
      <c r="R3258" s="101">
        <f t="shared" ca="1" si="449"/>
        <v>0</v>
      </c>
      <c r="S3258" s="13"/>
      <c r="T3258" s="101">
        <f t="shared" ca="1" si="450"/>
        <v>9.0351083807203636E-2</v>
      </c>
      <c r="U3258" s="101">
        <f t="shared" si="451"/>
        <v>0</v>
      </c>
      <c r="V3258" s="101">
        <f t="shared" ca="1" si="452"/>
        <v>-495.62913977989922</v>
      </c>
    </row>
    <row r="3259" spans="2:22" x14ac:dyDescent="0.3">
      <c r="B3259" s="13">
        <v>2023</v>
      </c>
      <c r="C3259" s="13">
        <v>5</v>
      </c>
      <c r="D3259" s="13">
        <v>14</v>
      </c>
      <c r="E3259" s="83" t="s">
        <v>233</v>
      </c>
      <c r="F3259" s="13">
        <v>5</v>
      </c>
      <c r="G3259" s="13">
        <v>4</v>
      </c>
      <c r="H3259" s="13" t="s">
        <v>69</v>
      </c>
      <c r="I3259" s="13" t="s">
        <v>53</v>
      </c>
      <c r="J3259" s="13"/>
      <c r="K3259" s="13" t="s">
        <v>28</v>
      </c>
      <c r="L3259" s="12">
        <f t="shared" ca="1" si="445"/>
        <v>1.7602286007507004</v>
      </c>
      <c r="M3259" s="101">
        <f t="shared" ca="1" si="446"/>
        <v>9.2869660975606963E-2</v>
      </c>
      <c r="N3259" s="101">
        <f t="shared" ca="1" si="453"/>
        <v>201.00277476530312</v>
      </c>
      <c r="O3259" s="101">
        <f t="shared" ca="1" si="447"/>
        <v>0.18991106373499306</v>
      </c>
      <c r="Q3259" s="12">
        <f t="shared" ca="1" si="448"/>
        <v>0</v>
      </c>
      <c r="R3259" s="101">
        <f t="shared" ca="1" si="449"/>
        <v>0</v>
      </c>
      <c r="S3259" s="13"/>
      <c r="T3259" s="101">
        <f t="shared" ca="1" si="450"/>
        <v>9.2869660975606963E-2</v>
      </c>
      <c r="U3259" s="101">
        <f t="shared" si="451"/>
        <v>0</v>
      </c>
      <c r="V3259" s="101">
        <f t="shared" ca="1" si="452"/>
        <v>-495.5362701189236</v>
      </c>
    </row>
    <row r="3260" spans="2:22" x14ac:dyDescent="0.3">
      <c r="B3260" s="13">
        <v>2023</v>
      </c>
      <c r="C3260" s="13">
        <v>5</v>
      </c>
      <c r="D3260" s="13">
        <v>14</v>
      </c>
      <c r="E3260" s="83" t="s">
        <v>233</v>
      </c>
      <c r="F3260" s="13">
        <v>5</v>
      </c>
      <c r="G3260" s="13">
        <v>5</v>
      </c>
      <c r="H3260" s="13" t="s">
        <v>69</v>
      </c>
      <c r="I3260" s="13" t="s">
        <v>53</v>
      </c>
      <c r="J3260" s="13"/>
      <c r="K3260" s="13" t="s">
        <v>28</v>
      </c>
      <c r="L3260" s="12">
        <f t="shared" ca="1" si="445"/>
        <v>1.3991130669337615</v>
      </c>
      <c r="M3260" s="101">
        <f t="shared" ca="1" si="446"/>
        <v>7.3817205411425252E-2</v>
      </c>
      <c r="N3260" s="101">
        <f t="shared" ca="1" si="453"/>
        <v>201.00277476530312</v>
      </c>
      <c r="O3260" s="101">
        <f t="shared" ca="1" si="447"/>
        <v>0.15095030879148352</v>
      </c>
      <c r="Q3260" s="12">
        <f t="shared" ca="1" si="448"/>
        <v>5.6000000000000005</v>
      </c>
      <c r="R3260" s="101">
        <f t="shared" ca="1" si="449"/>
        <v>0.35560507888405712</v>
      </c>
      <c r="S3260" s="13"/>
      <c r="T3260" s="101">
        <f t="shared" ca="1" si="450"/>
        <v>0</v>
      </c>
      <c r="U3260" s="101">
        <f t="shared" si="451"/>
        <v>0</v>
      </c>
      <c r="V3260" s="101">
        <f t="shared" ca="1" si="452"/>
        <v>-496.24748027669176</v>
      </c>
    </row>
    <row r="3261" spans="2:22" x14ac:dyDescent="0.3">
      <c r="B3261" s="13">
        <v>2023</v>
      </c>
      <c r="C3261" s="13">
        <v>5</v>
      </c>
      <c r="D3261" s="13">
        <v>14</v>
      </c>
      <c r="E3261" s="83" t="s">
        <v>233</v>
      </c>
      <c r="F3261" s="13">
        <v>5</v>
      </c>
      <c r="G3261" s="13">
        <v>6</v>
      </c>
      <c r="H3261" s="13" t="s">
        <v>69</v>
      </c>
      <c r="I3261" s="13" t="s">
        <v>53</v>
      </c>
      <c r="J3261" s="13"/>
      <c r="K3261" s="13" t="s">
        <v>28</v>
      </c>
      <c r="L3261" s="12">
        <f t="shared" ca="1" si="445"/>
        <v>1.6670396488311094</v>
      </c>
      <c r="M3261" s="101">
        <f t="shared" ca="1" si="446"/>
        <v>8.7953011872329331E-2</v>
      </c>
      <c r="N3261" s="101">
        <f t="shared" ca="1" si="453"/>
        <v>201.00277476530312</v>
      </c>
      <c r="O3261" s="101">
        <f t="shared" ca="1" si="447"/>
        <v>0.17985690771238841</v>
      </c>
      <c r="Q3261" s="12">
        <f t="shared" ca="1" si="448"/>
        <v>5.6000000000000005</v>
      </c>
      <c r="R3261" s="101">
        <f t="shared" ca="1" si="449"/>
        <v>0.33292509372644663</v>
      </c>
      <c r="S3261" s="13"/>
      <c r="T3261" s="101">
        <f t="shared" ca="1" si="450"/>
        <v>0</v>
      </c>
      <c r="U3261" s="101">
        <f t="shared" si="451"/>
        <v>0</v>
      </c>
      <c r="V3261" s="101">
        <f t="shared" ca="1" si="452"/>
        <v>-496.91333046414462</v>
      </c>
    </row>
    <row r="3262" spans="2:22" x14ac:dyDescent="0.3">
      <c r="B3262" s="13">
        <v>2023</v>
      </c>
      <c r="C3262" s="13">
        <v>5</v>
      </c>
      <c r="D3262" s="13">
        <v>14</v>
      </c>
      <c r="E3262" s="83" t="s">
        <v>233</v>
      </c>
      <c r="F3262" s="13">
        <v>5</v>
      </c>
      <c r="G3262" s="13">
        <v>7</v>
      </c>
      <c r="H3262" s="13" t="s">
        <v>69</v>
      </c>
      <c r="I3262" s="13" t="s">
        <v>53</v>
      </c>
      <c r="J3262" s="13"/>
      <c r="K3262" s="13" t="s">
        <v>28</v>
      </c>
      <c r="L3262" s="12">
        <f t="shared" ca="1" si="445"/>
        <v>1.8124549485702057</v>
      </c>
      <c r="M3262" s="101">
        <f t="shared" ca="1" si="446"/>
        <v>9.5625123086564054E-2</v>
      </c>
      <c r="N3262" s="101">
        <f t="shared" ca="1" si="453"/>
        <v>201.00277476530312</v>
      </c>
      <c r="O3262" s="101">
        <f t="shared" ca="1" si="447"/>
        <v>0.1955457644012395</v>
      </c>
      <c r="Q3262" s="12">
        <f t="shared" ca="1" si="448"/>
        <v>5.6000000000000005</v>
      </c>
      <c r="R3262" s="101">
        <f t="shared" ca="1" si="449"/>
        <v>0.32061568860353212</v>
      </c>
      <c r="S3262" s="13"/>
      <c r="T3262" s="101">
        <f t="shared" ca="1" si="450"/>
        <v>0</v>
      </c>
      <c r="U3262" s="101">
        <f t="shared" si="451"/>
        <v>0</v>
      </c>
      <c r="V3262" s="101">
        <f t="shared" ca="1" si="452"/>
        <v>-497.5545618413517</v>
      </c>
    </row>
    <row r="3263" spans="2:22" x14ac:dyDescent="0.3">
      <c r="B3263" s="13">
        <v>2023</v>
      </c>
      <c r="C3263" s="13">
        <v>5</v>
      </c>
      <c r="D3263" s="13">
        <v>14</v>
      </c>
      <c r="E3263" s="83" t="s">
        <v>233</v>
      </c>
      <c r="F3263" s="13">
        <v>5</v>
      </c>
      <c r="G3263" s="13">
        <v>8</v>
      </c>
      <c r="H3263" s="13" t="s">
        <v>69</v>
      </c>
      <c r="I3263" s="13" t="s">
        <v>53</v>
      </c>
      <c r="J3263" s="13"/>
      <c r="K3263" s="13" t="s">
        <v>28</v>
      </c>
      <c r="L3263" s="12">
        <f t="shared" ca="1" si="445"/>
        <v>2.5713406031079495</v>
      </c>
      <c r="M3263" s="101">
        <f t="shared" ca="1" si="446"/>
        <v>0.13566393021997541</v>
      </c>
      <c r="N3263" s="101">
        <f t="shared" ca="1" si="453"/>
        <v>201.00277476530312</v>
      </c>
      <c r="O3263" s="101">
        <f t="shared" ca="1" si="447"/>
        <v>0.27742193766931666</v>
      </c>
      <c r="Q3263" s="12">
        <f t="shared" ca="1" si="448"/>
        <v>5.6000000000000005</v>
      </c>
      <c r="R3263" s="101">
        <f t="shared" ca="1" si="449"/>
        <v>0.25637601794691212</v>
      </c>
      <c r="S3263" s="13"/>
      <c r="T3263" s="101">
        <f t="shared" ca="1" si="450"/>
        <v>0</v>
      </c>
      <c r="U3263" s="101">
        <f t="shared" si="451"/>
        <v>0</v>
      </c>
      <c r="V3263" s="101">
        <f t="shared" ca="1" si="452"/>
        <v>-498.06731387724557</v>
      </c>
    </row>
    <row r="3264" spans="2:22" x14ac:dyDescent="0.3">
      <c r="B3264" s="13">
        <v>2023</v>
      </c>
      <c r="C3264" s="13">
        <v>5</v>
      </c>
      <c r="D3264" s="13">
        <v>14</v>
      </c>
      <c r="E3264" s="83" t="s">
        <v>233</v>
      </c>
      <c r="F3264" s="13">
        <v>5</v>
      </c>
      <c r="G3264" s="13">
        <v>9</v>
      </c>
      <c r="H3264" s="13" t="s">
        <v>69</v>
      </c>
      <c r="I3264" s="13" t="s">
        <v>53</v>
      </c>
      <c r="J3264" s="13"/>
      <c r="K3264" s="13" t="s">
        <v>28</v>
      </c>
      <c r="L3264" s="12">
        <f t="shared" ref="L3264:L3327" ca="1" si="454">IF(K3264="Weekday",_xlfn.NORM.INV(RAND(),VLOOKUP(G3264,$J$5:$N$28,4),VLOOKUP(G3264,$J$5:$N$28,5)),_xlfn.NORM.INV(RAND(),VLOOKUP(G3264,$P$5:$T$28,4),VLOOKUP(G3264,$P$5:$T$28,5)))*VLOOKUP(C3264,$P$32:$R$43,3)</f>
        <v>1.9685924649389936</v>
      </c>
      <c r="M3264" s="101">
        <f t="shared" ref="M3264:M3327" ca="1" si="455">IF(I3264="Winter",VLOOKUP(G3264,$J$40:$L$43,3),VLOOKUP(G3264,$J$40:$L$43,2))*L3264</f>
        <v>0.10386293845018131</v>
      </c>
      <c r="N3264" s="101">
        <f t="shared" ca="1" si="453"/>
        <v>201.00277476530312</v>
      </c>
      <c r="O3264" s="101">
        <f t="shared" ref="O3264:O3327" ca="1" si="456">IF(I3264="Winter",VLOOKUP(G3264,$J$46:$L$49,3),VLOOKUP(G3264,$J$46:$L$49,2))*L3264</f>
        <v>0.21239144104226804</v>
      </c>
      <c r="Q3264" s="12">
        <f t="shared" ref="Q3264:Q3327" ca="1" si="457">MIN(MAX(AND(IF(G3264&gt;=VLOOKUP(C3264,$O$46:$T$57,5),1,0),IF(G3264&lt;=VLOOKUP(C3264,$O$46:$T$57,6),1,0))*$G$50*_xlfn.NORM.INV(RAND(),VLOOKUP(C3264,$B$4:$F$15,4),VLOOKUP(C3264,$B$4:$F$15,4)),0),0.2)*$G$51</f>
        <v>5.6000000000000005</v>
      </c>
      <c r="R3264" s="101">
        <f t="shared" ref="R3264:R3327" ca="1" si="458">MAX(Q3264-L3264,0)*$G$52</f>
        <v>0.30739864784291426</v>
      </c>
      <c r="S3264" s="13"/>
      <c r="T3264" s="101">
        <f t="shared" ref="T3264:T3327" ca="1" si="459">MAX(L3264-Q3264,0)*IF(I3264="Winter",VLOOKUP(G3264,$J$40:$L$43,3),VLOOKUP(G3264,$J$40:$L$43,2))</f>
        <v>0</v>
      </c>
      <c r="U3264" s="101">
        <f t="shared" si="451"/>
        <v>0</v>
      </c>
      <c r="V3264" s="101">
        <f t="shared" ca="1" si="452"/>
        <v>-498.68211117293134</v>
      </c>
    </row>
    <row r="3265" spans="2:22" x14ac:dyDescent="0.3">
      <c r="B3265" s="13">
        <v>2023</v>
      </c>
      <c r="C3265" s="13">
        <v>5</v>
      </c>
      <c r="D3265" s="13">
        <v>14</v>
      </c>
      <c r="E3265" s="83" t="s">
        <v>233</v>
      </c>
      <c r="F3265" s="13">
        <v>5</v>
      </c>
      <c r="G3265" s="13">
        <v>10</v>
      </c>
      <c r="H3265" s="13" t="s">
        <v>70</v>
      </c>
      <c r="I3265" s="13" t="s">
        <v>53</v>
      </c>
      <c r="J3265" s="13"/>
      <c r="K3265" s="13" t="s">
        <v>28</v>
      </c>
      <c r="L3265" s="12">
        <f t="shared" ca="1" si="454"/>
        <v>2.8716014998437345</v>
      </c>
      <c r="M3265" s="101">
        <f t="shared" ca="1" si="455"/>
        <v>0.15150569513175544</v>
      </c>
      <c r="N3265" s="101">
        <f t="shared" ca="1" si="453"/>
        <v>201.00277476530312</v>
      </c>
      <c r="O3265" s="101">
        <f t="shared" ca="1" si="456"/>
        <v>0.30981708581814049</v>
      </c>
      <c r="Q3265" s="12">
        <f t="shared" ca="1" si="457"/>
        <v>5.6000000000000005</v>
      </c>
      <c r="R3265" s="101">
        <f t="shared" ca="1" si="458"/>
        <v>0.23095893303822793</v>
      </c>
      <c r="S3265" s="13"/>
      <c r="T3265" s="101">
        <f t="shared" ca="1" si="459"/>
        <v>0</v>
      </c>
      <c r="U3265" s="101">
        <f t="shared" ref="U3265:U3328" si="460">IF(H3265="On-Peak",IF(I3265="Winter",((L3265*$D$48)/60),((L3265*$D$47)/60)),0)</f>
        <v>0</v>
      </c>
      <c r="V3265" s="101">
        <f t="shared" ref="V3265:V3328" ca="1" si="461">V3264+MAX(T3265-R3265,0)-MAX(R3265-T3265,0)+MAX(U3265-R3265,0)-MAX(R3265-U3265,0)</f>
        <v>-499.14402903900776</v>
      </c>
    </row>
    <row r="3266" spans="2:22" x14ac:dyDescent="0.3">
      <c r="B3266" s="13">
        <v>2023</v>
      </c>
      <c r="C3266" s="13">
        <v>5</v>
      </c>
      <c r="D3266" s="13">
        <v>14</v>
      </c>
      <c r="E3266" s="83" t="s">
        <v>233</v>
      </c>
      <c r="F3266" s="13">
        <v>5</v>
      </c>
      <c r="G3266" s="13">
        <v>11</v>
      </c>
      <c r="H3266" s="13" t="s">
        <v>70</v>
      </c>
      <c r="I3266" s="13" t="s">
        <v>53</v>
      </c>
      <c r="J3266" s="13"/>
      <c r="K3266" s="13" t="s">
        <v>28</v>
      </c>
      <c r="L3266" s="12">
        <f t="shared" ca="1" si="454"/>
        <v>1.349894345789576</v>
      </c>
      <c r="M3266" s="101">
        <f t="shared" ca="1" si="455"/>
        <v>7.122042568385803E-2</v>
      </c>
      <c r="N3266" s="101">
        <f t="shared" ca="1" si="453"/>
        <v>201.00277476530312</v>
      </c>
      <c r="O3266" s="101">
        <f t="shared" ca="1" si="456"/>
        <v>0.14564010096723737</v>
      </c>
      <c r="Q3266" s="12">
        <f t="shared" ca="1" si="457"/>
        <v>5.6000000000000005</v>
      </c>
      <c r="R3266" s="101">
        <f t="shared" ca="1" si="458"/>
        <v>0.35977144362891239</v>
      </c>
      <c r="S3266" s="13"/>
      <c r="T3266" s="101">
        <f t="shared" ca="1" si="459"/>
        <v>0</v>
      </c>
      <c r="U3266" s="101">
        <f t="shared" si="460"/>
        <v>0</v>
      </c>
      <c r="V3266" s="101">
        <f t="shared" ca="1" si="461"/>
        <v>-499.86357192626559</v>
      </c>
    </row>
    <row r="3267" spans="2:22" x14ac:dyDescent="0.3">
      <c r="B3267" s="13">
        <v>2023</v>
      </c>
      <c r="C3267" s="13">
        <v>5</v>
      </c>
      <c r="D3267" s="13">
        <v>14</v>
      </c>
      <c r="E3267" s="83" t="s">
        <v>233</v>
      </c>
      <c r="F3267" s="13">
        <v>5</v>
      </c>
      <c r="G3267" s="13">
        <v>12</v>
      </c>
      <c r="H3267" s="13" t="s">
        <v>70</v>
      </c>
      <c r="I3267" s="13" t="s">
        <v>53</v>
      </c>
      <c r="J3267" s="13"/>
      <c r="K3267" s="13" t="s">
        <v>28</v>
      </c>
      <c r="L3267" s="12">
        <f t="shared" ca="1" si="454"/>
        <v>2.6909287029664597</v>
      </c>
      <c r="M3267" s="101">
        <f t="shared" ca="1" si="455"/>
        <v>0.14197339836851042</v>
      </c>
      <c r="N3267" s="101">
        <f t="shared" ca="1" si="453"/>
        <v>201.00277476530312</v>
      </c>
      <c r="O3267" s="101">
        <f t="shared" ca="1" si="456"/>
        <v>0.29032429776305135</v>
      </c>
      <c r="Q3267" s="12">
        <f t="shared" ca="1" si="457"/>
        <v>2.1809945441123886</v>
      </c>
      <c r="R3267" s="101">
        <f t="shared" ca="1" si="458"/>
        <v>0</v>
      </c>
      <c r="S3267" s="13"/>
      <c r="T3267" s="101">
        <f t="shared" ca="1" si="459"/>
        <v>2.6904126221140794E-2</v>
      </c>
      <c r="U3267" s="101">
        <f t="shared" si="460"/>
        <v>0</v>
      </c>
      <c r="V3267" s="101">
        <f t="shared" ca="1" si="461"/>
        <v>-499.83666780004444</v>
      </c>
    </row>
    <row r="3268" spans="2:22" x14ac:dyDescent="0.3">
      <c r="B3268" s="13">
        <v>2023</v>
      </c>
      <c r="C3268" s="13">
        <v>5</v>
      </c>
      <c r="D3268" s="13">
        <v>14</v>
      </c>
      <c r="E3268" s="83" t="s">
        <v>233</v>
      </c>
      <c r="F3268" s="13">
        <v>5</v>
      </c>
      <c r="G3268" s="13">
        <v>13</v>
      </c>
      <c r="H3268" s="13" t="s">
        <v>70</v>
      </c>
      <c r="I3268" s="13" t="s">
        <v>53</v>
      </c>
      <c r="J3268" s="13"/>
      <c r="K3268" s="13" t="s">
        <v>28</v>
      </c>
      <c r="L3268" s="12">
        <f t="shared" ca="1" si="454"/>
        <v>2.080720535470721</v>
      </c>
      <c r="M3268" s="101">
        <f t="shared" ca="1" si="455"/>
        <v>0.10977881545143524</v>
      </c>
      <c r="N3268" s="101">
        <f t="shared" ca="1" si="453"/>
        <v>201.00277476530312</v>
      </c>
      <c r="O3268" s="101">
        <f t="shared" ca="1" si="456"/>
        <v>0.22448893857193608</v>
      </c>
      <c r="Q3268" s="12">
        <f t="shared" ca="1" si="457"/>
        <v>1.0923843319465356</v>
      </c>
      <c r="R3268" s="101">
        <f t="shared" ca="1" si="458"/>
        <v>0</v>
      </c>
      <c r="S3268" s="13"/>
      <c r="T3268" s="101">
        <f t="shared" ca="1" si="459"/>
        <v>5.2144618097936024E-2</v>
      </c>
      <c r="U3268" s="101">
        <f t="shared" si="460"/>
        <v>0</v>
      </c>
      <c r="V3268" s="101">
        <f t="shared" ca="1" si="461"/>
        <v>-499.7845231819465</v>
      </c>
    </row>
    <row r="3269" spans="2:22" x14ac:dyDescent="0.3">
      <c r="B3269" s="13">
        <v>2023</v>
      </c>
      <c r="C3269" s="13">
        <v>5</v>
      </c>
      <c r="D3269" s="13">
        <v>14</v>
      </c>
      <c r="E3269" s="83" t="s">
        <v>233</v>
      </c>
      <c r="F3269" s="13">
        <v>5</v>
      </c>
      <c r="G3269" s="13">
        <v>14</v>
      </c>
      <c r="H3269" s="13" t="s">
        <v>70</v>
      </c>
      <c r="I3269" s="13" t="s">
        <v>53</v>
      </c>
      <c r="J3269" s="13"/>
      <c r="K3269" s="13" t="s">
        <v>28</v>
      </c>
      <c r="L3269" s="12">
        <f t="shared" ca="1" si="454"/>
        <v>2.4565726334863047</v>
      </c>
      <c r="M3269" s="101">
        <f t="shared" ca="1" si="455"/>
        <v>0.12960877214273744</v>
      </c>
      <c r="N3269" s="101">
        <f t="shared" ca="1" si="453"/>
        <v>201.00277476530312</v>
      </c>
      <c r="O3269" s="101">
        <f t="shared" ca="1" si="456"/>
        <v>0.2650396214268374</v>
      </c>
      <c r="Q3269" s="12">
        <f t="shared" ca="1" si="457"/>
        <v>5.6000000000000005</v>
      </c>
      <c r="R3269" s="101">
        <f t="shared" ca="1" si="458"/>
        <v>0.26609112657538436</v>
      </c>
      <c r="S3269" s="13"/>
      <c r="T3269" s="101">
        <f t="shared" ca="1" si="459"/>
        <v>0</v>
      </c>
      <c r="U3269" s="101">
        <f t="shared" si="460"/>
        <v>0</v>
      </c>
      <c r="V3269" s="101">
        <f t="shared" ca="1" si="461"/>
        <v>-500.31670543509722</v>
      </c>
    </row>
    <row r="3270" spans="2:22" x14ac:dyDescent="0.3">
      <c r="B3270" s="13">
        <v>2023</v>
      </c>
      <c r="C3270" s="13">
        <v>5</v>
      </c>
      <c r="D3270" s="13">
        <v>14</v>
      </c>
      <c r="E3270" s="83" t="s">
        <v>233</v>
      </c>
      <c r="F3270" s="13">
        <v>5</v>
      </c>
      <c r="G3270" s="13">
        <v>15</v>
      </c>
      <c r="H3270" s="13" t="s">
        <v>70</v>
      </c>
      <c r="I3270" s="13" t="s">
        <v>53</v>
      </c>
      <c r="J3270" s="13"/>
      <c r="K3270" s="13" t="s">
        <v>28</v>
      </c>
      <c r="L3270" s="12">
        <f t="shared" ca="1" si="454"/>
        <v>1.5732715447560355</v>
      </c>
      <c r="M3270" s="101">
        <f t="shared" ca="1" si="455"/>
        <v>8.3005806701328427E-2</v>
      </c>
      <c r="N3270" s="101">
        <f t="shared" ca="1" si="453"/>
        <v>201.00277476530312</v>
      </c>
      <c r="O3270" s="101">
        <f t="shared" ca="1" si="456"/>
        <v>0.16974026696372868</v>
      </c>
      <c r="Q3270" s="12">
        <f t="shared" ca="1" si="457"/>
        <v>5.6000000000000005</v>
      </c>
      <c r="R3270" s="101">
        <f t="shared" ca="1" si="458"/>
        <v>0.34086256373640167</v>
      </c>
      <c r="S3270" s="13"/>
      <c r="T3270" s="101">
        <f t="shared" ca="1" si="459"/>
        <v>0</v>
      </c>
      <c r="U3270" s="101">
        <f t="shared" si="460"/>
        <v>0</v>
      </c>
      <c r="V3270" s="101">
        <f t="shared" ca="1" si="461"/>
        <v>-500.99843056256998</v>
      </c>
    </row>
    <row r="3271" spans="2:22" x14ac:dyDescent="0.3">
      <c r="B3271" s="13">
        <v>2023</v>
      </c>
      <c r="C3271" s="13">
        <v>5</v>
      </c>
      <c r="D3271" s="13">
        <v>14</v>
      </c>
      <c r="E3271" s="83" t="s">
        <v>233</v>
      </c>
      <c r="F3271" s="13">
        <v>5</v>
      </c>
      <c r="G3271" s="13">
        <v>16</v>
      </c>
      <c r="H3271" s="13" t="s">
        <v>71</v>
      </c>
      <c r="I3271" s="13" t="s">
        <v>53</v>
      </c>
      <c r="J3271" s="13"/>
      <c r="K3271" s="13" t="s">
        <v>28</v>
      </c>
      <c r="L3271" s="12">
        <f t="shared" ca="1" si="454"/>
        <v>2.5347705866321322</v>
      </c>
      <c r="M3271" s="101">
        <f t="shared" ca="1" si="455"/>
        <v>0.31466642062451289</v>
      </c>
      <c r="N3271" s="101">
        <f t="shared" ca="1" si="453"/>
        <v>201.71567899279341</v>
      </c>
      <c r="O3271" s="101">
        <f t="shared" ca="1" si="456"/>
        <v>0.75485468069904893</v>
      </c>
      <c r="Q3271" s="12">
        <f t="shared" ca="1" si="457"/>
        <v>5.6000000000000005</v>
      </c>
      <c r="R3271" s="101">
        <f t="shared" ca="1" si="458"/>
        <v>0.25947166984159009</v>
      </c>
      <c r="S3271" s="13"/>
      <c r="T3271" s="101">
        <f t="shared" ca="1" si="459"/>
        <v>0</v>
      </c>
      <c r="U3271" s="101">
        <f t="shared" ca="1" si="460"/>
        <v>0.71290422749028726</v>
      </c>
      <c r="V3271" s="101">
        <f t="shared" ca="1" si="461"/>
        <v>-500.80446967476291</v>
      </c>
    </row>
    <row r="3272" spans="2:22" x14ac:dyDescent="0.3">
      <c r="B3272" s="13">
        <v>2023</v>
      </c>
      <c r="C3272" s="13">
        <v>5</v>
      </c>
      <c r="D3272" s="13">
        <v>14</v>
      </c>
      <c r="E3272" s="83" t="s">
        <v>233</v>
      </c>
      <c r="F3272" s="13">
        <v>5</v>
      </c>
      <c r="G3272" s="13">
        <v>17</v>
      </c>
      <c r="H3272" s="13" t="s">
        <v>71</v>
      </c>
      <c r="I3272" s="13" t="s">
        <v>53</v>
      </c>
      <c r="J3272" s="13"/>
      <c r="K3272" s="13" t="s">
        <v>28</v>
      </c>
      <c r="L3272" s="12">
        <f t="shared" ca="1" si="454"/>
        <v>2.8320011357476975</v>
      </c>
      <c r="M3272" s="101">
        <f t="shared" ca="1" si="455"/>
        <v>0.35156462099171915</v>
      </c>
      <c r="N3272" s="101">
        <f t="shared" ca="1" si="453"/>
        <v>202.51217931222246</v>
      </c>
      <c r="O3272" s="101">
        <f t="shared" ca="1" si="456"/>
        <v>0.84336993822566431</v>
      </c>
      <c r="Q3272" s="12">
        <f t="shared" ca="1" si="457"/>
        <v>5.6000000000000005</v>
      </c>
      <c r="R3272" s="101">
        <f t="shared" ca="1" si="458"/>
        <v>0.23431110385895745</v>
      </c>
      <c r="S3272" s="13"/>
      <c r="T3272" s="101">
        <f t="shared" ca="1" si="459"/>
        <v>0</v>
      </c>
      <c r="U3272" s="101">
        <f t="shared" ca="1" si="460"/>
        <v>0.79650031942903987</v>
      </c>
      <c r="V3272" s="101">
        <f t="shared" ca="1" si="461"/>
        <v>-500.47659156305178</v>
      </c>
    </row>
    <row r="3273" spans="2:22" x14ac:dyDescent="0.3">
      <c r="B3273" s="13">
        <v>2023</v>
      </c>
      <c r="C3273" s="13">
        <v>5</v>
      </c>
      <c r="D3273" s="13">
        <v>14</v>
      </c>
      <c r="E3273" s="83" t="s">
        <v>233</v>
      </c>
      <c r="F3273" s="13">
        <v>5</v>
      </c>
      <c r="G3273" s="13">
        <v>18</v>
      </c>
      <c r="H3273" s="13" t="s">
        <v>71</v>
      </c>
      <c r="I3273" s="13" t="s">
        <v>53</v>
      </c>
      <c r="J3273" s="13"/>
      <c r="K3273" s="13" t="s">
        <v>28</v>
      </c>
      <c r="L3273" s="12">
        <f t="shared" ca="1" si="454"/>
        <v>3.5722462439075011</v>
      </c>
      <c r="M3273" s="101">
        <f t="shared" ca="1" si="455"/>
        <v>0.44345864871867718</v>
      </c>
      <c r="N3273" s="101">
        <f t="shared" ca="1" si="453"/>
        <v>203.51687356832144</v>
      </c>
      <c r="O3273" s="101">
        <f t="shared" ca="1" si="456"/>
        <v>1.0638149314356538</v>
      </c>
      <c r="Q3273" s="12">
        <f t="shared" ca="1" si="457"/>
        <v>0</v>
      </c>
      <c r="R3273" s="101">
        <f t="shared" ca="1" si="458"/>
        <v>0</v>
      </c>
      <c r="S3273" s="13"/>
      <c r="T3273" s="101">
        <f t="shared" ca="1" si="459"/>
        <v>0.44345864871867718</v>
      </c>
      <c r="U3273" s="101">
        <f t="shared" ca="1" si="460"/>
        <v>1.0046942560989847</v>
      </c>
      <c r="V3273" s="101">
        <f t="shared" ca="1" si="461"/>
        <v>-499.02843865823417</v>
      </c>
    </row>
    <row r="3274" spans="2:22" x14ac:dyDescent="0.3">
      <c r="B3274" s="13">
        <v>2023</v>
      </c>
      <c r="C3274" s="13">
        <v>5</v>
      </c>
      <c r="D3274" s="13">
        <v>14</v>
      </c>
      <c r="E3274" s="83" t="s">
        <v>233</v>
      </c>
      <c r="F3274" s="13">
        <v>5</v>
      </c>
      <c r="G3274" s="13">
        <v>19</v>
      </c>
      <c r="H3274" s="13" t="s">
        <v>71</v>
      </c>
      <c r="I3274" s="13" t="s">
        <v>53</v>
      </c>
      <c r="J3274" s="13"/>
      <c r="K3274" s="13" t="s">
        <v>28</v>
      </c>
      <c r="L3274" s="12">
        <f t="shared" ca="1" si="454"/>
        <v>2.2284521091896425</v>
      </c>
      <c r="M3274" s="101">
        <f t="shared" ca="1" si="455"/>
        <v>0.2766400448348022</v>
      </c>
      <c r="N3274" s="101">
        <f t="shared" ca="1" si="453"/>
        <v>204.14362572403104</v>
      </c>
      <c r="O3274" s="101">
        <f t="shared" ca="1" si="456"/>
        <v>0.66363303811667562</v>
      </c>
      <c r="Q3274" s="12">
        <f t="shared" ca="1" si="457"/>
        <v>5.6000000000000005</v>
      </c>
      <c r="R3274" s="101">
        <f t="shared" ca="1" si="458"/>
        <v>0.28540152895709681</v>
      </c>
      <c r="S3274" s="13"/>
      <c r="T3274" s="101">
        <f t="shared" ca="1" si="459"/>
        <v>0</v>
      </c>
      <c r="U3274" s="101">
        <f t="shared" ca="1" si="460"/>
        <v>0.62675215570958698</v>
      </c>
      <c r="V3274" s="101">
        <f t="shared" ca="1" si="461"/>
        <v>-498.97248956043876</v>
      </c>
    </row>
    <row r="3275" spans="2:22" x14ac:dyDescent="0.3">
      <c r="B3275" s="13">
        <v>2023</v>
      </c>
      <c r="C3275" s="13">
        <v>5</v>
      </c>
      <c r="D3275" s="13">
        <v>14</v>
      </c>
      <c r="E3275" s="83" t="s">
        <v>233</v>
      </c>
      <c r="F3275" s="13">
        <v>5</v>
      </c>
      <c r="G3275" s="13">
        <v>20</v>
      </c>
      <c r="H3275" s="13" t="s">
        <v>69</v>
      </c>
      <c r="I3275" s="13" t="s">
        <v>53</v>
      </c>
      <c r="J3275" s="13"/>
      <c r="K3275" s="13" t="s">
        <v>28</v>
      </c>
      <c r="L3275" s="12">
        <f t="shared" ca="1" si="454"/>
        <v>2.6660315381987467</v>
      </c>
      <c r="M3275" s="101">
        <f t="shared" ca="1" si="455"/>
        <v>0.14065982395536589</v>
      </c>
      <c r="N3275" s="101">
        <f t="shared" ca="1" si="453"/>
        <v>204.14362572403104</v>
      </c>
      <c r="O3275" s="101">
        <f t="shared" ca="1" si="456"/>
        <v>0.28763814265626281</v>
      </c>
      <c r="Q3275" s="12">
        <f t="shared" ca="1" si="457"/>
        <v>0</v>
      </c>
      <c r="R3275" s="101">
        <f t="shared" ca="1" si="458"/>
        <v>0</v>
      </c>
      <c r="S3275" s="13"/>
      <c r="T3275" s="101">
        <f t="shared" ca="1" si="459"/>
        <v>0.14065982395536589</v>
      </c>
      <c r="U3275" s="101">
        <f t="shared" si="460"/>
        <v>0</v>
      </c>
      <c r="V3275" s="101">
        <f t="shared" ca="1" si="461"/>
        <v>-498.83182973648337</v>
      </c>
    </row>
    <row r="3276" spans="2:22" x14ac:dyDescent="0.3">
      <c r="B3276" s="13">
        <v>2023</v>
      </c>
      <c r="C3276" s="13">
        <v>5</v>
      </c>
      <c r="D3276" s="13">
        <v>14</v>
      </c>
      <c r="E3276" s="83" t="s">
        <v>233</v>
      </c>
      <c r="F3276" s="13">
        <v>5</v>
      </c>
      <c r="G3276" s="13">
        <v>21</v>
      </c>
      <c r="H3276" s="13" t="s">
        <v>69</v>
      </c>
      <c r="I3276" s="13" t="s">
        <v>53</v>
      </c>
      <c r="J3276" s="13"/>
      <c r="K3276" s="13" t="s">
        <v>28</v>
      </c>
      <c r="L3276" s="12">
        <f t="shared" ca="1" si="454"/>
        <v>3.4528070528777524</v>
      </c>
      <c r="M3276" s="101">
        <f t="shared" ca="1" si="455"/>
        <v>0.18217010010983023</v>
      </c>
      <c r="N3276" s="101">
        <f t="shared" ca="1" si="453"/>
        <v>204.14362572403104</v>
      </c>
      <c r="O3276" s="101">
        <f t="shared" ca="1" si="456"/>
        <v>0.37252335293498068</v>
      </c>
      <c r="Q3276" s="12">
        <f t="shared" ca="1" si="457"/>
        <v>0</v>
      </c>
      <c r="R3276" s="101">
        <f t="shared" ca="1" si="458"/>
        <v>0</v>
      </c>
      <c r="S3276" s="13"/>
      <c r="T3276" s="101">
        <f t="shared" ca="1" si="459"/>
        <v>0.18217010010983023</v>
      </c>
      <c r="U3276" s="101">
        <f t="shared" si="460"/>
        <v>0</v>
      </c>
      <c r="V3276" s="101">
        <f t="shared" ca="1" si="461"/>
        <v>-498.64965963637354</v>
      </c>
    </row>
    <row r="3277" spans="2:22" x14ac:dyDescent="0.3">
      <c r="B3277" s="13">
        <v>2023</v>
      </c>
      <c r="C3277" s="13">
        <v>5</v>
      </c>
      <c r="D3277" s="13">
        <v>14</v>
      </c>
      <c r="E3277" s="83" t="s">
        <v>233</v>
      </c>
      <c r="F3277" s="13">
        <v>5</v>
      </c>
      <c r="G3277" s="13">
        <v>22</v>
      </c>
      <c r="H3277" s="13" t="s">
        <v>69</v>
      </c>
      <c r="I3277" s="13" t="s">
        <v>53</v>
      </c>
      <c r="J3277" s="13"/>
      <c r="K3277" s="13" t="s">
        <v>28</v>
      </c>
      <c r="L3277" s="12">
        <f t="shared" ca="1" si="454"/>
        <v>3.7683001816044839</v>
      </c>
      <c r="M3277" s="101">
        <f t="shared" ca="1" si="455"/>
        <v>0.19881551758145258</v>
      </c>
      <c r="N3277" s="101">
        <f t="shared" ca="1" si="453"/>
        <v>204.14362572403104</v>
      </c>
      <c r="O3277" s="101">
        <f t="shared" ca="1" si="456"/>
        <v>0.40656190659330776</v>
      </c>
      <c r="Q3277" s="12">
        <f t="shared" ca="1" si="457"/>
        <v>0</v>
      </c>
      <c r="R3277" s="101">
        <f t="shared" ca="1" si="458"/>
        <v>0</v>
      </c>
      <c r="S3277" s="13"/>
      <c r="T3277" s="101">
        <f t="shared" ca="1" si="459"/>
        <v>0.19881551758145258</v>
      </c>
      <c r="U3277" s="101">
        <f t="shared" si="460"/>
        <v>0</v>
      </c>
      <c r="V3277" s="101">
        <f t="shared" ca="1" si="461"/>
        <v>-498.45084411879208</v>
      </c>
    </row>
    <row r="3278" spans="2:22" x14ac:dyDescent="0.3">
      <c r="B3278" s="13">
        <v>2023</v>
      </c>
      <c r="C3278" s="13">
        <v>5</v>
      </c>
      <c r="D3278" s="13">
        <v>14</v>
      </c>
      <c r="E3278" s="83" t="s">
        <v>233</v>
      </c>
      <c r="F3278" s="13">
        <v>5</v>
      </c>
      <c r="G3278" s="13">
        <v>23</v>
      </c>
      <c r="H3278" s="13" t="s">
        <v>69</v>
      </c>
      <c r="I3278" s="13" t="s">
        <v>53</v>
      </c>
      <c r="J3278" s="13"/>
      <c r="K3278" s="13" t="s">
        <v>28</v>
      </c>
      <c r="L3278" s="12">
        <f t="shared" ca="1" si="454"/>
        <v>3.3036235326909216</v>
      </c>
      <c r="M3278" s="101">
        <f t="shared" ca="1" si="455"/>
        <v>0.17429917758477304</v>
      </c>
      <c r="N3278" s="101">
        <f t="shared" ca="1" si="453"/>
        <v>204.14362572403104</v>
      </c>
      <c r="O3278" s="101">
        <f t="shared" ca="1" si="456"/>
        <v>0.35642794294202351</v>
      </c>
      <c r="Q3278" s="12">
        <f t="shared" ca="1" si="457"/>
        <v>0</v>
      </c>
      <c r="R3278" s="101">
        <f t="shared" ca="1" si="458"/>
        <v>0</v>
      </c>
      <c r="S3278" s="13"/>
      <c r="T3278" s="101">
        <f t="shared" ca="1" si="459"/>
        <v>0.17429917758477304</v>
      </c>
      <c r="U3278" s="101">
        <f t="shared" si="460"/>
        <v>0</v>
      </c>
      <c r="V3278" s="101">
        <f t="shared" ca="1" si="461"/>
        <v>-498.27654494120731</v>
      </c>
    </row>
    <row r="3279" spans="2:22" x14ac:dyDescent="0.3">
      <c r="B3279" s="13">
        <v>2023</v>
      </c>
      <c r="C3279" s="13">
        <v>5</v>
      </c>
      <c r="D3279" s="13">
        <v>15</v>
      </c>
      <c r="E3279" s="83" t="s">
        <v>234</v>
      </c>
      <c r="F3279" s="13">
        <v>6</v>
      </c>
      <c r="G3279" s="13">
        <v>0</v>
      </c>
      <c r="H3279" s="13" t="s">
        <v>69</v>
      </c>
      <c r="I3279" s="13" t="s">
        <v>53</v>
      </c>
      <c r="J3279" s="13"/>
      <c r="K3279" s="13" t="s">
        <v>27</v>
      </c>
      <c r="L3279" s="12">
        <f t="shared" ca="1" si="454"/>
        <v>2.3790358927050836</v>
      </c>
      <c r="M3279" s="101">
        <f t="shared" ca="1" si="455"/>
        <v>0.1255179336991202</v>
      </c>
      <c r="N3279" s="101">
        <f t="shared" ca="1" si="453"/>
        <v>204.14362572403104</v>
      </c>
      <c r="O3279" s="101">
        <f t="shared" ca="1" si="456"/>
        <v>0.25667418246395146</v>
      </c>
      <c r="Q3279" s="12">
        <f t="shared" ca="1" si="457"/>
        <v>0</v>
      </c>
      <c r="R3279" s="101">
        <f t="shared" ca="1" si="458"/>
        <v>0</v>
      </c>
      <c r="S3279" s="13"/>
      <c r="T3279" s="101">
        <f t="shared" ca="1" si="459"/>
        <v>0.1255179336991202</v>
      </c>
      <c r="U3279" s="101">
        <f t="shared" si="460"/>
        <v>0</v>
      </c>
      <c r="V3279" s="101">
        <f t="shared" ca="1" si="461"/>
        <v>-498.15102700750816</v>
      </c>
    </row>
    <row r="3280" spans="2:22" x14ac:dyDescent="0.3">
      <c r="B3280" s="13">
        <v>2023</v>
      </c>
      <c r="C3280" s="13">
        <v>5</v>
      </c>
      <c r="D3280" s="13">
        <v>15</v>
      </c>
      <c r="E3280" s="83" t="s">
        <v>234</v>
      </c>
      <c r="F3280" s="13">
        <v>6</v>
      </c>
      <c r="G3280" s="13">
        <v>1</v>
      </c>
      <c r="H3280" s="13" t="s">
        <v>69</v>
      </c>
      <c r="I3280" s="13" t="s">
        <v>53</v>
      </c>
      <c r="J3280" s="13"/>
      <c r="K3280" s="13" t="s">
        <v>27</v>
      </c>
      <c r="L3280" s="12">
        <f t="shared" ca="1" si="454"/>
        <v>1.8463644757764042</v>
      </c>
      <c r="M3280" s="101">
        <f t="shared" ca="1" si="455"/>
        <v>9.7414189741963086E-2</v>
      </c>
      <c r="N3280" s="101">
        <f t="shared" ref="N3280:N3343" ca="1" si="462">IF(H3280="On-Peak",IF(I3280="Winter",((L3280*$D$48)/60)+N3279,((L3280*$D$47)/60)+N3279),N3279)</f>
        <v>204.14362572403104</v>
      </c>
      <c r="O3280" s="101">
        <f t="shared" ca="1" si="456"/>
        <v>0.19920426329151625</v>
      </c>
      <c r="Q3280" s="12">
        <f t="shared" ca="1" si="457"/>
        <v>0</v>
      </c>
      <c r="R3280" s="101">
        <f t="shared" ca="1" si="458"/>
        <v>0</v>
      </c>
      <c r="S3280" s="13"/>
      <c r="T3280" s="101">
        <f t="shared" ca="1" si="459"/>
        <v>9.7414189741963086E-2</v>
      </c>
      <c r="U3280" s="101">
        <f t="shared" si="460"/>
        <v>0</v>
      </c>
      <c r="V3280" s="101">
        <f t="shared" ca="1" si="461"/>
        <v>-498.05361281776618</v>
      </c>
    </row>
    <row r="3281" spans="2:22" x14ac:dyDescent="0.3">
      <c r="B3281" s="13">
        <v>2023</v>
      </c>
      <c r="C3281" s="13">
        <v>5</v>
      </c>
      <c r="D3281" s="13">
        <v>15</v>
      </c>
      <c r="E3281" s="83" t="s">
        <v>234</v>
      </c>
      <c r="F3281" s="13">
        <v>6</v>
      </c>
      <c r="G3281" s="13">
        <v>2</v>
      </c>
      <c r="H3281" s="13" t="s">
        <v>69</v>
      </c>
      <c r="I3281" s="13" t="s">
        <v>53</v>
      </c>
      <c r="J3281" s="13"/>
      <c r="K3281" s="13" t="s">
        <v>27</v>
      </c>
      <c r="L3281" s="12">
        <f t="shared" ca="1" si="454"/>
        <v>1.5222438236531042</v>
      </c>
      <c r="M3281" s="101">
        <f t="shared" ca="1" si="455"/>
        <v>8.0313584135937782E-2</v>
      </c>
      <c r="N3281" s="101">
        <f t="shared" ca="1" si="462"/>
        <v>204.14362572403104</v>
      </c>
      <c r="O3281" s="101">
        <f t="shared" ca="1" si="456"/>
        <v>0.16423488613393342</v>
      </c>
      <c r="Q3281" s="12">
        <f t="shared" ca="1" si="457"/>
        <v>0</v>
      </c>
      <c r="R3281" s="101">
        <f t="shared" ca="1" si="458"/>
        <v>0</v>
      </c>
      <c r="S3281" s="13"/>
      <c r="T3281" s="101">
        <f t="shared" ca="1" si="459"/>
        <v>8.0313584135937782E-2</v>
      </c>
      <c r="U3281" s="101">
        <f t="shared" si="460"/>
        <v>0</v>
      </c>
      <c r="V3281" s="101">
        <f t="shared" ca="1" si="461"/>
        <v>-497.97329923363026</v>
      </c>
    </row>
    <row r="3282" spans="2:22" x14ac:dyDescent="0.3">
      <c r="B3282" s="13">
        <v>2023</v>
      </c>
      <c r="C3282" s="13">
        <v>5</v>
      </c>
      <c r="D3282" s="13">
        <v>15</v>
      </c>
      <c r="E3282" s="83" t="s">
        <v>234</v>
      </c>
      <c r="F3282" s="13">
        <v>6</v>
      </c>
      <c r="G3282" s="13">
        <v>3</v>
      </c>
      <c r="H3282" s="13" t="s">
        <v>69</v>
      </c>
      <c r="I3282" s="13" t="s">
        <v>53</v>
      </c>
      <c r="J3282" s="13"/>
      <c r="K3282" s="13" t="s">
        <v>27</v>
      </c>
      <c r="L3282" s="12">
        <f t="shared" ca="1" si="454"/>
        <v>1.7046329028533322</v>
      </c>
      <c r="M3282" s="101">
        <f t="shared" ca="1" si="455"/>
        <v>8.9936431954541818E-2</v>
      </c>
      <c r="N3282" s="101">
        <f t="shared" ca="1" si="462"/>
        <v>204.14362572403104</v>
      </c>
      <c r="O3282" s="101">
        <f t="shared" ca="1" si="456"/>
        <v>0.18391284388884602</v>
      </c>
      <c r="Q3282" s="12">
        <f t="shared" ca="1" si="457"/>
        <v>0</v>
      </c>
      <c r="R3282" s="101">
        <f t="shared" ca="1" si="458"/>
        <v>0</v>
      </c>
      <c r="S3282" s="13"/>
      <c r="T3282" s="101">
        <f t="shared" ca="1" si="459"/>
        <v>8.9936431954541818E-2</v>
      </c>
      <c r="U3282" s="101">
        <f t="shared" si="460"/>
        <v>0</v>
      </c>
      <c r="V3282" s="101">
        <f t="shared" ca="1" si="461"/>
        <v>-497.88336280167573</v>
      </c>
    </row>
    <row r="3283" spans="2:22" x14ac:dyDescent="0.3">
      <c r="B3283" s="13">
        <v>2023</v>
      </c>
      <c r="C3283" s="13">
        <v>5</v>
      </c>
      <c r="D3283" s="13">
        <v>15</v>
      </c>
      <c r="E3283" s="83" t="s">
        <v>234</v>
      </c>
      <c r="F3283" s="13">
        <v>6</v>
      </c>
      <c r="G3283" s="13">
        <v>4</v>
      </c>
      <c r="H3283" s="13" t="s">
        <v>69</v>
      </c>
      <c r="I3283" s="13" t="s">
        <v>53</v>
      </c>
      <c r="J3283" s="13"/>
      <c r="K3283" s="13" t="s">
        <v>27</v>
      </c>
      <c r="L3283" s="12">
        <f t="shared" ca="1" si="454"/>
        <v>1.7941038502150293</v>
      </c>
      <c r="M3283" s="101">
        <f t="shared" ca="1" si="455"/>
        <v>9.4656919137344947E-2</v>
      </c>
      <c r="N3283" s="101">
        <f t="shared" ca="1" si="462"/>
        <v>204.14362572403104</v>
      </c>
      <c r="O3283" s="101">
        <f t="shared" ca="1" si="456"/>
        <v>0.1935658643996995</v>
      </c>
      <c r="Q3283" s="12">
        <f t="shared" ca="1" si="457"/>
        <v>0</v>
      </c>
      <c r="R3283" s="101">
        <f t="shared" ca="1" si="458"/>
        <v>0</v>
      </c>
      <c r="S3283" s="13"/>
      <c r="T3283" s="101">
        <f t="shared" ca="1" si="459"/>
        <v>9.4656919137344947E-2</v>
      </c>
      <c r="U3283" s="101">
        <f t="shared" si="460"/>
        <v>0</v>
      </c>
      <c r="V3283" s="101">
        <f t="shared" ca="1" si="461"/>
        <v>-497.78870588253841</v>
      </c>
    </row>
    <row r="3284" spans="2:22" x14ac:dyDescent="0.3">
      <c r="B3284" s="13">
        <v>2023</v>
      </c>
      <c r="C3284" s="13">
        <v>5</v>
      </c>
      <c r="D3284" s="13">
        <v>15</v>
      </c>
      <c r="E3284" s="83" t="s">
        <v>234</v>
      </c>
      <c r="F3284" s="13">
        <v>6</v>
      </c>
      <c r="G3284" s="13">
        <v>5</v>
      </c>
      <c r="H3284" s="13" t="s">
        <v>69</v>
      </c>
      <c r="I3284" s="13" t="s">
        <v>53</v>
      </c>
      <c r="J3284" s="13"/>
      <c r="K3284" s="13" t="s">
        <v>27</v>
      </c>
      <c r="L3284" s="12">
        <f t="shared" ca="1" si="454"/>
        <v>1.8705220964802864</v>
      </c>
      <c r="M3284" s="101">
        <f t="shared" ca="1" si="455"/>
        <v>9.8688745810299919E-2</v>
      </c>
      <c r="N3284" s="101">
        <f t="shared" ca="1" si="462"/>
        <v>204.14362572403104</v>
      </c>
      <c r="O3284" s="101">
        <f t="shared" ca="1" si="456"/>
        <v>0.20181062898925811</v>
      </c>
      <c r="Q3284" s="12">
        <f t="shared" ca="1" si="457"/>
        <v>0</v>
      </c>
      <c r="R3284" s="101">
        <f t="shared" ca="1" si="458"/>
        <v>0</v>
      </c>
      <c r="S3284" s="13"/>
      <c r="T3284" s="101">
        <f t="shared" ca="1" si="459"/>
        <v>9.8688745810299919E-2</v>
      </c>
      <c r="U3284" s="101">
        <f t="shared" si="460"/>
        <v>0</v>
      </c>
      <c r="V3284" s="101">
        <f t="shared" ca="1" si="461"/>
        <v>-497.6900171367281</v>
      </c>
    </row>
    <row r="3285" spans="2:22" x14ac:dyDescent="0.3">
      <c r="B3285" s="13">
        <v>2023</v>
      </c>
      <c r="C3285" s="13">
        <v>5</v>
      </c>
      <c r="D3285" s="13">
        <v>15</v>
      </c>
      <c r="E3285" s="83" t="s">
        <v>234</v>
      </c>
      <c r="F3285" s="13">
        <v>6</v>
      </c>
      <c r="G3285" s="13">
        <v>6</v>
      </c>
      <c r="H3285" s="13" t="s">
        <v>69</v>
      </c>
      <c r="I3285" s="13" t="s">
        <v>53</v>
      </c>
      <c r="J3285" s="13"/>
      <c r="K3285" s="13" t="s">
        <v>27</v>
      </c>
      <c r="L3285" s="12">
        <f t="shared" ca="1" si="454"/>
        <v>1.6530295577345038</v>
      </c>
      <c r="M3285" s="101">
        <f t="shared" ca="1" si="455"/>
        <v>8.7213839466072418E-2</v>
      </c>
      <c r="N3285" s="101">
        <f t="shared" ca="1" si="462"/>
        <v>204.14362572403104</v>
      </c>
      <c r="O3285" s="101">
        <f t="shared" ca="1" si="456"/>
        <v>0.1783453589839756</v>
      </c>
      <c r="Q3285" s="12">
        <f t="shared" ca="1" si="457"/>
        <v>5.6000000000000005</v>
      </c>
      <c r="R3285" s="101">
        <f t="shared" ca="1" si="458"/>
        <v>0.3341110479377743</v>
      </c>
      <c r="S3285" s="13"/>
      <c r="T3285" s="101">
        <f t="shared" ca="1" si="459"/>
        <v>0</v>
      </c>
      <c r="U3285" s="101">
        <f t="shared" si="460"/>
        <v>0</v>
      </c>
      <c r="V3285" s="101">
        <f t="shared" ca="1" si="461"/>
        <v>-498.35823923260364</v>
      </c>
    </row>
    <row r="3286" spans="2:22" x14ac:dyDescent="0.3">
      <c r="B3286" s="13">
        <v>2023</v>
      </c>
      <c r="C3286" s="13">
        <v>5</v>
      </c>
      <c r="D3286" s="13">
        <v>15</v>
      </c>
      <c r="E3286" s="83" t="s">
        <v>234</v>
      </c>
      <c r="F3286" s="13">
        <v>6</v>
      </c>
      <c r="G3286" s="13">
        <v>7</v>
      </c>
      <c r="H3286" s="13" t="s">
        <v>69</v>
      </c>
      <c r="I3286" s="13" t="s">
        <v>53</v>
      </c>
      <c r="J3286" s="13"/>
      <c r="K3286" s="13" t="s">
        <v>27</v>
      </c>
      <c r="L3286" s="12">
        <f t="shared" ca="1" si="454"/>
        <v>1.7697819373655499</v>
      </c>
      <c r="M3286" s="101">
        <f t="shared" ca="1" si="455"/>
        <v>9.3373695015406419E-2</v>
      </c>
      <c r="N3286" s="101">
        <f t="shared" ca="1" si="462"/>
        <v>204.14362572403104</v>
      </c>
      <c r="O3286" s="101">
        <f t="shared" ca="1" si="456"/>
        <v>0.19094177322236919</v>
      </c>
      <c r="Q3286" s="12">
        <f t="shared" ca="1" si="457"/>
        <v>0</v>
      </c>
      <c r="R3286" s="101">
        <f t="shared" ca="1" si="458"/>
        <v>0</v>
      </c>
      <c r="S3286" s="13"/>
      <c r="T3286" s="101">
        <f t="shared" ca="1" si="459"/>
        <v>9.3373695015406419E-2</v>
      </c>
      <c r="U3286" s="101">
        <f t="shared" si="460"/>
        <v>0</v>
      </c>
      <c r="V3286" s="101">
        <f t="shared" ca="1" si="461"/>
        <v>-498.26486553758821</v>
      </c>
    </row>
    <row r="3287" spans="2:22" x14ac:dyDescent="0.3">
      <c r="B3287" s="13">
        <v>2023</v>
      </c>
      <c r="C3287" s="13">
        <v>5</v>
      </c>
      <c r="D3287" s="13">
        <v>15</v>
      </c>
      <c r="E3287" s="83" t="s">
        <v>234</v>
      </c>
      <c r="F3287" s="13">
        <v>6</v>
      </c>
      <c r="G3287" s="13">
        <v>8</v>
      </c>
      <c r="H3287" s="13" t="s">
        <v>69</v>
      </c>
      <c r="I3287" s="13" t="s">
        <v>53</v>
      </c>
      <c r="J3287" s="13"/>
      <c r="K3287" s="13" t="s">
        <v>27</v>
      </c>
      <c r="L3287" s="12">
        <f t="shared" ca="1" si="454"/>
        <v>2.7548502627855624</v>
      </c>
      <c r="M3287" s="101">
        <f t="shared" ca="1" si="455"/>
        <v>0.14534589986456628</v>
      </c>
      <c r="N3287" s="101">
        <f t="shared" ca="1" si="462"/>
        <v>204.14362572403104</v>
      </c>
      <c r="O3287" s="101">
        <f t="shared" ca="1" si="456"/>
        <v>0.29722079485193431</v>
      </c>
      <c r="Q3287" s="12">
        <f t="shared" ca="1" si="457"/>
        <v>5.6000000000000005</v>
      </c>
      <c r="R3287" s="101">
        <f t="shared" ca="1" si="458"/>
        <v>0.2408419252552022</v>
      </c>
      <c r="S3287" s="13"/>
      <c r="T3287" s="101">
        <f t="shared" ca="1" si="459"/>
        <v>0</v>
      </c>
      <c r="U3287" s="101">
        <f t="shared" si="460"/>
        <v>0</v>
      </c>
      <c r="V3287" s="101">
        <f t="shared" ca="1" si="461"/>
        <v>-498.74654938809863</v>
      </c>
    </row>
    <row r="3288" spans="2:22" x14ac:dyDescent="0.3">
      <c r="B3288" s="13">
        <v>2023</v>
      </c>
      <c r="C3288" s="13">
        <v>5</v>
      </c>
      <c r="D3288" s="13">
        <v>15</v>
      </c>
      <c r="E3288" s="83" t="s">
        <v>234</v>
      </c>
      <c r="F3288" s="13">
        <v>6</v>
      </c>
      <c r="G3288" s="13">
        <v>9</v>
      </c>
      <c r="H3288" s="13" t="s">
        <v>69</v>
      </c>
      <c r="I3288" s="13" t="s">
        <v>53</v>
      </c>
      <c r="J3288" s="13"/>
      <c r="K3288" s="13" t="s">
        <v>27</v>
      </c>
      <c r="L3288" s="12">
        <f t="shared" ca="1" si="454"/>
        <v>2.5143955663489037</v>
      </c>
      <c r="M3288" s="101">
        <f t="shared" ca="1" si="455"/>
        <v>0.13265951008056817</v>
      </c>
      <c r="N3288" s="101">
        <f t="shared" ca="1" si="462"/>
        <v>204.14362572403104</v>
      </c>
      <c r="O3288" s="101">
        <f t="shared" ca="1" si="456"/>
        <v>0.27127813765338321</v>
      </c>
      <c r="Q3288" s="12">
        <f t="shared" ca="1" si="457"/>
        <v>5.6000000000000005</v>
      </c>
      <c r="R3288" s="101">
        <f t="shared" ca="1" si="458"/>
        <v>0.26119641530856536</v>
      </c>
      <c r="S3288" s="13"/>
      <c r="T3288" s="101">
        <f t="shared" ca="1" si="459"/>
        <v>0</v>
      </c>
      <c r="U3288" s="101">
        <f t="shared" si="460"/>
        <v>0</v>
      </c>
      <c r="V3288" s="101">
        <f t="shared" ca="1" si="461"/>
        <v>-499.26894221871578</v>
      </c>
    </row>
    <row r="3289" spans="2:22" x14ac:dyDescent="0.3">
      <c r="B3289" s="13">
        <v>2023</v>
      </c>
      <c r="C3289" s="13">
        <v>5</v>
      </c>
      <c r="D3289" s="13">
        <v>15</v>
      </c>
      <c r="E3289" s="83" t="s">
        <v>234</v>
      </c>
      <c r="F3289" s="13">
        <v>6</v>
      </c>
      <c r="G3289" s="13">
        <v>10</v>
      </c>
      <c r="H3289" s="13" t="s">
        <v>70</v>
      </c>
      <c r="I3289" s="13" t="s">
        <v>53</v>
      </c>
      <c r="J3289" s="13"/>
      <c r="K3289" s="13" t="s">
        <v>27</v>
      </c>
      <c r="L3289" s="12">
        <f t="shared" ca="1" si="454"/>
        <v>2.7322308666987491</v>
      </c>
      <c r="M3289" s="101">
        <f t="shared" ca="1" si="455"/>
        <v>0.144152500527026</v>
      </c>
      <c r="N3289" s="101">
        <f t="shared" ca="1" si="462"/>
        <v>204.14362572403104</v>
      </c>
      <c r="O3289" s="101">
        <f t="shared" ca="1" si="456"/>
        <v>0.29478038820812802</v>
      </c>
      <c r="Q3289" s="12">
        <f t="shared" ca="1" si="457"/>
        <v>5.6000000000000005</v>
      </c>
      <c r="R3289" s="101">
        <f t="shared" ca="1" si="458"/>
        <v>0.24275665713395095</v>
      </c>
      <c r="S3289" s="13"/>
      <c r="T3289" s="101">
        <f t="shared" ca="1" si="459"/>
        <v>0</v>
      </c>
      <c r="U3289" s="101">
        <f t="shared" si="460"/>
        <v>0</v>
      </c>
      <c r="V3289" s="101">
        <f t="shared" ca="1" si="461"/>
        <v>-499.75445553298368</v>
      </c>
    </row>
    <row r="3290" spans="2:22" x14ac:dyDescent="0.3">
      <c r="B3290" s="13">
        <v>2023</v>
      </c>
      <c r="C3290" s="13">
        <v>5</v>
      </c>
      <c r="D3290" s="13">
        <v>15</v>
      </c>
      <c r="E3290" s="83" t="s">
        <v>234</v>
      </c>
      <c r="F3290" s="13">
        <v>6</v>
      </c>
      <c r="G3290" s="13">
        <v>11</v>
      </c>
      <c r="H3290" s="13" t="s">
        <v>70</v>
      </c>
      <c r="I3290" s="13" t="s">
        <v>53</v>
      </c>
      <c r="J3290" s="13"/>
      <c r="K3290" s="13" t="s">
        <v>27</v>
      </c>
      <c r="L3290" s="12">
        <f t="shared" ca="1" si="454"/>
        <v>2.3809765184773872</v>
      </c>
      <c r="M3290" s="101">
        <f t="shared" ca="1" si="455"/>
        <v>0.12562032111486696</v>
      </c>
      <c r="N3290" s="101">
        <f t="shared" ca="1" si="462"/>
        <v>204.14362572403104</v>
      </c>
      <c r="O3290" s="101">
        <f t="shared" ca="1" si="456"/>
        <v>0.2568835565785253</v>
      </c>
      <c r="Q3290" s="12">
        <f t="shared" ca="1" si="457"/>
        <v>5.6000000000000005</v>
      </c>
      <c r="R3290" s="101">
        <f t="shared" ca="1" si="458"/>
        <v>0.27249033771088921</v>
      </c>
      <c r="S3290" s="13"/>
      <c r="T3290" s="101">
        <f t="shared" ca="1" si="459"/>
        <v>0</v>
      </c>
      <c r="U3290" s="101">
        <f t="shared" si="460"/>
        <v>0</v>
      </c>
      <c r="V3290" s="101">
        <f t="shared" ca="1" si="461"/>
        <v>-500.2994362084055</v>
      </c>
    </row>
    <row r="3291" spans="2:22" x14ac:dyDescent="0.3">
      <c r="B3291" s="13">
        <v>2023</v>
      </c>
      <c r="C3291" s="13">
        <v>5</v>
      </c>
      <c r="D3291" s="13">
        <v>15</v>
      </c>
      <c r="E3291" s="83" t="s">
        <v>234</v>
      </c>
      <c r="F3291" s="13">
        <v>6</v>
      </c>
      <c r="G3291" s="13">
        <v>12</v>
      </c>
      <c r="H3291" s="13" t="s">
        <v>70</v>
      </c>
      <c r="I3291" s="13" t="s">
        <v>53</v>
      </c>
      <c r="J3291" s="13"/>
      <c r="K3291" s="13" t="s">
        <v>27</v>
      </c>
      <c r="L3291" s="12">
        <f t="shared" ca="1" si="454"/>
        <v>2.9445593828121117</v>
      </c>
      <c r="M3291" s="101">
        <f t="shared" ca="1" si="455"/>
        <v>0.15535495303716701</v>
      </c>
      <c r="N3291" s="101">
        <f t="shared" ca="1" si="462"/>
        <v>204.14362572403104</v>
      </c>
      <c r="O3291" s="101">
        <f t="shared" ca="1" si="456"/>
        <v>0.31768851181159874</v>
      </c>
      <c r="Q3291" s="12">
        <f t="shared" ca="1" si="457"/>
        <v>5.6000000000000005</v>
      </c>
      <c r="R3291" s="101">
        <f t="shared" ca="1" si="458"/>
        <v>0.22478304824495479</v>
      </c>
      <c r="S3291" s="13"/>
      <c r="T3291" s="101">
        <f t="shared" ca="1" si="459"/>
        <v>0</v>
      </c>
      <c r="U3291" s="101">
        <f t="shared" si="460"/>
        <v>0</v>
      </c>
      <c r="V3291" s="101">
        <f t="shared" ca="1" si="461"/>
        <v>-500.74900230489538</v>
      </c>
    </row>
    <row r="3292" spans="2:22" x14ac:dyDescent="0.3">
      <c r="B3292" s="13">
        <v>2023</v>
      </c>
      <c r="C3292" s="13">
        <v>5</v>
      </c>
      <c r="D3292" s="13">
        <v>15</v>
      </c>
      <c r="E3292" s="83" t="s">
        <v>234</v>
      </c>
      <c r="F3292" s="13">
        <v>6</v>
      </c>
      <c r="G3292" s="13">
        <v>13</v>
      </c>
      <c r="H3292" s="13" t="s">
        <v>70</v>
      </c>
      <c r="I3292" s="13" t="s">
        <v>53</v>
      </c>
      <c r="J3292" s="13"/>
      <c r="K3292" s="13" t="s">
        <v>27</v>
      </c>
      <c r="L3292" s="12">
        <f t="shared" ca="1" si="454"/>
        <v>1.7658671807423361</v>
      </c>
      <c r="M3292" s="101">
        <f t="shared" ca="1" si="455"/>
        <v>9.3167152455965657E-2</v>
      </c>
      <c r="N3292" s="101">
        <f t="shared" ca="1" si="462"/>
        <v>204.14362572403104</v>
      </c>
      <c r="O3292" s="101">
        <f t="shared" ca="1" si="456"/>
        <v>0.19051941013029064</v>
      </c>
      <c r="Q3292" s="12">
        <f t="shared" ca="1" si="457"/>
        <v>5.6000000000000005</v>
      </c>
      <c r="R3292" s="101">
        <f t="shared" ca="1" si="458"/>
        <v>0.32455934315016133</v>
      </c>
      <c r="S3292" s="13"/>
      <c r="T3292" s="101">
        <f t="shared" ca="1" si="459"/>
        <v>0</v>
      </c>
      <c r="U3292" s="101">
        <f t="shared" si="460"/>
        <v>0</v>
      </c>
      <c r="V3292" s="101">
        <f t="shared" ca="1" si="461"/>
        <v>-501.3981209911957</v>
      </c>
    </row>
    <row r="3293" spans="2:22" x14ac:dyDescent="0.3">
      <c r="B3293" s="13">
        <v>2023</v>
      </c>
      <c r="C3293" s="13">
        <v>5</v>
      </c>
      <c r="D3293" s="13">
        <v>15</v>
      </c>
      <c r="E3293" s="83" t="s">
        <v>234</v>
      </c>
      <c r="F3293" s="13">
        <v>6</v>
      </c>
      <c r="G3293" s="13">
        <v>14</v>
      </c>
      <c r="H3293" s="13" t="s">
        <v>70</v>
      </c>
      <c r="I3293" s="13" t="s">
        <v>53</v>
      </c>
      <c r="J3293" s="13"/>
      <c r="K3293" s="13" t="s">
        <v>27</v>
      </c>
      <c r="L3293" s="12">
        <f t="shared" ca="1" si="454"/>
        <v>3.0201564930977938</v>
      </c>
      <c r="M3293" s="101">
        <f t="shared" ca="1" si="455"/>
        <v>0.15934345657583959</v>
      </c>
      <c r="N3293" s="101">
        <f t="shared" ca="1" si="462"/>
        <v>204.14362572403104</v>
      </c>
      <c r="O3293" s="101">
        <f t="shared" ca="1" si="456"/>
        <v>0.32584468404032096</v>
      </c>
      <c r="Q3293" s="12">
        <f t="shared" ca="1" si="457"/>
        <v>5.6000000000000005</v>
      </c>
      <c r="R3293" s="101">
        <f t="shared" ca="1" si="458"/>
        <v>0.21838375285927181</v>
      </c>
      <c r="S3293" s="13"/>
      <c r="T3293" s="101">
        <f t="shared" ca="1" si="459"/>
        <v>0</v>
      </c>
      <c r="U3293" s="101">
        <f t="shared" si="460"/>
        <v>0</v>
      </c>
      <c r="V3293" s="101">
        <f t="shared" ca="1" si="461"/>
        <v>-501.83488849691423</v>
      </c>
    </row>
    <row r="3294" spans="2:22" x14ac:dyDescent="0.3">
      <c r="B3294" s="13">
        <v>2023</v>
      </c>
      <c r="C3294" s="13">
        <v>5</v>
      </c>
      <c r="D3294" s="13">
        <v>15</v>
      </c>
      <c r="E3294" s="83" t="s">
        <v>234</v>
      </c>
      <c r="F3294" s="13">
        <v>6</v>
      </c>
      <c r="G3294" s="13">
        <v>15</v>
      </c>
      <c r="H3294" s="13" t="s">
        <v>70</v>
      </c>
      <c r="I3294" s="13" t="s">
        <v>53</v>
      </c>
      <c r="J3294" s="13"/>
      <c r="K3294" s="13" t="s">
        <v>27</v>
      </c>
      <c r="L3294" s="12">
        <f t="shared" ca="1" si="454"/>
        <v>1.9233530219580233</v>
      </c>
      <c r="M3294" s="101">
        <f t="shared" ca="1" si="455"/>
        <v>0.10147610543850531</v>
      </c>
      <c r="N3294" s="101">
        <f t="shared" ca="1" si="462"/>
        <v>204.14362572403104</v>
      </c>
      <c r="O3294" s="101">
        <f t="shared" ca="1" si="456"/>
        <v>0.20751055753905112</v>
      </c>
      <c r="Q3294" s="12">
        <f t="shared" ca="1" si="457"/>
        <v>5.6000000000000005</v>
      </c>
      <c r="R3294" s="101">
        <f t="shared" ca="1" si="458"/>
        <v>0.31122816669125336</v>
      </c>
      <c r="S3294" s="13"/>
      <c r="T3294" s="101">
        <f t="shared" ca="1" si="459"/>
        <v>0</v>
      </c>
      <c r="U3294" s="101">
        <f t="shared" si="460"/>
        <v>0</v>
      </c>
      <c r="V3294" s="101">
        <f t="shared" ca="1" si="461"/>
        <v>-502.45734483029673</v>
      </c>
    </row>
    <row r="3295" spans="2:22" x14ac:dyDescent="0.3">
      <c r="B3295" s="13">
        <v>2023</v>
      </c>
      <c r="C3295" s="13">
        <v>5</v>
      </c>
      <c r="D3295" s="13">
        <v>15</v>
      </c>
      <c r="E3295" s="83" t="s">
        <v>234</v>
      </c>
      <c r="F3295" s="13">
        <v>6</v>
      </c>
      <c r="G3295" s="13">
        <v>16</v>
      </c>
      <c r="H3295" s="13" t="s">
        <v>71</v>
      </c>
      <c r="I3295" s="13" t="s">
        <v>53</v>
      </c>
      <c r="J3295" s="13"/>
      <c r="K3295" s="13" t="s">
        <v>27</v>
      </c>
      <c r="L3295" s="12">
        <f t="shared" ca="1" si="454"/>
        <v>2.3490299887704071</v>
      </c>
      <c r="M3295" s="101">
        <f t="shared" ca="1" si="455"/>
        <v>0.29160858280595836</v>
      </c>
      <c r="N3295" s="101">
        <f t="shared" ca="1" si="462"/>
        <v>204.80429040837271</v>
      </c>
      <c r="O3295" s="101">
        <f t="shared" ca="1" si="456"/>
        <v>0.69954113065582724</v>
      </c>
      <c r="Q3295" s="12">
        <f t="shared" ca="1" si="457"/>
        <v>5.6000000000000005</v>
      </c>
      <c r="R3295" s="101">
        <f t="shared" ca="1" si="458"/>
        <v>0.2751946114505851</v>
      </c>
      <c r="S3295" s="13"/>
      <c r="T3295" s="101">
        <f t="shared" ca="1" si="459"/>
        <v>0</v>
      </c>
      <c r="U3295" s="101">
        <f t="shared" ca="1" si="460"/>
        <v>0.66066468434167702</v>
      </c>
      <c r="V3295" s="101">
        <f t="shared" ca="1" si="461"/>
        <v>-502.34706936885618</v>
      </c>
    </row>
    <row r="3296" spans="2:22" x14ac:dyDescent="0.3">
      <c r="B3296" s="13">
        <v>2023</v>
      </c>
      <c r="C3296" s="13">
        <v>5</v>
      </c>
      <c r="D3296" s="13">
        <v>15</v>
      </c>
      <c r="E3296" s="83" t="s">
        <v>234</v>
      </c>
      <c r="F3296" s="13">
        <v>6</v>
      </c>
      <c r="G3296" s="13">
        <v>17</v>
      </c>
      <c r="H3296" s="13" t="s">
        <v>71</v>
      </c>
      <c r="I3296" s="13" t="s">
        <v>53</v>
      </c>
      <c r="J3296" s="13"/>
      <c r="K3296" s="13" t="s">
        <v>27</v>
      </c>
      <c r="L3296" s="12">
        <f t="shared" ca="1" si="454"/>
        <v>3.7602708360261374</v>
      </c>
      <c r="M3296" s="101">
        <f t="shared" ca="1" si="455"/>
        <v>0.46680002158428469</v>
      </c>
      <c r="N3296" s="101">
        <f t="shared" ca="1" si="462"/>
        <v>205.86186658100505</v>
      </c>
      <c r="O3296" s="101">
        <f t="shared" ca="1" si="456"/>
        <v>1.1198086549685837</v>
      </c>
      <c r="Q3296" s="12">
        <f t="shared" ca="1" si="457"/>
        <v>5.6000000000000005</v>
      </c>
      <c r="R3296" s="101">
        <f t="shared" ca="1" si="458"/>
        <v>0.15573307373038753</v>
      </c>
      <c r="S3296" s="13"/>
      <c r="T3296" s="101">
        <f t="shared" ca="1" si="459"/>
        <v>0</v>
      </c>
      <c r="U3296" s="101">
        <f t="shared" ca="1" si="460"/>
        <v>1.0575761726323512</v>
      </c>
      <c r="V3296" s="101">
        <f t="shared" ca="1" si="461"/>
        <v>-501.60095934368462</v>
      </c>
    </row>
    <row r="3297" spans="2:22" x14ac:dyDescent="0.3">
      <c r="B3297" s="13">
        <v>2023</v>
      </c>
      <c r="C3297" s="13">
        <v>5</v>
      </c>
      <c r="D3297" s="13">
        <v>15</v>
      </c>
      <c r="E3297" s="83" t="s">
        <v>234</v>
      </c>
      <c r="F3297" s="13">
        <v>6</v>
      </c>
      <c r="G3297" s="13">
        <v>18</v>
      </c>
      <c r="H3297" s="13" t="s">
        <v>71</v>
      </c>
      <c r="I3297" s="13" t="s">
        <v>53</v>
      </c>
      <c r="J3297" s="13"/>
      <c r="K3297" s="13" t="s">
        <v>27</v>
      </c>
      <c r="L3297" s="12">
        <f t="shared" ca="1" si="454"/>
        <v>2.7686960966813228</v>
      </c>
      <c r="M3297" s="101">
        <f t="shared" ca="1" si="455"/>
        <v>0.34370593344201938</v>
      </c>
      <c r="N3297" s="101">
        <f t="shared" ca="1" si="462"/>
        <v>206.64056235819666</v>
      </c>
      <c r="O3297" s="101">
        <f t="shared" ca="1" si="456"/>
        <v>0.82451769759169791</v>
      </c>
      <c r="Q3297" s="12">
        <f t="shared" ca="1" si="457"/>
        <v>5.6000000000000005</v>
      </c>
      <c r="R3297" s="101">
        <f t="shared" ca="1" si="458"/>
        <v>0.23966987541592608</v>
      </c>
      <c r="S3297" s="13"/>
      <c r="T3297" s="101">
        <f t="shared" ca="1" si="459"/>
        <v>0</v>
      </c>
      <c r="U3297" s="101">
        <f t="shared" ca="1" si="460"/>
        <v>0.77869577719162208</v>
      </c>
      <c r="V3297" s="101">
        <f t="shared" ca="1" si="461"/>
        <v>-501.30160331732486</v>
      </c>
    </row>
    <row r="3298" spans="2:22" x14ac:dyDescent="0.3">
      <c r="B3298" s="13">
        <v>2023</v>
      </c>
      <c r="C3298" s="13">
        <v>5</v>
      </c>
      <c r="D3298" s="13">
        <v>15</v>
      </c>
      <c r="E3298" s="83" t="s">
        <v>234</v>
      </c>
      <c r="F3298" s="13">
        <v>6</v>
      </c>
      <c r="G3298" s="13">
        <v>19</v>
      </c>
      <c r="H3298" s="13" t="s">
        <v>71</v>
      </c>
      <c r="I3298" s="13" t="s">
        <v>53</v>
      </c>
      <c r="J3298" s="13"/>
      <c r="K3298" s="13" t="s">
        <v>27</v>
      </c>
      <c r="L3298" s="12">
        <f t="shared" ca="1" si="454"/>
        <v>3.9967428640189522</v>
      </c>
      <c r="M3298" s="101">
        <f t="shared" ca="1" si="455"/>
        <v>0.4961556591393127</v>
      </c>
      <c r="N3298" s="101">
        <f t="shared" ca="1" si="462"/>
        <v>207.76464628870198</v>
      </c>
      <c r="O3298" s="101">
        <f t="shared" ca="1" si="456"/>
        <v>1.1902300249048441</v>
      </c>
      <c r="Q3298" s="12">
        <f t="shared" ca="1" si="457"/>
        <v>5.6000000000000005</v>
      </c>
      <c r="R3298" s="101">
        <f t="shared" ca="1" si="458"/>
        <v>0.13571571656079576</v>
      </c>
      <c r="S3298" s="13"/>
      <c r="T3298" s="101">
        <f t="shared" ca="1" si="459"/>
        <v>0</v>
      </c>
      <c r="U3298" s="101">
        <f t="shared" ca="1" si="460"/>
        <v>1.1240839305053305</v>
      </c>
      <c r="V3298" s="101">
        <f t="shared" ca="1" si="461"/>
        <v>-500.44895081994116</v>
      </c>
    </row>
    <row r="3299" spans="2:22" x14ac:dyDescent="0.3">
      <c r="B3299" s="13">
        <v>2023</v>
      </c>
      <c r="C3299" s="13">
        <v>5</v>
      </c>
      <c r="D3299" s="13">
        <v>15</v>
      </c>
      <c r="E3299" s="83" t="s">
        <v>234</v>
      </c>
      <c r="F3299" s="13">
        <v>6</v>
      </c>
      <c r="G3299" s="13">
        <v>20</v>
      </c>
      <c r="H3299" s="13" t="s">
        <v>69</v>
      </c>
      <c r="I3299" s="13" t="s">
        <v>53</v>
      </c>
      <c r="J3299" s="13"/>
      <c r="K3299" s="13" t="s">
        <v>27</v>
      </c>
      <c r="L3299" s="12">
        <f t="shared" ca="1" si="454"/>
        <v>3.5213758950230947</v>
      </c>
      <c r="M3299" s="101">
        <f t="shared" ca="1" si="455"/>
        <v>0.18578779222141847</v>
      </c>
      <c r="N3299" s="101">
        <f t="shared" ca="1" si="462"/>
        <v>207.76464628870198</v>
      </c>
      <c r="O3299" s="101">
        <f t="shared" ca="1" si="456"/>
        <v>0.3799212453140417</v>
      </c>
      <c r="Q3299" s="12">
        <f t="shared" ca="1" si="457"/>
        <v>0</v>
      </c>
      <c r="R3299" s="101">
        <f t="shared" ca="1" si="458"/>
        <v>0</v>
      </c>
      <c r="S3299" s="13"/>
      <c r="T3299" s="101">
        <f t="shared" ca="1" si="459"/>
        <v>0.18578779222141847</v>
      </c>
      <c r="U3299" s="101">
        <f t="shared" si="460"/>
        <v>0</v>
      </c>
      <c r="V3299" s="101">
        <f t="shared" ca="1" si="461"/>
        <v>-500.26316302771977</v>
      </c>
    </row>
    <row r="3300" spans="2:22" x14ac:dyDescent="0.3">
      <c r="B3300" s="13">
        <v>2023</v>
      </c>
      <c r="C3300" s="13">
        <v>5</v>
      </c>
      <c r="D3300" s="13">
        <v>15</v>
      </c>
      <c r="E3300" s="83" t="s">
        <v>234</v>
      </c>
      <c r="F3300" s="13">
        <v>6</v>
      </c>
      <c r="G3300" s="13">
        <v>21</v>
      </c>
      <c r="H3300" s="13" t="s">
        <v>69</v>
      </c>
      <c r="I3300" s="13" t="s">
        <v>53</v>
      </c>
      <c r="J3300" s="13"/>
      <c r="K3300" s="13" t="s">
        <v>27</v>
      </c>
      <c r="L3300" s="12">
        <f t="shared" ca="1" si="454"/>
        <v>2.9529569580203985</v>
      </c>
      <c r="M3300" s="101">
        <f t="shared" ca="1" si="455"/>
        <v>0.15579800910515623</v>
      </c>
      <c r="N3300" s="101">
        <f t="shared" ca="1" si="462"/>
        <v>207.76464628870198</v>
      </c>
      <c r="O3300" s="101">
        <f t="shared" ca="1" si="456"/>
        <v>0.31859452620082079</v>
      </c>
      <c r="Q3300" s="12">
        <f t="shared" ca="1" si="457"/>
        <v>0</v>
      </c>
      <c r="R3300" s="101">
        <f t="shared" ca="1" si="458"/>
        <v>0</v>
      </c>
      <c r="S3300" s="13"/>
      <c r="T3300" s="101">
        <f t="shared" ca="1" si="459"/>
        <v>0.15579800910515623</v>
      </c>
      <c r="U3300" s="101">
        <f t="shared" si="460"/>
        <v>0</v>
      </c>
      <c r="V3300" s="101">
        <f t="shared" ca="1" si="461"/>
        <v>-500.10736501861459</v>
      </c>
    </row>
    <row r="3301" spans="2:22" x14ac:dyDescent="0.3">
      <c r="B3301" s="13">
        <v>2023</v>
      </c>
      <c r="C3301" s="13">
        <v>5</v>
      </c>
      <c r="D3301" s="13">
        <v>15</v>
      </c>
      <c r="E3301" s="83" t="s">
        <v>234</v>
      </c>
      <c r="F3301" s="13">
        <v>6</v>
      </c>
      <c r="G3301" s="13">
        <v>22</v>
      </c>
      <c r="H3301" s="13" t="s">
        <v>69</v>
      </c>
      <c r="I3301" s="13" t="s">
        <v>53</v>
      </c>
      <c r="J3301" s="13"/>
      <c r="K3301" s="13" t="s">
        <v>27</v>
      </c>
      <c r="L3301" s="12">
        <f t="shared" ca="1" si="454"/>
        <v>3.2831575732229163</v>
      </c>
      <c r="M3301" s="101">
        <f t="shared" ca="1" si="455"/>
        <v>0.17321939356324106</v>
      </c>
      <c r="N3301" s="101">
        <f t="shared" ca="1" si="462"/>
        <v>207.76464628870198</v>
      </c>
      <c r="O3301" s="101">
        <f t="shared" ca="1" si="456"/>
        <v>0.35421987057502047</v>
      </c>
      <c r="Q3301" s="12">
        <f t="shared" ca="1" si="457"/>
        <v>0</v>
      </c>
      <c r="R3301" s="101">
        <f t="shared" ca="1" si="458"/>
        <v>0</v>
      </c>
      <c r="S3301" s="13"/>
      <c r="T3301" s="101">
        <f t="shared" ca="1" si="459"/>
        <v>0.17321939356324106</v>
      </c>
      <c r="U3301" s="101">
        <f t="shared" si="460"/>
        <v>0</v>
      </c>
      <c r="V3301" s="101">
        <f t="shared" ca="1" si="461"/>
        <v>-499.93414562505137</v>
      </c>
    </row>
    <row r="3302" spans="2:22" x14ac:dyDescent="0.3">
      <c r="B3302" s="13">
        <v>2023</v>
      </c>
      <c r="C3302" s="13">
        <v>5</v>
      </c>
      <c r="D3302" s="13">
        <v>15</v>
      </c>
      <c r="E3302" s="83" t="s">
        <v>234</v>
      </c>
      <c r="F3302" s="13">
        <v>6</v>
      </c>
      <c r="G3302" s="13">
        <v>23</v>
      </c>
      <c r="H3302" s="13" t="s">
        <v>69</v>
      </c>
      <c r="I3302" s="13" t="s">
        <v>53</v>
      </c>
      <c r="J3302" s="13"/>
      <c r="K3302" s="13" t="s">
        <v>27</v>
      </c>
      <c r="L3302" s="12">
        <f t="shared" ca="1" si="454"/>
        <v>2.7774316667730101</v>
      </c>
      <c r="M3302" s="101">
        <f t="shared" ca="1" si="455"/>
        <v>0.14653729473894403</v>
      </c>
      <c r="N3302" s="101">
        <f t="shared" ca="1" si="462"/>
        <v>207.76464628870198</v>
      </c>
      <c r="O3302" s="101">
        <f t="shared" ca="1" si="456"/>
        <v>0.29965710252814004</v>
      </c>
      <c r="Q3302" s="12">
        <f t="shared" ca="1" si="457"/>
        <v>0</v>
      </c>
      <c r="R3302" s="101">
        <f t="shared" ca="1" si="458"/>
        <v>0</v>
      </c>
      <c r="S3302" s="13"/>
      <c r="T3302" s="101">
        <f t="shared" ca="1" si="459"/>
        <v>0.14653729473894403</v>
      </c>
      <c r="U3302" s="101">
        <f t="shared" si="460"/>
        <v>0</v>
      </c>
      <c r="V3302" s="101">
        <f t="shared" ca="1" si="461"/>
        <v>-499.78760833031242</v>
      </c>
    </row>
    <row r="3303" spans="2:22" x14ac:dyDescent="0.3">
      <c r="B3303" s="13">
        <v>2023</v>
      </c>
      <c r="C3303" s="13">
        <v>5</v>
      </c>
      <c r="D3303" s="13">
        <v>16</v>
      </c>
      <c r="E3303" s="83" t="s">
        <v>235</v>
      </c>
      <c r="F3303" s="13">
        <v>7</v>
      </c>
      <c r="G3303" s="13">
        <v>0</v>
      </c>
      <c r="H3303" s="13" t="s">
        <v>69</v>
      </c>
      <c r="I3303" s="13" t="s">
        <v>53</v>
      </c>
      <c r="J3303" s="13"/>
      <c r="K3303" s="13" t="s">
        <v>27</v>
      </c>
      <c r="L3303" s="12">
        <f t="shared" ca="1" si="454"/>
        <v>3.1421404295607949</v>
      </c>
      <c r="M3303" s="101">
        <f t="shared" ca="1" si="455"/>
        <v>0.16577932906362755</v>
      </c>
      <c r="N3303" s="101">
        <f t="shared" ca="1" si="462"/>
        <v>207.76464628870198</v>
      </c>
      <c r="O3303" s="101">
        <f t="shared" ca="1" si="456"/>
        <v>0.33900553094531416</v>
      </c>
      <c r="Q3303" s="12">
        <f t="shared" ca="1" si="457"/>
        <v>0</v>
      </c>
      <c r="R3303" s="101">
        <f t="shared" ca="1" si="458"/>
        <v>0</v>
      </c>
      <c r="S3303" s="13"/>
      <c r="T3303" s="101">
        <f t="shared" ca="1" si="459"/>
        <v>0.16577932906362755</v>
      </c>
      <c r="U3303" s="101">
        <f t="shared" si="460"/>
        <v>0</v>
      </c>
      <c r="V3303" s="101">
        <f t="shared" ca="1" si="461"/>
        <v>-499.62182900124878</v>
      </c>
    </row>
    <row r="3304" spans="2:22" x14ac:dyDescent="0.3">
      <c r="B3304" s="13">
        <v>2023</v>
      </c>
      <c r="C3304" s="13">
        <v>5</v>
      </c>
      <c r="D3304" s="13">
        <v>16</v>
      </c>
      <c r="E3304" s="83" t="s">
        <v>235</v>
      </c>
      <c r="F3304" s="13">
        <v>7</v>
      </c>
      <c r="G3304" s="13">
        <v>1</v>
      </c>
      <c r="H3304" s="13" t="s">
        <v>69</v>
      </c>
      <c r="I3304" s="13" t="s">
        <v>53</v>
      </c>
      <c r="J3304" s="13"/>
      <c r="K3304" s="13" t="s">
        <v>27</v>
      </c>
      <c r="L3304" s="12">
        <f t="shared" ca="1" si="454"/>
        <v>1.8483292511812026</v>
      </c>
      <c r="M3304" s="101">
        <f t="shared" ca="1" si="455"/>
        <v>9.7517851292320254E-2</v>
      </c>
      <c r="N3304" s="101">
        <f t="shared" ca="1" si="462"/>
        <v>207.76464628870198</v>
      </c>
      <c r="O3304" s="101">
        <f t="shared" ca="1" si="456"/>
        <v>0.19941624290993995</v>
      </c>
      <c r="Q3304" s="12">
        <f t="shared" ca="1" si="457"/>
        <v>0</v>
      </c>
      <c r="R3304" s="101">
        <f t="shared" ca="1" si="458"/>
        <v>0</v>
      </c>
      <c r="S3304" s="13"/>
      <c r="T3304" s="101">
        <f t="shared" ca="1" si="459"/>
        <v>9.7517851292320254E-2</v>
      </c>
      <c r="U3304" s="101">
        <f t="shared" si="460"/>
        <v>0</v>
      </c>
      <c r="V3304" s="101">
        <f t="shared" ca="1" si="461"/>
        <v>-499.52431114995647</v>
      </c>
    </row>
    <row r="3305" spans="2:22" x14ac:dyDescent="0.3">
      <c r="B3305" s="13">
        <v>2023</v>
      </c>
      <c r="C3305" s="13">
        <v>5</v>
      </c>
      <c r="D3305" s="13">
        <v>16</v>
      </c>
      <c r="E3305" s="83" t="s">
        <v>235</v>
      </c>
      <c r="F3305" s="13">
        <v>7</v>
      </c>
      <c r="G3305" s="13">
        <v>2</v>
      </c>
      <c r="H3305" s="13" t="s">
        <v>69</v>
      </c>
      <c r="I3305" s="13" t="s">
        <v>53</v>
      </c>
      <c r="J3305" s="13"/>
      <c r="K3305" s="13" t="s">
        <v>27</v>
      </c>
      <c r="L3305" s="12">
        <f t="shared" ca="1" si="454"/>
        <v>1.6566396161625625</v>
      </c>
      <c r="M3305" s="101">
        <f t="shared" ca="1" si="455"/>
        <v>8.7404306148736802E-2</v>
      </c>
      <c r="N3305" s="101">
        <f t="shared" ca="1" si="462"/>
        <v>207.76464628870198</v>
      </c>
      <c r="O3305" s="101">
        <f t="shared" ca="1" si="456"/>
        <v>0.17873484818777888</v>
      </c>
      <c r="Q3305" s="12">
        <f t="shared" ca="1" si="457"/>
        <v>0</v>
      </c>
      <c r="R3305" s="101">
        <f t="shared" ca="1" si="458"/>
        <v>0</v>
      </c>
      <c r="S3305" s="13"/>
      <c r="T3305" s="101">
        <f t="shared" ca="1" si="459"/>
        <v>8.7404306148736802E-2</v>
      </c>
      <c r="U3305" s="101">
        <f t="shared" si="460"/>
        <v>0</v>
      </c>
      <c r="V3305" s="101">
        <f t="shared" ca="1" si="461"/>
        <v>-499.43690684380772</v>
      </c>
    </row>
    <row r="3306" spans="2:22" x14ac:dyDescent="0.3">
      <c r="B3306" s="13">
        <v>2023</v>
      </c>
      <c r="C3306" s="13">
        <v>5</v>
      </c>
      <c r="D3306" s="13">
        <v>16</v>
      </c>
      <c r="E3306" s="83" t="s">
        <v>235</v>
      </c>
      <c r="F3306" s="13">
        <v>7</v>
      </c>
      <c r="G3306" s="13">
        <v>3</v>
      </c>
      <c r="H3306" s="13" t="s">
        <v>69</v>
      </c>
      <c r="I3306" s="13" t="s">
        <v>53</v>
      </c>
      <c r="J3306" s="13"/>
      <c r="K3306" s="13" t="s">
        <v>27</v>
      </c>
      <c r="L3306" s="12">
        <f t="shared" ca="1" si="454"/>
        <v>1.634699904057729</v>
      </c>
      <c r="M3306" s="101">
        <f t="shared" ca="1" si="455"/>
        <v>8.6246766938085792E-2</v>
      </c>
      <c r="N3306" s="101">
        <f t="shared" ca="1" si="462"/>
        <v>207.76464628870198</v>
      </c>
      <c r="O3306" s="101">
        <f t="shared" ca="1" si="456"/>
        <v>0.17636777264878839</v>
      </c>
      <c r="Q3306" s="12">
        <f t="shared" ca="1" si="457"/>
        <v>0</v>
      </c>
      <c r="R3306" s="101">
        <f t="shared" ca="1" si="458"/>
        <v>0</v>
      </c>
      <c r="S3306" s="13"/>
      <c r="T3306" s="101">
        <f t="shared" ca="1" si="459"/>
        <v>8.6246766938085792E-2</v>
      </c>
      <c r="U3306" s="101">
        <f t="shared" si="460"/>
        <v>0</v>
      </c>
      <c r="V3306" s="101">
        <f t="shared" ca="1" si="461"/>
        <v>-499.35066007686964</v>
      </c>
    </row>
    <row r="3307" spans="2:22" x14ac:dyDescent="0.3">
      <c r="B3307" s="13">
        <v>2023</v>
      </c>
      <c r="C3307" s="13">
        <v>5</v>
      </c>
      <c r="D3307" s="13">
        <v>16</v>
      </c>
      <c r="E3307" s="83" t="s">
        <v>235</v>
      </c>
      <c r="F3307" s="13">
        <v>7</v>
      </c>
      <c r="G3307" s="13">
        <v>4</v>
      </c>
      <c r="H3307" s="13" t="s">
        <v>69</v>
      </c>
      <c r="I3307" s="13" t="s">
        <v>53</v>
      </c>
      <c r="J3307" s="13"/>
      <c r="K3307" s="13" t="s">
        <v>27</v>
      </c>
      <c r="L3307" s="12">
        <f t="shared" ca="1" si="454"/>
        <v>1.7088440843848982</v>
      </c>
      <c r="M3307" s="101">
        <f t="shared" ca="1" si="455"/>
        <v>9.015861389214723E-2</v>
      </c>
      <c r="N3307" s="101">
        <f t="shared" ca="1" si="462"/>
        <v>207.76464628870198</v>
      </c>
      <c r="O3307" s="101">
        <f t="shared" ca="1" si="456"/>
        <v>0.18436718826428666</v>
      </c>
      <c r="Q3307" s="12">
        <f t="shared" ca="1" si="457"/>
        <v>0</v>
      </c>
      <c r="R3307" s="101">
        <f t="shared" ca="1" si="458"/>
        <v>0</v>
      </c>
      <c r="S3307" s="13"/>
      <c r="T3307" s="101">
        <f t="shared" ca="1" si="459"/>
        <v>9.015861389214723E-2</v>
      </c>
      <c r="U3307" s="101">
        <f t="shared" si="460"/>
        <v>0</v>
      </c>
      <c r="V3307" s="101">
        <f t="shared" ca="1" si="461"/>
        <v>-499.26050146297752</v>
      </c>
    </row>
    <row r="3308" spans="2:22" x14ac:dyDescent="0.3">
      <c r="B3308" s="13">
        <v>2023</v>
      </c>
      <c r="C3308" s="13">
        <v>5</v>
      </c>
      <c r="D3308" s="13">
        <v>16</v>
      </c>
      <c r="E3308" s="83" t="s">
        <v>235</v>
      </c>
      <c r="F3308" s="13">
        <v>7</v>
      </c>
      <c r="G3308" s="13">
        <v>5</v>
      </c>
      <c r="H3308" s="13" t="s">
        <v>69</v>
      </c>
      <c r="I3308" s="13" t="s">
        <v>53</v>
      </c>
      <c r="J3308" s="13"/>
      <c r="K3308" s="13" t="s">
        <v>27</v>
      </c>
      <c r="L3308" s="12">
        <f t="shared" ca="1" si="454"/>
        <v>1.7404965551392972</v>
      </c>
      <c r="M3308" s="101">
        <f t="shared" ca="1" si="455"/>
        <v>9.1828598249149324E-2</v>
      </c>
      <c r="N3308" s="101">
        <f t="shared" ca="1" si="462"/>
        <v>207.76464628870198</v>
      </c>
      <c r="O3308" s="101">
        <f t="shared" ca="1" si="456"/>
        <v>0.18778217333397879</v>
      </c>
      <c r="Q3308" s="12">
        <f t="shared" ca="1" si="457"/>
        <v>5.6000000000000005</v>
      </c>
      <c r="R3308" s="101">
        <f t="shared" ca="1" si="458"/>
        <v>0.32670696660745852</v>
      </c>
      <c r="S3308" s="13"/>
      <c r="T3308" s="101">
        <f t="shared" ca="1" si="459"/>
        <v>0</v>
      </c>
      <c r="U3308" s="101">
        <f t="shared" si="460"/>
        <v>0</v>
      </c>
      <c r="V3308" s="101">
        <f t="shared" ca="1" si="461"/>
        <v>-499.91391539619241</v>
      </c>
    </row>
    <row r="3309" spans="2:22" x14ac:dyDescent="0.3">
      <c r="B3309" s="13">
        <v>2023</v>
      </c>
      <c r="C3309" s="13">
        <v>5</v>
      </c>
      <c r="D3309" s="13">
        <v>16</v>
      </c>
      <c r="E3309" s="83" t="s">
        <v>235</v>
      </c>
      <c r="F3309" s="13">
        <v>7</v>
      </c>
      <c r="G3309" s="13">
        <v>6</v>
      </c>
      <c r="H3309" s="13" t="s">
        <v>69</v>
      </c>
      <c r="I3309" s="13" t="s">
        <v>53</v>
      </c>
      <c r="J3309" s="13"/>
      <c r="K3309" s="13" t="s">
        <v>27</v>
      </c>
      <c r="L3309" s="12">
        <f t="shared" ca="1" si="454"/>
        <v>1.6355894297314473</v>
      </c>
      <c r="M3309" s="101">
        <f t="shared" ca="1" si="455"/>
        <v>8.6293698312631159E-2</v>
      </c>
      <c r="N3309" s="101">
        <f t="shared" ca="1" si="462"/>
        <v>207.76464628870198</v>
      </c>
      <c r="O3309" s="101">
        <f t="shared" ca="1" si="456"/>
        <v>0.17646374357372585</v>
      </c>
      <c r="Q3309" s="12">
        <f t="shared" ca="1" si="457"/>
        <v>5.6000000000000005</v>
      </c>
      <c r="R3309" s="101">
        <f t="shared" ca="1" si="458"/>
        <v>0.33558735477323304</v>
      </c>
      <c r="S3309" s="13"/>
      <c r="T3309" s="101">
        <f t="shared" ca="1" si="459"/>
        <v>0</v>
      </c>
      <c r="U3309" s="101">
        <f t="shared" si="460"/>
        <v>0</v>
      </c>
      <c r="V3309" s="101">
        <f t="shared" ca="1" si="461"/>
        <v>-500.58509010573886</v>
      </c>
    </row>
    <row r="3310" spans="2:22" x14ac:dyDescent="0.3">
      <c r="B3310" s="13">
        <v>2023</v>
      </c>
      <c r="C3310" s="13">
        <v>5</v>
      </c>
      <c r="D3310" s="13">
        <v>16</v>
      </c>
      <c r="E3310" s="83" t="s">
        <v>235</v>
      </c>
      <c r="F3310" s="13">
        <v>7</v>
      </c>
      <c r="G3310" s="13">
        <v>7</v>
      </c>
      <c r="H3310" s="13" t="s">
        <v>69</v>
      </c>
      <c r="I3310" s="13" t="s">
        <v>53</v>
      </c>
      <c r="J3310" s="13"/>
      <c r="K3310" s="13" t="s">
        <v>27</v>
      </c>
      <c r="L3310" s="12">
        <f t="shared" ca="1" si="454"/>
        <v>1.7927507115101506</v>
      </c>
      <c r="M3310" s="101">
        <f t="shared" ca="1" si="455"/>
        <v>9.4585527539275543E-2</v>
      </c>
      <c r="N3310" s="101">
        <f t="shared" ca="1" si="462"/>
        <v>207.76464628870198</v>
      </c>
      <c r="O3310" s="101">
        <f t="shared" ca="1" si="456"/>
        <v>0.19341987426483015</v>
      </c>
      <c r="Q3310" s="12">
        <f t="shared" ca="1" si="457"/>
        <v>5.6000000000000005</v>
      </c>
      <c r="R3310" s="101">
        <f t="shared" ca="1" si="458"/>
        <v>0.3222836522706658</v>
      </c>
      <c r="S3310" s="13"/>
      <c r="T3310" s="101">
        <f t="shared" ca="1" si="459"/>
        <v>0</v>
      </c>
      <c r="U3310" s="101">
        <f t="shared" si="460"/>
        <v>0</v>
      </c>
      <c r="V3310" s="101">
        <f t="shared" ca="1" si="461"/>
        <v>-501.22965741028014</v>
      </c>
    </row>
    <row r="3311" spans="2:22" x14ac:dyDescent="0.3">
      <c r="B3311" s="13">
        <v>2023</v>
      </c>
      <c r="C3311" s="13">
        <v>5</v>
      </c>
      <c r="D3311" s="13">
        <v>16</v>
      </c>
      <c r="E3311" s="83" t="s">
        <v>235</v>
      </c>
      <c r="F3311" s="13">
        <v>7</v>
      </c>
      <c r="G3311" s="13">
        <v>8</v>
      </c>
      <c r="H3311" s="13" t="s">
        <v>69</v>
      </c>
      <c r="I3311" s="13" t="s">
        <v>53</v>
      </c>
      <c r="J3311" s="13"/>
      <c r="K3311" s="13" t="s">
        <v>27</v>
      </c>
      <c r="L3311" s="12">
        <f t="shared" ca="1" si="454"/>
        <v>1.5607105199936604</v>
      </c>
      <c r="M3311" s="101">
        <f t="shared" ca="1" si="455"/>
        <v>8.2343087034865522E-2</v>
      </c>
      <c r="N3311" s="101">
        <f t="shared" ca="1" si="462"/>
        <v>207.76464628870198</v>
      </c>
      <c r="O3311" s="101">
        <f t="shared" ca="1" si="456"/>
        <v>0.16838505800211601</v>
      </c>
      <c r="Q3311" s="12">
        <f t="shared" ca="1" si="457"/>
        <v>5.6000000000000005</v>
      </c>
      <c r="R3311" s="101">
        <f t="shared" ca="1" si="458"/>
        <v>0.34192585448253676</v>
      </c>
      <c r="S3311" s="13"/>
      <c r="T3311" s="101">
        <f t="shared" ca="1" si="459"/>
        <v>0</v>
      </c>
      <c r="U3311" s="101">
        <f t="shared" si="460"/>
        <v>0</v>
      </c>
      <c r="V3311" s="101">
        <f t="shared" ca="1" si="461"/>
        <v>-501.91350911924525</v>
      </c>
    </row>
    <row r="3312" spans="2:22" x14ac:dyDescent="0.3">
      <c r="B3312" s="13">
        <v>2023</v>
      </c>
      <c r="C3312" s="13">
        <v>5</v>
      </c>
      <c r="D3312" s="13">
        <v>16</v>
      </c>
      <c r="E3312" s="83" t="s">
        <v>235</v>
      </c>
      <c r="F3312" s="13">
        <v>7</v>
      </c>
      <c r="G3312" s="13">
        <v>9</v>
      </c>
      <c r="H3312" s="13" t="s">
        <v>69</v>
      </c>
      <c r="I3312" s="13" t="s">
        <v>53</v>
      </c>
      <c r="J3312" s="13"/>
      <c r="K3312" s="13" t="s">
        <v>27</v>
      </c>
      <c r="L3312" s="12">
        <f t="shared" ca="1" si="454"/>
        <v>2.3825785450653592</v>
      </c>
      <c r="M3312" s="101">
        <f t="shared" ca="1" si="455"/>
        <v>0.12570484403764834</v>
      </c>
      <c r="N3312" s="101">
        <f t="shared" ca="1" si="462"/>
        <v>207.76464628870198</v>
      </c>
      <c r="O3312" s="101">
        <f t="shared" ca="1" si="456"/>
        <v>0.25705639922710161</v>
      </c>
      <c r="Q3312" s="12">
        <f t="shared" ca="1" si="457"/>
        <v>4.3661234547777932</v>
      </c>
      <c r="R3312" s="101">
        <f t="shared" ca="1" si="458"/>
        <v>0.16790707660715753</v>
      </c>
      <c r="S3312" s="13"/>
      <c r="T3312" s="101">
        <f t="shared" ca="1" si="459"/>
        <v>0</v>
      </c>
      <c r="U3312" s="101">
        <f t="shared" si="460"/>
        <v>0</v>
      </c>
      <c r="V3312" s="101">
        <f t="shared" ca="1" si="461"/>
        <v>-502.24932327245955</v>
      </c>
    </row>
    <row r="3313" spans="2:22" x14ac:dyDescent="0.3">
      <c r="B3313" s="13">
        <v>2023</v>
      </c>
      <c r="C3313" s="13">
        <v>5</v>
      </c>
      <c r="D3313" s="13">
        <v>16</v>
      </c>
      <c r="E3313" s="83" t="s">
        <v>235</v>
      </c>
      <c r="F3313" s="13">
        <v>7</v>
      </c>
      <c r="G3313" s="13">
        <v>10</v>
      </c>
      <c r="H3313" s="13" t="s">
        <v>70</v>
      </c>
      <c r="I3313" s="13" t="s">
        <v>53</v>
      </c>
      <c r="J3313" s="13"/>
      <c r="K3313" s="13" t="s">
        <v>27</v>
      </c>
      <c r="L3313" s="12">
        <f t="shared" ca="1" si="454"/>
        <v>2.792497013955177</v>
      </c>
      <c r="M3313" s="101">
        <f t="shared" ca="1" si="455"/>
        <v>0.14733214245627516</v>
      </c>
      <c r="N3313" s="101">
        <f t="shared" ca="1" si="462"/>
        <v>207.76464628870198</v>
      </c>
      <c r="O3313" s="101">
        <f t="shared" ca="1" si="456"/>
        <v>0.30128250283562402</v>
      </c>
      <c r="Q3313" s="12">
        <f t="shared" ca="1" si="457"/>
        <v>0</v>
      </c>
      <c r="R3313" s="101">
        <f t="shared" ca="1" si="458"/>
        <v>0</v>
      </c>
      <c r="S3313" s="13"/>
      <c r="T3313" s="101">
        <f t="shared" ca="1" si="459"/>
        <v>0.14733214245627516</v>
      </c>
      <c r="U3313" s="101">
        <f t="shared" si="460"/>
        <v>0</v>
      </c>
      <c r="V3313" s="101">
        <f t="shared" ca="1" si="461"/>
        <v>-502.10199113000328</v>
      </c>
    </row>
    <row r="3314" spans="2:22" x14ac:dyDescent="0.3">
      <c r="B3314" s="13">
        <v>2023</v>
      </c>
      <c r="C3314" s="13">
        <v>5</v>
      </c>
      <c r="D3314" s="13">
        <v>16</v>
      </c>
      <c r="E3314" s="83" t="s">
        <v>235</v>
      </c>
      <c r="F3314" s="13">
        <v>7</v>
      </c>
      <c r="G3314" s="13">
        <v>11</v>
      </c>
      <c r="H3314" s="13" t="s">
        <v>70</v>
      </c>
      <c r="I3314" s="13" t="s">
        <v>53</v>
      </c>
      <c r="J3314" s="13"/>
      <c r="K3314" s="13" t="s">
        <v>27</v>
      </c>
      <c r="L3314" s="12">
        <f t="shared" ca="1" si="454"/>
        <v>2.639877219559875</v>
      </c>
      <c r="M3314" s="101">
        <f t="shared" ca="1" si="455"/>
        <v>0.13927992210397902</v>
      </c>
      <c r="N3314" s="101">
        <f t="shared" ca="1" si="462"/>
        <v>207.76464628870198</v>
      </c>
      <c r="O3314" s="101">
        <f t="shared" ca="1" si="456"/>
        <v>0.28481635321831489</v>
      </c>
      <c r="Q3314" s="12">
        <f t="shared" ca="1" si="457"/>
        <v>1.5418297088219508</v>
      </c>
      <c r="R3314" s="101">
        <f t="shared" ca="1" si="458"/>
        <v>0</v>
      </c>
      <c r="S3314" s="13"/>
      <c r="T3314" s="101">
        <f t="shared" ca="1" si="459"/>
        <v>5.7932986666532883E-2</v>
      </c>
      <c r="U3314" s="101">
        <f t="shared" si="460"/>
        <v>0</v>
      </c>
      <c r="V3314" s="101">
        <f t="shared" ca="1" si="461"/>
        <v>-502.04405814333677</v>
      </c>
    </row>
    <row r="3315" spans="2:22" x14ac:dyDescent="0.3">
      <c r="B3315" s="13">
        <v>2023</v>
      </c>
      <c r="C3315" s="13">
        <v>5</v>
      </c>
      <c r="D3315" s="13">
        <v>16</v>
      </c>
      <c r="E3315" s="83" t="s">
        <v>235</v>
      </c>
      <c r="F3315" s="13">
        <v>7</v>
      </c>
      <c r="G3315" s="13">
        <v>12</v>
      </c>
      <c r="H3315" s="13" t="s">
        <v>70</v>
      </c>
      <c r="I3315" s="13" t="s">
        <v>53</v>
      </c>
      <c r="J3315" s="13"/>
      <c r="K3315" s="13" t="s">
        <v>27</v>
      </c>
      <c r="L3315" s="12">
        <f t="shared" ca="1" si="454"/>
        <v>1.7335837527318863</v>
      </c>
      <c r="M3315" s="101">
        <f t="shared" ca="1" si="455"/>
        <v>9.1463878794134326E-2</v>
      </c>
      <c r="N3315" s="101">
        <f t="shared" ca="1" si="462"/>
        <v>207.76464628870198</v>
      </c>
      <c r="O3315" s="101">
        <f t="shared" ca="1" si="456"/>
        <v>0.1870363510822432</v>
      </c>
      <c r="Q3315" s="12">
        <f t="shared" ca="1" si="457"/>
        <v>5.6000000000000005</v>
      </c>
      <c r="R3315" s="101">
        <f t="shared" ca="1" si="458"/>
        <v>0.3272921353312459</v>
      </c>
      <c r="S3315" s="13"/>
      <c r="T3315" s="101">
        <f t="shared" ca="1" si="459"/>
        <v>0</v>
      </c>
      <c r="U3315" s="101">
        <f t="shared" si="460"/>
        <v>0</v>
      </c>
      <c r="V3315" s="101">
        <f t="shared" ca="1" si="461"/>
        <v>-502.69864241399921</v>
      </c>
    </row>
    <row r="3316" spans="2:22" x14ac:dyDescent="0.3">
      <c r="B3316" s="13">
        <v>2023</v>
      </c>
      <c r="C3316" s="13">
        <v>5</v>
      </c>
      <c r="D3316" s="13">
        <v>16</v>
      </c>
      <c r="E3316" s="83" t="s">
        <v>235</v>
      </c>
      <c r="F3316" s="13">
        <v>7</v>
      </c>
      <c r="G3316" s="13">
        <v>13</v>
      </c>
      <c r="H3316" s="13" t="s">
        <v>70</v>
      </c>
      <c r="I3316" s="13" t="s">
        <v>53</v>
      </c>
      <c r="J3316" s="13"/>
      <c r="K3316" s="13" t="s">
        <v>27</v>
      </c>
      <c r="L3316" s="12">
        <f t="shared" ca="1" si="454"/>
        <v>2.7697806137676171</v>
      </c>
      <c r="M3316" s="101">
        <f t="shared" ca="1" si="455"/>
        <v>0.14613362518237949</v>
      </c>
      <c r="N3316" s="101">
        <f t="shared" ca="1" si="462"/>
        <v>207.76464628870198</v>
      </c>
      <c r="O3316" s="101">
        <f t="shared" ca="1" si="456"/>
        <v>0.29883163041938821</v>
      </c>
      <c r="Q3316" s="12">
        <f t="shared" ca="1" si="457"/>
        <v>0</v>
      </c>
      <c r="R3316" s="101">
        <f t="shared" ca="1" si="458"/>
        <v>0</v>
      </c>
      <c r="S3316" s="13"/>
      <c r="T3316" s="101">
        <f t="shared" ca="1" si="459"/>
        <v>0.14613362518237949</v>
      </c>
      <c r="U3316" s="101">
        <f t="shared" si="460"/>
        <v>0</v>
      </c>
      <c r="V3316" s="101">
        <f t="shared" ca="1" si="461"/>
        <v>-502.55250878881685</v>
      </c>
    </row>
    <row r="3317" spans="2:22" x14ac:dyDescent="0.3">
      <c r="B3317" s="13">
        <v>2023</v>
      </c>
      <c r="C3317" s="13">
        <v>5</v>
      </c>
      <c r="D3317" s="13">
        <v>16</v>
      </c>
      <c r="E3317" s="83" t="s">
        <v>235</v>
      </c>
      <c r="F3317" s="13">
        <v>7</v>
      </c>
      <c r="G3317" s="13">
        <v>14</v>
      </c>
      <c r="H3317" s="13" t="s">
        <v>70</v>
      </c>
      <c r="I3317" s="13" t="s">
        <v>53</v>
      </c>
      <c r="J3317" s="13"/>
      <c r="K3317" s="13" t="s">
        <v>27</v>
      </c>
      <c r="L3317" s="12">
        <f t="shared" ca="1" si="454"/>
        <v>2.9083708449795918</v>
      </c>
      <c r="M3317" s="101">
        <f t="shared" ca="1" si="455"/>
        <v>0.15344564578112327</v>
      </c>
      <c r="N3317" s="101">
        <f t="shared" ca="1" si="462"/>
        <v>207.76464628870198</v>
      </c>
      <c r="O3317" s="101">
        <f t="shared" ca="1" si="456"/>
        <v>0.31378413046484815</v>
      </c>
      <c r="Q3317" s="12">
        <f t="shared" ca="1" si="457"/>
        <v>4.2198315355541469</v>
      </c>
      <c r="R3317" s="101">
        <f t="shared" ca="1" si="458"/>
        <v>0.1110151474571361</v>
      </c>
      <c r="S3317" s="13"/>
      <c r="T3317" s="101">
        <f t="shared" ca="1" si="459"/>
        <v>0</v>
      </c>
      <c r="U3317" s="101">
        <f t="shared" si="460"/>
        <v>0</v>
      </c>
      <c r="V3317" s="101">
        <f t="shared" ca="1" si="461"/>
        <v>-502.7745390837311</v>
      </c>
    </row>
    <row r="3318" spans="2:22" x14ac:dyDescent="0.3">
      <c r="B3318" s="13">
        <v>2023</v>
      </c>
      <c r="C3318" s="13">
        <v>5</v>
      </c>
      <c r="D3318" s="13">
        <v>16</v>
      </c>
      <c r="E3318" s="83" t="s">
        <v>235</v>
      </c>
      <c r="F3318" s="13">
        <v>7</v>
      </c>
      <c r="G3318" s="13">
        <v>15</v>
      </c>
      <c r="H3318" s="13" t="s">
        <v>70</v>
      </c>
      <c r="I3318" s="13" t="s">
        <v>53</v>
      </c>
      <c r="J3318" s="13"/>
      <c r="K3318" s="13" t="s">
        <v>27</v>
      </c>
      <c r="L3318" s="12">
        <f t="shared" ca="1" si="454"/>
        <v>2.7974061024112795</v>
      </c>
      <c r="M3318" s="101">
        <f t="shared" ca="1" si="455"/>
        <v>0.14759114596321912</v>
      </c>
      <c r="N3318" s="101">
        <f t="shared" ca="1" si="462"/>
        <v>207.76464628870198</v>
      </c>
      <c r="O3318" s="101">
        <f t="shared" ca="1" si="456"/>
        <v>0.30181214438915294</v>
      </c>
      <c r="Q3318" s="12">
        <f t="shared" ca="1" si="457"/>
        <v>0</v>
      </c>
      <c r="R3318" s="101">
        <f t="shared" ca="1" si="458"/>
        <v>0</v>
      </c>
      <c r="S3318" s="13"/>
      <c r="T3318" s="101">
        <f t="shared" ca="1" si="459"/>
        <v>0.14759114596321912</v>
      </c>
      <c r="U3318" s="101">
        <f t="shared" si="460"/>
        <v>0</v>
      </c>
      <c r="V3318" s="101">
        <f t="shared" ca="1" si="461"/>
        <v>-502.62694793776785</v>
      </c>
    </row>
    <row r="3319" spans="2:22" x14ac:dyDescent="0.3">
      <c r="B3319" s="13">
        <v>2023</v>
      </c>
      <c r="C3319" s="13">
        <v>5</v>
      </c>
      <c r="D3319" s="13">
        <v>16</v>
      </c>
      <c r="E3319" s="83" t="s">
        <v>235</v>
      </c>
      <c r="F3319" s="13">
        <v>7</v>
      </c>
      <c r="G3319" s="13">
        <v>16</v>
      </c>
      <c r="H3319" s="13" t="s">
        <v>71</v>
      </c>
      <c r="I3319" s="13" t="s">
        <v>53</v>
      </c>
      <c r="J3319" s="13"/>
      <c r="K3319" s="13" t="s">
        <v>27</v>
      </c>
      <c r="L3319" s="12">
        <f t="shared" ca="1" si="454"/>
        <v>2.2088173223444607</v>
      </c>
      <c r="M3319" s="101">
        <f t="shared" ca="1" si="455"/>
        <v>0.27420258239584133</v>
      </c>
      <c r="N3319" s="101">
        <f t="shared" ca="1" si="462"/>
        <v>208.38587616061136</v>
      </c>
      <c r="O3319" s="101">
        <f t="shared" ca="1" si="456"/>
        <v>0.6577857985941804</v>
      </c>
      <c r="Q3319" s="12">
        <f t="shared" ca="1" si="457"/>
        <v>5.0020422175426091</v>
      </c>
      <c r="R3319" s="101">
        <f t="shared" ca="1" si="458"/>
        <v>0.23644648737852328</v>
      </c>
      <c r="S3319" s="13"/>
      <c r="T3319" s="101">
        <f t="shared" ca="1" si="459"/>
        <v>0</v>
      </c>
      <c r="U3319" s="101">
        <f t="shared" ca="1" si="460"/>
        <v>0.62122987190937962</v>
      </c>
      <c r="V3319" s="101">
        <f t="shared" ca="1" si="461"/>
        <v>-502.47861104061553</v>
      </c>
    </row>
    <row r="3320" spans="2:22" x14ac:dyDescent="0.3">
      <c r="B3320" s="13">
        <v>2023</v>
      </c>
      <c r="C3320" s="13">
        <v>5</v>
      </c>
      <c r="D3320" s="13">
        <v>16</v>
      </c>
      <c r="E3320" s="83" t="s">
        <v>235</v>
      </c>
      <c r="F3320" s="13">
        <v>7</v>
      </c>
      <c r="G3320" s="13">
        <v>17</v>
      </c>
      <c r="H3320" s="13" t="s">
        <v>71</v>
      </c>
      <c r="I3320" s="13" t="s">
        <v>53</v>
      </c>
      <c r="J3320" s="13"/>
      <c r="K3320" s="13" t="s">
        <v>27</v>
      </c>
      <c r="L3320" s="12">
        <f t="shared" ca="1" si="454"/>
        <v>2.6821759875607056</v>
      </c>
      <c r="M3320" s="101">
        <f t="shared" ca="1" si="455"/>
        <v>0.33296532709578602</v>
      </c>
      <c r="N3320" s="101">
        <f t="shared" ca="1" si="462"/>
        <v>209.1402381571128</v>
      </c>
      <c r="O3320" s="101">
        <f t="shared" ca="1" si="456"/>
        <v>0.7987520090955782</v>
      </c>
      <c r="Q3320" s="12">
        <f t="shared" ca="1" si="457"/>
        <v>5.6000000000000005</v>
      </c>
      <c r="R3320" s="101">
        <f t="shared" ca="1" si="458"/>
        <v>0.24699380265298632</v>
      </c>
      <c r="S3320" s="13"/>
      <c r="T3320" s="101">
        <f t="shared" ca="1" si="459"/>
        <v>0</v>
      </c>
      <c r="U3320" s="101">
        <f t="shared" ca="1" si="460"/>
        <v>0.75436199650144842</v>
      </c>
      <c r="V3320" s="101">
        <f t="shared" ca="1" si="461"/>
        <v>-502.21823664942008</v>
      </c>
    </row>
    <row r="3321" spans="2:22" x14ac:dyDescent="0.3">
      <c r="B3321" s="13">
        <v>2023</v>
      </c>
      <c r="C3321" s="13">
        <v>5</v>
      </c>
      <c r="D3321" s="13">
        <v>16</v>
      </c>
      <c r="E3321" s="83" t="s">
        <v>235</v>
      </c>
      <c r="F3321" s="13">
        <v>7</v>
      </c>
      <c r="G3321" s="13">
        <v>18</v>
      </c>
      <c r="H3321" s="13" t="s">
        <v>71</v>
      </c>
      <c r="I3321" s="13" t="s">
        <v>53</v>
      </c>
      <c r="J3321" s="13"/>
      <c r="K3321" s="13" t="s">
        <v>27</v>
      </c>
      <c r="L3321" s="12">
        <f t="shared" ca="1" si="454"/>
        <v>2.7728315661615746</v>
      </c>
      <c r="M3321" s="101">
        <f t="shared" ca="1" si="455"/>
        <v>0.34421931062329786</v>
      </c>
      <c r="N3321" s="101">
        <f t="shared" ca="1" si="462"/>
        <v>209.92009703509575</v>
      </c>
      <c r="O3321" s="101">
        <f t="shared" ca="1" si="456"/>
        <v>0.82574924040291697</v>
      </c>
      <c r="Q3321" s="12">
        <f t="shared" ca="1" si="457"/>
        <v>1.3686095942785541</v>
      </c>
      <c r="R3321" s="101">
        <f t="shared" ca="1" si="458"/>
        <v>0</v>
      </c>
      <c r="S3321" s="13"/>
      <c r="T3321" s="101">
        <f t="shared" ca="1" si="459"/>
        <v>0.17432011558955815</v>
      </c>
      <c r="U3321" s="101">
        <f t="shared" ca="1" si="460"/>
        <v>0.77985887798294284</v>
      </c>
      <c r="V3321" s="101">
        <f t="shared" ca="1" si="461"/>
        <v>-501.26405765584758</v>
      </c>
    </row>
    <row r="3322" spans="2:22" x14ac:dyDescent="0.3">
      <c r="B3322" s="13">
        <v>2023</v>
      </c>
      <c r="C3322" s="13">
        <v>5</v>
      </c>
      <c r="D3322" s="13">
        <v>16</v>
      </c>
      <c r="E3322" s="83" t="s">
        <v>235</v>
      </c>
      <c r="F3322" s="13">
        <v>7</v>
      </c>
      <c r="G3322" s="13">
        <v>19</v>
      </c>
      <c r="H3322" s="13" t="s">
        <v>71</v>
      </c>
      <c r="I3322" s="13" t="s">
        <v>53</v>
      </c>
      <c r="J3322" s="13"/>
      <c r="K3322" s="13" t="s">
        <v>27</v>
      </c>
      <c r="L3322" s="12">
        <f t="shared" ca="1" si="454"/>
        <v>1.7705996731412965</v>
      </c>
      <c r="M3322" s="101">
        <f t="shared" ca="1" si="455"/>
        <v>0.21980224342376056</v>
      </c>
      <c r="N3322" s="101">
        <f t="shared" ca="1" si="462"/>
        <v>210.41807819316674</v>
      </c>
      <c r="O3322" s="101">
        <f t="shared" ca="1" si="456"/>
        <v>0.52728458266147815</v>
      </c>
      <c r="Q3322" s="12">
        <f t="shared" ca="1" si="457"/>
        <v>5.6000000000000005</v>
      </c>
      <c r="R3322" s="101">
        <f t="shared" ca="1" si="458"/>
        <v>0.32415873766858933</v>
      </c>
      <c r="S3322" s="13"/>
      <c r="T3322" s="101">
        <f t="shared" ca="1" si="459"/>
        <v>0</v>
      </c>
      <c r="U3322" s="101">
        <f t="shared" ca="1" si="460"/>
        <v>0.49798115807098964</v>
      </c>
      <c r="V3322" s="101">
        <f t="shared" ca="1" si="461"/>
        <v>-501.41439397311376</v>
      </c>
    </row>
    <row r="3323" spans="2:22" x14ac:dyDescent="0.3">
      <c r="B3323" s="13">
        <v>2023</v>
      </c>
      <c r="C3323" s="13">
        <v>5</v>
      </c>
      <c r="D3323" s="13">
        <v>16</v>
      </c>
      <c r="E3323" s="83" t="s">
        <v>235</v>
      </c>
      <c r="F3323" s="13">
        <v>7</v>
      </c>
      <c r="G3323" s="13">
        <v>20</v>
      </c>
      <c r="H3323" s="13" t="s">
        <v>69</v>
      </c>
      <c r="I3323" s="13" t="s">
        <v>53</v>
      </c>
      <c r="J3323" s="13"/>
      <c r="K3323" s="13" t="s">
        <v>27</v>
      </c>
      <c r="L3323" s="12">
        <f t="shared" ca="1" si="454"/>
        <v>2.380166990837584</v>
      </c>
      <c r="M3323" s="101">
        <f t="shared" ca="1" si="455"/>
        <v>0.12557761043659094</v>
      </c>
      <c r="N3323" s="101">
        <f t="shared" ca="1" si="462"/>
        <v>210.41807819316674</v>
      </c>
      <c r="O3323" s="101">
        <f t="shared" ca="1" si="456"/>
        <v>0.25679621664146696</v>
      </c>
      <c r="Q3323" s="12">
        <f t="shared" ca="1" si="457"/>
        <v>0</v>
      </c>
      <c r="R3323" s="101">
        <f t="shared" ca="1" si="458"/>
        <v>0</v>
      </c>
      <c r="S3323" s="13"/>
      <c r="T3323" s="101">
        <f t="shared" ca="1" si="459"/>
        <v>0.12557761043659094</v>
      </c>
      <c r="U3323" s="101">
        <f t="shared" si="460"/>
        <v>0</v>
      </c>
      <c r="V3323" s="101">
        <f t="shared" ca="1" si="461"/>
        <v>-501.28881636267715</v>
      </c>
    </row>
    <row r="3324" spans="2:22" x14ac:dyDescent="0.3">
      <c r="B3324" s="13">
        <v>2023</v>
      </c>
      <c r="C3324" s="13">
        <v>5</v>
      </c>
      <c r="D3324" s="13">
        <v>16</v>
      </c>
      <c r="E3324" s="83" t="s">
        <v>235</v>
      </c>
      <c r="F3324" s="13">
        <v>7</v>
      </c>
      <c r="G3324" s="13">
        <v>21</v>
      </c>
      <c r="H3324" s="13" t="s">
        <v>69</v>
      </c>
      <c r="I3324" s="13" t="s">
        <v>53</v>
      </c>
      <c r="J3324" s="13"/>
      <c r="K3324" s="13" t="s">
        <v>27</v>
      </c>
      <c r="L3324" s="12">
        <f t="shared" ca="1" si="454"/>
        <v>3.4872615387830277</v>
      </c>
      <c r="M3324" s="101">
        <f t="shared" ca="1" si="455"/>
        <v>0.18398791878619256</v>
      </c>
      <c r="N3324" s="101">
        <f t="shared" ca="1" si="462"/>
        <v>210.41807819316674</v>
      </c>
      <c r="O3324" s="101">
        <f t="shared" ca="1" si="456"/>
        <v>0.37624064741930086</v>
      </c>
      <c r="Q3324" s="12">
        <f t="shared" ca="1" si="457"/>
        <v>0</v>
      </c>
      <c r="R3324" s="101">
        <f t="shared" ca="1" si="458"/>
        <v>0</v>
      </c>
      <c r="S3324" s="13"/>
      <c r="T3324" s="101">
        <f t="shared" ca="1" si="459"/>
        <v>0.18398791878619256</v>
      </c>
      <c r="U3324" s="101">
        <f t="shared" si="460"/>
        <v>0</v>
      </c>
      <c r="V3324" s="101">
        <f t="shared" ca="1" si="461"/>
        <v>-501.10482844389094</v>
      </c>
    </row>
    <row r="3325" spans="2:22" x14ac:dyDescent="0.3">
      <c r="B3325" s="13">
        <v>2023</v>
      </c>
      <c r="C3325" s="13">
        <v>5</v>
      </c>
      <c r="D3325" s="13">
        <v>16</v>
      </c>
      <c r="E3325" s="83" t="s">
        <v>235</v>
      </c>
      <c r="F3325" s="13">
        <v>7</v>
      </c>
      <c r="G3325" s="13">
        <v>22</v>
      </c>
      <c r="H3325" s="13" t="s">
        <v>69</v>
      </c>
      <c r="I3325" s="13" t="s">
        <v>53</v>
      </c>
      <c r="J3325" s="13"/>
      <c r="K3325" s="13" t="s">
        <v>27</v>
      </c>
      <c r="L3325" s="12">
        <f t="shared" ca="1" si="454"/>
        <v>3.4351163391455688</v>
      </c>
      <c r="M3325" s="101">
        <f t="shared" ca="1" si="455"/>
        <v>0.18123673805332022</v>
      </c>
      <c r="N3325" s="101">
        <f t="shared" ca="1" si="462"/>
        <v>210.41807819316674</v>
      </c>
      <c r="O3325" s="101">
        <f t="shared" ca="1" si="456"/>
        <v>0.37061470183041539</v>
      </c>
      <c r="Q3325" s="12">
        <f t="shared" ca="1" si="457"/>
        <v>0</v>
      </c>
      <c r="R3325" s="101">
        <f t="shared" ca="1" si="458"/>
        <v>0</v>
      </c>
      <c r="S3325" s="13"/>
      <c r="T3325" s="101">
        <f t="shared" ca="1" si="459"/>
        <v>0.18123673805332022</v>
      </c>
      <c r="U3325" s="101">
        <f t="shared" si="460"/>
        <v>0</v>
      </c>
      <c r="V3325" s="101">
        <f t="shared" ca="1" si="461"/>
        <v>-500.92359170583762</v>
      </c>
    </row>
    <row r="3326" spans="2:22" x14ac:dyDescent="0.3">
      <c r="B3326" s="13">
        <v>2023</v>
      </c>
      <c r="C3326" s="13">
        <v>5</v>
      </c>
      <c r="D3326" s="13">
        <v>16</v>
      </c>
      <c r="E3326" s="83" t="s">
        <v>235</v>
      </c>
      <c r="F3326" s="13">
        <v>7</v>
      </c>
      <c r="G3326" s="13">
        <v>23</v>
      </c>
      <c r="H3326" s="13" t="s">
        <v>69</v>
      </c>
      <c r="I3326" s="13" t="s">
        <v>53</v>
      </c>
      <c r="J3326" s="13"/>
      <c r="K3326" s="13" t="s">
        <v>27</v>
      </c>
      <c r="L3326" s="12">
        <f t="shared" ca="1" si="454"/>
        <v>4.0059529256348263</v>
      </c>
      <c r="M3326" s="101">
        <f t="shared" ca="1" si="455"/>
        <v>0.21135407635649345</v>
      </c>
      <c r="N3326" s="101">
        <f t="shared" ca="1" si="462"/>
        <v>210.41807819316674</v>
      </c>
      <c r="O3326" s="101">
        <f t="shared" ca="1" si="456"/>
        <v>0.43220226114674143</v>
      </c>
      <c r="Q3326" s="12">
        <f t="shared" ca="1" si="457"/>
        <v>0</v>
      </c>
      <c r="R3326" s="101">
        <f t="shared" ca="1" si="458"/>
        <v>0</v>
      </c>
      <c r="S3326" s="13"/>
      <c r="T3326" s="101">
        <f t="shared" ca="1" si="459"/>
        <v>0.21135407635649345</v>
      </c>
      <c r="U3326" s="101">
        <f t="shared" si="460"/>
        <v>0</v>
      </c>
      <c r="V3326" s="101">
        <f t="shared" ca="1" si="461"/>
        <v>-500.71223762948114</v>
      </c>
    </row>
    <row r="3327" spans="2:22" x14ac:dyDescent="0.3">
      <c r="B3327" s="13">
        <v>2023</v>
      </c>
      <c r="C3327" s="13">
        <v>5</v>
      </c>
      <c r="D3327" s="13">
        <v>17</v>
      </c>
      <c r="E3327" s="83" t="s">
        <v>236</v>
      </c>
      <c r="F3327" s="13">
        <v>1</v>
      </c>
      <c r="G3327" s="13">
        <v>0</v>
      </c>
      <c r="H3327" s="13" t="s">
        <v>69</v>
      </c>
      <c r="I3327" s="13" t="s">
        <v>53</v>
      </c>
      <c r="J3327" s="13"/>
      <c r="K3327" s="13" t="s">
        <v>27</v>
      </c>
      <c r="L3327" s="12">
        <f t="shared" ca="1" si="454"/>
        <v>3.0784737970500591</v>
      </c>
      <c r="M3327" s="101">
        <f t="shared" ca="1" si="455"/>
        <v>0.16242027753236113</v>
      </c>
      <c r="N3327" s="101">
        <f t="shared" ca="1" si="462"/>
        <v>210.41807819316674</v>
      </c>
      <c r="O3327" s="101">
        <f t="shared" ca="1" si="456"/>
        <v>0.33213653796373088</v>
      </c>
      <c r="Q3327" s="12">
        <f t="shared" ca="1" si="457"/>
        <v>0</v>
      </c>
      <c r="R3327" s="101">
        <f t="shared" ca="1" si="458"/>
        <v>0</v>
      </c>
      <c r="S3327" s="13"/>
      <c r="T3327" s="101">
        <f t="shared" ca="1" si="459"/>
        <v>0.16242027753236113</v>
      </c>
      <c r="U3327" s="101">
        <f t="shared" si="460"/>
        <v>0</v>
      </c>
      <c r="V3327" s="101">
        <f t="shared" ca="1" si="461"/>
        <v>-500.54981735194878</v>
      </c>
    </row>
    <row r="3328" spans="2:22" x14ac:dyDescent="0.3">
      <c r="B3328" s="13">
        <v>2023</v>
      </c>
      <c r="C3328" s="13">
        <v>5</v>
      </c>
      <c r="D3328" s="13">
        <v>17</v>
      </c>
      <c r="E3328" s="83" t="s">
        <v>236</v>
      </c>
      <c r="F3328" s="13">
        <v>1</v>
      </c>
      <c r="G3328" s="13">
        <v>1</v>
      </c>
      <c r="H3328" s="13" t="s">
        <v>69</v>
      </c>
      <c r="I3328" s="13" t="s">
        <v>53</v>
      </c>
      <c r="J3328" s="13"/>
      <c r="K3328" s="13" t="s">
        <v>27</v>
      </c>
      <c r="L3328" s="12">
        <f t="shared" ref="L3328:L3391" ca="1" si="463">IF(K3328="Weekday",_xlfn.NORM.INV(RAND(),VLOOKUP(G3328,$J$5:$N$28,4),VLOOKUP(G3328,$J$5:$N$28,5)),_xlfn.NORM.INV(RAND(),VLOOKUP(G3328,$P$5:$T$28,4),VLOOKUP(G3328,$P$5:$T$28,5)))*VLOOKUP(C3328,$P$32:$R$43,3)</f>
        <v>1.9746594855814652</v>
      </c>
      <c r="M3328" s="101">
        <f t="shared" ref="M3328:M3391" ca="1" si="464">IF(I3328="Winter",VLOOKUP(G3328,$J$40:$L$43,3),VLOOKUP(G3328,$J$40:$L$43,2))*L3328</f>
        <v>0.10418303445927811</v>
      </c>
      <c r="N3328" s="101">
        <f t="shared" ca="1" si="462"/>
        <v>210.41807819316674</v>
      </c>
      <c r="O3328" s="101">
        <f t="shared" ref="O3328:O3391" ca="1" si="465">IF(I3328="Winter",VLOOKUP(G3328,$J$46:$L$49,3),VLOOKUP(G3328,$J$46:$L$49,2))*L3328</f>
        <v>0.21304601189938427</v>
      </c>
      <c r="Q3328" s="12">
        <f t="shared" ref="Q3328:Q3391" ca="1" si="466">MIN(MAX(AND(IF(G3328&gt;=VLOOKUP(C3328,$O$46:$T$57,5),1,0),IF(G3328&lt;=VLOOKUP(C3328,$O$46:$T$57,6),1,0))*$G$50*_xlfn.NORM.INV(RAND(),VLOOKUP(C3328,$B$4:$F$15,4),VLOOKUP(C3328,$B$4:$F$15,4)),0),0.2)*$G$51</f>
        <v>0</v>
      </c>
      <c r="R3328" s="101">
        <f t="shared" ref="R3328:R3391" ca="1" si="467">MAX(Q3328-L3328,0)*$G$52</f>
        <v>0</v>
      </c>
      <c r="S3328" s="13"/>
      <c r="T3328" s="101">
        <f t="shared" ref="T3328:T3391" ca="1" si="468">MAX(L3328-Q3328,0)*IF(I3328="Winter",VLOOKUP(G3328,$J$40:$L$43,3),VLOOKUP(G3328,$J$40:$L$43,2))</f>
        <v>0.10418303445927811</v>
      </c>
      <c r="U3328" s="101">
        <f t="shared" si="460"/>
        <v>0</v>
      </c>
      <c r="V3328" s="101">
        <f t="shared" ca="1" si="461"/>
        <v>-500.44563431748952</v>
      </c>
    </row>
    <row r="3329" spans="2:22" x14ac:dyDescent="0.3">
      <c r="B3329" s="13">
        <v>2023</v>
      </c>
      <c r="C3329" s="13">
        <v>5</v>
      </c>
      <c r="D3329" s="13">
        <v>17</v>
      </c>
      <c r="E3329" s="83" t="s">
        <v>236</v>
      </c>
      <c r="F3329" s="13">
        <v>1</v>
      </c>
      <c r="G3329" s="13">
        <v>2</v>
      </c>
      <c r="H3329" s="13" t="s">
        <v>69</v>
      </c>
      <c r="I3329" s="13" t="s">
        <v>53</v>
      </c>
      <c r="J3329" s="13"/>
      <c r="K3329" s="13" t="s">
        <v>27</v>
      </c>
      <c r="L3329" s="12">
        <f t="shared" ca="1" si="463"/>
        <v>1.8249254901064063</v>
      </c>
      <c r="M3329" s="101">
        <f t="shared" ca="1" si="464"/>
        <v>9.6283068858013993E-2</v>
      </c>
      <c r="N3329" s="101">
        <f t="shared" ca="1" si="462"/>
        <v>210.41807819316674</v>
      </c>
      <c r="O3329" s="101">
        <f t="shared" ca="1" si="465"/>
        <v>0.19689121112758018</v>
      </c>
      <c r="Q3329" s="12">
        <f t="shared" ca="1" si="466"/>
        <v>0</v>
      </c>
      <c r="R3329" s="101">
        <f t="shared" ca="1" si="467"/>
        <v>0</v>
      </c>
      <c r="S3329" s="13"/>
      <c r="T3329" s="101">
        <f t="shared" ca="1" si="468"/>
        <v>9.6283068858013993E-2</v>
      </c>
      <c r="U3329" s="101">
        <f t="shared" ref="U3329:U3392" si="469">IF(H3329="On-Peak",IF(I3329="Winter",((L3329*$D$48)/60),((L3329*$D$47)/60)),0)</f>
        <v>0</v>
      </c>
      <c r="V3329" s="101">
        <f t="shared" ref="V3329:V3392" ca="1" si="470">V3328+MAX(T3329-R3329,0)-MAX(R3329-T3329,0)+MAX(U3329-R3329,0)-MAX(R3329-U3329,0)</f>
        <v>-500.34935124863154</v>
      </c>
    </row>
    <row r="3330" spans="2:22" x14ac:dyDescent="0.3">
      <c r="B3330" s="13">
        <v>2023</v>
      </c>
      <c r="C3330" s="13">
        <v>5</v>
      </c>
      <c r="D3330" s="13">
        <v>17</v>
      </c>
      <c r="E3330" s="83" t="s">
        <v>236</v>
      </c>
      <c r="F3330" s="13">
        <v>1</v>
      </c>
      <c r="G3330" s="13">
        <v>3</v>
      </c>
      <c r="H3330" s="13" t="s">
        <v>69</v>
      </c>
      <c r="I3330" s="13" t="s">
        <v>53</v>
      </c>
      <c r="J3330" s="13"/>
      <c r="K3330" s="13" t="s">
        <v>27</v>
      </c>
      <c r="L3330" s="12">
        <f t="shared" ca="1" si="463"/>
        <v>1.6484314066306502</v>
      </c>
      <c r="M3330" s="101">
        <f t="shared" ca="1" si="464"/>
        <v>8.6971241013833106E-2</v>
      </c>
      <c r="N3330" s="101">
        <f t="shared" ca="1" si="462"/>
        <v>210.41807819316674</v>
      </c>
      <c r="O3330" s="101">
        <f t="shared" ca="1" si="465"/>
        <v>0.17784926446138086</v>
      </c>
      <c r="Q3330" s="12">
        <f t="shared" ca="1" si="466"/>
        <v>0</v>
      </c>
      <c r="R3330" s="101">
        <f t="shared" ca="1" si="467"/>
        <v>0</v>
      </c>
      <c r="S3330" s="13"/>
      <c r="T3330" s="101">
        <f t="shared" ca="1" si="468"/>
        <v>8.6971241013833106E-2</v>
      </c>
      <c r="U3330" s="101">
        <f t="shared" si="469"/>
        <v>0</v>
      </c>
      <c r="V3330" s="101">
        <f t="shared" ca="1" si="470"/>
        <v>-500.26238000761771</v>
      </c>
    </row>
    <row r="3331" spans="2:22" x14ac:dyDescent="0.3">
      <c r="B3331" s="13">
        <v>2023</v>
      </c>
      <c r="C3331" s="13">
        <v>5</v>
      </c>
      <c r="D3331" s="13">
        <v>17</v>
      </c>
      <c r="E3331" s="83" t="s">
        <v>236</v>
      </c>
      <c r="F3331" s="13">
        <v>1</v>
      </c>
      <c r="G3331" s="13">
        <v>4</v>
      </c>
      <c r="H3331" s="13" t="s">
        <v>69</v>
      </c>
      <c r="I3331" s="13" t="s">
        <v>53</v>
      </c>
      <c r="J3331" s="13"/>
      <c r="K3331" s="13" t="s">
        <v>27</v>
      </c>
      <c r="L3331" s="12">
        <f t="shared" ca="1" si="463"/>
        <v>1.5580394754612472</v>
      </c>
      <c r="M3331" s="101">
        <f t="shared" ca="1" si="464"/>
        <v>8.2202162725335412E-2</v>
      </c>
      <c r="N3331" s="101">
        <f t="shared" ca="1" si="462"/>
        <v>210.41807819316674</v>
      </c>
      <c r="O3331" s="101">
        <f t="shared" ca="1" si="465"/>
        <v>0.16809687900751397</v>
      </c>
      <c r="Q3331" s="12">
        <f t="shared" ca="1" si="466"/>
        <v>0</v>
      </c>
      <c r="R3331" s="101">
        <f t="shared" ca="1" si="467"/>
        <v>0</v>
      </c>
      <c r="S3331" s="13"/>
      <c r="T3331" s="101">
        <f t="shared" ca="1" si="468"/>
        <v>8.2202162725335412E-2</v>
      </c>
      <c r="U3331" s="101">
        <f t="shared" si="469"/>
        <v>0</v>
      </c>
      <c r="V3331" s="101">
        <f t="shared" ca="1" si="470"/>
        <v>-500.1801778448924</v>
      </c>
    </row>
    <row r="3332" spans="2:22" x14ac:dyDescent="0.3">
      <c r="B3332" s="13">
        <v>2023</v>
      </c>
      <c r="C3332" s="13">
        <v>5</v>
      </c>
      <c r="D3332" s="13">
        <v>17</v>
      </c>
      <c r="E3332" s="83" t="s">
        <v>236</v>
      </c>
      <c r="F3332" s="13">
        <v>1</v>
      </c>
      <c r="G3332" s="13">
        <v>5</v>
      </c>
      <c r="H3332" s="13" t="s">
        <v>69</v>
      </c>
      <c r="I3332" s="13" t="s">
        <v>53</v>
      </c>
      <c r="J3332" s="13"/>
      <c r="K3332" s="13" t="s">
        <v>27</v>
      </c>
      <c r="L3332" s="12">
        <f t="shared" ca="1" si="463"/>
        <v>1.6858928889391411</v>
      </c>
      <c r="M3332" s="101">
        <f t="shared" ca="1" si="464"/>
        <v>8.8947708820429086E-2</v>
      </c>
      <c r="N3332" s="101">
        <f t="shared" ca="1" si="462"/>
        <v>210.41807819316674</v>
      </c>
      <c r="O3332" s="101">
        <f t="shared" ca="1" si="465"/>
        <v>0.18189098378764393</v>
      </c>
      <c r="Q3332" s="12">
        <f t="shared" ca="1" si="466"/>
        <v>5.6000000000000005</v>
      </c>
      <c r="R3332" s="101">
        <f t="shared" ca="1" si="467"/>
        <v>0.33132916695130177</v>
      </c>
      <c r="S3332" s="13"/>
      <c r="T3332" s="101">
        <f t="shared" ca="1" si="468"/>
        <v>0</v>
      </c>
      <c r="U3332" s="101">
        <f t="shared" si="469"/>
        <v>0</v>
      </c>
      <c r="V3332" s="101">
        <f t="shared" ca="1" si="470"/>
        <v>-500.84283617879504</v>
      </c>
    </row>
    <row r="3333" spans="2:22" x14ac:dyDescent="0.3">
      <c r="B3333" s="13">
        <v>2023</v>
      </c>
      <c r="C3333" s="13">
        <v>5</v>
      </c>
      <c r="D3333" s="13">
        <v>17</v>
      </c>
      <c r="E3333" s="83" t="s">
        <v>236</v>
      </c>
      <c r="F3333" s="13">
        <v>1</v>
      </c>
      <c r="G3333" s="13">
        <v>6</v>
      </c>
      <c r="H3333" s="13" t="s">
        <v>69</v>
      </c>
      <c r="I3333" s="13" t="s">
        <v>53</v>
      </c>
      <c r="J3333" s="13"/>
      <c r="K3333" s="13" t="s">
        <v>27</v>
      </c>
      <c r="L3333" s="12">
        <f t="shared" ca="1" si="463"/>
        <v>1.6665430089881665</v>
      </c>
      <c r="M3333" s="101">
        <f t="shared" ca="1" si="464"/>
        <v>8.7926809154215663E-2</v>
      </c>
      <c r="N3333" s="101">
        <f t="shared" ca="1" si="462"/>
        <v>210.41807819316674</v>
      </c>
      <c r="O3333" s="101">
        <f t="shared" ca="1" si="465"/>
        <v>0.17980332523973327</v>
      </c>
      <c r="Q3333" s="12">
        <f t="shared" ca="1" si="466"/>
        <v>5.6000000000000005</v>
      </c>
      <c r="R3333" s="101">
        <f t="shared" ca="1" si="467"/>
        <v>0.33296713428915176</v>
      </c>
      <c r="S3333" s="13"/>
      <c r="T3333" s="101">
        <f t="shared" ca="1" si="468"/>
        <v>0</v>
      </c>
      <c r="U3333" s="101">
        <f t="shared" si="469"/>
        <v>0</v>
      </c>
      <c r="V3333" s="101">
        <f t="shared" ca="1" si="470"/>
        <v>-501.50877044737337</v>
      </c>
    </row>
    <row r="3334" spans="2:22" x14ac:dyDescent="0.3">
      <c r="B3334" s="13">
        <v>2023</v>
      </c>
      <c r="C3334" s="13">
        <v>5</v>
      </c>
      <c r="D3334" s="13">
        <v>17</v>
      </c>
      <c r="E3334" s="83" t="s">
        <v>236</v>
      </c>
      <c r="F3334" s="13">
        <v>1</v>
      </c>
      <c r="G3334" s="13">
        <v>7</v>
      </c>
      <c r="H3334" s="13" t="s">
        <v>69</v>
      </c>
      <c r="I3334" s="13" t="s">
        <v>53</v>
      </c>
      <c r="J3334" s="13"/>
      <c r="K3334" s="13" t="s">
        <v>27</v>
      </c>
      <c r="L3334" s="12">
        <f t="shared" ca="1" si="463"/>
        <v>1.4805724764084409</v>
      </c>
      <c r="M3334" s="101">
        <f t="shared" ca="1" si="464"/>
        <v>7.811500385530934E-2</v>
      </c>
      <c r="N3334" s="101">
        <f t="shared" ca="1" si="462"/>
        <v>210.41807819316674</v>
      </c>
      <c r="O3334" s="101">
        <f t="shared" ca="1" si="465"/>
        <v>0.1597389644797067</v>
      </c>
      <c r="Q3334" s="12">
        <f t="shared" ca="1" si="466"/>
        <v>5.6000000000000005</v>
      </c>
      <c r="R3334" s="101">
        <f t="shared" ca="1" si="467"/>
        <v>0.34870953987202552</v>
      </c>
      <c r="S3334" s="13"/>
      <c r="T3334" s="101">
        <f t="shared" ca="1" si="468"/>
        <v>0</v>
      </c>
      <c r="U3334" s="101">
        <f t="shared" si="469"/>
        <v>0</v>
      </c>
      <c r="V3334" s="101">
        <f t="shared" ca="1" si="470"/>
        <v>-502.20618952711737</v>
      </c>
    </row>
    <row r="3335" spans="2:22" x14ac:dyDescent="0.3">
      <c r="B3335" s="13">
        <v>2023</v>
      </c>
      <c r="C3335" s="13">
        <v>5</v>
      </c>
      <c r="D3335" s="13">
        <v>17</v>
      </c>
      <c r="E3335" s="83" t="s">
        <v>236</v>
      </c>
      <c r="F3335" s="13">
        <v>1</v>
      </c>
      <c r="G3335" s="13">
        <v>8</v>
      </c>
      <c r="H3335" s="13" t="s">
        <v>69</v>
      </c>
      <c r="I3335" s="13" t="s">
        <v>53</v>
      </c>
      <c r="J3335" s="13"/>
      <c r="K3335" s="13" t="s">
        <v>27</v>
      </c>
      <c r="L3335" s="12">
        <f t="shared" ca="1" si="463"/>
        <v>2.315885030395751</v>
      </c>
      <c r="M3335" s="101">
        <f t="shared" ca="1" si="464"/>
        <v>0.12218609420367983</v>
      </c>
      <c r="N3335" s="101">
        <f t="shared" ca="1" si="462"/>
        <v>210.41807819316674</v>
      </c>
      <c r="O3335" s="101">
        <f t="shared" ca="1" si="465"/>
        <v>0.24986083592939756</v>
      </c>
      <c r="Q3335" s="12">
        <f t="shared" ca="1" si="466"/>
        <v>0</v>
      </c>
      <c r="R3335" s="101">
        <f t="shared" ca="1" si="467"/>
        <v>0</v>
      </c>
      <c r="S3335" s="13"/>
      <c r="T3335" s="101">
        <f t="shared" ca="1" si="468"/>
        <v>0.12218609420367983</v>
      </c>
      <c r="U3335" s="101">
        <f t="shared" si="469"/>
        <v>0</v>
      </c>
      <c r="V3335" s="101">
        <f t="shared" ca="1" si="470"/>
        <v>-502.08400343291368</v>
      </c>
    </row>
    <row r="3336" spans="2:22" x14ac:dyDescent="0.3">
      <c r="B3336" s="13">
        <v>2023</v>
      </c>
      <c r="C3336" s="13">
        <v>5</v>
      </c>
      <c r="D3336" s="13">
        <v>17</v>
      </c>
      <c r="E3336" s="83" t="s">
        <v>236</v>
      </c>
      <c r="F3336" s="13">
        <v>1</v>
      </c>
      <c r="G3336" s="13">
        <v>9</v>
      </c>
      <c r="H3336" s="13" t="s">
        <v>69</v>
      </c>
      <c r="I3336" s="13" t="s">
        <v>53</v>
      </c>
      <c r="J3336" s="13"/>
      <c r="K3336" s="13" t="s">
        <v>27</v>
      </c>
      <c r="L3336" s="12">
        <f t="shared" ca="1" si="463"/>
        <v>2.764388628364467</v>
      </c>
      <c r="M3336" s="101">
        <f t="shared" ca="1" si="464"/>
        <v>0.14584914403250929</v>
      </c>
      <c r="N3336" s="101">
        <f t="shared" ca="1" si="462"/>
        <v>210.41807819316674</v>
      </c>
      <c r="O3336" s="101">
        <f t="shared" ca="1" si="465"/>
        <v>0.29824988911424233</v>
      </c>
      <c r="Q3336" s="12">
        <f t="shared" ca="1" si="466"/>
        <v>5.6000000000000005</v>
      </c>
      <c r="R3336" s="101">
        <f t="shared" ca="1" si="467"/>
        <v>0.24003450260894793</v>
      </c>
      <c r="S3336" s="13"/>
      <c r="T3336" s="101">
        <f t="shared" ca="1" si="468"/>
        <v>0</v>
      </c>
      <c r="U3336" s="101">
        <f t="shared" si="469"/>
        <v>0</v>
      </c>
      <c r="V3336" s="101">
        <f t="shared" ca="1" si="470"/>
        <v>-502.56407243813152</v>
      </c>
    </row>
    <row r="3337" spans="2:22" x14ac:dyDescent="0.3">
      <c r="B3337" s="13">
        <v>2023</v>
      </c>
      <c r="C3337" s="13">
        <v>5</v>
      </c>
      <c r="D3337" s="13">
        <v>17</v>
      </c>
      <c r="E3337" s="83" t="s">
        <v>236</v>
      </c>
      <c r="F3337" s="13">
        <v>1</v>
      </c>
      <c r="G3337" s="13">
        <v>10</v>
      </c>
      <c r="H3337" s="13" t="s">
        <v>70</v>
      </c>
      <c r="I3337" s="13" t="s">
        <v>53</v>
      </c>
      <c r="J3337" s="13"/>
      <c r="K3337" s="13" t="s">
        <v>27</v>
      </c>
      <c r="L3337" s="12">
        <f t="shared" ca="1" si="463"/>
        <v>2.0255538559519231</v>
      </c>
      <c r="M3337" s="101">
        <f t="shared" ca="1" si="464"/>
        <v>0.10686822144002346</v>
      </c>
      <c r="N3337" s="101">
        <f t="shared" ca="1" si="462"/>
        <v>210.41807819316674</v>
      </c>
      <c r="O3337" s="101">
        <f t="shared" ca="1" si="465"/>
        <v>0.21853700551865299</v>
      </c>
      <c r="Q3337" s="12">
        <f t="shared" ca="1" si="466"/>
        <v>5.6000000000000005</v>
      </c>
      <c r="R3337" s="101">
        <f t="shared" ca="1" si="467"/>
        <v>0.30257686609366979</v>
      </c>
      <c r="S3337" s="13"/>
      <c r="T3337" s="101">
        <f t="shared" ca="1" si="468"/>
        <v>0</v>
      </c>
      <c r="U3337" s="101">
        <f t="shared" si="469"/>
        <v>0</v>
      </c>
      <c r="V3337" s="101">
        <f t="shared" ca="1" si="470"/>
        <v>-503.16922617031884</v>
      </c>
    </row>
    <row r="3338" spans="2:22" x14ac:dyDescent="0.3">
      <c r="B3338" s="13">
        <v>2023</v>
      </c>
      <c r="C3338" s="13">
        <v>5</v>
      </c>
      <c r="D3338" s="13">
        <v>17</v>
      </c>
      <c r="E3338" s="83" t="s">
        <v>236</v>
      </c>
      <c r="F3338" s="13">
        <v>1</v>
      </c>
      <c r="G3338" s="13">
        <v>11</v>
      </c>
      <c r="H3338" s="13" t="s">
        <v>70</v>
      </c>
      <c r="I3338" s="13" t="s">
        <v>53</v>
      </c>
      <c r="J3338" s="13"/>
      <c r="K3338" s="13" t="s">
        <v>27</v>
      </c>
      <c r="L3338" s="12">
        <f t="shared" ca="1" si="463"/>
        <v>2.2543676053586124</v>
      </c>
      <c r="M3338" s="101">
        <f t="shared" ca="1" si="464"/>
        <v>0.11894043485872038</v>
      </c>
      <c r="N3338" s="101">
        <f t="shared" ca="1" si="462"/>
        <v>210.41807819316674</v>
      </c>
      <c r="O3338" s="101">
        <f t="shared" ca="1" si="465"/>
        <v>0.24322372094214068</v>
      </c>
      <c r="Q3338" s="12">
        <f t="shared" ca="1" si="466"/>
        <v>0</v>
      </c>
      <c r="R3338" s="101">
        <f t="shared" ca="1" si="467"/>
        <v>0</v>
      </c>
      <c r="S3338" s="13"/>
      <c r="T3338" s="101">
        <f t="shared" ca="1" si="468"/>
        <v>0.11894043485872038</v>
      </c>
      <c r="U3338" s="101">
        <f t="shared" si="469"/>
        <v>0</v>
      </c>
      <c r="V3338" s="101">
        <f t="shared" ca="1" si="470"/>
        <v>-503.05028573546014</v>
      </c>
    </row>
    <row r="3339" spans="2:22" x14ac:dyDescent="0.3">
      <c r="B3339" s="13">
        <v>2023</v>
      </c>
      <c r="C3339" s="13">
        <v>5</v>
      </c>
      <c r="D3339" s="13">
        <v>17</v>
      </c>
      <c r="E3339" s="83" t="s">
        <v>236</v>
      </c>
      <c r="F3339" s="13">
        <v>1</v>
      </c>
      <c r="G3339" s="13">
        <v>12</v>
      </c>
      <c r="H3339" s="13" t="s">
        <v>70</v>
      </c>
      <c r="I3339" s="13" t="s">
        <v>53</v>
      </c>
      <c r="J3339" s="13"/>
      <c r="K3339" s="13" t="s">
        <v>27</v>
      </c>
      <c r="L3339" s="12">
        <f t="shared" ca="1" si="463"/>
        <v>2.3455016484950617</v>
      </c>
      <c r="M3339" s="101">
        <f t="shared" ca="1" si="464"/>
        <v>0.12374866697459946</v>
      </c>
      <c r="N3339" s="101">
        <f t="shared" ca="1" si="462"/>
        <v>210.41807819316674</v>
      </c>
      <c r="O3339" s="101">
        <f t="shared" ca="1" si="465"/>
        <v>0.25305617285613219</v>
      </c>
      <c r="Q3339" s="12">
        <f t="shared" ca="1" si="466"/>
        <v>5.6000000000000005</v>
      </c>
      <c r="R3339" s="101">
        <f t="shared" ca="1" si="467"/>
        <v>0.2754932854548931</v>
      </c>
      <c r="S3339" s="13"/>
      <c r="T3339" s="101">
        <f t="shared" ca="1" si="468"/>
        <v>0</v>
      </c>
      <c r="U3339" s="101">
        <f t="shared" si="469"/>
        <v>0</v>
      </c>
      <c r="V3339" s="101">
        <f t="shared" ca="1" si="470"/>
        <v>-503.60127230636994</v>
      </c>
    </row>
    <row r="3340" spans="2:22" x14ac:dyDescent="0.3">
      <c r="B3340" s="13">
        <v>2023</v>
      </c>
      <c r="C3340" s="13">
        <v>5</v>
      </c>
      <c r="D3340" s="13">
        <v>17</v>
      </c>
      <c r="E3340" s="83" t="s">
        <v>236</v>
      </c>
      <c r="F3340" s="13">
        <v>1</v>
      </c>
      <c r="G3340" s="13">
        <v>13</v>
      </c>
      <c r="H3340" s="13" t="s">
        <v>70</v>
      </c>
      <c r="I3340" s="13" t="s">
        <v>53</v>
      </c>
      <c r="J3340" s="13"/>
      <c r="K3340" s="13" t="s">
        <v>27</v>
      </c>
      <c r="L3340" s="12">
        <f t="shared" ca="1" si="463"/>
        <v>2.1145510460666692</v>
      </c>
      <c r="M3340" s="101">
        <f t="shared" ca="1" si="464"/>
        <v>0.11156371319047748</v>
      </c>
      <c r="N3340" s="101">
        <f t="shared" ca="1" si="462"/>
        <v>210.41807819316674</v>
      </c>
      <c r="O3340" s="101">
        <f t="shared" ca="1" si="465"/>
        <v>0.22813891236013295</v>
      </c>
      <c r="Q3340" s="12">
        <f t="shared" ca="1" si="466"/>
        <v>5.6000000000000005</v>
      </c>
      <c r="R3340" s="101">
        <f t="shared" ca="1" si="467"/>
        <v>0.2950432539504565</v>
      </c>
      <c r="S3340" s="13"/>
      <c r="T3340" s="101">
        <f t="shared" ca="1" si="468"/>
        <v>0</v>
      </c>
      <c r="U3340" s="101">
        <f t="shared" si="469"/>
        <v>0</v>
      </c>
      <c r="V3340" s="101">
        <f t="shared" ca="1" si="470"/>
        <v>-504.19135881427081</v>
      </c>
    </row>
    <row r="3341" spans="2:22" x14ac:dyDescent="0.3">
      <c r="B3341" s="13">
        <v>2023</v>
      </c>
      <c r="C3341" s="13">
        <v>5</v>
      </c>
      <c r="D3341" s="13">
        <v>17</v>
      </c>
      <c r="E3341" s="83" t="s">
        <v>236</v>
      </c>
      <c r="F3341" s="13">
        <v>1</v>
      </c>
      <c r="G3341" s="13">
        <v>14</v>
      </c>
      <c r="H3341" s="13" t="s">
        <v>70</v>
      </c>
      <c r="I3341" s="13" t="s">
        <v>53</v>
      </c>
      <c r="J3341" s="13"/>
      <c r="K3341" s="13" t="s">
        <v>27</v>
      </c>
      <c r="L3341" s="12">
        <f t="shared" ca="1" si="463"/>
        <v>2.2477350489599668</v>
      </c>
      <c r="M3341" s="101">
        <f t="shared" ca="1" si="464"/>
        <v>0.11859050118312785</v>
      </c>
      <c r="N3341" s="101">
        <f t="shared" ca="1" si="462"/>
        <v>210.41807819316674</v>
      </c>
      <c r="O3341" s="101">
        <f t="shared" ca="1" si="465"/>
        <v>0.24250813443229083</v>
      </c>
      <c r="Q3341" s="12">
        <f t="shared" ca="1" si="466"/>
        <v>4.4364009443924282</v>
      </c>
      <c r="R3341" s="101">
        <f t="shared" ca="1" si="467"/>
        <v>0.18527056804835787</v>
      </c>
      <c r="S3341" s="13"/>
      <c r="T3341" s="101">
        <f t="shared" ca="1" si="468"/>
        <v>0</v>
      </c>
      <c r="U3341" s="101">
        <f t="shared" si="469"/>
        <v>0</v>
      </c>
      <c r="V3341" s="101">
        <f t="shared" ca="1" si="470"/>
        <v>-504.56189995036749</v>
      </c>
    </row>
    <row r="3342" spans="2:22" x14ac:dyDescent="0.3">
      <c r="B3342" s="13">
        <v>2023</v>
      </c>
      <c r="C3342" s="13">
        <v>5</v>
      </c>
      <c r="D3342" s="13">
        <v>17</v>
      </c>
      <c r="E3342" s="83" t="s">
        <v>236</v>
      </c>
      <c r="F3342" s="13">
        <v>1</v>
      </c>
      <c r="G3342" s="13">
        <v>15</v>
      </c>
      <c r="H3342" s="13" t="s">
        <v>70</v>
      </c>
      <c r="I3342" s="13" t="s">
        <v>53</v>
      </c>
      <c r="J3342" s="13"/>
      <c r="K3342" s="13" t="s">
        <v>27</v>
      </c>
      <c r="L3342" s="12">
        <f t="shared" ca="1" si="463"/>
        <v>2.4028895021205248</v>
      </c>
      <c r="M3342" s="101">
        <f t="shared" ca="1" si="464"/>
        <v>0.12677645013187888</v>
      </c>
      <c r="N3342" s="101">
        <f t="shared" ca="1" si="462"/>
        <v>210.41807819316674</v>
      </c>
      <c r="O3342" s="101">
        <f t="shared" ca="1" si="465"/>
        <v>0.25924774838378339</v>
      </c>
      <c r="Q3342" s="12">
        <f t="shared" ca="1" si="466"/>
        <v>0</v>
      </c>
      <c r="R3342" s="101">
        <f t="shared" ca="1" si="467"/>
        <v>0</v>
      </c>
      <c r="S3342" s="13"/>
      <c r="T3342" s="101">
        <f t="shared" ca="1" si="468"/>
        <v>0.12677645013187888</v>
      </c>
      <c r="U3342" s="101">
        <f t="shared" si="469"/>
        <v>0</v>
      </c>
      <c r="V3342" s="101">
        <f t="shared" ca="1" si="470"/>
        <v>-504.43512350023559</v>
      </c>
    </row>
    <row r="3343" spans="2:22" x14ac:dyDescent="0.3">
      <c r="B3343" s="13">
        <v>2023</v>
      </c>
      <c r="C3343" s="13">
        <v>5</v>
      </c>
      <c r="D3343" s="13">
        <v>17</v>
      </c>
      <c r="E3343" s="83" t="s">
        <v>236</v>
      </c>
      <c r="F3343" s="13">
        <v>1</v>
      </c>
      <c r="G3343" s="13">
        <v>16</v>
      </c>
      <c r="H3343" s="13" t="s">
        <v>71</v>
      </c>
      <c r="I3343" s="13" t="s">
        <v>53</v>
      </c>
      <c r="J3343" s="13"/>
      <c r="K3343" s="13" t="s">
        <v>27</v>
      </c>
      <c r="L3343" s="12">
        <f t="shared" ca="1" si="463"/>
        <v>2.3941743048190496</v>
      </c>
      <c r="M3343" s="101">
        <f t="shared" ca="1" si="464"/>
        <v>0.29721279820023683</v>
      </c>
      <c r="N3343" s="101">
        <f t="shared" ca="1" si="462"/>
        <v>211.0914397163971</v>
      </c>
      <c r="O3343" s="101">
        <f t="shared" ca="1" si="465"/>
        <v>0.71298510797511294</v>
      </c>
      <c r="Q3343" s="12">
        <f t="shared" ca="1" si="466"/>
        <v>0</v>
      </c>
      <c r="R3343" s="101">
        <f t="shared" ca="1" si="467"/>
        <v>0</v>
      </c>
      <c r="S3343" s="13"/>
      <c r="T3343" s="101">
        <f t="shared" ca="1" si="468"/>
        <v>0.29721279820023683</v>
      </c>
      <c r="U3343" s="101">
        <f t="shared" ca="1" si="469"/>
        <v>0.67336152323035769</v>
      </c>
      <c r="V3343" s="101">
        <f t="shared" ca="1" si="470"/>
        <v>-503.46454917880499</v>
      </c>
    </row>
    <row r="3344" spans="2:22" x14ac:dyDescent="0.3">
      <c r="B3344" s="13">
        <v>2023</v>
      </c>
      <c r="C3344" s="13">
        <v>5</v>
      </c>
      <c r="D3344" s="13">
        <v>17</v>
      </c>
      <c r="E3344" s="83" t="s">
        <v>236</v>
      </c>
      <c r="F3344" s="13">
        <v>1</v>
      </c>
      <c r="G3344" s="13">
        <v>17</v>
      </c>
      <c r="H3344" s="13" t="s">
        <v>71</v>
      </c>
      <c r="I3344" s="13" t="s">
        <v>53</v>
      </c>
      <c r="J3344" s="13"/>
      <c r="K3344" s="13" t="s">
        <v>27</v>
      </c>
      <c r="L3344" s="12">
        <f t="shared" ca="1" si="463"/>
        <v>3.515528231524621</v>
      </c>
      <c r="M3344" s="101">
        <f t="shared" ca="1" si="464"/>
        <v>0.43641767466146647</v>
      </c>
      <c r="N3344" s="101">
        <f t="shared" ref="N3344:N3407" ca="1" si="471">IF(H3344="On-Peak",IF(I3344="Winter",((L3344*$D$48)/60)+N3343,((L3344*$D$47)/60)+N3343),N3343)</f>
        <v>212.0801820315134</v>
      </c>
      <c r="O3344" s="101">
        <f t="shared" ca="1" si="465"/>
        <v>1.0469243073480321</v>
      </c>
      <c r="Q3344" s="12">
        <f t="shared" ca="1" si="466"/>
        <v>5.6000000000000005</v>
      </c>
      <c r="R3344" s="101">
        <f t="shared" ca="1" si="467"/>
        <v>0.17645053520144088</v>
      </c>
      <c r="S3344" s="13"/>
      <c r="T3344" s="101">
        <f t="shared" ca="1" si="468"/>
        <v>0</v>
      </c>
      <c r="U3344" s="101">
        <f t="shared" ca="1" si="469"/>
        <v>0.98874231511629962</v>
      </c>
      <c r="V3344" s="101">
        <f t="shared" ca="1" si="470"/>
        <v>-502.8287079340916</v>
      </c>
    </row>
    <row r="3345" spans="2:22" x14ac:dyDescent="0.3">
      <c r="B3345" s="13">
        <v>2023</v>
      </c>
      <c r="C3345" s="13">
        <v>5</v>
      </c>
      <c r="D3345" s="13">
        <v>17</v>
      </c>
      <c r="E3345" s="83" t="s">
        <v>236</v>
      </c>
      <c r="F3345" s="13">
        <v>1</v>
      </c>
      <c r="G3345" s="13">
        <v>18</v>
      </c>
      <c r="H3345" s="13" t="s">
        <v>71</v>
      </c>
      <c r="I3345" s="13" t="s">
        <v>53</v>
      </c>
      <c r="J3345" s="13"/>
      <c r="K3345" s="13" t="s">
        <v>27</v>
      </c>
      <c r="L3345" s="12">
        <f t="shared" ca="1" si="463"/>
        <v>3.9327041822587336</v>
      </c>
      <c r="M3345" s="101">
        <f t="shared" ca="1" si="464"/>
        <v>0.4882058971855992</v>
      </c>
      <c r="N3345" s="101">
        <f t="shared" ca="1" si="471"/>
        <v>213.18625508277367</v>
      </c>
      <c r="O3345" s="101">
        <f t="shared" ca="1" si="465"/>
        <v>1.1711593054766509</v>
      </c>
      <c r="Q3345" s="12">
        <f t="shared" ca="1" si="466"/>
        <v>0.27234038528724103</v>
      </c>
      <c r="R3345" s="101">
        <f t="shared" ca="1" si="467"/>
        <v>0</v>
      </c>
      <c r="S3345" s="13"/>
      <c r="T3345" s="101">
        <f t="shared" ca="1" si="468"/>
        <v>0.45439756175604107</v>
      </c>
      <c r="U3345" s="101">
        <f t="shared" ca="1" si="469"/>
        <v>1.1060730512602688</v>
      </c>
      <c r="V3345" s="101">
        <f t="shared" ca="1" si="470"/>
        <v>-501.26823732107528</v>
      </c>
    </row>
    <row r="3346" spans="2:22" x14ac:dyDescent="0.3">
      <c r="B3346" s="13">
        <v>2023</v>
      </c>
      <c r="C3346" s="13">
        <v>5</v>
      </c>
      <c r="D3346" s="13">
        <v>17</v>
      </c>
      <c r="E3346" s="83" t="s">
        <v>236</v>
      </c>
      <c r="F3346" s="13">
        <v>1</v>
      </c>
      <c r="G3346" s="13">
        <v>19</v>
      </c>
      <c r="H3346" s="13" t="s">
        <v>71</v>
      </c>
      <c r="I3346" s="13" t="s">
        <v>53</v>
      </c>
      <c r="J3346" s="13"/>
      <c r="K3346" s="13" t="s">
        <v>27</v>
      </c>
      <c r="L3346" s="12">
        <f t="shared" ca="1" si="463"/>
        <v>3.3341206137883357</v>
      </c>
      <c r="M3346" s="101">
        <f t="shared" ca="1" si="464"/>
        <v>0.413897732995684</v>
      </c>
      <c r="N3346" s="101">
        <f t="shared" ca="1" si="471"/>
        <v>214.12397650540163</v>
      </c>
      <c r="O3346" s="101">
        <f t="shared" ca="1" si="465"/>
        <v>0.99290111878616638</v>
      </c>
      <c r="Q3346" s="12">
        <f t="shared" ca="1" si="466"/>
        <v>5.6000000000000005</v>
      </c>
      <c r="R3346" s="101">
        <f t="shared" ca="1" si="467"/>
        <v>0.19180669004281745</v>
      </c>
      <c r="S3346" s="13"/>
      <c r="T3346" s="101">
        <f t="shared" ca="1" si="468"/>
        <v>0</v>
      </c>
      <c r="U3346" s="101">
        <f t="shared" ca="1" si="469"/>
        <v>0.93772142262796943</v>
      </c>
      <c r="V3346" s="101">
        <f t="shared" ca="1" si="470"/>
        <v>-500.71412927853294</v>
      </c>
    </row>
    <row r="3347" spans="2:22" x14ac:dyDescent="0.3">
      <c r="B3347" s="13">
        <v>2023</v>
      </c>
      <c r="C3347" s="13">
        <v>5</v>
      </c>
      <c r="D3347" s="13">
        <v>17</v>
      </c>
      <c r="E3347" s="83" t="s">
        <v>236</v>
      </c>
      <c r="F3347" s="13">
        <v>1</v>
      </c>
      <c r="G3347" s="13">
        <v>20</v>
      </c>
      <c r="H3347" s="13" t="s">
        <v>69</v>
      </c>
      <c r="I3347" s="13" t="s">
        <v>53</v>
      </c>
      <c r="J3347" s="13"/>
      <c r="K3347" s="13" t="s">
        <v>27</v>
      </c>
      <c r="L3347" s="12">
        <f t="shared" ca="1" si="463"/>
        <v>1.9539936969308009</v>
      </c>
      <c r="M3347" s="101">
        <f t="shared" ca="1" si="464"/>
        <v>0.10309270745006906</v>
      </c>
      <c r="N3347" s="101">
        <f t="shared" ca="1" si="471"/>
        <v>214.12397650540163</v>
      </c>
      <c r="O3347" s="101">
        <f t="shared" ca="1" si="465"/>
        <v>0.21081637996186411</v>
      </c>
      <c r="Q3347" s="12">
        <f t="shared" ca="1" si="466"/>
        <v>0</v>
      </c>
      <c r="R3347" s="101">
        <f t="shared" ca="1" si="467"/>
        <v>0</v>
      </c>
      <c r="S3347" s="13"/>
      <c r="T3347" s="101">
        <f t="shared" ca="1" si="468"/>
        <v>0.10309270745006906</v>
      </c>
      <c r="U3347" s="101">
        <f t="shared" si="469"/>
        <v>0</v>
      </c>
      <c r="V3347" s="101">
        <f t="shared" ca="1" si="470"/>
        <v>-500.61103657108288</v>
      </c>
    </row>
    <row r="3348" spans="2:22" x14ac:dyDescent="0.3">
      <c r="B3348" s="13">
        <v>2023</v>
      </c>
      <c r="C3348" s="13">
        <v>5</v>
      </c>
      <c r="D3348" s="13">
        <v>17</v>
      </c>
      <c r="E3348" s="83" t="s">
        <v>236</v>
      </c>
      <c r="F3348" s="13">
        <v>1</v>
      </c>
      <c r="G3348" s="13">
        <v>21</v>
      </c>
      <c r="H3348" s="13" t="s">
        <v>69</v>
      </c>
      <c r="I3348" s="13" t="s">
        <v>53</v>
      </c>
      <c r="J3348" s="13"/>
      <c r="K3348" s="13" t="s">
        <v>27</v>
      </c>
      <c r="L3348" s="12">
        <f t="shared" ca="1" si="463"/>
        <v>2.807009851171816</v>
      </c>
      <c r="M3348" s="101">
        <f t="shared" ca="1" si="464"/>
        <v>0.14809783974782501</v>
      </c>
      <c r="N3348" s="101">
        <f t="shared" ca="1" si="471"/>
        <v>214.12397650540163</v>
      </c>
      <c r="O3348" s="101">
        <f t="shared" ca="1" si="465"/>
        <v>0.30284829284292725</v>
      </c>
      <c r="Q3348" s="12">
        <f t="shared" ca="1" si="466"/>
        <v>0</v>
      </c>
      <c r="R3348" s="101">
        <f t="shared" ca="1" si="467"/>
        <v>0</v>
      </c>
      <c r="S3348" s="13"/>
      <c r="T3348" s="101">
        <f t="shared" ca="1" si="468"/>
        <v>0.14809783974782501</v>
      </c>
      <c r="U3348" s="101">
        <f t="shared" si="469"/>
        <v>0</v>
      </c>
      <c r="V3348" s="101">
        <f t="shared" ca="1" si="470"/>
        <v>-500.46293873133504</v>
      </c>
    </row>
    <row r="3349" spans="2:22" x14ac:dyDescent="0.3">
      <c r="B3349" s="13">
        <v>2023</v>
      </c>
      <c r="C3349" s="13">
        <v>5</v>
      </c>
      <c r="D3349" s="13">
        <v>17</v>
      </c>
      <c r="E3349" s="83" t="s">
        <v>236</v>
      </c>
      <c r="F3349" s="13">
        <v>1</v>
      </c>
      <c r="G3349" s="13">
        <v>22</v>
      </c>
      <c r="H3349" s="13" t="s">
        <v>69</v>
      </c>
      <c r="I3349" s="13" t="s">
        <v>53</v>
      </c>
      <c r="J3349" s="13"/>
      <c r="K3349" s="13" t="s">
        <v>27</v>
      </c>
      <c r="L3349" s="12">
        <f t="shared" ca="1" si="463"/>
        <v>2.636890032650073</v>
      </c>
      <c r="M3349" s="101">
        <f t="shared" ca="1" si="464"/>
        <v>0.13912231812261786</v>
      </c>
      <c r="N3349" s="101">
        <f t="shared" ca="1" si="471"/>
        <v>214.12397650540163</v>
      </c>
      <c r="O3349" s="101">
        <f t="shared" ca="1" si="465"/>
        <v>0.28449406562261637</v>
      </c>
      <c r="Q3349" s="12">
        <f t="shared" ca="1" si="466"/>
        <v>0</v>
      </c>
      <c r="R3349" s="101">
        <f t="shared" ca="1" si="467"/>
        <v>0</v>
      </c>
      <c r="S3349" s="13"/>
      <c r="T3349" s="101">
        <f t="shared" ca="1" si="468"/>
        <v>0.13912231812261786</v>
      </c>
      <c r="U3349" s="101">
        <f t="shared" si="469"/>
        <v>0</v>
      </c>
      <c r="V3349" s="101">
        <f t="shared" ca="1" si="470"/>
        <v>-500.3238164132124</v>
      </c>
    </row>
    <row r="3350" spans="2:22" x14ac:dyDescent="0.3">
      <c r="B3350" s="13">
        <v>2023</v>
      </c>
      <c r="C3350" s="13">
        <v>5</v>
      </c>
      <c r="D3350" s="13">
        <v>17</v>
      </c>
      <c r="E3350" s="83" t="s">
        <v>236</v>
      </c>
      <c r="F3350" s="13">
        <v>1</v>
      </c>
      <c r="G3350" s="13">
        <v>23</v>
      </c>
      <c r="H3350" s="13" t="s">
        <v>69</v>
      </c>
      <c r="I3350" s="13" t="s">
        <v>53</v>
      </c>
      <c r="J3350" s="13"/>
      <c r="K3350" s="13" t="s">
        <v>27</v>
      </c>
      <c r="L3350" s="12">
        <f t="shared" ca="1" si="463"/>
        <v>3.8088786733448057</v>
      </c>
      <c r="M3350" s="101">
        <f t="shared" ca="1" si="464"/>
        <v>0.20095643880567196</v>
      </c>
      <c r="N3350" s="101">
        <f t="shared" ca="1" si="471"/>
        <v>214.12397650540163</v>
      </c>
      <c r="O3350" s="101">
        <f t="shared" ca="1" si="465"/>
        <v>0.41093992006717106</v>
      </c>
      <c r="Q3350" s="12">
        <f t="shared" ca="1" si="466"/>
        <v>0</v>
      </c>
      <c r="R3350" s="101">
        <f t="shared" ca="1" si="467"/>
        <v>0</v>
      </c>
      <c r="S3350" s="13"/>
      <c r="T3350" s="101">
        <f t="shared" ca="1" si="468"/>
        <v>0.20095643880567196</v>
      </c>
      <c r="U3350" s="101">
        <f t="shared" si="469"/>
        <v>0</v>
      </c>
      <c r="V3350" s="101">
        <f t="shared" ca="1" si="470"/>
        <v>-500.12285997440671</v>
      </c>
    </row>
    <row r="3351" spans="2:22" x14ac:dyDescent="0.3">
      <c r="B3351" s="13">
        <v>2023</v>
      </c>
      <c r="C3351" s="13">
        <v>5</v>
      </c>
      <c r="D3351" s="13">
        <v>18</v>
      </c>
      <c r="E3351" s="83" t="s">
        <v>237</v>
      </c>
      <c r="F3351" s="13">
        <v>2</v>
      </c>
      <c r="G3351" s="13">
        <v>0</v>
      </c>
      <c r="H3351" s="13" t="s">
        <v>69</v>
      </c>
      <c r="I3351" s="13" t="s">
        <v>53</v>
      </c>
      <c r="J3351" s="13"/>
      <c r="K3351" s="13" t="s">
        <v>27</v>
      </c>
      <c r="L3351" s="12">
        <f t="shared" ca="1" si="463"/>
        <v>2.4778493826317032</v>
      </c>
      <c r="M3351" s="101">
        <f t="shared" ca="1" si="464"/>
        <v>0.13073133342764867</v>
      </c>
      <c r="N3351" s="101">
        <f t="shared" ca="1" si="471"/>
        <v>214.12397650540163</v>
      </c>
      <c r="O3351" s="101">
        <f t="shared" ca="1" si="465"/>
        <v>0.26733516989213446</v>
      </c>
      <c r="Q3351" s="12">
        <f t="shared" ca="1" si="466"/>
        <v>0</v>
      </c>
      <c r="R3351" s="101">
        <f t="shared" ca="1" si="467"/>
        <v>0</v>
      </c>
      <c r="S3351" s="13"/>
      <c r="T3351" s="101">
        <f t="shared" ca="1" si="468"/>
        <v>0.13073133342764867</v>
      </c>
      <c r="U3351" s="101">
        <f t="shared" si="469"/>
        <v>0</v>
      </c>
      <c r="V3351" s="101">
        <f t="shared" ca="1" si="470"/>
        <v>-499.99212864097905</v>
      </c>
    </row>
    <row r="3352" spans="2:22" x14ac:dyDescent="0.3">
      <c r="B3352" s="13">
        <v>2023</v>
      </c>
      <c r="C3352" s="13">
        <v>5</v>
      </c>
      <c r="D3352" s="13">
        <v>18</v>
      </c>
      <c r="E3352" s="83" t="s">
        <v>237</v>
      </c>
      <c r="F3352" s="13">
        <v>2</v>
      </c>
      <c r="G3352" s="13">
        <v>1</v>
      </c>
      <c r="H3352" s="13" t="s">
        <v>69</v>
      </c>
      <c r="I3352" s="13" t="s">
        <v>53</v>
      </c>
      <c r="J3352" s="13"/>
      <c r="K3352" s="13" t="s">
        <v>27</v>
      </c>
      <c r="L3352" s="12">
        <f t="shared" ca="1" si="463"/>
        <v>1.7548469024853024</v>
      </c>
      <c r="M3352" s="101">
        <f t="shared" ca="1" si="464"/>
        <v>9.2585722575124554E-2</v>
      </c>
      <c r="N3352" s="101">
        <f t="shared" ca="1" si="471"/>
        <v>214.12397650540163</v>
      </c>
      <c r="O3352" s="101">
        <f t="shared" ca="1" si="465"/>
        <v>0.18933043230913926</v>
      </c>
      <c r="Q3352" s="12">
        <f t="shared" ca="1" si="466"/>
        <v>0</v>
      </c>
      <c r="R3352" s="101">
        <f t="shared" ca="1" si="467"/>
        <v>0</v>
      </c>
      <c r="S3352" s="13"/>
      <c r="T3352" s="101">
        <f t="shared" ca="1" si="468"/>
        <v>9.2585722575124554E-2</v>
      </c>
      <c r="U3352" s="101">
        <f t="shared" si="469"/>
        <v>0</v>
      </c>
      <c r="V3352" s="101">
        <f t="shared" ca="1" si="470"/>
        <v>-499.89954291840394</v>
      </c>
    </row>
    <row r="3353" spans="2:22" x14ac:dyDescent="0.3">
      <c r="B3353" s="13">
        <v>2023</v>
      </c>
      <c r="C3353" s="13">
        <v>5</v>
      </c>
      <c r="D3353" s="13">
        <v>18</v>
      </c>
      <c r="E3353" s="83" t="s">
        <v>237</v>
      </c>
      <c r="F3353" s="13">
        <v>2</v>
      </c>
      <c r="G3353" s="13">
        <v>2</v>
      </c>
      <c r="H3353" s="13" t="s">
        <v>69</v>
      </c>
      <c r="I3353" s="13" t="s">
        <v>53</v>
      </c>
      <c r="J3353" s="13"/>
      <c r="K3353" s="13" t="s">
        <v>27</v>
      </c>
      <c r="L3353" s="12">
        <f t="shared" ca="1" si="463"/>
        <v>1.8394214990514028</v>
      </c>
      <c r="M3353" s="101">
        <f t="shared" ca="1" si="464"/>
        <v>9.7047878289952011E-2</v>
      </c>
      <c r="N3353" s="101">
        <f t="shared" ca="1" si="471"/>
        <v>214.12397650540163</v>
      </c>
      <c r="O3353" s="101">
        <f t="shared" ca="1" si="465"/>
        <v>0.19845518553265584</v>
      </c>
      <c r="Q3353" s="12">
        <f t="shared" ca="1" si="466"/>
        <v>0</v>
      </c>
      <c r="R3353" s="101">
        <f t="shared" ca="1" si="467"/>
        <v>0</v>
      </c>
      <c r="S3353" s="13"/>
      <c r="T3353" s="101">
        <f t="shared" ca="1" si="468"/>
        <v>9.7047878289952011E-2</v>
      </c>
      <c r="U3353" s="101">
        <f t="shared" si="469"/>
        <v>0</v>
      </c>
      <c r="V3353" s="101">
        <f t="shared" ca="1" si="470"/>
        <v>-499.80249504011397</v>
      </c>
    </row>
    <row r="3354" spans="2:22" x14ac:dyDescent="0.3">
      <c r="B3354" s="13">
        <v>2023</v>
      </c>
      <c r="C3354" s="13">
        <v>5</v>
      </c>
      <c r="D3354" s="13">
        <v>18</v>
      </c>
      <c r="E3354" s="83" t="s">
        <v>237</v>
      </c>
      <c r="F3354" s="13">
        <v>2</v>
      </c>
      <c r="G3354" s="13">
        <v>3</v>
      </c>
      <c r="H3354" s="13" t="s">
        <v>69</v>
      </c>
      <c r="I3354" s="13" t="s">
        <v>53</v>
      </c>
      <c r="J3354" s="13"/>
      <c r="K3354" s="13" t="s">
        <v>27</v>
      </c>
      <c r="L3354" s="12">
        <f t="shared" ca="1" si="463"/>
        <v>1.7341830720909521</v>
      </c>
      <c r="M3354" s="101">
        <f t="shared" ca="1" si="464"/>
        <v>9.1495498883518642E-2</v>
      </c>
      <c r="N3354" s="101">
        <f t="shared" ca="1" si="471"/>
        <v>214.12397650540163</v>
      </c>
      <c r="O3354" s="101">
        <f t="shared" ca="1" si="465"/>
        <v>0.18710101164789283</v>
      </c>
      <c r="Q3354" s="12">
        <f t="shared" ca="1" si="466"/>
        <v>0</v>
      </c>
      <c r="R3354" s="101">
        <f t="shared" ca="1" si="467"/>
        <v>0</v>
      </c>
      <c r="S3354" s="13"/>
      <c r="T3354" s="101">
        <f t="shared" ca="1" si="468"/>
        <v>9.1495498883518642E-2</v>
      </c>
      <c r="U3354" s="101">
        <f t="shared" si="469"/>
        <v>0</v>
      </c>
      <c r="V3354" s="101">
        <f t="shared" ca="1" si="470"/>
        <v>-499.71099954123042</v>
      </c>
    </row>
    <row r="3355" spans="2:22" x14ac:dyDescent="0.3">
      <c r="B3355" s="13">
        <v>2023</v>
      </c>
      <c r="C3355" s="13">
        <v>5</v>
      </c>
      <c r="D3355" s="13">
        <v>18</v>
      </c>
      <c r="E3355" s="83" t="s">
        <v>237</v>
      </c>
      <c r="F3355" s="13">
        <v>2</v>
      </c>
      <c r="G3355" s="13">
        <v>4</v>
      </c>
      <c r="H3355" s="13" t="s">
        <v>69</v>
      </c>
      <c r="I3355" s="13" t="s">
        <v>53</v>
      </c>
      <c r="J3355" s="13"/>
      <c r="K3355" s="13" t="s">
        <v>27</v>
      </c>
      <c r="L3355" s="12">
        <f t="shared" ca="1" si="463"/>
        <v>1.8855155717276677</v>
      </c>
      <c r="M3355" s="101">
        <f t="shared" ca="1" si="464"/>
        <v>9.9479801564351752E-2</v>
      </c>
      <c r="N3355" s="101">
        <f t="shared" ca="1" si="471"/>
        <v>214.12397650540163</v>
      </c>
      <c r="O3355" s="101">
        <f t="shared" ca="1" si="465"/>
        <v>0.20342827503369806</v>
      </c>
      <c r="Q3355" s="12">
        <f t="shared" ca="1" si="466"/>
        <v>0</v>
      </c>
      <c r="R3355" s="101">
        <f t="shared" ca="1" si="467"/>
        <v>0</v>
      </c>
      <c r="S3355" s="13"/>
      <c r="T3355" s="101">
        <f t="shared" ca="1" si="468"/>
        <v>9.9479801564351752E-2</v>
      </c>
      <c r="U3355" s="101">
        <f t="shared" si="469"/>
        <v>0</v>
      </c>
      <c r="V3355" s="101">
        <f t="shared" ca="1" si="470"/>
        <v>-499.61151973966605</v>
      </c>
    </row>
    <row r="3356" spans="2:22" x14ac:dyDescent="0.3">
      <c r="B3356" s="13">
        <v>2023</v>
      </c>
      <c r="C3356" s="13">
        <v>5</v>
      </c>
      <c r="D3356" s="13">
        <v>18</v>
      </c>
      <c r="E3356" s="83" t="s">
        <v>237</v>
      </c>
      <c r="F3356" s="13">
        <v>2</v>
      </c>
      <c r="G3356" s="13">
        <v>5</v>
      </c>
      <c r="H3356" s="13" t="s">
        <v>69</v>
      </c>
      <c r="I3356" s="13" t="s">
        <v>53</v>
      </c>
      <c r="J3356" s="13"/>
      <c r="K3356" s="13" t="s">
        <v>27</v>
      </c>
      <c r="L3356" s="12">
        <f t="shared" ca="1" si="463"/>
        <v>1.9778617976322852</v>
      </c>
      <c r="M3356" s="101">
        <f t="shared" ca="1" si="464"/>
        <v>0.10435198844307937</v>
      </c>
      <c r="N3356" s="101">
        <f t="shared" ca="1" si="471"/>
        <v>214.12397650540163</v>
      </c>
      <c r="O3356" s="101">
        <f t="shared" ca="1" si="465"/>
        <v>0.21339150934654724</v>
      </c>
      <c r="Q3356" s="12">
        <f t="shared" ca="1" si="466"/>
        <v>5.6000000000000005</v>
      </c>
      <c r="R3356" s="101">
        <f t="shared" ca="1" si="467"/>
        <v>0.30661399883042711</v>
      </c>
      <c r="S3356" s="13"/>
      <c r="T3356" s="101">
        <f t="shared" ca="1" si="468"/>
        <v>0</v>
      </c>
      <c r="U3356" s="101">
        <f t="shared" si="469"/>
        <v>0</v>
      </c>
      <c r="V3356" s="101">
        <f t="shared" ca="1" si="470"/>
        <v>-500.22474773732688</v>
      </c>
    </row>
    <row r="3357" spans="2:22" x14ac:dyDescent="0.3">
      <c r="B3357" s="13">
        <v>2023</v>
      </c>
      <c r="C3357" s="13">
        <v>5</v>
      </c>
      <c r="D3357" s="13">
        <v>18</v>
      </c>
      <c r="E3357" s="83" t="s">
        <v>237</v>
      </c>
      <c r="F3357" s="13">
        <v>2</v>
      </c>
      <c r="G3357" s="13">
        <v>6</v>
      </c>
      <c r="H3357" s="13" t="s">
        <v>69</v>
      </c>
      <c r="I3357" s="13" t="s">
        <v>53</v>
      </c>
      <c r="J3357" s="13"/>
      <c r="K3357" s="13" t="s">
        <v>27</v>
      </c>
      <c r="L3357" s="12">
        <f t="shared" ca="1" si="463"/>
        <v>1.5432450776384796</v>
      </c>
      <c r="M3357" s="101">
        <f t="shared" ca="1" si="464"/>
        <v>8.142161029620619E-2</v>
      </c>
      <c r="N3357" s="101">
        <f t="shared" ca="1" si="471"/>
        <v>214.12397650540163</v>
      </c>
      <c r="O3357" s="101">
        <f t="shared" ca="1" si="465"/>
        <v>0.16650071142641557</v>
      </c>
      <c r="Q3357" s="12">
        <f t="shared" ca="1" si="466"/>
        <v>1.9432104216401951</v>
      </c>
      <c r="R3357" s="101">
        <f t="shared" ca="1" si="467"/>
        <v>3.3857066369745212E-2</v>
      </c>
      <c r="S3357" s="13"/>
      <c r="T3357" s="101">
        <f t="shared" ca="1" si="468"/>
        <v>0</v>
      </c>
      <c r="U3357" s="101">
        <f t="shared" si="469"/>
        <v>0</v>
      </c>
      <c r="V3357" s="101">
        <f t="shared" ca="1" si="470"/>
        <v>-500.2924618700664</v>
      </c>
    </row>
    <row r="3358" spans="2:22" x14ac:dyDescent="0.3">
      <c r="B3358" s="13">
        <v>2023</v>
      </c>
      <c r="C3358" s="13">
        <v>5</v>
      </c>
      <c r="D3358" s="13">
        <v>18</v>
      </c>
      <c r="E3358" s="83" t="s">
        <v>237</v>
      </c>
      <c r="F3358" s="13">
        <v>2</v>
      </c>
      <c r="G3358" s="13">
        <v>7</v>
      </c>
      <c r="H3358" s="13" t="s">
        <v>69</v>
      </c>
      <c r="I3358" s="13" t="s">
        <v>53</v>
      </c>
      <c r="J3358" s="13"/>
      <c r="K3358" s="13" t="s">
        <v>27</v>
      </c>
      <c r="L3358" s="12">
        <f t="shared" ca="1" si="463"/>
        <v>1.6350535363882075</v>
      </c>
      <c r="M3358" s="101">
        <f t="shared" ca="1" si="464"/>
        <v>8.6265424579841835E-2</v>
      </c>
      <c r="N3358" s="101">
        <f t="shared" ca="1" si="471"/>
        <v>214.12397650540163</v>
      </c>
      <c r="O3358" s="101">
        <f t="shared" ca="1" si="465"/>
        <v>0.1764059260409237</v>
      </c>
      <c r="Q3358" s="12">
        <f t="shared" ca="1" si="466"/>
        <v>5.6000000000000005</v>
      </c>
      <c r="R3358" s="101">
        <f t="shared" ca="1" si="467"/>
        <v>0.33563271814473827</v>
      </c>
      <c r="S3358" s="13"/>
      <c r="T3358" s="101">
        <f t="shared" ca="1" si="468"/>
        <v>0</v>
      </c>
      <c r="U3358" s="101">
        <f t="shared" si="469"/>
        <v>0</v>
      </c>
      <c r="V3358" s="101">
        <f t="shared" ca="1" si="470"/>
        <v>-500.96372730635585</v>
      </c>
    </row>
    <row r="3359" spans="2:22" x14ac:dyDescent="0.3">
      <c r="B3359" s="13">
        <v>2023</v>
      </c>
      <c r="C3359" s="13">
        <v>5</v>
      </c>
      <c r="D3359" s="13">
        <v>18</v>
      </c>
      <c r="E3359" s="83" t="s">
        <v>237</v>
      </c>
      <c r="F3359" s="13">
        <v>2</v>
      </c>
      <c r="G3359" s="13">
        <v>8</v>
      </c>
      <c r="H3359" s="13" t="s">
        <v>69</v>
      </c>
      <c r="I3359" s="13" t="s">
        <v>53</v>
      </c>
      <c r="J3359" s="13"/>
      <c r="K3359" s="13" t="s">
        <v>27</v>
      </c>
      <c r="L3359" s="12">
        <f t="shared" ca="1" si="463"/>
        <v>1.781642108536944</v>
      </c>
      <c r="M3359" s="101">
        <f t="shared" ca="1" si="464"/>
        <v>9.3999437646409167E-2</v>
      </c>
      <c r="N3359" s="101">
        <f t="shared" ca="1" si="471"/>
        <v>214.12397650540163</v>
      </c>
      <c r="O3359" s="101">
        <f t="shared" ca="1" si="465"/>
        <v>0.19222136709005089</v>
      </c>
      <c r="Q3359" s="12">
        <f t="shared" ca="1" si="466"/>
        <v>5.6000000000000005</v>
      </c>
      <c r="R3359" s="101">
        <f t="shared" ca="1" si="467"/>
        <v>0.32322399551234776</v>
      </c>
      <c r="S3359" s="13"/>
      <c r="T3359" s="101">
        <f t="shared" ca="1" si="468"/>
        <v>0</v>
      </c>
      <c r="U3359" s="101">
        <f t="shared" si="469"/>
        <v>0</v>
      </c>
      <c r="V3359" s="101">
        <f t="shared" ca="1" si="470"/>
        <v>-501.61017529738058</v>
      </c>
    </row>
    <row r="3360" spans="2:22" x14ac:dyDescent="0.3">
      <c r="B3360" s="13">
        <v>2023</v>
      </c>
      <c r="C3360" s="13">
        <v>5</v>
      </c>
      <c r="D3360" s="13">
        <v>18</v>
      </c>
      <c r="E3360" s="83" t="s">
        <v>237</v>
      </c>
      <c r="F3360" s="13">
        <v>2</v>
      </c>
      <c r="G3360" s="13">
        <v>9</v>
      </c>
      <c r="H3360" s="13" t="s">
        <v>69</v>
      </c>
      <c r="I3360" s="13" t="s">
        <v>53</v>
      </c>
      <c r="J3360" s="13"/>
      <c r="K3360" s="13" t="s">
        <v>27</v>
      </c>
      <c r="L3360" s="12">
        <f t="shared" ca="1" si="463"/>
        <v>2.4516701049259928</v>
      </c>
      <c r="M3360" s="101">
        <f t="shared" ca="1" si="464"/>
        <v>0.12935011473589539</v>
      </c>
      <c r="N3360" s="101">
        <f t="shared" ca="1" si="471"/>
        <v>214.12397650540163</v>
      </c>
      <c r="O3360" s="101">
        <f t="shared" ca="1" si="465"/>
        <v>0.26451068762046537</v>
      </c>
      <c r="Q3360" s="12">
        <f t="shared" ca="1" si="466"/>
        <v>0</v>
      </c>
      <c r="R3360" s="101">
        <f t="shared" ca="1" si="467"/>
        <v>0</v>
      </c>
      <c r="S3360" s="13"/>
      <c r="T3360" s="101">
        <f t="shared" ca="1" si="468"/>
        <v>0.12935011473589539</v>
      </c>
      <c r="U3360" s="101">
        <f t="shared" si="469"/>
        <v>0</v>
      </c>
      <c r="V3360" s="101">
        <f t="shared" ca="1" si="470"/>
        <v>-501.48082518264471</v>
      </c>
    </row>
    <row r="3361" spans="2:22" x14ac:dyDescent="0.3">
      <c r="B3361" s="13">
        <v>2023</v>
      </c>
      <c r="C3361" s="13">
        <v>5</v>
      </c>
      <c r="D3361" s="13">
        <v>18</v>
      </c>
      <c r="E3361" s="83" t="s">
        <v>237</v>
      </c>
      <c r="F3361" s="13">
        <v>2</v>
      </c>
      <c r="G3361" s="13">
        <v>10</v>
      </c>
      <c r="H3361" s="13" t="s">
        <v>70</v>
      </c>
      <c r="I3361" s="13" t="s">
        <v>53</v>
      </c>
      <c r="J3361" s="13"/>
      <c r="K3361" s="13" t="s">
        <v>27</v>
      </c>
      <c r="L3361" s="12">
        <f t="shared" ca="1" si="463"/>
        <v>1.8581098697521561</v>
      </c>
      <c r="M3361" s="101">
        <f t="shared" ca="1" si="464"/>
        <v>9.8033876728123762E-2</v>
      </c>
      <c r="N3361" s="101">
        <f t="shared" ca="1" si="471"/>
        <v>214.12397650540163</v>
      </c>
      <c r="O3361" s="101">
        <f t="shared" ca="1" si="465"/>
        <v>0.20047147384756012</v>
      </c>
      <c r="Q3361" s="12">
        <f t="shared" ca="1" si="466"/>
        <v>5.6000000000000005</v>
      </c>
      <c r="R3361" s="101">
        <f t="shared" ca="1" si="467"/>
        <v>0.31675099952548003</v>
      </c>
      <c r="S3361" s="13"/>
      <c r="T3361" s="101">
        <f t="shared" ca="1" si="468"/>
        <v>0</v>
      </c>
      <c r="U3361" s="101">
        <f t="shared" si="469"/>
        <v>0</v>
      </c>
      <c r="V3361" s="101">
        <f t="shared" ca="1" si="470"/>
        <v>-502.11432718169567</v>
      </c>
    </row>
    <row r="3362" spans="2:22" x14ac:dyDescent="0.3">
      <c r="B3362" s="13">
        <v>2023</v>
      </c>
      <c r="C3362" s="13">
        <v>5</v>
      </c>
      <c r="D3362" s="13">
        <v>18</v>
      </c>
      <c r="E3362" s="83" t="s">
        <v>237</v>
      </c>
      <c r="F3362" s="13">
        <v>2</v>
      </c>
      <c r="G3362" s="13">
        <v>11</v>
      </c>
      <c r="H3362" s="13" t="s">
        <v>70</v>
      </c>
      <c r="I3362" s="13" t="s">
        <v>53</v>
      </c>
      <c r="J3362" s="13"/>
      <c r="K3362" s="13" t="s">
        <v>27</v>
      </c>
      <c r="L3362" s="12">
        <f t="shared" ca="1" si="463"/>
        <v>1.9395932704108285</v>
      </c>
      <c r="M3362" s="101">
        <f t="shared" ca="1" si="464"/>
        <v>0.10233294094687531</v>
      </c>
      <c r="N3362" s="101">
        <f t="shared" ca="1" si="471"/>
        <v>214.12397650540163</v>
      </c>
      <c r="O3362" s="101">
        <f t="shared" ca="1" si="465"/>
        <v>0.20926271794462428</v>
      </c>
      <c r="Q3362" s="12">
        <f t="shared" ca="1" si="466"/>
        <v>5.6000000000000005</v>
      </c>
      <c r="R3362" s="101">
        <f t="shared" ca="1" si="467"/>
        <v>0.30985342965972346</v>
      </c>
      <c r="S3362" s="13"/>
      <c r="T3362" s="101">
        <f t="shared" ca="1" si="468"/>
        <v>0</v>
      </c>
      <c r="U3362" s="101">
        <f t="shared" si="469"/>
        <v>0</v>
      </c>
      <c r="V3362" s="101">
        <f t="shared" ca="1" si="470"/>
        <v>-502.73403404101509</v>
      </c>
    </row>
    <row r="3363" spans="2:22" x14ac:dyDescent="0.3">
      <c r="B3363" s="13">
        <v>2023</v>
      </c>
      <c r="C3363" s="13">
        <v>5</v>
      </c>
      <c r="D3363" s="13">
        <v>18</v>
      </c>
      <c r="E3363" s="83" t="s">
        <v>237</v>
      </c>
      <c r="F3363" s="13">
        <v>2</v>
      </c>
      <c r="G3363" s="13">
        <v>12</v>
      </c>
      <c r="H3363" s="13" t="s">
        <v>70</v>
      </c>
      <c r="I3363" s="13" t="s">
        <v>53</v>
      </c>
      <c r="J3363" s="13"/>
      <c r="K3363" s="13" t="s">
        <v>27</v>
      </c>
      <c r="L3363" s="12">
        <f t="shared" ca="1" si="463"/>
        <v>2.9265957217059735</v>
      </c>
      <c r="M3363" s="101">
        <f t="shared" ca="1" si="464"/>
        <v>0.15440719027720717</v>
      </c>
      <c r="N3363" s="101">
        <f t="shared" ca="1" si="471"/>
        <v>214.12397650540163</v>
      </c>
      <c r="O3363" s="101">
        <f t="shared" ca="1" si="465"/>
        <v>0.31575041241485746</v>
      </c>
      <c r="Q3363" s="12">
        <f t="shared" ca="1" si="466"/>
        <v>5.6000000000000005</v>
      </c>
      <c r="R3363" s="101">
        <f t="shared" ca="1" si="467"/>
        <v>0.2263036721575894</v>
      </c>
      <c r="S3363" s="13"/>
      <c r="T3363" s="101">
        <f t="shared" ca="1" si="468"/>
        <v>0</v>
      </c>
      <c r="U3363" s="101">
        <f t="shared" si="469"/>
        <v>0</v>
      </c>
      <c r="V3363" s="101">
        <f t="shared" ca="1" si="470"/>
        <v>-503.18664138533029</v>
      </c>
    </row>
    <row r="3364" spans="2:22" x14ac:dyDescent="0.3">
      <c r="B3364" s="13">
        <v>2023</v>
      </c>
      <c r="C3364" s="13">
        <v>5</v>
      </c>
      <c r="D3364" s="13">
        <v>18</v>
      </c>
      <c r="E3364" s="83" t="s">
        <v>237</v>
      </c>
      <c r="F3364" s="13">
        <v>2</v>
      </c>
      <c r="G3364" s="13">
        <v>13</v>
      </c>
      <c r="H3364" s="13" t="s">
        <v>70</v>
      </c>
      <c r="I3364" s="13" t="s">
        <v>53</v>
      </c>
      <c r="J3364" s="13"/>
      <c r="K3364" s="13" t="s">
        <v>27</v>
      </c>
      <c r="L3364" s="12">
        <f t="shared" ca="1" si="463"/>
        <v>2.0671426916327444</v>
      </c>
      <c r="M3364" s="101">
        <f t="shared" ca="1" si="464"/>
        <v>0.10906244841054361</v>
      </c>
      <c r="N3364" s="101">
        <f t="shared" ca="1" si="471"/>
        <v>214.12397650540163</v>
      </c>
      <c r="O3364" s="101">
        <f t="shared" ca="1" si="465"/>
        <v>0.22302402500025681</v>
      </c>
      <c r="Q3364" s="12">
        <f t="shared" ca="1" si="466"/>
        <v>3.3076156642984413</v>
      </c>
      <c r="R3364" s="101">
        <f t="shared" ca="1" si="467"/>
        <v>0.10500603713615124</v>
      </c>
      <c r="S3364" s="13"/>
      <c r="T3364" s="101">
        <f t="shared" ca="1" si="468"/>
        <v>0</v>
      </c>
      <c r="U3364" s="101">
        <f t="shared" si="469"/>
        <v>0</v>
      </c>
      <c r="V3364" s="101">
        <f t="shared" ca="1" si="470"/>
        <v>-503.39665345960259</v>
      </c>
    </row>
    <row r="3365" spans="2:22" x14ac:dyDescent="0.3">
      <c r="B3365" s="13">
        <v>2023</v>
      </c>
      <c r="C3365" s="13">
        <v>5</v>
      </c>
      <c r="D3365" s="13">
        <v>18</v>
      </c>
      <c r="E3365" s="83" t="s">
        <v>237</v>
      </c>
      <c r="F3365" s="13">
        <v>2</v>
      </c>
      <c r="G3365" s="13">
        <v>14</v>
      </c>
      <c r="H3365" s="13" t="s">
        <v>70</v>
      </c>
      <c r="I3365" s="13" t="s">
        <v>53</v>
      </c>
      <c r="J3365" s="13"/>
      <c r="K3365" s="13" t="s">
        <v>27</v>
      </c>
      <c r="L3365" s="12">
        <f t="shared" ca="1" si="463"/>
        <v>2.4500135589729473</v>
      </c>
      <c r="M3365" s="101">
        <f t="shared" ca="1" si="464"/>
        <v>0.12926271537141271</v>
      </c>
      <c r="N3365" s="101">
        <f t="shared" ca="1" si="471"/>
        <v>214.12397650540163</v>
      </c>
      <c r="O3365" s="101">
        <f t="shared" ca="1" si="465"/>
        <v>0.26433196287759125</v>
      </c>
      <c r="Q3365" s="12">
        <f t="shared" ca="1" si="466"/>
        <v>0</v>
      </c>
      <c r="R3365" s="101">
        <f t="shared" ca="1" si="467"/>
        <v>0</v>
      </c>
      <c r="S3365" s="13"/>
      <c r="T3365" s="101">
        <f t="shared" ca="1" si="468"/>
        <v>0.12926271537141271</v>
      </c>
      <c r="U3365" s="101">
        <f t="shared" si="469"/>
        <v>0</v>
      </c>
      <c r="V3365" s="101">
        <f t="shared" ca="1" si="470"/>
        <v>-503.26739074423119</v>
      </c>
    </row>
    <row r="3366" spans="2:22" x14ac:dyDescent="0.3">
      <c r="B3366" s="13">
        <v>2023</v>
      </c>
      <c r="C3366" s="13">
        <v>5</v>
      </c>
      <c r="D3366" s="13">
        <v>18</v>
      </c>
      <c r="E3366" s="83" t="s">
        <v>237</v>
      </c>
      <c r="F3366" s="13">
        <v>2</v>
      </c>
      <c r="G3366" s="13">
        <v>15</v>
      </c>
      <c r="H3366" s="13" t="s">
        <v>70</v>
      </c>
      <c r="I3366" s="13" t="s">
        <v>53</v>
      </c>
      <c r="J3366" s="13"/>
      <c r="K3366" s="13" t="s">
        <v>27</v>
      </c>
      <c r="L3366" s="12">
        <f t="shared" ca="1" si="463"/>
        <v>2.6052281716313521</v>
      </c>
      <c r="M3366" s="101">
        <f t="shared" ca="1" si="464"/>
        <v>0.13745183833527014</v>
      </c>
      <c r="N3366" s="101">
        <f t="shared" ca="1" si="471"/>
        <v>214.12397650540163</v>
      </c>
      <c r="O3366" s="101">
        <f t="shared" ca="1" si="465"/>
        <v>0.28107806743730657</v>
      </c>
      <c r="Q3366" s="12">
        <f t="shared" ca="1" si="466"/>
        <v>0</v>
      </c>
      <c r="R3366" s="101">
        <f t="shared" ca="1" si="467"/>
        <v>0</v>
      </c>
      <c r="S3366" s="13"/>
      <c r="T3366" s="101">
        <f t="shared" ca="1" si="468"/>
        <v>0.13745183833527014</v>
      </c>
      <c r="U3366" s="101">
        <f t="shared" si="469"/>
        <v>0</v>
      </c>
      <c r="V3366" s="101">
        <f t="shared" ca="1" si="470"/>
        <v>-503.12993890589593</v>
      </c>
    </row>
    <row r="3367" spans="2:22" x14ac:dyDescent="0.3">
      <c r="B3367" s="13">
        <v>2023</v>
      </c>
      <c r="C3367" s="13">
        <v>5</v>
      </c>
      <c r="D3367" s="13">
        <v>18</v>
      </c>
      <c r="E3367" s="83" t="s">
        <v>237</v>
      </c>
      <c r="F3367" s="13">
        <v>2</v>
      </c>
      <c r="G3367" s="13">
        <v>16</v>
      </c>
      <c r="H3367" s="13" t="s">
        <v>71</v>
      </c>
      <c r="I3367" s="13" t="s">
        <v>53</v>
      </c>
      <c r="J3367" s="13"/>
      <c r="K3367" s="13" t="s">
        <v>27</v>
      </c>
      <c r="L3367" s="12">
        <f t="shared" ca="1" si="463"/>
        <v>2.4250096997638835</v>
      </c>
      <c r="M3367" s="101">
        <f t="shared" ca="1" si="464"/>
        <v>0.3010407041286885</v>
      </c>
      <c r="N3367" s="101">
        <f t="shared" ca="1" si="471"/>
        <v>214.80601048346023</v>
      </c>
      <c r="O3367" s="101">
        <f t="shared" ca="1" si="465"/>
        <v>0.7221678885896845</v>
      </c>
      <c r="Q3367" s="12">
        <f t="shared" ca="1" si="466"/>
        <v>0</v>
      </c>
      <c r="R3367" s="101">
        <f t="shared" ca="1" si="467"/>
        <v>0</v>
      </c>
      <c r="S3367" s="13"/>
      <c r="T3367" s="101">
        <f t="shared" ca="1" si="468"/>
        <v>0.3010407041286885</v>
      </c>
      <c r="U3367" s="101">
        <f t="shared" ca="1" si="469"/>
        <v>0.68203397805859223</v>
      </c>
      <c r="V3367" s="101">
        <f t="shared" ca="1" si="470"/>
        <v>-502.14686422370863</v>
      </c>
    </row>
    <row r="3368" spans="2:22" x14ac:dyDescent="0.3">
      <c r="B3368" s="13">
        <v>2023</v>
      </c>
      <c r="C3368" s="13">
        <v>5</v>
      </c>
      <c r="D3368" s="13">
        <v>18</v>
      </c>
      <c r="E3368" s="83" t="s">
        <v>237</v>
      </c>
      <c r="F3368" s="13">
        <v>2</v>
      </c>
      <c r="G3368" s="13">
        <v>17</v>
      </c>
      <c r="H3368" s="13" t="s">
        <v>71</v>
      </c>
      <c r="I3368" s="13" t="s">
        <v>53</v>
      </c>
      <c r="J3368" s="13"/>
      <c r="K3368" s="13" t="s">
        <v>27</v>
      </c>
      <c r="L3368" s="12">
        <f t="shared" ca="1" si="463"/>
        <v>2.5997076818525828</v>
      </c>
      <c r="M3368" s="101">
        <f t="shared" ca="1" si="464"/>
        <v>0.32272771162517966</v>
      </c>
      <c r="N3368" s="101">
        <f t="shared" ca="1" si="471"/>
        <v>215.53717826898128</v>
      </c>
      <c r="O3368" s="101">
        <f t="shared" ca="1" si="465"/>
        <v>0.77419294765569924</v>
      </c>
      <c r="Q3368" s="12">
        <f t="shared" ca="1" si="466"/>
        <v>5.6000000000000005</v>
      </c>
      <c r="R3368" s="101">
        <f t="shared" ca="1" si="467"/>
        <v>0.25397474473117893</v>
      </c>
      <c r="S3368" s="13"/>
      <c r="T3368" s="101">
        <f t="shared" ca="1" si="468"/>
        <v>0</v>
      </c>
      <c r="U3368" s="101">
        <f t="shared" ca="1" si="469"/>
        <v>0.731167785521039</v>
      </c>
      <c r="V3368" s="101">
        <f t="shared" ca="1" si="470"/>
        <v>-501.92364592764994</v>
      </c>
    </row>
    <row r="3369" spans="2:22" x14ac:dyDescent="0.3">
      <c r="B3369" s="13">
        <v>2023</v>
      </c>
      <c r="C3369" s="13">
        <v>5</v>
      </c>
      <c r="D3369" s="13">
        <v>18</v>
      </c>
      <c r="E3369" s="83" t="s">
        <v>237</v>
      </c>
      <c r="F3369" s="13">
        <v>2</v>
      </c>
      <c r="G3369" s="13">
        <v>18</v>
      </c>
      <c r="H3369" s="13" t="s">
        <v>71</v>
      </c>
      <c r="I3369" s="13" t="s">
        <v>53</v>
      </c>
      <c r="J3369" s="13"/>
      <c r="K3369" s="13" t="s">
        <v>27</v>
      </c>
      <c r="L3369" s="12">
        <f t="shared" ca="1" si="463"/>
        <v>3.0562725384961746</v>
      </c>
      <c r="M3369" s="101">
        <f t="shared" ca="1" si="464"/>
        <v>0.37940567292891514</v>
      </c>
      <c r="N3369" s="101">
        <f t="shared" ca="1" si="471"/>
        <v>216.39675492043332</v>
      </c>
      <c r="O3369" s="101">
        <f t="shared" ca="1" si="465"/>
        <v>0.91015796196416088</v>
      </c>
      <c r="Q3369" s="12">
        <f t="shared" ca="1" si="466"/>
        <v>3.3782538625072114</v>
      </c>
      <c r="R3369" s="101">
        <f t="shared" ca="1" si="467"/>
        <v>2.7255719077534261E-2</v>
      </c>
      <c r="S3369" s="13"/>
      <c r="T3369" s="101">
        <f t="shared" ca="1" si="468"/>
        <v>0</v>
      </c>
      <c r="U3369" s="101">
        <f t="shared" ca="1" si="469"/>
        <v>0.85957665145204909</v>
      </c>
      <c r="V3369" s="101">
        <f t="shared" ca="1" si="470"/>
        <v>-501.11858071435296</v>
      </c>
    </row>
    <row r="3370" spans="2:22" x14ac:dyDescent="0.3">
      <c r="B3370" s="13">
        <v>2023</v>
      </c>
      <c r="C3370" s="13">
        <v>5</v>
      </c>
      <c r="D3370" s="13">
        <v>18</v>
      </c>
      <c r="E3370" s="83" t="s">
        <v>237</v>
      </c>
      <c r="F3370" s="13">
        <v>2</v>
      </c>
      <c r="G3370" s="13">
        <v>19</v>
      </c>
      <c r="H3370" s="13" t="s">
        <v>71</v>
      </c>
      <c r="I3370" s="13" t="s">
        <v>53</v>
      </c>
      <c r="J3370" s="13"/>
      <c r="K3370" s="13" t="s">
        <v>27</v>
      </c>
      <c r="L3370" s="12">
        <f t="shared" ca="1" si="463"/>
        <v>3.1404054709703613</v>
      </c>
      <c r="M3370" s="101">
        <f t="shared" ca="1" si="464"/>
        <v>0.38984993516626065</v>
      </c>
      <c r="N3370" s="101">
        <f t="shared" ca="1" si="471"/>
        <v>217.27999395914372</v>
      </c>
      <c r="O3370" s="101">
        <f t="shared" ca="1" si="465"/>
        <v>0.93521274925497366</v>
      </c>
      <c r="Q3370" s="12">
        <f t="shared" ca="1" si="466"/>
        <v>5.6000000000000005</v>
      </c>
      <c r="R3370" s="101">
        <f t="shared" ca="1" si="467"/>
        <v>0.20820467688235897</v>
      </c>
      <c r="S3370" s="13"/>
      <c r="T3370" s="101">
        <f t="shared" ca="1" si="468"/>
        <v>0</v>
      </c>
      <c r="U3370" s="101">
        <f t="shared" ca="1" si="469"/>
        <v>0.88323903871041409</v>
      </c>
      <c r="V3370" s="101">
        <f t="shared" ca="1" si="470"/>
        <v>-500.65175102940725</v>
      </c>
    </row>
    <row r="3371" spans="2:22" x14ac:dyDescent="0.3">
      <c r="B3371" s="13">
        <v>2023</v>
      </c>
      <c r="C3371" s="13">
        <v>5</v>
      </c>
      <c r="D3371" s="13">
        <v>18</v>
      </c>
      <c r="E3371" s="83" t="s">
        <v>237</v>
      </c>
      <c r="F3371" s="13">
        <v>2</v>
      </c>
      <c r="G3371" s="13">
        <v>20</v>
      </c>
      <c r="H3371" s="13" t="s">
        <v>69</v>
      </c>
      <c r="I3371" s="13" t="s">
        <v>53</v>
      </c>
      <c r="J3371" s="13"/>
      <c r="K3371" s="13" t="s">
        <v>27</v>
      </c>
      <c r="L3371" s="12">
        <f t="shared" ca="1" si="463"/>
        <v>2.2062690979763424</v>
      </c>
      <c r="M3371" s="101">
        <f t="shared" ca="1" si="464"/>
        <v>0.11640275760923183</v>
      </c>
      <c r="N3371" s="101">
        <f t="shared" ca="1" si="471"/>
        <v>217.27999395914372</v>
      </c>
      <c r="O3371" s="101">
        <f t="shared" ca="1" si="465"/>
        <v>0.23803437298066757</v>
      </c>
      <c r="Q3371" s="12">
        <f t="shared" ca="1" si="466"/>
        <v>0</v>
      </c>
      <c r="R3371" s="101">
        <f t="shared" ca="1" si="467"/>
        <v>0</v>
      </c>
      <c r="S3371" s="13"/>
      <c r="T3371" s="101">
        <f t="shared" ca="1" si="468"/>
        <v>0.11640275760923183</v>
      </c>
      <c r="U3371" s="101">
        <f t="shared" si="469"/>
        <v>0</v>
      </c>
      <c r="V3371" s="101">
        <f t="shared" ca="1" si="470"/>
        <v>-500.535348271798</v>
      </c>
    </row>
    <row r="3372" spans="2:22" x14ac:dyDescent="0.3">
      <c r="B3372" s="13">
        <v>2023</v>
      </c>
      <c r="C3372" s="13">
        <v>5</v>
      </c>
      <c r="D3372" s="13">
        <v>18</v>
      </c>
      <c r="E3372" s="83" t="s">
        <v>237</v>
      </c>
      <c r="F3372" s="13">
        <v>2</v>
      </c>
      <c r="G3372" s="13">
        <v>21</v>
      </c>
      <c r="H3372" s="13" t="s">
        <v>69</v>
      </c>
      <c r="I3372" s="13" t="s">
        <v>53</v>
      </c>
      <c r="J3372" s="13"/>
      <c r="K3372" s="13" t="s">
        <v>27</v>
      </c>
      <c r="L3372" s="12">
        <f t="shared" ca="1" si="463"/>
        <v>3.1139189652725574</v>
      </c>
      <c r="M3372" s="101">
        <f t="shared" ca="1" si="464"/>
        <v>0.16429036460778013</v>
      </c>
      <c r="N3372" s="101">
        <f t="shared" ca="1" si="471"/>
        <v>217.27999395914372</v>
      </c>
      <c r="O3372" s="101">
        <f t="shared" ca="1" si="465"/>
        <v>0.33596071716325621</v>
      </c>
      <c r="Q3372" s="12">
        <f t="shared" ca="1" si="466"/>
        <v>0</v>
      </c>
      <c r="R3372" s="101">
        <f t="shared" ca="1" si="467"/>
        <v>0</v>
      </c>
      <c r="S3372" s="13"/>
      <c r="T3372" s="101">
        <f t="shared" ca="1" si="468"/>
        <v>0.16429036460778013</v>
      </c>
      <c r="U3372" s="101">
        <f t="shared" si="469"/>
        <v>0</v>
      </c>
      <c r="V3372" s="101">
        <f t="shared" ca="1" si="470"/>
        <v>-500.37105790719022</v>
      </c>
    </row>
    <row r="3373" spans="2:22" x14ac:dyDescent="0.3">
      <c r="B3373" s="13">
        <v>2023</v>
      </c>
      <c r="C3373" s="13">
        <v>5</v>
      </c>
      <c r="D3373" s="13">
        <v>18</v>
      </c>
      <c r="E3373" s="83" t="s">
        <v>237</v>
      </c>
      <c r="F3373" s="13">
        <v>2</v>
      </c>
      <c r="G3373" s="13">
        <v>22</v>
      </c>
      <c r="H3373" s="13" t="s">
        <v>69</v>
      </c>
      <c r="I3373" s="13" t="s">
        <v>53</v>
      </c>
      <c r="J3373" s="13"/>
      <c r="K3373" s="13" t="s">
        <v>27</v>
      </c>
      <c r="L3373" s="12">
        <f t="shared" ca="1" si="463"/>
        <v>3.2827447099848195</v>
      </c>
      <c r="M3373" s="101">
        <f t="shared" ca="1" si="464"/>
        <v>0.17319761089879909</v>
      </c>
      <c r="N3373" s="101">
        <f t="shared" ca="1" si="471"/>
        <v>217.27999395914372</v>
      </c>
      <c r="O3373" s="101">
        <f t="shared" ca="1" si="465"/>
        <v>0.3541753267602622</v>
      </c>
      <c r="Q3373" s="12">
        <f t="shared" ca="1" si="466"/>
        <v>0</v>
      </c>
      <c r="R3373" s="101">
        <f t="shared" ca="1" si="467"/>
        <v>0</v>
      </c>
      <c r="S3373" s="13"/>
      <c r="T3373" s="101">
        <f t="shared" ca="1" si="468"/>
        <v>0.17319761089879909</v>
      </c>
      <c r="U3373" s="101">
        <f t="shared" si="469"/>
        <v>0</v>
      </c>
      <c r="V3373" s="101">
        <f t="shared" ca="1" si="470"/>
        <v>-500.19786029629142</v>
      </c>
    </row>
    <row r="3374" spans="2:22" x14ac:dyDescent="0.3">
      <c r="B3374" s="13">
        <v>2023</v>
      </c>
      <c r="C3374" s="13">
        <v>5</v>
      </c>
      <c r="D3374" s="13">
        <v>18</v>
      </c>
      <c r="E3374" s="83" t="s">
        <v>237</v>
      </c>
      <c r="F3374" s="13">
        <v>2</v>
      </c>
      <c r="G3374" s="13">
        <v>23</v>
      </c>
      <c r="H3374" s="13" t="s">
        <v>69</v>
      </c>
      <c r="I3374" s="13" t="s">
        <v>53</v>
      </c>
      <c r="J3374" s="13"/>
      <c r="K3374" s="13" t="s">
        <v>27</v>
      </c>
      <c r="L3374" s="12">
        <f t="shared" ca="1" si="463"/>
        <v>2.9895746736802646</v>
      </c>
      <c r="M3374" s="101">
        <f t="shared" ca="1" si="464"/>
        <v>0.15772995978337076</v>
      </c>
      <c r="N3374" s="101">
        <f t="shared" ca="1" si="471"/>
        <v>217.27999395914372</v>
      </c>
      <c r="O3374" s="101">
        <f t="shared" ca="1" si="465"/>
        <v>0.32254521154336374</v>
      </c>
      <c r="Q3374" s="12">
        <f t="shared" ca="1" si="466"/>
        <v>0</v>
      </c>
      <c r="R3374" s="101">
        <f t="shared" ca="1" si="467"/>
        <v>0</v>
      </c>
      <c r="S3374" s="13"/>
      <c r="T3374" s="101">
        <f t="shared" ca="1" si="468"/>
        <v>0.15772995978337076</v>
      </c>
      <c r="U3374" s="101">
        <f t="shared" si="469"/>
        <v>0</v>
      </c>
      <c r="V3374" s="101">
        <f t="shared" ca="1" si="470"/>
        <v>-500.04013033650807</v>
      </c>
    </row>
    <row r="3375" spans="2:22" x14ac:dyDescent="0.3">
      <c r="B3375" s="13">
        <v>2023</v>
      </c>
      <c r="C3375" s="13">
        <v>5</v>
      </c>
      <c r="D3375" s="13">
        <v>19</v>
      </c>
      <c r="E3375" s="83" t="s">
        <v>238</v>
      </c>
      <c r="F3375" s="13">
        <v>3</v>
      </c>
      <c r="G3375" s="13">
        <v>0</v>
      </c>
      <c r="H3375" s="13" t="s">
        <v>69</v>
      </c>
      <c r="I3375" s="13" t="s">
        <v>53</v>
      </c>
      <c r="J3375" s="13"/>
      <c r="K3375" s="13" t="s">
        <v>28</v>
      </c>
      <c r="L3375" s="12">
        <f t="shared" ca="1" si="463"/>
        <v>3.2722261196432409</v>
      </c>
      <c r="M3375" s="101">
        <f t="shared" ca="1" si="464"/>
        <v>0.17264265007237739</v>
      </c>
      <c r="N3375" s="101">
        <f t="shared" ca="1" si="471"/>
        <v>217.27999395914372</v>
      </c>
      <c r="O3375" s="101">
        <f t="shared" ca="1" si="465"/>
        <v>0.35304047604830929</v>
      </c>
      <c r="Q3375" s="12">
        <f t="shared" ca="1" si="466"/>
        <v>0</v>
      </c>
      <c r="R3375" s="101">
        <f t="shared" ca="1" si="467"/>
        <v>0</v>
      </c>
      <c r="S3375" s="13"/>
      <c r="T3375" s="101">
        <f t="shared" ca="1" si="468"/>
        <v>0.17264265007237739</v>
      </c>
      <c r="U3375" s="101">
        <f t="shared" si="469"/>
        <v>0</v>
      </c>
      <c r="V3375" s="101">
        <f t="shared" ca="1" si="470"/>
        <v>-499.86748768643571</v>
      </c>
    </row>
    <row r="3376" spans="2:22" x14ac:dyDescent="0.3">
      <c r="B3376" s="13">
        <v>2023</v>
      </c>
      <c r="C3376" s="13">
        <v>5</v>
      </c>
      <c r="D3376" s="13">
        <v>19</v>
      </c>
      <c r="E3376" s="83" t="s">
        <v>238</v>
      </c>
      <c r="F3376" s="13">
        <v>3</v>
      </c>
      <c r="G3376" s="13">
        <v>1</v>
      </c>
      <c r="H3376" s="13" t="s">
        <v>69</v>
      </c>
      <c r="I3376" s="13" t="s">
        <v>53</v>
      </c>
      <c r="J3376" s="13"/>
      <c r="K3376" s="13" t="s">
        <v>28</v>
      </c>
      <c r="L3376" s="12">
        <f t="shared" ca="1" si="463"/>
        <v>1.6598744736889772</v>
      </c>
      <c r="M3376" s="101">
        <f t="shared" ca="1" si="464"/>
        <v>8.7574977231830442E-2</v>
      </c>
      <c r="N3376" s="101">
        <f t="shared" ca="1" si="471"/>
        <v>217.27999395914372</v>
      </c>
      <c r="O3376" s="101">
        <f t="shared" ca="1" si="465"/>
        <v>0.17908385696630374</v>
      </c>
      <c r="Q3376" s="12">
        <f t="shared" ca="1" si="466"/>
        <v>0</v>
      </c>
      <c r="R3376" s="101">
        <f t="shared" ca="1" si="467"/>
        <v>0</v>
      </c>
      <c r="S3376" s="13"/>
      <c r="T3376" s="101">
        <f t="shared" ca="1" si="468"/>
        <v>8.7574977231830442E-2</v>
      </c>
      <c r="U3376" s="101">
        <f t="shared" si="469"/>
        <v>0</v>
      </c>
      <c r="V3376" s="101">
        <f t="shared" ca="1" si="470"/>
        <v>-499.77991270920387</v>
      </c>
    </row>
    <row r="3377" spans="2:22" x14ac:dyDescent="0.3">
      <c r="B3377" s="13">
        <v>2023</v>
      </c>
      <c r="C3377" s="13">
        <v>5</v>
      </c>
      <c r="D3377" s="13">
        <v>19</v>
      </c>
      <c r="E3377" s="83" t="s">
        <v>238</v>
      </c>
      <c r="F3377" s="13">
        <v>3</v>
      </c>
      <c r="G3377" s="13">
        <v>2</v>
      </c>
      <c r="H3377" s="13" t="s">
        <v>69</v>
      </c>
      <c r="I3377" s="13" t="s">
        <v>53</v>
      </c>
      <c r="J3377" s="13"/>
      <c r="K3377" s="13" t="s">
        <v>28</v>
      </c>
      <c r="L3377" s="12">
        <f t="shared" ca="1" si="463"/>
        <v>1.8281818167771851</v>
      </c>
      <c r="M3377" s="101">
        <f t="shared" ca="1" si="464"/>
        <v>9.6454872653164284E-2</v>
      </c>
      <c r="N3377" s="101">
        <f t="shared" ca="1" si="471"/>
        <v>217.27999395914372</v>
      </c>
      <c r="O3377" s="101">
        <f t="shared" ca="1" si="465"/>
        <v>0.19724253621209051</v>
      </c>
      <c r="Q3377" s="12">
        <f t="shared" ca="1" si="466"/>
        <v>0</v>
      </c>
      <c r="R3377" s="101">
        <f t="shared" ca="1" si="467"/>
        <v>0</v>
      </c>
      <c r="S3377" s="13"/>
      <c r="T3377" s="101">
        <f t="shared" ca="1" si="468"/>
        <v>9.6454872653164284E-2</v>
      </c>
      <c r="U3377" s="101">
        <f t="shared" si="469"/>
        <v>0</v>
      </c>
      <c r="V3377" s="101">
        <f t="shared" ca="1" si="470"/>
        <v>-499.6834578365507</v>
      </c>
    </row>
    <row r="3378" spans="2:22" x14ac:dyDescent="0.3">
      <c r="B3378" s="13">
        <v>2023</v>
      </c>
      <c r="C3378" s="13">
        <v>5</v>
      </c>
      <c r="D3378" s="13">
        <v>19</v>
      </c>
      <c r="E3378" s="83" t="s">
        <v>238</v>
      </c>
      <c r="F3378" s="13">
        <v>3</v>
      </c>
      <c r="G3378" s="13">
        <v>3</v>
      </c>
      <c r="H3378" s="13" t="s">
        <v>69</v>
      </c>
      <c r="I3378" s="13" t="s">
        <v>53</v>
      </c>
      <c r="J3378" s="13"/>
      <c r="K3378" s="13" t="s">
        <v>28</v>
      </c>
      <c r="L3378" s="12">
        <f t="shared" ca="1" si="463"/>
        <v>1.6828226008886031</v>
      </c>
      <c r="M3378" s="101">
        <f t="shared" ca="1" si="464"/>
        <v>8.87857204228827E-2</v>
      </c>
      <c r="N3378" s="101">
        <f t="shared" ca="1" si="471"/>
        <v>217.27999395914372</v>
      </c>
      <c r="O3378" s="101">
        <f t="shared" ca="1" si="465"/>
        <v>0.18155973040987139</v>
      </c>
      <c r="Q3378" s="12">
        <f t="shared" ca="1" si="466"/>
        <v>0</v>
      </c>
      <c r="R3378" s="101">
        <f t="shared" ca="1" si="467"/>
        <v>0</v>
      </c>
      <c r="S3378" s="13"/>
      <c r="T3378" s="101">
        <f t="shared" ca="1" si="468"/>
        <v>8.87857204228827E-2</v>
      </c>
      <c r="U3378" s="101">
        <f t="shared" si="469"/>
        <v>0</v>
      </c>
      <c r="V3378" s="101">
        <f t="shared" ca="1" si="470"/>
        <v>-499.59467211612781</v>
      </c>
    </row>
    <row r="3379" spans="2:22" x14ac:dyDescent="0.3">
      <c r="B3379" s="13">
        <v>2023</v>
      </c>
      <c r="C3379" s="13">
        <v>5</v>
      </c>
      <c r="D3379" s="13">
        <v>19</v>
      </c>
      <c r="E3379" s="83" t="s">
        <v>238</v>
      </c>
      <c r="F3379" s="13">
        <v>3</v>
      </c>
      <c r="G3379" s="13">
        <v>4</v>
      </c>
      <c r="H3379" s="13" t="s">
        <v>69</v>
      </c>
      <c r="I3379" s="13" t="s">
        <v>53</v>
      </c>
      <c r="J3379" s="13"/>
      <c r="K3379" s="13" t="s">
        <v>28</v>
      </c>
      <c r="L3379" s="12">
        <f t="shared" ca="1" si="463"/>
        <v>1.8053412758682055</v>
      </c>
      <c r="M3379" s="101">
        <f t="shared" ca="1" si="464"/>
        <v>9.5249805714806526E-2</v>
      </c>
      <c r="N3379" s="101">
        <f t="shared" ca="1" si="471"/>
        <v>217.27999395914372</v>
      </c>
      <c r="O3379" s="101">
        <f t="shared" ca="1" si="465"/>
        <v>0.19477827025342068</v>
      </c>
      <c r="Q3379" s="12">
        <f t="shared" ca="1" si="466"/>
        <v>0</v>
      </c>
      <c r="R3379" s="101">
        <f t="shared" ca="1" si="467"/>
        <v>0</v>
      </c>
      <c r="S3379" s="13"/>
      <c r="T3379" s="101">
        <f t="shared" ca="1" si="468"/>
        <v>9.5249805714806526E-2</v>
      </c>
      <c r="U3379" s="101">
        <f t="shared" si="469"/>
        <v>0</v>
      </c>
      <c r="V3379" s="101">
        <f t="shared" ca="1" si="470"/>
        <v>-499.49942231041302</v>
      </c>
    </row>
    <row r="3380" spans="2:22" x14ac:dyDescent="0.3">
      <c r="B3380" s="13">
        <v>2023</v>
      </c>
      <c r="C3380" s="13">
        <v>5</v>
      </c>
      <c r="D3380" s="13">
        <v>19</v>
      </c>
      <c r="E3380" s="83" t="s">
        <v>238</v>
      </c>
      <c r="F3380" s="13">
        <v>3</v>
      </c>
      <c r="G3380" s="13">
        <v>5</v>
      </c>
      <c r="H3380" s="13" t="s">
        <v>69</v>
      </c>
      <c r="I3380" s="13" t="s">
        <v>53</v>
      </c>
      <c r="J3380" s="13"/>
      <c r="K3380" s="13" t="s">
        <v>28</v>
      </c>
      <c r="L3380" s="12">
        <f t="shared" ca="1" si="463"/>
        <v>1.62448484988796</v>
      </c>
      <c r="M3380" s="101">
        <f t="shared" ca="1" si="464"/>
        <v>8.5707820680088781E-2</v>
      </c>
      <c r="N3380" s="101">
        <f t="shared" ca="1" si="471"/>
        <v>217.27999395914372</v>
      </c>
      <c r="O3380" s="101">
        <f t="shared" ca="1" si="465"/>
        <v>0.17526567045441202</v>
      </c>
      <c r="Q3380" s="12">
        <f t="shared" ca="1" si="466"/>
        <v>5.6000000000000005</v>
      </c>
      <c r="R3380" s="101">
        <f t="shared" ca="1" si="467"/>
        <v>0.33652735745698426</v>
      </c>
      <c r="S3380" s="13"/>
      <c r="T3380" s="101">
        <f t="shared" ca="1" si="468"/>
        <v>0</v>
      </c>
      <c r="U3380" s="101">
        <f t="shared" si="469"/>
        <v>0</v>
      </c>
      <c r="V3380" s="101">
        <f t="shared" ca="1" si="470"/>
        <v>-500.172477025327</v>
      </c>
    </row>
    <row r="3381" spans="2:22" x14ac:dyDescent="0.3">
      <c r="B3381" s="13">
        <v>2023</v>
      </c>
      <c r="C3381" s="13">
        <v>5</v>
      </c>
      <c r="D3381" s="13">
        <v>19</v>
      </c>
      <c r="E3381" s="83" t="s">
        <v>238</v>
      </c>
      <c r="F3381" s="13">
        <v>3</v>
      </c>
      <c r="G3381" s="13">
        <v>6</v>
      </c>
      <c r="H3381" s="13" t="s">
        <v>69</v>
      </c>
      <c r="I3381" s="13" t="s">
        <v>53</v>
      </c>
      <c r="J3381" s="13"/>
      <c r="K3381" s="13" t="s">
        <v>28</v>
      </c>
      <c r="L3381" s="12">
        <f t="shared" ca="1" si="463"/>
        <v>1.6996162448846388</v>
      </c>
      <c r="M3381" s="101">
        <f t="shared" ca="1" si="464"/>
        <v>8.9671753080113548E-2</v>
      </c>
      <c r="N3381" s="101">
        <f t="shared" ca="1" si="471"/>
        <v>217.27999395914372</v>
      </c>
      <c r="O3381" s="101">
        <f t="shared" ca="1" si="465"/>
        <v>0.18337159666060368</v>
      </c>
      <c r="Q3381" s="12">
        <f t="shared" ca="1" si="466"/>
        <v>5.6000000000000005</v>
      </c>
      <c r="R3381" s="101">
        <f t="shared" ca="1" si="467"/>
        <v>0.33016748487051539</v>
      </c>
      <c r="S3381" s="13"/>
      <c r="T3381" s="101">
        <f t="shared" ca="1" si="468"/>
        <v>0</v>
      </c>
      <c r="U3381" s="101">
        <f t="shared" si="469"/>
        <v>0</v>
      </c>
      <c r="V3381" s="101">
        <f t="shared" ca="1" si="470"/>
        <v>-500.83281199506803</v>
      </c>
    </row>
    <row r="3382" spans="2:22" x14ac:dyDescent="0.3">
      <c r="B3382" s="13">
        <v>2023</v>
      </c>
      <c r="C3382" s="13">
        <v>5</v>
      </c>
      <c r="D3382" s="13">
        <v>19</v>
      </c>
      <c r="E3382" s="83" t="s">
        <v>238</v>
      </c>
      <c r="F3382" s="13">
        <v>3</v>
      </c>
      <c r="G3382" s="13">
        <v>7</v>
      </c>
      <c r="H3382" s="13" t="s">
        <v>69</v>
      </c>
      <c r="I3382" s="13" t="s">
        <v>53</v>
      </c>
      <c r="J3382" s="13"/>
      <c r="K3382" s="13" t="s">
        <v>28</v>
      </c>
      <c r="L3382" s="12">
        <f t="shared" ca="1" si="463"/>
        <v>1.5981185264425559</v>
      </c>
      <c r="M3382" s="101">
        <f t="shared" ca="1" si="464"/>
        <v>8.4316733455109247E-2</v>
      </c>
      <c r="N3382" s="101">
        <f t="shared" ca="1" si="471"/>
        <v>217.27999395914372</v>
      </c>
      <c r="O3382" s="101">
        <f t="shared" ca="1" si="465"/>
        <v>0.17242100781788736</v>
      </c>
      <c r="Q3382" s="12">
        <f t="shared" ca="1" si="466"/>
        <v>1.6027346462833276</v>
      </c>
      <c r="R3382" s="101">
        <f t="shared" ca="1" si="467"/>
        <v>3.9075454452132478E-4</v>
      </c>
      <c r="S3382" s="13"/>
      <c r="T3382" s="101">
        <f t="shared" ca="1" si="468"/>
        <v>0</v>
      </c>
      <c r="U3382" s="101">
        <f t="shared" si="469"/>
        <v>0</v>
      </c>
      <c r="V3382" s="101">
        <f t="shared" ca="1" si="470"/>
        <v>-500.83359350415708</v>
      </c>
    </row>
    <row r="3383" spans="2:22" x14ac:dyDescent="0.3">
      <c r="B3383" s="13">
        <v>2023</v>
      </c>
      <c r="C3383" s="13">
        <v>5</v>
      </c>
      <c r="D3383" s="13">
        <v>19</v>
      </c>
      <c r="E3383" s="83" t="s">
        <v>238</v>
      </c>
      <c r="F3383" s="13">
        <v>3</v>
      </c>
      <c r="G3383" s="13">
        <v>8</v>
      </c>
      <c r="H3383" s="13" t="s">
        <v>69</v>
      </c>
      <c r="I3383" s="13" t="s">
        <v>53</v>
      </c>
      <c r="J3383" s="13"/>
      <c r="K3383" s="13" t="s">
        <v>28</v>
      </c>
      <c r="L3383" s="12">
        <f t="shared" ca="1" si="463"/>
        <v>1.7098044524346092</v>
      </c>
      <c r="M3383" s="101">
        <f t="shared" ca="1" si="464"/>
        <v>9.0209282910449981E-2</v>
      </c>
      <c r="N3383" s="101">
        <f t="shared" ca="1" si="471"/>
        <v>217.27999395914372</v>
      </c>
      <c r="O3383" s="101">
        <f t="shared" ca="1" si="465"/>
        <v>0.18447080237316998</v>
      </c>
      <c r="Q3383" s="12">
        <f t="shared" ca="1" si="466"/>
        <v>5.6000000000000005</v>
      </c>
      <c r="R3383" s="101">
        <f t="shared" ca="1" si="467"/>
        <v>0.32930505310141039</v>
      </c>
      <c r="S3383" s="13"/>
      <c r="T3383" s="101">
        <f t="shared" ca="1" si="468"/>
        <v>0</v>
      </c>
      <c r="U3383" s="101">
        <f t="shared" si="469"/>
        <v>0</v>
      </c>
      <c r="V3383" s="101">
        <f t="shared" ca="1" si="470"/>
        <v>-501.49220361035987</v>
      </c>
    </row>
    <row r="3384" spans="2:22" x14ac:dyDescent="0.3">
      <c r="B3384" s="13">
        <v>2023</v>
      </c>
      <c r="C3384" s="13">
        <v>5</v>
      </c>
      <c r="D3384" s="13">
        <v>19</v>
      </c>
      <c r="E3384" s="83" t="s">
        <v>238</v>
      </c>
      <c r="F3384" s="13">
        <v>3</v>
      </c>
      <c r="G3384" s="13">
        <v>9</v>
      </c>
      <c r="H3384" s="13" t="s">
        <v>69</v>
      </c>
      <c r="I3384" s="13" t="s">
        <v>53</v>
      </c>
      <c r="J3384" s="13"/>
      <c r="K3384" s="13" t="s">
        <v>28</v>
      </c>
      <c r="L3384" s="12">
        <f t="shared" ca="1" si="463"/>
        <v>2.5303426292398248</v>
      </c>
      <c r="M3384" s="101">
        <f t="shared" ca="1" si="464"/>
        <v>0.13350087711869316</v>
      </c>
      <c r="N3384" s="101">
        <f t="shared" ca="1" si="471"/>
        <v>217.27999395914372</v>
      </c>
      <c r="O3384" s="101">
        <f t="shared" ca="1" si="465"/>
        <v>0.27299866626868469</v>
      </c>
      <c r="Q3384" s="12">
        <f t="shared" ca="1" si="466"/>
        <v>5.6000000000000005</v>
      </c>
      <c r="R3384" s="101">
        <f t="shared" ca="1" si="467"/>
        <v>0.25984649643484886</v>
      </c>
      <c r="S3384" s="13"/>
      <c r="T3384" s="101">
        <f t="shared" ca="1" si="468"/>
        <v>0</v>
      </c>
      <c r="U3384" s="101">
        <f t="shared" si="469"/>
        <v>0</v>
      </c>
      <c r="V3384" s="101">
        <f t="shared" ca="1" si="470"/>
        <v>-502.01189660322962</v>
      </c>
    </row>
    <row r="3385" spans="2:22" x14ac:dyDescent="0.3">
      <c r="B3385" s="13">
        <v>2023</v>
      </c>
      <c r="C3385" s="13">
        <v>5</v>
      </c>
      <c r="D3385" s="13">
        <v>19</v>
      </c>
      <c r="E3385" s="83" t="s">
        <v>238</v>
      </c>
      <c r="F3385" s="13">
        <v>3</v>
      </c>
      <c r="G3385" s="13">
        <v>10</v>
      </c>
      <c r="H3385" s="13" t="s">
        <v>70</v>
      </c>
      <c r="I3385" s="13" t="s">
        <v>53</v>
      </c>
      <c r="J3385" s="13"/>
      <c r="K3385" s="13" t="s">
        <v>28</v>
      </c>
      <c r="L3385" s="12">
        <f t="shared" ca="1" si="463"/>
        <v>2.5767428237595582</v>
      </c>
      <c r="M3385" s="101">
        <f t="shared" ca="1" si="464"/>
        <v>0.1359489513815543</v>
      </c>
      <c r="N3385" s="101">
        <f t="shared" ca="1" si="471"/>
        <v>217.27999395914372</v>
      </c>
      <c r="O3385" s="101">
        <f t="shared" ca="1" si="465"/>
        <v>0.27800478325541872</v>
      </c>
      <c r="Q3385" s="12">
        <f t="shared" ca="1" si="466"/>
        <v>1.7709144410661304</v>
      </c>
      <c r="R3385" s="101">
        <f t="shared" ca="1" si="467"/>
        <v>0</v>
      </c>
      <c r="S3385" s="13"/>
      <c r="T3385" s="101">
        <f t="shared" ca="1" si="468"/>
        <v>4.2515505470905254E-2</v>
      </c>
      <c r="U3385" s="101">
        <f t="shared" si="469"/>
        <v>0</v>
      </c>
      <c r="V3385" s="101">
        <f t="shared" ca="1" si="470"/>
        <v>-501.96938109775868</v>
      </c>
    </row>
    <row r="3386" spans="2:22" x14ac:dyDescent="0.3">
      <c r="B3386" s="13">
        <v>2023</v>
      </c>
      <c r="C3386" s="13">
        <v>5</v>
      </c>
      <c r="D3386" s="13">
        <v>19</v>
      </c>
      <c r="E3386" s="83" t="s">
        <v>238</v>
      </c>
      <c r="F3386" s="13">
        <v>3</v>
      </c>
      <c r="G3386" s="13">
        <v>11</v>
      </c>
      <c r="H3386" s="13" t="s">
        <v>70</v>
      </c>
      <c r="I3386" s="13" t="s">
        <v>53</v>
      </c>
      <c r="J3386" s="13"/>
      <c r="K3386" s="13" t="s">
        <v>28</v>
      </c>
      <c r="L3386" s="12">
        <f t="shared" ca="1" si="463"/>
        <v>2.0991527292677432</v>
      </c>
      <c r="M3386" s="101">
        <f t="shared" ca="1" si="464"/>
        <v>0.11075129799616613</v>
      </c>
      <c r="N3386" s="101">
        <f t="shared" ca="1" si="471"/>
        <v>217.27999395914372</v>
      </c>
      <c r="O3386" s="101">
        <f t="shared" ca="1" si="465"/>
        <v>0.22647758796069681</v>
      </c>
      <c r="Q3386" s="12">
        <f t="shared" ca="1" si="466"/>
        <v>3.9483579376209463</v>
      </c>
      <c r="R3386" s="101">
        <f t="shared" ca="1" si="467"/>
        <v>0.15653522088709865</v>
      </c>
      <c r="S3386" s="13"/>
      <c r="T3386" s="101">
        <f t="shared" ca="1" si="468"/>
        <v>0</v>
      </c>
      <c r="U3386" s="101">
        <f t="shared" si="469"/>
        <v>0</v>
      </c>
      <c r="V3386" s="101">
        <f t="shared" ca="1" si="470"/>
        <v>-502.28245153953293</v>
      </c>
    </row>
    <row r="3387" spans="2:22" x14ac:dyDescent="0.3">
      <c r="B3387" s="13">
        <v>2023</v>
      </c>
      <c r="C3387" s="13">
        <v>5</v>
      </c>
      <c r="D3387" s="13">
        <v>19</v>
      </c>
      <c r="E3387" s="83" t="s">
        <v>238</v>
      </c>
      <c r="F3387" s="13">
        <v>3</v>
      </c>
      <c r="G3387" s="13">
        <v>12</v>
      </c>
      <c r="H3387" s="13" t="s">
        <v>70</v>
      </c>
      <c r="I3387" s="13" t="s">
        <v>53</v>
      </c>
      <c r="J3387" s="13"/>
      <c r="K3387" s="13" t="s">
        <v>28</v>
      </c>
      <c r="L3387" s="12">
        <f t="shared" ca="1" si="463"/>
        <v>2.9983867124594741</v>
      </c>
      <c r="M3387" s="101">
        <f t="shared" ca="1" si="464"/>
        <v>0.15819488294936185</v>
      </c>
      <c r="N3387" s="101">
        <f t="shared" ca="1" si="471"/>
        <v>217.27999395914372</v>
      </c>
      <c r="O3387" s="101">
        <f t="shared" ca="1" si="465"/>
        <v>0.32349594240725266</v>
      </c>
      <c r="Q3387" s="12">
        <f t="shared" ca="1" si="466"/>
        <v>5.6000000000000005</v>
      </c>
      <c r="R3387" s="101">
        <f t="shared" ca="1" si="467"/>
        <v>0.22022656479030558</v>
      </c>
      <c r="S3387" s="13"/>
      <c r="T3387" s="101">
        <f t="shared" ca="1" si="468"/>
        <v>0</v>
      </c>
      <c r="U3387" s="101">
        <f t="shared" si="469"/>
        <v>0</v>
      </c>
      <c r="V3387" s="101">
        <f t="shared" ca="1" si="470"/>
        <v>-502.72290466911357</v>
      </c>
    </row>
    <row r="3388" spans="2:22" x14ac:dyDescent="0.3">
      <c r="B3388" s="13">
        <v>2023</v>
      </c>
      <c r="C3388" s="13">
        <v>5</v>
      </c>
      <c r="D3388" s="13">
        <v>19</v>
      </c>
      <c r="E3388" s="83" t="s">
        <v>238</v>
      </c>
      <c r="F3388" s="13">
        <v>3</v>
      </c>
      <c r="G3388" s="13">
        <v>13</v>
      </c>
      <c r="H3388" s="13" t="s">
        <v>70</v>
      </c>
      <c r="I3388" s="13" t="s">
        <v>53</v>
      </c>
      <c r="J3388" s="13"/>
      <c r="K3388" s="13" t="s">
        <v>28</v>
      </c>
      <c r="L3388" s="12">
        <f t="shared" ca="1" si="463"/>
        <v>2.4589250769697117</v>
      </c>
      <c r="M3388" s="101">
        <f t="shared" ca="1" si="464"/>
        <v>0.12973288706092201</v>
      </c>
      <c r="N3388" s="101">
        <f t="shared" ca="1" si="471"/>
        <v>217.27999395914372</v>
      </c>
      <c r="O3388" s="101">
        <f t="shared" ca="1" si="465"/>
        <v>0.26529342655426219</v>
      </c>
      <c r="Q3388" s="12">
        <f t="shared" ca="1" si="466"/>
        <v>4.2853052914873393</v>
      </c>
      <c r="R3388" s="101">
        <f t="shared" ca="1" si="467"/>
        <v>0.15460308515891719</v>
      </c>
      <c r="S3388" s="13"/>
      <c r="T3388" s="101">
        <f t="shared" ca="1" si="468"/>
        <v>0</v>
      </c>
      <c r="U3388" s="101">
        <f t="shared" si="469"/>
        <v>0</v>
      </c>
      <c r="V3388" s="101">
        <f t="shared" ca="1" si="470"/>
        <v>-503.03211083943137</v>
      </c>
    </row>
    <row r="3389" spans="2:22" x14ac:dyDescent="0.3">
      <c r="B3389" s="13">
        <v>2023</v>
      </c>
      <c r="C3389" s="13">
        <v>5</v>
      </c>
      <c r="D3389" s="13">
        <v>19</v>
      </c>
      <c r="E3389" s="83" t="s">
        <v>238</v>
      </c>
      <c r="F3389" s="13">
        <v>3</v>
      </c>
      <c r="G3389" s="13">
        <v>14</v>
      </c>
      <c r="H3389" s="13" t="s">
        <v>70</v>
      </c>
      <c r="I3389" s="13" t="s">
        <v>53</v>
      </c>
      <c r="J3389" s="13"/>
      <c r="K3389" s="13" t="s">
        <v>28</v>
      </c>
      <c r="L3389" s="12">
        <f t="shared" ca="1" si="463"/>
        <v>2.7986250763949463</v>
      </c>
      <c r="M3389" s="101">
        <f t="shared" ca="1" si="464"/>
        <v>0.14765545903059737</v>
      </c>
      <c r="N3389" s="101">
        <f t="shared" ca="1" si="471"/>
        <v>217.27999395914372</v>
      </c>
      <c r="O3389" s="101">
        <f t="shared" ca="1" si="465"/>
        <v>0.30194365949225077</v>
      </c>
      <c r="Q3389" s="12">
        <f t="shared" ca="1" si="466"/>
        <v>0</v>
      </c>
      <c r="R3389" s="101">
        <f t="shared" ca="1" si="467"/>
        <v>0</v>
      </c>
      <c r="S3389" s="13"/>
      <c r="T3389" s="101">
        <f t="shared" ca="1" si="468"/>
        <v>0.14765545903059737</v>
      </c>
      <c r="U3389" s="101">
        <f t="shared" si="469"/>
        <v>0</v>
      </c>
      <c r="V3389" s="101">
        <f t="shared" ca="1" si="470"/>
        <v>-502.88445538040077</v>
      </c>
    </row>
    <row r="3390" spans="2:22" x14ac:dyDescent="0.3">
      <c r="B3390" s="13">
        <v>2023</v>
      </c>
      <c r="C3390" s="13">
        <v>5</v>
      </c>
      <c r="D3390" s="13">
        <v>19</v>
      </c>
      <c r="E3390" s="83" t="s">
        <v>238</v>
      </c>
      <c r="F3390" s="13">
        <v>3</v>
      </c>
      <c r="G3390" s="13">
        <v>15</v>
      </c>
      <c r="H3390" s="13" t="s">
        <v>70</v>
      </c>
      <c r="I3390" s="13" t="s">
        <v>53</v>
      </c>
      <c r="J3390" s="13"/>
      <c r="K3390" s="13" t="s">
        <v>28</v>
      </c>
      <c r="L3390" s="12">
        <f t="shared" ca="1" si="463"/>
        <v>2.2368833311681802</v>
      </c>
      <c r="M3390" s="101">
        <f t="shared" ca="1" si="464"/>
        <v>0.11801796455243319</v>
      </c>
      <c r="N3390" s="101">
        <f t="shared" ca="1" si="471"/>
        <v>217.27999395914372</v>
      </c>
      <c r="O3390" s="101">
        <f t="shared" ca="1" si="465"/>
        <v>0.24133734259973497</v>
      </c>
      <c r="Q3390" s="12">
        <f t="shared" ca="1" si="466"/>
        <v>5.6000000000000005</v>
      </c>
      <c r="R3390" s="101">
        <f t="shared" ca="1" si="467"/>
        <v>0.28468782601661358</v>
      </c>
      <c r="S3390" s="13"/>
      <c r="T3390" s="101">
        <f t="shared" ca="1" si="468"/>
        <v>0</v>
      </c>
      <c r="U3390" s="101">
        <f t="shared" si="469"/>
        <v>0</v>
      </c>
      <c r="V3390" s="101">
        <f t="shared" ca="1" si="470"/>
        <v>-503.45383103243404</v>
      </c>
    </row>
    <row r="3391" spans="2:22" x14ac:dyDescent="0.3">
      <c r="B3391" s="13">
        <v>2023</v>
      </c>
      <c r="C3391" s="13">
        <v>5</v>
      </c>
      <c r="D3391" s="13">
        <v>19</v>
      </c>
      <c r="E3391" s="83" t="s">
        <v>238</v>
      </c>
      <c r="F3391" s="13">
        <v>3</v>
      </c>
      <c r="G3391" s="13">
        <v>16</v>
      </c>
      <c r="H3391" s="13" t="s">
        <v>71</v>
      </c>
      <c r="I3391" s="13" t="s">
        <v>53</v>
      </c>
      <c r="J3391" s="13"/>
      <c r="K3391" s="13" t="s">
        <v>28</v>
      </c>
      <c r="L3391" s="12">
        <f t="shared" ca="1" si="463"/>
        <v>2.4721048905595788</v>
      </c>
      <c r="M3391" s="101">
        <f t="shared" ca="1" si="464"/>
        <v>0.30688710111406614</v>
      </c>
      <c r="N3391" s="101">
        <f t="shared" ca="1" si="471"/>
        <v>217.97527345961362</v>
      </c>
      <c r="O3391" s="101">
        <f t="shared" ca="1" si="465"/>
        <v>0.73619283640864264</v>
      </c>
      <c r="Q3391" s="12">
        <f t="shared" ca="1" si="466"/>
        <v>5.6000000000000005</v>
      </c>
      <c r="R3391" s="101">
        <f t="shared" ca="1" si="467"/>
        <v>0.26477632101413173</v>
      </c>
      <c r="S3391" s="13"/>
      <c r="T3391" s="101">
        <f t="shared" ca="1" si="468"/>
        <v>0</v>
      </c>
      <c r="U3391" s="101">
        <f t="shared" ca="1" si="469"/>
        <v>0.69527950046988152</v>
      </c>
      <c r="V3391" s="101">
        <f t="shared" ca="1" si="470"/>
        <v>-503.28810417399245</v>
      </c>
    </row>
    <row r="3392" spans="2:22" x14ac:dyDescent="0.3">
      <c r="B3392" s="13">
        <v>2023</v>
      </c>
      <c r="C3392" s="13">
        <v>5</v>
      </c>
      <c r="D3392" s="13">
        <v>19</v>
      </c>
      <c r="E3392" s="83" t="s">
        <v>238</v>
      </c>
      <c r="F3392" s="13">
        <v>3</v>
      </c>
      <c r="G3392" s="13">
        <v>17</v>
      </c>
      <c r="H3392" s="13" t="s">
        <v>71</v>
      </c>
      <c r="I3392" s="13" t="s">
        <v>53</v>
      </c>
      <c r="J3392" s="13"/>
      <c r="K3392" s="13" t="s">
        <v>28</v>
      </c>
      <c r="L3392" s="12">
        <f t="shared" ref="L3392:L3455" ca="1" si="472">IF(K3392="Weekday",_xlfn.NORM.INV(RAND(),VLOOKUP(G3392,$J$5:$N$28,4),VLOOKUP(G3392,$J$5:$N$28,5)),_xlfn.NORM.INV(RAND(),VLOOKUP(G3392,$P$5:$T$28,4),VLOOKUP(G3392,$P$5:$T$28,5)))*VLOOKUP(C3392,$P$32:$R$43,3)</f>
        <v>3.0864060029594178</v>
      </c>
      <c r="M3392" s="101">
        <f t="shared" ref="M3392:M3455" ca="1" si="473">IF(I3392="Winter",VLOOKUP(G3392,$J$40:$L$43,3),VLOOKUP(G3392,$J$40:$L$43,2))*L3392</f>
        <v>0.38314644120738212</v>
      </c>
      <c r="N3392" s="101">
        <f t="shared" ca="1" si="471"/>
        <v>218.84332514794596</v>
      </c>
      <c r="O3392" s="101">
        <f t="shared" ref="O3392:O3455" ca="1" si="474">IF(I3392="Winter",VLOOKUP(G3392,$J$46:$L$49,3),VLOOKUP(G3392,$J$46:$L$49,2))*L3392</f>
        <v>0.91913170768131469</v>
      </c>
      <c r="Q3392" s="12">
        <f t="shared" ref="Q3392:Q3455" ca="1" si="475">MIN(MAX(AND(IF(G3392&gt;=VLOOKUP(C3392,$O$46:$T$57,5),1,0),IF(G3392&lt;=VLOOKUP(C3392,$O$46:$T$57,6),1,0))*$G$50*_xlfn.NORM.INV(RAND(),VLOOKUP(C3392,$B$4:$F$15,4),VLOOKUP(C3392,$B$4:$F$15,4)),0),0.2)*$G$51</f>
        <v>5.6000000000000005</v>
      </c>
      <c r="R3392" s="101">
        <f t="shared" ref="R3392:R3455" ca="1" si="476">MAX(Q3392-L3392,0)*$G$52</f>
        <v>0.21277573184948534</v>
      </c>
      <c r="S3392" s="13"/>
      <c r="T3392" s="101">
        <f t="shared" ref="T3392:T3455" ca="1" si="477">MAX(L3392-Q3392,0)*IF(I3392="Winter",VLOOKUP(G3392,$J$40:$L$43,3),VLOOKUP(G3392,$J$40:$L$43,2))</f>
        <v>0</v>
      </c>
      <c r="U3392" s="101">
        <f t="shared" ca="1" si="469"/>
        <v>0.86805168833233626</v>
      </c>
      <c r="V3392" s="101">
        <f t="shared" ca="1" si="470"/>
        <v>-502.84560394935909</v>
      </c>
    </row>
    <row r="3393" spans="2:22" x14ac:dyDescent="0.3">
      <c r="B3393" s="13">
        <v>2023</v>
      </c>
      <c r="C3393" s="13">
        <v>5</v>
      </c>
      <c r="D3393" s="13">
        <v>19</v>
      </c>
      <c r="E3393" s="83" t="s">
        <v>238</v>
      </c>
      <c r="F3393" s="13">
        <v>3</v>
      </c>
      <c r="G3393" s="13">
        <v>18</v>
      </c>
      <c r="H3393" s="13" t="s">
        <v>71</v>
      </c>
      <c r="I3393" s="13" t="s">
        <v>53</v>
      </c>
      <c r="J3393" s="13"/>
      <c r="K3393" s="13" t="s">
        <v>28</v>
      </c>
      <c r="L3393" s="12">
        <f t="shared" ca="1" si="472"/>
        <v>3.5250566876277696</v>
      </c>
      <c r="M3393" s="101">
        <f t="shared" ca="1" si="473"/>
        <v>0.43760053720211134</v>
      </c>
      <c r="N3393" s="101">
        <f t="shared" ca="1" si="471"/>
        <v>219.83474734134128</v>
      </c>
      <c r="O3393" s="101">
        <f t="shared" ca="1" si="474"/>
        <v>1.0497618815755498</v>
      </c>
      <c r="Q3393" s="12">
        <f t="shared" ca="1" si="475"/>
        <v>2.5134358598856523</v>
      </c>
      <c r="R3393" s="101">
        <f t="shared" ca="1" si="476"/>
        <v>0</v>
      </c>
      <c r="S3393" s="13"/>
      <c r="T3393" s="101">
        <f t="shared" ca="1" si="477"/>
        <v>0.12558260955590644</v>
      </c>
      <c r="U3393" s="101">
        <f t="shared" ref="U3393:U3456" ca="1" si="478">IF(H3393="On-Peak",IF(I3393="Winter",((L3393*$D$48)/60),((L3393*$D$47)/60)),0)</f>
        <v>0.99142219339531024</v>
      </c>
      <c r="V3393" s="101">
        <f t="shared" ref="V3393:V3456" ca="1" si="479">V3392+MAX(T3393-R3393,0)-MAX(R3393-T3393,0)+MAX(U3393-R3393,0)-MAX(R3393-U3393,0)</f>
        <v>-501.72859914640787</v>
      </c>
    </row>
    <row r="3394" spans="2:22" x14ac:dyDescent="0.3">
      <c r="B3394" s="13">
        <v>2023</v>
      </c>
      <c r="C3394" s="13">
        <v>5</v>
      </c>
      <c r="D3394" s="13">
        <v>19</v>
      </c>
      <c r="E3394" s="83" t="s">
        <v>238</v>
      </c>
      <c r="F3394" s="13">
        <v>3</v>
      </c>
      <c r="G3394" s="13">
        <v>19</v>
      </c>
      <c r="H3394" s="13" t="s">
        <v>71</v>
      </c>
      <c r="I3394" s="13" t="s">
        <v>53</v>
      </c>
      <c r="J3394" s="13"/>
      <c r="K3394" s="13" t="s">
        <v>28</v>
      </c>
      <c r="L3394" s="12">
        <f t="shared" ca="1" si="472"/>
        <v>3.686552390310526</v>
      </c>
      <c r="M3394" s="101">
        <f t="shared" ca="1" si="473"/>
        <v>0.45764861373314869</v>
      </c>
      <c r="N3394" s="101">
        <f t="shared" ca="1" si="471"/>
        <v>220.87159020111611</v>
      </c>
      <c r="O3394" s="101">
        <f t="shared" ca="1" si="474"/>
        <v>1.0978553018344748</v>
      </c>
      <c r="Q3394" s="12">
        <f t="shared" ca="1" si="475"/>
        <v>5.6000000000000005</v>
      </c>
      <c r="R3394" s="101">
        <f t="shared" ca="1" si="476"/>
        <v>0.16197334016021403</v>
      </c>
      <c r="S3394" s="13"/>
      <c r="T3394" s="101">
        <f t="shared" ca="1" si="477"/>
        <v>0</v>
      </c>
      <c r="U3394" s="101">
        <f t="shared" ca="1" si="478"/>
        <v>1.0368428597748354</v>
      </c>
      <c r="V3394" s="101">
        <f t="shared" ca="1" si="479"/>
        <v>-501.01570296695348</v>
      </c>
    </row>
    <row r="3395" spans="2:22" x14ac:dyDescent="0.3">
      <c r="B3395" s="13">
        <v>2023</v>
      </c>
      <c r="C3395" s="13">
        <v>5</v>
      </c>
      <c r="D3395" s="13">
        <v>19</v>
      </c>
      <c r="E3395" s="83" t="s">
        <v>238</v>
      </c>
      <c r="F3395" s="13">
        <v>3</v>
      </c>
      <c r="G3395" s="13">
        <v>20</v>
      </c>
      <c r="H3395" s="13" t="s">
        <v>69</v>
      </c>
      <c r="I3395" s="13" t="s">
        <v>53</v>
      </c>
      <c r="J3395" s="13"/>
      <c r="K3395" s="13" t="s">
        <v>28</v>
      </c>
      <c r="L3395" s="12">
        <f t="shared" ca="1" si="472"/>
        <v>3.5183061794979511</v>
      </c>
      <c r="M3395" s="101">
        <f t="shared" ca="1" si="473"/>
        <v>0.18562583403031191</v>
      </c>
      <c r="N3395" s="101">
        <f t="shared" ca="1" si="471"/>
        <v>220.87159020111611</v>
      </c>
      <c r="O3395" s="101">
        <f t="shared" ca="1" si="474"/>
        <v>0.37959005370603394</v>
      </c>
      <c r="Q3395" s="12">
        <f t="shared" ca="1" si="475"/>
        <v>0</v>
      </c>
      <c r="R3395" s="101">
        <f t="shared" ca="1" si="476"/>
        <v>0</v>
      </c>
      <c r="S3395" s="13"/>
      <c r="T3395" s="101">
        <f t="shared" ca="1" si="477"/>
        <v>0.18562583403031191</v>
      </c>
      <c r="U3395" s="101">
        <f t="shared" si="478"/>
        <v>0</v>
      </c>
      <c r="V3395" s="101">
        <f t="shared" ca="1" si="479"/>
        <v>-500.83007713292318</v>
      </c>
    </row>
    <row r="3396" spans="2:22" x14ac:dyDescent="0.3">
      <c r="B3396" s="13">
        <v>2023</v>
      </c>
      <c r="C3396" s="13">
        <v>5</v>
      </c>
      <c r="D3396" s="13">
        <v>19</v>
      </c>
      <c r="E3396" s="83" t="s">
        <v>238</v>
      </c>
      <c r="F3396" s="13">
        <v>3</v>
      </c>
      <c r="G3396" s="13">
        <v>21</v>
      </c>
      <c r="H3396" s="13" t="s">
        <v>69</v>
      </c>
      <c r="I3396" s="13" t="s">
        <v>53</v>
      </c>
      <c r="J3396" s="13"/>
      <c r="K3396" s="13" t="s">
        <v>28</v>
      </c>
      <c r="L3396" s="12">
        <f t="shared" ca="1" si="472"/>
        <v>2.46943722153503</v>
      </c>
      <c r="M3396" s="101">
        <f t="shared" ca="1" si="473"/>
        <v>0.13028750780818818</v>
      </c>
      <c r="N3396" s="101">
        <f t="shared" ca="1" si="471"/>
        <v>220.87159020111611</v>
      </c>
      <c r="O3396" s="101">
        <f t="shared" ca="1" si="474"/>
        <v>0.26642758183141441</v>
      </c>
      <c r="Q3396" s="12">
        <f t="shared" ca="1" si="475"/>
        <v>0</v>
      </c>
      <c r="R3396" s="101">
        <f t="shared" ca="1" si="476"/>
        <v>0</v>
      </c>
      <c r="S3396" s="13"/>
      <c r="T3396" s="101">
        <f t="shared" ca="1" si="477"/>
        <v>0.13028750780818818</v>
      </c>
      <c r="U3396" s="101">
        <f t="shared" si="478"/>
        <v>0</v>
      </c>
      <c r="V3396" s="101">
        <f t="shared" ca="1" si="479"/>
        <v>-500.69978962511499</v>
      </c>
    </row>
    <row r="3397" spans="2:22" x14ac:dyDescent="0.3">
      <c r="B3397" s="13">
        <v>2023</v>
      </c>
      <c r="C3397" s="13">
        <v>5</v>
      </c>
      <c r="D3397" s="13">
        <v>19</v>
      </c>
      <c r="E3397" s="83" t="s">
        <v>238</v>
      </c>
      <c r="F3397" s="13">
        <v>3</v>
      </c>
      <c r="G3397" s="13">
        <v>22</v>
      </c>
      <c r="H3397" s="13" t="s">
        <v>69</v>
      </c>
      <c r="I3397" s="13" t="s">
        <v>53</v>
      </c>
      <c r="J3397" s="13"/>
      <c r="K3397" s="13" t="s">
        <v>28</v>
      </c>
      <c r="L3397" s="12">
        <f t="shared" ca="1" si="472"/>
        <v>4.2413646790027046</v>
      </c>
      <c r="M3397" s="101">
        <f t="shared" ca="1" si="473"/>
        <v>0.2237744004641827</v>
      </c>
      <c r="N3397" s="101">
        <f t="shared" ca="1" si="471"/>
        <v>220.87159020111611</v>
      </c>
      <c r="O3397" s="101">
        <f t="shared" ca="1" si="474"/>
        <v>0.45760083521760181</v>
      </c>
      <c r="Q3397" s="12">
        <f t="shared" ca="1" si="475"/>
        <v>0</v>
      </c>
      <c r="R3397" s="101">
        <f t="shared" ca="1" si="476"/>
        <v>0</v>
      </c>
      <c r="S3397" s="13"/>
      <c r="T3397" s="101">
        <f t="shared" ca="1" si="477"/>
        <v>0.2237744004641827</v>
      </c>
      <c r="U3397" s="101">
        <f t="shared" si="478"/>
        <v>0</v>
      </c>
      <c r="V3397" s="101">
        <f t="shared" ca="1" si="479"/>
        <v>-500.47601522465078</v>
      </c>
    </row>
    <row r="3398" spans="2:22" x14ac:dyDescent="0.3">
      <c r="B3398" s="13">
        <v>2023</v>
      </c>
      <c r="C3398" s="13">
        <v>5</v>
      </c>
      <c r="D3398" s="13">
        <v>19</v>
      </c>
      <c r="E3398" s="83" t="s">
        <v>238</v>
      </c>
      <c r="F3398" s="13">
        <v>3</v>
      </c>
      <c r="G3398" s="13">
        <v>23</v>
      </c>
      <c r="H3398" s="13" t="s">
        <v>69</v>
      </c>
      <c r="I3398" s="13" t="s">
        <v>53</v>
      </c>
      <c r="J3398" s="13"/>
      <c r="K3398" s="13" t="s">
        <v>28</v>
      </c>
      <c r="L3398" s="12">
        <f t="shared" ca="1" si="472"/>
        <v>3.0485070995043606</v>
      </c>
      <c r="M3398" s="101">
        <f t="shared" ca="1" si="473"/>
        <v>0.16083923456985008</v>
      </c>
      <c r="N3398" s="101">
        <f t="shared" ca="1" si="471"/>
        <v>220.87159020111611</v>
      </c>
      <c r="O3398" s="101">
        <f t="shared" ca="1" si="474"/>
        <v>0.32890343096552549</v>
      </c>
      <c r="Q3398" s="12">
        <f t="shared" ca="1" si="475"/>
        <v>0</v>
      </c>
      <c r="R3398" s="101">
        <f t="shared" ca="1" si="476"/>
        <v>0</v>
      </c>
      <c r="S3398" s="13"/>
      <c r="T3398" s="101">
        <f t="shared" ca="1" si="477"/>
        <v>0.16083923456985008</v>
      </c>
      <c r="U3398" s="101">
        <f t="shared" si="478"/>
        <v>0</v>
      </c>
      <c r="V3398" s="101">
        <f t="shared" ca="1" si="479"/>
        <v>-500.31517599008095</v>
      </c>
    </row>
    <row r="3399" spans="2:22" x14ac:dyDescent="0.3">
      <c r="B3399" s="13">
        <v>2023</v>
      </c>
      <c r="C3399" s="13">
        <v>5</v>
      </c>
      <c r="D3399" s="13">
        <v>20</v>
      </c>
      <c r="E3399" s="83" t="s">
        <v>239</v>
      </c>
      <c r="F3399" s="13">
        <v>4</v>
      </c>
      <c r="G3399" s="13">
        <v>0</v>
      </c>
      <c r="H3399" s="13" t="s">
        <v>69</v>
      </c>
      <c r="I3399" s="13" t="s">
        <v>53</v>
      </c>
      <c r="J3399" s="13"/>
      <c r="K3399" s="13" t="s">
        <v>28</v>
      </c>
      <c r="L3399" s="12">
        <f t="shared" ca="1" si="472"/>
        <v>2.1247544774061544</v>
      </c>
      <c r="M3399" s="101">
        <f t="shared" ca="1" si="473"/>
        <v>0.11210204622794871</v>
      </c>
      <c r="N3399" s="101">
        <f t="shared" ca="1" si="471"/>
        <v>220.87159020111611</v>
      </c>
      <c r="O3399" s="101">
        <f t="shared" ca="1" si="474"/>
        <v>0.22923976056734999</v>
      </c>
      <c r="Q3399" s="12">
        <f t="shared" ca="1" si="475"/>
        <v>0</v>
      </c>
      <c r="R3399" s="101">
        <f t="shared" ca="1" si="476"/>
        <v>0</v>
      </c>
      <c r="S3399" s="13"/>
      <c r="T3399" s="101">
        <f t="shared" ca="1" si="477"/>
        <v>0.11210204622794871</v>
      </c>
      <c r="U3399" s="101">
        <f t="shared" si="478"/>
        <v>0</v>
      </c>
      <c r="V3399" s="101">
        <f t="shared" ca="1" si="479"/>
        <v>-500.20307394385298</v>
      </c>
    </row>
    <row r="3400" spans="2:22" x14ac:dyDescent="0.3">
      <c r="B3400" s="13">
        <v>2023</v>
      </c>
      <c r="C3400" s="13">
        <v>5</v>
      </c>
      <c r="D3400" s="13">
        <v>20</v>
      </c>
      <c r="E3400" s="83" t="s">
        <v>239</v>
      </c>
      <c r="F3400" s="13">
        <v>4</v>
      </c>
      <c r="G3400" s="13">
        <v>1</v>
      </c>
      <c r="H3400" s="13" t="s">
        <v>69</v>
      </c>
      <c r="I3400" s="13" t="s">
        <v>53</v>
      </c>
      <c r="J3400" s="13"/>
      <c r="K3400" s="13" t="s">
        <v>28</v>
      </c>
      <c r="L3400" s="12">
        <f t="shared" ca="1" si="472"/>
        <v>1.520333797198234</v>
      </c>
      <c r="M3400" s="101">
        <f t="shared" ca="1" si="473"/>
        <v>8.0212811140178836E-2</v>
      </c>
      <c r="N3400" s="101">
        <f t="shared" ca="1" si="471"/>
        <v>220.87159020111611</v>
      </c>
      <c r="O3400" s="101">
        <f t="shared" ca="1" si="474"/>
        <v>0.16402881337971748</v>
      </c>
      <c r="Q3400" s="12">
        <f t="shared" ca="1" si="475"/>
        <v>0</v>
      </c>
      <c r="R3400" s="101">
        <f t="shared" ca="1" si="476"/>
        <v>0</v>
      </c>
      <c r="S3400" s="13"/>
      <c r="T3400" s="101">
        <f t="shared" ca="1" si="477"/>
        <v>8.0212811140178836E-2</v>
      </c>
      <c r="U3400" s="101">
        <f t="shared" si="478"/>
        <v>0</v>
      </c>
      <c r="V3400" s="101">
        <f t="shared" ca="1" si="479"/>
        <v>-500.12286113271279</v>
      </c>
    </row>
    <row r="3401" spans="2:22" x14ac:dyDescent="0.3">
      <c r="B3401" s="13">
        <v>2023</v>
      </c>
      <c r="C3401" s="13">
        <v>5</v>
      </c>
      <c r="D3401" s="13">
        <v>20</v>
      </c>
      <c r="E3401" s="83" t="s">
        <v>239</v>
      </c>
      <c r="F3401" s="13">
        <v>4</v>
      </c>
      <c r="G3401" s="13">
        <v>2</v>
      </c>
      <c r="H3401" s="13" t="s">
        <v>69</v>
      </c>
      <c r="I3401" s="13" t="s">
        <v>53</v>
      </c>
      <c r="J3401" s="13"/>
      <c r="K3401" s="13" t="s">
        <v>28</v>
      </c>
      <c r="L3401" s="12">
        <f t="shared" ca="1" si="472"/>
        <v>1.7304166270803394</v>
      </c>
      <c r="M3401" s="101">
        <f t="shared" ca="1" si="473"/>
        <v>9.1296781244758707E-2</v>
      </c>
      <c r="N3401" s="101">
        <f t="shared" ca="1" si="471"/>
        <v>220.87159020111611</v>
      </c>
      <c r="O3401" s="101">
        <f t="shared" ca="1" si="474"/>
        <v>0.18669464989569781</v>
      </c>
      <c r="Q3401" s="12">
        <f t="shared" ca="1" si="475"/>
        <v>0</v>
      </c>
      <c r="R3401" s="101">
        <f t="shared" ca="1" si="476"/>
        <v>0</v>
      </c>
      <c r="S3401" s="13"/>
      <c r="T3401" s="101">
        <f t="shared" ca="1" si="477"/>
        <v>9.1296781244758707E-2</v>
      </c>
      <c r="U3401" s="101">
        <f t="shared" si="478"/>
        <v>0</v>
      </c>
      <c r="V3401" s="101">
        <f t="shared" ca="1" si="479"/>
        <v>-500.03156435146803</v>
      </c>
    </row>
    <row r="3402" spans="2:22" x14ac:dyDescent="0.3">
      <c r="B3402" s="13">
        <v>2023</v>
      </c>
      <c r="C3402" s="13">
        <v>5</v>
      </c>
      <c r="D3402" s="13">
        <v>20</v>
      </c>
      <c r="E3402" s="83" t="s">
        <v>239</v>
      </c>
      <c r="F3402" s="13">
        <v>4</v>
      </c>
      <c r="G3402" s="13">
        <v>3</v>
      </c>
      <c r="H3402" s="13" t="s">
        <v>69</v>
      </c>
      <c r="I3402" s="13" t="s">
        <v>53</v>
      </c>
      <c r="J3402" s="13"/>
      <c r="K3402" s="13" t="s">
        <v>28</v>
      </c>
      <c r="L3402" s="12">
        <f t="shared" ca="1" si="472"/>
        <v>1.5026107164133744</v>
      </c>
      <c r="M3402" s="101">
        <f t="shared" ca="1" si="473"/>
        <v>7.9277741397969642E-2</v>
      </c>
      <c r="N3402" s="101">
        <f t="shared" ca="1" si="471"/>
        <v>220.87159020111611</v>
      </c>
      <c r="O3402" s="101">
        <f t="shared" ca="1" si="474"/>
        <v>0.16211667019383896</v>
      </c>
      <c r="Q3402" s="12">
        <f t="shared" ca="1" si="475"/>
        <v>0</v>
      </c>
      <c r="R3402" s="101">
        <f t="shared" ca="1" si="476"/>
        <v>0</v>
      </c>
      <c r="S3402" s="13"/>
      <c r="T3402" s="101">
        <f t="shared" ca="1" si="477"/>
        <v>7.9277741397969642E-2</v>
      </c>
      <c r="U3402" s="101">
        <f t="shared" si="478"/>
        <v>0</v>
      </c>
      <c r="V3402" s="101">
        <f t="shared" ca="1" si="479"/>
        <v>-499.95228661007008</v>
      </c>
    </row>
    <row r="3403" spans="2:22" x14ac:dyDescent="0.3">
      <c r="B3403" s="13">
        <v>2023</v>
      </c>
      <c r="C3403" s="13">
        <v>5</v>
      </c>
      <c r="D3403" s="13">
        <v>20</v>
      </c>
      <c r="E3403" s="83" t="s">
        <v>239</v>
      </c>
      <c r="F3403" s="13">
        <v>4</v>
      </c>
      <c r="G3403" s="13">
        <v>4</v>
      </c>
      <c r="H3403" s="13" t="s">
        <v>69</v>
      </c>
      <c r="I3403" s="13" t="s">
        <v>53</v>
      </c>
      <c r="J3403" s="13"/>
      <c r="K3403" s="13" t="s">
        <v>28</v>
      </c>
      <c r="L3403" s="12">
        <f t="shared" ca="1" si="472"/>
        <v>1.6507591305338349</v>
      </c>
      <c r="M3403" s="101">
        <f t="shared" ca="1" si="473"/>
        <v>8.7094051726965133E-2</v>
      </c>
      <c r="N3403" s="101">
        <f t="shared" ca="1" si="471"/>
        <v>220.87159020111611</v>
      </c>
      <c r="O3403" s="101">
        <f t="shared" ca="1" si="474"/>
        <v>0.17810040259329546</v>
      </c>
      <c r="Q3403" s="12">
        <f t="shared" ca="1" si="475"/>
        <v>0</v>
      </c>
      <c r="R3403" s="101">
        <f t="shared" ca="1" si="476"/>
        <v>0</v>
      </c>
      <c r="S3403" s="13"/>
      <c r="T3403" s="101">
        <f t="shared" ca="1" si="477"/>
        <v>8.7094051726965133E-2</v>
      </c>
      <c r="U3403" s="101">
        <f t="shared" si="478"/>
        <v>0</v>
      </c>
      <c r="V3403" s="101">
        <f t="shared" ca="1" si="479"/>
        <v>-499.8651925583431</v>
      </c>
    </row>
    <row r="3404" spans="2:22" x14ac:dyDescent="0.3">
      <c r="B3404" s="13">
        <v>2023</v>
      </c>
      <c r="C3404" s="13">
        <v>5</v>
      </c>
      <c r="D3404" s="13">
        <v>20</v>
      </c>
      <c r="E3404" s="83" t="s">
        <v>239</v>
      </c>
      <c r="F3404" s="13">
        <v>4</v>
      </c>
      <c r="G3404" s="13">
        <v>5</v>
      </c>
      <c r="H3404" s="13" t="s">
        <v>69</v>
      </c>
      <c r="I3404" s="13" t="s">
        <v>53</v>
      </c>
      <c r="J3404" s="13"/>
      <c r="K3404" s="13" t="s">
        <v>28</v>
      </c>
      <c r="L3404" s="12">
        <f t="shared" ca="1" si="472"/>
        <v>1.7779072960182878</v>
      </c>
      <c r="M3404" s="101">
        <f t="shared" ca="1" si="473"/>
        <v>9.3802388937924863E-2</v>
      </c>
      <c r="N3404" s="101">
        <f t="shared" ca="1" si="471"/>
        <v>220.87159020111611</v>
      </c>
      <c r="O3404" s="101">
        <f t="shared" ca="1" si="474"/>
        <v>0.19181841816741307</v>
      </c>
      <c r="Q3404" s="12">
        <f t="shared" ca="1" si="475"/>
        <v>5.6000000000000005</v>
      </c>
      <c r="R3404" s="101">
        <f t="shared" ca="1" si="476"/>
        <v>0.323540147392052</v>
      </c>
      <c r="S3404" s="13"/>
      <c r="T3404" s="101">
        <f t="shared" ca="1" si="477"/>
        <v>0</v>
      </c>
      <c r="U3404" s="101">
        <f t="shared" si="478"/>
        <v>0</v>
      </c>
      <c r="V3404" s="101">
        <f t="shared" ca="1" si="479"/>
        <v>-500.51227285312723</v>
      </c>
    </row>
    <row r="3405" spans="2:22" x14ac:dyDescent="0.3">
      <c r="B3405" s="13">
        <v>2023</v>
      </c>
      <c r="C3405" s="13">
        <v>5</v>
      </c>
      <c r="D3405" s="13">
        <v>20</v>
      </c>
      <c r="E3405" s="83" t="s">
        <v>239</v>
      </c>
      <c r="F3405" s="13">
        <v>4</v>
      </c>
      <c r="G3405" s="13">
        <v>6</v>
      </c>
      <c r="H3405" s="13" t="s">
        <v>69</v>
      </c>
      <c r="I3405" s="13" t="s">
        <v>53</v>
      </c>
      <c r="J3405" s="13"/>
      <c r="K3405" s="13" t="s">
        <v>28</v>
      </c>
      <c r="L3405" s="12">
        <f t="shared" ca="1" si="472"/>
        <v>1.6755748737971194</v>
      </c>
      <c r="M3405" s="101">
        <f t="shared" ca="1" si="473"/>
        <v>8.8403330341536024E-2</v>
      </c>
      <c r="N3405" s="101">
        <f t="shared" ca="1" si="471"/>
        <v>220.87159020111611</v>
      </c>
      <c r="O3405" s="101">
        <f t="shared" ca="1" si="474"/>
        <v>0.18077777313397123</v>
      </c>
      <c r="Q3405" s="12">
        <f t="shared" ca="1" si="475"/>
        <v>0</v>
      </c>
      <c r="R3405" s="101">
        <f t="shared" ca="1" si="476"/>
        <v>0</v>
      </c>
      <c r="S3405" s="13"/>
      <c r="T3405" s="101">
        <f t="shared" ca="1" si="477"/>
        <v>8.8403330341536024E-2</v>
      </c>
      <c r="U3405" s="101">
        <f t="shared" si="478"/>
        <v>0</v>
      </c>
      <c r="V3405" s="101">
        <f t="shared" ca="1" si="479"/>
        <v>-500.42386952278571</v>
      </c>
    </row>
    <row r="3406" spans="2:22" x14ac:dyDescent="0.3">
      <c r="B3406" s="13">
        <v>2023</v>
      </c>
      <c r="C3406" s="13">
        <v>5</v>
      </c>
      <c r="D3406" s="13">
        <v>20</v>
      </c>
      <c r="E3406" s="83" t="s">
        <v>239</v>
      </c>
      <c r="F3406" s="13">
        <v>4</v>
      </c>
      <c r="G3406" s="13">
        <v>7</v>
      </c>
      <c r="H3406" s="13" t="s">
        <v>69</v>
      </c>
      <c r="I3406" s="13" t="s">
        <v>53</v>
      </c>
      <c r="J3406" s="13"/>
      <c r="K3406" s="13" t="s">
        <v>28</v>
      </c>
      <c r="L3406" s="12">
        <f t="shared" ca="1" si="472"/>
        <v>1.573150988001355</v>
      </c>
      <c r="M3406" s="101">
        <f t="shared" ca="1" si="473"/>
        <v>8.2999446126951495E-2</v>
      </c>
      <c r="N3406" s="101">
        <f t="shared" ca="1" si="471"/>
        <v>220.87159020111611</v>
      </c>
      <c r="O3406" s="101">
        <f t="shared" ca="1" si="474"/>
        <v>0.16972726009546618</v>
      </c>
      <c r="Q3406" s="12">
        <f t="shared" ca="1" si="475"/>
        <v>5.6000000000000005</v>
      </c>
      <c r="R3406" s="101">
        <f t="shared" ca="1" si="476"/>
        <v>0.3408727688656854</v>
      </c>
      <c r="S3406" s="13"/>
      <c r="T3406" s="101">
        <f t="shared" ca="1" si="477"/>
        <v>0</v>
      </c>
      <c r="U3406" s="101">
        <f t="shared" si="478"/>
        <v>0</v>
      </c>
      <c r="V3406" s="101">
        <f t="shared" ca="1" si="479"/>
        <v>-501.10561506051704</v>
      </c>
    </row>
    <row r="3407" spans="2:22" x14ac:dyDescent="0.3">
      <c r="B3407" s="13">
        <v>2023</v>
      </c>
      <c r="C3407" s="13">
        <v>5</v>
      </c>
      <c r="D3407" s="13">
        <v>20</v>
      </c>
      <c r="E3407" s="83" t="s">
        <v>239</v>
      </c>
      <c r="F3407" s="13">
        <v>4</v>
      </c>
      <c r="G3407" s="13">
        <v>8</v>
      </c>
      <c r="H3407" s="13" t="s">
        <v>69</v>
      </c>
      <c r="I3407" s="13" t="s">
        <v>53</v>
      </c>
      <c r="J3407" s="13"/>
      <c r="K3407" s="13" t="s">
        <v>28</v>
      </c>
      <c r="L3407" s="12">
        <f t="shared" ca="1" si="472"/>
        <v>2.2001690342122102</v>
      </c>
      <c r="M3407" s="101">
        <f t="shared" ca="1" si="473"/>
        <v>0.11608091824503622</v>
      </c>
      <c r="N3407" s="101">
        <f t="shared" ca="1" si="471"/>
        <v>220.87159020111611</v>
      </c>
      <c r="O3407" s="101">
        <f t="shared" ca="1" si="474"/>
        <v>0.23737623710115535</v>
      </c>
      <c r="Q3407" s="12">
        <f t="shared" ca="1" si="475"/>
        <v>5.6000000000000005</v>
      </c>
      <c r="R3407" s="101">
        <f t="shared" ca="1" si="476"/>
        <v>0.28779569125393645</v>
      </c>
      <c r="S3407" s="13"/>
      <c r="T3407" s="101">
        <f t="shared" ca="1" si="477"/>
        <v>0</v>
      </c>
      <c r="U3407" s="101">
        <f t="shared" si="478"/>
        <v>0</v>
      </c>
      <c r="V3407" s="101">
        <f t="shared" ca="1" si="479"/>
        <v>-501.68120644302496</v>
      </c>
    </row>
    <row r="3408" spans="2:22" x14ac:dyDescent="0.3">
      <c r="B3408" s="13">
        <v>2023</v>
      </c>
      <c r="C3408" s="13">
        <v>5</v>
      </c>
      <c r="D3408" s="13">
        <v>20</v>
      </c>
      <c r="E3408" s="83" t="s">
        <v>239</v>
      </c>
      <c r="F3408" s="13">
        <v>4</v>
      </c>
      <c r="G3408" s="13">
        <v>9</v>
      </c>
      <c r="H3408" s="13" t="s">
        <v>69</v>
      </c>
      <c r="I3408" s="13" t="s">
        <v>53</v>
      </c>
      <c r="J3408" s="13"/>
      <c r="K3408" s="13" t="s">
        <v>28</v>
      </c>
      <c r="L3408" s="12">
        <f t="shared" ca="1" si="472"/>
        <v>2.5772671217314183</v>
      </c>
      <c r="M3408" s="101">
        <f t="shared" ca="1" si="473"/>
        <v>0.13597661334254962</v>
      </c>
      <c r="N3408" s="101">
        <f t="shared" ref="N3408:N3471" ca="1" si="480">IF(H3408="On-Peak",IF(I3408="Winter",((L3408*$D$48)/60)+N3407,((L3408*$D$47)/60)+N3407),N3407)</f>
        <v>220.87159020111611</v>
      </c>
      <c r="O3408" s="101">
        <f t="shared" ca="1" si="474"/>
        <v>0.27806134976360269</v>
      </c>
      <c r="Q3408" s="12">
        <f t="shared" ca="1" si="475"/>
        <v>5.6000000000000005</v>
      </c>
      <c r="R3408" s="101">
        <f t="shared" ca="1" si="476"/>
        <v>0.25587433814543548</v>
      </c>
      <c r="S3408" s="13"/>
      <c r="T3408" s="101">
        <f t="shared" ca="1" si="477"/>
        <v>0</v>
      </c>
      <c r="U3408" s="101">
        <f t="shared" si="478"/>
        <v>0</v>
      </c>
      <c r="V3408" s="101">
        <f t="shared" ca="1" si="479"/>
        <v>-502.1929551193158</v>
      </c>
    </row>
    <row r="3409" spans="2:22" x14ac:dyDescent="0.3">
      <c r="B3409" s="13">
        <v>2023</v>
      </c>
      <c r="C3409" s="13">
        <v>5</v>
      </c>
      <c r="D3409" s="13">
        <v>20</v>
      </c>
      <c r="E3409" s="83" t="s">
        <v>239</v>
      </c>
      <c r="F3409" s="13">
        <v>4</v>
      </c>
      <c r="G3409" s="13">
        <v>10</v>
      </c>
      <c r="H3409" s="13" t="s">
        <v>70</v>
      </c>
      <c r="I3409" s="13" t="s">
        <v>53</v>
      </c>
      <c r="J3409" s="13"/>
      <c r="K3409" s="13" t="s">
        <v>28</v>
      </c>
      <c r="L3409" s="12">
        <f t="shared" ca="1" si="472"/>
        <v>1.8368253688507874</v>
      </c>
      <c r="M3409" s="101">
        <f t="shared" ca="1" si="473"/>
        <v>9.6910906460567547E-2</v>
      </c>
      <c r="N3409" s="101">
        <f t="shared" ca="1" si="480"/>
        <v>220.87159020111611</v>
      </c>
      <c r="O3409" s="101">
        <f t="shared" ca="1" si="474"/>
        <v>0.19817508904531145</v>
      </c>
      <c r="Q3409" s="12">
        <f t="shared" ca="1" si="475"/>
        <v>5.6000000000000005</v>
      </c>
      <c r="R3409" s="101">
        <f t="shared" ca="1" si="476"/>
        <v>0.3185527325267809</v>
      </c>
      <c r="S3409" s="13"/>
      <c r="T3409" s="101">
        <f t="shared" ca="1" si="477"/>
        <v>0</v>
      </c>
      <c r="U3409" s="101">
        <f t="shared" si="478"/>
        <v>0</v>
      </c>
      <c r="V3409" s="101">
        <f t="shared" ca="1" si="479"/>
        <v>-502.83006058436933</v>
      </c>
    </row>
    <row r="3410" spans="2:22" x14ac:dyDescent="0.3">
      <c r="B3410" s="13">
        <v>2023</v>
      </c>
      <c r="C3410" s="13">
        <v>5</v>
      </c>
      <c r="D3410" s="13">
        <v>20</v>
      </c>
      <c r="E3410" s="83" t="s">
        <v>239</v>
      </c>
      <c r="F3410" s="13">
        <v>4</v>
      </c>
      <c r="G3410" s="13">
        <v>11</v>
      </c>
      <c r="H3410" s="13" t="s">
        <v>70</v>
      </c>
      <c r="I3410" s="13" t="s">
        <v>53</v>
      </c>
      <c r="J3410" s="13"/>
      <c r="K3410" s="13" t="s">
        <v>28</v>
      </c>
      <c r="L3410" s="12">
        <f t="shared" ca="1" si="472"/>
        <v>2.4654707160894467</v>
      </c>
      <c r="M3410" s="101">
        <f t="shared" ca="1" si="473"/>
        <v>0.1300782349808792</v>
      </c>
      <c r="N3410" s="101">
        <f t="shared" ca="1" si="480"/>
        <v>220.87159020111611</v>
      </c>
      <c r="O3410" s="101">
        <f t="shared" ca="1" si="474"/>
        <v>0.26599963555889039</v>
      </c>
      <c r="Q3410" s="12">
        <f t="shared" ca="1" si="475"/>
        <v>5.6000000000000005</v>
      </c>
      <c r="R3410" s="101">
        <f t="shared" ca="1" si="476"/>
        <v>0.26533790388302841</v>
      </c>
      <c r="S3410" s="13"/>
      <c r="T3410" s="101">
        <f t="shared" ca="1" si="477"/>
        <v>0</v>
      </c>
      <c r="U3410" s="101">
        <f t="shared" si="478"/>
        <v>0</v>
      </c>
      <c r="V3410" s="101">
        <f t="shared" ca="1" si="479"/>
        <v>-503.36073639213544</v>
      </c>
    </row>
    <row r="3411" spans="2:22" x14ac:dyDescent="0.3">
      <c r="B3411" s="13">
        <v>2023</v>
      </c>
      <c r="C3411" s="13">
        <v>5</v>
      </c>
      <c r="D3411" s="13">
        <v>20</v>
      </c>
      <c r="E3411" s="83" t="s">
        <v>239</v>
      </c>
      <c r="F3411" s="13">
        <v>4</v>
      </c>
      <c r="G3411" s="13">
        <v>12</v>
      </c>
      <c r="H3411" s="13" t="s">
        <v>70</v>
      </c>
      <c r="I3411" s="13" t="s">
        <v>53</v>
      </c>
      <c r="J3411" s="13"/>
      <c r="K3411" s="13" t="s">
        <v>28</v>
      </c>
      <c r="L3411" s="12">
        <f t="shared" ca="1" si="472"/>
        <v>2.6911835976751322</v>
      </c>
      <c r="M3411" s="101">
        <f t="shared" ca="1" si="473"/>
        <v>0.14198684661333999</v>
      </c>
      <c r="N3411" s="101">
        <f t="shared" ca="1" si="480"/>
        <v>220.87159020111611</v>
      </c>
      <c r="O3411" s="101">
        <f t="shared" ca="1" si="474"/>
        <v>0.29035179835316999</v>
      </c>
      <c r="Q3411" s="12">
        <f t="shared" ca="1" si="475"/>
        <v>5.6000000000000005</v>
      </c>
      <c r="R3411" s="101">
        <f t="shared" ca="1" si="476"/>
        <v>0.24623130845680011</v>
      </c>
      <c r="S3411" s="13"/>
      <c r="T3411" s="101">
        <f t="shared" ca="1" si="477"/>
        <v>0</v>
      </c>
      <c r="U3411" s="101">
        <f t="shared" si="478"/>
        <v>0</v>
      </c>
      <c r="V3411" s="101">
        <f t="shared" ca="1" si="479"/>
        <v>-503.85319900904904</v>
      </c>
    </row>
    <row r="3412" spans="2:22" x14ac:dyDescent="0.3">
      <c r="B3412" s="13">
        <v>2023</v>
      </c>
      <c r="C3412" s="13">
        <v>5</v>
      </c>
      <c r="D3412" s="13">
        <v>20</v>
      </c>
      <c r="E3412" s="83" t="s">
        <v>239</v>
      </c>
      <c r="F3412" s="13">
        <v>4</v>
      </c>
      <c r="G3412" s="13">
        <v>13</v>
      </c>
      <c r="H3412" s="13" t="s">
        <v>70</v>
      </c>
      <c r="I3412" s="13" t="s">
        <v>53</v>
      </c>
      <c r="J3412" s="13"/>
      <c r="K3412" s="13" t="s">
        <v>28</v>
      </c>
      <c r="L3412" s="12">
        <f t="shared" ca="1" si="472"/>
        <v>2.8306275342988982</v>
      </c>
      <c r="M3412" s="101">
        <f t="shared" ca="1" si="473"/>
        <v>0.14934390870960987</v>
      </c>
      <c r="N3412" s="101">
        <f t="shared" ca="1" si="480"/>
        <v>220.87159020111611</v>
      </c>
      <c r="O3412" s="101">
        <f t="shared" ca="1" si="474"/>
        <v>0.3053964046755081</v>
      </c>
      <c r="Q3412" s="12">
        <f t="shared" ca="1" si="475"/>
        <v>5.6000000000000005</v>
      </c>
      <c r="R3412" s="101">
        <f t="shared" ca="1" si="476"/>
        <v>0.23442737922159831</v>
      </c>
      <c r="S3412" s="13"/>
      <c r="T3412" s="101">
        <f t="shared" ca="1" si="477"/>
        <v>0</v>
      </c>
      <c r="U3412" s="101">
        <f t="shared" si="478"/>
        <v>0</v>
      </c>
      <c r="V3412" s="101">
        <f t="shared" ca="1" si="479"/>
        <v>-504.32205376749221</v>
      </c>
    </row>
    <row r="3413" spans="2:22" x14ac:dyDescent="0.3">
      <c r="B3413" s="13">
        <v>2023</v>
      </c>
      <c r="C3413" s="13">
        <v>5</v>
      </c>
      <c r="D3413" s="13">
        <v>20</v>
      </c>
      <c r="E3413" s="83" t="s">
        <v>239</v>
      </c>
      <c r="F3413" s="13">
        <v>4</v>
      </c>
      <c r="G3413" s="13">
        <v>14</v>
      </c>
      <c r="H3413" s="13" t="s">
        <v>70</v>
      </c>
      <c r="I3413" s="13" t="s">
        <v>53</v>
      </c>
      <c r="J3413" s="13"/>
      <c r="K3413" s="13" t="s">
        <v>28</v>
      </c>
      <c r="L3413" s="12">
        <f t="shared" ca="1" si="472"/>
        <v>2.2495374010580389</v>
      </c>
      <c r="M3413" s="101">
        <f t="shared" ca="1" si="473"/>
        <v>0.11868559327982213</v>
      </c>
      <c r="N3413" s="101">
        <f t="shared" ca="1" si="480"/>
        <v>220.87159020111611</v>
      </c>
      <c r="O3413" s="101">
        <f t="shared" ca="1" si="474"/>
        <v>0.24270259020015181</v>
      </c>
      <c r="Q3413" s="12">
        <f t="shared" ca="1" si="475"/>
        <v>3.4665853088945706</v>
      </c>
      <c r="R3413" s="101">
        <f t="shared" ca="1" si="476"/>
        <v>0.10302310539836242</v>
      </c>
      <c r="S3413" s="13"/>
      <c r="T3413" s="101">
        <f t="shared" ca="1" si="477"/>
        <v>0</v>
      </c>
      <c r="U3413" s="101">
        <f t="shared" si="478"/>
        <v>0</v>
      </c>
      <c r="V3413" s="101">
        <f t="shared" ca="1" si="479"/>
        <v>-504.52809997828888</v>
      </c>
    </row>
    <row r="3414" spans="2:22" x14ac:dyDescent="0.3">
      <c r="B3414" s="13">
        <v>2023</v>
      </c>
      <c r="C3414" s="13">
        <v>5</v>
      </c>
      <c r="D3414" s="13">
        <v>20</v>
      </c>
      <c r="E3414" s="83" t="s">
        <v>239</v>
      </c>
      <c r="F3414" s="13">
        <v>4</v>
      </c>
      <c r="G3414" s="13">
        <v>15</v>
      </c>
      <c r="H3414" s="13" t="s">
        <v>70</v>
      </c>
      <c r="I3414" s="13" t="s">
        <v>53</v>
      </c>
      <c r="J3414" s="13"/>
      <c r="K3414" s="13" t="s">
        <v>28</v>
      </c>
      <c r="L3414" s="12">
        <f t="shared" ca="1" si="472"/>
        <v>2.5458973960288747</v>
      </c>
      <c r="M3414" s="101">
        <f t="shared" ca="1" si="473"/>
        <v>0.13432154661448342</v>
      </c>
      <c r="N3414" s="101">
        <f t="shared" ca="1" si="480"/>
        <v>220.87159020111611</v>
      </c>
      <c r="O3414" s="101">
        <f t="shared" ca="1" si="474"/>
        <v>0.27467687005755531</v>
      </c>
      <c r="Q3414" s="12">
        <f t="shared" ca="1" si="475"/>
        <v>0</v>
      </c>
      <c r="R3414" s="101">
        <f t="shared" ca="1" si="476"/>
        <v>0</v>
      </c>
      <c r="S3414" s="13"/>
      <c r="T3414" s="101">
        <f t="shared" ca="1" si="477"/>
        <v>0.13432154661448342</v>
      </c>
      <c r="U3414" s="101">
        <f t="shared" si="478"/>
        <v>0</v>
      </c>
      <c r="V3414" s="101">
        <f t="shared" ca="1" si="479"/>
        <v>-504.39377843167438</v>
      </c>
    </row>
    <row r="3415" spans="2:22" x14ac:dyDescent="0.3">
      <c r="B3415" s="13">
        <v>2023</v>
      </c>
      <c r="C3415" s="13">
        <v>5</v>
      </c>
      <c r="D3415" s="13">
        <v>20</v>
      </c>
      <c r="E3415" s="83" t="s">
        <v>239</v>
      </c>
      <c r="F3415" s="13">
        <v>4</v>
      </c>
      <c r="G3415" s="13">
        <v>16</v>
      </c>
      <c r="H3415" s="13" t="s">
        <v>71</v>
      </c>
      <c r="I3415" s="13" t="s">
        <v>53</v>
      </c>
      <c r="J3415" s="13"/>
      <c r="K3415" s="13" t="s">
        <v>28</v>
      </c>
      <c r="L3415" s="12">
        <f t="shared" ca="1" si="472"/>
        <v>2.5067515351382332</v>
      </c>
      <c r="M3415" s="101">
        <f t="shared" ca="1" si="473"/>
        <v>0.31118813557206026</v>
      </c>
      <c r="N3415" s="101">
        <f t="shared" ca="1" si="480"/>
        <v>221.57661407037372</v>
      </c>
      <c r="O3415" s="101">
        <f t="shared" ca="1" si="474"/>
        <v>0.74651060716416584</v>
      </c>
      <c r="Q3415" s="12">
        <f t="shared" ca="1" si="475"/>
        <v>5.6000000000000005</v>
      </c>
      <c r="R3415" s="101">
        <f t="shared" ca="1" si="476"/>
        <v>0.26184348255054862</v>
      </c>
      <c r="S3415" s="13"/>
      <c r="T3415" s="101">
        <f t="shared" ca="1" si="477"/>
        <v>0</v>
      </c>
      <c r="U3415" s="101">
        <f t="shared" ca="1" si="478"/>
        <v>0.70502386925762806</v>
      </c>
      <c r="V3415" s="101">
        <f t="shared" ca="1" si="479"/>
        <v>-504.21244152751785</v>
      </c>
    </row>
    <row r="3416" spans="2:22" x14ac:dyDescent="0.3">
      <c r="B3416" s="13">
        <v>2023</v>
      </c>
      <c r="C3416" s="13">
        <v>5</v>
      </c>
      <c r="D3416" s="13">
        <v>20</v>
      </c>
      <c r="E3416" s="83" t="s">
        <v>239</v>
      </c>
      <c r="F3416" s="13">
        <v>4</v>
      </c>
      <c r="G3416" s="13">
        <v>17</v>
      </c>
      <c r="H3416" s="13" t="s">
        <v>71</v>
      </c>
      <c r="I3416" s="13" t="s">
        <v>53</v>
      </c>
      <c r="J3416" s="13"/>
      <c r="K3416" s="13" t="s">
        <v>28</v>
      </c>
      <c r="L3416" s="12">
        <f t="shared" ca="1" si="472"/>
        <v>3.1456406929723402</v>
      </c>
      <c r="M3416" s="101">
        <f t="shared" ca="1" si="473"/>
        <v>0.39049983562558632</v>
      </c>
      <c r="N3416" s="101">
        <f t="shared" ca="1" si="480"/>
        <v>222.46132551527219</v>
      </c>
      <c r="O3416" s="101">
        <f t="shared" ca="1" si="474"/>
        <v>0.93677179836716296</v>
      </c>
      <c r="Q3416" s="12">
        <f t="shared" ca="1" si="475"/>
        <v>5.6000000000000005</v>
      </c>
      <c r="R3416" s="101">
        <f t="shared" ca="1" si="476"/>
        <v>0.20776151533989146</v>
      </c>
      <c r="S3416" s="13"/>
      <c r="T3416" s="101">
        <f t="shared" ca="1" si="477"/>
        <v>0</v>
      </c>
      <c r="U3416" s="101">
        <f t="shared" ca="1" si="478"/>
        <v>0.88471144489847076</v>
      </c>
      <c r="V3416" s="101">
        <f t="shared" ca="1" si="479"/>
        <v>-503.74325311329915</v>
      </c>
    </row>
    <row r="3417" spans="2:22" x14ac:dyDescent="0.3">
      <c r="B3417" s="13">
        <v>2023</v>
      </c>
      <c r="C3417" s="13">
        <v>5</v>
      </c>
      <c r="D3417" s="13">
        <v>20</v>
      </c>
      <c r="E3417" s="83" t="s">
        <v>239</v>
      </c>
      <c r="F3417" s="13">
        <v>4</v>
      </c>
      <c r="G3417" s="13">
        <v>18</v>
      </c>
      <c r="H3417" s="13" t="s">
        <v>71</v>
      </c>
      <c r="I3417" s="13" t="s">
        <v>53</v>
      </c>
      <c r="J3417" s="13"/>
      <c r="K3417" s="13" t="s">
        <v>28</v>
      </c>
      <c r="L3417" s="12">
        <f t="shared" ca="1" si="472"/>
        <v>2.9339455648413808</v>
      </c>
      <c r="M3417" s="101">
        <f t="shared" ca="1" si="473"/>
        <v>0.36422000241940899</v>
      </c>
      <c r="N3417" s="101">
        <f t="shared" ca="1" si="480"/>
        <v>223.28649770538382</v>
      </c>
      <c r="O3417" s="101">
        <f t="shared" ca="1" si="474"/>
        <v>0.87372898920976327</v>
      </c>
      <c r="Q3417" s="12">
        <f t="shared" ca="1" si="475"/>
        <v>3.6925754718861494</v>
      </c>
      <c r="R3417" s="101">
        <f t="shared" ca="1" si="476"/>
        <v>6.4218021631339661E-2</v>
      </c>
      <c r="S3417" s="13"/>
      <c r="T3417" s="101">
        <f t="shared" ca="1" si="477"/>
        <v>0</v>
      </c>
      <c r="U3417" s="101">
        <f t="shared" ca="1" si="478"/>
        <v>0.82517219011163834</v>
      </c>
      <c r="V3417" s="101">
        <f t="shared" ca="1" si="479"/>
        <v>-503.04651696645021</v>
      </c>
    </row>
    <row r="3418" spans="2:22" x14ac:dyDescent="0.3">
      <c r="B3418" s="13">
        <v>2023</v>
      </c>
      <c r="C3418" s="13">
        <v>5</v>
      </c>
      <c r="D3418" s="13">
        <v>20</v>
      </c>
      <c r="E3418" s="83" t="s">
        <v>239</v>
      </c>
      <c r="F3418" s="13">
        <v>4</v>
      </c>
      <c r="G3418" s="13">
        <v>19</v>
      </c>
      <c r="H3418" s="13" t="s">
        <v>71</v>
      </c>
      <c r="I3418" s="13" t="s">
        <v>53</v>
      </c>
      <c r="J3418" s="13"/>
      <c r="K3418" s="13" t="s">
        <v>28</v>
      </c>
      <c r="L3418" s="12">
        <f t="shared" ca="1" si="472"/>
        <v>3.0581434931351041</v>
      </c>
      <c r="M3418" s="101">
        <f t="shared" ca="1" si="473"/>
        <v>0.37963793323779182</v>
      </c>
      <c r="N3418" s="101">
        <f t="shared" ca="1" si="480"/>
        <v>224.14660056282807</v>
      </c>
      <c r="O3418" s="101">
        <f t="shared" ca="1" si="474"/>
        <v>0.91071513225563405</v>
      </c>
      <c r="Q3418" s="12">
        <f t="shared" ca="1" si="475"/>
        <v>5.6000000000000005</v>
      </c>
      <c r="R3418" s="101">
        <f t="shared" ca="1" si="476"/>
        <v>0.2151681533061135</v>
      </c>
      <c r="S3418" s="13"/>
      <c r="T3418" s="101">
        <f t="shared" ca="1" si="477"/>
        <v>0</v>
      </c>
      <c r="U3418" s="101">
        <f t="shared" ca="1" si="478"/>
        <v>0.86010285744424808</v>
      </c>
      <c r="V3418" s="101">
        <f t="shared" ca="1" si="479"/>
        <v>-502.61675041561824</v>
      </c>
    </row>
    <row r="3419" spans="2:22" x14ac:dyDescent="0.3">
      <c r="B3419" s="13">
        <v>2023</v>
      </c>
      <c r="C3419" s="13">
        <v>5</v>
      </c>
      <c r="D3419" s="13">
        <v>20</v>
      </c>
      <c r="E3419" s="83" t="s">
        <v>239</v>
      </c>
      <c r="F3419" s="13">
        <v>4</v>
      </c>
      <c r="G3419" s="13">
        <v>20</v>
      </c>
      <c r="H3419" s="13" t="s">
        <v>69</v>
      </c>
      <c r="I3419" s="13" t="s">
        <v>53</v>
      </c>
      <c r="J3419" s="13"/>
      <c r="K3419" s="13" t="s">
        <v>28</v>
      </c>
      <c r="L3419" s="12">
        <f t="shared" ca="1" si="472"/>
        <v>3.0611605206970527</v>
      </c>
      <c r="M3419" s="101">
        <f t="shared" ca="1" si="473"/>
        <v>0.1615068290719765</v>
      </c>
      <c r="N3419" s="101">
        <f t="shared" ca="1" si="480"/>
        <v>224.14660056282807</v>
      </c>
      <c r="O3419" s="101">
        <f t="shared" ca="1" si="474"/>
        <v>0.330268608578005</v>
      </c>
      <c r="Q3419" s="12">
        <f t="shared" ca="1" si="475"/>
        <v>0</v>
      </c>
      <c r="R3419" s="101">
        <f t="shared" ca="1" si="476"/>
        <v>0</v>
      </c>
      <c r="S3419" s="13"/>
      <c r="T3419" s="101">
        <f t="shared" ca="1" si="477"/>
        <v>0.1615068290719765</v>
      </c>
      <c r="U3419" s="101">
        <f t="shared" si="478"/>
        <v>0</v>
      </c>
      <c r="V3419" s="101">
        <f t="shared" ca="1" si="479"/>
        <v>-502.45524358654626</v>
      </c>
    </row>
    <row r="3420" spans="2:22" x14ac:dyDescent="0.3">
      <c r="B3420" s="13">
        <v>2023</v>
      </c>
      <c r="C3420" s="13">
        <v>5</v>
      </c>
      <c r="D3420" s="13">
        <v>20</v>
      </c>
      <c r="E3420" s="83" t="s">
        <v>239</v>
      </c>
      <c r="F3420" s="13">
        <v>4</v>
      </c>
      <c r="G3420" s="13">
        <v>21</v>
      </c>
      <c r="H3420" s="13" t="s">
        <v>69</v>
      </c>
      <c r="I3420" s="13" t="s">
        <v>53</v>
      </c>
      <c r="J3420" s="13"/>
      <c r="K3420" s="13" t="s">
        <v>28</v>
      </c>
      <c r="L3420" s="12">
        <f t="shared" ca="1" si="472"/>
        <v>3.6625332300543199</v>
      </c>
      <c r="M3420" s="101">
        <f t="shared" ca="1" si="473"/>
        <v>0.19323525321766591</v>
      </c>
      <c r="N3420" s="101">
        <f t="shared" ca="1" si="480"/>
        <v>224.14660056282807</v>
      </c>
      <c r="O3420" s="101">
        <f t="shared" ca="1" si="474"/>
        <v>0.39515071019056058</v>
      </c>
      <c r="Q3420" s="12">
        <f t="shared" ca="1" si="475"/>
        <v>0</v>
      </c>
      <c r="R3420" s="101">
        <f t="shared" ca="1" si="476"/>
        <v>0</v>
      </c>
      <c r="S3420" s="13"/>
      <c r="T3420" s="101">
        <f t="shared" ca="1" si="477"/>
        <v>0.19323525321766591</v>
      </c>
      <c r="U3420" s="101">
        <f t="shared" si="478"/>
        <v>0</v>
      </c>
      <c r="V3420" s="101">
        <f t="shared" ca="1" si="479"/>
        <v>-502.26200833332859</v>
      </c>
    </row>
    <row r="3421" spans="2:22" x14ac:dyDescent="0.3">
      <c r="B3421" s="13">
        <v>2023</v>
      </c>
      <c r="C3421" s="13">
        <v>5</v>
      </c>
      <c r="D3421" s="13">
        <v>20</v>
      </c>
      <c r="E3421" s="83" t="s">
        <v>239</v>
      </c>
      <c r="F3421" s="13">
        <v>4</v>
      </c>
      <c r="G3421" s="13">
        <v>22</v>
      </c>
      <c r="H3421" s="13" t="s">
        <v>69</v>
      </c>
      <c r="I3421" s="13" t="s">
        <v>53</v>
      </c>
      <c r="J3421" s="13"/>
      <c r="K3421" s="13" t="s">
        <v>28</v>
      </c>
      <c r="L3421" s="12">
        <f t="shared" ca="1" si="472"/>
        <v>3.2488296338585876</v>
      </c>
      <c r="M3421" s="101">
        <f t="shared" ca="1" si="473"/>
        <v>0.17140825148237909</v>
      </c>
      <c r="N3421" s="101">
        <f t="shared" ca="1" si="480"/>
        <v>224.14660056282807</v>
      </c>
      <c r="O3421" s="101">
        <f t="shared" ca="1" si="474"/>
        <v>0.35051622919700304</v>
      </c>
      <c r="Q3421" s="12">
        <f t="shared" ca="1" si="475"/>
        <v>0</v>
      </c>
      <c r="R3421" s="101">
        <f t="shared" ca="1" si="476"/>
        <v>0</v>
      </c>
      <c r="S3421" s="13"/>
      <c r="T3421" s="101">
        <f t="shared" ca="1" si="477"/>
        <v>0.17140825148237909</v>
      </c>
      <c r="U3421" s="101">
        <f t="shared" si="478"/>
        <v>0</v>
      </c>
      <c r="V3421" s="101">
        <f t="shared" ca="1" si="479"/>
        <v>-502.09060008184622</v>
      </c>
    </row>
    <row r="3422" spans="2:22" x14ac:dyDescent="0.3">
      <c r="B3422" s="13">
        <v>2023</v>
      </c>
      <c r="C3422" s="13">
        <v>5</v>
      </c>
      <c r="D3422" s="13">
        <v>20</v>
      </c>
      <c r="E3422" s="83" t="s">
        <v>239</v>
      </c>
      <c r="F3422" s="13">
        <v>4</v>
      </c>
      <c r="G3422" s="13">
        <v>23</v>
      </c>
      <c r="H3422" s="13" t="s">
        <v>69</v>
      </c>
      <c r="I3422" s="13" t="s">
        <v>53</v>
      </c>
      <c r="J3422" s="13"/>
      <c r="K3422" s="13" t="s">
        <v>28</v>
      </c>
      <c r="L3422" s="12">
        <f t="shared" ca="1" si="472"/>
        <v>3.8588540275834839</v>
      </c>
      <c r="M3422" s="101">
        <f t="shared" ca="1" si="473"/>
        <v>0.20359313849530461</v>
      </c>
      <c r="N3422" s="101">
        <f t="shared" ca="1" si="480"/>
        <v>224.14660056282807</v>
      </c>
      <c r="O3422" s="101">
        <f t="shared" ca="1" si="474"/>
        <v>0.41633176103598207</v>
      </c>
      <c r="Q3422" s="12">
        <f t="shared" ca="1" si="475"/>
        <v>0</v>
      </c>
      <c r="R3422" s="101">
        <f t="shared" ca="1" si="476"/>
        <v>0</v>
      </c>
      <c r="S3422" s="13"/>
      <c r="T3422" s="101">
        <f t="shared" ca="1" si="477"/>
        <v>0.20359313849530461</v>
      </c>
      <c r="U3422" s="101">
        <f t="shared" si="478"/>
        <v>0</v>
      </c>
      <c r="V3422" s="101">
        <f t="shared" ca="1" si="479"/>
        <v>-501.88700694335091</v>
      </c>
    </row>
    <row r="3423" spans="2:22" x14ac:dyDescent="0.3">
      <c r="B3423" s="13">
        <v>2023</v>
      </c>
      <c r="C3423" s="13">
        <v>5</v>
      </c>
      <c r="D3423" s="13">
        <v>21</v>
      </c>
      <c r="E3423" s="83" t="s">
        <v>240</v>
      </c>
      <c r="F3423" s="13">
        <v>5</v>
      </c>
      <c r="G3423" s="13">
        <v>0</v>
      </c>
      <c r="H3423" s="13" t="s">
        <v>69</v>
      </c>
      <c r="I3423" s="13" t="s">
        <v>53</v>
      </c>
      <c r="J3423" s="13"/>
      <c r="K3423" s="13" t="s">
        <v>28</v>
      </c>
      <c r="L3423" s="12">
        <f t="shared" ca="1" si="472"/>
        <v>2.831641536404748</v>
      </c>
      <c r="M3423" s="101">
        <f t="shared" ca="1" si="473"/>
        <v>0.1493974074607145</v>
      </c>
      <c r="N3423" s="101">
        <f t="shared" ca="1" si="480"/>
        <v>224.14660056282807</v>
      </c>
      <c r="O3423" s="101">
        <f t="shared" ca="1" si="474"/>
        <v>0.30550580536270827</v>
      </c>
      <c r="Q3423" s="12">
        <f t="shared" ca="1" si="475"/>
        <v>0</v>
      </c>
      <c r="R3423" s="101">
        <f t="shared" ca="1" si="476"/>
        <v>0</v>
      </c>
      <c r="S3423" s="13"/>
      <c r="T3423" s="101">
        <f t="shared" ca="1" si="477"/>
        <v>0.1493974074607145</v>
      </c>
      <c r="U3423" s="101">
        <f t="shared" si="478"/>
        <v>0</v>
      </c>
      <c r="V3423" s="101">
        <f t="shared" ca="1" si="479"/>
        <v>-501.73760953589021</v>
      </c>
    </row>
    <row r="3424" spans="2:22" x14ac:dyDescent="0.3">
      <c r="B3424" s="13">
        <v>2023</v>
      </c>
      <c r="C3424" s="13">
        <v>5</v>
      </c>
      <c r="D3424" s="13">
        <v>21</v>
      </c>
      <c r="E3424" s="83" t="s">
        <v>240</v>
      </c>
      <c r="F3424" s="13">
        <v>5</v>
      </c>
      <c r="G3424" s="13">
        <v>1</v>
      </c>
      <c r="H3424" s="13" t="s">
        <v>69</v>
      </c>
      <c r="I3424" s="13" t="s">
        <v>53</v>
      </c>
      <c r="J3424" s="13"/>
      <c r="K3424" s="13" t="s">
        <v>28</v>
      </c>
      <c r="L3424" s="12">
        <f t="shared" ca="1" si="472"/>
        <v>1.6126687973453206</v>
      </c>
      <c r="M3424" s="101">
        <f t="shared" ca="1" si="473"/>
        <v>8.5084405747939115E-2</v>
      </c>
      <c r="N3424" s="101">
        <f t="shared" ca="1" si="480"/>
        <v>224.14660056282807</v>
      </c>
      <c r="O3424" s="101">
        <f t="shared" ca="1" si="474"/>
        <v>0.17399083654558664</v>
      </c>
      <c r="Q3424" s="12">
        <f t="shared" ca="1" si="475"/>
        <v>0</v>
      </c>
      <c r="R3424" s="101">
        <f t="shared" ca="1" si="476"/>
        <v>0</v>
      </c>
      <c r="S3424" s="13"/>
      <c r="T3424" s="101">
        <f t="shared" ca="1" si="477"/>
        <v>8.5084405747939115E-2</v>
      </c>
      <c r="U3424" s="101">
        <f t="shared" si="478"/>
        <v>0</v>
      </c>
      <c r="V3424" s="101">
        <f t="shared" ca="1" si="479"/>
        <v>-501.65252513014229</v>
      </c>
    </row>
    <row r="3425" spans="2:22" x14ac:dyDescent="0.3">
      <c r="B3425" s="13">
        <v>2023</v>
      </c>
      <c r="C3425" s="13">
        <v>5</v>
      </c>
      <c r="D3425" s="13">
        <v>21</v>
      </c>
      <c r="E3425" s="83" t="s">
        <v>240</v>
      </c>
      <c r="F3425" s="13">
        <v>5</v>
      </c>
      <c r="G3425" s="13">
        <v>2</v>
      </c>
      <c r="H3425" s="13" t="s">
        <v>69</v>
      </c>
      <c r="I3425" s="13" t="s">
        <v>53</v>
      </c>
      <c r="J3425" s="13"/>
      <c r="K3425" s="13" t="s">
        <v>28</v>
      </c>
      <c r="L3425" s="12">
        <f t="shared" ca="1" si="472"/>
        <v>1.6159475316606844</v>
      </c>
      <c r="M3425" s="101">
        <f t="shared" ca="1" si="473"/>
        <v>8.5257391770417704E-2</v>
      </c>
      <c r="N3425" s="101">
        <f t="shared" ca="1" si="480"/>
        <v>224.14660056282807</v>
      </c>
      <c r="O3425" s="101">
        <f t="shared" ca="1" si="474"/>
        <v>0.17434457919087124</v>
      </c>
      <c r="Q3425" s="12">
        <f t="shared" ca="1" si="475"/>
        <v>0</v>
      </c>
      <c r="R3425" s="101">
        <f t="shared" ca="1" si="476"/>
        <v>0</v>
      </c>
      <c r="S3425" s="13"/>
      <c r="T3425" s="101">
        <f t="shared" ca="1" si="477"/>
        <v>8.5257391770417704E-2</v>
      </c>
      <c r="U3425" s="101">
        <f t="shared" si="478"/>
        <v>0</v>
      </c>
      <c r="V3425" s="101">
        <f t="shared" ca="1" si="479"/>
        <v>-501.56726773837187</v>
      </c>
    </row>
    <row r="3426" spans="2:22" x14ac:dyDescent="0.3">
      <c r="B3426" s="13">
        <v>2023</v>
      </c>
      <c r="C3426" s="13">
        <v>5</v>
      </c>
      <c r="D3426" s="13">
        <v>21</v>
      </c>
      <c r="E3426" s="83" t="s">
        <v>240</v>
      </c>
      <c r="F3426" s="13">
        <v>5</v>
      </c>
      <c r="G3426" s="13">
        <v>3</v>
      </c>
      <c r="H3426" s="13" t="s">
        <v>69</v>
      </c>
      <c r="I3426" s="13" t="s">
        <v>53</v>
      </c>
      <c r="J3426" s="13"/>
      <c r="K3426" s="13" t="s">
        <v>28</v>
      </c>
      <c r="L3426" s="12">
        <f t="shared" ca="1" si="472"/>
        <v>1.7914771055511136</v>
      </c>
      <c r="M3426" s="101">
        <f t="shared" ca="1" si="473"/>
        <v>9.451833208887675E-2</v>
      </c>
      <c r="N3426" s="101">
        <f t="shared" ca="1" si="480"/>
        <v>224.14660056282807</v>
      </c>
      <c r="O3426" s="101">
        <f t="shared" ca="1" si="474"/>
        <v>0.19328246491790965</v>
      </c>
      <c r="Q3426" s="12">
        <f t="shared" ca="1" si="475"/>
        <v>0</v>
      </c>
      <c r="R3426" s="101">
        <f t="shared" ca="1" si="476"/>
        <v>0</v>
      </c>
      <c r="S3426" s="13"/>
      <c r="T3426" s="101">
        <f t="shared" ca="1" si="477"/>
        <v>9.451833208887675E-2</v>
      </c>
      <c r="U3426" s="101">
        <f t="shared" si="478"/>
        <v>0</v>
      </c>
      <c r="V3426" s="101">
        <f t="shared" ca="1" si="479"/>
        <v>-501.47274940628301</v>
      </c>
    </row>
    <row r="3427" spans="2:22" x14ac:dyDescent="0.3">
      <c r="B3427" s="13">
        <v>2023</v>
      </c>
      <c r="C3427" s="13">
        <v>5</v>
      </c>
      <c r="D3427" s="13">
        <v>21</v>
      </c>
      <c r="E3427" s="83" t="s">
        <v>240</v>
      </c>
      <c r="F3427" s="13">
        <v>5</v>
      </c>
      <c r="G3427" s="13">
        <v>4</v>
      </c>
      <c r="H3427" s="13" t="s">
        <v>69</v>
      </c>
      <c r="I3427" s="13" t="s">
        <v>53</v>
      </c>
      <c r="J3427" s="13"/>
      <c r="K3427" s="13" t="s">
        <v>28</v>
      </c>
      <c r="L3427" s="12">
        <f t="shared" ca="1" si="472"/>
        <v>1.4877021895963152</v>
      </c>
      <c r="M3427" s="101">
        <f t="shared" ca="1" si="473"/>
        <v>7.849116752310159E-2</v>
      </c>
      <c r="N3427" s="101">
        <f t="shared" ca="1" si="480"/>
        <v>224.14660056282807</v>
      </c>
      <c r="O3427" s="101">
        <f t="shared" ca="1" si="474"/>
        <v>0.16050818923554644</v>
      </c>
      <c r="Q3427" s="12">
        <f t="shared" ca="1" si="475"/>
        <v>0</v>
      </c>
      <c r="R3427" s="101">
        <f t="shared" ca="1" si="476"/>
        <v>0</v>
      </c>
      <c r="S3427" s="13"/>
      <c r="T3427" s="101">
        <f t="shared" ca="1" si="477"/>
        <v>7.849116752310159E-2</v>
      </c>
      <c r="U3427" s="101">
        <f t="shared" si="478"/>
        <v>0</v>
      </c>
      <c r="V3427" s="101">
        <f t="shared" ca="1" si="479"/>
        <v>-501.3942582387599</v>
      </c>
    </row>
    <row r="3428" spans="2:22" x14ac:dyDescent="0.3">
      <c r="B3428" s="13">
        <v>2023</v>
      </c>
      <c r="C3428" s="13">
        <v>5</v>
      </c>
      <c r="D3428" s="13">
        <v>21</v>
      </c>
      <c r="E3428" s="83" t="s">
        <v>240</v>
      </c>
      <c r="F3428" s="13">
        <v>5</v>
      </c>
      <c r="G3428" s="13">
        <v>5</v>
      </c>
      <c r="H3428" s="13" t="s">
        <v>69</v>
      </c>
      <c r="I3428" s="13" t="s">
        <v>53</v>
      </c>
      <c r="J3428" s="13"/>
      <c r="K3428" s="13" t="s">
        <v>28</v>
      </c>
      <c r="L3428" s="12">
        <f t="shared" ca="1" si="472"/>
        <v>1.5724249551944103</v>
      </c>
      <c r="M3428" s="101">
        <f t="shared" ca="1" si="473"/>
        <v>8.2961140636057085E-2</v>
      </c>
      <c r="N3428" s="101">
        <f t="shared" ca="1" si="480"/>
        <v>224.14660056282807</v>
      </c>
      <c r="O3428" s="101">
        <f t="shared" ca="1" si="474"/>
        <v>0.16964892841592494</v>
      </c>
      <c r="Q3428" s="12">
        <f t="shared" ca="1" si="475"/>
        <v>5.6000000000000005</v>
      </c>
      <c r="R3428" s="101">
        <f t="shared" ca="1" si="476"/>
        <v>0.34093422754279323</v>
      </c>
      <c r="S3428" s="13"/>
      <c r="T3428" s="101">
        <f t="shared" ca="1" si="477"/>
        <v>0</v>
      </c>
      <c r="U3428" s="101">
        <f t="shared" si="478"/>
        <v>0</v>
      </c>
      <c r="V3428" s="101">
        <f t="shared" ca="1" si="479"/>
        <v>-502.07612669384548</v>
      </c>
    </row>
    <row r="3429" spans="2:22" x14ac:dyDescent="0.3">
      <c r="B3429" s="13">
        <v>2023</v>
      </c>
      <c r="C3429" s="13">
        <v>5</v>
      </c>
      <c r="D3429" s="13">
        <v>21</v>
      </c>
      <c r="E3429" s="83" t="s">
        <v>240</v>
      </c>
      <c r="F3429" s="13">
        <v>5</v>
      </c>
      <c r="G3429" s="13">
        <v>6</v>
      </c>
      <c r="H3429" s="13" t="s">
        <v>69</v>
      </c>
      <c r="I3429" s="13" t="s">
        <v>53</v>
      </c>
      <c r="J3429" s="13"/>
      <c r="K3429" s="13" t="s">
        <v>28</v>
      </c>
      <c r="L3429" s="12">
        <f t="shared" ca="1" si="472"/>
        <v>1.7386053613505954</v>
      </c>
      <c r="M3429" s="101">
        <f t="shared" ca="1" si="473"/>
        <v>9.1728818864857412E-2</v>
      </c>
      <c r="N3429" s="101">
        <f t="shared" ca="1" si="480"/>
        <v>224.14660056282807</v>
      </c>
      <c r="O3429" s="101">
        <f t="shared" ca="1" si="474"/>
        <v>0.18757813243611574</v>
      </c>
      <c r="Q3429" s="12">
        <f t="shared" ca="1" si="475"/>
        <v>5.6000000000000005</v>
      </c>
      <c r="R3429" s="101">
        <f t="shared" ca="1" si="476"/>
        <v>0.32686705616167216</v>
      </c>
      <c r="S3429" s="13"/>
      <c r="T3429" s="101">
        <f t="shared" ca="1" si="477"/>
        <v>0</v>
      </c>
      <c r="U3429" s="101">
        <f t="shared" si="478"/>
        <v>0</v>
      </c>
      <c r="V3429" s="101">
        <f t="shared" ca="1" si="479"/>
        <v>-502.72986080616886</v>
      </c>
    </row>
    <row r="3430" spans="2:22" x14ac:dyDescent="0.3">
      <c r="B3430" s="13">
        <v>2023</v>
      </c>
      <c r="C3430" s="13">
        <v>5</v>
      </c>
      <c r="D3430" s="13">
        <v>21</v>
      </c>
      <c r="E3430" s="83" t="s">
        <v>240</v>
      </c>
      <c r="F3430" s="13">
        <v>5</v>
      </c>
      <c r="G3430" s="13">
        <v>7</v>
      </c>
      <c r="H3430" s="13" t="s">
        <v>69</v>
      </c>
      <c r="I3430" s="13" t="s">
        <v>53</v>
      </c>
      <c r="J3430" s="13"/>
      <c r="K3430" s="13" t="s">
        <v>28</v>
      </c>
      <c r="L3430" s="12">
        <f t="shared" ca="1" si="472"/>
        <v>1.7907489760701383</v>
      </c>
      <c r="M3430" s="101">
        <f t="shared" ca="1" si="473"/>
        <v>9.4479915977460499E-2</v>
      </c>
      <c r="N3430" s="101">
        <f t="shared" ca="1" si="480"/>
        <v>224.14660056282807</v>
      </c>
      <c r="O3430" s="101">
        <f t="shared" ca="1" si="474"/>
        <v>0.19320390702820722</v>
      </c>
      <c r="Q3430" s="12">
        <f t="shared" ca="1" si="475"/>
        <v>5.6000000000000005</v>
      </c>
      <c r="R3430" s="101">
        <f t="shared" ca="1" si="476"/>
        <v>0.32245309917566284</v>
      </c>
      <c r="S3430" s="13"/>
      <c r="T3430" s="101">
        <f t="shared" ca="1" si="477"/>
        <v>0</v>
      </c>
      <c r="U3430" s="101">
        <f t="shared" si="478"/>
        <v>0</v>
      </c>
      <c r="V3430" s="101">
        <f t="shared" ca="1" si="479"/>
        <v>-503.37476700452021</v>
      </c>
    </row>
    <row r="3431" spans="2:22" x14ac:dyDescent="0.3">
      <c r="B3431" s="13">
        <v>2023</v>
      </c>
      <c r="C3431" s="13">
        <v>5</v>
      </c>
      <c r="D3431" s="13">
        <v>21</v>
      </c>
      <c r="E3431" s="83" t="s">
        <v>240</v>
      </c>
      <c r="F3431" s="13">
        <v>5</v>
      </c>
      <c r="G3431" s="13">
        <v>8</v>
      </c>
      <c r="H3431" s="13" t="s">
        <v>69</v>
      </c>
      <c r="I3431" s="13" t="s">
        <v>53</v>
      </c>
      <c r="J3431" s="13"/>
      <c r="K3431" s="13" t="s">
        <v>28</v>
      </c>
      <c r="L3431" s="12">
        <f t="shared" ca="1" si="472"/>
        <v>2.298024469713094</v>
      </c>
      <c r="M3431" s="101">
        <f t="shared" ca="1" si="473"/>
        <v>0.12124377102206284</v>
      </c>
      <c r="N3431" s="101">
        <f t="shared" ca="1" si="480"/>
        <v>224.14660056282807</v>
      </c>
      <c r="O3431" s="101">
        <f t="shared" ca="1" si="474"/>
        <v>0.24793386003734572</v>
      </c>
      <c r="Q3431" s="12">
        <f t="shared" ca="1" si="475"/>
        <v>5.6000000000000005</v>
      </c>
      <c r="R3431" s="101">
        <f t="shared" ca="1" si="476"/>
        <v>0.27951222863878666</v>
      </c>
      <c r="S3431" s="13"/>
      <c r="T3431" s="101">
        <f t="shared" ca="1" si="477"/>
        <v>0</v>
      </c>
      <c r="U3431" s="101">
        <f t="shared" si="478"/>
        <v>0</v>
      </c>
      <c r="V3431" s="101">
        <f t="shared" ca="1" si="479"/>
        <v>-503.9337914617978</v>
      </c>
    </row>
    <row r="3432" spans="2:22" x14ac:dyDescent="0.3">
      <c r="B3432" s="13">
        <v>2023</v>
      </c>
      <c r="C3432" s="13">
        <v>5</v>
      </c>
      <c r="D3432" s="13">
        <v>21</v>
      </c>
      <c r="E3432" s="83" t="s">
        <v>240</v>
      </c>
      <c r="F3432" s="13">
        <v>5</v>
      </c>
      <c r="G3432" s="13">
        <v>9</v>
      </c>
      <c r="H3432" s="13" t="s">
        <v>69</v>
      </c>
      <c r="I3432" s="13" t="s">
        <v>53</v>
      </c>
      <c r="J3432" s="13"/>
      <c r="K3432" s="13" t="s">
        <v>28</v>
      </c>
      <c r="L3432" s="12">
        <f t="shared" ca="1" si="472"/>
        <v>2.1436253579830442</v>
      </c>
      <c r="M3432" s="101">
        <f t="shared" ca="1" si="473"/>
        <v>0.11309767388718542</v>
      </c>
      <c r="N3432" s="101">
        <f t="shared" ca="1" si="480"/>
        <v>224.14660056282807</v>
      </c>
      <c r="O3432" s="101">
        <f t="shared" ca="1" si="474"/>
        <v>0.23127573987279065</v>
      </c>
      <c r="Q3432" s="12">
        <f t="shared" ca="1" si="475"/>
        <v>5.6000000000000005</v>
      </c>
      <c r="R3432" s="101">
        <f t="shared" ca="1" si="476"/>
        <v>0.29258211344673535</v>
      </c>
      <c r="S3432" s="13"/>
      <c r="T3432" s="101">
        <f t="shared" ca="1" si="477"/>
        <v>0</v>
      </c>
      <c r="U3432" s="101">
        <f t="shared" si="478"/>
        <v>0</v>
      </c>
      <c r="V3432" s="101">
        <f t="shared" ca="1" si="479"/>
        <v>-504.51895568869122</v>
      </c>
    </row>
    <row r="3433" spans="2:22" x14ac:dyDescent="0.3">
      <c r="B3433" s="13">
        <v>2023</v>
      </c>
      <c r="C3433" s="13">
        <v>5</v>
      </c>
      <c r="D3433" s="13">
        <v>21</v>
      </c>
      <c r="E3433" s="83" t="s">
        <v>240</v>
      </c>
      <c r="F3433" s="13">
        <v>5</v>
      </c>
      <c r="G3433" s="13">
        <v>10</v>
      </c>
      <c r="H3433" s="13" t="s">
        <v>70</v>
      </c>
      <c r="I3433" s="13" t="s">
        <v>53</v>
      </c>
      <c r="J3433" s="13"/>
      <c r="K3433" s="13" t="s">
        <v>28</v>
      </c>
      <c r="L3433" s="12">
        <f t="shared" ca="1" si="472"/>
        <v>1.9867461624109788</v>
      </c>
      <c r="M3433" s="101">
        <f t="shared" ca="1" si="473"/>
        <v>0.10482072752880324</v>
      </c>
      <c r="N3433" s="101">
        <f t="shared" ca="1" si="480"/>
        <v>224.14660056282807</v>
      </c>
      <c r="O3433" s="101">
        <f t="shared" ca="1" si="474"/>
        <v>0.21435004346252051</v>
      </c>
      <c r="Q3433" s="12">
        <f t="shared" ca="1" si="475"/>
        <v>5.6000000000000005</v>
      </c>
      <c r="R3433" s="101">
        <f t="shared" ca="1" si="476"/>
        <v>0.3058619373519107</v>
      </c>
      <c r="S3433" s="13"/>
      <c r="T3433" s="101">
        <f t="shared" ca="1" si="477"/>
        <v>0</v>
      </c>
      <c r="U3433" s="101">
        <f t="shared" si="478"/>
        <v>0</v>
      </c>
      <c r="V3433" s="101">
        <f t="shared" ca="1" si="479"/>
        <v>-505.13067956339501</v>
      </c>
    </row>
    <row r="3434" spans="2:22" x14ac:dyDescent="0.3">
      <c r="B3434" s="13">
        <v>2023</v>
      </c>
      <c r="C3434" s="13">
        <v>5</v>
      </c>
      <c r="D3434" s="13">
        <v>21</v>
      </c>
      <c r="E3434" s="83" t="s">
        <v>240</v>
      </c>
      <c r="F3434" s="13">
        <v>5</v>
      </c>
      <c r="G3434" s="13">
        <v>11</v>
      </c>
      <c r="H3434" s="13" t="s">
        <v>70</v>
      </c>
      <c r="I3434" s="13" t="s">
        <v>53</v>
      </c>
      <c r="J3434" s="13"/>
      <c r="K3434" s="13" t="s">
        <v>28</v>
      </c>
      <c r="L3434" s="12">
        <f t="shared" ca="1" si="472"/>
        <v>2.5378577316741993</v>
      </c>
      <c r="M3434" s="101">
        <f t="shared" ca="1" si="473"/>
        <v>0.13389737392313075</v>
      </c>
      <c r="N3434" s="101">
        <f t="shared" ca="1" si="480"/>
        <v>224.14660056282807</v>
      </c>
      <c r="O3434" s="101">
        <f t="shared" ca="1" si="474"/>
        <v>0.27380947067032935</v>
      </c>
      <c r="Q3434" s="12">
        <f t="shared" ca="1" si="475"/>
        <v>1.6116561320510567</v>
      </c>
      <c r="R3434" s="101">
        <f t="shared" ca="1" si="476"/>
        <v>0</v>
      </c>
      <c r="S3434" s="13"/>
      <c r="T3434" s="101">
        <f t="shared" ca="1" si="477"/>
        <v>4.8866396396117E-2</v>
      </c>
      <c r="U3434" s="101">
        <f t="shared" si="478"/>
        <v>0</v>
      </c>
      <c r="V3434" s="101">
        <f t="shared" ca="1" si="479"/>
        <v>-505.08181316699887</v>
      </c>
    </row>
    <row r="3435" spans="2:22" x14ac:dyDescent="0.3">
      <c r="B3435" s="13">
        <v>2023</v>
      </c>
      <c r="C3435" s="13">
        <v>5</v>
      </c>
      <c r="D3435" s="13">
        <v>21</v>
      </c>
      <c r="E3435" s="83" t="s">
        <v>240</v>
      </c>
      <c r="F3435" s="13">
        <v>5</v>
      </c>
      <c r="G3435" s="13">
        <v>12</v>
      </c>
      <c r="H3435" s="13" t="s">
        <v>70</v>
      </c>
      <c r="I3435" s="13" t="s">
        <v>53</v>
      </c>
      <c r="J3435" s="13"/>
      <c r="K3435" s="13" t="s">
        <v>28</v>
      </c>
      <c r="L3435" s="12">
        <f t="shared" ca="1" si="472"/>
        <v>2.5272179337917664</v>
      </c>
      <c r="M3435" s="101">
        <f t="shared" ca="1" si="473"/>
        <v>0.13333601818685359</v>
      </c>
      <c r="N3435" s="101">
        <f t="shared" ca="1" si="480"/>
        <v>224.14660056282807</v>
      </c>
      <c r="O3435" s="101">
        <f t="shared" ca="1" si="474"/>
        <v>0.27266154287679367</v>
      </c>
      <c r="Q3435" s="12">
        <f t="shared" ca="1" si="475"/>
        <v>5.6000000000000005</v>
      </c>
      <c r="R3435" s="101">
        <f t="shared" ca="1" si="476"/>
        <v>0.26011100190452702</v>
      </c>
      <c r="S3435" s="13"/>
      <c r="T3435" s="101">
        <f t="shared" ca="1" si="477"/>
        <v>0</v>
      </c>
      <c r="U3435" s="101">
        <f t="shared" si="478"/>
        <v>0</v>
      </c>
      <c r="V3435" s="101">
        <f t="shared" ca="1" si="479"/>
        <v>-505.60203517080794</v>
      </c>
    </row>
    <row r="3436" spans="2:22" x14ac:dyDescent="0.3">
      <c r="B3436" s="13">
        <v>2023</v>
      </c>
      <c r="C3436" s="13">
        <v>5</v>
      </c>
      <c r="D3436" s="13">
        <v>21</v>
      </c>
      <c r="E3436" s="83" t="s">
        <v>240</v>
      </c>
      <c r="F3436" s="13">
        <v>5</v>
      </c>
      <c r="G3436" s="13">
        <v>13</v>
      </c>
      <c r="H3436" s="13" t="s">
        <v>70</v>
      </c>
      <c r="I3436" s="13" t="s">
        <v>53</v>
      </c>
      <c r="J3436" s="13"/>
      <c r="K3436" s="13" t="s">
        <v>28</v>
      </c>
      <c r="L3436" s="12">
        <f t="shared" ca="1" si="472"/>
        <v>2.5697250331922361</v>
      </c>
      <c r="M3436" s="101">
        <f t="shared" ca="1" si="473"/>
        <v>0.13557869275122239</v>
      </c>
      <c r="N3436" s="101">
        <f t="shared" ca="1" si="480"/>
        <v>224.14660056282807</v>
      </c>
      <c r="O3436" s="101">
        <f t="shared" ca="1" si="474"/>
        <v>0.27724763383111034</v>
      </c>
      <c r="Q3436" s="12">
        <f t="shared" ca="1" si="475"/>
        <v>5.6000000000000005</v>
      </c>
      <c r="R3436" s="101">
        <f t="shared" ca="1" si="476"/>
        <v>0.25651277594027727</v>
      </c>
      <c r="S3436" s="13"/>
      <c r="T3436" s="101">
        <f t="shared" ca="1" si="477"/>
        <v>0</v>
      </c>
      <c r="U3436" s="101">
        <f t="shared" si="478"/>
        <v>0</v>
      </c>
      <c r="V3436" s="101">
        <f t="shared" ca="1" si="479"/>
        <v>-506.1150607226885</v>
      </c>
    </row>
    <row r="3437" spans="2:22" x14ac:dyDescent="0.3">
      <c r="B3437" s="13">
        <v>2023</v>
      </c>
      <c r="C3437" s="13">
        <v>5</v>
      </c>
      <c r="D3437" s="13">
        <v>21</v>
      </c>
      <c r="E3437" s="83" t="s">
        <v>240</v>
      </c>
      <c r="F3437" s="13">
        <v>5</v>
      </c>
      <c r="G3437" s="13">
        <v>14</v>
      </c>
      <c r="H3437" s="13" t="s">
        <v>70</v>
      </c>
      <c r="I3437" s="13" t="s">
        <v>53</v>
      </c>
      <c r="J3437" s="13"/>
      <c r="K3437" s="13" t="s">
        <v>28</v>
      </c>
      <c r="L3437" s="12">
        <f t="shared" ca="1" si="472"/>
        <v>2.2070393655556599</v>
      </c>
      <c r="M3437" s="101">
        <f t="shared" ca="1" si="473"/>
        <v>0.11644339692671662</v>
      </c>
      <c r="N3437" s="101">
        <f t="shared" ca="1" si="480"/>
        <v>224.14660056282807</v>
      </c>
      <c r="O3437" s="101">
        <f t="shared" ca="1" si="474"/>
        <v>0.23811747714980014</v>
      </c>
      <c r="Q3437" s="12">
        <f t="shared" ca="1" si="475"/>
        <v>5.6000000000000005</v>
      </c>
      <c r="R3437" s="101">
        <f t="shared" ca="1" si="476"/>
        <v>0.28721411770571342</v>
      </c>
      <c r="S3437" s="13"/>
      <c r="T3437" s="101">
        <f t="shared" ca="1" si="477"/>
        <v>0</v>
      </c>
      <c r="U3437" s="101">
        <f t="shared" si="478"/>
        <v>0</v>
      </c>
      <c r="V3437" s="101">
        <f t="shared" ca="1" si="479"/>
        <v>-506.68948895809996</v>
      </c>
    </row>
    <row r="3438" spans="2:22" x14ac:dyDescent="0.3">
      <c r="B3438" s="13">
        <v>2023</v>
      </c>
      <c r="C3438" s="13">
        <v>5</v>
      </c>
      <c r="D3438" s="13">
        <v>21</v>
      </c>
      <c r="E3438" s="83" t="s">
        <v>240</v>
      </c>
      <c r="F3438" s="13">
        <v>5</v>
      </c>
      <c r="G3438" s="13">
        <v>15</v>
      </c>
      <c r="H3438" s="13" t="s">
        <v>70</v>
      </c>
      <c r="I3438" s="13" t="s">
        <v>53</v>
      </c>
      <c r="J3438" s="13"/>
      <c r="K3438" s="13" t="s">
        <v>28</v>
      </c>
      <c r="L3438" s="12">
        <f t="shared" ca="1" si="472"/>
        <v>2.1463223611684374</v>
      </c>
      <c r="M3438" s="101">
        <f t="shared" ca="1" si="473"/>
        <v>0.11323996777524677</v>
      </c>
      <c r="N3438" s="101">
        <f t="shared" ca="1" si="480"/>
        <v>224.14660056282807</v>
      </c>
      <c r="O3438" s="101">
        <f t="shared" ca="1" si="474"/>
        <v>0.23156671954646271</v>
      </c>
      <c r="Q3438" s="12">
        <f t="shared" ca="1" si="475"/>
        <v>5.6000000000000005</v>
      </c>
      <c r="R3438" s="101">
        <f t="shared" ca="1" si="476"/>
        <v>0.29235381212709183</v>
      </c>
      <c r="S3438" s="13"/>
      <c r="T3438" s="101">
        <f t="shared" ca="1" si="477"/>
        <v>0</v>
      </c>
      <c r="U3438" s="101">
        <f t="shared" si="478"/>
        <v>0</v>
      </c>
      <c r="V3438" s="101">
        <f t="shared" ca="1" si="479"/>
        <v>-507.27419658235414</v>
      </c>
    </row>
    <row r="3439" spans="2:22" x14ac:dyDescent="0.3">
      <c r="B3439" s="13">
        <v>2023</v>
      </c>
      <c r="C3439" s="13">
        <v>5</v>
      </c>
      <c r="D3439" s="13">
        <v>21</v>
      </c>
      <c r="E3439" s="83" t="s">
        <v>240</v>
      </c>
      <c r="F3439" s="13">
        <v>5</v>
      </c>
      <c r="G3439" s="13">
        <v>16</v>
      </c>
      <c r="H3439" s="13" t="s">
        <v>71</v>
      </c>
      <c r="I3439" s="13" t="s">
        <v>53</v>
      </c>
      <c r="J3439" s="13"/>
      <c r="K3439" s="13" t="s">
        <v>28</v>
      </c>
      <c r="L3439" s="12">
        <f t="shared" ca="1" si="472"/>
        <v>2.0321890207340303</v>
      </c>
      <c r="M3439" s="101">
        <f t="shared" ca="1" si="473"/>
        <v>0.25227594503392253</v>
      </c>
      <c r="N3439" s="101">
        <f t="shared" ca="1" si="480"/>
        <v>224.71815372490951</v>
      </c>
      <c r="O3439" s="101">
        <f t="shared" ca="1" si="474"/>
        <v>0.60518589037459425</v>
      </c>
      <c r="Q3439" s="12">
        <f t="shared" ca="1" si="475"/>
        <v>0</v>
      </c>
      <c r="R3439" s="101">
        <f t="shared" ca="1" si="476"/>
        <v>0</v>
      </c>
      <c r="S3439" s="13"/>
      <c r="T3439" s="101">
        <f t="shared" ca="1" si="477"/>
        <v>0.25227594503392253</v>
      </c>
      <c r="U3439" s="101">
        <f t="shared" ca="1" si="478"/>
        <v>0.57155316208144602</v>
      </c>
      <c r="V3439" s="101">
        <f t="shared" ca="1" si="479"/>
        <v>-506.45036747523875</v>
      </c>
    </row>
    <row r="3440" spans="2:22" x14ac:dyDescent="0.3">
      <c r="B3440" s="13">
        <v>2023</v>
      </c>
      <c r="C3440" s="13">
        <v>5</v>
      </c>
      <c r="D3440" s="13">
        <v>21</v>
      </c>
      <c r="E3440" s="83" t="s">
        <v>240</v>
      </c>
      <c r="F3440" s="13">
        <v>5</v>
      </c>
      <c r="G3440" s="13">
        <v>17</v>
      </c>
      <c r="H3440" s="13" t="s">
        <v>71</v>
      </c>
      <c r="I3440" s="13" t="s">
        <v>53</v>
      </c>
      <c r="J3440" s="13"/>
      <c r="K3440" s="13" t="s">
        <v>28</v>
      </c>
      <c r="L3440" s="12">
        <f t="shared" ca="1" si="472"/>
        <v>3.4900900093308032</v>
      </c>
      <c r="M3440" s="101">
        <f t="shared" ca="1" si="473"/>
        <v>0.43325977375832592</v>
      </c>
      <c r="N3440" s="101">
        <f t="shared" ca="1" si="480"/>
        <v>225.69974154003381</v>
      </c>
      <c r="O3440" s="101">
        <f t="shared" ca="1" si="474"/>
        <v>1.0393488047787132</v>
      </c>
      <c r="Q3440" s="12">
        <f t="shared" ca="1" si="475"/>
        <v>5.6000000000000005</v>
      </c>
      <c r="R3440" s="101">
        <f t="shared" ca="1" si="476"/>
        <v>0.17860388071014757</v>
      </c>
      <c r="S3440" s="13"/>
      <c r="T3440" s="101">
        <f t="shared" ca="1" si="477"/>
        <v>0</v>
      </c>
      <c r="U3440" s="101">
        <f t="shared" ca="1" si="478"/>
        <v>0.98158781512428839</v>
      </c>
      <c r="V3440" s="101">
        <f t="shared" ca="1" si="479"/>
        <v>-505.82598742153476</v>
      </c>
    </row>
    <row r="3441" spans="2:22" x14ac:dyDescent="0.3">
      <c r="B3441" s="13">
        <v>2023</v>
      </c>
      <c r="C3441" s="13">
        <v>5</v>
      </c>
      <c r="D3441" s="13">
        <v>21</v>
      </c>
      <c r="E3441" s="83" t="s">
        <v>240</v>
      </c>
      <c r="F3441" s="13">
        <v>5</v>
      </c>
      <c r="G3441" s="13">
        <v>18</v>
      </c>
      <c r="H3441" s="13" t="s">
        <v>71</v>
      </c>
      <c r="I3441" s="13" t="s">
        <v>53</v>
      </c>
      <c r="J3441" s="13"/>
      <c r="K3441" s="13" t="s">
        <v>28</v>
      </c>
      <c r="L3441" s="12">
        <f t="shared" ca="1" si="472"/>
        <v>3.533019593677992</v>
      </c>
      <c r="M3441" s="101">
        <f t="shared" ca="1" si="473"/>
        <v>0.43858905235918594</v>
      </c>
      <c r="N3441" s="101">
        <f t="shared" ca="1" si="480"/>
        <v>226.69340330075576</v>
      </c>
      <c r="O3441" s="101">
        <f t="shared" ca="1" si="474"/>
        <v>1.052133234997306</v>
      </c>
      <c r="Q3441" s="12">
        <f t="shared" ca="1" si="475"/>
        <v>5.6000000000000005</v>
      </c>
      <c r="R3441" s="101">
        <f t="shared" ca="1" si="476"/>
        <v>0.17496989139515803</v>
      </c>
      <c r="S3441" s="13"/>
      <c r="T3441" s="101">
        <f t="shared" ca="1" si="477"/>
        <v>0</v>
      </c>
      <c r="U3441" s="101">
        <f t="shared" ca="1" si="478"/>
        <v>0.99366176072193524</v>
      </c>
      <c r="V3441" s="101">
        <f t="shared" ca="1" si="479"/>
        <v>-505.18226544360317</v>
      </c>
    </row>
    <row r="3442" spans="2:22" x14ac:dyDescent="0.3">
      <c r="B3442" s="13">
        <v>2023</v>
      </c>
      <c r="C3442" s="13">
        <v>5</v>
      </c>
      <c r="D3442" s="13">
        <v>21</v>
      </c>
      <c r="E3442" s="83" t="s">
        <v>240</v>
      </c>
      <c r="F3442" s="13">
        <v>5</v>
      </c>
      <c r="G3442" s="13">
        <v>19</v>
      </c>
      <c r="H3442" s="13" t="s">
        <v>71</v>
      </c>
      <c r="I3442" s="13" t="s">
        <v>53</v>
      </c>
      <c r="J3442" s="13"/>
      <c r="K3442" s="13" t="s">
        <v>28</v>
      </c>
      <c r="L3442" s="12">
        <f t="shared" ca="1" si="472"/>
        <v>2.3100747593884905</v>
      </c>
      <c r="M3442" s="101">
        <f t="shared" ca="1" si="473"/>
        <v>0.28677268063048722</v>
      </c>
      <c r="N3442" s="101">
        <f t="shared" ca="1" si="480"/>
        <v>227.34311182683376</v>
      </c>
      <c r="O3442" s="101">
        <f t="shared" ca="1" si="474"/>
        <v>0.68794026334589253</v>
      </c>
      <c r="Q3442" s="12">
        <f t="shared" ca="1" si="475"/>
        <v>5.6000000000000005</v>
      </c>
      <c r="R3442" s="101">
        <f t="shared" ca="1" si="476"/>
        <v>0.27849217161776435</v>
      </c>
      <c r="S3442" s="13"/>
      <c r="T3442" s="101">
        <f t="shared" ca="1" si="477"/>
        <v>0</v>
      </c>
      <c r="U3442" s="101">
        <f t="shared" ca="1" si="478"/>
        <v>0.64970852607801299</v>
      </c>
      <c r="V3442" s="101">
        <f t="shared" ca="1" si="479"/>
        <v>-505.08954126076065</v>
      </c>
    </row>
    <row r="3443" spans="2:22" x14ac:dyDescent="0.3">
      <c r="B3443" s="13">
        <v>2023</v>
      </c>
      <c r="C3443" s="13">
        <v>5</v>
      </c>
      <c r="D3443" s="13">
        <v>21</v>
      </c>
      <c r="E3443" s="83" t="s">
        <v>240</v>
      </c>
      <c r="F3443" s="13">
        <v>5</v>
      </c>
      <c r="G3443" s="13">
        <v>20</v>
      </c>
      <c r="H3443" s="13" t="s">
        <v>69</v>
      </c>
      <c r="I3443" s="13" t="s">
        <v>53</v>
      </c>
      <c r="J3443" s="13"/>
      <c r="K3443" s="13" t="s">
        <v>28</v>
      </c>
      <c r="L3443" s="12">
        <f t="shared" ca="1" si="472"/>
        <v>2.5133934832063405</v>
      </c>
      <c r="M3443" s="101">
        <f t="shared" ca="1" si="473"/>
        <v>0.13260664017396653</v>
      </c>
      <c r="N3443" s="101">
        <f t="shared" ca="1" si="480"/>
        <v>227.34311182683376</v>
      </c>
      <c r="O3443" s="101">
        <f t="shared" ca="1" si="474"/>
        <v>0.27117002290313208</v>
      </c>
      <c r="Q3443" s="12">
        <f t="shared" ca="1" si="475"/>
        <v>0</v>
      </c>
      <c r="R3443" s="101">
        <f t="shared" ca="1" si="476"/>
        <v>0</v>
      </c>
      <c r="S3443" s="13"/>
      <c r="T3443" s="101">
        <f t="shared" ca="1" si="477"/>
        <v>0.13260664017396653</v>
      </c>
      <c r="U3443" s="101">
        <f t="shared" si="478"/>
        <v>0</v>
      </c>
      <c r="V3443" s="101">
        <f t="shared" ca="1" si="479"/>
        <v>-504.95693462058671</v>
      </c>
    </row>
    <row r="3444" spans="2:22" x14ac:dyDescent="0.3">
      <c r="B3444" s="13">
        <v>2023</v>
      </c>
      <c r="C3444" s="13">
        <v>5</v>
      </c>
      <c r="D3444" s="13">
        <v>21</v>
      </c>
      <c r="E3444" s="83" t="s">
        <v>240</v>
      </c>
      <c r="F3444" s="13">
        <v>5</v>
      </c>
      <c r="G3444" s="13">
        <v>21</v>
      </c>
      <c r="H3444" s="13" t="s">
        <v>69</v>
      </c>
      <c r="I3444" s="13" t="s">
        <v>53</v>
      </c>
      <c r="J3444" s="13"/>
      <c r="K3444" s="13" t="s">
        <v>28</v>
      </c>
      <c r="L3444" s="12">
        <f t="shared" ca="1" si="472"/>
        <v>3.4634799458352932</v>
      </c>
      <c r="M3444" s="101">
        <f t="shared" ca="1" si="473"/>
        <v>0.18273320194227008</v>
      </c>
      <c r="N3444" s="101">
        <f t="shared" ca="1" si="480"/>
        <v>227.34311182683376</v>
      </c>
      <c r="O3444" s="101">
        <f t="shared" ca="1" si="474"/>
        <v>0.37367485135616979</v>
      </c>
      <c r="Q3444" s="12">
        <f t="shared" ca="1" si="475"/>
        <v>0</v>
      </c>
      <c r="R3444" s="101">
        <f t="shared" ca="1" si="476"/>
        <v>0</v>
      </c>
      <c r="S3444" s="13"/>
      <c r="T3444" s="101">
        <f t="shared" ca="1" si="477"/>
        <v>0.18273320194227008</v>
      </c>
      <c r="U3444" s="101">
        <f t="shared" si="478"/>
        <v>0</v>
      </c>
      <c r="V3444" s="101">
        <f t="shared" ca="1" si="479"/>
        <v>-504.77420141864445</v>
      </c>
    </row>
    <row r="3445" spans="2:22" x14ac:dyDescent="0.3">
      <c r="B3445" s="13">
        <v>2023</v>
      </c>
      <c r="C3445" s="13">
        <v>5</v>
      </c>
      <c r="D3445" s="13">
        <v>21</v>
      </c>
      <c r="E3445" s="83" t="s">
        <v>240</v>
      </c>
      <c r="F3445" s="13">
        <v>5</v>
      </c>
      <c r="G3445" s="13">
        <v>22</v>
      </c>
      <c r="H3445" s="13" t="s">
        <v>69</v>
      </c>
      <c r="I3445" s="13" t="s">
        <v>53</v>
      </c>
      <c r="J3445" s="13"/>
      <c r="K3445" s="13" t="s">
        <v>28</v>
      </c>
      <c r="L3445" s="12">
        <f t="shared" ca="1" si="472"/>
        <v>3.5012650090832227</v>
      </c>
      <c r="M3445" s="101">
        <f t="shared" ca="1" si="473"/>
        <v>0.18472674187923083</v>
      </c>
      <c r="N3445" s="101">
        <f t="shared" ca="1" si="480"/>
        <v>227.34311182683376</v>
      </c>
      <c r="O3445" s="101">
        <f t="shared" ca="1" si="474"/>
        <v>0.37775148182998891</v>
      </c>
      <c r="Q3445" s="12">
        <f t="shared" ca="1" si="475"/>
        <v>0</v>
      </c>
      <c r="R3445" s="101">
        <f t="shared" ca="1" si="476"/>
        <v>0</v>
      </c>
      <c r="S3445" s="13"/>
      <c r="T3445" s="101">
        <f t="shared" ca="1" si="477"/>
        <v>0.18472674187923083</v>
      </c>
      <c r="U3445" s="101">
        <f t="shared" si="478"/>
        <v>0</v>
      </c>
      <c r="V3445" s="101">
        <f t="shared" ca="1" si="479"/>
        <v>-504.58947467676524</v>
      </c>
    </row>
    <row r="3446" spans="2:22" x14ac:dyDescent="0.3">
      <c r="B3446" s="13">
        <v>2023</v>
      </c>
      <c r="C3446" s="13">
        <v>5</v>
      </c>
      <c r="D3446" s="13">
        <v>21</v>
      </c>
      <c r="E3446" s="83" t="s">
        <v>240</v>
      </c>
      <c r="F3446" s="13">
        <v>5</v>
      </c>
      <c r="G3446" s="13">
        <v>23</v>
      </c>
      <c r="H3446" s="13" t="s">
        <v>69</v>
      </c>
      <c r="I3446" s="13" t="s">
        <v>53</v>
      </c>
      <c r="J3446" s="13"/>
      <c r="K3446" s="13" t="s">
        <v>28</v>
      </c>
      <c r="L3446" s="12">
        <f t="shared" ca="1" si="472"/>
        <v>2.5187418548046141</v>
      </c>
      <c r="M3446" s="101">
        <f t="shared" ca="1" si="473"/>
        <v>0.13288882025949145</v>
      </c>
      <c r="N3446" s="101">
        <f t="shared" ca="1" si="480"/>
        <v>227.34311182683376</v>
      </c>
      <c r="O3446" s="101">
        <f t="shared" ca="1" si="474"/>
        <v>0.27174705871486982</v>
      </c>
      <c r="Q3446" s="12">
        <f t="shared" ca="1" si="475"/>
        <v>0</v>
      </c>
      <c r="R3446" s="101">
        <f t="shared" ca="1" si="476"/>
        <v>0</v>
      </c>
      <c r="S3446" s="13"/>
      <c r="T3446" s="101">
        <f t="shared" ca="1" si="477"/>
        <v>0.13288882025949145</v>
      </c>
      <c r="U3446" s="101">
        <f t="shared" si="478"/>
        <v>0</v>
      </c>
      <c r="V3446" s="101">
        <f t="shared" ca="1" si="479"/>
        <v>-504.45658585650574</v>
      </c>
    </row>
    <row r="3447" spans="2:22" x14ac:dyDescent="0.3">
      <c r="B3447" s="13">
        <v>2023</v>
      </c>
      <c r="C3447" s="13">
        <v>5</v>
      </c>
      <c r="D3447" s="13">
        <v>22</v>
      </c>
      <c r="E3447" s="83" t="s">
        <v>241</v>
      </c>
      <c r="F3447" s="13">
        <v>6</v>
      </c>
      <c r="G3447" s="13">
        <v>0</v>
      </c>
      <c r="H3447" s="13" t="s">
        <v>69</v>
      </c>
      <c r="I3447" s="13" t="s">
        <v>53</v>
      </c>
      <c r="J3447" s="13"/>
      <c r="K3447" s="13" t="s">
        <v>27</v>
      </c>
      <c r="L3447" s="12">
        <f t="shared" ca="1" si="472"/>
        <v>2.8594930143175503</v>
      </c>
      <c r="M3447" s="101">
        <f t="shared" ca="1" si="473"/>
        <v>0.15086685143539397</v>
      </c>
      <c r="N3447" s="101">
        <f t="shared" ca="1" si="480"/>
        <v>227.34311182683376</v>
      </c>
      <c r="O3447" s="101">
        <f t="shared" ca="1" si="474"/>
        <v>0.30851070131472053</v>
      </c>
      <c r="Q3447" s="12">
        <f t="shared" ca="1" si="475"/>
        <v>0</v>
      </c>
      <c r="R3447" s="101">
        <f t="shared" ca="1" si="476"/>
        <v>0</v>
      </c>
      <c r="S3447" s="13"/>
      <c r="T3447" s="101">
        <f t="shared" ca="1" si="477"/>
        <v>0.15086685143539397</v>
      </c>
      <c r="U3447" s="101">
        <f t="shared" si="478"/>
        <v>0</v>
      </c>
      <c r="V3447" s="101">
        <f t="shared" ca="1" si="479"/>
        <v>-504.30571900507033</v>
      </c>
    </row>
    <row r="3448" spans="2:22" x14ac:dyDescent="0.3">
      <c r="B3448" s="13">
        <v>2023</v>
      </c>
      <c r="C3448" s="13">
        <v>5</v>
      </c>
      <c r="D3448" s="13">
        <v>22</v>
      </c>
      <c r="E3448" s="83" t="s">
        <v>241</v>
      </c>
      <c r="F3448" s="13">
        <v>6</v>
      </c>
      <c r="G3448" s="13">
        <v>1</v>
      </c>
      <c r="H3448" s="13" t="s">
        <v>69</v>
      </c>
      <c r="I3448" s="13" t="s">
        <v>53</v>
      </c>
      <c r="J3448" s="13"/>
      <c r="K3448" s="13" t="s">
        <v>27</v>
      </c>
      <c r="L3448" s="12">
        <f t="shared" ca="1" si="472"/>
        <v>1.3910300747674915</v>
      </c>
      <c r="M3448" s="101">
        <f t="shared" ca="1" si="473"/>
        <v>7.3390746744732852E-2</v>
      </c>
      <c r="N3448" s="101">
        <f t="shared" ca="1" si="480"/>
        <v>227.34311182683376</v>
      </c>
      <c r="O3448" s="101">
        <f t="shared" ca="1" si="474"/>
        <v>0.15007823476666465</v>
      </c>
      <c r="Q3448" s="12">
        <f t="shared" ca="1" si="475"/>
        <v>0</v>
      </c>
      <c r="R3448" s="101">
        <f t="shared" ca="1" si="476"/>
        <v>0</v>
      </c>
      <c r="S3448" s="13"/>
      <c r="T3448" s="101">
        <f t="shared" ca="1" si="477"/>
        <v>7.3390746744732852E-2</v>
      </c>
      <c r="U3448" s="101">
        <f t="shared" si="478"/>
        <v>0</v>
      </c>
      <c r="V3448" s="101">
        <f t="shared" ca="1" si="479"/>
        <v>-504.23232825832559</v>
      </c>
    </row>
    <row r="3449" spans="2:22" x14ac:dyDescent="0.3">
      <c r="B3449" s="13">
        <v>2023</v>
      </c>
      <c r="C3449" s="13">
        <v>5</v>
      </c>
      <c r="D3449" s="13">
        <v>22</v>
      </c>
      <c r="E3449" s="83" t="s">
        <v>241</v>
      </c>
      <c r="F3449" s="13">
        <v>6</v>
      </c>
      <c r="G3449" s="13">
        <v>2</v>
      </c>
      <c r="H3449" s="13" t="s">
        <v>69</v>
      </c>
      <c r="I3449" s="13" t="s">
        <v>53</v>
      </c>
      <c r="J3449" s="13"/>
      <c r="K3449" s="13" t="s">
        <v>27</v>
      </c>
      <c r="L3449" s="12">
        <f t="shared" ca="1" si="472"/>
        <v>1.7101877960548126</v>
      </c>
      <c r="M3449" s="101">
        <f t="shared" ca="1" si="473"/>
        <v>9.022950811985192E-2</v>
      </c>
      <c r="N3449" s="101">
        <f t="shared" ca="1" si="480"/>
        <v>227.34311182683376</v>
      </c>
      <c r="O3449" s="101">
        <f t="shared" ca="1" si="474"/>
        <v>0.18451216131635373</v>
      </c>
      <c r="Q3449" s="12">
        <f t="shared" ca="1" si="475"/>
        <v>0</v>
      </c>
      <c r="R3449" s="101">
        <f t="shared" ca="1" si="476"/>
        <v>0</v>
      </c>
      <c r="S3449" s="13"/>
      <c r="T3449" s="101">
        <f t="shared" ca="1" si="477"/>
        <v>9.022950811985192E-2</v>
      </c>
      <c r="U3449" s="101">
        <f t="shared" si="478"/>
        <v>0</v>
      </c>
      <c r="V3449" s="101">
        <f t="shared" ca="1" si="479"/>
        <v>-504.14209875020572</v>
      </c>
    </row>
    <row r="3450" spans="2:22" x14ac:dyDescent="0.3">
      <c r="B3450" s="13">
        <v>2023</v>
      </c>
      <c r="C3450" s="13">
        <v>5</v>
      </c>
      <c r="D3450" s="13">
        <v>22</v>
      </c>
      <c r="E3450" s="83" t="s">
        <v>241</v>
      </c>
      <c r="F3450" s="13">
        <v>6</v>
      </c>
      <c r="G3450" s="13">
        <v>3</v>
      </c>
      <c r="H3450" s="13" t="s">
        <v>69</v>
      </c>
      <c r="I3450" s="13" t="s">
        <v>53</v>
      </c>
      <c r="J3450" s="13"/>
      <c r="K3450" s="13" t="s">
        <v>27</v>
      </c>
      <c r="L3450" s="12">
        <f t="shared" ca="1" si="472"/>
        <v>1.7386481487355643</v>
      </c>
      <c r="M3450" s="101">
        <f t="shared" ca="1" si="473"/>
        <v>9.1731076327288372E-2</v>
      </c>
      <c r="N3450" s="101">
        <f t="shared" ca="1" si="480"/>
        <v>227.34311182683376</v>
      </c>
      <c r="O3450" s="101">
        <f t="shared" ca="1" si="474"/>
        <v>0.18758274876708003</v>
      </c>
      <c r="Q3450" s="12">
        <f t="shared" ca="1" si="475"/>
        <v>0</v>
      </c>
      <c r="R3450" s="101">
        <f t="shared" ca="1" si="476"/>
        <v>0</v>
      </c>
      <c r="S3450" s="13"/>
      <c r="T3450" s="101">
        <f t="shared" ca="1" si="477"/>
        <v>9.1731076327288372E-2</v>
      </c>
      <c r="U3450" s="101">
        <f t="shared" si="478"/>
        <v>0</v>
      </c>
      <c r="V3450" s="101">
        <f t="shared" ca="1" si="479"/>
        <v>-504.05036767387844</v>
      </c>
    </row>
    <row r="3451" spans="2:22" x14ac:dyDescent="0.3">
      <c r="B3451" s="13">
        <v>2023</v>
      </c>
      <c r="C3451" s="13">
        <v>5</v>
      </c>
      <c r="D3451" s="13">
        <v>22</v>
      </c>
      <c r="E3451" s="83" t="s">
        <v>241</v>
      </c>
      <c r="F3451" s="13">
        <v>6</v>
      </c>
      <c r="G3451" s="13">
        <v>4</v>
      </c>
      <c r="H3451" s="13" t="s">
        <v>69</v>
      </c>
      <c r="I3451" s="13" t="s">
        <v>53</v>
      </c>
      <c r="J3451" s="13"/>
      <c r="K3451" s="13" t="s">
        <v>27</v>
      </c>
      <c r="L3451" s="12">
        <f t="shared" ca="1" si="472"/>
        <v>1.427577750658463</v>
      </c>
      <c r="M3451" s="101">
        <f t="shared" ca="1" si="473"/>
        <v>7.5319002124740506E-2</v>
      </c>
      <c r="N3451" s="101">
        <f t="shared" ca="1" si="480"/>
        <v>227.34311182683376</v>
      </c>
      <c r="O3451" s="101">
        <f t="shared" ca="1" si="474"/>
        <v>0.15402136351854157</v>
      </c>
      <c r="Q3451" s="12">
        <f t="shared" ca="1" si="475"/>
        <v>0</v>
      </c>
      <c r="R3451" s="101">
        <f t="shared" ca="1" si="476"/>
        <v>0</v>
      </c>
      <c r="S3451" s="13"/>
      <c r="T3451" s="101">
        <f t="shared" ca="1" si="477"/>
        <v>7.5319002124740506E-2</v>
      </c>
      <c r="U3451" s="101">
        <f t="shared" si="478"/>
        <v>0</v>
      </c>
      <c r="V3451" s="101">
        <f t="shared" ca="1" si="479"/>
        <v>-503.97504867175371</v>
      </c>
    </row>
    <row r="3452" spans="2:22" x14ac:dyDescent="0.3">
      <c r="B3452" s="13">
        <v>2023</v>
      </c>
      <c r="C3452" s="13">
        <v>5</v>
      </c>
      <c r="D3452" s="13">
        <v>22</v>
      </c>
      <c r="E3452" s="83" t="s">
        <v>241</v>
      </c>
      <c r="F3452" s="13">
        <v>6</v>
      </c>
      <c r="G3452" s="13">
        <v>5</v>
      </c>
      <c r="H3452" s="13" t="s">
        <v>69</v>
      </c>
      <c r="I3452" s="13" t="s">
        <v>53</v>
      </c>
      <c r="J3452" s="13"/>
      <c r="K3452" s="13" t="s">
        <v>27</v>
      </c>
      <c r="L3452" s="12">
        <f t="shared" ca="1" si="472"/>
        <v>1.4212114715126682</v>
      </c>
      <c r="M3452" s="101">
        <f t="shared" ca="1" si="473"/>
        <v>7.4983117237008373E-2</v>
      </c>
      <c r="N3452" s="101">
        <f t="shared" ca="1" si="480"/>
        <v>227.34311182683376</v>
      </c>
      <c r="O3452" s="101">
        <f t="shared" ca="1" si="474"/>
        <v>0.15333450566150178</v>
      </c>
      <c r="Q3452" s="12">
        <f t="shared" ca="1" si="475"/>
        <v>5.6000000000000005</v>
      </c>
      <c r="R3452" s="101">
        <f t="shared" ca="1" si="476"/>
        <v>0.35373444893645267</v>
      </c>
      <c r="S3452" s="13"/>
      <c r="T3452" s="101">
        <f t="shared" ca="1" si="477"/>
        <v>0</v>
      </c>
      <c r="U3452" s="101">
        <f t="shared" si="478"/>
        <v>0</v>
      </c>
      <c r="V3452" s="101">
        <f t="shared" ca="1" si="479"/>
        <v>-504.68251756962661</v>
      </c>
    </row>
    <row r="3453" spans="2:22" x14ac:dyDescent="0.3">
      <c r="B3453" s="13">
        <v>2023</v>
      </c>
      <c r="C3453" s="13">
        <v>5</v>
      </c>
      <c r="D3453" s="13">
        <v>22</v>
      </c>
      <c r="E3453" s="83" t="s">
        <v>241</v>
      </c>
      <c r="F3453" s="13">
        <v>6</v>
      </c>
      <c r="G3453" s="13">
        <v>6</v>
      </c>
      <c r="H3453" s="13" t="s">
        <v>69</v>
      </c>
      <c r="I3453" s="13" t="s">
        <v>53</v>
      </c>
      <c r="J3453" s="13"/>
      <c r="K3453" s="13" t="s">
        <v>27</v>
      </c>
      <c r="L3453" s="12">
        <f t="shared" ca="1" si="472"/>
        <v>1.6427882006865513</v>
      </c>
      <c r="M3453" s="101">
        <f t="shared" ca="1" si="473"/>
        <v>8.6673505468222445E-2</v>
      </c>
      <c r="N3453" s="101">
        <f t="shared" ca="1" si="480"/>
        <v>227.34311182683376</v>
      </c>
      <c r="O3453" s="101">
        <f t="shared" ca="1" si="474"/>
        <v>0.17724041897207202</v>
      </c>
      <c r="Q3453" s="12">
        <f t="shared" ca="1" si="475"/>
        <v>0</v>
      </c>
      <c r="R3453" s="101">
        <f t="shared" ca="1" si="476"/>
        <v>0</v>
      </c>
      <c r="S3453" s="13"/>
      <c r="T3453" s="101">
        <f t="shared" ca="1" si="477"/>
        <v>8.6673505468222445E-2</v>
      </c>
      <c r="U3453" s="101">
        <f t="shared" si="478"/>
        <v>0</v>
      </c>
      <c r="V3453" s="101">
        <f t="shared" ca="1" si="479"/>
        <v>-504.59584406415837</v>
      </c>
    </row>
    <row r="3454" spans="2:22" x14ac:dyDescent="0.3">
      <c r="B3454" s="13">
        <v>2023</v>
      </c>
      <c r="C3454" s="13">
        <v>5</v>
      </c>
      <c r="D3454" s="13">
        <v>22</v>
      </c>
      <c r="E3454" s="83" t="s">
        <v>241</v>
      </c>
      <c r="F3454" s="13">
        <v>6</v>
      </c>
      <c r="G3454" s="13">
        <v>7</v>
      </c>
      <c r="H3454" s="13" t="s">
        <v>69</v>
      </c>
      <c r="I3454" s="13" t="s">
        <v>53</v>
      </c>
      <c r="J3454" s="13"/>
      <c r="K3454" s="13" t="s">
        <v>27</v>
      </c>
      <c r="L3454" s="12">
        <f t="shared" ca="1" si="472"/>
        <v>1.7327223902554036</v>
      </c>
      <c r="M3454" s="101">
        <f t="shared" ca="1" si="473"/>
        <v>9.1418433309875105E-2</v>
      </c>
      <c r="N3454" s="101">
        <f t="shared" ca="1" si="480"/>
        <v>227.34311182683376</v>
      </c>
      <c r="O3454" s="101">
        <f t="shared" ca="1" si="474"/>
        <v>0.1869434186846555</v>
      </c>
      <c r="Q3454" s="12">
        <f t="shared" ca="1" si="475"/>
        <v>0</v>
      </c>
      <c r="R3454" s="101">
        <f t="shared" ca="1" si="476"/>
        <v>0</v>
      </c>
      <c r="S3454" s="13"/>
      <c r="T3454" s="101">
        <f t="shared" ca="1" si="477"/>
        <v>9.1418433309875105E-2</v>
      </c>
      <c r="U3454" s="101">
        <f t="shared" si="478"/>
        <v>0</v>
      </c>
      <c r="V3454" s="101">
        <f t="shared" ca="1" si="479"/>
        <v>-504.50442563084852</v>
      </c>
    </row>
    <row r="3455" spans="2:22" x14ac:dyDescent="0.3">
      <c r="B3455" s="13">
        <v>2023</v>
      </c>
      <c r="C3455" s="13">
        <v>5</v>
      </c>
      <c r="D3455" s="13">
        <v>22</v>
      </c>
      <c r="E3455" s="83" t="s">
        <v>241</v>
      </c>
      <c r="F3455" s="13">
        <v>6</v>
      </c>
      <c r="G3455" s="13">
        <v>8</v>
      </c>
      <c r="H3455" s="13" t="s">
        <v>69</v>
      </c>
      <c r="I3455" s="13" t="s">
        <v>53</v>
      </c>
      <c r="J3455" s="13"/>
      <c r="K3455" s="13" t="s">
        <v>27</v>
      </c>
      <c r="L3455" s="12">
        <f t="shared" ca="1" si="472"/>
        <v>2.2382740881625844</v>
      </c>
      <c r="M3455" s="101">
        <f t="shared" ca="1" si="473"/>
        <v>0.11809134089145795</v>
      </c>
      <c r="N3455" s="101">
        <f t="shared" ca="1" si="480"/>
        <v>227.34311182683376</v>
      </c>
      <c r="O3455" s="101">
        <f t="shared" ca="1" si="474"/>
        <v>0.24148739137186123</v>
      </c>
      <c r="Q3455" s="12">
        <f t="shared" ca="1" si="475"/>
        <v>0</v>
      </c>
      <c r="R3455" s="101">
        <f t="shared" ca="1" si="476"/>
        <v>0</v>
      </c>
      <c r="S3455" s="13"/>
      <c r="T3455" s="101">
        <f t="shared" ca="1" si="477"/>
        <v>0.11809134089145795</v>
      </c>
      <c r="U3455" s="101">
        <f t="shared" si="478"/>
        <v>0</v>
      </c>
      <c r="V3455" s="101">
        <f t="shared" ca="1" si="479"/>
        <v>-504.38633428995706</v>
      </c>
    </row>
    <row r="3456" spans="2:22" x14ac:dyDescent="0.3">
      <c r="B3456" s="13">
        <v>2023</v>
      </c>
      <c r="C3456" s="13">
        <v>5</v>
      </c>
      <c r="D3456" s="13">
        <v>22</v>
      </c>
      <c r="E3456" s="83" t="s">
        <v>241</v>
      </c>
      <c r="F3456" s="13">
        <v>6</v>
      </c>
      <c r="G3456" s="13">
        <v>9</v>
      </c>
      <c r="H3456" s="13" t="s">
        <v>69</v>
      </c>
      <c r="I3456" s="13" t="s">
        <v>53</v>
      </c>
      <c r="J3456" s="13"/>
      <c r="K3456" s="13" t="s">
        <v>27</v>
      </c>
      <c r="L3456" s="12">
        <f t="shared" ref="L3456:L3519" ca="1" si="481">IF(K3456="Weekday",_xlfn.NORM.INV(RAND(),VLOOKUP(G3456,$J$5:$N$28,4),VLOOKUP(G3456,$J$5:$N$28,5)),_xlfn.NORM.INV(RAND(),VLOOKUP(G3456,$P$5:$T$28,4),VLOOKUP(G3456,$P$5:$T$28,5)))*VLOOKUP(C3456,$P$32:$R$43,3)</f>
        <v>1.9953092716072942</v>
      </c>
      <c r="M3456" s="101">
        <f t="shared" ref="M3456:M3519" ca="1" si="482">IF(I3456="Winter",VLOOKUP(G3456,$J$40:$L$43,3),VLOOKUP(G3456,$J$40:$L$43,2))*L3456</f>
        <v>0.10527251717000084</v>
      </c>
      <c r="N3456" s="101">
        <f t="shared" ca="1" si="480"/>
        <v>227.34311182683376</v>
      </c>
      <c r="O3456" s="101">
        <f t="shared" ref="O3456:O3519" ca="1" si="483">IF(I3456="Winter",VLOOKUP(G3456,$J$46:$L$49,3),VLOOKUP(G3456,$J$46:$L$49,2))*L3456</f>
        <v>0.21527391731371098</v>
      </c>
      <c r="Q3456" s="12">
        <f t="shared" ref="Q3456:Q3519" ca="1" si="484">MIN(MAX(AND(IF(G3456&gt;=VLOOKUP(C3456,$O$46:$T$57,5),1,0),IF(G3456&lt;=VLOOKUP(C3456,$O$46:$T$57,6),1,0))*$G$50*_xlfn.NORM.INV(RAND(),VLOOKUP(C3456,$B$4:$F$15,4),VLOOKUP(C3456,$B$4:$F$15,4)),0),0.2)*$G$51</f>
        <v>5.6000000000000005</v>
      </c>
      <c r="R3456" s="101">
        <f t="shared" ref="R3456:R3519" ca="1" si="485">MAX(Q3456-L3456,0)*$G$52</f>
        <v>0.3051370701584426</v>
      </c>
      <c r="S3456" s="13"/>
      <c r="T3456" s="101">
        <f t="shared" ref="T3456:T3519" ca="1" si="486">MAX(L3456-Q3456,0)*IF(I3456="Winter",VLOOKUP(G3456,$J$40:$L$43,3),VLOOKUP(G3456,$J$40:$L$43,2))</f>
        <v>0</v>
      </c>
      <c r="U3456" s="101">
        <f t="shared" si="478"/>
        <v>0</v>
      </c>
      <c r="V3456" s="101">
        <f t="shared" ca="1" si="479"/>
        <v>-504.99660843027391</v>
      </c>
    </row>
    <row r="3457" spans="2:22" x14ac:dyDescent="0.3">
      <c r="B3457" s="13">
        <v>2023</v>
      </c>
      <c r="C3457" s="13">
        <v>5</v>
      </c>
      <c r="D3457" s="13">
        <v>22</v>
      </c>
      <c r="E3457" s="83" t="s">
        <v>241</v>
      </c>
      <c r="F3457" s="13">
        <v>6</v>
      </c>
      <c r="G3457" s="13">
        <v>10</v>
      </c>
      <c r="H3457" s="13" t="s">
        <v>70</v>
      </c>
      <c r="I3457" s="13" t="s">
        <v>53</v>
      </c>
      <c r="J3457" s="13"/>
      <c r="K3457" s="13" t="s">
        <v>27</v>
      </c>
      <c r="L3457" s="12">
        <f t="shared" ca="1" si="481"/>
        <v>2.6382648016680634</v>
      </c>
      <c r="M3457" s="101">
        <f t="shared" ca="1" si="482"/>
        <v>0.13919485093600703</v>
      </c>
      <c r="N3457" s="101">
        <f t="shared" ca="1" si="480"/>
        <v>227.34311182683376</v>
      </c>
      <c r="O3457" s="101">
        <f t="shared" ca="1" si="483"/>
        <v>0.28464238945196735</v>
      </c>
      <c r="Q3457" s="12">
        <f t="shared" ca="1" si="484"/>
        <v>5.6000000000000005</v>
      </c>
      <c r="R3457" s="101">
        <f t="shared" ca="1" si="485"/>
        <v>0.25071088453879847</v>
      </c>
      <c r="S3457" s="13"/>
      <c r="T3457" s="101">
        <f t="shared" ca="1" si="486"/>
        <v>0</v>
      </c>
      <c r="U3457" s="101">
        <f t="shared" ref="U3457:U3520" si="487">IF(H3457="On-Peak",IF(I3457="Winter",((L3457*$D$48)/60),((L3457*$D$47)/60)),0)</f>
        <v>0</v>
      </c>
      <c r="V3457" s="101">
        <f t="shared" ref="V3457:V3520" ca="1" si="488">V3456+MAX(T3457-R3457,0)-MAX(R3457-T3457,0)+MAX(U3457-R3457,0)-MAX(R3457-U3457,0)</f>
        <v>-505.49803019935155</v>
      </c>
    </row>
    <row r="3458" spans="2:22" x14ac:dyDescent="0.3">
      <c r="B3458" s="13">
        <v>2023</v>
      </c>
      <c r="C3458" s="13">
        <v>5</v>
      </c>
      <c r="D3458" s="13">
        <v>22</v>
      </c>
      <c r="E3458" s="83" t="s">
        <v>241</v>
      </c>
      <c r="F3458" s="13">
        <v>6</v>
      </c>
      <c r="G3458" s="13">
        <v>11</v>
      </c>
      <c r="H3458" s="13" t="s">
        <v>70</v>
      </c>
      <c r="I3458" s="13" t="s">
        <v>53</v>
      </c>
      <c r="J3458" s="13"/>
      <c r="K3458" s="13" t="s">
        <v>27</v>
      </c>
      <c r="L3458" s="12">
        <f t="shared" ca="1" si="481"/>
        <v>2.2164617111955613</v>
      </c>
      <c r="M3458" s="101">
        <f t="shared" ca="1" si="482"/>
        <v>0.11694051988267783</v>
      </c>
      <c r="N3458" s="101">
        <f t="shared" ca="1" si="480"/>
        <v>227.34311182683376</v>
      </c>
      <c r="O3458" s="101">
        <f t="shared" ca="1" si="483"/>
        <v>0.23913405402088911</v>
      </c>
      <c r="Q3458" s="12">
        <f t="shared" ca="1" si="484"/>
        <v>3.869542191825305</v>
      </c>
      <c r="R3458" s="101">
        <f t="shared" ca="1" si="485"/>
        <v>0.13993326268530781</v>
      </c>
      <c r="S3458" s="13"/>
      <c r="T3458" s="101">
        <f t="shared" ca="1" si="486"/>
        <v>0</v>
      </c>
      <c r="U3458" s="101">
        <f t="shared" si="487"/>
        <v>0</v>
      </c>
      <c r="V3458" s="101">
        <f t="shared" ca="1" si="488"/>
        <v>-505.77789672472215</v>
      </c>
    </row>
    <row r="3459" spans="2:22" x14ac:dyDescent="0.3">
      <c r="B3459" s="13">
        <v>2023</v>
      </c>
      <c r="C3459" s="13">
        <v>5</v>
      </c>
      <c r="D3459" s="13">
        <v>22</v>
      </c>
      <c r="E3459" s="83" t="s">
        <v>241</v>
      </c>
      <c r="F3459" s="13">
        <v>6</v>
      </c>
      <c r="G3459" s="13">
        <v>12</v>
      </c>
      <c r="H3459" s="13" t="s">
        <v>70</v>
      </c>
      <c r="I3459" s="13" t="s">
        <v>53</v>
      </c>
      <c r="J3459" s="13"/>
      <c r="K3459" s="13" t="s">
        <v>27</v>
      </c>
      <c r="L3459" s="12">
        <f t="shared" ca="1" si="481"/>
        <v>2.0838252998207745</v>
      </c>
      <c r="M3459" s="101">
        <f t="shared" ca="1" si="482"/>
        <v>0.10994262281854407</v>
      </c>
      <c r="N3459" s="101">
        <f t="shared" ca="1" si="480"/>
        <v>227.34311182683376</v>
      </c>
      <c r="O3459" s="101">
        <f t="shared" ca="1" si="483"/>
        <v>0.22482391159766335</v>
      </c>
      <c r="Q3459" s="12">
        <f t="shared" ca="1" si="484"/>
        <v>0</v>
      </c>
      <c r="R3459" s="101">
        <f t="shared" ca="1" si="485"/>
        <v>0</v>
      </c>
      <c r="S3459" s="13"/>
      <c r="T3459" s="101">
        <f t="shared" ca="1" si="486"/>
        <v>0.10994262281854407</v>
      </c>
      <c r="U3459" s="101">
        <f t="shared" si="487"/>
        <v>0</v>
      </c>
      <c r="V3459" s="101">
        <f t="shared" ca="1" si="488"/>
        <v>-505.6679541019036</v>
      </c>
    </row>
    <row r="3460" spans="2:22" x14ac:dyDescent="0.3">
      <c r="B3460" s="13">
        <v>2023</v>
      </c>
      <c r="C3460" s="13">
        <v>5</v>
      </c>
      <c r="D3460" s="13">
        <v>22</v>
      </c>
      <c r="E3460" s="83" t="s">
        <v>241</v>
      </c>
      <c r="F3460" s="13">
        <v>6</v>
      </c>
      <c r="G3460" s="13">
        <v>13</v>
      </c>
      <c r="H3460" s="13" t="s">
        <v>70</v>
      </c>
      <c r="I3460" s="13" t="s">
        <v>53</v>
      </c>
      <c r="J3460" s="13"/>
      <c r="K3460" s="13" t="s">
        <v>27</v>
      </c>
      <c r="L3460" s="12">
        <f t="shared" ca="1" si="481"/>
        <v>1.8959690901517217</v>
      </c>
      <c r="M3460" s="101">
        <f t="shared" ca="1" si="482"/>
        <v>0.10003132919640484</v>
      </c>
      <c r="N3460" s="101">
        <f t="shared" ca="1" si="480"/>
        <v>227.34311182683376</v>
      </c>
      <c r="O3460" s="101">
        <f t="shared" ca="1" si="483"/>
        <v>0.20455610513646924</v>
      </c>
      <c r="Q3460" s="12">
        <f t="shared" ca="1" si="484"/>
        <v>1.8401929167576807</v>
      </c>
      <c r="R3460" s="101">
        <f t="shared" ca="1" si="485"/>
        <v>0</v>
      </c>
      <c r="S3460" s="13"/>
      <c r="T3460" s="101">
        <f t="shared" ca="1" si="486"/>
        <v>2.9427509082696006E-3</v>
      </c>
      <c r="U3460" s="101">
        <f t="shared" si="487"/>
        <v>0</v>
      </c>
      <c r="V3460" s="101">
        <f t="shared" ca="1" si="488"/>
        <v>-505.66501135099531</v>
      </c>
    </row>
    <row r="3461" spans="2:22" x14ac:dyDescent="0.3">
      <c r="B3461" s="13">
        <v>2023</v>
      </c>
      <c r="C3461" s="13">
        <v>5</v>
      </c>
      <c r="D3461" s="13">
        <v>22</v>
      </c>
      <c r="E3461" s="83" t="s">
        <v>241</v>
      </c>
      <c r="F3461" s="13">
        <v>6</v>
      </c>
      <c r="G3461" s="13">
        <v>14</v>
      </c>
      <c r="H3461" s="13" t="s">
        <v>70</v>
      </c>
      <c r="I3461" s="13" t="s">
        <v>53</v>
      </c>
      <c r="J3461" s="13"/>
      <c r="K3461" s="13" t="s">
        <v>27</v>
      </c>
      <c r="L3461" s="12">
        <f t="shared" ca="1" si="481"/>
        <v>2.7693931195675114</v>
      </c>
      <c r="M3461" s="101">
        <f t="shared" ca="1" si="482"/>
        <v>0.14611318098838191</v>
      </c>
      <c r="N3461" s="101">
        <f t="shared" ca="1" si="480"/>
        <v>227.34311182683376</v>
      </c>
      <c r="O3461" s="101">
        <f t="shared" ca="1" si="483"/>
        <v>0.29878982367013879</v>
      </c>
      <c r="Q3461" s="12">
        <f t="shared" ca="1" si="484"/>
        <v>5.6000000000000005</v>
      </c>
      <c r="R3461" s="101">
        <f t="shared" ca="1" si="485"/>
        <v>0.23961087242861021</v>
      </c>
      <c r="S3461" s="13"/>
      <c r="T3461" s="101">
        <f t="shared" ca="1" si="486"/>
        <v>0</v>
      </c>
      <c r="U3461" s="101">
        <f t="shared" si="487"/>
        <v>0</v>
      </c>
      <c r="V3461" s="101">
        <f t="shared" ca="1" si="488"/>
        <v>-506.14423309585254</v>
      </c>
    </row>
    <row r="3462" spans="2:22" x14ac:dyDescent="0.3">
      <c r="B3462" s="13">
        <v>2023</v>
      </c>
      <c r="C3462" s="13">
        <v>5</v>
      </c>
      <c r="D3462" s="13">
        <v>22</v>
      </c>
      <c r="E3462" s="83" t="s">
        <v>241</v>
      </c>
      <c r="F3462" s="13">
        <v>6</v>
      </c>
      <c r="G3462" s="13">
        <v>15</v>
      </c>
      <c r="H3462" s="13" t="s">
        <v>70</v>
      </c>
      <c r="I3462" s="13" t="s">
        <v>53</v>
      </c>
      <c r="J3462" s="13"/>
      <c r="K3462" s="13" t="s">
        <v>27</v>
      </c>
      <c r="L3462" s="12">
        <f t="shared" ca="1" si="481"/>
        <v>1.809561970196242</v>
      </c>
      <c r="M3462" s="101">
        <f t="shared" ca="1" si="482"/>
        <v>9.5472489547553732E-2</v>
      </c>
      <c r="N3462" s="101">
        <f t="shared" ca="1" si="480"/>
        <v>227.34311182683376</v>
      </c>
      <c r="O3462" s="101">
        <f t="shared" ca="1" si="483"/>
        <v>0.19523364096447254</v>
      </c>
      <c r="Q3462" s="12">
        <f t="shared" ca="1" si="484"/>
        <v>0</v>
      </c>
      <c r="R3462" s="101">
        <f t="shared" ca="1" si="485"/>
        <v>0</v>
      </c>
      <c r="S3462" s="13"/>
      <c r="T3462" s="101">
        <f t="shared" ca="1" si="486"/>
        <v>9.5472489547553732E-2</v>
      </c>
      <c r="U3462" s="101">
        <f t="shared" si="487"/>
        <v>0</v>
      </c>
      <c r="V3462" s="101">
        <f t="shared" ca="1" si="488"/>
        <v>-506.048760606305</v>
      </c>
    </row>
    <row r="3463" spans="2:22" x14ac:dyDescent="0.3">
      <c r="B3463" s="13">
        <v>2023</v>
      </c>
      <c r="C3463" s="13">
        <v>5</v>
      </c>
      <c r="D3463" s="13">
        <v>22</v>
      </c>
      <c r="E3463" s="83" t="s">
        <v>241</v>
      </c>
      <c r="F3463" s="13">
        <v>6</v>
      </c>
      <c r="G3463" s="13">
        <v>16</v>
      </c>
      <c r="H3463" s="13" t="s">
        <v>71</v>
      </c>
      <c r="I3463" s="13" t="s">
        <v>53</v>
      </c>
      <c r="J3463" s="13"/>
      <c r="K3463" s="13" t="s">
        <v>27</v>
      </c>
      <c r="L3463" s="12">
        <f t="shared" ca="1" si="481"/>
        <v>2.4864656447898801</v>
      </c>
      <c r="M3463" s="101">
        <f t="shared" ca="1" si="482"/>
        <v>0.30866984514421569</v>
      </c>
      <c r="N3463" s="101">
        <f t="shared" ca="1" si="480"/>
        <v>228.04243028943091</v>
      </c>
      <c r="O3463" s="101">
        <f t="shared" ca="1" si="483"/>
        <v>0.74046946901842636</v>
      </c>
      <c r="Q3463" s="12">
        <f t="shared" ca="1" si="484"/>
        <v>5.6000000000000005</v>
      </c>
      <c r="R3463" s="101">
        <f t="shared" ca="1" si="485"/>
        <v>0.2635606831685367</v>
      </c>
      <c r="S3463" s="13"/>
      <c r="T3463" s="101">
        <f t="shared" ca="1" si="486"/>
        <v>0</v>
      </c>
      <c r="U3463" s="101">
        <f t="shared" ca="1" si="487"/>
        <v>0.6993184625971538</v>
      </c>
      <c r="V3463" s="101">
        <f t="shared" ca="1" si="488"/>
        <v>-505.87656351004489</v>
      </c>
    </row>
    <row r="3464" spans="2:22" x14ac:dyDescent="0.3">
      <c r="B3464" s="13">
        <v>2023</v>
      </c>
      <c r="C3464" s="13">
        <v>5</v>
      </c>
      <c r="D3464" s="13">
        <v>22</v>
      </c>
      <c r="E3464" s="83" t="s">
        <v>241</v>
      </c>
      <c r="F3464" s="13">
        <v>6</v>
      </c>
      <c r="G3464" s="13">
        <v>17</v>
      </c>
      <c r="H3464" s="13" t="s">
        <v>71</v>
      </c>
      <c r="I3464" s="13" t="s">
        <v>53</v>
      </c>
      <c r="J3464" s="13"/>
      <c r="K3464" s="13" t="s">
        <v>27</v>
      </c>
      <c r="L3464" s="12">
        <f t="shared" ca="1" si="481"/>
        <v>3.6309396947493111</v>
      </c>
      <c r="M3464" s="101">
        <f t="shared" ca="1" si="482"/>
        <v>0.4507448537061795</v>
      </c>
      <c r="N3464" s="101">
        <f t="shared" ca="1" si="480"/>
        <v>229.06363207857916</v>
      </c>
      <c r="O3464" s="101">
        <f t="shared" ca="1" si="483"/>
        <v>1.0812938410963449</v>
      </c>
      <c r="Q3464" s="12">
        <f t="shared" ca="1" si="484"/>
        <v>5.6000000000000005</v>
      </c>
      <c r="R3464" s="101">
        <f t="shared" ca="1" si="485"/>
        <v>0.16668095483947087</v>
      </c>
      <c r="S3464" s="13"/>
      <c r="T3464" s="101">
        <f t="shared" ca="1" si="486"/>
        <v>0</v>
      </c>
      <c r="U3464" s="101">
        <f t="shared" ca="1" si="487"/>
        <v>1.0212017891482437</v>
      </c>
      <c r="V3464" s="101">
        <f t="shared" ca="1" si="488"/>
        <v>-505.18872363057557</v>
      </c>
    </row>
    <row r="3465" spans="2:22" x14ac:dyDescent="0.3">
      <c r="B3465" s="13">
        <v>2023</v>
      </c>
      <c r="C3465" s="13">
        <v>5</v>
      </c>
      <c r="D3465" s="13">
        <v>22</v>
      </c>
      <c r="E3465" s="83" t="s">
        <v>241</v>
      </c>
      <c r="F3465" s="13">
        <v>6</v>
      </c>
      <c r="G3465" s="13">
        <v>18</v>
      </c>
      <c r="H3465" s="13" t="s">
        <v>71</v>
      </c>
      <c r="I3465" s="13" t="s">
        <v>53</v>
      </c>
      <c r="J3465" s="13"/>
      <c r="K3465" s="13" t="s">
        <v>27</v>
      </c>
      <c r="L3465" s="12">
        <f t="shared" ca="1" si="481"/>
        <v>3.6700996253506646</v>
      </c>
      <c r="M3465" s="101">
        <f t="shared" ca="1" si="482"/>
        <v>0.4556061674910315</v>
      </c>
      <c r="N3465" s="101">
        <f t="shared" ca="1" si="480"/>
        <v>230.09584759820905</v>
      </c>
      <c r="O3465" s="101">
        <f t="shared" ca="1" si="483"/>
        <v>1.0929556684294279</v>
      </c>
      <c r="Q3465" s="12">
        <f t="shared" ca="1" si="484"/>
        <v>5.6000000000000005</v>
      </c>
      <c r="R3465" s="101">
        <f t="shared" ca="1" si="485"/>
        <v>0.16336606671406628</v>
      </c>
      <c r="S3465" s="13"/>
      <c r="T3465" s="101">
        <f t="shared" ca="1" si="486"/>
        <v>0</v>
      </c>
      <c r="U3465" s="101">
        <f t="shared" ca="1" si="487"/>
        <v>1.0322155196298743</v>
      </c>
      <c r="V3465" s="101">
        <f t="shared" ca="1" si="488"/>
        <v>-504.4832402443738</v>
      </c>
    </row>
    <row r="3466" spans="2:22" x14ac:dyDescent="0.3">
      <c r="B3466" s="13">
        <v>2023</v>
      </c>
      <c r="C3466" s="13">
        <v>5</v>
      </c>
      <c r="D3466" s="13">
        <v>22</v>
      </c>
      <c r="E3466" s="83" t="s">
        <v>241</v>
      </c>
      <c r="F3466" s="13">
        <v>6</v>
      </c>
      <c r="G3466" s="13">
        <v>19</v>
      </c>
      <c r="H3466" s="13" t="s">
        <v>71</v>
      </c>
      <c r="I3466" s="13" t="s">
        <v>53</v>
      </c>
      <c r="J3466" s="13"/>
      <c r="K3466" s="13" t="s">
        <v>27</v>
      </c>
      <c r="L3466" s="12">
        <f t="shared" ca="1" si="481"/>
        <v>2.8848503655709563</v>
      </c>
      <c r="M3466" s="101">
        <f t="shared" ca="1" si="482"/>
        <v>0.35812532438197853</v>
      </c>
      <c r="N3466" s="101">
        <f t="shared" ca="1" si="480"/>
        <v>230.90721176352588</v>
      </c>
      <c r="O3466" s="101">
        <f t="shared" ca="1" si="483"/>
        <v>0.85910843886703081</v>
      </c>
      <c r="Q3466" s="12">
        <f t="shared" ca="1" si="484"/>
        <v>5.6000000000000005</v>
      </c>
      <c r="R3466" s="101">
        <f t="shared" ca="1" si="485"/>
        <v>0.22983741655441861</v>
      </c>
      <c r="S3466" s="13"/>
      <c r="T3466" s="101">
        <f t="shared" ca="1" si="486"/>
        <v>0</v>
      </c>
      <c r="U3466" s="101">
        <f t="shared" ca="1" si="487"/>
        <v>0.81136416531683142</v>
      </c>
      <c r="V3466" s="101">
        <f t="shared" ca="1" si="488"/>
        <v>-504.13155091216578</v>
      </c>
    </row>
    <row r="3467" spans="2:22" x14ac:dyDescent="0.3">
      <c r="B3467" s="13">
        <v>2023</v>
      </c>
      <c r="C3467" s="13">
        <v>5</v>
      </c>
      <c r="D3467" s="13">
        <v>22</v>
      </c>
      <c r="E3467" s="83" t="s">
        <v>241</v>
      </c>
      <c r="F3467" s="13">
        <v>6</v>
      </c>
      <c r="G3467" s="13">
        <v>20</v>
      </c>
      <c r="H3467" s="13" t="s">
        <v>69</v>
      </c>
      <c r="I3467" s="13" t="s">
        <v>53</v>
      </c>
      <c r="J3467" s="13"/>
      <c r="K3467" s="13" t="s">
        <v>27</v>
      </c>
      <c r="L3467" s="12">
        <f t="shared" ca="1" si="481"/>
        <v>3.5694309758140781</v>
      </c>
      <c r="M3467" s="101">
        <f t="shared" ca="1" si="482"/>
        <v>0.18832317828395076</v>
      </c>
      <c r="N3467" s="101">
        <f t="shared" ca="1" si="480"/>
        <v>230.90721176352588</v>
      </c>
      <c r="O3467" s="101">
        <f t="shared" ca="1" si="483"/>
        <v>0.38510590798058086</v>
      </c>
      <c r="Q3467" s="12">
        <f t="shared" ca="1" si="484"/>
        <v>0</v>
      </c>
      <c r="R3467" s="101">
        <f t="shared" ca="1" si="485"/>
        <v>0</v>
      </c>
      <c r="S3467" s="13"/>
      <c r="T3467" s="101">
        <f t="shared" ca="1" si="486"/>
        <v>0.18832317828395076</v>
      </c>
      <c r="U3467" s="101">
        <f t="shared" si="487"/>
        <v>0</v>
      </c>
      <c r="V3467" s="101">
        <f t="shared" ca="1" si="488"/>
        <v>-503.94322773388183</v>
      </c>
    </row>
    <row r="3468" spans="2:22" x14ac:dyDescent="0.3">
      <c r="B3468" s="13">
        <v>2023</v>
      </c>
      <c r="C3468" s="13">
        <v>5</v>
      </c>
      <c r="D3468" s="13">
        <v>22</v>
      </c>
      <c r="E3468" s="83" t="s">
        <v>241</v>
      </c>
      <c r="F3468" s="13">
        <v>6</v>
      </c>
      <c r="G3468" s="13">
        <v>21</v>
      </c>
      <c r="H3468" s="13" t="s">
        <v>69</v>
      </c>
      <c r="I3468" s="13" t="s">
        <v>53</v>
      </c>
      <c r="J3468" s="13"/>
      <c r="K3468" s="13" t="s">
        <v>27</v>
      </c>
      <c r="L3468" s="12">
        <f t="shared" ca="1" si="481"/>
        <v>3.6008441167800651</v>
      </c>
      <c r="M3468" s="101">
        <f t="shared" ca="1" si="482"/>
        <v>0.18998053560131625</v>
      </c>
      <c r="N3468" s="101">
        <f t="shared" ca="1" si="480"/>
        <v>230.90721176352588</v>
      </c>
      <c r="O3468" s="101">
        <f t="shared" ca="1" si="483"/>
        <v>0.38849507175940123</v>
      </c>
      <c r="Q3468" s="12">
        <f t="shared" ca="1" si="484"/>
        <v>0</v>
      </c>
      <c r="R3468" s="101">
        <f t="shared" ca="1" si="485"/>
        <v>0</v>
      </c>
      <c r="S3468" s="13"/>
      <c r="T3468" s="101">
        <f t="shared" ca="1" si="486"/>
        <v>0.18998053560131625</v>
      </c>
      <c r="U3468" s="101">
        <f t="shared" si="487"/>
        <v>0</v>
      </c>
      <c r="V3468" s="101">
        <f t="shared" ca="1" si="488"/>
        <v>-503.75324719828052</v>
      </c>
    </row>
    <row r="3469" spans="2:22" x14ac:dyDescent="0.3">
      <c r="B3469" s="13">
        <v>2023</v>
      </c>
      <c r="C3469" s="13">
        <v>5</v>
      </c>
      <c r="D3469" s="13">
        <v>22</v>
      </c>
      <c r="E3469" s="83" t="s">
        <v>241</v>
      </c>
      <c r="F3469" s="13">
        <v>6</v>
      </c>
      <c r="G3469" s="13">
        <v>22</v>
      </c>
      <c r="H3469" s="13" t="s">
        <v>69</v>
      </c>
      <c r="I3469" s="13" t="s">
        <v>53</v>
      </c>
      <c r="J3469" s="13"/>
      <c r="K3469" s="13" t="s">
        <v>27</v>
      </c>
      <c r="L3469" s="12">
        <f t="shared" ca="1" si="481"/>
        <v>3.936249344029044</v>
      </c>
      <c r="M3469" s="101">
        <f t="shared" ca="1" si="482"/>
        <v>0.20767651539097237</v>
      </c>
      <c r="N3469" s="101">
        <f t="shared" ca="1" si="480"/>
        <v>230.90721176352588</v>
      </c>
      <c r="O3469" s="101">
        <f t="shared" ca="1" si="483"/>
        <v>0.42468194172729357</v>
      </c>
      <c r="Q3469" s="12">
        <f t="shared" ca="1" si="484"/>
        <v>0</v>
      </c>
      <c r="R3469" s="101">
        <f t="shared" ca="1" si="485"/>
        <v>0</v>
      </c>
      <c r="S3469" s="13"/>
      <c r="T3469" s="101">
        <f t="shared" ca="1" si="486"/>
        <v>0.20767651539097237</v>
      </c>
      <c r="U3469" s="101">
        <f t="shared" si="487"/>
        <v>0</v>
      </c>
      <c r="V3469" s="101">
        <f t="shared" ca="1" si="488"/>
        <v>-503.54557068288955</v>
      </c>
    </row>
    <row r="3470" spans="2:22" x14ac:dyDescent="0.3">
      <c r="B3470" s="13">
        <v>2023</v>
      </c>
      <c r="C3470" s="13">
        <v>5</v>
      </c>
      <c r="D3470" s="13">
        <v>22</v>
      </c>
      <c r="E3470" s="83" t="s">
        <v>241</v>
      </c>
      <c r="F3470" s="13">
        <v>6</v>
      </c>
      <c r="G3470" s="13">
        <v>23</v>
      </c>
      <c r="H3470" s="13" t="s">
        <v>69</v>
      </c>
      <c r="I3470" s="13" t="s">
        <v>53</v>
      </c>
      <c r="J3470" s="13"/>
      <c r="K3470" s="13" t="s">
        <v>27</v>
      </c>
      <c r="L3470" s="12">
        <f t="shared" ca="1" si="481"/>
        <v>3.4545839192580257</v>
      </c>
      <c r="M3470" s="101">
        <f t="shared" ca="1" si="482"/>
        <v>0.18226384758005343</v>
      </c>
      <c r="N3470" s="101">
        <f t="shared" ca="1" si="480"/>
        <v>230.90721176352588</v>
      </c>
      <c r="O3470" s="101">
        <f t="shared" ca="1" si="483"/>
        <v>0.37271505904874841</v>
      </c>
      <c r="Q3470" s="12">
        <f t="shared" ca="1" si="484"/>
        <v>0</v>
      </c>
      <c r="R3470" s="101">
        <f t="shared" ca="1" si="485"/>
        <v>0</v>
      </c>
      <c r="S3470" s="13"/>
      <c r="T3470" s="101">
        <f t="shared" ca="1" si="486"/>
        <v>0.18226384758005343</v>
      </c>
      <c r="U3470" s="101">
        <f t="shared" si="487"/>
        <v>0</v>
      </c>
      <c r="V3470" s="101">
        <f t="shared" ca="1" si="488"/>
        <v>-503.36330683530952</v>
      </c>
    </row>
    <row r="3471" spans="2:22" x14ac:dyDescent="0.3">
      <c r="B3471" s="13">
        <v>2023</v>
      </c>
      <c r="C3471" s="13">
        <v>5</v>
      </c>
      <c r="D3471" s="13">
        <v>23</v>
      </c>
      <c r="E3471" s="83" t="s">
        <v>242</v>
      </c>
      <c r="F3471" s="13">
        <v>7</v>
      </c>
      <c r="G3471" s="13">
        <v>0</v>
      </c>
      <c r="H3471" s="13" t="s">
        <v>69</v>
      </c>
      <c r="I3471" s="13" t="s">
        <v>53</v>
      </c>
      <c r="J3471" s="13"/>
      <c r="K3471" s="13" t="s">
        <v>27</v>
      </c>
      <c r="L3471" s="12">
        <f t="shared" ca="1" si="481"/>
        <v>2.8354371138038457</v>
      </c>
      <c r="M3471" s="101">
        <f t="shared" ca="1" si="482"/>
        <v>0.1495976621242909</v>
      </c>
      <c r="N3471" s="101">
        <f t="shared" ca="1" si="480"/>
        <v>230.90721176352588</v>
      </c>
      <c r="O3471" s="101">
        <f t="shared" ca="1" si="483"/>
        <v>0.30591531020829693</v>
      </c>
      <c r="Q3471" s="12">
        <f t="shared" ca="1" si="484"/>
        <v>0</v>
      </c>
      <c r="R3471" s="101">
        <f t="shared" ca="1" si="485"/>
        <v>0</v>
      </c>
      <c r="S3471" s="13"/>
      <c r="T3471" s="101">
        <f t="shared" ca="1" si="486"/>
        <v>0.1495976621242909</v>
      </c>
      <c r="U3471" s="101">
        <f t="shared" si="487"/>
        <v>0</v>
      </c>
      <c r="V3471" s="101">
        <f t="shared" ca="1" si="488"/>
        <v>-503.21370917318524</v>
      </c>
    </row>
    <row r="3472" spans="2:22" x14ac:dyDescent="0.3">
      <c r="B3472" s="13">
        <v>2023</v>
      </c>
      <c r="C3472" s="13">
        <v>5</v>
      </c>
      <c r="D3472" s="13">
        <v>23</v>
      </c>
      <c r="E3472" s="83" t="s">
        <v>242</v>
      </c>
      <c r="F3472" s="13">
        <v>7</v>
      </c>
      <c r="G3472" s="13">
        <v>1</v>
      </c>
      <c r="H3472" s="13" t="s">
        <v>69</v>
      </c>
      <c r="I3472" s="13" t="s">
        <v>53</v>
      </c>
      <c r="J3472" s="13"/>
      <c r="K3472" s="13" t="s">
        <v>27</v>
      </c>
      <c r="L3472" s="12">
        <f t="shared" ca="1" si="481"/>
        <v>1.8260807679961608</v>
      </c>
      <c r="M3472" s="101">
        <f t="shared" ca="1" si="482"/>
        <v>9.6344021319477446E-2</v>
      </c>
      <c r="N3472" s="101">
        <f t="shared" ref="N3472:N3535" ca="1" si="489">IF(H3472="On-Peak",IF(I3472="Winter",((L3472*$D$48)/60)+N3471,((L3472*$D$47)/60)+N3471),N3471)</f>
        <v>230.90721176352588</v>
      </c>
      <c r="O3472" s="101">
        <f t="shared" ca="1" si="483"/>
        <v>0.19701585405910579</v>
      </c>
      <c r="Q3472" s="12">
        <f t="shared" ca="1" si="484"/>
        <v>0</v>
      </c>
      <c r="R3472" s="101">
        <f t="shared" ca="1" si="485"/>
        <v>0</v>
      </c>
      <c r="S3472" s="13"/>
      <c r="T3472" s="101">
        <f t="shared" ca="1" si="486"/>
        <v>9.6344021319477446E-2</v>
      </c>
      <c r="U3472" s="101">
        <f t="shared" si="487"/>
        <v>0</v>
      </c>
      <c r="V3472" s="101">
        <f t="shared" ca="1" si="488"/>
        <v>-503.11736515186578</v>
      </c>
    </row>
    <row r="3473" spans="2:22" x14ac:dyDescent="0.3">
      <c r="B3473" s="13">
        <v>2023</v>
      </c>
      <c r="C3473" s="13">
        <v>5</v>
      </c>
      <c r="D3473" s="13">
        <v>23</v>
      </c>
      <c r="E3473" s="83" t="s">
        <v>242</v>
      </c>
      <c r="F3473" s="13">
        <v>7</v>
      </c>
      <c r="G3473" s="13">
        <v>2</v>
      </c>
      <c r="H3473" s="13" t="s">
        <v>69</v>
      </c>
      <c r="I3473" s="13" t="s">
        <v>53</v>
      </c>
      <c r="J3473" s="13"/>
      <c r="K3473" s="13" t="s">
        <v>27</v>
      </c>
      <c r="L3473" s="12">
        <f t="shared" ca="1" si="481"/>
        <v>1.5890692840964142</v>
      </c>
      <c r="M3473" s="101">
        <f t="shared" ca="1" si="482"/>
        <v>8.3839295428926819E-2</v>
      </c>
      <c r="N3473" s="101">
        <f t="shared" ca="1" si="489"/>
        <v>230.90721176352588</v>
      </c>
      <c r="O3473" s="101">
        <f t="shared" ca="1" si="483"/>
        <v>0.17144468506116214</v>
      </c>
      <c r="Q3473" s="12">
        <f t="shared" ca="1" si="484"/>
        <v>0</v>
      </c>
      <c r="R3473" s="101">
        <f t="shared" ca="1" si="485"/>
        <v>0</v>
      </c>
      <c r="S3473" s="13"/>
      <c r="T3473" s="101">
        <f t="shared" ca="1" si="486"/>
        <v>8.3839295428926819E-2</v>
      </c>
      <c r="U3473" s="101">
        <f t="shared" si="487"/>
        <v>0</v>
      </c>
      <c r="V3473" s="101">
        <f t="shared" ca="1" si="488"/>
        <v>-503.03352585643688</v>
      </c>
    </row>
    <row r="3474" spans="2:22" x14ac:dyDescent="0.3">
      <c r="B3474" s="13">
        <v>2023</v>
      </c>
      <c r="C3474" s="13">
        <v>5</v>
      </c>
      <c r="D3474" s="13">
        <v>23</v>
      </c>
      <c r="E3474" s="83" t="s">
        <v>242</v>
      </c>
      <c r="F3474" s="13">
        <v>7</v>
      </c>
      <c r="G3474" s="13">
        <v>3</v>
      </c>
      <c r="H3474" s="13" t="s">
        <v>69</v>
      </c>
      <c r="I3474" s="13" t="s">
        <v>53</v>
      </c>
      <c r="J3474" s="13"/>
      <c r="K3474" s="13" t="s">
        <v>27</v>
      </c>
      <c r="L3474" s="12">
        <f t="shared" ca="1" si="481"/>
        <v>1.7962645976995721</v>
      </c>
      <c r="M3474" s="101">
        <f t="shared" ca="1" si="482"/>
        <v>9.4770920174629431E-2</v>
      </c>
      <c r="N3474" s="101">
        <f t="shared" ca="1" si="489"/>
        <v>230.90721176352588</v>
      </c>
      <c r="O3474" s="101">
        <f t="shared" ca="1" si="483"/>
        <v>0.19379898744580684</v>
      </c>
      <c r="Q3474" s="12">
        <f t="shared" ca="1" si="484"/>
        <v>0</v>
      </c>
      <c r="R3474" s="101">
        <f t="shared" ca="1" si="485"/>
        <v>0</v>
      </c>
      <c r="S3474" s="13"/>
      <c r="T3474" s="101">
        <f t="shared" ca="1" si="486"/>
        <v>9.4770920174629431E-2</v>
      </c>
      <c r="U3474" s="101">
        <f t="shared" si="487"/>
        <v>0</v>
      </c>
      <c r="V3474" s="101">
        <f t="shared" ca="1" si="488"/>
        <v>-502.93875493626223</v>
      </c>
    </row>
    <row r="3475" spans="2:22" x14ac:dyDescent="0.3">
      <c r="B3475" s="13">
        <v>2023</v>
      </c>
      <c r="C3475" s="13">
        <v>5</v>
      </c>
      <c r="D3475" s="13">
        <v>23</v>
      </c>
      <c r="E3475" s="83" t="s">
        <v>242</v>
      </c>
      <c r="F3475" s="13">
        <v>7</v>
      </c>
      <c r="G3475" s="13">
        <v>4</v>
      </c>
      <c r="H3475" s="13" t="s">
        <v>69</v>
      </c>
      <c r="I3475" s="13" t="s">
        <v>53</v>
      </c>
      <c r="J3475" s="13"/>
      <c r="K3475" s="13" t="s">
        <v>27</v>
      </c>
      <c r="L3475" s="12">
        <f t="shared" ca="1" si="481"/>
        <v>1.760600224964912</v>
      </c>
      <c r="M3475" s="101">
        <f t="shared" ca="1" si="482"/>
        <v>9.2889267869148764E-2</v>
      </c>
      <c r="N3475" s="101">
        <f t="shared" ca="1" si="489"/>
        <v>230.90721176352588</v>
      </c>
      <c r="O3475" s="101">
        <f t="shared" ca="1" si="483"/>
        <v>0.18995115827146436</v>
      </c>
      <c r="Q3475" s="12">
        <f t="shared" ca="1" si="484"/>
        <v>0</v>
      </c>
      <c r="R3475" s="101">
        <f t="shared" ca="1" si="485"/>
        <v>0</v>
      </c>
      <c r="S3475" s="13"/>
      <c r="T3475" s="101">
        <f t="shared" ca="1" si="486"/>
        <v>9.2889267869148764E-2</v>
      </c>
      <c r="U3475" s="101">
        <f t="shared" si="487"/>
        <v>0</v>
      </c>
      <c r="V3475" s="101">
        <f t="shared" ca="1" si="488"/>
        <v>-502.84586566839306</v>
      </c>
    </row>
    <row r="3476" spans="2:22" x14ac:dyDescent="0.3">
      <c r="B3476" s="13">
        <v>2023</v>
      </c>
      <c r="C3476" s="13">
        <v>5</v>
      </c>
      <c r="D3476" s="13">
        <v>23</v>
      </c>
      <c r="E3476" s="83" t="s">
        <v>242</v>
      </c>
      <c r="F3476" s="13">
        <v>7</v>
      </c>
      <c r="G3476" s="13">
        <v>5</v>
      </c>
      <c r="H3476" s="13" t="s">
        <v>69</v>
      </c>
      <c r="I3476" s="13" t="s">
        <v>53</v>
      </c>
      <c r="J3476" s="13"/>
      <c r="K3476" s="13" t="s">
        <v>27</v>
      </c>
      <c r="L3476" s="12">
        <f t="shared" ca="1" si="481"/>
        <v>1.889734474896521</v>
      </c>
      <c r="M3476" s="101">
        <f t="shared" ca="1" si="482"/>
        <v>9.9702390895540449E-2</v>
      </c>
      <c r="N3476" s="101">
        <f t="shared" ca="1" si="489"/>
        <v>230.90721176352588</v>
      </c>
      <c r="O3476" s="101">
        <f t="shared" ca="1" si="483"/>
        <v>0.20388345249658565</v>
      </c>
      <c r="Q3476" s="12">
        <f t="shared" ca="1" si="484"/>
        <v>5.6000000000000005</v>
      </c>
      <c r="R3476" s="101">
        <f t="shared" ca="1" si="485"/>
        <v>0.31407397670000953</v>
      </c>
      <c r="S3476" s="13"/>
      <c r="T3476" s="101">
        <f t="shared" ca="1" si="486"/>
        <v>0</v>
      </c>
      <c r="U3476" s="101">
        <f t="shared" si="487"/>
        <v>0</v>
      </c>
      <c r="V3476" s="101">
        <f t="shared" ca="1" si="488"/>
        <v>-503.47401362179306</v>
      </c>
    </row>
    <row r="3477" spans="2:22" x14ac:dyDescent="0.3">
      <c r="B3477" s="13">
        <v>2023</v>
      </c>
      <c r="C3477" s="13">
        <v>5</v>
      </c>
      <c r="D3477" s="13">
        <v>23</v>
      </c>
      <c r="E3477" s="83" t="s">
        <v>242</v>
      </c>
      <c r="F3477" s="13">
        <v>7</v>
      </c>
      <c r="G3477" s="13">
        <v>6</v>
      </c>
      <c r="H3477" s="13" t="s">
        <v>69</v>
      </c>
      <c r="I3477" s="13" t="s">
        <v>53</v>
      </c>
      <c r="J3477" s="13"/>
      <c r="K3477" s="13" t="s">
        <v>27</v>
      </c>
      <c r="L3477" s="12">
        <f t="shared" ca="1" si="481"/>
        <v>1.8889740570597788</v>
      </c>
      <c r="M3477" s="101">
        <f t="shared" ca="1" si="482"/>
        <v>9.966227125047393E-2</v>
      </c>
      <c r="N3477" s="101">
        <f t="shared" ca="1" si="489"/>
        <v>230.90721176352588</v>
      </c>
      <c r="O3477" s="101">
        <f t="shared" ca="1" si="483"/>
        <v>0.20380141101617955</v>
      </c>
      <c r="Q3477" s="12">
        <f t="shared" ca="1" si="484"/>
        <v>0</v>
      </c>
      <c r="R3477" s="101">
        <f t="shared" ca="1" si="485"/>
        <v>0</v>
      </c>
      <c r="S3477" s="13"/>
      <c r="T3477" s="101">
        <f t="shared" ca="1" si="486"/>
        <v>9.966227125047393E-2</v>
      </c>
      <c r="U3477" s="101">
        <f t="shared" si="487"/>
        <v>0</v>
      </c>
      <c r="V3477" s="101">
        <f t="shared" ca="1" si="488"/>
        <v>-503.37435135054261</v>
      </c>
    </row>
    <row r="3478" spans="2:22" x14ac:dyDescent="0.3">
      <c r="B3478" s="13">
        <v>2023</v>
      </c>
      <c r="C3478" s="13">
        <v>5</v>
      </c>
      <c r="D3478" s="13">
        <v>23</v>
      </c>
      <c r="E3478" s="83" t="s">
        <v>242</v>
      </c>
      <c r="F3478" s="13">
        <v>7</v>
      </c>
      <c r="G3478" s="13">
        <v>7</v>
      </c>
      <c r="H3478" s="13" t="s">
        <v>69</v>
      </c>
      <c r="I3478" s="13" t="s">
        <v>53</v>
      </c>
      <c r="J3478" s="13"/>
      <c r="K3478" s="13" t="s">
        <v>27</v>
      </c>
      <c r="L3478" s="12">
        <f t="shared" ca="1" si="481"/>
        <v>1.9982598483760157</v>
      </c>
      <c r="M3478" s="101">
        <f t="shared" ca="1" si="482"/>
        <v>0.10542818960031859</v>
      </c>
      <c r="N3478" s="101">
        <f t="shared" ca="1" si="489"/>
        <v>230.90721176352588</v>
      </c>
      <c r="O3478" s="101">
        <f t="shared" ca="1" si="483"/>
        <v>0.21559225504128832</v>
      </c>
      <c r="Q3478" s="12">
        <f t="shared" ca="1" si="484"/>
        <v>5.6000000000000005</v>
      </c>
      <c r="R3478" s="101">
        <f t="shared" ca="1" si="485"/>
        <v>0.30488730383497031</v>
      </c>
      <c r="S3478" s="13"/>
      <c r="T3478" s="101">
        <f t="shared" ca="1" si="486"/>
        <v>0</v>
      </c>
      <c r="U3478" s="101">
        <f t="shared" si="487"/>
        <v>0</v>
      </c>
      <c r="V3478" s="101">
        <f t="shared" ca="1" si="488"/>
        <v>-503.98412595821253</v>
      </c>
    </row>
    <row r="3479" spans="2:22" x14ac:dyDescent="0.3">
      <c r="B3479" s="13">
        <v>2023</v>
      </c>
      <c r="C3479" s="13">
        <v>5</v>
      </c>
      <c r="D3479" s="13">
        <v>23</v>
      </c>
      <c r="E3479" s="83" t="s">
        <v>242</v>
      </c>
      <c r="F3479" s="13">
        <v>7</v>
      </c>
      <c r="G3479" s="13">
        <v>8</v>
      </c>
      <c r="H3479" s="13" t="s">
        <v>69</v>
      </c>
      <c r="I3479" s="13" t="s">
        <v>53</v>
      </c>
      <c r="J3479" s="13"/>
      <c r="K3479" s="13" t="s">
        <v>27</v>
      </c>
      <c r="L3479" s="12">
        <f t="shared" ca="1" si="481"/>
        <v>2.3405403442314832</v>
      </c>
      <c r="M3479" s="101">
        <f t="shared" ca="1" si="482"/>
        <v>0.12348690856165305</v>
      </c>
      <c r="N3479" s="101">
        <f t="shared" ca="1" si="489"/>
        <v>230.90721176352588</v>
      </c>
      <c r="O3479" s="101">
        <f t="shared" ca="1" si="483"/>
        <v>0.25252089773913472</v>
      </c>
      <c r="Q3479" s="12">
        <f t="shared" ca="1" si="484"/>
        <v>2.6962296187385166</v>
      </c>
      <c r="R3479" s="101">
        <f t="shared" ca="1" si="485"/>
        <v>3.0109097087020385E-2</v>
      </c>
      <c r="S3479" s="13"/>
      <c r="T3479" s="101">
        <f t="shared" ca="1" si="486"/>
        <v>0</v>
      </c>
      <c r="U3479" s="101">
        <f t="shared" si="487"/>
        <v>0</v>
      </c>
      <c r="V3479" s="101">
        <f t="shared" ca="1" si="488"/>
        <v>-504.04434415238654</v>
      </c>
    </row>
    <row r="3480" spans="2:22" x14ac:dyDescent="0.3">
      <c r="B3480" s="13">
        <v>2023</v>
      </c>
      <c r="C3480" s="13">
        <v>5</v>
      </c>
      <c r="D3480" s="13">
        <v>23</v>
      </c>
      <c r="E3480" s="83" t="s">
        <v>242</v>
      </c>
      <c r="F3480" s="13">
        <v>7</v>
      </c>
      <c r="G3480" s="13">
        <v>9</v>
      </c>
      <c r="H3480" s="13" t="s">
        <v>69</v>
      </c>
      <c r="I3480" s="13" t="s">
        <v>53</v>
      </c>
      <c r="J3480" s="13"/>
      <c r="K3480" s="13" t="s">
        <v>27</v>
      </c>
      <c r="L3480" s="12">
        <f t="shared" ca="1" si="481"/>
        <v>2.7957453725504799</v>
      </c>
      <c r="M3480" s="101">
        <f t="shared" ca="1" si="482"/>
        <v>0.14750352585576332</v>
      </c>
      <c r="N3480" s="101">
        <f t="shared" ca="1" si="489"/>
        <v>230.90721176352588</v>
      </c>
      <c r="O3480" s="101">
        <f t="shared" ca="1" si="483"/>
        <v>0.30163296824447128</v>
      </c>
      <c r="Q3480" s="12">
        <f t="shared" ca="1" si="484"/>
        <v>0</v>
      </c>
      <c r="R3480" s="101">
        <f t="shared" ca="1" si="485"/>
        <v>0</v>
      </c>
      <c r="S3480" s="13"/>
      <c r="T3480" s="101">
        <f t="shared" ca="1" si="486"/>
        <v>0.14750352585576332</v>
      </c>
      <c r="U3480" s="101">
        <f t="shared" si="487"/>
        <v>0</v>
      </c>
      <c r="V3480" s="101">
        <f t="shared" ca="1" si="488"/>
        <v>-503.89684062653077</v>
      </c>
    </row>
    <row r="3481" spans="2:22" x14ac:dyDescent="0.3">
      <c r="B3481" s="13">
        <v>2023</v>
      </c>
      <c r="C3481" s="13">
        <v>5</v>
      </c>
      <c r="D3481" s="13">
        <v>23</v>
      </c>
      <c r="E3481" s="83" t="s">
        <v>242</v>
      </c>
      <c r="F3481" s="13">
        <v>7</v>
      </c>
      <c r="G3481" s="13">
        <v>10</v>
      </c>
      <c r="H3481" s="13" t="s">
        <v>70</v>
      </c>
      <c r="I3481" s="13" t="s">
        <v>53</v>
      </c>
      <c r="J3481" s="13"/>
      <c r="K3481" s="13" t="s">
        <v>27</v>
      </c>
      <c r="L3481" s="12">
        <f t="shared" ca="1" si="481"/>
        <v>2.5953251890048143</v>
      </c>
      <c r="M3481" s="101">
        <f t="shared" ca="1" si="482"/>
        <v>0.13692935697189401</v>
      </c>
      <c r="N3481" s="101">
        <f t="shared" ca="1" si="489"/>
        <v>230.90721176352588</v>
      </c>
      <c r="O3481" s="101">
        <f t="shared" ca="1" si="483"/>
        <v>0.2800096346417294</v>
      </c>
      <c r="Q3481" s="12">
        <f t="shared" ca="1" si="484"/>
        <v>5.6000000000000005</v>
      </c>
      <c r="R3481" s="101">
        <f t="shared" ca="1" si="485"/>
        <v>0.25434572275074252</v>
      </c>
      <c r="S3481" s="13"/>
      <c r="T3481" s="101">
        <f t="shared" ca="1" si="486"/>
        <v>0</v>
      </c>
      <c r="U3481" s="101">
        <f t="shared" si="487"/>
        <v>0</v>
      </c>
      <c r="V3481" s="101">
        <f t="shared" ca="1" si="488"/>
        <v>-504.40553207203232</v>
      </c>
    </row>
    <row r="3482" spans="2:22" x14ac:dyDescent="0.3">
      <c r="B3482" s="13">
        <v>2023</v>
      </c>
      <c r="C3482" s="13">
        <v>5</v>
      </c>
      <c r="D3482" s="13">
        <v>23</v>
      </c>
      <c r="E3482" s="83" t="s">
        <v>242</v>
      </c>
      <c r="F3482" s="13">
        <v>7</v>
      </c>
      <c r="G3482" s="13">
        <v>11</v>
      </c>
      <c r="H3482" s="13" t="s">
        <v>70</v>
      </c>
      <c r="I3482" s="13" t="s">
        <v>53</v>
      </c>
      <c r="J3482" s="13"/>
      <c r="K3482" s="13" t="s">
        <v>27</v>
      </c>
      <c r="L3482" s="12">
        <f t="shared" ca="1" si="481"/>
        <v>1.8670378665043479</v>
      </c>
      <c r="M3482" s="101">
        <f t="shared" ca="1" si="482"/>
        <v>9.8504917836769401E-2</v>
      </c>
      <c r="N3482" s="101">
        <f t="shared" ca="1" si="489"/>
        <v>230.90721176352588</v>
      </c>
      <c r="O3482" s="101">
        <f t="shared" ca="1" si="483"/>
        <v>0.2014347154171541</v>
      </c>
      <c r="Q3482" s="12">
        <f t="shared" ca="1" si="484"/>
        <v>5.6000000000000005</v>
      </c>
      <c r="R3482" s="101">
        <f t="shared" ca="1" si="485"/>
        <v>0.31599524460040701</v>
      </c>
      <c r="S3482" s="13"/>
      <c r="T3482" s="101">
        <f t="shared" ca="1" si="486"/>
        <v>0</v>
      </c>
      <c r="U3482" s="101">
        <f t="shared" si="487"/>
        <v>0</v>
      </c>
      <c r="V3482" s="101">
        <f t="shared" ca="1" si="488"/>
        <v>-505.03752256123312</v>
      </c>
    </row>
    <row r="3483" spans="2:22" x14ac:dyDescent="0.3">
      <c r="B3483" s="13">
        <v>2023</v>
      </c>
      <c r="C3483" s="13">
        <v>5</v>
      </c>
      <c r="D3483" s="13">
        <v>23</v>
      </c>
      <c r="E3483" s="83" t="s">
        <v>242</v>
      </c>
      <c r="F3483" s="13">
        <v>7</v>
      </c>
      <c r="G3483" s="13">
        <v>12</v>
      </c>
      <c r="H3483" s="13" t="s">
        <v>70</v>
      </c>
      <c r="I3483" s="13" t="s">
        <v>53</v>
      </c>
      <c r="J3483" s="13"/>
      <c r="K3483" s="13" t="s">
        <v>27</v>
      </c>
      <c r="L3483" s="12">
        <f t="shared" ca="1" si="481"/>
        <v>1.8118998801263115</v>
      </c>
      <c r="M3483" s="101">
        <f t="shared" ca="1" si="482"/>
        <v>9.5595837675464201E-2</v>
      </c>
      <c r="N3483" s="101">
        <f t="shared" ca="1" si="489"/>
        <v>230.90721176352588</v>
      </c>
      <c r="O3483" s="101">
        <f t="shared" ca="1" si="483"/>
        <v>0.19548587806682774</v>
      </c>
      <c r="Q3483" s="12">
        <f t="shared" ca="1" si="484"/>
        <v>5.6000000000000005</v>
      </c>
      <c r="R3483" s="101">
        <f t="shared" ca="1" si="485"/>
        <v>0.32066267514730779</v>
      </c>
      <c r="S3483" s="13"/>
      <c r="T3483" s="101">
        <f t="shared" ca="1" si="486"/>
        <v>0</v>
      </c>
      <c r="U3483" s="101">
        <f t="shared" si="487"/>
        <v>0</v>
      </c>
      <c r="V3483" s="101">
        <f t="shared" ca="1" si="488"/>
        <v>-505.67884791152778</v>
      </c>
    </row>
    <row r="3484" spans="2:22" x14ac:dyDescent="0.3">
      <c r="B3484" s="13">
        <v>2023</v>
      </c>
      <c r="C3484" s="13">
        <v>5</v>
      </c>
      <c r="D3484" s="13">
        <v>23</v>
      </c>
      <c r="E3484" s="83" t="s">
        <v>242</v>
      </c>
      <c r="F3484" s="13">
        <v>7</v>
      </c>
      <c r="G3484" s="13">
        <v>13</v>
      </c>
      <c r="H3484" s="13" t="s">
        <v>70</v>
      </c>
      <c r="I3484" s="13" t="s">
        <v>53</v>
      </c>
      <c r="J3484" s="13"/>
      <c r="K3484" s="13" t="s">
        <v>27</v>
      </c>
      <c r="L3484" s="12">
        <f t="shared" ca="1" si="481"/>
        <v>2.0221743004890533</v>
      </c>
      <c r="M3484" s="101">
        <f t="shared" ca="1" si="482"/>
        <v>0.10668991609380246</v>
      </c>
      <c r="N3484" s="101">
        <f t="shared" ca="1" si="489"/>
        <v>230.90721176352588</v>
      </c>
      <c r="O3484" s="101">
        <f t="shared" ca="1" si="483"/>
        <v>0.21817238527976396</v>
      </c>
      <c r="Q3484" s="12">
        <f t="shared" ca="1" si="484"/>
        <v>5.6000000000000005</v>
      </c>
      <c r="R3484" s="101">
        <f t="shared" ca="1" si="485"/>
        <v>0.30286294546360171</v>
      </c>
      <c r="S3484" s="13"/>
      <c r="T3484" s="101">
        <f t="shared" ca="1" si="486"/>
        <v>0</v>
      </c>
      <c r="U3484" s="101">
        <f t="shared" si="487"/>
        <v>0</v>
      </c>
      <c r="V3484" s="101">
        <f t="shared" ca="1" si="488"/>
        <v>-506.28457380245493</v>
      </c>
    </row>
    <row r="3485" spans="2:22" x14ac:dyDescent="0.3">
      <c r="B3485" s="13">
        <v>2023</v>
      </c>
      <c r="C3485" s="13">
        <v>5</v>
      </c>
      <c r="D3485" s="13">
        <v>23</v>
      </c>
      <c r="E3485" s="83" t="s">
        <v>242</v>
      </c>
      <c r="F3485" s="13">
        <v>7</v>
      </c>
      <c r="G3485" s="13">
        <v>14</v>
      </c>
      <c r="H3485" s="13" t="s">
        <v>70</v>
      </c>
      <c r="I3485" s="13" t="s">
        <v>53</v>
      </c>
      <c r="J3485" s="13"/>
      <c r="K3485" s="13" t="s">
        <v>27</v>
      </c>
      <c r="L3485" s="12">
        <f t="shared" ca="1" si="481"/>
        <v>2.1987948229537437</v>
      </c>
      <c r="M3485" s="101">
        <f t="shared" ca="1" si="482"/>
        <v>0.11600841485903952</v>
      </c>
      <c r="N3485" s="101">
        <f t="shared" ca="1" si="489"/>
        <v>230.90721176352588</v>
      </c>
      <c r="O3485" s="101">
        <f t="shared" ca="1" si="483"/>
        <v>0.2372279734484794</v>
      </c>
      <c r="Q3485" s="12">
        <f t="shared" ca="1" si="484"/>
        <v>5.6000000000000005</v>
      </c>
      <c r="R3485" s="101">
        <f t="shared" ca="1" si="485"/>
        <v>0.28791201823696566</v>
      </c>
      <c r="S3485" s="13"/>
      <c r="T3485" s="101">
        <f t="shared" ca="1" si="486"/>
        <v>0</v>
      </c>
      <c r="U3485" s="101">
        <f t="shared" si="487"/>
        <v>0</v>
      </c>
      <c r="V3485" s="101">
        <f t="shared" ca="1" si="488"/>
        <v>-506.86039783892886</v>
      </c>
    </row>
    <row r="3486" spans="2:22" x14ac:dyDescent="0.3">
      <c r="B3486" s="13">
        <v>2023</v>
      </c>
      <c r="C3486" s="13">
        <v>5</v>
      </c>
      <c r="D3486" s="13">
        <v>23</v>
      </c>
      <c r="E3486" s="83" t="s">
        <v>242</v>
      </c>
      <c r="F3486" s="13">
        <v>7</v>
      </c>
      <c r="G3486" s="13">
        <v>15</v>
      </c>
      <c r="H3486" s="13" t="s">
        <v>70</v>
      </c>
      <c r="I3486" s="13" t="s">
        <v>53</v>
      </c>
      <c r="J3486" s="13"/>
      <c r="K3486" s="13" t="s">
        <v>27</v>
      </c>
      <c r="L3486" s="12">
        <f t="shared" ca="1" si="481"/>
        <v>1.821679000981425</v>
      </c>
      <c r="M3486" s="101">
        <f t="shared" ca="1" si="482"/>
        <v>9.6111784091779978E-2</v>
      </c>
      <c r="N3486" s="101">
        <f t="shared" ca="1" si="489"/>
        <v>230.90721176352588</v>
      </c>
      <c r="O3486" s="101">
        <f t="shared" ca="1" si="483"/>
        <v>0.19654094741588593</v>
      </c>
      <c r="Q3486" s="12">
        <f t="shared" ca="1" si="484"/>
        <v>2.9723829744519534</v>
      </c>
      <c r="R3486" s="101">
        <f t="shared" ca="1" si="485"/>
        <v>9.7407091354280231E-2</v>
      </c>
      <c r="S3486" s="13"/>
      <c r="T3486" s="101">
        <f t="shared" ca="1" si="486"/>
        <v>0</v>
      </c>
      <c r="U3486" s="101">
        <f t="shared" si="487"/>
        <v>0</v>
      </c>
      <c r="V3486" s="101">
        <f t="shared" ca="1" si="488"/>
        <v>-507.05521202163743</v>
      </c>
    </row>
    <row r="3487" spans="2:22" x14ac:dyDescent="0.3">
      <c r="B3487" s="13">
        <v>2023</v>
      </c>
      <c r="C3487" s="13">
        <v>5</v>
      </c>
      <c r="D3487" s="13">
        <v>23</v>
      </c>
      <c r="E3487" s="83" t="s">
        <v>242</v>
      </c>
      <c r="F3487" s="13">
        <v>7</v>
      </c>
      <c r="G3487" s="13">
        <v>16</v>
      </c>
      <c r="H3487" s="13" t="s">
        <v>71</v>
      </c>
      <c r="I3487" s="13" t="s">
        <v>53</v>
      </c>
      <c r="J3487" s="13"/>
      <c r="K3487" s="13" t="s">
        <v>27</v>
      </c>
      <c r="L3487" s="12">
        <f t="shared" ca="1" si="481"/>
        <v>2.4125848811108632</v>
      </c>
      <c r="M3487" s="101">
        <f t="shared" ca="1" si="482"/>
        <v>0.29949828714110255</v>
      </c>
      <c r="N3487" s="101">
        <f t="shared" ca="1" si="489"/>
        <v>231.58575126133832</v>
      </c>
      <c r="O3487" s="101">
        <f t="shared" ca="1" si="483"/>
        <v>0.71846777759481506</v>
      </c>
      <c r="Q3487" s="12">
        <f t="shared" ca="1" si="484"/>
        <v>5.6000000000000005</v>
      </c>
      <c r="R3487" s="101">
        <f t="shared" ca="1" si="485"/>
        <v>0.2698146898139655</v>
      </c>
      <c r="S3487" s="13"/>
      <c r="T3487" s="101">
        <f t="shared" ca="1" si="486"/>
        <v>0</v>
      </c>
      <c r="U3487" s="101">
        <f t="shared" ca="1" si="487"/>
        <v>0.67853949781243028</v>
      </c>
      <c r="V3487" s="101">
        <f t="shared" ca="1" si="488"/>
        <v>-506.91630190345296</v>
      </c>
    </row>
    <row r="3488" spans="2:22" x14ac:dyDescent="0.3">
      <c r="B3488" s="13">
        <v>2023</v>
      </c>
      <c r="C3488" s="13">
        <v>5</v>
      </c>
      <c r="D3488" s="13">
        <v>23</v>
      </c>
      <c r="E3488" s="83" t="s">
        <v>242</v>
      </c>
      <c r="F3488" s="13">
        <v>7</v>
      </c>
      <c r="G3488" s="13">
        <v>17</v>
      </c>
      <c r="H3488" s="13" t="s">
        <v>71</v>
      </c>
      <c r="I3488" s="13" t="s">
        <v>53</v>
      </c>
      <c r="J3488" s="13"/>
      <c r="K3488" s="13" t="s">
        <v>27</v>
      </c>
      <c r="L3488" s="12">
        <f t="shared" ca="1" si="481"/>
        <v>3.0497102449413984</v>
      </c>
      <c r="M3488" s="101">
        <f t="shared" ca="1" si="482"/>
        <v>0.37859102980702519</v>
      </c>
      <c r="N3488" s="101">
        <f t="shared" ca="1" si="489"/>
        <v>232.44348226772809</v>
      </c>
      <c r="O3488" s="101">
        <f t="shared" ca="1" si="483"/>
        <v>0.90820371094354846</v>
      </c>
      <c r="Q3488" s="12">
        <f t="shared" ca="1" si="484"/>
        <v>5.6000000000000005</v>
      </c>
      <c r="R3488" s="101">
        <f t="shared" ca="1" si="485"/>
        <v>0.21588202776571067</v>
      </c>
      <c r="S3488" s="13"/>
      <c r="T3488" s="101">
        <f t="shared" ca="1" si="486"/>
        <v>0</v>
      </c>
      <c r="U3488" s="101">
        <f t="shared" ca="1" si="487"/>
        <v>0.85773100638976829</v>
      </c>
      <c r="V3488" s="101">
        <f t="shared" ca="1" si="488"/>
        <v>-506.49033495259459</v>
      </c>
    </row>
    <row r="3489" spans="2:22" x14ac:dyDescent="0.3">
      <c r="B3489" s="13">
        <v>2023</v>
      </c>
      <c r="C3489" s="13">
        <v>5</v>
      </c>
      <c r="D3489" s="13">
        <v>23</v>
      </c>
      <c r="E3489" s="83" t="s">
        <v>242</v>
      </c>
      <c r="F3489" s="13">
        <v>7</v>
      </c>
      <c r="G3489" s="13">
        <v>18</v>
      </c>
      <c r="H3489" s="13" t="s">
        <v>71</v>
      </c>
      <c r="I3489" s="13" t="s">
        <v>53</v>
      </c>
      <c r="J3489" s="13"/>
      <c r="K3489" s="13" t="s">
        <v>27</v>
      </c>
      <c r="L3489" s="12">
        <f t="shared" ca="1" si="481"/>
        <v>3.3121743167382007</v>
      </c>
      <c r="M3489" s="101">
        <f t="shared" ca="1" si="482"/>
        <v>0.41117331967988024</v>
      </c>
      <c r="N3489" s="101">
        <f t="shared" ca="1" si="489"/>
        <v>233.3750312943107</v>
      </c>
      <c r="O3489" s="101">
        <f t="shared" ca="1" si="483"/>
        <v>0.98636551152463625</v>
      </c>
      <c r="Q3489" s="12">
        <f t="shared" ca="1" si="484"/>
        <v>0</v>
      </c>
      <c r="R3489" s="101">
        <f t="shared" ca="1" si="485"/>
        <v>0</v>
      </c>
      <c r="S3489" s="13"/>
      <c r="T3489" s="101">
        <f t="shared" ca="1" si="486"/>
        <v>0.41117331967988024</v>
      </c>
      <c r="U3489" s="101">
        <f t="shared" ca="1" si="487"/>
        <v>0.93154902658261896</v>
      </c>
      <c r="V3489" s="101">
        <f t="shared" ca="1" si="488"/>
        <v>-505.14761260633207</v>
      </c>
    </row>
    <row r="3490" spans="2:22" x14ac:dyDescent="0.3">
      <c r="B3490" s="13">
        <v>2023</v>
      </c>
      <c r="C3490" s="13">
        <v>5</v>
      </c>
      <c r="D3490" s="13">
        <v>23</v>
      </c>
      <c r="E3490" s="83" t="s">
        <v>242</v>
      </c>
      <c r="F3490" s="13">
        <v>7</v>
      </c>
      <c r="G3490" s="13">
        <v>19</v>
      </c>
      <c r="H3490" s="13" t="s">
        <v>71</v>
      </c>
      <c r="I3490" s="13" t="s">
        <v>53</v>
      </c>
      <c r="J3490" s="13"/>
      <c r="K3490" s="13" t="s">
        <v>27</v>
      </c>
      <c r="L3490" s="12">
        <f t="shared" ca="1" si="481"/>
        <v>3.173006956810851</v>
      </c>
      <c r="M3490" s="101">
        <f t="shared" ca="1" si="482"/>
        <v>0.39389708361849907</v>
      </c>
      <c r="N3490" s="101">
        <f t="shared" ca="1" si="489"/>
        <v>234.26743950091375</v>
      </c>
      <c r="O3490" s="101">
        <f t="shared" ca="1" si="483"/>
        <v>0.94492147173827146</v>
      </c>
      <c r="Q3490" s="12">
        <f t="shared" ca="1" si="484"/>
        <v>5.6000000000000005</v>
      </c>
      <c r="R3490" s="101">
        <f t="shared" ca="1" si="485"/>
        <v>0.20544496110596153</v>
      </c>
      <c r="S3490" s="13"/>
      <c r="T3490" s="101">
        <f t="shared" ca="1" si="486"/>
        <v>0</v>
      </c>
      <c r="U3490" s="101">
        <f t="shared" ca="1" si="487"/>
        <v>0.89240820660305187</v>
      </c>
      <c r="V3490" s="101">
        <f t="shared" ca="1" si="488"/>
        <v>-504.66609432194093</v>
      </c>
    </row>
    <row r="3491" spans="2:22" x14ac:dyDescent="0.3">
      <c r="B3491" s="13">
        <v>2023</v>
      </c>
      <c r="C3491" s="13">
        <v>5</v>
      </c>
      <c r="D3491" s="13">
        <v>23</v>
      </c>
      <c r="E3491" s="83" t="s">
        <v>242</v>
      </c>
      <c r="F3491" s="13">
        <v>7</v>
      </c>
      <c r="G3491" s="13">
        <v>20</v>
      </c>
      <c r="H3491" s="13" t="s">
        <v>69</v>
      </c>
      <c r="I3491" s="13" t="s">
        <v>53</v>
      </c>
      <c r="J3491" s="13"/>
      <c r="K3491" s="13" t="s">
        <v>27</v>
      </c>
      <c r="L3491" s="12">
        <f t="shared" ca="1" si="481"/>
        <v>3.2335789603800893</v>
      </c>
      <c r="M3491" s="101">
        <f t="shared" ca="1" si="482"/>
        <v>0.1706036259496535</v>
      </c>
      <c r="N3491" s="101">
        <f t="shared" ca="1" si="489"/>
        <v>234.26743950091375</v>
      </c>
      <c r="O3491" s="101">
        <f t="shared" ca="1" si="483"/>
        <v>0.34887083403540781</v>
      </c>
      <c r="Q3491" s="12">
        <f t="shared" ca="1" si="484"/>
        <v>0</v>
      </c>
      <c r="R3491" s="101">
        <f t="shared" ca="1" si="485"/>
        <v>0</v>
      </c>
      <c r="S3491" s="13"/>
      <c r="T3491" s="101">
        <f t="shared" ca="1" si="486"/>
        <v>0.1706036259496535</v>
      </c>
      <c r="U3491" s="101">
        <f t="shared" si="487"/>
        <v>0</v>
      </c>
      <c r="V3491" s="101">
        <f t="shared" ca="1" si="488"/>
        <v>-504.49549069599129</v>
      </c>
    </row>
    <row r="3492" spans="2:22" x14ac:dyDescent="0.3">
      <c r="B3492" s="13">
        <v>2023</v>
      </c>
      <c r="C3492" s="13">
        <v>5</v>
      </c>
      <c r="D3492" s="13">
        <v>23</v>
      </c>
      <c r="E3492" s="83" t="s">
        <v>242</v>
      </c>
      <c r="F3492" s="13">
        <v>7</v>
      </c>
      <c r="G3492" s="13">
        <v>21</v>
      </c>
      <c r="H3492" s="13" t="s">
        <v>69</v>
      </c>
      <c r="I3492" s="13" t="s">
        <v>53</v>
      </c>
      <c r="J3492" s="13"/>
      <c r="K3492" s="13" t="s">
        <v>27</v>
      </c>
      <c r="L3492" s="12">
        <f t="shared" ca="1" si="481"/>
        <v>2.8503638160254692</v>
      </c>
      <c r="M3492" s="101">
        <f t="shared" ca="1" si="482"/>
        <v>0.15038519493350375</v>
      </c>
      <c r="N3492" s="101">
        <f t="shared" ca="1" si="489"/>
        <v>234.26743950091375</v>
      </c>
      <c r="O3492" s="101">
        <f t="shared" ca="1" si="483"/>
        <v>0.30752575211098787</v>
      </c>
      <c r="Q3492" s="12">
        <f t="shared" ca="1" si="484"/>
        <v>0</v>
      </c>
      <c r="R3492" s="101">
        <f t="shared" ca="1" si="485"/>
        <v>0</v>
      </c>
      <c r="S3492" s="13"/>
      <c r="T3492" s="101">
        <f t="shared" ca="1" si="486"/>
        <v>0.15038519493350375</v>
      </c>
      <c r="U3492" s="101">
        <f t="shared" si="487"/>
        <v>0</v>
      </c>
      <c r="V3492" s="101">
        <f t="shared" ca="1" si="488"/>
        <v>-504.34510550105779</v>
      </c>
    </row>
    <row r="3493" spans="2:22" x14ac:dyDescent="0.3">
      <c r="B3493" s="13">
        <v>2023</v>
      </c>
      <c r="C3493" s="13">
        <v>5</v>
      </c>
      <c r="D3493" s="13">
        <v>23</v>
      </c>
      <c r="E3493" s="83" t="s">
        <v>242</v>
      </c>
      <c r="F3493" s="13">
        <v>7</v>
      </c>
      <c r="G3493" s="13">
        <v>22</v>
      </c>
      <c r="H3493" s="13" t="s">
        <v>69</v>
      </c>
      <c r="I3493" s="13" t="s">
        <v>53</v>
      </c>
      <c r="J3493" s="13"/>
      <c r="K3493" s="13" t="s">
        <v>27</v>
      </c>
      <c r="L3493" s="12">
        <f t="shared" ca="1" si="481"/>
        <v>3.6588887018515641</v>
      </c>
      <c r="M3493" s="101">
        <f t="shared" ca="1" si="482"/>
        <v>0.19304296790968853</v>
      </c>
      <c r="N3493" s="101">
        <f t="shared" ca="1" si="489"/>
        <v>234.26743950091375</v>
      </c>
      <c r="O3493" s="101">
        <f t="shared" ca="1" si="483"/>
        <v>0.39475750204276527</v>
      </c>
      <c r="Q3493" s="12">
        <f t="shared" ca="1" si="484"/>
        <v>0</v>
      </c>
      <c r="R3493" s="101">
        <f t="shared" ca="1" si="485"/>
        <v>0</v>
      </c>
      <c r="S3493" s="13"/>
      <c r="T3493" s="101">
        <f t="shared" ca="1" si="486"/>
        <v>0.19304296790968853</v>
      </c>
      <c r="U3493" s="101">
        <f t="shared" si="487"/>
        <v>0</v>
      </c>
      <c r="V3493" s="101">
        <f t="shared" ca="1" si="488"/>
        <v>-504.15206253314813</v>
      </c>
    </row>
    <row r="3494" spans="2:22" x14ac:dyDescent="0.3">
      <c r="B3494" s="13">
        <v>2023</v>
      </c>
      <c r="C3494" s="13">
        <v>5</v>
      </c>
      <c r="D3494" s="13">
        <v>23</v>
      </c>
      <c r="E3494" s="83" t="s">
        <v>242</v>
      </c>
      <c r="F3494" s="13">
        <v>7</v>
      </c>
      <c r="G3494" s="13">
        <v>23</v>
      </c>
      <c r="H3494" s="13" t="s">
        <v>69</v>
      </c>
      <c r="I3494" s="13" t="s">
        <v>53</v>
      </c>
      <c r="J3494" s="13"/>
      <c r="K3494" s="13" t="s">
        <v>27</v>
      </c>
      <c r="L3494" s="12">
        <f t="shared" ca="1" si="481"/>
        <v>3.3615184952706723</v>
      </c>
      <c r="M3494" s="101">
        <f t="shared" ca="1" si="482"/>
        <v>0.17735371581048068</v>
      </c>
      <c r="N3494" s="101">
        <f t="shared" ca="1" si="489"/>
        <v>234.26743950091375</v>
      </c>
      <c r="O3494" s="101">
        <f t="shared" ca="1" si="483"/>
        <v>0.36267423045475283</v>
      </c>
      <c r="Q3494" s="12">
        <f t="shared" ca="1" si="484"/>
        <v>0</v>
      </c>
      <c r="R3494" s="101">
        <f t="shared" ca="1" si="485"/>
        <v>0</v>
      </c>
      <c r="S3494" s="13"/>
      <c r="T3494" s="101">
        <f t="shared" ca="1" si="486"/>
        <v>0.17735371581048068</v>
      </c>
      <c r="U3494" s="101">
        <f t="shared" si="487"/>
        <v>0</v>
      </c>
      <c r="V3494" s="101">
        <f t="shared" ca="1" si="488"/>
        <v>-503.97470881733767</v>
      </c>
    </row>
    <row r="3495" spans="2:22" x14ac:dyDescent="0.3">
      <c r="B3495" s="13">
        <v>2023</v>
      </c>
      <c r="C3495" s="13">
        <v>5</v>
      </c>
      <c r="D3495" s="13">
        <v>24</v>
      </c>
      <c r="E3495" s="83" t="s">
        <v>243</v>
      </c>
      <c r="F3495" s="13">
        <v>1</v>
      </c>
      <c r="G3495" s="13">
        <v>0</v>
      </c>
      <c r="H3495" s="13" t="s">
        <v>69</v>
      </c>
      <c r="I3495" s="13" t="s">
        <v>53</v>
      </c>
      <c r="J3495" s="13"/>
      <c r="K3495" s="13" t="s">
        <v>27</v>
      </c>
      <c r="L3495" s="12">
        <f t="shared" ca="1" si="481"/>
        <v>1.1527026688721238</v>
      </c>
      <c r="M3495" s="101">
        <f t="shared" ca="1" si="482"/>
        <v>6.0816592809693253E-2</v>
      </c>
      <c r="N3495" s="101">
        <f t="shared" ca="1" si="489"/>
        <v>234.26743950091375</v>
      </c>
      <c r="O3495" s="101">
        <f t="shared" ca="1" si="483"/>
        <v>0.12436509094461344</v>
      </c>
      <c r="Q3495" s="12">
        <f t="shared" ca="1" si="484"/>
        <v>0</v>
      </c>
      <c r="R3495" s="101">
        <f t="shared" ca="1" si="485"/>
        <v>0</v>
      </c>
      <c r="S3495" s="13"/>
      <c r="T3495" s="101">
        <f t="shared" ca="1" si="486"/>
        <v>6.0816592809693253E-2</v>
      </c>
      <c r="U3495" s="101">
        <f t="shared" si="487"/>
        <v>0</v>
      </c>
      <c r="V3495" s="101">
        <f t="shared" ca="1" si="488"/>
        <v>-503.91389222452796</v>
      </c>
    </row>
    <row r="3496" spans="2:22" x14ac:dyDescent="0.3">
      <c r="B3496" s="13">
        <v>2023</v>
      </c>
      <c r="C3496" s="13">
        <v>5</v>
      </c>
      <c r="D3496" s="13">
        <v>24</v>
      </c>
      <c r="E3496" s="83" t="s">
        <v>243</v>
      </c>
      <c r="F3496" s="13">
        <v>1</v>
      </c>
      <c r="G3496" s="13">
        <v>1</v>
      </c>
      <c r="H3496" s="13" t="s">
        <v>69</v>
      </c>
      <c r="I3496" s="13" t="s">
        <v>53</v>
      </c>
      <c r="J3496" s="13"/>
      <c r="K3496" s="13" t="s">
        <v>27</v>
      </c>
      <c r="L3496" s="12">
        <f t="shared" ca="1" si="481"/>
        <v>1.8454015400009571</v>
      </c>
      <c r="M3496" s="101">
        <f t="shared" ca="1" si="482"/>
        <v>9.7363385250450504E-2</v>
      </c>
      <c r="N3496" s="101">
        <f t="shared" ca="1" si="489"/>
        <v>234.26743950091375</v>
      </c>
      <c r="O3496" s="101">
        <f t="shared" ca="1" si="483"/>
        <v>0.19910037215070325</v>
      </c>
      <c r="Q3496" s="12">
        <f t="shared" ca="1" si="484"/>
        <v>0</v>
      </c>
      <c r="R3496" s="101">
        <f t="shared" ca="1" si="485"/>
        <v>0</v>
      </c>
      <c r="S3496" s="13"/>
      <c r="T3496" s="101">
        <f t="shared" ca="1" si="486"/>
        <v>9.7363385250450504E-2</v>
      </c>
      <c r="U3496" s="101">
        <f t="shared" si="487"/>
        <v>0</v>
      </c>
      <c r="V3496" s="101">
        <f t="shared" ca="1" si="488"/>
        <v>-503.81652883927751</v>
      </c>
    </row>
    <row r="3497" spans="2:22" x14ac:dyDescent="0.3">
      <c r="B3497" s="13">
        <v>2023</v>
      </c>
      <c r="C3497" s="13">
        <v>5</v>
      </c>
      <c r="D3497" s="13">
        <v>24</v>
      </c>
      <c r="E3497" s="83" t="s">
        <v>243</v>
      </c>
      <c r="F3497" s="13">
        <v>1</v>
      </c>
      <c r="G3497" s="13">
        <v>2</v>
      </c>
      <c r="H3497" s="13" t="s">
        <v>69</v>
      </c>
      <c r="I3497" s="13" t="s">
        <v>53</v>
      </c>
      <c r="J3497" s="13"/>
      <c r="K3497" s="13" t="s">
        <v>27</v>
      </c>
      <c r="L3497" s="12">
        <f t="shared" ca="1" si="481"/>
        <v>1.7163128575102311</v>
      </c>
      <c r="M3497" s="101">
        <f t="shared" ca="1" si="482"/>
        <v>9.0552666362239798E-2</v>
      </c>
      <c r="N3497" s="101">
        <f t="shared" ca="1" si="489"/>
        <v>234.26743950091375</v>
      </c>
      <c r="O3497" s="101">
        <f t="shared" ca="1" si="483"/>
        <v>0.18517299419677882</v>
      </c>
      <c r="Q3497" s="12">
        <f t="shared" ca="1" si="484"/>
        <v>0</v>
      </c>
      <c r="R3497" s="101">
        <f t="shared" ca="1" si="485"/>
        <v>0</v>
      </c>
      <c r="S3497" s="13"/>
      <c r="T3497" s="101">
        <f t="shared" ca="1" si="486"/>
        <v>9.0552666362239798E-2</v>
      </c>
      <c r="U3497" s="101">
        <f t="shared" si="487"/>
        <v>0</v>
      </c>
      <c r="V3497" s="101">
        <f t="shared" ca="1" si="488"/>
        <v>-503.7259761729153</v>
      </c>
    </row>
    <row r="3498" spans="2:22" x14ac:dyDescent="0.3">
      <c r="B3498" s="13">
        <v>2023</v>
      </c>
      <c r="C3498" s="13">
        <v>5</v>
      </c>
      <c r="D3498" s="13">
        <v>24</v>
      </c>
      <c r="E3498" s="83" t="s">
        <v>243</v>
      </c>
      <c r="F3498" s="13">
        <v>1</v>
      </c>
      <c r="G3498" s="13">
        <v>3</v>
      </c>
      <c r="H3498" s="13" t="s">
        <v>69</v>
      </c>
      <c r="I3498" s="13" t="s">
        <v>53</v>
      </c>
      <c r="J3498" s="13"/>
      <c r="K3498" s="13" t="s">
        <v>27</v>
      </c>
      <c r="L3498" s="12">
        <f t="shared" ca="1" si="481"/>
        <v>1.6511778628231326</v>
      </c>
      <c r="M3498" s="101">
        <f t="shared" ca="1" si="482"/>
        <v>8.7116144042548485E-2</v>
      </c>
      <c r="N3498" s="101">
        <f t="shared" ca="1" si="489"/>
        <v>234.26743950091375</v>
      </c>
      <c r="O3498" s="101">
        <f t="shared" ca="1" si="483"/>
        <v>0.17814557961998778</v>
      </c>
      <c r="Q3498" s="12">
        <f t="shared" ca="1" si="484"/>
        <v>0</v>
      </c>
      <c r="R3498" s="101">
        <f t="shared" ca="1" si="485"/>
        <v>0</v>
      </c>
      <c r="S3498" s="13"/>
      <c r="T3498" s="101">
        <f t="shared" ca="1" si="486"/>
        <v>8.7116144042548485E-2</v>
      </c>
      <c r="U3498" s="101">
        <f t="shared" si="487"/>
        <v>0</v>
      </c>
      <c r="V3498" s="101">
        <f t="shared" ca="1" si="488"/>
        <v>-503.63886002887273</v>
      </c>
    </row>
    <row r="3499" spans="2:22" x14ac:dyDescent="0.3">
      <c r="B3499" s="13">
        <v>2023</v>
      </c>
      <c r="C3499" s="13">
        <v>5</v>
      </c>
      <c r="D3499" s="13">
        <v>24</v>
      </c>
      <c r="E3499" s="83" t="s">
        <v>243</v>
      </c>
      <c r="F3499" s="13">
        <v>1</v>
      </c>
      <c r="G3499" s="13">
        <v>4</v>
      </c>
      <c r="H3499" s="13" t="s">
        <v>69</v>
      </c>
      <c r="I3499" s="13" t="s">
        <v>53</v>
      </c>
      <c r="J3499" s="13"/>
      <c r="K3499" s="13" t="s">
        <v>27</v>
      </c>
      <c r="L3499" s="12">
        <f t="shared" ca="1" si="481"/>
        <v>1.5988649496842464</v>
      </c>
      <c r="M3499" s="101">
        <f t="shared" ca="1" si="482"/>
        <v>8.4356114745340841E-2</v>
      </c>
      <c r="N3499" s="101">
        <f t="shared" ca="1" si="489"/>
        <v>234.26743950091375</v>
      </c>
      <c r="O3499" s="101">
        <f t="shared" ca="1" si="483"/>
        <v>0.17250153942143334</v>
      </c>
      <c r="Q3499" s="12">
        <f t="shared" ca="1" si="484"/>
        <v>0</v>
      </c>
      <c r="R3499" s="101">
        <f t="shared" ca="1" si="485"/>
        <v>0</v>
      </c>
      <c r="S3499" s="13"/>
      <c r="T3499" s="101">
        <f t="shared" ca="1" si="486"/>
        <v>8.4356114745340841E-2</v>
      </c>
      <c r="U3499" s="101">
        <f t="shared" si="487"/>
        <v>0</v>
      </c>
      <c r="V3499" s="101">
        <f t="shared" ca="1" si="488"/>
        <v>-503.55450391412739</v>
      </c>
    </row>
    <row r="3500" spans="2:22" x14ac:dyDescent="0.3">
      <c r="B3500" s="13">
        <v>2023</v>
      </c>
      <c r="C3500" s="13">
        <v>5</v>
      </c>
      <c r="D3500" s="13">
        <v>24</v>
      </c>
      <c r="E3500" s="83" t="s">
        <v>243</v>
      </c>
      <c r="F3500" s="13">
        <v>1</v>
      </c>
      <c r="G3500" s="13">
        <v>5</v>
      </c>
      <c r="H3500" s="13" t="s">
        <v>69</v>
      </c>
      <c r="I3500" s="13" t="s">
        <v>53</v>
      </c>
      <c r="J3500" s="13"/>
      <c r="K3500" s="13" t="s">
        <v>27</v>
      </c>
      <c r="L3500" s="12">
        <f t="shared" ca="1" si="481"/>
        <v>1.6443593098540552</v>
      </c>
      <c r="M3500" s="101">
        <f t="shared" ca="1" si="482"/>
        <v>8.6756397187899958E-2</v>
      </c>
      <c r="N3500" s="101">
        <f t="shared" ca="1" si="489"/>
        <v>234.26743950091375</v>
      </c>
      <c r="O3500" s="101">
        <f t="shared" ca="1" si="483"/>
        <v>0.17740992594015401</v>
      </c>
      <c r="Q3500" s="12">
        <f t="shared" ca="1" si="484"/>
        <v>5.6000000000000005</v>
      </c>
      <c r="R3500" s="101">
        <f t="shared" ca="1" si="485"/>
        <v>0.33484498442085431</v>
      </c>
      <c r="S3500" s="13"/>
      <c r="T3500" s="101">
        <f t="shared" ca="1" si="486"/>
        <v>0</v>
      </c>
      <c r="U3500" s="101">
        <f t="shared" si="487"/>
        <v>0</v>
      </c>
      <c r="V3500" s="101">
        <f t="shared" ca="1" si="488"/>
        <v>-504.22419388296908</v>
      </c>
    </row>
    <row r="3501" spans="2:22" x14ac:dyDescent="0.3">
      <c r="B3501" s="13">
        <v>2023</v>
      </c>
      <c r="C3501" s="13">
        <v>5</v>
      </c>
      <c r="D3501" s="13">
        <v>24</v>
      </c>
      <c r="E3501" s="83" t="s">
        <v>243</v>
      </c>
      <c r="F3501" s="13">
        <v>1</v>
      </c>
      <c r="G3501" s="13">
        <v>6</v>
      </c>
      <c r="H3501" s="13" t="s">
        <v>69</v>
      </c>
      <c r="I3501" s="13" t="s">
        <v>53</v>
      </c>
      <c r="J3501" s="13"/>
      <c r="K3501" s="13" t="s">
        <v>27</v>
      </c>
      <c r="L3501" s="12">
        <f t="shared" ca="1" si="481"/>
        <v>1.7016773579632907</v>
      </c>
      <c r="M3501" s="101">
        <f t="shared" ca="1" si="482"/>
        <v>8.9780497406143217E-2</v>
      </c>
      <c r="N3501" s="101">
        <f t="shared" ca="1" si="489"/>
        <v>234.26743950091375</v>
      </c>
      <c r="O3501" s="101">
        <f t="shared" ca="1" si="483"/>
        <v>0.18359397015065942</v>
      </c>
      <c r="Q3501" s="12">
        <f t="shared" ca="1" si="484"/>
        <v>5.6000000000000005</v>
      </c>
      <c r="R3501" s="101">
        <f t="shared" ca="1" si="485"/>
        <v>0.3299930116484075</v>
      </c>
      <c r="S3501" s="13"/>
      <c r="T3501" s="101">
        <f t="shared" ca="1" si="486"/>
        <v>0</v>
      </c>
      <c r="U3501" s="101">
        <f t="shared" si="487"/>
        <v>0</v>
      </c>
      <c r="V3501" s="101">
        <f t="shared" ca="1" si="488"/>
        <v>-504.8841799062659</v>
      </c>
    </row>
    <row r="3502" spans="2:22" x14ac:dyDescent="0.3">
      <c r="B3502" s="13">
        <v>2023</v>
      </c>
      <c r="C3502" s="13">
        <v>5</v>
      </c>
      <c r="D3502" s="13">
        <v>24</v>
      </c>
      <c r="E3502" s="83" t="s">
        <v>243</v>
      </c>
      <c r="F3502" s="13">
        <v>1</v>
      </c>
      <c r="G3502" s="13">
        <v>7</v>
      </c>
      <c r="H3502" s="13" t="s">
        <v>69</v>
      </c>
      <c r="I3502" s="13" t="s">
        <v>53</v>
      </c>
      <c r="J3502" s="13"/>
      <c r="K3502" s="13" t="s">
        <v>27</v>
      </c>
      <c r="L3502" s="12">
        <f t="shared" ca="1" si="481"/>
        <v>1.7709295122072855</v>
      </c>
      <c r="M3502" s="101">
        <f t="shared" ca="1" si="482"/>
        <v>9.3434241064056386E-2</v>
      </c>
      <c r="N3502" s="101">
        <f t="shared" ca="1" si="489"/>
        <v>234.26743950091375</v>
      </c>
      <c r="O3502" s="101">
        <f t="shared" ca="1" si="483"/>
        <v>0.19106558507204402</v>
      </c>
      <c r="Q3502" s="12">
        <f t="shared" ca="1" si="484"/>
        <v>0</v>
      </c>
      <c r="R3502" s="101">
        <f t="shared" ca="1" si="485"/>
        <v>0</v>
      </c>
      <c r="S3502" s="13"/>
      <c r="T3502" s="101">
        <f t="shared" ca="1" si="486"/>
        <v>9.3434241064056386E-2</v>
      </c>
      <c r="U3502" s="101">
        <f t="shared" si="487"/>
        <v>0</v>
      </c>
      <c r="V3502" s="101">
        <f t="shared" ca="1" si="488"/>
        <v>-504.79074566520183</v>
      </c>
    </row>
    <row r="3503" spans="2:22" x14ac:dyDescent="0.3">
      <c r="B3503" s="13">
        <v>2023</v>
      </c>
      <c r="C3503" s="13">
        <v>5</v>
      </c>
      <c r="D3503" s="13">
        <v>24</v>
      </c>
      <c r="E3503" s="83" t="s">
        <v>243</v>
      </c>
      <c r="F3503" s="13">
        <v>1</v>
      </c>
      <c r="G3503" s="13">
        <v>8</v>
      </c>
      <c r="H3503" s="13" t="s">
        <v>69</v>
      </c>
      <c r="I3503" s="13" t="s">
        <v>53</v>
      </c>
      <c r="J3503" s="13"/>
      <c r="K3503" s="13" t="s">
        <v>27</v>
      </c>
      <c r="L3503" s="12">
        <f t="shared" ca="1" si="481"/>
        <v>2.3261386475848056</v>
      </c>
      <c r="M3503" s="101">
        <f t="shared" ca="1" si="482"/>
        <v>0.12272707504657435</v>
      </c>
      <c r="N3503" s="101">
        <f t="shared" ca="1" si="489"/>
        <v>234.26743950091375</v>
      </c>
      <c r="O3503" s="101">
        <f t="shared" ca="1" si="483"/>
        <v>0.25096709868792466</v>
      </c>
      <c r="Q3503" s="12">
        <f t="shared" ca="1" si="484"/>
        <v>3.0044976098895448</v>
      </c>
      <c r="R3503" s="101">
        <f t="shared" ca="1" si="485"/>
        <v>5.7423086159096179E-2</v>
      </c>
      <c r="S3503" s="13"/>
      <c r="T3503" s="101">
        <f t="shared" ca="1" si="486"/>
        <v>0</v>
      </c>
      <c r="U3503" s="101">
        <f t="shared" si="487"/>
        <v>0</v>
      </c>
      <c r="V3503" s="101">
        <f t="shared" ca="1" si="488"/>
        <v>-504.90559183751998</v>
      </c>
    </row>
    <row r="3504" spans="2:22" x14ac:dyDescent="0.3">
      <c r="B3504" s="13">
        <v>2023</v>
      </c>
      <c r="C3504" s="13">
        <v>5</v>
      </c>
      <c r="D3504" s="13">
        <v>24</v>
      </c>
      <c r="E3504" s="83" t="s">
        <v>243</v>
      </c>
      <c r="F3504" s="13">
        <v>1</v>
      </c>
      <c r="G3504" s="13">
        <v>9</v>
      </c>
      <c r="H3504" s="13" t="s">
        <v>69</v>
      </c>
      <c r="I3504" s="13" t="s">
        <v>53</v>
      </c>
      <c r="J3504" s="13"/>
      <c r="K3504" s="13" t="s">
        <v>27</v>
      </c>
      <c r="L3504" s="12">
        <f t="shared" ca="1" si="481"/>
        <v>1.8265009571937405</v>
      </c>
      <c r="M3504" s="101">
        <f t="shared" ca="1" si="482"/>
        <v>9.6366190501541757E-2</v>
      </c>
      <c r="N3504" s="101">
        <f t="shared" ca="1" si="489"/>
        <v>234.26743950091375</v>
      </c>
      <c r="O3504" s="101">
        <f t="shared" ca="1" si="483"/>
        <v>0.19706118827163266</v>
      </c>
      <c r="Q3504" s="12">
        <f t="shared" ca="1" si="484"/>
        <v>0</v>
      </c>
      <c r="R3504" s="101">
        <f t="shared" ca="1" si="485"/>
        <v>0</v>
      </c>
      <c r="S3504" s="13"/>
      <c r="T3504" s="101">
        <f t="shared" ca="1" si="486"/>
        <v>9.6366190501541757E-2</v>
      </c>
      <c r="U3504" s="101">
        <f t="shared" si="487"/>
        <v>0</v>
      </c>
      <c r="V3504" s="101">
        <f t="shared" ca="1" si="488"/>
        <v>-504.80922564701842</v>
      </c>
    </row>
    <row r="3505" spans="2:22" x14ac:dyDescent="0.3">
      <c r="B3505" s="13">
        <v>2023</v>
      </c>
      <c r="C3505" s="13">
        <v>5</v>
      </c>
      <c r="D3505" s="13">
        <v>24</v>
      </c>
      <c r="E3505" s="83" t="s">
        <v>243</v>
      </c>
      <c r="F3505" s="13">
        <v>1</v>
      </c>
      <c r="G3505" s="13">
        <v>10</v>
      </c>
      <c r="H3505" s="13" t="s">
        <v>70</v>
      </c>
      <c r="I3505" s="13" t="s">
        <v>53</v>
      </c>
      <c r="J3505" s="13"/>
      <c r="K3505" s="13" t="s">
        <v>27</v>
      </c>
      <c r="L3505" s="12">
        <f t="shared" ca="1" si="481"/>
        <v>2.9611864266089722</v>
      </c>
      <c r="M3505" s="101">
        <f t="shared" ca="1" si="482"/>
        <v>0.15623219586788939</v>
      </c>
      <c r="N3505" s="101">
        <f t="shared" ca="1" si="489"/>
        <v>234.26743950091375</v>
      </c>
      <c r="O3505" s="101">
        <f t="shared" ca="1" si="483"/>
        <v>0.31948240356684199</v>
      </c>
      <c r="Q3505" s="12">
        <f t="shared" ca="1" si="484"/>
        <v>5.6000000000000005</v>
      </c>
      <c r="R3505" s="101">
        <f t="shared" ca="1" si="485"/>
        <v>0.22337556898755057</v>
      </c>
      <c r="S3505" s="13"/>
      <c r="T3505" s="101">
        <f t="shared" ca="1" si="486"/>
        <v>0</v>
      </c>
      <c r="U3505" s="101">
        <f t="shared" si="487"/>
        <v>0</v>
      </c>
      <c r="V3505" s="101">
        <f t="shared" ca="1" si="488"/>
        <v>-505.25597678499349</v>
      </c>
    </row>
    <row r="3506" spans="2:22" x14ac:dyDescent="0.3">
      <c r="B3506" s="13">
        <v>2023</v>
      </c>
      <c r="C3506" s="13">
        <v>5</v>
      </c>
      <c r="D3506" s="13">
        <v>24</v>
      </c>
      <c r="E3506" s="83" t="s">
        <v>243</v>
      </c>
      <c r="F3506" s="13">
        <v>1</v>
      </c>
      <c r="G3506" s="13">
        <v>11</v>
      </c>
      <c r="H3506" s="13" t="s">
        <v>70</v>
      </c>
      <c r="I3506" s="13" t="s">
        <v>53</v>
      </c>
      <c r="J3506" s="13"/>
      <c r="K3506" s="13" t="s">
        <v>27</v>
      </c>
      <c r="L3506" s="12">
        <f t="shared" ca="1" si="481"/>
        <v>2.2580989592208645</v>
      </c>
      <c r="M3506" s="101">
        <f t="shared" ca="1" si="482"/>
        <v>0.11913730108849281</v>
      </c>
      <c r="N3506" s="101">
        <f t="shared" ca="1" si="489"/>
        <v>234.26743950091375</v>
      </c>
      <c r="O3506" s="101">
        <f t="shared" ca="1" si="483"/>
        <v>0.24362629671033906</v>
      </c>
      <c r="Q3506" s="12">
        <f t="shared" ca="1" si="484"/>
        <v>0</v>
      </c>
      <c r="R3506" s="101">
        <f t="shared" ca="1" si="485"/>
        <v>0</v>
      </c>
      <c r="S3506" s="13"/>
      <c r="T3506" s="101">
        <f t="shared" ca="1" si="486"/>
        <v>0.11913730108849281</v>
      </c>
      <c r="U3506" s="101">
        <f t="shared" si="487"/>
        <v>0</v>
      </c>
      <c r="V3506" s="101">
        <f t="shared" ca="1" si="488"/>
        <v>-505.13683948390502</v>
      </c>
    </row>
    <row r="3507" spans="2:22" x14ac:dyDescent="0.3">
      <c r="B3507" s="13">
        <v>2023</v>
      </c>
      <c r="C3507" s="13">
        <v>5</v>
      </c>
      <c r="D3507" s="13">
        <v>24</v>
      </c>
      <c r="E3507" s="83" t="s">
        <v>243</v>
      </c>
      <c r="F3507" s="13">
        <v>1</v>
      </c>
      <c r="G3507" s="13">
        <v>12</v>
      </c>
      <c r="H3507" s="13" t="s">
        <v>70</v>
      </c>
      <c r="I3507" s="13" t="s">
        <v>53</v>
      </c>
      <c r="J3507" s="13"/>
      <c r="K3507" s="13" t="s">
        <v>27</v>
      </c>
      <c r="L3507" s="12">
        <f t="shared" ca="1" si="481"/>
        <v>2.073963097550843</v>
      </c>
      <c r="M3507" s="101">
        <f t="shared" ca="1" si="482"/>
        <v>0.10942229302678248</v>
      </c>
      <c r="N3507" s="101">
        <f t="shared" ca="1" si="489"/>
        <v>234.26743950091375</v>
      </c>
      <c r="O3507" s="101">
        <f t="shared" ca="1" si="483"/>
        <v>0.22375987859476046</v>
      </c>
      <c r="Q3507" s="12">
        <f t="shared" ca="1" si="484"/>
        <v>5.6000000000000005</v>
      </c>
      <c r="R3507" s="101">
        <f t="shared" ca="1" si="485"/>
        <v>0.29847902379232122</v>
      </c>
      <c r="S3507" s="13"/>
      <c r="T3507" s="101">
        <f t="shared" ca="1" si="486"/>
        <v>0</v>
      </c>
      <c r="U3507" s="101">
        <f t="shared" si="487"/>
        <v>0</v>
      </c>
      <c r="V3507" s="101">
        <f t="shared" ca="1" si="488"/>
        <v>-505.73379753148964</v>
      </c>
    </row>
    <row r="3508" spans="2:22" x14ac:dyDescent="0.3">
      <c r="B3508" s="13">
        <v>2023</v>
      </c>
      <c r="C3508" s="13">
        <v>5</v>
      </c>
      <c r="D3508" s="13">
        <v>24</v>
      </c>
      <c r="E3508" s="83" t="s">
        <v>243</v>
      </c>
      <c r="F3508" s="13">
        <v>1</v>
      </c>
      <c r="G3508" s="13">
        <v>13</v>
      </c>
      <c r="H3508" s="13" t="s">
        <v>70</v>
      </c>
      <c r="I3508" s="13" t="s">
        <v>53</v>
      </c>
      <c r="J3508" s="13"/>
      <c r="K3508" s="13" t="s">
        <v>27</v>
      </c>
      <c r="L3508" s="12">
        <f t="shared" ca="1" si="481"/>
        <v>2.0859461850718199</v>
      </c>
      <c r="M3508" s="101">
        <f t="shared" ca="1" si="482"/>
        <v>0.11005452072438922</v>
      </c>
      <c r="N3508" s="101">
        <f t="shared" ca="1" si="489"/>
        <v>234.26743950091375</v>
      </c>
      <c r="O3508" s="101">
        <f t="shared" ca="1" si="483"/>
        <v>0.22505273390739866</v>
      </c>
      <c r="Q3508" s="12">
        <f t="shared" ca="1" si="484"/>
        <v>3.2568644916013385</v>
      </c>
      <c r="R3508" s="101">
        <f t="shared" ca="1" si="485"/>
        <v>9.9118234647723749E-2</v>
      </c>
      <c r="S3508" s="13"/>
      <c r="T3508" s="101">
        <f t="shared" ca="1" si="486"/>
        <v>0</v>
      </c>
      <c r="U3508" s="101">
        <f t="shared" si="487"/>
        <v>0</v>
      </c>
      <c r="V3508" s="101">
        <f t="shared" ca="1" si="488"/>
        <v>-505.93203400078511</v>
      </c>
    </row>
    <row r="3509" spans="2:22" x14ac:dyDescent="0.3">
      <c r="B3509" s="13">
        <v>2023</v>
      </c>
      <c r="C3509" s="13">
        <v>5</v>
      </c>
      <c r="D3509" s="13">
        <v>24</v>
      </c>
      <c r="E3509" s="83" t="s">
        <v>243</v>
      </c>
      <c r="F3509" s="13">
        <v>1</v>
      </c>
      <c r="G3509" s="13">
        <v>14</v>
      </c>
      <c r="H3509" s="13" t="s">
        <v>70</v>
      </c>
      <c r="I3509" s="13" t="s">
        <v>53</v>
      </c>
      <c r="J3509" s="13"/>
      <c r="K3509" s="13" t="s">
        <v>27</v>
      </c>
      <c r="L3509" s="12">
        <f t="shared" ca="1" si="481"/>
        <v>2.2958561871772294</v>
      </c>
      <c r="M3509" s="101">
        <f t="shared" ca="1" si="482"/>
        <v>0.12112937243547063</v>
      </c>
      <c r="N3509" s="101">
        <f t="shared" ca="1" si="489"/>
        <v>234.26743950091375</v>
      </c>
      <c r="O3509" s="101">
        <f t="shared" ca="1" si="483"/>
        <v>0.24769992403455127</v>
      </c>
      <c r="Q3509" s="12">
        <f t="shared" ca="1" si="484"/>
        <v>0</v>
      </c>
      <c r="R3509" s="101">
        <f t="shared" ca="1" si="485"/>
        <v>0</v>
      </c>
      <c r="S3509" s="13"/>
      <c r="T3509" s="101">
        <f t="shared" ca="1" si="486"/>
        <v>0.12112937243547063</v>
      </c>
      <c r="U3509" s="101">
        <f t="shared" si="487"/>
        <v>0</v>
      </c>
      <c r="V3509" s="101">
        <f t="shared" ca="1" si="488"/>
        <v>-505.81090462834965</v>
      </c>
    </row>
    <row r="3510" spans="2:22" x14ac:dyDescent="0.3">
      <c r="B3510" s="13">
        <v>2023</v>
      </c>
      <c r="C3510" s="13">
        <v>5</v>
      </c>
      <c r="D3510" s="13">
        <v>24</v>
      </c>
      <c r="E3510" s="83" t="s">
        <v>243</v>
      </c>
      <c r="F3510" s="13">
        <v>1</v>
      </c>
      <c r="G3510" s="13">
        <v>15</v>
      </c>
      <c r="H3510" s="13" t="s">
        <v>70</v>
      </c>
      <c r="I3510" s="13" t="s">
        <v>53</v>
      </c>
      <c r="J3510" s="13"/>
      <c r="K3510" s="13" t="s">
        <v>27</v>
      </c>
      <c r="L3510" s="12">
        <f t="shared" ca="1" si="481"/>
        <v>2.4388004845130893</v>
      </c>
      <c r="M3510" s="101">
        <f t="shared" ca="1" si="482"/>
        <v>0.12867111356291058</v>
      </c>
      <c r="N3510" s="101">
        <f t="shared" ca="1" si="489"/>
        <v>234.26743950091375</v>
      </c>
      <c r="O3510" s="101">
        <f t="shared" ca="1" si="483"/>
        <v>0.26312218427411721</v>
      </c>
      <c r="Q3510" s="12">
        <f t="shared" ca="1" si="484"/>
        <v>5.6000000000000005</v>
      </c>
      <c r="R3510" s="101">
        <f t="shared" ca="1" si="485"/>
        <v>0.26759553898596705</v>
      </c>
      <c r="S3510" s="13"/>
      <c r="T3510" s="101">
        <f t="shared" ca="1" si="486"/>
        <v>0</v>
      </c>
      <c r="U3510" s="101">
        <f t="shared" si="487"/>
        <v>0</v>
      </c>
      <c r="V3510" s="101">
        <f t="shared" ca="1" si="488"/>
        <v>-506.34609570632159</v>
      </c>
    </row>
    <row r="3511" spans="2:22" x14ac:dyDescent="0.3">
      <c r="B3511" s="13">
        <v>2023</v>
      </c>
      <c r="C3511" s="13">
        <v>5</v>
      </c>
      <c r="D3511" s="13">
        <v>24</v>
      </c>
      <c r="E3511" s="83" t="s">
        <v>243</v>
      </c>
      <c r="F3511" s="13">
        <v>1</v>
      </c>
      <c r="G3511" s="13">
        <v>16</v>
      </c>
      <c r="H3511" s="13" t="s">
        <v>71</v>
      </c>
      <c r="I3511" s="13" t="s">
        <v>53</v>
      </c>
      <c r="J3511" s="13"/>
      <c r="K3511" s="13" t="s">
        <v>27</v>
      </c>
      <c r="L3511" s="12">
        <f t="shared" ca="1" si="481"/>
        <v>2.9175934028970092</v>
      </c>
      <c r="M3511" s="101">
        <f t="shared" ca="1" si="482"/>
        <v>0.36219004503563473</v>
      </c>
      <c r="N3511" s="101">
        <f t="shared" ca="1" si="489"/>
        <v>235.08801264547853</v>
      </c>
      <c r="O3511" s="101">
        <f t="shared" ca="1" si="483"/>
        <v>0.86885931538272931</v>
      </c>
      <c r="Q3511" s="12">
        <f t="shared" ca="1" si="484"/>
        <v>0</v>
      </c>
      <c r="R3511" s="101">
        <f t="shared" ca="1" si="485"/>
        <v>0</v>
      </c>
      <c r="S3511" s="13"/>
      <c r="T3511" s="101">
        <f t="shared" ca="1" si="486"/>
        <v>0.36219004503563473</v>
      </c>
      <c r="U3511" s="101">
        <f t="shared" ca="1" si="487"/>
        <v>0.82057314456478392</v>
      </c>
      <c r="V3511" s="101">
        <f t="shared" ca="1" si="488"/>
        <v>-505.1633325167212</v>
      </c>
    </row>
    <row r="3512" spans="2:22" x14ac:dyDescent="0.3">
      <c r="B3512" s="13">
        <v>2023</v>
      </c>
      <c r="C3512" s="13">
        <v>5</v>
      </c>
      <c r="D3512" s="13">
        <v>24</v>
      </c>
      <c r="E3512" s="83" t="s">
        <v>243</v>
      </c>
      <c r="F3512" s="13">
        <v>1</v>
      </c>
      <c r="G3512" s="13">
        <v>17</v>
      </c>
      <c r="H3512" s="13" t="s">
        <v>71</v>
      </c>
      <c r="I3512" s="13" t="s">
        <v>53</v>
      </c>
      <c r="J3512" s="13"/>
      <c r="K3512" s="13" t="s">
        <v>27</v>
      </c>
      <c r="L3512" s="12">
        <f t="shared" ca="1" si="481"/>
        <v>2.7730165848802066</v>
      </c>
      <c r="M3512" s="101">
        <f t="shared" ca="1" si="482"/>
        <v>0.34424227884702885</v>
      </c>
      <c r="N3512" s="101">
        <f t="shared" ca="1" si="489"/>
        <v>235.86792355997608</v>
      </c>
      <c r="O3512" s="101">
        <f t="shared" ca="1" si="483"/>
        <v>0.82580433897732552</v>
      </c>
      <c r="Q3512" s="12">
        <f t="shared" ca="1" si="484"/>
        <v>4.0863422984381899</v>
      </c>
      <c r="R3512" s="101">
        <f t="shared" ca="1" si="485"/>
        <v>0.11117302165268328</v>
      </c>
      <c r="S3512" s="13"/>
      <c r="T3512" s="101">
        <f t="shared" ca="1" si="486"/>
        <v>0</v>
      </c>
      <c r="U3512" s="101">
        <f t="shared" ca="1" si="487"/>
        <v>0.77991091449755812</v>
      </c>
      <c r="V3512" s="101">
        <f t="shared" ca="1" si="488"/>
        <v>-504.605767645529</v>
      </c>
    </row>
    <row r="3513" spans="2:22" x14ac:dyDescent="0.3">
      <c r="B3513" s="13">
        <v>2023</v>
      </c>
      <c r="C3513" s="13">
        <v>5</v>
      </c>
      <c r="D3513" s="13">
        <v>24</v>
      </c>
      <c r="E3513" s="83" t="s">
        <v>243</v>
      </c>
      <c r="F3513" s="13">
        <v>1</v>
      </c>
      <c r="G3513" s="13">
        <v>18</v>
      </c>
      <c r="H3513" s="13" t="s">
        <v>71</v>
      </c>
      <c r="I3513" s="13" t="s">
        <v>53</v>
      </c>
      <c r="J3513" s="13"/>
      <c r="K3513" s="13" t="s">
        <v>27</v>
      </c>
      <c r="L3513" s="12">
        <f t="shared" ca="1" si="481"/>
        <v>3.7108740282563248</v>
      </c>
      <c r="M3513" s="101">
        <f t="shared" ca="1" si="482"/>
        <v>0.46066790186774015</v>
      </c>
      <c r="N3513" s="101">
        <f t="shared" ca="1" si="489"/>
        <v>236.91160688042316</v>
      </c>
      <c r="O3513" s="101">
        <f t="shared" ca="1" si="483"/>
        <v>1.1050982856147336</v>
      </c>
      <c r="Q3513" s="12">
        <f t="shared" ca="1" si="484"/>
        <v>5.6000000000000005</v>
      </c>
      <c r="R3513" s="101">
        <f t="shared" ca="1" si="485"/>
        <v>0.15991451350810215</v>
      </c>
      <c r="S3513" s="13"/>
      <c r="T3513" s="101">
        <f t="shared" ca="1" si="486"/>
        <v>0</v>
      </c>
      <c r="U3513" s="101">
        <f t="shared" ca="1" si="487"/>
        <v>1.0436833204470914</v>
      </c>
      <c r="V3513" s="101">
        <f t="shared" ca="1" si="488"/>
        <v>-503.88191335209814</v>
      </c>
    </row>
    <row r="3514" spans="2:22" x14ac:dyDescent="0.3">
      <c r="B3514" s="13">
        <v>2023</v>
      </c>
      <c r="C3514" s="13">
        <v>5</v>
      </c>
      <c r="D3514" s="13">
        <v>24</v>
      </c>
      <c r="E3514" s="83" t="s">
        <v>243</v>
      </c>
      <c r="F3514" s="13">
        <v>1</v>
      </c>
      <c r="G3514" s="13">
        <v>19</v>
      </c>
      <c r="H3514" s="13" t="s">
        <v>71</v>
      </c>
      <c r="I3514" s="13" t="s">
        <v>53</v>
      </c>
      <c r="J3514" s="13"/>
      <c r="K3514" s="13" t="s">
        <v>27</v>
      </c>
      <c r="L3514" s="12">
        <f t="shared" ca="1" si="481"/>
        <v>3.1122952064389398</v>
      </c>
      <c r="M3514" s="101">
        <f t="shared" ca="1" si="482"/>
        <v>0.38636032692732997</v>
      </c>
      <c r="N3514" s="101">
        <f t="shared" ca="1" si="489"/>
        <v>237.78693990723411</v>
      </c>
      <c r="O3514" s="101">
        <f t="shared" ca="1" si="483"/>
        <v>0.92684151247751634</v>
      </c>
      <c r="Q3514" s="12">
        <f t="shared" ca="1" si="484"/>
        <v>5.6000000000000005</v>
      </c>
      <c r="R3514" s="101">
        <f t="shared" ca="1" si="485"/>
        <v>0.2105842107749438</v>
      </c>
      <c r="S3514" s="13"/>
      <c r="T3514" s="101">
        <f t="shared" ca="1" si="486"/>
        <v>0</v>
      </c>
      <c r="U3514" s="101">
        <f t="shared" ca="1" si="487"/>
        <v>0.87533302681095182</v>
      </c>
      <c r="V3514" s="101">
        <f t="shared" ca="1" si="488"/>
        <v>-503.42774874683704</v>
      </c>
    </row>
    <row r="3515" spans="2:22" x14ac:dyDescent="0.3">
      <c r="B3515" s="13">
        <v>2023</v>
      </c>
      <c r="C3515" s="13">
        <v>5</v>
      </c>
      <c r="D3515" s="13">
        <v>24</v>
      </c>
      <c r="E3515" s="83" t="s">
        <v>243</v>
      </c>
      <c r="F3515" s="13">
        <v>1</v>
      </c>
      <c r="G3515" s="13">
        <v>20</v>
      </c>
      <c r="H3515" s="13" t="s">
        <v>69</v>
      </c>
      <c r="I3515" s="13" t="s">
        <v>53</v>
      </c>
      <c r="J3515" s="13"/>
      <c r="K3515" s="13" t="s">
        <v>27</v>
      </c>
      <c r="L3515" s="12">
        <f t="shared" ca="1" si="481"/>
        <v>2.1638009946850865</v>
      </c>
      <c r="M3515" s="101">
        <f t="shared" ca="1" si="482"/>
        <v>0.11416214047958516</v>
      </c>
      <c r="N3515" s="101">
        <f t="shared" ca="1" si="489"/>
        <v>237.78693990723411</v>
      </c>
      <c r="O3515" s="101">
        <f t="shared" ca="1" si="483"/>
        <v>0.23345248931657397</v>
      </c>
      <c r="Q3515" s="12">
        <f t="shared" ca="1" si="484"/>
        <v>0</v>
      </c>
      <c r="R3515" s="101">
        <f t="shared" ca="1" si="485"/>
        <v>0</v>
      </c>
      <c r="S3515" s="13"/>
      <c r="T3515" s="101">
        <f t="shared" ca="1" si="486"/>
        <v>0.11416214047958516</v>
      </c>
      <c r="U3515" s="101">
        <f t="shared" si="487"/>
        <v>0</v>
      </c>
      <c r="V3515" s="101">
        <f t="shared" ca="1" si="488"/>
        <v>-503.31358660635743</v>
      </c>
    </row>
    <row r="3516" spans="2:22" x14ac:dyDescent="0.3">
      <c r="B3516" s="13">
        <v>2023</v>
      </c>
      <c r="C3516" s="13">
        <v>5</v>
      </c>
      <c r="D3516" s="13">
        <v>24</v>
      </c>
      <c r="E3516" s="83" t="s">
        <v>243</v>
      </c>
      <c r="F3516" s="13">
        <v>1</v>
      </c>
      <c r="G3516" s="13">
        <v>21</v>
      </c>
      <c r="H3516" s="13" t="s">
        <v>69</v>
      </c>
      <c r="I3516" s="13" t="s">
        <v>53</v>
      </c>
      <c r="J3516" s="13"/>
      <c r="K3516" s="13" t="s">
        <v>27</v>
      </c>
      <c r="L3516" s="12">
        <f t="shared" ca="1" si="481"/>
        <v>3.2488701661319137</v>
      </c>
      <c r="M3516" s="101">
        <f t="shared" ca="1" si="482"/>
        <v>0.17141038996511976</v>
      </c>
      <c r="N3516" s="101">
        <f t="shared" ca="1" si="489"/>
        <v>237.78693990723411</v>
      </c>
      <c r="O3516" s="101">
        <f t="shared" ca="1" si="483"/>
        <v>0.35052060222397219</v>
      </c>
      <c r="Q3516" s="12">
        <f t="shared" ca="1" si="484"/>
        <v>0</v>
      </c>
      <c r="R3516" s="101">
        <f t="shared" ca="1" si="485"/>
        <v>0</v>
      </c>
      <c r="S3516" s="13"/>
      <c r="T3516" s="101">
        <f t="shared" ca="1" si="486"/>
        <v>0.17141038996511976</v>
      </c>
      <c r="U3516" s="101">
        <f t="shared" si="487"/>
        <v>0</v>
      </c>
      <c r="V3516" s="101">
        <f t="shared" ca="1" si="488"/>
        <v>-503.14217621639233</v>
      </c>
    </row>
    <row r="3517" spans="2:22" x14ac:dyDescent="0.3">
      <c r="B3517" s="13">
        <v>2023</v>
      </c>
      <c r="C3517" s="13">
        <v>5</v>
      </c>
      <c r="D3517" s="13">
        <v>24</v>
      </c>
      <c r="E3517" s="83" t="s">
        <v>243</v>
      </c>
      <c r="F3517" s="13">
        <v>1</v>
      </c>
      <c r="G3517" s="13">
        <v>22</v>
      </c>
      <c r="H3517" s="13" t="s">
        <v>69</v>
      </c>
      <c r="I3517" s="13" t="s">
        <v>53</v>
      </c>
      <c r="J3517" s="13"/>
      <c r="K3517" s="13" t="s">
        <v>27</v>
      </c>
      <c r="L3517" s="12">
        <f t="shared" ca="1" si="481"/>
        <v>2.6770759357210778</v>
      </c>
      <c r="M3517" s="101">
        <f t="shared" ca="1" si="482"/>
        <v>0.14124252636864407</v>
      </c>
      <c r="N3517" s="101">
        <f t="shared" ca="1" si="489"/>
        <v>237.78693990723411</v>
      </c>
      <c r="O3517" s="101">
        <f t="shared" ca="1" si="483"/>
        <v>0.28882972270494711</v>
      </c>
      <c r="Q3517" s="12">
        <f t="shared" ca="1" si="484"/>
        <v>0</v>
      </c>
      <c r="R3517" s="101">
        <f t="shared" ca="1" si="485"/>
        <v>0</v>
      </c>
      <c r="S3517" s="13"/>
      <c r="T3517" s="101">
        <f t="shared" ca="1" si="486"/>
        <v>0.14124252636864407</v>
      </c>
      <c r="U3517" s="101">
        <f t="shared" si="487"/>
        <v>0</v>
      </c>
      <c r="V3517" s="101">
        <f t="shared" ca="1" si="488"/>
        <v>-503.00093369002366</v>
      </c>
    </row>
    <row r="3518" spans="2:22" x14ac:dyDescent="0.3">
      <c r="B3518" s="13">
        <v>2023</v>
      </c>
      <c r="C3518" s="13">
        <v>5</v>
      </c>
      <c r="D3518" s="13">
        <v>24</v>
      </c>
      <c r="E3518" s="83" t="s">
        <v>243</v>
      </c>
      <c r="F3518" s="13">
        <v>1</v>
      </c>
      <c r="G3518" s="13">
        <v>23</v>
      </c>
      <c r="H3518" s="13" t="s">
        <v>69</v>
      </c>
      <c r="I3518" s="13" t="s">
        <v>53</v>
      </c>
      <c r="J3518" s="13"/>
      <c r="K3518" s="13" t="s">
        <v>27</v>
      </c>
      <c r="L3518" s="12">
        <f t="shared" ca="1" si="481"/>
        <v>3.2183396459440812</v>
      </c>
      <c r="M3518" s="101">
        <f t="shared" ca="1" si="482"/>
        <v>0.16979959972000971</v>
      </c>
      <c r="N3518" s="101">
        <f t="shared" ca="1" si="489"/>
        <v>237.78693990723411</v>
      </c>
      <c r="O3518" s="101">
        <f t="shared" ca="1" si="483"/>
        <v>0.34722666440090694</v>
      </c>
      <c r="Q3518" s="12">
        <f t="shared" ca="1" si="484"/>
        <v>0</v>
      </c>
      <c r="R3518" s="101">
        <f t="shared" ca="1" si="485"/>
        <v>0</v>
      </c>
      <c r="S3518" s="13"/>
      <c r="T3518" s="101">
        <f t="shared" ca="1" si="486"/>
        <v>0.16979959972000971</v>
      </c>
      <c r="U3518" s="101">
        <f t="shared" si="487"/>
        <v>0</v>
      </c>
      <c r="V3518" s="101">
        <f t="shared" ca="1" si="488"/>
        <v>-502.83113409030364</v>
      </c>
    </row>
    <row r="3519" spans="2:22" x14ac:dyDescent="0.3">
      <c r="B3519" s="13">
        <v>2023</v>
      </c>
      <c r="C3519" s="13">
        <v>5</v>
      </c>
      <c r="D3519" s="13">
        <v>25</v>
      </c>
      <c r="E3519" s="83" t="s">
        <v>244</v>
      </c>
      <c r="F3519" s="13">
        <v>2</v>
      </c>
      <c r="G3519" s="13">
        <v>0</v>
      </c>
      <c r="H3519" s="13" t="s">
        <v>69</v>
      </c>
      <c r="I3519" s="13" t="s">
        <v>53</v>
      </c>
      <c r="J3519" s="13"/>
      <c r="K3519" s="13" t="s">
        <v>27</v>
      </c>
      <c r="L3519" s="12">
        <f t="shared" ca="1" si="481"/>
        <v>3.6937581323252133</v>
      </c>
      <c r="M3519" s="101">
        <f t="shared" ca="1" si="482"/>
        <v>0.19488267906147827</v>
      </c>
      <c r="N3519" s="101">
        <f t="shared" ca="1" si="489"/>
        <v>237.78693990723411</v>
      </c>
      <c r="O3519" s="101">
        <f t="shared" ca="1" si="483"/>
        <v>0.39851956489656726</v>
      </c>
      <c r="Q3519" s="12">
        <f t="shared" ca="1" si="484"/>
        <v>0</v>
      </c>
      <c r="R3519" s="101">
        <f t="shared" ca="1" si="485"/>
        <v>0</v>
      </c>
      <c r="S3519" s="13"/>
      <c r="T3519" s="101">
        <f t="shared" ca="1" si="486"/>
        <v>0.19488267906147827</v>
      </c>
      <c r="U3519" s="101">
        <f t="shared" si="487"/>
        <v>0</v>
      </c>
      <c r="V3519" s="101">
        <f t="shared" ca="1" si="488"/>
        <v>-502.63625141124214</v>
      </c>
    </row>
    <row r="3520" spans="2:22" x14ac:dyDescent="0.3">
      <c r="B3520" s="13">
        <v>2023</v>
      </c>
      <c r="C3520" s="13">
        <v>5</v>
      </c>
      <c r="D3520" s="13">
        <v>25</v>
      </c>
      <c r="E3520" s="83" t="s">
        <v>244</v>
      </c>
      <c r="F3520" s="13">
        <v>2</v>
      </c>
      <c r="G3520" s="13">
        <v>1</v>
      </c>
      <c r="H3520" s="13" t="s">
        <v>69</v>
      </c>
      <c r="I3520" s="13" t="s">
        <v>53</v>
      </c>
      <c r="J3520" s="13"/>
      <c r="K3520" s="13" t="s">
        <v>27</v>
      </c>
      <c r="L3520" s="12">
        <f t="shared" ref="L3520:L3583" ca="1" si="490">IF(K3520="Weekday",_xlfn.NORM.INV(RAND(),VLOOKUP(G3520,$J$5:$N$28,4),VLOOKUP(G3520,$J$5:$N$28,5)),_xlfn.NORM.INV(RAND(),VLOOKUP(G3520,$P$5:$T$28,4),VLOOKUP(G3520,$P$5:$T$28,5)))*VLOOKUP(C3520,$P$32:$R$43,3)</f>
        <v>1.8172378918238665</v>
      </c>
      <c r="M3520" s="101">
        <f t="shared" ref="M3520:M3583" ca="1" si="491">IF(I3520="Winter",VLOOKUP(G3520,$J$40:$L$43,3),VLOOKUP(G3520,$J$40:$L$43,2))*L3520</f>
        <v>9.5877471172627196E-2</v>
      </c>
      <c r="N3520" s="101">
        <f t="shared" ca="1" si="489"/>
        <v>237.78693990723411</v>
      </c>
      <c r="O3520" s="101">
        <f t="shared" ref="O3520:O3583" ca="1" si="492">IF(I3520="Winter",VLOOKUP(G3520,$J$46:$L$49,3),VLOOKUP(G3520,$J$46:$L$49,2))*L3520</f>
        <v>0.19606179614887695</v>
      </c>
      <c r="Q3520" s="12">
        <f t="shared" ref="Q3520:Q3583" ca="1" si="493">MIN(MAX(AND(IF(G3520&gt;=VLOOKUP(C3520,$O$46:$T$57,5),1,0),IF(G3520&lt;=VLOOKUP(C3520,$O$46:$T$57,6),1,0))*$G$50*_xlfn.NORM.INV(RAND(),VLOOKUP(C3520,$B$4:$F$15,4),VLOOKUP(C3520,$B$4:$F$15,4)),0),0.2)*$G$51</f>
        <v>0</v>
      </c>
      <c r="R3520" s="101">
        <f t="shared" ref="R3520:R3583" ca="1" si="494">MAX(Q3520-L3520,0)*$G$52</f>
        <v>0</v>
      </c>
      <c r="S3520" s="13"/>
      <c r="T3520" s="101">
        <f t="shared" ref="T3520:T3583" ca="1" si="495">MAX(L3520-Q3520,0)*IF(I3520="Winter",VLOOKUP(G3520,$J$40:$L$43,3),VLOOKUP(G3520,$J$40:$L$43,2))</f>
        <v>9.5877471172627196E-2</v>
      </c>
      <c r="U3520" s="101">
        <f t="shared" si="487"/>
        <v>0</v>
      </c>
      <c r="V3520" s="101">
        <f t="shared" ca="1" si="488"/>
        <v>-502.54037394006951</v>
      </c>
    </row>
    <row r="3521" spans="2:22" x14ac:dyDescent="0.3">
      <c r="B3521" s="13">
        <v>2023</v>
      </c>
      <c r="C3521" s="13">
        <v>5</v>
      </c>
      <c r="D3521" s="13">
        <v>25</v>
      </c>
      <c r="E3521" s="83" t="s">
        <v>244</v>
      </c>
      <c r="F3521" s="13">
        <v>2</v>
      </c>
      <c r="G3521" s="13">
        <v>2</v>
      </c>
      <c r="H3521" s="13" t="s">
        <v>69</v>
      </c>
      <c r="I3521" s="13" t="s">
        <v>53</v>
      </c>
      <c r="J3521" s="13"/>
      <c r="K3521" s="13" t="s">
        <v>27</v>
      </c>
      <c r="L3521" s="12">
        <f t="shared" ca="1" si="490"/>
        <v>1.3975170170814788</v>
      </c>
      <c r="M3521" s="101">
        <f t="shared" ca="1" si="491"/>
        <v>7.3732997821218824E-2</v>
      </c>
      <c r="N3521" s="101">
        <f t="shared" ca="1" si="489"/>
        <v>237.78693990723411</v>
      </c>
      <c r="O3521" s="101">
        <f t="shared" ca="1" si="492"/>
        <v>0.15077811097292074</v>
      </c>
      <c r="Q3521" s="12">
        <f t="shared" ca="1" si="493"/>
        <v>0</v>
      </c>
      <c r="R3521" s="101">
        <f t="shared" ca="1" si="494"/>
        <v>0</v>
      </c>
      <c r="S3521" s="13"/>
      <c r="T3521" s="101">
        <f t="shared" ca="1" si="495"/>
        <v>7.3732997821218824E-2</v>
      </c>
      <c r="U3521" s="101">
        <f t="shared" ref="U3521:U3584" si="496">IF(H3521="On-Peak",IF(I3521="Winter",((L3521*$D$48)/60),((L3521*$D$47)/60)),0)</f>
        <v>0</v>
      </c>
      <c r="V3521" s="101">
        <f t="shared" ref="V3521:V3584" ca="1" si="497">V3520+MAX(T3521-R3521,0)-MAX(R3521-T3521,0)+MAX(U3521-R3521,0)-MAX(R3521-U3521,0)</f>
        <v>-502.46664094224832</v>
      </c>
    </row>
    <row r="3522" spans="2:22" x14ac:dyDescent="0.3">
      <c r="B3522" s="13">
        <v>2023</v>
      </c>
      <c r="C3522" s="13">
        <v>5</v>
      </c>
      <c r="D3522" s="13">
        <v>25</v>
      </c>
      <c r="E3522" s="83" t="s">
        <v>244</v>
      </c>
      <c r="F3522" s="13">
        <v>2</v>
      </c>
      <c r="G3522" s="13">
        <v>3</v>
      </c>
      <c r="H3522" s="13" t="s">
        <v>69</v>
      </c>
      <c r="I3522" s="13" t="s">
        <v>53</v>
      </c>
      <c r="J3522" s="13"/>
      <c r="K3522" s="13" t="s">
        <v>27</v>
      </c>
      <c r="L3522" s="12">
        <f t="shared" ca="1" si="490"/>
        <v>1.8629937158379044</v>
      </c>
      <c r="M3522" s="101">
        <f t="shared" ca="1" si="491"/>
        <v>9.8291548447607832E-2</v>
      </c>
      <c r="N3522" s="101">
        <f t="shared" ca="1" si="489"/>
        <v>237.78693990723411</v>
      </c>
      <c r="O3522" s="101">
        <f t="shared" ca="1" si="492"/>
        <v>0.20099839200175151</v>
      </c>
      <c r="Q3522" s="12">
        <f t="shared" ca="1" si="493"/>
        <v>0</v>
      </c>
      <c r="R3522" s="101">
        <f t="shared" ca="1" si="494"/>
        <v>0</v>
      </c>
      <c r="S3522" s="13"/>
      <c r="T3522" s="101">
        <f t="shared" ca="1" si="495"/>
        <v>9.8291548447607832E-2</v>
      </c>
      <c r="U3522" s="101">
        <f t="shared" si="496"/>
        <v>0</v>
      </c>
      <c r="V3522" s="101">
        <f t="shared" ca="1" si="497"/>
        <v>-502.36834939380071</v>
      </c>
    </row>
    <row r="3523" spans="2:22" x14ac:dyDescent="0.3">
      <c r="B3523" s="13">
        <v>2023</v>
      </c>
      <c r="C3523" s="13">
        <v>5</v>
      </c>
      <c r="D3523" s="13">
        <v>25</v>
      </c>
      <c r="E3523" s="83" t="s">
        <v>244</v>
      </c>
      <c r="F3523" s="13">
        <v>2</v>
      </c>
      <c r="G3523" s="13">
        <v>4</v>
      </c>
      <c r="H3523" s="13" t="s">
        <v>69</v>
      </c>
      <c r="I3523" s="13" t="s">
        <v>53</v>
      </c>
      <c r="J3523" s="13"/>
      <c r="K3523" s="13" t="s">
        <v>27</v>
      </c>
      <c r="L3523" s="12">
        <f t="shared" ca="1" si="490"/>
        <v>1.6252784780384255</v>
      </c>
      <c r="M3523" s="101">
        <f t="shared" ca="1" si="491"/>
        <v>8.5749692501307331E-2</v>
      </c>
      <c r="N3523" s="101">
        <f t="shared" ca="1" si="489"/>
        <v>237.78693990723411</v>
      </c>
      <c r="O3523" s="101">
        <f t="shared" ca="1" si="492"/>
        <v>0.17535129499556573</v>
      </c>
      <c r="Q3523" s="12">
        <f t="shared" ca="1" si="493"/>
        <v>0</v>
      </c>
      <c r="R3523" s="101">
        <f t="shared" ca="1" si="494"/>
        <v>0</v>
      </c>
      <c r="S3523" s="13"/>
      <c r="T3523" s="101">
        <f t="shared" ca="1" si="495"/>
        <v>8.5749692501307331E-2</v>
      </c>
      <c r="U3523" s="101">
        <f t="shared" si="496"/>
        <v>0</v>
      </c>
      <c r="V3523" s="101">
        <f t="shared" ca="1" si="497"/>
        <v>-502.28259970129943</v>
      </c>
    </row>
    <row r="3524" spans="2:22" x14ac:dyDescent="0.3">
      <c r="B3524" s="13">
        <v>2023</v>
      </c>
      <c r="C3524" s="13">
        <v>5</v>
      </c>
      <c r="D3524" s="13">
        <v>25</v>
      </c>
      <c r="E3524" s="83" t="s">
        <v>244</v>
      </c>
      <c r="F3524" s="13">
        <v>2</v>
      </c>
      <c r="G3524" s="13">
        <v>5</v>
      </c>
      <c r="H3524" s="13" t="s">
        <v>69</v>
      </c>
      <c r="I3524" s="13" t="s">
        <v>53</v>
      </c>
      <c r="J3524" s="13"/>
      <c r="K3524" s="13" t="s">
        <v>27</v>
      </c>
      <c r="L3524" s="12">
        <f t="shared" ca="1" si="490"/>
        <v>1.7719252326766461</v>
      </c>
      <c r="M3524" s="101">
        <f t="shared" ca="1" si="491"/>
        <v>9.3486775276019854E-2</v>
      </c>
      <c r="N3524" s="101">
        <f t="shared" ca="1" si="489"/>
        <v>237.78693990723411</v>
      </c>
      <c r="O3524" s="101">
        <f t="shared" ca="1" si="492"/>
        <v>0.19117301335348336</v>
      </c>
      <c r="Q3524" s="12">
        <f t="shared" ca="1" si="493"/>
        <v>5.6000000000000005</v>
      </c>
      <c r="R3524" s="101">
        <f t="shared" ca="1" si="494"/>
        <v>0.32404652905392195</v>
      </c>
      <c r="S3524" s="13"/>
      <c r="T3524" s="101">
        <f t="shared" ca="1" si="495"/>
        <v>0</v>
      </c>
      <c r="U3524" s="101">
        <f t="shared" si="496"/>
        <v>0</v>
      </c>
      <c r="V3524" s="101">
        <f t="shared" ca="1" si="497"/>
        <v>-502.93069275940729</v>
      </c>
    </row>
    <row r="3525" spans="2:22" x14ac:dyDescent="0.3">
      <c r="B3525" s="13">
        <v>2023</v>
      </c>
      <c r="C3525" s="13">
        <v>5</v>
      </c>
      <c r="D3525" s="13">
        <v>25</v>
      </c>
      <c r="E3525" s="83" t="s">
        <v>244</v>
      </c>
      <c r="F3525" s="13">
        <v>2</v>
      </c>
      <c r="G3525" s="13">
        <v>6</v>
      </c>
      <c r="H3525" s="13" t="s">
        <v>69</v>
      </c>
      <c r="I3525" s="13" t="s">
        <v>53</v>
      </c>
      <c r="J3525" s="13"/>
      <c r="K3525" s="13" t="s">
        <v>27</v>
      </c>
      <c r="L3525" s="12">
        <f t="shared" ca="1" si="490"/>
        <v>1.7273270545792807</v>
      </c>
      <c r="M3525" s="101">
        <f t="shared" ca="1" si="491"/>
        <v>9.1133775399602851E-2</v>
      </c>
      <c r="N3525" s="101">
        <f t="shared" ca="1" si="489"/>
        <v>237.78693990723411</v>
      </c>
      <c r="O3525" s="101">
        <f t="shared" ca="1" si="492"/>
        <v>0.18636131591855859</v>
      </c>
      <c r="Q3525" s="12">
        <f t="shared" ca="1" si="493"/>
        <v>5.6000000000000005</v>
      </c>
      <c r="R3525" s="101">
        <f t="shared" ca="1" si="494"/>
        <v>0.32782176482986397</v>
      </c>
      <c r="S3525" s="13"/>
      <c r="T3525" s="101">
        <f t="shared" ca="1" si="495"/>
        <v>0</v>
      </c>
      <c r="U3525" s="101">
        <f t="shared" si="496"/>
        <v>0</v>
      </c>
      <c r="V3525" s="101">
        <f t="shared" ca="1" si="497"/>
        <v>-503.58633628906705</v>
      </c>
    </row>
    <row r="3526" spans="2:22" x14ac:dyDescent="0.3">
      <c r="B3526" s="13">
        <v>2023</v>
      </c>
      <c r="C3526" s="13">
        <v>5</v>
      </c>
      <c r="D3526" s="13">
        <v>25</v>
      </c>
      <c r="E3526" s="83" t="s">
        <v>244</v>
      </c>
      <c r="F3526" s="13">
        <v>2</v>
      </c>
      <c r="G3526" s="13">
        <v>7</v>
      </c>
      <c r="H3526" s="13" t="s">
        <v>69</v>
      </c>
      <c r="I3526" s="13" t="s">
        <v>53</v>
      </c>
      <c r="J3526" s="13"/>
      <c r="K3526" s="13" t="s">
        <v>27</v>
      </c>
      <c r="L3526" s="12">
        <f t="shared" ca="1" si="490"/>
        <v>1.5016654736461159</v>
      </c>
      <c r="M3526" s="101">
        <f t="shared" ca="1" si="491"/>
        <v>7.9227870389569077E-2</v>
      </c>
      <c r="N3526" s="101">
        <f t="shared" ca="1" si="489"/>
        <v>237.78693990723411</v>
      </c>
      <c r="O3526" s="101">
        <f t="shared" ca="1" si="492"/>
        <v>0.16201468795167945</v>
      </c>
      <c r="Q3526" s="12">
        <f t="shared" ca="1" si="493"/>
        <v>5.6000000000000005</v>
      </c>
      <c r="R3526" s="101">
        <f t="shared" ca="1" si="494"/>
        <v>0.34692401765585634</v>
      </c>
      <c r="S3526" s="13"/>
      <c r="T3526" s="101">
        <f t="shared" ca="1" si="495"/>
        <v>0</v>
      </c>
      <c r="U3526" s="101">
        <f t="shared" si="496"/>
        <v>0</v>
      </c>
      <c r="V3526" s="101">
        <f t="shared" ca="1" si="497"/>
        <v>-504.28018432437875</v>
      </c>
    </row>
    <row r="3527" spans="2:22" x14ac:dyDescent="0.3">
      <c r="B3527" s="13">
        <v>2023</v>
      </c>
      <c r="C3527" s="13">
        <v>5</v>
      </c>
      <c r="D3527" s="13">
        <v>25</v>
      </c>
      <c r="E3527" s="83" t="s">
        <v>244</v>
      </c>
      <c r="F3527" s="13">
        <v>2</v>
      </c>
      <c r="G3527" s="13">
        <v>8</v>
      </c>
      <c r="H3527" s="13" t="s">
        <v>69</v>
      </c>
      <c r="I3527" s="13" t="s">
        <v>53</v>
      </c>
      <c r="J3527" s="13"/>
      <c r="K3527" s="13" t="s">
        <v>27</v>
      </c>
      <c r="L3527" s="12">
        <f t="shared" ca="1" si="490"/>
        <v>1.9503691266262102</v>
      </c>
      <c r="M3527" s="101">
        <f t="shared" ca="1" si="491"/>
        <v>0.10290147512079885</v>
      </c>
      <c r="N3527" s="101">
        <f t="shared" ca="1" si="489"/>
        <v>237.78693990723411</v>
      </c>
      <c r="O3527" s="101">
        <f t="shared" ca="1" si="492"/>
        <v>0.21042532507170181</v>
      </c>
      <c r="Q3527" s="12">
        <f t="shared" ca="1" si="493"/>
        <v>5.6000000000000005</v>
      </c>
      <c r="R3527" s="101">
        <f t="shared" ca="1" si="494"/>
        <v>0.30894125343109136</v>
      </c>
      <c r="S3527" s="13"/>
      <c r="T3527" s="101">
        <f t="shared" ca="1" si="495"/>
        <v>0</v>
      </c>
      <c r="U3527" s="101">
        <f t="shared" si="496"/>
        <v>0</v>
      </c>
      <c r="V3527" s="101">
        <f t="shared" ca="1" si="497"/>
        <v>-504.89806683124095</v>
      </c>
    </row>
    <row r="3528" spans="2:22" x14ac:dyDescent="0.3">
      <c r="B3528" s="13">
        <v>2023</v>
      </c>
      <c r="C3528" s="13">
        <v>5</v>
      </c>
      <c r="D3528" s="13">
        <v>25</v>
      </c>
      <c r="E3528" s="83" t="s">
        <v>244</v>
      </c>
      <c r="F3528" s="13">
        <v>2</v>
      </c>
      <c r="G3528" s="13">
        <v>9</v>
      </c>
      <c r="H3528" s="13" t="s">
        <v>69</v>
      </c>
      <c r="I3528" s="13" t="s">
        <v>53</v>
      </c>
      <c r="J3528" s="13"/>
      <c r="K3528" s="13" t="s">
        <v>27</v>
      </c>
      <c r="L3528" s="12">
        <f t="shared" ca="1" si="490"/>
        <v>2.4301223028657555</v>
      </c>
      <c r="M3528" s="101">
        <f t="shared" ca="1" si="491"/>
        <v>0.12821325269919726</v>
      </c>
      <c r="N3528" s="101">
        <f t="shared" ca="1" si="489"/>
        <v>237.78693990723411</v>
      </c>
      <c r="O3528" s="101">
        <f t="shared" ca="1" si="492"/>
        <v>0.26218589525618635</v>
      </c>
      <c r="Q3528" s="12">
        <f t="shared" ca="1" si="493"/>
        <v>5.6000000000000005</v>
      </c>
      <c r="R3528" s="101">
        <f t="shared" ca="1" si="494"/>
        <v>0.26833014706241387</v>
      </c>
      <c r="S3528" s="13"/>
      <c r="T3528" s="101">
        <f t="shared" ca="1" si="495"/>
        <v>0</v>
      </c>
      <c r="U3528" s="101">
        <f t="shared" si="496"/>
        <v>0</v>
      </c>
      <c r="V3528" s="101">
        <f t="shared" ca="1" si="497"/>
        <v>-505.43472712536573</v>
      </c>
    </row>
    <row r="3529" spans="2:22" x14ac:dyDescent="0.3">
      <c r="B3529" s="13">
        <v>2023</v>
      </c>
      <c r="C3529" s="13">
        <v>5</v>
      </c>
      <c r="D3529" s="13">
        <v>25</v>
      </c>
      <c r="E3529" s="83" t="s">
        <v>244</v>
      </c>
      <c r="F3529" s="13">
        <v>2</v>
      </c>
      <c r="G3529" s="13">
        <v>10</v>
      </c>
      <c r="H3529" s="13" t="s">
        <v>70</v>
      </c>
      <c r="I3529" s="13" t="s">
        <v>53</v>
      </c>
      <c r="J3529" s="13"/>
      <c r="K3529" s="13" t="s">
        <v>27</v>
      </c>
      <c r="L3529" s="12">
        <f t="shared" ca="1" si="490"/>
        <v>2.4390675794349472</v>
      </c>
      <c r="M3529" s="101">
        <f t="shared" ca="1" si="491"/>
        <v>0.12868520549098783</v>
      </c>
      <c r="N3529" s="101">
        <f t="shared" ca="1" si="489"/>
        <v>237.78693990723411</v>
      </c>
      <c r="O3529" s="101">
        <f t="shared" ca="1" si="492"/>
        <v>0.26315100114523643</v>
      </c>
      <c r="Q3529" s="12">
        <f t="shared" ca="1" si="493"/>
        <v>5.6000000000000005</v>
      </c>
      <c r="R3529" s="101">
        <f t="shared" ca="1" si="494"/>
        <v>0.26757292940083177</v>
      </c>
      <c r="S3529" s="13"/>
      <c r="T3529" s="101">
        <f t="shared" ca="1" si="495"/>
        <v>0</v>
      </c>
      <c r="U3529" s="101">
        <f t="shared" si="496"/>
        <v>0</v>
      </c>
      <c r="V3529" s="101">
        <f t="shared" ca="1" si="497"/>
        <v>-505.96987298416741</v>
      </c>
    </row>
    <row r="3530" spans="2:22" x14ac:dyDescent="0.3">
      <c r="B3530" s="13">
        <v>2023</v>
      </c>
      <c r="C3530" s="13">
        <v>5</v>
      </c>
      <c r="D3530" s="13">
        <v>25</v>
      </c>
      <c r="E3530" s="83" t="s">
        <v>244</v>
      </c>
      <c r="F3530" s="13">
        <v>2</v>
      </c>
      <c r="G3530" s="13">
        <v>11</v>
      </c>
      <c r="H3530" s="13" t="s">
        <v>70</v>
      </c>
      <c r="I3530" s="13" t="s">
        <v>53</v>
      </c>
      <c r="J3530" s="13"/>
      <c r="K3530" s="13" t="s">
        <v>27</v>
      </c>
      <c r="L3530" s="12">
        <f t="shared" ca="1" si="490"/>
        <v>2.0865514058070311</v>
      </c>
      <c r="M3530" s="101">
        <f t="shared" ca="1" si="491"/>
        <v>0.11008645217037896</v>
      </c>
      <c r="N3530" s="101">
        <f t="shared" ca="1" si="489"/>
        <v>237.78693990723411</v>
      </c>
      <c r="O3530" s="101">
        <f t="shared" ca="1" si="492"/>
        <v>0.22511803117252058</v>
      </c>
      <c r="Q3530" s="12">
        <f t="shared" ca="1" si="493"/>
        <v>5.6000000000000005</v>
      </c>
      <c r="R3530" s="101">
        <f t="shared" ca="1" si="494"/>
        <v>0.29741342349843486</v>
      </c>
      <c r="S3530" s="13"/>
      <c r="T3530" s="101">
        <f t="shared" ca="1" si="495"/>
        <v>0</v>
      </c>
      <c r="U3530" s="101">
        <f t="shared" si="496"/>
        <v>0</v>
      </c>
      <c r="V3530" s="101">
        <f t="shared" ca="1" si="497"/>
        <v>-506.56469983116426</v>
      </c>
    </row>
    <row r="3531" spans="2:22" x14ac:dyDescent="0.3">
      <c r="B3531" s="13">
        <v>2023</v>
      </c>
      <c r="C3531" s="13">
        <v>5</v>
      </c>
      <c r="D3531" s="13">
        <v>25</v>
      </c>
      <c r="E3531" s="83" t="s">
        <v>244</v>
      </c>
      <c r="F3531" s="13">
        <v>2</v>
      </c>
      <c r="G3531" s="13">
        <v>12</v>
      </c>
      <c r="H3531" s="13" t="s">
        <v>70</v>
      </c>
      <c r="I3531" s="13" t="s">
        <v>53</v>
      </c>
      <c r="J3531" s="13"/>
      <c r="K3531" s="13" t="s">
        <v>27</v>
      </c>
      <c r="L3531" s="12">
        <f t="shared" ca="1" si="490"/>
        <v>2.4316947576223993</v>
      </c>
      <c r="M3531" s="101">
        <f t="shared" ca="1" si="491"/>
        <v>0.1282962154121578</v>
      </c>
      <c r="N3531" s="101">
        <f t="shared" ca="1" si="489"/>
        <v>237.78693990723411</v>
      </c>
      <c r="O3531" s="101">
        <f t="shared" ca="1" si="492"/>
        <v>0.26235554739988065</v>
      </c>
      <c r="Q3531" s="12">
        <f t="shared" ca="1" si="493"/>
        <v>5.6000000000000005</v>
      </c>
      <c r="R3531" s="101">
        <f t="shared" ca="1" si="494"/>
        <v>0.26819703876726397</v>
      </c>
      <c r="S3531" s="13"/>
      <c r="T3531" s="101">
        <f t="shared" ca="1" si="495"/>
        <v>0</v>
      </c>
      <c r="U3531" s="101">
        <f t="shared" si="496"/>
        <v>0</v>
      </c>
      <c r="V3531" s="101">
        <f t="shared" ca="1" si="497"/>
        <v>-507.10109390869877</v>
      </c>
    </row>
    <row r="3532" spans="2:22" x14ac:dyDescent="0.3">
      <c r="B3532" s="13">
        <v>2023</v>
      </c>
      <c r="C3532" s="13">
        <v>5</v>
      </c>
      <c r="D3532" s="13">
        <v>25</v>
      </c>
      <c r="E3532" s="83" t="s">
        <v>244</v>
      </c>
      <c r="F3532" s="13">
        <v>2</v>
      </c>
      <c r="G3532" s="13">
        <v>13</v>
      </c>
      <c r="H3532" s="13" t="s">
        <v>70</v>
      </c>
      <c r="I3532" s="13" t="s">
        <v>53</v>
      </c>
      <c r="J3532" s="13"/>
      <c r="K3532" s="13" t="s">
        <v>27</v>
      </c>
      <c r="L3532" s="12">
        <f t="shared" ca="1" si="490"/>
        <v>1.5964673028539855</v>
      </c>
      <c r="M3532" s="101">
        <f t="shared" ca="1" si="491"/>
        <v>8.4229614898576277E-2</v>
      </c>
      <c r="N3532" s="101">
        <f t="shared" ca="1" si="489"/>
        <v>237.78693990723411</v>
      </c>
      <c r="O3532" s="101">
        <f t="shared" ca="1" si="492"/>
        <v>0.17224285730491651</v>
      </c>
      <c r="Q3532" s="12">
        <f t="shared" ca="1" si="493"/>
        <v>5.6000000000000005</v>
      </c>
      <c r="R3532" s="101">
        <f t="shared" ca="1" si="494"/>
        <v>0.33889904281341021</v>
      </c>
      <c r="S3532" s="13"/>
      <c r="T3532" s="101">
        <f t="shared" ca="1" si="495"/>
        <v>0</v>
      </c>
      <c r="U3532" s="101">
        <f t="shared" si="496"/>
        <v>0</v>
      </c>
      <c r="V3532" s="101">
        <f t="shared" ca="1" si="497"/>
        <v>-507.77889199432559</v>
      </c>
    </row>
    <row r="3533" spans="2:22" x14ac:dyDescent="0.3">
      <c r="B3533" s="13">
        <v>2023</v>
      </c>
      <c r="C3533" s="13">
        <v>5</v>
      </c>
      <c r="D3533" s="13">
        <v>25</v>
      </c>
      <c r="E3533" s="83" t="s">
        <v>244</v>
      </c>
      <c r="F3533" s="13">
        <v>2</v>
      </c>
      <c r="G3533" s="13">
        <v>14</v>
      </c>
      <c r="H3533" s="13" t="s">
        <v>70</v>
      </c>
      <c r="I3533" s="13" t="s">
        <v>53</v>
      </c>
      <c r="J3533" s="13"/>
      <c r="K3533" s="13" t="s">
        <v>27</v>
      </c>
      <c r="L3533" s="12">
        <f t="shared" ca="1" si="490"/>
        <v>2.228368106156903</v>
      </c>
      <c r="M3533" s="101">
        <f t="shared" ca="1" si="491"/>
        <v>0.1175687012808382</v>
      </c>
      <c r="N3533" s="101">
        <f t="shared" ca="1" si="489"/>
        <v>237.78693990723411</v>
      </c>
      <c r="O3533" s="101">
        <f t="shared" ca="1" si="492"/>
        <v>0.24041863497326826</v>
      </c>
      <c r="Q3533" s="12">
        <f t="shared" ca="1" si="493"/>
        <v>5.6000000000000005</v>
      </c>
      <c r="R3533" s="101">
        <f t="shared" ca="1" si="494"/>
        <v>0.2854086398138182</v>
      </c>
      <c r="S3533" s="13"/>
      <c r="T3533" s="101">
        <f t="shared" ca="1" si="495"/>
        <v>0</v>
      </c>
      <c r="U3533" s="101">
        <f t="shared" si="496"/>
        <v>0</v>
      </c>
      <c r="V3533" s="101">
        <f t="shared" ca="1" si="497"/>
        <v>-508.34970927395318</v>
      </c>
    </row>
    <row r="3534" spans="2:22" x14ac:dyDescent="0.3">
      <c r="B3534" s="13">
        <v>2023</v>
      </c>
      <c r="C3534" s="13">
        <v>5</v>
      </c>
      <c r="D3534" s="13">
        <v>25</v>
      </c>
      <c r="E3534" s="83" t="s">
        <v>244</v>
      </c>
      <c r="F3534" s="13">
        <v>2</v>
      </c>
      <c r="G3534" s="13">
        <v>15</v>
      </c>
      <c r="H3534" s="13" t="s">
        <v>70</v>
      </c>
      <c r="I3534" s="13" t="s">
        <v>53</v>
      </c>
      <c r="J3534" s="13"/>
      <c r="K3534" s="13" t="s">
        <v>27</v>
      </c>
      <c r="L3534" s="12">
        <f t="shared" ca="1" si="490"/>
        <v>2.4426627665651717</v>
      </c>
      <c r="M3534" s="101">
        <f t="shared" ca="1" si="491"/>
        <v>0.12887488756397847</v>
      </c>
      <c r="N3534" s="101">
        <f t="shared" ca="1" si="489"/>
        <v>237.78693990723411</v>
      </c>
      <c r="O3534" s="101">
        <f t="shared" ca="1" si="492"/>
        <v>0.26353888588471636</v>
      </c>
      <c r="Q3534" s="12">
        <f t="shared" ca="1" si="493"/>
        <v>5.6000000000000005</v>
      </c>
      <c r="R3534" s="101">
        <f t="shared" ca="1" si="494"/>
        <v>0.26726859681025827</v>
      </c>
      <c r="S3534" s="13"/>
      <c r="T3534" s="101">
        <f t="shared" ca="1" si="495"/>
        <v>0</v>
      </c>
      <c r="U3534" s="101">
        <f t="shared" si="496"/>
        <v>0</v>
      </c>
      <c r="V3534" s="101">
        <f t="shared" ca="1" si="497"/>
        <v>-508.88424646757369</v>
      </c>
    </row>
    <row r="3535" spans="2:22" x14ac:dyDescent="0.3">
      <c r="B3535" s="13">
        <v>2023</v>
      </c>
      <c r="C3535" s="13">
        <v>5</v>
      </c>
      <c r="D3535" s="13">
        <v>25</v>
      </c>
      <c r="E3535" s="83" t="s">
        <v>244</v>
      </c>
      <c r="F3535" s="13">
        <v>2</v>
      </c>
      <c r="G3535" s="13">
        <v>16</v>
      </c>
      <c r="H3535" s="13" t="s">
        <v>71</v>
      </c>
      <c r="I3535" s="13" t="s">
        <v>53</v>
      </c>
      <c r="J3535" s="13"/>
      <c r="K3535" s="13" t="s">
        <v>27</v>
      </c>
      <c r="L3535" s="12">
        <f t="shared" ca="1" si="490"/>
        <v>2.5291942663790583</v>
      </c>
      <c r="M3535" s="101">
        <f t="shared" ca="1" si="491"/>
        <v>0.31397417622829632</v>
      </c>
      <c r="N3535" s="101">
        <f t="shared" ca="1" si="489"/>
        <v>238.49827579465321</v>
      </c>
      <c r="O3535" s="101">
        <f t="shared" ca="1" si="492"/>
        <v>0.75319405252768357</v>
      </c>
      <c r="Q3535" s="12">
        <f t="shared" ca="1" si="493"/>
        <v>5.6000000000000005</v>
      </c>
      <c r="R3535" s="101">
        <f t="shared" ca="1" si="494"/>
        <v>0.25994370535101274</v>
      </c>
      <c r="S3535" s="13"/>
      <c r="T3535" s="101">
        <f t="shared" ca="1" si="495"/>
        <v>0</v>
      </c>
      <c r="U3535" s="101">
        <f t="shared" ca="1" si="496"/>
        <v>0.71133588741911014</v>
      </c>
      <c r="V3535" s="101">
        <f t="shared" ca="1" si="497"/>
        <v>-508.6927979908566</v>
      </c>
    </row>
    <row r="3536" spans="2:22" x14ac:dyDescent="0.3">
      <c r="B3536" s="13">
        <v>2023</v>
      </c>
      <c r="C3536" s="13">
        <v>5</v>
      </c>
      <c r="D3536" s="13">
        <v>25</v>
      </c>
      <c r="E3536" s="83" t="s">
        <v>244</v>
      </c>
      <c r="F3536" s="13">
        <v>2</v>
      </c>
      <c r="G3536" s="13">
        <v>17</v>
      </c>
      <c r="H3536" s="13" t="s">
        <v>71</v>
      </c>
      <c r="I3536" s="13" t="s">
        <v>53</v>
      </c>
      <c r="J3536" s="13"/>
      <c r="K3536" s="13" t="s">
        <v>27</v>
      </c>
      <c r="L3536" s="12">
        <f t="shared" ca="1" si="490"/>
        <v>3.2093289706301547</v>
      </c>
      <c r="M3536" s="101">
        <f t="shared" ca="1" si="491"/>
        <v>0.39840609841402741</v>
      </c>
      <c r="N3536" s="101">
        <f t="shared" ref="N3536:N3599" ca="1" si="498">IF(H3536="On-Peak",IF(I3536="Winter",((L3536*$D$48)/60)+N3535,((L3536*$D$47)/60)+N3535),N3535)</f>
        <v>239.40089956764294</v>
      </c>
      <c r="O3536" s="101">
        <f t="shared" ca="1" si="492"/>
        <v>0.95573816745366014</v>
      </c>
      <c r="Q3536" s="12">
        <f t="shared" ca="1" si="493"/>
        <v>5.6000000000000005</v>
      </c>
      <c r="R3536" s="101">
        <f t="shared" ca="1" si="494"/>
        <v>0.20237030263615746</v>
      </c>
      <c r="S3536" s="13"/>
      <c r="T3536" s="101">
        <f t="shared" ca="1" si="495"/>
        <v>0</v>
      </c>
      <c r="U3536" s="101">
        <f t="shared" ca="1" si="496"/>
        <v>0.90262377298973095</v>
      </c>
      <c r="V3536" s="101">
        <f t="shared" ca="1" si="497"/>
        <v>-508.19491482313919</v>
      </c>
    </row>
    <row r="3537" spans="2:22" x14ac:dyDescent="0.3">
      <c r="B3537" s="13">
        <v>2023</v>
      </c>
      <c r="C3537" s="13">
        <v>5</v>
      </c>
      <c r="D3537" s="13">
        <v>25</v>
      </c>
      <c r="E3537" s="83" t="s">
        <v>244</v>
      </c>
      <c r="F3537" s="13">
        <v>2</v>
      </c>
      <c r="G3537" s="13">
        <v>18</v>
      </c>
      <c r="H3537" s="13" t="s">
        <v>71</v>
      </c>
      <c r="I3537" s="13" t="s">
        <v>53</v>
      </c>
      <c r="J3537" s="13"/>
      <c r="K3537" s="13" t="s">
        <v>27</v>
      </c>
      <c r="L3537" s="12">
        <f t="shared" ca="1" si="490"/>
        <v>3.1066618108108748</v>
      </c>
      <c r="M3537" s="101">
        <f t="shared" ca="1" si="491"/>
        <v>0.38566099719406199</v>
      </c>
      <c r="N3537" s="101">
        <f t="shared" ca="1" si="498"/>
        <v>240.2746482019335</v>
      </c>
      <c r="O3537" s="101">
        <f t="shared" ca="1" si="492"/>
        <v>0.92516388725947851</v>
      </c>
      <c r="Q3537" s="12">
        <f t="shared" ca="1" si="493"/>
        <v>0</v>
      </c>
      <c r="R3537" s="101">
        <f t="shared" ca="1" si="494"/>
        <v>0</v>
      </c>
      <c r="S3537" s="13"/>
      <c r="T3537" s="101">
        <f t="shared" ca="1" si="495"/>
        <v>0.38566099719406199</v>
      </c>
      <c r="U3537" s="101">
        <f t="shared" ca="1" si="496"/>
        <v>0.87374863429055849</v>
      </c>
      <c r="V3537" s="101">
        <f t="shared" ca="1" si="497"/>
        <v>-506.93550519165456</v>
      </c>
    </row>
    <row r="3538" spans="2:22" x14ac:dyDescent="0.3">
      <c r="B3538" s="13">
        <v>2023</v>
      </c>
      <c r="C3538" s="13">
        <v>5</v>
      </c>
      <c r="D3538" s="13">
        <v>25</v>
      </c>
      <c r="E3538" s="83" t="s">
        <v>244</v>
      </c>
      <c r="F3538" s="13">
        <v>2</v>
      </c>
      <c r="G3538" s="13">
        <v>19</v>
      </c>
      <c r="H3538" s="13" t="s">
        <v>71</v>
      </c>
      <c r="I3538" s="13" t="s">
        <v>53</v>
      </c>
      <c r="J3538" s="13"/>
      <c r="K3538" s="13" t="s">
        <v>27</v>
      </c>
      <c r="L3538" s="12">
        <f t="shared" ca="1" si="490"/>
        <v>2.7778562495507724</v>
      </c>
      <c r="M3538" s="101">
        <f t="shared" ca="1" si="491"/>
        <v>0.34484307481923288</v>
      </c>
      <c r="N3538" s="101">
        <f t="shared" ca="1" si="498"/>
        <v>241.05592027211966</v>
      </c>
      <c r="O3538" s="101">
        <f t="shared" ca="1" si="492"/>
        <v>0.82724559111622009</v>
      </c>
      <c r="Q3538" s="12">
        <f t="shared" ca="1" si="493"/>
        <v>4.4226995172863033</v>
      </c>
      <c r="R3538" s="101">
        <f t="shared" ca="1" si="494"/>
        <v>0.1392359826138127</v>
      </c>
      <c r="S3538" s="13"/>
      <c r="T3538" s="101">
        <f t="shared" ca="1" si="495"/>
        <v>0</v>
      </c>
      <c r="U3538" s="101">
        <f t="shared" ca="1" si="496"/>
        <v>0.78127207018615474</v>
      </c>
      <c r="V3538" s="101">
        <f t="shared" ca="1" si="497"/>
        <v>-506.43270508669599</v>
      </c>
    </row>
    <row r="3539" spans="2:22" x14ac:dyDescent="0.3">
      <c r="B3539" s="13">
        <v>2023</v>
      </c>
      <c r="C3539" s="13">
        <v>5</v>
      </c>
      <c r="D3539" s="13">
        <v>25</v>
      </c>
      <c r="E3539" s="83" t="s">
        <v>244</v>
      </c>
      <c r="F3539" s="13">
        <v>2</v>
      </c>
      <c r="G3539" s="13">
        <v>20</v>
      </c>
      <c r="H3539" s="13" t="s">
        <v>69</v>
      </c>
      <c r="I3539" s="13" t="s">
        <v>53</v>
      </c>
      <c r="J3539" s="13"/>
      <c r="K3539" s="13" t="s">
        <v>27</v>
      </c>
      <c r="L3539" s="12">
        <f t="shared" ca="1" si="490"/>
        <v>3.705422411572199</v>
      </c>
      <c r="M3539" s="101">
        <f t="shared" ca="1" si="491"/>
        <v>0.19549808643454922</v>
      </c>
      <c r="N3539" s="101">
        <f t="shared" ca="1" si="498"/>
        <v>241.05592027211966</v>
      </c>
      <c r="O3539" s="101">
        <f t="shared" ca="1" si="492"/>
        <v>0.39977802398452456</v>
      </c>
      <c r="Q3539" s="12">
        <f t="shared" ca="1" si="493"/>
        <v>0</v>
      </c>
      <c r="R3539" s="101">
        <f t="shared" ca="1" si="494"/>
        <v>0</v>
      </c>
      <c r="S3539" s="13"/>
      <c r="T3539" s="101">
        <f t="shared" ca="1" si="495"/>
        <v>0.19549808643454922</v>
      </c>
      <c r="U3539" s="101">
        <f t="shared" si="496"/>
        <v>0</v>
      </c>
      <c r="V3539" s="101">
        <f t="shared" ca="1" si="497"/>
        <v>-506.23720700026144</v>
      </c>
    </row>
    <row r="3540" spans="2:22" x14ac:dyDescent="0.3">
      <c r="B3540" s="13">
        <v>2023</v>
      </c>
      <c r="C3540" s="13">
        <v>5</v>
      </c>
      <c r="D3540" s="13">
        <v>25</v>
      </c>
      <c r="E3540" s="83" t="s">
        <v>244</v>
      </c>
      <c r="F3540" s="13">
        <v>2</v>
      </c>
      <c r="G3540" s="13">
        <v>21</v>
      </c>
      <c r="H3540" s="13" t="s">
        <v>69</v>
      </c>
      <c r="I3540" s="13" t="s">
        <v>53</v>
      </c>
      <c r="J3540" s="13"/>
      <c r="K3540" s="13" t="s">
        <v>27</v>
      </c>
      <c r="L3540" s="12">
        <f t="shared" ca="1" si="490"/>
        <v>2.6489724510494184</v>
      </c>
      <c r="M3540" s="101">
        <f t="shared" ca="1" si="491"/>
        <v>0.13975978651736731</v>
      </c>
      <c r="N3540" s="101">
        <f t="shared" ca="1" si="498"/>
        <v>241.05592027211966</v>
      </c>
      <c r="O3540" s="101">
        <f t="shared" ca="1" si="492"/>
        <v>0.28579763774372174</v>
      </c>
      <c r="Q3540" s="12">
        <f t="shared" ca="1" si="493"/>
        <v>0</v>
      </c>
      <c r="R3540" s="101">
        <f t="shared" ca="1" si="494"/>
        <v>0</v>
      </c>
      <c r="S3540" s="13"/>
      <c r="T3540" s="101">
        <f t="shared" ca="1" si="495"/>
        <v>0.13975978651736731</v>
      </c>
      <c r="U3540" s="101">
        <f t="shared" si="496"/>
        <v>0</v>
      </c>
      <c r="V3540" s="101">
        <f t="shared" ca="1" si="497"/>
        <v>-506.09744721374409</v>
      </c>
    </row>
    <row r="3541" spans="2:22" x14ac:dyDescent="0.3">
      <c r="B3541" s="13">
        <v>2023</v>
      </c>
      <c r="C3541" s="13">
        <v>5</v>
      </c>
      <c r="D3541" s="13">
        <v>25</v>
      </c>
      <c r="E3541" s="83" t="s">
        <v>244</v>
      </c>
      <c r="F3541" s="13">
        <v>2</v>
      </c>
      <c r="G3541" s="13">
        <v>22</v>
      </c>
      <c r="H3541" s="13" t="s">
        <v>69</v>
      </c>
      <c r="I3541" s="13" t="s">
        <v>53</v>
      </c>
      <c r="J3541" s="13"/>
      <c r="K3541" s="13" t="s">
        <v>27</v>
      </c>
      <c r="L3541" s="12">
        <f t="shared" ca="1" si="490"/>
        <v>3.1320975704625003</v>
      </c>
      <c r="M3541" s="101">
        <f t="shared" ca="1" si="491"/>
        <v>0.16524946781760153</v>
      </c>
      <c r="N3541" s="101">
        <f t="shared" ca="1" si="498"/>
        <v>241.05592027211966</v>
      </c>
      <c r="O3541" s="101">
        <f t="shared" ca="1" si="492"/>
        <v>0.33792200687719914</v>
      </c>
      <c r="Q3541" s="12">
        <f t="shared" ca="1" si="493"/>
        <v>0</v>
      </c>
      <c r="R3541" s="101">
        <f t="shared" ca="1" si="494"/>
        <v>0</v>
      </c>
      <c r="S3541" s="13"/>
      <c r="T3541" s="101">
        <f t="shared" ca="1" si="495"/>
        <v>0.16524946781760153</v>
      </c>
      <c r="U3541" s="101">
        <f t="shared" si="496"/>
        <v>0</v>
      </c>
      <c r="V3541" s="101">
        <f t="shared" ca="1" si="497"/>
        <v>-505.93219774592649</v>
      </c>
    </row>
    <row r="3542" spans="2:22" x14ac:dyDescent="0.3">
      <c r="B3542" s="13">
        <v>2023</v>
      </c>
      <c r="C3542" s="13">
        <v>5</v>
      </c>
      <c r="D3542" s="13">
        <v>25</v>
      </c>
      <c r="E3542" s="83" t="s">
        <v>244</v>
      </c>
      <c r="F3542" s="13">
        <v>2</v>
      </c>
      <c r="G3542" s="13">
        <v>23</v>
      </c>
      <c r="H3542" s="13" t="s">
        <v>69</v>
      </c>
      <c r="I3542" s="13" t="s">
        <v>53</v>
      </c>
      <c r="J3542" s="13"/>
      <c r="K3542" s="13" t="s">
        <v>27</v>
      </c>
      <c r="L3542" s="12">
        <f t="shared" ca="1" si="490"/>
        <v>2.8328591441687134</v>
      </c>
      <c r="M3542" s="101">
        <f t="shared" ca="1" si="491"/>
        <v>0.14946164844634133</v>
      </c>
      <c r="N3542" s="101">
        <f t="shared" ca="1" si="498"/>
        <v>241.05592027211966</v>
      </c>
      <c r="O3542" s="101">
        <f t="shared" ca="1" si="492"/>
        <v>0.3056371730643625</v>
      </c>
      <c r="Q3542" s="12">
        <f t="shared" ca="1" si="493"/>
        <v>0</v>
      </c>
      <c r="R3542" s="101">
        <f t="shared" ca="1" si="494"/>
        <v>0</v>
      </c>
      <c r="S3542" s="13"/>
      <c r="T3542" s="101">
        <f t="shared" ca="1" si="495"/>
        <v>0.14946164844634133</v>
      </c>
      <c r="U3542" s="101">
        <f t="shared" si="496"/>
        <v>0</v>
      </c>
      <c r="V3542" s="101">
        <f t="shared" ca="1" si="497"/>
        <v>-505.78273609748015</v>
      </c>
    </row>
    <row r="3543" spans="2:22" x14ac:dyDescent="0.3">
      <c r="B3543" s="13">
        <v>2023</v>
      </c>
      <c r="C3543" s="13">
        <v>5</v>
      </c>
      <c r="D3543" s="13">
        <v>26</v>
      </c>
      <c r="E3543" s="83" t="s">
        <v>245</v>
      </c>
      <c r="F3543" s="13">
        <v>3</v>
      </c>
      <c r="G3543" s="13">
        <v>0</v>
      </c>
      <c r="H3543" s="13" t="s">
        <v>69</v>
      </c>
      <c r="I3543" s="13" t="s">
        <v>53</v>
      </c>
      <c r="J3543" s="13"/>
      <c r="K3543" s="13" t="s">
        <v>28</v>
      </c>
      <c r="L3543" s="12">
        <f t="shared" ca="1" si="490"/>
        <v>3.0391818197957687</v>
      </c>
      <c r="M3543" s="101">
        <f t="shared" ca="1" si="491"/>
        <v>0.16034723281242477</v>
      </c>
      <c r="N3543" s="101">
        <f t="shared" ca="1" si="498"/>
        <v>241.05592027211966</v>
      </c>
      <c r="O3543" s="101">
        <f t="shared" ca="1" si="492"/>
        <v>0.32789732653776549</v>
      </c>
      <c r="Q3543" s="12">
        <f t="shared" ca="1" si="493"/>
        <v>0</v>
      </c>
      <c r="R3543" s="101">
        <f t="shared" ca="1" si="494"/>
        <v>0</v>
      </c>
      <c r="S3543" s="13"/>
      <c r="T3543" s="101">
        <f t="shared" ca="1" si="495"/>
        <v>0.16034723281242477</v>
      </c>
      <c r="U3543" s="101">
        <f t="shared" si="496"/>
        <v>0</v>
      </c>
      <c r="V3543" s="101">
        <f t="shared" ca="1" si="497"/>
        <v>-505.62238886466776</v>
      </c>
    </row>
    <row r="3544" spans="2:22" x14ac:dyDescent="0.3">
      <c r="B3544" s="13">
        <v>2023</v>
      </c>
      <c r="C3544" s="13">
        <v>5</v>
      </c>
      <c r="D3544" s="13">
        <v>26</v>
      </c>
      <c r="E3544" s="83" t="s">
        <v>245</v>
      </c>
      <c r="F3544" s="13">
        <v>3</v>
      </c>
      <c r="G3544" s="13">
        <v>1</v>
      </c>
      <c r="H3544" s="13" t="s">
        <v>69</v>
      </c>
      <c r="I3544" s="13" t="s">
        <v>53</v>
      </c>
      <c r="J3544" s="13"/>
      <c r="K3544" s="13" t="s">
        <v>28</v>
      </c>
      <c r="L3544" s="12">
        <f t="shared" ca="1" si="490"/>
        <v>1.8956168051210085</v>
      </c>
      <c r="M3544" s="101">
        <f t="shared" ca="1" si="491"/>
        <v>0.10001274263818441</v>
      </c>
      <c r="N3544" s="101">
        <f t="shared" ca="1" si="498"/>
        <v>241.05592027211966</v>
      </c>
      <c r="O3544" s="101">
        <f t="shared" ca="1" si="492"/>
        <v>0.20451809710450561</v>
      </c>
      <c r="Q3544" s="12">
        <f t="shared" ca="1" si="493"/>
        <v>0</v>
      </c>
      <c r="R3544" s="101">
        <f t="shared" ca="1" si="494"/>
        <v>0</v>
      </c>
      <c r="S3544" s="13"/>
      <c r="T3544" s="101">
        <f t="shared" ca="1" si="495"/>
        <v>0.10001274263818441</v>
      </c>
      <c r="U3544" s="101">
        <f t="shared" si="496"/>
        <v>0</v>
      </c>
      <c r="V3544" s="101">
        <f t="shared" ca="1" si="497"/>
        <v>-505.52237612202958</v>
      </c>
    </row>
    <row r="3545" spans="2:22" x14ac:dyDescent="0.3">
      <c r="B3545" s="13">
        <v>2023</v>
      </c>
      <c r="C3545" s="13">
        <v>5</v>
      </c>
      <c r="D3545" s="13">
        <v>26</v>
      </c>
      <c r="E3545" s="83" t="s">
        <v>245</v>
      </c>
      <c r="F3545" s="13">
        <v>3</v>
      </c>
      <c r="G3545" s="13">
        <v>2</v>
      </c>
      <c r="H3545" s="13" t="s">
        <v>69</v>
      </c>
      <c r="I3545" s="13" t="s">
        <v>53</v>
      </c>
      <c r="J3545" s="13"/>
      <c r="K3545" s="13" t="s">
        <v>28</v>
      </c>
      <c r="L3545" s="12">
        <f t="shared" ca="1" si="490"/>
        <v>1.6074128172171884</v>
      </c>
      <c r="M3545" s="101">
        <f t="shared" ca="1" si="491"/>
        <v>8.4807100236378857E-2</v>
      </c>
      <c r="N3545" s="101">
        <f t="shared" ca="1" si="498"/>
        <v>241.05592027211966</v>
      </c>
      <c r="O3545" s="101">
        <f t="shared" ca="1" si="492"/>
        <v>0.17342376884956245</v>
      </c>
      <c r="Q3545" s="12">
        <f t="shared" ca="1" si="493"/>
        <v>0</v>
      </c>
      <c r="R3545" s="101">
        <f t="shared" ca="1" si="494"/>
        <v>0</v>
      </c>
      <c r="S3545" s="13"/>
      <c r="T3545" s="101">
        <f t="shared" ca="1" si="495"/>
        <v>8.4807100236378857E-2</v>
      </c>
      <c r="U3545" s="101">
        <f t="shared" si="496"/>
        <v>0</v>
      </c>
      <c r="V3545" s="101">
        <f t="shared" ca="1" si="497"/>
        <v>-505.43756902179319</v>
      </c>
    </row>
    <row r="3546" spans="2:22" x14ac:dyDescent="0.3">
      <c r="B3546" s="13">
        <v>2023</v>
      </c>
      <c r="C3546" s="13">
        <v>5</v>
      </c>
      <c r="D3546" s="13">
        <v>26</v>
      </c>
      <c r="E3546" s="83" t="s">
        <v>245</v>
      </c>
      <c r="F3546" s="13">
        <v>3</v>
      </c>
      <c r="G3546" s="13">
        <v>3</v>
      </c>
      <c r="H3546" s="13" t="s">
        <v>69</v>
      </c>
      <c r="I3546" s="13" t="s">
        <v>53</v>
      </c>
      <c r="J3546" s="13"/>
      <c r="K3546" s="13" t="s">
        <v>28</v>
      </c>
      <c r="L3546" s="12">
        <f t="shared" ca="1" si="490"/>
        <v>1.8258601542030191</v>
      </c>
      <c r="M3546" s="101">
        <f t="shared" ca="1" si="491"/>
        <v>9.6332381735751288E-2</v>
      </c>
      <c r="N3546" s="101">
        <f t="shared" ca="1" si="498"/>
        <v>241.05592027211966</v>
      </c>
      <c r="O3546" s="101">
        <f t="shared" ca="1" si="492"/>
        <v>0.19699205203696374</v>
      </c>
      <c r="Q3546" s="12">
        <f t="shared" ca="1" si="493"/>
        <v>0</v>
      </c>
      <c r="R3546" s="101">
        <f t="shared" ca="1" si="494"/>
        <v>0</v>
      </c>
      <c r="S3546" s="13"/>
      <c r="T3546" s="101">
        <f t="shared" ca="1" si="495"/>
        <v>9.6332381735751288E-2</v>
      </c>
      <c r="U3546" s="101">
        <f t="shared" si="496"/>
        <v>0</v>
      </c>
      <c r="V3546" s="101">
        <f t="shared" ca="1" si="497"/>
        <v>-505.34123664005745</v>
      </c>
    </row>
    <row r="3547" spans="2:22" x14ac:dyDescent="0.3">
      <c r="B3547" s="13">
        <v>2023</v>
      </c>
      <c r="C3547" s="13">
        <v>5</v>
      </c>
      <c r="D3547" s="13">
        <v>26</v>
      </c>
      <c r="E3547" s="83" t="s">
        <v>245</v>
      </c>
      <c r="F3547" s="13">
        <v>3</v>
      </c>
      <c r="G3547" s="13">
        <v>4</v>
      </c>
      <c r="H3547" s="13" t="s">
        <v>69</v>
      </c>
      <c r="I3547" s="13" t="s">
        <v>53</v>
      </c>
      <c r="J3547" s="13"/>
      <c r="K3547" s="13" t="s">
        <v>28</v>
      </c>
      <c r="L3547" s="12">
        <f t="shared" ca="1" si="490"/>
        <v>1.7752600359176374</v>
      </c>
      <c r="M3547" s="101">
        <f t="shared" ca="1" si="491"/>
        <v>9.3662719495014549E-2</v>
      </c>
      <c r="N3547" s="101">
        <f t="shared" ca="1" si="498"/>
        <v>241.05592027211966</v>
      </c>
      <c r="O3547" s="101">
        <f t="shared" ca="1" si="492"/>
        <v>0.1915328052751539</v>
      </c>
      <c r="Q3547" s="12">
        <f t="shared" ca="1" si="493"/>
        <v>0</v>
      </c>
      <c r="R3547" s="101">
        <f t="shared" ca="1" si="494"/>
        <v>0</v>
      </c>
      <c r="S3547" s="13"/>
      <c r="T3547" s="101">
        <f t="shared" ca="1" si="495"/>
        <v>9.3662719495014549E-2</v>
      </c>
      <c r="U3547" s="101">
        <f t="shared" si="496"/>
        <v>0</v>
      </c>
      <c r="V3547" s="101">
        <f t="shared" ca="1" si="497"/>
        <v>-505.24757392056244</v>
      </c>
    </row>
    <row r="3548" spans="2:22" x14ac:dyDescent="0.3">
      <c r="B3548" s="13">
        <v>2023</v>
      </c>
      <c r="C3548" s="13">
        <v>5</v>
      </c>
      <c r="D3548" s="13">
        <v>26</v>
      </c>
      <c r="E3548" s="83" t="s">
        <v>245</v>
      </c>
      <c r="F3548" s="13">
        <v>3</v>
      </c>
      <c r="G3548" s="13">
        <v>5</v>
      </c>
      <c r="H3548" s="13" t="s">
        <v>69</v>
      </c>
      <c r="I3548" s="13" t="s">
        <v>53</v>
      </c>
      <c r="J3548" s="13"/>
      <c r="K3548" s="13" t="s">
        <v>28</v>
      </c>
      <c r="L3548" s="12">
        <f t="shared" ca="1" si="490"/>
        <v>1.6178258531424372</v>
      </c>
      <c r="M3548" s="101">
        <f t="shared" ca="1" si="491"/>
        <v>8.5356492011794988E-2</v>
      </c>
      <c r="N3548" s="101">
        <f t="shared" ca="1" si="498"/>
        <v>241.05592027211966</v>
      </c>
      <c r="O3548" s="101">
        <f t="shared" ca="1" si="492"/>
        <v>0.17454723129553756</v>
      </c>
      <c r="Q3548" s="12">
        <f t="shared" ca="1" si="493"/>
        <v>5.6000000000000005</v>
      </c>
      <c r="R3548" s="101">
        <f t="shared" ca="1" si="494"/>
        <v>0.33709104153149272</v>
      </c>
      <c r="S3548" s="13"/>
      <c r="T3548" s="101">
        <f t="shared" ca="1" si="495"/>
        <v>0</v>
      </c>
      <c r="U3548" s="101">
        <f t="shared" si="496"/>
        <v>0</v>
      </c>
      <c r="V3548" s="101">
        <f t="shared" ca="1" si="497"/>
        <v>-505.92175600362543</v>
      </c>
    </row>
    <row r="3549" spans="2:22" x14ac:dyDescent="0.3">
      <c r="B3549" s="13">
        <v>2023</v>
      </c>
      <c r="C3549" s="13">
        <v>5</v>
      </c>
      <c r="D3549" s="13">
        <v>26</v>
      </c>
      <c r="E3549" s="83" t="s">
        <v>245</v>
      </c>
      <c r="F3549" s="13">
        <v>3</v>
      </c>
      <c r="G3549" s="13">
        <v>6</v>
      </c>
      <c r="H3549" s="13" t="s">
        <v>69</v>
      </c>
      <c r="I3549" s="13" t="s">
        <v>53</v>
      </c>
      <c r="J3549" s="13"/>
      <c r="K3549" s="13" t="s">
        <v>28</v>
      </c>
      <c r="L3549" s="12">
        <f t="shared" ca="1" si="490"/>
        <v>1.6377362299918898</v>
      </c>
      <c r="M3549" s="101">
        <f t="shared" ca="1" si="491"/>
        <v>8.6406963494372116E-2</v>
      </c>
      <c r="N3549" s="101">
        <f t="shared" ca="1" si="498"/>
        <v>241.05592027211966</v>
      </c>
      <c r="O3549" s="101">
        <f t="shared" ca="1" si="492"/>
        <v>0.17669536185382501</v>
      </c>
      <c r="Q3549" s="12">
        <f t="shared" ca="1" si="493"/>
        <v>5.6000000000000005</v>
      </c>
      <c r="R3549" s="101">
        <f t="shared" ca="1" si="494"/>
        <v>0.33540562813118657</v>
      </c>
      <c r="S3549" s="13"/>
      <c r="T3549" s="101">
        <f t="shared" ca="1" si="495"/>
        <v>0</v>
      </c>
      <c r="U3549" s="101">
        <f t="shared" si="496"/>
        <v>0</v>
      </c>
      <c r="V3549" s="101">
        <f t="shared" ca="1" si="497"/>
        <v>-506.5925672598878</v>
      </c>
    </row>
    <row r="3550" spans="2:22" x14ac:dyDescent="0.3">
      <c r="B3550" s="13">
        <v>2023</v>
      </c>
      <c r="C3550" s="13">
        <v>5</v>
      </c>
      <c r="D3550" s="13">
        <v>26</v>
      </c>
      <c r="E3550" s="83" t="s">
        <v>245</v>
      </c>
      <c r="F3550" s="13">
        <v>3</v>
      </c>
      <c r="G3550" s="13">
        <v>7</v>
      </c>
      <c r="H3550" s="13" t="s">
        <v>69</v>
      </c>
      <c r="I3550" s="13" t="s">
        <v>53</v>
      </c>
      <c r="J3550" s="13"/>
      <c r="K3550" s="13" t="s">
        <v>28</v>
      </c>
      <c r="L3550" s="12">
        <f t="shared" ca="1" si="490"/>
        <v>1.6154425135721713</v>
      </c>
      <c r="M3550" s="101">
        <f t="shared" ca="1" si="491"/>
        <v>8.5230747016067754E-2</v>
      </c>
      <c r="N3550" s="101">
        <f t="shared" ca="1" si="498"/>
        <v>241.05592027211966</v>
      </c>
      <c r="O3550" s="101">
        <f t="shared" ca="1" si="492"/>
        <v>0.17429009278930155</v>
      </c>
      <c r="Q3550" s="12">
        <f t="shared" ca="1" si="493"/>
        <v>5.6000000000000005</v>
      </c>
      <c r="R3550" s="101">
        <f t="shared" ca="1" si="494"/>
        <v>0.33729279122611577</v>
      </c>
      <c r="S3550" s="13"/>
      <c r="T3550" s="101">
        <f t="shared" ca="1" si="495"/>
        <v>0</v>
      </c>
      <c r="U3550" s="101">
        <f t="shared" si="496"/>
        <v>0</v>
      </c>
      <c r="V3550" s="101">
        <f t="shared" ca="1" si="497"/>
        <v>-507.26715284234001</v>
      </c>
    </row>
    <row r="3551" spans="2:22" x14ac:dyDescent="0.3">
      <c r="B3551" s="13">
        <v>2023</v>
      </c>
      <c r="C3551" s="13">
        <v>5</v>
      </c>
      <c r="D3551" s="13">
        <v>26</v>
      </c>
      <c r="E3551" s="83" t="s">
        <v>245</v>
      </c>
      <c r="F3551" s="13">
        <v>3</v>
      </c>
      <c r="G3551" s="13">
        <v>8</v>
      </c>
      <c r="H3551" s="13" t="s">
        <v>69</v>
      </c>
      <c r="I3551" s="13" t="s">
        <v>53</v>
      </c>
      <c r="J3551" s="13"/>
      <c r="K3551" s="13" t="s">
        <v>28</v>
      </c>
      <c r="L3551" s="12">
        <f t="shared" ca="1" si="490"/>
        <v>2.7970542251216597</v>
      </c>
      <c r="M3551" s="101">
        <f t="shared" ca="1" si="491"/>
        <v>0.14757258091741876</v>
      </c>
      <c r="N3551" s="101">
        <f t="shared" ca="1" si="498"/>
        <v>241.05592027211966</v>
      </c>
      <c r="O3551" s="101">
        <f t="shared" ca="1" si="492"/>
        <v>0.30177418034837589</v>
      </c>
      <c r="Q3551" s="12">
        <f t="shared" ca="1" si="493"/>
        <v>5.6000000000000005</v>
      </c>
      <c r="R3551" s="101">
        <f t="shared" ca="1" si="494"/>
        <v>0.23726935984345157</v>
      </c>
      <c r="S3551" s="13"/>
      <c r="T3551" s="101">
        <f t="shared" ca="1" si="495"/>
        <v>0</v>
      </c>
      <c r="U3551" s="101">
        <f t="shared" si="496"/>
        <v>0</v>
      </c>
      <c r="V3551" s="101">
        <f t="shared" ca="1" si="497"/>
        <v>-507.74169156202686</v>
      </c>
    </row>
    <row r="3552" spans="2:22" x14ac:dyDescent="0.3">
      <c r="B3552" s="13">
        <v>2023</v>
      </c>
      <c r="C3552" s="13">
        <v>5</v>
      </c>
      <c r="D3552" s="13">
        <v>26</v>
      </c>
      <c r="E3552" s="83" t="s">
        <v>245</v>
      </c>
      <c r="F3552" s="13">
        <v>3</v>
      </c>
      <c r="G3552" s="13">
        <v>9</v>
      </c>
      <c r="H3552" s="13" t="s">
        <v>69</v>
      </c>
      <c r="I3552" s="13" t="s">
        <v>53</v>
      </c>
      <c r="J3552" s="13"/>
      <c r="K3552" s="13" t="s">
        <v>28</v>
      </c>
      <c r="L3552" s="12">
        <f t="shared" ca="1" si="490"/>
        <v>2.2397329419947751</v>
      </c>
      <c r="M3552" s="101">
        <f t="shared" ca="1" si="491"/>
        <v>0.11816831001964434</v>
      </c>
      <c r="N3552" s="101">
        <f t="shared" ca="1" si="498"/>
        <v>241.05592027211966</v>
      </c>
      <c r="O3552" s="101">
        <f t="shared" ca="1" si="492"/>
        <v>0.24164478711181628</v>
      </c>
      <c r="Q3552" s="12">
        <f t="shared" ca="1" si="493"/>
        <v>0</v>
      </c>
      <c r="R3552" s="101">
        <f t="shared" ca="1" si="494"/>
        <v>0</v>
      </c>
      <c r="S3552" s="13"/>
      <c r="T3552" s="101">
        <f t="shared" ca="1" si="495"/>
        <v>0.11816831001964434</v>
      </c>
      <c r="U3552" s="101">
        <f t="shared" si="496"/>
        <v>0</v>
      </c>
      <c r="V3552" s="101">
        <f t="shared" ca="1" si="497"/>
        <v>-507.6235232520072</v>
      </c>
    </row>
    <row r="3553" spans="2:22" x14ac:dyDescent="0.3">
      <c r="B3553" s="13">
        <v>2023</v>
      </c>
      <c r="C3553" s="13">
        <v>5</v>
      </c>
      <c r="D3553" s="13">
        <v>26</v>
      </c>
      <c r="E3553" s="83" t="s">
        <v>245</v>
      </c>
      <c r="F3553" s="13">
        <v>3</v>
      </c>
      <c r="G3553" s="13">
        <v>10</v>
      </c>
      <c r="H3553" s="13" t="s">
        <v>70</v>
      </c>
      <c r="I3553" s="13" t="s">
        <v>53</v>
      </c>
      <c r="J3553" s="13"/>
      <c r="K3553" s="13" t="s">
        <v>28</v>
      </c>
      <c r="L3553" s="12">
        <f t="shared" ca="1" si="490"/>
        <v>2.2549539642314067</v>
      </c>
      <c r="M3553" s="101">
        <f t="shared" ca="1" si="491"/>
        <v>0.11897137115284902</v>
      </c>
      <c r="N3553" s="101">
        <f t="shared" ca="1" si="498"/>
        <v>241.05592027211966</v>
      </c>
      <c r="O3553" s="101">
        <f t="shared" ca="1" si="492"/>
        <v>0.24328698320092648</v>
      </c>
      <c r="Q3553" s="12">
        <f t="shared" ca="1" si="493"/>
        <v>0</v>
      </c>
      <c r="R3553" s="101">
        <f t="shared" ca="1" si="494"/>
        <v>0</v>
      </c>
      <c r="S3553" s="13"/>
      <c r="T3553" s="101">
        <f t="shared" ca="1" si="495"/>
        <v>0.11897137115284902</v>
      </c>
      <c r="U3553" s="101">
        <f t="shared" si="496"/>
        <v>0</v>
      </c>
      <c r="V3553" s="101">
        <f t="shared" ca="1" si="497"/>
        <v>-507.50455188085436</v>
      </c>
    </row>
    <row r="3554" spans="2:22" x14ac:dyDescent="0.3">
      <c r="B3554" s="13">
        <v>2023</v>
      </c>
      <c r="C3554" s="13">
        <v>5</v>
      </c>
      <c r="D3554" s="13">
        <v>26</v>
      </c>
      <c r="E3554" s="83" t="s">
        <v>245</v>
      </c>
      <c r="F3554" s="13">
        <v>3</v>
      </c>
      <c r="G3554" s="13">
        <v>11</v>
      </c>
      <c r="H3554" s="13" t="s">
        <v>70</v>
      </c>
      <c r="I3554" s="13" t="s">
        <v>53</v>
      </c>
      <c r="J3554" s="13"/>
      <c r="K3554" s="13" t="s">
        <v>28</v>
      </c>
      <c r="L3554" s="12">
        <f t="shared" ca="1" si="490"/>
        <v>2.4747034440032305</v>
      </c>
      <c r="M3554" s="101">
        <f t="shared" ca="1" si="491"/>
        <v>0.13056535370561045</v>
      </c>
      <c r="N3554" s="101">
        <f t="shared" ca="1" si="498"/>
        <v>241.05592027211966</v>
      </c>
      <c r="O3554" s="101">
        <f t="shared" ca="1" si="492"/>
        <v>0.26699575457350855</v>
      </c>
      <c r="Q3554" s="12">
        <f t="shared" ca="1" si="493"/>
        <v>5.6000000000000005</v>
      </c>
      <c r="R3554" s="101">
        <f t="shared" ca="1" si="494"/>
        <v>0.26455635346512657</v>
      </c>
      <c r="S3554" s="13"/>
      <c r="T3554" s="101">
        <f t="shared" ca="1" si="495"/>
        <v>0</v>
      </c>
      <c r="U3554" s="101">
        <f t="shared" si="496"/>
        <v>0</v>
      </c>
      <c r="V3554" s="101">
        <f t="shared" ca="1" si="497"/>
        <v>-508.03366458778464</v>
      </c>
    </row>
    <row r="3555" spans="2:22" x14ac:dyDescent="0.3">
      <c r="B3555" s="13">
        <v>2023</v>
      </c>
      <c r="C3555" s="13">
        <v>5</v>
      </c>
      <c r="D3555" s="13">
        <v>26</v>
      </c>
      <c r="E3555" s="83" t="s">
        <v>245</v>
      </c>
      <c r="F3555" s="13">
        <v>3</v>
      </c>
      <c r="G3555" s="13">
        <v>12</v>
      </c>
      <c r="H3555" s="13" t="s">
        <v>70</v>
      </c>
      <c r="I3555" s="13" t="s">
        <v>53</v>
      </c>
      <c r="J3555" s="13"/>
      <c r="K3555" s="13" t="s">
        <v>28</v>
      </c>
      <c r="L3555" s="12">
        <f t="shared" ca="1" si="490"/>
        <v>2.0896167405605199</v>
      </c>
      <c r="M3555" s="101">
        <f t="shared" ca="1" si="491"/>
        <v>0.11024817923197304</v>
      </c>
      <c r="N3555" s="101">
        <f t="shared" ca="1" si="498"/>
        <v>241.05592027211966</v>
      </c>
      <c r="O3555" s="101">
        <f t="shared" ca="1" si="492"/>
        <v>0.22544875013907451</v>
      </c>
      <c r="Q3555" s="12">
        <f t="shared" ca="1" si="493"/>
        <v>5.1286904179349753</v>
      </c>
      <c r="R3555" s="101">
        <f t="shared" ca="1" si="494"/>
        <v>0.25725758678974764</v>
      </c>
      <c r="S3555" s="13"/>
      <c r="T3555" s="101">
        <f t="shared" ca="1" si="495"/>
        <v>0</v>
      </c>
      <c r="U3555" s="101">
        <f t="shared" si="496"/>
        <v>0</v>
      </c>
      <c r="V3555" s="101">
        <f t="shared" ca="1" si="497"/>
        <v>-508.54817976136417</v>
      </c>
    </row>
    <row r="3556" spans="2:22" x14ac:dyDescent="0.3">
      <c r="B3556" s="13">
        <v>2023</v>
      </c>
      <c r="C3556" s="13">
        <v>5</v>
      </c>
      <c r="D3556" s="13">
        <v>26</v>
      </c>
      <c r="E3556" s="83" t="s">
        <v>245</v>
      </c>
      <c r="F3556" s="13">
        <v>3</v>
      </c>
      <c r="G3556" s="13">
        <v>13</v>
      </c>
      <c r="H3556" s="13" t="s">
        <v>70</v>
      </c>
      <c r="I3556" s="13" t="s">
        <v>53</v>
      </c>
      <c r="J3556" s="13"/>
      <c r="K3556" s="13" t="s">
        <v>28</v>
      </c>
      <c r="L3556" s="12">
        <f t="shared" ca="1" si="490"/>
        <v>2.2837840134077703</v>
      </c>
      <c r="M3556" s="101">
        <f t="shared" ca="1" si="491"/>
        <v>0.12049244454739397</v>
      </c>
      <c r="N3556" s="101">
        <f t="shared" ca="1" si="498"/>
        <v>241.05592027211966</v>
      </c>
      <c r="O3556" s="101">
        <f t="shared" ca="1" si="492"/>
        <v>0.24639745720656434</v>
      </c>
      <c r="Q3556" s="12">
        <f t="shared" ca="1" si="493"/>
        <v>0</v>
      </c>
      <c r="R3556" s="101">
        <f t="shared" ca="1" si="494"/>
        <v>0</v>
      </c>
      <c r="S3556" s="13"/>
      <c r="T3556" s="101">
        <f t="shared" ca="1" si="495"/>
        <v>0.12049244454739397</v>
      </c>
      <c r="U3556" s="101">
        <f t="shared" si="496"/>
        <v>0</v>
      </c>
      <c r="V3556" s="101">
        <f t="shared" ca="1" si="497"/>
        <v>-508.42768731681679</v>
      </c>
    </row>
    <row r="3557" spans="2:22" x14ac:dyDescent="0.3">
      <c r="B3557" s="13">
        <v>2023</v>
      </c>
      <c r="C3557" s="13">
        <v>5</v>
      </c>
      <c r="D3557" s="13">
        <v>26</v>
      </c>
      <c r="E3557" s="83" t="s">
        <v>245</v>
      </c>
      <c r="F3557" s="13">
        <v>3</v>
      </c>
      <c r="G3557" s="13">
        <v>14</v>
      </c>
      <c r="H3557" s="13" t="s">
        <v>70</v>
      </c>
      <c r="I3557" s="13" t="s">
        <v>53</v>
      </c>
      <c r="J3557" s="13"/>
      <c r="K3557" s="13" t="s">
        <v>28</v>
      </c>
      <c r="L3557" s="12">
        <f t="shared" ca="1" si="490"/>
        <v>2.6955129552522918</v>
      </c>
      <c r="M3557" s="101">
        <f t="shared" ca="1" si="491"/>
        <v>0.14221526351911093</v>
      </c>
      <c r="N3557" s="101">
        <f t="shared" ca="1" si="498"/>
        <v>241.05592027211966</v>
      </c>
      <c r="O3557" s="101">
        <f t="shared" ca="1" si="492"/>
        <v>0.29081889274216977</v>
      </c>
      <c r="Q3557" s="12">
        <f t="shared" ca="1" si="493"/>
        <v>5.6000000000000005</v>
      </c>
      <c r="R3557" s="101">
        <f t="shared" ca="1" si="494"/>
        <v>0.24586482833789355</v>
      </c>
      <c r="S3557" s="13"/>
      <c r="T3557" s="101">
        <f t="shared" ca="1" si="495"/>
        <v>0</v>
      </c>
      <c r="U3557" s="101">
        <f t="shared" si="496"/>
        <v>0</v>
      </c>
      <c r="V3557" s="101">
        <f t="shared" ca="1" si="497"/>
        <v>-508.91941697349262</v>
      </c>
    </row>
    <row r="3558" spans="2:22" x14ac:dyDescent="0.3">
      <c r="B3558" s="13">
        <v>2023</v>
      </c>
      <c r="C3558" s="13">
        <v>5</v>
      </c>
      <c r="D3558" s="13">
        <v>26</v>
      </c>
      <c r="E3558" s="83" t="s">
        <v>245</v>
      </c>
      <c r="F3558" s="13">
        <v>3</v>
      </c>
      <c r="G3558" s="13">
        <v>15</v>
      </c>
      <c r="H3558" s="13" t="s">
        <v>70</v>
      </c>
      <c r="I3558" s="13" t="s">
        <v>53</v>
      </c>
      <c r="J3558" s="13"/>
      <c r="K3558" s="13" t="s">
        <v>28</v>
      </c>
      <c r="L3558" s="12">
        <f t="shared" ca="1" si="490"/>
        <v>3.0058783547891208</v>
      </c>
      <c r="M3558" s="101">
        <f t="shared" ca="1" si="491"/>
        <v>0.15859014199867402</v>
      </c>
      <c r="N3558" s="101">
        <f t="shared" ca="1" si="498"/>
        <v>241.05592027211966</v>
      </c>
      <c r="O3558" s="101">
        <f t="shared" ca="1" si="492"/>
        <v>0.32430421569819823</v>
      </c>
      <c r="Q3558" s="12">
        <f t="shared" ca="1" si="493"/>
        <v>5.6000000000000005</v>
      </c>
      <c r="R3558" s="101">
        <f t="shared" ca="1" si="494"/>
        <v>0.21959239726710097</v>
      </c>
      <c r="S3558" s="13"/>
      <c r="T3558" s="101">
        <f t="shared" ca="1" si="495"/>
        <v>0</v>
      </c>
      <c r="U3558" s="101">
        <f t="shared" si="496"/>
        <v>0</v>
      </c>
      <c r="V3558" s="101">
        <f t="shared" ca="1" si="497"/>
        <v>-509.3586017680268</v>
      </c>
    </row>
    <row r="3559" spans="2:22" x14ac:dyDescent="0.3">
      <c r="B3559" s="13">
        <v>2023</v>
      </c>
      <c r="C3559" s="13">
        <v>5</v>
      </c>
      <c r="D3559" s="13">
        <v>26</v>
      </c>
      <c r="E3559" s="83" t="s">
        <v>245</v>
      </c>
      <c r="F3559" s="13">
        <v>3</v>
      </c>
      <c r="G3559" s="13">
        <v>16</v>
      </c>
      <c r="H3559" s="13" t="s">
        <v>71</v>
      </c>
      <c r="I3559" s="13" t="s">
        <v>53</v>
      </c>
      <c r="J3559" s="13"/>
      <c r="K3559" s="13" t="s">
        <v>28</v>
      </c>
      <c r="L3559" s="12">
        <f t="shared" ca="1" si="490"/>
        <v>2.0224766646966263</v>
      </c>
      <c r="M3559" s="101">
        <f t="shared" ca="1" si="491"/>
        <v>0.25107025315543918</v>
      </c>
      <c r="N3559" s="101">
        <f t="shared" ca="1" si="498"/>
        <v>241.62474183406559</v>
      </c>
      <c r="O3559" s="101">
        <f t="shared" ca="1" si="492"/>
        <v>0.60229355074665536</v>
      </c>
      <c r="Q3559" s="12">
        <f t="shared" ca="1" si="493"/>
        <v>5.6000000000000005</v>
      </c>
      <c r="R3559" s="101">
        <f t="shared" ca="1" si="494"/>
        <v>0.30283735033343062</v>
      </c>
      <c r="S3559" s="13"/>
      <c r="T3559" s="101">
        <f t="shared" ca="1" si="495"/>
        <v>0</v>
      </c>
      <c r="U3559" s="101">
        <f t="shared" ca="1" si="496"/>
        <v>0.56882156194592615</v>
      </c>
      <c r="V3559" s="101">
        <f t="shared" ca="1" si="497"/>
        <v>-509.39545490674777</v>
      </c>
    </row>
    <row r="3560" spans="2:22" x14ac:dyDescent="0.3">
      <c r="B3560" s="13">
        <v>2023</v>
      </c>
      <c r="C3560" s="13">
        <v>5</v>
      </c>
      <c r="D3560" s="13">
        <v>26</v>
      </c>
      <c r="E3560" s="83" t="s">
        <v>245</v>
      </c>
      <c r="F3560" s="13">
        <v>3</v>
      </c>
      <c r="G3560" s="13">
        <v>17</v>
      </c>
      <c r="H3560" s="13" t="s">
        <v>71</v>
      </c>
      <c r="I3560" s="13" t="s">
        <v>53</v>
      </c>
      <c r="J3560" s="13"/>
      <c r="K3560" s="13" t="s">
        <v>28</v>
      </c>
      <c r="L3560" s="12">
        <f t="shared" ca="1" si="490"/>
        <v>2.8434242986861591</v>
      </c>
      <c r="M3560" s="101">
        <f t="shared" ca="1" si="491"/>
        <v>0.35298269243889979</v>
      </c>
      <c r="N3560" s="101">
        <f t="shared" ca="1" si="498"/>
        <v>242.42445491807106</v>
      </c>
      <c r="O3560" s="101">
        <f t="shared" ca="1" si="492"/>
        <v>0.84677175614873823</v>
      </c>
      <c r="Q3560" s="12">
        <f t="shared" ca="1" si="493"/>
        <v>5.6000000000000005</v>
      </c>
      <c r="R3560" s="101">
        <f t="shared" ca="1" si="494"/>
        <v>0.23334413311621668</v>
      </c>
      <c r="S3560" s="13"/>
      <c r="T3560" s="101">
        <f t="shared" ca="1" si="495"/>
        <v>0</v>
      </c>
      <c r="U3560" s="101">
        <f t="shared" ca="1" si="496"/>
        <v>0.79971308400548224</v>
      </c>
      <c r="V3560" s="101">
        <f t="shared" ca="1" si="497"/>
        <v>-509.06243008897468</v>
      </c>
    </row>
    <row r="3561" spans="2:22" x14ac:dyDescent="0.3">
      <c r="B3561" s="13">
        <v>2023</v>
      </c>
      <c r="C3561" s="13">
        <v>5</v>
      </c>
      <c r="D3561" s="13">
        <v>26</v>
      </c>
      <c r="E3561" s="83" t="s">
        <v>245</v>
      </c>
      <c r="F3561" s="13">
        <v>3</v>
      </c>
      <c r="G3561" s="13">
        <v>18</v>
      </c>
      <c r="H3561" s="13" t="s">
        <v>71</v>
      </c>
      <c r="I3561" s="13" t="s">
        <v>53</v>
      </c>
      <c r="J3561" s="13"/>
      <c r="K3561" s="13" t="s">
        <v>28</v>
      </c>
      <c r="L3561" s="12">
        <f t="shared" ca="1" si="490"/>
        <v>3.6284280356614431</v>
      </c>
      <c r="M3561" s="101">
        <f t="shared" ca="1" si="491"/>
        <v>0.45043305634701153</v>
      </c>
      <c r="N3561" s="101">
        <f t="shared" ca="1" si="498"/>
        <v>243.44495030310085</v>
      </c>
      <c r="O3561" s="101">
        <f t="shared" ca="1" si="492"/>
        <v>1.0805458690199778</v>
      </c>
      <c r="Q3561" s="12">
        <f t="shared" ca="1" si="493"/>
        <v>5.6000000000000005</v>
      </c>
      <c r="R3561" s="101">
        <f t="shared" ca="1" si="494"/>
        <v>0.16689356678125888</v>
      </c>
      <c r="S3561" s="13"/>
      <c r="T3561" s="101">
        <f t="shared" ca="1" si="495"/>
        <v>0</v>
      </c>
      <c r="U3561" s="101">
        <f t="shared" ca="1" si="496"/>
        <v>1.0204953850297809</v>
      </c>
      <c r="V3561" s="101">
        <f t="shared" ca="1" si="497"/>
        <v>-508.3757218375074</v>
      </c>
    </row>
    <row r="3562" spans="2:22" x14ac:dyDescent="0.3">
      <c r="B3562" s="13">
        <v>2023</v>
      </c>
      <c r="C3562" s="13">
        <v>5</v>
      </c>
      <c r="D3562" s="13">
        <v>26</v>
      </c>
      <c r="E3562" s="83" t="s">
        <v>245</v>
      </c>
      <c r="F3562" s="13">
        <v>3</v>
      </c>
      <c r="G3562" s="13">
        <v>19</v>
      </c>
      <c r="H3562" s="13" t="s">
        <v>71</v>
      </c>
      <c r="I3562" s="13" t="s">
        <v>53</v>
      </c>
      <c r="J3562" s="13"/>
      <c r="K3562" s="13" t="s">
        <v>28</v>
      </c>
      <c r="L3562" s="12">
        <f t="shared" ca="1" si="490"/>
        <v>3.0411792547947871</v>
      </c>
      <c r="M3562" s="101">
        <f t="shared" ca="1" si="491"/>
        <v>0.37753199269022486</v>
      </c>
      <c r="N3562" s="101">
        <f t="shared" ca="1" si="498"/>
        <v>244.30028196851188</v>
      </c>
      <c r="O3562" s="101">
        <f t="shared" ca="1" si="492"/>
        <v>0.90566318207788765</v>
      </c>
      <c r="Q3562" s="12">
        <f t="shared" ca="1" si="493"/>
        <v>1.9536082115459006</v>
      </c>
      <c r="R3562" s="101">
        <f t="shared" ca="1" si="494"/>
        <v>0</v>
      </c>
      <c r="S3562" s="13"/>
      <c r="T3562" s="101">
        <f t="shared" ca="1" si="495"/>
        <v>0.13501106930891676</v>
      </c>
      <c r="U3562" s="101">
        <f t="shared" ca="1" si="496"/>
        <v>0.85533166541103389</v>
      </c>
      <c r="V3562" s="101">
        <f t="shared" ca="1" si="497"/>
        <v>-507.38537910278745</v>
      </c>
    </row>
    <row r="3563" spans="2:22" x14ac:dyDescent="0.3">
      <c r="B3563" s="13">
        <v>2023</v>
      </c>
      <c r="C3563" s="13">
        <v>5</v>
      </c>
      <c r="D3563" s="13">
        <v>26</v>
      </c>
      <c r="E3563" s="83" t="s">
        <v>245</v>
      </c>
      <c r="F3563" s="13">
        <v>3</v>
      </c>
      <c r="G3563" s="13">
        <v>20</v>
      </c>
      <c r="H3563" s="13" t="s">
        <v>69</v>
      </c>
      <c r="I3563" s="13" t="s">
        <v>53</v>
      </c>
      <c r="J3563" s="13"/>
      <c r="K3563" s="13" t="s">
        <v>28</v>
      </c>
      <c r="L3563" s="12">
        <f t="shared" ca="1" si="490"/>
        <v>2.7444536003046536</v>
      </c>
      <c r="M3563" s="101">
        <f t="shared" ca="1" si="491"/>
        <v>0.14479737195207354</v>
      </c>
      <c r="N3563" s="101">
        <f t="shared" ca="1" si="498"/>
        <v>244.30028196851188</v>
      </c>
      <c r="O3563" s="101">
        <f t="shared" ca="1" si="492"/>
        <v>0.29609909893686909</v>
      </c>
      <c r="Q3563" s="12">
        <f t="shared" ca="1" si="493"/>
        <v>0</v>
      </c>
      <c r="R3563" s="101">
        <f t="shared" ca="1" si="494"/>
        <v>0</v>
      </c>
      <c r="S3563" s="13"/>
      <c r="T3563" s="101">
        <f t="shared" ca="1" si="495"/>
        <v>0.14479737195207354</v>
      </c>
      <c r="U3563" s="101">
        <f t="shared" si="496"/>
        <v>0</v>
      </c>
      <c r="V3563" s="101">
        <f t="shared" ca="1" si="497"/>
        <v>-507.2405817308354</v>
      </c>
    </row>
    <row r="3564" spans="2:22" x14ac:dyDescent="0.3">
      <c r="B3564" s="13">
        <v>2023</v>
      </c>
      <c r="C3564" s="13">
        <v>5</v>
      </c>
      <c r="D3564" s="13">
        <v>26</v>
      </c>
      <c r="E3564" s="83" t="s">
        <v>245</v>
      </c>
      <c r="F3564" s="13">
        <v>3</v>
      </c>
      <c r="G3564" s="13">
        <v>21</v>
      </c>
      <c r="H3564" s="13" t="s">
        <v>69</v>
      </c>
      <c r="I3564" s="13" t="s">
        <v>53</v>
      </c>
      <c r="J3564" s="13"/>
      <c r="K3564" s="13" t="s">
        <v>28</v>
      </c>
      <c r="L3564" s="12">
        <f t="shared" ca="1" si="490"/>
        <v>2.8846166922467442</v>
      </c>
      <c r="M3564" s="101">
        <f t="shared" ca="1" si="491"/>
        <v>0.15219237668293822</v>
      </c>
      <c r="N3564" s="101">
        <f t="shared" ca="1" si="498"/>
        <v>244.30028196851188</v>
      </c>
      <c r="O3564" s="101">
        <f t="shared" ca="1" si="492"/>
        <v>0.31122129492650125</v>
      </c>
      <c r="Q3564" s="12">
        <f t="shared" ca="1" si="493"/>
        <v>0</v>
      </c>
      <c r="R3564" s="101">
        <f t="shared" ca="1" si="494"/>
        <v>0</v>
      </c>
      <c r="S3564" s="13"/>
      <c r="T3564" s="101">
        <f t="shared" ca="1" si="495"/>
        <v>0.15219237668293822</v>
      </c>
      <c r="U3564" s="101">
        <f t="shared" si="496"/>
        <v>0</v>
      </c>
      <c r="V3564" s="101">
        <f t="shared" ca="1" si="497"/>
        <v>-507.08838935415247</v>
      </c>
    </row>
    <row r="3565" spans="2:22" x14ac:dyDescent="0.3">
      <c r="B3565" s="13">
        <v>2023</v>
      </c>
      <c r="C3565" s="13">
        <v>5</v>
      </c>
      <c r="D3565" s="13">
        <v>26</v>
      </c>
      <c r="E3565" s="83" t="s">
        <v>245</v>
      </c>
      <c r="F3565" s="13">
        <v>3</v>
      </c>
      <c r="G3565" s="13">
        <v>22</v>
      </c>
      <c r="H3565" s="13" t="s">
        <v>69</v>
      </c>
      <c r="I3565" s="13" t="s">
        <v>53</v>
      </c>
      <c r="J3565" s="13"/>
      <c r="K3565" s="13" t="s">
        <v>28</v>
      </c>
      <c r="L3565" s="12">
        <f t="shared" ca="1" si="490"/>
        <v>2.4287727214589241</v>
      </c>
      <c r="M3565" s="101">
        <f t="shared" ca="1" si="491"/>
        <v>0.12814204878417285</v>
      </c>
      <c r="N3565" s="101">
        <f t="shared" ca="1" si="498"/>
        <v>244.30028196851188</v>
      </c>
      <c r="O3565" s="101">
        <f t="shared" ca="1" si="492"/>
        <v>0.2620402889182033</v>
      </c>
      <c r="Q3565" s="12">
        <f t="shared" ca="1" si="493"/>
        <v>0</v>
      </c>
      <c r="R3565" s="101">
        <f t="shared" ca="1" si="494"/>
        <v>0</v>
      </c>
      <c r="S3565" s="13"/>
      <c r="T3565" s="101">
        <f t="shared" ca="1" si="495"/>
        <v>0.12814204878417285</v>
      </c>
      <c r="U3565" s="101">
        <f t="shared" si="496"/>
        <v>0</v>
      </c>
      <c r="V3565" s="101">
        <f t="shared" ca="1" si="497"/>
        <v>-506.96024730536828</v>
      </c>
    </row>
    <row r="3566" spans="2:22" x14ac:dyDescent="0.3">
      <c r="B3566" s="13">
        <v>2023</v>
      </c>
      <c r="C3566" s="13">
        <v>5</v>
      </c>
      <c r="D3566" s="13">
        <v>26</v>
      </c>
      <c r="E3566" s="83" t="s">
        <v>245</v>
      </c>
      <c r="F3566" s="13">
        <v>3</v>
      </c>
      <c r="G3566" s="13">
        <v>23</v>
      </c>
      <c r="H3566" s="13" t="s">
        <v>69</v>
      </c>
      <c r="I3566" s="13" t="s">
        <v>53</v>
      </c>
      <c r="J3566" s="13"/>
      <c r="K3566" s="13" t="s">
        <v>28</v>
      </c>
      <c r="L3566" s="12">
        <f t="shared" ca="1" si="490"/>
        <v>4.0047620664095556</v>
      </c>
      <c r="M3566" s="101">
        <f t="shared" ca="1" si="491"/>
        <v>0.21129124662376816</v>
      </c>
      <c r="N3566" s="101">
        <f t="shared" ca="1" si="498"/>
        <v>244.30028196851188</v>
      </c>
      <c r="O3566" s="101">
        <f t="shared" ca="1" si="492"/>
        <v>0.43207377934492697</v>
      </c>
      <c r="Q3566" s="12">
        <f t="shared" ca="1" si="493"/>
        <v>0</v>
      </c>
      <c r="R3566" s="101">
        <f t="shared" ca="1" si="494"/>
        <v>0</v>
      </c>
      <c r="S3566" s="13"/>
      <c r="T3566" s="101">
        <f t="shared" ca="1" si="495"/>
        <v>0.21129124662376816</v>
      </c>
      <c r="U3566" s="101">
        <f t="shared" si="496"/>
        <v>0</v>
      </c>
      <c r="V3566" s="101">
        <f t="shared" ca="1" si="497"/>
        <v>-506.74895605874451</v>
      </c>
    </row>
    <row r="3567" spans="2:22" x14ac:dyDescent="0.3">
      <c r="B3567" s="13">
        <v>2023</v>
      </c>
      <c r="C3567" s="13">
        <v>5</v>
      </c>
      <c r="D3567" s="13">
        <v>27</v>
      </c>
      <c r="E3567" s="83" t="s">
        <v>246</v>
      </c>
      <c r="F3567" s="13">
        <v>4</v>
      </c>
      <c r="G3567" s="13">
        <v>0</v>
      </c>
      <c r="H3567" s="13" t="s">
        <v>69</v>
      </c>
      <c r="I3567" s="13" t="s">
        <v>53</v>
      </c>
      <c r="J3567" s="13"/>
      <c r="K3567" s="13" t="s">
        <v>28</v>
      </c>
      <c r="L3567" s="12">
        <f t="shared" ca="1" si="490"/>
        <v>2.974847672662607</v>
      </c>
      <c r="M3567" s="101">
        <f t="shared" ca="1" si="491"/>
        <v>0.15695296320967914</v>
      </c>
      <c r="N3567" s="101">
        <f t="shared" ca="1" si="498"/>
        <v>244.30028196851188</v>
      </c>
      <c r="O3567" s="101">
        <f t="shared" ca="1" si="492"/>
        <v>0.32095631540356867</v>
      </c>
      <c r="Q3567" s="12">
        <f t="shared" ca="1" si="493"/>
        <v>0</v>
      </c>
      <c r="R3567" s="101">
        <f t="shared" ca="1" si="494"/>
        <v>0</v>
      </c>
      <c r="S3567" s="13"/>
      <c r="T3567" s="101">
        <f t="shared" ca="1" si="495"/>
        <v>0.15695296320967914</v>
      </c>
      <c r="U3567" s="101">
        <f t="shared" si="496"/>
        <v>0</v>
      </c>
      <c r="V3567" s="101">
        <f t="shared" ca="1" si="497"/>
        <v>-506.59200309553484</v>
      </c>
    </row>
    <row r="3568" spans="2:22" x14ac:dyDescent="0.3">
      <c r="B3568" s="13">
        <v>2023</v>
      </c>
      <c r="C3568" s="13">
        <v>5</v>
      </c>
      <c r="D3568" s="13">
        <v>27</v>
      </c>
      <c r="E3568" s="83" t="s">
        <v>246</v>
      </c>
      <c r="F3568" s="13">
        <v>4</v>
      </c>
      <c r="G3568" s="13">
        <v>1</v>
      </c>
      <c r="H3568" s="13" t="s">
        <v>69</v>
      </c>
      <c r="I3568" s="13" t="s">
        <v>53</v>
      </c>
      <c r="J3568" s="13"/>
      <c r="K3568" s="13" t="s">
        <v>28</v>
      </c>
      <c r="L3568" s="12">
        <f t="shared" ca="1" si="490"/>
        <v>1.8631506717244137</v>
      </c>
      <c r="M3568" s="101">
        <f t="shared" ca="1" si="491"/>
        <v>9.8299829440180064E-2</v>
      </c>
      <c r="N3568" s="101">
        <f t="shared" ca="1" si="498"/>
        <v>244.30028196851188</v>
      </c>
      <c r="O3568" s="101">
        <f t="shared" ca="1" si="492"/>
        <v>0.201015325972347</v>
      </c>
      <c r="Q3568" s="12">
        <f t="shared" ca="1" si="493"/>
        <v>0</v>
      </c>
      <c r="R3568" s="101">
        <f t="shared" ca="1" si="494"/>
        <v>0</v>
      </c>
      <c r="S3568" s="13"/>
      <c r="T3568" s="101">
        <f t="shared" ca="1" si="495"/>
        <v>9.8299829440180064E-2</v>
      </c>
      <c r="U3568" s="101">
        <f t="shared" si="496"/>
        <v>0</v>
      </c>
      <c r="V3568" s="101">
        <f t="shared" ca="1" si="497"/>
        <v>-506.49370326609466</v>
      </c>
    </row>
    <row r="3569" spans="2:22" x14ac:dyDescent="0.3">
      <c r="B3569" s="13">
        <v>2023</v>
      </c>
      <c r="C3569" s="13">
        <v>5</v>
      </c>
      <c r="D3569" s="13">
        <v>27</v>
      </c>
      <c r="E3569" s="83" t="s">
        <v>246</v>
      </c>
      <c r="F3569" s="13">
        <v>4</v>
      </c>
      <c r="G3569" s="13">
        <v>2</v>
      </c>
      <c r="H3569" s="13" t="s">
        <v>69</v>
      </c>
      <c r="I3569" s="13" t="s">
        <v>53</v>
      </c>
      <c r="J3569" s="13"/>
      <c r="K3569" s="13" t="s">
        <v>28</v>
      </c>
      <c r="L3569" s="12">
        <f t="shared" ca="1" si="490"/>
        <v>1.836030642119145</v>
      </c>
      <c r="M3569" s="101">
        <f t="shared" ca="1" si="491"/>
        <v>9.6868976678206098E-2</v>
      </c>
      <c r="N3569" s="101">
        <f t="shared" ca="1" si="498"/>
        <v>244.30028196851188</v>
      </c>
      <c r="O3569" s="101">
        <f t="shared" ca="1" si="492"/>
        <v>0.19808934597823455</v>
      </c>
      <c r="Q3569" s="12">
        <f t="shared" ca="1" si="493"/>
        <v>0</v>
      </c>
      <c r="R3569" s="101">
        <f t="shared" ca="1" si="494"/>
        <v>0</v>
      </c>
      <c r="S3569" s="13"/>
      <c r="T3569" s="101">
        <f t="shared" ca="1" si="495"/>
        <v>9.6868976678206098E-2</v>
      </c>
      <c r="U3569" s="101">
        <f t="shared" si="496"/>
        <v>0</v>
      </c>
      <c r="V3569" s="101">
        <f t="shared" ca="1" si="497"/>
        <v>-506.39683428941646</v>
      </c>
    </row>
    <row r="3570" spans="2:22" x14ac:dyDescent="0.3">
      <c r="B3570" s="13">
        <v>2023</v>
      </c>
      <c r="C3570" s="13">
        <v>5</v>
      </c>
      <c r="D3570" s="13">
        <v>27</v>
      </c>
      <c r="E3570" s="83" t="s">
        <v>246</v>
      </c>
      <c r="F3570" s="13">
        <v>4</v>
      </c>
      <c r="G3570" s="13">
        <v>3</v>
      </c>
      <c r="H3570" s="13" t="s">
        <v>69</v>
      </c>
      <c r="I3570" s="13" t="s">
        <v>53</v>
      </c>
      <c r="J3570" s="13"/>
      <c r="K3570" s="13" t="s">
        <v>28</v>
      </c>
      <c r="L3570" s="12">
        <f t="shared" ca="1" si="490"/>
        <v>1.7760207614859356</v>
      </c>
      <c r="M3570" s="101">
        <f t="shared" ca="1" si="491"/>
        <v>9.3702855375997957E-2</v>
      </c>
      <c r="N3570" s="101">
        <f t="shared" ca="1" si="498"/>
        <v>244.30028196851188</v>
      </c>
      <c r="O3570" s="101">
        <f t="shared" ca="1" si="492"/>
        <v>0.19161487995671758</v>
      </c>
      <c r="Q3570" s="12">
        <f t="shared" ca="1" si="493"/>
        <v>0</v>
      </c>
      <c r="R3570" s="101">
        <f t="shared" ca="1" si="494"/>
        <v>0</v>
      </c>
      <c r="S3570" s="13"/>
      <c r="T3570" s="101">
        <f t="shared" ca="1" si="495"/>
        <v>9.3702855375997957E-2</v>
      </c>
      <c r="U3570" s="101">
        <f t="shared" si="496"/>
        <v>0</v>
      </c>
      <c r="V3570" s="101">
        <f t="shared" ca="1" si="497"/>
        <v>-506.30313143404044</v>
      </c>
    </row>
    <row r="3571" spans="2:22" x14ac:dyDescent="0.3">
      <c r="B3571" s="13">
        <v>2023</v>
      </c>
      <c r="C3571" s="13">
        <v>5</v>
      </c>
      <c r="D3571" s="13">
        <v>27</v>
      </c>
      <c r="E3571" s="83" t="s">
        <v>246</v>
      </c>
      <c r="F3571" s="13">
        <v>4</v>
      </c>
      <c r="G3571" s="13">
        <v>4</v>
      </c>
      <c r="H3571" s="13" t="s">
        <v>69</v>
      </c>
      <c r="I3571" s="13" t="s">
        <v>53</v>
      </c>
      <c r="J3571" s="13"/>
      <c r="K3571" s="13" t="s">
        <v>28</v>
      </c>
      <c r="L3571" s="12">
        <f t="shared" ca="1" si="490"/>
        <v>1.7010785686809182</v>
      </c>
      <c r="M3571" s="101">
        <f t="shared" ca="1" si="491"/>
        <v>8.9748905283605254E-2</v>
      </c>
      <c r="N3571" s="101">
        <f t="shared" ca="1" si="498"/>
        <v>244.30028196851188</v>
      </c>
      <c r="O3571" s="101">
        <f t="shared" ca="1" si="492"/>
        <v>0.18352936677498427</v>
      </c>
      <c r="Q3571" s="12">
        <f t="shared" ca="1" si="493"/>
        <v>0</v>
      </c>
      <c r="R3571" s="101">
        <f t="shared" ca="1" si="494"/>
        <v>0</v>
      </c>
      <c r="S3571" s="13"/>
      <c r="T3571" s="101">
        <f t="shared" ca="1" si="495"/>
        <v>8.9748905283605254E-2</v>
      </c>
      <c r="U3571" s="101">
        <f t="shared" si="496"/>
        <v>0</v>
      </c>
      <c r="V3571" s="101">
        <f t="shared" ca="1" si="497"/>
        <v>-506.21338252875682</v>
      </c>
    </row>
    <row r="3572" spans="2:22" x14ac:dyDescent="0.3">
      <c r="B3572" s="13">
        <v>2023</v>
      </c>
      <c r="C3572" s="13">
        <v>5</v>
      </c>
      <c r="D3572" s="13">
        <v>27</v>
      </c>
      <c r="E3572" s="83" t="s">
        <v>246</v>
      </c>
      <c r="F3572" s="13">
        <v>4</v>
      </c>
      <c r="G3572" s="13">
        <v>5</v>
      </c>
      <c r="H3572" s="13" t="s">
        <v>69</v>
      </c>
      <c r="I3572" s="13" t="s">
        <v>53</v>
      </c>
      <c r="J3572" s="13"/>
      <c r="K3572" s="13" t="s">
        <v>28</v>
      </c>
      <c r="L3572" s="12">
        <f t="shared" ca="1" si="490"/>
        <v>1.7947095110308575</v>
      </c>
      <c r="M3572" s="101">
        <f t="shared" ca="1" si="491"/>
        <v>9.4688873801988038E-2</v>
      </c>
      <c r="N3572" s="101">
        <f t="shared" ca="1" si="498"/>
        <v>244.30028196851188</v>
      </c>
      <c r="O3572" s="101">
        <f t="shared" ca="1" si="492"/>
        <v>0.19363120914511922</v>
      </c>
      <c r="Q3572" s="12">
        <f t="shared" ca="1" si="493"/>
        <v>5.6000000000000005</v>
      </c>
      <c r="R3572" s="101">
        <f t="shared" ca="1" si="494"/>
        <v>0.32211783989123793</v>
      </c>
      <c r="S3572" s="13"/>
      <c r="T3572" s="101">
        <f t="shared" ca="1" si="495"/>
        <v>0</v>
      </c>
      <c r="U3572" s="101">
        <f t="shared" si="496"/>
        <v>0</v>
      </c>
      <c r="V3572" s="101">
        <f t="shared" ca="1" si="497"/>
        <v>-506.85761820853929</v>
      </c>
    </row>
    <row r="3573" spans="2:22" x14ac:dyDescent="0.3">
      <c r="B3573" s="13">
        <v>2023</v>
      </c>
      <c r="C3573" s="13">
        <v>5</v>
      </c>
      <c r="D3573" s="13">
        <v>27</v>
      </c>
      <c r="E3573" s="83" t="s">
        <v>246</v>
      </c>
      <c r="F3573" s="13">
        <v>4</v>
      </c>
      <c r="G3573" s="13">
        <v>6</v>
      </c>
      <c r="H3573" s="13" t="s">
        <v>69</v>
      </c>
      <c r="I3573" s="13" t="s">
        <v>53</v>
      </c>
      <c r="J3573" s="13"/>
      <c r="K3573" s="13" t="s">
        <v>28</v>
      </c>
      <c r="L3573" s="12">
        <f t="shared" ca="1" si="490"/>
        <v>2.0906940266234391</v>
      </c>
      <c r="M3573" s="101">
        <f t="shared" ca="1" si="491"/>
        <v>0.11030501684465265</v>
      </c>
      <c r="N3573" s="101">
        <f t="shared" ca="1" si="498"/>
        <v>244.30028196851188</v>
      </c>
      <c r="O3573" s="101">
        <f t="shared" ca="1" si="492"/>
        <v>0.22556497853240284</v>
      </c>
      <c r="Q3573" s="12">
        <f t="shared" ca="1" si="493"/>
        <v>2.0023920260328647</v>
      </c>
      <c r="R3573" s="101">
        <f t="shared" ca="1" si="494"/>
        <v>0</v>
      </c>
      <c r="S3573" s="13"/>
      <c r="T3573" s="101">
        <f t="shared" ca="1" si="495"/>
        <v>4.6588135511587032E-3</v>
      </c>
      <c r="U3573" s="101">
        <f t="shared" si="496"/>
        <v>0</v>
      </c>
      <c r="V3573" s="101">
        <f t="shared" ca="1" si="497"/>
        <v>-506.85295939498815</v>
      </c>
    </row>
    <row r="3574" spans="2:22" x14ac:dyDescent="0.3">
      <c r="B3574" s="13">
        <v>2023</v>
      </c>
      <c r="C3574" s="13">
        <v>5</v>
      </c>
      <c r="D3574" s="13">
        <v>27</v>
      </c>
      <c r="E3574" s="83" t="s">
        <v>246</v>
      </c>
      <c r="F3574" s="13">
        <v>4</v>
      </c>
      <c r="G3574" s="13">
        <v>7</v>
      </c>
      <c r="H3574" s="13" t="s">
        <v>69</v>
      </c>
      <c r="I3574" s="13" t="s">
        <v>53</v>
      </c>
      <c r="J3574" s="13"/>
      <c r="K3574" s="13" t="s">
        <v>28</v>
      </c>
      <c r="L3574" s="12">
        <f t="shared" ca="1" si="490"/>
        <v>1.6907142824132186</v>
      </c>
      <c r="M3574" s="101">
        <f t="shared" ca="1" si="491"/>
        <v>8.920208554012142E-2</v>
      </c>
      <c r="N3574" s="101">
        <f t="shared" ca="1" si="498"/>
        <v>244.30028196851188</v>
      </c>
      <c r="O3574" s="101">
        <f t="shared" ca="1" si="492"/>
        <v>0.18241116392956216</v>
      </c>
      <c r="Q3574" s="12">
        <f t="shared" ca="1" si="493"/>
        <v>5.6000000000000005</v>
      </c>
      <c r="R3574" s="101">
        <f t="shared" ca="1" si="494"/>
        <v>0.33092103599372108</v>
      </c>
      <c r="S3574" s="13"/>
      <c r="T3574" s="101">
        <f t="shared" ca="1" si="495"/>
        <v>0</v>
      </c>
      <c r="U3574" s="101">
        <f t="shared" si="496"/>
        <v>0</v>
      </c>
      <c r="V3574" s="101">
        <f t="shared" ca="1" si="497"/>
        <v>-507.51480146697554</v>
      </c>
    </row>
    <row r="3575" spans="2:22" x14ac:dyDescent="0.3">
      <c r="B3575" s="13">
        <v>2023</v>
      </c>
      <c r="C3575" s="13">
        <v>5</v>
      </c>
      <c r="D3575" s="13">
        <v>27</v>
      </c>
      <c r="E3575" s="83" t="s">
        <v>246</v>
      </c>
      <c r="F3575" s="13">
        <v>4</v>
      </c>
      <c r="G3575" s="13">
        <v>8</v>
      </c>
      <c r="H3575" s="13" t="s">
        <v>69</v>
      </c>
      <c r="I3575" s="13" t="s">
        <v>53</v>
      </c>
      <c r="J3575" s="13"/>
      <c r="K3575" s="13" t="s">
        <v>28</v>
      </c>
      <c r="L3575" s="12">
        <f t="shared" ca="1" si="490"/>
        <v>2.9078549733461632</v>
      </c>
      <c r="M3575" s="101">
        <f t="shared" ca="1" si="491"/>
        <v>0.15341842839374356</v>
      </c>
      <c r="N3575" s="101">
        <f t="shared" ca="1" si="498"/>
        <v>244.30028196851188</v>
      </c>
      <c r="O3575" s="101">
        <f t="shared" ca="1" si="492"/>
        <v>0.31372847307431756</v>
      </c>
      <c r="Q3575" s="12">
        <f t="shared" ca="1" si="493"/>
        <v>5.6000000000000005</v>
      </c>
      <c r="R3575" s="101">
        <f t="shared" ca="1" si="494"/>
        <v>0.22789007650624735</v>
      </c>
      <c r="S3575" s="13"/>
      <c r="T3575" s="101">
        <f t="shared" ca="1" si="495"/>
        <v>0</v>
      </c>
      <c r="U3575" s="101">
        <f t="shared" si="496"/>
        <v>0</v>
      </c>
      <c r="V3575" s="101">
        <f t="shared" ca="1" si="497"/>
        <v>-507.97058161998802</v>
      </c>
    </row>
    <row r="3576" spans="2:22" x14ac:dyDescent="0.3">
      <c r="B3576" s="13">
        <v>2023</v>
      </c>
      <c r="C3576" s="13">
        <v>5</v>
      </c>
      <c r="D3576" s="13">
        <v>27</v>
      </c>
      <c r="E3576" s="83" t="s">
        <v>246</v>
      </c>
      <c r="F3576" s="13">
        <v>4</v>
      </c>
      <c r="G3576" s="13">
        <v>9</v>
      </c>
      <c r="H3576" s="13" t="s">
        <v>69</v>
      </c>
      <c r="I3576" s="13" t="s">
        <v>53</v>
      </c>
      <c r="J3576" s="13"/>
      <c r="K3576" s="13" t="s">
        <v>28</v>
      </c>
      <c r="L3576" s="12">
        <f t="shared" ca="1" si="490"/>
        <v>2.6902267676842988</v>
      </c>
      <c r="M3576" s="101">
        <f t="shared" ca="1" si="491"/>
        <v>0.14193636426302361</v>
      </c>
      <c r="N3576" s="101">
        <f t="shared" ca="1" si="498"/>
        <v>244.30028196851188</v>
      </c>
      <c r="O3576" s="101">
        <f t="shared" ca="1" si="492"/>
        <v>0.290248565965459</v>
      </c>
      <c r="Q3576" s="12">
        <f t="shared" ca="1" si="493"/>
        <v>5.6000000000000005</v>
      </c>
      <c r="R3576" s="101">
        <f t="shared" ca="1" si="494"/>
        <v>0.24631230411552416</v>
      </c>
      <c r="S3576" s="13"/>
      <c r="T3576" s="101">
        <f t="shared" ca="1" si="495"/>
        <v>0</v>
      </c>
      <c r="U3576" s="101">
        <f t="shared" si="496"/>
        <v>0</v>
      </c>
      <c r="V3576" s="101">
        <f t="shared" ca="1" si="497"/>
        <v>-508.46320622821906</v>
      </c>
    </row>
    <row r="3577" spans="2:22" x14ac:dyDescent="0.3">
      <c r="B3577" s="13">
        <v>2023</v>
      </c>
      <c r="C3577" s="13">
        <v>5</v>
      </c>
      <c r="D3577" s="13">
        <v>27</v>
      </c>
      <c r="E3577" s="83" t="s">
        <v>246</v>
      </c>
      <c r="F3577" s="13">
        <v>4</v>
      </c>
      <c r="G3577" s="13">
        <v>10</v>
      </c>
      <c r="H3577" s="13" t="s">
        <v>70</v>
      </c>
      <c r="I3577" s="13" t="s">
        <v>53</v>
      </c>
      <c r="J3577" s="13"/>
      <c r="K3577" s="13" t="s">
        <v>28</v>
      </c>
      <c r="L3577" s="12">
        <f t="shared" ca="1" si="490"/>
        <v>2.0652638535688799</v>
      </c>
      <c r="M3577" s="101">
        <f t="shared" ca="1" si="491"/>
        <v>0.1089633209142941</v>
      </c>
      <c r="N3577" s="101">
        <f t="shared" ca="1" si="498"/>
        <v>244.30028196851188</v>
      </c>
      <c r="O3577" s="101">
        <f t="shared" ca="1" si="492"/>
        <v>0.22282131716154646</v>
      </c>
      <c r="Q3577" s="12">
        <f t="shared" ca="1" si="493"/>
        <v>5.6000000000000005</v>
      </c>
      <c r="R3577" s="101">
        <f t="shared" ca="1" si="494"/>
        <v>0.29921541479539437</v>
      </c>
      <c r="S3577" s="13"/>
      <c r="T3577" s="101">
        <f t="shared" ca="1" si="495"/>
        <v>0</v>
      </c>
      <c r="U3577" s="101">
        <f t="shared" si="496"/>
        <v>0</v>
      </c>
      <c r="V3577" s="101">
        <f t="shared" ca="1" si="497"/>
        <v>-509.06163705780989</v>
      </c>
    </row>
    <row r="3578" spans="2:22" x14ac:dyDescent="0.3">
      <c r="B3578" s="13">
        <v>2023</v>
      </c>
      <c r="C3578" s="13">
        <v>5</v>
      </c>
      <c r="D3578" s="13">
        <v>27</v>
      </c>
      <c r="E3578" s="83" t="s">
        <v>246</v>
      </c>
      <c r="F3578" s="13">
        <v>4</v>
      </c>
      <c r="G3578" s="13">
        <v>11</v>
      </c>
      <c r="H3578" s="13" t="s">
        <v>70</v>
      </c>
      <c r="I3578" s="13" t="s">
        <v>53</v>
      </c>
      <c r="J3578" s="13"/>
      <c r="K3578" s="13" t="s">
        <v>28</v>
      </c>
      <c r="L3578" s="12">
        <f t="shared" ca="1" si="490"/>
        <v>2.3430112028819821</v>
      </c>
      <c r="M3578" s="101">
        <f t="shared" ca="1" si="491"/>
        <v>0.12361727106405337</v>
      </c>
      <c r="N3578" s="101">
        <f t="shared" ca="1" si="498"/>
        <v>244.30028196851188</v>
      </c>
      <c r="O3578" s="101">
        <f t="shared" ca="1" si="492"/>
        <v>0.25278747867893703</v>
      </c>
      <c r="Q3578" s="12">
        <f t="shared" ca="1" si="493"/>
        <v>5.6000000000000005</v>
      </c>
      <c r="R3578" s="101">
        <f t="shared" ca="1" si="494"/>
        <v>0.27570410167604026</v>
      </c>
      <c r="S3578" s="13"/>
      <c r="T3578" s="101">
        <f t="shared" ca="1" si="495"/>
        <v>0</v>
      </c>
      <c r="U3578" s="101">
        <f t="shared" si="496"/>
        <v>0</v>
      </c>
      <c r="V3578" s="101">
        <f t="shared" ca="1" si="497"/>
        <v>-509.61304526116191</v>
      </c>
    </row>
    <row r="3579" spans="2:22" x14ac:dyDescent="0.3">
      <c r="B3579" s="13">
        <v>2023</v>
      </c>
      <c r="C3579" s="13">
        <v>5</v>
      </c>
      <c r="D3579" s="13">
        <v>27</v>
      </c>
      <c r="E3579" s="83" t="s">
        <v>246</v>
      </c>
      <c r="F3579" s="13">
        <v>4</v>
      </c>
      <c r="G3579" s="13">
        <v>12</v>
      </c>
      <c r="H3579" s="13" t="s">
        <v>70</v>
      </c>
      <c r="I3579" s="13" t="s">
        <v>53</v>
      </c>
      <c r="J3579" s="13"/>
      <c r="K3579" s="13" t="s">
        <v>28</v>
      </c>
      <c r="L3579" s="12">
        <f t="shared" ca="1" si="490"/>
        <v>2.4361277233091894</v>
      </c>
      <c r="M3579" s="101">
        <f t="shared" ca="1" si="491"/>
        <v>0.12853009868179283</v>
      </c>
      <c r="N3579" s="101">
        <f t="shared" ca="1" si="498"/>
        <v>244.30028196851188</v>
      </c>
      <c r="O3579" s="101">
        <f t="shared" ca="1" si="492"/>
        <v>0.26283382006782846</v>
      </c>
      <c r="Q3579" s="12">
        <f t="shared" ca="1" si="493"/>
        <v>5.6000000000000005</v>
      </c>
      <c r="R3579" s="101">
        <f t="shared" ca="1" si="494"/>
        <v>0.26782178822187719</v>
      </c>
      <c r="S3579" s="13"/>
      <c r="T3579" s="101">
        <f t="shared" ca="1" si="495"/>
        <v>0</v>
      </c>
      <c r="U3579" s="101">
        <f t="shared" si="496"/>
        <v>0</v>
      </c>
      <c r="V3579" s="101">
        <f t="shared" ca="1" si="497"/>
        <v>-510.14868883760562</v>
      </c>
    </row>
    <row r="3580" spans="2:22" x14ac:dyDescent="0.3">
      <c r="B3580" s="13">
        <v>2023</v>
      </c>
      <c r="C3580" s="13">
        <v>5</v>
      </c>
      <c r="D3580" s="13">
        <v>27</v>
      </c>
      <c r="E3580" s="83" t="s">
        <v>246</v>
      </c>
      <c r="F3580" s="13">
        <v>4</v>
      </c>
      <c r="G3580" s="13">
        <v>13</v>
      </c>
      <c r="H3580" s="13" t="s">
        <v>70</v>
      </c>
      <c r="I3580" s="13" t="s">
        <v>53</v>
      </c>
      <c r="J3580" s="13"/>
      <c r="K3580" s="13" t="s">
        <v>28</v>
      </c>
      <c r="L3580" s="12">
        <f t="shared" ca="1" si="490"/>
        <v>2.0704195371686214</v>
      </c>
      <c r="M3580" s="101">
        <f t="shared" ca="1" si="491"/>
        <v>0.10923533478101646</v>
      </c>
      <c r="N3580" s="101">
        <f t="shared" ca="1" si="498"/>
        <v>244.30028196851188</v>
      </c>
      <c r="O3580" s="101">
        <f t="shared" ca="1" si="492"/>
        <v>0.22337756386512256</v>
      </c>
      <c r="Q3580" s="12">
        <f t="shared" ca="1" si="493"/>
        <v>5.6000000000000005</v>
      </c>
      <c r="R3580" s="101">
        <f t="shared" ca="1" si="494"/>
        <v>0.29877898617867626</v>
      </c>
      <c r="S3580" s="13"/>
      <c r="T3580" s="101">
        <f t="shared" ca="1" si="495"/>
        <v>0</v>
      </c>
      <c r="U3580" s="101">
        <f t="shared" si="496"/>
        <v>0</v>
      </c>
      <c r="V3580" s="101">
        <f t="shared" ca="1" si="497"/>
        <v>-510.74624680996294</v>
      </c>
    </row>
    <row r="3581" spans="2:22" x14ac:dyDescent="0.3">
      <c r="B3581" s="13">
        <v>2023</v>
      </c>
      <c r="C3581" s="13">
        <v>5</v>
      </c>
      <c r="D3581" s="13">
        <v>27</v>
      </c>
      <c r="E3581" s="83" t="s">
        <v>246</v>
      </c>
      <c r="F3581" s="13">
        <v>4</v>
      </c>
      <c r="G3581" s="13">
        <v>14</v>
      </c>
      <c r="H3581" s="13" t="s">
        <v>70</v>
      </c>
      <c r="I3581" s="13" t="s">
        <v>53</v>
      </c>
      <c r="J3581" s="13"/>
      <c r="K3581" s="13" t="s">
        <v>28</v>
      </c>
      <c r="L3581" s="12">
        <f t="shared" ca="1" si="490"/>
        <v>2.7661923174227887</v>
      </c>
      <c r="M3581" s="101">
        <f t="shared" ca="1" si="491"/>
        <v>0.14594430666722633</v>
      </c>
      <c r="N3581" s="101">
        <f t="shared" ca="1" si="498"/>
        <v>244.30028196851188</v>
      </c>
      <c r="O3581" s="101">
        <f t="shared" ca="1" si="492"/>
        <v>0.29844448912674465</v>
      </c>
      <c r="Q3581" s="12">
        <f t="shared" ca="1" si="493"/>
        <v>4.0218321822528846</v>
      </c>
      <c r="R3581" s="101">
        <f t="shared" ca="1" si="494"/>
        <v>0.10628991455786763</v>
      </c>
      <c r="S3581" s="13"/>
      <c r="T3581" s="101">
        <f t="shared" ca="1" si="495"/>
        <v>0</v>
      </c>
      <c r="U3581" s="101">
        <f t="shared" si="496"/>
        <v>0</v>
      </c>
      <c r="V3581" s="101">
        <f t="shared" ca="1" si="497"/>
        <v>-510.95882663907867</v>
      </c>
    </row>
    <row r="3582" spans="2:22" x14ac:dyDescent="0.3">
      <c r="B3582" s="13">
        <v>2023</v>
      </c>
      <c r="C3582" s="13">
        <v>5</v>
      </c>
      <c r="D3582" s="13">
        <v>27</v>
      </c>
      <c r="E3582" s="83" t="s">
        <v>246</v>
      </c>
      <c r="F3582" s="13">
        <v>4</v>
      </c>
      <c r="G3582" s="13">
        <v>15</v>
      </c>
      <c r="H3582" s="13" t="s">
        <v>70</v>
      </c>
      <c r="I3582" s="13" t="s">
        <v>53</v>
      </c>
      <c r="J3582" s="13"/>
      <c r="K3582" s="13" t="s">
        <v>28</v>
      </c>
      <c r="L3582" s="12">
        <f t="shared" ca="1" si="490"/>
        <v>2.4729407853297101</v>
      </c>
      <c r="M3582" s="101">
        <f t="shared" ca="1" si="491"/>
        <v>0.1304723558339955</v>
      </c>
      <c r="N3582" s="101">
        <f t="shared" ca="1" si="498"/>
        <v>244.30028196851188</v>
      </c>
      <c r="O3582" s="101">
        <f t="shared" ca="1" si="492"/>
        <v>0.26680558132922244</v>
      </c>
      <c r="Q3582" s="12">
        <f t="shared" ca="1" si="493"/>
        <v>5.6000000000000005</v>
      </c>
      <c r="R3582" s="101">
        <f t="shared" ca="1" si="494"/>
        <v>0.26470556252184008</v>
      </c>
      <c r="S3582" s="13"/>
      <c r="T3582" s="101">
        <f t="shared" ca="1" si="495"/>
        <v>0</v>
      </c>
      <c r="U3582" s="101">
        <f t="shared" si="496"/>
        <v>0</v>
      </c>
      <c r="V3582" s="101">
        <f t="shared" ca="1" si="497"/>
        <v>-511.48823776412235</v>
      </c>
    </row>
    <row r="3583" spans="2:22" x14ac:dyDescent="0.3">
      <c r="B3583" s="13">
        <v>2023</v>
      </c>
      <c r="C3583" s="13">
        <v>5</v>
      </c>
      <c r="D3583" s="13">
        <v>27</v>
      </c>
      <c r="E3583" s="83" t="s">
        <v>246</v>
      </c>
      <c r="F3583" s="13">
        <v>4</v>
      </c>
      <c r="G3583" s="13">
        <v>16</v>
      </c>
      <c r="H3583" s="13" t="s">
        <v>71</v>
      </c>
      <c r="I3583" s="13" t="s">
        <v>53</v>
      </c>
      <c r="J3583" s="13"/>
      <c r="K3583" s="13" t="s">
        <v>28</v>
      </c>
      <c r="L3583" s="12">
        <f t="shared" ca="1" si="490"/>
        <v>2.5213862445468513</v>
      </c>
      <c r="M3583" s="101">
        <f t="shared" ca="1" si="491"/>
        <v>0.31300488839804613</v>
      </c>
      <c r="N3583" s="101">
        <f t="shared" ca="1" si="498"/>
        <v>245.0094218497907</v>
      </c>
      <c r="O3583" s="101">
        <f t="shared" ca="1" si="492"/>
        <v>0.75086882362605234</v>
      </c>
      <c r="Q3583" s="12">
        <f t="shared" ca="1" si="493"/>
        <v>0</v>
      </c>
      <c r="R3583" s="101">
        <f t="shared" ca="1" si="494"/>
        <v>0</v>
      </c>
      <c r="S3583" s="13"/>
      <c r="T3583" s="101">
        <f t="shared" ca="1" si="495"/>
        <v>0.31300488839804613</v>
      </c>
      <c r="U3583" s="101">
        <f t="shared" ca="1" si="496"/>
        <v>0.7091398812788019</v>
      </c>
      <c r="V3583" s="101">
        <f t="shared" ca="1" si="497"/>
        <v>-510.46609299444549</v>
      </c>
    </row>
    <row r="3584" spans="2:22" x14ac:dyDescent="0.3">
      <c r="B3584" s="13">
        <v>2023</v>
      </c>
      <c r="C3584" s="13">
        <v>5</v>
      </c>
      <c r="D3584" s="13">
        <v>27</v>
      </c>
      <c r="E3584" s="83" t="s">
        <v>246</v>
      </c>
      <c r="F3584" s="13">
        <v>4</v>
      </c>
      <c r="G3584" s="13">
        <v>17</v>
      </c>
      <c r="H3584" s="13" t="s">
        <v>71</v>
      </c>
      <c r="I3584" s="13" t="s">
        <v>53</v>
      </c>
      <c r="J3584" s="13"/>
      <c r="K3584" s="13" t="s">
        <v>28</v>
      </c>
      <c r="L3584" s="12">
        <f t="shared" ref="L3584:L3647" ca="1" si="499">IF(K3584="Weekday",_xlfn.NORM.INV(RAND(),VLOOKUP(G3584,$J$5:$N$28,4),VLOOKUP(G3584,$J$5:$N$28,5)),_xlfn.NORM.INV(RAND(),VLOOKUP(G3584,$P$5:$T$28,4),VLOOKUP(G3584,$P$5:$T$28,5)))*VLOOKUP(C3584,$P$32:$R$43,3)</f>
        <v>3.0293778082720144</v>
      </c>
      <c r="M3584" s="101">
        <f t="shared" ref="M3584:M3647" ca="1" si="500">IF(I3584="Winter",VLOOKUP(G3584,$J$40:$L$43,3),VLOOKUP(G3584,$J$40:$L$43,2))*L3584</f>
        <v>0.37606696111888788</v>
      </c>
      <c r="N3584" s="101">
        <f t="shared" ca="1" si="498"/>
        <v>245.86143435836721</v>
      </c>
      <c r="O3584" s="101">
        <f t="shared" ref="O3584:O3647" ca="1" si="501">IF(I3584="Winter",VLOOKUP(G3584,$J$46:$L$49,3),VLOOKUP(G3584,$J$46:$L$49,2))*L3584</f>
        <v>0.9021487113034059</v>
      </c>
      <c r="Q3584" s="12">
        <f t="shared" ref="Q3584:Q3647" ca="1" si="502">MIN(MAX(AND(IF(G3584&gt;=VLOOKUP(C3584,$O$46:$T$57,5),1,0),IF(G3584&lt;=VLOOKUP(C3584,$O$46:$T$57,6),1,0))*$G$50*_xlfn.NORM.INV(RAND(),VLOOKUP(C3584,$B$4:$F$15,4),VLOOKUP(C3584,$B$4:$F$15,4)),0),0.2)*$G$51</f>
        <v>5.6000000000000005</v>
      </c>
      <c r="R3584" s="101">
        <f t="shared" ref="R3584:R3647" ca="1" si="503">MAX(Q3584-L3584,0)*$G$52</f>
        <v>0.21760316852977404</v>
      </c>
      <c r="S3584" s="13"/>
      <c r="T3584" s="101">
        <f t="shared" ref="T3584:T3647" ca="1" si="504">MAX(L3584-Q3584,0)*IF(I3584="Winter",VLOOKUP(G3584,$J$40:$L$43,3),VLOOKUP(G3584,$J$40:$L$43,2))</f>
        <v>0</v>
      </c>
      <c r="U3584" s="101">
        <f t="shared" ca="1" si="496"/>
        <v>0.85201250857650401</v>
      </c>
      <c r="V3584" s="101">
        <f t="shared" ca="1" si="497"/>
        <v>-510.04928682292854</v>
      </c>
    </row>
    <row r="3585" spans="2:22" x14ac:dyDescent="0.3">
      <c r="B3585" s="13">
        <v>2023</v>
      </c>
      <c r="C3585" s="13">
        <v>5</v>
      </c>
      <c r="D3585" s="13">
        <v>27</v>
      </c>
      <c r="E3585" s="83" t="s">
        <v>246</v>
      </c>
      <c r="F3585" s="13">
        <v>4</v>
      </c>
      <c r="G3585" s="13">
        <v>18</v>
      </c>
      <c r="H3585" s="13" t="s">
        <v>71</v>
      </c>
      <c r="I3585" s="13" t="s">
        <v>53</v>
      </c>
      <c r="J3585" s="13"/>
      <c r="K3585" s="13" t="s">
        <v>28</v>
      </c>
      <c r="L3585" s="12">
        <f t="shared" ca="1" si="499"/>
        <v>3.022683069220431</v>
      </c>
      <c r="M3585" s="101">
        <f t="shared" ca="1" si="500"/>
        <v>0.37523587621302429</v>
      </c>
      <c r="N3585" s="101">
        <f t="shared" ca="1" si="498"/>
        <v>246.71156397158546</v>
      </c>
      <c r="O3585" s="101">
        <f t="shared" ca="1" si="501"/>
        <v>0.90015501801384434</v>
      </c>
      <c r="Q3585" s="12">
        <f t="shared" ca="1" si="502"/>
        <v>5.6000000000000005</v>
      </c>
      <c r="R3585" s="101">
        <f t="shared" ca="1" si="503"/>
        <v>0.21816987819049058</v>
      </c>
      <c r="S3585" s="13"/>
      <c r="T3585" s="101">
        <f t="shared" ca="1" si="504"/>
        <v>0</v>
      </c>
      <c r="U3585" s="101">
        <f t="shared" ref="U3585:U3648" ca="1" si="505">IF(H3585="On-Peak",IF(I3585="Winter",((L3585*$D$48)/60),((L3585*$D$47)/60)),0)</f>
        <v>0.85012961321824621</v>
      </c>
      <c r="V3585" s="101">
        <f t="shared" ref="V3585:V3648" ca="1" si="506">V3584+MAX(T3585-R3585,0)-MAX(R3585-T3585,0)+MAX(U3585-R3585,0)-MAX(R3585-U3585,0)</f>
        <v>-509.6354969660913</v>
      </c>
    </row>
    <row r="3586" spans="2:22" x14ac:dyDescent="0.3">
      <c r="B3586" s="13">
        <v>2023</v>
      </c>
      <c r="C3586" s="13">
        <v>5</v>
      </c>
      <c r="D3586" s="13">
        <v>27</v>
      </c>
      <c r="E3586" s="83" t="s">
        <v>246</v>
      </c>
      <c r="F3586" s="13">
        <v>4</v>
      </c>
      <c r="G3586" s="13">
        <v>19</v>
      </c>
      <c r="H3586" s="13" t="s">
        <v>71</v>
      </c>
      <c r="I3586" s="13" t="s">
        <v>53</v>
      </c>
      <c r="J3586" s="13"/>
      <c r="K3586" s="13" t="s">
        <v>28</v>
      </c>
      <c r="L3586" s="12">
        <f t="shared" ca="1" si="499"/>
        <v>3.2341194038610461</v>
      </c>
      <c r="M3586" s="101">
        <f t="shared" ca="1" si="500"/>
        <v>0.40148358279531027</v>
      </c>
      <c r="N3586" s="101">
        <f t="shared" ca="1" si="498"/>
        <v>247.62116005392139</v>
      </c>
      <c r="O3586" s="101">
        <f t="shared" ca="1" si="501"/>
        <v>0.96312075846981959</v>
      </c>
      <c r="Q3586" s="12">
        <f t="shared" ca="1" si="502"/>
        <v>5.2612901036811852</v>
      </c>
      <c r="R3586" s="101">
        <f t="shared" ca="1" si="503"/>
        <v>0.17159999973977477</v>
      </c>
      <c r="S3586" s="13"/>
      <c r="T3586" s="101">
        <f t="shared" ca="1" si="504"/>
        <v>0</v>
      </c>
      <c r="U3586" s="101">
        <f t="shared" ca="1" si="505"/>
        <v>0.90959608233591926</v>
      </c>
      <c r="V3586" s="101">
        <f t="shared" ca="1" si="506"/>
        <v>-509.06910088323491</v>
      </c>
    </row>
    <row r="3587" spans="2:22" x14ac:dyDescent="0.3">
      <c r="B3587" s="13">
        <v>2023</v>
      </c>
      <c r="C3587" s="13">
        <v>5</v>
      </c>
      <c r="D3587" s="13">
        <v>27</v>
      </c>
      <c r="E3587" s="83" t="s">
        <v>246</v>
      </c>
      <c r="F3587" s="13">
        <v>4</v>
      </c>
      <c r="G3587" s="13">
        <v>20</v>
      </c>
      <c r="H3587" s="13" t="s">
        <v>69</v>
      </c>
      <c r="I3587" s="13" t="s">
        <v>53</v>
      </c>
      <c r="J3587" s="13"/>
      <c r="K3587" s="13" t="s">
        <v>28</v>
      </c>
      <c r="L3587" s="12">
        <f t="shared" ca="1" si="499"/>
        <v>2.61787992144412</v>
      </c>
      <c r="M3587" s="101">
        <f t="shared" ca="1" si="500"/>
        <v>0.13811934465539177</v>
      </c>
      <c r="N3587" s="101">
        <f t="shared" ca="1" si="498"/>
        <v>247.62116005392139</v>
      </c>
      <c r="O3587" s="101">
        <f t="shared" ca="1" si="501"/>
        <v>0.28244306472460612</v>
      </c>
      <c r="Q3587" s="12">
        <f t="shared" ca="1" si="502"/>
        <v>0</v>
      </c>
      <c r="R3587" s="101">
        <f t="shared" ca="1" si="503"/>
        <v>0</v>
      </c>
      <c r="S3587" s="13"/>
      <c r="T3587" s="101">
        <f t="shared" ca="1" si="504"/>
        <v>0.13811934465539177</v>
      </c>
      <c r="U3587" s="101">
        <f t="shared" si="505"/>
        <v>0</v>
      </c>
      <c r="V3587" s="101">
        <f t="shared" ca="1" si="506"/>
        <v>-508.93098153857954</v>
      </c>
    </row>
    <row r="3588" spans="2:22" x14ac:dyDescent="0.3">
      <c r="B3588" s="13">
        <v>2023</v>
      </c>
      <c r="C3588" s="13">
        <v>5</v>
      </c>
      <c r="D3588" s="13">
        <v>27</v>
      </c>
      <c r="E3588" s="83" t="s">
        <v>246</v>
      </c>
      <c r="F3588" s="13">
        <v>4</v>
      </c>
      <c r="G3588" s="13">
        <v>21</v>
      </c>
      <c r="H3588" s="13" t="s">
        <v>69</v>
      </c>
      <c r="I3588" s="13" t="s">
        <v>53</v>
      </c>
      <c r="J3588" s="13"/>
      <c r="K3588" s="13" t="s">
        <v>28</v>
      </c>
      <c r="L3588" s="12">
        <f t="shared" ca="1" si="499"/>
        <v>2.870681172586647</v>
      </c>
      <c r="M3588" s="101">
        <f t="shared" ca="1" si="500"/>
        <v>0.15145713866567151</v>
      </c>
      <c r="N3588" s="101">
        <f t="shared" ca="1" si="498"/>
        <v>247.62116005392139</v>
      </c>
      <c r="O3588" s="101">
        <f t="shared" ca="1" si="501"/>
        <v>0.30971779171037334</v>
      </c>
      <c r="Q3588" s="12">
        <f t="shared" ca="1" si="502"/>
        <v>0</v>
      </c>
      <c r="R3588" s="101">
        <f t="shared" ca="1" si="503"/>
        <v>0</v>
      </c>
      <c r="S3588" s="13"/>
      <c r="T3588" s="101">
        <f t="shared" ca="1" si="504"/>
        <v>0.15145713866567151</v>
      </c>
      <c r="U3588" s="101">
        <f t="shared" si="505"/>
        <v>0</v>
      </c>
      <c r="V3588" s="101">
        <f t="shared" ca="1" si="506"/>
        <v>-508.7795243999139</v>
      </c>
    </row>
    <row r="3589" spans="2:22" x14ac:dyDescent="0.3">
      <c r="B3589" s="13">
        <v>2023</v>
      </c>
      <c r="C3589" s="13">
        <v>5</v>
      </c>
      <c r="D3589" s="13">
        <v>27</v>
      </c>
      <c r="E3589" s="83" t="s">
        <v>246</v>
      </c>
      <c r="F3589" s="13">
        <v>4</v>
      </c>
      <c r="G3589" s="13">
        <v>22</v>
      </c>
      <c r="H3589" s="13" t="s">
        <v>69</v>
      </c>
      <c r="I3589" s="13" t="s">
        <v>53</v>
      </c>
      <c r="J3589" s="13"/>
      <c r="K3589" s="13" t="s">
        <v>28</v>
      </c>
      <c r="L3589" s="12">
        <f t="shared" ca="1" si="499"/>
        <v>3.4794126831942611</v>
      </c>
      <c r="M3589" s="101">
        <f t="shared" ca="1" si="500"/>
        <v>0.18357381316532922</v>
      </c>
      <c r="N3589" s="101">
        <f t="shared" ca="1" si="498"/>
        <v>247.62116005392139</v>
      </c>
      <c r="O3589" s="101">
        <f t="shared" ca="1" si="501"/>
        <v>0.37539383438982882</v>
      </c>
      <c r="Q3589" s="12">
        <f t="shared" ca="1" si="502"/>
        <v>0</v>
      </c>
      <c r="R3589" s="101">
        <f t="shared" ca="1" si="503"/>
        <v>0</v>
      </c>
      <c r="S3589" s="13"/>
      <c r="T3589" s="101">
        <f t="shared" ca="1" si="504"/>
        <v>0.18357381316532922</v>
      </c>
      <c r="U3589" s="101">
        <f t="shared" si="505"/>
        <v>0</v>
      </c>
      <c r="V3589" s="101">
        <f t="shared" ca="1" si="506"/>
        <v>-508.59595058674859</v>
      </c>
    </row>
    <row r="3590" spans="2:22" x14ac:dyDescent="0.3">
      <c r="B3590" s="13">
        <v>2023</v>
      </c>
      <c r="C3590" s="13">
        <v>5</v>
      </c>
      <c r="D3590" s="13">
        <v>27</v>
      </c>
      <c r="E3590" s="83" t="s">
        <v>246</v>
      </c>
      <c r="F3590" s="13">
        <v>4</v>
      </c>
      <c r="G3590" s="13">
        <v>23</v>
      </c>
      <c r="H3590" s="13" t="s">
        <v>69</v>
      </c>
      <c r="I3590" s="13" t="s">
        <v>53</v>
      </c>
      <c r="J3590" s="13"/>
      <c r="K3590" s="13" t="s">
        <v>28</v>
      </c>
      <c r="L3590" s="12">
        <f t="shared" ca="1" si="499"/>
        <v>3.3434349903960832</v>
      </c>
      <c r="M3590" s="101">
        <f t="shared" ca="1" si="500"/>
        <v>0.17639963009329734</v>
      </c>
      <c r="N3590" s="101">
        <f t="shared" ca="1" si="498"/>
        <v>247.62116005392139</v>
      </c>
      <c r="O3590" s="101">
        <f t="shared" ca="1" si="501"/>
        <v>0.36072320111383344</v>
      </c>
      <c r="Q3590" s="12">
        <f t="shared" ca="1" si="502"/>
        <v>0</v>
      </c>
      <c r="R3590" s="101">
        <f t="shared" ca="1" si="503"/>
        <v>0</v>
      </c>
      <c r="S3590" s="13"/>
      <c r="T3590" s="101">
        <f t="shared" ca="1" si="504"/>
        <v>0.17639963009329734</v>
      </c>
      <c r="U3590" s="101">
        <f t="shared" si="505"/>
        <v>0</v>
      </c>
      <c r="V3590" s="101">
        <f t="shared" ca="1" si="506"/>
        <v>-508.41955095665531</v>
      </c>
    </row>
    <row r="3591" spans="2:22" x14ac:dyDescent="0.3">
      <c r="B3591" s="13">
        <v>2023</v>
      </c>
      <c r="C3591" s="13">
        <v>5</v>
      </c>
      <c r="D3591" s="13">
        <v>28</v>
      </c>
      <c r="E3591" s="83" t="s">
        <v>247</v>
      </c>
      <c r="F3591" s="13">
        <v>5</v>
      </c>
      <c r="G3591" s="13">
        <v>0</v>
      </c>
      <c r="H3591" s="13" t="s">
        <v>69</v>
      </c>
      <c r="I3591" s="13" t="s">
        <v>53</v>
      </c>
      <c r="J3591" s="13"/>
      <c r="K3591" s="13" t="s">
        <v>28</v>
      </c>
      <c r="L3591" s="12">
        <f t="shared" ca="1" si="499"/>
        <v>2.4716384554504089</v>
      </c>
      <c r="M3591" s="101">
        <f t="shared" ca="1" si="500"/>
        <v>0.13040364490956358</v>
      </c>
      <c r="N3591" s="101">
        <f t="shared" ca="1" si="498"/>
        <v>247.62116005392139</v>
      </c>
      <c r="O3591" s="101">
        <f t="shared" ca="1" si="501"/>
        <v>0.26666507295854464</v>
      </c>
      <c r="Q3591" s="12">
        <f t="shared" ca="1" si="502"/>
        <v>0</v>
      </c>
      <c r="R3591" s="101">
        <f t="shared" ca="1" si="503"/>
        <v>0</v>
      </c>
      <c r="S3591" s="13"/>
      <c r="T3591" s="101">
        <f t="shared" ca="1" si="504"/>
        <v>0.13040364490956358</v>
      </c>
      <c r="U3591" s="101">
        <f t="shared" si="505"/>
        <v>0</v>
      </c>
      <c r="V3591" s="101">
        <f t="shared" ca="1" si="506"/>
        <v>-508.28914731174575</v>
      </c>
    </row>
    <row r="3592" spans="2:22" x14ac:dyDescent="0.3">
      <c r="B3592" s="13">
        <v>2023</v>
      </c>
      <c r="C3592" s="13">
        <v>5</v>
      </c>
      <c r="D3592" s="13">
        <v>28</v>
      </c>
      <c r="E3592" s="83" t="s">
        <v>247</v>
      </c>
      <c r="F3592" s="13">
        <v>5</v>
      </c>
      <c r="G3592" s="13">
        <v>1</v>
      </c>
      <c r="H3592" s="13" t="s">
        <v>69</v>
      </c>
      <c r="I3592" s="13" t="s">
        <v>53</v>
      </c>
      <c r="J3592" s="13"/>
      <c r="K3592" s="13" t="s">
        <v>28</v>
      </c>
      <c r="L3592" s="12">
        <f t="shared" ca="1" si="499"/>
        <v>1.830194090525864</v>
      </c>
      <c r="M3592" s="101">
        <f t="shared" ca="1" si="500"/>
        <v>9.6561040216144589E-2</v>
      </c>
      <c r="N3592" s="101">
        <f t="shared" ca="1" si="498"/>
        <v>247.62116005392139</v>
      </c>
      <c r="O3592" s="101">
        <f t="shared" ca="1" si="501"/>
        <v>0.19745964042683548</v>
      </c>
      <c r="Q3592" s="12">
        <f t="shared" ca="1" si="502"/>
        <v>0</v>
      </c>
      <c r="R3592" s="101">
        <f t="shared" ca="1" si="503"/>
        <v>0</v>
      </c>
      <c r="S3592" s="13"/>
      <c r="T3592" s="101">
        <f t="shared" ca="1" si="504"/>
        <v>9.6561040216144589E-2</v>
      </c>
      <c r="U3592" s="101">
        <f t="shared" si="505"/>
        <v>0</v>
      </c>
      <c r="V3592" s="101">
        <f t="shared" ca="1" si="506"/>
        <v>-508.19258627152959</v>
      </c>
    </row>
    <row r="3593" spans="2:22" x14ac:dyDescent="0.3">
      <c r="B3593" s="13">
        <v>2023</v>
      </c>
      <c r="C3593" s="13">
        <v>5</v>
      </c>
      <c r="D3593" s="13">
        <v>28</v>
      </c>
      <c r="E3593" s="83" t="s">
        <v>247</v>
      </c>
      <c r="F3593" s="13">
        <v>5</v>
      </c>
      <c r="G3593" s="13">
        <v>2</v>
      </c>
      <c r="H3593" s="13" t="s">
        <v>69</v>
      </c>
      <c r="I3593" s="13" t="s">
        <v>53</v>
      </c>
      <c r="J3593" s="13"/>
      <c r="K3593" s="13" t="s">
        <v>28</v>
      </c>
      <c r="L3593" s="12">
        <f t="shared" ca="1" si="499"/>
        <v>1.9966971975217456</v>
      </c>
      <c r="M3593" s="101">
        <f t="shared" ca="1" si="500"/>
        <v>0.1053457441412473</v>
      </c>
      <c r="N3593" s="101">
        <f t="shared" ca="1" si="498"/>
        <v>247.62116005392139</v>
      </c>
      <c r="O3593" s="101">
        <f t="shared" ca="1" si="501"/>
        <v>0.21542366064062113</v>
      </c>
      <c r="Q3593" s="12">
        <f t="shared" ca="1" si="502"/>
        <v>0</v>
      </c>
      <c r="R3593" s="101">
        <f t="shared" ca="1" si="503"/>
        <v>0</v>
      </c>
      <c r="S3593" s="13"/>
      <c r="T3593" s="101">
        <f t="shared" ca="1" si="504"/>
        <v>0.1053457441412473</v>
      </c>
      <c r="U3593" s="101">
        <f t="shared" si="505"/>
        <v>0</v>
      </c>
      <c r="V3593" s="101">
        <f t="shared" ca="1" si="506"/>
        <v>-508.08724052738836</v>
      </c>
    </row>
    <row r="3594" spans="2:22" x14ac:dyDescent="0.3">
      <c r="B3594" s="13">
        <v>2023</v>
      </c>
      <c r="C3594" s="13">
        <v>5</v>
      </c>
      <c r="D3594" s="13">
        <v>28</v>
      </c>
      <c r="E3594" s="83" t="s">
        <v>247</v>
      </c>
      <c r="F3594" s="13">
        <v>5</v>
      </c>
      <c r="G3594" s="13">
        <v>3</v>
      </c>
      <c r="H3594" s="13" t="s">
        <v>69</v>
      </c>
      <c r="I3594" s="13" t="s">
        <v>53</v>
      </c>
      <c r="J3594" s="13"/>
      <c r="K3594" s="13" t="s">
        <v>28</v>
      </c>
      <c r="L3594" s="12">
        <f t="shared" ca="1" si="499"/>
        <v>1.6920123687514197</v>
      </c>
      <c r="M3594" s="101">
        <f t="shared" ca="1" si="500"/>
        <v>8.9270572575324905E-2</v>
      </c>
      <c r="N3594" s="101">
        <f t="shared" ca="1" si="498"/>
        <v>247.62116005392139</v>
      </c>
      <c r="O3594" s="101">
        <f t="shared" ca="1" si="501"/>
        <v>0.18255121446459066</v>
      </c>
      <c r="Q3594" s="12">
        <f t="shared" ca="1" si="502"/>
        <v>0</v>
      </c>
      <c r="R3594" s="101">
        <f t="shared" ca="1" si="503"/>
        <v>0</v>
      </c>
      <c r="S3594" s="13"/>
      <c r="T3594" s="101">
        <f t="shared" ca="1" si="504"/>
        <v>8.9270572575324905E-2</v>
      </c>
      <c r="U3594" s="101">
        <f t="shared" si="505"/>
        <v>0</v>
      </c>
      <c r="V3594" s="101">
        <f t="shared" ca="1" si="506"/>
        <v>-507.99796995481302</v>
      </c>
    </row>
    <row r="3595" spans="2:22" x14ac:dyDescent="0.3">
      <c r="B3595" s="13">
        <v>2023</v>
      </c>
      <c r="C3595" s="13">
        <v>5</v>
      </c>
      <c r="D3595" s="13">
        <v>28</v>
      </c>
      <c r="E3595" s="83" t="s">
        <v>247</v>
      </c>
      <c r="F3595" s="13">
        <v>5</v>
      </c>
      <c r="G3595" s="13">
        <v>4</v>
      </c>
      <c r="H3595" s="13" t="s">
        <v>69</v>
      </c>
      <c r="I3595" s="13" t="s">
        <v>53</v>
      </c>
      <c r="J3595" s="13"/>
      <c r="K3595" s="13" t="s">
        <v>28</v>
      </c>
      <c r="L3595" s="12">
        <f t="shared" ca="1" si="499"/>
        <v>1.659889541729898</v>
      </c>
      <c r="M3595" s="101">
        <f t="shared" ca="1" si="500"/>
        <v>8.7575772221669415E-2</v>
      </c>
      <c r="N3595" s="101">
        <f t="shared" ca="1" si="498"/>
        <v>247.62116005392139</v>
      </c>
      <c r="O3595" s="101">
        <f t="shared" ca="1" si="501"/>
        <v>0.1790854826572387</v>
      </c>
      <c r="Q3595" s="12">
        <f t="shared" ca="1" si="502"/>
        <v>0</v>
      </c>
      <c r="R3595" s="101">
        <f t="shared" ca="1" si="503"/>
        <v>0</v>
      </c>
      <c r="S3595" s="13"/>
      <c r="T3595" s="101">
        <f t="shared" ca="1" si="504"/>
        <v>8.7575772221669415E-2</v>
      </c>
      <c r="U3595" s="101">
        <f t="shared" si="505"/>
        <v>0</v>
      </c>
      <c r="V3595" s="101">
        <f t="shared" ca="1" si="506"/>
        <v>-507.91039418259135</v>
      </c>
    </row>
    <row r="3596" spans="2:22" x14ac:dyDescent="0.3">
      <c r="B3596" s="13">
        <v>2023</v>
      </c>
      <c r="C3596" s="13">
        <v>5</v>
      </c>
      <c r="D3596" s="13">
        <v>28</v>
      </c>
      <c r="E3596" s="83" t="s">
        <v>247</v>
      </c>
      <c r="F3596" s="13">
        <v>5</v>
      </c>
      <c r="G3596" s="13">
        <v>5</v>
      </c>
      <c r="H3596" s="13" t="s">
        <v>69</v>
      </c>
      <c r="I3596" s="13" t="s">
        <v>53</v>
      </c>
      <c r="J3596" s="13"/>
      <c r="K3596" s="13" t="s">
        <v>28</v>
      </c>
      <c r="L3596" s="12">
        <f t="shared" ca="1" si="499"/>
        <v>1.6553754556262168</v>
      </c>
      <c r="M3596" s="101">
        <f t="shared" ca="1" si="500"/>
        <v>8.7337609038839206E-2</v>
      </c>
      <c r="N3596" s="101">
        <f t="shared" ca="1" si="498"/>
        <v>247.62116005392139</v>
      </c>
      <c r="O3596" s="101">
        <f t="shared" ca="1" si="501"/>
        <v>0.17859845790751253</v>
      </c>
      <c r="Q3596" s="12">
        <f t="shared" ca="1" si="502"/>
        <v>5.6000000000000005</v>
      </c>
      <c r="R3596" s="101">
        <f t="shared" ca="1" si="503"/>
        <v>0.33391246768124078</v>
      </c>
      <c r="S3596" s="13"/>
      <c r="T3596" s="101">
        <f t="shared" ca="1" si="504"/>
        <v>0</v>
      </c>
      <c r="U3596" s="101">
        <f t="shared" si="505"/>
        <v>0</v>
      </c>
      <c r="V3596" s="101">
        <f t="shared" ca="1" si="506"/>
        <v>-508.57821911795378</v>
      </c>
    </row>
    <row r="3597" spans="2:22" x14ac:dyDescent="0.3">
      <c r="B3597" s="13">
        <v>2023</v>
      </c>
      <c r="C3597" s="13">
        <v>5</v>
      </c>
      <c r="D3597" s="13">
        <v>28</v>
      </c>
      <c r="E3597" s="83" t="s">
        <v>247</v>
      </c>
      <c r="F3597" s="13">
        <v>5</v>
      </c>
      <c r="G3597" s="13">
        <v>6</v>
      </c>
      <c r="H3597" s="13" t="s">
        <v>69</v>
      </c>
      <c r="I3597" s="13" t="s">
        <v>53</v>
      </c>
      <c r="J3597" s="13"/>
      <c r="K3597" s="13" t="s">
        <v>28</v>
      </c>
      <c r="L3597" s="12">
        <f t="shared" ca="1" si="499"/>
        <v>1.8043408879084013</v>
      </c>
      <c r="M3597" s="101">
        <f t="shared" ca="1" si="500"/>
        <v>9.5197025246047257E-2</v>
      </c>
      <c r="N3597" s="101">
        <f t="shared" ca="1" si="498"/>
        <v>247.62116005392139</v>
      </c>
      <c r="O3597" s="101">
        <f t="shared" ca="1" si="501"/>
        <v>0.19467033839643741</v>
      </c>
      <c r="Q3597" s="12">
        <f t="shared" ca="1" si="502"/>
        <v>5.6000000000000005</v>
      </c>
      <c r="R3597" s="101">
        <f t="shared" ca="1" si="503"/>
        <v>0.32130254383855389</v>
      </c>
      <c r="S3597" s="13"/>
      <c r="T3597" s="101">
        <f t="shared" ca="1" si="504"/>
        <v>0</v>
      </c>
      <c r="U3597" s="101">
        <f t="shared" si="505"/>
        <v>0</v>
      </c>
      <c r="V3597" s="101">
        <f t="shared" ca="1" si="506"/>
        <v>-509.22082420563089</v>
      </c>
    </row>
    <row r="3598" spans="2:22" x14ac:dyDescent="0.3">
      <c r="B3598" s="13">
        <v>2023</v>
      </c>
      <c r="C3598" s="13">
        <v>5</v>
      </c>
      <c r="D3598" s="13">
        <v>28</v>
      </c>
      <c r="E3598" s="83" t="s">
        <v>247</v>
      </c>
      <c r="F3598" s="13">
        <v>5</v>
      </c>
      <c r="G3598" s="13">
        <v>7</v>
      </c>
      <c r="H3598" s="13" t="s">
        <v>69</v>
      </c>
      <c r="I3598" s="13" t="s">
        <v>53</v>
      </c>
      <c r="J3598" s="13"/>
      <c r="K3598" s="13" t="s">
        <v>28</v>
      </c>
      <c r="L3598" s="12">
        <f t="shared" ca="1" si="499"/>
        <v>1.5948540452193631</v>
      </c>
      <c r="M3598" s="101">
        <f t="shared" ca="1" si="500"/>
        <v>8.4144499425773595E-2</v>
      </c>
      <c r="N3598" s="101">
        <f t="shared" ca="1" si="498"/>
        <v>247.62116005392139</v>
      </c>
      <c r="O3598" s="101">
        <f t="shared" ca="1" si="501"/>
        <v>0.1720688029387171</v>
      </c>
      <c r="Q3598" s="12">
        <f t="shared" ca="1" si="502"/>
        <v>0</v>
      </c>
      <c r="R3598" s="101">
        <f t="shared" ca="1" si="503"/>
        <v>0</v>
      </c>
      <c r="S3598" s="13"/>
      <c r="T3598" s="101">
        <f t="shared" ca="1" si="504"/>
        <v>8.4144499425773595E-2</v>
      </c>
      <c r="U3598" s="101">
        <f t="shared" si="505"/>
        <v>0</v>
      </c>
      <c r="V3598" s="101">
        <f t="shared" ca="1" si="506"/>
        <v>-509.13667970620514</v>
      </c>
    </row>
    <row r="3599" spans="2:22" x14ac:dyDescent="0.3">
      <c r="B3599" s="13">
        <v>2023</v>
      </c>
      <c r="C3599" s="13">
        <v>5</v>
      </c>
      <c r="D3599" s="13">
        <v>28</v>
      </c>
      <c r="E3599" s="83" t="s">
        <v>247</v>
      </c>
      <c r="F3599" s="13">
        <v>5</v>
      </c>
      <c r="G3599" s="13">
        <v>8</v>
      </c>
      <c r="H3599" s="13" t="s">
        <v>69</v>
      </c>
      <c r="I3599" s="13" t="s">
        <v>53</v>
      </c>
      <c r="J3599" s="13"/>
      <c r="K3599" s="13" t="s">
        <v>28</v>
      </c>
      <c r="L3599" s="12">
        <f t="shared" ca="1" si="499"/>
        <v>1.8848762913413484</v>
      </c>
      <c r="M3599" s="101">
        <f t="shared" ca="1" si="500"/>
        <v>9.9446073131169543E-2</v>
      </c>
      <c r="N3599" s="101">
        <f t="shared" ca="1" si="498"/>
        <v>247.62116005392139</v>
      </c>
      <c r="O3599" s="101">
        <f t="shared" ca="1" si="501"/>
        <v>0.20335930307281808</v>
      </c>
      <c r="Q3599" s="12">
        <f t="shared" ca="1" si="502"/>
        <v>5.6000000000000005</v>
      </c>
      <c r="R3599" s="101">
        <f t="shared" ca="1" si="503"/>
        <v>0.31448522193795492</v>
      </c>
      <c r="S3599" s="13"/>
      <c r="T3599" s="101">
        <f t="shared" ca="1" si="504"/>
        <v>0</v>
      </c>
      <c r="U3599" s="101">
        <f t="shared" si="505"/>
        <v>0</v>
      </c>
      <c r="V3599" s="101">
        <f t="shared" ca="1" si="506"/>
        <v>-509.76565015008106</v>
      </c>
    </row>
    <row r="3600" spans="2:22" x14ac:dyDescent="0.3">
      <c r="B3600" s="13">
        <v>2023</v>
      </c>
      <c r="C3600" s="13">
        <v>5</v>
      </c>
      <c r="D3600" s="13">
        <v>28</v>
      </c>
      <c r="E3600" s="83" t="s">
        <v>247</v>
      </c>
      <c r="F3600" s="13">
        <v>5</v>
      </c>
      <c r="G3600" s="13">
        <v>9</v>
      </c>
      <c r="H3600" s="13" t="s">
        <v>69</v>
      </c>
      <c r="I3600" s="13" t="s">
        <v>53</v>
      </c>
      <c r="J3600" s="13"/>
      <c r="K3600" s="13" t="s">
        <v>28</v>
      </c>
      <c r="L3600" s="12">
        <f t="shared" ca="1" si="499"/>
        <v>2.3222376061321812</v>
      </c>
      <c r="M3600" s="101">
        <f t="shared" ca="1" si="500"/>
        <v>0.12252125609953389</v>
      </c>
      <c r="N3600" s="101">
        <f t="shared" ref="N3600:N3663" ca="1" si="507">IF(H3600="On-Peak",IF(I3600="Winter",((L3600*$D$48)/60)+N3599,((L3600*$D$47)/60)+N3599),N3599)</f>
        <v>247.62116005392139</v>
      </c>
      <c r="O3600" s="101">
        <f t="shared" ca="1" si="501"/>
        <v>0.25054621532560101</v>
      </c>
      <c r="Q3600" s="12">
        <f t="shared" ca="1" si="502"/>
        <v>0</v>
      </c>
      <c r="R3600" s="101">
        <f t="shared" ca="1" si="503"/>
        <v>0</v>
      </c>
      <c r="S3600" s="13"/>
      <c r="T3600" s="101">
        <f t="shared" ca="1" si="504"/>
        <v>0.12252125609953389</v>
      </c>
      <c r="U3600" s="101">
        <f t="shared" si="505"/>
        <v>0</v>
      </c>
      <c r="V3600" s="101">
        <f t="shared" ca="1" si="506"/>
        <v>-509.6431288939815</v>
      </c>
    </row>
    <row r="3601" spans="2:22" x14ac:dyDescent="0.3">
      <c r="B3601" s="13">
        <v>2023</v>
      </c>
      <c r="C3601" s="13">
        <v>5</v>
      </c>
      <c r="D3601" s="13">
        <v>28</v>
      </c>
      <c r="E3601" s="83" t="s">
        <v>247</v>
      </c>
      <c r="F3601" s="13">
        <v>5</v>
      </c>
      <c r="G3601" s="13">
        <v>10</v>
      </c>
      <c r="H3601" s="13" t="s">
        <v>70</v>
      </c>
      <c r="I3601" s="13" t="s">
        <v>53</v>
      </c>
      <c r="J3601" s="13"/>
      <c r="K3601" s="13" t="s">
        <v>28</v>
      </c>
      <c r="L3601" s="12">
        <f t="shared" ca="1" si="499"/>
        <v>2.0768871242630236</v>
      </c>
      <c r="M3601" s="101">
        <f t="shared" ca="1" si="500"/>
        <v>0.10957656467611712</v>
      </c>
      <c r="N3601" s="101">
        <f t="shared" ca="1" si="507"/>
        <v>247.62116005392139</v>
      </c>
      <c r="O3601" s="101">
        <f t="shared" ca="1" si="501"/>
        <v>0.2240753518367376</v>
      </c>
      <c r="Q3601" s="12">
        <f t="shared" ca="1" si="502"/>
        <v>5.6000000000000005</v>
      </c>
      <c r="R3601" s="101">
        <f t="shared" ca="1" si="503"/>
        <v>0.29823150493113509</v>
      </c>
      <c r="S3601" s="13"/>
      <c r="T3601" s="101">
        <f t="shared" ca="1" si="504"/>
        <v>0</v>
      </c>
      <c r="U3601" s="101">
        <f t="shared" si="505"/>
        <v>0</v>
      </c>
      <c r="V3601" s="101">
        <f t="shared" ca="1" si="506"/>
        <v>-510.2395919038438</v>
      </c>
    </row>
    <row r="3602" spans="2:22" x14ac:dyDescent="0.3">
      <c r="B3602" s="13">
        <v>2023</v>
      </c>
      <c r="C3602" s="13">
        <v>5</v>
      </c>
      <c r="D3602" s="13">
        <v>28</v>
      </c>
      <c r="E3602" s="83" t="s">
        <v>247</v>
      </c>
      <c r="F3602" s="13">
        <v>5</v>
      </c>
      <c r="G3602" s="13">
        <v>11</v>
      </c>
      <c r="H3602" s="13" t="s">
        <v>70</v>
      </c>
      <c r="I3602" s="13" t="s">
        <v>53</v>
      </c>
      <c r="J3602" s="13"/>
      <c r="K3602" s="13" t="s">
        <v>28</v>
      </c>
      <c r="L3602" s="12">
        <f t="shared" ca="1" si="499"/>
        <v>3.0524772270833638</v>
      </c>
      <c r="M3602" s="101">
        <f t="shared" ca="1" si="500"/>
        <v>0.16104869850091827</v>
      </c>
      <c r="N3602" s="101">
        <f t="shared" ca="1" si="507"/>
        <v>247.62116005392139</v>
      </c>
      <c r="O3602" s="101">
        <f t="shared" ca="1" si="501"/>
        <v>0.32933176803002412</v>
      </c>
      <c r="Q3602" s="12">
        <f t="shared" ca="1" si="502"/>
        <v>5.6000000000000005</v>
      </c>
      <c r="R3602" s="101">
        <f t="shared" ca="1" si="503"/>
        <v>0.21564780272739331</v>
      </c>
      <c r="S3602" s="13"/>
      <c r="T3602" s="101">
        <f t="shared" ca="1" si="504"/>
        <v>0</v>
      </c>
      <c r="U3602" s="101">
        <f t="shared" si="505"/>
        <v>0</v>
      </c>
      <c r="V3602" s="101">
        <f t="shared" ca="1" si="506"/>
        <v>-510.67088750929861</v>
      </c>
    </row>
    <row r="3603" spans="2:22" x14ac:dyDescent="0.3">
      <c r="B3603" s="13">
        <v>2023</v>
      </c>
      <c r="C3603" s="13">
        <v>5</v>
      </c>
      <c r="D3603" s="13">
        <v>28</v>
      </c>
      <c r="E3603" s="83" t="s">
        <v>247</v>
      </c>
      <c r="F3603" s="13">
        <v>5</v>
      </c>
      <c r="G3603" s="13">
        <v>12</v>
      </c>
      <c r="H3603" s="13" t="s">
        <v>70</v>
      </c>
      <c r="I3603" s="13" t="s">
        <v>53</v>
      </c>
      <c r="J3603" s="13"/>
      <c r="K3603" s="13" t="s">
        <v>28</v>
      </c>
      <c r="L3603" s="12">
        <f t="shared" ca="1" si="499"/>
        <v>2.5865519470412042</v>
      </c>
      <c r="M3603" s="101">
        <f t="shared" ca="1" si="500"/>
        <v>0.13646648072589393</v>
      </c>
      <c r="N3603" s="101">
        <f t="shared" ca="1" si="507"/>
        <v>247.62116005392139</v>
      </c>
      <c r="O3603" s="101">
        <f t="shared" ca="1" si="501"/>
        <v>0.27906308956627551</v>
      </c>
      <c r="Q3603" s="12">
        <f t="shared" ca="1" si="502"/>
        <v>1.2683913037900021</v>
      </c>
      <c r="R3603" s="101">
        <f t="shared" ca="1" si="503"/>
        <v>0</v>
      </c>
      <c r="S3603" s="13"/>
      <c r="T3603" s="101">
        <f t="shared" ca="1" si="504"/>
        <v>6.9546155537933418E-2</v>
      </c>
      <c r="U3603" s="101">
        <f t="shared" si="505"/>
        <v>0</v>
      </c>
      <c r="V3603" s="101">
        <f t="shared" ca="1" si="506"/>
        <v>-510.60134135376069</v>
      </c>
    </row>
    <row r="3604" spans="2:22" x14ac:dyDescent="0.3">
      <c r="B3604" s="13">
        <v>2023</v>
      </c>
      <c r="C3604" s="13">
        <v>5</v>
      </c>
      <c r="D3604" s="13">
        <v>28</v>
      </c>
      <c r="E3604" s="83" t="s">
        <v>247</v>
      </c>
      <c r="F3604" s="13">
        <v>5</v>
      </c>
      <c r="G3604" s="13">
        <v>13</v>
      </c>
      <c r="H3604" s="13" t="s">
        <v>70</v>
      </c>
      <c r="I3604" s="13" t="s">
        <v>53</v>
      </c>
      <c r="J3604" s="13"/>
      <c r="K3604" s="13" t="s">
        <v>28</v>
      </c>
      <c r="L3604" s="12">
        <f t="shared" ca="1" si="499"/>
        <v>2.6144751964534789</v>
      </c>
      <c r="M3604" s="101">
        <f t="shared" ca="1" si="500"/>
        <v>0.13793971136488556</v>
      </c>
      <c r="N3604" s="101">
        <f t="shared" ca="1" si="507"/>
        <v>247.62116005392139</v>
      </c>
      <c r="O3604" s="101">
        <f t="shared" ca="1" si="501"/>
        <v>0.28207572894536587</v>
      </c>
      <c r="Q3604" s="12">
        <f t="shared" ca="1" si="502"/>
        <v>0</v>
      </c>
      <c r="R3604" s="101">
        <f t="shared" ca="1" si="503"/>
        <v>0</v>
      </c>
      <c r="S3604" s="13"/>
      <c r="T3604" s="101">
        <f t="shared" ca="1" si="504"/>
        <v>0.13793971136488556</v>
      </c>
      <c r="U3604" s="101">
        <f t="shared" si="505"/>
        <v>0</v>
      </c>
      <c r="V3604" s="101">
        <f t="shared" ca="1" si="506"/>
        <v>-510.46340164239581</v>
      </c>
    </row>
    <row r="3605" spans="2:22" x14ac:dyDescent="0.3">
      <c r="B3605" s="13">
        <v>2023</v>
      </c>
      <c r="C3605" s="13">
        <v>5</v>
      </c>
      <c r="D3605" s="13">
        <v>28</v>
      </c>
      <c r="E3605" s="83" t="s">
        <v>247</v>
      </c>
      <c r="F3605" s="13">
        <v>5</v>
      </c>
      <c r="G3605" s="13">
        <v>14</v>
      </c>
      <c r="H3605" s="13" t="s">
        <v>70</v>
      </c>
      <c r="I3605" s="13" t="s">
        <v>53</v>
      </c>
      <c r="J3605" s="13"/>
      <c r="K3605" s="13" t="s">
        <v>28</v>
      </c>
      <c r="L3605" s="12">
        <f t="shared" ca="1" si="499"/>
        <v>2.0082295268245889</v>
      </c>
      <c r="M3605" s="101">
        <f t="shared" ca="1" si="500"/>
        <v>0.10595418983526531</v>
      </c>
      <c r="N3605" s="101">
        <f t="shared" ca="1" si="507"/>
        <v>247.62116005392139</v>
      </c>
      <c r="O3605" s="101">
        <f t="shared" ca="1" si="501"/>
        <v>0.21666788364910489</v>
      </c>
      <c r="Q3605" s="12">
        <f t="shared" ca="1" si="502"/>
        <v>5.6000000000000005</v>
      </c>
      <c r="R3605" s="101">
        <f t="shared" ca="1" si="503"/>
        <v>0.30404337055429859</v>
      </c>
      <c r="S3605" s="13"/>
      <c r="T3605" s="101">
        <f t="shared" ca="1" si="504"/>
        <v>0</v>
      </c>
      <c r="U3605" s="101">
        <f t="shared" si="505"/>
        <v>0</v>
      </c>
      <c r="V3605" s="101">
        <f t="shared" ca="1" si="506"/>
        <v>-511.07148838350446</v>
      </c>
    </row>
    <row r="3606" spans="2:22" x14ac:dyDescent="0.3">
      <c r="B3606" s="13">
        <v>2023</v>
      </c>
      <c r="C3606" s="13">
        <v>5</v>
      </c>
      <c r="D3606" s="13">
        <v>28</v>
      </c>
      <c r="E3606" s="83" t="s">
        <v>247</v>
      </c>
      <c r="F3606" s="13">
        <v>5</v>
      </c>
      <c r="G3606" s="13">
        <v>15</v>
      </c>
      <c r="H3606" s="13" t="s">
        <v>70</v>
      </c>
      <c r="I3606" s="13" t="s">
        <v>53</v>
      </c>
      <c r="J3606" s="13"/>
      <c r="K3606" s="13" t="s">
        <v>28</v>
      </c>
      <c r="L3606" s="12">
        <f t="shared" ca="1" si="499"/>
        <v>1.3210223206216845</v>
      </c>
      <c r="M3606" s="101">
        <f t="shared" ca="1" si="500"/>
        <v>6.9697137636000078E-2</v>
      </c>
      <c r="N3606" s="101">
        <f t="shared" ca="1" si="507"/>
        <v>247.62116005392139</v>
      </c>
      <c r="O3606" s="101">
        <f t="shared" ca="1" si="501"/>
        <v>0.14252509817187353</v>
      </c>
      <c r="Q3606" s="12">
        <f t="shared" ca="1" si="502"/>
        <v>0</v>
      </c>
      <c r="R3606" s="101">
        <f t="shared" ca="1" si="503"/>
        <v>0</v>
      </c>
      <c r="S3606" s="13"/>
      <c r="T3606" s="101">
        <f t="shared" ca="1" si="504"/>
        <v>6.9697137636000078E-2</v>
      </c>
      <c r="U3606" s="101">
        <f t="shared" si="505"/>
        <v>0</v>
      </c>
      <c r="V3606" s="101">
        <f t="shared" ca="1" si="506"/>
        <v>-511.00179124586845</v>
      </c>
    </row>
    <row r="3607" spans="2:22" x14ac:dyDescent="0.3">
      <c r="B3607" s="13">
        <v>2023</v>
      </c>
      <c r="C3607" s="13">
        <v>5</v>
      </c>
      <c r="D3607" s="13">
        <v>28</v>
      </c>
      <c r="E3607" s="83" t="s">
        <v>247</v>
      </c>
      <c r="F3607" s="13">
        <v>5</v>
      </c>
      <c r="G3607" s="13">
        <v>16</v>
      </c>
      <c r="H3607" s="13" t="s">
        <v>71</v>
      </c>
      <c r="I3607" s="13" t="s">
        <v>53</v>
      </c>
      <c r="J3607" s="13"/>
      <c r="K3607" s="13" t="s">
        <v>28</v>
      </c>
      <c r="L3607" s="12">
        <f t="shared" ca="1" si="499"/>
        <v>2.561246032803524</v>
      </c>
      <c r="M3607" s="101">
        <f t="shared" ca="1" si="500"/>
        <v>0.31795308251222948</v>
      </c>
      <c r="N3607" s="101">
        <f t="shared" ca="1" si="507"/>
        <v>248.34151050064739</v>
      </c>
      <c r="O3607" s="101">
        <f t="shared" ca="1" si="501"/>
        <v>0.76273906856888951</v>
      </c>
      <c r="Q3607" s="12">
        <f t="shared" ca="1" si="502"/>
        <v>5.6000000000000005</v>
      </c>
      <c r="R3607" s="101">
        <f t="shared" ca="1" si="503"/>
        <v>0.25723052332318175</v>
      </c>
      <c r="S3607" s="13"/>
      <c r="T3607" s="101">
        <f t="shared" ca="1" si="504"/>
        <v>0</v>
      </c>
      <c r="U3607" s="101">
        <f t="shared" ca="1" si="505"/>
        <v>0.72035044672599113</v>
      </c>
      <c r="V3607" s="101">
        <f t="shared" ca="1" si="506"/>
        <v>-510.79590184578882</v>
      </c>
    </row>
    <row r="3608" spans="2:22" x14ac:dyDescent="0.3">
      <c r="B3608" s="13">
        <v>2023</v>
      </c>
      <c r="C3608" s="13">
        <v>5</v>
      </c>
      <c r="D3608" s="13">
        <v>28</v>
      </c>
      <c r="E3608" s="83" t="s">
        <v>247</v>
      </c>
      <c r="F3608" s="13">
        <v>5</v>
      </c>
      <c r="G3608" s="13">
        <v>17</v>
      </c>
      <c r="H3608" s="13" t="s">
        <v>71</v>
      </c>
      <c r="I3608" s="13" t="s">
        <v>53</v>
      </c>
      <c r="J3608" s="13"/>
      <c r="K3608" s="13" t="s">
        <v>28</v>
      </c>
      <c r="L3608" s="12">
        <f t="shared" ca="1" si="499"/>
        <v>3.4072652529127634</v>
      </c>
      <c r="M3608" s="101">
        <f t="shared" ca="1" si="500"/>
        <v>0.42297790849659045</v>
      </c>
      <c r="N3608" s="101">
        <f t="shared" ca="1" si="507"/>
        <v>249.29980385302909</v>
      </c>
      <c r="O3608" s="101">
        <f t="shared" ca="1" si="501"/>
        <v>1.0146835923174209</v>
      </c>
      <c r="Q3608" s="12">
        <f t="shared" ca="1" si="502"/>
        <v>5.6000000000000005</v>
      </c>
      <c r="R3608" s="101">
        <f t="shared" ca="1" si="503"/>
        <v>0.18561499634093462</v>
      </c>
      <c r="S3608" s="13"/>
      <c r="T3608" s="101">
        <f t="shared" ca="1" si="504"/>
        <v>0</v>
      </c>
      <c r="U3608" s="101">
        <f t="shared" ca="1" si="505"/>
        <v>0.95829335238171465</v>
      </c>
      <c r="V3608" s="101">
        <f t="shared" ca="1" si="506"/>
        <v>-510.20883848608895</v>
      </c>
    </row>
    <row r="3609" spans="2:22" x14ac:dyDescent="0.3">
      <c r="B3609" s="13">
        <v>2023</v>
      </c>
      <c r="C3609" s="13">
        <v>5</v>
      </c>
      <c r="D3609" s="13">
        <v>28</v>
      </c>
      <c r="E3609" s="83" t="s">
        <v>247</v>
      </c>
      <c r="F3609" s="13">
        <v>5</v>
      </c>
      <c r="G3609" s="13">
        <v>18</v>
      </c>
      <c r="H3609" s="13" t="s">
        <v>71</v>
      </c>
      <c r="I3609" s="13" t="s">
        <v>53</v>
      </c>
      <c r="J3609" s="13"/>
      <c r="K3609" s="13" t="s">
        <v>28</v>
      </c>
      <c r="L3609" s="12">
        <f t="shared" ca="1" si="499"/>
        <v>3.4059127526483493</v>
      </c>
      <c r="M3609" s="101">
        <f t="shared" ca="1" si="500"/>
        <v>0.42281000911376609</v>
      </c>
      <c r="N3609" s="101">
        <f t="shared" ca="1" si="507"/>
        <v>250.25771681471144</v>
      </c>
      <c r="O3609" s="101">
        <f t="shared" ca="1" si="501"/>
        <v>1.0142808177386784</v>
      </c>
      <c r="Q3609" s="12">
        <f t="shared" ca="1" si="502"/>
        <v>5.3533455005370874</v>
      </c>
      <c r="R3609" s="101">
        <f t="shared" ca="1" si="503"/>
        <v>0.16485018210878169</v>
      </c>
      <c r="S3609" s="13"/>
      <c r="T3609" s="101">
        <f t="shared" ca="1" si="504"/>
        <v>0</v>
      </c>
      <c r="U3609" s="101">
        <f t="shared" ca="1" si="505"/>
        <v>0.95791296168234819</v>
      </c>
      <c r="V3609" s="101">
        <f t="shared" ca="1" si="506"/>
        <v>-509.58062588862418</v>
      </c>
    </row>
    <row r="3610" spans="2:22" x14ac:dyDescent="0.3">
      <c r="B3610" s="13">
        <v>2023</v>
      </c>
      <c r="C3610" s="13">
        <v>5</v>
      </c>
      <c r="D3610" s="13">
        <v>28</v>
      </c>
      <c r="E3610" s="83" t="s">
        <v>247</v>
      </c>
      <c r="F3610" s="13">
        <v>5</v>
      </c>
      <c r="G3610" s="13">
        <v>19</v>
      </c>
      <c r="H3610" s="13" t="s">
        <v>71</v>
      </c>
      <c r="I3610" s="13" t="s">
        <v>53</v>
      </c>
      <c r="J3610" s="13"/>
      <c r="K3610" s="13" t="s">
        <v>28</v>
      </c>
      <c r="L3610" s="12">
        <f t="shared" ca="1" si="499"/>
        <v>2.8119878469069093</v>
      </c>
      <c r="M3610" s="101">
        <f t="shared" ca="1" si="500"/>
        <v>0.34908017131502372</v>
      </c>
      <c r="N3610" s="101">
        <f t="shared" ca="1" si="507"/>
        <v>251.04858839665403</v>
      </c>
      <c r="O3610" s="101">
        <f t="shared" ca="1" si="501"/>
        <v>0.83740998080887763</v>
      </c>
      <c r="Q3610" s="12">
        <f t="shared" ca="1" si="502"/>
        <v>1.2727600650130908</v>
      </c>
      <c r="R3610" s="101">
        <f t="shared" ca="1" si="503"/>
        <v>0</v>
      </c>
      <c r="S3610" s="13"/>
      <c r="T3610" s="101">
        <f t="shared" ca="1" si="504"/>
        <v>0.19107973684429863</v>
      </c>
      <c r="U3610" s="101">
        <f t="shared" ca="1" si="505"/>
        <v>0.79087158194256824</v>
      </c>
      <c r="V3610" s="101">
        <f t="shared" ca="1" si="506"/>
        <v>-508.59867456983733</v>
      </c>
    </row>
    <row r="3611" spans="2:22" x14ac:dyDescent="0.3">
      <c r="B3611" s="13">
        <v>2023</v>
      </c>
      <c r="C3611" s="13">
        <v>5</v>
      </c>
      <c r="D3611" s="13">
        <v>28</v>
      </c>
      <c r="E3611" s="83" t="s">
        <v>247</v>
      </c>
      <c r="F3611" s="13">
        <v>5</v>
      </c>
      <c r="G3611" s="13">
        <v>20</v>
      </c>
      <c r="H3611" s="13" t="s">
        <v>69</v>
      </c>
      <c r="I3611" s="13" t="s">
        <v>53</v>
      </c>
      <c r="J3611" s="13"/>
      <c r="K3611" s="13" t="s">
        <v>28</v>
      </c>
      <c r="L3611" s="12">
        <f t="shared" ca="1" si="499"/>
        <v>3.9902289226221739</v>
      </c>
      <c r="M3611" s="101">
        <f t="shared" ca="1" si="500"/>
        <v>0.21052447795754589</v>
      </c>
      <c r="N3611" s="101">
        <f t="shared" ca="1" si="507"/>
        <v>251.04858839665403</v>
      </c>
      <c r="O3611" s="101">
        <f t="shared" ca="1" si="501"/>
        <v>0.43050579846170633</v>
      </c>
      <c r="Q3611" s="12">
        <f t="shared" ca="1" si="502"/>
        <v>0</v>
      </c>
      <c r="R3611" s="101">
        <f t="shared" ca="1" si="503"/>
        <v>0</v>
      </c>
      <c r="S3611" s="13"/>
      <c r="T3611" s="101">
        <f t="shared" ca="1" si="504"/>
        <v>0.21052447795754589</v>
      </c>
      <c r="U3611" s="101">
        <f t="shared" si="505"/>
        <v>0</v>
      </c>
      <c r="V3611" s="101">
        <f t="shared" ca="1" si="506"/>
        <v>-508.38815009187977</v>
      </c>
    </row>
    <row r="3612" spans="2:22" x14ac:dyDescent="0.3">
      <c r="B3612" s="13">
        <v>2023</v>
      </c>
      <c r="C3612" s="13">
        <v>5</v>
      </c>
      <c r="D3612" s="13">
        <v>28</v>
      </c>
      <c r="E3612" s="83" t="s">
        <v>247</v>
      </c>
      <c r="F3612" s="13">
        <v>5</v>
      </c>
      <c r="G3612" s="13">
        <v>21</v>
      </c>
      <c r="H3612" s="13" t="s">
        <v>69</v>
      </c>
      <c r="I3612" s="13" t="s">
        <v>53</v>
      </c>
      <c r="J3612" s="13"/>
      <c r="K3612" s="13" t="s">
        <v>28</v>
      </c>
      <c r="L3612" s="12">
        <f t="shared" ca="1" si="499"/>
        <v>2.5638071173784254</v>
      </c>
      <c r="M3612" s="101">
        <f t="shared" ca="1" si="500"/>
        <v>0.13526646351288574</v>
      </c>
      <c r="N3612" s="101">
        <f t="shared" ca="1" si="507"/>
        <v>251.04858839665403</v>
      </c>
      <c r="O3612" s="101">
        <f t="shared" ca="1" si="501"/>
        <v>0.27660914989395829</v>
      </c>
      <c r="Q3612" s="12">
        <f t="shared" ca="1" si="502"/>
        <v>0</v>
      </c>
      <c r="R3612" s="101">
        <f t="shared" ca="1" si="503"/>
        <v>0</v>
      </c>
      <c r="S3612" s="13"/>
      <c r="T3612" s="101">
        <f t="shared" ca="1" si="504"/>
        <v>0.13526646351288574</v>
      </c>
      <c r="U3612" s="101">
        <f t="shared" si="505"/>
        <v>0</v>
      </c>
      <c r="V3612" s="101">
        <f t="shared" ca="1" si="506"/>
        <v>-508.25288362836687</v>
      </c>
    </row>
    <row r="3613" spans="2:22" x14ac:dyDescent="0.3">
      <c r="B3613" s="13">
        <v>2023</v>
      </c>
      <c r="C3613" s="13">
        <v>5</v>
      </c>
      <c r="D3613" s="13">
        <v>28</v>
      </c>
      <c r="E3613" s="83" t="s">
        <v>247</v>
      </c>
      <c r="F3613" s="13">
        <v>5</v>
      </c>
      <c r="G3613" s="13">
        <v>22</v>
      </c>
      <c r="H3613" s="13" t="s">
        <v>69</v>
      </c>
      <c r="I3613" s="13" t="s">
        <v>53</v>
      </c>
      <c r="J3613" s="13"/>
      <c r="K3613" s="13" t="s">
        <v>28</v>
      </c>
      <c r="L3613" s="12">
        <f t="shared" ca="1" si="499"/>
        <v>3.0221582416163444</v>
      </c>
      <c r="M3613" s="101">
        <f t="shared" ca="1" si="500"/>
        <v>0.15944906882767834</v>
      </c>
      <c r="N3613" s="101">
        <f t="shared" ca="1" si="507"/>
        <v>251.04858839665403</v>
      </c>
      <c r="O3613" s="101">
        <f t="shared" ca="1" si="501"/>
        <v>0.3260606526879874</v>
      </c>
      <c r="Q3613" s="12">
        <f t="shared" ca="1" si="502"/>
        <v>0</v>
      </c>
      <c r="R3613" s="101">
        <f t="shared" ca="1" si="503"/>
        <v>0</v>
      </c>
      <c r="S3613" s="13"/>
      <c r="T3613" s="101">
        <f t="shared" ca="1" si="504"/>
        <v>0.15944906882767834</v>
      </c>
      <c r="U3613" s="101">
        <f t="shared" si="505"/>
        <v>0</v>
      </c>
      <c r="V3613" s="101">
        <f t="shared" ca="1" si="506"/>
        <v>-508.09343455953922</v>
      </c>
    </row>
    <row r="3614" spans="2:22" x14ac:dyDescent="0.3">
      <c r="B3614" s="13">
        <v>2023</v>
      </c>
      <c r="C3614" s="13">
        <v>5</v>
      </c>
      <c r="D3614" s="13">
        <v>28</v>
      </c>
      <c r="E3614" s="83" t="s">
        <v>247</v>
      </c>
      <c r="F3614" s="13">
        <v>5</v>
      </c>
      <c r="G3614" s="13">
        <v>23</v>
      </c>
      <c r="H3614" s="13" t="s">
        <v>69</v>
      </c>
      <c r="I3614" s="13" t="s">
        <v>53</v>
      </c>
      <c r="J3614" s="13"/>
      <c r="K3614" s="13" t="s">
        <v>28</v>
      </c>
      <c r="L3614" s="12">
        <f t="shared" ca="1" si="499"/>
        <v>2.9163360395257345</v>
      </c>
      <c r="M3614" s="101">
        <f t="shared" ca="1" si="500"/>
        <v>0.15386588944537777</v>
      </c>
      <c r="N3614" s="101">
        <f t="shared" ca="1" si="507"/>
        <v>251.04858839665403</v>
      </c>
      <c r="O3614" s="101">
        <f t="shared" ca="1" si="501"/>
        <v>0.31464349530443148</v>
      </c>
      <c r="Q3614" s="12">
        <f t="shared" ca="1" si="502"/>
        <v>0</v>
      </c>
      <c r="R3614" s="101">
        <f t="shared" ca="1" si="503"/>
        <v>0</v>
      </c>
      <c r="S3614" s="13"/>
      <c r="T3614" s="101">
        <f t="shared" ca="1" si="504"/>
        <v>0.15386588944537777</v>
      </c>
      <c r="U3614" s="101">
        <f t="shared" si="505"/>
        <v>0</v>
      </c>
      <c r="V3614" s="101">
        <f t="shared" ca="1" si="506"/>
        <v>-507.93956867009382</v>
      </c>
    </row>
    <row r="3615" spans="2:22" x14ac:dyDescent="0.3">
      <c r="B3615" s="13">
        <v>2023</v>
      </c>
      <c r="C3615" s="13">
        <v>5</v>
      </c>
      <c r="D3615" s="13">
        <v>29</v>
      </c>
      <c r="E3615" s="83" t="s">
        <v>248</v>
      </c>
      <c r="F3615" s="13">
        <v>6</v>
      </c>
      <c r="G3615" s="13">
        <v>0</v>
      </c>
      <c r="H3615" s="13" t="s">
        <v>69</v>
      </c>
      <c r="I3615" s="13" t="s">
        <v>53</v>
      </c>
      <c r="J3615" s="13"/>
      <c r="K3615" s="13" t="s">
        <v>28</v>
      </c>
      <c r="L3615" s="12">
        <f t="shared" ca="1" si="499"/>
        <v>2.8719822143633817</v>
      </c>
      <c r="M3615" s="101">
        <f t="shared" ca="1" si="500"/>
        <v>0.15152578162981203</v>
      </c>
      <c r="N3615" s="101">
        <f t="shared" ca="1" si="507"/>
        <v>251.04858839665403</v>
      </c>
      <c r="O3615" s="101">
        <f t="shared" ca="1" si="501"/>
        <v>0.30985816110766523</v>
      </c>
      <c r="Q3615" s="12">
        <f t="shared" ca="1" si="502"/>
        <v>0</v>
      </c>
      <c r="R3615" s="101">
        <f t="shared" ca="1" si="503"/>
        <v>0</v>
      </c>
      <c r="S3615" s="13"/>
      <c r="T3615" s="101">
        <f t="shared" ca="1" si="504"/>
        <v>0.15152578162981203</v>
      </c>
      <c r="U3615" s="101">
        <f t="shared" si="505"/>
        <v>0</v>
      </c>
      <c r="V3615" s="101">
        <f t="shared" ca="1" si="506"/>
        <v>-507.78804288846402</v>
      </c>
    </row>
    <row r="3616" spans="2:22" x14ac:dyDescent="0.3">
      <c r="B3616" s="13">
        <v>2023</v>
      </c>
      <c r="C3616" s="13">
        <v>5</v>
      </c>
      <c r="D3616" s="13">
        <v>29</v>
      </c>
      <c r="E3616" s="83" t="s">
        <v>248</v>
      </c>
      <c r="F3616" s="13">
        <v>6</v>
      </c>
      <c r="G3616" s="13">
        <v>1</v>
      </c>
      <c r="H3616" s="13" t="s">
        <v>69</v>
      </c>
      <c r="I3616" s="13" t="s">
        <v>53</v>
      </c>
      <c r="J3616" s="13"/>
      <c r="K3616" s="13" t="s">
        <v>28</v>
      </c>
      <c r="L3616" s="12">
        <f t="shared" ca="1" si="499"/>
        <v>1.515154627169133</v>
      </c>
      <c r="M3616" s="101">
        <f t="shared" ca="1" si="500"/>
        <v>7.9939558129443464E-2</v>
      </c>
      <c r="N3616" s="101">
        <f t="shared" ca="1" si="507"/>
        <v>251.04858839665403</v>
      </c>
      <c r="O3616" s="101">
        <f t="shared" ca="1" si="501"/>
        <v>0.16347003272527774</v>
      </c>
      <c r="Q3616" s="12">
        <f t="shared" ca="1" si="502"/>
        <v>0</v>
      </c>
      <c r="R3616" s="101">
        <f t="shared" ca="1" si="503"/>
        <v>0</v>
      </c>
      <c r="S3616" s="13"/>
      <c r="T3616" s="101">
        <f t="shared" ca="1" si="504"/>
        <v>7.9939558129443464E-2</v>
      </c>
      <c r="U3616" s="101">
        <f t="shared" si="505"/>
        <v>0</v>
      </c>
      <c r="V3616" s="101">
        <f t="shared" ca="1" si="506"/>
        <v>-507.70810333033455</v>
      </c>
    </row>
    <row r="3617" spans="2:22" x14ac:dyDescent="0.3">
      <c r="B3617" s="13">
        <v>2023</v>
      </c>
      <c r="C3617" s="13">
        <v>5</v>
      </c>
      <c r="D3617" s="13">
        <v>29</v>
      </c>
      <c r="E3617" s="83" t="s">
        <v>248</v>
      </c>
      <c r="F3617" s="13">
        <v>6</v>
      </c>
      <c r="G3617" s="13">
        <v>2</v>
      </c>
      <c r="H3617" s="13" t="s">
        <v>69</v>
      </c>
      <c r="I3617" s="13" t="s">
        <v>53</v>
      </c>
      <c r="J3617" s="13"/>
      <c r="K3617" s="13" t="s">
        <v>28</v>
      </c>
      <c r="L3617" s="12">
        <f t="shared" ca="1" si="499"/>
        <v>1.9222493409863908</v>
      </c>
      <c r="M3617" s="101">
        <f t="shared" ca="1" si="500"/>
        <v>0.10141787523044198</v>
      </c>
      <c r="N3617" s="101">
        <f t="shared" ca="1" si="507"/>
        <v>251.04858839665403</v>
      </c>
      <c r="O3617" s="101">
        <f t="shared" ca="1" si="501"/>
        <v>0.20739148139902169</v>
      </c>
      <c r="Q3617" s="12">
        <f t="shared" ca="1" si="502"/>
        <v>0</v>
      </c>
      <c r="R3617" s="101">
        <f t="shared" ca="1" si="503"/>
        <v>0</v>
      </c>
      <c r="S3617" s="13"/>
      <c r="T3617" s="101">
        <f t="shared" ca="1" si="504"/>
        <v>0.10141787523044198</v>
      </c>
      <c r="U3617" s="101">
        <f t="shared" si="505"/>
        <v>0</v>
      </c>
      <c r="V3617" s="101">
        <f t="shared" ca="1" si="506"/>
        <v>-507.60668545510413</v>
      </c>
    </row>
    <row r="3618" spans="2:22" x14ac:dyDescent="0.3">
      <c r="B3618" s="13">
        <v>2023</v>
      </c>
      <c r="C3618" s="13">
        <v>5</v>
      </c>
      <c r="D3618" s="13">
        <v>29</v>
      </c>
      <c r="E3618" s="83" t="s">
        <v>248</v>
      </c>
      <c r="F3618" s="13">
        <v>6</v>
      </c>
      <c r="G3618" s="13">
        <v>3</v>
      </c>
      <c r="H3618" s="13" t="s">
        <v>69</v>
      </c>
      <c r="I3618" s="13" t="s">
        <v>53</v>
      </c>
      <c r="J3618" s="13"/>
      <c r="K3618" s="13" t="s">
        <v>28</v>
      </c>
      <c r="L3618" s="12">
        <f t="shared" ca="1" si="499"/>
        <v>1.6553820346206745</v>
      </c>
      <c r="M3618" s="101">
        <f t="shared" ca="1" si="500"/>
        <v>8.7337956146586793E-2</v>
      </c>
      <c r="N3618" s="101">
        <f t="shared" ca="1" si="507"/>
        <v>251.04858839665403</v>
      </c>
      <c r="O3618" s="101">
        <f t="shared" ca="1" si="501"/>
        <v>0.17859916771522458</v>
      </c>
      <c r="Q3618" s="12">
        <f t="shared" ca="1" si="502"/>
        <v>0</v>
      </c>
      <c r="R3618" s="101">
        <f t="shared" ca="1" si="503"/>
        <v>0</v>
      </c>
      <c r="S3618" s="13"/>
      <c r="T3618" s="101">
        <f t="shared" ca="1" si="504"/>
        <v>8.7337956146586793E-2</v>
      </c>
      <c r="U3618" s="101">
        <f t="shared" si="505"/>
        <v>0</v>
      </c>
      <c r="V3618" s="101">
        <f t="shared" ca="1" si="506"/>
        <v>-507.51934749895753</v>
      </c>
    </row>
    <row r="3619" spans="2:22" x14ac:dyDescent="0.3">
      <c r="B3619" s="13">
        <v>2023</v>
      </c>
      <c r="C3619" s="13">
        <v>5</v>
      </c>
      <c r="D3619" s="13">
        <v>29</v>
      </c>
      <c r="E3619" s="83" t="s">
        <v>248</v>
      </c>
      <c r="F3619" s="13">
        <v>6</v>
      </c>
      <c r="G3619" s="13">
        <v>4</v>
      </c>
      <c r="H3619" s="13" t="s">
        <v>69</v>
      </c>
      <c r="I3619" s="13" t="s">
        <v>53</v>
      </c>
      <c r="J3619" s="13"/>
      <c r="K3619" s="13" t="s">
        <v>28</v>
      </c>
      <c r="L3619" s="12">
        <f t="shared" ca="1" si="499"/>
        <v>1.7918438186715135</v>
      </c>
      <c r="M3619" s="101">
        <f t="shared" ca="1" si="500"/>
        <v>9.4537679873109057E-2</v>
      </c>
      <c r="N3619" s="101">
        <f t="shared" ca="1" si="507"/>
        <v>251.04858839665403</v>
      </c>
      <c r="O3619" s="101">
        <f t="shared" ca="1" si="501"/>
        <v>0.1933220295964696</v>
      </c>
      <c r="Q3619" s="12">
        <f t="shared" ca="1" si="502"/>
        <v>0</v>
      </c>
      <c r="R3619" s="101">
        <f t="shared" ca="1" si="503"/>
        <v>0</v>
      </c>
      <c r="S3619" s="13"/>
      <c r="T3619" s="101">
        <f t="shared" ca="1" si="504"/>
        <v>9.4537679873109057E-2</v>
      </c>
      <c r="U3619" s="101">
        <f t="shared" si="505"/>
        <v>0</v>
      </c>
      <c r="V3619" s="101">
        <f t="shared" ca="1" si="506"/>
        <v>-507.42480981908443</v>
      </c>
    </row>
    <row r="3620" spans="2:22" x14ac:dyDescent="0.3">
      <c r="B3620" s="13">
        <v>2023</v>
      </c>
      <c r="C3620" s="13">
        <v>5</v>
      </c>
      <c r="D3620" s="13">
        <v>29</v>
      </c>
      <c r="E3620" s="83" t="s">
        <v>248</v>
      </c>
      <c r="F3620" s="13">
        <v>6</v>
      </c>
      <c r="G3620" s="13">
        <v>5</v>
      </c>
      <c r="H3620" s="13" t="s">
        <v>69</v>
      </c>
      <c r="I3620" s="13" t="s">
        <v>53</v>
      </c>
      <c r="J3620" s="13"/>
      <c r="K3620" s="13" t="s">
        <v>28</v>
      </c>
      <c r="L3620" s="12">
        <f t="shared" ca="1" si="499"/>
        <v>1.7534998520517751</v>
      </c>
      <c r="M3620" s="101">
        <f t="shared" ca="1" si="500"/>
        <v>9.2514652194251659E-2</v>
      </c>
      <c r="N3620" s="101">
        <f t="shared" ca="1" si="507"/>
        <v>251.04858839665403</v>
      </c>
      <c r="O3620" s="101">
        <f t="shared" ca="1" si="501"/>
        <v>0.18918509903786601</v>
      </c>
      <c r="Q3620" s="12">
        <f t="shared" ca="1" si="502"/>
        <v>4.9385024885628006</v>
      </c>
      <c r="R3620" s="101">
        <f t="shared" ca="1" si="503"/>
        <v>0.26961047318065834</v>
      </c>
      <c r="S3620" s="13"/>
      <c r="T3620" s="101">
        <f t="shared" ca="1" si="504"/>
        <v>0</v>
      </c>
      <c r="U3620" s="101">
        <f t="shared" si="505"/>
        <v>0</v>
      </c>
      <c r="V3620" s="101">
        <f t="shared" ca="1" si="506"/>
        <v>-507.96403076544573</v>
      </c>
    </row>
    <row r="3621" spans="2:22" x14ac:dyDescent="0.3">
      <c r="B3621" s="13">
        <v>2023</v>
      </c>
      <c r="C3621" s="13">
        <v>5</v>
      </c>
      <c r="D3621" s="13">
        <v>29</v>
      </c>
      <c r="E3621" s="83" t="s">
        <v>248</v>
      </c>
      <c r="F3621" s="13">
        <v>6</v>
      </c>
      <c r="G3621" s="13">
        <v>6</v>
      </c>
      <c r="H3621" s="13" t="s">
        <v>69</v>
      </c>
      <c r="I3621" s="13" t="s">
        <v>53</v>
      </c>
      <c r="J3621" s="13"/>
      <c r="K3621" s="13" t="s">
        <v>28</v>
      </c>
      <c r="L3621" s="12">
        <f t="shared" ca="1" si="499"/>
        <v>1.5877960292761</v>
      </c>
      <c r="M3621" s="101">
        <f t="shared" ca="1" si="500"/>
        <v>8.3772118504607043E-2</v>
      </c>
      <c r="N3621" s="101">
        <f t="shared" ca="1" si="507"/>
        <v>251.04858839665403</v>
      </c>
      <c r="O3621" s="101">
        <f t="shared" ca="1" si="501"/>
        <v>0.17130731359859844</v>
      </c>
      <c r="Q3621" s="12">
        <f t="shared" ca="1" si="502"/>
        <v>0</v>
      </c>
      <c r="R3621" s="101">
        <f t="shared" ca="1" si="503"/>
        <v>0</v>
      </c>
      <c r="S3621" s="13"/>
      <c r="T3621" s="101">
        <f t="shared" ca="1" si="504"/>
        <v>8.3772118504607043E-2</v>
      </c>
      <c r="U3621" s="101">
        <f t="shared" si="505"/>
        <v>0</v>
      </c>
      <c r="V3621" s="101">
        <f t="shared" ca="1" si="506"/>
        <v>-507.88025864694112</v>
      </c>
    </row>
    <row r="3622" spans="2:22" x14ac:dyDescent="0.3">
      <c r="B3622" s="13">
        <v>2023</v>
      </c>
      <c r="C3622" s="13">
        <v>5</v>
      </c>
      <c r="D3622" s="13">
        <v>29</v>
      </c>
      <c r="E3622" s="83" t="s">
        <v>248</v>
      </c>
      <c r="F3622" s="13">
        <v>6</v>
      </c>
      <c r="G3622" s="13">
        <v>7</v>
      </c>
      <c r="H3622" s="13" t="s">
        <v>69</v>
      </c>
      <c r="I3622" s="13" t="s">
        <v>53</v>
      </c>
      <c r="J3622" s="13"/>
      <c r="K3622" s="13" t="s">
        <v>28</v>
      </c>
      <c r="L3622" s="12">
        <f t="shared" ca="1" si="499"/>
        <v>1.6786887697723121</v>
      </c>
      <c r="M3622" s="101">
        <f t="shared" ca="1" si="500"/>
        <v>8.8567619493187186E-2</v>
      </c>
      <c r="N3622" s="101">
        <f t="shared" ca="1" si="507"/>
        <v>251.04858839665403</v>
      </c>
      <c r="O3622" s="101">
        <f t="shared" ca="1" si="501"/>
        <v>0.18111373137073475</v>
      </c>
      <c r="Q3622" s="12">
        <f t="shared" ca="1" si="502"/>
        <v>5.6000000000000005</v>
      </c>
      <c r="R3622" s="101">
        <f t="shared" ca="1" si="503"/>
        <v>0.33193899563877388</v>
      </c>
      <c r="S3622" s="13"/>
      <c r="T3622" s="101">
        <f t="shared" ca="1" si="504"/>
        <v>0</v>
      </c>
      <c r="U3622" s="101">
        <f t="shared" si="505"/>
        <v>0</v>
      </c>
      <c r="V3622" s="101">
        <f t="shared" ca="1" si="506"/>
        <v>-508.54413663821867</v>
      </c>
    </row>
    <row r="3623" spans="2:22" x14ac:dyDescent="0.3">
      <c r="B3623" s="13">
        <v>2023</v>
      </c>
      <c r="C3623" s="13">
        <v>5</v>
      </c>
      <c r="D3623" s="13">
        <v>29</v>
      </c>
      <c r="E3623" s="83" t="s">
        <v>248</v>
      </c>
      <c r="F3623" s="13">
        <v>6</v>
      </c>
      <c r="G3623" s="13">
        <v>8</v>
      </c>
      <c r="H3623" s="13" t="s">
        <v>69</v>
      </c>
      <c r="I3623" s="13" t="s">
        <v>53</v>
      </c>
      <c r="J3623" s="13"/>
      <c r="K3623" s="13" t="s">
        <v>28</v>
      </c>
      <c r="L3623" s="12">
        <f t="shared" ca="1" si="499"/>
        <v>2.6757968819721523</v>
      </c>
      <c r="M3623" s="101">
        <f t="shared" ca="1" si="500"/>
        <v>0.14117504349285076</v>
      </c>
      <c r="N3623" s="101">
        <f t="shared" ca="1" si="507"/>
        <v>251.04858839665403</v>
      </c>
      <c r="O3623" s="101">
        <f t="shared" ca="1" si="501"/>
        <v>0.2886917255959755</v>
      </c>
      <c r="Q3623" s="12">
        <f t="shared" ca="1" si="502"/>
        <v>5.6000000000000005</v>
      </c>
      <c r="R3623" s="101">
        <f t="shared" ca="1" si="503"/>
        <v>0.24753379394105737</v>
      </c>
      <c r="S3623" s="13"/>
      <c r="T3623" s="101">
        <f t="shared" ca="1" si="504"/>
        <v>0</v>
      </c>
      <c r="U3623" s="101">
        <f t="shared" si="505"/>
        <v>0</v>
      </c>
      <c r="V3623" s="101">
        <f t="shared" ca="1" si="506"/>
        <v>-509.03920422610076</v>
      </c>
    </row>
    <row r="3624" spans="2:22" x14ac:dyDescent="0.3">
      <c r="B3624" s="13">
        <v>2023</v>
      </c>
      <c r="C3624" s="13">
        <v>5</v>
      </c>
      <c r="D3624" s="13">
        <v>29</v>
      </c>
      <c r="E3624" s="83" t="s">
        <v>248</v>
      </c>
      <c r="F3624" s="13">
        <v>6</v>
      </c>
      <c r="G3624" s="13">
        <v>9</v>
      </c>
      <c r="H3624" s="13" t="s">
        <v>69</v>
      </c>
      <c r="I3624" s="13" t="s">
        <v>53</v>
      </c>
      <c r="J3624" s="13"/>
      <c r="K3624" s="13" t="s">
        <v>28</v>
      </c>
      <c r="L3624" s="12">
        <f t="shared" ca="1" si="499"/>
        <v>2.5808432622076634</v>
      </c>
      <c r="M3624" s="101">
        <f t="shared" ca="1" si="500"/>
        <v>0.13616529051407633</v>
      </c>
      <c r="N3624" s="101">
        <f t="shared" ca="1" si="507"/>
        <v>251.04858839665403</v>
      </c>
      <c r="O3624" s="101">
        <f t="shared" ca="1" si="501"/>
        <v>0.27844717955958481</v>
      </c>
      <c r="Q3624" s="12">
        <f t="shared" ca="1" si="502"/>
        <v>0.6290927064678552</v>
      </c>
      <c r="R3624" s="101">
        <f t="shared" ca="1" si="503"/>
        <v>0</v>
      </c>
      <c r="S3624" s="13"/>
      <c r="T3624" s="101">
        <f t="shared" ca="1" si="504"/>
        <v>0.10297435932083228</v>
      </c>
      <c r="U3624" s="101">
        <f t="shared" si="505"/>
        <v>0</v>
      </c>
      <c r="V3624" s="101">
        <f t="shared" ca="1" si="506"/>
        <v>-508.93622986677991</v>
      </c>
    </row>
    <row r="3625" spans="2:22" x14ac:dyDescent="0.3">
      <c r="B3625" s="13">
        <v>2023</v>
      </c>
      <c r="C3625" s="13">
        <v>5</v>
      </c>
      <c r="D3625" s="13">
        <v>29</v>
      </c>
      <c r="E3625" s="83" t="s">
        <v>248</v>
      </c>
      <c r="F3625" s="13">
        <v>6</v>
      </c>
      <c r="G3625" s="13">
        <v>10</v>
      </c>
      <c r="H3625" s="13" t="s">
        <v>70</v>
      </c>
      <c r="I3625" s="13" t="s">
        <v>53</v>
      </c>
      <c r="J3625" s="13"/>
      <c r="K3625" s="13" t="s">
        <v>28</v>
      </c>
      <c r="L3625" s="12">
        <f t="shared" ca="1" si="499"/>
        <v>2.619762408648052</v>
      </c>
      <c r="M3625" s="101">
        <f t="shared" ca="1" si="500"/>
        <v>0.13821866468027122</v>
      </c>
      <c r="N3625" s="101">
        <f t="shared" ca="1" si="507"/>
        <v>251.04858839665403</v>
      </c>
      <c r="O3625" s="101">
        <f t="shared" ca="1" si="501"/>
        <v>0.28264616626903832</v>
      </c>
      <c r="Q3625" s="12">
        <f t="shared" ca="1" si="502"/>
        <v>5.6000000000000005</v>
      </c>
      <c r="R3625" s="101">
        <f t="shared" ca="1" si="503"/>
        <v>0.25227711210794246</v>
      </c>
      <c r="S3625" s="13"/>
      <c r="T3625" s="101">
        <f t="shared" ca="1" si="504"/>
        <v>0</v>
      </c>
      <c r="U3625" s="101">
        <f t="shared" si="505"/>
        <v>0</v>
      </c>
      <c r="V3625" s="101">
        <f t="shared" ca="1" si="506"/>
        <v>-509.44078409099581</v>
      </c>
    </row>
    <row r="3626" spans="2:22" x14ac:dyDescent="0.3">
      <c r="B3626" s="13">
        <v>2023</v>
      </c>
      <c r="C3626" s="13">
        <v>5</v>
      </c>
      <c r="D3626" s="13">
        <v>29</v>
      </c>
      <c r="E3626" s="83" t="s">
        <v>248</v>
      </c>
      <c r="F3626" s="13">
        <v>6</v>
      </c>
      <c r="G3626" s="13">
        <v>11</v>
      </c>
      <c r="H3626" s="13" t="s">
        <v>70</v>
      </c>
      <c r="I3626" s="13" t="s">
        <v>53</v>
      </c>
      <c r="J3626" s="13"/>
      <c r="K3626" s="13" t="s">
        <v>28</v>
      </c>
      <c r="L3626" s="12">
        <f t="shared" ca="1" si="499"/>
        <v>2.9077886307792986</v>
      </c>
      <c r="M3626" s="101">
        <f t="shared" ca="1" si="500"/>
        <v>0.15341492815991581</v>
      </c>
      <c r="N3626" s="101">
        <f t="shared" ca="1" si="507"/>
        <v>251.04858839665403</v>
      </c>
      <c r="O3626" s="101">
        <f t="shared" ca="1" si="501"/>
        <v>0.31372131537477854</v>
      </c>
      <c r="Q3626" s="12">
        <f t="shared" ca="1" si="502"/>
        <v>5.6000000000000005</v>
      </c>
      <c r="R3626" s="101">
        <f t="shared" ca="1" si="503"/>
        <v>0.22789569240453242</v>
      </c>
      <c r="S3626" s="13"/>
      <c r="T3626" s="101">
        <f t="shared" ca="1" si="504"/>
        <v>0</v>
      </c>
      <c r="U3626" s="101">
        <f t="shared" si="505"/>
        <v>0</v>
      </c>
      <c r="V3626" s="101">
        <f t="shared" ca="1" si="506"/>
        <v>-509.89657547580492</v>
      </c>
    </row>
    <row r="3627" spans="2:22" x14ac:dyDescent="0.3">
      <c r="B3627" s="13">
        <v>2023</v>
      </c>
      <c r="C3627" s="13">
        <v>5</v>
      </c>
      <c r="D3627" s="13">
        <v>29</v>
      </c>
      <c r="E3627" s="83" t="s">
        <v>248</v>
      </c>
      <c r="F3627" s="13">
        <v>6</v>
      </c>
      <c r="G3627" s="13">
        <v>12</v>
      </c>
      <c r="H3627" s="13" t="s">
        <v>70</v>
      </c>
      <c r="I3627" s="13" t="s">
        <v>53</v>
      </c>
      <c r="J3627" s="13"/>
      <c r="K3627" s="13" t="s">
        <v>28</v>
      </c>
      <c r="L3627" s="12">
        <f t="shared" ca="1" si="499"/>
        <v>2.6940508870864406</v>
      </c>
      <c r="M3627" s="101">
        <f t="shared" ca="1" si="500"/>
        <v>0.14213812480268062</v>
      </c>
      <c r="N3627" s="101">
        <f t="shared" ca="1" si="507"/>
        <v>251.04858839665403</v>
      </c>
      <c r="O3627" s="101">
        <f t="shared" ca="1" si="501"/>
        <v>0.29066115020775607</v>
      </c>
      <c r="Q3627" s="12">
        <f t="shared" ca="1" si="502"/>
        <v>0</v>
      </c>
      <c r="R3627" s="101">
        <f t="shared" ca="1" si="503"/>
        <v>0</v>
      </c>
      <c r="S3627" s="13"/>
      <c r="T3627" s="101">
        <f t="shared" ca="1" si="504"/>
        <v>0.14213812480268062</v>
      </c>
      <c r="U3627" s="101">
        <f t="shared" si="505"/>
        <v>0</v>
      </c>
      <c r="V3627" s="101">
        <f t="shared" ca="1" si="506"/>
        <v>-509.75443735100225</v>
      </c>
    </row>
    <row r="3628" spans="2:22" x14ac:dyDescent="0.3">
      <c r="B3628" s="13">
        <v>2023</v>
      </c>
      <c r="C3628" s="13">
        <v>5</v>
      </c>
      <c r="D3628" s="13">
        <v>29</v>
      </c>
      <c r="E3628" s="83" t="s">
        <v>248</v>
      </c>
      <c r="F3628" s="13">
        <v>6</v>
      </c>
      <c r="G3628" s="13">
        <v>13</v>
      </c>
      <c r="H3628" s="13" t="s">
        <v>70</v>
      </c>
      <c r="I3628" s="13" t="s">
        <v>53</v>
      </c>
      <c r="J3628" s="13"/>
      <c r="K3628" s="13" t="s">
        <v>28</v>
      </c>
      <c r="L3628" s="12">
        <f t="shared" ca="1" si="499"/>
        <v>2.8126478108974391</v>
      </c>
      <c r="M3628" s="101">
        <f t="shared" ca="1" si="500"/>
        <v>0.14839529850294889</v>
      </c>
      <c r="N3628" s="101">
        <f t="shared" ca="1" si="507"/>
        <v>251.04858839665403</v>
      </c>
      <c r="O3628" s="101">
        <f t="shared" ca="1" si="501"/>
        <v>0.30345657231772472</v>
      </c>
      <c r="Q3628" s="12">
        <f t="shared" ca="1" si="502"/>
        <v>5.6000000000000005</v>
      </c>
      <c r="R3628" s="101">
        <f t="shared" ca="1" si="503"/>
        <v>0.23594936280753184</v>
      </c>
      <c r="S3628" s="13"/>
      <c r="T3628" s="101">
        <f t="shared" ca="1" si="504"/>
        <v>0</v>
      </c>
      <c r="U3628" s="101">
        <f t="shared" si="505"/>
        <v>0</v>
      </c>
      <c r="V3628" s="101">
        <f t="shared" ca="1" si="506"/>
        <v>-510.22633607661737</v>
      </c>
    </row>
    <row r="3629" spans="2:22" x14ac:dyDescent="0.3">
      <c r="B3629" s="13">
        <v>2023</v>
      </c>
      <c r="C3629" s="13">
        <v>5</v>
      </c>
      <c r="D3629" s="13">
        <v>29</v>
      </c>
      <c r="E3629" s="83" t="s">
        <v>248</v>
      </c>
      <c r="F3629" s="13">
        <v>6</v>
      </c>
      <c r="G3629" s="13">
        <v>14</v>
      </c>
      <c r="H3629" s="13" t="s">
        <v>70</v>
      </c>
      <c r="I3629" s="13" t="s">
        <v>53</v>
      </c>
      <c r="J3629" s="13"/>
      <c r="K3629" s="13" t="s">
        <v>28</v>
      </c>
      <c r="L3629" s="12">
        <f t="shared" ca="1" si="499"/>
        <v>1.892482128705208</v>
      </c>
      <c r="M3629" s="101">
        <f t="shared" ca="1" si="500"/>
        <v>9.9847357110486784E-2</v>
      </c>
      <c r="N3629" s="101">
        <f t="shared" ca="1" si="507"/>
        <v>251.04858839665403</v>
      </c>
      <c r="O3629" s="101">
        <f t="shared" ca="1" si="501"/>
        <v>0.20417989686600491</v>
      </c>
      <c r="Q3629" s="12">
        <f t="shared" ca="1" si="502"/>
        <v>5.6000000000000005</v>
      </c>
      <c r="R3629" s="101">
        <f t="shared" ca="1" si="503"/>
        <v>0.31384138780510418</v>
      </c>
      <c r="S3629" s="13"/>
      <c r="T3629" s="101">
        <f t="shared" ca="1" si="504"/>
        <v>0</v>
      </c>
      <c r="U3629" s="101">
        <f t="shared" si="505"/>
        <v>0</v>
      </c>
      <c r="V3629" s="101">
        <f t="shared" ca="1" si="506"/>
        <v>-510.85401885222757</v>
      </c>
    </row>
    <row r="3630" spans="2:22" x14ac:dyDescent="0.3">
      <c r="B3630" s="13">
        <v>2023</v>
      </c>
      <c r="C3630" s="13">
        <v>5</v>
      </c>
      <c r="D3630" s="13">
        <v>29</v>
      </c>
      <c r="E3630" s="83" t="s">
        <v>248</v>
      </c>
      <c r="F3630" s="13">
        <v>6</v>
      </c>
      <c r="G3630" s="13">
        <v>15</v>
      </c>
      <c r="H3630" s="13" t="s">
        <v>70</v>
      </c>
      <c r="I3630" s="13" t="s">
        <v>53</v>
      </c>
      <c r="J3630" s="13"/>
      <c r="K3630" s="13" t="s">
        <v>28</v>
      </c>
      <c r="L3630" s="12">
        <f t="shared" ca="1" si="499"/>
        <v>2.306870114055001</v>
      </c>
      <c r="M3630" s="101">
        <f t="shared" ca="1" si="500"/>
        <v>0.12171046721754185</v>
      </c>
      <c r="N3630" s="101">
        <f t="shared" ca="1" si="507"/>
        <v>251.04858839665403</v>
      </c>
      <c r="O3630" s="101">
        <f t="shared" ca="1" si="501"/>
        <v>0.24888821660539406</v>
      </c>
      <c r="Q3630" s="12">
        <f t="shared" ca="1" si="502"/>
        <v>5.2060241319687908</v>
      </c>
      <c r="R3630" s="101">
        <f t="shared" ca="1" si="503"/>
        <v>0.2454133876164023</v>
      </c>
      <c r="S3630" s="13"/>
      <c r="T3630" s="101">
        <f t="shared" ca="1" si="504"/>
        <v>0</v>
      </c>
      <c r="U3630" s="101">
        <f t="shared" si="505"/>
        <v>0</v>
      </c>
      <c r="V3630" s="101">
        <f t="shared" ca="1" si="506"/>
        <v>-511.34484562746036</v>
      </c>
    </row>
    <row r="3631" spans="2:22" x14ac:dyDescent="0.3">
      <c r="B3631" s="13">
        <v>2023</v>
      </c>
      <c r="C3631" s="13">
        <v>5</v>
      </c>
      <c r="D3631" s="13">
        <v>29</v>
      </c>
      <c r="E3631" s="83" t="s">
        <v>248</v>
      </c>
      <c r="F3631" s="13">
        <v>6</v>
      </c>
      <c r="G3631" s="13">
        <v>16</v>
      </c>
      <c r="H3631" s="13" t="s">
        <v>71</v>
      </c>
      <c r="I3631" s="13" t="s">
        <v>53</v>
      </c>
      <c r="J3631" s="13"/>
      <c r="K3631" s="13" t="s">
        <v>28</v>
      </c>
      <c r="L3631" s="12">
        <f t="shared" ca="1" si="499"/>
        <v>2.700337532874622</v>
      </c>
      <c r="M3631" s="101">
        <f t="shared" ca="1" si="500"/>
        <v>0.33521990133105556</v>
      </c>
      <c r="N3631" s="101">
        <f t="shared" ca="1" si="507"/>
        <v>251.808058327775</v>
      </c>
      <c r="O3631" s="101">
        <f t="shared" ca="1" si="501"/>
        <v>0.80416051729006244</v>
      </c>
      <c r="Q3631" s="12">
        <f t="shared" ca="1" si="502"/>
        <v>5.6000000000000005</v>
      </c>
      <c r="R3631" s="101">
        <f t="shared" ca="1" si="503"/>
        <v>0.24545642784216332</v>
      </c>
      <c r="S3631" s="13"/>
      <c r="T3631" s="101">
        <f t="shared" ca="1" si="504"/>
        <v>0</v>
      </c>
      <c r="U3631" s="101">
        <f t="shared" ca="1" si="505"/>
        <v>0.75946993112098748</v>
      </c>
      <c r="V3631" s="101">
        <f t="shared" ca="1" si="506"/>
        <v>-511.0762885520237</v>
      </c>
    </row>
    <row r="3632" spans="2:22" x14ac:dyDescent="0.3">
      <c r="B3632" s="13">
        <v>2023</v>
      </c>
      <c r="C3632" s="13">
        <v>5</v>
      </c>
      <c r="D3632" s="13">
        <v>29</v>
      </c>
      <c r="E3632" s="83" t="s">
        <v>248</v>
      </c>
      <c r="F3632" s="13">
        <v>6</v>
      </c>
      <c r="G3632" s="13">
        <v>17</v>
      </c>
      <c r="H3632" s="13" t="s">
        <v>71</v>
      </c>
      <c r="I3632" s="13" t="s">
        <v>53</v>
      </c>
      <c r="J3632" s="13"/>
      <c r="K3632" s="13" t="s">
        <v>28</v>
      </c>
      <c r="L3632" s="12">
        <f t="shared" ca="1" si="499"/>
        <v>3.6257512134293504</v>
      </c>
      <c r="M3632" s="101">
        <f t="shared" ca="1" si="500"/>
        <v>0.45010075563511953</v>
      </c>
      <c r="N3632" s="101">
        <f t="shared" ca="1" si="507"/>
        <v>252.82780085655202</v>
      </c>
      <c r="O3632" s="101">
        <f t="shared" ca="1" si="501"/>
        <v>1.0797487113592605</v>
      </c>
      <c r="Q3632" s="12">
        <f t="shared" ca="1" si="502"/>
        <v>3.2748766777635061</v>
      </c>
      <c r="R3632" s="101">
        <f t="shared" ca="1" si="503"/>
        <v>0</v>
      </c>
      <c r="S3632" s="13"/>
      <c r="T3632" s="101">
        <f t="shared" ca="1" si="504"/>
        <v>4.3557564857557907E-2</v>
      </c>
      <c r="U3632" s="101">
        <f t="shared" ca="1" si="505"/>
        <v>1.0197425287770048</v>
      </c>
      <c r="V3632" s="101">
        <f t="shared" ca="1" si="506"/>
        <v>-510.01298845838915</v>
      </c>
    </row>
    <row r="3633" spans="2:22" x14ac:dyDescent="0.3">
      <c r="B3633" s="13">
        <v>2023</v>
      </c>
      <c r="C3633" s="13">
        <v>5</v>
      </c>
      <c r="D3633" s="13">
        <v>29</v>
      </c>
      <c r="E3633" s="83" t="s">
        <v>248</v>
      </c>
      <c r="F3633" s="13">
        <v>6</v>
      </c>
      <c r="G3633" s="13">
        <v>18</v>
      </c>
      <c r="H3633" s="13" t="s">
        <v>71</v>
      </c>
      <c r="I3633" s="13" t="s">
        <v>53</v>
      </c>
      <c r="J3633" s="13"/>
      <c r="K3633" s="13" t="s">
        <v>28</v>
      </c>
      <c r="L3633" s="12">
        <f t="shared" ca="1" si="499"/>
        <v>3.5252836458210188</v>
      </c>
      <c r="M3633" s="101">
        <f t="shared" ca="1" si="500"/>
        <v>0.43762871179222129</v>
      </c>
      <c r="N3633" s="101">
        <f t="shared" ca="1" si="507"/>
        <v>253.81928688193918</v>
      </c>
      <c r="O3633" s="101">
        <f t="shared" ca="1" si="501"/>
        <v>1.0498294697254995</v>
      </c>
      <c r="Q3633" s="12">
        <f t="shared" ca="1" si="502"/>
        <v>5.6000000000000005</v>
      </c>
      <c r="R3633" s="101">
        <f t="shared" ca="1" si="503"/>
        <v>0.17562473938125081</v>
      </c>
      <c r="S3633" s="13"/>
      <c r="T3633" s="101">
        <f t="shared" ca="1" si="504"/>
        <v>0</v>
      </c>
      <c r="U3633" s="101">
        <f t="shared" ca="1" si="505"/>
        <v>0.99148602538716146</v>
      </c>
      <c r="V3633" s="101">
        <f t="shared" ca="1" si="506"/>
        <v>-509.37275191176451</v>
      </c>
    </row>
    <row r="3634" spans="2:22" x14ac:dyDescent="0.3">
      <c r="B3634" s="13">
        <v>2023</v>
      </c>
      <c r="C3634" s="13">
        <v>5</v>
      </c>
      <c r="D3634" s="13">
        <v>29</v>
      </c>
      <c r="E3634" s="83" t="s">
        <v>248</v>
      </c>
      <c r="F3634" s="13">
        <v>6</v>
      </c>
      <c r="G3634" s="13">
        <v>19</v>
      </c>
      <c r="H3634" s="13" t="s">
        <v>71</v>
      </c>
      <c r="I3634" s="13" t="s">
        <v>53</v>
      </c>
      <c r="J3634" s="13"/>
      <c r="K3634" s="13" t="s">
        <v>28</v>
      </c>
      <c r="L3634" s="12">
        <f t="shared" ca="1" si="499"/>
        <v>3.7354630568191198</v>
      </c>
      <c r="M3634" s="101">
        <f t="shared" ca="1" si="500"/>
        <v>0.46372038387352554</v>
      </c>
      <c r="N3634" s="101">
        <f t="shared" ca="1" si="507"/>
        <v>254.86988586666956</v>
      </c>
      <c r="O3634" s="101">
        <f t="shared" ca="1" si="501"/>
        <v>1.112420898320734</v>
      </c>
      <c r="Q3634" s="12">
        <f t="shared" ca="1" si="502"/>
        <v>5.6000000000000005</v>
      </c>
      <c r="R3634" s="101">
        <f t="shared" ca="1" si="503"/>
        <v>0.15783305224026156</v>
      </c>
      <c r="S3634" s="13"/>
      <c r="T3634" s="101">
        <f t="shared" ca="1" si="504"/>
        <v>0</v>
      </c>
      <c r="U3634" s="101">
        <f t="shared" ca="1" si="505"/>
        <v>1.0505989847303774</v>
      </c>
      <c r="V3634" s="101">
        <f t="shared" ca="1" si="506"/>
        <v>-508.63781903151465</v>
      </c>
    </row>
    <row r="3635" spans="2:22" x14ac:dyDescent="0.3">
      <c r="B3635" s="13">
        <v>2023</v>
      </c>
      <c r="C3635" s="13">
        <v>5</v>
      </c>
      <c r="D3635" s="13">
        <v>29</v>
      </c>
      <c r="E3635" s="83" t="s">
        <v>248</v>
      </c>
      <c r="F3635" s="13">
        <v>6</v>
      </c>
      <c r="G3635" s="13">
        <v>20</v>
      </c>
      <c r="H3635" s="13" t="s">
        <v>69</v>
      </c>
      <c r="I3635" s="13" t="s">
        <v>53</v>
      </c>
      <c r="J3635" s="13"/>
      <c r="K3635" s="13" t="s">
        <v>28</v>
      </c>
      <c r="L3635" s="12">
        <f t="shared" ca="1" si="499"/>
        <v>3.5548074502933251</v>
      </c>
      <c r="M3635" s="101">
        <f t="shared" ca="1" si="500"/>
        <v>0.18755164107747585</v>
      </c>
      <c r="N3635" s="101">
        <f t="shared" ca="1" si="507"/>
        <v>254.86988586666956</v>
      </c>
      <c r="O3635" s="101">
        <f t="shared" ca="1" si="501"/>
        <v>0.38352817581214682</v>
      </c>
      <c r="Q3635" s="12">
        <f t="shared" ca="1" si="502"/>
        <v>0</v>
      </c>
      <c r="R3635" s="101">
        <f t="shared" ca="1" si="503"/>
        <v>0</v>
      </c>
      <c r="S3635" s="13"/>
      <c r="T3635" s="101">
        <f t="shared" ca="1" si="504"/>
        <v>0.18755164107747585</v>
      </c>
      <c r="U3635" s="101">
        <f t="shared" si="505"/>
        <v>0</v>
      </c>
      <c r="V3635" s="101">
        <f t="shared" ca="1" si="506"/>
        <v>-508.4502673904372</v>
      </c>
    </row>
    <row r="3636" spans="2:22" x14ac:dyDescent="0.3">
      <c r="B3636" s="13">
        <v>2023</v>
      </c>
      <c r="C3636" s="13">
        <v>5</v>
      </c>
      <c r="D3636" s="13">
        <v>29</v>
      </c>
      <c r="E3636" s="83" t="s">
        <v>248</v>
      </c>
      <c r="F3636" s="13">
        <v>6</v>
      </c>
      <c r="G3636" s="13">
        <v>21</v>
      </c>
      <c r="H3636" s="13" t="s">
        <v>69</v>
      </c>
      <c r="I3636" s="13" t="s">
        <v>53</v>
      </c>
      <c r="J3636" s="13"/>
      <c r="K3636" s="13" t="s">
        <v>28</v>
      </c>
      <c r="L3636" s="12">
        <f t="shared" ca="1" si="499"/>
        <v>3.1494416048812703</v>
      </c>
      <c r="M3636" s="101">
        <f t="shared" ca="1" si="500"/>
        <v>0.16616453907353582</v>
      </c>
      <c r="N3636" s="101">
        <f t="shared" ca="1" si="507"/>
        <v>254.86988586666956</v>
      </c>
      <c r="O3636" s="101">
        <f t="shared" ca="1" si="501"/>
        <v>0.33979325475064026</v>
      </c>
      <c r="Q3636" s="12">
        <f t="shared" ca="1" si="502"/>
        <v>0</v>
      </c>
      <c r="R3636" s="101">
        <f t="shared" ca="1" si="503"/>
        <v>0</v>
      </c>
      <c r="S3636" s="13"/>
      <c r="T3636" s="101">
        <f t="shared" ca="1" si="504"/>
        <v>0.16616453907353582</v>
      </c>
      <c r="U3636" s="101">
        <f t="shared" si="505"/>
        <v>0</v>
      </c>
      <c r="V3636" s="101">
        <f t="shared" ca="1" si="506"/>
        <v>-508.28410285136368</v>
      </c>
    </row>
    <row r="3637" spans="2:22" x14ac:dyDescent="0.3">
      <c r="B3637" s="13">
        <v>2023</v>
      </c>
      <c r="C3637" s="13">
        <v>5</v>
      </c>
      <c r="D3637" s="13">
        <v>29</v>
      </c>
      <c r="E3637" s="83" t="s">
        <v>248</v>
      </c>
      <c r="F3637" s="13">
        <v>6</v>
      </c>
      <c r="G3637" s="13">
        <v>22</v>
      </c>
      <c r="H3637" s="13" t="s">
        <v>69</v>
      </c>
      <c r="I3637" s="13" t="s">
        <v>53</v>
      </c>
      <c r="J3637" s="13"/>
      <c r="K3637" s="13" t="s">
        <v>28</v>
      </c>
      <c r="L3637" s="12">
        <f t="shared" ca="1" si="499"/>
        <v>3.7791065608042116</v>
      </c>
      <c r="M3637" s="101">
        <f t="shared" ca="1" si="500"/>
        <v>0.19938566214803022</v>
      </c>
      <c r="N3637" s="101">
        <f t="shared" ca="1" si="507"/>
        <v>254.86988586666956</v>
      </c>
      <c r="O3637" s="101">
        <f t="shared" ca="1" si="501"/>
        <v>0.40772780684516641</v>
      </c>
      <c r="Q3637" s="12">
        <f t="shared" ca="1" si="502"/>
        <v>0</v>
      </c>
      <c r="R3637" s="101">
        <f t="shared" ca="1" si="503"/>
        <v>0</v>
      </c>
      <c r="S3637" s="13"/>
      <c r="T3637" s="101">
        <f t="shared" ca="1" si="504"/>
        <v>0.19938566214803022</v>
      </c>
      <c r="U3637" s="101">
        <f t="shared" si="505"/>
        <v>0</v>
      </c>
      <c r="V3637" s="101">
        <f t="shared" ca="1" si="506"/>
        <v>-508.08471718921567</v>
      </c>
    </row>
    <row r="3638" spans="2:22" x14ac:dyDescent="0.3">
      <c r="B3638" s="13">
        <v>2023</v>
      </c>
      <c r="C3638" s="13">
        <v>5</v>
      </c>
      <c r="D3638" s="13">
        <v>29</v>
      </c>
      <c r="E3638" s="83" t="s">
        <v>248</v>
      </c>
      <c r="F3638" s="13">
        <v>6</v>
      </c>
      <c r="G3638" s="13">
        <v>23</v>
      </c>
      <c r="H3638" s="13" t="s">
        <v>69</v>
      </c>
      <c r="I3638" s="13" t="s">
        <v>53</v>
      </c>
      <c r="J3638" s="13"/>
      <c r="K3638" s="13" t="s">
        <v>28</v>
      </c>
      <c r="L3638" s="12">
        <f t="shared" ca="1" si="499"/>
        <v>3.5833681998691587</v>
      </c>
      <c r="M3638" s="101">
        <f t="shared" ca="1" si="500"/>
        <v>0.18905850622509682</v>
      </c>
      <c r="N3638" s="101">
        <f t="shared" ca="1" si="507"/>
        <v>254.86988586666956</v>
      </c>
      <c r="O3638" s="101">
        <f t="shared" ca="1" si="501"/>
        <v>0.38660959508388354</v>
      </c>
      <c r="Q3638" s="12">
        <f t="shared" ca="1" si="502"/>
        <v>0</v>
      </c>
      <c r="R3638" s="101">
        <f t="shared" ca="1" si="503"/>
        <v>0</v>
      </c>
      <c r="S3638" s="13"/>
      <c r="T3638" s="101">
        <f t="shared" ca="1" si="504"/>
        <v>0.18905850622509682</v>
      </c>
      <c r="U3638" s="101">
        <f t="shared" si="505"/>
        <v>0</v>
      </c>
      <c r="V3638" s="101">
        <f t="shared" ca="1" si="506"/>
        <v>-507.89565868299059</v>
      </c>
    </row>
    <row r="3639" spans="2:22" x14ac:dyDescent="0.3">
      <c r="B3639" s="13">
        <v>2023</v>
      </c>
      <c r="C3639" s="13">
        <v>5</v>
      </c>
      <c r="D3639" s="13">
        <v>30</v>
      </c>
      <c r="E3639" s="83" t="s">
        <v>249</v>
      </c>
      <c r="F3639" s="13">
        <v>7</v>
      </c>
      <c r="G3639" s="13">
        <v>0</v>
      </c>
      <c r="H3639" s="13" t="s">
        <v>69</v>
      </c>
      <c r="I3639" s="13" t="s">
        <v>53</v>
      </c>
      <c r="J3639" s="13"/>
      <c r="K3639" s="13" t="s">
        <v>27</v>
      </c>
      <c r="L3639" s="12">
        <f t="shared" ca="1" si="499"/>
        <v>2.824585123084228</v>
      </c>
      <c r="M3639" s="101">
        <f t="shared" ca="1" si="500"/>
        <v>0.14902511109392388</v>
      </c>
      <c r="N3639" s="101">
        <f t="shared" ca="1" si="507"/>
        <v>254.86988586666956</v>
      </c>
      <c r="O3639" s="101">
        <f t="shared" ca="1" si="501"/>
        <v>0.30474448892955736</v>
      </c>
      <c r="Q3639" s="12">
        <f t="shared" ca="1" si="502"/>
        <v>0</v>
      </c>
      <c r="R3639" s="101">
        <f t="shared" ca="1" si="503"/>
        <v>0</v>
      </c>
      <c r="S3639" s="13"/>
      <c r="T3639" s="101">
        <f t="shared" ca="1" si="504"/>
        <v>0.14902511109392388</v>
      </c>
      <c r="U3639" s="101">
        <f t="shared" si="505"/>
        <v>0</v>
      </c>
      <c r="V3639" s="101">
        <f t="shared" ca="1" si="506"/>
        <v>-507.74663357189667</v>
      </c>
    </row>
    <row r="3640" spans="2:22" x14ac:dyDescent="0.3">
      <c r="B3640" s="13">
        <v>2023</v>
      </c>
      <c r="C3640" s="13">
        <v>5</v>
      </c>
      <c r="D3640" s="13">
        <v>30</v>
      </c>
      <c r="E3640" s="83" t="s">
        <v>249</v>
      </c>
      <c r="F3640" s="13">
        <v>7</v>
      </c>
      <c r="G3640" s="13">
        <v>1</v>
      </c>
      <c r="H3640" s="13" t="s">
        <v>69</v>
      </c>
      <c r="I3640" s="13" t="s">
        <v>53</v>
      </c>
      <c r="J3640" s="13"/>
      <c r="K3640" s="13" t="s">
        <v>27</v>
      </c>
      <c r="L3640" s="12">
        <f t="shared" ca="1" si="499"/>
        <v>1.5928345341875487</v>
      </c>
      <c r="M3640" s="101">
        <f t="shared" ca="1" si="500"/>
        <v>8.403795002373507E-2</v>
      </c>
      <c r="N3640" s="101">
        <f t="shared" ca="1" si="507"/>
        <v>254.86988586666956</v>
      </c>
      <c r="O3640" s="101">
        <f t="shared" ca="1" si="501"/>
        <v>0.17185091789349463</v>
      </c>
      <c r="Q3640" s="12">
        <f t="shared" ca="1" si="502"/>
        <v>0</v>
      </c>
      <c r="R3640" s="101">
        <f t="shared" ca="1" si="503"/>
        <v>0</v>
      </c>
      <c r="S3640" s="13"/>
      <c r="T3640" s="101">
        <f t="shared" ca="1" si="504"/>
        <v>8.403795002373507E-2</v>
      </c>
      <c r="U3640" s="101">
        <f t="shared" si="505"/>
        <v>0</v>
      </c>
      <c r="V3640" s="101">
        <f t="shared" ca="1" si="506"/>
        <v>-507.66259562187292</v>
      </c>
    </row>
    <row r="3641" spans="2:22" x14ac:dyDescent="0.3">
      <c r="B3641" s="13">
        <v>2023</v>
      </c>
      <c r="C3641" s="13">
        <v>5</v>
      </c>
      <c r="D3641" s="13">
        <v>30</v>
      </c>
      <c r="E3641" s="83" t="s">
        <v>249</v>
      </c>
      <c r="F3641" s="13">
        <v>7</v>
      </c>
      <c r="G3641" s="13">
        <v>2</v>
      </c>
      <c r="H3641" s="13" t="s">
        <v>69</v>
      </c>
      <c r="I3641" s="13" t="s">
        <v>53</v>
      </c>
      <c r="J3641" s="13"/>
      <c r="K3641" s="13" t="s">
        <v>27</v>
      </c>
      <c r="L3641" s="12">
        <f t="shared" ca="1" si="499"/>
        <v>1.5000288431206312</v>
      </c>
      <c r="M3641" s="101">
        <f t="shared" ca="1" si="500"/>
        <v>7.9141521763044509E-2</v>
      </c>
      <c r="N3641" s="101">
        <f t="shared" ca="1" si="507"/>
        <v>254.86988586666956</v>
      </c>
      <c r="O3641" s="101">
        <f t="shared" ca="1" si="501"/>
        <v>0.1618381118842849</v>
      </c>
      <c r="Q3641" s="12">
        <f t="shared" ca="1" si="502"/>
        <v>0</v>
      </c>
      <c r="R3641" s="101">
        <f t="shared" ca="1" si="503"/>
        <v>0</v>
      </c>
      <c r="S3641" s="13"/>
      <c r="T3641" s="101">
        <f t="shared" ca="1" si="504"/>
        <v>7.9141521763044509E-2</v>
      </c>
      <c r="U3641" s="101">
        <f t="shared" si="505"/>
        <v>0</v>
      </c>
      <c r="V3641" s="101">
        <f t="shared" ca="1" si="506"/>
        <v>-507.58345410010986</v>
      </c>
    </row>
    <row r="3642" spans="2:22" x14ac:dyDescent="0.3">
      <c r="B3642" s="13">
        <v>2023</v>
      </c>
      <c r="C3642" s="13">
        <v>5</v>
      </c>
      <c r="D3642" s="13">
        <v>30</v>
      </c>
      <c r="E3642" s="83" t="s">
        <v>249</v>
      </c>
      <c r="F3642" s="13">
        <v>7</v>
      </c>
      <c r="G3642" s="13">
        <v>3</v>
      </c>
      <c r="H3642" s="13" t="s">
        <v>69</v>
      </c>
      <c r="I3642" s="13" t="s">
        <v>53</v>
      </c>
      <c r="J3642" s="13"/>
      <c r="K3642" s="13" t="s">
        <v>27</v>
      </c>
      <c r="L3642" s="12">
        <f t="shared" ca="1" si="499"/>
        <v>1.547133022829815</v>
      </c>
      <c r="M3642" s="101">
        <f t="shared" ca="1" si="500"/>
        <v>8.1626738284501038E-2</v>
      </c>
      <c r="N3642" s="101">
        <f t="shared" ca="1" si="507"/>
        <v>254.86988586666956</v>
      </c>
      <c r="O3642" s="101">
        <f t="shared" ca="1" si="501"/>
        <v>0.16692018183310875</v>
      </c>
      <c r="Q3642" s="12">
        <f t="shared" ca="1" si="502"/>
        <v>0</v>
      </c>
      <c r="R3642" s="101">
        <f t="shared" ca="1" si="503"/>
        <v>0</v>
      </c>
      <c r="S3642" s="13"/>
      <c r="T3642" s="101">
        <f t="shared" ca="1" si="504"/>
        <v>8.1626738284501038E-2</v>
      </c>
      <c r="U3642" s="101">
        <f t="shared" si="505"/>
        <v>0</v>
      </c>
      <c r="V3642" s="101">
        <f t="shared" ca="1" si="506"/>
        <v>-507.50182736182535</v>
      </c>
    </row>
    <row r="3643" spans="2:22" x14ac:dyDescent="0.3">
      <c r="B3643" s="13">
        <v>2023</v>
      </c>
      <c r="C3643" s="13">
        <v>5</v>
      </c>
      <c r="D3643" s="13">
        <v>30</v>
      </c>
      <c r="E3643" s="83" t="s">
        <v>249</v>
      </c>
      <c r="F3643" s="13">
        <v>7</v>
      </c>
      <c r="G3643" s="13">
        <v>4</v>
      </c>
      <c r="H3643" s="13" t="s">
        <v>69</v>
      </c>
      <c r="I3643" s="13" t="s">
        <v>53</v>
      </c>
      <c r="J3643" s="13"/>
      <c r="K3643" s="13" t="s">
        <v>27</v>
      </c>
      <c r="L3643" s="12">
        <f t="shared" ca="1" si="499"/>
        <v>1.541463399809629</v>
      </c>
      <c r="M3643" s="101">
        <f t="shared" ca="1" si="500"/>
        <v>8.1327608973956023E-2</v>
      </c>
      <c r="N3643" s="101">
        <f t="shared" ca="1" si="507"/>
        <v>254.86988586666956</v>
      </c>
      <c r="O3643" s="101">
        <f t="shared" ca="1" si="501"/>
        <v>0.16630848620546088</v>
      </c>
      <c r="Q3643" s="12">
        <f t="shared" ca="1" si="502"/>
        <v>0</v>
      </c>
      <c r="R3643" s="101">
        <f t="shared" ca="1" si="503"/>
        <v>0</v>
      </c>
      <c r="S3643" s="13"/>
      <c r="T3643" s="101">
        <f t="shared" ca="1" si="504"/>
        <v>8.1327608973956023E-2</v>
      </c>
      <c r="U3643" s="101">
        <f t="shared" si="505"/>
        <v>0</v>
      </c>
      <c r="V3643" s="101">
        <f t="shared" ca="1" si="506"/>
        <v>-507.42049975285141</v>
      </c>
    </row>
    <row r="3644" spans="2:22" x14ac:dyDescent="0.3">
      <c r="B3644" s="13">
        <v>2023</v>
      </c>
      <c r="C3644" s="13">
        <v>5</v>
      </c>
      <c r="D3644" s="13">
        <v>30</v>
      </c>
      <c r="E3644" s="83" t="s">
        <v>249</v>
      </c>
      <c r="F3644" s="13">
        <v>7</v>
      </c>
      <c r="G3644" s="13">
        <v>5</v>
      </c>
      <c r="H3644" s="13" t="s">
        <v>69</v>
      </c>
      <c r="I3644" s="13" t="s">
        <v>53</v>
      </c>
      <c r="J3644" s="13"/>
      <c r="K3644" s="13" t="s">
        <v>27</v>
      </c>
      <c r="L3644" s="12">
        <f t="shared" ca="1" si="499"/>
        <v>1.5817967488563827</v>
      </c>
      <c r="M3644" s="101">
        <f t="shared" ca="1" si="500"/>
        <v>8.3455596469662746E-2</v>
      </c>
      <c r="N3644" s="101">
        <f t="shared" ca="1" si="507"/>
        <v>254.86988586666956</v>
      </c>
      <c r="O3644" s="101">
        <f t="shared" ca="1" si="501"/>
        <v>0.17066005123411512</v>
      </c>
      <c r="Q3644" s="12">
        <f t="shared" ca="1" si="502"/>
        <v>5.6000000000000005</v>
      </c>
      <c r="R3644" s="101">
        <f t="shared" ca="1" si="503"/>
        <v>0.34014090520930723</v>
      </c>
      <c r="S3644" s="13"/>
      <c r="T3644" s="101">
        <f t="shared" ca="1" si="504"/>
        <v>0</v>
      </c>
      <c r="U3644" s="101">
        <f t="shared" si="505"/>
        <v>0</v>
      </c>
      <c r="V3644" s="101">
        <f t="shared" ca="1" si="506"/>
        <v>-508.10078156327</v>
      </c>
    </row>
    <row r="3645" spans="2:22" x14ac:dyDescent="0.3">
      <c r="B3645" s="13">
        <v>2023</v>
      </c>
      <c r="C3645" s="13">
        <v>5</v>
      </c>
      <c r="D3645" s="13">
        <v>30</v>
      </c>
      <c r="E3645" s="83" t="s">
        <v>249</v>
      </c>
      <c r="F3645" s="13">
        <v>7</v>
      </c>
      <c r="G3645" s="13">
        <v>6</v>
      </c>
      <c r="H3645" s="13" t="s">
        <v>69</v>
      </c>
      <c r="I3645" s="13" t="s">
        <v>53</v>
      </c>
      <c r="J3645" s="13"/>
      <c r="K3645" s="13" t="s">
        <v>27</v>
      </c>
      <c r="L3645" s="12">
        <f t="shared" ca="1" si="499"/>
        <v>1.8162271677826982</v>
      </c>
      <c r="M3645" s="101">
        <f t="shared" ca="1" si="500"/>
        <v>9.5824145372215161E-2</v>
      </c>
      <c r="N3645" s="101">
        <f t="shared" ca="1" si="507"/>
        <v>254.86988586666956</v>
      </c>
      <c r="O3645" s="101">
        <f t="shared" ca="1" si="501"/>
        <v>0.1959527491320753</v>
      </c>
      <c r="Q3645" s="12">
        <f t="shared" ca="1" si="502"/>
        <v>1.1254485250972646</v>
      </c>
      <c r="R3645" s="101">
        <f t="shared" ca="1" si="503"/>
        <v>0</v>
      </c>
      <c r="S3645" s="13"/>
      <c r="T3645" s="101">
        <f t="shared" ca="1" si="504"/>
        <v>3.6445481188083481E-2</v>
      </c>
      <c r="U3645" s="101">
        <f t="shared" si="505"/>
        <v>0</v>
      </c>
      <c r="V3645" s="101">
        <f t="shared" ca="1" si="506"/>
        <v>-508.06433608208192</v>
      </c>
    </row>
    <row r="3646" spans="2:22" x14ac:dyDescent="0.3">
      <c r="B3646" s="13">
        <v>2023</v>
      </c>
      <c r="C3646" s="13">
        <v>5</v>
      </c>
      <c r="D3646" s="13">
        <v>30</v>
      </c>
      <c r="E3646" s="83" t="s">
        <v>249</v>
      </c>
      <c r="F3646" s="13">
        <v>7</v>
      </c>
      <c r="G3646" s="13">
        <v>7</v>
      </c>
      <c r="H3646" s="13" t="s">
        <v>69</v>
      </c>
      <c r="I3646" s="13" t="s">
        <v>53</v>
      </c>
      <c r="J3646" s="13"/>
      <c r="K3646" s="13" t="s">
        <v>27</v>
      </c>
      <c r="L3646" s="12">
        <f t="shared" ca="1" si="499"/>
        <v>1.6538204687747311</v>
      </c>
      <c r="M3646" s="101">
        <f t="shared" ca="1" si="500"/>
        <v>8.7255567932554817E-2</v>
      </c>
      <c r="N3646" s="101">
        <f t="shared" ca="1" si="507"/>
        <v>254.86988586666956</v>
      </c>
      <c r="O3646" s="101">
        <f t="shared" ca="1" si="501"/>
        <v>0.17843069037610573</v>
      </c>
      <c r="Q3646" s="12">
        <f t="shared" ca="1" si="502"/>
        <v>1.9821319840458838</v>
      </c>
      <c r="R3646" s="101">
        <f t="shared" ca="1" si="503"/>
        <v>2.7791569767703073E-2</v>
      </c>
      <c r="S3646" s="13"/>
      <c r="T3646" s="101">
        <f t="shared" ca="1" si="504"/>
        <v>0</v>
      </c>
      <c r="U3646" s="101">
        <f t="shared" si="505"/>
        <v>0</v>
      </c>
      <c r="V3646" s="101">
        <f t="shared" ca="1" si="506"/>
        <v>-508.11991922161735</v>
      </c>
    </row>
    <row r="3647" spans="2:22" x14ac:dyDescent="0.3">
      <c r="B3647" s="13">
        <v>2023</v>
      </c>
      <c r="C3647" s="13">
        <v>5</v>
      </c>
      <c r="D3647" s="13">
        <v>30</v>
      </c>
      <c r="E3647" s="83" t="s">
        <v>249</v>
      </c>
      <c r="F3647" s="13">
        <v>7</v>
      </c>
      <c r="G3647" s="13">
        <v>8</v>
      </c>
      <c r="H3647" s="13" t="s">
        <v>69</v>
      </c>
      <c r="I3647" s="13" t="s">
        <v>53</v>
      </c>
      <c r="J3647" s="13"/>
      <c r="K3647" s="13" t="s">
        <v>27</v>
      </c>
      <c r="L3647" s="12">
        <f t="shared" ca="1" si="499"/>
        <v>2.4780123971958532</v>
      </c>
      <c r="M3647" s="101">
        <f t="shared" ca="1" si="500"/>
        <v>0.13073993407605322</v>
      </c>
      <c r="N3647" s="101">
        <f t="shared" ca="1" si="507"/>
        <v>254.86988586666956</v>
      </c>
      <c r="O3647" s="101">
        <f t="shared" ca="1" si="501"/>
        <v>0.26735275753346061</v>
      </c>
      <c r="Q3647" s="12">
        <f t="shared" ca="1" si="502"/>
        <v>5.6000000000000005</v>
      </c>
      <c r="R3647" s="101">
        <f t="shared" ca="1" si="503"/>
        <v>0.26427625057737109</v>
      </c>
      <c r="S3647" s="13"/>
      <c r="T3647" s="101">
        <f t="shared" ca="1" si="504"/>
        <v>0</v>
      </c>
      <c r="U3647" s="101">
        <f t="shared" si="505"/>
        <v>0</v>
      </c>
      <c r="V3647" s="101">
        <f t="shared" ca="1" si="506"/>
        <v>-508.64847172277211</v>
      </c>
    </row>
    <row r="3648" spans="2:22" x14ac:dyDescent="0.3">
      <c r="B3648" s="13">
        <v>2023</v>
      </c>
      <c r="C3648" s="13">
        <v>5</v>
      </c>
      <c r="D3648" s="13">
        <v>30</v>
      </c>
      <c r="E3648" s="83" t="s">
        <v>249</v>
      </c>
      <c r="F3648" s="13">
        <v>7</v>
      </c>
      <c r="G3648" s="13">
        <v>9</v>
      </c>
      <c r="H3648" s="13" t="s">
        <v>69</v>
      </c>
      <c r="I3648" s="13" t="s">
        <v>53</v>
      </c>
      <c r="J3648" s="13"/>
      <c r="K3648" s="13" t="s">
        <v>27</v>
      </c>
      <c r="L3648" s="12">
        <f t="shared" ref="L3648:L3711" ca="1" si="508">IF(K3648="Weekday",_xlfn.NORM.INV(RAND(),VLOOKUP(G3648,$J$5:$N$28,4),VLOOKUP(G3648,$J$5:$N$28,5)),_xlfn.NORM.INV(RAND(),VLOOKUP(G3648,$P$5:$T$28,4),VLOOKUP(G3648,$P$5:$T$28,5)))*VLOOKUP(C3648,$P$32:$R$43,3)</f>
        <v>3.058059256623149</v>
      </c>
      <c r="M3648" s="101">
        <f t="shared" ref="M3648:M3711" ca="1" si="509">IF(I3648="Winter",VLOOKUP(G3648,$J$40:$L$43,3),VLOOKUP(G3648,$J$40:$L$43,2))*L3648</f>
        <v>0.16134320637943736</v>
      </c>
      <c r="N3648" s="101">
        <f t="shared" ca="1" si="507"/>
        <v>254.86988586666956</v>
      </c>
      <c r="O3648" s="101">
        <f t="shared" ref="O3648:O3711" ca="1" si="510">IF(I3648="Winter",VLOOKUP(G3648,$J$46:$L$49,3),VLOOKUP(G3648,$J$46:$L$49,2))*L3648</f>
        <v>0.32993401319707155</v>
      </c>
      <c r="Q3648" s="12">
        <f t="shared" ref="Q3648:Q3711" ca="1" si="511">MIN(MAX(AND(IF(G3648&gt;=VLOOKUP(C3648,$O$46:$T$57,5),1,0),IF(G3648&lt;=VLOOKUP(C3648,$O$46:$T$57,6),1,0))*$G$50*_xlfn.NORM.INV(RAND(),VLOOKUP(C3648,$B$4:$F$15,4),VLOOKUP(C3648,$B$4:$F$15,4)),0),0.2)*$G$51</f>
        <v>5.6000000000000005</v>
      </c>
      <c r="R3648" s="101">
        <f t="shared" ref="R3648:R3711" ca="1" si="512">MAX(Q3648-L3648,0)*$G$52</f>
        <v>0.21517528392685048</v>
      </c>
      <c r="S3648" s="13"/>
      <c r="T3648" s="101">
        <f t="shared" ref="T3648:T3711" ca="1" si="513">MAX(L3648-Q3648,0)*IF(I3648="Winter",VLOOKUP(G3648,$J$40:$L$43,3),VLOOKUP(G3648,$J$40:$L$43,2))</f>
        <v>0</v>
      </c>
      <c r="U3648" s="101">
        <f t="shared" si="505"/>
        <v>0</v>
      </c>
      <c r="V3648" s="101">
        <f t="shared" ca="1" si="506"/>
        <v>-509.07882229062579</v>
      </c>
    </row>
    <row r="3649" spans="2:22" x14ac:dyDescent="0.3">
      <c r="B3649" s="13">
        <v>2023</v>
      </c>
      <c r="C3649" s="13">
        <v>5</v>
      </c>
      <c r="D3649" s="13">
        <v>30</v>
      </c>
      <c r="E3649" s="83" t="s">
        <v>249</v>
      </c>
      <c r="F3649" s="13">
        <v>7</v>
      </c>
      <c r="G3649" s="13">
        <v>10</v>
      </c>
      <c r="H3649" s="13" t="s">
        <v>70</v>
      </c>
      <c r="I3649" s="13" t="s">
        <v>53</v>
      </c>
      <c r="J3649" s="13"/>
      <c r="K3649" s="13" t="s">
        <v>27</v>
      </c>
      <c r="L3649" s="12">
        <f t="shared" ca="1" si="508"/>
        <v>2.7443349460495625</v>
      </c>
      <c r="M3649" s="101">
        <f t="shared" ca="1" si="509"/>
        <v>0.14479111175357492</v>
      </c>
      <c r="N3649" s="101">
        <f t="shared" ca="1" si="507"/>
        <v>254.86988586666956</v>
      </c>
      <c r="O3649" s="101">
        <f t="shared" ca="1" si="510"/>
        <v>0.29608629732928732</v>
      </c>
      <c r="Q3649" s="12">
        <f t="shared" ca="1" si="511"/>
        <v>5.6000000000000005</v>
      </c>
      <c r="R3649" s="101">
        <f t="shared" ca="1" si="512"/>
        <v>0.24173204681690458</v>
      </c>
      <c r="S3649" s="13"/>
      <c r="T3649" s="101">
        <f t="shared" ca="1" si="513"/>
        <v>0</v>
      </c>
      <c r="U3649" s="101">
        <f t="shared" ref="U3649:U3712" si="514">IF(H3649="On-Peak",IF(I3649="Winter",((L3649*$D$48)/60),((L3649*$D$47)/60)),0)</f>
        <v>0</v>
      </c>
      <c r="V3649" s="101">
        <f t="shared" ref="V3649:V3712" ca="1" si="515">V3648+MAX(T3649-R3649,0)-MAX(R3649-T3649,0)+MAX(U3649-R3649,0)-MAX(R3649-U3649,0)</f>
        <v>-509.56228638425955</v>
      </c>
    </row>
    <row r="3650" spans="2:22" x14ac:dyDescent="0.3">
      <c r="B3650" s="13">
        <v>2023</v>
      </c>
      <c r="C3650" s="13">
        <v>5</v>
      </c>
      <c r="D3650" s="13">
        <v>30</v>
      </c>
      <c r="E3650" s="83" t="s">
        <v>249</v>
      </c>
      <c r="F3650" s="13">
        <v>7</v>
      </c>
      <c r="G3650" s="13">
        <v>11</v>
      </c>
      <c r="H3650" s="13" t="s">
        <v>70</v>
      </c>
      <c r="I3650" s="13" t="s">
        <v>53</v>
      </c>
      <c r="J3650" s="13"/>
      <c r="K3650" s="13" t="s">
        <v>27</v>
      </c>
      <c r="L3650" s="12">
        <f t="shared" ca="1" si="508"/>
        <v>1.7828269259783001</v>
      </c>
      <c r="M3650" s="101">
        <f t="shared" ca="1" si="509"/>
        <v>9.4061948614615115E-2</v>
      </c>
      <c r="N3650" s="101">
        <f t="shared" ca="1" si="507"/>
        <v>254.86988586666956</v>
      </c>
      <c r="O3650" s="101">
        <f t="shared" ca="1" si="510"/>
        <v>0.1923491970437988</v>
      </c>
      <c r="Q3650" s="12">
        <f t="shared" ca="1" si="511"/>
        <v>5.6000000000000005</v>
      </c>
      <c r="R3650" s="101">
        <f t="shared" ca="1" si="512"/>
        <v>0.32312370071593693</v>
      </c>
      <c r="S3650" s="13"/>
      <c r="T3650" s="101">
        <f t="shared" ca="1" si="513"/>
        <v>0</v>
      </c>
      <c r="U3650" s="101">
        <f t="shared" si="514"/>
        <v>0</v>
      </c>
      <c r="V3650" s="101">
        <f t="shared" ca="1" si="515"/>
        <v>-510.20853378569143</v>
      </c>
    </row>
    <row r="3651" spans="2:22" x14ac:dyDescent="0.3">
      <c r="B3651" s="13">
        <v>2023</v>
      </c>
      <c r="C3651" s="13">
        <v>5</v>
      </c>
      <c r="D3651" s="13">
        <v>30</v>
      </c>
      <c r="E3651" s="83" t="s">
        <v>249</v>
      </c>
      <c r="F3651" s="13">
        <v>7</v>
      </c>
      <c r="G3651" s="13">
        <v>12</v>
      </c>
      <c r="H3651" s="13" t="s">
        <v>70</v>
      </c>
      <c r="I3651" s="13" t="s">
        <v>53</v>
      </c>
      <c r="J3651" s="13"/>
      <c r="K3651" s="13" t="s">
        <v>27</v>
      </c>
      <c r="L3651" s="12">
        <f t="shared" ca="1" si="508"/>
        <v>1.9913342567690016</v>
      </c>
      <c r="M3651" s="101">
        <f t="shared" ca="1" si="509"/>
        <v>0.10506279538713252</v>
      </c>
      <c r="N3651" s="101">
        <f t="shared" ca="1" si="507"/>
        <v>254.86988586666956</v>
      </c>
      <c r="O3651" s="101">
        <f t="shared" ca="1" si="510"/>
        <v>0.21484505296280756</v>
      </c>
      <c r="Q3651" s="12">
        <f t="shared" ca="1" si="511"/>
        <v>5.6000000000000005</v>
      </c>
      <c r="R3651" s="101">
        <f t="shared" ca="1" si="512"/>
        <v>0.30547355516450403</v>
      </c>
      <c r="S3651" s="13"/>
      <c r="T3651" s="101">
        <f t="shared" ca="1" si="513"/>
        <v>0</v>
      </c>
      <c r="U3651" s="101">
        <f t="shared" si="514"/>
        <v>0</v>
      </c>
      <c r="V3651" s="101">
        <f t="shared" ca="1" si="515"/>
        <v>-510.81948089602042</v>
      </c>
    </row>
    <row r="3652" spans="2:22" x14ac:dyDescent="0.3">
      <c r="B3652" s="13">
        <v>2023</v>
      </c>
      <c r="C3652" s="13">
        <v>5</v>
      </c>
      <c r="D3652" s="13">
        <v>30</v>
      </c>
      <c r="E3652" s="83" t="s">
        <v>249</v>
      </c>
      <c r="F3652" s="13">
        <v>7</v>
      </c>
      <c r="G3652" s="13">
        <v>13</v>
      </c>
      <c r="H3652" s="13" t="s">
        <v>70</v>
      </c>
      <c r="I3652" s="13" t="s">
        <v>53</v>
      </c>
      <c r="J3652" s="13"/>
      <c r="K3652" s="13" t="s">
        <v>27</v>
      </c>
      <c r="L3652" s="12">
        <f t="shared" ca="1" si="508"/>
        <v>2.374440988116941</v>
      </c>
      <c r="M3652" s="101">
        <f t="shared" ca="1" si="509"/>
        <v>0.12527550653304981</v>
      </c>
      <c r="N3652" s="101">
        <f t="shared" ca="1" si="507"/>
        <v>254.86988586666956</v>
      </c>
      <c r="O3652" s="101">
        <f t="shared" ca="1" si="510"/>
        <v>0.25617843820793679</v>
      </c>
      <c r="Q3652" s="12">
        <f t="shared" ca="1" si="511"/>
        <v>5.6000000000000005</v>
      </c>
      <c r="R3652" s="101">
        <f t="shared" ca="1" si="512"/>
        <v>0.27304357035590099</v>
      </c>
      <c r="S3652" s="13"/>
      <c r="T3652" s="101">
        <f t="shared" ca="1" si="513"/>
        <v>0</v>
      </c>
      <c r="U3652" s="101">
        <f t="shared" si="514"/>
        <v>0</v>
      </c>
      <c r="V3652" s="101">
        <f t="shared" ca="1" si="515"/>
        <v>-511.36556803673227</v>
      </c>
    </row>
    <row r="3653" spans="2:22" x14ac:dyDescent="0.3">
      <c r="B3653" s="13">
        <v>2023</v>
      </c>
      <c r="C3653" s="13">
        <v>5</v>
      </c>
      <c r="D3653" s="13">
        <v>30</v>
      </c>
      <c r="E3653" s="83" t="s">
        <v>249</v>
      </c>
      <c r="F3653" s="13">
        <v>7</v>
      </c>
      <c r="G3653" s="13">
        <v>14</v>
      </c>
      <c r="H3653" s="13" t="s">
        <v>70</v>
      </c>
      <c r="I3653" s="13" t="s">
        <v>53</v>
      </c>
      <c r="J3653" s="13"/>
      <c r="K3653" s="13" t="s">
        <v>27</v>
      </c>
      <c r="L3653" s="12">
        <f t="shared" ca="1" si="508"/>
        <v>3.7997950817040951</v>
      </c>
      <c r="M3653" s="101">
        <f t="shared" ca="1" si="509"/>
        <v>0.20047718851070806</v>
      </c>
      <c r="N3653" s="101">
        <f t="shared" ca="1" si="507"/>
        <v>254.86988586666956</v>
      </c>
      <c r="O3653" s="101">
        <f t="shared" ca="1" si="510"/>
        <v>0.40995989136505484</v>
      </c>
      <c r="Q3653" s="12">
        <f t="shared" ca="1" si="511"/>
        <v>5.6000000000000005</v>
      </c>
      <c r="R3653" s="101">
        <f t="shared" ca="1" si="512"/>
        <v>0.1523873463337484</v>
      </c>
      <c r="S3653" s="13"/>
      <c r="T3653" s="101">
        <f t="shared" ca="1" si="513"/>
        <v>0</v>
      </c>
      <c r="U3653" s="101">
        <f t="shared" si="514"/>
        <v>0</v>
      </c>
      <c r="V3653" s="101">
        <f t="shared" ca="1" si="515"/>
        <v>-511.67034272939975</v>
      </c>
    </row>
    <row r="3654" spans="2:22" x14ac:dyDescent="0.3">
      <c r="B3654" s="13">
        <v>2023</v>
      </c>
      <c r="C3654" s="13">
        <v>5</v>
      </c>
      <c r="D3654" s="13">
        <v>30</v>
      </c>
      <c r="E3654" s="83" t="s">
        <v>249</v>
      </c>
      <c r="F3654" s="13">
        <v>7</v>
      </c>
      <c r="G3654" s="13">
        <v>15</v>
      </c>
      <c r="H3654" s="13" t="s">
        <v>70</v>
      </c>
      <c r="I3654" s="13" t="s">
        <v>53</v>
      </c>
      <c r="J3654" s="13"/>
      <c r="K3654" s="13" t="s">
        <v>27</v>
      </c>
      <c r="L3654" s="12">
        <f t="shared" ca="1" si="508"/>
        <v>2.0474425232574451</v>
      </c>
      <c r="M3654" s="101">
        <f t="shared" ca="1" si="509"/>
        <v>0.10802306752706281</v>
      </c>
      <c r="N3654" s="101">
        <f t="shared" ca="1" si="507"/>
        <v>254.86988586666956</v>
      </c>
      <c r="O3654" s="101">
        <f t="shared" ca="1" si="510"/>
        <v>0.22089857383424574</v>
      </c>
      <c r="Q3654" s="12">
        <f t="shared" ca="1" si="511"/>
        <v>5.6000000000000005</v>
      </c>
      <c r="R3654" s="101">
        <f t="shared" ca="1" si="512"/>
        <v>0.3007239904062573</v>
      </c>
      <c r="S3654" s="13"/>
      <c r="T3654" s="101">
        <f t="shared" ca="1" si="513"/>
        <v>0</v>
      </c>
      <c r="U3654" s="101">
        <f t="shared" si="514"/>
        <v>0</v>
      </c>
      <c r="V3654" s="101">
        <f t="shared" ca="1" si="515"/>
        <v>-512.27179071021226</v>
      </c>
    </row>
    <row r="3655" spans="2:22" x14ac:dyDescent="0.3">
      <c r="B3655" s="13">
        <v>2023</v>
      </c>
      <c r="C3655" s="13">
        <v>5</v>
      </c>
      <c r="D3655" s="13">
        <v>30</v>
      </c>
      <c r="E3655" s="83" t="s">
        <v>249</v>
      </c>
      <c r="F3655" s="13">
        <v>7</v>
      </c>
      <c r="G3655" s="13">
        <v>16</v>
      </c>
      <c r="H3655" s="13" t="s">
        <v>71</v>
      </c>
      <c r="I3655" s="13" t="s">
        <v>53</v>
      </c>
      <c r="J3655" s="13"/>
      <c r="K3655" s="13" t="s">
        <v>27</v>
      </c>
      <c r="L3655" s="12">
        <f t="shared" ca="1" si="508"/>
        <v>1.4451949216472368</v>
      </c>
      <c r="M3655" s="101">
        <f t="shared" ca="1" si="509"/>
        <v>0.17940649757328797</v>
      </c>
      <c r="N3655" s="101">
        <f t="shared" ca="1" si="507"/>
        <v>255.27634693838286</v>
      </c>
      <c r="O3655" s="101">
        <f t="shared" ca="1" si="510"/>
        <v>0.43037904766654717</v>
      </c>
      <c r="Q3655" s="12">
        <f t="shared" ca="1" si="511"/>
        <v>3.6604506765196705</v>
      </c>
      <c r="R3655" s="101">
        <f t="shared" ca="1" si="512"/>
        <v>0.18752139964995154</v>
      </c>
      <c r="S3655" s="13"/>
      <c r="T3655" s="101">
        <f t="shared" ca="1" si="513"/>
        <v>0</v>
      </c>
      <c r="U3655" s="101">
        <f t="shared" ca="1" si="514"/>
        <v>0.40646107171328538</v>
      </c>
      <c r="V3655" s="101">
        <f t="shared" ca="1" si="515"/>
        <v>-512.2403724377989</v>
      </c>
    </row>
    <row r="3656" spans="2:22" x14ac:dyDescent="0.3">
      <c r="B3656" s="13">
        <v>2023</v>
      </c>
      <c r="C3656" s="13">
        <v>5</v>
      </c>
      <c r="D3656" s="13">
        <v>30</v>
      </c>
      <c r="E3656" s="83" t="s">
        <v>249</v>
      </c>
      <c r="F3656" s="13">
        <v>7</v>
      </c>
      <c r="G3656" s="13">
        <v>17</v>
      </c>
      <c r="H3656" s="13" t="s">
        <v>71</v>
      </c>
      <c r="I3656" s="13" t="s">
        <v>53</v>
      </c>
      <c r="J3656" s="13"/>
      <c r="K3656" s="13" t="s">
        <v>27</v>
      </c>
      <c r="L3656" s="12">
        <f t="shared" ca="1" si="508"/>
        <v>4.0553603542139189</v>
      </c>
      <c r="M3656" s="101">
        <f t="shared" ca="1" si="509"/>
        <v>0.50343243437211593</v>
      </c>
      <c r="N3656" s="101">
        <f t="shared" ca="1" si="507"/>
        <v>256.41691703800552</v>
      </c>
      <c r="O3656" s="101">
        <f t="shared" ca="1" si="510"/>
        <v>1.2076863134849052</v>
      </c>
      <c r="Q3656" s="12">
        <f t="shared" ca="1" si="511"/>
        <v>5.6000000000000005</v>
      </c>
      <c r="R3656" s="101">
        <f t="shared" ca="1" si="512"/>
        <v>0.13075374601579182</v>
      </c>
      <c r="S3656" s="13"/>
      <c r="T3656" s="101">
        <f t="shared" ca="1" si="513"/>
        <v>0</v>
      </c>
      <c r="U3656" s="101">
        <f t="shared" ca="1" si="514"/>
        <v>1.1405700996226646</v>
      </c>
      <c r="V3656" s="101">
        <f t="shared" ca="1" si="515"/>
        <v>-511.3613098302078</v>
      </c>
    </row>
    <row r="3657" spans="2:22" x14ac:dyDescent="0.3">
      <c r="B3657" s="13">
        <v>2023</v>
      </c>
      <c r="C3657" s="13">
        <v>5</v>
      </c>
      <c r="D3657" s="13">
        <v>30</v>
      </c>
      <c r="E3657" s="83" t="s">
        <v>249</v>
      </c>
      <c r="F3657" s="13">
        <v>7</v>
      </c>
      <c r="G3657" s="13">
        <v>18</v>
      </c>
      <c r="H3657" s="13" t="s">
        <v>71</v>
      </c>
      <c r="I3657" s="13" t="s">
        <v>53</v>
      </c>
      <c r="J3657" s="13"/>
      <c r="K3657" s="13" t="s">
        <v>27</v>
      </c>
      <c r="L3657" s="12">
        <f t="shared" ca="1" si="508"/>
        <v>3.0737922772411821</v>
      </c>
      <c r="M3657" s="101">
        <f t="shared" ca="1" si="509"/>
        <v>0.38158057329672035</v>
      </c>
      <c r="N3657" s="101">
        <f t="shared" ca="1" si="507"/>
        <v>257.28142111597958</v>
      </c>
      <c r="O3657" s="101">
        <f t="shared" ca="1" si="510"/>
        <v>0.91537534016242406</v>
      </c>
      <c r="Q3657" s="12">
        <f t="shared" ca="1" si="511"/>
        <v>4.0981713733804606</v>
      </c>
      <c r="R3657" s="101">
        <f t="shared" ca="1" si="512"/>
        <v>8.6713690488189929E-2</v>
      </c>
      <c r="S3657" s="13"/>
      <c r="T3657" s="101">
        <f t="shared" ca="1" si="513"/>
        <v>0</v>
      </c>
      <c r="U3657" s="101">
        <f t="shared" ca="1" si="514"/>
        <v>0.86450407797408246</v>
      </c>
      <c r="V3657" s="101">
        <f t="shared" ca="1" si="515"/>
        <v>-510.6702331332101</v>
      </c>
    </row>
    <row r="3658" spans="2:22" x14ac:dyDescent="0.3">
      <c r="B3658" s="13">
        <v>2023</v>
      </c>
      <c r="C3658" s="13">
        <v>5</v>
      </c>
      <c r="D3658" s="13">
        <v>30</v>
      </c>
      <c r="E3658" s="83" t="s">
        <v>249</v>
      </c>
      <c r="F3658" s="13">
        <v>7</v>
      </c>
      <c r="G3658" s="13">
        <v>19</v>
      </c>
      <c r="H3658" s="13" t="s">
        <v>71</v>
      </c>
      <c r="I3658" s="13" t="s">
        <v>53</v>
      </c>
      <c r="J3658" s="13"/>
      <c r="K3658" s="13" t="s">
        <v>27</v>
      </c>
      <c r="L3658" s="12">
        <f t="shared" ca="1" si="508"/>
        <v>3.9663153805035054</v>
      </c>
      <c r="M3658" s="101">
        <f t="shared" ca="1" si="509"/>
        <v>0.49237839133570516</v>
      </c>
      <c r="N3658" s="101">
        <f t="shared" ca="1" si="507"/>
        <v>258.39694731674621</v>
      </c>
      <c r="O3658" s="101">
        <f t="shared" ca="1" si="510"/>
        <v>1.181168720313944</v>
      </c>
      <c r="Q3658" s="12">
        <f t="shared" ca="1" si="511"/>
        <v>5.6000000000000005</v>
      </c>
      <c r="R3658" s="101">
        <f t="shared" ca="1" si="512"/>
        <v>0.13829140304037832</v>
      </c>
      <c r="S3658" s="13"/>
      <c r="T3658" s="101">
        <f t="shared" ca="1" si="513"/>
        <v>0</v>
      </c>
      <c r="U3658" s="101">
        <f t="shared" ca="1" si="514"/>
        <v>1.1155262007666109</v>
      </c>
      <c r="V3658" s="101">
        <f t="shared" ca="1" si="515"/>
        <v>-509.83128973852428</v>
      </c>
    </row>
    <row r="3659" spans="2:22" x14ac:dyDescent="0.3">
      <c r="B3659" s="13">
        <v>2023</v>
      </c>
      <c r="C3659" s="13">
        <v>5</v>
      </c>
      <c r="D3659" s="13">
        <v>30</v>
      </c>
      <c r="E3659" s="83" t="s">
        <v>249</v>
      </c>
      <c r="F3659" s="13">
        <v>7</v>
      </c>
      <c r="G3659" s="13">
        <v>20</v>
      </c>
      <c r="H3659" s="13" t="s">
        <v>69</v>
      </c>
      <c r="I3659" s="13" t="s">
        <v>53</v>
      </c>
      <c r="J3659" s="13"/>
      <c r="K3659" s="13" t="s">
        <v>27</v>
      </c>
      <c r="L3659" s="12">
        <f t="shared" ca="1" si="508"/>
        <v>3.1730476679466966</v>
      </c>
      <c r="M3659" s="101">
        <f t="shared" ca="1" si="509"/>
        <v>0.16740999496086773</v>
      </c>
      <c r="N3659" s="101">
        <f t="shared" ca="1" si="507"/>
        <v>258.39694731674621</v>
      </c>
      <c r="O3659" s="101">
        <f t="shared" ca="1" si="510"/>
        <v>0.34234011289476907</v>
      </c>
      <c r="Q3659" s="12">
        <f t="shared" ca="1" si="511"/>
        <v>0</v>
      </c>
      <c r="R3659" s="101">
        <f t="shared" ca="1" si="512"/>
        <v>0</v>
      </c>
      <c r="S3659" s="13"/>
      <c r="T3659" s="101">
        <f t="shared" ca="1" si="513"/>
        <v>0.16740999496086773</v>
      </c>
      <c r="U3659" s="101">
        <f t="shared" si="514"/>
        <v>0</v>
      </c>
      <c r="V3659" s="101">
        <f t="shared" ca="1" si="515"/>
        <v>-509.66387974356343</v>
      </c>
    </row>
    <row r="3660" spans="2:22" x14ac:dyDescent="0.3">
      <c r="B3660" s="13">
        <v>2023</v>
      </c>
      <c r="C3660" s="13">
        <v>5</v>
      </c>
      <c r="D3660" s="13">
        <v>30</v>
      </c>
      <c r="E3660" s="83" t="s">
        <v>249</v>
      </c>
      <c r="F3660" s="13">
        <v>7</v>
      </c>
      <c r="G3660" s="13">
        <v>21</v>
      </c>
      <c r="H3660" s="13" t="s">
        <v>69</v>
      </c>
      <c r="I3660" s="13" t="s">
        <v>53</v>
      </c>
      <c r="J3660" s="13"/>
      <c r="K3660" s="13" t="s">
        <v>27</v>
      </c>
      <c r="L3660" s="12">
        <f t="shared" ca="1" si="508"/>
        <v>3.33923828096315</v>
      </c>
      <c r="M3660" s="101">
        <f t="shared" ca="1" si="509"/>
        <v>0.17617821170361581</v>
      </c>
      <c r="N3660" s="101">
        <f t="shared" ca="1" si="507"/>
        <v>258.39694731674621</v>
      </c>
      <c r="O3660" s="101">
        <f t="shared" ca="1" si="510"/>
        <v>0.36027041813311428</v>
      </c>
      <c r="Q3660" s="12">
        <f t="shared" ca="1" si="511"/>
        <v>0</v>
      </c>
      <c r="R3660" s="101">
        <f t="shared" ca="1" si="512"/>
        <v>0</v>
      </c>
      <c r="S3660" s="13"/>
      <c r="T3660" s="101">
        <f t="shared" ca="1" si="513"/>
        <v>0.17617821170361581</v>
      </c>
      <c r="U3660" s="101">
        <f t="shared" si="514"/>
        <v>0</v>
      </c>
      <c r="V3660" s="101">
        <f t="shared" ca="1" si="515"/>
        <v>-509.48770153185978</v>
      </c>
    </row>
    <row r="3661" spans="2:22" x14ac:dyDescent="0.3">
      <c r="B3661" s="13">
        <v>2023</v>
      </c>
      <c r="C3661" s="13">
        <v>5</v>
      </c>
      <c r="D3661" s="13">
        <v>30</v>
      </c>
      <c r="E3661" s="83" t="s">
        <v>249</v>
      </c>
      <c r="F3661" s="13">
        <v>7</v>
      </c>
      <c r="G3661" s="13">
        <v>22</v>
      </c>
      <c r="H3661" s="13" t="s">
        <v>69</v>
      </c>
      <c r="I3661" s="13" t="s">
        <v>53</v>
      </c>
      <c r="J3661" s="13"/>
      <c r="K3661" s="13" t="s">
        <v>27</v>
      </c>
      <c r="L3661" s="12">
        <f t="shared" ca="1" si="508"/>
        <v>3.4429160766021245</v>
      </c>
      <c r="M3661" s="101">
        <f t="shared" ca="1" si="509"/>
        <v>0.18164825220152808</v>
      </c>
      <c r="N3661" s="101">
        <f t="shared" ca="1" si="507"/>
        <v>258.39694731674621</v>
      </c>
      <c r="O3661" s="101">
        <f t="shared" ca="1" si="510"/>
        <v>0.37145621550460323</v>
      </c>
      <c r="Q3661" s="12">
        <f t="shared" ca="1" si="511"/>
        <v>0</v>
      </c>
      <c r="R3661" s="101">
        <f t="shared" ca="1" si="512"/>
        <v>0</v>
      </c>
      <c r="S3661" s="13"/>
      <c r="T3661" s="101">
        <f t="shared" ca="1" si="513"/>
        <v>0.18164825220152808</v>
      </c>
      <c r="U3661" s="101">
        <f t="shared" si="514"/>
        <v>0</v>
      </c>
      <c r="V3661" s="101">
        <f t="shared" ca="1" si="515"/>
        <v>-509.30605327965827</v>
      </c>
    </row>
    <row r="3662" spans="2:22" x14ac:dyDescent="0.3">
      <c r="B3662" s="13">
        <v>2023</v>
      </c>
      <c r="C3662" s="13">
        <v>5</v>
      </c>
      <c r="D3662" s="13">
        <v>30</v>
      </c>
      <c r="E3662" s="83" t="s">
        <v>249</v>
      </c>
      <c r="F3662" s="13">
        <v>7</v>
      </c>
      <c r="G3662" s="13">
        <v>23</v>
      </c>
      <c r="H3662" s="13" t="s">
        <v>69</v>
      </c>
      <c r="I3662" s="13" t="s">
        <v>53</v>
      </c>
      <c r="J3662" s="13"/>
      <c r="K3662" s="13" t="s">
        <v>27</v>
      </c>
      <c r="L3662" s="12">
        <f t="shared" ca="1" si="508"/>
        <v>3.783276693592514</v>
      </c>
      <c r="M3662" s="101">
        <f t="shared" ca="1" si="509"/>
        <v>0.19960567835394105</v>
      </c>
      <c r="N3662" s="101">
        <f t="shared" ca="1" si="507"/>
        <v>258.39694731674621</v>
      </c>
      <c r="O3662" s="101">
        <f t="shared" ca="1" si="510"/>
        <v>0.40817772247169631</v>
      </c>
      <c r="Q3662" s="12">
        <f t="shared" ca="1" si="511"/>
        <v>0</v>
      </c>
      <c r="R3662" s="101">
        <f t="shared" ca="1" si="512"/>
        <v>0</v>
      </c>
      <c r="S3662" s="13"/>
      <c r="T3662" s="101">
        <f t="shared" ca="1" si="513"/>
        <v>0.19960567835394105</v>
      </c>
      <c r="U3662" s="101">
        <f t="shared" si="514"/>
        <v>0</v>
      </c>
      <c r="V3662" s="101">
        <f t="shared" ca="1" si="515"/>
        <v>-509.10644760130435</v>
      </c>
    </row>
    <row r="3663" spans="2:22" x14ac:dyDescent="0.3">
      <c r="B3663" s="13">
        <v>2023</v>
      </c>
      <c r="C3663" s="13">
        <v>5</v>
      </c>
      <c r="D3663" s="13">
        <v>31</v>
      </c>
      <c r="E3663" s="83" t="s">
        <v>250</v>
      </c>
      <c r="F3663" s="13">
        <v>1</v>
      </c>
      <c r="G3663" s="13">
        <v>0</v>
      </c>
      <c r="H3663" s="13" t="s">
        <v>69</v>
      </c>
      <c r="I3663" s="13" t="s">
        <v>53</v>
      </c>
      <c r="J3663" s="13"/>
      <c r="K3663" s="13" t="s">
        <v>27</v>
      </c>
      <c r="L3663" s="12">
        <f t="shared" ca="1" si="508"/>
        <v>3.8321450466884346</v>
      </c>
      <c r="M3663" s="101">
        <f t="shared" ca="1" si="509"/>
        <v>0.20218397266328181</v>
      </c>
      <c r="N3663" s="101">
        <f t="shared" ca="1" si="507"/>
        <v>258.39694731674621</v>
      </c>
      <c r="O3663" s="101">
        <f t="shared" ca="1" si="510"/>
        <v>0.41345012908721518</v>
      </c>
      <c r="Q3663" s="12">
        <f t="shared" ca="1" si="511"/>
        <v>0</v>
      </c>
      <c r="R3663" s="101">
        <f t="shared" ca="1" si="512"/>
        <v>0</v>
      </c>
      <c r="S3663" s="13"/>
      <c r="T3663" s="101">
        <f t="shared" ca="1" si="513"/>
        <v>0.20218397266328181</v>
      </c>
      <c r="U3663" s="101">
        <f t="shared" si="514"/>
        <v>0</v>
      </c>
      <c r="V3663" s="101">
        <f t="shared" ca="1" si="515"/>
        <v>-508.90426362864105</v>
      </c>
    </row>
    <row r="3664" spans="2:22" x14ac:dyDescent="0.3">
      <c r="B3664" s="13">
        <v>2023</v>
      </c>
      <c r="C3664" s="13">
        <v>5</v>
      </c>
      <c r="D3664" s="13">
        <v>31</v>
      </c>
      <c r="E3664" s="83" t="s">
        <v>250</v>
      </c>
      <c r="F3664" s="13">
        <v>1</v>
      </c>
      <c r="G3664" s="13">
        <v>1</v>
      </c>
      <c r="H3664" s="13" t="s">
        <v>69</v>
      </c>
      <c r="I3664" s="13" t="s">
        <v>53</v>
      </c>
      <c r="J3664" s="13"/>
      <c r="K3664" s="13" t="s">
        <v>27</v>
      </c>
      <c r="L3664" s="12">
        <f t="shared" ca="1" si="508"/>
        <v>1.8617959856865904</v>
      </c>
      <c r="M3664" s="101">
        <f t="shared" ca="1" si="509"/>
        <v>9.8228356204824507E-2</v>
      </c>
      <c r="N3664" s="101">
        <f t="shared" ref="N3664:N3727" ca="1" si="516">IF(H3664="On-Peak",IF(I3664="Winter",((L3664*$D$48)/60)+N3663,((L3664*$D$47)/60)+N3663),N3663)</f>
        <v>258.39694731674621</v>
      </c>
      <c r="O3664" s="101">
        <f t="shared" ca="1" si="510"/>
        <v>0.20086916889572623</v>
      </c>
      <c r="Q3664" s="12">
        <f t="shared" ca="1" si="511"/>
        <v>0</v>
      </c>
      <c r="R3664" s="101">
        <f t="shared" ca="1" si="512"/>
        <v>0</v>
      </c>
      <c r="S3664" s="13"/>
      <c r="T3664" s="101">
        <f t="shared" ca="1" si="513"/>
        <v>9.8228356204824507E-2</v>
      </c>
      <c r="U3664" s="101">
        <f t="shared" si="514"/>
        <v>0</v>
      </c>
      <c r="V3664" s="101">
        <f t="shared" ca="1" si="515"/>
        <v>-508.80603527243625</v>
      </c>
    </row>
    <row r="3665" spans="2:22" x14ac:dyDescent="0.3">
      <c r="B3665" s="13">
        <v>2023</v>
      </c>
      <c r="C3665" s="13">
        <v>5</v>
      </c>
      <c r="D3665" s="13">
        <v>31</v>
      </c>
      <c r="E3665" s="83" t="s">
        <v>250</v>
      </c>
      <c r="F3665" s="13">
        <v>1</v>
      </c>
      <c r="G3665" s="13">
        <v>2</v>
      </c>
      <c r="H3665" s="13" t="s">
        <v>69</v>
      </c>
      <c r="I3665" s="13" t="s">
        <v>53</v>
      </c>
      <c r="J3665" s="13"/>
      <c r="K3665" s="13" t="s">
        <v>27</v>
      </c>
      <c r="L3665" s="12">
        <f t="shared" ca="1" si="508"/>
        <v>1.835097426094547</v>
      </c>
      <c r="M3665" s="101">
        <f t="shared" ca="1" si="509"/>
        <v>9.6819740200748294E-2</v>
      </c>
      <c r="N3665" s="101">
        <f t="shared" ca="1" si="516"/>
        <v>258.39694731674621</v>
      </c>
      <c r="O3665" s="101">
        <f t="shared" ca="1" si="510"/>
        <v>0.19798866130134066</v>
      </c>
      <c r="Q3665" s="12">
        <f t="shared" ca="1" si="511"/>
        <v>0</v>
      </c>
      <c r="R3665" s="101">
        <f t="shared" ca="1" si="512"/>
        <v>0</v>
      </c>
      <c r="S3665" s="13"/>
      <c r="T3665" s="101">
        <f t="shared" ca="1" si="513"/>
        <v>9.6819740200748294E-2</v>
      </c>
      <c r="U3665" s="101">
        <f t="shared" si="514"/>
        <v>0</v>
      </c>
      <c r="V3665" s="101">
        <f t="shared" ca="1" si="515"/>
        <v>-508.70921553223548</v>
      </c>
    </row>
    <row r="3666" spans="2:22" x14ac:dyDescent="0.3">
      <c r="B3666" s="13">
        <v>2023</v>
      </c>
      <c r="C3666" s="13">
        <v>5</v>
      </c>
      <c r="D3666" s="13">
        <v>31</v>
      </c>
      <c r="E3666" s="83" t="s">
        <v>250</v>
      </c>
      <c r="F3666" s="13">
        <v>1</v>
      </c>
      <c r="G3666" s="13">
        <v>3</v>
      </c>
      <c r="H3666" s="13" t="s">
        <v>69</v>
      </c>
      <c r="I3666" s="13" t="s">
        <v>53</v>
      </c>
      <c r="J3666" s="13"/>
      <c r="K3666" s="13" t="s">
        <v>27</v>
      </c>
      <c r="L3666" s="12">
        <f t="shared" ca="1" si="508"/>
        <v>1.5959022624122479</v>
      </c>
      <c r="M3666" s="101">
        <f t="shared" ca="1" si="509"/>
        <v>8.4199803364870193E-2</v>
      </c>
      <c r="N3666" s="101">
        <f t="shared" ca="1" si="516"/>
        <v>258.39694731674621</v>
      </c>
      <c r="O3666" s="101">
        <f t="shared" ca="1" si="510"/>
        <v>0.17218189509165743</v>
      </c>
      <c r="Q3666" s="12">
        <f t="shared" ca="1" si="511"/>
        <v>0</v>
      </c>
      <c r="R3666" s="101">
        <f t="shared" ca="1" si="512"/>
        <v>0</v>
      </c>
      <c r="S3666" s="13"/>
      <c r="T3666" s="101">
        <f t="shared" ca="1" si="513"/>
        <v>8.4199803364870193E-2</v>
      </c>
      <c r="U3666" s="101">
        <f t="shared" si="514"/>
        <v>0</v>
      </c>
      <c r="V3666" s="101">
        <f t="shared" ca="1" si="515"/>
        <v>-508.62501572887061</v>
      </c>
    </row>
    <row r="3667" spans="2:22" x14ac:dyDescent="0.3">
      <c r="B3667" s="13">
        <v>2023</v>
      </c>
      <c r="C3667" s="13">
        <v>5</v>
      </c>
      <c r="D3667" s="13">
        <v>31</v>
      </c>
      <c r="E3667" s="83" t="s">
        <v>250</v>
      </c>
      <c r="F3667" s="13">
        <v>1</v>
      </c>
      <c r="G3667" s="13">
        <v>4</v>
      </c>
      <c r="H3667" s="13" t="s">
        <v>69</v>
      </c>
      <c r="I3667" s="13" t="s">
        <v>53</v>
      </c>
      <c r="J3667" s="13"/>
      <c r="K3667" s="13" t="s">
        <v>27</v>
      </c>
      <c r="L3667" s="12">
        <f t="shared" ca="1" si="508"/>
        <v>1.8010127113987662</v>
      </c>
      <c r="M3667" s="101">
        <f t="shared" ca="1" si="509"/>
        <v>9.5021430653398908E-2</v>
      </c>
      <c r="N3667" s="101">
        <f t="shared" ca="1" si="516"/>
        <v>258.39694731674621</v>
      </c>
      <c r="O3667" s="101">
        <f t="shared" ca="1" si="510"/>
        <v>0.19431126143281288</v>
      </c>
      <c r="Q3667" s="12">
        <f t="shared" ca="1" si="511"/>
        <v>0</v>
      </c>
      <c r="R3667" s="101">
        <f t="shared" ca="1" si="512"/>
        <v>0</v>
      </c>
      <c r="S3667" s="13"/>
      <c r="T3667" s="101">
        <f t="shared" ca="1" si="513"/>
        <v>9.5021430653398908E-2</v>
      </c>
      <c r="U3667" s="101">
        <f t="shared" si="514"/>
        <v>0</v>
      </c>
      <c r="V3667" s="101">
        <f t="shared" ca="1" si="515"/>
        <v>-508.52999429821722</v>
      </c>
    </row>
    <row r="3668" spans="2:22" x14ac:dyDescent="0.3">
      <c r="B3668" s="13">
        <v>2023</v>
      </c>
      <c r="C3668" s="13">
        <v>5</v>
      </c>
      <c r="D3668" s="13">
        <v>31</v>
      </c>
      <c r="E3668" s="83" t="s">
        <v>250</v>
      </c>
      <c r="F3668" s="13">
        <v>1</v>
      </c>
      <c r="G3668" s="13">
        <v>5</v>
      </c>
      <c r="H3668" s="13" t="s">
        <v>69</v>
      </c>
      <c r="I3668" s="13" t="s">
        <v>53</v>
      </c>
      <c r="J3668" s="13"/>
      <c r="K3668" s="13" t="s">
        <v>27</v>
      </c>
      <c r="L3668" s="12">
        <f t="shared" ca="1" si="508"/>
        <v>1.6550370358124058</v>
      </c>
      <c r="M3668" s="101">
        <f t="shared" ca="1" si="509"/>
        <v>8.7319754009462527E-2</v>
      </c>
      <c r="N3668" s="101">
        <f t="shared" ca="1" si="516"/>
        <v>258.39694731674621</v>
      </c>
      <c r="O3668" s="101">
        <f t="shared" ca="1" si="510"/>
        <v>0.17856194579380047</v>
      </c>
      <c r="Q3668" s="12">
        <f t="shared" ca="1" si="511"/>
        <v>5.6000000000000005</v>
      </c>
      <c r="R3668" s="101">
        <f t="shared" ca="1" si="512"/>
        <v>0.33394111491847994</v>
      </c>
      <c r="S3668" s="13"/>
      <c r="T3668" s="101">
        <f t="shared" ca="1" si="513"/>
        <v>0</v>
      </c>
      <c r="U3668" s="101">
        <f t="shared" si="514"/>
        <v>0</v>
      </c>
      <c r="V3668" s="101">
        <f t="shared" ca="1" si="515"/>
        <v>-509.19787652805422</v>
      </c>
    </row>
    <row r="3669" spans="2:22" x14ac:dyDescent="0.3">
      <c r="B3669" s="13">
        <v>2023</v>
      </c>
      <c r="C3669" s="13">
        <v>5</v>
      </c>
      <c r="D3669" s="13">
        <v>31</v>
      </c>
      <c r="E3669" s="83" t="s">
        <v>250</v>
      </c>
      <c r="F3669" s="13">
        <v>1</v>
      </c>
      <c r="G3669" s="13">
        <v>6</v>
      </c>
      <c r="H3669" s="13" t="s">
        <v>69</v>
      </c>
      <c r="I3669" s="13" t="s">
        <v>53</v>
      </c>
      <c r="J3669" s="13"/>
      <c r="K3669" s="13" t="s">
        <v>27</v>
      </c>
      <c r="L3669" s="12">
        <f t="shared" ca="1" si="508"/>
        <v>1.7762838463087265</v>
      </c>
      <c r="M3669" s="101">
        <f t="shared" ca="1" si="509"/>
        <v>9.3716735731248418E-2</v>
      </c>
      <c r="N3669" s="101">
        <f t="shared" ca="1" si="516"/>
        <v>258.39694731674621</v>
      </c>
      <c r="O3669" s="101">
        <f t="shared" ca="1" si="510"/>
        <v>0.19164326417824851</v>
      </c>
      <c r="Q3669" s="12">
        <f t="shared" ca="1" si="511"/>
        <v>3.7958958883797274</v>
      </c>
      <c r="R3669" s="101">
        <f t="shared" ca="1" si="512"/>
        <v>0.17096015936131023</v>
      </c>
      <c r="S3669" s="13"/>
      <c r="T3669" s="101">
        <f t="shared" ca="1" si="513"/>
        <v>0</v>
      </c>
      <c r="U3669" s="101">
        <f t="shared" si="514"/>
        <v>0</v>
      </c>
      <c r="V3669" s="101">
        <f t="shared" ca="1" si="515"/>
        <v>-509.53979684677682</v>
      </c>
    </row>
    <row r="3670" spans="2:22" x14ac:dyDescent="0.3">
      <c r="B3670" s="13">
        <v>2023</v>
      </c>
      <c r="C3670" s="13">
        <v>5</v>
      </c>
      <c r="D3670" s="13">
        <v>31</v>
      </c>
      <c r="E3670" s="83" t="s">
        <v>250</v>
      </c>
      <c r="F3670" s="13">
        <v>1</v>
      </c>
      <c r="G3670" s="13">
        <v>7</v>
      </c>
      <c r="H3670" s="13" t="s">
        <v>69</v>
      </c>
      <c r="I3670" s="13" t="s">
        <v>53</v>
      </c>
      <c r="J3670" s="13"/>
      <c r="K3670" s="13" t="s">
        <v>27</v>
      </c>
      <c r="L3670" s="12">
        <f t="shared" ca="1" si="508"/>
        <v>1.7665295227280358</v>
      </c>
      <c r="M3670" s="101">
        <f t="shared" ca="1" si="509"/>
        <v>9.3202097619131175E-2</v>
      </c>
      <c r="N3670" s="101">
        <f t="shared" ca="1" si="516"/>
        <v>258.39694731674621</v>
      </c>
      <c r="O3670" s="101">
        <f t="shared" ca="1" si="510"/>
        <v>0.19059087020712778</v>
      </c>
      <c r="Q3670" s="12">
        <f t="shared" ca="1" si="511"/>
        <v>5.6000000000000005</v>
      </c>
      <c r="R3670" s="101">
        <f t="shared" ca="1" si="512"/>
        <v>0.32450327590107181</v>
      </c>
      <c r="S3670" s="13"/>
      <c r="T3670" s="101">
        <f t="shared" ca="1" si="513"/>
        <v>0</v>
      </c>
      <c r="U3670" s="101">
        <f t="shared" si="514"/>
        <v>0</v>
      </c>
      <c r="V3670" s="101">
        <f t="shared" ca="1" si="515"/>
        <v>-510.18880339857895</v>
      </c>
    </row>
    <row r="3671" spans="2:22" x14ac:dyDescent="0.3">
      <c r="B3671" s="13">
        <v>2023</v>
      </c>
      <c r="C3671" s="13">
        <v>5</v>
      </c>
      <c r="D3671" s="13">
        <v>31</v>
      </c>
      <c r="E3671" s="83" t="s">
        <v>250</v>
      </c>
      <c r="F3671" s="13">
        <v>1</v>
      </c>
      <c r="G3671" s="13">
        <v>8</v>
      </c>
      <c r="H3671" s="13" t="s">
        <v>69</v>
      </c>
      <c r="I3671" s="13" t="s">
        <v>53</v>
      </c>
      <c r="J3671" s="13"/>
      <c r="K3671" s="13" t="s">
        <v>27</v>
      </c>
      <c r="L3671" s="12">
        <f t="shared" ca="1" si="508"/>
        <v>2.8524243453093541</v>
      </c>
      <c r="M3671" s="101">
        <f t="shared" ca="1" si="509"/>
        <v>0.15049390845852154</v>
      </c>
      <c r="N3671" s="101">
        <f t="shared" ca="1" si="516"/>
        <v>258.39694731674621</v>
      </c>
      <c r="O3671" s="101">
        <f t="shared" ca="1" si="510"/>
        <v>0.3077480626154262</v>
      </c>
      <c r="Q3671" s="12">
        <f t="shared" ca="1" si="511"/>
        <v>4.8941137003124897</v>
      </c>
      <c r="R3671" s="101">
        <f t="shared" ca="1" si="512"/>
        <v>0.17282900390101544</v>
      </c>
      <c r="S3671" s="13"/>
      <c r="T3671" s="101">
        <f t="shared" ca="1" si="513"/>
        <v>0</v>
      </c>
      <c r="U3671" s="101">
        <f t="shared" si="514"/>
        <v>0</v>
      </c>
      <c r="V3671" s="101">
        <f t="shared" ca="1" si="515"/>
        <v>-510.53446140638101</v>
      </c>
    </row>
    <row r="3672" spans="2:22" x14ac:dyDescent="0.3">
      <c r="B3672" s="13">
        <v>2023</v>
      </c>
      <c r="C3672" s="13">
        <v>5</v>
      </c>
      <c r="D3672" s="13">
        <v>31</v>
      </c>
      <c r="E3672" s="83" t="s">
        <v>250</v>
      </c>
      <c r="F3672" s="13">
        <v>1</v>
      </c>
      <c r="G3672" s="13">
        <v>9</v>
      </c>
      <c r="H3672" s="13" t="s">
        <v>69</v>
      </c>
      <c r="I3672" s="13" t="s">
        <v>53</v>
      </c>
      <c r="J3672" s="13"/>
      <c r="K3672" s="13" t="s">
        <v>27</v>
      </c>
      <c r="L3672" s="12">
        <f t="shared" ca="1" si="508"/>
        <v>2.6841525631153669</v>
      </c>
      <c r="M3672" s="101">
        <f t="shared" ca="1" si="509"/>
        <v>0.14161588922996676</v>
      </c>
      <c r="N3672" s="101">
        <f t="shared" ca="1" si="516"/>
        <v>258.39694731674621</v>
      </c>
      <c r="O3672" s="101">
        <f t="shared" ca="1" si="510"/>
        <v>0.28959322003451693</v>
      </c>
      <c r="Q3672" s="12">
        <f t="shared" ca="1" si="511"/>
        <v>5.6000000000000005</v>
      </c>
      <c r="R3672" s="101">
        <f t="shared" ca="1" si="512"/>
        <v>0.24682648553228426</v>
      </c>
      <c r="S3672" s="13"/>
      <c r="T3672" s="101">
        <f t="shared" ca="1" si="513"/>
        <v>0</v>
      </c>
      <c r="U3672" s="101">
        <f t="shared" si="514"/>
        <v>0</v>
      </c>
      <c r="V3672" s="101">
        <f t="shared" ca="1" si="515"/>
        <v>-511.02811437744555</v>
      </c>
    </row>
    <row r="3673" spans="2:22" x14ac:dyDescent="0.3">
      <c r="B3673" s="13">
        <v>2023</v>
      </c>
      <c r="C3673" s="13">
        <v>5</v>
      </c>
      <c r="D3673" s="13">
        <v>31</v>
      </c>
      <c r="E3673" s="83" t="s">
        <v>250</v>
      </c>
      <c r="F3673" s="13">
        <v>1</v>
      </c>
      <c r="G3673" s="13">
        <v>10</v>
      </c>
      <c r="H3673" s="13" t="s">
        <v>70</v>
      </c>
      <c r="I3673" s="13" t="s">
        <v>53</v>
      </c>
      <c r="J3673" s="13"/>
      <c r="K3673" s="13" t="s">
        <v>27</v>
      </c>
      <c r="L3673" s="12">
        <f t="shared" ca="1" si="508"/>
        <v>2.1916922776699712</v>
      </c>
      <c r="M3673" s="101">
        <f t="shared" ca="1" si="509"/>
        <v>0.11563368456986768</v>
      </c>
      <c r="N3673" s="101">
        <f t="shared" ca="1" si="516"/>
        <v>258.39694731674621</v>
      </c>
      <c r="O3673" s="101">
        <f t="shared" ca="1" si="510"/>
        <v>0.23646167983781319</v>
      </c>
      <c r="Q3673" s="12">
        <f t="shared" ca="1" si="511"/>
        <v>5.6000000000000005</v>
      </c>
      <c r="R3673" s="101">
        <f t="shared" ca="1" si="512"/>
        <v>0.28851324869523698</v>
      </c>
      <c r="S3673" s="13"/>
      <c r="T3673" s="101">
        <f t="shared" ca="1" si="513"/>
        <v>0</v>
      </c>
      <c r="U3673" s="101">
        <f t="shared" si="514"/>
        <v>0</v>
      </c>
      <c r="V3673" s="101">
        <f t="shared" ca="1" si="515"/>
        <v>-511.60514087483597</v>
      </c>
    </row>
    <row r="3674" spans="2:22" x14ac:dyDescent="0.3">
      <c r="B3674" s="13">
        <v>2023</v>
      </c>
      <c r="C3674" s="13">
        <v>5</v>
      </c>
      <c r="D3674" s="13">
        <v>31</v>
      </c>
      <c r="E3674" s="83" t="s">
        <v>250</v>
      </c>
      <c r="F3674" s="13">
        <v>1</v>
      </c>
      <c r="G3674" s="13">
        <v>11</v>
      </c>
      <c r="H3674" s="13" t="s">
        <v>70</v>
      </c>
      <c r="I3674" s="13" t="s">
        <v>53</v>
      </c>
      <c r="J3674" s="13"/>
      <c r="K3674" s="13" t="s">
        <v>27</v>
      </c>
      <c r="L3674" s="12">
        <f t="shared" ca="1" si="508"/>
        <v>2.4533098131646001</v>
      </c>
      <c r="M3674" s="101">
        <f t="shared" ca="1" si="509"/>
        <v>0.12943662574256432</v>
      </c>
      <c r="N3674" s="101">
        <f t="shared" ca="1" si="516"/>
        <v>258.39694731674621</v>
      </c>
      <c r="O3674" s="101">
        <f t="shared" ca="1" si="510"/>
        <v>0.2646875957423287</v>
      </c>
      <c r="Q3674" s="12">
        <f t="shared" ca="1" si="511"/>
        <v>5.6000000000000005</v>
      </c>
      <c r="R3674" s="101">
        <f t="shared" ca="1" si="512"/>
        <v>0.26636732431561666</v>
      </c>
      <c r="S3674" s="13"/>
      <c r="T3674" s="101">
        <f t="shared" ca="1" si="513"/>
        <v>0</v>
      </c>
      <c r="U3674" s="101">
        <f t="shared" si="514"/>
        <v>0</v>
      </c>
      <c r="V3674" s="101">
        <f t="shared" ca="1" si="515"/>
        <v>-512.13787552346719</v>
      </c>
    </row>
    <row r="3675" spans="2:22" x14ac:dyDescent="0.3">
      <c r="B3675" s="13">
        <v>2023</v>
      </c>
      <c r="C3675" s="13">
        <v>5</v>
      </c>
      <c r="D3675" s="13">
        <v>31</v>
      </c>
      <c r="E3675" s="83" t="s">
        <v>250</v>
      </c>
      <c r="F3675" s="13">
        <v>1</v>
      </c>
      <c r="G3675" s="13">
        <v>12</v>
      </c>
      <c r="H3675" s="13" t="s">
        <v>70</v>
      </c>
      <c r="I3675" s="13" t="s">
        <v>53</v>
      </c>
      <c r="J3675" s="13"/>
      <c r="K3675" s="13" t="s">
        <v>27</v>
      </c>
      <c r="L3675" s="12">
        <f t="shared" ca="1" si="508"/>
        <v>2.4015034813001219</v>
      </c>
      <c r="M3675" s="101">
        <f t="shared" ca="1" si="509"/>
        <v>0.12670332367339443</v>
      </c>
      <c r="N3675" s="101">
        <f t="shared" ca="1" si="516"/>
        <v>258.39694731674621</v>
      </c>
      <c r="O3675" s="101">
        <f t="shared" ca="1" si="510"/>
        <v>0.25909821059747018</v>
      </c>
      <c r="Q3675" s="12">
        <f t="shared" ca="1" si="511"/>
        <v>5.6000000000000005</v>
      </c>
      <c r="R3675" s="101">
        <f t="shared" ca="1" si="512"/>
        <v>0.27075273030794472</v>
      </c>
      <c r="S3675" s="13"/>
      <c r="T3675" s="101">
        <f t="shared" ca="1" si="513"/>
        <v>0</v>
      </c>
      <c r="U3675" s="101">
        <f t="shared" si="514"/>
        <v>0</v>
      </c>
      <c r="V3675" s="101">
        <f t="shared" ca="1" si="515"/>
        <v>-512.67938098408297</v>
      </c>
    </row>
    <row r="3676" spans="2:22" x14ac:dyDescent="0.3">
      <c r="B3676" s="13">
        <v>2023</v>
      </c>
      <c r="C3676" s="13">
        <v>5</v>
      </c>
      <c r="D3676" s="13">
        <v>31</v>
      </c>
      <c r="E3676" s="83" t="s">
        <v>250</v>
      </c>
      <c r="F3676" s="13">
        <v>1</v>
      </c>
      <c r="G3676" s="13">
        <v>13</v>
      </c>
      <c r="H3676" s="13" t="s">
        <v>70</v>
      </c>
      <c r="I3676" s="13" t="s">
        <v>53</v>
      </c>
      <c r="J3676" s="13"/>
      <c r="K3676" s="13" t="s">
        <v>27</v>
      </c>
      <c r="L3676" s="12">
        <f t="shared" ca="1" si="508"/>
        <v>1.8213958078460015</v>
      </c>
      <c r="M3676" s="101">
        <f t="shared" ca="1" si="509"/>
        <v>9.6096842821955047E-2</v>
      </c>
      <c r="N3676" s="101">
        <f t="shared" ca="1" si="516"/>
        <v>258.39694731674621</v>
      </c>
      <c r="O3676" s="101">
        <f t="shared" ca="1" si="510"/>
        <v>0.19651039370850509</v>
      </c>
      <c r="Q3676" s="12">
        <f t="shared" ca="1" si="511"/>
        <v>0</v>
      </c>
      <c r="R3676" s="101">
        <f t="shared" ca="1" si="512"/>
        <v>0</v>
      </c>
      <c r="S3676" s="13"/>
      <c r="T3676" s="101">
        <f t="shared" ca="1" si="513"/>
        <v>9.6096842821955047E-2</v>
      </c>
      <c r="U3676" s="101">
        <f t="shared" si="514"/>
        <v>0</v>
      </c>
      <c r="V3676" s="101">
        <f t="shared" ca="1" si="515"/>
        <v>-512.58328414126106</v>
      </c>
    </row>
    <row r="3677" spans="2:22" x14ac:dyDescent="0.3">
      <c r="B3677" s="13">
        <v>2023</v>
      </c>
      <c r="C3677" s="13">
        <v>5</v>
      </c>
      <c r="D3677" s="13">
        <v>31</v>
      </c>
      <c r="E3677" s="83" t="s">
        <v>250</v>
      </c>
      <c r="F3677" s="13">
        <v>1</v>
      </c>
      <c r="G3677" s="13">
        <v>14</v>
      </c>
      <c r="H3677" s="13" t="s">
        <v>70</v>
      </c>
      <c r="I3677" s="13" t="s">
        <v>53</v>
      </c>
      <c r="J3677" s="13"/>
      <c r="K3677" s="13" t="s">
        <v>27</v>
      </c>
      <c r="L3677" s="12">
        <f t="shared" ca="1" si="508"/>
        <v>2.182300242277758</v>
      </c>
      <c r="M3677" s="101">
        <f t="shared" ca="1" si="509"/>
        <v>0.11513816078257451</v>
      </c>
      <c r="N3677" s="101">
        <f t="shared" ca="1" si="516"/>
        <v>258.39694731674621</v>
      </c>
      <c r="O3677" s="101">
        <f t="shared" ca="1" si="510"/>
        <v>0.2354483731393473</v>
      </c>
      <c r="Q3677" s="12">
        <f t="shared" ca="1" si="511"/>
        <v>5.6000000000000005</v>
      </c>
      <c r="R3677" s="101">
        <f t="shared" ca="1" si="512"/>
        <v>0.28930828449118784</v>
      </c>
      <c r="S3677" s="13"/>
      <c r="T3677" s="101">
        <f t="shared" ca="1" si="513"/>
        <v>0</v>
      </c>
      <c r="U3677" s="101">
        <f t="shared" si="514"/>
        <v>0</v>
      </c>
      <c r="V3677" s="101">
        <f t="shared" ca="1" si="515"/>
        <v>-513.16190071024346</v>
      </c>
    </row>
    <row r="3678" spans="2:22" x14ac:dyDescent="0.3">
      <c r="B3678" s="13">
        <v>2023</v>
      </c>
      <c r="C3678" s="13">
        <v>5</v>
      </c>
      <c r="D3678" s="13">
        <v>31</v>
      </c>
      <c r="E3678" s="83" t="s">
        <v>250</v>
      </c>
      <c r="F3678" s="13">
        <v>1</v>
      </c>
      <c r="G3678" s="13">
        <v>15</v>
      </c>
      <c r="H3678" s="13" t="s">
        <v>70</v>
      </c>
      <c r="I3678" s="13" t="s">
        <v>53</v>
      </c>
      <c r="J3678" s="13"/>
      <c r="K3678" s="13" t="s">
        <v>27</v>
      </c>
      <c r="L3678" s="12">
        <f t="shared" ca="1" si="508"/>
        <v>2.375316722517637</v>
      </c>
      <c r="M3678" s="101">
        <f t="shared" ca="1" si="509"/>
        <v>0.12532171028003053</v>
      </c>
      <c r="N3678" s="101">
        <f t="shared" ca="1" si="516"/>
        <v>258.39694731674621</v>
      </c>
      <c r="O3678" s="101">
        <f t="shared" ca="1" si="510"/>
        <v>0.25627292119242784</v>
      </c>
      <c r="Q3678" s="12">
        <f t="shared" ca="1" si="511"/>
        <v>5.6000000000000005</v>
      </c>
      <c r="R3678" s="101">
        <f t="shared" ca="1" si="512"/>
        <v>0.27296943943888208</v>
      </c>
      <c r="S3678" s="13"/>
      <c r="T3678" s="101">
        <f t="shared" ca="1" si="513"/>
        <v>0</v>
      </c>
      <c r="U3678" s="101">
        <f t="shared" si="514"/>
        <v>0</v>
      </c>
      <c r="V3678" s="101">
        <f t="shared" ca="1" si="515"/>
        <v>-513.70783958912114</v>
      </c>
    </row>
    <row r="3679" spans="2:22" x14ac:dyDescent="0.3">
      <c r="B3679" s="13">
        <v>2023</v>
      </c>
      <c r="C3679" s="13">
        <v>5</v>
      </c>
      <c r="D3679" s="13">
        <v>31</v>
      </c>
      <c r="E3679" s="83" t="s">
        <v>250</v>
      </c>
      <c r="F3679" s="13">
        <v>1</v>
      </c>
      <c r="G3679" s="13">
        <v>16</v>
      </c>
      <c r="H3679" s="13" t="s">
        <v>71</v>
      </c>
      <c r="I3679" s="13" t="s">
        <v>53</v>
      </c>
      <c r="J3679" s="13"/>
      <c r="K3679" s="13" t="s">
        <v>27</v>
      </c>
      <c r="L3679" s="12">
        <f t="shared" ca="1" si="508"/>
        <v>1.8553186102024533</v>
      </c>
      <c r="M3679" s="101">
        <f t="shared" ca="1" si="509"/>
        <v>0.23031925227053254</v>
      </c>
      <c r="N3679" s="101">
        <f t="shared" ca="1" si="516"/>
        <v>258.91875567586567</v>
      </c>
      <c r="O3679" s="101">
        <f t="shared" ca="1" si="510"/>
        <v>0.55251388211829056</v>
      </c>
      <c r="Q3679" s="12">
        <f t="shared" ca="1" si="511"/>
        <v>5.6000000000000005</v>
      </c>
      <c r="R3679" s="101">
        <f t="shared" ca="1" si="512"/>
        <v>0.31698727964636236</v>
      </c>
      <c r="S3679" s="13"/>
      <c r="T3679" s="101">
        <f t="shared" ca="1" si="513"/>
        <v>0</v>
      </c>
      <c r="U3679" s="101">
        <f t="shared" ca="1" si="514"/>
        <v>0.5218083591194399</v>
      </c>
      <c r="V3679" s="101">
        <f t="shared" ca="1" si="515"/>
        <v>-513.82000578929444</v>
      </c>
    </row>
    <row r="3680" spans="2:22" x14ac:dyDescent="0.3">
      <c r="B3680" s="13">
        <v>2023</v>
      </c>
      <c r="C3680" s="13">
        <v>5</v>
      </c>
      <c r="D3680" s="13">
        <v>31</v>
      </c>
      <c r="E3680" s="83" t="s">
        <v>250</v>
      </c>
      <c r="F3680" s="13">
        <v>1</v>
      </c>
      <c r="G3680" s="13">
        <v>17</v>
      </c>
      <c r="H3680" s="13" t="s">
        <v>71</v>
      </c>
      <c r="I3680" s="13" t="s">
        <v>53</v>
      </c>
      <c r="J3680" s="13"/>
      <c r="K3680" s="13" t="s">
        <v>27</v>
      </c>
      <c r="L3680" s="12">
        <f t="shared" ca="1" si="508"/>
        <v>2.7010867114475183</v>
      </c>
      <c r="M3680" s="101">
        <f t="shared" ca="1" si="509"/>
        <v>0.33531290435909494</v>
      </c>
      <c r="N3680" s="101">
        <f t="shared" ca="1" si="516"/>
        <v>259.67843631346028</v>
      </c>
      <c r="O3680" s="101">
        <f t="shared" ca="1" si="510"/>
        <v>0.80438362266907093</v>
      </c>
      <c r="Q3680" s="12">
        <f t="shared" ca="1" si="511"/>
        <v>0</v>
      </c>
      <c r="R3680" s="101">
        <f t="shared" ca="1" si="512"/>
        <v>0</v>
      </c>
      <c r="S3680" s="13"/>
      <c r="T3680" s="101">
        <f t="shared" ca="1" si="513"/>
        <v>0.33531290435909494</v>
      </c>
      <c r="U3680" s="101">
        <f t="shared" ca="1" si="514"/>
        <v>0.75968063759461457</v>
      </c>
      <c r="V3680" s="101">
        <f t="shared" ca="1" si="515"/>
        <v>-512.72501224734071</v>
      </c>
    </row>
    <row r="3681" spans="2:22" x14ac:dyDescent="0.3">
      <c r="B3681" s="13">
        <v>2023</v>
      </c>
      <c r="C3681" s="13">
        <v>5</v>
      </c>
      <c r="D3681" s="13">
        <v>31</v>
      </c>
      <c r="E3681" s="83" t="s">
        <v>250</v>
      </c>
      <c r="F3681" s="13">
        <v>1</v>
      </c>
      <c r="G3681" s="13">
        <v>18</v>
      </c>
      <c r="H3681" s="13" t="s">
        <v>71</v>
      </c>
      <c r="I3681" s="13" t="s">
        <v>53</v>
      </c>
      <c r="J3681" s="13"/>
      <c r="K3681" s="13" t="s">
        <v>27</v>
      </c>
      <c r="L3681" s="12">
        <f t="shared" ca="1" si="508"/>
        <v>3.1285168409444015</v>
      </c>
      <c r="M3681" s="101">
        <f t="shared" ca="1" si="509"/>
        <v>0.38837408063483803</v>
      </c>
      <c r="N3681" s="101">
        <f t="shared" ca="1" si="516"/>
        <v>260.55833167497588</v>
      </c>
      <c r="O3681" s="101">
        <f t="shared" ca="1" si="510"/>
        <v>0.93167231523324279</v>
      </c>
      <c r="Q3681" s="12">
        <f t="shared" ca="1" si="511"/>
        <v>5.6000000000000005</v>
      </c>
      <c r="R3681" s="101">
        <f t="shared" ca="1" si="512"/>
        <v>0.20921104941405647</v>
      </c>
      <c r="S3681" s="13"/>
      <c r="T3681" s="101">
        <f t="shared" ca="1" si="513"/>
        <v>0</v>
      </c>
      <c r="U3681" s="101">
        <f t="shared" ca="1" si="514"/>
        <v>0.87989536151561298</v>
      </c>
      <c r="V3681" s="101">
        <f t="shared" ca="1" si="515"/>
        <v>-512.26353898465322</v>
      </c>
    </row>
    <row r="3682" spans="2:22" x14ac:dyDescent="0.3">
      <c r="B3682" s="13">
        <v>2023</v>
      </c>
      <c r="C3682" s="13">
        <v>5</v>
      </c>
      <c r="D3682" s="13">
        <v>31</v>
      </c>
      <c r="E3682" s="83" t="s">
        <v>250</v>
      </c>
      <c r="F3682" s="13">
        <v>1</v>
      </c>
      <c r="G3682" s="13">
        <v>19</v>
      </c>
      <c r="H3682" s="13" t="s">
        <v>71</v>
      </c>
      <c r="I3682" s="13" t="s">
        <v>53</v>
      </c>
      <c r="J3682" s="13"/>
      <c r="K3682" s="13" t="s">
        <v>27</v>
      </c>
      <c r="L3682" s="12">
        <f t="shared" ca="1" si="508"/>
        <v>2.9332282507195471</v>
      </c>
      <c r="M3682" s="101">
        <f t="shared" ca="1" si="509"/>
        <v>0.36413095504432458</v>
      </c>
      <c r="N3682" s="101">
        <f t="shared" ca="1" si="516"/>
        <v>261.38330212049073</v>
      </c>
      <c r="O3682" s="101">
        <f t="shared" ca="1" si="510"/>
        <v>0.87351537306428118</v>
      </c>
      <c r="Q3682" s="12">
        <f t="shared" ca="1" si="511"/>
        <v>5.6000000000000005</v>
      </c>
      <c r="R3682" s="101">
        <f t="shared" ca="1" si="512"/>
        <v>0.2257422285765904</v>
      </c>
      <c r="S3682" s="13"/>
      <c r="T3682" s="101">
        <f t="shared" ca="1" si="513"/>
        <v>0</v>
      </c>
      <c r="U3682" s="101">
        <f t="shared" ca="1" si="514"/>
        <v>0.82497044551487264</v>
      </c>
      <c r="V3682" s="101">
        <f t="shared" ca="1" si="515"/>
        <v>-511.8900529962915</v>
      </c>
    </row>
    <row r="3683" spans="2:22" x14ac:dyDescent="0.3">
      <c r="B3683" s="13">
        <v>2023</v>
      </c>
      <c r="C3683" s="13">
        <v>5</v>
      </c>
      <c r="D3683" s="13">
        <v>31</v>
      </c>
      <c r="E3683" s="83" t="s">
        <v>250</v>
      </c>
      <c r="F3683" s="13">
        <v>1</v>
      </c>
      <c r="G3683" s="13">
        <v>20</v>
      </c>
      <c r="H3683" s="13" t="s">
        <v>69</v>
      </c>
      <c r="I3683" s="13" t="s">
        <v>53</v>
      </c>
      <c r="J3683" s="13"/>
      <c r="K3683" s="13" t="s">
        <v>27</v>
      </c>
      <c r="L3683" s="12">
        <f t="shared" ca="1" si="508"/>
        <v>2.7674161303988756</v>
      </c>
      <c r="M3683" s="101">
        <f t="shared" ca="1" si="509"/>
        <v>0.14600887503984467</v>
      </c>
      <c r="N3683" s="101">
        <f t="shared" ca="1" si="516"/>
        <v>261.38330212049073</v>
      </c>
      <c r="O3683" s="101">
        <f t="shared" ca="1" si="510"/>
        <v>0.29857652630873466</v>
      </c>
      <c r="Q3683" s="12">
        <f t="shared" ca="1" si="511"/>
        <v>0</v>
      </c>
      <c r="R3683" s="101">
        <f t="shared" ca="1" si="512"/>
        <v>0</v>
      </c>
      <c r="S3683" s="13"/>
      <c r="T3683" s="101">
        <f t="shared" ca="1" si="513"/>
        <v>0.14600887503984467</v>
      </c>
      <c r="U3683" s="101">
        <f t="shared" si="514"/>
        <v>0</v>
      </c>
      <c r="V3683" s="101">
        <f t="shared" ca="1" si="515"/>
        <v>-511.74404412125165</v>
      </c>
    </row>
    <row r="3684" spans="2:22" x14ac:dyDescent="0.3">
      <c r="B3684" s="13">
        <v>2023</v>
      </c>
      <c r="C3684" s="13">
        <v>5</v>
      </c>
      <c r="D3684" s="13">
        <v>31</v>
      </c>
      <c r="E3684" s="83" t="s">
        <v>250</v>
      </c>
      <c r="F3684" s="13">
        <v>1</v>
      </c>
      <c r="G3684" s="13">
        <v>21</v>
      </c>
      <c r="H3684" s="13" t="s">
        <v>69</v>
      </c>
      <c r="I3684" s="13" t="s">
        <v>53</v>
      </c>
      <c r="J3684" s="13"/>
      <c r="K3684" s="13" t="s">
        <v>27</v>
      </c>
      <c r="L3684" s="12">
        <f t="shared" ca="1" si="508"/>
        <v>2.0737666293761268</v>
      </c>
      <c r="M3684" s="101">
        <f t="shared" ca="1" si="509"/>
        <v>0.10941192736588445</v>
      </c>
      <c r="N3684" s="101">
        <f t="shared" ca="1" si="516"/>
        <v>261.38330212049073</v>
      </c>
      <c r="O3684" s="101">
        <f t="shared" ca="1" si="510"/>
        <v>0.22373868164339031</v>
      </c>
      <c r="Q3684" s="12">
        <f t="shared" ca="1" si="511"/>
        <v>0</v>
      </c>
      <c r="R3684" s="101">
        <f t="shared" ca="1" si="512"/>
        <v>0</v>
      </c>
      <c r="S3684" s="13"/>
      <c r="T3684" s="101">
        <f t="shared" ca="1" si="513"/>
        <v>0.10941192736588445</v>
      </c>
      <c r="U3684" s="101">
        <f t="shared" si="514"/>
        <v>0</v>
      </c>
      <c r="V3684" s="101">
        <f t="shared" ca="1" si="515"/>
        <v>-511.63463219388575</v>
      </c>
    </row>
    <row r="3685" spans="2:22" x14ac:dyDescent="0.3">
      <c r="B3685" s="13">
        <v>2023</v>
      </c>
      <c r="C3685" s="13">
        <v>5</v>
      </c>
      <c r="D3685" s="13">
        <v>31</v>
      </c>
      <c r="E3685" s="83" t="s">
        <v>250</v>
      </c>
      <c r="F3685" s="13">
        <v>1</v>
      </c>
      <c r="G3685" s="13">
        <v>22</v>
      </c>
      <c r="H3685" s="13" t="s">
        <v>69</v>
      </c>
      <c r="I3685" s="13" t="s">
        <v>53</v>
      </c>
      <c r="J3685" s="13"/>
      <c r="K3685" s="13" t="s">
        <v>27</v>
      </c>
      <c r="L3685" s="12">
        <f t="shared" ca="1" si="508"/>
        <v>2.5723988095661654</v>
      </c>
      <c r="M3685" s="101">
        <f t="shared" ca="1" si="509"/>
        <v>0.1357197611927109</v>
      </c>
      <c r="N3685" s="101">
        <f t="shared" ca="1" si="516"/>
        <v>261.38330212049073</v>
      </c>
      <c r="O3685" s="101">
        <f t="shared" ca="1" si="510"/>
        <v>0.27753610756409358</v>
      </c>
      <c r="Q3685" s="12">
        <f t="shared" ca="1" si="511"/>
        <v>0</v>
      </c>
      <c r="R3685" s="101">
        <f t="shared" ca="1" si="512"/>
        <v>0</v>
      </c>
      <c r="S3685" s="13"/>
      <c r="T3685" s="101">
        <f t="shared" ca="1" si="513"/>
        <v>0.1357197611927109</v>
      </c>
      <c r="U3685" s="101">
        <f t="shared" si="514"/>
        <v>0</v>
      </c>
      <c r="V3685" s="101">
        <f t="shared" ca="1" si="515"/>
        <v>-511.49891243269303</v>
      </c>
    </row>
    <row r="3686" spans="2:22" x14ac:dyDescent="0.3">
      <c r="B3686" s="13">
        <v>2023</v>
      </c>
      <c r="C3686" s="13">
        <v>5</v>
      </c>
      <c r="D3686" s="13">
        <v>31</v>
      </c>
      <c r="E3686" s="83" t="s">
        <v>250</v>
      </c>
      <c r="F3686" s="13">
        <v>1</v>
      </c>
      <c r="G3686" s="13">
        <v>23</v>
      </c>
      <c r="H3686" s="13" t="s">
        <v>69</v>
      </c>
      <c r="I3686" s="13" t="s">
        <v>53</v>
      </c>
      <c r="J3686" s="13"/>
      <c r="K3686" s="13" t="s">
        <v>27</v>
      </c>
      <c r="L3686" s="12">
        <f t="shared" ca="1" si="508"/>
        <v>2.7662511604479563</v>
      </c>
      <c r="M3686" s="101">
        <f t="shared" ca="1" si="509"/>
        <v>0.14594741122523416</v>
      </c>
      <c r="N3686" s="101">
        <f t="shared" ca="1" si="516"/>
        <v>261.38330212049073</v>
      </c>
      <c r="O3686" s="101">
        <f t="shared" ca="1" si="510"/>
        <v>0.29845083770073</v>
      </c>
      <c r="Q3686" s="12">
        <f t="shared" ca="1" si="511"/>
        <v>0</v>
      </c>
      <c r="R3686" s="101">
        <f t="shared" ca="1" si="512"/>
        <v>0</v>
      </c>
      <c r="S3686" s="13"/>
      <c r="T3686" s="101">
        <f t="shared" ca="1" si="513"/>
        <v>0.14594741122523416</v>
      </c>
      <c r="U3686" s="101">
        <f t="shared" si="514"/>
        <v>0</v>
      </c>
      <c r="V3686" s="101">
        <f t="shared" ca="1" si="515"/>
        <v>-511.35296502146781</v>
      </c>
    </row>
    <row r="3687" spans="2:22" x14ac:dyDescent="0.3">
      <c r="B3687" s="13">
        <v>2023</v>
      </c>
      <c r="C3687" s="13">
        <v>6</v>
      </c>
      <c r="D3687" s="13">
        <v>1</v>
      </c>
      <c r="E3687" s="83" t="s">
        <v>251</v>
      </c>
      <c r="F3687" s="13">
        <v>2</v>
      </c>
      <c r="G3687" s="13">
        <v>0</v>
      </c>
      <c r="H3687" s="13" t="s">
        <v>69</v>
      </c>
      <c r="I3687" s="13" t="s">
        <v>53</v>
      </c>
      <c r="J3687" s="13"/>
      <c r="K3687" s="13" t="s">
        <v>27</v>
      </c>
      <c r="L3687" s="12">
        <f t="shared" ca="1" si="508"/>
        <v>6.0305493855600139</v>
      </c>
      <c r="M3687" s="101">
        <f t="shared" ca="1" si="509"/>
        <v>0.31817178558214632</v>
      </c>
      <c r="N3687" s="101">
        <f t="shared" ca="1" si="516"/>
        <v>261.38330212049073</v>
      </c>
      <c r="O3687" s="101">
        <f t="shared" ca="1" si="510"/>
        <v>0.65063597320806987</v>
      </c>
      <c r="Q3687" s="12">
        <f t="shared" ca="1" si="511"/>
        <v>0</v>
      </c>
      <c r="R3687" s="101">
        <f t="shared" ca="1" si="512"/>
        <v>0</v>
      </c>
      <c r="S3687" s="13"/>
      <c r="T3687" s="101">
        <f t="shared" ca="1" si="513"/>
        <v>0.31817178558214632</v>
      </c>
      <c r="U3687" s="101">
        <f t="shared" si="514"/>
        <v>0</v>
      </c>
      <c r="V3687" s="101">
        <f t="shared" ca="1" si="515"/>
        <v>-511.03479323588567</v>
      </c>
    </row>
    <row r="3688" spans="2:22" x14ac:dyDescent="0.3">
      <c r="B3688" s="13">
        <v>2023</v>
      </c>
      <c r="C3688" s="13">
        <v>6</v>
      </c>
      <c r="D3688" s="13">
        <v>1</v>
      </c>
      <c r="E3688" s="83" t="s">
        <v>251</v>
      </c>
      <c r="F3688" s="13">
        <v>2</v>
      </c>
      <c r="G3688" s="13">
        <v>1</v>
      </c>
      <c r="H3688" s="13" t="s">
        <v>69</v>
      </c>
      <c r="I3688" s="13" t="s">
        <v>53</v>
      </c>
      <c r="J3688" s="13"/>
      <c r="K3688" s="13" t="s">
        <v>27</v>
      </c>
      <c r="L3688" s="12">
        <f t="shared" ca="1" si="508"/>
        <v>2.6771172651348474</v>
      </c>
      <c r="M3688" s="101">
        <f t="shared" ca="1" si="509"/>
        <v>0.14124470690851454</v>
      </c>
      <c r="N3688" s="101">
        <f t="shared" ca="1" si="516"/>
        <v>261.38330212049073</v>
      </c>
      <c r="O3688" s="101">
        <f t="shared" ca="1" si="510"/>
        <v>0.28883418173539871</v>
      </c>
      <c r="Q3688" s="12">
        <f t="shared" ca="1" si="511"/>
        <v>0</v>
      </c>
      <c r="R3688" s="101">
        <f t="shared" ca="1" si="512"/>
        <v>0</v>
      </c>
      <c r="S3688" s="13"/>
      <c r="T3688" s="101">
        <f t="shared" ca="1" si="513"/>
        <v>0.14124470690851454</v>
      </c>
      <c r="U3688" s="101">
        <f t="shared" si="514"/>
        <v>0</v>
      </c>
      <c r="V3688" s="101">
        <f t="shared" ca="1" si="515"/>
        <v>-510.89354852897713</v>
      </c>
    </row>
    <row r="3689" spans="2:22" x14ac:dyDescent="0.3">
      <c r="B3689" s="13">
        <v>2023</v>
      </c>
      <c r="C3689" s="13">
        <v>6</v>
      </c>
      <c r="D3689" s="13">
        <v>1</v>
      </c>
      <c r="E3689" s="83" t="s">
        <v>251</v>
      </c>
      <c r="F3689" s="13">
        <v>2</v>
      </c>
      <c r="G3689" s="13">
        <v>2</v>
      </c>
      <c r="H3689" s="13" t="s">
        <v>69</v>
      </c>
      <c r="I3689" s="13" t="s">
        <v>53</v>
      </c>
      <c r="J3689" s="13"/>
      <c r="K3689" s="13" t="s">
        <v>27</v>
      </c>
      <c r="L3689" s="12">
        <f t="shared" ca="1" si="508"/>
        <v>2.5497424872944325</v>
      </c>
      <c r="M3689" s="101">
        <f t="shared" ca="1" si="509"/>
        <v>0.13452441362965425</v>
      </c>
      <c r="N3689" s="101">
        <f t="shared" ca="1" si="516"/>
        <v>261.38330212049073</v>
      </c>
      <c r="O3689" s="101">
        <f t="shared" ca="1" si="510"/>
        <v>0.27509171695419632</v>
      </c>
      <c r="Q3689" s="12">
        <f t="shared" ca="1" si="511"/>
        <v>0</v>
      </c>
      <c r="R3689" s="101">
        <f t="shared" ca="1" si="512"/>
        <v>0</v>
      </c>
      <c r="S3689" s="13"/>
      <c r="T3689" s="101">
        <f t="shared" ca="1" si="513"/>
        <v>0.13452441362965425</v>
      </c>
      <c r="U3689" s="101">
        <f t="shared" si="514"/>
        <v>0</v>
      </c>
      <c r="V3689" s="101">
        <f t="shared" ca="1" si="515"/>
        <v>-510.75902411534747</v>
      </c>
    </row>
    <row r="3690" spans="2:22" x14ac:dyDescent="0.3">
      <c r="B3690" s="13">
        <v>2023</v>
      </c>
      <c r="C3690" s="13">
        <v>6</v>
      </c>
      <c r="D3690" s="13">
        <v>1</v>
      </c>
      <c r="E3690" s="83" t="s">
        <v>251</v>
      </c>
      <c r="F3690" s="13">
        <v>2</v>
      </c>
      <c r="G3690" s="13">
        <v>3</v>
      </c>
      <c r="H3690" s="13" t="s">
        <v>69</v>
      </c>
      <c r="I3690" s="13" t="s">
        <v>53</v>
      </c>
      <c r="J3690" s="13"/>
      <c r="K3690" s="13" t="s">
        <v>27</v>
      </c>
      <c r="L3690" s="12">
        <f t="shared" ca="1" si="508"/>
        <v>2.9441164608378654</v>
      </c>
      <c r="M3690" s="101">
        <f t="shared" ca="1" si="509"/>
        <v>0.15533158447380579</v>
      </c>
      <c r="N3690" s="101">
        <f t="shared" ca="1" si="516"/>
        <v>261.38330212049073</v>
      </c>
      <c r="O3690" s="101">
        <f t="shared" ca="1" si="510"/>
        <v>0.31764072495979728</v>
      </c>
      <c r="Q3690" s="12">
        <f t="shared" ca="1" si="511"/>
        <v>0</v>
      </c>
      <c r="R3690" s="101">
        <f t="shared" ca="1" si="512"/>
        <v>0</v>
      </c>
      <c r="S3690" s="13"/>
      <c r="T3690" s="101">
        <f t="shared" ca="1" si="513"/>
        <v>0.15533158447380579</v>
      </c>
      <c r="U3690" s="101">
        <f t="shared" si="514"/>
        <v>0</v>
      </c>
      <c r="V3690" s="101">
        <f t="shared" ca="1" si="515"/>
        <v>-510.60369253087367</v>
      </c>
    </row>
    <row r="3691" spans="2:22" x14ac:dyDescent="0.3">
      <c r="B3691" s="13">
        <v>2023</v>
      </c>
      <c r="C3691" s="13">
        <v>6</v>
      </c>
      <c r="D3691" s="13">
        <v>1</v>
      </c>
      <c r="E3691" s="83" t="s">
        <v>251</v>
      </c>
      <c r="F3691" s="13">
        <v>2</v>
      </c>
      <c r="G3691" s="13">
        <v>4</v>
      </c>
      <c r="H3691" s="13" t="s">
        <v>69</v>
      </c>
      <c r="I3691" s="13" t="s">
        <v>53</v>
      </c>
      <c r="J3691" s="13"/>
      <c r="K3691" s="13" t="s">
        <v>27</v>
      </c>
      <c r="L3691" s="12">
        <f t="shared" ca="1" si="508"/>
        <v>2.746643623567429</v>
      </c>
      <c r="M3691" s="101">
        <f t="shared" ca="1" si="509"/>
        <v>0.14491291757941754</v>
      </c>
      <c r="N3691" s="101">
        <f t="shared" ca="1" si="516"/>
        <v>261.38330212049073</v>
      </c>
      <c r="O3691" s="101">
        <f t="shared" ca="1" si="510"/>
        <v>0.2963353805466899</v>
      </c>
      <c r="Q3691" s="12">
        <f t="shared" ca="1" si="511"/>
        <v>0</v>
      </c>
      <c r="R3691" s="101">
        <f t="shared" ca="1" si="512"/>
        <v>0</v>
      </c>
      <c r="S3691" s="13"/>
      <c r="T3691" s="101">
        <f t="shared" ca="1" si="513"/>
        <v>0.14491291757941754</v>
      </c>
      <c r="U3691" s="101">
        <f t="shared" si="514"/>
        <v>0</v>
      </c>
      <c r="V3691" s="101">
        <f t="shared" ca="1" si="515"/>
        <v>-510.45877961329427</v>
      </c>
    </row>
    <row r="3692" spans="2:22" x14ac:dyDescent="0.3">
      <c r="B3692" s="13">
        <v>2023</v>
      </c>
      <c r="C3692" s="13">
        <v>6</v>
      </c>
      <c r="D3692" s="13">
        <v>1</v>
      </c>
      <c r="E3692" s="83" t="s">
        <v>251</v>
      </c>
      <c r="F3692" s="13">
        <v>2</v>
      </c>
      <c r="G3692" s="13">
        <v>5</v>
      </c>
      <c r="H3692" s="13" t="s">
        <v>69</v>
      </c>
      <c r="I3692" s="13" t="s">
        <v>53</v>
      </c>
      <c r="J3692" s="13"/>
      <c r="K3692" s="13" t="s">
        <v>27</v>
      </c>
      <c r="L3692" s="12">
        <f t="shared" ca="1" si="508"/>
        <v>2.6868405574206875</v>
      </c>
      <c r="M3692" s="101">
        <f t="shared" ca="1" si="509"/>
        <v>0.14175770780951547</v>
      </c>
      <c r="N3692" s="101">
        <f t="shared" ca="1" si="516"/>
        <v>261.38330212049073</v>
      </c>
      <c r="O3692" s="101">
        <f t="shared" ca="1" si="510"/>
        <v>0.28988322774011799</v>
      </c>
      <c r="Q3692" s="12">
        <f t="shared" ca="1" si="511"/>
        <v>5.6000000000000005</v>
      </c>
      <c r="R3692" s="101">
        <f t="shared" ca="1" si="512"/>
        <v>0.24659894681433886</v>
      </c>
      <c r="S3692" s="13"/>
      <c r="T3692" s="101">
        <f t="shared" ca="1" si="513"/>
        <v>0</v>
      </c>
      <c r="U3692" s="101">
        <f t="shared" si="514"/>
        <v>0</v>
      </c>
      <c r="V3692" s="101">
        <f t="shared" ca="1" si="515"/>
        <v>-510.95197750692296</v>
      </c>
    </row>
    <row r="3693" spans="2:22" x14ac:dyDescent="0.3">
      <c r="B3693" s="13">
        <v>2023</v>
      </c>
      <c r="C3693" s="13">
        <v>6</v>
      </c>
      <c r="D3693" s="13">
        <v>1</v>
      </c>
      <c r="E3693" s="83" t="s">
        <v>251</v>
      </c>
      <c r="F3693" s="13">
        <v>2</v>
      </c>
      <c r="G3693" s="13">
        <v>6</v>
      </c>
      <c r="H3693" s="13" t="s">
        <v>69</v>
      </c>
      <c r="I3693" s="13" t="s">
        <v>53</v>
      </c>
      <c r="J3693" s="13"/>
      <c r="K3693" s="13" t="s">
        <v>27</v>
      </c>
      <c r="L3693" s="12">
        <f t="shared" ca="1" si="508"/>
        <v>3.0196752563154257</v>
      </c>
      <c r="M3693" s="101">
        <f t="shared" ca="1" si="509"/>
        <v>0.15931806652320185</v>
      </c>
      <c r="N3693" s="101">
        <f t="shared" ca="1" si="516"/>
        <v>261.38330212049073</v>
      </c>
      <c r="O3693" s="101">
        <f t="shared" ca="1" si="510"/>
        <v>0.32579276340387125</v>
      </c>
      <c r="Q3693" s="12">
        <f t="shared" ca="1" si="511"/>
        <v>5.6000000000000005</v>
      </c>
      <c r="R3693" s="101">
        <f t="shared" ca="1" si="512"/>
        <v>0.21842448955289928</v>
      </c>
      <c r="S3693" s="13"/>
      <c r="T3693" s="101">
        <f t="shared" ca="1" si="513"/>
        <v>0</v>
      </c>
      <c r="U3693" s="101">
        <f t="shared" si="514"/>
        <v>0</v>
      </c>
      <c r="V3693" s="101">
        <f t="shared" ca="1" si="515"/>
        <v>-511.38882648602873</v>
      </c>
    </row>
    <row r="3694" spans="2:22" x14ac:dyDescent="0.3">
      <c r="B3694" s="13">
        <v>2023</v>
      </c>
      <c r="C3694" s="13">
        <v>6</v>
      </c>
      <c r="D3694" s="13">
        <v>1</v>
      </c>
      <c r="E3694" s="83" t="s">
        <v>251</v>
      </c>
      <c r="F3694" s="13">
        <v>2</v>
      </c>
      <c r="G3694" s="13">
        <v>7</v>
      </c>
      <c r="H3694" s="13" t="s">
        <v>69</v>
      </c>
      <c r="I3694" s="13" t="s">
        <v>53</v>
      </c>
      <c r="J3694" s="13"/>
      <c r="K3694" s="13" t="s">
        <v>27</v>
      </c>
      <c r="L3694" s="12">
        <f t="shared" ca="1" si="508"/>
        <v>2.638011008471969</v>
      </c>
      <c r="M3694" s="101">
        <f t="shared" ca="1" si="509"/>
        <v>0.1391814608069811</v>
      </c>
      <c r="N3694" s="101">
        <f t="shared" ca="1" si="516"/>
        <v>261.38330212049073</v>
      </c>
      <c r="O3694" s="101">
        <f t="shared" ca="1" si="510"/>
        <v>0.28461500770404075</v>
      </c>
      <c r="Q3694" s="12">
        <f t="shared" ca="1" si="511"/>
        <v>5.6000000000000005</v>
      </c>
      <c r="R3694" s="101">
        <f t="shared" ca="1" si="512"/>
        <v>0.25073236813284788</v>
      </c>
      <c r="S3694" s="13"/>
      <c r="T3694" s="101">
        <f t="shared" ca="1" si="513"/>
        <v>0</v>
      </c>
      <c r="U3694" s="101">
        <f t="shared" si="514"/>
        <v>0</v>
      </c>
      <c r="V3694" s="101">
        <f t="shared" ca="1" si="515"/>
        <v>-511.89029122229442</v>
      </c>
    </row>
    <row r="3695" spans="2:22" x14ac:dyDescent="0.3">
      <c r="B3695" s="13">
        <v>2023</v>
      </c>
      <c r="C3695" s="13">
        <v>6</v>
      </c>
      <c r="D3695" s="13">
        <v>1</v>
      </c>
      <c r="E3695" s="83" t="s">
        <v>251</v>
      </c>
      <c r="F3695" s="13">
        <v>2</v>
      </c>
      <c r="G3695" s="13">
        <v>8</v>
      </c>
      <c r="H3695" s="13" t="s">
        <v>69</v>
      </c>
      <c r="I3695" s="13" t="s">
        <v>53</v>
      </c>
      <c r="J3695" s="13"/>
      <c r="K3695" s="13" t="s">
        <v>27</v>
      </c>
      <c r="L3695" s="12">
        <f t="shared" ca="1" si="508"/>
        <v>3.801229756960836</v>
      </c>
      <c r="M3695" s="101">
        <f t="shared" ca="1" si="509"/>
        <v>0.20055288197725371</v>
      </c>
      <c r="N3695" s="101">
        <f t="shared" ca="1" si="516"/>
        <v>261.38330212049073</v>
      </c>
      <c r="O3695" s="101">
        <f t="shared" ca="1" si="510"/>
        <v>0.41011467847850458</v>
      </c>
      <c r="Q3695" s="12">
        <f t="shared" ca="1" si="511"/>
        <v>5.6000000000000005</v>
      </c>
      <c r="R3695" s="101">
        <f t="shared" ca="1" si="512"/>
        <v>0.15226590107326529</v>
      </c>
      <c r="S3695" s="13"/>
      <c r="T3695" s="101">
        <f t="shared" ca="1" si="513"/>
        <v>0</v>
      </c>
      <c r="U3695" s="101">
        <f t="shared" si="514"/>
        <v>0</v>
      </c>
      <c r="V3695" s="101">
        <f t="shared" ca="1" si="515"/>
        <v>-512.19482302444101</v>
      </c>
    </row>
    <row r="3696" spans="2:22" x14ac:dyDescent="0.3">
      <c r="B3696" s="13">
        <v>2023</v>
      </c>
      <c r="C3696" s="13">
        <v>6</v>
      </c>
      <c r="D3696" s="13">
        <v>1</v>
      </c>
      <c r="E3696" s="83" t="s">
        <v>251</v>
      </c>
      <c r="F3696" s="13">
        <v>2</v>
      </c>
      <c r="G3696" s="13">
        <v>9</v>
      </c>
      <c r="H3696" s="13" t="s">
        <v>69</v>
      </c>
      <c r="I3696" s="13" t="s">
        <v>53</v>
      </c>
      <c r="J3696" s="13"/>
      <c r="K3696" s="13" t="s">
        <v>27</v>
      </c>
      <c r="L3696" s="12">
        <f t="shared" ca="1" si="508"/>
        <v>3.846445658168121</v>
      </c>
      <c r="M3696" s="101">
        <f t="shared" ca="1" si="509"/>
        <v>0.20293847292495007</v>
      </c>
      <c r="N3696" s="101">
        <f t="shared" ca="1" si="516"/>
        <v>261.38330212049073</v>
      </c>
      <c r="O3696" s="101">
        <f t="shared" ca="1" si="510"/>
        <v>0.41499302205975858</v>
      </c>
      <c r="Q3696" s="12">
        <f t="shared" ca="1" si="511"/>
        <v>0</v>
      </c>
      <c r="R3696" s="101">
        <f t="shared" ca="1" si="512"/>
        <v>0</v>
      </c>
      <c r="S3696" s="13"/>
      <c r="T3696" s="101">
        <f t="shared" ca="1" si="513"/>
        <v>0.20293847292495007</v>
      </c>
      <c r="U3696" s="101">
        <f t="shared" si="514"/>
        <v>0</v>
      </c>
      <c r="V3696" s="101">
        <f t="shared" ca="1" si="515"/>
        <v>-511.99188455151608</v>
      </c>
    </row>
    <row r="3697" spans="2:22" x14ac:dyDescent="0.3">
      <c r="B3697" s="13">
        <v>2023</v>
      </c>
      <c r="C3697" s="13">
        <v>6</v>
      </c>
      <c r="D3697" s="13">
        <v>1</v>
      </c>
      <c r="E3697" s="83" t="s">
        <v>251</v>
      </c>
      <c r="F3697" s="13">
        <v>2</v>
      </c>
      <c r="G3697" s="13">
        <v>10</v>
      </c>
      <c r="H3697" s="13" t="s">
        <v>70</v>
      </c>
      <c r="I3697" s="13" t="s">
        <v>53</v>
      </c>
      <c r="J3697" s="13"/>
      <c r="K3697" s="13" t="s">
        <v>27</v>
      </c>
      <c r="L3697" s="12">
        <f t="shared" ca="1" si="508"/>
        <v>5.2511706015422543</v>
      </c>
      <c r="M3697" s="101">
        <f t="shared" ca="1" si="509"/>
        <v>0.27705176093736933</v>
      </c>
      <c r="N3697" s="101">
        <f t="shared" ca="1" si="516"/>
        <v>261.38330212049073</v>
      </c>
      <c r="O3697" s="101">
        <f t="shared" ca="1" si="510"/>
        <v>0.56654879620039378</v>
      </c>
      <c r="Q3697" s="12">
        <f t="shared" ca="1" si="511"/>
        <v>5.6000000000000005</v>
      </c>
      <c r="R3697" s="101">
        <f t="shared" ca="1" si="512"/>
        <v>2.9528408579448214E-2</v>
      </c>
      <c r="S3697" s="13"/>
      <c r="T3697" s="101">
        <f t="shared" ca="1" si="513"/>
        <v>0</v>
      </c>
      <c r="U3697" s="101">
        <f t="shared" si="514"/>
        <v>0</v>
      </c>
      <c r="V3697" s="101">
        <f t="shared" ca="1" si="515"/>
        <v>-512.05094136867501</v>
      </c>
    </row>
    <row r="3698" spans="2:22" x14ac:dyDescent="0.3">
      <c r="B3698" s="13">
        <v>2023</v>
      </c>
      <c r="C3698" s="13">
        <v>6</v>
      </c>
      <c r="D3698" s="13">
        <v>1</v>
      </c>
      <c r="E3698" s="83" t="s">
        <v>251</v>
      </c>
      <c r="F3698" s="13">
        <v>2</v>
      </c>
      <c r="G3698" s="13">
        <v>11</v>
      </c>
      <c r="H3698" s="13" t="s">
        <v>70</v>
      </c>
      <c r="I3698" s="13" t="s">
        <v>53</v>
      </c>
      <c r="J3698" s="13"/>
      <c r="K3698" s="13" t="s">
        <v>27</v>
      </c>
      <c r="L3698" s="12">
        <f t="shared" ca="1" si="508"/>
        <v>5.6667162854622566</v>
      </c>
      <c r="M3698" s="101">
        <f t="shared" ca="1" si="509"/>
        <v>0.29897595122098869</v>
      </c>
      <c r="N3698" s="101">
        <f t="shared" ca="1" si="516"/>
        <v>261.38330212049073</v>
      </c>
      <c r="O3698" s="101">
        <f t="shared" ca="1" si="510"/>
        <v>0.61138202003852282</v>
      </c>
      <c r="Q3698" s="12">
        <f t="shared" ca="1" si="511"/>
        <v>5.6000000000000005</v>
      </c>
      <c r="R3698" s="101">
        <f t="shared" ca="1" si="512"/>
        <v>0</v>
      </c>
      <c r="S3698" s="13"/>
      <c r="T3698" s="101">
        <f t="shared" ca="1" si="513"/>
        <v>3.5199512209886296E-3</v>
      </c>
      <c r="U3698" s="101">
        <f t="shared" si="514"/>
        <v>0</v>
      </c>
      <c r="V3698" s="101">
        <f t="shared" ca="1" si="515"/>
        <v>-512.04742141745407</v>
      </c>
    </row>
    <row r="3699" spans="2:22" x14ac:dyDescent="0.3">
      <c r="B3699" s="13">
        <v>2023</v>
      </c>
      <c r="C3699" s="13">
        <v>6</v>
      </c>
      <c r="D3699" s="13">
        <v>1</v>
      </c>
      <c r="E3699" s="83" t="s">
        <v>251</v>
      </c>
      <c r="F3699" s="13">
        <v>2</v>
      </c>
      <c r="G3699" s="13">
        <v>12</v>
      </c>
      <c r="H3699" s="13" t="s">
        <v>70</v>
      </c>
      <c r="I3699" s="13" t="s">
        <v>53</v>
      </c>
      <c r="J3699" s="13"/>
      <c r="K3699" s="13" t="s">
        <v>27</v>
      </c>
      <c r="L3699" s="12">
        <f t="shared" ca="1" si="508"/>
        <v>3.9446408730961484</v>
      </c>
      <c r="M3699" s="101">
        <f t="shared" ca="1" si="509"/>
        <v>0.20811925246455279</v>
      </c>
      <c r="N3699" s="101">
        <f t="shared" ca="1" si="516"/>
        <v>261.38330212049073</v>
      </c>
      <c r="O3699" s="101">
        <f t="shared" ca="1" si="510"/>
        <v>0.42558730379834347</v>
      </c>
      <c r="Q3699" s="12">
        <f t="shared" ca="1" si="511"/>
        <v>2.6689832995825693</v>
      </c>
      <c r="R3699" s="101">
        <f t="shared" ca="1" si="512"/>
        <v>0</v>
      </c>
      <c r="S3699" s="13"/>
      <c r="T3699" s="101">
        <f t="shared" ca="1" si="513"/>
        <v>6.7303693578576435E-2</v>
      </c>
      <c r="U3699" s="101">
        <f t="shared" si="514"/>
        <v>0</v>
      </c>
      <c r="V3699" s="101">
        <f t="shared" ca="1" si="515"/>
        <v>-511.98011772387548</v>
      </c>
    </row>
    <row r="3700" spans="2:22" x14ac:dyDescent="0.3">
      <c r="B3700" s="13">
        <v>2023</v>
      </c>
      <c r="C3700" s="13">
        <v>6</v>
      </c>
      <c r="D3700" s="13">
        <v>1</v>
      </c>
      <c r="E3700" s="83" t="s">
        <v>251</v>
      </c>
      <c r="F3700" s="13">
        <v>2</v>
      </c>
      <c r="G3700" s="13">
        <v>13</v>
      </c>
      <c r="H3700" s="13" t="s">
        <v>70</v>
      </c>
      <c r="I3700" s="13" t="s">
        <v>53</v>
      </c>
      <c r="J3700" s="13"/>
      <c r="K3700" s="13" t="s">
        <v>27</v>
      </c>
      <c r="L3700" s="12">
        <f t="shared" ca="1" si="508"/>
        <v>3.1996736404268438</v>
      </c>
      <c r="M3700" s="101">
        <f t="shared" ca="1" si="509"/>
        <v>0.16881478126892027</v>
      </c>
      <c r="N3700" s="101">
        <f t="shared" ca="1" si="516"/>
        <v>261.38330212049073</v>
      </c>
      <c r="O3700" s="101">
        <f t="shared" ca="1" si="510"/>
        <v>0.34521278906565217</v>
      </c>
      <c r="Q3700" s="12">
        <f t="shared" ca="1" si="511"/>
        <v>3.5676084512445434</v>
      </c>
      <c r="R3700" s="101">
        <f t="shared" ca="1" si="512"/>
        <v>3.1145681735718276E-2</v>
      </c>
      <c r="S3700" s="13"/>
      <c r="T3700" s="101">
        <f t="shared" ca="1" si="513"/>
        <v>0</v>
      </c>
      <c r="U3700" s="101">
        <f t="shared" si="514"/>
        <v>0</v>
      </c>
      <c r="V3700" s="101">
        <f t="shared" ca="1" si="515"/>
        <v>-512.04240908734687</v>
      </c>
    </row>
    <row r="3701" spans="2:22" x14ac:dyDescent="0.3">
      <c r="B3701" s="13">
        <v>2023</v>
      </c>
      <c r="C3701" s="13">
        <v>6</v>
      </c>
      <c r="D3701" s="13">
        <v>1</v>
      </c>
      <c r="E3701" s="83" t="s">
        <v>251</v>
      </c>
      <c r="F3701" s="13">
        <v>2</v>
      </c>
      <c r="G3701" s="13">
        <v>14</v>
      </c>
      <c r="H3701" s="13" t="s">
        <v>70</v>
      </c>
      <c r="I3701" s="13" t="s">
        <v>53</v>
      </c>
      <c r="J3701" s="13"/>
      <c r="K3701" s="13" t="s">
        <v>27</v>
      </c>
      <c r="L3701" s="12">
        <f t="shared" ca="1" si="508"/>
        <v>3.3312646706374065</v>
      </c>
      <c r="M3701" s="101">
        <f t="shared" ca="1" si="509"/>
        <v>0.17575752402282957</v>
      </c>
      <c r="N3701" s="101">
        <f t="shared" ca="1" si="516"/>
        <v>261.38330212049073</v>
      </c>
      <c r="O3701" s="101">
        <f t="shared" ca="1" si="510"/>
        <v>0.35941014531506976</v>
      </c>
      <c r="Q3701" s="12">
        <f t="shared" ca="1" si="511"/>
        <v>3.2687720680797421</v>
      </c>
      <c r="R3701" s="101">
        <f t="shared" ca="1" si="512"/>
        <v>0</v>
      </c>
      <c r="S3701" s="13"/>
      <c r="T3701" s="101">
        <f t="shared" ca="1" si="513"/>
        <v>3.2971097109423752E-3</v>
      </c>
      <c r="U3701" s="101">
        <f t="shared" si="514"/>
        <v>0</v>
      </c>
      <c r="V3701" s="101">
        <f t="shared" ca="1" si="515"/>
        <v>-512.03911197763591</v>
      </c>
    </row>
    <row r="3702" spans="2:22" x14ac:dyDescent="0.3">
      <c r="B3702" s="13">
        <v>2023</v>
      </c>
      <c r="C3702" s="13">
        <v>6</v>
      </c>
      <c r="D3702" s="13">
        <v>1</v>
      </c>
      <c r="E3702" s="83" t="s">
        <v>251</v>
      </c>
      <c r="F3702" s="13">
        <v>2</v>
      </c>
      <c r="G3702" s="13">
        <v>15</v>
      </c>
      <c r="H3702" s="13" t="s">
        <v>70</v>
      </c>
      <c r="I3702" s="13" t="s">
        <v>53</v>
      </c>
      <c r="J3702" s="13"/>
      <c r="K3702" s="13" t="s">
        <v>27</v>
      </c>
      <c r="L3702" s="12">
        <f t="shared" ca="1" si="508"/>
        <v>4.2462125395721602</v>
      </c>
      <c r="M3702" s="101">
        <f t="shared" ca="1" si="509"/>
        <v>0.22403017358782717</v>
      </c>
      <c r="N3702" s="101">
        <f t="shared" ca="1" si="516"/>
        <v>261.38330212049073</v>
      </c>
      <c r="O3702" s="101">
        <f t="shared" ca="1" si="510"/>
        <v>0.45812387089444034</v>
      </c>
      <c r="Q3702" s="12">
        <f t="shared" ca="1" si="511"/>
        <v>5.6000000000000005</v>
      </c>
      <c r="R3702" s="101">
        <f t="shared" ca="1" si="512"/>
        <v>0.11459810852521669</v>
      </c>
      <c r="S3702" s="13"/>
      <c r="T3702" s="101">
        <f t="shared" ca="1" si="513"/>
        <v>0</v>
      </c>
      <c r="U3702" s="101">
        <f t="shared" si="514"/>
        <v>0</v>
      </c>
      <c r="V3702" s="101">
        <f t="shared" ca="1" si="515"/>
        <v>-512.26830819468637</v>
      </c>
    </row>
    <row r="3703" spans="2:22" x14ac:dyDescent="0.3">
      <c r="B3703" s="13">
        <v>2023</v>
      </c>
      <c r="C3703" s="13">
        <v>6</v>
      </c>
      <c r="D3703" s="13">
        <v>1</v>
      </c>
      <c r="E3703" s="83" t="s">
        <v>251</v>
      </c>
      <c r="F3703" s="13">
        <v>2</v>
      </c>
      <c r="G3703" s="13">
        <v>16</v>
      </c>
      <c r="H3703" s="13" t="s">
        <v>71</v>
      </c>
      <c r="I3703" s="13" t="s">
        <v>53</v>
      </c>
      <c r="J3703" s="13"/>
      <c r="K3703" s="13" t="s">
        <v>27</v>
      </c>
      <c r="L3703" s="12">
        <f t="shared" ca="1" si="508"/>
        <v>4.9351856675922567</v>
      </c>
      <c r="M3703" s="101">
        <f t="shared" ca="1" si="509"/>
        <v>0.61265394877490276</v>
      </c>
      <c r="N3703" s="101">
        <f t="shared" ca="1" si="516"/>
        <v>262.77132308950104</v>
      </c>
      <c r="O3703" s="101">
        <f t="shared" ca="1" si="510"/>
        <v>1.469698291808974</v>
      </c>
      <c r="Q3703" s="12">
        <f t="shared" ca="1" si="511"/>
        <v>0</v>
      </c>
      <c r="R3703" s="101">
        <f t="shared" ca="1" si="512"/>
        <v>0</v>
      </c>
      <c r="S3703" s="13"/>
      <c r="T3703" s="101">
        <f t="shared" ca="1" si="513"/>
        <v>0.61265394877490276</v>
      </c>
      <c r="U3703" s="101">
        <f t="shared" ca="1" si="514"/>
        <v>1.3880209690103222</v>
      </c>
      <c r="V3703" s="101">
        <f t="shared" ca="1" si="515"/>
        <v>-510.26763327690117</v>
      </c>
    </row>
    <row r="3704" spans="2:22" x14ac:dyDescent="0.3">
      <c r="B3704" s="13">
        <v>2023</v>
      </c>
      <c r="C3704" s="13">
        <v>6</v>
      </c>
      <c r="D3704" s="13">
        <v>1</v>
      </c>
      <c r="E3704" s="83" t="s">
        <v>251</v>
      </c>
      <c r="F3704" s="13">
        <v>2</v>
      </c>
      <c r="G3704" s="13">
        <v>17</v>
      </c>
      <c r="H3704" s="13" t="s">
        <v>71</v>
      </c>
      <c r="I3704" s="13" t="s">
        <v>53</v>
      </c>
      <c r="J3704" s="13"/>
      <c r="K3704" s="13" t="s">
        <v>27</v>
      </c>
      <c r="L3704" s="12">
        <f t="shared" ca="1" si="508"/>
        <v>3.3945237028990287</v>
      </c>
      <c r="M3704" s="101">
        <f t="shared" ca="1" si="509"/>
        <v>0.42139617247788541</v>
      </c>
      <c r="N3704" s="101">
        <f t="shared" ca="1" si="516"/>
        <v>263.72603288094137</v>
      </c>
      <c r="O3704" s="101">
        <f t="shared" ca="1" si="510"/>
        <v>1.0108891587233308</v>
      </c>
      <c r="Q3704" s="12">
        <f t="shared" ca="1" si="511"/>
        <v>5.6000000000000005</v>
      </c>
      <c r="R3704" s="101">
        <f t="shared" ca="1" si="512"/>
        <v>0.18669356854959726</v>
      </c>
      <c r="S3704" s="13"/>
      <c r="T3704" s="101">
        <f t="shared" ca="1" si="513"/>
        <v>0</v>
      </c>
      <c r="U3704" s="101">
        <f t="shared" ca="1" si="514"/>
        <v>0.95470979144035184</v>
      </c>
      <c r="V3704" s="101">
        <f t="shared" ca="1" si="515"/>
        <v>-509.68631062255997</v>
      </c>
    </row>
    <row r="3705" spans="2:22" x14ac:dyDescent="0.3">
      <c r="B3705" s="13">
        <v>2023</v>
      </c>
      <c r="C3705" s="13">
        <v>6</v>
      </c>
      <c r="D3705" s="13">
        <v>1</v>
      </c>
      <c r="E3705" s="83" t="s">
        <v>251</v>
      </c>
      <c r="F3705" s="13">
        <v>2</v>
      </c>
      <c r="G3705" s="13">
        <v>18</v>
      </c>
      <c r="H3705" s="13" t="s">
        <v>71</v>
      </c>
      <c r="I3705" s="13" t="s">
        <v>53</v>
      </c>
      <c r="J3705" s="13"/>
      <c r="K3705" s="13" t="s">
        <v>27</v>
      </c>
      <c r="L3705" s="12">
        <f t="shared" ca="1" si="508"/>
        <v>4.0016194908425247</v>
      </c>
      <c r="M3705" s="101">
        <f t="shared" ca="1" si="509"/>
        <v>0.49676104359319101</v>
      </c>
      <c r="N3705" s="101">
        <f t="shared" ca="1" si="516"/>
        <v>264.85148836274084</v>
      </c>
      <c r="O3705" s="101">
        <f t="shared" ca="1" si="510"/>
        <v>1.1916822843729038</v>
      </c>
      <c r="Q3705" s="12">
        <f t="shared" ca="1" si="511"/>
        <v>0</v>
      </c>
      <c r="R3705" s="101">
        <f t="shared" ca="1" si="512"/>
        <v>0</v>
      </c>
      <c r="S3705" s="13"/>
      <c r="T3705" s="101">
        <f t="shared" ca="1" si="513"/>
        <v>0.49676104359319101</v>
      </c>
      <c r="U3705" s="101">
        <f t="shared" ca="1" si="514"/>
        <v>1.12545548179946</v>
      </c>
      <c r="V3705" s="101">
        <f t="shared" ca="1" si="515"/>
        <v>-508.0640940971673</v>
      </c>
    </row>
    <row r="3706" spans="2:22" x14ac:dyDescent="0.3">
      <c r="B3706" s="13">
        <v>2023</v>
      </c>
      <c r="C3706" s="13">
        <v>6</v>
      </c>
      <c r="D3706" s="13">
        <v>1</v>
      </c>
      <c r="E3706" s="83" t="s">
        <v>251</v>
      </c>
      <c r="F3706" s="13">
        <v>2</v>
      </c>
      <c r="G3706" s="13">
        <v>19</v>
      </c>
      <c r="H3706" s="13" t="s">
        <v>71</v>
      </c>
      <c r="I3706" s="13" t="s">
        <v>53</v>
      </c>
      <c r="J3706" s="13"/>
      <c r="K3706" s="13" t="s">
        <v>27</v>
      </c>
      <c r="L3706" s="12">
        <f t="shared" ca="1" si="508"/>
        <v>4.3423251304135322</v>
      </c>
      <c r="M3706" s="101">
        <f t="shared" ca="1" si="509"/>
        <v>0.53905624168953592</v>
      </c>
      <c r="N3706" s="101">
        <f t="shared" ca="1" si="516"/>
        <v>266.07276730566963</v>
      </c>
      <c r="O3706" s="101">
        <f t="shared" ca="1" si="510"/>
        <v>1.2931444238371499</v>
      </c>
      <c r="Q3706" s="12">
        <f t="shared" ca="1" si="511"/>
        <v>0</v>
      </c>
      <c r="R3706" s="101">
        <f t="shared" ca="1" si="512"/>
        <v>0</v>
      </c>
      <c r="S3706" s="13"/>
      <c r="T3706" s="101">
        <f t="shared" ca="1" si="513"/>
        <v>0.53905624168953592</v>
      </c>
      <c r="U3706" s="101">
        <f t="shared" ca="1" si="514"/>
        <v>1.2212789429288058</v>
      </c>
      <c r="V3706" s="101">
        <f t="shared" ca="1" si="515"/>
        <v>-506.30375891254897</v>
      </c>
    </row>
    <row r="3707" spans="2:22" x14ac:dyDescent="0.3">
      <c r="B3707" s="13">
        <v>2023</v>
      </c>
      <c r="C3707" s="13">
        <v>6</v>
      </c>
      <c r="D3707" s="13">
        <v>1</v>
      </c>
      <c r="E3707" s="83" t="s">
        <v>251</v>
      </c>
      <c r="F3707" s="13">
        <v>2</v>
      </c>
      <c r="G3707" s="13">
        <v>20</v>
      </c>
      <c r="H3707" s="13" t="s">
        <v>69</v>
      </c>
      <c r="I3707" s="13" t="s">
        <v>53</v>
      </c>
      <c r="J3707" s="13"/>
      <c r="K3707" s="13" t="s">
        <v>27</v>
      </c>
      <c r="L3707" s="12">
        <f t="shared" ca="1" si="508"/>
        <v>5.9131157124236244</v>
      </c>
      <c r="M3707" s="101">
        <f t="shared" ca="1" si="509"/>
        <v>0.31197598498747042</v>
      </c>
      <c r="N3707" s="101">
        <f t="shared" ca="1" si="516"/>
        <v>266.07276730566963</v>
      </c>
      <c r="O3707" s="101">
        <f t="shared" ca="1" si="510"/>
        <v>0.63796605421338481</v>
      </c>
      <c r="Q3707" s="12">
        <f t="shared" ca="1" si="511"/>
        <v>0</v>
      </c>
      <c r="R3707" s="101">
        <f t="shared" ca="1" si="512"/>
        <v>0</v>
      </c>
      <c r="S3707" s="13"/>
      <c r="T3707" s="101">
        <f t="shared" ca="1" si="513"/>
        <v>0.31197598498747042</v>
      </c>
      <c r="U3707" s="101">
        <f t="shared" si="514"/>
        <v>0</v>
      </c>
      <c r="V3707" s="101">
        <f t="shared" ca="1" si="515"/>
        <v>-505.99178292756147</v>
      </c>
    </row>
    <row r="3708" spans="2:22" x14ac:dyDescent="0.3">
      <c r="B3708" s="13">
        <v>2023</v>
      </c>
      <c r="C3708" s="13">
        <v>6</v>
      </c>
      <c r="D3708" s="13">
        <v>1</v>
      </c>
      <c r="E3708" s="83" t="s">
        <v>251</v>
      </c>
      <c r="F3708" s="13">
        <v>2</v>
      </c>
      <c r="G3708" s="13">
        <v>21</v>
      </c>
      <c r="H3708" s="13" t="s">
        <v>69</v>
      </c>
      <c r="I3708" s="13" t="s">
        <v>53</v>
      </c>
      <c r="J3708" s="13"/>
      <c r="K3708" s="13" t="s">
        <v>27</v>
      </c>
      <c r="L3708" s="12">
        <f t="shared" ca="1" si="508"/>
        <v>4.9602774568423946</v>
      </c>
      <c r="M3708" s="101">
        <f t="shared" ca="1" si="509"/>
        <v>0.26170423862300474</v>
      </c>
      <c r="N3708" s="101">
        <f t="shared" ca="1" si="516"/>
        <v>266.07276730566963</v>
      </c>
      <c r="O3708" s="101">
        <f t="shared" ca="1" si="510"/>
        <v>0.53516433481872594</v>
      </c>
      <c r="Q3708" s="12">
        <f t="shared" ca="1" si="511"/>
        <v>0</v>
      </c>
      <c r="R3708" s="101">
        <f t="shared" ca="1" si="512"/>
        <v>0</v>
      </c>
      <c r="S3708" s="13"/>
      <c r="T3708" s="101">
        <f t="shared" ca="1" si="513"/>
        <v>0.26170423862300474</v>
      </c>
      <c r="U3708" s="101">
        <f t="shared" si="514"/>
        <v>0</v>
      </c>
      <c r="V3708" s="101">
        <f t="shared" ca="1" si="515"/>
        <v>-505.73007868893848</v>
      </c>
    </row>
    <row r="3709" spans="2:22" x14ac:dyDescent="0.3">
      <c r="B3709" s="13">
        <v>2023</v>
      </c>
      <c r="C3709" s="13">
        <v>6</v>
      </c>
      <c r="D3709" s="13">
        <v>1</v>
      </c>
      <c r="E3709" s="83" t="s">
        <v>251</v>
      </c>
      <c r="F3709" s="13">
        <v>2</v>
      </c>
      <c r="G3709" s="13">
        <v>22</v>
      </c>
      <c r="H3709" s="13" t="s">
        <v>69</v>
      </c>
      <c r="I3709" s="13" t="s">
        <v>53</v>
      </c>
      <c r="J3709" s="13"/>
      <c r="K3709" s="13" t="s">
        <v>27</v>
      </c>
      <c r="L3709" s="12">
        <f t="shared" ca="1" si="508"/>
        <v>6.5536256961624293</v>
      </c>
      <c r="M3709" s="101">
        <f t="shared" ca="1" si="509"/>
        <v>0.3457692917295298</v>
      </c>
      <c r="N3709" s="101">
        <f t="shared" ca="1" si="516"/>
        <v>266.07276730566963</v>
      </c>
      <c r="O3709" s="101">
        <f t="shared" ca="1" si="510"/>
        <v>0.70707067635896448</v>
      </c>
      <c r="Q3709" s="12">
        <f t="shared" ca="1" si="511"/>
        <v>0</v>
      </c>
      <c r="R3709" s="101">
        <f t="shared" ca="1" si="512"/>
        <v>0</v>
      </c>
      <c r="S3709" s="13"/>
      <c r="T3709" s="101">
        <f t="shared" ca="1" si="513"/>
        <v>0.3457692917295298</v>
      </c>
      <c r="U3709" s="101">
        <f t="shared" si="514"/>
        <v>0</v>
      </c>
      <c r="V3709" s="101">
        <f t="shared" ca="1" si="515"/>
        <v>-505.38430939720894</v>
      </c>
    </row>
    <row r="3710" spans="2:22" x14ac:dyDescent="0.3">
      <c r="B3710" s="13">
        <v>2023</v>
      </c>
      <c r="C3710" s="13">
        <v>6</v>
      </c>
      <c r="D3710" s="13">
        <v>1</v>
      </c>
      <c r="E3710" s="83" t="s">
        <v>251</v>
      </c>
      <c r="F3710" s="13">
        <v>2</v>
      </c>
      <c r="G3710" s="13">
        <v>23</v>
      </c>
      <c r="H3710" s="13" t="s">
        <v>69</v>
      </c>
      <c r="I3710" s="13" t="s">
        <v>53</v>
      </c>
      <c r="J3710" s="13"/>
      <c r="K3710" s="13" t="s">
        <v>27</v>
      </c>
      <c r="L3710" s="12">
        <f t="shared" ca="1" si="508"/>
        <v>4.7582432268687072</v>
      </c>
      <c r="M3710" s="101">
        <f t="shared" ca="1" si="509"/>
        <v>0.251044912649593</v>
      </c>
      <c r="N3710" s="101">
        <f t="shared" ca="1" si="516"/>
        <v>266.07276730566963</v>
      </c>
      <c r="O3710" s="101">
        <f t="shared" ca="1" si="510"/>
        <v>0.51336686174686486</v>
      </c>
      <c r="Q3710" s="12">
        <f t="shared" ca="1" si="511"/>
        <v>0</v>
      </c>
      <c r="R3710" s="101">
        <f t="shared" ca="1" si="512"/>
        <v>0</v>
      </c>
      <c r="S3710" s="13"/>
      <c r="T3710" s="101">
        <f t="shared" ca="1" si="513"/>
        <v>0.251044912649593</v>
      </c>
      <c r="U3710" s="101">
        <f t="shared" si="514"/>
        <v>0</v>
      </c>
      <c r="V3710" s="101">
        <f t="shared" ca="1" si="515"/>
        <v>-505.13326448455933</v>
      </c>
    </row>
    <row r="3711" spans="2:22" x14ac:dyDescent="0.3">
      <c r="B3711" s="13">
        <v>2023</v>
      </c>
      <c r="C3711" s="13">
        <v>6</v>
      </c>
      <c r="D3711" s="13">
        <v>2</v>
      </c>
      <c r="E3711" s="83" t="s">
        <v>252</v>
      </c>
      <c r="F3711" s="13">
        <v>3</v>
      </c>
      <c r="G3711" s="13">
        <v>0</v>
      </c>
      <c r="H3711" s="13" t="s">
        <v>69</v>
      </c>
      <c r="I3711" s="13" t="s">
        <v>53</v>
      </c>
      <c r="J3711" s="13"/>
      <c r="K3711" s="13" t="s">
        <v>28</v>
      </c>
      <c r="L3711" s="12">
        <f t="shared" ca="1" si="508"/>
        <v>5.1781616357508193</v>
      </c>
      <c r="M3711" s="101">
        <f t="shared" ca="1" si="509"/>
        <v>0.27319980790221321</v>
      </c>
      <c r="N3711" s="101">
        <f t="shared" ca="1" si="516"/>
        <v>266.07276730566963</v>
      </c>
      <c r="O3711" s="101">
        <f t="shared" ca="1" si="510"/>
        <v>0.55867185888115589</v>
      </c>
      <c r="Q3711" s="12">
        <f t="shared" ca="1" si="511"/>
        <v>0</v>
      </c>
      <c r="R3711" s="101">
        <f t="shared" ca="1" si="512"/>
        <v>0</v>
      </c>
      <c r="S3711" s="13"/>
      <c r="T3711" s="101">
        <f t="shared" ca="1" si="513"/>
        <v>0.27319980790221321</v>
      </c>
      <c r="U3711" s="101">
        <f t="shared" si="514"/>
        <v>0</v>
      </c>
      <c r="V3711" s="101">
        <f t="shared" ca="1" si="515"/>
        <v>-504.86006467665715</v>
      </c>
    </row>
    <row r="3712" spans="2:22" x14ac:dyDescent="0.3">
      <c r="B3712" s="13">
        <v>2023</v>
      </c>
      <c r="C3712" s="13">
        <v>6</v>
      </c>
      <c r="D3712" s="13">
        <v>2</v>
      </c>
      <c r="E3712" s="83" t="s">
        <v>252</v>
      </c>
      <c r="F3712" s="13">
        <v>3</v>
      </c>
      <c r="G3712" s="13">
        <v>1</v>
      </c>
      <c r="H3712" s="13" t="s">
        <v>69</v>
      </c>
      <c r="I3712" s="13" t="s">
        <v>53</v>
      </c>
      <c r="J3712" s="13"/>
      <c r="K3712" s="13" t="s">
        <v>28</v>
      </c>
      <c r="L3712" s="12">
        <f t="shared" ref="L3712:L3775" ca="1" si="517">IF(K3712="Weekday",_xlfn.NORM.INV(RAND(),VLOOKUP(G3712,$J$5:$N$28,4),VLOOKUP(G3712,$J$5:$N$28,5)),_xlfn.NORM.INV(RAND(),VLOOKUP(G3712,$P$5:$T$28,4),VLOOKUP(G3712,$P$5:$T$28,5)))*VLOOKUP(C3712,$P$32:$R$43,3)</f>
        <v>3.0498919441663075</v>
      </c>
      <c r="M3712" s="101">
        <f t="shared" ref="M3712:M3775" ca="1" si="518">IF(I3712="Winter",VLOOKUP(G3712,$J$40:$L$43,3),VLOOKUP(G3712,$J$40:$L$43,2))*L3712</f>
        <v>0.16091229897421438</v>
      </c>
      <c r="N3712" s="101">
        <f t="shared" ca="1" si="516"/>
        <v>266.07276730566963</v>
      </c>
      <c r="O3712" s="101">
        <f t="shared" ref="O3712:O3775" ca="1" si="519">IF(I3712="Winter",VLOOKUP(G3712,$J$46:$L$49,3),VLOOKUP(G3712,$J$46:$L$49,2))*L3712</f>
        <v>0.3290528418561029</v>
      </c>
      <c r="Q3712" s="12">
        <f t="shared" ref="Q3712:Q3775" ca="1" si="520">MIN(MAX(AND(IF(G3712&gt;=VLOOKUP(C3712,$O$46:$T$57,5),1,0),IF(G3712&lt;=VLOOKUP(C3712,$O$46:$T$57,6),1,0))*$G$50*_xlfn.NORM.INV(RAND(),VLOOKUP(C3712,$B$4:$F$15,4),VLOOKUP(C3712,$B$4:$F$15,4)),0),0.2)*$G$51</f>
        <v>0</v>
      </c>
      <c r="R3712" s="101">
        <f t="shared" ref="R3712:R3775" ca="1" si="521">MAX(Q3712-L3712,0)*$G$52</f>
        <v>0</v>
      </c>
      <c r="S3712" s="13"/>
      <c r="T3712" s="101">
        <f t="shared" ref="T3712:T3775" ca="1" si="522">MAX(L3712-Q3712,0)*IF(I3712="Winter",VLOOKUP(G3712,$J$40:$L$43,3),VLOOKUP(G3712,$J$40:$L$43,2))</f>
        <v>0.16091229897421438</v>
      </c>
      <c r="U3712" s="101">
        <f t="shared" si="514"/>
        <v>0</v>
      </c>
      <c r="V3712" s="101">
        <f t="shared" ca="1" si="515"/>
        <v>-504.69915237768294</v>
      </c>
    </row>
    <row r="3713" spans="2:22" x14ac:dyDescent="0.3">
      <c r="B3713" s="13">
        <v>2023</v>
      </c>
      <c r="C3713" s="13">
        <v>6</v>
      </c>
      <c r="D3713" s="13">
        <v>2</v>
      </c>
      <c r="E3713" s="83" t="s">
        <v>252</v>
      </c>
      <c r="F3713" s="13">
        <v>3</v>
      </c>
      <c r="G3713" s="13">
        <v>2</v>
      </c>
      <c r="H3713" s="13" t="s">
        <v>69</v>
      </c>
      <c r="I3713" s="13" t="s">
        <v>53</v>
      </c>
      <c r="J3713" s="13"/>
      <c r="K3713" s="13" t="s">
        <v>28</v>
      </c>
      <c r="L3713" s="12">
        <f t="shared" ca="1" si="517"/>
        <v>2.3985984209854072</v>
      </c>
      <c r="M3713" s="101">
        <f t="shared" ca="1" si="518"/>
        <v>0.1265500526911901</v>
      </c>
      <c r="N3713" s="101">
        <f t="shared" ca="1" si="516"/>
        <v>266.07276730566963</v>
      </c>
      <c r="O3713" s="101">
        <f t="shared" ca="1" si="519"/>
        <v>0.25878478364011559</v>
      </c>
      <c r="Q3713" s="12">
        <f t="shared" ca="1" si="520"/>
        <v>0</v>
      </c>
      <c r="R3713" s="101">
        <f t="shared" ca="1" si="521"/>
        <v>0</v>
      </c>
      <c r="S3713" s="13"/>
      <c r="T3713" s="101">
        <f t="shared" ca="1" si="522"/>
        <v>0.1265500526911901</v>
      </c>
      <c r="U3713" s="101">
        <f t="shared" ref="U3713:U3776" si="523">IF(H3713="On-Peak",IF(I3713="Winter",((L3713*$D$48)/60),((L3713*$D$47)/60)),0)</f>
        <v>0</v>
      </c>
      <c r="V3713" s="101">
        <f t="shared" ref="V3713:V3776" ca="1" si="524">V3712+MAX(T3713-R3713,0)-MAX(R3713-T3713,0)+MAX(U3713-R3713,0)-MAX(R3713-U3713,0)</f>
        <v>-504.57260232499175</v>
      </c>
    </row>
    <row r="3714" spans="2:22" x14ac:dyDescent="0.3">
      <c r="B3714" s="13">
        <v>2023</v>
      </c>
      <c r="C3714" s="13">
        <v>6</v>
      </c>
      <c r="D3714" s="13">
        <v>2</v>
      </c>
      <c r="E3714" s="83" t="s">
        <v>252</v>
      </c>
      <c r="F3714" s="13">
        <v>3</v>
      </c>
      <c r="G3714" s="13">
        <v>3</v>
      </c>
      <c r="H3714" s="13" t="s">
        <v>69</v>
      </c>
      <c r="I3714" s="13" t="s">
        <v>53</v>
      </c>
      <c r="J3714" s="13"/>
      <c r="K3714" s="13" t="s">
        <v>28</v>
      </c>
      <c r="L3714" s="12">
        <f t="shared" ca="1" si="517"/>
        <v>2.8818793310289781</v>
      </c>
      <c r="M3714" s="101">
        <f t="shared" ca="1" si="518"/>
        <v>0.1520479535050889</v>
      </c>
      <c r="N3714" s="101">
        <f t="shared" ca="1" si="516"/>
        <v>266.07276730566963</v>
      </c>
      <c r="O3714" s="101">
        <f t="shared" ca="1" si="519"/>
        <v>0.31092596102471642</v>
      </c>
      <c r="Q3714" s="12">
        <f t="shared" ca="1" si="520"/>
        <v>0</v>
      </c>
      <c r="R3714" s="101">
        <f t="shared" ca="1" si="521"/>
        <v>0</v>
      </c>
      <c r="S3714" s="13"/>
      <c r="T3714" s="101">
        <f t="shared" ca="1" si="522"/>
        <v>0.1520479535050889</v>
      </c>
      <c r="U3714" s="101">
        <f t="shared" si="523"/>
        <v>0</v>
      </c>
      <c r="V3714" s="101">
        <f t="shared" ca="1" si="524"/>
        <v>-504.42055437148667</v>
      </c>
    </row>
    <row r="3715" spans="2:22" x14ac:dyDescent="0.3">
      <c r="B3715" s="13">
        <v>2023</v>
      </c>
      <c r="C3715" s="13">
        <v>6</v>
      </c>
      <c r="D3715" s="13">
        <v>2</v>
      </c>
      <c r="E3715" s="83" t="s">
        <v>252</v>
      </c>
      <c r="F3715" s="13">
        <v>3</v>
      </c>
      <c r="G3715" s="13">
        <v>4</v>
      </c>
      <c r="H3715" s="13" t="s">
        <v>69</v>
      </c>
      <c r="I3715" s="13" t="s">
        <v>53</v>
      </c>
      <c r="J3715" s="13"/>
      <c r="K3715" s="13" t="s">
        <v>28</v>
      </c>
      <c r="L3715" s="12">
        <f t="shared" ca="1" si="517"/>
        <v>2.9055884650272663</v>
      </c>
      <c r="M3715" s="101">
        <f t="shared" ca="1" si="518"/>
        <v>0.15329884741483857</v>
      </c>
      <c r="N3715" s="101">
        <f t="shared" ca="1" si="516"/>
        <v>266.07276730566963</v>
      </c>
      <c r="O3715" s="101">
        <f t="shared" ca="1" si="519"/>
        <v>0.31348393949179176</v>
      </c>
      <c r="Q3715" s="12">
        <f t="shared" ca="1" si="520"/>
        <v>0</v>
      </c>
      <c r="R3715" s="101">
        <f t="shared" ca="1" si="521"/>
        <v>0</v>
      </c>
      <c r="S3715" s="13"/>
      <c r="T3715" s="101">
        <f t="shared" ca="1" si="522"/>
        <v>0.15329884741483857</v>
      </c>
      <c r="U3715" s="101">
        <f t="shared" si="523"/>
        <v>0</v>
      </c>
      <c r="V3715" s="101">
        <f t="shared" ca="1" si="524"/>
        <v>-504.26725552407186</v>
      </c>
    </row>
    <row r="3716" spans="2:22" x14ac:dyDescent="0.3">
      <c r="B3716" s="13">
        <v>2023</v>
      </c>
      <c r="C3716" s="13">
        <v>6</v>
      </c>
      <c r="D3716" s="13">
        <v>2</v>
      </c>
      <c r="E3716" s="83" t="s">
        <v>252</v>
      </c>
      <c r="F3716" s="13">
        <v>3</v>
      </c>
      <c r="G3716" s="13">
        <v>5</v>
      </c>
      <c r="H3716" s="13" t="s">
        <v>69</v>
      </c>
      <c r="I3716" s="13" t="s">
        <v>53</v>
      </c>
      <c r="J3716" s="13"/>
      <c r="K3716" s="13" t="s">
        <v>28</v>
      </c>
      <c r="L3716" s="12">
        <f t="shared" ca="1" si="517"/>
        <v>2.4944055836835637</v>
      </c>
      <c r="M3716" s="101">
        <f t="shared" ca="1" si="518"/>
        <v>0.13160483859514482</v>
      </c>
      <c r="N3716" s="101">
        <f t="shared" ca="1" si="516"/>
        <v>266.07276730566963</v>
      </c>
      <c r="O3716" s="101">
        <f t="shared" ca="1" si="519"/>
        <v>0.2691214184236197</v>
      </c>
      <c r="Q3716" s="12">
        <f t="shared" ca="1" si="520"/>
        <v>5.6000000000000005</v>
      </c>
      <c r="R3716" s="101">
        <f t="shared" ca="1" si="521"/>
        <v>0.26288856734118637</v>
      </c>
      <c r="S3716" s="13"/>
      <c r="T3716" s="101">
        <f t="shared" ca="1" si="522"/>
        <v>0</v>
      </c>
      <c r="U3716" s="101">
        <f t="shared" si="523"/>
        <v>0</v>
      </c>
      <c r="V3716" s="101">
        <f t="shared" ca="1" si="524"/>
        <v>-504.79303265875421</v>
      </c>
    </row>
    <row r="3717" spans="2:22" x14ac:dyDescent="0.3">
      <c r="B3717" s="13">
        <v>2023</v>
      </c>
      <c r="C3717" s="13">
        <v>6</v>
      </c>
      <c r="D3717" s="13">
        <v>2</v>
      </c>
      <c r="E3717" s="83" t="s">
        <v>252</v>
      </c>
      <c r="F3717" s="13">
        <v>3</v>
      </c>
      <c r="G3717" s="13">
        <v>6</v>
      </c>
      <c r="H3717" s="13" t="s">
        <v>69</v>
      </c>
      <c r="I3717" s="13" t="s">
        <v>53</v>
      </c>
      <c r="J3717" s="13"/>
      <c r="K3717" s="13" t="s">
        <v>28</v>
      </c>
      <c r="L3717" s="12">
        <f t="shared" ca="1" si="517"/>
        <v>2.771526632316986</v>
      </c>
      <c r="M3717" s="101">
        <f t="shared" ca="1" si="518"/>
        <v>0.14622574512104419</v>
      </c>
      <c r="N3717" s="101">
        <f t="shared" ca="1" si="516"/>
        <v>266.07276730566963</v>
      </c>
      <c r="O3717" s="101">
        <f t="shared" ca="1" si="519"/>
        <v>0.2990200083606796</v>
      </c>
      <c r="Q3717" s="12">
        <f t="shared" ca="1" si="520"/>
        <v>5.6000000000000005</v>
      </c>
      <c r="R3717" s="101">
        <f t="shared" ca="1" si="521"/>
        <v>0.23943027057436719</v>
      </c>
      <c r="S3717" s="13"/>
      <c r="T3717" s="101">
        <f t="shared" ca="1" si="522"/>
        <v>0</v>
      </c>
      <c r="U3717" s="101">
        <f t="shared" si="523"/>
        <v>0</v>
      </c>
      <c r="V3717" s="101">
        <f t="shared" ca="1" si="524"/>
        <v>-505.27189319990293</v>
      </c>
    </row>
    <row r="3718" spans="2:22" x14ac:dyDescent="0.3">
      <c r="B3718" s="13">
        <v>2023</v>
      </c>
      <c r="C3718" s="13">
        <v>6</v>
      </c>
      <c r="D3718" s="13">
        <v>2</v>
      </c>
      <c r="E3718" s="83" t="s">
        <v>252</v>
      </c>
      <c r="F3718" s="13">
        <v>3</v>
      </c>
      <c r="G3718" s="13">
        <v>7</v>
      </c>
      <c r="H3718" s="13" t="s">
        <v>69</v>
      </c>
      <c r="I3718" s="13" t="s">
        <v>53</v>
      </c>
      <c r="J3718" s="13"/>
      <c r="K3718" s="13" t="s">
        <v>28</v>
      </c>
      <c r="L3718" s="12">
        <f t="shared" ca="1" si="517"/>
        <v>2.6761687605040412</v>
      </c>
      <c r="M3718" s="101">
        <f t="shared" ca="1" si="518"/>
        <v>0.14119466380419321</v>
      </c>
      <c r="N3718" s="101">
        <f t="shared" ca="1" si="516"/>
        <v>266.07276730566963</v>
      </c>
      <c r="O3718" s="101">
        <f t="shared" ca="1" si="519"/>
        <v>0.28873184757078102</v>
      </c>
      <c r="Q3718" s="12">
        <f t="shared" ca="1" si="520"/>
        <v>0</v>
      </c>
      <c r="R3718" s="101">
        <f t="shared" ca="1" si="521"/>
        <v>0</v>
      </c>
      <c r="S3718" s="13"/>
      <c r="T3718" s="101">
        <f t="shared" ca="1" si="522"/>
        <v>0.14119466380419321</v>
      </c>
      <c r="U3718" s="101">
        <f t="shared" si="523"/>
        <v>0</v>
      </c>
      <c r="V3718" s="101">
        <f t="shared" ca="1" si="524"/>
        <v>-505.13069853609875</v>
      </c>
    </row>
    <row r="3719" spans="2:22" x14ac:dyDescent="0.3">
      <c r="B3719" s="13">
        <v>2023</v>
      </c>
      <c r="C3719" s="13">
        <v>6</v>
      </c>
      <c r="D3719" s="13">
        <v>2</v>
      </c>
      <c r="E3719" s="83" t="s">
        <v>252</v>
      </c>
      <c r="F3719" s="13">
        <v>3</v>
      </c>
      <c r="G3719" s="13">
        <v>8</v>
      </c>
      <c r="H3719" s="13" t="s">
        <v>69</v>
      </c>
      <c r="I3719" s="13" t="s">
        <v>53</v>
      </c>
      <c r="J3719" s="13"/>
      <c r="K3719" s="13" t="s">
        <v>28</v>
      </c>
      <c r="L3719" s="12">
        <f t="shared" ca="1" si="517"/>
        <v>4.4925417380655492</v>
      </c>
      <c r="M3719" s="101">
        <f t="shared" ca="1" si="518"/>
        <v>0.23702650210033838</v>
      </c>
      <c r="N3719" s="101">
        <f t="shared" ca="1" si="516"/>
        <v>266.07276730566963</v>
      </c>
      <c r="O3719" s="101">
        <f t="shared" ca="1" si="519"/>
        <v>0.48470032811989211</v>
      </c>
      <c r="Q3719" s="12">
        <f t="shared" ca="1" si="520"/>
        <v>5.6000000000000005</v>
      </c>
      <c r="R3719" s="101">
        <f t="shared" ca="1" si="521"/>
        <v>9.3746341872751299E-2</v>
      </c>
      <c r="S3719" s="13"/>
      <c r="T3719" s="101">
        <f t="shared" ca="1" si="522"/>
        <v>0</v>
      </c>
      <c r="U3719" s="101">
        <f t="shared" si="523"/>
        <v>0</v>
      </c>
      <c r="V3719" s="101">
        <f t="shared" ca="1" si="524"/>
        <v>-505.31819121984427</v>
      </c>
    </row>
    <row r="3720" spans="2:22" x14ac:dyDescent="0.3">
      <c r="B3720" s="13">
        <v>2023</v>
      </c>
      <c r="C3720" s="13">
        <v>6</v>
      </c>
      <c r="D3720" s="13">
        <v>2</v>
      </c>
      <c r="E3720" s="83" t="s">
        <v>252</v>
      </c>
      <c r="F3720" s="13">
        <v>3</v>
      </c>
      <c r="G3720" s="13">
        <v>9</v>
      </c>
      <c r="H3720" s="13" t="s">
        <v>69</v>
      </c>
      <c r="I3720" s="13" t="s">
        <v>53</v>
      </c>
      <c r="J3720" s="13"/>
      <c r="K3720" s="13" t="s">
        <v>28</v>
      </c>
      <c r="L3720" s="12">
        <f t="shared" ca="1" si="517"/>
        <v>5.2168752086860986</v>
      </c>
      <c r="M3720" s="101">
        <f t="shared" ca="1" si="518"/>
        <v>0.27524233601027859</v>
      </c>
      <c r="N3720" s="101">
        <f t="shared" ca="1" si="516"/>
        <v>266.07276730566963</v>
      </c>
      <c r="O3720" s="101">
        <f t="shared" ca="1" si="519"/>
        <v>0.56284866626514318</v>
      </c>
      <c r="Q3720" s="12">
        <f t="shared" ca="1" si="520"/>
        <v>5.6000000000000005</v>
      </c>
      <c r="R3720" s="101">
        <f t="shared" ca="1" si="521"/>
        <v>3.2431513584721801E-2</v>
      </c>
      <c r="S3720" s="13"/>
      <c r="T3720" s="101">
        <f t="shared" ca="1" si="522"/>
        <v>0</v>
      </c>
      <c r="U3720" s="101">
        <f t="shared" si="523"/>
        <v>0</v>
      </c>
      <c r="V3720" s="101">
        <f t="shared" ca="1" si="524"/>
        <v>-505.38305424701366</v>
      </c>
    </row>
    <row r="3721" spans="2:22" x14ac:dyDescent="0.3">
      <c r="B3721" s="13">
        <v>2023</v>
      </c>
      <c r="C3721" s="13">
        <v>6</v>
      </c>
      <c r="D3721" s="13">
        <v>2</v>
      </c>
      <c r="E3721" s="83" t="s">
        <v>252</v>
      </c>
      <c r="F3721" s="13">
        <v>3</v>
      </c>
      <c r="G3721" s="13">
        <v>10</v>
      </c>
      <c r="H3721" s="13" t="s">
        <v>70</v>
      </c>
      <c r="I3721" s="13" t="s">
        <v>53</v>
      </c>
      <c r="J3721" s="13"/>
      <c r="K3721" s="13" t="s">
        <v>28</v>
      </c>
      <c r="L3721" s="12">
        <f t="shared" ca="1" si="517"/>
        <v>4.411573979880183</v>
      </c>
      <c r="M3721" s="101">
        <f t="shared" ca="1" si="518"/>
        <v>0.23275464317847847</v>
      </c>
      <c r="N3721" s="101">
        <f t="shared" ca="1" si="516"/>
        <v>266.07276730566963</v>
      </c>
      <c r="O3721" s="101">
        <f t="shared" ca="1" si="519"/>
        <v>0.47596471668927293</v>
      </c>
      <c r="Q3721" s="12">
        <f t="shared" ca="1" si="520"/>
        <v>5.6000000000000005</v>
      </c>
      <c r="R3721" s="101">
        <f t="shared" ca="1" si="521"/>
        <v>0.10060026260314256</v>
      </c>
      <c r="S3721" s="13"/>
      <c r="T3721" s="101">
        <f t="shared" ca="1" si="522"/>
        <v>0</v>
      </c>
      <c r="U3721" s="101">
        <f t="shared" si="523"/>
        <v>0</v>
      </c>
      <c r="V3721" s="101">
        <f t="shared" ca="1" si="524"/>
        <v>-505.58425477221999</v>
      </c>
    </row>
    <row r="3722" spans="2:22" x14ac:dyDescent="0.3">
      <c r="B3722" s="13">
        <v>2023</v>
      </c>
      <c r="C3722" s="13">
        <v>6</v>
      </c>
      <c r="D3722" s="13">
        <v>2</v>
      </c>
      <c r="E3722" s="83" t="s">
        <v>252</v>
      </c>
      <c r="F3722" s="13">
        <v>3</v>
      </c>
      <c r="G3722" s="13">
        <v>11</v>
      </c>
      <c r="H3722" s="13" t="s">
        <v>70</v>
      </c>
      <c r="I3722" s="13" t="s">
        <v>53</v>
      </c>
      <c r="J3722" s="13"/>
      <c r="K3722" s="13" t="s">
        <v>28</v>
      </c>
      <c r="L3722" s="12">
        <f t="shared" ca="1" si="517"/>
        <v>2.9475885298318425</v>
      </c>
      <c r="M3722" s="101">
        <f t="shared" ca="1" si="518"/>
        <v>0.15551477083392801</v>
      </c>
      <c r="N3722" s="101">
        <f t="shared" ca="1" si="516"/>
        <v>266.07276730566963</v>
      </c>
      <c r="O3722" s="101">
        <f t="shared" ca="1" si="519"/>
        <v>0.31801532648355746</v>
      </c>
      <c r="Q3722" s="12">
        <f t="shared" ca="1" si="520"/>
        <v>5.6000000000000005</v>
      </c>
      <c r="R3722" s="101">
        <f t="shared" ca="1" si="521"/>
        <v>0.22452663094973457</v>
      </c>
      <c r="S3722" s="13"/>
      <c r="T3722" s="101">
        <f t="shared" ca="1" si="522"/>
        <v>0</v>
      </c>
      <c r="U3722" s="101">
        <f t="shared" si="523"/>
        <v>0</v>
      </c>
      <c r="V3722" s="101">
        <f t="shared" ca="1" si="524"/>
        <v>-506.0333080341195</v>
      </c>
    </row>
    <row r="3723" spans="2:22" x14ac:dyDescent="0.3">
      <c r="B3723" s="13">
        <v>2023</v>
      </c>
      <c r="C3723" s="13">
        <v>6</v>
      </c>
      <c r="D3723" s="13">
        <v>2</v>
      </c>
      <c r="E3723" s="83" t="s">
        <v>252</v>
      </c>
      <c r="F3723" s="13">
        <v>3</v>
      </c>
      <c r="G3723" s="13">
        <v>12</v>
      </c>
      <c r="H3723" s="13" t="s">
        <v>70</v>
      </c>
      <c r="I3723" s="13" t="s">
        <v>53</v>
      </c>
      <c r="J3723" s="13"/>
      <c r="K3723" s="13" t="s">
        <v>28</v>
      </c>
      <c r="L3723" s="12">
        <f t="shared" ca="1" si="517"/>
        <v>4.0572633445384838</v>
      </c>
      <c r="M3723" s="101">
        <f t="shared" ca="1" si="518"/>
        <v>0.21406121405785042</v>
      </c>
      <c r="N3723" s="101">
        <f t="shared" ca="1" si="516"/>
        <v>266.07276730566963</v>
      </c>
      <c r="O3723" s="101">
        <f t="shared" ca="1" si="519"/>
        <v>0.43773814224225704</v>
      </c>
      <c r="Q3723" s="12">
        <f t="shared" ca="1" si="520"/>
        <v>5.6000000000000005</v>
      </c>
      <c r="R3723" s="101">
        <f t="shared" ca="1" si="521"/>
        <v>0.13059265788481739</v>
      </c>
      <c r="S3723" s="13"/>
      <c r="T3723" s="101">
        <f t="shared" ca="1" si="522"/>
        <v>0</v>
      </c>
      <c r="U3723" s="101">
        <f t="shared" si="523"/>
        <v>0</v>
      </c>
      <c r="V3723" s="101">
        <f t="shared" ca="1" si="524"/>
        <v>-506.29449334988908</v>
      </c>
    </row>
    <row r="3724" spans="2:22" x14ac:dyDescent="0.3">
      <c r="B3724" s="13">
        <v>2023</v>
      </c>
      <c r="C3724" s="13">
        <v>6</v>
      </c>
      <c r="D3724" s="13">
        <v>2</v>
      </c>
      <c r="E3724" s="83" t="s">
        <v>252</v>
      </c>
      <c r="F3724" s="13">
        <v>3</v>
      </c>
      <c r="G3724" s="13">
        <v>13</v>
      </c>
      <c r="H3724" s="13" t="s">
        <v>70</v>
      </c>
      <c r="I3724" s="13" t="s">
        <v>53</v>
      </c>
      <c r="J3724" s="13"/>
      <c r="K3724" s="13" t="s">
        <v>28</v>
      </c>
      <c r="L3724" s="12">
        <f t="shared" ca="1" si="517"/>
        <v>3.2579311038323864</v>
      </c>
      <c r="M3724" s="101">
        <f t="shared" ca="1" si="518"/>
        <v>0.1718884450381967</v>
      </c>
      <c r="N3724" s="101">
        <f t="shared" ca="1" si="516"/>
        <v>266.07276730566963</v>
      </c>
      <c r="O3724" s="101">
        <f t="shared" ca="1" si="519"/>
        <v>0.35149818679247619</v>
      </c>
      <c r="Q3724" s="12">
        <f t="shared" ca="1" si="520"/>
        <v>0</v>
      </c>
      <c r="R3724" s="101">
        <f t="shared" ca="1" si="521"/>
        <v>0</v>
      </c>
      <c r="S3724" s="13"/>
      <c r="T3724" s="101">
        <f t="shared" ca="1" si="522"/>
        <v>0.1718884450381967</v>
      </c>
      <c r="U3724" s="101">
        <f t="shared" si="523"/>
        <v>0</v>
      </c>
      <c r="V3724" s="101">
        <f t="shared" ca="1" si="524"/>
        <v>-506.1226049048509</v>
      </c>
    </row>
    <row r="3725" spans="2:22" x14ac:dyDescent="0.3">
      <c r="B3725" s="13">
        <v>2023</v>
      </c>
      <c r="C3725" s="13">
        <v>6</v>
      </c>
      <c r="D3725" s="13">
        <v>2</v>
      </c>
      <c r="E3725" s="83" t="s">
        <v>252</v>
      </c>
      <c r="F3725" s="13">
        <v>3</v>
      </c>
      <c r="G3725" s="13">
        <v>14</v>
      </c>
      <c r="H3725" s="13" t="s">
        <v>70</v>
      </c>
      <c r="I3725" s="13" t="s">
        <v>53</v>
      </c>
      <c r="J3725" s="13"/>
      <c r="K3725" s="13" t="s">
        <v>28</v>
      </c>
      <c r="L3725" s="12">
        <f t="shared" ca="1" si="517"/>
        <v>4.1888651465107323</v>
      </c>
      <c r="M3725" s="101">
        <f t="shared" ca="1" si="518"/>
        <v>0.22100452512990623</v>
      </c>
      <c r="N3725" s="101">
        <f t="shared" ca="1" si="516"/>
        <v>266.07276730566963</v>
      </c>
      <c r="O3725" s="101">
        <f t="shared" ca="1" si="519"/>
        <v>0.45193666065704291</v>
      </c>
      <c r="Q3725" s="12">
        <f t="shared" ca="1" si="520"/>
        <v>0</v>
      </c>
      <c r="R3725" s="101">
        <f t="shared" ca="1" si="521"/>
        <v>0</v>
      </c>
      <c r="S3725" s="13"/>
      <c r="T3725" s="101">
        <f t="shared" ca="1" si="522"/>
        <v>0.22100452512990623</v>
      </c>
      <c r="U3725" s="101">
        <f t="shared" si="523"/>
        <v>0</v>
      </c>
      <c r="V3725" s="101">
        <f t="shared" ca="1" si="524"/>
        <v>-505.901600379721</v>
      </c>
    </row>
    <row r="3726" spans="2:22" x14ac:dyDescent="0.3">
      <c r="B3726" s="13">
        <v>2023</v>
      </c>
      <c r="C3726" s="13">
        <v>6</v>
      </c>
      <c r="D3726" s="13">
        <v>2</v>
      </c>
      <c r="E3726" s="83" t="s">
        <v>252</v>
      </c>
      <c r="F3726" s="13">
        <v>3</v>
      </c>
      <c r="G3726" s="13">
        <v>15</v>
      </c>
      <c r="H3726" s="13" t="s">
        <v>70</v>
      </c>
      <c r="I3726" s="13" t="s">
        <v>53</v>
      </c>
      <c r="J3726" s="13"/>
      <c r="K3726" s="13" t="s">
        <v>28</v>
      </c>
      <c r="L3726" s="12">
        <f t="shared" ca="1" si="517"/>
        <v>2.9762110053068889</v>
      </c>
      <c r="M3726" s="101">
        <f t="shared" ca="1" si="518"/>
        <v>0.15702489263999145</v>
      </c>
      <c r="N3726" s="101">
        <f t="shared" ca="1" si="516"/>
        <v>266.07276730566963</v>
      </c>
      <c r="O3726" s="101">
        <f t="shared" ca="1" si="519"/>
        <v>0.32110340536256021</v>
      </c>
      <c r="Q3726" s="12">
        <f t="shared" ca="1" si="520"/>
        <v>5.6000000000000005</v>
      </c>
      <c r="R3726" s="101">
        <f t="shared" ca="1" si="521"/>
        <v>0.22210373840077191</v>
      </c>
      <c r="S3726" s="13"/>
      <c r="T3726" s="101">
        <f t="shared" ca="1" si="522"/>
        <v>0</v>
      </c>
      <c r="U3726" s="101">
        <f t="shared" si="523"/>
        <v>0</v>
      </c>
      <c r="V3726" s="101">
        <f t="shared" ca="1" si="524"/>
        <v>-506.34580785652258</v>
      </c>
    </row>
    <row r="3727" spans="2:22" x14ac:dyDescent="0.3">
      <c r="B3727" s="13">
        <v>2023</v>
      </c>
      <c r="C3727" s="13">
        <v>6</v>
      </c>
      <c r="D3727" s="13">
        <v>2</v>
      </c>
      <c r="E3727" s="83" t="s">
        <v>252</v>
      </c>
      <c r="F3727" s="13">
        <v>3</v>
      </c>
      <c r="G3727" s="13">
        <v>16</v>
      </c>
      <c r="H3727" s="13" t="s">
        <v>71</v>
      </c>
      <c r="I3727" s="13" t="s">
        <v>53</v>
      </c>
      <c r="J3727" s="13"/>
      <c r="K3727" s="13" t="s">
        <v>28</v>
      </c>
      <c r="L3727" s="12">
        <f t="shared" ca="1" si="517"/>
        <v>3.2057385501477986</v>
      </c>
      <c r="M3727" s="101">
        <f t="shared" ca="1" si="518"/>
        <v>0.39796038361534775</v>
      </c>
      <c r="N3727" s="101">
        <f t="shared" ca="1" si="516"/>
        <v>266.97438127289871</v>
      </c>
      <c r="O3727" s="101">
        <f t="shared" ca="1" si="519"/>
        <v>0.9546689402340145</v>
      </c>
      <c r="Q3727" s="12">
        <f t="shared" ca="1" si="520"/>
        <v>5.6000000000000005</v>
      </c>
      <c r="R3727" s="101">
        <f t="shared" ca="1" si="521"/>
        <v>0.20267423172998889</v>
      </c>
      <c r="S3727" s="13"/>
      <c r="T3727" s="101">
        <f t="shared" ca="1" si="522"/>
        <v>0</v>
      </c>
      <c r="U3727" s="101">
        <f t="shared" ca="1" si="523"/>
        <v>0.90161396722906828</v>
      </c>
      <c r="V3727" s="101">
        <f t="shared" ca="1" si="524"/>
        <v>-505.84954235275347</v>
      </c>
    </row>
    <row r="3728" spans="2:22" x14ac:dyDescent="0.3">
      <c r="B3728" s="13">
        <v>2023</v>
      </c>
      <c r="C3728" s="13">
        <v>6</v>
      </c>
      <c r="D3728" s="13">
        <v>2</v>
      </c>
      <c r="E3728" s="83" t="s">
        <v>252</v>
      </c>
      <c r="F3728" s="13">
        <v>3</v>
      </c>
      <c r="G3728" s="13">
        <v>17</v>
      </c>
      <c r="H3728" s="13" t="s">
        <v>71</v>
      </c>
      <c r="I3728" s="13" t="s">
        <v>53</v>
      </c>
      <c r="J3728" s="13"/>
      <c r="K3728" s="13" t="s">
        <v>28</v>
      </c>
      <c r="L3728" s="12">
        <f t="shared" ca="1" si="517"/>
        <v>4.2177473636953451</v>
      </c>
      <c r="M3728" s="101">
        <f t="shared" ca="1" si="518"/>
        <v>0.52359115772914011</v>
      </c>
      <c r="N3728" s="101">
        <f t="shared" ref="N3728:N3791" ca="1" si="525">IF(H3728="On-Peak",IF(I3728="Winter",((L3728*$D$48)/60)+N3727,((L3728*$D$47)/60)+N3727),N3727)</f>
        <v>268.16062271893804</v>
      </c>
      <c r="O3728" s="101">
        <f t="shared" ca="1" si="519"/>
        <v>1.2560451649084738</v>
      </c>
      <c r="Q3728" s="12">
        <f t="shared" ca="1" si="520"/>
        <v>0</v>
      </c>
      <c r="R3728" s="101">
        <f t="shared" ca="1" si="521"/>
        <v>0</v>
      </c>
      <c r="S3728" s="13"/>
      <c r="T3728" s="101">
        <f t="shared" ca="1" si="522"/>
        <v>0.52359115772914011</v>
      </c>
      <c r="U3728" s="101">
        <f t="shared" ca="1" si="523"/>
        <v>1.1862414460393158</v>
      </c>
      <c r="V3728" s="101">
        <f t="shared" ca="1" si="524"/>
        <v>-504.13970974898501</v>
      </c>
    </row>
    <row r="3729" spans="2:22" x14ac:dyDescent="0.3">
      <c r="B3729" s="13">
        <v>2023</v>
      </c>
      <c r="C3729" s="13">
        <v>6</v>
      </c>
      <c r="D3729" s="13">
        <v>2</v>
      </c>
      <c r="E3729" s="83" t="s">
        <v>252</v>
      </c>
      <c r="F3729" s="13">
        <v>3</v>
      </c>
      <c r="G3729" s="13">
        <v>18</v>
      </c>
      <c r="H3729" s="13" t="s">
        <v>71</v>
      </c>
      <c r="I3729" s="13" t="s">
        <v>53</v>
      </c>
      <c r="J3729" s="13"/>
      <c r="K3729" s="13" t="s">
        <v>28</v>
      </c>
      <c r="L3729" s="12">
        <f t="shared" ca="1" si="517"/>
        <v>4.3666297229818856</v>
      </c>
      <c r="M3729" s="101">
        <f t="shared" ca="1" si="518"/>
        <v>0.54207341381097129</v>
      </c>
      <c r="N3729" s="101">
        <f t="shared" ca="1" si="525"/>
        <v>269.3887373285267</v>
      </c>
      <c r="O3729" s="101">
        <f t="shared" ca="1" si="519"/>
        <v>1.3003823315040055</v>
      </c>
      <c r="Q3729" s="12">
        <f t="shared" ca="1" si="520"/>
        <v>5.6000000000000005</v>
      </c>
      <c r="R3729" s="101">
        <f t="shared" ca="1" si="521"/>
        <v>0.10440479394958344</v>
      </c>
      <c r="S3729" s="13"/>
      <c r="T3729" s="101">
        <f t="shared" ca="1" si="522"/>
        <v>0</v>
      </c>
      <c r="U3729" s="101">
        <f t="shared" ca="1" si="523"/>
        <v>1.2281146095886553</v>
      </c>
      <c r="V3729" s="101">
        <f t="shared" ca="1" si="524"/>
        <v>-503.12040472729552</v>
      </c>
    </row>
    <row r="3730" spans="2:22" x14ac:dyDescent="0.3">
      <c r="B3730" s="13">
        <v>2023</v>
      </c>
      <c r="C3730" s="13">
        <v>6</v>
      </c>
      <c r="D3730" s="13">
        <v>2</v>
      </c>
      <c r="E3730" s="83" t="s">
        <v>252</v>
      </c>
      <c r="F3730" s="13">
        <v>3</v>
      </c>
      <c r="G3730" s="13">
        <v>19</v>
      </c>
      <c r="H3730" s="13" t="s">
        <v>71</v>
      </c>
      <c r="I3730" s="13" t="s">
        <v>53</v>
      </c>
      <c r="J3730" s="13"/>
      <c r="K3730" s="13" t="s">
        <v>28</v>
      </c>
      <c r="L3730" s="12">
        <f t="shared" ca="1" si="517"/>
        <v>4.8707996725455942</v>
      </c>
      <c r="M3730" s="101">
        <f t="shared" ca="1" si="518"/>
        <v>0.60466107134981006</v>
      </c>
      <c r="N3730" s="101">
        <f t="shared" ca="1" si="525"/>
        <v>270.75864973643013</v>
      </c>
      <c r="O3730" s="101">
        <f t="shared" ca="1" si="519"/>
        <v>1.450524142484078</v>
      </c>
      <c r="Q3730" s="12">
        <f t="shared" ca="1" si="520"/>
        <v>3.871009215452363</v>
      </c>
      <c r="R3730" s="101">
        <f t="shared" ca="1" si="521"/>
        <v>0</v>
      </c>
      <c r="S3730" s="13"/>
      <c r="T3730" s="101">
        <f t="shared" ca="1" si="522"/>
        <v>0.12411398734355372</v>
      </c>
      <c r="U3730" s="101">
        <f t="shared" ca="1" si="523"/>
        <v>1.3699124079034484</v>
      </c>
      <c r="V3730" s="101">
        <f t="shared" ca="1" si="524"/>
        <v>-501.62637833204855</v>
      </c>
    </row>
    <row r="3731" spans="2:22" x14ac:dyDescent="0.3">
      <c r="B3731" s="13">
        <v>2023</v>
      </c>
      <c r="C3731" s="13">
        <v>6</v>
      </c>
      <c r="D3731" s="13">
        <v>2</v>
      </c>
      <c r="E3731" s="83" t="s">
        <v>252</v>
      </c>
      <c r="F3731" s="13">
        <v>3</v>
      </c>
      <c r="G3731" s="13">
        <v>20</v>
      </c>
      <c r="H3731" s="13" t="s">
        <v>69</v>
      </c>
      <c r="I3731" s="13" t="s">
        <v>53</v>
      </c>
      <c r="J3731" s="13"/>
      <c r="K3731" s="13" t="s">
        <v>28</v>
      </c>
      <c r="L3731" s="12">
        <f t="shared" ca="1" si="517"/>
        <v>4.2106329065337817</v>
      </c>
      <c r="M3731" s="101">
        <f t="shared" ca="1" si="518"/>
        <v>0.22215299214872233</v>
      </c>
      <c r="N3731" s="101">
        <f t="shared" ca="1" si="525"/>
        <v>270.75864973643013</v>
      </c>
      <c r="O3731" s="101">
        <f t="shared" ca="1" si="519"/>
        <v>0.45428518428592973</v>
      </c>
      <c r="Q3731" s="12">
        <f t="shared" ca="1" si="520"/>
        <v>0</v>
      </c>
      <c r="R3731" s="101">
        <f t="shared" ca="1" si="521"/>
        <v>0</v>
      </c>
      <c r="S3731" s="13"/>
      <c r="T3731" s="101">
        <f t="shared" ca="1" si="522"/>
        <v>0.22215299214872233</v>
      </c>
      <c r="U3731" s="101">
        <f t="shared" si="523"/>
        <v>0</v>
      </c>
      <c r="V3731" s="101">
        <f t="shared" ca="1" si="524"/>
        <v>-501.40422533989982</v>
      </c>
    </row>
    <row r="3732" spans="2:22" x14ac:dyDescent="0.3">
      <c r="B3732" s="13">
        <v>2023</v>
      </c>
      <c r="C3732" s="13">
        <v>6</v>
      </c>
      <c r="D3732" s="13">
        <v>2</v>
      </c>
      <c r="E3732" s="83" t="s">
        <v>252</v>
      </c>
      <c r="F3732" s="13">
        <v>3</v>
      </c>
      <c r="G3732" s="13">
        <v>21</v>
      </c>
      <c r="H3732" s="13" t="s">
        <v>69</v>
      </c>
      <c r="I3732" s="13" t="s">
        <v>53</v>
      </c>
      <c r="J3732" s="13"/>
      <c r="K3732" s="13" t="s">
        <v>28</v>
      </c>
      <c r="L3732" s="12">
        <f t="shared" ca="1" si="517"/>
        <v>4.4199991101449907</v>
      </c>
      <c r="M3732" s="101">
        <f t="shared" ca="1" si="518"/>
        <v>0.23319915305124972</v>
      </c>
      <c r="N3732" s="101">
        <f t="shared" ca="1" si="525"/>
        <v>270.75864973643013</v>
      </c>
      <c r="O3732" s="101">
        <f t="shared" ca="1" si="519"/>
        <v>0.47687370399354306</v>
      </c>
      <c r="Q3732" s="12">
        <f t="shared" ca="1" si="520"/>
        <v>0</v>
      </c>
      <c r="R3732" s="101">
        <f t="shared" ca="1" si="521"/>
        <v>0</v>
      </c>
      <c r="S3732" s="13"/>
      <c r="T3732" s="101">
        <f t="shared" ca="1" si="522"/>
        <v>0.23319915305124972</v>
      </c>
      <c r="U3732" s="101">
        <f t="shared" si="523"/>
        <v>0</v>
      </c>
      <c r="V3732" s="101">
        <f t="shared" ca="1" si="524"/>
        <v>-501.17102618684856</v>
      </c>
    </row>
    <row r="3733" spans="2:22" x14ac:dyDescent="0.3">
      <c r="B3733" s="13">
        <v>2023</v>
      </c>
      <c r="C3733" s="13">
        <v>6</v>
      </c>
      <c r="D3733" s="13">
        <v>2</v>
      </c>
      <c r="E3733" s="83" t="s">
        <v>252</v>
      </c>
      <c r="F3733" s="13">
        <v>3</v>
      </c>
      <c r="G3733" s="13">
        <v>22</v>
      </c>
      <c r="H3733" s="13" t="s">
        <v>69</v>
      </c>
      <c r="I3733" s="13" t="s">
        <v>53</v>
      </c>
      <c r="J3733" s="13"/>
      <c r="K3733" s="13" t="s">
        <v>28</v>
      </c>
      <c r="L3733" s="12">
        <f t="shared" ca="1" si="517"/>
        <v>6.4687647159596677</v>
      </c>
      <c r="M3733" s="101">
        <f t="shared" ca="1" si="518"/>
        <v>0.34129202641403206</v>
      </c>
      <c r="N3733" s="101">
        <f t="shared" ca="1" si="525"/>
        <v>270.75864973643013</v>
      </c>
      <c r="O3733" s="101">
        <f t="shared" ca="1" si="519"/>
        <v>0.69791502520488857</v>
      </c>
      <c r="Q3733" s="12">
        <f t="shared" ca="1" si="520"/>
        <v>0</v>
      </c>
      <c r="R3733" s="101">
        <f t="shared" ca="1" si="521"/>
        <v>0</v>
      </c>
      <c r="S3733" s="13"/>
      <c r="T3733" s="101">
        <f t="shared" ca="1" si="522"/>
        <v>0.34129202641403206</v>
      </c>
      <c r="U3733" s="101">
        <f t="shared" si="523"/>
        <v>0</v>
      </c>
      <c r="V3733" s="101">
        <f t="shared" ca="1" si="524"/>
        <v>-500.82973416043455</v>
      </c>
    </row>
    <row r="3734" spans="2:22" x14ac:dyDescent="0.3">
      <c r="B3734" s="13">
        <v>2023</v>
      </c>
      <c r="C3734" s="13">
        <v>6</v>
      </c>
      <c r="D3734" s="13">
        <v>2</v>
      </c>
      <c r="E3734" s="83" t="s">
        <v>252</v>
      </c>
      <c r="F3734" s="13">
        <v>3</v>
      </c>
      <c r="G3734" s="13">
        <v>23</v>
      </c>
      <c r="H3734" s="13" t="s">
        <v>69</v>
      </c>
      <c r="I3734" s="13" t="s">
        <v>53</v>
      </c>
      <c r="J3734" s="13"/>
      <c r="K3734" s="13" t="s">
        <v>28</v>
      </c>
      <c r="L3734" s="12">
        <f t="shared" ca="1" si="517"/>
        <v>4.9264560801449591</v>
      </c>
      <c r="M3734" s="101">
        <f t="shared" ca="1" si="518"/>
        <v>0.25991982278844805</v>
      </c>
      <c r="N3734" s="101">
        <f t="shared" ca="1" si="525"/>
        <v>270.75864973643013</v>
      </c>
      <c r="O3734" s="101">
        <f t="shared" ca="1" si="519"/>
        <v>0.53151534648683962</v>
      </c>
      <c r="Q3734" s="12">
        <f t="shared" ca="1" si="520"/>
        <v>0</v>
      </c>
      <c r="R3734" s="101">
        <f t="shared" ca="1" si="521"/>
        <v>0</v>
      </c>
      <c r="S3734" s="13"/>
      <c r="T3734" s="101">
        <f t="shared" ca="1" si="522"/>
        <v>0.25991982278844805</v>
      </c>
      <c r="U3734" s="101">
        <f t="shared" si="523"/>
        <v>0</v>
      </c>
      <c r="V3734" s="101">
        <f t="shared" ca="1" si="524"/>
        <v>-500.56981433764611</v>
      </c>
    </row>
    <row r="3735" spans="2:22" x14ac:dyDescent="0.3">
      <c r="B3735" s="13">
        <v>2023</v>
      </c>
      <c r="C3735" s="13">
        <v>6</v>
      </c>
      <c r="D3735" s="13">
        <v>3</v>
      </c>
      <c r="E3735" s="83" t="s">
        <v>253</v>
      </c>
      <c r="F3735" s="13">
        <v>4</v>
      </c>
      <c r="G3735" s="13">
        <v>0</v>
      </c>
      <c r="H3735" s="13" t="s">
        <v>69</v>
      </c>
      <c r="I3735" s="13" t="s">
        <v>53</v>
      </c>
      <c r="J3735" s="13"/>
      <c r="K3735" s="13" t="s">
        <v>28</v>
      </c>
      <c r="L3735" s="12">
        <f t="shared" ca="1" si="517"/>
        <v>5.5831796526413155</v>
      </c>
      <c r="M3735" s="101">
        <f t="shared" ca="1" si="518"/>
        <v>0.29456855847335583</v>
      </c>
      <c r="N3735" s="101">
        <f t="shared" ca="1" si="525"/>
        <v>270.75864973643013</v>
      </c>
      <c r="O3735" s="101">
        <f t="shared" ca="1" si="519"/>
        <v>0.60236925272347153</v>
      </c>
      <c r="Q3735" s="12">
        <f t="shared" ca="1" si="520"/>
        <v>0</v>
      </c>
      <c r="R3735" s="101">
        <f t="shared" ca="1" si="521"/>
        <v>0</v>
      </c>
      <c r="S3735" s="13"/>
      <c r="T3735" s="101">
        <f t="shared" ca="1" si="522"/>
        <v>0.29456855847335583</v>
      </c>
      <c r="U3735" s="101">
        <f t="shared" si="523"/>
        <v>0</v>
      </c>
      <c r="V3735" s="101">
        <f t="shared" ca="1" si="524"/>
        <v>-500.27524577917274</v>
      </c>
    </row>
    <row r="3736" spans="2:22" x14ac:dyDescent="0.3">
      <c r="B3736" s="13">
        <v>2023</v>
      </c>
      <c r="C3736" s="13">
        <v>6</v>
      </c>
      <c r="D3736" s="13">
        <v>3</v>
      </c>
      <c r="E3736" s="83" t="s">
        <v>253</v>
      </c>
      <c r="F3736" s="13">
        <v>4</v>
      </c>
      <c r="G3736" s="13">
        <v>1</v>
      </c>
      <c r="H3736" s="13" t="s">
        <v>69</v>
      </c>
      <c r="I3736" s="13" t="s">
        <v>53</v>
      </c>
      <c r="J3736" s="13"/>
      <c r="K3736" s="13" t="s">
        <v>28</v>
      </c>
      <c r="L3736" s="12">
        <f t="shared" ca="1" si="517"/>
        <v>2.707316426668426</v>
      </c>
      <c r="M3736" s="101">
        <f t="shared" ca="1" si="518"/>
        <v>0.14283801467102616</v>
      </c>
      <c r="N3736" s="101">
        <f t="shared" ca="1" si="525"/>
        <v>270.75864973643013</v>
      </c>
      <c r="O3736" s="101">
        <f t="shared" ca="1" si="519"/>
        <v>0.29209236927325649</v>
      </c>
      <c r="Q3736" s="12">
        <f t="shared" ca="1" si="520"/>
        <v>0</v>
      </c>
      <c r="R3736" s="101">
        <f t="shared" ca="1" si="521"/>
        <v>0</v>
      </c>
      <c r="S3736" s="13"/>
      <c r="T3736" s="101">
        <f t="shared" ca="1" si="522"/>
        <v>0.14283801467102616</v>
      </c>
      <c r="U3736" s="101">
        <f t="shared" si="523"/>
        <v>0</v>
      </c>
      <c r="V3736" s="101">
        <f t="shared" ca="1" si="524"/>
        <v>-500.13240776450169</v>
      </c>
    </row>
    <row r="3737" spans="2:22" x14ac:dyDescent="0.3">
      <c r="B3737" s="13">
        <v>2023</v>
      </c>
      <c r="C3737" s="13">
        <v>6</v>
      </c>
      <c r="D3737" s="13">
        <v>3</v>
      </c>
      <c r="E3737" s="83" t="s">
        <v>253</v>
      </c>
      <c r="F3737" s="13">
        <v>4</v>
      </c>
      <c r="G3737" s="13">
        <v>2</v>
      </c>
      <c r="H3737" s="13" t="s">
        <v>69</v>
      </c>
      <c r="I3737" s="13" t="s">
        <v>53</v>
      </c>
      <c r="J3737" s="13"/>
      <c r="K3737" s="13" t="s">
        <v>28</v>
      </c>
      <c r="L3737" s="12">
        <f t="shared" ca="1" si="517"/>
        <v>2.7392166831195555</v>
      </c>
      <c r="M3737" s="101">
        <f t="shared" ca="1" si="518"/>
        <v>0.14452107220138774</v>
      </c>
      <c r="N3737" s="101">
        <f t="shared" ca="1" si="525"/>
        <v>270.75864973643013</v>
      </c>
      <c r="O3737" s="101">
        <f t="shared" ca="1" si="519"/>
        <v>0.29553408794176883</v>
      </c>
      <c r="Q3737" s="12">
        <f t="shared" ca="1" si="520"/>
        <v>0</v>
      </c>
      <c r="R3737" s="101">
        <f t="shared" ca="1" si="521"/>
        <v>0</v>
      </c>
      <c r="S3737" s="13"/>
      <c r="T3737" s="101">
        <f t="shared" ca="1" si="522"/>
        <v>0.14452107220138774</v>
      </c>
      <c r="U3737" s="101">
        <f t="shared" si="523"/>
        <v>0</v>
      </c>
      <c r="V3737" s="101">
        <f t="shared" ca="1" si="524"/>
        <v>-499.98788669230032</v>
      </c>
    </row>
    <row r="3738" spans="2:22" x14ac:dyDescent="0.3">
      <c r="B3738" s="13">
        <v>2023</v>
      </c>
      <c r="C3738" s="13">
        <v>6</v>
      </c>
      <c r="D3738" s="13">
        <v>3</v>
      </c>
      <c r="E3738" s="83" t="s">
        <v>253</v>
      </c>
      <c r="F3738" s="13">
        <v>4</v>
      </c>
      <c r="G3738" s="13">
        <v>3</v>
      </c>
      <c r="H3738" s="13" t="s">
        <v>69</v>
      </c>
      <c r="I3738" s="13" t="s">
        <v>53</v>
      </c>
      <c r="J3738" s="13"/>
      <c r="K3738" s="13" t="s">
        <v>28</v>
      </c>
      <c r="L3738" s="12">
        <f t="shared" ca="1" si="517"/>
        <v>2.482197552436995</v>
      </c>
      <c r="M3738" s="101">
        <f t="shared" ca="1" si="518"/>
        <v>0.13096074286657586</v>
      </c>
      <c r="N3738" s="101">
        <f t="shared" ca="1" si="525"/>
        <v>270.75864973643013</v>
      </c>
      <c r="O3738" s="101">
        <f t="shared" ca="1" si="519"/>
        <v>0.26780429393242738</v>
      </c>
      <c r="Q3738" s="12">
        <f t="shared" ca="1" si="520"/>
        <v>0</v>
      </c>
      <c r="R3738" s="101">
        <f t="shared" ca="1" si="521"/>
        <v>0</v>
      </c>
      <c r="S3738" s="13"/>
      <c r="T3738" s="101">
        <f t="shared" ca="1" si="522"/>
        <v>0.13096074286657586</v>
      </c>
      <c r="U3738" s="101">
        <f t="shared" si="523"/>
        <v>0</v>
      </c>
      <c r="V3738" s="101">
        <f t="shared" ca="1" si="524"/>
        <v>-499.85692594943373</v>
      </c>
    </row>
    <row r="3739" spans="2:22" x14ac:dyDescent="0.3">
      <c r="B3739" s="13">
        <v>2023</v>
      </c>
      <c r="C3739" s="13">
        <v>6</v>
      </c>
      <c r="D3739" s="13">
        <v>3</v>
      </c>
      <c r="E3739" s="83" t="s">
        <v>253</v>
      </c>
      <c r="F3739" s="13">
        <v>4</v>
      </c>
      <c r="G3739" s="13">
        <v>4</v>
      </c>
      <c r="H3739" s="13" t="s">
        <v>69</v>
      </c>
      <c r="I3739" s="13" t="s">
        <v>53</v>
      </c>
      <c r="J3739" s="13"/>
      <c r="K3739" s="13" t="s">
        <v>28</v>
      </c>
      <c r="L3739" s="12">
        <f t="shared" ca="1" si="517"/>
        <v>2.6554129200830299</v>
      </c>
      <c r="M3739" s="101">
        <f t="shared" ca="1" si="518"/>
        <v>0.14009958566358066</v>
      </c>
      <c r="N3739" s="101">
        <f t="shared" ca="1" si="525"/>
        <v>270.75864973643013</v>
      </c>
      <c r="O3739" s="101">
        <f t="shared" ca="1" si="519"/>
        <v>0.28649249994775811</v>
      </c>
      <c r="Q3739" s="12">
        <f t="shared" ca="1" si="520"/>
        <v>0</v>
      </c>
      <c r="R3739" s="101">
        <f t="shared" ca="1" si="521"/>
        <v>0</v>
      </c>
      <c r="S3739" s="13"/>
      <c r="T3739" s="101">
        <f t="shared" ca="1" si="522"/>
        <v>0.14009958566358066</v>
      </c>
      <c r="U3739" s="101">
        <f t="shared" si="523"/>
        <v>0</v>
      </c>
      <c r="V3739" s="101">
        <f t="shared" ca="1" si="524"/>
        <v>-499.71682636377017</v>
      </c>
    </row>
    <row r="3740" spans="2:22" x14ac:dyDescent="0.3">
      <c r="B3740" s="13">
        <v>2023</v>
      </c>
      <c r="C3740" s="13">
        <v>6</v>
      </c>
      <c r="D3740" s="13">
        <v>3</v>
      </c>
      <c r="E3740" s="83" t="s">
        <v>253</v>
      </c>
      <c r="F3740" s="13">
        <v>4</v>
      </c>
      <c r="G3740" s="13">
        <v>5</v>
      </c>
      <c r="H3740" s="13" t="s">
        <v>69</v>
      </c>
      <c r="I3740" s="13" t="s">
        <v>53</v>
      </c>
      <c r="J3740" s="13"/>
      <c r="K3740" s="13" t="s">
        <v>28</v>
      </c>
      <c r="L3740" s="12">
        <f t="shared" ca="1" si="517"/>
        <v>2.7611363140419085</v>
      </c>
      <c r="M3740" s="101">
        <f t="shared" ca="1" si="518"/>
        <v>0.1456775519288511</v>
      </c>
      <c r="N3740" s="101">
        <f t="shared" ca="1" si="525"/>
        <v>270.75864973643013</v>
      </c>
      <c r="O3740" s="101">
        <f t="shared" ca="1" si="519"/>
        <v>0.29789899692198152</v>
      </c>
      <c r="Q3740" s="12">
        <f t="shared" ca="1" si="520"/>
        <v>5.6000000000000005</v>
      </c>
      <c r="R3740" s="101">
        <f t="shared" ca="1" si="521"/>
        <v>0.24030981101635249</v>
      </c>
      <c r="S3740" s="13"/>
      <c r="T3740" s="101">
        <f t="shared" ca="1" si="522"/>
        <v>0</v>
      </c>
      <c r="U3740" s="101">
        <f t="shared" si="523"/>
        <v>0</v>
      </c>
      <c r="V3740" s="101">
        <f t="shared" ca="1" si="524"/>
        <v>-500.19744598580286</v>
      </c>
    </row>
    <row r="3741" spans="2:22" x14ac:dyDescent="0.3">
      <c r="B3741" s="13">
        <v>2023</v>
      </c>
      <c r="C3741" s="13">
        <v>6</v>
      </c>
      <c r="D3741" s="13">
        <v>3</v>
      </c>
      <c r="E3741" s="83" t="s">
        <v>253</v>
      </c>
      <c r="F3741" s="13">
        <v>4</v>
      </c>
      <c r="G3741" s="13">
        <v>6</v>
      </c>
      <c r="H3741" s="13" t="s">
        <v>69</v>
      </c>
      <c r="I3741" s="13" t="s">
        <v>53</v>
      </c>
      <c r="J3741" s="13"/>
      <c r="K3741" s="13" t="s">
        <v>28</v>
      </c>
      <c r="L3741" s="12">
        <f t="shared" ca="1" si="517"/>
        <v>2.7827723241348883</v>
      </c>
      <c r="M3741" s="101">
        <f t="shared" ca="1" si="518"/>
        <v>0.1468190678213567</v>
      </c>
      <c r="N3741" s="101">
        <f t="shared" ca="1" si="525"/>
        <v>270.75864973643013</v>
      </c>
      <c r="O3741" s="101">
        <f t="shared" ca="1" si="519"/>
        <v>0.30023330605091308</v>
      </c>
      <c r="Q3741" s="12">
        <f t="shared" ca="1" si="520"/>
        <v>5.6000000000000005</v>
      </c>
      <c r="R3741" s="101">
        <f t="shared" ca="1" si="521"/>
        <v>0.23847832276198175</v>
      </c>
      <c r="S3741" s="13"/>
      <c r="T3741" s="101">
        <f t="shared" ca="1" si="522"/>
        <v>0</v>
      </c>
      <c r="U3741" s="101">
        <f t="shared" si="523"/>
        <v>0</v>
      </c>
      <c r="V3741" s="101">
        <f t="shared" ca="1" si="524"/>
        <v>-500.67440263132681</v>
      </c>
    </row>
    <row r="3742" spans="2:22" x14ac:dyDescent="0.3">
      <c r="B3742" s="13">
        <v>2023</v>
      </c>
      <c r="C3742" s="13">
        <v>6</v>
      </c>
      <c r="D3742" s="13">
        <v>3</v>
      </c>
      <c r="E3742" s="83" t="s">
        <v>253</v>
      </c>
      <c r="F3742" s="13">
        <v>4</v>
      </c>
      <c r="G3742" s="13">
        <v>7</v>
      </c>
      <c r="H3742" s="13" t="s">
        <v>69</v>
      </c>
      <c r="I3742" s="13" t="s">
        <v>53</v>
      </c>
      <c r="J3742" s="13"/>
      <c r="K3742" s="13" t="s">
        <v>28</v>
      </c>
      <c r="L3742" s="12">
        <f t="shared" ca="1" si="517"/>
        <v>2.827951562678555</v>
      </c>
      <c r="M3742" s="101">
        <f t="shared" ca="1" si="518"/>
        <v>0.14920272444692056</v>
      </c>
      <c r="N3742" s="101">
        <f t="shared" ca="1" si="525"/>
        <v>270.75864973643013</v>
      </c>
      <c r="O3742" s="101">
        <f t="shared" ca="1" si="519"/>
        <v>0.3051076940973893</v>
      </c>
      <c r="Q3742" s="12">
        <f t="shared" ca="1" si="520"/>
        <v>5.6000000000000005</v>
      </c>
      <c r="R3742" s="101">
        <f t="shared" ca="1" si="521"/>
        <v>0.23465390021926039</v>
      </c>
      <c r="S3742" s="13"/>
      <c r="T3742" s="101">
        <f t="shared" ca="1" si="522"/>
        <v>0</v>
      </c>
      <c r="U3742" s="101">
        <f t="shared" si="523"/>
        <v>0</v>
      </c>
      <c r="V3742" s="101">
        <f t="shared" ca="1" si="524"/>
        <v>-501.14371043176533</v>
      </c>
    </row>
    <row r="3743" spans="2:22" x14ac:dyDescent="0.3">
      <c r="B3743" s="13">
        <v>2023</v>
      </c>
      <c r="C3743" s="13">
        <v>6</v>
      </c>
      <c r="D3743" s="13">
        <v>3</v>
      </c>
      <c r="E3743" s="83" t="s">
        <v>253</v>
      </c>
      <c r="F3743" s="13">
        <v>4</v>
      </c>
      <c r="G3743" s="13">
        <v>8</v>
      </c>
      <c r="H3743" s="13" t="s">
        <v>69</v>
      </c>
      <c r="I3743" s="13" t="s">
        <v>53</v>
      </c>
      <c r="J3743" s="13"/>
      <c r="K3743" s="13" t="s">
        <v>28</v>
      </c>
      <c r="L3743" s="12">
        <f t="shared" ca="1" si="517"/>
        <v>3.9684188896136523</v>
      </c>
      <c r="M3743" s="101">
        <f t="shared" ca="1" si="518"/>
        <v>0.2093737806160163</v>
      </c>
      <c r="N3743" s="101">
        <f t="shared" ca="1" si="525"/>
        <v>270.75864973643013</v>
      </c>
      <c r="O3743" s="101">
        <f t="shared" ca="1" si="519"/>
        <v>0.42815271400041693</v>
      </c>
      <c r="Q3743" s="12">
        <f t="shared" ca="1" si="520"/>
        <v>5.6000000000000005</v>
      </c>
      <c r="R3743" s="101">
        <f t="shared" ca="1" si="521"/>
        <v>0.13811334099420439</v>
      </c>
      <c r="S3743" s="13"/>
      <c r="T3743" s="101">
        <f t="shared" ca="1" si="522"/>
        <v>0</v>
      </c>
      <c r="U3743" s="101">
        <f t="shared" si="523"/>
        <v>0</v>
      </c>
      <c r="V3743" s="101">
        <f t="shared" ca="1" si="524"/>
        <v>-501.41993711375375</v>
      </c>
    </row>
    <row r="3744" spans="2:22" x14ac:dyDescent="0.3">
      <c r="B3744" s="13">
        <v>2023</v>
      </c>
      <c r="C3744" s="13">
        <v>6</v>
      </c>
      <c r="D3744" s="13">
        <v>3</v>
      </c>
      <c r="E3744" s="83" t="s">
        <v>253</v>
      </c>
      <c r="F3744" s="13">
        <v>4</v>
      </c>
      <c r="G3744" s="13">
        <v>9</v>
      </c>
      <c r="H3744" s="13" t="s">
        <v>69</v>
      </c>
      <c r="I3744" s="13" t="s">
        <v>53</v>
      </c>
      <c r="J3744" s="13"/>
      <c r="K3744" s="13" t="s">
        <v>28</v>
      </c>
      <c r="L3744" s="12">
        <f t="shared" ca="1" si="517"/>
        <v>3.4327587732195939</v>
      </c>
      <c r="M3744" s="101">
        <f t="shared" ca="1" si="518"/>
        <v>0.18111235287506577</v>
      </c>
      <c r="N3744" s="101">
        <f t="shared" ca="1" si="525"/>
        <v>270.75864973643013</v>
      </c>
      <c r="O3744" s="101">
        <f t="shared" ca="1" si="519"/>
        <v>0.37036034404266199</v>
      </c>
      <c r="Q3744" s="12">
        <f t="shared" ca="1" si="520"/>
        <v>5.6000000000000005</v>
      </c>
      <c r="R3744" s="101">
        <f t="shared" ca="1" si="521"/>
        <v>0.18345696984696144</v>
      </c>
      <c r="S3744" s="13"/>
      <c r="T3744" s="101">
        <f t="shared" ca="1" si="522"/>
        <v>0</v>
      </c>
      <c r="U3744" s="101">
        <f t="shared" si="523"/>
        <v>0</v>
      </c>
      <c r="V3744" s="101">
        <f t="shared" ca="1" si="524"/>
        <v>-501.78685105344772</v>
      </c>
    </row>
    <row r="3745" spans="2:22" x14ac:dyDescent="0.3">
      <c r="B3745" s="13">
        <v>2023</v>
      </c>
      <c r="C3745" s="13">
        <v>6</v>
      </c>
      <c r="D3745" s="13">
        <v>3</v>
      </c>
      <c r="E3745" s="83" t="s">
        <v>253</v>
      </c>
      <c r="F3745" s="13">
        <v>4</v>
      </c>
      <c r="G3745" s="13">
        <v>10</v>
      </c>
      <c r="H3745" s="13" t="s">
        <v>70</v>
      </c>
      <c r="I3745" s="13" t="s">
        <v>53</v>
      </c>
      <c r="J3745" s="13"/>
      <c r="K3745" s="13" t="s">
        <v>28</v>
      </c>
      <c r="L3745" s="12">
        <f t="shared" ca="1" si="517"/>
        <v>4.0857846200750538</v>
      </c>
      <c r="M3745" s="101">
        <f t="shared" ca="1" si="518"/>
        <v>0.21556599655515984</v>
      </c>
      <c r="N3745" s="101">
        <f t="shared" ca="1" si="525"/>
        <v>270.75864973643013</v>
      </c>
      <c r="O3745" s="101">
        <f t="shared" ca="1" si="519"/>
        <v>0.44081530265989755</v>
      </c>
      <c r="Q3745" s="12">
        <f t="shared" ca="1" si="520"/>
        <v>5.6000000000000005</v>
      </c>
      <c r="R3745" s="101">
        <f t="shared" ca="1" si="521"/>
        <v>0.12817833191064673</v>
      </c>
      <c r="S3745" s="13"/>
      <c r="T3745" s="101">
        <f t="shared" ca="1" si="522"/>
        <v>0</v>
      </c>
      <c r="U3745" s="101">
        <f t="shared" si="523"/>
        <v>0</v>
      </c>
      <c r="V3745" s="101">
        <f t="shared" ca="1" si="524"/>
        <v>-502.04320771726901</v>
      </c>
    </row>
    <row r="3746" spans="2:22" x14ac:dyDescent="0.3">
      <c r="B3746" s="13">
        <v>2023</v>
      </c>
      <c r="C3746" s="13">
        <v>6</v>
      </c>
      <c r="D3746" s="13">
        <v>3</v>
      </c>
      <c r="E3746" s="83" t="s">
        <v>253</v>
      </c>
      <c r="F3746" s="13">
        <v>4</v>
      </c>
      <c r="G3746" s="13">
        <v>11</v>
      </c>
      <c r="H3746" s="13" t="s">
        <v>70</v>
      </c>
      <c r="I3746" s="13" t="s">
        <v>53</v>
      </c>
      <c r="J3746" s="13"/>
      <c r="K3746" s="13" t="s">
        <v>28</v>
      </c>
      <c r="L3746" s="12">
        <f t="shared" ca="1" si="517"/>
        <v>4.0924657714211534</v>
      </c>
      <c r="M3746" s="101">
        <f t="shared" ca="1" si="518"/>
        <v>0.21591849410018005</v>
      </c>
      <c r="N3746" s="101">
        <f t="shared" ca="1" si="525"/>
        <v>270.75864973643013</v>
      </c>
      <c r="O3746" s="101">
        <f t="shared" ca="1" si="519"/>
        <v>0.44153613207862824</v>
      </c>
      <c r="Q3746" s="12">
        <f t="shared" ca="1" si="520"/>
        <v>0</v>
      </c>
      <c r="R3746" s="101">
        <f t="shared" ca="1" si="521"/>
        <v>0</v>
      </c>
      <c r="S3746" s="13"/>
      <c r="T3746" s="101">
        <f t="shared" ca="1" si="522"/>
        <v>0.21591849410018005</v>
      </c>
      <c r="U3746" s="101">
        <f t="shared" si="523"/>
        <v>0</v>
      </c>
      <c r="V3746" s="101">
        <f t="shared" ca="1" si="524"/>
        <v>-501.8272892231688</v>
      </c>
    </row>
    <row r="3747" spans="2:22" x14ac:dyDescent="0.3">
      <c r="B3747" s="13">
        <v>2023</v>
      </c>
      <c r="C3747" s="13">
        <v>6</v>
      </c>
      <c r="D3747" s="13">
        <v>3</v>
      </c>
      <c r="E3747" s="83" t="s">
        <v>253</v>
      </c>
      <c r="F3747" s="13">
        <v>4</v>
      </c>
      <c r="G3747" s="13">
        <v>12</v>
      </c>
      <c r="H3747" s="13" t="s">
        <v>70</v>
      </c>
      <c r="I3747" s="13" t="s">
        <v>53</v>
      </c>
      <c r="J3747" s="13"/>
      <c r="K3747" s="13" t="s">
        <v>28</v>
      </c>
      <c r="L3747" s="12">
        <f t="shared" ca="1" si="517"/>
        <v>4.6011596108140784</v>
      </c>
      <c r="M3747" s="101">
        <f t="shared" ca="1" si="518"/>
        <v>0.24275718106655078</v>
      </c>
      <c r="N3747" s="101">
        <f t="shared" ca="1" si="525"/>
        <v>270.75864973643013</v>
      </c>
      <c r="O3747" s="101">
        <f t="shared" ca="1" si="519"/>
        <v>0.49641911041073095</v>
      </c>
      <c r="Q3747" s="12">
        <f t="shared" ca="1" si="520"/>
        <v>5.6000000000000005</v>
      </c>
      <c r="R3747" s="101">
        <f t="shared" ca="1" si="521"/>
        <v>8.4551838944588315E-2</v>
      </c>
      <c r="S3747" s="13"/>
      <c r="T3747" s="101">
        <f t="shared" ca="1" si="522"/>
        <v>0</v>
      </c>
      <c r="U3747" s="101">
        <f t="shared" si="523"/>
        <v>0</v>
      </c>
      <c r="V3747" s="101">
        <f t="shared" ca="1" si="524"/>
        <v>-501.99639290105802</v>
      </c>
    </row>
    <row r="3748" spans="2:22" x14ac:dyDescent="0.3">
      <c r="B3748" s="13">
        <v>2023</v>
      </c>
      <c r="C3748" s="13">
        <v>6</v>
      </c>
      <c r="D3748" s="13">
        <v>3</v>
      </c>
      <c r="E3748" s="83" t="s">
        <v>253</v>
      </c>
      <c r="F3748" s="13">
        <v>4</v>
      </c>
      <c r="G3748" s="13">
        <v>13</v>
      </c>
      <c r="H3748" s="13" t="s">
        <v>70</v>
      </c>
      <c r="I3748" s="13" t="s">
        <v>53</v>
      </c>
      <c r="J3748" s="13"/>
      <c r="K3748" s="13" t="s">
        <v>28</v>
      </c>
      <c r="L3748" s="12">
        <f t="shared" ca="1" si="517"/>
        <v>3.3798750279459355</v>
      </c>
      <c r="M3748" s="101">
        <f t="shared" ca="1" si="518"/>
        <v>0.17832220647442756</v>
      </c>
      <c r="N3748" s="101">
        <f t="shared" ca="1" si="525"/>
        <v>270.75864973643013</v>
      </c>
      <c r="O3748" s="101">
        <f t="shared" ca="1" si="519"/>
        <v>0.36465471676508698</v>
      </c>
      <c r="Q3748" s="12">
        <f t="shared" ca="1" si="520"/>
        <v>1.8266642913199065</v>
      </c>
      <c r="R3748" s="101">
        <f t="shared" ca="1" si="521"/>
        <v>0</v>
      </c>
      <c r="S3748" s="13"/>
      <c r="T3748" s="101">
        <f t="shared" ca="1" si="522"/>
        <v>8.1947398464389296E-2</v>
      </c>
      <c r="U3748" s="101">
        <f t="shared" si="523"/>
        <v>0</v>
      </c>
      <c r="V3748" s="101">
        <f t="shared" ca="1" si="524"/>
        <v>-501.91444550259365</v>
      </c>
    </row>
    <row r="3749" spans="2:22" x14ac:dyDescent="0.3">
      <c r="B3749" s="13">
        <v>2023</v>
      </c>
      <c r="C3749" s="13">
        <v>6</v>
      </c>
      <c r="D3749" s="13">
        <v>3</v>
      </c>
      <c r="E3749" s="83" t="s">
        <v>253</v>
      </c>
      <c r="F3749" s="13">
        <v>4</v>
      </c>
      <c r="G3749" s="13">
        <v>14</v>
      </c>
      <c r="H3749" s="13" t="s">
        <v>70</v>
      </c>
      <c r="I3749" s="13" t="s">
        <v>53</v>
      </c>
      <c r="J3749" s="13"/>
      <c r="K3749" s="13" t="s">
        <v>28</v>
      </c>
      <c r="L3749" s="12">
        <f t="shared" ca="1" si="517"/>
        <v>4.231298330836581</v>
      </c>
      <c r="M3749" s="101">
        <f t="shared" ca="1" si="518"/>
        <v>0.22324329993493802</v>
      </c>
      <c r="N3749" s="101">
        <f t="shared" ca="1" si="525"/>
        <v>270.75864973643013</v>
      </c>
      <c r="O3749" s="101">
        <f t="shared" ca="1" si="519"/>
        <v>0.45651477691395875</v>
      </c>
      <c r="Q3749" s="12">
        <f t="shared" ca="1" si="520"/>
        <v>5.6000000000000005</v>
      </c>
      <c r="R3749" s="101">
        <f t="shared" ca="1" si="521"/>
        <v>0.11586059629468347</v>
      </c>
      <c r="S3749" s="13"/>
      <c r="T3749" s="101">
        <f t="shared" ca="1" si="522"/>
        <v>0</v>
      </c>
      <c r="U3749" s="101">
        <f t="shared" si="523"/>
        <v>0</v>
      </c>
      <c r="V3749" s="101">
        <f t="shared" ca="1" si="524"/>
        <v>-502.14616669518301</v>
      </c>
    </row>
    <row r="3750" spans="2:22" x14ac:dyDescent="0.3">
      <c r="B3750" s="13">
        <v>2023</v>
      </c>
      <c r="C3750" s="13">
        <v>6</v>
      </c>
      <c r="D3750" s="13">
        <v>3</v>
      </c>
      <c r="E3750" s="83" t="s">
        <v>253</v>
      </c>
      <c r="F3750" s="13">
        <v>4</v>
      </c>
      <c r="G3750" s="13">
        <v>15</v>
      </c>
      <c r="H3750" s="13" t="s">
        <v>70</v>
      </c>
      <c r="I3750" s="13" t="s">
        <v>53</v>
      </c>
      <c r="J3750" s="13"/>
      <c r="K3750" s="13" t="s">
        <v>28</v>
      </c>
      <c r="L3750" s="12">
        <f t="shared" ca="1" si="517"/>
        <v>4.0274476379533777</v>
      </c>
      <c r="M3750" s="101">
        <f t="shared" ca="1" si="518"/>
        <v>0.21248813737842021</v>
      </c>
      <c r="N3750" s="101">
        <f t="shared" ca="1" si="525"/>
        <v>270.75864973643013</v>
      </c>
      <c r="O3750" s="101">
        <f t="shared" ca="1" si="519"/>
        <v>0.43452132565878993</v>
      </c>
      <c r="Q3750" s="12">
        <f t="shared" ca="1" si="520"/>
        <v>0</v>
      </c>
      <c r="R3750" s="101">
        <f t="shared" ca="1" si="521"/>
        <v>0</v>
      </c>
      <c r="S3750" s="13"/>
      <c r="T3750" s="101">
        <f t="shared" ca="1" si="522"/>
        <v>0.21248813737842021</v>
      </c>
      <c r="U3750" s="101">
        <f t="shared" si="523"/>
        <v>0</v>
      </c>
      <c r="V3750" s="101">
        <f t="shared" ca="1" si="524"/>
        <v>-501.93367855780457</v>
      </c>
    </row>
    <row r="3751" spans="2:22" x14ac:dyDescent="0.3">
      <c r="B3751" s="13">
        <v>2023</v>
      </c>
      <c r="C3751" s="13">
        <v>6</v>
      </c>
      <c r="D3751" s="13">
        <v>3</v>
      </c>
      <c r="E3751" s="83" t="s">
        <v>253</v>
      </c>
      <c r="F3751" s="13">
        <v>4</v>
      </c>
      <c r="G3751" s="13">
        <v>16</v>
      </c>
      <c r="H3751" s="13" t="s">
        <v>71</v>
      </c>
      <c r="I3751" s="13" t="s">
        <v>53</v>
      </c>
      <c r="J3751" s="13"/>
      <c r="K3751" s="13" t="s">
        <v>28</v>
      </c>
      <c r="L3751" s="12">
        <f t="shared" ca="1" si="517"/>
        <v>4.0267902985638448</v>
      </c>
      <c r="M3751" s="101">
        <f t="shared" ca="1" si="518"/>
        <v>0.49988574766371568</v>
      </c>
      <c r="N3751" s="101">
        <f t="shared" ca="1" si="525"/>
        <v>271.89118450790119</v>
      </c>
      <c r="O3751" s="101">
        <f t="shared" ca="1" si="519"/>
        <v>1.1991781509123129</v>
      </c>
      <c r="Q3751" s="12">
        <f t="shared" ca="1" si="520"/>
        <v>0</v>
      </c>
      <c r="R3751" s="101">
        <f t="shared" ca="1" si="521"/>
        <v>0</v>
      </c>
      <c r="S3751" s="13"/>
      <c r="T3751" s="101">
        <f t="shared" ca="1" si="522"/>
        <v>0.49988574766371568</v>
      </c>
      <c r="U3751" s="101">
        <f t="shared" ca="1" si="523"/>
        <v>1.1325347714710814</v>
      </c>
      <c r="V3751" s="101">
        <f t="shared" ca="1" si="524"/>
        <v>-500.3012580386698</v>
      </c>
    </row>
    <row r="3752" spans="2:22" x14ac:dyDescent="0.3">
      <c r="B3752" s="13">
        <v>2023</v>
      </c>
      <c r="C3752" s="13">
        <v>6</v>
      </c>
      <c r="D3752" s="13">
        <v>3</v>
      </c>
      <c r="E3752" s="83" t="s">
        <v>253</v>
      </c>
      <c r="F3752" s="13">
        <v>4</v>
      </c>
      <c r="G3752" s="13">
        <v>17</v>
      </c>
      <c r="H3752" s="13" t="s">
        <v>71</v>
      </c>
      <c r="I3752" s="13" t="s">
        <v>53</v>
      </c>
      <c r="J3752" s="13"/>
      <c r="K3752" s="13" t="s">
        <v>28</v>
      </c>
      <c r="L3752" s="12">
        <f t="shared" ca="1" si="517"/>
        <v>4.994645135436059</v>
      </c>
      <c r="M3752" s="101">
        <f t="shared" ca="1" si="518"/>
        <v>0.62003524711303237</v>
      </c>
      <c r="N3752" s="101">
        <f t="shared" ca="1" si="525"/>
        <v>273.29592845224261</v>
      </c>
      <c r="O3752" s="101">
        <f t="shared" ca="1" si="519"/>
        <v>1.4874053213328584</v>
      </c>
      <c r="Q3752" s="12">
        <f t="shared" ca="1" si="520"/>
        <v>4.8662003139675791</v>
      </c>
      <c r="R3752" s="101">
        <f t="shared" ca="1" si="521"/>
        <v>0</v>
      </c>
      <c r="S3752" s="13"/>
      <c r="T3752" s="101">
        <f t="shared" ca="1" si="522"/>
        <v>1.5945140137097098E-2</v>
      </c>
      <c r="U3752" s="101">
        <f t="shared" ca="1" si="523"/>
        <v>1.4047439443413916</v>
      </c>
      <c r="V3752" s="101">
        <f t="shared" ca="1" si="524"/>
        <v>-498.88056895419129</v>
      </c>
    </row>
    <row r="3753" spans="2:22" x14ac:dyDescent="0.3">
      <c r="B3753" s="13">
        <v>2023</v>
      </c>
      <c r="C3753" s="13">
        <v>6</v>
      </c>
      <c r="D3753" s="13">
        <v>3</v>
      </c>
      <c r="E3753" s="83" t="s">
        <v>253</v>
      </c>
      <c r="F3753" s="13">
        <v>4</v>
      </c>
      <c r="G3753" s="13">
        <v>18</v>
      </c>
      <c r="H3753" s="13" t="s">
        <v>71</v>
      </c>
      <c r="I3753" s="13" t="s">
        <v>53</v>
      </c>
      <c r="J3753" s="13"/>
      <c r="K3753" s="13" t="s">
        <v>28</v>
      </c>
      <c r="L3753" s="12">
        <f t="shared" ca="1" si="517"/>
        <v>5.3374446636448178</v>
      </c>
      <c r="M3753" s="101">
        <f t="shared" ca="1" si="518"/>
        <v>0.66259038054486774</v>
      </c>
      <c r="N3753" s="101">
        <f t="shared" ca="1" si="525"/>
        <v>274.79708476389271</v>
      </c>
      <c r="O3753" s="101">
        <f t="shared" ca="1" si="519"/>
        <v>1.5894910208334267</v>
      </c>
      <c r="Q3753" s="12">
        <f t="shared" ca="1" si="520"/>
        <v>5.6000000000000005</v>
      </c>
      <c r="R3753" s="101">
        <f t="shared" ca="1" si="521"/>
        <v>2.2225309222466214E-2</v>
      </c>
      <c r="S3753" s="13"/>
      <c r="T3753" s="101">
        <f t="shared" ca="1" si="522"/>
        <v>0</v>
      </c>
      <c r="U3753" s="101">
        <f t="shared" ca="1" si="523"/>
        <v>1.5011563116501052</v>
      </c>
      <c r="V3753" s="101">
        <f t="shared" ca="1" si="524"/>
        <v>-497.42386326098608</v>
      </c>
    </row>
    <row r="3754" spans="2:22" x14ac:dyDescent="0.3">
      <c r="B3754" s="13">
        <v>2023</v>
      </c>
      <c r="C3754" s="13">
        <v>6</v>
      </c>
      <c r="D3754" s="13">
        <v>3</v>
      </c>
      <c r="E3754" s="83" t="s">
        <v>253</v>
      </c>
      <c r="F3754" s="13">
        <v>4</v>
      </c>
      <c r="G3754" s="13">
        <v>19</v>
      </c>
      <c r="H3754" s="13" t="s">
        <v>71</v>
      </c>
      <c r="I3754" s="13" t="s">
        <v>53</v>
      </c>
      <c r="J3754" s="13"/>
      <c r="K3754" s="13" t="s">
        <v>28</v>
      </c>
      <c r="L3754" s="12">
        <f t="shared" ca="1" si="517"/>
        <v>4.8159270464001143</v>
      </c>
      <c r="M3754" s="101">
        <f t="shared" ca="1" si="518"/>
        <v>0.59784918354011019</v>
      </c>
      <c r="N3754" s="101">
        <f t="shared" ca="1" si="525"/>
        <v>276.15156424569273</v>
      </c>
      <c r="O3754" s="101">
        <f t="shared" ca="1" si="519"/>
        <v>1.434183074417954</v>
      </c>
      <c r="Q3754" s="12">
        <f t="shared" ca="1" si="520"/>
        <v>5.6000000000000005</v>
      </c>
      <c r="R3754" s="101">
        <f t="shared" ca="1" si="521"/>
        <v>6.6371775522230378E-2</v>
      </c>
      <c r="S3754" s="13"/>
      <c r="T3754" s="101">
        <f t="shared" ca="1" si="522"/>
        <v>0</v>
      </c>
      <c r="U3754" s="101">
        <f t="shared" ca="1" si="523"/>
        <v>1.3544794818000321</v>
      </c>
      <c r="V3754" s="101">
        <f t="shared" ca="1" si="524"/>
        <v>-496.2021273302305</v>
      </c>
    </row>
    <row r="3755" spans="2:22" x14ac:dyDescent="0.3">
      <c r="B3755" s="13">
        <v>2023</v>
      </c>
      <c r="C3755" s="13">
        <v>6</v>
      </c>
      <c r="D3755" s="13">
        <v>3</v>
      </c>
      <c r="E3755" s="83" t="s">
        <v>253</v>
      </c>
      <c r="F3755" s="13">
        <v>4</v>
      </c>
      <c r="G3755" s="13">
        <v>20</v>
      </c>
      <c r="H3755" s="13" t="s">
        <v>69</v>
      </c>
      <c r="I3755" s="13" t="s">
        <v>53</v>
      </c>
      <c r="J3755" s="13"/>
      <c r="K3755" s="13" t="s">
        <v>28</v>
      </c>
      <c r="L3755" s="12">
        <f t="shared" ca="1" si="517"/>
        <v>4.9434688989274536</v>
      </c>
      <c r="M3755" s="101">
        <f t="shared" ca="1" si="518"/>
        <v>0.26081741910741246</v>
      </c>
      <c r="N3755" s="101">
        <f t="shared" ca="1" si="525"/>
        <v>276.15156424569273</v>
      </c>
      <c r="O3755" s="101">
        <f t="shared" ca="1" si="519"/>
        <v>0.53335085950528294</v>
      </c>
      <c r="Q3755" s="12">
        <f t="shared" ca="1" si="520"/>
        <v>0</v>
      </c>
      <c r="R3755" s="101">
        <f t="shared" ca="1" si="521"/>
        <v>0</v>
      </c>
      <c r="S3755" s="13"/>
      <c r="T3755" s="101">
        <f t="shared" ca="1" si="522"/>
        <v>0.26081741910741246</v>
      </c>
      <c r="U3755" s="101">
        <f t="shared" si="523"/>
        <v>0</v>
      </c>
      <c r="V3755" s="101">
        <f t="shared" ca="1" si="524"/>
        <v>-495.94130991112308</v>
      </c>
    </row>
    <row r="3756" spans="2:22" x14ac:dyDescent="0.3">
      <c r="B3756" s="13">
        <v>2023</v>
      </c>
      <c r="C3756" s="13">
        <v>6</v>
      </c>
      <c r="D3756" s="13">
        <v>3</v>
      </c>
      <c r="E3756" s="83" t="s">
        <v>253</v>
      </c>
      <c r="F3756" s="13">
        <v>4</v>
      </c>
      <c r="G3756" s="13">
        <v>21</v>
      </c>
      <c r="H3756" s="13" t="s">
        <v>69</v>
      </c>
      <c r="I3756" s="13" t="s">
        <v>53</v>
      </c>
      <c r="J3756" s="13"/>
      <c r="K3756" s="13" t="s">
        <v>28</v>
      </c>
      <c r="L3756" s="12">
        <f t="shared" ca="1" si="517"/>
        <v>5.4776340946608215</v>
      </c>
      <c r="M3756" s="101">
        <f t="shared" ca="1" si="518"/>
        <v>0.28899997483430495</v>
      </c>
      <c r="N3756" s="101">
        <f t="shared" ca="1" si="525"/>
        <v>276.15156424569273</v>
      </c>
      <c r="O3756" s="101">
        <f t="shared" ca="1" si="519"/>
        <v>0.59098194247295599</v>
      </c>
      <c r="Q3756" s="12">
        <f t="shared" ca="1" si="520"/>
        <v>0</v>
      </c>
      <c r="R3756" s="101">
        <f t="shared" ca="1" si="521"/>
        <v>0</v>
      </c>
      <c r="S3756" s="13"/>
      <c r="T3756" s="101">
        <f t="shared" ca="1" si="522"/>
        <v>0.28899997483430495</v>
      </c>
      <c r="U3756" s="101">
        <f t="shared" si="523"/>
        <v>0</v>
      </c>
      <c r="V3756" s="101">
        <f t="shared" ca="1" si="524"/>
        <v>-495.65230993628876</v>
      </c>
    </row>
    <row r="3757" spans="2:22" x14ac:dyDescent="0.3">
      <c r="B3757" s="13">
        <v>2023</v>
      </c>
      <c r="C3757" s="13">
        <v>6</v>
      </c>
      <c r="D3757" s="13">
        <v>3</v>
      </c>
      <c r="E3757" s="83" t="s">
        <v>253</v>
      </c>
      <c r="F3757" s="13">
        <v>4</v>
      </c>
      <c r="G3757" s="13">
        <v>22</v>
      </c>
      <c r="H3757" s="13" t="s">
        <v>69</v>
      </c>
      <c r="I3757" s="13" t="s">
        <v>53</v>
      </c>
      <c r="J3757" s="13"/>
      <c r="K3757" s="13" t="s">
        <v>28</v>
      </c>
      <c r="L3757" s="12">
        <f t="shared" ca="1" si="517"/>
        <v>5.0657813205722837</v>
      </c>
      <c r="M3757" s="101">
        <f t="shared" ca="1" si="518"/>
        <v>0.26727062247339367</v>
      </c>
      <c r="N3757" s="101">
        <f t="shared" ca="1" si="525"/>
        <v>276.15156424569273</v>
      </c>
      <c r="O3757" s="101">
        <f t="shared" ca="1" si="519"/>
        <v>0.54654714667654369</v>
      </c>
      <c r="Q3757" s="12">
        <f t="shared" ca="1" si="520"/>
        <v>0</v>
      </c>
      <c r="R3757" s="101">
        <f t="shared" ca="1" si="521"/>
        <v>0</v>
      </c>
      <c r="S3757" s="13"/>
      <c r="T3757" s="101">
        <f t="shared" ca="1" si="522"/>
        <v>0.26727062247339367</v>
      </c>
      <c r="U3757" s="101">
        <f t="shared" si="523"/>
        <v>0</v>
      </c>
      <c r="V3757" s="101">
        <f t="shared" ca="1" si="524"/>
        <v>-495.38503931381535</v>
      </c>
    </row>
    <row r="3758" spans="2:22" x14ac:dyDescent="0.3">
      <c r="B3758" s="13">
        <v>2023</v>
      </c>
      <c r="C3758" s="13">
        <v>6</v>
      </c>
      <c r="D3758" s="13">
        <v>3</v>
      </c>
      <c r="E3758" s="83" t="s">
        <v>253</v>
      </c>
      <c r="F3758" s="13">
        <v>4</v>
      </c>
      <c r="G3758" s="13">
        <v>23</v>
      </c>
      <c r="H3758" s="13" t="s">
        <v>69</v>
      </c>
      <c r="I3758" s="13" t="s">
        <v>53</v>
      </c>
      <c r="J3758" s="13"/>
      <c r="K3758" s="13" t="s">
        <v>28</v>
      </c>
      <c r="L3758" s="12">
        <f t="shared" ca="1" si="517"/>
        <v>3.7764785739572986</v>
      </c>
      <c r="M3758" s="101">
        <f t="shared" ca="1" si="518"/>
        <v>0.19924700956198707</v>
      </c>
      <c r="N3758" s="101">
        <f t="shared" ca="1" si="525"/>
        <v>276.15156424569273</v>
      </c>
      <c r="O3758" s="101">
        <f t="shared" ca="1" si="519"/>
        <v>0.40744427334425293</v>
      </c>
      <c r="Q3758" s="12">
        <f t="shared" ca="1" si="520"/>
        <v>0</v>
      </c>
      <c r="R3758" s="101">
        <f t="shared" ca="1" si="521"/>
        <v>0</v>
      </c>
      <c r="S3758" s="13"/>
      <c r="T3758" s="101">
        <f t="shared" ca="1" si="522"/>
        <v>0.19924700956198707</v>
      </c>
      <c r="U3758" s="101">
        <f t="shared" si="523"/>
        <v>0</v>
      </c>
      <c r="V3758" s="101">
        <f t="shared" ca="1" si="524"/>
        <v>-495.18579230425337</v>
      </c>
    </row>
    <row r="3759" spans="2:22" x14ac:dyDescent="0.3">
      <c r="B3759" s="13">
        <v>2023</v>
      </c>
      <c r="C3759" s="13">
        <v>6</v>
      </c>
      <c r="D3759" s="13">
        <v>4</v>
      </c>
      <c r="E3759" s="83" t="s">
        <v>254</v>
      </c>
      <c r="F3759" s="13">
        <v>5</v>
      </c>
      <c r="G3759" s="13">
        <v>0</v>
      </c>
      <c r="H3759" s="13" t="s">
        <v>69</v>
      </c>
      <c r="I3759" s="13" t="s">
        <v>53</v>
      </c>
      <c r="J3759" s="13"/>
      <c r="K3759" s="13" t="s">
        <v>28</v>
      </c>
      <c r="L3759" s="12">
        <f t="shared" ca="1" si="517"/>
        <v>5.5910167255585748</v>
      </c>
      <c r="M3759" s="101">
        <f t="shared" ca="1" si="518"/>
        <v>0.29498204244047044</v>
      </c>
      <c r="N3759" s="101">
        <f t="shared" ca="1" si="525"/>
        <v>276.15156424569273</v>
      </c>
      <c r="O3759" s="101">
        <f t="shared" ca="1" si="519"/>
        <v>0.60321479452051463</v>
      </c>
      <c r="Q3759" s="12">
        <f t="shared" ca="1" si="520"/>
        <v>0</v>
      </c>
      <c r="R3759" s="101">
        <f t="shared" ca="1" si="521"/>
        <v>0</v>
      </c>
      <c r="S3759" s="13"/>
      <c r="T3759" s="101">
        <f t="shared" ca="1" si="522"/>
        <v>0.29498204244047044</v>
      </c>
      <c r="U3759" s="101">
        <f t="shared" si="523"/>
        <v>0</v>
      </c>
      <c r="V3759" s="101">
        <f t="shared" ca="1" si="524"/>
        <v>-494.89081026181287</v>
      </c>
    </row>
    <row r="3760" spans="2:22" x14ac:dyDescent="0.3">
      <c r="B3760" s="13">
        <v>2023</v>
      </c>
      <c r="C3760" s="13">
        <v>6</v>
      </c>
      <c r="D3760" s="13">
        <v>4</v>
      </c>
      <c r="E3760" s="83" t="s">
        <v>254</v>
      </c>
      <c r="F3760" s="13">
        <v>5</v>
      </c>
      <c r="G3760" s="13">
        <v>1</v>
      </c>
      <c r="H3760" s="13" t="s">
        <v>69</v>
      </c>
      <c r="I3760" s="13" t="s">
        <v>53</v>
      </c>
      <c r="J3760" s="13"/>
      <c r="K3760" s="13" t="s">
        <v>28</v>
      </c>
      <c r="L3760" s="12">
        <f t="shared" ca="1" si="517"/>
        <v>2.7474136758034682</v>
      </c>
      <c r="M3760" s="101">
        <f t="shared" ca="1" si="518"/>
        <v>0.144953545535391</v>
      </c>
      <c r="N3760" s="101">
        <f t="shared" ca="1" si="525"/>
        <v>276.15156424569273</v>
      </c>
      <c r="O3760" s="101">
        <f t="shared" ca="1" si="519"/>
        <v>0.29641846148243617</v>
      </c>
      <c r="Q3760" s="12">
        <f t="shared" ca="1" si="520"/>
        <v>0</v>
      </c>
      <c r="R3760" s="101">
        <f t="shared" ca="1" si="521"/>
        <v>0</v>
      </c>
      <c r="S3760" s="13"/>
      <c r="T3760" s="101">
        <f t="shared" ca="1" si="522"/>
        <v>0.144953545535391</v>
      </c>
      <c r="U3760" s="101">
        <f t="shared" si="523"/>
        <v>0</v>
      </c>
      <c r="V3760" s="101">
        <f t="shared" ca="1" si="524"/>
        <v>-494.7458567162775</v>
      </c>
    </row>
    <row r="3761" spans="2:22" x14ac:dyDescent="0.3">
      <c r="B3761" s="13">
        <v>2023</v>
      </c>
      <c r="C3761" s="13">
        <v>6</v>
      </c>
      <c r="D3761" s="13">
        <v>4</v>
      </c>
      <c r="E3761" s="83" t="s">
        <v>254</v>
      </c>
      <c r="F3761" s="13">
        <v>5</v>
      </c>
      <c r="G3761" s="13">
        <v>2</v>
      </c>
      <c r="H3761" s="13" t="s">
        <v>69</v>
      </c>
      <c r="I3761" s="13" t="s">
        <v>53</v>
      </c>
      <c r="J3761" s="13"/>
      <c r="K3761" s="13" t="s">
        <v>28</v>
      </c>
      <c r="L3761" s="12">
        <f t="shared" ca="1" si="517"/>
        <v>2.6414669692498118</v>
      </c>
      <c r="M3761" s="101">
        <f t="shared" ca="1" si="518"/>
        <v>0.13936379729762008</v>
      </c>
      <c r="N3761" s="101">
        <f t="shared" ca="1" si="525"/>
        <v>276.15156424569273</v>
      </c>
      <c r="O3761" s="101">
        <f t="shared" ca="1" si="519"/>
        <v>0.2849878713123622</v>
      </c>
      <c r="Q3761" s="12">
        <f t="shared" ca="1" si="520"/>
        <v>0</v>
      </c>
      <c r="R3761" s="101">
        <f t="shared" ca="1" si="521"/>
        <v>0</v>
      </c>
      <c r="S3761" s="13"/>
      <c r="T3761" s="101">
        <f t="shared" ca="1" si="522"/>
        <v>0.13936379729762008</v>
      </c>
      <c r="U3761" s="101">
        <f t="shared" si="523"/>
        <v>0</v>
      </c>
      <c r="V3761" s="101">
        <f t="shared" ca="1" si="524"/>
        <v>-494.60649291897988</v>
      </c>
    </row>
    <row r="3762" spans="2:22" x14ac:dyDescent="0.3">
      <c r="B3762" s="13">
        <v>2023</v>
      </c>
      <c r="C3762" s="13">
        <v>6</v>
      </c>
      <c r="D3762" s="13">
        <v>4</v>
      </c>
      <c r="E3762" s="83" t="s">
        <v>254</v>
      </c>
      <c r="F3762" s="13">
        <v>5</v>
      </c>
      <c r="G3762" s="13">
        <v>3</v>
      </c>
      <c r="H3762" s="13" t="s">
        <v>69</v>
      </c>
      <c r="I3762" s="13" t="s">
        <v>53</v>
      </c>
      <c r="J3762" s="13"/>
      <c r="K3762" s="13" t="s">
        <v>28</v>
      </c>
      <c r="L3762" s="12">
        <f t="shared" ca="1" si="517"/>
        <v>2.9523243997049633</v>
      </c>
      <c r="M3762" s="101">
        <f t="shared" ca="1" si="518"/>
        <v>0.15576463532843388</v>
      </c>
      <c r="N3762" s="101">
        <f t="shared" ca="1" si="525"/>
        <v>276.15156424569273</v>
      </c>
      <c r="O3762" s="101">
        <f t="shared" ca="1" si="519"/>
        <v>0.31852627948416851</v>
      </c>
      <c r="Q3762" s="12">
        <f t="shared" ca="1" si="520"/>
        <v>0</v>
      </c>
      <c r="R3762" s="101">
        <f t="shared" ca="1" si="521"/>
        <v>0</v>
      </c>
      <c r="S3762" s="13"/>
      <c r="T3762" s="101">
        <f t="shared" ca="1" si="522"/>
        <v>0.15576463532843388</v>
      </c>
      <c r="U3762" s="101">
        <f t="shared" si="523"/>
        <v>0</v>
      </c>
      <c r="V3762" s="101">
        <f t="shared" ca="1" si="524"/>
        <v>-494.45072828365147</v>
      </c>
    </row>
    <row r="3763" spans="2:22" x14ac:dyDescent="0.3">
      <c r="B3763" s="13">
        <v>2023</v>
      </c>
      <c r="C3763" s="13">
        <v>6</v>
      </c>
      <c r="D3763" s="13">
        <v>4</v>
      </c>
      <c r="E3763" s="83" t="s">
        <v>254</v>
      </c>
      <c r="F3763" s="13">
        <v>5</v>
      </c>
      <c r="G3763" s="13">
        <v>4</v>
      </c>
      <c r="H3763" s="13" t="s">
        <v>69</v>
      </c>
      <c r="I3763" s="13" t="s">
        <v>53</v>
      </c>
      <c r="J3763" s="13"/>
      <c r="K3763" s="13" t="s">
        <v>28</v>
      </c>
      <c r="L3763" s="12">
        <f t="shared" ca="1" si="517"/>
        <v>2.8600801749945322</v>
      </c>
      <c r="M3763" s="101">
        <f t="shared" ca="1" si="518"/>
        <v>0.15089783003271151</v>
      </c>
      <c r="N3763" s="101">
        <f t="shared" ca="1" si="525"/>
        <v>276.15156424569273</v>
      </c>
      <c r="O3763" s="101">
        <f t="shared" ca="1" si="519"/>
        <v>0.30857405008016009</v>
      </c>
      <c r="Q3763" s="12">
        <f t="shared" ca="1" si="520"/>
        <v>0</v>
      </c>
      <c r="R3763" s="101">
        <f t="shared" ca="1" si="521"/>
        <v>0</v>
      </c>
      <c r="S3763" s="13"/>
      <c r="T3763" s="101">
        <f t="shared" ca="1" si="522"/>
        <v>0.15089783003271151</v>
      </c>
      <c r="U3763" s="101">
        <f t="shared" si="523"/>
        <v>0</v>
      </c>
      <c r="V3763" s="101">
        <f t="shared" ca="1" si="524"/>
        <v>-494.29983045361877</v>
      </c>
    </row>
    <row r="3764" spans="2:22" x14ac:dyDescent="0.3">
      <c r="B3764" s="13">
        <v>2023</v>
      </c>
      <c r="C3764" s="13">
        <v>6</v>
      </c>
      <c r="D3764" s="13">
        <v>4</v>
      </c>
      <c r="E3764" s="83" t="s">
        <v>254</v>
      </c>
      <c r="F3764" s="13">
        <v>5</v>
      </c>
      <c r="G3764" s="13">
        <v>5</v>
      </c>
      <c r="H3764" s="13" t="s">
        <v>69</v>
      </c>
      <c r="I3764" s="13" t="s">
        <v>53</v>
      </c>
      <c r="J3764" s="13"/>
      <c r="K3764" s="13" t="s">
        <v>28</v>
      </c>
      <c r="L3764" s="12">
        <f t="shared" ca="1" si="517"/>
        <v>2.7846607319669308</v>
      </c>
      <c r="M3764" s="101">
        <f t="shared" ca="1" si="518"/>
        <v>0.14691870021857528</v>
      </c>
      <c r="N3764" s="101">
        <f t="shared" ca="1" si="525"/>
        <v>276.15156424569273</v>
      </c>
      <c r="O3764" s="101">
        <f t="shared" ca="1" si="519"/>
        <v>0.30043704637191215</v>
      </c>
      <c r="Q3764" s="12">
        <f t="shared" ca="1" si="520"/>
        <v>5.6000000000000005</v>
      </c>
      <c r="R3764" s="101">
        <f t="shared" ca="1" si="521"/>
        <v>0.23831846903899936</v>
      </c>
      <c r="S3764" s="13"/>
      <c r="T3764" s="101">
        <f t="shared" ca="1" si="522"/>
        <v>0</v>
      </c>
      <c r="U3764" s="101">
        <f t="shared" si="523"/>
        <v>0</v>
      </c>
      <c r="V3764" s="101">
        <f t="shared" ca="1" si="524"/>
        <v>-494.77646739169671</v>
      </c>
    </row>
    <row r="3765" spans="2:22" x14ac:dyDescent="0.3">
      <c r="B3765" s="13">
        <v>2023</v>
      </c>
      <c r="C3765" s="13">
        <v>6</v>
      </c>
      <c r="D3765" s="13">
        <v>4</v>
      </c>
      <c r="E3765" s="83" t="s">
        <v>254</v>
      </c>
      <c r="F3765" s="13">
        <v>5</v>
      </c>
      <c r="G3765" s="13">
        <v>6</v>
      </c>
      <c r="H3765" s="13" t="s">
        <v>69</v>
      </c>
      <c r="I3765" s="13" t="s">
        <v>53</v>
      </c>
      <c r="J3765" s="13"/>
      <c r="K3765" s="13" t="s">
        <v>28</v>
      </c>
      <c r="L3765" s="12">
        <f t="shared" ca="1" si="517"/>
        <v>2.57367868299283</v>
      </c>
      <c r="M3765" s="101">
        <f t="shared" ca="1" si="518"/>
        <v>0.13578728731470172</v>
      </c>
      <c r="N3765" s="101">
        <f t="shared" ca="1" si="525"/>
        <v>276.15156424569273</v>
      </c>
      <c r="O3765" s="101">
        <f t="shared" ca="1" si="519"/>
        <v>0.27767419310809643</v>
      </c>
      <c r="Q3765" s="12">
        <f t="shared" ca="1" si="520"/>
        <v>1.9432316576697612</v>
      </c>
      <c r="R3765" s="101">
        <f t="shared" ca="1" si="521"/>
        <v>0</v>
      </c>
      <c r="S3765" s="13"/>
      <c r="T3765" s="101">
        <f t="shared" ca="1" si="522"/>
        <v>3.3262385056045105E-2</v>
      </c>
      <c r="U3765" s="101">
        <f t="shared" si="523"/>
        <v>0</v>
      </c>
      <c r="V3765" s="101">
        <f t="shared" ca="1" si="524"/>
        <v>-494.74320500664066</v>
      </c>
    </row>
    <row r="3766" spans="2:22" x14ac:dyDescent="0.3">
      <c r="B3766" s="13">
        <v>2023</v>
      </c>
      <c r="C3766" s="13">
        <v>6</v>
      </c>
      <c r="D3766" s="13">
        <v>4</v>
      </c>
      <c r="E3766" s="83" t="s">
        <v>254</v>
      </c>
      <c r="F3766" s="13">
        <v>5</v>
      </c>
      <c r="G3766" s="13">
        <v>7</v>
      </c>
      <c r="H3766" s="13" t="s">
        <v>69</v>
      </c>
      <c r="I3766" s="13" t="s">
        <v>53</v>
      </c>
      <c r="J3766" s="13"/>
      <c r="K3766" s="13" t="s">
        <v>28</v>
      </c>
      <c r="L3766" s="12">
        <f t="shared" ca="1" si="517"/>
        <v>2.7405015981872309</v>
      </c>
      <c r="M3766" s="101">
        <f t="shared" ca="1" si="518"/>
        <v>0.14458886432035831</v>
      </c>
      <c r="N3766" s="101">
        <f t="shared" ca="1" si="525"/>
        <v>276.15156424569273</v>
      </c>
      <c r="O3766" s="101">
        <f t="shared" ca="1" si="519"/>
        <v>0.29567271742842033</v>
      </c>
      <c r="Q3766" s="12">
        <f t="shared" ca="1" si="520"/>
        <v>5.6000000000000005</v>
      </c>
      <c r="R3766" s="101">
        <f t="shared" ca="1" si="521"/>
        <v>0.24205653971345095</v>
      </c>
      <c r="S3766" s="13"/>
      <c r="T3766" s="101">
        <f t="shared" ca="1" si="522"/>
        <v>0</v>
      </c>
      <c r="U3766" s="101">
        <f t="shared" si="523"/>
        <v>0</v>
      </c>
      <c r="V3766" s="101">
        <f t="shared" ca="1" si="524"/>
        <v>-495.22731808606761</v>
      </c>
    </row>
    <row r="3767" spans="2:22" x14ac:dyDescent="0.3">
      <c r="B3767" s="13">
        <v>2023</v>
      </c>
      <c r="C3767" s="13">
        <v>6</v>
      </c>
      <c r="D3767" s="13">
        <v>4</v>
      </c>
      <c r="E3767" s="83" t="s">
        <v>254</v>
      </c>
      <c r="F3767" s="13">
        <v>5</v>
      </c>
      <c r="G3767" s="13">
        <v>8</v>
      </c>
      <c r="H3767" s="13" t="s">
        <v>69</v>
      </c>
      <c r="I3767" s="13" t="s">
        <v>53</v>
      </c>
      <c r="J3767" s="13"/>
      <c r="K3767" s="13" t="s">
        <v>28</v>
      </c>
      <c r="L3767" s="12">
        <f t="shared" ca="1" si="517"/>
        <v>4.4101411760358733</v>
      </c>
      <c r="M3767" s="101">
        <f t="shared" ca="1" si="518"/>
        <v>0.23267904844765269</v>
      </c>
      <c r="N3767" s="101">
        <f t="shared" ca="1" si="525"/>
        <v>276.15156424569273</v>
      </c>
      <c r="O3767" s="101">
        <f t="shared" ca="1" si="519"/>
        <v>0.47581013148251039</v>
      </c>
      <c r="Q3767" s="12">
        <f t="shared" ca="1" si="520"/>
        <v>5.6000000000000005</v>
      </c>
      <c r="R3767" s="101">
        <f t="shared" ca="1" si="521"/>
        <v>0.10072154944856337</v>
      </c>
      <c r="S3767" s="13"/>
      <c r="T3767" s="101">
        <f t="shared" ca="1" si="522"/>
        <v>0</v>
      </c>
      <c r="U3767" s="101">
        <f t="shared" si="523"/>
        <v>0</v>
      </c>
      <c r="V3767" s="101">
        <f t="shared" ca="1" si="524"/>
        <v>-495.42876118496474</v>
      </c>
    </row>
    <row r="3768" spans="2:22" x14ac:dyDescent="0.3">
      <c r="B3768" s="13">
        <v>2023</v>
      </c>
      <c r="C3768" s="13">
        <v>6</v>
      </c>
      <c r="D3768" s="13">
        <v>4</v>
      </c>
      <c r="E3768" s="83" t="s">
        <v>254</v>
      </c>
      <c r="F3768" s="13">
        <v>5</v>
      </c>
      <c r="G3768" s="13">
        <v>9</v>
      </c>
      <c r="H3768" s="13" t="s">
        <v>69</v>
      </c>
      <c r="I3768" s="13" t="s">
        <v>53</v>
      </c>
      <c r="J3768" s="13"/>
      <c r="K3768" s="13" t="s">
        <v>28</v>
      </c>
      <c r="L3768" s="12">
        <f t="shared" ca="1" si="517"/>
        <v>4.4719287869408655</v>
      </c>
      <c r="M3768" s="101">
        <f t="shared" ca="1" si="518"/>
        <v>0.23593896279900006</v>
      </c>
      <c r="N3768" s="101">
        <f t="shared" ca="1" si="525"/>
        <v>276.15156424569273</v>
      </c>
      <c r="O3768" s="101">
        <f t="shared" ca="1" si="519"/>
        <v>0.48247639682304999</v>
      </c>
      <c r="Q3768" s="12">
        <f t="shared" ca="1" si="520"/>
        <v>5.6000000000000005</v>
      </c>
      <c r="R3768" s="101">
        <f t="shared" ca="1" si="521"/>
        <v>9.5491228185455787E-2</v>
      </c>
      <c r="S3768" s="13"/>
      <c r="T3768" s="101">
        <f t="shared" ca="1" si="522"/>
        <v>0</v>
      </c>
      <c r="U3768" s="101">
        <f t="shared" si="523"/>
        <v>0</v>
      </c>
      <c r="V3768" s="101">
        <f t="shared" ca="1" si="524"/>
        <v>-495.61974364133562</v>
      </c>
    </row>
    <row r="3769" spans="2:22" x14ac:dyDescent="0.3">
      <c r="B3769" s="13">
        <v>2023</v>
      </c>
      <c r="C3769" s="13">
        <v>6</v>
      </c>
      <c r="D3769" s="13">
        <v>4</v>
      </c>
      <c r="E3769" s="83" t="s">
        <v>254</v>
      </c>
      <c r="F3769" s="13">
        <v>5</v>
      </c>
      <c r="G3769" s="13">
        <v>10</v>
      </c>
      <c r="H3769" s="13" t="s">
        <v>70</v>
      </c>
      <c r="I3769" s="13" t="s">
        <v>53</v>
      </c>
      <c r="J3769" s="13"/>
      <c r="K3769" s="13" t="s">
        <v>28</v>
      </c>
      <c r="L3769" s="12">
        <f t="shared" ca="1" si="517"/>
        <v>3.4769408836587896</v>
      </c>
      <c r="M3769" s="101">
        <f t="shared" ca="1" si="518"/>
        <v>0.18344340102183773</v>
      </c>
      <c r="N3769" s="101">
        <f t="shared" ca="1" si="525"/>
        <v>276.15156424569273</v>
      </c>
      <c r="O3769" s="101">
        <f t="shared" ca="1" si="519"/>
        <v>0.37512715193794682</v>
      </c>
      <c r="Q3769" s="12">
        <f t="shared" ca="1" si="520"/>
        <v>5.6000000000000005</v>
      </c>
      <c r="R3769" s="101">
        <f t="shared" ca="1" si="521"/>
        <v>0.17971695419828351</v>
      </c>
      <c r="S3769" s="13"/>
      <c r="T3769" s="101">
        <f t="shared" ca="1" si="522"/>
        <v>0</v>
      </c>
      <c r="U3769" s="101">
        <f t="shared" si="523"/>
        <v>0</v>
      </c>
      <c r="V3769" s="101">
        <f t="shared" ca="1" si="524"/>
        <v>-495.97917754973219</v>
      </c>
    </row>
    <row r="3770" spans="2:22" x14ac:dyDescent="0.3">
      <c r="B3770" s="13">
        <v>2023</v>
      </c>
      <c r="C3770" s="13">
        <v>6</v>
      </c>
      <c r="D3770" s="13">
        <v>4</v>
      </c>
      <c r="E3770" s="83" t="s">
        <v>254</v>
      </c>
      <c r="F3770" s="13">
        <v>5</v>
      </c>
      <c r="G3770" s="13">
        <v>11</v>
      </c>
      <c r="H3770" s="13" t="s">
        <v>70</v>
      </c>
      <c r="I3770" s="13" t="s">
        <v>53</v>
      </c>
      <c r="J3770" s="13"/>
      <c r="K3770" s="13" t="s">
        <v>28</v>
      </c>
      <c r="L3770" s="12">
        <f t="shared" ca="1" si="517"/>
        <v>3.694281131316445</v>
      </c>
      <c r="M3770" s="101">
        <f t="shared" ca="1" si="518"/>
        <v>0.19491027248825565</v>
      </c>
      <c r="N3770" s="101">
        <f t="shared" ca="1" si="525"/>
        <v>276.15156424569273</v>
      </c>
      <c r="O3770" s="101">
        <f t="shared" ca="1" si="519"/>
        <v>0.39857599125773124</v>
      </c>
      <c r="Q3770" s="12">
        <f t="shared" ca="1" si="520"/>
        <v>4.875772082577206</v>
      </c>
      <c r="R3770" s="101">
        <f t="shared" ca="1" si="521"/>
        <v>0.10001320902422342</v>
      </c>
      <c r="S3770" s="13"/>
      <c r="T3770" s="101">
        <f t="shared" ca="1" si="522"/>
        <v>0</v>
      </c>
      <c r="U3770" s="101">
        <f t="shared" si="523"/>
        <v>0</v>
      </c>
      <c r="V3770" s="101">
        <f t="shared" ca="1" si="524"/>
        <v>-496.17920396778061</v>
      </c>
    </row>
    <row r="3771" spans="2:22" x14ac:dyDescent="0.3">
      <c r="B3771" s="13">
        <v>2023</v>
      </c>
      <c r="C3771" s="13">
        <v>6</v>
      </c>
      <c r="D3771" s="13">
        <v>4</v>
      </c>
      <c r="E3771" s="83" t="s">
        <v>254</v>
      </c>
      <c r="F3771" s="13">
        <v>5</v>
      </c>
      <c r="G3771" s="13">
        <v>12</v>
      </c>
      <c r="H3771" s="13" t="s">
        <v>70</v>
      </c>
      <c r="I3771" s="13" t="s">
        <v>53</v>
      </c>
      <c r="J3771" s="13"/>
      <c r="K3771" s="13" t="s">
        <v>28</v>
      </c>
      <c r="L3771" s="12">
        <f t="shared" ca="1" si="517"/>
        <v>3.1941051912028589</v>
      </c>
      <c r="M3771" s="101">
        <f t="shared" ca="1" si="518"/>
        <v>0.16852098988786285</v>
      </c>
      <c r="N3771" s="101">
        <f t="shared" ca="1" si="525"/>
        <v>276.15156424569273</v>
      </c>
      <c r="O3771" s="101">
        <f t="shared" ca="1" si="519"/>
        <v>0.34461200907887646</v>
      </c>
      <c r="Q3771" s="12">
        <f t="shared" ca="1" si="520"/>
        <v>5.6000000000000005</v>
      </c>
      <c r="R3771" s="101">
        <f t="shared" ca="1" si="521"/>
        <v>0.20365899556467806</v>
      </c>
      <c r="S3771" s="13"/>
      <c r="T3771" s="101">
        <f t="shared" ca="1" si="522"/>
        <v>0</v>
      </c>
      <c r="U3771" s="101">
        <f t="shared" si="523"/>
        <v>0</v>
      </c>
      <c r="V3771" s="101">
        <f t="shared" ca="1" si="524"/>
        <v>-496.58652195891</v>
      </c>
    </row>
    <row r="3772" spans="2:22" x14ac:dyDescent="0.3">
      <c r="B3772" s="13">
        <v>2023</v>
      </c>
      <c r="C3772" s="13">
        <v>6</v>
      </c>
      <c r="D3772" s="13">
        <v>4</v>
      </c>
      <c r="E3772" s="83" t="s">
        <v>254</v>
      </c>
      <c r="F3772" s="13">
        <v>5</v>
      </c>
      <c r="G3772" s="13">
        <v>13</v>
      </c>
      <c r="H3772" s="13" t="s">
        <v>70</v>
      </c>
      <c r="I3772" s="13" t="s">
        <v>53</v>
      </c>
      <c r="J3772" s="13"/>
      <c r="K3772" s="13" t="s">
        <v>28</v>
      </c>
      <c r="L3772" s="12">
        <f t="shared" ca="1" si="517"/>
        <v>4.5987937199035329</v>
      </c>
      <c r="M3772" s="101">
        <f t="shared" ca="1" si="518"/>
        <v>0.24263235666211042</v>
      </c>
      <c r="N3772" s="101">
        <f t="shared" ca="1" si="525"/>
        <v>276.15156424569273</v>
      </c>
      <c r="O3772" s="101">
        <f t="shared" ca="1" si="519"/>
        <v>0.49616385444039218</v>
      </c>
      <c r="Q3772" s="12">
        <f t="shared" ca="1" si="520"/>
        <v>5.6000000000000005</v>
      </c>
      <c r="R3772" s="101">
        <f t="shared" ca="1" si="521"/>
        <v>8.4752111610165992E-2</v>
      </c>
      <c r="S3772" s="13"/>
      <c r="T3772" s="101">
        <f t="shared" ca="1" si="522"/>
        <v>0</v>
      </c>
      <c r="U3772" s="101">
        <f t="shared" si="523"/>
        <v>0</v>
      </c>
      <c r="V3772" s="101">
        <f t="shared" ca="1" si="524"/>
        <v>-496.75602618213031</v>
      </c>
    </row>
    <row r="3773" spans="2:22" x14ac:dyDescent="0.3">
      <c r="B3773" s="13">
        <v>2023</v>
      </c>
      <c r="C3773" s="13">
        <v>6</v>
      </c>
      <c r="D3773" s="13">
        <v>4</v>
      </c>
      <c r="E3773" s="83" t="s">
        <v>254</v>
      </c>
      <c r="F3773" s="13">
        <v>5</v>
      </c>
      <c r="G3773" s="13">
        <v>14</v>
      </c>
      <c r="H3773" s="13" t="s">
        <v>70</v>
      </c>
      <c r="I3773" s="13" t="s">
        <v>53</v>
      </c>
      <c r="J3773" s="13"/>
      <c r="K3773" s="13" t="s">
        <v>28</v>
      </c>
      <c r="L3773" s="12">
        <f t="shared" ca="1" si="517"/>
        <v>3.25993073440379</v>
      </c>
      <c r="M3773" s="101">
        <f t="shared" ca="1" si="518"/>
        <v>0.17199394554714398</v>
      </c>
      <c r="N3773" s="101">
        <f t="shared" ca="1" si="525"/>
        <v>276.15156424569273</v>
      </c>
      <c r="O3773" s="101">
        <f t="shared" ca="1" si="519"/>
        <v>0.35171392693482489</v>
      </c>
      <c r="Q3773" s="12">
        <f t="shared" ca="1" si="520"/>
        <v>5.6000000000000005</v>
      </c>
      <c r="R3773" s="101">
        <f t="shared" ca="1" si="521"/>
        <v>0.19808686333271922</v>
      </c>
      <c r="S3773" s="13"/>
      <c r="T3773" s="101">
        <f t="shared" ca="1" si="522"/>
        <v>0</v>
      </c>
      <c r="U3773" s="101">
        <f t="shared" si="523"/>
        <v>0</v>
      </c>
      <c r="V3773" s="101">
        <f t="shared" ca="1" si="524"/>
        <v>-497.15219990879575</v>
      </c>
    </row>
    <row r="3774" spans="2:22" x14ac:dyDescent="0.3">
      <c r="B3774" s="13">
        <v>2023</v>
      </c>
      <c r="C3774" s="13">
        <v>6</v>
      </c>
      <c r="D3774" s="13">
        <v>4</v>
      </c>
      <c r="E3774" s="83" t="s">
        <v>254</v>
      </c>
      <c r="F3774" s="13">
        <v>5</v>
      </c>
      <c r="G3774" s="13">
        <v>15</v>
      </c>
      <c r="H3774" s="13" t="s">
        <v>70</v>
      </c>
      <c r="I3774" s="13" t="s">
        <v>53</v>
      </c>
      <c r="J3774" s="13"/>
      <c r="K3774" s="13" t="s">
        <v>28</v>
      </c>
      <c r="L3774" s="12">
        <f t="shared" ca="1" si="517"/>
        <v>3.6184440572850343</v>
      </c>
      <c r="M3774" s="101">
        <f t="shared" ca="1" si="518"/>
        <v>0.19090910846235842</v>
      </c>
      <c r="N3774" s="101">
        <f t="shared" ca="1" si="525"/>
        <v>276.15156424569273</v>
      </c>
      <c r="O3774" s="101">
        <f t="shared" ca="1" si="519"/>
        <v>0.39039392934048234</v>
      </c>
      <c r="Q3774" s="12">
        <f t="shared" ca="1" si="520"/>
        <v>5.6000000000000005</v>
      </c>
      <c r="R3774" s="101">
        <f t="shared" ca="1" si="521"/>
        <v>0.1677387105508219</v>
      </c>
      <c r="S3774" s="13"/>
      <c r="T3774" s="101">
        <f t="shared" ca="1" si="522"/>
        <v>0</v>
      </c>
      <c r="U3774" s="101">
        <f t="shared" si="523"/>
        <v>0</v>
      </c>
      <c r="V3774" s="101">
        <f t="shared" ca="1" si="524"/>
        <v>-497.48767732989745</v>
      </c>
    </row>
    <row r="3775" spans="2:22" x14ac:dyDescent="0.3">
      <c r="B3775" s="13">
        <v>2023</v>
      </c>
      <c r="C3775" s="13">
        <v>6</v>
      </c>
      <c r="D3775" s="13">
        <v>4</v>
      </c>
      <c r="E3775" s="83" t="s">
        <v>254</v>
      </c>
      <c r="F3775" s="13">
        <v>5</v>
      </c>
      <c r="G3775" s="13">
        <v>16</v>
      </c>
      <c r="H3775" s="13" t="s">
        <v>71</v>
      </c>
      <c r="I3775" s="13" t="s">
        <v>53</v>
      </c>
      <c r="J3775" s="13"/>
      <c r="K3775" s="13" t="s">
        <v>28</v>
      </c>
      <c r="L3775" s="12">
        <f t="shared" ca="1" si="517"/>
        <v>3.7463586118575529</v>
      </c>
      <c r="M3775" s="101">
        <f t="shared" ca="1" si="518"/>
        <v>0.46507295807599663</v>
      </c>
      <c r="N3775" s="101">
        <f t="shared" ca="1" si="525"/>
        <v>277.20522760527768</v>
      </c>
      <c r="O3775" s="101">
        <f t="shared" ca="1" si="519"/>
        <v>1.1156655946111793</v>
      </c>
      <c r="Q3775" s="12">
        <f t="shared" ca="1" si="520"/>
        <v>5.2384690977704178</v>
      </c>
      <c r="R3775" s="101">
        <f t="shared" ca="1" si="521"/>
        <v>0.12630715263252401</v>
      </c>
      <c r="S3775" s="13"/>
      <c r="T3775" s="101">
        <f t="shared" ca="1" si="522"/>
        <v>0</v>
      </c>
      <c r="U3775" s="101">
        <f t="shared" ca="1" si="523"/>
        <v>1.0536633595849367</v>
      </c>
      <c r="V3775" s="101">
        <f t="shared" ca="1" si="524"/>
        <v>-496.68662827557756</v>
      </c>
    </row>
    <row r="3776" spans="2:22" x14ac:dyDescent="0.3">
      <c r="B3776" s="13">
        <v>2023</v>
      </c>
      <c r="C3776" s="13">
        <v>6</v>
      </c>
      <c r="D3776" s="13">
        <v>4</v>
      </c>
      <c r="E3776" s="83" t="s">
        <v>254</v>
      </c>
      <c r="F3776" s="13">
        <v>5</v>
      </c>
      <c r="G3776" s="13">
        <v>17</v>
      </c>
      <c r="H3776" s="13" t="s">
        <v>71</v>
      </c>
      <c r="I3776" s="13" t="s">
        <v>53</v>
      </c>
      <c r="J3776" s="13"/>
      <c r="K3776" s="13" t="s">
        <v>28</v>
      </c>
      <c r="L3776" s="12">
        <f t="shared" ref="L3776:L3839" ca="1" si="526">IF(K3776="Weekday",_xlfn.NORM.INV(RAND(),VLOOKUP(G3776,$J$5:$N$28,4),VLOOKUP(G3776,$J$5:$N$28,5)),_xlfn.NORM.INV(RAND(),VLOOKUP(G3776,$P$5:$T$28,4),VLOOKUP(G3776,$P$5:$T$28,5)))*VLOOKUP(C3776,$P$32:$R$43,3)</f>
        <v>5.5758737476175844</v>
      </c>
      <c r="M3776" s="101">
        <f t="shared" ref="M3776:M3839" ca="1" si="527">IF(I3776="Winter",VLOOKUP(G3776,$J$40:$L$43,3),VLOOKUP(G3776,$J$40:$L$43,2))*L3776</f>
        <v>0.69218896702924693</v>
      </c>
      <c r="N3776" s="101">
        <f t="shared" ca="1" si="525"/>
        <v>278.77344209679512</v>
      </c>
      <c r="O3776" s="101">
        <f t="shared" ref="O3776:O3839" ca="1" si="528">IF(I3776="Winter",VLOOKUP(G3776,$J$46:$L$49,3),VLOOKUP(G3776,$J$46:$L$49,2))*L3776</f>
        <v>1.6604952020405166</v>
      </c>
      <c r="Q3776" s="12">
        <f t="shared" ref="Q3776:Q3839" ca="1" si="529">MIN(MAX(AND(IF(G3776&gt;=VLOOKUP(C3776,$O$46:$T$57,5),1,0),IF(G3776&lt;=VLOOKUP(C3776,$O$46:$T$57,6),1,0))*$G$50*_xlfn.NORM.INV(RAND(),VLOOKUP(C3776,$B$4:$F$15,4),VLOOKUP(C3776,$B$4:$F$15,4)),0),0.2)*$G$51</f>
        <v>5.6000000000000005</v>
      </c>
      <c r="R3776" s="101">
        <f t="shared" ref="R3776:R3839" ca="1" si="530">MAX(Q3776-L3776,0)*$G$52</f>
        <v>2.0422872641715287E-3</v>
      </c>
      <c r="S3776" s="13"/>
      <c r="T3776" s="101">
        <f t="shared" ref="T3776:T3839" ca="1" si="531">MAX(L3776-Q3776,0)*IF(I3776="Winter",VLOOKUP(G3776,$J$40:$L$43,3),VLOOKUP(G3776,$J$40:$L$43,2))</f>
        <v>0</v>
      </c>
      <c r="U3776" s="101">
        <f t="shared" ca="1" si="523"/>
        <v>1.5682144915174456</v>
      </c>
      <c r="V3776" s="101">
        <f t="shared" ca="1" si="524"/>
        <v>-495.12249835858842</v>
      </c>
    </row>
    <row r="3777" spans="2:22" x14ac:dyDescent="0.3">
      <c r="B3777" s="13">
        <v>2023</v>
      </c>
      <c r="C3777" s="13">
        <v>6</v>
      </c>
      <c r="D3777" s="13">
        <v>4</v>
      </c>
      <c r="E3777" s="83" t="s">
        <v>254</v>
      </c>
      <c r="F3777" s="13">
        <v>5</v>
      </c>
      <c r="G3777" s="13">
        <v>18</v>
      </c>
      <c r="H3777" s="13" t="s">
        <v>71</v>
      </c>
      <c r="I3777" s="13" t="s">
        <v>53</v>
      </c>
      <c r="J3777" s="13"/>
      <c r="K3777" s="13" t="s">
        <v>28</v>
      </c>
      <c r="L3777" s="12">
        <f t="shared" ca="1" si="526"/>
        <v>3.9659477264981713</v>
      </c>
      <c r="M3777" s="101">
        <f t="shared" ca="1" si="527"/>
        <v>0.49233275076748301</v>
      </c>
      <c r="N3777" s="101">
        <f t="shared" ca="1" si="525"/>
        <v>279.88886489487271</v>
      </c>
      <c r="O3777" s="101">
        <f t="shared" ca="1" si="528"/>
        <v>1.1810592329511553</v>
      </c>
      <c r="Q3777" s="12">
        <f t="shared" ca="1" si="529"/>
        <v>4.553460498943938</v>
      </c>
      <c r="R3777" s="101">
        <f t="shared" ca="1" si="530"/>
        <v>4.9732956187534157E-2</v>
      </c>
      <c r="S3777" s="13"/>
      <c r="T3777" s="101">
        <f t="shared" ca="1" si="531"/>
        <v>0</v>
      </c>
      <c r="U3777" s="101">
        <f t="shared" ref="U3777:U3840" ca="1" si="532">IF(H3777="On-Peak",IF(I3777="Winter",((L3777*$D$48)/60),((L3777*$D$47)/60)),0)</f>
        <v>1.1154227980776106</v>
      </c>
      <c r="V3777" s="101">
        <f t="shared" ref="V3777:V3840" ca="1" si="533">V3776+MAX(T3777-R3777,0)-MAX(R3777-T3777,0)+MAX(U3777-R3777,0)-MAX(R3777-U3777,0)</f>
        <v>-494.10654147288591</v>
      </c>
    </row>
    <row r="3778" spans="2:22" x14ac:dyDescent="0.3">
      <c r="B3778" s="13">
        <v>2023</v>
      </c>
      <c r="C3778" s="13">
        <v>6</v>
      </c>
      <c r="D3778" s="13">
        <v>4</v>
      </c>
      <c r="E3778" s="83" t="s">
        <v>254</v>
      </c>
      <c r="F3778" s="13">
        <v>5</v>
      </c>
      <c r="G3778" s="13">
        <v>19</v>
      </c>
      <c r="H3778" s="13" t="s">
        <v>71</v>
      </c>
      <c r="I3778" s="13" t="s">
        <v>53</v>
      </c>
      <c r="J3778" s="13"/>
      <c r="K3778" s="13" t="s">
        <v>28</v>
      </c>
      <c r="L3778" s="12">
        <f t="shared" ca="1" si="526"/>
        <v>4.8607832622418163</v>
      </c>
      <c r="M3778" s="101">
        <f t="shared" ca="1" si="527"/>
        <v>0.60341763417469907</v>
      </c>
      <c r="N3778" s="101">
        <f t="shared" ca="1" si="525"/>
        <v>281.25596018737821</v>
      </c>
      <c r="O3778" s="101">
        <f t="shared" ca="1" si="528"/>
        <v>1.4475412554956129</v>
      </c>
      <c r="Q3778" s="12">
        <f t="shared" ca="1" si="529"/>
        <v>5.6000000000000005</v>
      </c>
      <c r="R3778" s="101">
        <f t="shared" ca="1" si="530"/>
        <v>6.2574696851230294E-2</v>
      </c>
      <c r="S3778" s="13"/>
      <c r="T3778" s="101">
        <f t="shared" ca="1" si="531"/>
        <v>0</v>
      </c>
      <c r="U3778" s="101">
        <f t="shared" ca="1" si="532"/>
        <v>1.3670952925055109</v>
      </c>
      <c r="V3778" s="101">
        <f t="shared" ca="1" si="533"/>
        <v>-492.8645955740829</v>
      </c>
    </row>
    <row r="3779" spans="2:22" x14ac:dyDescent="0.3">
      <c r="B3779" s="13">
        <v>2023</v>
      </c>
      <c r="C3779" s="13">
        <v>6</v>
      </c>
      <c r="D3779" s="13">
        <v>4</v>
      </c>
      <c r="E3779" s="83" t="s">
        <v>254</v>
      </c>
      <c r="F3779" s="13">
        <v>5</v>
      </c>
      <c r="G3779" s="13">
        <v>20</v>
      </c>
      <c r="H3779" s="13" t="s">
        <v>69</v>
      </c>
      <c r="I3779" s="13" t="s">
        <v>53</v>
      </c>
      <c r="J3779" s="13"/>
      <c r="K3779" s="13" t="s">
        <v>28</v>
      </c>
      <c r="L3779" s="12">
        <f t="shared" ca="1" si="526"/>
        <v>5.2831991594191576</v>
      </c>
      <c r="M3779" s="101">
        <f t="shared" ca="1" si="527"/>
        <v>0.27874158765095475</v>
      </c>
      <c r="N3779" s="101">
        <f t="shared" ca="1" si="525"/>
        <v>281.25596018737821</v>
      </c>
      <c r="O3779" s="101">
        <f t="shared" ca="1" si="528"/>
        <v>0.57000435730973287</v>
      </c>
      <c r="Q3779" s="12">
        <f t="shared" ca="1" si="529"/>
        <v>0</v>
      </c>
      <c r="R3779" s="101">
        <f t="shared" ca="1" si="530"/>
        <v>0</v>
      </c>
      <c r="S3779" s="13"/>
      <c r="T3779" s="101">
        <f t="shared" ca="1" si="531"/>
        <v>0.27874158765095475</v>
      </c>
      <c r="U3779" s="101">
        <f t="shared" si="532"/>
        <v>0</v>
      </c>
      <c r="V3779" s="101">
        <f t="shared" ca="1" si="533"/>
        <v>-492.58585398643197</v>
      </c>
    </row>
    <row r="3780" spans="2:22" x14ac:dyDescent="0.3">
      <c r="B3780" s="13">
        <v>2023</v>
      </c>
      <c r="C3780" s="13">
        <v>6</v>
      </c>
      <c r="D3780" s="13">
        <v>4</v>
      </c>
      <c r="E3780" s="83" t="s">
        <v>254</v>
      </c>
      <c r="F3780" s="13">
        <v>5</v>
      </c>
      <c r="G3780" s="13">
        <v>21</v>
      </c>
      <c r="H3780" s="13" t="s">
        <v>69</v>
      </c>
      <c r="I3780" s="13" t="s">
        <v>53</v>
      </c>
      <c r="J3780" s="13"/>
      <c r="K3780" s="13" t="s">
        <v>28</v>
      </c>
      <c r="L3780" s="12">
        <f t="shared" ca="1" si="526"/>
        <v>4.8861666653842022</v>
      </c>
      <c r="M3780" s="101">
        <f t="shared" ca="1" si="527"/>
        <v>0.25779415326567051</v>
      </c>
      <c r="N3780" s="101">
        <f t="shared" ca="1" si="525"/>
        <v>281.25596018737821</v>
      </c>
      <c r="O3780" s="101">
        <f t="shared" ca="1" si="528"/>
        <v>0.52716852152830163</v>
      </c>
      <c r="Q3780" s="12">
        <f t="shared" ca="1" si="529"/>
        <v>0</v>
      </c>
      <c r="R3780" s="101">
        <f t="shared" ca="1" si="530"/>
        <v>0</v>
      </c>
      <c r="S3780" s="13"/>
      <c r="T3780" s="101">
        <f t="shared" ca="1" si="531"/>
        <v>0.25779415326567051</v>
      </c>
      <c r="U3780" s="101">
        <f t="shared" si="532"/>
        <v>0</v>
      </c>
      <c r="V3780" s="101">
        <f t="shared" ca="1" si="533"/>
        <v>-492.32805983316632</v>
      </c>
    </row>
    <row r="3781" spans="2:22" x14ac:dyDescent="0.3">
      <c r="B3781" s="13">
        <v>2023</v>
      </c>
      <c r="C3781" s="13">
        <v>6</v>
      </c>
      <c r="D3781" s="13">
        <v>4</v>
      </c>
      <c r="E3781" s="83" t="s">
        <v>254</v>
      </c>
      <c r="F3781" s="13">
        <v>5</v>
      </c>
      <c r="G3781" s="13">
        <v>22</v>
      </c>
      <c r="H3781" s="13" t="s">
        <v>69</v>
      </c>
      <c r="I3781" s="13" t="s">
        <v>53</v>
      </c>
      <c r="J3781" s="13"/>
      <c r="K3781" s="13" t="s">
        <v>28</v>
      </c>
      <c r="L3781" s="12">
        <f t="shared" ca="1" si="526"/>
        <v>5.0030884872378287</v>
      </c>
      <c r="M3781" s="101">
        <f t="shared" ca="1" si="527"/>
        <v>0.26396294858666786</v>
      </c>
      <c r="N3781" s="101">
        <f t="shared" ca="1" si="525"/>
        <v>281.25596018737821</v>
      </c>
      <c r="O3781" s="101">
        <f t="shared" ca="1" si="528"/>
        <v>0.53978321688808939</v>
      </c>
      <c r="Q3781" s="12">
        <f t="shared" ca="1" si="529"/>
        <v>0</v>
      </c>
      <c r="R3781" s="101">
        <f t="shared" ca="1" si="530"/>
        <v>0</v>
      </c>
      <c r="S3781" s="13"/>
      <c r="T3781" s="101">
        <f t="shared" ca="1" si="531"/>
        <v>0.26396294858666786</v>
      </c>
      <c r="U3781" s="101">
        <f t="shared" si="532"/>
        <v>0</v>
      </c>
      <c r="V3781" s="101">
        <f t="shared" ca="1" si="533"/>
        <v>-492.06409688457967</v>
      </c>
    </row>
    <row r="3782" spans="2:22" x14ac:dyDescent="0.3">
      <c r="B3782" s="13">
        <v>2023</v>
      </c>
      <c r="C3782" s="13">
        <v>6</v>
      </c>
      <c r="D3782" s="13">
        <v>4</v>
      </c>
      <c r="E3782" s="83" t="s">
        <v>254</v>
      </c>
      <c r="F3782" s="13">
        <v>5</v>
      </c>
      <c r="G3782" s="13">
        <v>23</v>
      </c>
      <c r="H3782" s="13" t="s">
        <v>69</v>
      </c>
      <c r="I3782" s="13" t="s">
        <v>53</v>
      </c>
      <c r="J3782" s="13"/>
      <c r="K3782" s="13" t="s">
        <v>28</v>
      </c>
      <c r="L3782" s="12">
        <f t="shared" ca="1" si="526"/>
        <v>5.1027004367606388</v>
      </c>
      <c r="M3782" s="101">
        <f t="shared" ca="1" si="527"/>
        <v>0.26921847504349133</v>
      </c>
      <c r="N3782" s="101">
        <f t="shared" ca="1" si="525"/>
        <v>281.25596018737821</v>
      </c>
      <c r="O3782" s="101">
        <f t="shared" ca="1" si="528"/>
        <v>0.55053035012210527</v>
      </c>
      <c r="Q3782" s="12">
        <f t="shared" ca="1" si="529"/>
        <v>0</v>
      </c>
      <c r="R3782" s="101">
        <f t="shared" ca="1" si="530"/>
        <v>0</v>
      </c>
      <c r="S3782" s="13"/>
      <c r="T3782" s="101">
        <f t="shared" ca="1" si="531"/>
        <v>0.26921847504349133</v>
      </c>
      <c r="U3782" s="101">
        <f t="shared" si="532"/>
        <v>0</v>
      </c>
      <c r="V3782" s="101">
        <f t="shared" ca="1" si="533"/>
        <v>-491.79487840953618</v>
      </c>
    </row>
    <row r="3783" spans="2:22" x14ac:dyDescent="0.3">
      <c r="B3783" s="13">
        <v>2023</v>
      </c>
      <c r="C3783" s="13">
        <v>6</v>
      </c>
      <c r="D3783" s="13">
        <v>5</v>
      </c>
      <c r="E3783" s="83" t="s">
        <v>255</v>
      </c>
      <c r="F3783" s="13">
        <v>6</v>
      </c>
      <c r="G3783" s="13">
        <v>0</v>
      </c>
      <c r="H3783" s="13" t="s">
        <v>69</v>
      </c>
      <c r="I3783" s="13" t="s">
        <v>53</v>
      </c>
      <c r="J3783" s="13"/>
      <c r="K3783" s="13" t="s">
        <v>27</v>
      </c>
      <c r="L3783" s="12">
        <f t="shared" ca="1" si="526"/>
        <v>6.0018621665847833</v>
      </c>
      <c r="M3783" s="101">
        <f t="shared" ca="1" si="527"/>
        <v>0.3166582479090132</v>
      </c>
      <c r="N3783" s="101">
        <f t="shared" ca="1" si="525"/>
        <v>281.25596018737821</v>
      </c>
      <c r="O3783" s="101">
        <f t="shared" ca="1" si="528"/>
        <v>0.64754090915283224</v>
      </c>
      <c r="Q3783" s="12">
        <f t="shared" ca="1" si="529"/>
        <v>0</v>
      </c>
      <c r="R3783" s="101">
        <f t="shared" ca="1" si="530"/>
        <v>0</v>
      </c>
      <c r="S3783" s="13"/>
      <c r="T3783" s="101">
        <f t="shared" ca="1" si="531"/>
        <v>0.3166582479090132</v>
      </c>
      <c r="U3783" s="101">
        <f t="shared" si="532"/>
        <v>0</v>
      </c>
      <c r="V3783" s="101">
        <f t="shared" ca="1" si="533"/>
        <v>-491.47822016162718</v>
      </c>
    </row>
    <row r="3784" spans="2:22" x14ac:dyDescent="0.3">
      <c r="B3784" s="13">
        <v>2023</v>
      </c>
      <c r="C3784" s="13">
        <v>6</v>
      </c>
      <c r="D3784" s="13">
        <v>5</v>
      </c>
      <c r="E3784" s="83" t="s">
        <v>255</v>
      </c>
      <c r="F3784" s="13">
        <v>6</v>
      </c>
      <c r="G3784" s="13">
        <v>1</v>
      </c>
      <c r="H3784" s="13" t="s">
        <v>69</v>
      </c>
      <c r="I3784" s="13" t="s">
        <v>53</v>
      </c>
      <c r="J3784" s="13"/>
      <c r="K3784" s="13" t="s">
        <v>27</v>
      </c>
      <c r="L3784" s="12">
        <f t="shared" ca="1" si="526"/>
        <v>2.9624880562929099</v>
      </c>
      <c r="M3784" s="101">
        <f t="shared" ca="1" si="527"/>
        <v>0.15630086985001393</v>
      </c>
      <c r="N3784" s="101">
        <f t="shared" ca="1" si="525"/>
        <v>281.25596018737821</v>
      </c>
      <c r="O3784" s="101">
        <f t="shared" ca="1" si="528"/>
        <v>0.31962283639344202</v>
      </c>
      <c r="Q3784" s="12">
        <f t="shared" ca="1" si="529"/>
        <v>0</v>
      </c>
      <c r="R3784" s="101">
        <f t="shared" ca="1" si="530"/>
        <v>0</v>
      </c>
      <c r="S3784" s="13"/>
      <c r="T3784" s="101">
        <f t="shared" ca="1" si="531"/>
        <v>0.15630086985001393</v>
      </c>
      <c r="U3784" s="101">
        <f t="shared" si="532"/>
        <v>0</v>
      </c>
      <c r="V3784" s="101">
        <f t="shared" ca="1" si="533"/>
        <v>-491.32191929177719</v>
      </c>
    </row>
    <row r="3785" spans="2:22" x14ac:dyDescent="0.3">
      <c r="B3785" s="13">
        <v>2023</v>
      </c>
      <c r="C3785" s="13">
        <v>6</v>
      </c>
      <c r="D3785" s="13">
        <v>5</v>
      </c>
      <c r="E3785" s="83" t="s">
        <v>255</v>
      </c>
      <c r="F3785" s="13">
        <v>6</v>
      </c>
      <c r="G3785" s="13">
        <v>2</v>
      </c>
      <c r="H3785" s="13" t="s">
        <v>69</v>
      </c>
      <c r="I3785" s="13" t="s">
        <v>53</v>
      </c>
      <c r="J3785" s="13"/>
      <c r="K3785" s="13" t="s">
        <v>27</v>
      </c>
      <c r="L3785" s="12">
        <f t="shared" ca="1" si="526"/>
        <v>2.982365903484268</v>
      </c>
      <c r="M3785" s="101">
        <f t="shared" ca="1" si="527"/>
        <v>0.15734962506782998</v>
      </c>
      <c r="N3785" s="101">
        <f t="shared" ca="1" si="525"/>
        <v>281.25596018737821</v>
      </c>
      <c r="O3785" s="101">
        <f t="shared" ca="1" si="528"/>
        <v>0.32176745732691769</v>
      </c>
      <c r="Q3785" s="12">
        <f t="shared" ca="1" si="529"/>
        <v>0</v>
      </c>
      <c r="R3785" s="101">
        <f t="shared" ca="1" si="530"/>
        <v>0</v>
      </c>
      <c r="S3785" s="13"/>
      <c r="T3785" s="101">
        <f t="shared" ca="1" si="531"/>
        <v>0.15734962506782998</v>
      </c>
      <c r="U3785" s="101">
        <f t="shared" si="532"/>
        <v>0</v>
      </c>
      <c r="V3785" s="101">
        <f t="shared" ca="1" si="533"/>
        <v>-491.16456966670938</v>
      </c>
    </row>
    <row r="3786" spans="2:22" x14ac:dyDescent="0.3">
      <c r="B3786" s="13">
        <v>2023</v>
      </c>
      <c r="C3786" s="13">
        <v>6</v>
      </c>
      <c r="D3786" s="13">
        <v>5</v>
      </c>
      <c r="E3786" s="83" t="s">
        <v>255</v>
      </c>
      <c r="F3786" s="13">
        <v>6</v>
      </c>
      <c r="G3786" s="13">
        <v>3</v>
      </c>
      <c r="H3786" s="13" t="s">
        <v>69</v>
      </c>
      <c r="I3786" s="13" t="s">
        <v>53</v>
      </c>
      <c r="J3786" s="13"/>
      <c r="K3786" s="13" t="s">
        <v>27</v>
      </c>
      <c r="L3786" s="12">
        <f t="shared" ca="1" si="526"/>
        <v>2.7596964103759296</v>
      </c>
      <c r="M3786" s="101">
        <f t="shared" ca="1" si="527"/>
        <v>0.14560158261143405</v>
      </c>
      <c r="N3786" s="101">
        <f t="shared" ca="1" si="525"/>
        <v>281.25596018737821</v>
      </c>
      <c r="O3786" s="101">
        <f t="shared" ca="1" si="528"/>
        <v>0.29774364571545903</v>
      </c>
      <c r="Q3786" s="12">
        <f t="shared" ca="1" si="529"/>
        <v>0</v>
      </c>
      <c r="R3786" s="101">
        <f t="shared" ca="1" si="530"/>
        <v>0</v>
      </c>
      <c r="S3786" s="13"/>
      <c r="T3786" s="101">
        <f t="shared" ca="1" si="531"/>
        <v>0.14560158261143405</v>
      </c>
      <c r="U3786" s="101">
        <f t="shared" si="532"/>
        <v>0</v>
      </c>
      <c r="V3786" s="101">
        <f t="shared" ca="1" si="533"/>
        <v>-491.01896808409793</v>
      </c>
    </row>
    <row r="3787" spans="2:22" x14ac:dyDescent="0.3">
      <c r="B3787" s="13">
        <v>2023</v>
      </c>
      <c r="C3787" s="13">
        <v>6</v>
      </c>
      <c r="D3787" s="13">
        <v>5</v>
      </c>
      <c r="E3787" s="83" t="s">
        <v>255</v>
      </c>
      <c r="F3787" s="13">
        <v>6</v>
      </c>
      <c r="G3787" s="13">
        <v>4</v>
      </c>
      <c r="H3787" s="13" t="s">
        <v>69</v>
      </c>
      <c r="I3787" s="13" t="s">
        <v>53</v>
      </c>
      <c r="J3787" s="13"/>
      <c r="K3787" s="13" t="s">
        <v>27</v>
      </c>
      <c r="L3787" s="12">
        <f t="shared" ca="1" si="526"/>
        <v>2.9752021902481771</v>
      </c>
      <c r="M3787" s="101">
        <f t="shared" ca="1" si="527"/>
        <v>0.15697166755749384</v>
      </c>
      <c r="N3787" s="101">
        <f t="shared" ca="1" si="525"/>
        <v>281.25596018737821</v>
      </c>
      <c r="O3787" s="101">
        <f t="shared" ca="1" si="528"/>
        <v>0.32099456430587581</v>
      </c>
      <c r="Q3787" s="12">
        <f t="shared" ca="1" si="529"/>
        <v>0</v>
      </c>
      <c r="R3787" s="101">
        <f t="shared" ca="1" si="530"/>
        <v>0</v>
      </c>
      <c r="S3787" s="13"/>
      <c r="T3787" s="101">
        <f t="shared" ca="1" si="531"/>
        <v>0.15697166755749384</v>
      </c>
      <c r="U3787" s="101">
        <f t="shared" si="532"/>
        <v>0</v>
      </c>
      <c r="V3787" s="101">
        <f t="shared" ca="1" si="533"/>
        <v>-490.86199641654042</v>
      </c>
    </row>
    <row r="3788" spans="2:22" x14ac:dyDescent="0.3">
      <c r="B3788" s="13">
        <v>2023</v>
      </c>
      <c r="C3788" s="13">
        <v>6</v>
      </c>
      <c r="D3788" s="13">
        <v>5</v>
      </c>
      <c r="E3788" s="83" t="s">
        <v>255</v>
      </c>
      <c r="F3788" s="13">
        <v>6</v>
      </c>
      <c r="G3788" s="13">
        <v>5</v>
      </c>
      <c r="H3788" s="13" t="s">
        <v>69</v>
      </c>
      <c r="I3788" s="13" t="s">
        <v>53</v>
      </c>
      <c r="J3788" s="13"/>
      <c r="K3788" s="13" t="s">
        <v>27</v>
      </c>
      <c r="L3788" s="12">
        <f t="shared" ca="1" si="526"/>
        <v>2.7377857390154632</v>
      </c>
      <c r="M3788" s="101">
        <f t="shared" ca="1" si="527"/>
        <v>0.14444557559045584</v>
      </c>
      <c r="N3788" s="101">
        <f t="shared" ca="1" si="525"/>
        <v>281.25596018737821</v>
      </c>
      <c r="O3788" s="101">
        <f t="shared" ca="1" si="528"/>
        <v>0.29537970338237834</v>
      </c>
      <c r="Q3788" s="12">
        <f t="shared" ca="1" si="529"/>
        <v>5.6000000000000005</v>
      </c>
      <c r="R3788" s="101">
        <f t="shared" ca="1" si="530"/>
        <v>0.24228643719234111</v>
      </c>
      <c r="S3788" s="13"/>
      <c r="T3788" s="101">
        <f t="shared" ca="1" si="531"/>
        <v>0</v>
      </c>
      <c r="U3788" s="101">
        <f t="shared" si="532"/>
        <v>0</v>
      </c>
      <c r="V3788" s="101">
        <f t="shared" ca="1" si="533"/>
        <v>-491.34656929092506</v>
      </c>
    </row>
    <row r="3789" spans="2:22" x14ac:dyDescent="0.3">
      <c r="B3789" s="13">
        <v>2023</v>
      </c>
      <c r="C3789" s="13">
        <v>6</v>
      </c>
      <c r="D3789" s="13">
        <v>5</v>
      </c>
      <c r="E3789" s="83" t="s">
        <v>255</v>
      </c>
      <c r="F3789" s="13">
        <v>6</v>
      </c>
      <c r="G3789" s="13">
        <v>6</v>
      </c>
      <c r="H3789" s="13" t="s">
        <v>69</v>
      </c>
      <c r="I3789" s="13" t="s">
        <v>53</v>
      </c>
      <c r="J3789" s="13"/>
      <c r="K3789" s="13" t="s">
        <v>27</v>
      </c>
      <c r="L3789" s="12">
        <f t="shared" ca="1" si="526"/>
        <v>2.9846328534569033</v>
      </c>
      <c r="M3789" s="101">
        <f t="shared" ca="1" si="527"/>
        <v>0.15746922934838622</v>
      </c>
      <c r="N3789" s="101">
        <f t="shared" ca="1" si="525"/>
        <v>281.25596018737821</v>
      </c>
      <c r="O3789" s="101">
        <f t="shared" ca="1" si="528"/>
        <v>0.32201203855946531</v>
      </c>
      <c r="Q3789" s="12">
        <f t="shared" ca="1" si="529"/>
        <v>5.6000000000000005</v>
      </c>
      <c r="R3789" s="101">
        <f t="shared" ca="1" si="530"/>
        <v>0.22139082895487319</v>
      </c>
      <c r="S3789" s="13"/>
      <c r="T3789" s="101">
        <f t="shared" ca="1" si="531"/>
        <v>0</v>
      </c>
      <c r="U3789" s="101">
        <f t="shared" si="532"/>
        <v>0</v>
      </c>
      <c r="V3789" s="101">
        <f t="shared" ca="1" si="533"/>
        <v>-491.78935094883485</v>
      </c>
    </row>
    <row r="3790" spans="2:22" x14ac:dyDescent="0.3">
      <c r="B3790" s="13">
        <v>2023</v>
      </c>
      <c r="C3790" s="13">
        <v>6</v>
      </c>
      <c r="D3790" s="13">
        <v>5</v>
      </c>
      <c r="E3790" s="83" t="s">
        <v>255</v>
      </c>
      <c r="F3790" s="13">
        <v>6</v>
      </c>
      <c r="G3790" s="13">
        <v>7</v>
      </c>
      <c r="H3790" s="13" t="s">
        <v>69</v>
      </c>
      <c r="I3790" s="13" t="s">
        <v>53</v>
      </c>
      <c r="J3790" s="13"/>
      <c r="K3790" s="13" t="s">
        <v>27</v>
      </c>
      <c r="L3790" s="12">
        <f t="shared" ca="1" si="526"/>
        <v>2.7322061512796525</v>
      </c>
      <c r="M3790" s="101">
        <f t="shared" ca="1" si="527"/>
        <v>0.14415119654151448</v>
      </c>
      <c r="N3790" s="101">
        <f t="shared" ca="1" si="525"/>
        <v>281.25596018737821</v>
      </c>
      <c r="O3790" s="101">
        <f t="shared" ca="1" si="528"/>
        <v>0.29477772166156169</v>
      </c>
      <c r="Q3790" s="12">
        <f t="shared" ca="1" si="529"/>
        <v>5.6000000000000005</v>
      </c>
      <c r="R3790" s="101">
        <f t="shared" ca="1" si="530"/>
        <v>0.24275874929417748</v>
      </c>
      <c r="S3790" s="13"/>
      <c r="T3790" s="101">
        <f t="shared" ca="1" si="531"/>
        <v>0</v>
      </c>
      <c r="U3790" s="101">
        <f t="shared" si="532"/>
        <v>0</v>
      </c>
      <c r="V3790" s="101">
        <f t="shared" ca="1" si="533"/>
        <v>-492.27486844742322</v>
      </c>
    </row>
    <row r="3791" spans="2:22" x14ac:dyDescent="0.3">
      <c r="B3791" s="13">
        <v>2023</v>
      </c>
      <c r="C3791" s="13">
        <v>6</v>
      </c>
      <c r="D3791" s="13">
        <v>5</v>
      </c>
      <c r="E3791" s="83" t="s">
        <v>255</v>
      </c>
      <c r="F3791" s="13">
        <v>6</v>
      </c>
      <c r="G3791" s="13">
        <v>8</v>
      </c>
      <c r="H3791" s="13" t="s">
        <v>69</v>
      </c>
      <c r="I3791" s="13" t="s">
        <v>53</v>
      </c>
      <c r="J3791" s="13"/>
      <c r="K3791" s="13" t="s">
        <v>27</v>
      </c>
      <c r="L3791" s="12">
        <f t="shared" ca="1" si="526"/>
        <v>4.257278113376481</v>
      </c>
      <c r="M3791" s="101">
        <f t="shared" ca="1" si="527"/>
        <v>0.22461399326174314</v>
      </c>
      <c r="N3791" s="101">
        <f t="shared" ca="1" si="525"/>
        <v>281.25596018737821</v>
      </c>
      <c r="O3791" s="101">
        <f t="shared" ca="1" si="528"/>
        <v>0.45931773565218853</v>
      </c>
      <c r="Q3791" s="12">
        <f t="shared" ca="1" si="529"/>
        <v>5.6000000000000005</v>
      </c>
      <c r="R3791" s="101">
        <f t="shared" ca="1" si="530"/>
        <v>0.11366140770268093</v>
      </c>
      <c r="S3791" s="13"/>
      <c r="T3791" s="101">
        <f t="shared" ca="1" si="531"/>
        <v>0</v>
      </c>
      <c r="U3791" s="101">
        <f t="shared" si="532"/>
        <v>0</v>
      </c>
      <c r="V3791" s="101">
        <f t="shared" ca="1" si="533"/>
        <v>-492.5021912628286</v>
      </c>
    </row>
    <row r="3792" spans="2:22" x14ac:dyDescent="0.3">
      <c r="B3792" s="13">
        <v>2023</v>
      </c>
      <c r="C3792" s="13">
        <v>6</v>
      </c>
      <c r="D3792" s="13">
        <v>5</v>
      </c>
      <c r="E3792" s="83" t="s">
        <v>255</v>
      </c>
      <c r="F3792" s="13">
        <v>6</v>
      </c>
      <c r="G3792" s="13">
        <v>9</v>
      </c>
      <c r="H3792" s="13" t="s">
        <v>69</v>
      </c>
      <c r="I3792" s="13" t="s">
        <v>53</v>
      </c>
      <c r="J3792" s="13"/>
      <c r="K3792" s="13" t="s">
        <v>27</v>
      </c>
      <c r="L3792" s="12">
        <f t="shared" ca="1" si="526"/>
        <v>3.4337675708248758</v>
      </c>
      <c r="M3792" s="101">
        <f t="shared" ca="1" si="527"/>
        <v>0.18116557703672045</v>
      </c>
      <c r="N3792" s="101">
        <f t="shared" ref="N3792:N3855" ca="1" si="534">IF(H3792="On-Peak",IF(I3792="Winter",((L3792*$D$48)/60)+N3791,((L3792*$D$47)/60)+N3791),N3791)</f>
        <v>281.25596018737821</v>
      </c>
      <c r="O3792" s="101">
        <f t="shared" ca="1" si="528"/>
        <v>0.37046918321629585</v>
      </c>
      <c r="Q3792" s="12">
        <f t="shared" ca="1" si="529"/>
        <v>5.6000000000000005</v>
      </c>
      <c r="R3792" s="101">
        <f t="shared" ca="1" si="530"/>
        <v>0.18337157512967431</v>
      </c>
      <c r="S3792" s="13"/>
      <c r="T3792" s="101">
        <f t="shared" ca="1" si="531"/>
        <v>0</v>
      </c>
      <c r="U3792" s="101">
        <f t="shared" si="532"/>
        <v>0</v>
      </c>
      <c r="V3792" s="101">
        <f t="shared" ca="1" si="533"/>
        <v>-492.86893441308797</v>
      </c>
    </row>
    <row r="3793" spans="2:22" x14ac:dyDescent="0.3">
      <c r="B3793" s="13">
        <v>2023</v>
      </c>
      <c r="C3793" s="13">
        <v>6</v>
      </c>
      <c r="D3793" s="13">
        <v>5</v>
      </c>
      <c r="E3793" s="83" t="s">
        <v>255</v>
      </c>
      <c r="F3793" s="13">
        <v>6</v>
      </c>
      <c r="G3793" s="13">
        <v>10</v>
      </c>
      <c r="H3793" s="13" t="s">
        <v>70</v>
      </c>
      <c r="I3793" s="13" t="s">
        <v>53</v>
      </c>
      <c r="J3793" s="13"/>
      <c r="K3793" s="13" t="s">
        <v>27</v>
      </c>
      <c r="L3793" s="12">
        <f t="shared" ca="1" si="526"/>
        <v>3.3964297267082104</v>
      </c>
      <c r="M3793" s="101">
        <f t="shared" ca="1" si="527"/>
        <v>0.17919563238112518</v>
      </c>
      <c r="N3793" s="101">
        <f t="shared" ca="1" si="534"/>
        <v>281.25596018737821</v>
      </c>
      <c r="O3793" s="101">
        <f t="shared" ca="1" si="528"/>
        <v>0.3664408032145488</v>
      </c>
      <c r="Q3793" s="12">
        <f t="shared" ca="1" si="529"/>
        <v>0</v>
      </c>
      <c r="R3793" s="101">
        <f t="shared" ca="1" si="530"/>
        <v>0</v>
      </c>
      <c r="S3793" s="13"/>
      <c r="T3793" s="101">
        <f t="shared" ca="1" si="531"/>
        <v>0.17919563238112518</v>
      </c>
      <c r="U3793" s="101">
        <f t="shared" si="532"/>
        <v>0</v>
      </c>
      <c r="V3793" s="101">
        <f t="shared" ca="1" si="533"/>
        <v>-492.68973878070682</v>
      </c>
    </row>
    <row r="3794" spans="2:22" x14ac:dyDescent="0.3">
      <c r="B3794" s="13">
        <v>2023</v>
      </c>
      <c r="C3794" s="13">
        <v>6</v>
      </c>
      <c r="D3794" s="13">
        <v>5</v>
      </c>
      <c r="E3794" s="83" t="s">
        <v>255</v>
      </c>
      <c r="F3794" s="13">
        <v>6</v>
      </c>
      <c r="G3794" s="13">
        <v>11</v>
      </c>
      <c r="H3794" s="13" t="s">
        <v>70</v>
      </c>
      <c r="I3794" s="13" t="s">
        <v>53</v>
      </c>
      <c r="J3794" s="13"/>
      <c r="K3794" s="13" t="s">
        <v>27</v>
      </c>
      <c r="L3794" s="12">
        <f t="shared" ca="1" si="526"/>
        <v>3.763426639039511</v>
      </c>
      <c r="M3794" s="101">
        <f t="shared" ca="1" si="527"/>
        <v>0.1985583894757246</v>
      </c>
      <c r="N3794" s="101">
        <f t="shared" ca="1" si="534"/>
        <v>281.25596018737821</v>
      </c>
      <c r="O3794" s="101">
        <f t="shared" ca="1" si="528"/>
        <v>0.40603610008597285</v>
      </c>
      <c r="Q3794" s="12">
        <f t="shared" ca="1" si="529"/>
        <v>5.6000000000000005</v>
      </c>
      <c r="R3794" s="101">
        <f t="shared" ca="1" si="530"/>
        <v>0.15546593500530545</v>
      </c>
      <c r="S3794" s="13"/>
      <c r="T3794" s="101">
        <f t="shared" ca="1" si="531"/>
        <v>0</v>
      </c>
      <c r="U3794" s="101">
        <f t="shared" si="532"/>
        <v>0</v>
      </c>
      <c r="V3794" s="101">
        <f t="shared" ca="1" si="533"/>
        <v>-493.00067065071738</v>
      </c>
    </row>
    <row r="3795" spans="2:22" x14ac:dyDescent="0.3">
      <c r="B3795" s="13">
        <v>2023</v>
      </c>
      <c r="C3795" s="13">
        <v>6</v>
      </c>
      <c r="D3795" s="13">
        <v>5</v>
      </c>
      <c r="E3795" s="83" t="s">
        <v>255</v>
      </c>
      <c r="F3795" s="13">
        <v>6</v>
      </c>
      <c r="G3795" s="13">
        <v>12</v>
      </c>
      <c r="H3795" s="13" t="s">
        <v>70</v>
      </c>
      <c r="I3795" s="13" t="s">
        <v>53</v>
      </c>
      <c r="J3795" s="13"/>
      <c r="K3795" s="13" t="s">
        <v>27</v>
      </c>
      <c r="L3795" s="12">
        <f t="shared" ca="1" si="526"/>
        <v>4.0281434894165287</v>
      </c>
      <c r="M3795" s="101">
        <f t="shared" ca="1" si="527"/>
        <v>0.21252485050161607</v>
      </c>
      <c r="N3795" s="101">
        <f t="shared" ca="1" si="534"/>
        <v>281.25596018737821</v>
      </c>
      <c r="O3795" s="101">
        <f t="shared" ca="1" si="528"/>
        <v>0.43459640107314929</v>
      </c>
      <c r="Q3795" s="12">
        <f t="shared" ca="1" si="529"/>
        <v>5.6000000000000005</v>
      </c>
      <c r="R3795" s="101">
        <f t="shared" ca="1" si="530"/>
        <v>0.13305765362089089</v>
      </c>
      <c r="S3795" s="13"/>
      <c r="T3795" s="101">
        <f t="shared" ca="1" si="531"/>
        <v>0</v>
      </c>
      <c r="U3795" s="101">
        <f t="shared" si="532"/>
        <v>0</v>
      </c>
      <c r="V3795" s="101">
        <f t="shared" ca="1" si="533"/>
        <v>-493.26678595795914</v>
      </c>
    </row>
    <row r="3796" spans="2:22" x14ac:dyDescent="0.3">
      <c r="B3796" s="13">
        <v>2023</v>
      </c>
      <c r="C3796" s="13">
        <v>6</v>
      </c>
      <c r="D3796" s="13">
        <v>5</v>
      </c>
      <c r="E3796" s="83" t="s">
        <v>255</v>
      </c>
      <c r="F3796" s="13">
        <v>6</v>
      </c>
      <c r="G3796" s="13">
        <v>13</v>
      </c>
      <c r="H3796" s="13" t="s">
        <v>70</v>
      </c>
      <c r="I3796" s="13" t="s">
        <v>53</v>
      </c>
      <c r="J3796" s="13"/>
      <c r="K3796" s="13" t="s">
        <v>27</v>
      </c>
      <c r="L3796" s="12">
        <f t="shared" ca="1" si="526"/>
        <v>3.3042822094472988</v>
      </c>
      <c r="M3796" s="101">
        <f t="shared" ca="1" si="527"/>
        <v>0.17433392937043948</v>
      </c>
      <c r="N3796" s="101">
        <f t="shared" ca="1" si="534"/>
        <v>281.25596018737821</v>
      </c>
      <c r="O3796" s="101">
        <f t="shared" ca="1" si="528"/>
        <v>0.35649900757726904</v>
      </c>
      <c r="Q3796" s="12">
        <f t="shared" ca="1" si="529"/>
        <v>5.6000000000000005</v>
      </c>
      <c r="R3796" s="101">
        <f t="shared" ca="1" si="530"/>
        <v>0.1943325109702862</v>
      </c>
      <c r="S3796" s="13"/>
      <c r="T3796" s="101">
        <f t="shared" ca="1" si="531"/>
        <v>0</v>
      </c>
      <c r="U3796" s="101">
        <f t="shared" si="532"/>
        <v>0</v>
      </c>
      <c r="V3796" s="101">
        <f t="shared" ca="1" si="533"/>
        <v>-493.65545097989974</v>
      </c>
    </row>
    <row r="3797" spans="2:22" x14ac:dyDescent="0.3">
      <c r="B3797" s="13">
        <v>2023</v>
      </c>
      <c r="C3797" s="13">
        <v>6</v>
      </c>
      <c r="D3797" s="13">
        <v>5</v>
      </c>
      <c r="E3797" s="83" t="s">
        <v>255</v>
      </c>
      <c r="F3797" s="13">
        <v>6</v>
      </c>
      <c r="G3797" s="13">
        <v>14</v>
      </c>
      <c r="H3797" s="13" t="s">
        <v>70</v>
      </c>
      <c r="I3797" s="13" t="s">
        <v>53</v>
      </c>
      <c r="J3797" s="13"/>
      <c r="K3797" s="13" t="s">
        <v>27</v>
      </c>
      <c r="L3797" s="12">
        <f t="shared" ca="1" si="526"/>
        <v>3.4268772618374599</v>
      </c>
      <c r="M3797" s="101">
        <f t="shared" ca="1" si="527"/>
        <v>0.18080204433454439</v>
      </c>
      <c r="N3797" s="101">
        <f t="shared" ca="1" si="534"/>
        <v>281.25596018737821</v>
      </c>
      <c r="O3797" s="101">
        <f t="shared" ca="1" si="528"/>
        <v>0.36972578777964354</v>
      </c>
      <c r="Q3797" s="12">
        <f t="shared" ca="1" si="529"/>
        <v>5.6000000000000005</v>
      </c>
      <c r="R3797" s="101">
        <f t="shared" ca="1" si="530"/>
        <v>0.18395483978545907</v>
      </c>
      <c r="S3797" s="13"/>
      <c r="T3797" s="101">
        <f t="shared" ca="1" si="531"/>
        <v>0</v>
      </c>
      <c r="U3797" s="101">
        <f t="shared" si="532"/>
        <v>0</v>
      </c>
      <c r="V3797" s="101">
        <f t="shared" ca="1" si="533"/>
        <v>-494.02336065947071</v>
      </c>
    </row>
    <row r="3798" spans="2:22" x14ac:dyDescent="0.3">
      <c r="B3798" s="13">
        <v>2023</v>
      </c>
      <c r="C3798" s="13">
        <v>6</v>
      </c>
      <c r="D3798" s="13">
        <v>5</v>
      </c>
      <c r="E3798" s="83" t="s">
        <v>255</v>
      </c>
      <c r="F3798" s="13">
        <v>6</v>
      </c>
      <c r="G3798" s="13">
        <v>15</v>
      </c>
      <c r="H3798" s="13" t="s">
        <v>70</v>
      </c>
      <c r="I3798" s="13" t="s">
        <v>53</v>
      </c>
      <c r="J3798" s="13"/>
      <c r="K3798" s="13" t="s">
        <v>27</v>
      </c>
      <c r="L3798" s="12">
        <f t="shared" ca="1" si="526"/>
        <v>4.3005759636086989</v>
      </c>
      <c r="M3798" s="101">
        <f t="shared" ca="1" si="527"/>
        <v>0.22689838783999497</v>
      </c>
      <c r="N3798" s="101">
        <f t="shared" ca="1" si="534"/>
        <v>281.25596018737821</v>
      </c>
      <c r="O3798" s="101">
        <f t="shared" ca="1" si="528"/>
        <v>0.46398914071374253</v>
      </c>
      <c r="Q3798" s="12">
        <f t="shared" ca="1" si="529"/>
        <v>5.6000000000000005</v>
      </c>
      <c r="R3798" s="101">
        <f t="shared" ca="1" si="530"/>
        <v>0.10999624468052369</v>
      </c>
      <c r="S3798" s="13"/>
      <c r="T3798" s="101">
        <f t="shared" ca="1" si="531"/>
        <v>0</v>
      </c>
      <c r="U3798" s="101">
        <f t="shared" si="532"/>
        <v>0</v>
      </c>
      <c r="V3798" s="101">
        <f t="shared" ca="1" si="533"/>
        <v>-494.24335314883177</v>
      </c>
    </row>
    <row r="3799" spans="2:22" x14ac:dyDescent="0.3">
      <c r="B3799" s="13">
        <v>2023</v>
      </c>
      <c r="C3799" s="13">
        <v>6</v>
      </c>
      <c r="D3799" s="13">
        <v>5</v>
      </c>
      <c r="E3799" s="83" t="s">
        <v>255</v>
      </c>
      <c r="F3799" s="13">
        <v>6</v>
      </c>
      <c r="G3799" s="13">
        <v>16</v>
      </c>
      <c r="H3799" s="13" t="s">
        <v>71</v>
      </c>
      <c r="I3799" s="13" t="s">
        <v>53</v>
      </c>
      <c r="J3799" s="13"/>
      <c r="K3799" s="13" t="s">
        <v>27</v>
      </c>
      <c r="L3799" s="12">
        <f t="shared" ca="1" si="526"/>
        <v>3.5878406268121625</v>
      </c>
      <c r="M3799" s="101">
        <f t="shared" ca="1" si="527"/>
        <v>0.44539453541246188</v>
      </c>
      <c r="N3799" s="101">
        <f t="shared" ca="1" si="534"/>
        <v>282.26504036366913</v>
      </c>
      <c r="O3799" s="101">
        <f t="shared" ca="1" si="528"/>
        <v>1.0684589386646621</v>
      </c>
      <c r="Q3799" s="12">
        <f t="shared" ca="1" si="529"/>
        <v>5.6000000000000005</v>
      </c>
      <c r="R3799" s="101">
        <f t="shared" ca="1" si="530"/>
        <v>0.17032929094035049</v>
      </c>
      <c r="S3799" s="13"/>
      <c r="T3799" s="101">
        <f t="shared" ca="1" si="531"/>
        <v>0</v>
      </c>
      <c r="U3799" s="101">
        <f t="shared" ca="1" si="532"/>
        <v>1.0090801762909207</v>
      </c>
      <c r="V3799" s="101">
        <f t="shared" ca="1" si="533"/>
        <v>-493.57493155442154</v>
      </c>
    </row>
    <row r="3800" spans="2:22" x14ac:dyDescent="0.3">
      <c r="B3800" s="13">
        <v>2023</v>
      </c>
      <c r="C3800" s="13">
        <v>6</v>
      </c>
      <c r="D3800" s="13">
        <v>5</v>
      </c>
      <c r="E3800" s="83" t="s">
        <v>255</v>
      </c>
      <c r="F3800" s="13">
        <v>6</v>
      </c>
      <c r="G3800" s="13">
        <v>17</v>
      </c>
      <c r="H3800" s="13" t="s">
        <v>71</v>
      </c>
      <c r="I3800" s="13" t="s">
        <v>53</v>
      </c>
      <c r="J3800" s="13"/>
      <c r="K3800" s="13" t="s">
        <v>27</v>
      </c>
      <c r="L3800" s="12">
        <f t="shared" ca="1" si="526"/>
        <v>5.0498188784833067</v>
      </c>
      <c r="M3800" s="101">
        <f t="shared" ca="1" si="527"/>
        <v>0.62688451557491764</v>
      </c>
      <c r="N3800" s="101">
        <f t="shared" ca="1" si="534"/>
        <v>283.68530192324255</v>
      </c>
      <c r="O3800" s="101">
        <f t="shared" ca="1" si="528"/>
        <v>1.5038360620123288</v>
      </c>
      <c r="Q3800" s="12">
        <f t="shared" ca="1" si="529"/>
        <v>0.88356281847344476</v>
      </c>
      <c r="R3800" s="101">
        <f t="shared" ca="1" si="530"/>
        <v>0</v>
      </c>
      <c r="S3800" s="13"/>
      <c r="T3800" s="101">
        <f t="shared" ca="1" si="531"/>
        <v>0.51719902728962419</v>
      </c>
      <c r="U3800" s="101">
        <f t="shared" ca="1" si="532"/>
        <v>1.42026155957343</v>
      </c>
      <c r="V3800" s="101">
        <f t="shared" ca="1" si="533"/>
        <v>-491.6374709675585</v>
      </c>
    </row>
    <row r="3801" spans="2:22" x14ac:dyDescent="0.3">
      <c r="B3801" s="13">
        <v>2023</v>
      </c>
      <c r="C3801" s="13">
        <v>6</v>
      </c>
      <c r="D3801" s="13">
        <v>5</v>
      </c>
      <c r="E3801" s="83" t="s">
        <v>255</v>
      </c>
      <c r="F3801" s="13">
        <v>6</v>
      </c>
      <c r="G3801" s="13">
        <v>18</v>
      </c>
      <c r="H3801" s="13" t="s">
        <v>71</v>
      </c>
      <c r="I3801" s="13" t="s">
        <v>53</v>
      </c>
      <c r="J3801" s="13"/>
      <c r="K3801" s="13" t="s">
        <v>27</v>
      </c>
      <c r="L3801" s="12">
        <f t="shared" ca="1" si="526"/>
        <v>4.4359594119230223</v>
      </c>
      <c r="M3801" s="101">
        <f t="shared" ca="1" si="527"/>
        <v>0.55068000139612394</v>
      </c>
      <c r="N3801" s="101">
        <f t="shared" ca="1" si="534"/>
        <v>284.93291550784591</v>
      </c>
      <c r="O3801" s="101">
        <f t="shared" ca="1" si="528"/>
        <v>1.3210287128706761</v>
      </c>
      <c r="Q3801" s="12">
        <f t="shared" ca="1" si="529"/>
        <v>5.6000000000000005</v>
      </c>
      <c r="R3801" s="101">
        <f t="shared" ca="1" si="530"/>
        <v>9.8536035780716208E-2</v>
      </c>
      <c r="S3801" s="13"/>
      <c r="T3801" s="101">
        <f t="shared" ca="1" si="531"/>
        <v>0</v>
      </c>
      <c r="U3801" s="101">
        <f t="shared" ca="1" si="532"/>
        <v>1.24761358460335</v>
      </c>
      <c r="V3801" s="101">
        <f t="shared" ca="1" si="533"/>
        <v>-490.58692945451662</v>
      </c>
    </row>
    <row r="3802" spans="2:22" x14ac:dyDescent="0.3">
      <c r="B3802" s="13">
        <v>2023</v>
      </c>
      <c r="C3802" s="13">
        <v>6</v>
      </c>
      <c r="D3802" s="13">
        <v>5</v>
      </c>
      <c r="E3802" s="83" t="s">
        <v>255</v>
      </c>
      <c r="F3802" s="13">
        <v>6</v>
      </c>
      <c r="G3802" s="13">
        <v>19</v>
      </c>
      <c r="H3802" s="13" t="s">
        <v>71</v>
      </c>
      <c r="I3802" s="13" t="s">
        <v>53</v>
      </c>
      <c r="J3802" s="13"/>
      <c r="K3802" s="13" t="s">
        <v>27</v>
      </c>
      <c r="L3802" s="12">
        <f t="shared" ca="1" si="526"/>
        <v>4.3502946969961735</v>
      </c>
      <c r="M3802" s="101">
        <f t="shared" ca="1" si="527"/>
        <v>0.54004558368510502</v>
      </c>
      <c r="N3802" s="101">
        <f t="shared" ca="1" si="534"/>
        <v>286.15643589137608</v>
      </c>
      <c r="O3802" s="101">
        <f t="shared" ca="1" si="528"/>
        <v>1.2955177607654604</v>
      </c>
      <c r="Q3802" s="12">
        <f t="shared" ca="1" si="529"/>
        <v>5.6000000000000005</v>
      </c>
      <c r="R3802" s="101">
        <f t="shared" ca="1" si="530"/>
        <v>0.10578755389927395</v>
      </c>
      <c r="S3802" s="13"/>
      <c r="T3802" s="101">
        <f t="shared" ca="1" si="531"/>
        <v>0</v>
      </c>
      <c r="U3802" s="101">
        <f t="shared" ca="1" si="532"/>
        <v>1.223520383530174</v>
      </c>
      <c r="V3802" s="101">
        <f t="shared" ca="1" si="533"/>
        <v>-489.57498417878503</v>
      </c>
    </row>
    <row r="3803" spans="2:22" x14ac:dyDescent="0.3">
      <c r="B3803" s="13">
        <v>2023</v>
      </c>
      <c r="C3803" s="13">
        <v>6</v>
      </c>
      <c r="D3803" s="13">
        <v>5</v>
      </c>
      <c r="E3803" s="83" t="s">
        <v>255</v>
      </c>
      <c r="F3803" s="13">
        <v>6</v>
      </c>
      <c r="G3803" s="13">
        <v>20</v>
      </c>
      <c r="H3803" s="13" t="s">
        <v>69</v>
      </c>
      <c r="I3803" s="13" t="s">
        <v>53</v>
      </c>
      <c r="J3803" s="13"/>
      <c r="K3803" s="13" t="s">
        <v>27</v>
      </c>
      <c r="L3803" s="12">
        <f t="shared" ca="1" si="526"/>
        <v>5.677586725279772</v>
      </c>
      <c r="M3803" s="101">
        <f t="shared" ca="1" si="527"/>
        <v>0.29954947562576079</v>
      </c>
      <c r="N3803" s="101">
        <f t="shared" ca="1" si="534"/>
        <v>286.15643589137608</v>
      </c>
      <c r="O3803" s="101">
        <f t="shared" ca="1" si="528"/>
        <v>0.61255483179043457</v>
      </c>
      <c r="Q3803" s="12">
        <f t="shared" ca="1" si="529"/>
        <v>0</v>
      </c>
      <c r="R3803" s="101">
        <f t="shared" ca="1" si="530"/>
        <v>0</v>
      </c>
      <c r="S3803" s="13"/>
      <c r="T3803" s="101">
        <f t="shared" ca="1" si="531"/>
        <v>0.29954947562576079</v>
      </c>
      <c r="U3803" s="101">
        <f t="shared" si="532"/>
        <v>0</v>
      </c>
      <c r="V3803" s="101">
        <f t="shared" ca="1" si="533"/>
        <v>-489.27543470315925</v>
      </c>
    </row>
    <row r="3804" spans="2:22" x14ac:dyDescent="0.3">
      <c r="B3804" s="13">
        <v>2023</v>
      </c>
      <c r="C3804" s="13">
        <v>6</v>
      </c>
      <c r="D3804" s="13">
        <v>5</v>
      </c>
      <c r="E3804" s="83" t="s">
        <v>255</v>
      </c>
      <c r="F3804" s="13">
        <v>6</v>
      </c>
      <c r="G3804" s="13">
        <v>21</v>
      </c>
      <c r="H3804" s="13" t="s">
        <v>69</v>
      </c>
      <c r="I3804" s="13" t="s">
        <v>53</v>
      </c>
      <c r="J3804" s="13"/>
      <c r="K3804" s="13" t="s">
        <v>27</v>
      </c>
      <c r="L3804" s="12">
        <f t="shared" ca="1" si="526"/>
        <v>6.0445787722086131</v>
      </c>
      <c r="M3804" s="101">
        <f t="shared" ca="1" si="527"/>
        <v>0.31891197602172644</v>
      </c>
      <c r="N3804" s="101">
        <f t="shared" ca="1" si="534"/>
        <v>286.15643589137608</v>
      </c>
      <c r="O3804" s="101">
        <f t="shared" ca="1" si="528"/>
        <v>0.65214960373358721</v>
      </c>
      <c r="Q3804" s="12">
        <f t="shared" ca="1" si="529"/>
        <v>0</v>
      </c>
      <c r="R3804" s="101">
        <f t="shared" ca="1" si="530"/>
        <v>0</v>
      </c>
      <c r="S3804" s="13"/>
      <c r="T3804" s="101">
        <f t="shared" ca="1" si="531"/>
        <v>0.31891197602172644</v>
      </c>
      <c r="U3804" s="101">
        <f t="shared" si="532"/>
        <v>0</v>
      </c>
      <c r="V3804" s="101">
        <f t="shared" ca="1" si="533"/>
        <v>-488.9565227271375</v>
      </c>
    </row>
    <row r="3805" spans="2:22" x14ac:dyDescent="0.3">
      <c r="B3805" s="13">
        <v>2023</v>
      </c>
      <c r="C3805" s="13">
        <v>6</v>
      </c>
      <c r="D3805" s="13">
        <v>5</v>
      </c>
      <c r="E3805" s="83" t="s">
        <v>255</v>
      </c>
      <c r="F3805" s="13">
        <v>6</v>
      </c>
      <c r="G3805" s="13">
        <v>22</v>
      </c>
      <c r="H3805" s="13" t="s">
        <v>69</v>
      </c>
      <c r="I3805" s="13" t="s">
        <v>53</v>
      </c>
      <c r="J3805" s="13"/>
      <c r="K3805" s="13" t="s">
        <v>27</v>
      </c>
      <c r="L3805" s="12">
        <f t="shared" ca="1" si="526"/>
        <v>4.6713037703751619</v>
      </c>
      <c r="M3805" s="101">
        <f t="shared" ca="1" si="527"/>
        <v>0.24645798692499354</v>
      </c>
      <c r="N3805" s="101">
        <f t="shared" ca="1" si="534"/>
        <v>286.15643589137608</v>
      </c>
      <c r="O3805" s="101">
        <f t="shared" ca="1" si="528"/>
        <v>0.50398696378577623</v>
      </c>
      <c r="Q3805" s="12">
        <f t="shared" ca="1" si="529"/>
        <v>0</v>
      </c>
      <c r="R3805" s="101">
        <f t="shared" ca="1" si="530"/>
        <v>0</v>
      </c>
      <c r="S3805" s="13"/>
      <c r="T3805" s="101">
        <f t="shared" ca="1" si="531"/>
        <v>0.24645798692499354</v>
      </c>
      <c r="U3805" s="101">
        <f t="shared" si="532"/>
        <v>0</v>
      </c>
      <c r="V3805" s="101">
        <f t="shared" ca="1" si="533"/>
        <v>-488.71006474021249</v>
      </c>
    </row>
    <row r="3806" spans="2:22" x14ac:dyDescent="0.3">
      <c r="B3806" s="13">
        <v>2023</v>
      </c>
      <c r="C3806" s="13">
        <v>6</v>
      </c>
      <c r="D3806" s="13">
        <v>5</v>
      </c>
      <c r="E3806" s="83" t="s">
        <v>255</v>
      </c>
      <c r="F3806" s="13">
        <v>6</v>
      </c>
      <c r="G3806" s="13">
        <v>23</v>
      </c>
      <c r="H3806" s="13" t="s">
        <v>69</v>
      </c>
      <c r="I3806" s="13" t="s">
        <v>53</v>
      </c>
      <c r="J3806" s="13"/>
      <c r="K3806" s="13" t="s">
        <v>27</v>
      </c>
      <c r="L3806" s="12">
        <f t="shared" ca="1" si="526"/>
        <v>4.1635800863956476</v>
      </c>
      <c r="M3806" s="101">
        <f t="shared" ca="1" si="527"/>
        <v>0.21967048535823439</v>
      </c>
      <c r="N3806" s="101">
        <f t="shared" ca="1" si="534"/>
        <v>286.15643589137608</v>
      </c>
      <c r="O3806" s="101">
        <f t="shared" ca="1" si="528"/>
        <v>0.44920865552122641</v>
      </c>
      <c r="Q3806" s="12">
        <f t="shared" ca="1" si="529"/>
        <v>0</v>
      </c>
      <c r="R3806" s="101">
        <f t="shared" ca="1" si="530"/>
        <v>0</v>
      </c>
      <c r="S3806" s="13"/>
      <c r="T3806" s="101">
        <f t="shared" ca="1" si="531"/>
        <v>0.21967048535823439</v>
      </c>
      <c r="U3806" s="101">
        <f t="shared" si="532"/>
        <v>0</v>
      </c>
      <c r="V3806" s="101">
        <f t="shared" ca="1" si="533"/>
        <v>-488.49039425485427</v>
      </c>
    </row>
    <row r="3807" spans="2:22" x14ac:dyDescent="0.3">
      <c r="B3807" s="13">
        <v>2023</v>
      </c>
      <c r="C3807" s="13">
        <v>6</v>
      </c>
      <c r="D3807" s="13">
        <v>6</v>
      </c>
      <c r="E3807" s="83" t="s">
        <v>256</v>
      </c>
      <c r="F3807" s="13">
        <v>7</v>
      </c>
      <c r="G3807" s="13">
        <v>0</v>
      </c>
      <c r="H3807" s="13" t="s">
        <v>69</v>
      </c>
      <c r="I3807" s="13" t="s">
        <v>53</v>
      </c>
      <c r="J3807" s="13"/>
      <c r="K3807" s="13" t="s">
        <v>27</v>
      </c>
      <c r="L3807" s="12">
        <f t="shared" ca="1" si="526"/>
        <v>5.158428980177276</v>
      </c>
      <c r="M3807" s="101">
        <f t="shared" ca="1" si="527"/>
        <v>0.27215871299415306</v>
      </c>
      <c r="N3807" s="101">
        <f t="shared" ca="1" si="534"/>
        <v>286.15643589137608</v>
      </c>
      <c r="O3807" s="101">
        <f t="shared" ca="1" si="528"/>
        <v>0.55654290267132633</v>
      </c>
      <c r="Q3807" s="12">
        <f t="shared" ca="1" si="529"/>
        <v>0</v>
      </c>
      <c r="R3807" s="101">
        <f t="shared" ca="1" si="530"/>
        <v>0</v>
      </c>
      <c r="S3807" s="13"/>
      <c r="T3807" s="101">
        <f t="shared" ca="1" si="531"/>
        <v>0.27215871299415306</v>
      </c>
      <c r="U3807" s="101">
        <f t="shared" si="532"/>
        <v>0</v>
      </c>
      <c r="V3807" s="101">
        <f t="shared" ca="1" si="533"/>
        <v>-488.21823554186011</v>
      </c>
    </row>
    <row r="3808" spans="2:22" x14ac:dyDescent="0.3">
      <c r="B3808" s="13">
        <v>2023</v>
      </c>
      <c r="C3808" s="13">
        <v>6</v>
      </c>
      <c r="D3808" s="13">
        <v>6</v>
      </c>
      <c r="E3808" s="83" t="s">
        <v>256</v>
      </c>
      <c r="F3808" s="13">
        <v>7</v>
      </c>
      <c r="G3808" s="13">
        <v>1</v>
      </c>
      <c r="H3808" s="13" t="s">
        <v>69</v>
      </c>
      <c r="I3808" s="13" t="s">
        <v>53</v>
      </c>
      <c r="J3808" s="13"/>
      <c r="K3808" s="13" t="s">
        <v>27</v>
      </c>
      <c r="L3808" s="12">
        <f t="shared" ca="1" si="526"/>
        <v>2.6332980206852667</v>
      </c>
      <c r="M3808" s="101">
        <f t="shared" ca="1" si="527"/>
        <v>0.13893280357135468</v>
      </c>
      <c r="N3808" s="101">
        <f t="shared" ca="1" si="534"/>
        <v>286.15643589137608</v>
      </c>
      <c r="O3808" s="101">
        <f t="shared" ca="1" si="528"/>
        <v>0.28410652345173343</v>
      </c>
      <c r="Q3808" s="12">
        <f t="shared" ca="1" si="529"/>
        <v>0</v>
      </c>
      <c r="R3808" s="101">
        <f t="shared" ca="1" si="530"/>
        <v>0</v>
      </c>
      <c r="S3808" s="13"/>
      <c r="T3808" s="101">
        <f t="shared" ca="1" si="531"/>
        <v>0.13893280357135468</v>
      </c>
      <c r="U3808" s="101">
        <f t="shared" si="532"/>
        <v>0</v>
      </c>
      <c r="V3808" s="101">
        <f t="shared" ca="1" si="533"/>
        <v>-488.07930273828873</v>
      </c>
    </row>
    <row r="3809" spans="2:22" x14ac:dyDescent="0.3">
      <c r="B3809" s="13">
        <v>2023</v>
      </c>
      <c r="C3809" s="13">
        <v>6</v>
      </c>
      <c r="D3809" s="13">
        <v>6</v>
      </c>
      <c r="E3809" s="83" t="s">
        <v>256</v>
      </c>
      <c r="F3809" s="13">
        <v>7</v>
      </c>
      <c r="G3809" s="13">
        <v>2</v>
      </c>
      <c r="H3809" s="13" t="s">
        <v>69</v>
      </c>
      <c r="I3809" s="13" t="s">
        <v>53</v>
      </c>
      <c r="J3809" s="13"/>
      <c r="K3809" s="13" t="s">
        <v>27</v>
      </c>
      <c r="L3809" s="12">
        <f t="shared" ca="1" si="526"/>
        <v>2.6363032207473176</v>
      </c>
      <c r="M3809" s="101">
        <f t="shared" ca="1" si="527"/>
        <v>0.13909135792662847</v>
      </c>
      <c r="N3809" s="101">
        <f t="shared" ca="1" si="534"/>
        <v>286.15643589137608</v>
      </c>
      <c r="O3809" s="101">
        <f t="shared" ca="1" si="528"/>
        <v>0.28443075448642807</v>
      </c>
      <c r="Q3809" s="12">
        <f t="shared" ca="1" si="529"/>
        <v>0</v>
      </c>
      <c r="R3809" s="101">
        <f t="shared" ca="1" si="530"/>
        <v>0</v>
      </c>
      <c r="S3809" s="13"/>
      <c r="T3809" s="101">
        <f t="shared" ca="1" si="531"/>
        <v>0.13909135792662847</v>
      </c>
      <c r="U3809" s="101">
        <f t="shared" si="532"/>
        <v>0</v>
      </c>
      <c r="V3809" s="101">
        <f t="shared" ca="1" si="533"/>
        <v>-487.94021138036209</v>
      </c>
    </row>
    <row r="3810" spans="2:22" x14ac:dyDescent="0.3">
      <c r="B3810" s="13">
        <v>2023</v>
      </c>
      <c r="C3810" s="13">
        <v>6</v>
      </c>
      <c r="D3810" s="13">
        <v>6</v>
      </c>
      <c r="E3810" s="83" t="s">
        <v>256</v>
      </c>
      <c r="F3810" s="13">
        <v>7</v>
      </c>
      <c r="G3810" s="13">
        <v>3</v>
      </c>
      <c r="H3810" s="13" t="s">
        <v>69</v>
      </c>
      <c r="I3810" s="13" t="s">
        <v>53</v>
      </c>
      <c r="J3810" s="13"/>
      <c r="K3810" s="13" t="s">
        <v>27</v>
      </c>
      <c r="L3810" s="12">
        <f t="shared" ca="1" si="526"/>
        <v>2.6225229957344069</v>
      </c>
      <c r="M3810" s="101">
        <f t="shared" ca="1" si="527"/>
        <v>0.1383643132549473</v>
      </c>
      <c r="N3810" s="101">
        <f t="shared" ca="1" si="534"/>
        <v>286.15643589137608</v>
      </c>
      <c r="O3810" s="101">
        <f t="shared" ca="1" si="528"/>
        <v>0.28294400600978514</v>
      </c>
      <c r="Q3810" s="12">
        <f t="shared" ca="1" si="529"/>
        <v>0</v>
      </c>
      <c r="R3810" s="101">
        <f t="shared" ca="1" si="530"/>
        <v>0</v>
      </c>
      <c r="S3810" s="13"/>
      <c r="T3810" s="101">
        <f t="shared" ca="1" si="531"/>
        <v>0.1383643132549473</v>
      </c>
      <c r="U3810" s="101">
        <f t="shared" si="532"/>
        <v>0</v>
      </c>
      <c r="V3810" s="101">
        <f t="shared" ca="1" si="533"/>
        <v>-487.80184706710713</v>
      </c>
    </row>
    <row r="3811" spans="2:22" x14ac:dyDescent="0.3">
      <c r="B3811" s="13">
        <v>2023</v>
      </c>
      <c r="C3811" s="13">
        <v>6</v>
      </c>
      <c r="D3811" s="13">
        <v>6</v>
      </c>
      <c r="E3811" s="83" t="s">
        <v>256</v>
      </c>
      <c r="F3811" s="13">
        <v>7</v>
      </c>
      <c r="G3811" s="13">
        <v>4</v>
      </c>
      <c r="H3811" s="13" t="s">
        <v>69</v>
      </c>
      <c r="I3811" s="13" t="s">
        <v>53</v>
      </c>
      <c r="J3811" s="13"/>
      <c r="K3811" s="13" t="s">
        <v>27</v>
      </c>
      <c r="L3811" s="12">
        <f t="shared" ca="1" si="526"/>
        <v>2.6488229080196133</v>
      </c>
      <c r="M3811" s="101">
        <f t="shared" ca="1" si="527"/>
        <v>0.13975189662711479</v>
      </c>
      <c r="N3811" s="101">
        <f t="shared" ca="1" si="534"/>
        <v>286.15643589137608</v>
      </c>
      <c r="O3811" s="101">
        <f t="shared" ca="1" si="528"/>
        <v>0.2857815035462361</v>
      </c>
      <c r="Q3811" s="12">
        <f t="shared" ca="1" si="529"/>
        <v>0</v>
      </c>
      <c r="R3811" s="101">
        <f t="shared" ca="1" si="530"/>
        <v>0</v>
      </c>
      <c r="S3811" s="13"/>
      <c r="T3811" s="101">
        <f t="shared" ca="1" si="531"/>
        <v>0.13975189662711479</v>
      </c>
      <c r="U3811" s="101">
        <f t="shared" si="532"/>
        <v>0</v>
      </c>
      <c r="V3811" s="101">
        <f t="shared" ca="1" si="533"/>
        <v>-487.66209517048003</v>
      </c>
    </row>
    <row r="3812" spans="2:22" x14ac:dyDescent="0.3">
      <c r="B3812" s="13">
        <v>2023</v>
      </c>
      <c r="C3812" s="13">
        <v>6</v>
      </c>
      <c r="D3812" s="13">
        <v>6</v>
      </c>
      <c r="E3812" s="83" t="s">
        <v>256</v>
      </c>
      <c r="F3812" s="13">
        <v>7</v>
      </c>
      <c r="G3812" s="13">
        <v>5</v>
      </c>
      <c r="H3812" s="13" t="s">
        <v>69</v>
      </c>
      <c r="I3812" s="13" t="s">
        <v>53</v>
      </c>
      <c r="J3812" s="13"/>
      <c r="K3812" s="13" t="s">
        <v>27</v>
      </c>
      <c r="L3812" s="12">
        <f t="shared" ca="1" si="526"/>
        <v>2.9506936325917832</v>
      </c>
      <c r="M3812" s="101">
        <f t="shared" ca="1" si="527"/>
        <v>0.15567859605554249</v>
      </c>
      <c r="N3812" s="101">
        <f t="shared" ca="1" si="534"/>
        <v>286.15643589137608</v>
      </c>
      <c r="O3812" s="101">
        <f t="shared" ca="1" si="528"/>
        <v>0.31835033602032747</v>
      </c>
      <c r="Q3812" s="12">
        <f t="shared" ca="1" si="529"/>
        <v>5.6000000000000005</v>
      </c>
      <c r="R3812" s="101">
        <f t="shared" ca="1" si="530"/>
        <v>0.22426378400110561</v>
      </c>
      <c r="S3812" s="13"/>
      <c r="T3812" s="101">
        <f t="shared" ca="1" si="531"/>
        <v>0</v>
      </c>
      <c r="U3812" s="101">
        <f t="shared" si="532"/>
        <v>0</v>
      </c>
      <c r="V3812" s="101">
        <f t="shared" ca="1" si="533"/>
        <v>-488.11062273848222</v>
      </c>
    </row>
    <row r="3813" spans="2:22" x14ac:dyDescent="0.3">
      <c r="B3813" s="13">
        <v>2023</v>
      </c>
      <c r="C3813" s="13">
        <v>6</v>
      </c>
      <c r="D3813" s="13">
        <v>6</v>
      </c>
      <c r="E3813" s="83" t="s">
        <v>256</v>
      </c>
      <c r="F3813" s="13">
        <v>7</v>
      </c>
      <c r="G3813" s="13">
        <v>6</v>
      </c>
      <c r="H3813" s="13" t="s">
        <v>69</v>
      </c>
      <c r="I3813" s="13" t="s">
        <v>53</v>
      </c>
      <c r="J3813" s="13"/>
      <c r="K3813" s="13" t="s">
        <v>27</v>
      </c>
      <c r="L3813" s="12">
        <f t="shared" ca="1" si="526"/>
        <v>2.4734728823149057</v>
      </c>
      <c r="M3813" s="101">
        <f t="shared" ca="1" si="527"/>
        <v>0.13050042927093441</v>
      </c>
      <c r="N3813" s="101">
        <f t="shared" ca="1" si="534"/>
        <v>286.15643589137608</v>
      </c>
      <c r="O3813" s="101">
        <f t="shared" ca="1" si="528"/>
        <v>0.26686298927295515</v>
      </c>
      <c r="Q3813" s="12">
        <f t="shared" ca="1" si="529"/>
        <v>0</v>
      </c>
      <c r="R3813" s="101">
        <f t="shared" ca="1" si="530"/>
        <v>0</v>
      </c>
      <c r="S3813" s="13"/>
      <c r="T3813" s="101">
        <f t="shared" ca="1" si="531"/>
        <v>0.13050042927093441</v>
      </c>
      <c r="U3813" s="101">
        <f t="shared" si="532"/>
        <v>0</v>
      </c>
      <c r="V3813" s="101">
        <f t="shared" ca="1" si="533"/>
        <v>-487.98012230921131</v>
      </c>
    </row>
    <row r="3814" spans="2:22" x14ac:dyDescent="0.3">
      <c r="B3814" s="13">
        <v>2023</v>
      </c>
      <c r="C3814" s="13">
        <v>6</v>
      </c>
      <c r="D3814" s="13">
        <v>6</v>
      </c>
      <c r="E3814" s="83" t="s">
        <v>256</v>
      </c>
      <c r="F3814" s="13">
        <v>7</v>
      </c>
      <c r="G3814" s="13">
        <v>7</v>
      </c>
      <c r="H3814" s="13" t="s">
        <v>69</v>
      </c>
      <c r="I3814" s="13" t="s">
        <v>53</v>
      </c>
      <c r="J3814" s="13"/>
      <c r="K3814" s="13" t="s">
        <v>27</v>
      </c>
      <c r="L3814" s="12">
        <f t="shared" ca="1" si="526"/>
        <v>2.6573315945915637</v>
      </c>
      <c r="M3814" s="101">
        <f t="shared" ca="1" si="527"/>
        <v>0.1402008149306509</v>
      </c>
      <c r="N3814" s="101">
        <f t="shared" ca="1" si="534"/>
        <v>286.15643589137608</v>
      </c>
      <c r="O3814" s="101">
        <f t="shared" ca="1" si="528"/>
        <v>0.28669950574048381</v>
      </c>
      <c r="Q3814" s="12">
        <f t="shared" ca="1" si="529"/>
        <v>0</v>
      </c>
      <c r="R3814" s="101">
        <f t="shared" ca="1" si="530"/>
        <v>0</v>
      </c>
      <c r="S3814" s="13"/>
      <c r="T3814" s="101">
        <f t="shared" ca="1" si="531"/>
        <v>0.1402008149306509</v>
      </c>
      <c r="U3814" s="101">
        <f t="shared" si="532"/>
        <v>0</v>
      </c>
      <c r="V3814" s="101">
        <f t="shared" ca="1" si="533"/>
        <v>-487.83992149428065</v>
      </c>
    </row>
    <row r="3815" spans="2:22" x14ac:dyDescent="0.3">
      <c r="B3815" s="13">
        <v>2023</v>
      </c>
      <c r="C3815" s="13">
        <v>6</v>
      </c>
      <c r="D3815" s="13">
        <v>6</v>
      </c>
      <c r="E3815" s="83" t="s">
        <v>256</v>
      </c>
      <c r="F3815" s="13">
        <v>7</v>
      </c>
      <c r="G3815" s="13">
        <v>8</v>
      </c>
      <c r="H3815" s="13" t="s">
        <v>69</v>
      </c>
      <c r="I3815" s="13" t="s">
        <v>53</v>
      </c>
      <c r="J3815" s="13"/>
      <c r="K3815" s="13" t="s">
        <v>27</v>
      </c>
      <c r="L3815" s="12">
        <f t="shared" ca="1" si="526"/>
        <v>3.0891556352715717</v>
      </c>
      <c r="M3815" s="101">
        <f t="shared" ca="1" si="527"/>
        <v>0.16298385131692814</v>
      </c>
      <c r="N3815" s="101">
        <f t="shared" ca="1" si="534"/>
        <v>286.15643589137608</v>
      </c>
      <c r="O3815" s="101">
        <f t="shared" ca="1" si="528"/>
        <v>0.33328900148944984</v>
      </c>
      <c r="Q3815" s="12">
        <f t="shared" ca="1" si="529"/>
        <v>5.6000000000000005</v>
      </c>
      <c r="R3815" s="101">
        <f t="shared" ca="1" si="530"/>
        <v>0.21254297547426151</v>
      </c>
      <c r="S3815" s="13"/>
      <c r="T3815" s="101">
        <f t="shared" ca="1" si="531"/>
        <v>0</v>
      </c>
      <c r="U3815" s="101">
        <f t="shared" si="532"/>
        <v>0</v>
      </c>
      <c r="V3815" s="101">
        <f t="shared" ca="1" si="533"/>
        <v>-488.26500744522917</v>
      </c>
    </row>
    <row r="3816" spans="2:22" x14ac:dyDescent="0.3">
      <c r="B3816" s="13">
        <v>2023</v>
      </c>
      <c r="C3816" s="13">
        <v>6</v>
      </c>
      <c r="D3816" s="13">
        <v>6</v>
      </c>
      <c r="E3816" s="83" t="s">
        <v>256</v>
      </c>
      <c r="F3816" s="13">
        <v>7</v>
      </c>
      <c r="G3816" s="13">
        <v>9</v>
      </c>
      <c r="H3816" s="13" t="s">
        <v>69</v>
      </c>
      <c r="I3816" s="13" t="s">
        <v>53</v>
      </c>
      <c r="J3816" s="13"/>
      <c r="K3816" s="13" t="s">
        <v>27</v>
      </c>
      <c r="L3816" s="12">
        <f t="shared" ca="1" si="526"/>
        <v>3.4108286105467895</v>
      </c>
      <c r="M3816" s="101">
        <f t="shared" ca="1" si="527"/>
        <v>0.17995531749244861</v>
      </c>
      <c r="N3816" s="101">
        <f t="shared" ca="1" si="534"/>
        <v>286.15643589137608</v>
      </c>
      <c r="O3816" s="101">
        <f t="shared" ca="1" si="528"/>
        <v>0.3679942987918931</v>
      </c>
      <c r="Q3816" s="12">
        <f t="shared" ca="1" si="529"/>
        <v>5.6000000000000005</v>
      </c>
      <c r="R3816" s="101">
        <f t="shared" ca="1" si="530"/>
        <v>0.18531335811721431</v>
      </c>
      <c r="S3816" s="13"/>
      <c r="T3816" s="101">
        <f t="shared" ca="1" si="531"/>
        <v>0</v>
      </c>
      <c r="U3816" s="101">
        <f t="shared" si="532"/>
        <v>0</v>
      </c>
      <c r="V3816" s="101">
        <f t="shared" ca="1" si="533"/>
        <v>-488.63563416146366</v>
      </c>
    </row>
    <row r="3817" spans="2:22" x14ac:dyDescent="0.3">
      <c r="B3817" s="13">
        <v>2023</v>
      </c>
      <c r="C3817" s="13">
        <v>6</v>
      </c>
      <c r="D3817" s="13">
        <v>6</v>
      </c>
      <c r="E3817" s="83" t="s">
        <v>256</v>
      </c>
      <c r="F3817" s="13">
        <v>7</v>
      </c>
      <c r="G3817" s="13">
        <v>10</v>
      </c>
      <c r="H3817" s="13" t="s">
        <v>70</v>
      </c>
      <c r="I3817" s="13" t="s">
        <v>53</v>
      </c>
      <c r="J3817" s="13"/>
      <c r="K3817" s="13" t="s">
        <v>27</v>
      </c>
      <c r="L3817" s="12">
        <f t="shared" ca="1" si="526"/>
        <v>2.9703578699423616</v>
      </c>
      <c r="M3817" s="101">
        <f t="shared" ca="1" si="527"/>
        <v>0.156716081218159</v>
      </c>
      <c r="N3817" s="101">
        <f t="shared" ca="1" si="534"/>
        <v>286.15643589137608</v>
      </c>
      <c r="O3817" s="101">
        <f t="shared" ca="1" si="528"/>
        <v>0.32047191058808139</v>
      </c>
      <c r="Q3817" s="12">
        <f t="shared" ca="1" si="529"/>
        <v>5.6000000000000005</v>
      </c>
      <c r="R3817" s="101">
        <f t="shared" ca="1" si="530"/>
        <v>0.22259920630937916</v>
      </c>
      <c r="S3817" s="13"/>
      <c r="T3817" s="101">
        <f t="shared" ca="1" si="531"/>
        <v>0</v>
      </c>
      <c r="U3817" s="101">
        <f t="shared" si="532"/>
        <v>0</v>
      </c>
      <c r="V3817" s="101">
        <f t="shared" ca="1" si="533"/>
        <v>-489.08083257408242</v>
      </c>
    </row>
    <row r="3818" spans="2:22" x14ac:dyDescent="0.3">
      <c r="B3818" s="13">
        <v>2023</v>
      </c>
      <c r="C3818" s="13">
        <v>6</v>
      </c>
      <c r="D3818" s="13">
        <v>6</v>
      </c>
      <c r="E3818" s="83" t="s">
        <v>256</v>
      </c>
      <c r="F3818" s="13">
        <v>7</v>
      </c>
      <c r="G3818" s="13">
        <v>11</v>
      </c>
      <c r="H3818" s="13" t="s">
        <v>70</v>
      </c>
      <c r="I3818" s="13" t="s">
        <v>53</v>
      </c>
      <c r="J3818" s="13"/>
      <c r="K3818" s="13" t="s">
        <v>27</v>
      </c>
      <c r="L3818" s="12">
        <f t="shared" ca="1" si="526"/>
        <v>3.7981490290397821</v>
      </c>
      <c r="M3818" s="101">
        <f t="shared" ca="1" si="527"/>
        <v>0.20039034277213891</v>
      </c>
      <c r="N3818" s="101">
        <f t="shared" ca="1" si="534"/>
        <v>286.15643589137608</v>
      </c>
      <c r="O3818" s="101">
        <f t="shared" ca="1" si="528"/>
        <v>0.40978229874310207</v>
      </c>
      <c r="Q3818" s="12">
        <f t="shared" ca="1" si="529"/>
        <v>2.3244260008735238</v>
      </c>
      <c r="R3818" s="101">
        <f t="shared" ca="1" si="530"/>
        <v>0</v>
      </c>
      <c r="S3818" s="13"/>
      <c r="T3818" s="101">
        <f t="shared" ca="1" si="531"/>
        <v>7.7753626966051786E-2</v>
      </c>
      <c r="U3818" s="101">
        <f t="shared" si="532"/>
        <v>0</v>
      </c>
      <c r="V3818" s="101">
        <f t="shared" ca="1" si="533"/>
        <v>-489.00307894711636</v>
      </c>
    </row>
    <row r="3819" spans="2:22" x14ac:dyDescent="0.3">
      <c r="B3819" s="13">
        <v>2023</v>
      </c>
      <c r="C3819" s="13">
        <v>6</v>
      </c>
      <c r="D3819" s="13">
        <v>6</v>
      </c>
      <c r="E3819" s="83" t="s">
        <v>256</v>
      </c>
      <c r="F3819" s="13">
        <v>7</v>
      </c>
      <c r="G3819" s="13">
        <v>12</v>
      </c>
      <c r="H3819" s="13" t="s">
        <v>70</v>
      </c>
      <c r="I3819" s="13" t="s">
        <v>53</v>
      </c>
      <c r="J3819" s="13"/>
      <c r="K3819" s="13" t="s">
        <v>27</v>
      </c>
      <c r="L3819" s="12">
        <f t="shared" ca="1" si="526"/>
        <v>4.256533286624907</v>
      </c>
      <c r="M3819" s="101">
        <f t="shared" ca="1" si="527"/>
        <v>0.22457469620233009</v>
      </c>
      <c r="N3819" s="101">
        <f t="shared" ca="1" si="534"/>
        <v>286.15643589137608</v>
      </c>
      <c r="O3819" s="101">
        <f t="shared" ca="1" si="528"/>
        <v>0.45923737629396122</v>
      </c>
      <c r="Q3819" s="12">
        <f t="shared" ca="1" si="529"/>
        <v>5.6000000000000005</v>
      </c>
      <c r="R3819" s="101">
        <f t="shared" ca="1" si="530"/>
        <v>0.11372445728720167</v>
      </c>
      <c r="S3819" s="13"/>
      <c r="T3819" s="101">
        <f t="shared" ca="1" si="531"/>
        <v>0</v>
      </c>
      <c r="U3819" s="101">
        <f t="shared" si="532"/>
        <v>0</v>
      </c>
      <c r="V3819" s="101">
        <f t="shared" ca="1" si="533"/>
        <v>-489.2305278616908</v>
      </c>
    </row>
    <row r="3820" spans="2:22" x14ac:dyDescent="0.3">
      <c r="B3820" s="13">
        <v>2023</v>
      </c>
      <c r="C3820" s="13">
        <v>6</v>
      </c>
      <c r="D3820" s="13">
        <v>6</v>
      </c>
      <c r="E3820" s="83" t="s">
        <v>256</v>
      </c>
      <c r="F3820" s="13">
        <v>7</v>
      </c>
      <c r="G3820" s="13">
        <v>13</v>
      </c>
      <c r="H3820" s="13" t="s">
        <v>70</v>
      </c>
      <c r="I3820" s="13" t="s">
        <v>53</v>
      </c>
      <c r="J3820" s="13"/>
      <c r="K3820" s="13" t="s">
        <v>27</v>
      </c>
      <c r="L3820" s="12">
        <f t="shared" ca="1" si="526"/>
        <v>4.5184024423021354</v>
      </c>
      <c r="M3820" s="101">
        <f t="shared" ca="1" si="527"/>
        <v>0.23839091285586067</v>
      </c>
      <c r="N3820" s="101">
        <f t="shared" ca="1" si="534"/>
        <v>286.15643589137608</v>
      </c>
      <c r="O3820" s="101">
        <f t="shared" ca="1" si="528"/>
        <v>0.48749043949997739</v>
      </c>
      <c r="Q3820" s="12">
        <f t="shared" ca="1" si="529"/>
        <v>5.6000000000000005</v>
      </c>
      <c r="R3820" s="101">
        <f t="shared" ca="1" si="530"/>
        <v>9.1557233259124293E-2</v>
      </c>
      <c r="S3820" s="13"/>
      <c r="T3820" s="101">
        <f t="shared" ca="1" si="531"/>
        <v>0</v>
      </c>
      <c r="U3820" s="101">
        <f t="shared" si="532"/>
        <v>0</v>
      </c>
      <c r="V3820" s="101">
        <f t="shared" ca="1" si="533"/>
        <v>-489.41364232820911</v>
      </c>
    </row>
    <row r="3821" spans="2:22" x14ac:dyDescent="0.3">
      <c r="B3821" s="13">
        <v>2023</v>
      </c>
      <c r="C3821" s="13">
        <v>6</v>
      </c>
      <c r="D3821" s="13">
        <v>6</v>
      </c>
      <c r="E3821" s="83" t="s">
        <v>256</v>
      </c>
      <c r="F3821" s="13">
        <v>7</v>
      </c>
      <c r="G3821" s="13">
        <v>14</v>
      </c>
      <c r="H3821" s="13" t="s">
        <v>70</v>
      </c>
      <c r="I3821" s="13" t="s">
        <v>53</v>
      </c>
      <c r="J3821" s="13"/>
      <c r="K3821" s="13" t="s">
        <v>27</v>
      </c>
      <c r="L3821" s="12">
        <f t="shared" ca="1" si="526"/>
        <v>2.2520467738415979</v>
      </c>
      <c r="M3821" s="101">
        <f t="shared" ca="1" si="527"/>
        <v>0.1188179877878827</v>
      </c>
      <c r="N3821" s="101">
        <f t="shared" ca="1" si="534"/>
        <v>286.15643589137608</v>
      </c>
      <c r="O3821" s="101">
        <f t="shared" ca="1" si="528"/>
        <v>0.24297332642976999</v>
      </c>
      <c r="Q3821" s="12">
        <f t="shared" ca="1" si="529"/>
        <v>4.0729406052769059</v>
      </c>
      <c r="R3821" s="101">
        <f t="shared" ca="1" si="530"/>
        <v>0.15413866283099883</v>
      </c>
      <c r="S3821" s="13"/>
      <c r="T3821" s="101">
        <f t="shared" ca="1" si="531"/>
        <v>0</v>
      </c>
      <c r="U3821" s="101">
        <f t="shared" si="532"/>
        <v>0</v>
      </c>
      <c r="V3821" s="101">
        <f t="shared" ca="1" si="533"/>
        <v>-489.72191965387105</v>
      </c>
    </row>
    <row r="3822" spans="2:22" x14ac:dyDescent="0.3">
      <c r="B3822" s="13">
        <v>2023</v>
      </c>
      <c r="C3822" s="13">
        <v>6</v>
      </c>
      <c r="D3822" s="13">
        <v>6</v>
      </c>
      <c r="E3822" s="83" t="s">
        <v>256</v>
      </c>
      <c r="F3822" s="13">
        <v>7</v>
      </c>
      <c r="G3822" s="13">
        <v>15</v>
      </c>
      <c r="H3822" s="13" t="s">
        <v>70</v>
      </c>
      <c r="I3822" s="13" t="s">
        <v>53</v>
      </c>
      <c r="J3822" s="13"/>
      <c r="K3822" s="13" t="s">
        <v>27</v>
      </c>
      <c r="L3822" s="12">
        <f t="shared" ca="1" si="526"/>
        <v>3.9610971150161687</v>
      </c>
      <c r="M3822" s="101">
        <f t="shared" ca="1" si="527"/>
        <v>0.20898748378825308</v>
      </c>
      <c r="N3822" s="101">
        <f t="shared" ca="1" si="534"/>
        <v>286.15643589137608</v>
      </c>
      <c r="O3822" s="101">
        <f t="shared" ca="1" si="528"/>
        <v>0.42736276773909443</v>
      </c>
      <c r="Q3822" s="12">
        <f t="shared" ca="1" si="529"/>
        <v>5.6000000000000005</v>
      </c>
      <c r="R3822" s="101">
        <f t="shared" ca="1" si="530"/>
        <v>0.13873312921388137</v>
      </c>
      <c r="S3822" s="13"/>
      <c r="T3822" s="101">
        <f t="shared" ca="1" si="531"/>
        <v>0</v>
      </c>
      <c r="U3822" s="101">
        <f t="shared" si="532"/>
        <v>0</v>
      </c>
      <c r="V3822" s="101">
        <f t="shared" ca="1" si="533"/>
        <v>-489.99938591229886</v>
      </c>
    </row>
    <row r="3823" spans="2:22" x14ac:dyDescent="0.3">
      <c r="B3823" s="13">
        <v>2023</v>
      </c>
      <c r="C3823" s="13">
        <v>6</v>
      </c>
      <c r="D3823" s="13">
        <v>6</v>
      </c>
      <c r="E3823" s="83" t="s">
        <v>256</v>
      </c>
      <c r="F3823" s="13">
        <v>7</v>
      </c>
      <c r="G3823" s="13">
        <v>16</v>
      </c>
      <c r="H3823" s="13" t="s">
        <v>71</v>
      </c>
      <c r="I3823" s="13" t="s">
        <v>53</v>
      </c>
      <c r="J3823" s="13"/>
      <c r="K3823" s="13" t="s">
        <v>27</v>
      </c>
      <c r="L3823" s="12">
        <f t="shared" ca="1" si="526"/>
        <v>4.4060577855236156</v>
      </c>
      <c r="M3823" s="101">
        <f t="shared" ca="1" si="527"/>
        <v>0.54696801349490165</v>
      </c>
      <c r="N3823" s="101">
        <f t="shared" ca="1" si="534"/>
        <v>287.3956396435546</v>
      </c>
      <c r="O3823" s="101">
        <f t="shared" ca="1" si="528"/>
        <v>1.3121240085289327</v>
      </c>
      <c r="Q3823" s="12">
        <f t="shared" ca="1" si="529"/>
        <v>5.6000000000000005</v>
      </c>
      <c r="R3823" s="101">
        <f t="shared" ca="1" si="530"/>
        <v>0.10106720845542599</v>
      </c>
      <c r="S3823" s="13"/>
      <c r="T3823" s="101">
        <f t="shared" ca="1" si="531"/>
        <v>0</v>
      </c>
      <c r="U3823" s="101">
        <f t="shared" ca="1" si="532"/>
        <v>1.2392037521785171</v>
      </c>
      <c r="V3823" s="101">
        <f t="shared" ca="1" si="533"/>
        <v>-488.96231657703123</v>
      </c>
    </row>
    <row r="3824" spans="2:22" x14ac:dyDescent="0.3">
      <c r="B3824" s="13">
        <v>2023</v>
      </c>
      <c r="C3824" s="13">
        <v>6</v>
      </c>
      <c r="D3824" s="13">
        <v>6</v>
      </c>
      <c r="E3824" s="83" t="s">
        <v>256</v>
      </c>
      <c r="F3824" s="13">
        <v>7</v>
      </c>
      <c r="G3824" s="13">
        <v>17</v>
      </c>
      <c r="H3824" s="13" t="s">
        <v>71</v>
      </c>
      <c r="I3824" s="13" t="s">
        <v>53</v>
      </c>
      <c r="J3824" s="13"/>
      <c r="K3824" s="13" t="s">
        <v>27</v>
      </c>
      <c r="L3824" s="12">
        <f t="shared" ca="1" si="526"/>
        <v>4.4492814103311522</v>
      </c>
      <c r="M3824" s="101">
        <f t="shared" ca="1" si="527"/>
        <v>0.55233379427850926</v>
      </c>
      <c r="N3824" s="101">
        <f t="shared" ca="1" si="534"/>
        <v>288.64700004021023</v>
      </c>
      <c r="O3824" s="101">
        <f t="shared" ca="1" si="528"/>
        <v>1.3249960039966171</v>
      </c>
      <c r="Q3824" s="12">
        <f t="shared" ca="1" si="529"/>
        <v>0</v>
      </c>
      <c r="R3824" s="101">
        <f t="shared" ca="1" si="530"/>
        <v>0</v>
      </c>
      <c r="S3824" s="13"/>
      <c r="T3824" s="101">
        <f t="shared" ca="1" si="531"/>
        <v>0.55233379427850926</v>
      </c>
      <c r="U3824" s="101">
        <f t="shared" ca="1" si="532"/>
        <v>1.2513603966556366</v>
      </c>
      <c r="V3824" s="101">
        <f t="shared" ca="1" si="533"/>
        <v>-487.15862238609708</v>
      </c>
    </row>
    <row r="3825" spans="2:22" x14ac:dyDescent="0.3">
      <c r="B3825" s="13">
        <v>2023</v>
      </c>
      <c r="C3825" s="13">
        <v>6</v>
      </c>
      <c r="D3825" s="13">
        <v>6</v>
      </c>
      <c r="E3825" s="83" t="s">
        <v>256</v>
      </c>
      <c r="F3825" s="13">
        <v>7</v>
      </c>
      <c r="G3825" s="13">
        <v>18</v>
      </c>
      <c r="H3825" s="13" t="s">
        <v>71</v>
      </c>
      <c r="I3825" s="13" t="s">
        <v>53</v>
      </c>
      <c r="J3825" s="13"/>
      <c r="K3825" s="13" t="s">
        <v>27</v>
      </c>
      <c r="L3825" s="12">
        <f t="shared" ca="1" si="526"/>
        <v>4.2809352416430606</v>
      </c>
      <c r="M3825" s="101">
        <f t="shared" ca="1" si="527"/>
        <v>0.53143530089756952</v>
      </c>
      <c r="N3825" s="101">
        <f t="shared" ca="1" si="534"/>
        <v>289.85101307692236</v>
      </c>
      <c r="O3825" s="101">
        <f t="shared" ca="1" si="528"/>
        <v>1.2748625149613035</v>
      </c>
      <c r="Q3825" s="12">
        <f t="shared" ca="1" si="529"/>
        <v>5.6000000000000005</v>
      </c>
      <c r="R3825" s="101">
        <f t="shared" ca="1" si="530"/>
        <v>0.11165883179491497</v>
      </c>
      <c r="S3825" s="13"/>
      <c r="T3825" s="101">
        <f t="shared" ca="1" si="531"/>
        <v>0</v>
      </c>
      <c r="U3825" s="101">
        <f t="shared" ca="1" si="532"/>
        <v>1.2040130367121109</v>
      </c>
      <c r="V3825" s="101">
        <f t="shared" ca="1" si="533"/>
        <v>-486.17792701297481</v>
      </c>
    </row>
    <row r="3826" spans="2:22" x14ac:dyDescent="0.3">
      <c r="B3826" s="13">
        <v>2023</v>
      </c>
      <c r="C3826" s="13">
        <v>6</v>
      </c>
      <c r="D3826" s="13">
        <v>6</v>
      </c>
      <c r="E3826" s="83" t="s">
        <v>256</v>
      </c>
      <c r="F3826" s="13">
        <v>7</v>
      </c>
      <c r="G3826" s="13">
        <v>19</v>
      </c>
      <c r="H3826" s="13" t="s">
        <v>71</v>
      </c>
      <c r="I3826" s="13" t="s">
        <v>53</v>
      </c>
      <c r="J3826" s="13"/>
      <c r="K3826" s="13" t="s">
        <v>27</v>
      </c>
      <c r="L3826" s="12">
        <f t="shared" ca="1" si="526"/>
        <v>2.3475442041027765</v>
      </c>
      <c r="M3826" s="101">
        <f t="shared" ca="1" si="527"/>
        <v>0.29142413749731866</v>
      </c>
      <c r="N3826" s="101">
        <f t="shared" ca="1" si="534"/>
        <v>290.51125988432625</v>
      </c>
      <c r="O3826" s="101">
        <f t="shared" ca="1" si="528"/>
        <v>0.69909866398180687</v>
      </c>
      <c r="Q3826" s="12">
        <f t="shared" ca="1" si="529"/>
        <v>0</v>
      </c>
      <c r="R3826" s="101">
        <f t="shared" ca="1" si="530"/>
        <v>0</v>
      </c>
      <c r="S3826" s="13"/>
      <c r="T3826" s="101">
        <f t="shared" ca="1" si="531"/>
        <v>0.29142413749731866</v>
      </c>
      <c r="U3826" s="101">
        <f t="shared" ca="1" si="532"/>
        <v>0.66024680740390596</v>
      </c>
      <c r="V3826" s="101">
        <f t="shared" ca="1" si="533"/>
        <v>-485.22625606807361</v>
      </c>
    </row>
    <row r="3827" spans="2:22" x14ac:dyDescent="0.3">
      <c r="B3827" s="13">
        <v>2023</v>
      </c>
      <c r="C3827" s="13">
        <v>6</v>
      </c>
      <c r="D3827" s="13">
        <v>6</v>
      </c>
      <c r="E3827" s="83" t="s">
        <v>256</v>
      </c>
      <c r="F3827" s="13">
        <v>7</v>
      </c>
      <c r="G3827" s="13">
        <v>20</v>
      </c>
      <c r="H3827" s="13" t="s">
        <v>69</v>
      </c>
      <c r="I3827" s="13" t="s">
        <v>53</v>
      </c>
      <c r="J3827" s="13"/>
      <c r="K3827" s="13" t="s">
        <v>27</v>
      </c>
      <c r="L3827" s="12">
        <f t="shared" ca="1" si="526"/>
        <v>4.2029158561795956</v>
      </c>
      <c r="M3827" s="101">
        <f t="shared" ca="1" si="527"/>
        <v>0.22174584057203547</v>
      </c>
      <c r="N3827" s="101">
        <f t="shared" ca="1" si="534"/>
        <v>290.51125988432625</v>
      </c>
      <c r="O3827" s="101">
        <f t="shared" ca="1" si="528"/>
        <v>0.45345259172321656</v>
      </c>
      <c r="Q3827" s="12">
        <f t="shared" ca="1" si="529"/>
        <v>0</v>
      </c>
      <c r="R3827" s="101">
        <f t="shared" ca="1" si="530"/>
        <v>0</v>
      </c>
      <c r="S3827" s="13"/>
      <c r="T3827" s="101">
        <f t="shared" ca="1" si="531"/>
        <v>0.22174584057203547</v>
      </c>
      <c r="U3827" s="101">
        <f t="shared" si="532"/>
        <v>0</v>
      </c>
      <c r="V3827" s="101">
        <f t="shared" ca="1" si="533"/>
        <v>-485.00451022750156</v>
      </c>
    </row>
    <row r="3828" spans="2:22" x14ac:dyDescent="0.3">
      <c r="B3828" s="13">
        <v>2023</v>
      </c>
      <c r="C3828" s="13">
        <v>6</v>
      </c>
      <c r="D3828" s="13">
        <v>6</v>
      </c>
      <c r="E3828" s="83" t="s">
        <v>256</v>
      </c>
      <c r="F3828" s="13">
        <v>7</v>
      </c>
      <c r="G3828" s="13">
        <v>21</v>
      </c>
      <c r="H3828" s="13" t="s">
        <v>69</v>
      </c>
      <c r="I3828" s="13" t="s">
        <v>53</v>
      </c>
      <c r="J3828" s="13"/>
      <c r="K3828" s="13" t="s">
        <v>27</v>
      </c>
      <c r="L3828" s="12">
        <f t="shared" ca="1" si="526"/>
        <v>3.7911185247642716</v>
      </c>
      <c r="M3828" s="101">
        <f t="shared" ca="1" si="527"/>
        <v>0.20001941336656298</v>
      </c>
      <c r="N3828" s="101">
        <f t="shared" ca="1" si="534"/>
        <v>290.51125988432625</v>
      </c>
      <c r="O3828" s="101">
        <f t="shared" ca="1" si="528"/>
        <v>0.40902377763681724</v>
      </c>
      <c r="Q3828" s="12">
        <f t="shared" ca="1" si="529"/>
        <v>0</v>
      </c>
      <c r="R3828" s="101">
        <f t="shared" ca="1" si="530"/>
        <v>0</v>
      </c>
      <c r="S3828" s="13"/>
      <c r="T3828" s="101">
        <f t="shared" ca="1" si="531"/>
        <v>0.20001941336656298</v>
      </c>
      <c r="U3828" s="101">
        <f t="shared" si="532"/>
        <v>0</v>
      </c>
      <c r="V3828" s="101">
        <f t="shared" ca="1" si="533"/>
        <v>-484.80449081413497</v>
      </c>
    </row>
    <row r="3829" spans="2:22" x14ac:dyDescent="0.3">
      <c r="B3829" s="13">
        <v>2023</v>
      </c>
      <c r="C3829" s="13">
        <v>6</v>
      </c>
      <c r="D3829" s="13">
        <v>6</v>
      </c>
      <c r="E3829" s="83" t="s">
        <v>256</v>
      </c>
      <c r="F3829" s="13">
        <v>7</v>
      </c>
      <c r="G3829" s="13">
        <v>22</v>
      </c>
      <c r="H3829" s="13" t="s">
        <v>69</v>
      </c>
      <c r="I3829" s="13" t="s">
        <v>53</v>
      </c>
      <c r="J3829" s="13"/>
      <c r="K3829" s="13" t="s">
        <v>27</v>
      </c>
      <c r="L3829" s="12">
        <f t="shared" ca="1" si="526"/>
        <v>3.8907411451294243</v>
      </c>
      <c r="M3829" s="101">
        <f t="shared" ca="1" si="527"/>
        <v>0.20527550281702842</v>
      </c>
      <c r="N3829" s="101">
        <f t="shared" ca="1" si="534"/>
        <v>290.51125988432625</v>
      </c>
      <c r="O3829" s="101">
        <f t="shared" ca="1" si="528"/>
        <v>0.4197720621480136</v>
      </c>
      <c r="Q3829" s="12">
        <f t="shared" ca="1" si="529"/>
        <v>0</v>
      </c>
      <c r="R3829" s="101">
        <f t="shared" ca="1" si="530"/>
        <v>0</v>
      </c>
      <c r="S3829" s="13"/>
      <c r="T3829" s="101">
        <f t="shared" ca="1" si="531"/>
        <v>0.20527550281702842</v>
      </c>
      <c r="U3829" s="101">
        <f t="shared" si="532"/>
        <v>0</v>
      </c>
      <c r="V3829" s="101">
        <f t="shared" ca="1" si="533"/>
        <v>-484.59921531131795</v>
      </c>
    </row>
    <row r="3830" spans="2:22" x14ac:dyDescent="0.3">
      <c r="B3830" s="13">
        <v>2023</v>
      </c>
      <c r="C3830" s="13">
        <v>6</v>
      </c>
      <c r="D3830" s="13">
        <v>6</v>
      </c>
      <c r="E3830" s="83" t="s">
        <v>256</v>
      </c>
      <c r="F3830" s="13">
        <v>7</v>
      </c>
      <c r="G3830" s="13">
        <v>23</v>
      </c>
      <c r="H3830" s="13" t="s">
        <v>69</v>
      </c>
      <c r="I3830" s="13" t="s">
        <v>53</v>
      </c>
      <c r="J3830" s="13"/>
      <c r="K3830" s="13" t="s">
        <v>27</v>
      </c>
      <c r="L3830" s="12">
        <f t="shared" ca="1" si="526"/>
        <v>5.4309953178299599</v>
      </c>
      <c r="M3830" s="101">
        <f t="shared" ca="1" si="527"/>
        <v>0.28653931296870871</v>
      </c>
      <c r="N3830" s="101">
        <f t="shared" ca="1" si="534"/>
        <v>290.51125988432625</v>
      </c>
      <c r="O3830" s="101">
        <f t="shared" ca="1" si="528"/>
        <v>0.58595008484067435</v>
      </c>
      <c r="Q3830" s="12">
        <f t="shared" ca="1" si="529"/>
        <v>0</v>
      </c>
      <c r="R3830" s="101">
        <f t="shared" ca="1" si="530"/>
        <v>0</v>
      </c>
      <c r="S3830" s="13"/>
      <c r="T3830" s="101">
        <f t="shared" ca="1" si="531"/>
        <v>0.28653931296870871</v>
      </c>
      <c r="U3830" s="101">
        <f t="shared" si="532"/>
        <v>0</v>
      </c>
      <c r="V3830" s="101">
        <f t="shared" ca="1" si="533"/>
        <v>-484.31267599834922</v>
      </c>
    </row>
    <row r="3831" spans="2:22" x14ac:dyDescent="0.3">
      <c r="B3831" s="13">
        <v>2023</v>
      </c>
      <c r="C3831" s="13">
        <v>6</v>
      </c>
      <c r="D3831" s="13">
        <v>7</v>
      </c>
      <c r="E3831" s="83" t="s">
        <v>257</v>
      </c>
      <c r="F3831" s="13">
        <v>1</v>
      </c>
      <c r="G3831" s="13">
        <v>0</v>
      </c>
      <c r="H3831" s="13" t="s">
        <v>69</v>
      </c>
      <c r="I3831" s="13" t="s">
        <v>53</v>
      </c>
      <c r="J3831" s="13"/>
      <c r="K3831" s="13" t="s">
        <v>27</v>
      </c>
      <c r="L3831" s="12">
        <f t="shared" ca="1" si="526"/>
        <v>5.6960752095739071</v>
      </c>
      <c r="M3831" s="101">
        <f t="shared" ca="1" si="527"/>
        <v>0.30052492805711933</v>
      </c>
      <c r="N3831" s="101">
        <f t="shared" ca="1" si="534"/>
        <v>290.51125988432625</v>
      </c>
      <c r="O3831" s="101">
        <f t="shared" ca="1" si="528"/>
        <v>0.61454955436092884</v>
      </c>
      <c r="Q3831" s="12">
        <f t="shared" ca="1" si="529"/>
        <v>0</v>
      </c>
      <c r="R3831" s="101">
        <f t="shared" ca="1" si="530"/>
        <v>0</v>
      </c>
      <c r="S3831" s="13"/>
      <c r="T3831" s="101">
        <f t="shared" ca="1" si="531"/>
        <v>0.30052492805711933</v>
      </c>
      <c r="U3831" s="101">
        <f t="shared" si="532"/>
        <v>0</v>
      </c>
      <c r="V3831" s="101">
        <f t="shared" ca="1" si="533"/>
        <v>-484.01215107029208</v>
      </c>
    </row>
    <row r="3832" spans="2:22" x14ac:dyDescent="0.3">
      <c r="B3832" s="13">
        <v>2023</v>
      </c>
      <c r="C3832" s="13">
        <v>6</v>
      </c>
      <c r="D3832" s="13">
        <v>7</v>
      </c>
      <c r="E3832" s="83" t="s">
        <v>257</v>
      </c>
      <c r="F3832" s="13">
        <v>1</v>
      </c>
      <c r="G3832" s="13">
        <v>1</v>
      </c>
      <c r="H3832" s="13" t="s">
        <v>69</v>
      </c>
      <c r="I3832" s="13" t="s">
        <v>53</v>
      </c>
      <c r="J3832" s="13"/>
      <c r="K3832" s="13" t="s">
        <v>27</v>
      </c>
      <c r="L3832" s="12">
        <f t="shared" ca="1" si="526"/>
        <v>2.8487369979645285</v>
      </c>
      <c r="M3832" s="101">
        <f t="shared" ca="1" si="527"/>
        <v>0.15029936401260852</v>
      </c>
      <c r="N3832" s="101">
        <f t="shared" ca="1" si="534"/>
        <v>290.51125988432625</v>
      </c>
      <c r="O3832" s="101">
        <f t="shared" ca="1" si="528"/>
        <v>0.30735023471039297</v>
      </c>
      <c r="Q3832" s="12">
        <f t="shared" ca="1" si="529"/>
        <v>0</v>
      </c>
      <c r="R3832" s="101">
        <f t="shared" ca="1" si="530"/>
        <v>0</v>
      </c>
      <c r="S3832" s="13"/>
      <c r="T3832" s="101">
        <f t="shared" ca="1" si="531"/>
        <v>0.15029936401260852</v>
      </c>
      <c r="U3832" s="101">
        <f t="shared" si="532"/>
        <v>0</v>
      </c>
      <c r="V3832" s="101">
        <f t="shared" ca="1" si="533"/>
        <v>-483.86185170627948</v>
      </c>
    </row>
    <row r="3833" spans="2:22" x14ac:dyDescent="0.3">
      <c r="B3833" s="13">
        <v>2023</v>
      </c>
      <c r="C3833" s="13">
        <v>6</v>
      </c>
      <c r="D3833" s="13">
        <v>7</v>
      </c>
      <c r="E3833" s="83" t="s">
        <v>257</v>
      </c>
      <c r="F3833" s="13">
        <v>1</v>
      </c>
      <c r="G3833" s="13">
        <v>2</v>
      </c>
      <c r="H3833" s="13" t="s">
        <v>69</v>
      </c>
      <c r="I3833" s="13" t="s">
        <v>53</v>
      </c>
      <c r="J3833" s="13"/>
      <c r="K3833" s="13" t="s">
        <v>27</v>
      </c>
      <c r="L3833" s="12">
        <f t="shared" ca="1" si="526"/>
        <v>2.7694121816451966</v>
      </c>
      <c r="M3833" s="101">
        <f t="shared" ca="1" si="527"/>
        <v>0.14611418670360057</v>
      </c>
      <c r="N3833" s="101">
        <f t="shared" ca="1" si="534"/>
        <v>290.51125988432625</v>
      </c>
      <c r="O3833" s="101">
        <f t="shared" ca="1" si="528"/>
        <v>0.29879188027770026</v>
      </c>
      <c r="Q3833" s="12">
        <f t="shared" ca="1" si="529"/>
        <v>0</v>
      </c>
      <c r="R3833" s="101">
        <f t="shared" ca="1" si="530"/>
        <v>0</v>
      </c>
      <c r="S3833" s="13"/>
      <c r="T3833" s="101">
        <f t="shared" ca="1" si="531"/>
        <v>0.14611418670360057</v>
      </c>
      <c r="U3833" s="101">
        <f t="shared" si="532"/>
        <v>0</v>
      </c>
      <c r="V3833" s="101">
        <f t="shared" ca="1" si="533"/>
        <v>-483.7157375195759</v>
      </c>
    </row>
    <row r="3834" spans="2:22" x14ac:dyDescent="0.3">
      <c r="B3834" s="13">
        <v>2023</v>
      </c>
      <c r="C3834" s="13">
        <v>6</v>
      </c>
      <c r="D3834" s="13">
        <v>7</v>
      </c>
      <c r="E3834" s="83" t="s">
        <v>257</v>
      </c>
      <c r="F3834" s="13">
        <v>1</v>
      </c>
      <c r="G3834" s="13">
        <v>3</v>
      </c>
      <c r="H3834" s="13" t="s">
        <v>69</v>
      </c>
      <c r="I3834" s="13" t="s">
        <v>53</v>
      </c>
      <c r="J3834" s="13"/>
      <c r="K3834" s="13" t="s">
        <v>27</v>
      </c>
      <c r="L3834" s="12">
        <f t="shared" ca="1" si="526"/>
        <v>3.0431815741716961</v>
      </c>
      <c r="M3834" s="101">
        <f t="shared" ca="1" si="527"/>
        <v>0.16055825985329869</v>
      </c>
      <c r="N3834" s="101">
        <f t="shared" ca="1" si="534"/>
        <v>290.51125988432625</v>
      </c>
      <c r="O3834" s="101">
        <f t="shared" ca="1" si="528"/>
        <v>0.32832886003738432</v>
      </c>
      <c r="Q3834" s="12">
        <f t="shared" ca="1" si="529"/>
        <v>0</v>
      </c>
      <c r="R3834" s="101">
        <f t="shared" ca="1" si="530"/>
        <v>0</v>
      </c>
      <c r="S3834" s="13"/>
      <c r="T3834" s="101">
        <f t="shared" ca="1" si="531"/>
        <v>0.16055825985329869</v>
      </c>
      <c r="U3834" s="101">
        <f t="shared" si="532"/>
        <v>0</v>
      </c>
      <c r="V3834" s="101">
        <f t="shared" ca="1" si="533"/>
        <v>-483.55517925972259</v>
      </c>
    </row>
    <row r="3835" spans="2:22" x14ac:dyDescent="0.3">
      <c r="B3835" s="13">
        <v>2023</v>
      </c>
      <c r="C3835" s="13">
        <v>6</v>
      </c>
      <c r="D3835" s="13">
        <v>7</v>
      </c>
      <c r="E3835" s="83" t="s">
        <v>257</v>
      </c>
      <c r="F3835" s="13">
        <v>1</v>
      </c>
      <c r="G3835" s="13">
        <v>4</v>
      </c>
      <c r="H3835" s="13" t="s">
        <v>69</v>
      </c>
      <c r="I3835" s="13" t="s">
        <v>53</v>
      </c>
      <c r="J3835" s="13"/>
      <c r="K3835" s="13" t="s">
        <v>27</v>
      </c>
      <c r="L3835" s="12">
        <f t="shared" ca="1" si="526"/>
        <v>2.6424428614695699</v>
      </c>
      <c r="M3835" s="101">
        <f t="shared" ca="1" si="527"/>
        <v>0.13941528537113451</v>
      </c>
      <c r="N3835" s="101">
        <f t="shared" ca="1" si="534"/>
        <v>290.51125988432625</v>
      </c>
      <c r="O3835" s="101">
        <f t="shared" ca="1" si="528"/>
        <v>0.28509316032395188</v>
      </c>
      <c r="Q3835" s="12">
        <f t="shared" ca="1" si="529"/>
        <v>0</v>
      </c>
      <c r="R3835" s="101">
        <f t="shared" ca="1" si="530"/>
        <v>0</v>
      </c>
      <c r="S3835" s="13"/>
      <c r="T3835" s="101">
        <f t="shared" ca="1" si="531"/>
        <v>0.13941528537113451</v>
      </c>
      <c r="U3835" s="101">
        <f t="shared" si="532"/>
        <v>0</v>
      </c>
      <c r="V3835" s="101">
        <f t="shared" ca="1" si="533"/>
        <v>-483.41576397435148</v>
      </c>
    </row>
    <row r="3836" spans="2:22" x14ac:dyDescent="0.3">
      <c r="B3836" s="13">
        <v>2023</v>
      </c>
      <c r="C3836" s="13">
        <v>6</v>
      </c>
      <c r="D3836" s="13">
        <v>7</v>
      </c>
      <c r="E3836" s="83" t="s">
        <v>257</v>
      </c>
      <c r="F3836" s="13">
        <v>1</v>
      </c>
      <c r="G3836" s="13">
        <v>5</v>
      </c>
      <c r="H3836" s="13" t="s">
        <v>69</v>
      </c>
      <c r="I3836" s="13" t="s">
        <v>53</v>
      </c>
      <c r="J3836" s="13"/>
      <c r="K3836" s="13" t="s">
        <v>27</v>
      </c>
      <c r="L3836" s="12">
        <f t="shared" ca="1" si="526"/>
        <v>3.1270937001029635</v>
      </c>
      <c r="M3836" s="101">
        <f t="shared" ca="1" si="527"/>
        <v>0.16498546361743235</v>
      </c>
      <c r="N3836" s="101">
        <f t="shared" ca="1" si="534"/>
        <v>290.51125988432625</v>
      </c>
      <c r="O3836" s="101">
        <f t="shared" ca="1" si="528"/>
        <v>0.33738213930410871</v>
      </c>
      <c r="Q3836" s="12">
        <f t="shared" ca="1" si="529"/>
        <v>5.6000000000000005</v>
      </c>
      <c r="R3836" s="101">
        <f t="shared" ca="1" si="530"/>
        <v>0.20933151828628419</v>
      </c>
      <c r="S3836" s="13"/>
      <c r="T3836" s="101">
        <f t="shared" ca="1" si="531"/>
        <v>0</v>
      </c>
      <c r="U3836" s="101">
        <f t="shared" si="532"/>
        <v>0</v>
      </c>
      <c r="V3836" s="101">
        <f t="shared" ca="1" si="533"/>
        <v>-483.834427010924</v>
      </c>
    </row>
    <row r="3837" spans="2:22" x14ac:dyDescent="0.3">
      <c r="B3837" s="13">
        <v>2023</v>
      </c>
      <c r="C3837" s="13">
        <v>6</v>
      </c>
      <c r="D3837" s="13">
        <v>7</v>
      </c>
      <c r="E3837" s="83" t="s">
        <v>257</v>
      </c>
      <c r="F3837" s="13">
        <v>1</v>
      </c>
      <c r="G3837" s="13">
        <v>6</v>
      </c>
      <c r="H3837" s="13" t="s">
        <v>69</v>
      </c>
      <c r="I3837" s="13" t="s">
        <v>53</v>
      </c>
      <c r="J3837" s="13"/>
      <c r="K3837" s="13" t="s">
        <v>27</v>
      </c>
      <c r="L3837" s="12">
        <f t="shared" ca="1" si="526"/>
        <v>2.2989648092778561</v>
      </c>
      <c r="M3837" s="101">
        <f t="shared" ca="1" si="527"/>
        <v>0.12129338333749969</v>
      </c>
      <c r="N3837" s="101">
        <f t="shared" ca="1" si="534"/>
        <v>290.51125988432625</v>
      </c>
      <c r="O3837" s="101">
        <f t="shared" ca="1" si="528"/>
        <v>0.24803531327298789</v>
      </c>
      <c r="Q3837" s="12">
        <f t="shared" ca="1" si="529"/>
        <v>5.6000000000000005</v>
      </c>
      <c r="R3837" s="101">
        <f t="shared" ca="1" si="530"/>
        <v>0.27943262889462955</v>
      </c>
      <c r="S3837" s="13"/>
      <c r="T3837" s="101">
        <f t="shared" ca="1" si="531"/>
        <v>0</v>
      </c>
      <c r="U3837" s="101">
        <f t="shared" si="532"/>
        <v>0</v>
      </c>
      <c r="V3837" s="101">
        <f t="shared" ca="1" si="533"/>
        <v>-484.39329226871331</v>
      </c>
    </row>
    <row r="3838" spans="2:22" x14ac:dyDescent="0.3">
      <c r="B3838" s="13">
        <v>2023</v>
      </c>
      <c r="C3838" s="13">
        <v>6</v>
      </c>
      <c r="D3838" s="13">
        <v>7</v>
      </c>
      <c r="E3838" s="83" t="s">
        <v>257</v>
      </c>
      <c r="F3838" s="13">
        <v>1</v>
      </c>
      <c r="G3838" s="13">
        <v>7</v>
      </c>
      <c r="H3838" s="13" t="s">
        <v>69</v>
      </c>
      <c r="I3838" s="13" t="s">
        <v>53</v>
      </c>
      <c r="J3838" s="13"/>
      <c r="K3838" s="13" t="s">
        <v>27</v>
      </c>
      <c r="L3838" s="12">
        <f t="shared" ca="1" si="526"/>
        <v>2.9204324623728195</v>
      </c>
      <c r="M3838" s="101">
        <f t="shared" ca="1" si="527"/>
        <v>0.15408201671478997</v>
      </c>
      <c r="N3838" s="101">
        <f t="shared" ca="1" si="534"/>
        <v>290.51125988432625</v>
      </c>
      <c r="O3838" s="101">
        <f t="shared" ca="1" si="528"/>
        <v>0.31508545836540347</v>
      </c>
      <c r="Q3838" s="12">
        <f t="shared" ca="1" si="529"/>
        <v>5.6000000000000005</v>
      </c>
      <c r="R3838" s="101">
        <f t="shared" ca="1" si="530"/>
        <v>0.22682539206014088</v>
      </c>
      <c r="S3838" s="13"/>
      <c r="T3838" s="101">
        <f t="shared" ca="1" si="531"/>
        <v>0</v>
      </c>
      <c r="U3838" s="101">
        <f t="shared" si="532"/>
        <v>0</v>
      </c>
      <c r="V3838" s="101">
        <f t="shared" ca="1" si="533"/>
        <v>-484.84694305283364</v>
      </c>
    </row>
    <row r="3839" spans="2:22" x14ac:dyDescent="0.3">
      <c r="B3839" s="13">
        <v>2023</v>
      </c>
      <c r="C3839" s="13">
        <v>6</v>
      </c>
      <c r="D3839" s="13">
        <v>7</v>
      </c>
      <c r="E3839" s="83" t="s">
        <v>257</v>
      </c>
      <c r="F3839" s="13">
        <v>1</v>
      </c>
      <c r="G3839" s="13">
        <v>8</v>
      </c>
      <c r="H3839" s="13" t="s">
        <v>69</v>
      </c>
      <c r="I3839" s="13" t="s">
        <v>53</v>
      </c>
      <c r="J3839" s="13"/>
      <c r="K3839" s="13" t="s">
        <v>27</v>
      </c>
      <c r="L3839" s="12">
        <f t="shared" ca="1" si="526"/>
        <v>4.1310423426909919</v>
      </c>
      <c r="M3839" s="101">
        <f t="shared" ca="1" si="527"/>
        <v>0.21795379400037673</v>
      </c>
      <c r="N3839" s="101">
        <f t="shared" ca="1" si="534"/>
        <v>290.51125988432625</v>
      </c>
      <c r="O3839" s="101">
        <f t="shared" ca="1" si="528"/>
        <v>0.44569815835293114</v>
      </c>
      <c r="Q3839" s="12">
        <f t="shared" ca="1" si="529"/>
        <v>5.6000000000000005</v>
      </c>
      <c r="R3839" s="101">
        <f t="shared" ca="1" si="530"/>
        <v>0.12434726569120759</v>
      </c>
      <c r="S3839" s="13"/>
      <c r="T3839" s="101">
        <f t="shared" ca="1" si="531"/>
        <v>0</v>
      </c>
      <c r="U3839" s="101">
        <f t="shared" si="532"/>
        <v>0</v>
      </c>
      <c r="V3839" s="101">
        <f t="shared" ca="1" si="533"/>
        <v>-485.09563758421604</v>
      </c>
    </row>
    <row r="3840" spans="2:22" x14ac:dyDescent="0.3">
      <c r="B3840" s="13">
        <v>2023</v>
      </c>
      <c r="C3840" s="13">
        <v>6</v>
      </c>
      <c r="D3840" s="13">
        <v>7</v>
      </c>
      <c r="E3840" s="83" t="s">
        <v>257</v>
      </c>
      <c r="F3840" s="13">
        <v>1</v>
      </c>
      <c r="G3840" s="13">
        <v>9</v>
      </c>
      <c r="H3840" s="13" t="s">
        <v>69</v>
      </c>
      <c r="I3840" s="13" t="s">
        <v>53</v>
      </c>
      <c r="J3840" s="13"/>
      <c r="K3840" s="13" t="s">
        <v>27</v>
      </c>
      <c r="L3840" s="12">
        <f t="shared" ref="L3840:L3903" ca="1" si="535">IF(K3840="Weekday",_xlfn.NORM.INV(RAND(),VLOOKUP(G3840,$J$5:$N$28,4),VLOOKUP(G3840,$J$5:$N$28,5)),_xlfn.NORM.INV(RAND(),VLOOKUP(G3840,$P$5:$T$28,4),VLOOKUP(G3840,$P$5:$T$28,5)))*VLOOKUP(C3840,$P$32:$R$43,3)</f>
        <v>3.0817507851694854</v>
      </c>
      <c r="M3840" s="101">
        <f t="shared" ref="M3840:M3903" ca="1" si="536">IF(I3840="Winter",VLOOKUP(G3840,$J$40:$L$43,3),VLOOKUP(G3840,$J$40:$L$43,2))*L3840</f>
        <v>0.16259317142554205</v>
      </c>
      <c r="N3840" s="101">
        <f t="shared" ca="1" si="534"/>
        <v>290.51125988432625</v>
      </c>
      <c r="O3840" s="101">
        <f t="shared" ref="O3840:O3903" ca="1" si="537">IF(I3840="Winter",VLOOKUP(G3840,$J$46:$L$49,3),VLOOKUP(G3840,$J$46:$L$49,2))*L3840</f>
        <v>0.33249009221193576</v>
      </c>
      <c r="Q3840" s="12">
        <f t="shared" ref="Q3840:Q3903" ca="1" si="538">MIN(MAX(AND(IF(G3840&gt;=VLOOKUP(C3840,$O$46:$T$57,5),1,0),IF(G3840&lt;=VLOOKUP(C3840,$O$46:$T$57,6),1,0))*$G$50*_xlfn.NORM.INV(RAND(),VLOOKUP(C3840,$B$4:$F$15,4),VLOOKUP(C3840,$B$4:$F$15,4)),0),0.2)*$G$51</f>
        <v>5.6000000000000005</v>
      </c>
      <c r="R3840" s="101">
        <f t="shared" ref="R3840:R3903" ca="1" si="539">MAX(Q3840-L3840,0)*$G$52</f>
        <v>0.21316979603540312</v>
      </c>
      <c r="S3840" s="13"/>
      <c r="T3840" s="101">
        <f t="shared" ref="T3840:T3903" ca="1" si="540">MAX(L3840-Q3840,0)*IF(I3840="Winter",VLOOKUP(G3840,$J$40:$L$43,3),VLOOKUP(G3840,$J$40:$L$43,2))</f>
        <v>0</v>
      </c>
      <c r="U3840" s="101">
        <f t="shared" si="532"/>
        <v>0</v>
      </c>
      <c r="V3840" s="101">
        <f t="shared" ca="1" si="533"/>
        <v>-485.52197717628684</v>
      </c>
    </row>
    <row r="3841" spans="2:22" x14ac:dyDescent="0.3">
      <c r="B3841" s="13">
        <v>2023</v>
      </c>
      <c r="C3841" s="13">
        <v>6</v>
      </c>
      <c r="D3841" s="13">
        <v>7</v>
      </c>
      <c r="E3841" s="83" t="s">
        <v>257</v>
      </c>
      <c r="F3841" s="13">
        <v>1</v>
      </c>
      <c r="G3841" s="13">
        <v>10</v>
      </c>
      <c r="H3841" s="13" t="s">
        <v>70</v>
      </c>
      <c r="I3841" s="13" t="s">
        <v>53</v>
      </c>
      <c r="J3841" s="13"/>
      <c r="K3841" s="13" t="s">
        <v>27</v>
      </c>
      <c r="L3841" s="12">
        <f t="shared" ca="1" si="535"/>
        <v>3.449322929588527</v>
      </c>
      <c r="M3841" s="101">
        <f t="shared" ca="1" si="536"/>
        <v>0.18198627776509069</v>
      </c>
      <c r="N3841" s="101">
        <f t="shared" ca="1" si="534"/>
        <v>290.51125988432625</v>
      </c>
      <c r="O3841" s="101">
        <f t="shared" ca="1" si="537"/>
        <v>0.3721474508733062</v>
      </c>
      <c r="Q3841" s="12">
        <f t="shared" ca="1" si="538"/>
        <v>5.6000000000000005</v>
      </c>
      <c r="R3841" s="101">
        <f t="shared" ca="1" si="539"/>
        <v>0.18205481401033125</v>
      </c>
      <c r="S3841" s="13"/>
      <c r="T3841" s="101">
        <f t="shared" ca="1" si="540"/>
        <v>0</v>
      </c>
      <c r="U3841" s="101">
        <f t="shared" ref="U3841:U3904" si="541">IF(H3841="On-Peak",IF(I3841="Winter",((L3841*$D$48)/60),((L3841*$D$47)/60)),0)</f>
        <v>0</v>
      </c>
      <c r="V3841" s="101">
        <f t="shared" ref="V3841:V3904" ca="1" si="542">V3840+MAX(T3841-R3841,0)-MAX(R3841-T3841,0)+MAX(U3841-R3841,0)-MAX(R3841-U3841,0)</f>
        <v>-485.88608680430747</v>
      </c>
    </row>
    <row r="3842" spans="2:22" x14ac:dyDescent="0.3">
      <c r="B3842" s="13">
        <v>2023</v>
      </c>
      <c r="C3842" s="13">
        <v>6</v>
      </c>
      <c r="D3842" s="13">
        <v>7</v>
      </c>
      <c r="E3842" s="83" t="s">
        <v>257</v>
      </c>
      <c r="F3842" s="13">
        <v>1</v>
      </c>
      <c r="G3842" s="13">
        <v>11</v>
      </c>
      <c r="H3842" s="13" t="s">
        <v>70</v>
      </c>
      <c r="I3842" s="13" t="s">
        <v>53</v>
      </c>
      <c r="J3842" s="13"/>
      <c r="K3842" s="13" t="s">
        <v>27</v>
      </c>
      <c r="L3842" s="12">
        <f t="shared" ca="1" si="535"/>
        <v>4.2288719682604432</v>
      </c>
      <c r="M3842" s="101">
        <f t="shared" ca="1" si="536"/>
        <v>0.223115285045421</v>
      </c>
      <c r="N3842" s="101">
        <f t="shared" ca="1" si="534"/>
        <v>290.51125988432625</v>
      </c>
      <c r="O3842" s="101">
        <f t="shared" ca="1" si="537"/>
        <v>0.45625299665561919</v>
      </c>
      <c r="Q3842" s="12">
        <f t="shared" ca="1" si="538"/>
        <v>5.6000000000000005</v>
      </c>
      <c r="R3842" s="101">
        <f t="shared" ca="1" si="539"/>
        <v>0.11606598788675353</v>
      </c>
      <c r="S3842" s="13"/>
      <c r="T3842" s="101">
        <f t="shared" ca="1" si="540"/>
        <v>0</v>
      </c>
      <c r="U3842" s="101">
        <f t="shared" si="541"/>
        <v>0</v>
      </c>
      <c r="V3842" s="101">
        <f t="shared" ca="1" si="542"/>
        <v>-486.11821878008101</v>
      </c>
    </row>
    <row r="3843" spans="2:22" x14ac:dyDescent="0.3">
      <c r="B3843" s="13">
        <v>2023</v>
      </c>
      <c r="C3843" s="13">
        <v>6</v>
      </c>
      <c r="D3843" s="13">
        <v>7</v>
      </c>
      <c r="E3843" s="83" t="s">
        <v>257</v>
      </c>
      <c r="F3843" s="13">
        <v>1</v>
      </c>
      <c r="G3843" s="13">
        <v>12</v>
      </c>
      <c r="H3843" s="13" t="s">
        <v>70</v>
      </c>
      <c r="I3843" s="13" t="s">
        <v>53</v>
      </c>
      <c r="J3843" s="13"/>
      <c r="K3843" s="13" t="s">
        <v>27</v>
      </c>
      <c r="L3843" s="12">
        <f t="shared" ca="1" si="535"/>
        <v>4.9052564390546536</v>
      </c>
      <c r="M3843" s="101">
        <f t="shared" ca="1" si="536"/>
        <v>0.25880132972452352</v>
      </c>
      <c r="N3843" s="101">
        <f t="shared" ca="1" si="534"/>
        <v>290.51125988432625</v>
      </c>
      <c r="O3843" s="101">
        <f t="shared" ca="1" si="537"/>
        <v>0.52922811720960661</v>
      </c>
      <c r="Q3843" s="12">
        <f t="shared" ca="1" si="538"/>
        <v>5.6000000000000005</v>
      </c>
      <c r="R3843" s="101">
        <f t="shared" ca="1" si="539"/>
        <v>5.8810042434023622E-2</v>
      </c>
      <c r="S3843" s="13"/>
      <c r="T3843" s="101">
        <f t="shared" ca="1" si="540"/>
        <v>0</v>
      </c>
      <c r="U3843" s="101">
        <f t="shared" si="541"/>
        <v>0</v>
      </c>
      <c r="V3843" s="101">
        <f t="shared" ca="1" si="542"/>
        <v>-486.23583886494902</v>
      </c>
    </row>
    <row r="3844" spans="2:22" x14ac:dyDescent="0.3">
      <c r="B3844" s="13">
        <v>2023</v>
      </c>
      <c r="C3844" s="13">
        <v>6</v>
      </c>
      <c r="D3844" s="13">
        <v>7</v>
      </c>
      <c r="E3844" s="83" t="s">
        <v>257</v>
      </c>
      <c r="F3844" s="13">
        <v>1</v>
      </c>
      <c r="G3844" s="13">
        <v>13</v>
      </c>
      <c r="H3844" s="13" t="s">
        <v>70</v>
      </c>
      <c r="I3844" s="13" t="s">
        <v>53</v>
      </c>
      <c r="J3844" s="13"/>
      <c r="K3844" s="13" t="s">
        <v>27</v>
      </c>
      <c r="L3844" s="12">
        <f t="shared" ca="1" si="535"/>
        <v>2.8290775558473551</v>
      </c>
      <c r="M3844" s="101">
        <f t="shared" ca="1" si="536"/>
        <v>0.14926213184650647</v>
      </c>
      <c r="N3844" s="101">
        <f t="shared" ca="1" si="534"/>
        <v>290.51125988432625</v>
      </c>
      <c r="O3844" s="101">
        <f t="shared" ca="1" si="537"/>
        <v>0.30522917750037115</v>
      </c>
      <c r="Q3844" s="12">
        <f t="shared" ca="1" si="538"/>
        <v>5.6000000000000005</v>
      </c>
      <c r="R3844" s="101">
        <f t="shared" ca="1" si="539"/>
        <v>0.23455858489752143</v>
      </c>
      <c r="S3844" s="13"/>
      <c r="T3844" s="101">
        <f t="shared" ca="1" si="540"/>
        <v>0</v>
      </c>
      <c r="U3844" s="101">
        <f t="shared" si="541"/>
        <v>0</v>
      </c>
      <c r="V3844" s="101">
        <f t="shared" ca="1" si="542"/>
        <v>-486.70495603474404</v>
      </c>
    </row>
    <row r="3845" spans="2:22" x14ac:dyDescent="0.3">
      <c r="B3845" s="13">
        <v>2023</v>
      </c>
      <c r="C3845" s="13">
        <v>6</v>
      </c>
      <c r="D3845" s="13">
        <v>7</v>
      </c>
      <c r="E3845" s="83" t="s">
        <v>257</v>
      </c>
      <c r="F3845" s="13">
        <v>1</v>
      </c>
      <c r="G3845" s="13">
        <v>14</v>
      </c>
      <c r="H3845" s="13" t="s">
        <v>70</v>
      </c>
      <c r="I3845" s="13" t="s">
        <v>53</v>
      </c>
      <c r="J3845" s="13"/>
      <c r="K3845" s="13" t="s">
        <v>27</v>
      </c>
      <c r="L3845" s="12">
        <f t="shared" ca="1" si="535"/>
        <v>2.9276876334852853</v>
      </c>
      <c r="M3845" s="101">
        <f t="shared" ca="1" si="536"/>
        <v>0.15446479954268366</v>
      </c>
      <c r="N3845" s="101">
        <f t="shared" ca="1" si="534"/>
        <v>290.51125988432625</v>
      </c>
      <c r="O3845" s="101">
        <f t="shared" ca="1" si="537"/>
        <v>0.31586821877672744</v>
      </c>
      <c r="Q3845" s="12">
        <f t="shared" ca="1" si="538"/>
        <v>0</v>
      </c>
      <c r="R3845" s="101">
        <f t="shared" ca="1" si="539"/>
        <v>0</v>
      </c>
      <c r="S3845" s="13"/>
      <c r="T3845" s="101">
        <f t="shared" ca="1" si="540"/>
        <v>0.15446479954268366</v>
      </c>
      <c r="U3845" s="101">
        <f t="shared" si="541"/>
        <v>0</v>
      </c>
      <c r="V3845" s="101">
        <f t="shared" ca="1" si="542"/>
        <v>-486.55049123520138</v>
      </c>
    </row>
    <row r="3846" spans="2:22" x14ac:dyDescent="0.3">
      <c r="B3846" s="13">
        <v>2023</v>
      </c>
      <c r="C3846" s="13">
        <v>6</v>
      </c>
      <c r="D3846" s="13">
        <v>7</v>
      </c>
      <c r="E3846" s="83" t="s">
        <v>257</v>
      </c>
      <c r="F3846" s="13">
        <v>1</v>
      </c>
      <c r="G3846" s="13">
        <v>15</v>
      </c>
      <c r="H3846" s="13" t="s">
        <v>70</v>
      </c>
      <c r="I3846" s="13" t="s">
        <v>53</v>
      </c>
      <c r="J3846" s="13"/>
      <c r="K3846" s="13" t="s">
        <v>27</v>
      </c>
      <c r="L3846" s="12">
        <f t="shared" ca="1" si="535"/>
        <v>3.6673697775540859</v>
      </c>
      <c r="M3846" s="101">
        <f t="shared" ca="1" si="536"/>
        <v>0.19349042946375358</v>
      </c>
      <c r="N3846" s="101">
        <f t="shared" ca="1" si="534"/>
        <v>290.51125988432625</v>
      </c>
      <c r="O3846" s="101">
        <f t="shared" ca="1" si="537"/>
        <v>0.39567252530031033</v>
      </c>
      <c r="Q3846" s="12">
        <f t="shared" ca="1" si="538"/>
        <v>5.6000000000000005</v>
      </c>
      <c r="R3846" s="101">
        <f t="shared" ca="1" si="539"/>
        <v>0.16359714833004668</v>
      </c>
      <c r="S3846" s="13"/>
      <c r="T3846" s="101">
        <f t="shared" ca="1" si="540"/>
        <v>0</v>
      </c>
      <c r="U3846" s="101">
        <f t="shared" si="541"/>
        <v>0</v>
      </c>
      <c r="V3846" s="101">
        <f t="shared" ca="1" si="542"/>
        <v>-486.87768553186146</v>
      </c>
    </row>
    <row r="3847" spans="2:22" x14ac:dyDescent="0.3">
      <c r="B3847" s="13">
        <v>2023</v>
      </c>
      <c r="C3847" s="13">
        <v>6</v>
      </c>
      <c r="D3847" s="13">
        <v>7</v>
      </c>
      <c r="E3847" s="83" t="s">
        <v>257</v>
      </c>
      <c r="F3847" s="13">
        <v>1</v>
      </c>
      <c r="G3847" s="13">
        <v>16</v>
      </c>
      <c r="H3847" s="13" t="s">
        <v>71</v>
      </c>
      <c r="I3847" s="13" t="s">
        <v>53</v>
      </c>
      <c r="J3847" s="13"/>
      <c r="K3847" s="13" t="s">
        <v>27</v>
      </c>
      <c r="L3847" s="12">
        <f t="shared" ca="1" si="535"/>
        <v>3.2896860612031715</v>
      </c>
      <c r="M3847" s="101">
        <f t="shared" ca="1" si="536"/>
        <v>0.4083816276377617</v>
      </c>
      <c r="N3847" s="101">
        <f t="shared" ca="1" si="534"/>
        <v>291.43648408903965</v>
      </c>
      <c r="O3847" s="101">
        <f t="shared" ca="1" si="537"/>
        <v>0.97966850902630453</v>
      </c>
      <c r="Q3847" s="12">
        <f t="shared" ca="1" si="538"/>
        <v>5.6000000000000005</v>
      </c>
      <c r="R3847" s="101">
        <f t="shared" ca="1" si="539"/>
        <v>0.19556807491915157</v>
      </c>
      <c r="S3847" s="13"/>
      <c r="T3847" s="101">
        <f t="shared" ca="1" si="540"/>
        <v>0</v>
      </c>
      <c r="U3847" s="101">
        <f t="shared" ca="1" si="541"/>
        <v>0.92522420471339195</v>
      </c>
      <c r="V3847" s="101">
        <f t="shared" ca="1" si="542"/>
        <v>-486.34359747698636</v>
      </c>
    </row>
    <row r="3848" spans="2:22" x14ac:dyDescent="0.3">
      <c r="B3848" s="13">
        <v>2023</v>
      </c>
      <c r="C3848" s="13">
        <v>6</v>
      </c>
      <c r="D3848" s="13">
        <v>7</v>
      </c>
      <c r="E3848" s="83" t="s">
        <v>257</v>
      </c>
      <c r="F3848" s="13">
        <v>1</v>
      </c>
      <c r="G3848" s="13">
        <v>17</v>
      </c>
      <c r="H3848" s="13" t="s">
        <v>71</v>
      </c>
      <c r="I3848" s="13" t="s">
        <v>53</v>
      </c>
      <c r="J3848" s="13"/>
      <c r="K3848" s="13" t="s">
        <v>27</v>
      </c>
      <c r="L3848" s="12">
        <f t="shared" ca="1" si="535"/>
        <v>5.5330516382181081</v>
      </c>
      <c r="M3848" s="101">
        <f t="shared" ca="1" si="536"/>
        <v>0.68687303036839598</v>
      </c>
      <c r="N3848" s="101">
        <f t="shared" ca="1" si="534"/>
        <v>292.99265486228848</v>
      </c>
      <c r="O3848" s="101">
        <f t="shared" ca="1" si="537"/>
        <v>1.6477427778613527</v>
      </c>
      <c r="Q3848" s="12">
        <f t="shared" ca="1" si="538"/>
        <v>5.6000000000000005</v>
      </c>
      <c r="R3848" s="101">
        <f t="shared" ca="1" si="539"/>
        <v>5.6671788248371961E-3</v>
      </c>
      <c r="S3848" s="13"/>
      <c r="T3848" s="101">
        <f t="shared" ca="1" si="540"/>
        <v>0</v>
      </c>
      <c r="U3848" s="101">
        <f t="shared" ca="1" si="541"/>
        <v>1.556170773248843</v>
      </c>
      <c r="V3848" s="101">
        <f t="shared" ca="1" si="542"/>
        <v>-484.79876106138721</v>
      </c>
    </row>
    <row r="3849" spans="2:22" x14ac:dyDescent="0.3">
      <c r="B3849" s="13">
        <v>2023</v>
      </c>
      <c r="C3849" s="13">
        <v>6</v>
      </c>
      <c r="D3849" s="13">
        <v>7</v>
      </c>
      <c r="E3849" s="83" t="s">
        <v>257</v>
      </c>
      <c r="F3849" s="13">
        <v>1</v>
      </c>
      <c r="G3849" s="13">
        <v>18</v>
      </c>
      <c r="H3849" s="13" t="s">
        <v>71</v>
      </c>
      <c r="I3849" s="13" t="s">
        <v>53</v>
      </c>
      <c r="J3849" s="13"/>
      <c r="K3849" s="13" t="s">
        <v>27</v>
      </c>
      <c r="L3849" s="12">
        <f t="shared" ca="1" si="535"/>
        <v>6.0182660312329768</v>
      </c>
      <c r="M3849" s="101">
        <f t="shared" ca="1" si="536"/>
        <v>0.74710754511726174</v>
      </c>
      <c r="N3849" s="101">
        <f t="shared" ca="1" si="534"/>
        <v>294.68529218357276</v>
      </c>
      <c r="O3849" s="101">
        <f t="shared" ca="1" si="537"/>
        <v>1.7922396241011804</v>
      </c>
      <c r="Q3849" s="12">
        <f t="shared" ca="1" si="538"/>
        <v>5.6000000000000005</v>
      </c>
      <c r="R3849" s="101">
        <f t="shared" ca="1" si="539"/>
        <v>0</v>
      </c>
      <c r="S3849" s="13"/>
      <c r="T3849" s="101">
        <f t="shared" ca="1" si="540"/>
        <v>5.1923545117261667E-2</v>
      </c>
      <c r="U3849" s="101">
        <f t="shared" ca="1" si="541"/>
        <v>1.6926373212842747</v>
      </c>
      <c r="V3849" s="101">
        <f t="shared" ca="1" si="542"/>
        <v>-483.0542001949857</v>
      </c>
    </row>
    <row r="3850" spans="2:22" x14ac:dyDescent="0.3">
      <c r="B3850" s="13">
        <v>2023</v>
      </c>
      <c r="C3850" s="13">
        <v>6</v>
      </c>
      <c r="D3850" s="13">
        <v>7</v>
      </c>
      <c r="E3850" s="83" t="s">
        <v>257</v>
      </c>
      <c r="F3850" s="13">
        <v>1</v>
      </c>
      <c r="G3850" s="13">
        <v>19</v>
      </c>
      <c r="H3850" s="13" t="s">
        <v>71</v>
      </c>
      <c r="I3850" s="13" t="s">
        <v>53</v>
      </c>
      <c r="J3850" s="13"/>
      <c r="K3850" s="13" t="s">
        <v>27</v>
      </c>
      <c r="L3850" s="12">
        <f t="shared" ca="1" si="535"/>
        <v>5.9921130755202494</v>
      </c>
      <c r="M3850" s="101">
        <f t="shared" ca="1" si="536"/>
        <v>0.74386091719508374</v>
      </c>
      <c r="N3850" s="101">
        <f t="shared" ca="1" si="534"/>
        <v>296.37057398606282</v>
      </c>
      <c r="O3850" s="101">
        <f t="shared" ca="1" si="537"/>
        <v>1.7844512738899303</v>
      </c>
      <c r="Q3850" s="12">
        <f t="shared" ca="1" si="538"/>
        <v>4.1695794379640132</v>
      </c>
      <c r="R3850" s="101">
        <f t="shared" ca="1" si="539"/>
        <v>0</v>
      </c>
      <c r="S3850" s="13"/>
      <c r="T3850" s="101">
        <f t="shared" ca="1" si="540"/>
        <v>0.22624932576623116</v>
      </c>
      <c r="U3850" s="101">
        <f t="shared" ca="1" si="541"/>
        <v>1.6852818024900702</v>
      </c>
      <c r="V3850" s="101">
        <f t="shared" ca="1" si="542"/>
        <v>-481.14266906672941</v>
      </c>
    </row>
    <row r="3851" spans="2:22" x14ac:dyDescent="0.3">
      <c r="B3851" s="13">
        <v>2023</v>
      </c>
      <c r="C3851" s="13">
        <v>6</v>
      </c>
      <c r="D3851" s="13">
        <v>7</v>
      </c>
      <c r="E3851" s="83" t="s">
        <v>257</v>
      </c>
      <c r="F3851" s="13">
        <v>1</v>
      </c>
      <c r="G3851" s="13">
        <v>20</v>
      </c>
      <c r="H3851" s="13" t="s">
        <v>69</v>
      </c>
      <c r="I3851" s="13" t="s">
        <v>53</v>
      </c>
      <c r="J3851" s="13"/>
      <c r="K3851" s="13" t="s">
        <v>27</v>
      </c>
      <c r="L3851" s="12">
        <f t="shared" ca="1" si="535"/>
        <v>4.8415343151600023</v>
      </c>
      <c r="M3851" s="101">
        <f t="shared" ca="1" si="536"/>
        <v>0.25543935046784172</v>
      </c>
      <c r="N3851" s="101">
        <f t="shared" ca="1" si="534"/>
        <v>296.37057398606282</v>
      </c>
      <c r="O3851" s="101">
        <f t="shared" ca="1" si="537"/>
        <v>0.52235313726261268</v>
      </c>
      <c r="Q3851" s="12">
        <f t="shared" ca="1" si="538"/>
        <v>0</v>
      </c>
      <c r="R3851" s="101">
        <f t="shared" ca="1" si="539"/>
        <v>0</v>
      </c>
      <c r="S3851" s="13"/>
      <c r="T3851" s="101">
        <f t="shared" ca="1" si="540"/>
        <v>0.25543935046784172</v>
      </c>
      <c r="U3851" s="101">
        <f t="shared" si="541"/>
        <v>0</v>
      </c>
      <c r="V3851" s="101">
        <f t="shared" ca="1" si="542"/>
        <v>-480.88722971626157</v>
      </c>
    </row>
    <row r="3852" spans="2:22" x14ac:dyDescent="0.3">
      <c r="B3852" s="13">
        <v>2023</v>
      </c>
      <c r="C3852" s="13">
        <v>6</v>
      </c>
      <c r="D3852" s="13">
        <v>7</v>
      </c>
      <c r="E3852" s="83" t="s">
        <v>257</v>
      </c>
      <c r="F3852" s="13">
        <v>1</v>
      </c>
      <c r="G3852" s="13">
        <v>21</v>
      </c>
      <c r="H3852" s="13" t="s">
        <v>69</v>
      </c>
      <c r="I3852" s="13" t="s">
        <v>53</v>
      </c>
      <c r="J3852" s="13"/>
      <c r="K3852" s="13" t="s">
        <v>27</v>
      </c>
      <c r="L3852" s="12">
        <f t="shared" ca="1" si="535"/>
        <v>4.8277857497344474</v>
      </c>
      <c r="M3852" s="101">
        <f t="shared" ca="1" si="536"/>
        <v>0.25471397615598945</v>
      </c>
      <c r="N3852" s="101">
        <f t="shared" ca="1" si="534"/>
        <v>296.37057398606282</v>
      </c>
      <c r="O3852" s="101">
        <f t="shared" ca="1" si="537"/>
        <v>0.52086980453884957</v>
      </c>
      <c r="Q3852" s="12">
        <f t="shared" ca="1" si="538"/>
        <v>0</v>
      </c>
      <c r="R3852" s="101">
        <f t="shared" ca="1" si="539"/>
        <v>0</v>
      </c>
      <c r="S3852" s="13"/>
      <c r="T3852" s="101">
        <f t="shared" ca="1" si="540"/>
        <v>0.25471397615598945</v>
      </c>
      <c r="U3852" s="101">
        <f t="shared" si="541"/>
        <v>0</v>
      </c>
      <c r="V3852" s="101">
        <f t="shared" ca="1" si="542"/>
        <v>-480.63251574010559</v>
      </c>
    </row>
    <row r="3853" spans="2:22" x14ac:dyDescent="0.3">
      <c r="B3853" s="13">
        <v>2023</v>
      </c>
      <c r="C3853" s="13">
        <v>6</v>
      </c>
      <c r="D3853" s="13">
        <v>7</v>
      </c>
      <c r="E3853" s="83" t="s">
        <v>257</v>
      </c>
      <c r="F3853" s="13">
        <v>1</v>
      </c>
      <c r="G3853" s="13">
        <v>22</v>
      </c>
      <c r="H3853" s="13" t="s">
        <v>69</v>
      </c>
      <c r="I3853" s="13" t="s">
        <v>53</v>
      </c>
      <c r="J3853" s="13"/>
      <c r="K3853" s="13" t="s">
        <v>27</v>
      </c>
      <c r="L3853" s="12">
        <f t="shared" ca="1" si="535"/>
        <v>4.3198995571051464</v>
      </c>
      <c r="M3853" s="101">
        <f t="shared" ca="1" si="536"/>
        <v>0.22791790063286754</v>
      </c>
      <c r="N3853" s="101">
        <f t="shared" ca="1" si="534"/>
        <v>296.37057398606282</v>
      </c>
      <c r="O3853" s="101">
        <f t="shared" ca="1" si="537"/>
        <v>0.46607396321607425</v>
      </c>
      <c r="Q3853" s="12">
        <f t="shared" ca="1" si="538"/>
        <v>0</v>
      </c>
      <c r="R3853" s="101">
        <f t="shared" ca="1" si="539"/>
        <v>0</v>
      </c>
      <c r="S3853" s="13"/>
      <c r="T3853" s="101">
        <f t="shared" ca="1" si="540"/>
        <v>0.22791790063286754</v>
      </c>
      <c r="U3853" s="101">
        <f t="shared" si="541"/>
        <v>0</v>
      </c>
      <c r="V3853" s="101">
        <f t="shared" ca="1" si="542"/>
        <v>-480.40459783947273</v>
      </c>
    </row>
    <row r="3854" spans="2:22" x14ac:dyDescent="0.3">
      <c r="B3854" s="13">
        <v>2023</v>
      </c>
      <c r="C3854" s="13">
        <v>6</v>
      </c>
      <c r="D3854" s="13">
        <v>7</v>
      </c>
      <c r="E3854" s="83" t="s">
        <v>257</v>
      </c>
      <c r="F3854" s="13">
        <v>1</v>
      </c>
      <c r="G3854" s="13">
        <v>23</v>
      </c>
      <c r="H3854" s="13" t="s">
        <v>69</v>
      </c>
      <c r="I3854" s="13" t="s">
        <v>53</v>
      </c>
      <c r="J3854" s="13"/>
      <c r="K3854" s="13" t="s">
        <v>27</v>
      </c>
      <c r="L3854" s="12">
        <f t="shared" ca="1" si="535"/>
        <v>5.0962774951505381</v>
      </c>
      <c r="M3854" s="101">
        <f t="shared" ca="1" si="536"/>
        <v>0.2688796006441424</v>
      </c>
      <c r="N3854" s="101">
        <f t="shared" ca="1" si="534"/>
        <v>296.37057398606282</v>
      </c>
      <c r="O3854" s="101">
        <f t="shared" ca="1" si="537"/>
        <v>0.54983737895179152</v>
      </c>
      <c r="Q3854" s="12">
        <f t="shared" ca="1" si="538"/>
        <v>0</v>
      </c>
      <c r="R3854" s="101">
        <f t="shared" ca="1" si="539"/>
        <v>0</v>
      </c>
      <c r="S3854" s="13"/>
      <c r="T3854" s="101">
        <f t="shared" ca="1" si="540"/>
        <v>0.2688796006441424</v>
      </c>
      <c r="U3854" s="101">
        <f t="shared" si="541"/>
        <v>0</v>
      </c>
      <c r="V3854" s="101">
        <f t="shared" ca="1" si="542"/>
        <v>-480.13571823882859</v>
      </c>
    </row>
    <row r="3855" spans="2:22" x14ac:dyDescent="0.3">
      <c r="B3855" s="13">
        <v>2023</v>
      </c>
      <c r="C3855" s="13">
        <v>6</v>
      </c>
      <c r="D3855" s="13">
        <v>8</v>
      </c>
      <c r="E3855" s="83" t="s">
        <v>258</v>
      </c>
      <c r="F3855" s="13">
        <v>2</v>
      </c>
      <c r="G3855" s="13">
        <v>0</v>
      </c>
      <c r="H3855" s="13" t="s">
        <v>69</v>
      </c>
      <c r="I3855" s="13" t="s">
        <v>53</v>
      </c>
      <c r="J3855" s="13"/>
      <c r="K3855" s="13" t="s">
        <v>27</v>
      </c>
      <c r="L3855" s="12">
        <f t="shared" ca="1" si="535"/>
        <v>4.5058994059227935</v>
      </c>
      <c r="M3855" s="101">
        <f t="shared" ca="1" si="536"/>
        <v>0.23773125265648659</v>
      </c>
      <c r="N3855" s="101">
        <f t="shared" ca="1" si="534"/>
        <v>296.37057398606282</v>
      </c>
      <c r="O3855" s="101">
        <f t="shared" ca="1" si="537"/>
        <v>0.48614148690501019</v>
      </c>
      <c r="Q3855" s="12">
        <f t="shared" ca="1" si="538"/>
        <v>0</v>
      </c>
      <c r="R3855" s="101">
        <f t="shared" ca="1" si="539"/>
        <v>0</v>
      </c>
      <c r="S3855" s="13"/>
      <c r="T3855" s="101">
        <f t="shared" ca="1" si="540"/>
        <v>0.23773125265648659</v>
      </c>
      <c r="U3855" s="101">
        <f t="shared" si="541"/>
        <v>0</v>
      </c>
      <c r="V3855" s="101">
        <f t="shared" ca="1" si="542"/>
        <v>-479.8979869861721</v>
      </c>
    </row>
    <row r="3856" spans="2:22" x14ac:dyDescent="0.3">
      <c r="B3856" s="13">
        <v>2023</v>
      </c>
      <c r="C3856" s="13">
        <v>6</v>
      </c>
      <c r="D3856" s="13">
        <v>8</v>
      </c>
      <c r="E3856" s="83" t="s">
        <v>258</v>
      </c>
      <c r="F3856" s="13">
        <v>2</v>
      </c>
      <c r="G3856" s="13">
        <v>1</v>
      </c>
      <c r="H3856" s="13" t="s">
        <v>69</v>
      </c>
      <c r="I3856" s="13" t="s">
        <v>53</v>
      </c>
      <c r="J3856" s="13"/>
      <c r="K3856" s="13" t="s">
        <v>27</v>
      </c>
      <c r="L3856" s="12">
        <f t="shared" ca="1" si="535"/>
        <v>2.7847888987615557</v>
      </c>
      <c r="M3856" s="101">
        <f t="shared" ca="1" si="536"/>
        <v>0.14692546229865969</v>
      </c>
      <c r="N3856" s="101">
        <f t="shared" ref="N3856:N3919" ca="1" si="543">IF(H3856="On-Peak",IF(I3856="Winter",((L3856*$D$48)/60)+N3855,((L3856*$D$47)/60)+N3855),N3855)</f>
        <v>296.37057398606282</v>
      </c>
      <c r="O3856" s="101">
        <f t="shared" ca="1" si="537"/>
        <v>0.30045087428738426</v>
      </c>
      <c r="Q3856" s="12">
        <f t="shared" ca="1" si="538"/>
        <v>0</v>
      </c>
      <c r="R3856" s="101">
        <f t="shared" ca="1" si="539"/>
        <v>0</v>
      </c>
      <c r="S3856" s="13"/>
      <c r="T3856" s="101">
        <f t="shared" ca="1" si="540"/>
        <v>0.14692546229865969</v>
      </c>
      <c r="U3856" s="101">
        <f t="shared" si="541"/>
        <v>0</v>
      </c>
      <c r="V3856" s="101">
        <f t="shared" ca="1" si="542"/>
        <v>-479.75106152387343</v>
      </c>
    </row>
    <row r="3857" spans="2:22" x14ac:dyDescent="0.3">
      <c r="B3857" s="13">
        <v>2023</v>
      </c>
      <c r="C3857" s="13">
        <v>6</v>
      </c>
      <c r="D3857" s="13">
        <v>8</v>
      </c>
      <c r="E3857" s="83" t="s">
        <v>258</v>
      </c>
      <c r="F3857" s="13">
        <v>2</v>
      </c>
      <c r="G3857" s="13">
        <v>2</v>
      </c>
      <c r="H3857" s="13" t="s">
        <v>69</v>
      </c>
      <c r="I3857" s="13" t="s">
        <v>53</v>
      </c>
      <c r="J3857" s="13"/>
      <c r="K3857" s="13" t="s">
        <v>27</v>
      </c>
      <c r="L3857" s="12">
        <f t="shared" ca="1" si="535"/>
        <v>2.6538860363399515</v>
      </c>
      <c r="M3857" s="101">
        <f t="shared" ca="1" si="536"/>
        <v>0.14001902727729584</v>
      </c>
      <c r="N3857" s="101">
        <f t="shared" ca="1" si="543"/>
        <v>296.37057398606282</v>
      </c>
      <c r="O3857" s="101">
        <f t="shared" ca="1" si="537"/>
        <v>0.28632776446071734</v>
      </c>
      <c r="Q3857" s="12">
        <f t="shared" ca="1" si="538"/>
        <v>0</v>
      </c>
      <c r="R3857" s="101">
        <f t="shared" ca="1" si="539"/>
        <v>0</v>
      </c>
      <c r="S3857" s="13"/>
      <c r="T3857" s="101">
        <f t="shared" ca="1" si="540"/>
        <v>0.14001902727729584</v>
      </c>
      <c r="U3857" s="101">
        <f t="shared" si="541"/>
        <v>0</v>
      </c>
      <c r="V3857" s="101">
        <f t="shared" ca="1" si="542"/>
        <v>-479.61104249659616</v>
      </c>
    </row>
    <row r="3858" spans="2:22" x14ac:dyDescent="0.3">
      <c r="B3858" s="13">
        <v>2023</v>
      </c>
      <c r="C3858" s="13">
        <v>6</v>
      </c>
      <c r="D3858" s="13">
        <v>8</v>
      </c>
      <c r="E3858" s="83" t="s">
        <v>258</v>
      </c>
      <c r="F3858" s="13">
        <v>2</v>
      </c>
      <c r="G3858" s="13">
        <v>3</v>
      </c>
      <c r="H3858" s="13" t="s">
        <v>69</v>
      </c>
      <c r="I3858" s="13" t="s">
        <v>53</v>
      </c>
      <c r="J3858" s="13"/>
      <c r="K3858" s="13" t="s">
        <v>27</v>
      </c>
      <c r="L3858" s="12">
        <f t="shared" ca="1" si="535"/>
        <v>2.3433234980859279</v>
      </c>
      <c r="M3858" s="101">
        <f t="shared" ca="1" si="536"/>
        <v>0.12363374775901356</v>
      </c>
      <c r="N3858" s="101">
        <f t="shared" ca="1" si="543"/>
        <v>296.37057398606282</v>
      </c>
      <c r="O3858" s="101">
        <f t="shared" ca="1" si="537"/>
        <v>0.25282117220849076</v>
      </c>
      <c r="Q3858" s="12">
        <f t="shared" ca="1" si="538"/>
        <v>0</v>
      </c>
      <c r="R3858" s="101">
        <f t="shared" ca="1" si="539"/>
        <v>0</v>
      </c>
      <c r="S3858" s="13"/>
      <c r="T3858" s="101">
        <f t="shared" ca="1" si="540"/>
        <v>0.12363374775901356</v>
      </c>
      <c r="U3858" s="101">
        <f t="shared" si="541"/>
        <v>0</v>
      </c>
      <c r="V3858" s="101">
        <f t="shared" ca="1" si="542"/>
        <v>-479.48740874883714</v>
      </c>
    </row>
    <row r="3859" spans="2:22" x14ac:dyDescent="0.3">
      <c r="B3859" s="13">
        <v>2023</v>
      </c>
      <c r="C3859" s="13">
        <v>6</v>
      </c>
      <c r="D3859" s="13">
        <v>8</v>
      </c>
      <c r="E3859" s="83" t="s">
        <v>258</v>
      </c>
      <c r="F3859" s="13">
        <v>2</v>
      </c>
      <c r="G3859" s="13">
        <v>4</v>
      </c>
      <c r="H3859" s="13" t="s">
        <v>69</v>
      </c>
      <c r="I3859" s="13" t="s">
        <v>53</v>
      </c>
      <c r="J3859" s="13"/>
      <c r="K3859" s="13" t="s">
        <v>27</v>
      </c>
      <c r="L3859" s="12">
        <f t="shared" ca="1" si="535"/>
        <v>3.0203066446719826</v>
      </c>
      <c r="M3859" s="101">
        <f t="shared" ca="1" si="536"/>
        <v>0.1593513785728938</v>
      </c>
      <c r="N3859" s="101">
        <f t="shared" ca="1" si="543"/>
        <v>296.37057398606282</v>
      </c>
      <c r="O3859" s="101">
        <f t="shared" ca="1" si="537"/>
        <v>0.32586088389366019</v>
      </c>
      <c r="Q3859" s="12">
        <f t="shared" ca="1" si="538"/>
        <v>0</v>
      </c>
      <c r="R3859" s="101">
        <f t="shared" ca="1" si="539"/>
        <v>0</v>
      </c>
      <c r="S3859" s="13"/>
      <c r="T3859" s="101">
        <f t="shared" ca="1" si="540"/>
        <v>0.1593513785728938</v>
      </c>
      <c r="U3859" s="101">
        <f t="shared" si="541"/>
        <v>0</v>
      </c>
      <c r="V3859" s="101">
        <f t="shared" ca="1" si="542"/>
        <v>-479.32805737026422</v>
      </c>
    </row>
    <row r="3860" spans="2:22" x14ac:dyDescent="0.3">
      <c r="B3860" s="13">
        <v>2023</v>
      </c>
      <c r="C3860" s="13">
        <v>6</v>
      </c>
      <c r="D3860" s="13">
        <v>8</v>
      </c>
      <c r="E3860" s="83" t="s">
        <v>258</v>
      </c>
      <c r="F3860" s="13">
        <v>2</v>
      </c>
      <c r="G3860" s="13">
        <v>5</v>
      </c>
      <c r="H3860" s="13" t="s">
        <v>69</v>
      </c>
      <c r="I3860" s="13" t="s">
        <v>53</v>
      </c>
      <c r="J3860" s="13"/>
      <c r="K3860" s="13" t="s">
        <v>27</v>
      </c>
      <c r="L3860" s="12">
        <f t="shared" ca="1" si="535"/>
        <v>3.1022136254449304</v>
      </c>
      <c r="M3860" s="101">
        <f t="shared" ca="1" si="536"/>
        <v>0.16367279087847453</v>
      </c>
      <c r="N3860" s="101">
        <f t="shared" ca="1" si="543"/>
        <v>296.37057398606282</v>
      </c>
      <c r="O3860" s="101">
        <f t="shared" ca="1" si="537"/>
        <v>0.33469782804925352</v>
      </c>
      <c r="Q3860" s="12">
        <f t="shared" ca="1" si="538"/>
        <v>0.85075832642740445</v>
      </c>
      <c r="R3860" s="101">
        <f t="shared" ca="1" si="539"/>
        <v>0</v>
      </c>
      <c r="S3860" s="13"/>
      <c r="T3860" s="101">
        <f t="shared" ca="1" si="540"/>
        <v>0.11878678157616467</v>
      </c>
      <c r="U3860" s="101">
        <f t="shared" si="541"/>
        <v>0</v>
      </c>
      <c r="V3860" s="101">
        <f t="shared" ca="1" si="542"/>
        <v>-479.20927058868807</v>
      </c>
    </row>
    <row r="3861" spans="2:22" x14ac:dyDescent="0.3">
      <c r="B3861" s="13">
        <v>2023</v>
      </c>
      <c r="C3861" s="13">
        <v>6</v>
      </c>
      <c r="D3861" s="13">
        <v>8</v>
      </c>
      <c r="E3861" s="83" t="s">
        <v>258</v>
      </c>
      <c r="F3861" s="13">
        <v>2</v>
      </c>
      <c r="G3861" s="13">
        <v>6</v>
      </c>
      <c r="H3861" s="13" t="s">
        <v>69</v>
      </c>
      <c r="I3861" s="13" t="s">
        <v>53</v>
      </c>
      <c r="J3861" s="13"/>
      <c r="K3861" s="13" t="s">
        <v>27</v>
      </c>
      <c r="L3861" s="12">
        <f t="shared" ca="1" si="535"/>
        <v>2.8401229486921302</v>
      </c>
      <c r="M3861" s="101">
        <f t="shared" ca="1" si="536"/>
        <v>0.14984488677299679</v>
      </c>
      <c r="N3861" s="101">
        <f t="shared" ca="1" si="543"/>
        <v>296.37057398606282</v>
      </c>
      <c r="O3861" s="101">
        <f t="shared" ca="1" si="537"/>
        <v>0.30642086493439391</v>
      </c>
      <c r="Q3861" s="12">
        <f t="shared" ca="1" si="538"/>
        <v>0</v>
      </c>
      <c r="R3861" s="101">
        <f t="shared" ca="1" si="539"/>
        <v>0</v>
      </c>
      <c r="S3861" s="13"/>
      <c r="T3861" s="101">
        <f t="shared" ca="1" si="540"/>
        <v>0.14984488677299679</v>
      </c>
      <c r="U3861" s="101">
        <f t="shared" si="541"/>
        <v>0</v>
      </c>
      <c r="V3861" s="101">
        <f t="shared" ca="1" si="542"/>
        <v>-479.05942570191507</v>
      </c>
    </row>
    <row r="3862" spans="2:22" x14ac:dyDescent="0.3">
      <c r="B3862" s="13">
        <v>2023</v>
      </c>
      <c r="C3862" s="13">
        <v>6</v>
      </c>
      <c r="D3862" s="13">
        <v>8</v>
      </c>
      <c r="E3862" s="83" t="s">
        <v>258</v>
      </c>
      <c r="F3862" s="13">
        <v>2</v>
      </c>
      <c r="G3862" s="13">
        <v>7</v>
      </c>
      <c r="H3862" s="13" t="s">
        <v>69</v>
      </c>
      <c r="I3862" s="13" t="s">
        <v>53</v>
      </c>
      <c r="J3862" s="13"/>
      <c r="K3862" s="13" t="s">
        <v>27</v>
      </c>
      <c r="L3862" s="12">
        <f t="shared" ca="1" si="535"/>
        <v>2.911970682545197</v>
      </c>
      <c r="M3862" s="101">
        <f t="shared" ca="1" si="536"/>
        <v>0.15363557321108459</v>
      </c>
      <c r="N3862" s="101">
        <f t="shared" ca="1" si="543"/>
        <v>296.37057398606282</v>
      </c>
      <c r="O3862" s="101">
        <f t="shared" ca="1" si="537"/>
        <v>0.31417251693980131</v>
      </c>
      <c r="Q3862" s="12">
        <f t="shared" ca="1" si="538"/>
        <v>4.9609514357269608</v>
      </c>
      <c r="R3862" s="101">
        <f t="shared" ca="1" si="539"/>
        <v>0.17344622075683633</v>
      </c>
      <c r="S3862" s="13"/>
      <c r="T3862" s="101">
        <f t="shared" ca="1" si="540"/>
        <v>0</v>
      </c>
      <c r="U3862" s="101">
        <f t="shared" si="541"/>
        <v>0</v>
      </c>
      <c r="V3862" s="101">
        <f t="shared" ca="1" si="542"/>
        <v>-479.40631814342873</v>
      </c>
    </row>
    <row r="3863" spans="2:22" x14ac:dyDescent="0.3">
      <c r="B3863" s="13">
        <v>2023</v>
      </c>
      <c r="C3863" s="13">
        <v>6</v>
      </c>
      <c r="D3863" s="13">
        <v>8</v>
      </c>
      <c r="E3863" s="83" t="s">
        <v>258</v>
      </c>
      <c r="F3863" s="13">
        <v>2</v>
      </c>
      <c r="G3863" s="13">
        <v>8</v>
      </c>
      <c r="H3863" s="13" t="s">
        <v>69</v>
      </c>
      <c r="I3863" s="13" t="s">
        <v>53</v>
      </c>
      <c r="J3863" s="13"/>
      <c r="K3863" s="13" t="s">
        <v>27</v>
      </c>
      <c r="L3863" s="12">
        <f t="shared" ca="1" si="535"/>
        <v>4.1509685293806617</v>
      </c>
      <c r="M3863" s="101">
        <f t="shared" ca="1" si="536"/>
        <v>0.21900509961012371</v>
      </c>
      <c r="N3863" s="101">
        <f t="shared" ca="1" si="543"/>
        <v>296.37057398606282</v>
      </c>
      <c r="O3863" s="101">
        <f t="shared" ca="1" si="537"/>
        <v>0.44784799463487962</v>
      </c>
      <c r="Q3863" s="12">
        <f t="shared" ca="1" si="538"/>
        <v>5.6000000000000005</v>
      </c>
      <c r="R3863" s="101">
        <f t="shared" ca="1" si="539"/>
        <v>0.12266051398792703</v>
      </c>
      <c r="S3863" s="13"/>
      <c r="T3863" s="101">
        <f t="shared" ca="1" si="540"/>
        <v>0</v>
      </c>
      <c r="U3863" s="101">
        <f t="shared" si="541"/>
        <v>0</v>
      </c>
      <c r="V3863" s="101">
        <f t="shared" ca="1" si="542"/>
        <v>-479.65163917140455</v>
      </c>
    </row>
    <row r="3864" spans="2:22" x14ac:dyDescent="0.3">
      <c r="B3864" s="13">
        <v>2023</v>
      </c>
      <c r="C3864" s="13">
        <v>6</v>
      </c>
      <c r="D3864" s="13">
        <v>8</v>
      </c>
      <c r="E3864" s="83" t="s">
        <v>258</v>
      </c>
      <c r="F3864" s="13">
        <v>2</v>
      </c>
      <c r="G3864" s="13">
        <v>9</v>
      </c>
      <c r="H3864" s="13" t="s">
        <v>69</v>
      </c>
      <c r="I3864" s="13" t="s">
        <v>53</v>
      </c>
      <c r="J3864" s="13"/>
      <c r="K3864" s="13" t="s">
        <v>27</v>
      </c>
      <c r="L3864" s="12">
        <f t="shared" ca="1" si="535"/>
        <v>3.6658422862914164</v>
      </c>
      <c r="M3864" s="101">
        <f t="shared" ca="1" si="536"/>
        <v>0.19340983902473513</v>
      </c>
      <c r="N3864" s="101">
        <f t="shared" ca="1" si="543"/>
        <v>296.37057398606282</v>
      </c>
      <c r="O3864" s="101">
        <f t="shared" ca="1" si="537"/>
        <v>0.39550772426798092</v>
      </c>
      <c r="Q3864" s="12">
        <f t="shared" ca="1" si="538"/>
        <v>5.6000000000000005</v>
      </c>
      <c r="R3864" s="101">
        <f t="shared" ca="1" si="539"/>
        <v>0.16372645046543166</v>
      </c>
      <c r="S3864" s="13"/>
      <c r="T3864" s="101">
        <f t="shared" ca="1" si="540"/>
        <v>0</v>
      </c>
      <c r="U3864" s="101">
        <f t="shared" si="541"/>
        <v>0</v>
      </c>
      <c r="V3864" s="101">
        <f t="shared" ca="1" si="542"/>
        <v>-479.97909207233545</v>
      </c>
    </row>
    <row r="3865" spans="2:22" x14ac:dyDescent="0.3">
      <c r="B3865" s="13">
        <v>2023</v>
      </c>
      <c r="C3865" s="13">
        <v>6</v>
      </c>
      <c r="D3865" s="13">
        <v>8</v>
      </c>
      <c r="E3865" s="83" t="s">
        <v>258</v>
      </c>
      <c r="F3865" s="13">
        <v>2</v>
      </c>
      <c r="G3865" s="13">
        <v>10</v>
      </c>
      <c r="H3865" s="13" t="s">
        <v>70</v>
      </c>
      <c r="I3865" s="13" t="s">
        <v>53</v>
      </c>
      <c r="J3865" s="13"/>
      <c r="K3865" s="13" t="s">
        <v>27</v>
      </c>
      <c r="L3865" s="12">
        <f t="shared" ca="1" si="535"/>
        <v>4.2217927539390905</v>
      </c>
      <c r="M3865" s="101">
        <f t="shared" ca="1" si="536"/>
        <v>0.22274178569782643</v>
      </c>
      <c r="N3865" s="101">
        <f t="shared" ca="1" si="543"/>
        <v>296.37057398606282</v>
      </c>
      <c r="O3865" s="101">
        <f t="shared" ca="1" si="537"/>
        <v>0.45548922022248844</v>
      </c>
      <c r="Q3865" s="12">
        <f t="shared" ca="1" si="538"/>
        <v>4.8642363444210091</v>
      </c>
      <c r="R3865" s="101">
        <f t="shared" ca="1" si="539"/>
        <v>5.438284993429441E-2</v>
      </c>
      <c r="S3865" s="13"/>
      <c r="T3865" s="101">
        <f t="shared" ca="1" si="540"/>
        <v>0</v>
      </c>
      <c r="U3865" s="101">
        <f t="shared" si="541"/>
        <v>0</v>
      </c>
      <c r="V3865" s="101">
        <f t="shared" ca="1" si="542"/>
        <v>-480.08785777220407</v>
      </c>
    </row>
    <row r="3866" spans="2:22" x14ac:dyDescent="0.3">
      <c r="B3866" s="13">
        <v>2023</v>
      </c>
      <c r="C3866" s="13">
        <v>6</v>
      </c>
      <c r="D3866" s="13">
        <v>8</v>
      </c>
      <c r="E3866" s="83" t="s">
        <v>258</v>
      </c>
      <c r="F3866" s="13">
        <v>2</v>
      </c>
      <c r="G3866" s="13">
        <v>11</v>
      </c>
      <c r="H3866" s="13" t="s">
        <v>70</v>
      </c>
      <c r="I3866" s="13" t="s">
        <v>53</v>
      </c>
      <c r="J3866" s="13"/>
      <c r="K3866" s="13" t="s">
        <v>27</v>
      </c>
      <c r="L3866" s="12">
        <f t="shared" ca="1" si="535"/>
        <v>4.0001619387797351</v>
      </c>
      <c r="M3866" s="101">
        <f t="shared" ca="1" si="536"/>
        <v>0.21104854389001884</v>
      </c>
      <c r="N3866" s="101">
        <f t="shared" ca="1" si="543"/>
        <v>296.37057398606282</v>
      </c>
      <c r="O3866" s="101">
        <f t="shared" ca="1" si="537"/>
        <v>0.43157747157494564</v>
      </c>
      <c r="Q3866" s="12">
        <f t="shared" ca="1" si="538"/>
        <v>1.410690559469314</v>
      </c>
      <c r="R3866" s="101">
        <f t="shared" ca="1" si="539"/>
        <v>0</v>
      </c>
      <c r="S3866" s="13"/>
      <c r="T3866" s="101">
        <f t="shared" ca="1" si="540"/>
        <v>0.13662050997241781</v>
      </c>
      <c r="U3866" s="101">
        <f t="shared" si="541"/>
        <v>0</v>
      </c>
      <c r="V3866" s="101">
        <f t="shared" ca="1" si="542"/>
        <v>-479.95123726223164</v>
      </c>
    </row>
    <row r="3867" spans="2:22" x14ac:dyDescent="0.3">
      <c r="B3867" s="13">
        <v>2023</v>
      </c>
      <c r="C3867" s="13">
        <v>6</v>
      </c>
      <c r="D3867" s="13">
        <v>8</v>
      </c>
      <c r="E3867" s="83" t="s">
        <v>258</v>
      </c>
      <c r="F3867" s="13">
        <v>2</v>
      </c>
      <c r="G3867" s="13">
        <v>12</v>
      </c>
      <c r="H3867" s="13" t="s">
        <v>70</v>
      </c>
      <c r="I3867" s="13" t="s">
        <v>53</v>
      </c>
      <c r="J3867" s="13"/>
      <c r="K3867" s="13" t="s">
        <v>27</v>
      </c>
      <c r="L3867" s="12">
        <f t="shared" ca="1" si="535"/>
        <v>3.1469844508305194</v>
      </c>
      <c r="M3867" s="101">
        <f t="shared" ca="1" si="536"/>
        <v>0.16603489962581822</v>
      </c>
      <c r="N3867" s="101">
        <f t="shared" ca="1" si="543"/>
        <v>296.37057398606282</v>
      </c>
      <c r="O3867" s="101">
        <f t="shared" ca="1" si="537"/>
        <v>0.33952815240010475</v>
      </c>
      <c r="Q3867" s="12">
        <f t="shared" ca="1" si="538"/>
        <v>0</v>
      </c>
      <c r="R3867" s="101">
        <f t="shared" ca="1" si="539"/>
        <v>0</v>
      </c>
      <c r="S3867" s="13"/>
      <c r="T3867" s="101">
        <f t="shared" ca="1" si="540"/>
        <v>0.16603489962581822</v>
      </c>
      <c r="U3867" s="101">
        <f t="shared" si="541"/>
        <v>0</v>
      </c>
      <c r="V3867" s="101">
        <f t="shared" ca="1" si="542"/>
        <v>-479.78520236260584</v>
      </c>
    </row>
    <row r="3868" spans="2:22" x14ac:dyDescent="0.3">
      <c r="B3868" s="13">
        <v>2023</v>
      </c>
      <c r="C3868" s="13">
        <v>6</v>
      </c>
      <c r="D3868" s="13">
        <v>8</v>
      </c>
      <c r="E3868" s="83" t="s">
        <v>258</v>
      </c>
      <c r="F3868" s="13">
        <v>2</v>
      </c>
      <c r="G3868" s="13">
        <v>13</v>
      </c>
      <c r="H3868" s="13" t="s">
        <v>70</v>
      </c>
      <c r="I3868" s="13" t="s">
        <v>53</v>
      </c>
      <c r="J3868" s="13"/>
      <c r="K3868" s="13" t="s">
        <v>27</v>
      </c>
      <c r="L3868" s="12">
        <f t="shared" ca="1" si="535"/>
        <v>3.544444716364167</v>
      </c>
      <c r="M3868" s="101">
        <f t="shared" ca="1" si="536"/>
        <v>0.18700490323537347</v>
      </c>
      <c r="N3868" s="101">
        <f t="shared" ca="1" si="543"/>
        <v>296.37057398606282</v>
      </c>
      <c r="O3868" s="101">
        <f t="shared" ca="1" si="537"/>
        <v>0.38241014044853</v>
      </c>
      <c r="Q3868" s="12">
        <f t="shared" ca="1" si="538"/>
        <v>0</v>
      </c>
      <c r="R3868" s="101">
        <f t="shared" ca="1" si="539"/>
        <v>0</v>
      </c>
      <c r="S3868" s="13"/>
      <c r="T3868" s="101">
        <f t="shared" ca="1" si="540"/>
        <v>0.18700490323537347</v>
      </c>
      <c r="U3868" s="101">
        <f t="shared" si="541"/>
        <v>0</v>
      </c>
      <c r="V3868" s="101">
        <f t="shared" ca="1" si="542"/>
        <v>-479.59819745937045</v>
      </c>
    </row>
    <row r="3869" spans="2:22" x14ac:dyDescent="0.3">
      <c r="B3869" s="13">
        <v>2023</v>
      </c>
      <c r="C3869" s="13">
        <v>6</v>
      </c>
      <c r="D3869" s="13">
        <v>8</v>
      </c>
      <c r="E3869" s="83" t="s">
        <v>258</v>
      </c>
      <c r="F3869" s="13">
        <v>2</v>
      </c>
      <c r="G3869" s="13">
        <v>14</v>
      </c>
      <c r="H3869" s="13" t="s">
        <v>70</v>
      </c>
      <c r="I3869" s="13" t="s">
        <v>53</v>
      </c>
      <c r="J3869" s="13"/>
      <c r="K3869" s="13" t="s">
        <v>27</v>
      </c>
      <c r="L3869" s="12">
        <f t="shared" ca="1" si="535"/>
        <v>2.8591104318513514</v>
      </c>
      <c r="M3869" s="101">
        <f t="shared" ca="1" si="536"/>
        <v>0.1508466663844773</v>
      </c>
      <c r="N3869" s="101">
        <f t="shared" ca="1" si="543"/>
        <v>296.37057398606282</v>
      </c>
      <c r="O3869" s="101">
        <f t="shared" ca="1" si="537"/>
        <v>0.3084694244924423</v>
      </c>
      <c r="Q3869" s="12">
        <f t="shared" ca="1" si="538"/>
        <v>5.6000000000000005</v>
      </c>
      <c r="R3869" s="101">
        <f t="shared" ca="1" si="539"/>
        <v>0.23201630194378317</v>
      </c>
      <c r="S3869" s="13"/>
      <c r="T3869" s="101">
        <f t="shared" ca="1" si="540"/>
        <v>0</v>
      </c>
      <c r="U3869" s="101">
        <f t="shared" si="541"/>
        <v>0</v>
      </c>
      <c r="V3869" s="101">
        <f t="shared" ca="1" si="542"/>
        <v>-480.06223006325797</v>
      </c>
    </row>
    <row r="3870" spans="2:22" x14ac:dyDescent="0.3">
      <c r="B3870" s="13">
        <v>2023</v>
      </c>
      <c r="C3870" s="13">
        <v>6</v>
      </c>
      <c r="D3870" s="13">
        <v>8</v>
      </c>
      <c r="E3870" s="83" t="s">
        <v>258</v>
      </c>
      <c r="F3870" s="13">
        <v>2</v>
      </c>
      <c r="G3870" s="13">
        <v>15</v>
      </c>
      <c r="H3870" s="13" t="s">
        <v>70</v>
      </c>
      <c r="I3870" s="13" t="s">
        <v>53</v>
      </c>
      <c r="J3870" s="13"/>
      <c r="K3870" s="13" t="s">
        <v>27</v>
      </c>
      <c r="L3870" s="12">
        <f t="shared" ca="1" si="535"/>
        <v>3.3179403166357018</v>
      </c>
      <c r="M3870" s="101">
        <f t="shared" ca="1" si="536"/>
        <v>0.17505453110569963</v>
      </c>
      <c r="N3870" s="101">
        <f t="shared" ca="1" si="543"/>
        <v>296.37057398606282</v>
      </c>
      <c r="O3870" s="101">
        <f t="shared" ca="1" si="537"/>
        <v>0.35797258076182586</v>
      </c>
      <c r="Q3870" s="12">
        <f t="shared" ca="1" si="538"/>
        <v>5.6000000000000005</v>
      </c>
      <c r="R3870" s="101">
        <f t="shared" ca="1" si="539"/>
        <v>0.19317635219678789</v>
      </c>
      <c r="S3870" s="13"/>
      <c r="T3870" s="101">
        <f t="shared" ca="1" si="540"/>
        <v>0</v>
      </c>
      <c r="U3870" s="101">
        <f t="shared" si="541"/>
        <v>0</v>
      </c>
      <c r="V3870" s="101">
        <f t="shared" ca="1" si="542"/>
        <v>-480.4485827676516</v>
      </c>
    </row>
    <row r="3871" spans="2:22" x14ac:dyDescent="0.3">
      <c r="B3871" s="13">
        <v>2023</v>
      </c>
      <c r="C3871" s="13">
        <v>6</v>
      </c>
      <c r="D3871" s="13">
        <v>8</v>
      </c>
      <c r="E3871" s="83" t="s">
        <v>258</v>
      </c>
      <c r="F3871" s="13">
        <v>2</v>
      </c>
      <c r="G3871" s="13">
        <v>16</v>
      </c>
      <c r="H3871" s="13" t="s">
        <v>71</v>
      </c>
      <c r="I3871" s="13" t="s">
        <v>53</v>
      </c>
      <c r="J3871" s="13"/>
      <c r="K3871" s="13" t="s">
        <v>27</v>
      </c>
      <c r="L3871" s="12">
        <f t="shared" ca="1" si="535"/>
        <v>3.3841697176185144</v>
      </c>
      <c r="M3871" s="101">
        <f t="shared" ca="1" si="536"/>
        <v>0.42011082874516237</v>
      </c>
      <c r="N3871" s="101">
        <f t="shared" ca="1" si="543"/>
        <v>297.32237171914301</v>
      </c>
      <c r="O3871" s="101">
        <f t="shared" ca="1" si="537"/>
        <v>1.0078057419067936</v>
      </c>
      <c r="Q3871" s="12">
        <f t="shared" ca="1" si="538"/>
        <v>0.20667643498814633</v>
      </c>
      <c r="R3871" s="101">
        <f t="shared" ca="1" si="539"/>
        <v>0</v>
      </c>
      <c r="S3871" s="13"/>
      <c r="T3871" s="101">
        <f t="shared" ca="1" si="540"/>
        <v>0.39445401610573388</v>
      </c>
      <c r="U3871" s="101">
        <f t="shared" ca="1" si="541"/>
        <v>0.95179773308020721</v>
      </c>
      <c r="V3871" s="101">
        <f t="shared" ca="1" si="542"/>
        <v>-479.10233101846569</v>
      </c>
    </row>
    <row r="3872" spans="2:22" x14ac:dyDescent="0.3">
      <c r="B3872" s="13">
        <v>2023</v>
      </c>
      <c r="C3872" s="13">
        <v>6</v>
      </c>
      <c r="D3872" s="13">
        <v>8</v>
      </c>
      <c r="E3872" s="83" t="s">
        <v>258</v>
      </c>
      <c r="F3872" s="13">
        <v>2</v>
      </c>
      <c r="G3872" s="13">
        <v>17</v>
      </c>
      <c r="H3872" s="13" t="s">
        <v>71</v>
      </c>
      <c r="I3872" s="13" t="s">
        <v>53</v>
      </c>
      <c r="J3872" s="13"/>
      <c r="K3872" s="13" t="s">
        <v>27</v>
      </c>
      <c r="L3872" s="12">
        <f t="shared" ca="1" si="535"/>
        <v>4.2899118365333484</v>
      </c>
      <c r="M3872" s="101">
        <f t="shared" ca="1" si="536"/>
        <v>0.53254965538724985</v>
      </c>
      <c r="N3872" s="101">
        <f t="shared" ca="1" si="543"/>
        <v>298.52890942316799</v>
      </c>
      <c r="O3872" s="101">
        <f t="shared" ca="1" si="537"/>
        <v>1.2775357449196312</v>
      </c>
      <c r="Q3872" s="12">
        <f t="shared" ca="1" si="538"/>
        <v>3.662753268421397</v>
      </c>
      <c r="R3872" s="101">
        <f t="shared" ca="1" si="539"/>
        <v>0</v>
      </c>
      <c r="S3872" s="13"/>
      <c r="T3872" s="101">
        <f t="shared" ca="1" si="540"/>
        <v>7.7855464645417649E-2</v>
      </c>
      <c r="U3872" s="101">
        <f t="shared" ca="1" si="541"/>
        <v>1.206537704025004</v>
      </c>
      <c r="V3872" s="101">
        <f t="shared" ca="1" si="542"/>
        <v>-477.81793784979527</v>
      </c>
    </row>
    <row r="3873" spans="2:22" x14ac:dyDescent="0.3">
      <c r="B3873" s="13">
        <v>2023</v>
      </c>
      <c r="C3873" s="13">
        <v>6</v>
      </c>
      <c r="D3873" s="13">
        <v>8</v>
      </c>
      <c r="E3873" s="83" t="s">
        <v>258</v>
      </c>
      <c r="F3873" s="13">
        <v>2</v>
      </c>
      <c r="G3873" s="13">
        <v>18</v>
      </c>
      <c r="H3873" s="13" t="s">
        <v>71</v>
      </c>
      <c r="I3873" s="13" t="s">
        <v>53</v>
      </c>
      <c r="J3873" s="13"/>
      <c r="K3873" s="13" t="s">
        <v>27</v>
      </c>
      <c r="L3873" s="12">
        <f t="shared" ca="1" si="535"/>
        <v>5.8485060918440679</v>
      </c>
      <c r="M3873" s="101">
        <f t="shared" ca="1" si="536"/>
        <v>0.72603354624152261</v>
      </c>
      <c r="N3873" s="101">
        <f t="shared" ca="1" si="543"/>
        <v>300.17380176149913</v>
      </c>
      <c r="O3873" s="101">
        <f t="shared" ca="1" si="537"/>
        <v>1.7416851141511636</v>
      </c>
      <c r="Q3873" s="12">
        <f t="shared" ca="1" si="538"/>
        <v>5.6000000000000005</v>
      </c>
      <c r="R3873" s="101">
        <f t="shared" ca="1" si="539"/>
        <v>0</v>
      </c>
      <c r="S3873" s="13"/>
      <c r="T3873" s="101">
        <f t="shared" ca="1" si="540"/>
        <v>3.0849546241522523E-2</v>
      </c>
      <c r="U3873" s="101">
        <f t="shared" ca="1" si="541"/>
        <v>1.644892338331144</v>
      </c>
      <c r="V3873" s="101">
        <f t="shared" ca="1" si="542"/>
        <v>-476.14219596522258</v>
      </c>
    </row>
    <row r="3874" spans="2:22" x14ac:dyDescent="0.3">
      <c r="B3874" s="13">
        <v>2023</v>
      </c>
      <c r="C3874" s="13">
        <v>6</v>
      </c>
      <c r="D3874" s="13">
        <v>8</v>
      </c>
      <c r="E3874" s="83" t="s">
        <v>258</v>
      </c>
      <c r="F3874" s="13">
        <v>2</v>
      </c>
      <c r="G3874" s="13">
        <v>19</v>
      </c>
      <c r="H3874" s="13" t="s">
        <v>71</v>
      </c>
      <c r="I3874" s="13" t="s">
        <v>53</v>
      </c>
      <c r="J3874" s="13"/>
      <c r="K3874" s="13" t="s">
        <v>27</v>
      </c>
      <c r="L3874" s="12">
        <f t="shared" ca="1" si="535"/>
        <v>6.8493607666161473</v>
      </c>
      <c r="M3874" s="101">
        <f t="shared" ca="1" si="536"/>
        <v>0.8502796455677285</v>
      </c>
      <c r="N3874" s="101">
        <f t="shared" ca="1" si="543"/>
        <v>302.10018447710991</v>
      </c>
      <c r="O3874" s="101">
        <f t="shared" ca="1" si="537"/>
        <v>2.0397396362982887</v>
      </c>
      <c r="Q3874" s="12">
        <f t="shared" ca="1" si="538"/>
        <v>5.6000000000000005</v>
      </c>
      <c r="R3874" s="101">
        <f t="shared" ca="1" si="539"/>
        <v>0</v>
      </c>
      <c r="S3874" s="13"/>
      <c r="T3874" s="101">
        <f t="shared" ca="1" si="540"/>
        <v>0.15509564556772845</v>
      </c>
      <c r="U3874" s="101">
        <f t="shared" ca="1" si="541"/>
        <v>1.9263827156107916</v>
      </c>
      <c r="V3874" s="101">
        <f t="shared" ca="1" si="542"/>
        <v>-474.0607176040441</v>
      </c>
    </row>
    <row r="3875" spans="2:22" x14ac:dyDescent="0.3">
      <c r="B3875" s="13">
        <v>2023</v>
      </c>
      <c r="C3875" s="13">
        <v>6</v>
      </c>
      <c r="D3875" s="13">
        <v>8</v>
      </c>
      <c r="E3875" s="83" t="s">
        <v>258</v>
      </c>
      <c r="F3875" s="13">
        <v>2</v>
      </c>
      <c r="G3875" s="13">
        <v>20</v>
      </c>
      <c r="H3875" s="13" t="s">
        <v>69</v>
      </c>
      <c r="I3875" s="13" t="s">
        <v>53</v>
      </c>
      <c r="J3875" s="13"/>
      <c r="K3875" s="13" t="s">
        <v>27</v>
      </c>
      <c r="L3875" s="12">
        <f t="shared" ca="1" si="535"/>
        <v>6.1967940640688211</v>
      </c>
      <c r="M3875" s="101">
        <f t="shared" ca="1" si="536"/>
        <v>0.32694285482027102</v>
      </c>
      <c r="N3875" s="101">
        <f t="shared" ca="1" si="543"/>
        <v>302.10018447710991</v>
      </c>
      <c r="O3875" s="101">
        <f t="shared" ca="1" si="537"/>
        <v>0.66857211157238505</v>
      </c>
      <c r="Q3875" s="12">
        <f t="shared" ca="1" si="538"/>
        <v>0</v>
      </c>
      <c r="R3875" s="101">
        <f t="shared" ca="1" si="539"/>
        <v>0</v>
      </c>
      <c r="S3875" s="13"/>
      <c r="T3875" s="101">
        <f t="shared" ca="1" si="540"/>
        <v>0.32694285482027102</v>
      </c>
      <c r="U3875" s="101">
        <f t="shared" si="541"/>
        <v>0</v>
      </c>
      <c r="V3875" s="101">
        <f t="shared" ca="1" si="542"/>
        <v>-473.73377474922381</v>
      </c>
    </row>
    <row r="3876" spans="2:22" x14ac:dyDescent="0.3">
      <c r="B3876" s="13">
        <v>2023</v>
      </c>
      <c r="C3876" s="13">
        <v>6</v>
      </c>
      <c r="D3876" s="13">
        <v>8</v>
      </c>
      <c r="E3876" s="83" t="s">
        <v>258</v>
      </c>
      <c r="F3876" s="13">
        <v>2</v>
      </c>
      <c r="G3876" s="13">
        <v>21</v>
      </c>
      <c r="H3876" s="13" t="s">
        <v>69</v>
      </c>
      <c r="I3876" s="13" t="s">
        <v>53</v>
      </c>
      <c r="J3876" s="13"/>
      <c r="K3876" s="13" t="s">
        <v>27</v>
      </c>
      <c r="L3876" s="12">
        <f t="shared" ca="1" si="535"/>
        <v>5.2482284039604394</v>
      </c>
      <c r="M3876" s="101">
        <f t="shared" ca="1" si="536"/>
        <v>0.27689653059295277</v>
      </c>
      <c r="N3876" s="101">
        <f t="shared" ca="1" si="543"/>
        <v>302.10018447710991</v>
      </c>
      <c r="O3876" s="101">
        <f t="shared" ca="1" si="537"/>
        <v>0.56623136250329176</v>
      </c>
      <c r="Q3876" s="12">
        <f t="shared" ca="1" si="538"/>
        <v>0</v>
      </c>
      <c r="R3876" s="101">
        <f t="shared" ca="1" si="539"/>
        <v>0</v>
      </c>
      <c r="S3876" s="13"/>
      <c r="T3876" s="101">
        <f t="shared" ca="1" si="540"/>
        <v>0.27689653059295277</v>
      </c>
      <c r="U3876" s="101">
        <f t="shared" si="541"/>
        <v>0</v>
      </c>
      <c r="V3876" s="101">
        <f t="shared" ca="1" si="542"/>
        <v>-473.45687821863083</v>
      </c>
    </row>
    <row r="3877" spans="2:22" x14ac:dyDescent="0.3">
      <c r="B3877" s="13">
        <v>2023</v>
      </c>
      <c r="C3877" s="13">
        <v>6</v>
      </c>
      <c r="D3877" s="13">
        <v>8</v>
      </c>
      <c r="E3877" s="83" t="s">
        <v>258</v>
      </c>
      <c r="F3877" s="13">
        <v>2</v>
      </c>
      <c r="G3877" s="13">
        <v>22</v>
      </c>
      <c r="H3877" s="13" t="s">
        <v>69</v>
      </c>
      <c r="I3877" s="13" t="s">
        <v>53</v>
      </c>
      <c r="J3877" s="13"/>
      <c r="K3877" s="13" t="s">
        <v>27</v>
      </c>
      <c r="L3877" s="12">
        <f t="shared" ca="1" si="535"/>
        <v>3.9865267847297092</v>
      </c>
      <c r="M3877" s="101">
        <f t="shared" ca="1" si="536"/>
        <v>0.21032915316233947</v>
      </c>
      <c r="N3877" s="101">
        <f t="shared" ca="1" si="543"/>
        <v>302.10018447710991</v>
      </c>
      <c r="O3877" s="101">
        <f t="shared" ca="1" si="537"/>
        <v>0.43010637480448832</v>
      </c>
      <c r="Q3877" s="12">
        <f t="shared" ca="1" si="538"/>
        <v>0</v>
      </c>
      <c r="R3877" s="101">
        <f t="shared" ca="1" si="539"/>
        <v>0</v>
      </c>
      <c r="S3877" s="13"/>
      <c r="T3877" s="101">
        <f t="shared" ca="1" si="540"/>
        <v>0.21032915316233947</v>
      </c>
      <c r="U3877" s="101">
        <f t="shared" si="541"/>
        <v>0</v>
      </c>
      <c r="V3877" s="101">
        <f t="shared" ca="1" si="542"/>
        <v>-473.24654906546851</v>
      </c>
    </row>
    <row r="3878" spans="2:22" x14ac:dyDescent="0.3">
      <c r="B3878" s="13">
        <v>2023</v>
      </c>
      <c r="C3878" s="13">
        <v>6</v>
      </c>
      <c r="D3878" s="13">
        <v>8</v>
      </c>
      <c r="E3878" s="83" t="s">
        <v>258</v>
      </c>
      <c r="F3878" s="13">
        <v>2</v>
      </c>
      <c r="G3878" s="13">
        <v>23</v>
      </c>
      <c r="H3878" s="13" t="s">
        <v>69</v>
      </c>
      <c r="I3878" s="13" t="s">
        <v>53</v>
      </c>
      <c r="J3878" s="13"/>
      <c r="K3878" s="13" t="s">
        <v>27</v>
      </c>
      <c r="L3878" s="12">
        <f t="shared" ca="1" si="535"/>
        <v>5.7171521703550825</v>
      </c>
      <c r="M3878" s="101">
        <f t="shared" ca="1" si="536"/>
        <v>0.30163694850793416</v>
      </c>
      <c r="N3878" s="101">
        <f t="shared" ca="1" si="543"/>
        <v>302.10018447710991</v>
      </c>
      <c r="O3878" s="101">
        <f t="shared" ca="1" si="537"/>
        <v>0.61682354765960989</v>
      </c>
      <c r="Q3878" s="12">
        <f t="shared" ca="1" si="538"/>
        <v>0</v>
      </c>
      <c r="R3878" s="101">
        <f t="shared" ca="1" si="539"/>
        <v>0</v>
      </c>
      <c r="S3878" s="13"/>
      <c r="T3878" s="101">
        <f t="shared" ca="1" si="540"/>
        <v>0.30163694850793416</v>
      </c>
      <c r="U3878" s="101">
        <f t="shared" si="541"/>
        <v>0</v>
      </c>
      <c r="V3878" s="101">
        <f t="shared" ca="1" si="542"/>
        <v>-472.94491211696055</v>
      </c>
    </row>
    <row r="3879" spans="2:22" x14ac:dyDescent="0.3">
      <c r="B3879" s="13">
        <v>2023</v>
      </c>
      <c r="C3879" s="13">
        <v>6</v>
      </c>
      <c r="D3879" s="13">
        <v>9</v>
      </c>
      <c r="E3879" s="83" t="s">
        <v>259</v>
      </c>
      <c r="F3879" s="13">
        <v>3</v>
      </c>
      <c r="G3879" s="13">
        <v>0</v>
      </c>
      <c r="H3879" s="13" t="s">
        <v>69</v>
      </c>
      <c r="I3879" s="13" t="s">
        <v>53</v>
      </c>
      <c r="J3879" s="13"/>
      <c r="K3879" s="13" t="s">
        <v>28</v>
      </c>
      <c r="L3879" s="12">
        <f t="shared" ca="1" si="535"/>
        <v>4.7851016648200417</v>
      </c>
      <c r="M3879" s="101">
        <f t="shared" ca="1" si="536"/>
        <v>0.25246196383590541</v>
      </c>
      <c r="N3879" s="101">
        <f t="shared" ca="1" si="543"/>
        <v>302.10018447710991</v>
      </c>
      <c r="O3879" s="101">
        <f t="shared" ca="1" si="537"/>
        <v>0.51626461861743433</v>
      </c>
      <c r="Q3879" s="12">
        <f t="shared" ca="1" si="538"/>
        <v>0</v>
      </c>
      <c r="R3879" s="101">
        <f t="shared" ca="1" si="539"/>
        <v>0</v>
      </c>
      <c r="S3879" s="13"/>
      <c r="T3879" s="101">
        <f t="shared" ca="1" si="540"/>
        <v>0.25246196383590541</v>
      </c>
      <c r="U3879" s="101">
        <f t="shared" si="541"/>
        <v>0</v>
      </c>
      <c r="V3879" s="101">
        <f t="shared" ca="1" si="542"/>
        <v>-472.69245015312464</v>
      </c>
    </row>
    <row r="3880" spans="2:22" x14ac:dyDescent="0.3">
      <c r="B3880" s="13">
        <v>2023</v>
      </c>
      <c r="C3880" s="13">
        <v>6</v>
      </c>
      <c r="D3880" s="13">
        <v>9</v>
      </c>
      <c r="E3880" s="83" t="s">
        <v>259</v>
      </c>
      <c r="F3880" s="13">
        <v>3</v>
      </c>
      <c r="G3880" s="13">
        <v>1</v>
      </c>
      <c r="H3880" s="13" t="s">
        <v>69</v>
      </c>
      <c r="I3880" s="13" t="s">
        <v>53</v>
      </c>
      <c r="J3880" s="13"/>
      <c r="K3880" s="13" t="s">
        <v>28</v>
      </c>
      <c r="L3880" s="12">
        <f t="shared" ca="1" si="535"/>
        <v>2.4497113676472986</v>
      </c>
      <c r="M3880" s="101">
        <f t="shared" ca="1" si="536"/>
        <v>0.12924677175707147</v>
      </c>
      <c r="N3880" s="101">
        <f t="shared" ca="1" si="543"/>
        <v>302.10018447710991</v>
      </c>
      <c r="O3880" s="101">
        <f t="shared" ca="1" si="537"/>
        <v>0.26429935945546706</v>
      </c>
      <c r="Q3880" s="12">
        <f t="shared" ca="1" si="538"/>
        <v>0</v>
      </c>
      <c r="R3880" s="101">
        <f t="shared" ca="1" si="539"/>
        <v>0</v>
      </c>
      <c r="S3880" s="13"/>
      <c r="T3880" s="101">
        <f t="shared" ca="1" si="540"/>
        <v>0.12924677175707147</v>
      </c>
      <c r="U3880" s="101">
        <f t="shared" si="541"/>
        <v>0</v>
      </c>
      <c r="V3880" s="101">
        <f t="shared" ca="1" si="542"/>
        <v>-472.56320338136754</v>
      </c>
    </row>
    <row r="3881" spans="2:22" x14ac:dyDescent="0.3">
      <c r="B3881" s="13">
        <v>2023</v>
      </c>
      <c r="C3881" s="13">
        <v>6</v>
      </c>
      <c r="D3881" s="13">
        <v>9</v>
      </c>
      <c r="E3881" s="83" t="s">
        <v>259</v>
      </c>
      <c r="F3881" s="13">
        <v>3</v>
      </c>
      <c r="G3881" s="13">
        <v>2</v>
      </c>
      <c r="H3881" s="13" t="s">
        <v>69</v>
      </c>
      <c r="I3881" s="13" t="s">
        <v>53</v>
      </c>
      <c r="J3881" s="13"/>
      <c r="K3881" s="13" t="s">
        <v>28</v>
      </c>
      <c r="L3881" s="12">
        <f t="shared" ca="1" si="535"/>
        <v>2.6985427122737735</v>
      </c>
      <c r="M3881" s="101">
        <f t="shared" ca="1" si="536"/>
        <v>0.1423751134995643</v>
      </c>
      <c r="N3881" s="101">
        <f t="shared" ca="1" si="543"/>
        <v>302.10018447710991</v>
      </c>
      <c r="O3881" s="101">
        <f t="shared" ca="1" si="537"/>
        <v>0.29114577322721741</v>
      </c>
      <c r="Q3881" s="12">
        <f t="shared" ca="1" si="538"/>
        <v>0</v>
      </c>
      <c r="R3881" s="101">
        <f t="shared" ca="1" si="539"/>
        <v>0</v>
      </c>
      <c r="S3881" s="13"/>
      <c r="T3881" s="101">
        <f t="shared" ca="1" si="540"/>
        <v>0.1423751134995643</v>
      </c>
      <c r="U3881" s="101">
        <f t="shared" si="541"/>
        <v>0</v>
      </c>
      <c r="V3881" s="101">
        <f t="shared" ca="1" si="542"/>
        <v>-472.42082826786799</v>
      </c>
    </row>
    <row r="3882" spans="2:22" x14ac:dyDescent="0.3">
      <c r="B3882" s="13">
        <v>2023</v>
      </c>
      <c r="C3882" s="13">
        <v>6</v>
      </c>
      <c r="D3882" s="13">
        <v>9</v>
      </c>
      <c r="E3882" s="83" t="s">
        <v>259</v>
      </c>
      <c r="F3882" s="13">
        <v>3</v>
      </c>
      <c r="G3882" s="13">
        <v>3</v>
      </c>
      <c r="H3882" s="13" t="s">
        <v>69</v>
      </c>
      <c r="I3882" s="13" t="s">
        <v>53</v>
      </c>
      <c r="J3882" s="13"/>
      <c r="K3882" s="13" t="s">
        <v>28</v>
      </c>
      <c r="L3882" s="12">
        <f t="shared" ca="1" si="535"/>
        <v>2.8782391788271551</v>
      </c>
      <c r="M3882" s="101">
        <f t="shared" ca="1" si="536"/>
        <v>0.1518558990749207</v>
      </c>
      <c r="N3882" s="101">
        <f t="shared" ca="1" si="543"/>
        <v>302.10018447710991</v>
      </c>
      <c r="O3882" s="101">
        <f t="shared" ca="1" si="537"/>
        <v>0.31053322500366176</v>
      </c>
      <c r="Q3882" s="12">
        <f t="shared" ca="1" si="538"/>
        <v>0</v>
      </c>
      <c r="R3882" s="101">
        <f t="shared" ca="1" si="539"/>
        <v>0</v>
      </c>
      <c r="S3882" s="13"/>
      <c r="T3882" s="101">
        <f t="shared" ca="1" si="540"/>
        <v>0.1518558990749207</v>
      </c>
      <c r="U3882" s="101">
        <f t="shared" si="541"/>
        <v>0</v>
      </c>
      <c r="V3882" s="101">
        <f t="shared" ca="1" si="542"/>
        <v>-472.26897236879307</v>
      </c>
    </row>
    <row r="3883" spans="2:22" x14ac:dyDescent="0.3">
      <c r="B3883" s="13">
        <v>2023</v>
      </c>
      <c r="C3883" s="13">
        <v>6</v>
      </c>
      <c r="D3883" s="13">
        <v>9</v>
      </c>
      <c r="E3883" s="83" t="s">
        <v>259</v>
      </c>
      <c r="F3883" s="13">
        <v>3</v>
      </c>
      <c r="G3883" s="13">
        <v>4</v>
      </c>
      <c r="H3883" s="13" t="s">
        <v>69</v>
      </c>
      <c r="I3883" s="13" t="s">
        <v>53</v>
      </c>
      <c r="J3883" s="13"/>
      <c r="K3883" s="13" t="s">
        <v>28</v>
      </c>
      <c r="L3883" s="12">
        <f t="shared" ca="1" si="535"/>
        <v>2.6729712188751122</v>
      </c>
      <c r="M3883" s="101">
        <f t="shared" ca="1" si="536"/>
        <v>0.14102596150785093</v>
      </c>
      <c r="N3883" s="101">
        <f t="shared" ca="1" si="543"/>
        <v>302.10018447710991</v>
      </c>
      <c r="O3883" s="101">
        <f t="shared" ca="1" si="537"/>
        <v>0.28838686480443587</v>
      </c>
      <c r="Q3883" s="12">
        <f t="shared" ca="1" si="538"/>
        <v>0</v>
      </c>
      <c r="R3883" s="101">
        <f t="shared" ca="1" si="539"/>
        <v>0</v>
      </c>
      <c r="S3883" s="13"/>
      <c r="T3883" s="101">
        <f t="shared" ca="1" si="540"/>
        <v>0.14102596150785093</v>
      </c>
      <c r="U3883" s="101">
        <f t="shared" si="541"/>
        <v>0</v>
      </c>
      <c r="V3883" s="101">
        <f t="shared" ca="1" si="542"/>
        <v>-472.12794640728521</v>
      </c>
    </row>
    <row r="3884" spans="2:22" x14ac:dyDescent="0.3">
      <c r="B3884" s="13">
        <v>2023</v>
      </c>
      <c r="C3884" s="13">
        <v>6</v>
      </c>
      <c r="D3884" s="13">
        <v>9</v>
      </c>
      <c r="E3884" s="83" t="s">
        <v>259</v>
      </c>
      <c r="F3884" s="13">
        <v>3</v>
      </c>
      <c r="G3884" s="13">
        <v>5</v>
      </c>
      <c r="H3884" s="13" t="s">
        <v>69</v>
      </c>
      <c r="I3884" s="13" t="s">
        <v>53</v>
      </c>
      <c r="J3884" s="13"/>
      <c r="K3884" s="13" t="s">
        <v>28</v>
      </c>
      <c r="L3884" s="12">
        <f t="shared" ca="1" si="535"/>
        <v>2.5529601984728845</v>
      </c>
      <c r="M3884" s="101">
        <f t="shared" ca="1" si="536"/>
        <v>0.13469418007142939</v>
      </c>
      <c r="N3884" s="101">
        <f t="shared" ca="1" si="543"/>
        <v>302.10018447710991</v>
      </c>
      <c r="O3884" s="101">
        <f t="shared" ca="1" si="537"/>
        <v>0.2754388758132395</v>
      </c>
      <c r="Q3884" s="12">
        <f t="shared" ca="1" si="538"/>
        <v>0</v>
      </c>
      <c r="R3884" s="101">
        <f t="shared" ca="1" si="539"/>
        <v>0</v>
      </c>
      <c r="S3884" s="13"/>
      <c r="T3884" s="101">
        <f t="shared" ca="1" si="540"/>
        <v>0.13469418007142939</v>
      </c>
      <c r="U3884" s="101">
        <f t="shared" si="541"/>
        <v>0</v>
      </c>
      <c r="V3884" s="101">
        <f t="shared" ca="1" si="542"/>
        <v>-471.99325222721376</v>
      </c>
    </row>
    <row r="3885" spans="2:22" x14ac:dyDescent="0.3">
      <c r="B3885" s="13">
        <v>2023</v>
      </c>
      <c r="C3885" s="13">
        <v>6</v>
      </c>
      <c r="D3885" s="13">
        <v>9</v>
      </c>
      <c r="E3885" s="83" t="s">
        <v>259</v>
      </c>
      <c r="F3885" s="13">
        <v>3</v>
      </c>
      <c r="G3885" s="13">
        <v>6</v>
      </c>
      <c r="H3885" s="13" t="s">
        <v>69</v>
      </c>
      <c r="I3885" s="13" t="s">
        <v>53</v>
      </c>
      <c r="J3885" s="13"/>
      <c r="K3885" s="13" t="s">
        <v>28</v>
      </c>
      <c r="L3885" s="12">
        <f t="shared" ca="1" si="535"/>
        <v>2.7443853202188158</v>
      </c>
      <c r="M3885" s="101">
        <f t="shared" ca="1" si="536"/>
        <v>0.14479376949474473</v>
      </c>
      <c r="N3885" s="101">
        <f t="shared" ca="1" si="543"/>
        <v>302.10018447710991</v>
      </c>
      <c r="O3885" s="101">
        <f t="shared" ca="1" si="537"/>
        <v>0.29609173219840801</v>
      </c>
      <c r="Q3885" s="12">
        <f t="shared" ca="1" si="538"/>
        <v>5.3288759330423554</v>
      </c>
      <c r="R3885" s="101">
        <f t="shared" ca="1" si="539"/>
        <v>0.21877713037551264</v>
      </c>
      <c r="S3885" s="13"/>
      <c r="T3885" s="101">
        <f t="shared" ca="1" si="540"/>
        <v>0</v>
      </c>
      <c r="U3885" s="101">
        <f t="shared" si="541"/>
        <v>0</v>
      </c>
      <c r="V3885" s="101">
        <f t="shared" ca="1" si="542"/>
        <v>-472.43080648796473</v>
      </c>
    </row>
    <row r="3886" spans="2:22" x14ac:dyDescent="0.3">
      <c r="B3886" s="13">
        <v>2023</v>
      </c>
      <c r="C3886" s="13">
        <v>6</v>
      </c>
      <c r="D3886" s="13">
        <v>9</v>
      </c>
      <c r="E3886" s="83" t="s">
        <v>259</v>
      </c>
      <c r="F3886" s="13">
        <v>3</v>
      </c>
      <c r="G3886" s="13">
        <v>7</v>
      </c>
      <c r="H3886" s="13" t="s">
        <v>69</v>
      </c>
      <c r="I3886" s="13" t="s">
        <v>53</v>
      </c>
      <c r="J3886" s="13"/>
      <c r="K3886" s="13" t="s">
        <v>28</v>
      </c>
      <c r="L3886" s="12">
        <f t="shared" ca="1" si="535"/>
        <v>2.8105833992650591</v>
      </c>
      <c r="M3886" s="101">
        <f t="shared" ca="1" si="536"/>
        <v>0.14828638014522452</v>
      </c>
      <c r="N3886" s="101">
        <f t="shared" ca="1" si="543"/>
        <v>302.10018447710991</v>
      </c>
      <c r="O3886" s="101">
        <f t="shared" ca="1" si="537"/>
        <v>0.30323384294670724</v>
      </c>
      <c r="Q3886" s="12">
        <f t="shared" ca="1" si="538"/>
        <v>5.6000000000000005</v>
      </c>
      <c r="R3886" s="101">
        <f t="shared" ca="1" si="539"/>
        <v>0.2361241152522128</v>
      </c>
      <c r="S3886" s="13"/>
      <c r="T3886" s="101">
        <f t="shared" ca="1" si="540"/>
        <v>0</v>
      </c>
      <c r="U3886" s="101">
        <f t="shared" si="541"/>
        <v>0</v>
      </c>
      <c r="V3886" s="101">
        <f t="shared" ca="1" si="542"/>
        <v>-472.90305471846915</v>
      </c>
    </row>
    <row r="3887" spans="2:22" x14ac:dyDescent="0.3">
      <c r="B3887" s="13">
        <v>2023</v>
      </c>
      <c r="C3887" s="13">
        <v>6</v>
      </c>
      <c r="D3887" s="13">
        <v>9</v>
      </c>
      <c r="E3887" s="83" t="s">
        <v>259</v>
      </c>
      <c r="F3887" s="13">
        <v>3</v>
      </c>
      <c r="G3887" s="13">
        <v>8</v>
      </c>
      <c r="H3887" s="13" t="s">
        <v>69</v>
      </c>
      <c r="I3887" s="13" t="s">
        <v>53</v>
      </c>
      <c r="J3887" s="13"/>
      <c r="K3887" s="13" t="s">
        <v>28</v>
      </c>
      <c r="L3887" s="12">
        <f t="shared" ca="1" si="535"/>
        <v>5.3377653093340021</v>
      </c>
      <c r="M3887" s="101">
        <f t="shared" ca="1" si="536"/>
        <v>0.28162049772046194</v>
      </c>
      <c r="N3887" s="101">
        <f t="shared" ca="1" si="543"/>
        <v>302.10018447710991</v>
      </c>
      <c r="O3887" s="101">
        <f t="shared" ca="1" si="537"/>
        <v>0.57589149922404548</v>
      </c>
      <c r="Q3887" s="12">
        <f t="shared" ca="1" si="538"/>
        <v>5.6000000000000005</v>
      </c>
      <c r="R3887" s="101">
        <f t="shared" ca="1" si="539"/>
        <v>2.2198166564876772E-2</v>
      </c>
      <c r="S3887" s="13"/>
      <c r="T3887" s="101">
        <f t="shared" ca="1" si="540"/>
        <v>0</v>
      </c>
      <c r="U3887" s="101">
        <f t="shared" si="541"/>
        <v>0</v>
      </c>
      <c r="V3887" s="101">
        <f t="shared" ca="1" si="542"/>
        <v>-472.94745105159888</v>
      </c>
    </row>
    <row r="3888" spans="2:22" x14ac:dyDescent="0.3">
      <c r="B3888" s="13">
        <v>2023</v>
      </c>
      <c r="C3888" s="13">
        <v>6</v>
      </c>
      <c r="D3888" s="13">
        <v>9</v>
      </c>
      <c r="E3888" s="83" t="s">
        <v>259</v>
      </c>
      <c r="F3888" s="13">
        <v>3</v>
      </c>
      <c r="G3888" s="13">
        <v>9</v>
      </c>
      <c r="H3888" s="13" t="s">
        <v>69</v>
      </c>
      <c r="I3888" s="13" t="s">
        <v>53</v>
      </c>
      <c r="J3888" s="13"/>
      <c r="K3888" s="13" t="s">
        <v>28</v>
      </c>
      <c r="L3888" s="12">
        <f t="shared" ca="1" si="535"/>
        <v>4.0907321203895606</v>
      </c>
      <c r="M3888" s="101">
        <f t="shared" ca="1" si="536"/>
        <v>0.21582702667175321</v>
      </c>
      <c r="N3888" s="101">
        <f t="shared" ca="1" si="543"/>
        <v>302.10018447710991</v>
      </c>
      <c r="O3888" s="101">
        <f t="shared" ca="1" si="537"/>
        <v>0.4413490884688297</v>
      </c>
      <c r="Q3888" s="12">
        <f t="shared" ca="1" si="538"/>
        <v>5.6000000000000005</v>
      </c>
      <c r="R3888" s="101">
        <f t="shared" ca="1" si="539"/>
        <v>0.12775952600902374</v>
      </c>
      <c r="S3888" s="13"/>
      <c r="T3888" s="101">
        <f t="shared" ca="1" si="540"/>
        <v>0</v>
      </c>
      <c r="U3888" s="101">
        <f t="shared" si="541"/>
        <v>0</v>
      </c>
      <c r="V3888" s="101">
        <f t="shared" ca="1" si="542"/>
        <v>-473.20297010361691</v>
      </c>
    </row>
    <row r="3889" spans="2:22" x14ac:dyDescent="0.3">
      <c r="B3889" s="13">
        <v>2023</v>
      </c>
      <c r="C3889" s="13">
        <v>6</v>
      </c>
      <c r="D3889" s="13">
        <v>9</v>
      </c>
      <c r="E3889" s="83" t="s">
        <v>259</v>
      </c>
      <c r="F3889" s="13">
        <v>3</v>
      </c>
      <c r="G3889" s="13">
        <v>10</v>
      </c>
      <c r="H3889" s="13" t="s">
        <v>70</v>
      </c>
      <c r="I3889" s="13" t="s">
        <v>53</v>
      </c>
      <c r="J3889" s="13"/>
      <c r="K3889" s="13" t="s">
        <v>28</v>
      </c>
      <c r="L3889" s="12">
        <f t="shared" ca="1" si="535"/>
        <v>3.9927076898225549</v>
      </c>
      <c r="M3889" s="101">
        <f t="shared" ca="1" si="536"/>
        <v>0.21065525771503801</v>
      </c>
      <c r="N3889" s="101">
        <f t="shared" ca="1" si="543"/>
        <v>302.10018447710991</v>
      </c>
      <c r="O3889" s="101">
        <f t="shared" ca="1" si="537"/>
        <v>0.43077323265495543</v>
      </c>
      <c r="Q3889" s="12">
        <f t="shared" ca="1" si="538"/>
        <v>5.2131942813420595</v>
      </c>
      <c r="R3889" s="101">
        <f t="shared" ca="1" si="539"/>
        <v>0.10331418997212607</v>
      </c>
      <c r="S3889" s="13"/>
      <c r="T3889" s="101">
        <f t="shared" ca="1" si="540"/>
        <v>0</v>
      </c>
      <c r="U3889" s="101">
        <f t="shared" si="541"/>
        <v>0</v>
      </c>
      <c r="V3889" s="101">
        <f t="shared" ca="1" si="542"/>
        <v>-473.40959848356118</v>
      </c>
    </row>
    <row r="3890" spans="2:22" x14ac:dyDescent="0.3">
      <c r="B3890" s="13">
        <v>2023</v>
      </c>
      <c r="C3890" s="13">
        <v>6</v>
      </c>
      <c r="D3890" s="13">
        <v>9</v>
      </c>
      <c r="E3890" s="83" t="s">
        <v>259</v>
      </c>
      <c r="F3890" s="13">
        <v>3</v>
      </c>
      <c r="G3890" s="13">
        <v>11</v>
      </c>
      <c r="H3890" s="13" t="s">
        <v>70</v>
      </c>
      <c r="I3890" s="13" t="s">
        <v>53</v>
      </c>
      <c r="J3890" s="13"/>
      <c r="K3890" s="13" t="s">
        <v>28</v>
      </c>
      <c r="L3890" s="12">
        <f t="shared" ca="1" si="535"/>
        <v>3.7615303423037743</v>
      </c>
      <c r="M3890" s="101">
        <f t="shared" ca="1" si="536"/>
        <v>0.19845834085994712</v>
      </c>
      <c r="N3890" s="101">
        <f t="shared" ca="1" si="543"/>
        <v>302.10018447710991</v>
      </c>
      <c r="O3890" s="101">
        <f t="shared" ca="1" si="537"/>
        <v>0.40583150863115419</v>
      </c>
      <c r="Q3890" s="12">
        <f t="shared" ca="1" si="538"/>
        <v>3.3573949940500518</v>
      </c>
      <c r="R3890" s="101">
        <f t="shared" ca="1" si="539"/>
        <v>0</v>
      </c>
      <c r="S3890" s="13"/>
      <c r="T3890" s="101">
        <f t="shared" ca="1" si="540"/>
        <v>2.1322180973866397E-2</v>
      </c>
      <c r="U3890" s="101">
        <f t="shared" si="541"/>
        <v>0</v>
      </c>
      <c r="V3890" s="101">
        <f t="shared" ca="1" si="542"/>
        <v>-473.38827630258731</v>
      </c>
    </row>
    <row r="3891" spans="2:22" x14ac:dyDescent="0.3">
      <c r="B3891" s="13">
        <v>2023</v>
      </c>
      <c r="C3891" s="13">
        <v>6</v>
      </c>
      <c r="D3891" s="13">
        <v>9</v>
      </c>
      <c r="E3891" s="83" t="s">
        <v>259</v>
      </c>
      <c r="F3891" s="13">
        <v>3</v>
      </c>
      <c r="G3891" s="13">
        <v>12</v>
      </c>
      <c r="H3891" s="13" t="s">
        <v>70</v>
      </c>
      <c r="I3891" s="13" t="s">
        <v>53</v>
      </c>
      <c r="J3891" s="13"/>
      <c r="K3891" s="13" t="s">
        <v>28</v>
      </c>
      <c r="L3891" s="12">
        <f t="shared" ca="1" si="535"/>
        <v>4.1576916154628787</v>
      </c>
      <c r="M3891" s="101">
        <f t="shared" ca="1" si="536"/>
        <v>0.21935980963182147</v>
      </c>
      <c r="N3891" s="101">
        <f t="shared" ca="1" si="543"/>
        <v>302.10018447710991</v>
      </c>
      <c r="O3891" s="101">
        <f t="shared" ca="1" si="537"/>
        <v>0.44857334839228996</v>
      </c>
      <c r="Q3891" s="12">
        <f t="shared" ca="1" si="538"/>
        <v>5.6000000000000005</v>
      </c>
      <c r="R3891" s="101">
        <f t="shared" ca="1" si="539"/>
        <v>0.12209140475106736</v>
      </c>
      <c r="S3891" s="13"/>
      <c r="T3891" s="101">
        <f t="shared" ca="1" si="540"/>
        <v>0</v>
      </c>
      <c r="U3891" s="101">
        <f t="shared" si="541"/>
        <v>0</v>
      </c>
      <c r="V3891" s="101">
        <f t="shared" ca="1" si="542"/>
        <v>-473.63245911208946</v>
      </c>
    </row>
    <row r="3892" spans="2:22" x14ac:dyDescent="0.3">
      <c r="B3892" s="13">
        <v>2023</v>
      </c>
      <c r="C3892" s="13">
        <v>6</v>
      </c>
      <c r="D3892" s="13">
        <v>9</v>
      </c>
      <c r="E3892" s="83" t="s">
        <v>259</v>
      </c>
      <c r="F3892" s="13">
        <v>3</v>
      </c>
      <c r="G3892" s="13">
        <v>13</v>
      </c>
      <c r="H3892" s="13" t="s">
        <v>70</v>
      </c>
      <c r="I3892" s="13" t="s">
        <v>53</v>
      </c>
      <c r="J3892" s="13"/>
      <c r="K3892" s="13" t="s">
        <v>28</v>
      </c>
      <c r="L3892" s="12">
        <f t="shared" ca="1" si="535"/>
        <v>2.8622747216261688</v>
      </c>
      <c r="M3892" s="101">
        <f t="shared" ca="1" si="536"/>
        <v>0.15101361431299667</v>
      </c>
      <c r="N3892" s="101">
        <f t="shared" ca="1" si="543"/>
        <v>302.10018447710991</v>
      </c>
      <c r="O3892" s="101">
        <f t="shared" ca="1" si="537"/>
        <v>0.30881081971624735</v>
      </c>
      <c r="Q3892" s="12">
        <f t="shared" ca="1" si="538"/>
        <v>5.6000000000000005</v>
      </c>
      <c r="R3892" s="101">
        <f t="shared" ca="1" si="539"/>
        <v>0.23174844481434487</v>
      </c>
      <c r="S3892" s="13"/>
      <c r="T3892" s="101">
        <f t="shared" ca="1" si="540"/>
        <v>0</v>
      </c>
      <c r="U3892" s="101">
        <f t="shared" si="541"/>
        <v>0</v>
      </c>
      <c r="V3892" s="101">
        <f t="shared" ca="1" si="542"/>
        <v>-474.09595600171815</v>
      </c>
    </row>
    <row r="3893" spans="2:22" x14ac:dyDescent="0.3">
      <c r="B3893" s="13">
        <v>2023</v>
      </c>
      <c r="C3893" s="13">
        <v>6</v>
      </c>
      <c r="D3893" s="13">
        <v>9</v>
      </c>
      <c r="E3893" s="83" t="s">
        <v>259</v>
      </c>
      <c r="F3893" s="13">
        <v>3</v>
      </c>
      <c r="G3893" s="13">
        <v>14</v>
      </c>
      <c r="H3893" s="13" t="s">
        <v>70</v>
      </c>
      <c r="I3893" s="13" t="s">
        <v>53</v>
      </c>
      <c r="J3893" s="13"/>
      <c r="K3893" s="13" t="s">
        <v>28</v>
      </c>
      <c r="L3893" s="12">
        <f t="shared" ca="1" si="535"/>
        <v>2.7629190153095213</v>
      </c>
      <c r="M3893" s="101">
        <f t="shared" ca="1" si="536"/>
        <v>0.14577160724773036</v>
      </c>
      <c r="N3893" s="101">
        <f t="shared" ca="1" si="543"/>
        <v>302.10018447710991</v>
      </c>
      <c r="O3893" s="101">
        <f t="shared" ca="1" si="537"/>
        <v>0.29809133256174425</v>
      </c>
      <c r="Q3893" s="12">
        <f t="shared" ca="1" si="538"/>
        <v>5.6000000000000005</v>
      </c>
      <c r="R3893" s="101">
        <f t="shared" ca="1" si="539"/>
        <v>0.24015890535404907</v>
      </c>
      <c r="S3893" s="13"/>
      <c r="T3893" s="101">
        <f t="shared" ca="1" si="540"/>
        <v>0</v>
      </c>
      <c r="U3893" s="101">
        <f t="shared" si="541"/>
        <v>0</v>
      </c>
      <c r="V3893" s="101">
        <f t="shared" ca="1" si="542"/>
        <v>-474.57627381242628</v>
      </c>
    </row>
    <row r="3894" spans="2:22" x14ac:dyDescent="0.3">
      <c r="B3894" s="13">
        <v>2023</v>
      </c>
      <c r="C3894" s="13">
        <v>6</v>
      </c>
      <c r="D3894" s="13">
        <v>9</v>
      </c>
      <c r="E3894" s="83" t="s">
        <v>259</v>
      </c>
      <c r="F3894" s="13">
        <v>3</v>
      </c>
      <c r="G3894" s="13">
        <v>15</v>
      </c>
      <c r="H3894" s="13" t="s">
        <v>70</v>
      </c>
      <c r="I3894" s="13" t="s">
        <v>53</v>
      </c>
      <c r="J3894" s="13"/>
      <c r="K3894" s="13" t="s">
        <v>28</v>
      </c>
      <c r="L3894" s="12">
        <f t="shared" ca="1" si="535"/>
        <v>3.6290521277594956</v>
      </c>
      <c r="M3894" s="101">
        <f t="shared" ca="1" si="536"/>
        <v>0.19146879026059099</v>
      </c>
      <c r="N3894" s="101">
        <f t="shared" ca="1" si="543"/>
        <v>302.10018447710991</v>
      </c>
      <c r="O3894" s="101">
        <f t="shared" ca="1" si="537"/>
        <v>0.39153843406397199</v>
      </c>
      <c r="Q3894" s="12">
        <f t="shared" ca="1" si="538"/>
        <v>3.6605385430800079</v>
      </c>
      <c r="R3894" s="101">
        <f t="shared" ca="1" si="539"/>
        <v>2.6653250568813686E-3</v>
      </c>
      <c r="S3894" s="13"/>
      <c r="T3894" s="101">
        <f t="shared" ca="1" si="540"/>
        <v>0</v>
      </c>
      <c r="U3894" s="101">
        <f t="shared" si="541"/>
        <v>0</v>
      </c>
      <c r="V3894" s="101">
        <f t="shared" ca="1" si="542"/>
        <v>-474.5816044625401</v>
      </c>
    </row>
    <row r="3895" spans="2:22" x14ac:dyDescent="0.3">
      <c r="B3895" s="13">
        <v>2023</v>
      </c>
      <c r="C3895" s="13">
        <v>6</v>
      </c>
      <c r="D3895" s="13">
        <v>9</v>
      </c>
      <c r="E3895" s="83" t="s">
        <v>259</v>
      </c>
      <c r="F3895" s="13">
        <v>3</v>
      </c>
      <c r="G3895" s="13">
        <v>16</v>
      </c>
      <c r="H3895" s="13" t="s">
        <v>71</v>
      </c>
      <c r="I3895" s="13" t="s">
        <v>53</v>
      </c>
      <c r="J3895" s="13"/>
      <c r="K3895" s="13" t="s">
        <v>28</v>
      </c>
      <c r="L3895" s="12">
        <f t="shared" ca="1" si="535"/>
        <v>3.681675150673513</v>
      </c>
      <c r="M3895" s="101">
        <f t="shared" ca="1" si="536"/>
        <v>0.45704315320460992</v>
      </c>
      <c r="N3895" s="101">
        <f t="shared" ca="1" si="543"/>
        <v>303.13565561323685</v>
      </c>
      <c r="O3895" s="101">
        <f t="shared" ca="1" si="537"/>
        <v>1.0964028598705722</v>
      </c>
      <c r="Q3895" s="12">
        <f t="shared" ca="1" si="538"/>
        <v>0</v>
      </c>
      <c r="R3895" s="101">
        <f t="shared" ca="1" si="539"/>
        <v>0</v>
      </c>
      <c r="S3895" s="13"/>
      <c r="T3895" s="101">
        <f t="shared" ca="1" si="540"/>
        <v>0.45704315320460992</v>
      </c>
      <c r="U3895" s="101">
        <f t="shared" ca="1" si="541"/>
        <v>1.0354711361269255</v>
      </c>
      <c r="V3895" s="101">
        <f t="shared" ca="1" si="542"/>
        <v>-473.08909017320855</v>
      </c>
    </row>
    <row r="3896" spans="2:22" x14ac:dyDescent="0.3">
      <c r="B3896" s="13">
        <v>2023</v>
      </c>
      <c r="C3896" s="13">
        <v>6</v>
      </c>
      <c r="D3896" s="13">
        <v>9</v>
      </c>
      <c r="E3896" s="83" t="s">
        <v>259</v>
      </c>
      <c r="F3896" s="13">
        <v>3</v>
      </c>
      <c r="G3896" s="13">
        <v>17</v>
      </c>
      <c r="H3896" s="13" t="s">
        <v>71</v>
      </c>
      <c r="I3896" s="13" t="s">
        <v>53</v>
      </c>
      <c r="J3896" s="13"/>
      <c r="K3896" s="13" t="s">
        <v>28</v>
      </c>
      <c r="L3896" s="12">
        <f t="shared" ca="1" si="535"/>
        <v>5.1284580245718878</v>
      </c>
      <c r="M3896" s="101">
        <f t="shared" ca="1" si="536"/>
        <v>0.63664677917035417</v>
      </c>
      <c r="N3896" s="101">
        <f t="shared" ca="1" si="543"/>
        <v>304.57803443264771</v>
      </c>
      <c r="O3896" s="101">
        <f t="shared" ca="1" si="537"/>
        <v>1.5272547997175083</v>
      </c>
      <c r="Q3896" s="12">
        <f t="shared" ca="1" si="538"/>
        <v>5.6000000000000005</v>
      </c>
      <c r="R3896" s="101">
        <f t="shared" ca="1" si="539"/>
        <v>3.9916028219989741E-2</v>
      </c>
      <c r="S3896" s="13"/>
      <c r="T3896" s="101">
        <f t="shared" ca="1" si="540"/>
        <v>0</v>
      </c>
      <c r="U3896" s="101">
        <f t="shared" ca="1" si="541"/>
        <v>1.4423788194108436</v>
      </c>
      <c r="V3896" s="101">
        <f t="shared" ca="1" si="542"/>
        <v>-471.7265434102377</v>
      </c>
    </row>
    <row r="3897" spans="2:22" x14ac:dyDescent="0.3">
      <c r="B3897" s="13">
        <v>2023</v>
      </c>
      <c r="C3897" s="13">
        <v>6</v>
      </c>
      <c r="D3897" s="13">
        <v>9</v>
      </c>
      <c r="E3897" s="83" t="s">
        <v>259</v>
      </c>
      <c r="F3897" s="13">
        <v>3</v>
      </c>
      <c r="G3897" s="13">
        <v>18</v>
      </c>
      <c r="H3897" s="13" t="s">
        <v>71</v>
      </c>
      <c r="I3897" s="13" t="s">
        <v>53</v>
      </c>
      <c r="J3897" s="13"/>
      <c r="K3897" s="13" t="s">
        <v>28</v>
      </c>
      <c r="L3897" s="12">
        <f t="shared" ca="1" si="535"/>
        <v>4.9425134679297855</v>
      </c>
      <c r="M3897" s="101">
        <f t="shared" ca="1" si="536"/>
        <v>0.61356362190880354</v>
      </c>
      <c r="N3897" s="101">
        <f t="shared" ca="1" si="543"/>
        <v>305.96811634550295</v>
      </c>
      <c r="O3897" s="101">
        <f t="shared" ca="1" si="537"/>
        <v>1.4718805107494901</v>
      </c>
      <c r="Q3897" s="12">
        <f t="shared" ca="1" si="538"/>
        <v>5.6000000000000005</v>
      </c>
      <c r="R3897" s="101">
        <f t="shared" ca="1" si="539"/>
        <v>5.5656234939743705E-2</v>
      </c>
      <c r="S3897" s="13"/>
      <c r="T3897" s="101">
        <f t="shared" ca="1" si="540"/>
        <v>0</v>
      </c>
      <c r="U3897" s="101">
        <f t="shared" ca="1" si="541"/>
        <v>1.3900819128552522</v>
      </c>
      <c r="V3897" s="101">
        <f t="shared" ca="1" si="542"/>
        <v>-470.44777396726192</v>
      </c>
    </row>
    <row r="3898" spans="2:22" x14ac:dyDescent="0.3">
      <c r="B3898" s="13">
        <v>2023</v>
      </c>
      <c r="C3898" s="13">
        <v>6</v>
      </c>
      <c r="D3898" s="13">
        <v>9</v>
      </c>
      <c r="E3898" s="83" t="s">
        <v>259</v>
      </c>
      <c r="F3898" s="13">
        <v>3</v>
      </c>
      <c r="G3898" s="13">
        <v>19</v>
      </c>
      <c r="H3898" s="13" t="s">
        <v>71</v>
      </c>
      <c r="I3898" s="13" t="s">
        <v>53</v>
      </c>
      <c r="J3898" s="13"/>
      <c r="K3898" s="13" t="s">
        <v>28</v>
      </c>
      <c r="L3898" s="12">
        <f t="shared" ca="1" si="535"/>
        <v>4.3389201581563448</v>
      </c>
      <c r="M3898" s="101">
        <f t="shared" ca="1" si="536"/>
        <v>0.53863354843352862</v>
      </c>
      <c r="N3898" s="101">
        <f t="shared" ca="1" si="543"/>
        <v>307.18843763998444</v>
      </c>
      <c r="O3898" s="101">
        <f t="shared" ca="1" si="537"/>
        <v>1.2921304230989594</v>
      </c>
      <c r="Q3898" s="12">
        <f t="shared" ca="1" si="538"/>
        <v>5.6000000000000005</v>
      </c>
      <c r="R3898" s="101">
        <f t="shared" ca="1" si="539"/>
        <v>0.10675040861206546</v>
      </c>
      <c r="S3898" s="13"/>
      <c r="T3898" s="101">
        <f t="shared" ca="1" si="540"/>
        <v>0</v>
      </c>
      <c r="U3898" s="101">
        <f t="shared" ca="1" si="541"/>
        <v>1.2203212944814721</v>
      </c>
      <c r="V3898" s="101">
        <f t="shared" ca="1" si="542"/>
        <v>-469.44095349000457</v>
      </c>
    </row>
    <row r="3899" spans="2:22" x14ac:dyDescent="0.3">
      <c r="B3899" s="13">
        <v>2023</v>
      </c>
      <c r="C3899" s="13">
        <v>6</v>
      </c>
      <c r="D3899" s="13">
        <v>9</v>
      </c>
      <c r="E3899" s="83" t="s">
        <v>259</v>
      </c>
      <c r="F3899" s="13">
        <v>3</v>
      </c>
      <c r="G3899" s="13">
        <v>20</v>
      </c>
      <c r="H3899" s="13" t="s">
        <v>69</v>
      </c>
      <c r="I3899" s="13" t="s">
        <v>53</v>
      </c>
      <c r="J3899" s="13"/>
      <c r="K3899" s="13" t="s">
        <v>28</v>
      </c>
      <c r="L3899" s="12">
        <f t="shared" ca="1" si="535"/>
        <v>5.4685436299083579</v>
      </c>
      <c r="M3899" s="101">
        <f t="shared" ca="1" si="536"/>
        <v>0.28852036191396496</v>
      </c>
      <c r="N3899" s="101">
        <f t="shared" ca="1" si="543"/>
        <v>307.18843763998444</v>
      </c>
      <c r="O3899" s="101">
        <f t="shared" ca="1" si="537"/>
        <v>0.59000117223081272</v>
      </c>
      <c r="Q3899" s="12">
        <f t="shared" ca="1" si="538"/>
        <v>0</v>
      </c>
      <c r="R3899" s="101">
        <f t="shared" ca="1" si="539"/>
        <v>0</v>
      </c>
      <c r="S3899" s="13"/>
      <c r="T3899" s="101">
        <f t="shared" ca="1" si="540"/>
        <v>0.28852036191396496</v>
      </c>
      <c r="U3899" s="101">
        <f t="shared" si="541"/>
        <v>0</v>
      </c>
      <c r="V3899" s="101">
        <f t="shared" ca="1" si="542"/>
        <v>-469.15243312809059</v>
      </c>
    </row>
    <row r="3900" spans="2:22" x14ac:dyDescent="0.3">
      <c r="B3900" s="13">
        <v>2023</v>
      </c>
      <c r="C3900" s="13">
        <v>6</v>
      </c>
      <c r="D3900" s="13">
        <v>9</v>
      </c>
      <c r="E3900" s="83" t="s">
        <v>259</v>
      </c>
      <c r="F3900" s="13">
        <v>3</v>
      </c>
      <c r="G3900" s="13">
        <v>21</v>
      </c>
      <c r="H3900" s="13" t="s">
        <v>69</v>
      </c>
      <c r="I3900" s="13" t="s">
        <v>53</v>
      </c>
      <c r="J3900" s="13"/>
      <c r="K3900" s="13" t="s">
        <v>28</v>
      </c>
      <c r="L3900" s="12">
        <f t="shared" ca="1" si="535"/>
        <v>4.9948307204288254</v>
      </c>
      <c r="M3900" s="101">
        <f t="shared" ca="1" si="536"/>
        <v>0.26352726880982486</v>
      </c>
      <c r="N3900" s="101">
        <f t="shared" ca="1" si="543"/>
        <v>307.18843763998444</v>
      </c>
      <c r="O3900" s="101">
        <f t="shared" ca="1" si="537"/>
        <v>0.53889228642706599</v>
      </c>
      <c r="Q3900" s="12">
        <f t="shared" ca="1" si="538"/>
        <v>0</v>
      </c>
      <c r="R3900" s="101">
        <f t="shared" ca="1" si="539"/>
        <v>0</v>
      </c>
      <c r="S3900" s="13"/>
      <c r="T3900" s="101">
        <f t="shared" ca="1" si="540"/>
        <v>0.26352726880982486</v>
      </c>
      <c r="U3900" s="101">
        <f t="shared" si="541"/>
        <v>0</v>
      </c>
      <c r="V3900" s="101">
        <f t="shared" ca="1" si="542"/>
        <v>-468.88890585928078</v>
      </c>
    </row>
    <row r="3901" spans="2:22" x14ac:dyDescent="0.3">
      <c r="B3901" s="13">
        <v>2023</v>
      </c>
      <c r="C3901" s="13">
        <v>6</v>
      </c>
      <c r="D3901" s="13">
        <v>9</v>
      </c>
      <c r="E3901" s="83" t="s">
        <v>259</v>
      </c>
      <c r="F3901" s="13">
        <v>3</v>
      </c>
      <c r="G3901" s="13">
        <v>22</v>
      </c>
      <c r="H3901" s="13" t="s">
        <v>69</v>
      </c>
      <c r="I3901" s="13" t="s">
        <v>53</v>
      </c>
      <c r="J3901" s="13"/>
      <c r="K3901" s="13" t="s">
        <v>28</v>
      </c>
      <c r="L3901" s="12">
        <f t="shared" ca="1" si="535"/>
        <v>5.2188649446841762</v>
      </c>
      <c r="M3901" s="101">
        <f t="shared" ca="1" si="536"/>
        <v>0.27534731448153715</v>
      </c>
      <c r="N3901" s="101">
        <f t="shared" ca="1" si="543"/>
        <v>307.18843763998444</v>
      </c>
      <c r="O3901" s="101">
        <f t="shared" ca="1" si="537"/>
        <v>0.56306333888197579</v>
      </c>
      <c r="Q3901" s="12">
        <f t="shared" ca="1" si="538"/>
        <v>0</v>
      </c>
      <c r="R3901" s="101">
        <f t="shared" ca="1" si="539"/>
        <v>0</v>
      </c>
      <c r="S3901" s="13"/>
      <c r="T3901" s="101">
        <f t="shared" ca="1" si="540"/>
        <v>0.27534731448153715</v>
      </c>
      <c r="U3901" s="101">
        <f t="shared" si="541"/>
        <v>0</v>
      </c>
      <c r="V3901" s="101">
        <f t="shared" ca="1" si="542"/>
        <v>-468.61355854479922</v>
      </c>
    </row>
    <row r="3902" spans="2:22" x14ac:dyDescent="0.3">
      <c r="B3902" s="13">
        <v>2023</v>
      </c>
      <c r="C3902" s="13">
        <v>6</v>
      </c>
      <c r="D3902" s="13">
        <v>9</v>
      </c>
      <c r="E3902" s="83" t="s">
        <v>259</v>
      </c>
      <c r="F3902" s="13">
        <v>3</v>
      </c>
      <c r="G3902" s="13">
        <v>23</v>
      </c>
      <c r="H3902" s="13" t="s">
        <v>69</v>
      </c>
      <c r="I3902" s="13" t="s">
        <v>53</v>
      </c>
      <c r="J3902" s="13"/>
      <c r="K3902" s="13" t="s">
        <v>28</v>
      </c>
      <c r="L3902" s="12">
        <f t="shared" ca="1" si="535"/>
        <v>4.1724581592124839</v>
      </c>
      <c r="M3902" s="101">
        <f t="shared" ca="1" si="536"/>
        <v>0.22013889248005064</v>
      </c>
      <c r="N3902" s="101">
        <f t="shared" ca="1" si="543"/>
        <v>307.18843763998444</v>
      </c>
      <c r="O3902" s="101">
        <f t="shared" ca="1" si="537"/>
        <v>0.45016651079743486</v>
      </c>
      <c r="Q3902" s="12">
        <f t="shared" ca="1" si="538"/>
        <v>0</v>
      </c>
      <c r="R3902" s="101">
        <f t="shared" ca="1" si="539"/>
        <v>0</v>
      </c>
      <c r="S3902" s="13"/>
      <c r="T3902" s="101">
        <f t="shared" ca="1" si="540"/>
        <v>0.22013889248005064</v>
      </c>
      <c r="U3902" s="101">
        <f t="shared" si="541"/>
        <v>0</v>
      </c>
      <c r="V3902" s="101">
        <f t="shared" ca="1" si="542"/>
        <v>-468.39341965231915</v>
      </c>
    </row>
    <row r="3903" spans="2:22" x14ac:dyDescent="0.3">
      <c r="B3903" s="13">
        <v>2023</v>
      </c>
      <c r="C3903" s="13">
        <v>6</v>
      </c>
      <c r="D3903" s="13">
        <v>10</v>
      </c>
      <c r="E3903" s="83" t="s">
        <v>260</v>
      </c>
      <c r="F3903" s="13">
        <v>4</v>
      </c>
      <c r="G3903" s="13">
        <v>0</v>
      </c>
      <c r="H3903" s="13" t="s">
        <v>69</v>
      </c>
      <c r="I3903" s="13" t="s">
        <v>53</v>
      </c>
      <c r="J3903" s="13"/>
      <c r="K3903" s="13" t="s">
        <v>28</v>
      </c>
      <c r="L3903" s="12">
        <f t="shared" ca="1" si="535"/>
        <v>4.5438637839569278</v>
      </c>
      <c r="M3903" s="101">
        <f t="shared" ca="1" si="536"/>
        <v>0.23973425324156752</v>
      </c>
      <c r="N3903" s="101">
        <f t="shared" ca="1" si="543"/>
        <v>307.18843763998444</v>
      </c>
      <c r="O3903" s="101">
        <f t="shared" ca="1" si="537"/>
        <v>0.49023746365111293</v>
      </c>
      <c r="Q3903" s="12">
        <f t="shared" ca="1" si="538"/>
        <v>0</v>
      </c>
      <c r="R3903" s="101">
        <f t="shared" ca="1" si="539"/>
        <v>0</v>
      </c>
      <c r="S3903" s="13"/>
      <c r="T3903" s="101">
        <f t="shared" ca="1" si="540"/>
        <v>0.23973425324156752</v>
      </c>
      <c r="U3903" s="101">
        <f t="shared" si="541"/>
        <v>0</v>
      </c>
      <c r="V3903" s="101">
        <f t="shared" ca="1" si="542"/>
        <v>-468.15368539907757</v>
      </c>
    </row>
    <row r="3904" spans="2:22" x14ac:dyDescent="0.3">
      <c r="B3904" s="13">
        <v>2023</v>
      </c>
      <c r="C3904" s="13">
        <v>6</v>
      </c>
      <c r="D3904" s="13">
        <v>10</v>
      </c>
      <c r="E3904" s="83" t="s">
        <v>260</v>
      </c>
      <c r="F3904" s="13">
        <v>4</v>
      </c>
      <c r="G3904" s="13">
        <v>1</v>
      </c>
      <c r="H3904" s="13" t="s">
        <v>69</v>
      </c>
      <c r="I3904" s="13" t="s">
        <v>53</v>
      </c>
      <c r="J3904" s="13"/>
      <c r="K3904" s="13" t="s">
        <v>28</v>
      </c>
      <c r="L3904" s="12">
        <f t="shared" ref="L3904:L3967" ca="1" si="544">IF(K3904="Weekday",_xlfn.NORM.INV(RAND(),VLOOKUP(G3904,$J$5:$N$28,4),VLOOKUP(G3904,$J$5:$N$28,5)),_xlfn.NORM.INV(RAND(),VLOOKUP(G3904,$P$5:$T$28,4),VLOOKUP(G3904,$P$5:$T$28,5)))*VLOOKUP(C3904,$P$32:$R$43,3)</f>
        <v>2.6833143691162986</v>
      </c>
      <c r="M3904" s="101">
        <f t="shared" ref="M3904:M3967" ca="1" si="545">IF(I3904="Winter",VLOOKUP(G3904,$J$40:$L$43,3),VLOOKUP(G3904,$J$40:$L$43,2))*L3904</f>
        <v>0.14157166611457592</v>
      </c>
      <c r="N3904" s="101">
        <f t="shared" ca="1" si="543"/>
        <v>307.18843763998444</v>
      </c>
      <c r="O3904" s="101">
        <f t="shared" ref="O3904:O3967" ca="1" si="546">IF(I3904="Winter",VLOOKUP(G3904,$J$46:$L$49,3),VLOOKUP(G3904,$J$46:$L$49,2))*L3904</f>
        <v>0.28950278728395745</v>
      </c>
      <c r="Q3904" s="12">
        <f t="shared" ref="Q3904:Q3967" ca="1" si="547">MIN(MAX(AND(IF(G3904&gt;=VLOOKUP(C3904,$O$46:$T$57,5),1,0),IF(G3904&lt;=VLOOKUP(C3904,$O$46:$T$57,6),1,0))*$G$50*_xlfn.NORM.INV(RAND(),VLOOKUP(C3904,$B$4:$F$15,4),VLOOKUP(C3904,$B$4:$F$15,4)),0),0.2)*$G$51</f>
        <v>0</v>
      </c>
      <c r="R3904" s="101">
        <f t="shared" ref="R3904:R3967" ca="1" si="548">MAX(Q3904-L3904,0)*$G$52</f>
        <v>0</v>
      </c>
      <c r="S3904" s="13"/>
      <c r="T3904" s="101">
        <f t="shared" ref="T3904:T3967" ca="1" si="549">MAX(L3904-Q3904,0)*IF(I3904="Winter",VLOOKUP(G3904,$J$40:$L$43,3),VLOOKUP(G3904,$J$40:$L$43,2))</f>
        <v>0.14157166611457592</v>
      </c>
      <c r="U3904" s="101">
        <f t="shared" si="541"/>
        <v>0</v>
      </c>
      <c r="V3904" s="101">
        <f t="shared" ca="1" si="542"/>
        <v>-468.01211373296297</v>
      </c>
    </row>
    <row r="3905" spans="2:22" x14ac:dyDescent="0.3">
      <c r="B3905" s="13">
        <v>2023</v>
      </c>
      <c r="C3905" s="13">
        <v>6</v>
      </c>
      <c r="D3905" s="13">
        <v>10</v>
      </c>
      <c r="E3905" s="83" t="s">
        <v>260</v>
      </c>
      <c r="F3905" s="13">
        <v>4</v>
      </c>
      <c r="G3905" s="13">
        <v>2</v>
      </c>
      <c r="H3905" s="13" t="s">
        <v>69</v>
      </c>
      <c r="I3905" s="13" t="s">
        <v>53</v>
      </c>
      <c r="J3905" s="13"/>
      <c r="K3905" s="13" t="s">
        <v>28</v>
      </c>
      <c r="L3905" s="12">
        <f t="shared" ca="1" si="544"/>
        <v>3.1291027855504812</v>
      </c>
      <c r="M3905" s="101">
        <f t="shared" ca="1" si="545"/>
        <v>0.16509146296564339</v>
      </c>
      <c r="N3905" s="101">
        <f t="shared" ca="1" si="543"/>
        <v>307.18843763998444</v>
      </c>
      <c r="O3905" s="101">
        <f t="shared" ca="1" si="546"/>
        <v>0.3375988995330414</v>
      </c>
      <c r="Q3905" s="12">
        <f t="shared" ca="1" si="547"/>
        <v>0</v>
      </c>
      <c r="R3905" s="101">
        <f t="shared" ca="1" si="548"/>
        <v>0</v>
      </c>
      <c r="S3905" s="13"/>
      <c r="T3905" s="101">
        <f t="shared" ca="1" si="549"/>
        <v>0.16509146296564339</v>
      </c>
      <c r="U3905" s="101">
        <f t="shared" ref="U3905:U3968" si="550">IF(H3905="On-Peak",IF(I3905="Winter",((L3905*$D$48)/60),((L3905*$D$47)/60)),0)</f>
        <v>0</v>
      </c>
      <c r="V3905" s="101">
        <f t="shared" ref="V3905:V3968" ca="1" si="551">V3904+MAX(T3905-R3905,0)-MAX(R3905-T3905,0)+MAX(U3905-R3905,0)-MAX(R3905-U3905,0)</f>
        <v>-467.84702226999735</v>
      </c>
    </row>
    <row r="3906" spans="2:22" x14ac:dyDescent="0.3">
      <c r="B3906" s="13">
        <v>2023</v>
      </c>
      <c r="C3906" s="13">
        <v>6</v>
      </c>
      <c r="D3906" s="13">
        <v>10</v>
      </c>
      <c r="E3906" s="83" t="s">
        <v>260</v>
      </c>
      <c r="F3906" s="13">
        <v>4</v>
      </c>
      <c r="G3906" s="13">
        <v>3</v>
      </c>
      <c r="H3906" s="13" t="s">
        <v>69</v>
      </c>
      <c r="I3906" s="13" t="s">
        <v>53</v>
      </c>
      <c r="J3906" s="13"/>
      <c r="K3906" s="13" t="s">
        <v>28</v>
      </c>
      <c r="L3906" s="12">
        <f t="shared" ca="1" si="544"/>
        <v>2.7716358743411074</v>
      </c>
      <c r="M3906" s="101">
        <f t="shared" ca="1" si="545"/>
        <v>0.14623150873023683</v>
      </c>
      <c r="N3906" s="101">
        <f t="shared" ca="1" si="543"/>
        <v>307.18843763998444</v>
      </c>
      <c r="O3906" s="101">
        <f t="shared" ca="1" si="546"/>
        <v>0.29903179448266209</v>
      </c>
      <c r="Q3906" s="12">
        <f t="shared" ca="1" si="547"/>
        <v>0</v>
      </c>
      <c r="R3906" s="101">
        <f t="shared" ca="1" si="548"/>
        <v>0</v>
      </c>
      <c r="S3906" s="13"/>
      <c r="T3906" s="101">
        <f t="shared" ca="1" si="549"/>
        <v>0.14623150873023683</v>
      </c>
      <c r="U3906" s="101">
        <f t="shared" si="550"/>
        <v>0</v>
      </c>
      <c r="V3906" s="101">
        <f t="shared" ca="1" si="551"/>
        <v>-467.70079076126711</v>
      </c>
    </row>
    <row r="3907" spans="2:22" x14ac:dyDescent="0.3">
      <c r="B3907" s="13">
        <v>2023</v>
      </c>
      <c r="C3907" s="13">
        <v>6</v>
      </c>
      <c r="D3907" s="13">
        <v>10</v>
      </c>
      <c r="E3907" s="83" t="s">
        <v>260</v>
      </c>
      <c r="F3907" s="13">
        <v>4</v>
      </c>
      <c r="G3907" s="13">
        <v>4</v>
      </c>
      <c r="H3907" s="13" t="s">
        <v>69</v>
      </c>
      <c r="I3907" s="13" t="s">
        <v>53</v>
      </c>
      <c r="J3907" s="13"/>
      <c r="K3907" s="13" t="s">
        <v>28</v>
      </c>
      <c r="L3907" s="12">
        <f t="shared" ca="1" si="544"/>
        <v>2.5694121415454512</v>
      </c>
      <c r="M3907" s="101">
        <f t="shared" ca="1" si="545"/>
        <v>0.13556218458793801</v>
      </c>
      <c r="N3907" s="101">
        <f t="shared" ca="1" si="543"/>
        <v>307.18843763998444</v>
      </c>
      <c r="O3907" s="101">
        <f t="shared" ca="1" si="546"/>
        <v>0.27721387595133873</v>
      </c>
      <c r="Q3907" s="12">
        <f t="shared" ca="1" si="547"/>
        <v>0</v>
      </c>
      <c r="R3907" s="101">
        <f t="shared" ca="1" si="548"/>
        <v>0</v>
      </c>
      <c r="S3907" s="13"/>
      <c r="T3907" s="101">
        <f t="shared" ca="1" si="549"/>
        <v>0.13556218458793801</v>
      </c>
      <c r="U3907" s="101">
        <f t="shared" si="550"/>
        <v>0</v>
      </c>
      <c r="V3907" s="101">
        <f t="shared" ca="1" si="551"/>
        <v>-467.5652285766792</v>
      </c>
    </row>
    <row r="3908" spans="2:22" x14ac:dyDescent="0.3">
      <c r="B3908" s="13">
        <v>2023</v>
      </c>
      <c r="C3908" s="13">
        <v>6</v>
      </c>
      <c r="D3908" s="13">
        <v>10</v>
      </c>
      <c r="E3908" s="83" t="s">
        <v>260</v>
      </c>
      <c r="F3908" s="13">
        <v>4</v>
      </c>
      <c r="G3908" s="13">
        <v>5</v>
      </c>
      <c r="H3908" s="13" t="s">
        <v>69</v>
      </c>
      <c r="I3908" s="13" t="s">
        <v>53</v>
      </c>
      <c r="J3908" s="13"/>
      <c r="K3908" s="13" t="s">
        <v>28</v>
      </c>
      <c r="L3908" s="12">
        <f t="shared" ca="1" si="544"/>
        <v>2.6710689303469368</v>
      </c>
      <c r="M3908" s="101">
        <f t="shared" ca="1" si="545"/>
        <v>0.14092559676510438</v>
      </c>
      <c r="N3908" s="101">
        <f t="shared" ca="1" si="543"/>
        <v>307.18843763998444</v>
      </c>
      <c r="O3908" s="101">
        <f t="shared" ca="1" si="546"/>
        <v>0.28818162689513099</v>
      </c>
      <c r="Q3908" s="12">
        <f t="shared" ca="1" si="547"/>
        <v>5.6000000000000005</v>
      </c>
      <c r="R3908" s="101">
        <f t="shared" ca="1" si="548"/>
        <v>0.24793401504613186</v>
      </c>
      <c r="S3908" s="13"/>
      <c r="T3908" s="101">
        <f t="shared" ca="1" si="549"/>
        <v>0</v>
      </c>
      <c r="U3908" s="101">
        <f t="shared" si="550"/>
        <v>0</v>
      </c>
      <c r="V3908" s="101">
        <f t="shared" ca="1" si="551"/>
        <v>-468.06109660677151</v>
      </c>
    </row>
    <row r="3909" spans="2:22" x14ac:dyDescent="0.3">
      <c r="B3909" s="13">
        <v>2023</v>
      </c>
      <c r="C3909" s="13">
        <v>6</v>
      </c>
      <c r="D3909" s="13">
        <v>10</v>
      </c>
      <c r="E3909" s="83" t="s">
        <v>260</v>
      </c>
      <c r="F3909" s="13">
        <v>4</v>
      </c>
      <c r="G3909" s="13">
        <v>6</v>
      </c>
      <c r="H3909" s="13" t="s">
        <v>69</v>
      </c>
      <c r="I3909" s="13" t="s">
        <v>53</v>
      </c>
      <c r="J3909" s="13"/>
      <c r="K3909" s="13" t="s">
        <v>28</v>
      </c>
      <c r="L3909" s="12">
        <f t="shared" ca="1" si="544"/>
        <v>2.820524406171725</v>
      </c>
      <c r="M3909" s="101">
        <f t="shared" ca="1" si="545"/>
        <v>0.14881086766962021</v>
      </c>
      <c r="N3909" s="101">
        <f t="shared" ca="1" si="543"/>
        <v>307.18843763998444</v>
      </c>
      <c r="O3909" s="101">
        <f t="shared" ca="1" si="546"/>
        <v>0.3043063781818674</v>
      </c>
      <c r="Q3909" s="12">
        <f t="shared" ca="1" si="547"/>
        <v>0</v>
      </c>
      <c r="R3909" s="101">
        <f t="shared" ca="1" si="548"/>
        <v>0</v>
      </c>
      <c r="S3909" s="13"/>
      <c r="T3909" s="101">
        <f t="shared" ca="1" si="549"/>
        <v>0.14881086766962021</v>
      </c>
      <c r="U3909" s="101">
        <f t="shared" si="550"/>
        <v>0</v>
      </c>
      <c r="V3909" s="101">
        <f t="shared" ca="1" si="551"/>
        <v>-467.91228573910189</v>
      </c>
    </row>
    <row r="3910" spans="2:22" x14ac:dyDescent="0.3">
      <c r="B3910" s="13">
        <v>2023</v>
      </c>
      <c r="C3910" s="13">
        <v>6</v>
      </c>
      <c r="D3910" s="13">
        <v>10</v>
      </c>
      <c r="E3910" s="83" t="s">
        <v>260</v>
      </c>
      <c r="F3910" s="13">
        <v>4</v>
      </c>
      <c r="G3910" s="13">
        <v>7</v>
      </c>
      <c r="H3910" s="13" t="s">
        <v>69</v>
      </c>
      <c r="I3910" s="13" t="s">
        <v>53</v>
      </c>
      <c r="J3910" s="13"/>
      <c r="K3910" s="13" t="s">
        <v>28</v>
      </c>
      <c r="L3910" s="12">
        <f t="shared" ca="1" si="544"/>
        <v>2.5546684897033627</v>
      </c>
      <c r="M3910" s="101">
        <f t="shared" ca="1" si="545"/>
        <v>0.13478430951674941</v>
      </c>
      <c r="N3910" s="101">
        <f t="shared" ca="1" si="543"/>
        <v>307.18843763998444</v>
      </c>
      <c r="O3910" s="101">
        <f t="shared" ca="1" si="546"/>
        <v>0.2756231833540958</v>
      </c>
      <c r="Q3910" s="12">
        <f t="shared" ca="1" si="547"/>
        <v>5.6000000000000005</v>
      </c>
      <c r="R3910" s="101">
        <f t="shared" ca="1" si="548"/>
        <v>0.2577873123466104</v>
      </c>
      <c r="S3910" s="13"/>
      <c r="T3910" s="101">
        <f t="shared" ca="1" si="549"/>
        <v>0</v>
      </c>
      <c r="U3910" s="101">
        <f t="shared" si="550"/>
        <v>0</v>
      </c>
      <c r="V3910" s="101">
        <f t="shared" ca="1" si="551"/>
        <v>-468.42786036379516</v>
      </c>
    </row>
    <row r="3911" spans="2:22" x14ac:dyDescent="0.3">
      <c r="B3911" s="13">
        <v>2023</v>
      </c>
      <c r="C3911" s="13">
        <v>6</v>
      </c>
      <c r="D3911" s="13">
        <v>10</v>
      </c>
      <c r="E3911" s="83" t="s">
        <v>260</v>
      </c>
      <c r="F3911" s="13">
        <v>4</v>
      </c>
      <c r="G3911" s="13">
        <v>8</v>
      </c>
      <c r="H3911" s="13" t="s">
        <v>69</v>
      </c>
      <c r="I3911" s="13" t="s">
        <v>53</v>
      </c>
      <c r="J3911" s="13"/>
      <c r="K3911" s="13" t="s">
        <v>28</v>
      </c>
      <c r="L3911" s="12">
        <f t="shared" ca="1" si="544"/>
        <v>3.9986279698328357</v>
      </c>
      <c r="M3911" s="101">
        <f t="shared" ca="1" si="545"/>
        <v>0.21096761168838041</v>
      </c>
      <c r="N3911" s="101">
        <f t="shared" ca="1" si="543"/>
        <v>307.18843763998444</v>
      </c>
      <c r="O3911" s="101">
        <f t="shared" ca="1" si="546"/>
        <v>0.43141197166526463</v>
      </c>
      <c r="Q3911" s="12">
        <f t="shared" ca="1" si="547"/>
        <v>5.6000000000000005</v>
      </c>
      <c r="R3911" s="101">
        <f t="shared" ca="1" si="548"/>
        <v>0.13555614235365052</v>
      </c>
      <c r="S3911" s="13"/>
      <c r="T3911" s="101">
        <f t="shared" ca="1" si="549"/>
        <v>0</v>
      </c>
      <c r="U3911" s="101">
        <f t="shared" si="550"/>
        <v>0</v>
      </c>
      <c r="V3911" s="101">
        <f t="shared" ca="1" si="551"/>
        <v>-468.69897264850249</v>
      </c>
    </row>
    <row r="3912" spans="2:22" x14ac:dyDescent="0.3">
      <c r="B3912" s="13">
        <v>2023</v>
      </c>
      <c r="C3912" s="13">
        <v>6</v>
      </c>
      <c r="D3912" s="13">
        <v>10</v>
      </c>
      <c r="E3912" s="83" t="s">
        <v>260</v>
      </c>
      <c r="F3912" s="13">
        <v>4</v>
      </c>
      <c r="G3912" s="13">
        <v>9</v>
      </c>
      <c r="H3912" s="13" t="s">
        <v>69</v>
      </c>
      <c r="I3912" s="13" t="s">
        <v>53</v>
      </c>
      <c r="J3912" s="13"/>
      <c r="K3912" s="13" t="s">
        <v>28</v>
      </c>
      <c r="L3912" s="12">
        <f t="shared" ca="1" si="544"/>
        <v>3.4342362410364236</v>
      </c>
      <c r="M3912" s="101">
        <f t="shared" ca="1" si="545"/>
        <v>0.1811903040770817</v>
      </c>
      <c r="N3912" s="101">
        <f t="shared" ca="1" si="543"/>
        <v>307.18843763998444</v>
      </c>
      <c r="O3912" s="101">
        <f t="shared" ca="1" si="546"/>
        <v>0.37051974804541976</v>
      </c>
      <c r="Q3912" s="12">
        <f t="shared" ca="1" si="547"/>
        <v>5.6000000000000005</v>
      </c>
      <c r="R3912" s="101">
        <f t="shared" ca="1" si="548"/>
        <v>0.1833319021962668</v>
      </c>
      <c r="S3912" s="13"/>
      <c r="T3912" s="101">
        <f t="shared" ca="1" si="549"/>
        <v>0</v>
      </c>
      <c r="U3912" s="101">
        <f t="shared" si="550"/>
        <v>0</v>
      </c>
      <c r="V3912" s="101">
        <f t="shared" ca="1" si="551"/>
        <v>-469.06563645289498</v>
      </c>
    </row>
    <row r="3913" spans="2:22" x14ac:dyDescent="0.3">
      <c r="B3913" s="13">
        <v>2023</v>
      </c>
      <c r="C3913" s="13">
        <v>6</v>
      </c>
      <c r="D3913" s="13">
        <v>10</v>
      </c>
      <c r="E3913" s="83" t="s">
        <v>260</v>
      </c>
      <c r="F3913" s="13">
        <v>4</v>
      </c>
      <c r="G3913" s="13">
        <v>10</v>
      </c>
      <c r="H3913" s="13" t="s">
        <v>70</v>
      </c>
      <c r="I3913" s="13" t="s">
        <v>53</v>
      </c>
      <c r="J3913" s="13"/>
      <c r="K3913" s="13" t="s">
        <v>28</v>
      </c>
      <c r="L3913" s="12">
        <f t="shared" ca="1" si="544"/>
        <v>3.9794519496032938</v>
      </c>
      <c r="M3913" s="101">
        <f t="shared" ca="1" si="545"/>
        <v>0.20995588486106978</v>
      </c>
      <c r="N3913" s="101">
        <f t="shared" ca="1" si="543"/>
        <v>307.18843763998444</v>
      </c>
      <c r="O3913" s="101">
        <f t="shared" ca="1" si="546"/>
        <v>0.42934307084269935</v>
      </c>
      <c r="Q3913" s="12">
        <f t="shared" ca="1" si="547"/>
        <v>5.6000000000000005</v>
      </c>
      <c r="R3913" s="101">
        <f t="shared" ca="1" si="548"/>
        <v>0.13717939246608121</v>
      </c>
      <c r="S3913" s="13"/>
      <c r="T3913" s="101">
        <f t="shared" ca="1" si="549"/>
        <v>0</v>
      </c>
      <c r="U3913" s="101">
        <f t="shared" si="550"/>
        <v>0</v>
      </c>
      <c r="V3913" s="101">
        <f t="shared" ca="1" si="551"/>
        <v>-469.33999523782711</v>
      </c>
    </row>
    <row r="3914" spans="2:22" x14ac:dyDescent="0.3">
      <c r="B3914" s="13">
        <v>2023</v>
      </c>
      <c r="C3914" s="13">
        <v>6</v>
      </c>
      <c r="D3914" s="13">
        <v>10</v>
      </c>
      <c r="E3914" s="83" t="s">
        <v>260</v>
      </c>
      <c r="F3914" s="13">
        <v>4</v>
      </c>
      <c r="G3914" s="13">
        <v>11</v>
      </c>
      <c r="H3914" s="13" t="s">
        <v>70</v>
      </c>
      <c r="I3914" s="13" t="s">
        <v>53</v>
      </c>
      <c r="J3914" s="13"/>
      <c r="K3914" s="13" t="s">
        <v>28</v>
      </c>
      <c r="L3914" s="12">
        <f t="shared" ca="1" si="544"/>
        <v>4.3149262596273896</v>
      </c>
      <c r="M3914" s="101">
        <f t="shared" ca="1" si="545"/>
        <v>0.22765550945794108</v>
      </c>
      <c r="N3914" s="101">
        <f t="shared" ca="1" si="543"/>
        <v>307.18843763998444</v>
      </c>
      <c r="O3914" s="101">
        <f t="shared" ca="1" si="546"/>
        <v>0.46553739415119905</v>
      </c>
      <c r="Q3914" s="12">
        <f t="shared" ca="1" si="547"/>
        <v>5.6000000000000005</v>
      </c>
      <c r="R3914" s="101">
        <f t="shared" ca="1" si="548"/>
        <v>0.10878149212254151</v>
      </c>
      <c r="S3914" s="13"/>
      <c r="T3914" s="101">
        <f t="shared" ca="1" si="549"/>
        <v>0</v>
      </c>
      <c r="U3914" s="101">
        <f t="shared" si="550"/>
        <v>0</v>
      </c>
      <c r="V3914" s="101">
        <f t="shared" ca="1" si="551"/>
        <v>-469.5575582220722</v>
      </c>
    </row>
    <row r="3915" spans="2:22" x14ac:dyDescent="0.3">
      <c r="B3915" s="13">
        <v>2023</v>
      </c>
      <c r="C3915" s="13">
        <v>6</v>
      </c>
      <c r="D3915" s="13">
        <v>10</v>
      </c>
      <c r="E3915" s="83" t="s">
        <v>260</v>
      </c>
      <c r="F3915" s="13">
        <v>4</v>
      </c>
      <c r="G3915" s="13">
        <v>12</v>
      </c>
      <c r="H3915" s="13" t="s">
        <v>70</v>
      </c>
      <c r="I3915" s="13" t="s">
        <v>53</v>
      </c>
      <c r="J3915" s="13"/>
      <c r="K3915" s="13" t="s">
        <v>28</v>
      </c>
      <c r="L3915" s="12">
        <f t="shared" ca="1" si="544"/>
        <v>3.7922483269164915</v>
      </c>
      <c r="M3915" s="101">
        <f t="shared" ca="1" si="545"/>
        <v>0.20007902172811409</v>
      </c>
      <c r="N3915" s="101">
        <f t="shared" ca="1" si="543"/>
        <v>307.18843763998444</v>
      </c>
      <c r="O3915" s="101">
        <f t="shared" ca="1" si="546"/>
        <v>0.40914567199102025</v>
      </c>
      <c r="Q3915" s="12">
        <f t="shared" ca="1" si="547"/>
        <v>5.6000000000000005</v>
      </c>
      <c r="R3915" s="101">
        <f t="shared" ca="1" si="548"/>
        <v>0.15302617912651906</v>
      </c>
      <c r="S3915" s="13"/>
      <c r="T3915" s="101">
        <f t="shared" ca="1" si="549"/>
        <v>0</v>
      </c>
      <c r="U3915" s="101">
        <f t="shared" si="550"/>
        <v>0</v>
      </c>
      <c r="V3915" s="101">
        <f t="shared" ca="1" si="551"/>
        <v>-469.86361058032526</v>
      </c>
    </row>
    <row r="3916" spans="2:22" x14ac:dyDescent="0.3">
      <c r="B3916" s="13">
        <v>2023</v>
      </c>
      <c r="C3916" s="13">
        <v>6</v>
      </c>
      <c r="D3916" s="13">
        <v>10</v>
      </c>
      <c r="E3916" s="83" t="s">
        <v>260</v>
      </c>
      <c r="F3916" s="13">
        <v>4</v>
      </c>
      <c r="G3916" s="13">
        <v>13</v>
      </c>
      <c r="H3916" s="13" t="s">
        <v>70</v>
      </c>
      <c r="I3916" s="13" t="s">
        <v>53</v>
      </c>
      <c r="J3916" s="13"/>
      <c r="K3916" s="13" t="s">
        <v>28</v>
      </c>
      <c r="L3916" s="12">
        <f t="shared" ca="1" si="544"/>
        <v>3.8755170108564418</v>
      </c>
      <c r="M3916" s="101">
        <f t="shared" ca="1" si="545"/>
        <v>0.20447227749278588</v>
      </c>
      <c r="N3916" s="101">
        <f t="shared" ca="1" si="543"/>
        <v>307.18843763998444</v>
      </c>
      <c r="O3916" s="101">
        <f t="shared" ca="1" si="546"/>
        <v>0.41812953030130151</v>
      </c>
      <c r="Q3916" s="12">
        <f t="shared" ca="1" si="547"/>
        <v>5.6000000000000005</v>
      </c>
      <c r="R3916" s="101">
        <f t="shared" ca="1" si="548"/>
        <v>0.14597748503100225</v>
      </c>
      <c r="S3916" s="13"/>
      <c r="T3916" s="101">
        <f t="shared" ca="1" si="549"/>
        <v>0</v>
      </c>
      <c r="U3916" s="101">
        <f t="shared" si="550"/>
        <v>0</v>
      </c>
      <c r="V3916" s="101">
        <f t="shared" ca="1" si="551"/>
        <v>-470.15556555038722</v>
      </c>
    </row>
    <row r="3917" spans="2:22" x14ac:dyDescent="0.3">
      <c r="B3917" s="13">
        <v>2023</v>
      </c>
      <c r="C3917" s="13">
        <v>6</v>
      </c>
      <c r="D3917" s="13">
        <v>10</v>
      </c>
      <c r="E3917" s="83" t="s">
        <v>260</v>
      </c>
      <c r="F3917" s="13">
        <v>4</v>
      </c>
      <c r="G3917" s="13">
        <v>14</v>
      </c>
      <c r="H3917" s="13" t="s">
        <v>70</v>
      </c>
      <c r="I3917" s="13" t="s">
        <v>53</v>
      </c>
      <c r="J3917" s="13"/>
      <c r="K3917" s="13" t="s">
        <v>28</v>
      </c>
      <c r="L3917" s="12">
        <f t="shared" ca="1" si="544"/>
        <v>4.3167442865681993</v>
      </c>
      <c r="M3917" s="101">
        <f t="shared" ca="1" si="545"/>
        <v>0.22775142855933819</v>
      </c>
      <c r="N3917" s="101">
        <f t="shared" ca="1" si="543"/>
        <v>307.18843763998444</v>
      </c>
      <c r="O3917" s="101">
        <f t="shared" ca="1" si="546"/>
        <v>0.46573354107784304</v>
      </c>
      <c r="Q3917" s="12">
        <f t="shared" ca="1" si="547"/>
        <v>0</v>
      </c>
      <c r="R3917" s="101">
        <f t="shared" ca="1" si="548"/>
        <v>0</v>
      </c>
      <c r="S3917" s="13"/>
      <c r="T3917" s="101">
        <f t="shared" ca="1" si="549"/>
        <v>0.22775142855933819</v>
      </c>
      <c r="U3917" s="101">
        <f t="shared" si="550"/>
        <v>0</v>
      </c>
      <c r="V3917" s="101">
        <f t="shared" ca="1" si="551"/>
        <v>-469.92781412182791</v>
      </c>
    </row>
    <row r="3918" spans="2:22" x14ac:dyDescent="0.3">
      <c r="B3918" s="13">
        <v>2023</v>
      </c>
      <c r="C3918" s="13">
        <v>6</v>
      </c>
      <c r="D3918" s="13">
        <v>10</v>
      </c>
      <c r="E3918" s="83" t="s">
        <v>260</v>
      </c>
      <c r="F3918" s="13">
        <v>4</v>
      </c>
      <c r="G3918" s="13">
        <v>15</v>
      </c>
      <c r="H3918" s="13" t="s">
        <v>70</v>
      </c>
      <c r="I3918" s="13" t="s">
        <v>53</v>
      </c>
      <c r="J3918" s="13"/>
      <c r="K3918" s="13" t="s">
        <v>28</v>
      </c>
      <c r="L3918" s="12">
        <f t="shared" ca="1" si="544"/>
        <v>3.1283682714009555</v>
      </c>
      <c r="M3918" s="101">
        <f t="shared" ca="1" si="545"/>
        <v>0.16505270999911442</v>
      </c>
      <c r="N3918" s="101">
        <f t="shared" ca="1" si="543"/>
        <v>307.18843763998444</v>
      </c>
      <c r="O3918" s="101">
        <f t="shared" ca="1" si="546"/>
        <v>0.33751965280144908</v>
      </c>
      <c r="Q3918" s="12">
        <f t="shared" ca="1" si="547"/>
        <v>5.6000000000000005</v>
      </c>
      <c r="R3918" s="101">
        <f t="shared" ca="1" si="548"/>
        <v>0.20922362582590917</v>
      </c>
      <c r="S3918" s="13"/>
      <c r="T3918" s="101">
        <f t="shared" ca="1" si="549"/>
        <v>0</v>
      </c>
      <c r="U3918" s="101">
        <f t="shared" si="550"/>
        <v>0</v>
      </c>
      <c r="V3918" s="101">
        <f t="shared" ca="1" si="551"/>
        <v>-470.34626137347976</v>
      </c>
    </row>
    <row r="3919" spans="2:22" x14ac:dyDescent="0.3">
      <c r="B3919" s="13">
        <v>2023</v>
      </c>
      <c r="C3919" s="13">
        <v>6</v>
      </c>
      <c r="D3919" s="13">
        <v>10</v>
      </c>
      <c r="E3919" s="83" t="s">
        <v>260</v>
      </c>
      <c r="F3919" s="13">
        <v>4</v>
      </c>
      <c r="G3919" s="13">
        <v>16</v>
      </c>
      <c r="H3919" s="13" t="s">
        <v>71</v>
      </c>
      <c r="I3919" s="13" t="s">
        <v>53</v>
      </c>
      <c r="J3919" s="13"/>
      <c r="K3919" s="13" t="s">
        <v>28</v>
      </c>
      <c r="L3919" s="12">
        <f t="shared" ca="1" si="544"/>
        <v>4.5090746232981713</v>
      </c>
      <c r="M3919" s="101">
        <f t="shared" ca="1" si="545"/>
        <v>0.55975652373623497</v>
      </c>
      <c r="N3919" s="101">
        <f t="shared" ca="1" si="543"/>
        <v>308.45661487778705</v>
      </c>
      <c r="O3919" s="101">
        <f t="shared" ca="1" si="546"/>
        <v>1.3428024228181954</v>
      </c>
      <c r="Q3919" s="12">
        <f t="shared" ca="1" si="547"/>
        <v>5.6000000000000005</v>
      </c>
      <c r="R3919" s="101">
        <f t="shared" ca="1" si="548"/>
        <v>9.234683313780985E-2</v>
      </c>
      <c r="S3919" s="13"/>
      <c r="T3919" s="101">
        <f t="shared" ca="1" si="549"/>
        <v>0</v>
      </c>
      <c r="U3919" s="101">
        <f t="shared" ca="1" si="550"/>
        <v>1.2681772378026106</v>
      </c>
      <c r="V3919" s="101">
        <f t="shared" ca="1" si="551"/>
        <v>-469.26277780195278</v>
      </c>
    </row>
    <row r="3920" spans="2:22" x14ac:dyDescent="0.3">
      <c r="B3920" s="13">
        <v>2023</v>
      </c>
      <c r="C3920" s="13">
        <v>6</v>
      </c>
      <c r="D3920" s="13">
        <v>10</v>
      </c>
      <c r="E3920" s="83" t="s">
        <v>260</v>
      </c>
      <c r="F3920" s="13">
        <v>4</v>
      </c>
      <c r="G3920" s="13">
        <v>17</v>
      </c>
      <c r="H3920" s="13" t="s">
        <v>71</v>
      </c>
      <c r="I3920" s="13" t="s">
        <v>53</v>
      </c>
      <c r="J3920" s="13"/>
      <c r="K3920" s="13" t="s">
        <v>28</v>
      </c>
      <c r="L3920" s="12">
        <f t="shared" ca="1" si="544"/>
        <v>5.4793950431604008</v>
      </c>
      <c r="M3920" s="101">
        <f t="shared" ca="1" si="545"/>
        <v>0.68021210065793214</v>
      </c>
      <c r="N3920" s="101">
        <f t="shared" ref="N3920:N3983" ca="1" si="552">IF(H3920="On-Peak",IF(I3920="Winter",((L3920*$D$48)/60)+N3919,((L3920*$D$47)/60)+N3919),N3919)</f>
        <v>309.99769473367593</v>
      </c>
      <c r="O3920" s="101">
        <f t="shared" ca="1" si="546"/>
        <v>1.6317638438531674</v>
      </c>
      <c r="Q3920" s="12">
        <f t="shared" ca="1" si="547"/>
        <v>3.670998168036093</v>
      </c>
      <c r="R3920" s="101">
        <f t="shared" ca="1" si="548"/>
        <v>0</v>
      </c>
      <c r="S3920" s="13"/>
      <c r="T3920" s="101">
        <f t="shared" ca="1" si="549"/>
        <v>0.22449438807793157</v>
      </c>
      <c r="U3920" s="101">
        <f t="shared" ca="1" si="550"/>
        <v>1.5410798558888628</v>
      </c>
      <c r="V3920" s="101">
        <f t="shared" ca="1" si="551"/>
        <v>-467.49720355798598</v>
      </c>
    </row>
    <row r="3921" spans="2:22" x14ac:dyDescent="0.3">
      <c r="B3921" s="13">
        <v>2023</v>
      </c>
      <c r="C3921" s="13">
        <v>6</v>
      </c>
      <c r="D3921" s="13">
        <v>10</v>
      </c>
      <c r="E3921" s="83" t="s">
        <v>260</v>
      </c>
      <c r="F3921" s="13">
        <v>4</v>
      </c>
      <c r="G3921" s="13">
        <v>18</v>
      </c>
      <c r="H3921" s="13" t="s">
        <v>71</v>
      </c>
      <c r="I3921" s="13" t="s">
        <v>53</v>
      </c>
      <c r="J3921" s="13"/>
      <c r="K3921" s="13" t="s">
        <v>28</v>
      </c>
      <c r="L3921" s="12">
        <f t="shared" ca="1" si="544"/>
        <v>5.3747812774202162</v>
      </c>
      <c r="M3921" s="101">
        <f t="shared" ca="1" si="545"/>
        <v>0.6672253477789456</v>
      </c>
      <c r="N3921" s="101">
        <f t="shared" ca="1" si="552"/>
        <v>311.50935196795035</v>
      </c>
      <c r="O3921" s="101">
        <f t="shared" ca="1" si="546"/>
        <v>1.6006098644157405</v>
      </c>
      <c r="Q3921" s="12">
        <f t="shared" ca="1" si="547"/>
        <v>5.6000000000000005</v>
      </c>
      <c r="R3921" s="101">
        <f t="shared" ca="1" si="548"/>
        <v>1.9064764866378748E-2</v>
      </c>
      <c r="S3921" s="13"/>
      <c r="T3921" s="101">
        <f t="shared" ca="1" si="549"/>
        <v>0</v>
      </c>
      <c r="U3921" s="101">
        <f t="shared" ca="1" si="550"/>
        <v>1.5116572342744357</v>
      </c>
      <c r="V3921" s="101">
        <f t="shared" ca="1" si="551"/>
        <v>-466.02367585344427</v>
      </c>
    </row>
    <row r="3922" spans="2:22" x14ac:dyDescent="0.3">
      <c r="B3922" s="13">
        <v>2023</v>
      </c>
      <c r="C3922" s="13">
        <v>6</v>
      </c>
      <c r="D3922" s="13">
        <v>10</v>
      </c>
      <c r="E3922" s="83" t="s">
        <v>260</v>
      </c>
      <c r="F3922" s="13">
        <v>4</v>
      </c>
      <c r="G3922" s="13">
        <v>19</v>
      </c>
      <c r="H3922" s="13" t="s">
        <v>71</v>
      </c>
      <c r="I3922" s="13" t="s">
        <v>53</v>
      </c>
      <c r="J3922" s="13"/>
      <c r="K3922" s="13" t="s">
        <v>28</v>
      </c>
      <c r="L3922" s="12">
        <f t="shared" ca="1" si="544"/>
        <v>4.3755629363431847</v>
      </c>
      <c r="M3922" s="101">
        <f t="shared" ca="1" si="545"/>
        <v>0.54318238291764298</v>
      </c>
      <c r="N3922" s="101">
        <f t="shared" ca="1" si="552"/>
        <v>312.73997904379689</v>
      </c>
      <c r="O3922" s="101">
        <f t="shared" ca="1" si="546"/>
        <v>1.3030426424430004</v>
      </c>
      <c r="Q3922" s="12">
        <f t="shared" ca="1" si="547"/>
        <v>5.6000000000000005</v>
      </c>
      <c r="R3922" s="101">
        <f t="shared" ca="1" si="548"/>
        <v>0.10364859743854946</v>
      </c>
      <c r="S3922" s="13"/>
      <c r="T3922" s="101">
        <f t="shared" ca="1" si="549"/>
        <v>0</v>
      </c>
      <c r="U3922" s="101">
        <f t="shared" ca="1" si="550"/>
        <v>1.2306270758465208</v>
      </c>
      <c r="V3922" s="101">
        <f t="shared" ca="1" si="551"/>
        <v>-465.00034597247486</v>
      </c>
    </row>
    <row r="3923" spans="2:22" x14ac:dyDescent="0.3">
      <c r="B3923" s="13">
        <v>2023</v>
      </c>
      <c r="C3923" s="13">
        <v>6</v>
      </c>
      <c r="D3923" s="13">
        <v>10</v>
      </c>
      <c r="E3923" s="83" t="s">
        <v>260</v>
      </c>
      <c r="F3923" s="13">
        <v>4</v>
      </c>
      <c r="G3923" s="13">
        <v>20</v>
      </c>
      <c r="H3923" s="13" t="s">
        <v>69</v>
      </c>
      <c r="I3923" s="13" t="s">
        <v>53</v>
      </c>
      <c r="J3923" s="13"/>
      <c r="K3923" s="13" t="s">
        <v>28</v>
      </c>
      <c r="L3923" s="12">
        <f t="shared" ca="1" si="544"/>
        <v>6.002966607032616</v>
      </c>
      <c r="M3923" s="101">
        <f t="shared" ca="1" si="545"/>
        <v>0.31671651818704083</v>
      </c>
      <c r="N3923" s="101">
        <f t="shared" ca="1" si="552"/>
        <v>312.73997904379689</v>
      </c>
      <c r="O3923" s="101">
        <f t="shared" ca="1" si="546"/>
        <v>0.64766006723274894</v>
      </c>
      <c r="Q3923" s="12">
        <f t="shared" ca="1" si="547"/>
        <v>0</v>
      </c>
      <c r="R3923" s="101">
        <f t="shared" ca="1" si="548"/>
        <v>0</v>
      </c>
      <c r="S3923" s="13"/>
      <c r="T3923" s="101">
        <f t="shared" ca="1" si="549"/>
        <v>0.31671651818704083</v>
      </c>
      <c r="U3923" s="101">
        <f t="shared" si="550"/>
        <v>0</v>
      </c>
      <c r="V3923" s="101">
        <f t="shared" ca="1" si="551"/>
        <v>-464.68362945428782</v>
      </c>
    </row>
    <row r="3924" spans="2:22" x14ac:dyDescent="0.3">
      <c r="B3924" s="13">
        <v>2023</v>
      </c>
      <c r="C3924" s="13">
        <v>6</v>
      </c>
      <c r="D3924" s="13">
        <v>10</v>
      </c>
      <c r="E3924" s="83" t="s">
        <v>260</v>
      </c>
      <c r="F3924" s="13">
        <v>4</v>
      </c>
      <c r="G3924" s="13">
        <v>21</v>
      </c>
      <c r="H3924" s="13" t="s">
        <v>69</v>
      </c>
      <c r="I3924" s="13" t="s">
        <v>53</v>
      </c>
      <c r="J3924" s="13"/>
      <c r="K3924" s="13" t="s">
        <v>28</v>
      </c>
      <c r="L3924" s="12">
        <f t="shared" ca="1" si="544"/>
        <v>6.0816711519819044</v>
      </c>
      <c r="M3924" s="101">
        <f t="shared" ca="1" si="545"/>
        <v>0.32086896997856529</v>
      </c>
      <c r="N3924" s="101">
        <f t="shared" ca="1" si="552"/>
        <v>312.73997904379689</v>
      </c>
      <c r="O3924" s="101">
        <f t="shared" ca="1" si="546"/>
        <v>0.65615150058732763</v>
      </c>
      <c r="Q3924" s="12">
        <f t="shared" ca="1" si="547"/>
        <v>0</v>
      </c>
      <c r="R3924" s="101">
        <f t="shared" ca="1" si="548"/>
        <v>0</v>
      </c>
      <c r="S3924" s="13"/>
      <c r="T3924" s="101">
        <f t="shared" ca="1" si="549"/>
        <v>0.32086896997856529</v>
      </c>
      <c r="U3924" s="101">
        <f t="shared" si="550"/>
        <v>0</v>
      </c>
      <c r="V3924" s="101">
        <f t="shared" ca="1" si="551"/>
        <v>-464.36276048430926</v>
      </c>
    </row>
    <row r="3925" spans="2:22" x14ac:dyDescent="0.3">
      <c r="B3925" s="13">
        <v>2023</v>
      </c>
      <c r="C3925" s="13">
        <v>6</v>
      </c>
      <c r="D3925" s="13">
        <v>10</v>
      </c>
      <c r="E3925" s="83" t="s">
        <v>260</v>
      </c>
      <c r="F3925" s="13">
        <v>4</v>
      </c>
      <c r="G3925" s="13">
        <v>22</v>
      </c>
      <c r="H3925" s="13" t="s">
        <v>69</v>
      </c>
      <c r="I3925" s="13" t="s">
        <v>53</v>
      </c>
      <c r="J3925" s="13"/>
      <c r="K3925" s="13" t="s">
        <v>28</v>
      </c>
      <c r="L3925" s="12">
        <f t="shared" ca="1" si="544"/>
        <v>6.1947848356675044</v>
      </c>
      <c r="M3925" s="101">
        <f t="shared" ca="1" si="545"/>
        <v>0.32683684792981754</v>
      </c>
      <c r="N3925" s="101">
        <f t="shared" ca="1" si="552"/>
        <v>312.73997904379689</v>
      </c>
      <c r="O3925" s="101">
        <f t="shared" ca="1" si="546"/>
        <v>0.66835533592016705</v>
      </c>
      <c r="Q3925" s="12">
        <f t="shared" ca="1" si="547"/>
        <v>0</v>
      </c>
      <c r="R3925" s="101">
        <f t="shared" ca="1" si="548"/>
        <v>0</v>
      </c>
      <c r="S3925" s="13"/>
      <c r="T3925" s="101">
        <f t="shared" ca="1" si="549"/>
        <v>0.32683684792981754</v>
      </c>
      <c r="U3925" s="101">
        <f t="shared" si="550"/>
        <v>0</v>
      </c>
      <c r="V3925" s="101">
        <f t="shared" ca="1" si="551"/>
        <v>-464.03592363637944</v>
      </c>
    </row>
    <row r="3926" spans="2:22" x14ac:dyDescent="0.3">
      <c r="B3926" s="13">
        <v>2023</v>
      </c>
      <c r="C3926" s="13">
        <v>6</v>
      </c>
      <c r="D3926" s="13">
        <v>10</v>
      </c>
      <c r="E3926" s="83" t="s">
        <v>260</v>
      </c>
      <c r="F3926" s="13">
        <v>4</v>
      </c>
      <c r="G3926" s="13">
        <v>23</v>
      </c>
      <c r="H3926" s="13" t="s">
        <v>69</v>
      </c>
      <c r="I3926" s="13" t="s">
        <v>53</v>
      </c>
      <c r="J3926" s="13"/>
      <c r="K3926" s="13" t="s">
        <v>28</v>
      </c>
      <c r="L3926" s="12">
        <f t="shared" ca="1" si="544"/>
        <v>6.4934397254683933</v>
      </c>
      <c r="M3926" s="101">
        <f t="shared" ca="1" si="545"/>
        <v>0.34259387991571244</v>
      </c>
      <c r="N3926" s="101">
        <f t="shared" ca="1" si="552"/>
        <v>312.73997904379689</v>
      </c>
      <c r="O3926" s="101">
        <f t="shared" ca="1" si="546"/>
        <v>0.70057721198078493</v>
      </c>
      <c r="Q3926" s="12">
        <f t="shared" ca="1" si="547"/>
        <v>0</v>
      </c>
      <c r="R3926" s="101">
        <f t="shared" ca="1" si="548"/>
        <v>0</v>
      </c>
      <c r="S3926" s="13"/>
      <c r="T3926" s="101">
        <f t="shared" ca="1" si="549"/>
        <v>0.34259387991571244</v>
      </c>
      <c r="U3926" s="101">
        <f t="shared" si="550"/>
        <v>0</v>
      </c>
      <c r="V3926" s="101">
        <f t="shared" ca="1" si="551"/>
        <v>-463.6933297564637</v>
      </c>
    </row>
    <row r="3927" spans="2:22" x14ac:dyDescent="0.3">
      <c r="B3927" s="13">
        <v>2023</v>
      </c>
      <c r="C3927" s="13">
        <v>6</v>
      </c>
      <c r="D3927" s="13">
        <v>11</v>
      </c>
      <c r="E3927" s="83" t="s">
        <v>261</v>
      </c>
      <c r="F3927" s="13">
        <v>5</v>
      </c>
      <c r="G3927" s="13">
        <v>0</v>
      </c>
      <c r="H3927" s="13" t="s">
        <v>69</v>
      </c>
      <c r="I3927" s="13" t="s">
        <v>53</v>
      </c>
      <c r="J3927" s="13"/>
      <c r="K3927" s="13" t="s">
        <v>28</v>
      </c>
      <c r="L3927" s="12">
        <f t="shared" ca="1" si="544"/>
        <v>3.3396762822628623</v>
      </c>
      <c r="M3927" s="101">
        <f t="shared" ca="1" si="545"/>
        <v>0.17620132065218863</v>
      </c>
      <c r="N3927" s="101">
        <f t="shared" ca="1" si="552"/>
        <v>312.73997904379689</v>
      </c>
      <c r="O3927" s="101">
        <f t="shared" ca="1" si="546"/>
        <v>0.3603176740933402</v>
      </c>
      <c r="Q3927" s="12">
        <f t="shared" ca="1" si="547"/>
        <v>0</v>
      </c>
      <c r="R3927" s="101">
        <f t="shared" ca="1" si="548"/>
        <v>0</v>
      </c>
      <c r="S3927" s="13"/>
      <c r="T3927" s="101">
        <f t="shared" ca="1" si="549"/>
        <v>0.17620132065218863</v>
      </c>
      <c r="U3927" s="101">
        <f t="shared" si="550"/>
        <v>0</v>
      </c>
      <c r="V3927" s="101">
        <f t="shared" ca="1" si="551"/>
        <v>-463.51712843581151</v>
      </c>
    </row>
    <row r="3928" spans="2:22" x14ac:dyDescent="0.3">
      <c r="B3928" s="13">
        <v>2023</v>
      </c>
      <c r="C3928" s="13">
        <v>6</v>
      </c>
      <c r="D3928" s="13">
        <v>11</v>
      </c>
      <c r="E3928" s="83" t="s">
        <v>261</v>
      </c>
      <c r="F3928" s="13">
        <v>5</v>
      </c>
      <c r="G3928" s="13">
        <v>1</v>
      </c>
      <c r="H3928" s="13" t="s">
        <v>69</v>
      </c>
      <c r="I3928" s="13" t="s">
        <v>53</v>
      </c>
      <c r="J3928" s="13"/>
      <c r="K3928" s="13" t="s">
        <v>28</v>
      </c>
      <c r="L3928" s="12">
        <f t="shared" ca="1" si="544"/>
        <v>2.6932684340634512</v>
      </c>
      <c r="M3928" s="101">
        <f t="shared" ca="1" si="545"/>
        <v>0.14209684258118768</v>
      </c>
      <c r="N3928" s="101">
        <f t="shared" ca="1" si="552"/>
        <v>312.73997904379689</v>
      </c>
      <c r="O3928" s="101">
        <f t="shared" ca="1" si="546"/>
        <v>0.29057673135110573</v>
      </c>
      <c r="Q3928" s="12">
        <f t="shared" ca="1" si="547"/>
        <v>0</v>
      </c>
      <c r="R3928" s="101">
        <f t="shared" ca="1" si="548"/>
        <v>0</v>
      </c>
      <c r="S3928" s="13"/>
      <c r="T3928" s="101">
        <f t="shared" ca="1" si="549"/>
        <v>0.14209684258118768</v>
      </c>
      <c r="U3928" s="101">
        <f t="shared" si="550"/>
        <v>0</v>
      </c>
      <c r="V3928" s="101">
        <f t="shared" ca="1" si="551"/>
        <v>-463.37503159323035</v>
      </c>
    </row>
    <row r="3929" spans="2:22" x14ac:dyDescent="0.3">
      <c r="B3929" s="13">
        <v>2023</v>
      </c>
      <c r="C3929" s="13">
        <v>6</v>
      </c>
      <c r="D3929" s="13">
        <v>11</v>
      </c>
      <c r="E3929" s="83" t="s">
        <v>261</v>
      </c>
      <c r="F3929" s="13">
        <v>5</v>
      </c>
      <c r="G3929" s="13">
        <v>2</v>
      </c>
      <c r="H3929" s="13" t="s">
        <v>69</v>
      </c>
      <c r="I3929" s="13" t="s">
        <v>53</v>
      </c>
      <c r="J3929" s="13"/>
      <c r="K3929" s="13" t="s">
        <v>28</v>
      </c>
      <c r="L3929" s="12">
        <f t="shared" ca="1" si="544"/>
        <v>2.4402297731939053</v>
      </c>
      <c r="M3929" s="101">
        <f t="shared" ca="1" si="545"/>
        <v>0.12874652283371044</v>
      </c>
      <c r="N3929" s="101">
        <f t="shared" ca="1" si="552"/>
        <v>312.73997904379689</v>
      </c>
      <c r="O3929" s="101">
        <f t="shared" ca="1" si="546"/>
        <v>0.26327639022989047</v>
      </c>
      <c r="Q3929" s="12">
        <f t="shared" ca="1" si="547"/>
        <v>0</v>
      </c>
      <c r="R3929" s="101">
        <f t="shared" ca="1" si="548"/>
        <v>0</v>
      </c>
      <c r="S3929" s="13"/>
      <c r="T3929" s="101">
        <f t="shared" ca="1" si="549"/>
        <v>0.12874652283371044</v>
      </c>
      <c r="U3929" s="101">
        <f t="shared" si="550"/>
        <v>0</v>
      </c>
      <c r="V3929" s="101">
        <f t="shared" ca="1" si="551"/>
        <v>-463.24628507039665</v>
      </c>
    </row>
    <row r="3930" spans="2:22" x14ac:dyDescent="0.3">
      <c r="B3930" s="13">
        <v>2023</v>
      </c>
      <c r="C3930" s="13">
        <v>6</v>
      </c>
      <c r="D3930" s="13">
        <v>11</v>
      </c>
      <c r="E3930" s="83" t="s">
        <v>261</v>
      </c>
      <c r="F3930" s="13">
        <v>5</v>
      </c>
      <c r="G3930" s="13">
        <v>3</v>
      </c>
      <c r="H3930" s="13" t="s">
        <v>69</v>
      </c>
      <c r="I3930" s="13" t="s">
        <v>53</v>
      </c>
      <c r="J3930" s="13"/>
      <c r="K3930" s="13" t="s">
        <v>28</v>
      </c>
      <c r="L3930" s="12">
        <f t="shared" ca="1" si="544"/>
        <v>2.3310083445088252</v>
      </c>
      <c r="M3930" s="101">
        <f t="shared" ca="1" si="545"/>
        <v>0.12298400025628563</v>
      </c>
      <c r="N3930" s="101">
        <f t="shared" ca="1" si="552"/>
        <v>312.73997904379689</v>
      </c>
      <c r="O3930" s="101">
        <f t="shared" ca="1" si="546"/>
        <v>0.25149249028905712</v>
      </c>
      <c r="Q3930" s="12">
        <f t="shared" ca="1" si="547"/>
        <v>0</v>
      </c>
      <c r="R3930" s="101">
        <f t="shared" ca="1" si="548"/>
        <v>0</v>
      </c>
      <c r="S3930" s="13"/>
      <c r="T3930" s="101">
        <f t="shared" ca="1" si="549"/>
        <v>0.12298400025628563</v>
      </c>
      <c r="U3930" s="101">
        <f t="shared" si="550"/>
        <v>0</v>
      </c>
      <c r="V3930" s="101">
        <f t="shared" ca="1" si="551"/>
        <v>-463.12330107014037</v>
      </c>
    </row>
    <row r="3931" spans="2:22" x14ac:dyDescent="0.3">
      <c r="B3931" s="13">
        <v>2023</v>
      </c>
      <c r="C3931" s="13">
        <v>6</v>
      </c>
      <c r="D3931" s="13">
        <v>11</v>
      </c>
      <c r="E3931" s="83" t="s">
        <v>261</v>
      </c>
      <c r="F3931" s="13">
        <v>5</v>
      </c>
      <c r="G3931" s="13">
        <v>4</v>
      </c>
      <c r="H3931" s="13" t="s">
        <v>69</v>
      </c>
      <c r="I3931" s="13" t="s">
        <v>53</v>
      </c>
      <c r="J3931" s="13"/>
      <c r="K3931" s="13" t="s">
        <v>28</v>
      </c>
      <c r="L3931" s="12">
        <f t="shared" ca="1" si="544"/>
        <v>2.5825456034800287</v>
      </c>
      <c r="M3931" s="101">
        <f t="shared" ca="1" si="545"/>
        <v>0.13625510603960631</v>
      </c>
      <c r="N3931" s="101">
        <f t="shared" ca="1" si="552"/>
        <v>312.73997904379689</v>
      </c>
      <c r="O3931" s="101">
        <f t="shared" ca="1" si="546"/>
        <v>0.27863084515946029</v>
      </c>
      <c r="Q3931" s="12">
        <f t="shared" ca="1" si="547"/>
        <v>0</v>
      </c>
      <c r="R3931" s="101">
        <f t="shared" ca="1" si="548"/>
        <v>0</v>
      </c>
      <c r="S3931" s="13"/>
      <c r="T3931" s="101">
        <f t="shared" ca="1" si="549"/>
        <v>0.13625510603960631</v>
      </c>
      <c r="U3931" s="101">
        <f t="shared" si="550"/>
        <v>0</v>
      </c>
      <c r="V3931" s="101">
        <f t="shared" ca="1" si="551"/>
        <v>-462.98704596410079</v>
      </c>
    </row>
    <row r="3932" spans="2:22" x14ac:dyDescent="0.3">
      <c r="B3932" s="13">
        <v>2023</v>
      </c>
      <c r="C3932" s="13">
        <v>6</v>
      </c>
      <c r="D3932" s="13">
        <v>11</v>
      </c>
      <c r="E3932" s="83" t="s">
        <v>261</v>
      </c>
      <c r="F3932" s="13">
        <v>5</v>
      </c>
      <c r="G3932" s="13">
        <v>5</v>
      </c>
      <c r="H3932" s="13" t="s">
        <v>69</v>
      </c>
      <c r="I3932" s="13" t="s">
        <v>53</v>
      </c>
      <c r="J3932" s="13"/>
      <c r="K3932" s="13" t="s">
        <v>28</v>
      </c>
      <c r="L3932" s="12">
        <f t="shared" ca="1" si="544"/>
        <v>2.9130181778606783</v>
      </c>
      <c r="M3932" s="101">
        <f t="shared" ca="1" si="545"/>
        <v>0.15369083906392939</v>
      </c>
      <c r="N3932" s="101">
        <f t="shared" ca="1" si="552"/>
        <v>312.73997904379689</v>
      </c>
      <c r="O3932" s="101">
        <f t="shared" ca="1" si="546"/>
        <v>0.31428553120938857</v>
      </c>
      <c r="Q3932" s="12">
        <f t="shared" ca="1" si="547"/>
        <v>5.389884467524082</v>
      </c>
      <c r="R3932" s="101">
        <f t="shared" ca="1" si="548"/>
        <v>0.20966673142000714</v>
      </c>
      <c r="S3932" s="13"/>
      <c r="T3932" s="101">
        <f t="shared" ca="1" si="549"/>
        <v>0</v>
      </c>
      <c r="U3932" s="101">
        <f t="shared" si="550"/>
        <v>0</v>
      </c>
      <c r="V3932" s="101">
        <f t="shared" ca="1" si="551"/>
        <v>-463.40637942694076</v>
      </c>
    </row>
    <row r="3933" spans="2:22" x14ac:dyDescent="0.3">
      <c r="B3933" s="13">
        <v>2023</v>
      </c>
      <c r="C3933" s="13">
        <v>6</v>
      </c>
      <c r="D3933" s="13">
        <v>11</v>
      </c>
      <c r="E3933" s="83" t="s">
        <v>261</v>
      </c>
      <c r="F3933" s="13">
        <v>5</v>
      </c>
      <c r="G3933" s="13">
        <v>6</v>
      </c>
      <c r="H3933" s="13" t="s">
        <v>69</v>
      </c>
      <c r="I3933" s="13" t="s">
        <v>53</v>
      </c>
      <c r="J3933" s="13"/>
      <c r="K3933" s="13" t="s">
        <v>28</v>
      </c>
      <c r="L3933" s="12">
        <f t="shared" ca="1" si="544"/>
        <v>2.5095368505772719</v>
      </c>
      <c r="M3933" s="101">
        <f t="shared" ca="1" si="545"/>
        <v>0.13240316423645687</v>
      </c>
      <c r="N3933" s="101">
        <f t="shared" ca="1" si="552"/>
        <v>312.73997904379689</v>
      </c>
      <c r="O3933" s="101">
        <f t="shared" ca="1" si="546"/>
        <v>0.27075393080878185</v>
      </c>
      <c r="Q3933" s="12">
        <f t="shared" ca="1" si="547"/>
        <v>5.6000000000000005</v>
      </c>
      <c r="R3933" s="101">
        <f t="shared" ca="1" si="548"/>
        <v>0.261607705598634</v>
      </c>
      <c r="S3933" s="13"/>
      <c r="T3933" s="101">
        <f t="shared" ca="1" si="549"/>
        <v>0</v>
      </c>
      <c r="U3933" s="101">
        <f t="shared" si="550"/>
        <v>0</v>
      </c>
      <c r="V3933" s="101">
        <f t="shared" ca="1" si="551"/>
        <v>-463.92959483813803</v>
      </c>
    </row>
    <row r="3934" spans="2:22" x14ac:dyDescent="0.3">
      <c r="B3934" s="13">
        <v>2023</v>
      </c>
      <c r="C3934" s="13">
        <v>6</v>
      </c>
      <c r="D3934" s="13">
        <v>11</v>
      </c>
      <c r="E3934" s="83" t="s">
        <v>261</v>
      </c>
      <c r="F3934" s="13">
        <v>5</v>
      </c>
      <c r="G3934" s="13">
        <v>7</v>
      </c>
      <c r="H3934" s="13" t="s">
        <v>69</v>
      </c>
      <c r="I3934" s="13" t="s">
        <v>53</v>
      </c>
      <c r="J3934" s="13"/>
      <c r="K3934" s="13" t="s">
        <v>28</v>
      </c>
      <c r="L3934" s="12">
        <f t="shared" ca="1" si="544"/>
        <v>2.6552503631762594</v>
      </c>
      <c r="M3934" s="101">
        <f t="shared" ca="1" si="545"/>
        <v>0.14009100916117945</v>
      </c>
      <c r="N3934" s="101">
        <f t="shared" ca="1" si="552"/>
        <v>312.73997904379689</v>
      </c>
      <c r="O3934" s="101">
        <f t="shared" ca="1" si="546"/>
        <v>0.28647496168308662</v>
      </c>
      <c r="Q3934" s="12">
        <f t="shared" ca="1" si="547"/>
        <v>1.6717164894722518</v>
      </c>
      <c r="R3934" s="101">
        <f t="shared" ca="1" si="548"/>
        <v>0</v>
      </c>
      <c r="S3934" s="13"/>
      <c r="T3934" s="101">
        <f t="shared" ca="1" si="549"/>
        <v>5.189124717662344E-2</v>
      </c>
      <c r="U3934" s="101">
        <f t="shared" si="550"/>
        <v>0</v>
      </c>
      <c r="V3934" s="101">
        <f t="shared" ca="1" si="551"/>
        <v>-463.8777035909614</v>
      </c>
    </row>
    <row r="3935" spans="2:22" x14ac:dyDescent="0.3">
      <c r="B3935" s="13">
        <v>2023</v>
      </c>
      <c r="C3935" s="13">
        <v>6</v>
      </c>
      <c r="D3935" s="13">
        <v>11</v>
      </c>
      <c r="E3935" s="83" t="s">
        <v>261</v>
      </c>
      <c r="F3935" s="13">
        <v>5</v>
      </c>
      <c r="G3935" s="13">
        <v>8</v>
      </c>
      <c r="H3935" s="13" t="s">
        <v>69</v>
      </c>
      <c r="I3935" s="13" t="s">
        <v>53</v>
      </c>
      <c r="J3935" s="13"/>
      <c r="K3935" s="13" t="s">
        <v>28</v>
      </c>
      <c r="L3935" s="12">
        <f t="shared" ca="1" si="544"/>
        <v>3.7405157581021742</v>
      </c>
      <c r="M3935" s="101">
        <f t="shared" ca="1" si="545"/>
        <v>0.1973496113974707</v>
      </c>
      <c r="N3935" s="101">
        <f t="shared" ca="1" si="552"/>
        <v>312.73997904379689</v>
      </c>
      <c r="O3935" s="101">
        <f t="shared" ca="1" si="546"/>
        <v>0.40356424514164357</v>
      </c>
      <c r="Q3935" s="12">
        <f t="shared" ca="1" si="547"/>
        <v>5.6000000000000005</v>
      </c>
      <c r="R3935" s="101">
        <f t="shared" ca="1" si="548"/>
        <v>0.157405341076651</v>
      </c>
      <c r="S3935" s="13"/>
      <c r="T3935" s="101">
        <f t="shared" ca="1" si="549"/>
        <v>0</v>
      </c>
      <c r="U3935" s="101">
        <f t="shared" si="550"/>
        <v>0</v>
      </c>
      <c r="V3935" s="101">
        <f t="shared" ca="1" si="551"/>
        <v>-464.19251427311468</v>
      </c>
    </row>
    <row r="3936" spans="2:22" x14ac:dyDescent="0.3">
      <c r="B3936" s="13">
        <v>2023</v>
      </c>
      <c r="C3936" s="13">
        <v>6</v>
      </c>
      <c r="D3936" s="13">
        <v>11</v>
      </c>
      <c r="E3936" s="83" t="s">
        <v>261</v>
      </c>
      <c r="F3936" s="13">
        <v>5</v>
      </c>
      <c r="G3936" s="13">
        <v>9</v>
      </c>
      <c r="H3936" s="13" t="s">
        <v>69</v>
      </c>
      <c r="I3936" s="13" t="s">
        <v>53</v>
      </c>
      <c r="J3936" s="13"/>
      <c r="K3936" s="13" t="s">
        <v>28</v>
      </c>
      <c r="L3936" s="12">
        <f t="shared" ca="1" si="544"/>
        <v>3.5543932147112032</v>
      </c>
      <c r="M3936" s="101">
        <f t="shared" ca="1" si="545"/>
        <v>0.18752978600816309</v>
      </c>
      <c r="N3936" s="101">
        <f t="shared" ca="1" si="552"/>
        <v>312.73997904379689</v>
      </c>
      <c r="O3936" s="101">
        <f t="shared" ca="1" si="546"/>
        <v>0.38348348393519172</v>
      </c>
      <c r="Q3936" s="12">
        <f t="shared" ca="1" si="547"/>
        <v>5.6000000000000005</v>
      </c>
      <c r="R3936" s="101">
        <f t="shared" ca="1" si="548"/>
        <v>0.17316061437469671</v>
      </c>
      <c r="S3936" s="13"/>
      <c r="T3936" s="101">
        <f t="shared" ca="1" si="549"/>
        <v>0</v>
      </c>
      <c r="U3936" s="101">
        <f t="shared" si="550"/>
        <v>0</v>
      </c>
      <c r="V3936" s="101">
        <f t="shared" ca="1" si="551"/>
        <v>-464.53883550186407</v>
      </c>
    </row>
    <row r="3937" spans="2:22" x14ac:dyDescent="0.3">
      <c r="B3937" s="13">
        <v>2023</v>
      </c>
      <c r="C3937" s="13">
        <v>6</v>
      </c>
      <c r="D3937" s="13">
        <v>11</v>
      </c>
      <c r="E3937" s="83" t="s">
        <v>261</v>
      </c>
      <c r="F3937" s="13">
        <v>5</v>
      </c>
      <c r="G3937" s="13">
        <v>10</v>
      </c>
      <c r="H3937" s="13" t="s">
        <v>70</v>
      </c>
      <c r="I3937" s="13" t="s">
        <v>53</v>
      </c>
      <c r="J3937" s="13"/>
      <c r="K3937" s="13" t="s">
        <v>28</v>
      </c>
      <c r="L3937" s="12">
        <f t="shared" ca="1" si="544"/>
        <v>4.1028485677062516</v>
      </c>
      <c r="M3937" s="101">
        <f t="shared" ca="1" si="545"/>
        <v>0.21646629043218185</v>
      </c>
      <c r="N3937" s="101">
        <f t="shared" ca="1" si="552"/>
        <v>312.73997904379689</v>
      </c>
      <c r="O3937" s="101">
        <f t="shared" ca="1" si="546"/>
        <v>0.44265633196982751</v>
      </c>
      <c r="Q3937" s="12">
        <f t="shared" ca="1" si="547"/>
        <v>5.6000000000000005</v>
      </c>
      <c r="R3937" s="101">
        <f t="shared" ca="1" si="548"/>
        <v>0.12673386874366585</v>
      </c>
      <c r="S3937" s="13"/>
      <c r="T3937" s="101">
        <f t="shared" ca="1" si="549"/>
        <v>0</v>
      </c>
      <c r="U3937" s="101">
        <f t="shared" si="550"/>
        <v>0</v>
      </c>
      <c r="V3937" s="101">
        <f t="shared" ca="1" si="551"/>
        <v>-464.79230323935138</v>
      </c>
    </row>
    <row r="3938" spans="2:22" x14ac:dyDescent="0.3">
      <c r="B3938" s="13">
        <v>2023</v>
      </c>
      <c r="C3938" s="13">
        <v>6</v>
      </c>
      <c r="D3938" s="13">
        <v>11</v>
      </c>
      <c r="E3938" s="83" t="s">
        <v>261</v>
      </c>
      <c r="F3938" s="13">
        <v>5</v>
      </c>
      <c r="G3938" s="13">
        <v>11</v>
      </c>
      <c r="H3938" s="13" t="s">
        <v>70</v>
      </c>
      <c r="I3938" s="13" t="s">
        <v>53</v>
      </c>
      <c r="J3938" s="13"/>
      <c r="K3938" s="13" t="s">
        <v>28</v>
      </c>
      <c r="L3938" s="12">
        <f t="shared" ca="1" si="544"/>
        <v>4.0515465314654477</v>
      </c>
      <c r="M3938" s="101">
        <f t="shared" ca="1" si="545"/>
        <v>0.21375959500011704</v>
      </c>
      <c r="N3938" s="101">
        <f t="shared" ca="1" si="552"/>
        <v>312.73997904379689</v>
      </c>
      <c r="O3938" s="101">
        <f t="shared" ca="1" si="546"/>
        <v>0.43712135527980717</v>
      </c>
      <c r="Q3938" s="12">
        <f t="shared" ca="1" si="547"/>
        <v>5.6000000000000005</v>
      </c>
      <c r="R3938" s="101">
        <f t="shared" ca="1" si="548"/>
        <v>0.1310765861114499</v>
      </c>
      <c r="S3938" s="13"/>
      <c r="T3938" s="101">
        <f t="shared" ca="1" si="549"/>
        <v>0</v>
      </c>
      <c r="U3938" s="101">
        <f t="shared" si="550"/>
        <v>0</v>
      </c>
      <c r="V3938" s="101">
        <f t="shared" ca="1" si="551"/>
        <v>-465.05445641157434</v>
      </c>
    </row>
    <row r="3939" spans="2:22" x14ac:dyDescent="0.3">
      <c r="B3939" s="13">
        <v>2023</v>
      </c>
      <c r="C3939" s="13">
        <v>6</v>
      </c>
      <c r="D3939" s="13">
        <v>11</v>
      </c>
      <c r="E3939" s="83" t="s">
        <v>261</v>
      </c>
      <c r="F3939" s="13">
        <v>5</v>
      </c>
      <c r="G3939" s="13">
        <v>12</v>
      </c>
      <c r="H3939" s="13" t="s">
        <v>70</v>
      </c>
      <c r="I3939" s="13" t="s">
        <v>53</v>
      </c>
      <c r="J3939" s="13"/>
      <c r="K3939" s="13" t="s">
        <v>28</v>
      </c>
      <c r="L3939" s="12">
        <f t="shared" ca="1" si="544"/>
        <v>3.6386146179185412</v>
      </c>
      <c r="M3939" s="101">
        <f t="shared" ca="1" si="545"/>
        <v>0.19197330724138223</v>
      </c>
      <c r="N3939" s="101">
        <f t="shared" ca="1" si="552"/>
        <v>312.73997904379689</v>
      </c>
      <c r="O3939" s="101">
        <f t="shared" ca="1" si="546"/>
        <v>0.39257013112723144</v>
      </c>
      <c r="Q3939" s="12">
        <f t="shared" ca="1" si="547"/>
        <v>5.6000000000000005</v>
      </c>
      <c r="R3939" s="101">
        <f t="shared" ca="1" si="548"/>
        <v>0.16603127259319553</v>
      </c>
      <c r="S3939" s="13"/>
      <c r="T3939" s="101">
        <f t="shared" ca="1" si="549"/>
        <v>0</v>
      </c>
      <c r="U3939" s="101">
        <f t="shared" si="550"/>
        <v>0</v>
      </c>
      <c r="V3939" s="101">
        <f t="shared" ca="1" si="551"/>
        <v>-465.38651895676077</v>
      </c>
    </row>
    <row r="3940" spans="2:22" x14ac:dyDescent="0.3">
      <c r="B3940" s="13">
        <v>2023</v>
      </c>
      <c r="C3940" s="13">
        <v>6</v>
      </c>
      <c r="D3940" s="13">
        <v>11</v>
      </c>
      <c r="E3940" s="83" t="s">
        <v>261</v>
      </c>
      <c r="F3940" s="13">
        <v>5</v>
      </c>
      <c r="G3940" s="13">
        <v>13</v>
      </c>
      <c r="H3940" s="13" t="s">
        <v>70</v>
      </c>
      <c r="I3940" s="13" t="s">
        <v>53</v>
      </c>
      <c r="J3940" s="13"/>
      <c r="K3940" s="13" t="s">
        <v>28</v>
      </c>
      <c r="L3940" s="12">
        <f t="shared" ca="1" si="544"/>
        <v>4.1178411564298321</v>
      </c>
      <c r="M3940" s="101">
        <f t="shared" ca="1" si="545"/>
        <v>0.21725729941323796</v>
      </c>
      <c r="N3940" s="101">
        <f t="shared" ca="1" si="552"/>
        <v>312.73997904379689</v>
      </c>
      <c r="O3940" s="101">
        <f t="shared" ca="1" si="546"/>
        <v>0.4442738823672146</v>
      </c>
      <c r="Q3940" s="12">
        <f t="shared" ca="1" si="547"/>
        <v>5.6000000000000005</v>
      </c>
      <c r="R3940" s="101">
        <f t="shared" ca="1" si="548"/>
        <v>0.12546474610821476</v>
      </c>
      <c r="S3940" s="13"/>
      <c r="T3940" s="101">
        <f t="shared" ca="1" si="549"/>
        <v>0</v>
      </c>
      <c r="U3940" s="101">
        <f t="shared" si="550"/>
        <v>0</v>
      </c>
      <c r="V3940" s="101">
        <f t="shared" ca="1" si="551"/>
        <v>-465.63744844897718</v>
      </c>
    </row>
    <row r="3941" spans="2:22" x14ac:dyDescent="0.3">
      <c r="B3941" s="13">
        <v>2023</v>
      </c>
      <c r="C3941" s="13">
        <v>6</v>
      </c>
      <c r="D3941" s="13">
        <v>11</v>
      </c>
      <c r="E3941" s="83" t="s">
        <v>261</v>
      </c>
      <c r="F3941" s="13">
        <v>5</v>
      </c>
      <c r="G3941" s="13">
        <v>14</v>
      </c>
      <c r="H3941" s="13" t="s">
        <v>70</v>
      </c>
      <c r="I3941" s="13" t="s">
        <v>53</v>
      </c>
      <c r="J3941" s="13"/>
      <c r="K3941" s="13" t="s">
        <v>28</v>
      </c>
      <c r="L3941" s="12">
        <f t="shared" ca="1" si="544"/>
        <v>4.2680716120149196</v>
      </c>
      <c r="M3941" s="101">
        <f t="shared" ca="1" si="545"/>
        <v>0.22518345824990715</v>
      </c>
      <c r="N3941" s="101">
        <f t="shared" ca="1" si="552"/>
        <v>312.73997904379689</v>
      </c>
      <c r="O3941" s="101">
        <f t="shared" ca="1" si="546"/>
        <v>0.46048224622028966</v>
      </c>
      <c r="Q3941" s="12">
        <f t="shared" ca="1" si="547"/>
        <v>5.6000000000000005</v>
      </c>
      <c r="R3941" s="101">
        <f t="shared" ca="1" si="548"/>
        <v>0.11274773804293711</v>
      </c>
      <c r="S3941" s="13"/>
      <c r="T3941" s="101">
        <f t="shared" ca="1" si="549"/>
        <v>0</v>
      </c>
      <c r="U3941" s="101">
        <f t="shared" si="550"/>
        <v>0</v>
      </c>
      <c r="V3941" s="101">
        <f t="shared" ca="1" si="551"/>
        <v>-465.86294392506301</v>
      </c>
    </row>
    <row r="3942" spans="2:22" x14ac:dyDescent="0.3">
      <c r="B3942" s="13">
        <v>2023</v>
      </c>
      <c r="C3942" s="13">
        <v>6</v>
      </c>
      <c r="D3942" s="13">
        <v>11</v>
      </c>
      <c r="E3942" s="83" t="s">
        <v>261</v>
      </c>
      <c r="F3942" s="13">
        <v>5</v>
      </c>
      <c r="G3942" s="13">
        <v>15</v>
      </c>
      <c r="H3942" s="13" t="s">
        <v>70</v>
      </c>
      <c r="I3942" s="13" t="s">
        <v>53</v>
      </c>
      <c r="J3942" s="13"/>
      <c r="K3942" s="13" t="s">
        <v>28</v>
      </c>
      <c r="L3942" s="12">
        <f t="shared" ca="1" si="544"/>
        <v>4.8461539725323712</v>
      </c>
      <c r="M3942" s="101">
        <f t="shared" ca="1" si="545"/>
        <v>0.25568308359080794</v>
      </c>
      <c r="N3942" s="101">
        <f t="shared" ca="1" si="552"/>
        <v>312.73997904379689</v>
      </c>
      <c r="O3942" s="101">
        <f t="shared" ca="1" si="546"/>
        <v>0.52285155209651757</v>
      </c>
      <c r="Q3942" s="12">
        <f t="shared" ca="1" si="547"/>
        <v>0.99985291297684664</v>
      </c>
      <c r="R3942" s="101">
        <f t="shared" ca="1" si="548"/>
        <v>0</v>
      </c>
      <c r="S3942" s="13"/>
      <c r="T3942" s="101">
        <f t="shared" ca="1" si="549"/>
        <v>0.20293084390214947</v>
      </c>
      <c r="U3942" s="101">
        <f t="shared" si="550"/>
        <v>0</v>
      </c>
      <c r="V3942" s="101">
        <f t="shared" ca="1" si="551"/>
        <v>-465.66001308116086</v>
      </c>
    </row>
    <row r="3943" spans="2:22" x14ac:dyDescent="0.3">
      <c r="B3943" s="13">
        <v>2023</v>
      </c>
      <c r="C3943" s="13">
        <v>6</v>
      </c>
      <c r="D3943" s="13">
        <v>11</v>
      </c>
      <c r="E3943" s="83" t="s">
        <v>261</v>
      </c>
      <c r="F3943" s="13">
        <v>5</v>
      </c>
      <c r="G3943" s="13">
        <v>16</v>
      </c>
      <c r="H3943" s="13" t="s">
        <v>71</v>
      </c>
      <c r="I3943" s="13" t="s">
        <v>53</v>
      </c>
      <c r="J3943" s="13"/>
      <c r="K3943" s="13" t="s">
        <v>28</v>
      </c>
      <c r="L3943" s="12">
        <f t="shared" ca="1" si="544"/>
        <v>3.6450286558164207</v>
      </c>
      <c r="M3943" s="101">
        <f t="shared" ca="1" si="545"/>
        <v>0.45249385733305048</v>
      </c>
      <c r="N3943" s="101">
        <f t="shared" ca="1" si="552"/>
        <v>313.76514335324526</v>
      </c>
      <c r="O3943" s="101">
        <f t="shared" ca="1" si="546"/>
        <v>1.0854895337021302</v>
      </c>
      <c r="Q3943" s="12">
        <f t="shared" ca="1" si="547"/>
        <v>0</v>
      </c>
      <c r="R3943" s="101">
        <f t="shared" ca="1" si="548"/>
        <v>0</v>
      </c>
      <c r="S3943" s="13"/>
      <c r="T3943" s="101">
        <f t="shared" ca="1" si="549"/>
        <v>0.45249385733305048</v>
      </c>
      <c r="U3943" s="101">
        <f t="shared" ca="1" si="550"/>
        <v>1.0251643094483682</v>
      </c>
      <c r="V3943" s="101">
        <f t="shared" ca="1" si="551"/>
        <v>-464.18235491437946</v>
      </c>
    </row>
    <row r="3944" spans="2:22" x14ac:dyDescent="0.3">
      <c r="B3944" s="13">
        <v>2023</v>
      </c>
      <c r="C3944" s="13">
        <v>6</v>
      </c>
      <c r="D3944" s="13">
        <v>11</v>
      </c>
      <c r="E3944" s="83" t="s">
        <v>261</v>
      </c>
      <c r="F3944" s="13">
        <v>5</v>
      </c>
      <c r="G3944" s="13">
        <v>17</v>
      </c>
      <c r="H3944" s="13" t="s">
        <v>71</v>
      </c>
      <c r="I3944" s="13" t="s">
        <v>53</v>
      </c>
      <c r="J3944" s="13"/>
      <c r="K3944" s="13" t="s">
        <v>28</v>
      </c>
      <c r="L3944" s="12">
        <f t="shared" ca="1" si="544"/>
        <v>3.7977824508996454</v>
      </c>
      <c r="M3944" s="101">
        <f t="shared" ca="1" si="545"/>
        <v>0.47145671345468199</v>
      </c>
      <c r="N3944" s="101">
        <f t="shared" ca="1" si="552"/>
        <v>314.83326966756078</v>
      </c>
      <c r="O3944" s="101">
        <f t="shared" ca="1" si="546"/>
        <v>1.1309796138779145</v>
      </c>
      <c r="Q3944" s="12">
        <f t="shared" ca="1" si="547"/>
        <v>5.6000000000000005</v>
      </c>
      <c r="R3944" s="101">
        <f t="shared" ca="1" si="548"/>
        <v>0.15255771553134506</v>
      </c>
      <c r="S3944" s="13"/>
      <c r="T3944" s="101">
        <f t="shared" ca="1" si="549"/>
        <v>0</v>
      </c>
      <c r="U3944" s="101">
        <f t="shared" ca="1" si="550"/>
        <v>1.0681263143155253</v>
      </c>
      <c r="V3944" s="101">
        <f t="shared" ca="1" si="551"/>
        <v>-463.41934403112663</v>
      </c>
    </row>
    <row r="3945" spans="2:22" x14ac:dyDescent="0.3">
      <c r="B3945" s="13">
        <v>2023</v>
      </c>
      <c r="C3945" s="13">
        <v>6</v>
      </c>
      <c r="D3945" s="13">
        <v>11</v>
      </c>
      <c r="E3945" s="83" t="s">
        <v>261</v>
      </c>
      <c r="F3945" s="13">
        <v>5</v>
      </c>
      <c r="G3945" s="13">
        <v>18</v>
      </c>
      <c r="H3945" s="13" t="s">
        <v>71</v>
      </c>
      <c r="I3945" s="13" t="s">
        <v>53</v>
      </c>
      <c r="J3945" s="13"/>
      <c r="K3945" s="13" t="s">
        <v>28</v>
      </c>
      <c r="L3945" s="12">
        <f t="shared" ca="1" si="544"/>
        <v>5.4568931859551828</v>
      </c>
      <c r="M3945" s="101">
        <f t="shared" ca="1" si="545"/>
        <v>0.67741872010447635</v>
      </c>
      <c r="N3945" s="101">
        <f t="shared" ca="1" si="552"/>
        <v>316.36802087611068</v>
      </c>
      <c r="O3945" s="101">
        <f t="shared" ca="1" si="546"/>
        <v>1.6250627907774535</v>
      </c>
      <c r="Q3945" s="12">
        <f t="shared" ca="1" si="547"/>
        <v>5.6000000000000005</v>
      </c>
      <c r="R3945" s="101">
        <f t="shared" ca="1" si="548"/>
        <v>1.2113991808893821E-2</v>
      </c>
      <c r="S3945" s="13"/>
      <c r="T3945" s="101">
        <f t="shared" ca="1" si="549"/>
        <v>0</v>
      </c>
      <c r="U3945" s="101">
        <f t="shared" ca="1" si="550"/>
        <v>1.5347512085498951</v>
      </c>
      <c r="V3945" s="101">
        <f t="shared" ca="1" si="551"/>
        <v>-461.90882080619457</v>
      </c>
    </row>
    <row r="3946" spans="2:22" x14ac:dyDescent="0.3">
      <c r="B3946" s="13">
        <v>2023</v>
      </c>
      <c r="C3946" s="13">
        <v>6</v>
      </c>
      <c r="D3946" s="13">
        <v>11</v>
      </c>
      <c r="E3946" s="83" t="s">
        <v>261</v>
      </c>
      <c r="F3946" s="13">
        <v>5</v>
      </c>
      <c r="G3946" s="13">
        <v>19</v>
      </c>
      <c r="H3946" s="13" t="s">
        <v>71</v>
      </c>
      <c r="I3946" s="13" t="s">
        <v>53</v>
      </c>
      <c r="J3946" s="13"/>
      <c r="K3946" s="13" t="s">
        <v>28</v>
      </c>
      <c r="L3946" s="12">
        <f t="shared" ca="1" si="544"/>
        <v>5.1053232580035379</v>
      </c>
      <c r="M3946" s="101">
        <f t="shared" ca="1" si="545"/>
        <v>0.63377482924855921</v>
      </c>
      <c r="N3946" s="101">
        <f t="shared" ca="1" si="552"/>
        <v>317.80389304242419</v>
      </c>
      <c r="O3946" s="101">
        <f t="shared" ca="1" si="546"/>
        <v>1.5203652662334537</v>
      </c>
      <c r="Q3946" s="12">
        <f t="shared" ca="1" si="547"/>
        <v>5.6000000000000005</v>
      </c>
      <c r="R3946" s="101">
        <f t="shared" ca="1" si="548"/>
        <v>4.1874386210000558E-2</v>
      </c>
      <c r="S3946" s="13"/>
      <c r="T3946" s="101">
        <f t="shared" ca="1" si="549"/>
        <v>0</v>
      </c>
      <c r="U3946" s="101">
        <f t="shared" ca="1" si="550"/>
        <v>1.435872166313495</v>
      </c>
      <c r="V3946" s="101">
        <f t="shared" ca="1" si="551"/>
        <v>-460.55669741230105</v>
      </c>
    </row>
    <row r="3947" spans="2:22" x14ac:dyDescent="0.3">
      <c r="B3947" s="13">
        <v>2023</v>
      </c>
      <c r="C3947" s="13">
        <v>6</v>
      </c>
      <c r="D3947" s="13">
        <v>11</v>
      </c>
      <c r="E3947" s="83" t="s">
        <v>261</v>
      </c>
      <c r="F3947" s="13">
        <v>5</v>
      </c>
      <c r="G3947" s="13">
        <v>20</v>
      </c>
      <c r="H3947" s="13" t="s">
        <v>69</v>
      </c>
      <c r="I3947" s="13" t="s">
        <v>53</v>
      </c>
      <c r="J3947" s="13"/>
      <c r="K3947" s="13" t="s">
        <v>28</v>
      </c>
      <c r="L3947" s="12">
        <f t="shared" ca="1" si="544"/>
        <v>6.1887920036480653</v>
      </c>
      <c r="M3947" s="101">
        <f t="shared" ca="1" si="545"/>
        <v>0.32652066611247194</v>
      </c>
      <c r="N3947" s="101">
        <f t="shared" ca="1" si="552"/>
        <v>317.80389304242419</v>
      </c>
      <c r="O3947" s="101">
        <f t="shared" ca="1" si="546"/>
        <v>0.6677087692735898</v>
      </c>
      <c r="Q3947" s="12">
        <f t="shared" ca="1" si="547"/>
        <v>0</v>
      </c>
      <c r="R3947" s="101">
        <f t="shared" ca="1" si="548"/>
        <v>0</v>
      </c>
      <c r="S3947" s="13"/>
      <c r="T3947" s="101">
        <f t="shared" ca="1" si="549"/>
        <v>0.32652066611247194</v>
      </c>
      <c r="U3947" s="101">
        <f t="shared" si="550"/>
        <v>0</v>
      </c>
      <c r="V3947" s="101">
        <f t="shared" ca="1" si="551"/>
        <v>-460.23017674618859</v>
      </c>
    </row>
    <row r="3948" spans="2:22" x14ac:dyDescent="0.3">
      <c r="B3948" s="13">
        <v>2023</v>
      </c>
      <c r="C3948" s="13">
        <v>6</v>
      </c>
      <c r="D3948" s="13">
        <v>11</v>
      </c>
      <c r="E3948" s="83" t="s">
        <v>261</v>
      </c>
      <c r="F3948" s="13">
        <v>5</v>
      </c>
      <c r="G3948" s="13">
        <v>21</v>
      </c>
      <c r="H3948" s="13" t="s">
        <v>69</v>
      </c>
      <c r="I3948" s="13" t="s">
        <v>53</v>
      </c>
      <c r="J3948" s="13"/>
      <c r="K3948" s="13" t="s">
        <v>28</v>
      </c>
      <c r="L3948" s="12">
        <f t="shared" ca="1" si="544"/>
        <v>5.5613447818832134</v>
      </c>
      <c r="M3948" s="101">
        <f t="shared" ca="1" si="545"/>
        <v>0.29341655069215833</v>
      </c>
      <c r="N3948" s="101">
        <f t="shared" ca="1" si="552"/>
        <v>317.80389304242419</v>
      </c>
      <c r="O3948" s="101">
        <f t="shared" ca="1" si="546"/>
        <v>0.6000134885173799</v>
      </c>
      <c r="Q3948" s="12">
        <f t="shared" ca="1" si="547"/>
        <v>0</v>
      </c>
      <c r="R3948" s="101">
        <f t="shared" ca="1" si="548"/>
        <v>0</v>
      </c>
      <c r="S3948" s="13"/>
      <c r="T3948" s="101">
        <f t="shared" ca="1" si="549"/>
        <v>0.29341655069215833</v>
      </c>
      <c r="U3948" s="101">
        <f t="shared" si="550"/>
        <v>0</v>
      </c>
      <c r="V3948" s="101">
        <f t="shared" ca="1" si="551"/>
        <v>-459.93676019549645</v>
      </c>
    </row>
    <row r="3949" spans="2:22" x14ac:dyDescent="0.3">
      <c r="B3949" s="13">
        <v>2023</v>
      </c>
      <c r="C3949" s="13">
        <v>6</v>
      </c>
      <c r="D3949" s="13">
        <v>11</v>
      </c>
      <c r="E3949" s="83" t="s">
        <v>261</v>
      </c>
      <c r="F3949" s="13">
        <v>5</v>
      </c>
      <c r="G3949" s="13">
        <v>22</v>
      </c>
      <c r="H3949" s="13" t="s">
        <v>69</v>
      </c>
      <c r="I3949" s="13" t="s">
        <v>53</v>
      </c>
      <c r="J3949" s="13"/>
      <c r="K3949" s="13" t="s">
        <v>28</v>
      </c>
      <c r="L3949" s="12">
        <f t="shared" ca="1" si="544"/>
        <v>3.3509637648510733</v>
      </c>
      <c r="M3949" s="101">
        <f t="shared" ca="1" si="545"/>
        <v>0.17679684823354264</v>
      </c>
      <c r="N3949" s="101">
        <f t="shared" ca="1" si="552"/>
        <v>317.80389304242419</v>
      </c>
      <c r="O3949" s="101">
        <f t="shared" ca="1" si="546"/>
        <v>0.3615354805897823</v>
      </c>
      <c r="Q3949" s="12">
        <f t="shared" ca="1" si="547"/>
        <v>0</v>
      </c>
      <c r="R3949" s="101">
        <f t="shared" ca="1" si="548"/>
        <v>0</v>
      </c>
      <c r="S3949" s="13"/>
      <c r="T3949" s="101">
        <f t="shared" ca="1" si="549"/>
        <v>0.17679684823354264</v>
      </c>
      <c r="U3949" s="101">
        <f t="shared" si="550"/>
        <v>0</v>
      </c>
      <c r="V3949" s="101">
        <f t="shared" ca="1" si="551"/>
        <v>-459.7599633472629</v>
      </c>
    </row>
    <row r="3950" spans="2:22" x14ac:dyDescent="0.3">
      <c r="B3950" s="13">
        <v>2023</v>
      </c>
      <c r="C3950" s="13">
        <v>6</v>
      </c>
      <c r="D3950" s="13">
        <v>11</v>
      </c>
      <c r="E3950" s="83" t="s">
        <v>261</v>
      </c>
      <c r="F3950" s="13">
        <v>5</v>
      </c>
      <c r="G3950" s="13">
        <v>23</v>
      </c>
      <c r="H3950" s="13" t="s">
        <v>69</v>
      </c>
      <c r="I3950" s="13" t="s">
        <v>53</v>
      </c>
      <c r="J3950" s="13"/>
      <c r="K3950" s="13" t="s">
        <v>28</v>
      </c>
      <c r="L3950" s="12">
        <f t="shared" ca="1" si="544"/>
        <v>6.5872535508966026</v>
      </c>
      <c r="M3950" s="101">
        <f t="shared" ca="1" si="545"/>
        <v>0.34754349734530476</v>
      </c>
      <c r="N3950" s="101">
        <f t="shared" ca="1" si="552"/>
        <v>317.80389304242419</v>
      </c>
      <c r="O3950" s="101">
        <f t="shared" ca="1" si="546"/>
        <v>0.71069878560623445</v>
      </c>
      <c r="Q3950" s="12">
        <f t="shared" ca="1" si="547"/>
        <v>0</v>
      </c>
      <c r="R3950" s="101">
        <f t="shared" ca="1" si="548"/>
        <v>0</v>
      </c>
      <c r="S3950" s="13"/>
      <c r="T3950" s="101">
        <f t="shared" ca="1" si="549"/>
        <v>0.34754349734530476</v>
      </c>
      <c r="U3950" s="101">
        <f t="shared" si="550"/>
        <v>0</v>
      </c>
      <c r="V3950" s="101">
        <f t="shared" ca="1" si="551"/>
        <v>-459.41241984991757</v>
      </c>
    </row>
    <row r="3951" spans="2:22" x14ac:dyDescent="0.3">
      <c r="B3951" s="13">
        <v>2023</v>
      </c>
      <c r="C3951" s="13">
        <v>6</v>
      </c>
      <c r="D3951" s="13">
        <v>12</v>
      </c>
      <c r="E3951" s="83" t="s">
        <v>262</v>
      </c>
      <c r="F3951" s="13">
        <v>6</v>
      </c>
      <c r="G3951" s="13">
        <v>0</v>
      </c>
      <c r="H3951" s="13" t="s">
        <v>69</v>
      </c>
      <c r="I3951" s="13" t="s">
        <v>53</v>
      </c>
      <c r="J3951" s="13"/>
      <c r="K3951" s="13" t="s">
        <v>27</v>
      </c>
      <c r="L3951" s="12">
        <f t="shared" ca="1" si="544"/>
        <v>4.9916449873181916</v>
      </c>
      <c r="M3951" s="101">
        <f t="shared" ca="1" si="545"/>
        <v>0.26335918953090781</v>
      </c>
      <c r="N3951" s="101">
        <f t="shared" ca="1" si="552"/>
        <v>317.80389304242419</v>
      </c>
      <c r="O3951" s="101">
        <f t="shared" ca="1" si="546"/>
        <v>0.53854857768175968</v>
      </c>
      <c r="Q3951" s="12">
        <f t="shared" ca="1" si="547"/>
        <v>0</v>
      </c>
      <c r="R3951" s="101">
        <f t="shared" ca="1" si="548"/>
        <v>0</v>
      </c>
      <c r="S3951" s="13"/>
      <c r="T3951" s="101">
        <f t="shared" ca="1" si="549"/>
        <v>0.26335918953090781</v>
      </c>
      <c r="U3951" s="101">
        <f t="shared" si="550"/>
        <v>0</v>
      </c>
      <c r="V3951" s="101">
        <f t="shared" ca="1" si="551"/>
        <v>-459.14906066038668</v>
      </c>
    </row>
    <row r="3952" spans="2:22" x14ac:dyDescent="0.3">
      <c r="B3952" s="13">
        <v>2023</v>
      </c>
      <c r="C3952" s="13">
        <v>6</v>
      </c>
      <c r="D3952" s="13">
        <v>12</v>
      </c>
      <c r="E3952" s="83" t="s">
        <v>262</v>
      </c>
      <c r="F3952" s="13">
        <v>6</v>
      </c>
      <c r="G3952" s="13">
        <v>1</v>
      </c>
      <c r="H3952" s="13" t="s">
        <v>69</v>
      </c>
      <c r="I3952" s="13" t="s">
        <v>53</v>
      </c>
      <c r="J3952" s="13"/>
      <c r="K3952" s="13" t="s">
        <v>27</v>
      </c>
      <c r="L3952" s="12">
        <f t="shared" ca="1" si="544"/>
        <v>2.4445000252811511</v>
      </c>
      <c r="M3952" s="101">
        <f t="shared" ca="1" si="545"/>
        <v>0.12897182133383353</v>
      </c>
      <c r="N3952" s="101">
        <f t="shared" ca="1" si="552"/>
        <v>317.80389304242419</v>
      </c>
      <c r="O3952" s="101">
        <f t="shared" ca="1" si="546"/>
        <v>0.26373710772758341</v>
      </c>
      <c r="Q3952" s="12">
        <f t="shared" ca="1" si="547"/>
        <v>0</v>
      </c>
      <c r="R3952" s="101">
        <f t="shared" ca="1" si="548"/>
        <v>0</v>
      </c>
      <c r="S3952" s="13"/>
      <c r="T3952" s="101">
        <f t="shared" ca="1" si="549"/>
        <v>0.12897182133383353</v>
      </c>
      <c r="U3952" s="101">
        <f t="shared" si="550"/>
        <v>0</v>
      </c>
      <c r="V3952" s="101">
        <f t="shared" ca="1" si="551"/>
        <v>-459.02008883905285</v>
      </c>
    </row>
    <row r="3953" spans="2:22" x14ac:dyDescent="0.3">
      <c r="B3953" s="13">
        <v>2023</v>
      </c>
      <c r="C3953" s="13">
        <v>6</v>
      </c>
      <c r="D3953" s="13">
        <v>12</v>
      </c>
      <c r="E3953" s="83" t="s">
        <v>262</v>
      </c>
      <c r="F3953" s="13">
        <v>6</v>
      </c>
      <c r="G3953" s="13">
        <v>2</v>
      </c>
      <c r="H3953" s="13" t="s">
        <v>69</v>
      </c>
      <c r="I3953" s="13" t="s">
        <v>53</v>
      </c>
      <c r="J3953" s="13"/>
      <c r="K3953" s="13" t="s">
        <v>27</v>
      </c>
      <c r="L3953" s="12">
        <f t="shared" ca="1" si="544"/>
        <v>2.6863080702720183</v>
      </c>
      <c r="M3953" s="101">
        <f t="shared" ca="1" si="545"/>
        <v>0.14172961378755169</v>
      </c>
      <c r="N3953" s="101">
        <f t="shared" ca="1" si="552"/>
        <v>317.80389304242419</v>
      </c>
      <c r="O3953" s="101">
        <f t="shared" ca="1" si="546"/>
        <v>0.28982577770164808</v>
      </c>
      <c r="Q3953" s="12">
        <f t="shared" ca="1" si="547"/>
        <v>0</v>
      </c>
      <c r="R3953" s="101">
        <f t="shared" ca="1" si="548"/>
        <v>0</v>
      </c>
      <c r="S3953" s="13"/>
      <c r="T3953" s="101">
        <f t="shared" ca="1" si="549"/>
        <v>0.14172961378755169</v>
      </c>
      <c r="U3953" s="101">
        <f t="shared" si="550"/>
        <v>0</v>
      </c>
      <c r="V3953" s="101">
        <f t="shared" ca="1" si="551"/>
        <v>-458.87835922526529</v>
      </c>
    </row>
    <row r="3954" spans="2:22" x14ac:dyDescent="0.3">
      <c r="B3954" s="13">
        <v>2023</v>
      </c>
      <c r="C3954" s="13">
        <v>6</v>
      </c>
      <c r="D3954" s="13">
        <v>12</v>
      </c>
      <c r="E3954" s="83" t="s">
        <v>262</v>
      </c>
      <c r="F3954" s="13">
        <v>6</v>
      </c>
      <c r="G3954" s="13">
        <v>3</v>
      </c>
      <c r="H3954" s="13" t="s">
        <v>69</v>
      </c>
      <c r="I3954" s="13" t="s">
        <v>53</v>
      </c>
      <c r="J3954" s="13"/>
      <c r="K3954" s="13" t="s">
        <v>27</v>
      </c>
      <c r="L3954" s="12">
        <f t="shared" ca="1" si="544"/>
        <v>2.7193767615161573</v>
      </c>
      <c r="M3954" s="101">
        <f t="shared" ca="1" si="545"/>
        <v>0.14347431793759247</v>
      </c>
      <c r="N3954" s="101">
        <f t="shared" ca="1" si="552"/>
        <v>317.80389304242419</v>
      </c>
      <c r="O3954" s="101">
        <f t="shared" ca="1" si="546"/>
        <v>0.29339355879997819</v>
      </c>
      <c r="Q3954" s="12">
        <f t="shared" ca="1" si="547"/>
        <v>0</v>
      </c>
      <c r="R3954" s="101">
        <f t="shared" ca="1" si="548"/>
        <v>0</v>
      </c>
      <c r="S3954" s="13"/>
      <c r="T3954" s="101">
        <f t="shared" ca="1" si="549"/>
        <v>0.14347431793759247</v>
      </c>
      <c r="U3954" s="101">
        <f t="shared" si="550"/>
        <v>0</v>
      </c>
      <c r="V3954" s="101">
        <f t="shared" ca="1" si="551"/>
        <v>-458.73488490732768</v>
      </c>
    </row>
    <row r="3955" spans="2:22" x14ac:dyDescent="0.3">
      <c r="B3955" s="13">
        <v>2023</v>
      </c>
      <c r="C3955" s="13">
        <v>6</v>
      </c>
      <c r="D3955" s="13">
        <v>12</v>
      </c>
      <c r="E3955" s="83" t="s">
        <v>262</v>
      </c>
      <c r="F3955" s="13">
        <v>6</v>
      </c>
      <c r="G3955" s="13">
        <v>4</v>
      </c>
      <c r="H3955" s="13" t="s">
        <v>69</v>
      </c>
      <c r="I3955" s="13" t="s">
        <v>53</v>
      </c>
      <c r="J3955" s="13"/>
      <c r="K3955" s="13" t="s">
        <v>27</v>
      </c>
      <c r="L3955" s="12">
        <f t="shared" ca="1" si="544"/>
        <v>2.8490621185500724</v>
      </c>
      <c r="M3955" s="101">
        <f t="shared" ca="1" si="545"/>
        <v>0.15031651737470184</v>
      </c>
      <c r="N3955" s="101">
        <f t="shared" ca="1" si="552"/>
        <v>317.80389304242419</v>
      </c>
      <c r="O3955" s="101">
        <f t="shared" ca="1" si="546"/>
        <v>0.30738531197036734</v>
      </c>
      <c r="Q3955" s="12">
        <f t="shared" ca="1" si="547"/>
        <v>0</v>
      </c>
      <c r="R3955" s="101">
        <f t="shared" ca="1" si="548"/>
        <v>0</v>
      </c>
      <c r="S3955" s="13"/>
      <c r="T3955" s="101">
        <f t="shared" ca="1" si="549"/>
        <v>0.15031651737470184</v>
      </c>
      <c r="U3955" s="101">
        <f t="shared" si="550"/>
        <v>0</v>
      </c>
      <c r="V3955" s="101">
        <f t="shared" ca="1" si="551"/>
        <v>-458.58456838995301</v>
      </c>
    </row>
    <row r="3956" spans="2:22" x14ac:dyDescent="0.3">
      <c r="B3956" s="13">
        <v>2023</v>
      </c>
      <c r="C3956" s="13">
        <v>6</v>
      </c>
      <c r="D3956" s="13">
        <v>12</v>
      </c>
      <c r="E3956" s="83" t="s">
        <v>262</v>
      </c>
      <c r="F3956" s="13">
        <v>6</v>
      </c>
      <c r="G3956" s="13">
        <v>5</v>
      </c>
      <c r="H3956" s="13" t="s">
        <v>69</v>
      </c>
      <c r="I3956" s="13" t="s">
        <v>53</v>
      </c>
      <c r="J3956" s="13"/>
      <c r="K3956" s="13" t="s">
        <v>27</v>
      </c>
      <c r="L3956" s="12">
        <f t="shared" ca="1" si="544"/>
        <v>2.8010046472858985</v>
      </c>
      <c r="M3956" s="101">
        <f t="shared" ca="1" si="545"/>
        <v>0.147781005190804</v>
      </c>
      <c r="N3956" s="101">
        <f t="shared" ca="1" si="552"/>
        <v>317.80389304242419</v>
      </c>
      <c r="O3956" s="101">
        <f t="shared" ca="1" si="546"/>
        <v>0.30220039139567556</v>
      </c>
      <c r="Q3956" s="12">
        <f t="shared" ca="1" si="547"/>
        <v>2.4403655177460362</v>
      </c>
      <c r="R3956" s="101">
        <f t="shared" ca="1" si="548"/>
        <v>0</v>
      </c>
      <c r="S3956" s="13"/>
      <c r="T3956" s="101">
        <f t="shared" ca="1" si="549"/>
        <v>1.9027320474523136E-2</v>
      </c>
      <c r="U3956" s="101">
        <f t="shared" si="550"/>
        <v>0</v>
      </c>
      <c r="V3956" s="101">
        <f t="shared" ca="1" si="551"/>
        <v>-458.56554106947846</v>
      </c>
    </row>
    <row r="3957" spans="2:22" x14ac:dyDescent="0.3">
      <c r="B3957" s="13">
        <v>2023</v>
      </c>
      <c r="C3957" s="13">
        <v>6</v>
      </c>
      <c r="D3957" s="13">
        <v>12</v>
      </c>
      <c r="E3957" s="83" t="s">
        <v>262</v>
      </c>
      <c r="F3957" s="13">
        <v>6</v>
      </c>
      <c r="G3957" s="13">
        <v>6</v>
      </c>
      <c r="H3957" s="13" t="s">
        <v>69</v>
      </c>
      <c r="I3957" s="13" t="s">
        <v>53</v>
      </c>
      <c r="J3957" s="13"/>
      <c r="K3957" s="13" t="s">
        <v>27</v>
      </c>
      <c r="L3957" s="12">
        <f t="shared" ca="1" si="544"/>
        <v>2.8125812960421541</v>
      </c>
      <c r="M3957" s="101">
        <f t="shared" ca="1" si="545"/>
        <v>0.14839178917918405</v>
      </c>
      <c r="N3957" s="101">
        <f t="shared" ca="1" si="552"/>
        <v>317.80389304242419</v>
      </c>
      <c r="O3957" s="101">
        <f t="shared" ca="1" si="546"/>
        <v>0.30344939602998799</v>
      </c>
      <c r="Q3957" s="12">
        <f t="shared" ca="1" si="547"/>
        <v>5.6000000000000005</v>
      </c>
      <c r="R3957" s="101">
        <f t="shared" ca="1" si="548"/>
        <v>0.23595499329003169</v>
      </c>
      <c r="S3957" s="13"/>
      <c r="T3957" s="101">
        <f t="shared" ca="1" si="549"/>
        <v>0</v>
      </c>
      <c r="U3957" s="101">
        <f t="shared" si="550"/>
        <v>0</v>
      </c>
      <c r="V3957" s="101">
        <f t="shared" ca="1" si="551"/>
        <v>-459.0374510560585</v>
      </c>
    </row>
    <row r="3958" spans="2:22" x14ac:dyDescent="0.3">
      <c r="B3958" s="13">
        <v>2023</v>
      </c>
      <c r="C3958" s="13">
        <v>6</v>
      </c>
      <c r="D3958" s="13">
        <v>12</v>
      </c>
      <c r="E3958" s="83" t="s">
        <v>262</v>
      </c>
      <c r="F3958" s="13">
        <v>6</v>
      </c>
      <c r="G3958" s="13">
        <v>7</v>
      </c>
      <c r="H3958" s="13" t="s">
        <v>69</v>
      </c>
      <c r="I3958" s="13" t="s">
        <v>53</v>
      </c>
      <c r="J3958" s="13"/>
      <c r="K3958" s="13" t="s">
        <v>27</v>
      </c>
      <c r="L3958" s="12">
        <f t="shared" ca="1" si="544"/>
        <v>2.8582392632531732</v>
      </c>
      <c r="M3958" s="101">
        <f t="shared" ca="1" si="545"/>
        <v>0.15080070352923741</v>
      </c>
      <c r="N3958" s="101">
        <f t="shared" ca="1" si="552"/>
        <v>317.80389304242419</v>
      </c>
      <c r="O3958" s="101">
        <f t="shared" ca="1" si="546"/>
        <v>0.30837543411238488</v>
      </c>
      <c r="Q3958" s="12">
        <f t="shared" ca="1" si="547"/>
        <v>4.1936113060963018</v>
      </c>
      <c r="R3958" s="101">
        <f t="shared" ca="1" si="548"/>
        <v>0.11303924342667084</v>
      </c>
      <c r="S3958" s="13"/>
      <c r="T3958" s="101">
        <f t="shared" ca="1" si="549"/>
        <v>0</v>
      </c>
      <c r="U3958" s="101">
        <f t="shared" si="550"/>
        <v>0</v>
      </c>
      <c r="V3958" s="101">
        <f t="shared" ca="1" si="551"/>
        <v>-459.26352954291184</v>
      </c>
    </row>
    <row r="3959" spans="2:22" x14ac:dyDescent="0.3">
      <c r="B3959" s="13">
        <v>2023</v>
      </c>
      <c r="C3959" s="13">
        <v>6</v>
      </c>
      <c r="D3959" s="13">
        <v>12</v>
      </c>
      <c r="E3959" s="83" t="s">
        <v>262</v>
      </c>
      <c r="F3959" s="13">
        <v>6</v>
      </c>
      <c r="G3959" s="13">
        <v>8</v>
      </c>
      <c r="H3959" s="13" t="s">
        <v>69</v>
      </c>
      <c r="I3959" s="13" t="s">
        <v>53</v>
      </c>
      <c r="J3959" s="13"/>
      <c r="K3959" s="13" t="s">
        <v>27</v>
      </c>
      <c r="L3959" s="12">
        <f t="shared" ca="1" si="544"/>
        <v>4.3869762224831597</v>
      </c>
      <c r="M3959" s="101">
        <f t="shared" ca="1" si="545"/>
        <v>0.23145686549821151</v>
      </c>
      <c r="N3959" s="101">
        <f t="shared" ca="1" si="552"/>
        <v>317.80389304242419</v>
      </c>
      <c r="O3959" s="101">
        <f t="shared" ca="1" si="546"/>
        <v>0.47331086464370808</v>
      </c>
      <c r="Q3959" s="12">
        <f t="shared" ca="1" si="547"/>
        <v>5.6000000000000005</v>
      </c>
      <c r="R3959" s="101">
        <f t="shared" ca="1" si="548"/>
        <v>0.10268246276680058</v>
      </c>
      <c r="S3959" s="13"/>
      <c r="T3959" s="101">
        <f t="shared" ca="1" si="549"/>
        <v>0</v>
      </c>
      <c r="U3959" s="101">
        <f t="shared" si="550"/>
        <v>0</v>
      </c>
      <c r="V3959" s="101">
        <f t="shared" ca="1" si="551"/>
        <v>-459.4688944684454</v>
      </c>
    </row>
    <row r="3960" spans="2:22" x14ac:dyDescent="0.3">
      <c r="B3960" s="13">
        <v>2023</v>
      </c>
      <c r="C3960" s="13">
        <v>6</v>
      </c>
      <c r="D3960" s="13">
        <v>12</v>
      </c>
      <c r="E3960" s="83" t="s">
        <v>262</v>
      </c>
      <c r="F3960" s="13">
        <v>6</v>
      </c>
      <c r="G3960" s="13">
        <v>9</v>
      </c>
      <c r="H3960" s="13" t="s">
        <v>69</v>
      </c>
      <c r="I3960" s="13" t="s">
        <v>53</v>
      </c>
      <c r="J3960" s="13"/>
      <c r="K3960" s="13" t="s">
        <v>27</v>
      </c>
      <c r="L3960" s="12">
        <f t="shared" ca="1" si="544"/>
        <v>4.6001920171345967</v>
      </c>
      <c r="M3960" s="101">
        <f t="shared" ca="1" si="545"/>
        <v>0.24270613082402132</v>
      </c>
      <c r="N3960" s="101">
        <f t="shared" ca="1" si="552"/>
        <v>317.80389304242419</v>
      </c>
      <c r="O3960" s="101">
        <f t="shared" ca="1" si="546"/>
        <v>0.49631471672865163</v>
      </c>
      <c r="Q3960" s="12">
        <f t="shared" ca="1" si="547"/>
        <v>5.6000000000000005</v>
      </c>
      <c r="R3960" s="101">
        <f t="shared" ca="1" si="548"/>
        <v>8.4633745749556441E-2</v>
      </c>
      <c r="S3960" s="13"/>
      <c r="T3960" s="101">
        <f t="shared" ca="1" si="549"/>
        <v>0</v>
      </c>
      <c r="U3960" s="101">
        <f t="shared" si="550"/>
        <v>0</v>
      </c>
      <c r="V3960" s="101">
        <f t="shared" ca="1" si="551"/>
        <v>-459.63816195994451</v>
      </c>
    </row>
    <row r="3961" spans="2:22" x14ac:dyDescent="0.3">
      <c r="B3961" s="13">
        <v>2023</v>
      </c>
      <c r="C3961" s="13">
        <v>6</v>
      </c>
      <c r="D3961" s="13">
        <v>12</v>
      </c>
      <c r="E3961" s="83" t="s">
        <v>262</v>
      </c>
      <c r="F3961" s="13">
        <v>6</v>
      </c>
      <c r="G3961" s="13">
        <v>10</v>
      </c>
      <c r="H3961" s="13" t="s">
        <v>70</v>
      </c>
      <c r="I3961" s="13" t="s">
        <v>53</v>
      </c>
      <c r="J3961" s="13"/>
      <c r="K3961" s="13" t="s">
        <v>27</v>
      </c>
      <c r="L3961" s="12">
        <f t="shared" ca="1" si="544"/>
        <v>3.7848012685672985</v>
      </c>
      <c r="M3961" s="101">
        <f t="shared" ca="1" si="545"/>
        <v>0.19968611492961066</v>
      </c>
      <c r="N3961" s="101">
        <f t="shared" ca="1" si="552"/>
        <v>317.80389304242419</v>
      </c>
      <c r="O3961" s="101">
        <f t="shared" ca="1" si="546"/>
        <v>0.40834220886572581</v>
      </c>
      <c r="Q3961" s="12">
        <f t="shared" ca="1" si="547"/>
        <v>5.6000000000000005</v>
      </c>
      <c r="R3961" s="101">
        <f t="shared" ca="1" si="548"/>
        <v>0.15365657261577823</v>
      </c>
      <c r="S3961" s="13"/>
      <c r="T3961" s="101">
        <f t="shared" ca="1" si="549"/>
        <v>0</v>
      </c>
      <c r="U3961" s="101">
        <f t="shared" si="550"/>
        <v>0</v>
      </c>
      <c r="V3961" s="101">
        <f t="shared" ca="1" si="551"/>
        <v>-459.94547510517606</v>
      </c>
    </row>
    <row r="3962" spans="2:22" x14ac:dyDescent="0.3">
      <c r="B3962" s="13">
        <v>2023</v>
      </c>
      <c r="C3962" s="13">
        <v>6</v>
      </c>
      <c r="D3962" s="13">
        <v>12</v>
      </c>
      <c r="E3962" s="83" t="s">
        <v>262</v>
      </c>
      <c r="F3962" s="13">
        <v>6</v>
      </c>
      <c r="G3962" s="13">
        <v>11</v>
      </c>
      <c r="H3962" s="13" t="s">
        <v>70</v>
      </c>
      <c r="I3962" s="13" t="s">
        <v>53</v>
      </c>
      <c r="J3962" s="13"/>
      <c r="K3962" s="13" t="s">
        <v>27</v>
      </c>
      <c r="L3962" s="12">
        <f t="shared" ca="1" si="544"/>
        <v>3.805117944913734</v>
      </c>
      <c r="M3962" s="101">
        <f t="shared" ca="1" si="545"/>
        <v>0.2007580227736486</v>
      </c>
      <c r="N3962" s="101">
        <f t="shared" ca="1" si="552"/>
        <v>317.80389304242419</v>
      </c>
      <c r="O3962" s="101">
        <f t="shared" ca="1" si="546"/>
        <v>0.41053417507674278</v>
      </c>
      <c r="Q3962" s="12">
        <f t="shared" ca="1" si="547"/>
        <v>5.6000000000000005</v>
      </c>
      <c r="R3962" s="101">
        <f t="shared" ca="1" si="548"/>
        <v>0.15193676596305247</v>
      </c>
      <c r="S3962" s="13"/>
      <c r="T3962" s="101">
        <f t="shared" ca="1" si="549"/>
        <v>0</v>
      </c>
      <c r="U3962" s="101">
        <f t="shared" si="550"/>
        <v>0</v>
      </c>
      <c r="V3962" s="101">
        <f t="shared" ca="1" si="551"/>
        <v>-460.24934863710217</v>
      </c>
    </row>
    <row r="3963" spans="2:22" x14ac:dyDescent="0.3">
      <c r="B3963" s="13">
        <v>2023</v>
      </c>
      <c r="C3963" s="13">
        <v>6</v>
      </c>
      <c r="D3963" s="13">
        <v>12</v>
      </c>
      <c r="E3963" s="83" t="s">
        <v>262</v>
      </c>
      <c r="F3963" s="13">
        <v>6</v>
      </c>
      <c r="G3963" s="13">
        <v>12</v>
      </c>
      <c r="H3963" s="13" t="s">
        <v>70</v>
      </c>
      <c r="I3963" s="13" t="s">
        <v>53</v>
      </c>
      <c r="J3963" s="13"/>
      <c r="K3963" s="13" t="s">
        <v>27</v>
      </c>
      <c r="L3963" s="12">
        <f t="shared" ca="1" si="544"/>
        <v>3.0252989513698685</v>
      </c>
      <c r="M3963" s="101">
        <f t="shared" ca="1" si="545"/>
        <v>0.15961477267427426</v>
      </c>
      <c r="N3963" s="101">
        <f t="shared" ca="1" si="552"/>
        <v>317.80389304242419</v>
      </c>
      <c r="O3963" s="101">
        <f t="shared" ca="1" si="546"/>
        <v>0.32639950386329514</v>
      </c>
      <c r="Q3963" s="12">
        <f t="shared" ca="1" si="547"/>
        <v>5.6000000000000005</v>
      </c>
      <c r="R3963" s="101">
        <f t="shared" ca="1" si="548"/>
        <v>0.21794844376654068</v>
      </c>
      <c r="S3963" s="13"/>
      <c r="T3963" s="101">
        <f t="shared" ca="1" si="549"/>
        <v>0</v>
      </c>
      <c r="U3963" s="101">
        <f t="shared" si="550"/>
        <v>0</v>
      </c>
      <c r="V3963" s="101">
        <f t="shared" ca="1" si="551"/>
        <v>-460.68524552463526</v>
      </c>
    </row>
    <row r="3964" spans="2:22" x14ac:dyDescent="0.3">
      <c r="B3964" s="13">
        <v>2023</v>
      </c>
      <c r="C3964" s="13">
        <v>6</v>
      </c>
      <c r="D3964" s="13">
        <v>12</v>
      </c>
      <c r="E3964" s="83" t="s">
        <v>262</v>
      </c>
      <c r="F3964" s="13">
        <v>6</v>
      </c>
      <c r="G3964" s="13">
        <v>13</v>
      </c>
      <c r="H3964" s="13" t="s">
        <v>70</v>
      </c>
      <c r="I3964" s="13" t="s">
        <v>53</v>
      </c>
      <c r="J3964" s="13"/>
      <c r="K3964" s="13" t="s">
        <v>27</v>
      </c>
      <c r="L3964" s="12">
        <f t="shared" ca="1" si="544"/>
        <v>3.8598746196422766</v>
      </c>
      <c r="M3964" s="101">
        <f t="shared" ca="1" si="545"/>
        <v>0.20364698493232652</v>
      </c>
      <c r="N3964" s="101">
        <f t="shared" ca="1" si="552"/>
        <v>317.80389304242419</v>
      </c>
      <c r="O3964" s="101">
        <f t="shared" ca="1" si="546"/>
        <v>0.41644187271320521</v>
      </c>
      <c r="Q3964" s="12">
        <f t="shared" ca="1" si="547"/>
        <v>2.6480512761631889</v>
      </c>
      <c r="R3964" s="101">
        <f t="shared" ca="1" si="548"/>
        <v>0</v>
      </c>
      <c r="S3964" s="13"/>
      <c r="T3964" s="101">
        <f t="shared" ca="1" si="549"/>
        <v>6.3935799601956667E-2</v>
      </c>
      <c r="U3964" s="101">
        <f t="shared" si="550"/>
        <v>0</v>
      </c>
      <c r="V3964" s="101">
        <f t="shared" ca="1" si="551"/>
        <v>-460.62130972503331</v>
      </c>
    </row>
    <row r="3965" spans="2:22" x14ac:dyDescent="0.3">
      <c r="B3965" s="13">
        <v>2023</v>
      </c>
      <c r="C3965" s="13">
        <v>6</v>
      </c>
      <c r="D3965" s="13">
        <v>12</v>
      </c>
      <c r="E3965" s="83" t="s">
        <v>262</v>
      </c>
      <c r="F3965" s="13">
        <v>6</v>
      </c>
      <c r="G3965" s="13">
        <v>14</v>
      </c>
      <c r="H3965" s="13" t="s">
        <v>70</v>
      </c>
      <c r="I3965" s="13" t="s">
        <v>53</v>
      </c>
      <c r="J3965" s="13"/>
      <c r="K3965" s="13" t="s">
        <v>27</v>
      </c>
      <c r="L3965" s="12">
        <f t="shared" ca="1" si="544"/>
        <v>3.2237474611718935</v>
      </c>
      <c r="M3965" s="101">
        <f t="shared" ca="1" si="545"/>
        <v>0.17008491605142911</v>
      </c>
      <c r="N3965" s="101">
        <f t="shared" ca="1" si="552"/>
        <v>317.80389304242419</v>
      </c>
      <c r="O3965" s="101">
        <f t="shared" ca="1" si="546"/>
        <v>0.34781011358583558</v>
      </c>
      <c r="Q3965" s="12">
        <f t="shared" ca="1" si="547"/>
        <v>0</v>
      </c>
      <c r="R3965" s="101">
        <f t="shared" ca="1" si="548"/>
        <v>0</v>
      </c>
      <c r="S3965" s="13"/>
      <c r="T3965" s="101">
        <f t="shared" ca="1" si="549"/>
        <v>0.17008491605142911</v>
      </c>
      <c r="U3965" s="101">
        <f t="shared" si="550"/>
        <v>0</v>
      </c>
      <c r="V3965" s="101">
        <f t="shared" ca="1" si="551"/>
        <v>-460.45122480898186</v>
      </c>
    </row>
    <row r="3966" spans="2:22" x14ac:dyDescent="0.3">
      <c r="B3966" s="13">
        <v>2023</v>
      </c>
      <c r="C3966" s="13">
        <v>6</v>
      </c>
      <c r="D3966" s="13">
        <v>12</v>
      </c>
      <c r="E3966" s="83" t="s">
        <v>262</v>
      </c>
      <c r="F3966" s="13">
        <v>6</v>
      </c>
      <c r="G3966" s="13">
        <v>15</v>
      </c>
      <c r="H3966" s="13" t="s">
        <v>70</v>
      </c>
      <c r="I3966" s="13" t="s">
        <v>53</v>
      </c>
      <c r="J3966" s="13"/>
      <c r="K3966" s="13" t="s">
        <v>27</v>
      </c>
      <c r="L3966" s="12">
        <f t="shared" ca="1" si="544"/>
        <v>3.4111725839742939</v>
      </c>
      <c r="M3966" s="101">
        <f t="shared" ca="1" si="545"/>
        <v>0.17997346553048374</v>
      </c>
      <c r="N3966" s="101">
        <f t="shared" ca="1" si="552"/>
        <v>317.80389304242419</v>
      </c>
      <c r="O3966" s="101">
        <f t="shared" ca="1" si="546"/>
        <v>0.36803141008498658</v>
      </c>
      <c r="Q3966" s="12">
        <f t="shared" ca="1" si="547"/>
        <v>0</v>
      </c>
      <c r="R3966" s="101">
        <f t="shared" ca="1" si="548"/>
        <v>0</v>
      </c>
      <c r="S3966" s="13"/>
      <c r="T3966" s="101">
        <f t="shared" ca="1" si="549"/>
        <v>0.17997346553048374</v>
      </c>
      <c r="U3966" s="101">
        <f t="shared" si="550"/>
        <v>0</v>
      </c>
      <c r="V3966" s="101">
        <f t="shared" ca="1" si="551"/>
        <v>-460.27125134345135</v>
      </c>
    </row>
    <row r="3967" spans="2:22" x14ac:dyDescent="0.3">
      <c r="B3967" s="13">
        <v>2023</v>
      </c>
      <c r="C3967" s="13">
        <v>6</v>
      </c>
      <c r="D3967" s="13">
        <v>12</v>
      </c>
      <c r="E3967" s="83" t="s">
        <v>262</v>
      </c>
      <c r="F3967" s="13">
        <v>6</v>
      </c>
      <c r="G3967" s="13">
        <v>16</v>
      </c>
      <c r="H3967" s="13" t="s">
        <v>71</v>
      </c>
      <c r="I3967" s="13" t="s">
        <v>53</v>
      </c>
      <c r="J3967" s="13"/>
      <c r="K3967" s="13" t="s">
        <v>27</v>
      </c>
      <c r="L3967" s="12">
        <f t="shared" ca="1" si="544"/>
        <v>3.8352695068814824</v>
      </c>
      <c r="M3967" s="101">
        <f t="shared" ca="1" si="545"/>
        <v>0.4761103565842672</v>
      </c>
      <c r="N3967" s="101">
        <f t="shared" ca="1" si="552"/>
        <v>318.8825625912346</v>
      </c>
      <c r="O3967" s="101">
        <f t="shared" ca="1" si="546"/>
        <v>1.1421432591493055</v>
      </c>
      <c r="Q3967" s="12">
        <f t="shared" ca="1" si="547"/>
        <v>3.0694642545762636</v>
      </c>
      <c r="R3967" s="101">
        <f t="shared" ca="1" si="548"/>
        <v>0</v>
      </c>
      <c r="S3967" s="13"/>
      <c r="T3967" s="101">
        <f t="shared" ca="1" si="549"/>
        <v>9.5067064021169864E-2</v>
      </c>
      <c r="U3967" s="101">
        <f t="shared" ca="1" si="550"/>
        <v>1.078669548810417</v>
      </c>
      <c r="V3967" s="101">
        <f t="shared" ca="1" si="551"/>
        <v>-459.09751473061976</v>
      </c>
    </row>
    <row r="3968" spans="2:22" x14ac:dyDescent="0.3">
      <c r="B3968" s="13">
        <v>2023</v>
      </c>
      <c r="C3968" s="13">
        <v>6</v>
      </c>
      <c r="D3968" s="13">
        <v>12</v>
      </c>
      <c r="E3968" s="83" t="s">
        <v>262</v>
      </c>
      <c r="F3968" s="13">
        <v>6</v>
      </c>
      <c r="G3968" s="13">
        <v>17</v>
      </c>
      <c r="H3968" s="13" t="s">
        <v>71</v>
      </c>
      <c r="I3968" s="13" t="s">
        <v>53</v>
      </c>
      <c r="J3968" s="13"/>
      <c r="K3968" s="13" t="s">
        <v>27</v>
      </c>
      <c r="L3968" s="12">
        <f t="shared" ref="L3968:L4031" ca="1" si="553">IF(K3968="Weekday",_xlfn.NORM.INV(RAND(),VLOOKUP(G3968,$J$5:$N$28,4),VLOOKUP(G3968,$J$5:$N$28,5)),_xlfn.NORM.INV(RAND(),VLOOKUP(G3968,$P$5:$T$28,4),VLOOKUP(G3968,$P$5:$T$28,5)))*VLOOKUP(C3968,$P$32:$R$43,3)</f>
        <v>5.2489426128060774</v>
      </c>
      <c r="M3968" s="101">
        <f t="shared" ref="M3968:M4031" ca="1" si="554">IF(I3968="Winter",VLOOKUP(G3968,$J$40:$L$43,3),VLOOKUP(G3968,$J$40:$L$43,2))*L3968</f>
        <v>0.65160373595374643</v>
      </c>
      <c r="N3968" s="101">
        <f t="shared" ca="1" si="552"/>
        <v>320.35882770108628</v>
      </c>
      <c r="O3968" s="101">
        <f t="shared" ref="O3968:O4031" ca="1" si="555">IF(I3968="Winter",VLOOKUP(G3968,$J$46:$L$49,3),VLOOKUP(G3968,$J$46:$L$49,2))*L3968</f>
        <v>1.5631351100936499</v>
      </c>
      <c r="Q3968" s="12">
        <f t="shared" ref="Q3968:Q4031" ca="1" si="556">MIN(MAX(AND(IF(G3968&gt;=VLOOKUP(C3968,$O$46:$T$57,5),1,0),IF(G3968&lt;=VLOOKUP(C3968,$O$46:$T$57,6),1,0))*$G$50*_xlfn.NORM.INV(RAND(),VLOOKUP(C3968,$B$4:$F$15,4),VLOOKUP(C3968,$B$4:$F$15,4)),0),0.2)*$G$51</f>
        <v>5.6000000000000005</v>
      </c>
      <c r="R3968" s="101">
        <f t="shared" ref="R3968:R4031" ca="1" si="557">MAX(Q3968-L3968,0)*$G$52</f>
        <v>2.9717007825965591E-2</v>
      </c>
      <c r="S3968" s="13"/>
      <c r="T3968" s="101">
        <f t="shared" ref="T3968:T4031" ca="1" si="558">MAX(L3968-Q3968,0)*IF(I3968="Winter",VLOOKUP(G3968,$J$40:$L$43,3),VLOOKUP(G3968,$J$40:$L$43,2))</f>
        <v>0</v>
      </c>
      <c r="U3968" s="101">
        <f t="shared" ca="1" si="550"/>
        <v>1.4762651098517092</v>
      </c>
      <c r="V3968" s="101">
        <f t="shared" ca="1" si="551"/>
        <v>-457.68068363641999</v>
      </c>
    </row>
    <row r="3969" spans="2:22" x14ac:dyDescent="0.3">
      <c r="B3969" s="13">
        <v>2023</v>
      </c>
      <c r="C3969" s="13">
        <v>6</v>
      </c>
      <c r="D3969" s="13">
        <v>12</v>
      </c>
      <c r="E3969" s="83" t="s">
        <v>262</v>
      </c>
      <c r="F3969" s="13">
        <v>6</v>
      </c>
      <c r="G3969" s="13">
        <v>18</v>
      </c>
      <c r="H3969" s="13" t="s">
        <v>71</v>
      </c>
      <c r="I3969" s="13" t="s">
        <v>53</v>
      </c>
      <c r="J3969" s="13"/>
      <c r="K3969" s="13" t="s">
        <v>27</v>
      </c>
      <c r="L3969" s="12">
        <f t="shared" ca="1" si="553"/>
        <v>4.0419653472595991</v>
      </c>
      <c r="M3969" s="101">
        <f t="shared" ca="1" si="554"/>
        <v>0.50176957820880663</v>
      </c>
      <c r="N3969" s="101">
        <f t="shared" ca="1" si="552"/>
        <v>321.49563045500304</v>
      </c>
      <c r="O3969" s="101">
        <f t="shared" ca="1" si="555"/>
        <v>1.2036972804139086</v>
      </c>
      <c r="Q3969" s="12">
        <f t="shared" ca="1" si="556"/>
        <v>0</v>
      </c>
      <c r="R3969" s="101">
        <f t="shared" ca="1" si="557"/>
        <v>0</v>
      </c>
      <c r="S3969" s="13"/>
      <c r="T3969" s="101">
        <f t="shared" ca="1" si="558"/>
        <v>0.50176957820880663</v>
      </c>
      <c r="U3969" s="101">
        <f t="shared" ref="U3969:U4032" ca="1" si="559">IF(H3969="On-Peak",IF(I3969="Winter",((L3969*$D$48)/60),((L3969*$D$47)/60)),0)</f>
        <v>1.1368027539167622</v>
      </c>
      <c r="V3969" s="101">
        <f t="shared" ref="V3969:V4032" ca="1" si="560">V3968+MAX(T3969-R3969,0)-MAX(R3969-T3969,0)+MAX(U3969-R3969,0)-MAX(R3969-U3969,0)</f>
        <v>-456.04211130429445</v>
      </c>
    </row>
    <row r="3970" spans="2:22" x14ac:dyDescent="0.3">
      <c r="B3970" s="13">
        <v>2023</v>
      </c>
      <c r="C3970" s="13">
        <v>6</v>
      </c>
      <c r="D3970" s="13">
        <v>12</v>
      </c>
      <c r="E3970" s="83" t="s">
        <v>262</v>
      </c>
      <c r="F3970" s="13">
        <v>6</v>
      </c>
      <c r="G3970" s="13">
        <v>19</v>
      </c>
      <c r="H3970" s="13" t="s">
        <v>71</v>
      </c>
      <c r="I3970" s="13" t="s">
        <v>53</v>
      </c>
      <c r="J3970" s="13"/>
      <c r="K3970" s="13" t="s">
        <v>27</v>
      </c>
      <c r="L3970" s="12">
        <f t="shared" ca="1" si="553"/>
        <v>6.1279659499471757</v>
      </c>
      <c r="M3970" s="101">
        <f t="shared" ca="1" si="554"/>
        <v>0.76072569302644244</v>
      </c>
      <c r="N3970" s="101">
        <f t="shared" ca="1" si="552"/>
        <v>323.21912087842566</v>
      </c>
      <c r="O3970" s="101">
        <f t="shared" ca="1" si="555"/>
        <v>1.824908259894269</v>
      </c>
      <c r="Q3970" s="12">
        <f t="shared" ca="1" si="556"/>
        <v>5.6000000000000005</v>
      </c>
      <c r="R3970" s="101">
        <f t="shared" ca="1" si="557"/>
        <v>0</v>
      </c>
      <c r="S3970" s="13"/>
      <c r="T3970" s="101">
        <f t="shared" ca="1" si="558"/>
        <v>6.5541693026442319E-2</v>
      </c>
      <c r="U3970" s="101">
        <f t="shared" ca="1" si="559"/>
        <v>1.7234904234226431</v>
      </c>
      <c r="V3970" s="101">
        <f t="shared" ca="1" si="560"/>
        <v>-454.2530791878454</v>
      </c>
    </row>
    <row r="3971" spans="2:22" x14ac:dyDescent="0.3">
      <c r="B3971" s="13">
        <v>2023</v>
      </c>
      <c r="C3971" s="13">
        <v>6</v>
      </c>
      <c r="D3971" s="13">
        <v>12</v>
      </c>
      <c r="E3971" s="83" t="s">
        <v>262</v>
      </c>
      <c r="F3971" s="13">
        <v>6</v>
      </c>
      <c r="G3971" s="13">
        <v>20</v>
      </c>
      <c r="H3971" s="13" t="s">
        <v>69</v>
      </c>
      <c r="I3971" s="13" t="s">
        <v>53</v>
      </c>
      <c r="J3971" s="13"/>
      <c r="K3971" s="13" t="s">
        <v>27</v>
      </c>
      <c r="L3971" s="12">
        <f t="shared" ca="1" si="553"/>
        <v>6.1473842698185299</v>
      </c>
      <c r="M3971" s="101">
        <f t="shared" ca="1" si="554"/>
        <v>0.32433599407562563</v>
      </c>
      <c r="N3971" s="101">
        <f t="shared" ca="1" si="552"/>
        <v>323.21912087842566</v>
      </c>
      <c r="O3971" s="101">
        <f t="shared" ca="1" si="555"/>
        <v>0.6632412888707212</v>
      </c>
      <c r="Q3971" s="12">
        <f t="shared" ca="1" si="556"/>
        <v>0</v>
      </c>
      <c r="R3971" s="101">
        <f t="shared" ca="1" si="557"/>
        <v>0</v>
      </c>
      <c r="S3971" s="13"/>
      <c r="T3971" s="101">
        <f t="shared" ca="1" si="558"/>
        <v>0.32433599407562563</v>
      </c>
      <c r="U3971" s="101">
        <f t="shared" si="559"/>
        <v>0</v>
      </c>
      <c r="V3971" s="101">
        <f t="shared" ca="1" si="560"/>
        <v>-453.92874319376978</v>
      </c>
    </row>
    <row r="3972" spans="2:22" x14ac:dyDescent="0.3">
      <c r="B3972" s="13">
        <v>2023</v>
      </c>
      <c r="C3972" s="13">
        <v>6</v>
      </c>
      <c r="D3972" s="13">
        <v>12</v>
      </c>
      <c r="E3972" s="83" t="s">
        <v>262</v>
      </c>
      <c r="F3972" s="13">
        <v>6</v>
      </c>
      <c r="G3972" s="13">
        <v>21</v>
      </c>
      <c r="H3972" s="13" t="s">
        <v>69</v>
      </c>
      <c r="I3972" s="13" t="s">
        <v>53</v>
      </c>
      <c r="J3972" s="13"/>
      <c r="K3972" s="13" t="s">
        <v>27</v>
      </c>
      <c r="L3972" s="12">
        <f t="shared" ca="1" si="553"/>
        <v>6.1240753546986557</v>
      </c>
      <c r="M3972" s="101">
        <f t="shared" ca="1" si="554"/>
        <v>0.32310621571390108</v>
      </c>
      <c r="N3972" s="101">
        <f t="shared" ca="1" si="552"/>
        <v>323.21912087842566</v>
      </c>
      <c r="O3972" s="101">
        <f t="shared" ca="1" si="555"/>
        <v>0.66072649001843797</v>
      </c>
      <c r="Q3972" s="12">
        <f t="shared" ca="1" si="556"/>
        <v>0</v>
      </c>
      <c r="R3972" s="101">
        <f t="shared" ca="1" si="557"/>
        <v>0</v>
      </c>
      <c r="S3972" s="13"/>
      <c r="T3972" s="101">
        <f t="shared" ca="1" si="558"/>
        <v>0.32310621571390108</v>
      </c>
      <c r="U3972" s="101">
        <f t="shared" si="559"/>
        <v>0</v>
      </c>
      <c r="V3972" s="101">
        <f t="shared" ca="1" si="560"/>
        <v>-453.60563697805588</v>
      </c>
    </row>
    <row r="3973" spans="2:22" x14ac:dyDescent="0.3">
      <c r="B3973" s="13">
        <v>2023</v>
      </c>
      <c r="C3973" s="13">
        <v>6</v>
      </c>
      <c r="D3973" s="13">
        <v>12</v>
      </c>
      <c r="E3973" s="83" t="s">
        <v>262</v>
      </c>
      <c r="F3973" s="13">
        <v>6</v>
      </c>
      <c r="G3973" s="13">
        <v>22</v>
      </c>
      <c r="H3973" s="13" t="s">
        <v>69</v>
      </c>
      <c r="I3973" s="13" t="s">
        <v>53</v>
      </c>
      <c r="J3973" s="13"/>
      <c r="K3973" s="13" t="s">
        <v>27</v>
      </c>
      <c r="L3973" s="12">
        <f t="shared" ca="1" si="553"/>
        <v>4.1835860216831184</v>
      </c>
      <c r="M3973" s="101">
        <f t="shared" ca="1" si="554"/>
        <v>0.22072599850400135</v>
      </c>
      <c r="N3973" s="101">
        <f t="shared" ca="1" si="552"/>
        <v>323.21912087842566</v>
      </c>
      <c r="O3973" s="101">
        <f t="shared" ca="1" si="555"/>
        <v>0.45136709587939167</v>
      </c>
      <c r="Q3973" s="12">
        <f t="shared" ca="1" si="556"/>
        <v>0</v>
      </c>
      <c r="R3973" s="101">
        <f t="shared" ca="1" si="557"/>
        <v>0</v>
      </c>
      <c r="S3973" s="13"/>
      <c r="T3973" s="101">
        <f t="shared" ca="1" si="558"/>
        <v>0.22072599850400135</v>
      </c>
      <c r="U3973" s="101">
        <f t="shared" si="559"/>
        <v>0</v>
      </c>
      <c r="V3973" s="101">
        <f t="shared" ca="1" si="560"/>
        <v>-453.38491097955188</v>
      </c>
    </row>
    <row r="3974" spans="2:22" x14ac:dyDescent="0.3">
      <c r="B3974" s="13">
        <v>2023</v>
      </c>
      <c r="C3974" s="13">
        <v>6</v>
      </c>
      <c r="D3974" s="13">
        <v>12</v>
      </c>
      <c r="E3974" s="83" t="s">
        <v>262</v>
      </c>
      <c r="F3974" s="13">
        <v>6</v>
      </c>
      <c r="G3974" s="13">
        <v>23</v>
      </c>
      <c r="H3974" s="13" t="s">
        <v>69</v>
      </c>
      <c r="I3974" s="13" t="s">
        <v>53</v>
      </c>
      <c r="J3974" s="13"/>
      <c r="K3974" s="13" t="s">
        <v>27</v>
      </c>
      <c r="L3974" s="12">
        <f t="shared" ca="1" si="553"/>
        <v>5.5674696018678516</v>
      </c>
      <c r="M3974" s="101">
        <f t="shared" ca="1" si="554"/>
        <v>0.29373969619454787</v>
      </c>
      <c r="N3974" s="101">
        <f t="shared" ca="1" si="552"/>
        <v>323.21912087842566</v>
      </c>
      <c r="O3974" s="101">
        <f t="shared" ca="1" si="555"/>
        <v>0.60067429534552252</v>
      </c>
      <c r="Q3974" s="12">
        <f t="shared" ca="1" si="556"/>
        <v>0</v>
      </c>
      <c r="R3974" s="101">
        <f t="shared" ca="1" si="557"/>
        <v>0</v>
      </c>
      <c r="S3974" s="13"/>
      <c r="T3974" s="101">
        <f t="shared" ca="1" si="558"/>
        <v>0.29373969619454787</v>
      </c>
      <c r="U3974" s="101">
        <f t="shared" si="559"/>
        <v>0</v>
      </c>
      <c r="V3974" s="101">
        <f t="shared" ca="1" si="560"/>
        <v>-453.09117128335731</v>
      </c>
    </row>
    <row r="3975" spans="2:22" x14ac:dyDescent="0.3">
      <c r="B3975" s="13">
        <v>2023</v>
      </c>
      <c r="C3975" s="13">
        <v>6</v>
      </c>
      <c r="D3975" s="13">
        <v>13</v>
      </c>
      <c r="E3975" s="83" t="s">
        <v>263</v>
      </c>
      <c r="F3975" s="13">
        <v>7</v>
      </c>
      <c r="G3975" s="13">
        <v>0</v>
      </c>
      <c r="H3975" s="13" t="s">
        <v>69</v>
      </c>
      <c r="I3975" s="13" t="s">
        <v>53</v>
      </c>
      <c r="J3975" s="13"/>
      <c r="K3975" s="13" t="s">
        <v>27</v>
      </c>
      <c r="L3975" s="12">
        <f t="shared" ca="1" si="553"/>
        <v>4.6649022169692538</v>
      </c>
      <c r="M3975" s="101">
        <f t="shared" ca="1" si="554"/>
        <v>0.24612024096729784</v>
      </c>
      <c r="N3975" s="101">
        <f t="shared" ca="1" si="552"/>
        <v>323.21912087842566</v>
      </c>
      <c r="O3975" s="101">
        <f t="shared" ca="1" si="555"/>
        <v>0.50329630018881277</v>
      </c>
      <c r="Q3975" s="12">
        <f t="shared" ca="1" si="556"/>
        <v>0</v>
      </c>
      <c r="R3975" s="101">
        <f t="shared" ca="1" si="557"/>
        <v>0</v>
      </c>
      <c r="S3975" s="13"/>
      <c r="T3975" s="101">
        <f t="shared" ca="1" si="558"/>
        <v>0.24612024096729784</v>
      </c>
      <c r="U3975" s="101">
        <f t="shared" si="559"/>
        <v>0</v>
      </c>
      <c r="V3975" s="101">
        <f t="shared" ca="1" si="560"/>
        <v>-452.84505104239003</v>
      </c>
    </row>
    <row r="3976" spans="2:22" x14ac:dyDescent="0.3">
      <c r="B3976" s="13">
        <v>2023</v>
      </c>
      <c r="C3976" s="13">
        <v>6</v>
      </c>
      <c r="D3976" s="13">
        <v>13</v>
      </c>
      <c r="E3976" s="83" t="s">
        <v>263</v>
      </c>
      <c r="F3976" s="13">
        <v>7</v>
      </c>
      <c r="G3976" s="13">
        <v>1</v>
      </c>
      <c r="H3976" s="13" t="s">
        <v>69</v>
      </c>
      <c r="I3976" s="13" t="s">
        <v>53</v>
      </c>
      <c r="J3976" s="13"/>
      <c r="K3976" s="13" t="s">
        <v>27</v>
      </c>
      <c r="L3976" s="12">
        <f t="shared" ca="1" si="553"/>
        <v>2.999539197109327</v>
      </c>
      <c r="M3976" s="101">
        <f t="shared" ca="1" si="554"/>
        <v>0.15825568803948808</v>
      </c>
      <c r="N3976" s="101">
        <f t="shared" ca="1" si="552"/>
        <v>323.21912087842566</v>
      </c>
      <c r="O3976" s="101">
        <f t="shared" ca="1" si="555"/>
        <v>0.3236202839761253</v>
      </c>
      <c r="Q3976" s="12">
        <f t="shared" ca="1" si="556"/>
        <v>0</v>
      </c>
      <c r="R3976" s="101">
        <f t="shared" ca="1" si="557"/>
        <v>0</v>
      </c>
      <c r="S3976" s="13"/>
      <c r="T3976" s="101">
        <f t="shared" ca="1" si="558"/>
        <v>0.15825568803948808</v>
      </c>
      <c r="U3976" s="101">
        <f t="shared" si="559"/>
        <v>0</v>
      </c>
      <c r="V3976" s="101">
        <f t="shared" ca="1" si="560"/>
        <v>-452.68679535435052</v>
      </c>
    </row>
    <row r="3977" spans="2:22" x14ac:dyDescent="0.3">
      <c r="B3977" s="13">
        <v>2023</v>
      </c>
      <c r="C3977" s="13">
        <v>6</v>
      </c>
      <c r="D3977" s="13">
        <v>13</v>
      </c>
      <c r="E3977" s="83" t="s">
        <v>263</v>
      </c>
      <c r="F3977" s="13">
        <v>7</v>
      </c>
      <c r="G3977" s="13">
        <v>2</v>
      </c>
      <c r="H3977" s="13" t="s">
        <v>69</v>
      </c>
      <c r="I3977" s="13" t="s">
        <v>53</v>
      </c>
      <c r="J3977" s="13"/>
      <c r="K3977" s="13" t="s">
        <v>27</v>
      </c>
      <c r="L3977" s="12">
        <f t="shared" ca="1" si="553"/>
        <v>2.8865434130307066</v>
      </c>
      <c r="M3977" s="101">
        <f t="shared" ca="1" si="554"/>
        <v>0.15229403047150009</v>
      </c>
      <c r="N3977" s="101">
        <f t="shared" ca="1" si="552"/>
        <v>323.21912087842566</v>
      </c>
      <c r="O3977" s="101">
        <f t="shared" ca="1" si="555"/>
        <v>0.31142916883188293</v>
      </c>
      <c r="Q3977" s="12">
        <f t="shared" ca="1" si="556"/>
        <v>0</v>
      </c>
      <c r="R3977" s="101">
        <f t="shared" ca="1" si="557"/>
        <v>0</v>
      </c>
      <c r="S3977" s="13"/>
      <c r="T3977" s="101">
        <f t="shared" ca="1" si="558"/>
        <v>0.15229403047150009</v>
      </c>
      <c r="U3977" s="101">
        <f t="shared" si="559"/>
        <v>0</v>
      </c>
      <c r="V3977" s="101">
        <f t="shared" ca="1" si="560"/>
        <v>-452.534501323879</v>
      </c>
    </row>
    <row r="3978" spans="2:22" x14ac:dyDescent="0.3">
      <c r="B3978" s="13">
        <v>2023</v>
      </c>
      <c r="C3978" s="13">
        <v>6</v>
      </c>
      <c r="D3978" s="13">
        <v>13</v>
      </c>
      <c r="E3978" s="83" t="s">
        <v>263</v>
      </c>
      <c r="F3978" s="13">
        <v>7</v>
      </c>
      <c r="G3978" s="13">
        <v>3</v>
      </c>
      <c r="H3978" s="13" t="s">
        <v>69</v>
      </c>
      <c r="I3978" s="13" t="s">
        <v>53</v>
      </c>
      <c r="J3978" s="13"/>
      <c r="K3978" s="13" t="s">
        <v>27</v>
      </c>
      <c r="L3978" s="12">
        <f t="shared" ca="1" si="553"/>
        <v>2.8186859217839717</v>
      </c>
      <c r="M3978" s="101">
        <f t="shared" ca="1" si="554"/>
        <v>0.14871386923332236</v>
      </c>
      <c r="N3978" s="101">
        <f t="shared" ca="1" si="552"/>
        <v>323.21912087842566</v>
      </c>
      <c r="O3978" s="101">
        <f t="shared" ca="1" si="555"/>
        <v>0.30410802410127269</v>
      </c>
      <c r="Q3978" s="12">
        <f t="shared" ca="1" si="556"/>
        <v>0</v>
      </c>
      <c r="R3978" s="101">
        <f t="shared" ca="1" si="557"/>
        <v>0</v>
      </c>
      <c r="S3978" s="13"/>
      <c r="T3978" s="101">
        <f t="shared" ca="1" si="558"/>
        <v>0.14871386923332236</v>
      </c>
      <c r="U3978" s="101">
        <f t="shared" si="559"/>
        <v>0</v>
      </c>
      <c r="V3978" s="101">
        <f t="shared" ca="1" si="560"/>
        <v>-452.38578745464565</v>
      </c>
    </row>
    <row r="3979" spans="2:22" x14ac:dyDescent="0.3">
      <c r="B3979" s="13">
        <v>2023</v>
      </c>
      <c r="C3979" s="13">
        <v>6</v>
      </c>
      <c r="D3979" s="13">
        <v>13</v>
      </c>
      <c r="E3979" s="83" t="s">
        <v>263</v>
      </c>
      <c r="F3979" s="13">
        <v>7</v>
      </c>
      <c r="G3979" s="13">
        <v>4</v>
      </c>
      <c r="H3979" s="13" t="s">
        <v>69</v>
      </c>
      <c r="I3979" s="13" t="s">
        <v>53</v>
      </c>
      <c r="J3979" s="13"/>
      <c r="K3979" s="13" t="s">
        <v>27</v>
      </c>
      <c r="L3979" s="12">
        <f t="shared" ca="1" si="553"/>
        <v>2.745445114774085</v>
      </c>
      <c r="M3979" s="101">
        <f t="shared" ca="1" si="554"/>
        <v>0.14484968425548073</v>
      </c>
      <c r="N3979" s="101">
        <f t="shared" ca="1" si="552"/>
        <v>323.21912087842566</v>
      </c>
      <c r="O3979" s="101">
        <f t="shared" ca="1" si="555"/>
        <v>0.29620607343297606</v>
      </c>
      <c r="Q3979" s="12">
        <f t="shared" ca="1" si="556"/>
        <v>0</v>
      </c>
      <c r="R3979" s="101">
        <f t="shared" ca="1" si="557"/>
        <v>0</v>
      </c>
      <c r="S3979" s="13"/>
      <c r="T3979" s="101">
        <f t="shared" ca="1" si="558"/>
        <v>0.14484968425548073</v>
      </c>
      <c r="U3979" s="101">
        <f t="shared" si="559"/>
        <v>0</v>
      </c>
      <c r="V3979" s="101">
        <f t="shared" ca="1" si="560"/>
        <v>-452.24093777039019</v>
      </c>
    </row>
    <row r="3980" spans="2:22" x14ac:dyDescent="0.3">
      <c r="B3980" s="13">
        <v>2023</v>
      </c>
      <c r="C3980" s="13">
        <v>6</v>
      </c>
      <c r="D3980" s="13">
        <v>13</v>
      </c>
      <c r="E3980" s="83" t="s">
        <v>263</v>
      </c>
      <c r="F3980" s="13">
        <v>7</v>
      </c>
      <c r="G3980" s="13">
        <v>5</v>
      </c>
      <c r="H3980" s="13" t="s">
        <v>69</v>
      </c>
      <c r="I3980" s="13" t="s">
        <v>53</v>
      </c>
      <c r="J3980" s="13"/>
      <c r="K3980" s="13" t="s">
        <v>27</v>
      </c>
      <c r="L3980" s="12">
        <f t="shared" ca="1" si="553"/>
        <v>2.8623998624971247</v>
      </c>
      <c r="M3980" s="101">
        <f t="shared" ca="1" si="554"/>
        <v>0.1510202167453483</v>
      </c>
      <c r="N3980" s="101">
        <f t="shared" ca="1" si="552"/>
        <v>323.21912087842566</v>
      </c>
      <c r="O3980" s="101">
        <f t="shared" ca="1" si="555"/>
        <v>0.30882432116481479</v>
      </c>
      <c r="Q3980" s="12">
        <f t="shared" ca="1" si="556"/>
        <v>5.6000000000000005</v>
      </c>
      <c r="R3980" s="101">
        <f t="shared" ca="1" si="557"/>
        <v>0.23173785163961844</v>
      </c>
      <c r="S3980" s="13"/>
      <c r="T3980" s="101">
        <f t="shared" ca="1" si="558"/>
        <v>0</v>
      </c>
      <c r="U3980" s="101">
        <f t="shared" si="559"/>
        <v>0</v>
      </c>
      <c r="V3980" s="101">
        <f t="shared" ca="1" si="560"/>
        <v>-452.70441347366938</v>
      </c>
    </row>
    <row r="3981" spans="2:22" x14ac:dyDescent="0.3">
      <c r="B3981" s="13">
        <v>2023</v>
      </c>
      <c r="C3981" s="13">
        <v>6</v>
      </c>
      <c r="D3981" s="13">
        <v>13</v>
      </c>
      <c r="E3981" s="83" t="s">
        <v>263</v>
      </c>
      <c r="F3981" s="13">
        <v>7</v>
      </c>
      <c r="G3981" s="13">
        <v>6</v>
      </c>
      <c r="H3981" s="13" t="s">
        <v>69</v>
      </c>
      <c r="I3981" s="13" t="s">
        <v>53</v>
      </c>
      <c r="J3981" s="13"/>
      <c r="K3981" s="13" t="s">
        <v>27</v>
      </c>
      <c r="L3981" s="12">
        <f t="shared" ca="1" si="553"/>
        <v>3.0088056008516633</v>
      </c>
      <c r="M3981" s="101">
        <f t="shared" ca="1" si="554"/>
        <v>0.15874458350093376</v>
      </c>
      <c r="N3981" s="101">
        <f t="shared" ca="1" si="552"/>
        <v>323.21912087842566</v>
      </c>
      <c r="O3981" s="101">
        <f t="shared" ca="1" si="555"/>
        <v>0.32462003627588593</v>
      </c>
      <c r="Q3981" s="12">
        <f t="shared" ca="1" si="556"/>
        <v>5.6000000000000005</v>
      </c>
      <c r="R3981" s="101">
        <f t="shared" ca="1" si="557"/>
        <v>0.21934460588790675</v>
      </c>
      <c r="S3981" s="13"/>
      <c r="T3981" s="101">
        <f t="shared" ca="1" si="558"/>
        <v>0</v>
      </c>
      <c r="U3981" s="101">
        <f t="shared" si="559"/>
        <v>0</v>
      </c>
      <c r="V3981" s="101">
        <f t="shared" ca="1" si="560"/>
        <v>-453.14310268544517</v>
      </c>
    </row>
    <row r="3982" spans="2:22" x14ac:dyDescent="0.3">
      <c r="B3982" s="13">
        <v>2023</v>
      </c>
      <c r="C3982" s="13">
        <v>6</v>
      </c>
      <c r="D3982" s="13">
        <v>13</v>
      </c>
      <c r="E3982" s="83" t="s">
        <v>263</v>
      </c>
      <c r="F3982" s="13">
        <v>7</v>
      </c>
      <c r="G3982" s="13">
        <v>7</v>
      </c>
      <c r="H3982" s="13" t="s">
        <v>69</v>
      </c>
      <c r="I3982" s="13" t="s">
        <v>53</v>
      </c>
      <c r="J3982" s="13"/>
      <c r="K3982" s="13" t="s">
        <v>27</v>
      </c>
      <c r="L3982" s="12">
        <f t="shared" ca="1" si="553"/>
        <v>2.5818136694706513</v>
      </c>
      <c r="M3982" s="101">
        <f t="shared" ca="1" si="554"/>
        <v>0.13621648920127155</v>
      </c>
      <c r="N3982" s="101">
        <f t="shared" ca="1" si="552"/>
        <v>323.21912087842566</v>
      </c>
      <c r="O3982" s="101">
        <f t="shared" ca="1" si="555"/>
        <v>0.27855187679918858</v>
      </c>
      <c r="Q3982" s="12">
        <f t="shared" ca="1" si="556"/>
        <v>5.6000000000000005</v>
      </c>
      <c r="R3982" s="101">
        <f t="shared" ca="1" si="557"/>
        <v>0.2554894728793094</v>
      </c>
      <c r="S3982" s="13"/>
      <c r="T3982" s="101">
        <f t="shared" ca="1" si="558"/>
        <v>0</v>
      </c>
      <c r="U3982" s="101">
        <f t="shared" si="559"/>
        <v>0</v>
      </c>
      <c r="V3982" s="101">
        <f t="shared" ca="1" si="560"/>
        <v>-453.65408163120384</v>
      </c>
    </row>
    <row r="3983" spans="2:22" x14ac:dyDescent="0.3">
      <c r="B3983" s="13">
        <v>2023</v>
      </c>
      <c r="C3983" s="13">
        <v>6</v>
      </c>
      <c r="D3983" s="13">
        <v>13</v>
      </c>
      <c r="E3983" s="83" t="s">
        <v>263</v>
      </c>
      <c r="F3983" s="13">
        <v>7</v>
      </c>
      <c r="G3983" s="13">
        <v>8</v>
      </c>
      <c r="H3983" s="13" t="s">
        <v>69</v>
      </c>
      <c r="I3983" s="13" t="s">
        <v>53</v>
      </c>
      <c r="J3983" s="13"/>
      <c r="K3983" s="13" t="s">
        <v>27</v>
      </c>
      <c r="L3983" s="12">
        <f t="shared" ca="1" si="553"/>
        <v>3.911699818147377</v>
      </c>
      <c r="M3983" s="101">
        <f t="shared" ca="1" si="554"/>
        <v>0.20638128240545561</v>
      </c>
      <c r="N3983" s="101">
        <f t="shared" ca="1" si="552"/>
        <v>323.21912087842566</v>
      </c>
      <c r="O3983" s="101">
        <f t="shared" ca="1" si="555"/>
        <v>0.42203329337992052</v>
      </c>
      <c r="Q3983" s="12">
        <f t="shared" ca="1" si="556"/>
        <v>5.6000000000000005</v>
      </c>
      <c r="R3983" s="101">
        <f t="shared" ca="1" si="557"/>
        <v>0.14291461039382458</v>
      </c>
      <c r="S3983" s="13"/>
      <c r="T3983" s="101">
        <f t="shared" ca="1" si="558"/>
        <v>0</v>
      </c>
      <c r="U3983" s="101">
        <f t="shared" si="559"/>
        <v>0</v>
      </c>
      <c r="V3983" s="101">
        <f t="shared" ca="1" si="560"/>
        <v>-453.93991085199144</v>
      </c>
    </row>
    <row r="3984" spans="2:22" x14ac:dyDescent="0.3">
      <c r="B3984" s="13">
        <v>2023</v>
      </c>
      <c r="C3984" s="13">
        <v>6</v>
      </c>
      <c r="D3984" s="13">
        <v>13</v>
      </c>
      <c r="E3984" s="83" t="s">
        <v>263</v>
      </c>
      <c r="F3984" s="13">
        <v>7</v>
      </c>
      <c r="G3984" s="13">
        <v>9</v>
      </c>
      <c r="H3984" s="13" t="s">
        <v>69</v>
      </c>
      <c r="I3984" s="13" t="s">
        <v>53</v>
      </c>
      <c r="J3984" s="13"/>
      <c r="K3984" s="13" t="s">
        <v>27</v>
      </c>
      <c r="L3984" s="12">
        <f t="shared" ca="1" si="553"/>
        <v>4.265374836349566</v>
      </c>
      <c r="M3984" s="101">
        <f t="shared" ca="1" si="554"/>
        <v>0.22504117636580312</v>
      </c>
      <c r="N3984" s="101">
        <f t="shared" ref="N3984:N4047" ca="1" si="561">IF(H3984="On-Peak",IF(I3984="Winter",((L3984*$D$48)/60)+N3983,((L3984*$D$47)/60)+N3983),N3983)</f>
        <v>323.21912087842566</v>
      </c>
      <c r="O3984" s="101">
        <f t="shared" ca="1" si="555"/>
        <v>0.46019129109375467</v>
      </c>
      <c r="Q3984" s="12">
        <f t="shared" ca="1" si="556"/>
        <v>1.1710983951659182</v>
      </c>
      <c r="R3984" s="101">
        <f t="shared" ca="1" si="557"/>
        <v>0</v>
      </c>
      <c r="S3984" s="13"/>
      <c r="T3984" s="101">
        <f t="shared" ca="1" si="558"/>
        <v>0.16325402503684924</v>
      </c>
      <c r="U3984" s="101">
        <f t="shared" si="559"/>
        <v>0</v>
      </c>
      <c r="V3984" s="101">
        <f t="shared" ca="1" si="560"/>
        <v>-453.77665682695459</v>
      </c>
    </row>
    <row r="3985" spans="2:22" x14ac:dyDescent="0.3">
      <c r="B3985" s="13">
        <v>2023</v>
      </c>
      <c r="C3985" s="13">
        <v>6</v>
      </c>
      <c r="D3985" s="13">
        <v>13</v>
      </c>
      <c r="E3985" s="83" t="s">
        <v>263</v>
      </c>
      <c r="F3985" s="13">
        <v>7</v>
      </c>
      <c r="G3985" s="13">
        <v>10</v>
      </c>
      <c r="H3985" s="13" t="s">
        <v>70</v>
      </c>
      <c r="I3985" s="13" t="s">
        <v>53</v>
      </c>
      <c r="J3985" s="13"/>
      <c r="K3985" s="13" t="s">
        <v>27</v>
      </c>
      <c r="L3985" s="12">
        <f t="shared" ca="1" si="553"/>
        <v>3.8201041440940275</v>
      </c>
      <c r="M3985" s="101">
        <f t="shared" ca="1" si="554"/>
        <v>0.20154869464240091</v>
      </c>
      <c r="N3985" s="101">
        <f t="shared" ca="1" si="561"/>
        <v>323.21912087842566</v>
      </c>
      <c r="O3985" s="101">
        <f t="shared" ca="1" si="555"/>
        <v>0.41215103610630466</v>
      </c>
      <c r="Q3985" s="12">
        <f t="shared" ca="1" si="556"/>
        <v>4.4168866111771852</v>
      </c>
      <c r="R3985" s="101">
        <f t="shared" ca="1" si="557"/>
        <v>5.0517635838589293E-2</v>
      </c>
      <c r="S3985" s="13"/>
      <c r="T3985" s="101">
        <f t="shared" ca="1" si="558"/>
        <v>0</v>
      </c>
      <c r="U3985" s="101">
        <f t="shared" si="559"/>
        <v>0</v>
      </c>
      <c r="V3985" s="101">
        <f t="shared" ca="1" si="560"/>
        <v>-453.87769209863183</v>
      </c>
    </row>
    <row r="3986" spans="2:22" x14ac:dyDescent="0.3">
      <c r="B3986" s="13">
        <v>2023</v>
      </c>
      <c r="C3986" s="13">
        <v>6</v>
      </c>
      <c r="D3986" s="13">
        <v>13</v>
      </c>
      <c r="E3986" s="83" t="s">
        <v>263</v>
      </c>
      <c r="F3986" s="13">
        <v>7</v>
      </c>
      <c r="G3986" s="13">
        <v>11</v>
      </c>
      <c r="H3986" s="13" t="s">
        <v>70</v>
      </c>
      <c r="I3986" s="13" t="s">
        <v>53</v>
      </c>
      <c r="J3986" s="13"/>
      <c r="K3986" s="13" t="s">
        <v>27</v>
      </c>
      <c r="L3986" s="12">
        <f t="shared" ca="1" si="553"/>
        <v>3.0713933745235296</v>
      </c>
      <c r="M3986" s="101">
        <f t="shared" ca="1" si="554"/>
        <v>0.16204671443986143</v>
      </c>
      <c r="N3986" s="101">
        <f t="shared" ca="1" si="561"/>
        <v>323.21912087842566</v>
      </c>
      <c r="O3986" s="101">
        <f t="shared" ca="1" si="555"/>
        <v>0.33137263117734361</v>
      </c>
      <c r="Q3986" s="12">
        <f t="shared" ca="1" si="556"/>
        <v>5.6000000000000005</v>
      </c>
      <c r="R3986" s="101">
        <f t="shared" ca="1" si="557"/>
        <v>0.21404655084658328</v>
      </c>
      <c r="S3986" s="13"/>
      <c r="T3986" s="101">
        <f t="shared" ca="1" si="558"/>
        <v>0</v>
      </c>
      <c r="U3986" s="101">
        <f t="shared" si="559"/>
        <v>0</v>
      </c>
      <c r="V3986" s="101">
        <f t="shared" ca="1" si="560"/>
        <v>-454.30578520032503</v>
      </c>
    </row>
    <row r="3987" spans="2:22" x14ac:dyDescent="0.3">
      <c r="B3987" s="13">
        <v>2023</v>
      </c>
      <c r="C3987" s="13">
        <v>6</v>
      </c>
      <c r="D3987" s="13">
        <v>13</v>
      </c>
      <c r="E3987" s="83" t="s">
        <v>263</v>
      </c>
      <c r="F3987" s="13">
        <v>7</v>
      </c>
      <c r="G3987" s="13">
        <v>12</v>
      </c>
      <c r="H3987" s="13" t="s">
        <v>70</v>
      </c>
      <c r="I3987" s="13" t="s">
        <v>53</v>
      </c>
      <c r="J3987" s="13"/>
      <c r="K3987" s="13" t="s">
        <v>27</v>
      </c>
      <c r="L3987" s="12">
        <f t="shared" ca="1" si="553"/>
        <v>3.3810537893172334</v>
      </c>
      <c r="M3987" s="101">
        <f t="shared" ca="1" si="554"/>
        <v>0.17838439792437724</v>
      </c>
      <c r="N3987" s="101">
        <f t="shared" ca="1" si="561"/>
        <v>323.21912087842566</v>
      </c>
      <c r="O3987" s="101">
        <f t="shared" ca="1" si="555"/>
        <v>0.36478189332943634</v>
      </c>
      <c r="Q3987" s="12">
        <f t="shared" ca="1" si="556"/>
        <v>5.6000000000000005</v>
      </c>
      <c r="R3987" s="101">
        <f t="shared" ca="1" si="557"/>
        <v>0.18783379673429623</v>
      </c>
      <c r="S3987" s="13"/>
      <c r="T3987" s="101">
        <f t="shared" ca="1" si="558"/>
        <v>0</v>
      </c>
      <c r="U3987" s="101">
        <f t="shared" si="559"/>
        <v>0</v>
      </c>
      <c r="V3987" s="101">
        <f t="shared" ca="1" si="560"/>
        <v>-454.68145279379365</v>
      </c>
    </row>
    <row r="3988" spans="2:22" x14ac:dyDescent="0.3">
      <c r="B3988" s="13">
        <v>2023</v>
      </c>
      <c r="C3988" s="13">
        <v>6</v>
      </c>
      <c r="D3988" s="13">
        <v>13</v>
      </c>
      <c r="E3988" s="83" t="s">
        <v>263</v>
      </c>
      <c r="F3988" s="13">
        <v>7</v>
      </c>
      <c r="G3988" s="13">
        <v>13</v>
      </c>
      <c r="H3988" s="13" t="s">
        <v>70</v>
      </c>
      <c r="I3988" s="13" t="s">
        <v>53</v>
      </c>
      <c r="J3988" s="13"/>
      <c r="K3988" s="13" t="s">
        <v>27</v>
      </c>
      <c r="L3988" s="12">
        <f t="shared" ca="1" si="553"/>
        <v>3.5172098260000175</v>
      </c>
      <c r="M3988" s="101">
        <f t="shared" ca="1" si="554"/>
        <v>0.18556799041976094</v>
      </c>
      <c r="N3988" s="101">
        <f t="shared" ca="1" si="561"/>
        <v>323.21912087842566</v>
      </c>
      <c r="O3988" s="101">
        <f t="shared" ca="1" si="555"/>
        <v>0.3794717681271419</v>
      </c>
      <c r="Q3988" s="12">
        <f t="shared" ca="1" si="556"/>
        <v>5.6000000000000005</v>
      </c>
      <c r="R3988" s="101">
        <f t="shared" ca="1" si="557"/>
        <v>0.17630818822909858</v>
      </c>
      <c r="S3988" s="13"/>
      <c r="T3988" s="101">
        <f t="shared" ca="1" si="558"/>
        <v>0</v>
      </c>
      <c r="U3988" s="101">
        <f t="shared" si="559"/>
        <v>0</v>
      </c>
      <c r="V3988" s="101">
        <f t="shared" ca="1" si="560"/>
        <v>-455.03406917025183</v>
      </c>
    </row>
    <row r="3989" spans="2:22" x14ac:dyDescent="0.3">
      <c r="B3989" s="13">
        <v>2023</v>
      </c>
      <c r="C3989" s="13">
        <v>6</v>
      </c>
      <c r="D3989" s="13">
        <v>13</v>
      </c>
      <c r="E3989" s="83" t="s">
        <v>263</v>
      </c>
      <c r="F3989" s="13">
        <v>7</v>
      </c>
      <c r="G3989" s="13">
        <v>14</v>
      </c>
      <c r="H3989" s="13" t="s">
        <v>70</v>
      </c>
      <c r="I3989" s="13" t="s">
        <v>53</v>
      </c>
      <c r="J3989" s="13"/>
      <c r="K3989" s="13" t="s">
        <v>27</v>
      </c>
      <c r="L3989" s="12">
        <f t="shared" ca="1" si="553"/>
        <v>2.7118996670037898</v>
      </c>
      <c r="M3989" s="101">
        <f t="shared" ca="1" si="554"/>
        <v>0.14307982643111997</v>
      </c>
      <c r="N3989" s="101">
        <f t="shared" ca="1" si="561"/>
        <v>323.21912087842566</v>
      </c>
      <c r="O3989" s="101">
        <f t="shared" ca="1" si="555"/>
        <v>0.29258685507303889</v>
      </c>
      <c r="Q3989" s="12">
        <f t="shared" ca="1" si="556"/>
        <v>5.6000000000000005</v>
      </c>
      <c r="R3989" s="101">
        <f t="shared" ca="1" si="557"/>
        <v>0.24447769318812926</v>
      </c>
      <c r="S3989" s="13"/>
      <c r="T3989" s="101">
        <f t="shared" ca="1" si="558"/>
        <v>0</v>
      </c>
      <c r="U3989" s="101">
        <f t="shared" si="559"/>
        <v>0</v>
      </c>
      <c r="V3989" s="101">
        <f t="shared" ca="1" si="560"/>
        <v>-455.52302455662806</v>
      </c>
    </row>
    <row r="3990" spans="2:22" x14ac:dyDescent="0.3">
      <c r="B3990" s="13">
        <v>2023</v>
      </c>
      <c r="C3990" s="13">
        <v>6</v>
      </c>
      <c r="D3990" s="13">
        <v>13</v>
      </c>
      <c r="E3990" s="83" t="s">
        <v>263</v>
      </c>
      <c r="F3990" s="13">
        <v>7</v>
      </c>
      <c r="G3990" s="13">
        <v>15</v>
      </c>
      <c r="H3990" s="13" t="s">
        <v>70</v>
      </c>
      <c r="I3990" s="13" t="s">
        <v>53</v>
      </c>
      <c r="J3990" s="13"/>
      <c r="K3990" s="13" t="s">
        <v>27</v>
      </c>
      <c r="L3990" s="12">
        <f t="shared" ca="1" si="553"/>
        <v>3.5854706738570323</v>
      </c>
      <c r="M3990" s="101">
        <f t="shared" ca="1" si="554"/>
        <v>0.18916943275269704</v>
      </c>
      <c r="N3990" s="101">
        <f t="shared" ca="1" si="561"/>
        <v>323.21912087842566</v>
      </c>
      <c r="O3990" s="101">
        <f t="shared" ca="1" si="555"/>
        <v>0.3868364310024352</v>
      </c>
      <c r="Q3990" s="12">
        <f t="shared" ca="1" si="556"/>
        <v>5.6000000000000005</v>
      </c>
      <c r="R3990" s="101">
        <f t="shared" ca="1" si="557"/>
        <v>0.17052990745800226</v>
      </c>
      <c r="S3990" s="13"/>
      <c r="T3990" s="101">
        <f t="shared" ca="1" si="558"/>
        <v>0</v>
      </c>
      <c r="U3990" s="101">
        <f t="shared" si="559"/>
        <v>0</v>
      </c>
      <c r="V3990" s="101">
        <f t="shared" ca="1" si="560"/>
        <v>-455.86408437154404</v>
      </c>
    </row>
    <row r="3991" spans="2:22" x14ac:dyDescent="0.3">
      <c r="B3991" s="13">
        <v>2023</v>
      </c>
      <c r="C3991" s="13">
        <v>6</v>
      </c>
      <c r="D3991" s="13">
        <v>13</v>
      </c>
      <c r="E3991" s="83" t="s">
        <v>263</v>
      </c>
      <c r="F3991" s="13">
        <v>7</v>
      </c>
      <c r="G3991" s="13">
        <v>16</v>
      </c>
      <c r="H3991" s="13" t="s">
        <v>71</v>
      </c>
      <c r="I3991" s="13" t="s">
        <v>53</v>
      </c>
      <c r="J3991" s="13"/>
      <c r="K3991" s="13" t="s">
        <v>27</v>
      </c>
      <c r="L3991" s="12">
        <f t="shared" ca="1" si="553"/>
        <v>3.5340941673976931</v>
      </c>
      <c r="M3991" s="101">
        <f t="shared" ca="1" si="554"/>
        <v>0.4387224499407496</v>
      </c>
      <c r="N3991" s="101">
        <f t="shared" ca="1" si="561"/>
        <v>324.21308486300626</v>
      </c>
      <c r="O3991" s="101">
        <f t="shared" ca="1" si="555"/>
        <v>1.0524532430510329</v>
      </c>
      <c r="Q3991" s="12">
        <f t="shared" ca="1" si="556"/>
        <v>5.6000000000000005</v>
      </c>
      <c r="R3991" s="101">
        <f t="shared" ca="1" si="557"/>
        <v>0.17487892872978533</v>
      </c>
      <c r="S3991" s="13"/>
      <c r="T3991" s="101">
        <f t="shared" ca="1" si="558"/>
        <v>0</v>
      </c>
      <c r="U3991" s="101">
        <f t="shared" ca="1" si="559"/>
        <v>0.9939639845806012</v>
      </c>
      <c r="V3991" s="101">
        <f t="shared" ca="1" si="560"/>
        <v>-455.21987824442306</v>
      </c>
    </row>
    <row r="3992" spans="2:22" x14ac:dyDescent="0.3">
      <c r="B3992" s="13">
        <v>2023</v>
      </c>
      <c r="C3992" s="13">
        <v>6</v>
      </c>
      <c r="D3992" s="13">
        <v>13</v>
      </c>
      <c r="E3992" s="83" t="s">
        <v>263</v>
      </c>
      <c r="F3992" s="13">
        <v>7</v>
      </c>
      <c r="G3992" s="13">
        <v>17</v>
      </c>
      <c r="H3992" s="13" t="s">
        <v>71</v>
      </c>
      <c r="I3992" s="13" t="s">
        <v>53</v>
      </c>
      <c r="J3992" s="13"/>
      <c r="K3992" s="13" t="s">
        <v>27</v>
      </c>
      <c r="L3992" s="12">
        <f t="shared" ca="1" si="553"/>
        <v>5.851636937744324</v>
      </c>
      <c r="M3992" s="101">
        <f t="shared" ca="1" si="554"/>
        <v>0.72642220945158043</v>
      </c>
      <c r="N3992" s="101">
        <f t="shared" ca="1" si="561"/>
        <v>325.85885775174683</v>
      </c>
      <c r="O3992" s="101">
        <f t="shared" ca="1" si="555"/>
        <v>1.7426174800602598</v>
      </c>
      <c r="Q3992" s="12">
        <f t="shared" ca="1" si="556"/>
        <v>5.6000000000000005</v>
      </c>
      <c r="R3992" s="101">
        <f t="shared" ca="1" si="557"/>
        <v>0</v>
      </c>
      <c r="S3992" s="13"/>
      <c r="T3992" s="101">
        <f t="shared" ca="1" si="558"/>
        <v>3.1238209451580318E-2</v>
      </c>
      <c r="U3992" s="101">
        <f t="shared" ca="1" si="559"/>
        <v>1.6457728887405911</v>
      </c>
      <c r="V3992" s="101">
        <f t="shared" ca="1" si="560"/>
        <v>-453.54286714623089</v>
      </c>
    </row>
    <row r="3993" spans="2:22" x14ac:dyDescent="0.3">
      <c r="B3993" s="13">
        <v>2023</v>
      </c>
      <c r="C3993" s="13">
        <v>6</v>
      </c>
      <c r="D3993" s="13">
        <v>13</v>
      </c>
      <c r="E3993" s="83" t="s">
        <v>263</v>
      </c>
      <c r="F3993" s="13">
        <v>7</v>
      </c>
      <c r="G3993" s="13">
        <v>18</v>
      </c>
      <c r="H3993" s="13" t="s">
        <v>71</v>
      </c>
      <c r="I3993" s="13" t="s">
        <v>53</v>
      </c>
      <c r="J3993" s="13"/>
      <c r="K3993" s="13" t="s">
        <v>27</v>
      </c>
      <c r="L3993" s="12">
        <f t="shared" ca="1" si="553"/>
        <v>5.6897789601004636</v>
      </c>
      <c r="M3993" s="101">
        <f t="shared" ca="1" si="554"/>
        <v>0.70632916010687152</v>
      </c>
      <c r="N3993" s="101">
        <f t="shared" ca="1" si="561"/>
        <v>327.4591080842751</v>
      </c>
      <c r="O3993" s="101">
        <f t="shared" ca="1" si="555"/>
        <v>1.694416174317918</v>
      </c>
      <c r="Q3993" s="12">
        <f t="shared" ca="1" si="556"/>
        <v>5.6000000000000005</v>
      </c>
      <c r="R3993" s="101">
        <f t="shared" ca="1" si="557"/>
        <v>0</v>
      </c>
      <c r="S3993" s="13"/>
      <c r="T3993" s="101">
        <f t="shared" ca="1" si="558"/>
        <v>1.1145160106871483E-2</v>
      </c>
      <c r="U3993" s="101">
        <f t="shared" ca="1" si="559"/>
        <v>1.6002503325282553</v>
      </c>
      <c r="V3993" s="101">
        <f t="shared" ca="1" si="560"/>
        <v>-451.93147165359574</v>
      </c>
    </row>
    <row r="3994" spans="2:22" x14ac:dyDescent="0.3">
      <c r="B3994" s="13">
        <v>2023</v>
      </c>
      <c r="C3994" s="13">
        <v>6</v>
      </c>
      <c r="D3994" s="13">
        <v>13</v>
      </c>
      <c r="E3994" s="83" t="s">
        <v>263</v>
      </c>
      <c r="F3994" s="13">
        <v>7</v>
      </c>
      <c r="G3994" s="13">
        <v>19</v>
      </c>
      <c r="H3994" s="13" t="s">
        <v>71</v>
      </c>
      <c r="I3994" s="13" t="s">
        <v>53</v>
      </c>
      <c r="J3994" s="13"/>
      <c r="K3994" s="13" t="s">
        <v>27</v>
      </c>
      <c r="L3994" s="12">
        <f t="shared" ca="1" si="553"/>
        <v>4.8085853209830782</v>
      </c>
      <c r="M3994" s="101">
        <f t="shared" ca="1" si="554"/>
        <v>0.59693778174683931</v>
      </c>
      <c r="N3994" s="101">
        <f t="shared" ca="1" si="561"/>
        <v>328.81152270580156</v>
      </c>
      <c r="O3994" s="101">
        <f t="shared" ca="1" si="555"/>
        <v>1.4319967085887608</v>
      </c>
      <c r="Q3994" s="12">
        <f t="shared" ca="1" si="556"/>
        <v>5.6000000000000005</v>
      </c>
      <c r="R3994" s="101">
        <f t="shared" ca="1" si="557"/>
        <v>6.699325257878247E-2</v>
      </c>
      <c r="S3994" s="13"/>
      <c r="T3994" s="101">
        <f t="shared" ca="1" si="558"/>
        <v>0</v>
      </c>
      <c r="U3994" s="101">
        <f t="shared" ca="1" si="559"/>
        <v>1.3524146215264907</v>
      </c>
      <c r="V3994" s="101">
        <f t="shared" ca="1" si="560"/>
        <v>-450.71304353722678</v>
      </c>
    </row>
    <row r="3995" spans="2:22" x14ac:dyDescent="0.3">
      <c r="B3995" s="13">
        <v>2023</v>
      </c>
      <c r="C3995" s="13">
        <v>6</v>
      </c>
      <c r="D3995" s="13">
        <v>13</v>
      </c>
      <c r="E3995" s="83" t="s">
        <v>263</v>
      </c>
      <c r="F3995" s="13">
        <v>7</v>
      </c>
      <c r="G3995" s="13">
        <v>20</v>
      </c>
      <c r="H3995" s="13" t="s">
        <v>69</v>
      </c>
      <c r="I3995" s="13" t="s">
        <v>53</v>
      </c>
      <c r="J3995" s="13"/>
      <c r="K3995" s="13" t="s">
        <v>27</v>
      </c>
      <c r="L3995" s="12">
        <f t="shared" ca="1" si="553"/>
        <v>4.9333202597592747</v>
      </c>
      <c r="M3995" s="101">
        <f t="shared" ca="1" si="554"/>
        <v>0.26028197690489935</v>
      </c>
      <c r="N3995" s="101">
        <f t="shared" ca="1" si="561"/>
        <v>328.81152270580156</v>
      </c>
      <c r="O3995" s="101">
        <f t="shared" ca="1" si="555"/>
        <v>0.53225592282542811</v>
      </c>
      <c r="Q3995" s="12">
        <f t="shared" ca="1" si="556"/>
        <v>0</v>
      </c>
      <c r="R3995" s="101">
        <f t="shared" ca="1" si="557"/>
        <v>0</v>
      </c>
      <c r="S3995" s="13"/>
      <c r="T3995" s="101">
        <f t="shared" ca="1" si="558"/>
        <v>0.26028197690489935</v>
      </c>
      <c r="U3995" s="101">
        <f t="shared" si="559"/>
        <v>0</v>
      </c>
      <c r="V3995" s="101">
        <f t="shared" ca="1" si="560"/>
        <v>-450.4527615603219</v>
      </c>
    </row>
    <row r="3996" spans="2:22" x14ac:dyDescent="0.3">
      <c r="B3996" s="13">
        <v>2023</v>
      </c>
      <c r="C3996" s="13">
        <v>6</v>
      </c>
      <c r="D3996" s="13">
        <v>13</v>
      </c>
      <c r="E3996" s="83" t="s">
        <v>263</v>
      </c>
      <c r="F3996" s="13">
        <v>7</v>
      </c>
      <c r="G3996" s="13">
        <v>21</v>
      </c>
      <c r="H3996" s="13" t="s">
        <v>69</v>
      </c>
      <c r="I3996" s="13" t="s">
        <v>53</v>
      </c>
      <c r="J3996" s="13"/>
      <c r="K3996" s="13" t="s">
        <v>27</v>
      </c>
      <c r="L3996" s="12">
        <f t="shared" ca="1" si="553"/>
        <v>4.7340933316355649</v>
      </c>
      <c r="M3996" s="101">
        <f t="shared" ca="1" si="554"/>
        <v>0.2497707641770924</v>
      </c>
      <c r="N3996" s="101">
        <f t="shared" ca="1" si="561"/>
        <v>328.81152270580156</v>
      </c>
      <c r="O3996" s="101">
        <f t="shared" ca="1" si="555"/>
        <v>0.51076132955016107</v>
      </c>
      <c r="Q3996" s="12">
        <f t="shared" ca="1" si="556"/>
        <v>0</v>
      </c>
      <c r="R3996" s="101">
        <f t="shared" ca="1" si="557"/>
        <v>0</v>
      </c>
      <c r="S3996" s="13"/>
      <c r="T3996" s="101">
        <f t="shared" ca="1" si="558"/>
        <v>0.2497707641770924</v>
      </c>
      <c r="U3996" s="101">
        <f t="shared" si="559"/>
        <v>0</v>
      </c>
      <c r="V3996" s="101">
        <f t="shared" ca="1" si="560"/>
        <v>-450.20299079614483</v>
      </c>
    </row>
    <row r="3997" spans="2:22" x14ac:dyDescent="0.3">
      <c r="B3997" s="13">
        <v>2023</v>
      </c>
      <c r="C3997" s="13">
        <v>6</v>
      </c>
      <c r="D3997" s="13">
        <v>13</v>
      </c>
      <c r="E3997" s="83" t="s">
        <v>263</v>
      </c>
      <c r="F3997" s="13">
        <v>7</v>
      </c>
      <c r="G3997" s="13">
        <v>22</v>
      </c>
      <c r="H3997" s="13" t="s">
        <v>69</v>
      </c>
      <c r="I3997" s="13" t="s">
        <v>53</v>
      </c>
      <c r="J3997" s="13"/>
      <c r="K3997" s="13" t="s">
        <v>27</v>
      </c>
      <c r="L3997" s="12">
        <f t="shared" ca="1" si="553"/>
        <v>5.0094158736068222</v>
      </c>
      <c r="M3997" s="101">
        <f t="shared" ca="1" si="554"/>
        <v>0.26429678149149594</v>
      </c>
      <c r="N3997" s="101">
        <f t="shared" ca="1" si="561"/>
        <v>328.81152270580156</v>
      </c>
      <c r="O3997" s="101">
        <f t="shared" ca="1" si="555"/>
        <v>0.54046587860344009</v>
      </c>
      <c r="Q3997" s="12">
        <f t="shared" ca="1" si="556"/>
        <v>0</v>
      </c>
      <c r="R3997" s="101">
        <f t="shared" ca="1" si="557"/>
        <v>0</v>
      </c>
      <c r="S3997" s="13"/>
      <c r="T3997" s="101">
        <f t="shared" ca="1" si="558"/>
        <v>0.26429678149149594</v>
      </c>
      <c r="U3997" s="101">
        <f t="shared" si="559"/>
        <v>0</v>
      </c>
      <c r="V3997" s="101">
        <f t="shared" ca="1" si="560"/>
        <v>-449.93869401465332</v>
      </c>
    </row>
    <row r="3998" spans="2:22" x14ac:dyDescent="0.3">
      <c r="B3998" s="13">
        <v>2023</v>
      </c>
      <c r="C3998" s="13">
        <v>6</v>
      </c>
      <c r="D3998" s="13">
        <v>13</v>
      </c>
      <c r="E3998" s="83" t="s">
        <v>263</v>
      </c>
      <c r="F3998" s="13">
        <v>7</v>
      </c>
      <c r="G3998" s="13">
        <v>23</v>
      </c>
      <c r="H3998" s="13" t="s">
        <v>69</v>
      </c>
      <c r="I3998" s="13" t="s">
        <v>53</v>
      </c>
      <c r="J3998" s="13"/>
      <c r="K3998" s="13" t="s">
        <v>27</v>
      </c>
      <c r="L3998" s="12">
        <f t="shared" ca="1" si="553"/>
        <v>4.1901460640589017</v>
      </c>
      <c r="M3998" s="101">
        <f t="shared" ca="1" si="554"/>
        <v>0.22107210633974766</v>
      </c>
      <c r="N3998" s="101">
        <f t="shared" ca="1" si="561"/>
        <v>328.81152270580156</v>
      </c>
      <c r="O3998" s="101">
        <f t="shared" ca="1" si="555"/>
        <v>0.45207485885131488</v>
      </c>
      <c r="Q3998" s="12">
        <f t="shared" ca="1" si="556"/>
        <v>0</v>
      </c>
      <c r="R3998" s="101">
        <f t="shared" ca="1" si="557"/>
        <v>0</v>
      </c>
      <c r="S3998" s="13"/>
      <c r="T3998" s="101">
        <f t="shared" ca="1" si="558"/>
        <v>0.22107210633974766</v>
      </c>
      <c r="U3998" s="101">
        <f t="shared" si="559"/>
        <v>0</v>
      </c>
      <c r="V3998" s="101">
        <f t="shared" ca="1" si="560"/>
        <v>-449.71762190831356</v>
      </c>
    </row>
    <row r="3999" spans="2:22" x14ac:dyDescent="0.3">
      <c r="B3999" s="13">
        <v>2023</v>
      </c>
      <c r="C3999" s="13">
        <v>6</v>
      </c>
      <c r="D3999" s="13">
        <v>14</v>
      </c>
      <c r="E3999" s="83" t="s">
        <v>264</v>
      </c>
      <c r="F3999" s="13">
        <v>1</v>
      </c>
      <c r="G3999" s="13">
        <v>0</v>
      </c>
      <c r="H3999" s="13" t="s">
        <v>69</v>
      </c>
      <c r="I3999" s="13" t="s">
        <v>53</v>
      </c>
      <c r="J3999" s="13"/>
      <c r="K3999" s="13" t="s">
        <v>27</v>
      </c>
      <c r="L3999" s="12">
        <f t="shared" ca="1" si="553"/>
        <v>4.3724942417714461</v>
      </c>
      <c r="M3999" s="101">
        <f t="shared" ca="1" si="554"/>
        <v>0.2306927961958615</v>
      </c>
      <c r="N3999" s="101">
        <f t="shared" ca="1" si="561"/>
        <v>328.81152270580156</v>
      </c>
      <c r="O3999" s="101">
        <f t="shared" ca="1" si="555"/>
        <v>0.47174840374472132</v>
      </c>
      <c r="Q3999" s="12">
        <f t="shared" ca="1" si="556"/>
        <v>0</v>
      </c>
      <c r="R3999" s="101">
        <f t="shared" ca="1" si="557"/>
        <v>0</v>
      </c>
      <c r="S3999" s="13"/>
      <c r="T3999" s="101">
        <f t="shared" ca="1" si="558"/>
        <v>0.2306927961958615</v>
      </c>
      <c r="U3999" s="101">
        <f t="shared" si="559"/>
        <v>0</v>
      </c>
      <c r="V3999" s="101">
        <f t="shared" ca="1" si="560"/>
        <v>-449.48692911211771</v>
      </c>
    </row>
    <row r="4000" spans="2:22" x14ac:dyDescent="0.3">
      <c r="B4000" s="13">
        <v>2023</v>
      </c>
      <c r="C4000" s="13">
        <v>6</v>
      </c>
      <c r="D4000" s="13">
        <v>14</v>
      </c>
      <c r="E4000" s="83" t="s">
        <v>264</v>
      </c>
      <c r="F4000" s="13">
        <v>1</v>
      </c>
      <c r="G4000" s="13">
        <v>1</v>
      </c>
      <c r="H4000" s="13" t="s">
        <v>69</v>
      </c>
      <c r="I4000" s="13" t="s">
        <v>53</v>
      </c>
      <c r="J4000" s="13"/>
      <c r="K4000" s="13" t="s">
        <v>27</v>
      </c>
      <c r="L4000" s="12">
        <f t="shared" ca="1" si="553"/>
        <v>2.8176358011216465</v>
      </c>
      <c r="M4000" s="101">
        <f t="shared" ca="1" si="554"/>
        <v>0.14865846486717807</v>
      </c>
      <c r="N4000" s="101">
        <f t="shared" ca="1" si="561"/>
        <v>328.81152270580156</v>
      </c>
      <c r="O4000" s="101">
        <f t="shared" ca="1" si="555"/>
        <v>0.30399472658301446</v>
      </c>
      <c r="Q4000" s="12">
        <f t="shared" ca="1" si="556"/>
        <v>0</v>
      </c>
      <c r="R4000" s="101">
        <f t="shared" ca="1" si="557"/>
        <v>0</v>
      </c>
      <c r="S4000" s="13"/>
      <c r="T4000" s="101">
        <f t="shared" ca="1" si="558"/>
        <v>0.14865846486717807</v>
      </c>
      <c r="U4000" s="101">
        <f t="shared" si="559"/>
        <v>0</v>
      </c>
      <c r="V4000" s="101">
        <f t="shared" ca="1" si="560"/>
        <v>-449.33827064725051</v>
      </c>
    </row>
    <row r="4001" spans="2:22" x14ac:dyDescent="0.3">
      <c r="B4001" s="13">
        <v>2023</v>
      </c>
      <c r="C4001" s="13">
        <v>6</v>
      </c>
      <c r="D4001" s="13">
        <v>14</v>
      </c>
      <c r="E4001" s="83" t="s">
        <v>264</v>
      </c>
      <c r="F4001" s="13">
        <v>1</v>
      </c>
      <c r="G4001" s="13">
        <v>2</v>
      </c>
      <c r="H4001" s="13" t="s">
        <v>69</v>
      </c>
      <c r="I4001" s="13" t="s">
        <v>53</v>
      </c>
      <c r="J4001" s="13"/>
      <c r="K4001" s="13" t="s">
        <v>27</v>
      </c>
      <c r="L4001" s="12">
        <f t="shared" ca="1" si="553"/>
        <v>3.0142341761510147</v>
      </c>
      <c r="M4001" s="101">
        <f t="shared" ca="1" si="554"/>
        <v>0.15903099513372754</v>
      </c>
      <c r="N4001" s="101">
        <f t="shared" ca="1" si="561"/>
        <v>328.81152270580156</v>
      </c>
      <c r="O4001" s="101">
        <f t="shared" ca="1" si="555"/>
        <v>0.32520572526493297</v>
      </c>
      <c r="Q4001" s="12">
        <f t="shared" ca="1" si="556"/>
        <v>0</v>
      </c>
      <c r="R4001" s="101">
        <f t="shared" ca="1" si="557"/>
        <v>0</v>
      </c>
      <c r="S4001" s="13"/>
      <c r="T4001" s="101">
        <f t="shared" ca="1" si="558"/>
        <v>0.15903099513372754</v>
      </c>
      <c r="U4001" s="101">
        <f t="shared" si="559"/>
        <v>0</v>
      </c>
      <c r="V4001" s="101">
        <f t="shared" ca="1" si="560"/>
        <v>-449.17923965211679</v>
      </c>
    </row>
    <row r="4002" spans="2:22" x14ac:dyDescent="0.3">
      <c r="B4002" s="13">
        <v>2023</v>
      </c>
      <c r="C4002" s="13">
        <v>6</v>
      </c>
      <c r="D4002" s="13">
        <v>14</v>
      </c>
      <c r="E4002" s="83" t="s">
        <v>264</v>
      </c>
      <c r="F4002" s="13">
        <v>1</v>
      </c>
      <c r="G4002" s="13">
        <v>3</v>
      </c>
      <c r="H4002" s="13" t="s">
        <v>69</v>
      </c>
      <c r="I4002" s="13" t="s">
        <v>53</v>
      </c>
      <c r="J4002" s="13"/>
      <c r="K4002" s="13" t="s">
        <v>27</v>
      </c>
      <c r="L4002" s="12">
        <f t="shared" ca="1" si="553"/>
        <v>2.7148273162459624</v>
      </c>
      <c r="M4002" s="101">
        <f t="shared" ca="1" si="554"/>
        <v>0.14323428920513698</v>
      </c>
      <c r="N4002" s="101">
        <f t="shared" ca="1" si="561"/>
        <v>328.81152270580156</v>
      </c>
      <c r="O4002" s="101">
        <f t="shared" ca="1" si="555"/>
        <v>0.29290271914977689</v>
      </c>
      <c r="Q4002" s="12">
        <f t="shared" ca="1" si="556"/>
        <v>0</v>
      </c>
      <c r="R4002" s="101">
        <f t="shared" ca="1" si="557"/>
        <v>0</v>
      </c>
      <c r="S4002" s="13"/>
      <c r="T4002" s="101">
        <f t="shared" ca="1" si="558"/>
        <v>0.14323428920513698</v>
      </c>
      <c r="U4002" s="101">
        <f t="shared" si="559"/>
        <v>0</v>
      </c>
      <c r="V4002" s="101">
        <f t="shared" ca="1" si="560"/>
        <v>-449.03600536291168</v>
      </c>
    </row>
    <row r="4003" spans="2:22" x14ac:dyDescent="0.3">
      <c r="B4003" s="13">
        <v>2023</v>
      </c>
      <c r="C4003" s="13">
        <v>6</v>
      </c>
      <c r="D4003" s="13">
        <v>14</v>
      </c>
      <c r="E4003" s="83" t="s">
        <v>264</v>
      </c>
      <c r="F4003" s="13">
        <v>1</v>
      </c>
      <c r="G4003" s="13">
        <v>4</v>
      </c>
      <c r="H4003" s="13" t="s">
        <v>69</v>
      </c>
      <c r="I4003" s="13" t="s">
        <v>53</v>
      </c>
      <c r="J4003" s="13"/>
      <c r="K4003" s="13" t="s">
        <v>27</v>
      </c>
      <c r="L4003" s="12">
        <f t="shared" ca="1" si="553"/>
        <v>2.7501708771222186</v>
      </c>
      <c r="M4003" s="101">
        <f t="shared" ca="1" si="554"/>
        <v>0.14509901547696827</v>
      </c>
      <c r="N4003" s="101">
        <f t="shared" ca="1" si="561"/>
        <v>328.81152270580156</v>
      </c>
      <c r="O4003" s="101">
        <f t="shared" ca="1" si="555"/>
        <v>0.29671593593271617</v>
      </c>
      <c r="Q4003" s="12">
        <f t="shared" ca="1" si="556"/>
        <v>0</v>
      </c>
      <c r="R4003" s="101">
        <f t="shared" ca="1" si="557"/>
        <v>0</v>
      </c>
      <c r="S4003" s="13"/>
      <c r="T4003" s="101">
        <f t="shared" ca="1" si="558"/>
        <v>0.14509901547696827</v>
      </c>
      <c r="U4003" s="101">
        <f t="shared" si="559"/>
        <v>0</v>
      </c>
      <c r="V4003" s="101">
        <f t="shared" ca="1" si="560"/>
        <v>-448.89090634743474</v>
      </c>
    </row>
    <row r="4004" spans="2:22" x14ac:dyDescent="0.3">
      <c r="B4004" s="13">
        <v>2023</v>
      </c>
      <c r="C4004" s="13">
        <v>6</v>
      </c>
      <c r="D4004" s="13">
        <v>14</v>
      </c>
      <c r="E4004" s="83" t="s">
        <v>264</v>
      </c>
      <c r="F4004" s="13">
        <v>1</v>
      </c>
      <c r="G4004" s="13">
        <v>5</v>
      </c>
      <c r="H4004" s="13" t="s">
        <v>69</v>
      </c>
      <c r="I4004" s="13" t="s">
        <v>53</v>
      </c>
      <c r="J4004" s="13"/>
      <c r="K4004" s="13" t="s">
        <v>27</v>
      </c>
      <c r="L4004" s="12">
        <f t="shared" ca="1" si="553"/>
        <v>3.0243250787044156</v>
      </c>
      <c r="M4004" s="101">
        <f t="shared" ca="1" si="554"/>
        <v>0.15956339115244497</v>
      </c>
      <c r="N4004" s="101">
        <f t="shared" ca="1" si="561"/>
        <v>328.81152270580156</v>
      </c>
      <c r="O4004" s="101">
        <f t="shared" ca="1" si="555"/>
        <v>0.32629443274141939</v>
      </c>
      <c r="Q4004" s="12">
        <f t="shared" ca="1" si="556"/>
        <v>5.6000000000000005</v>
      </c>
      <c r="R4004" s="101">
        <f t="shared" ca="1" si="557"/>
        <v>0.21803088208767127</v>
      </c>
      <c r="S4004" s="13"/>
      <c r="T4004" s="101">
        <f t="shared" ca="1" si="558"/>
        <v>0</v>
      </c>
      <c r="U4004" s="101">
        <f t="shared" si="559"/>
        <v>0</v>
      </c>
      <c r="V4004" s="101">
        <f t="shared" ca="1" si="560"/>
        <v>-449.32696811161003</v>
      </c>
    </row>
    <row r="4005" spans="2:22" x14ac:dyDescent="0.3">
      <c r="B4005" s="13">
        <v>2023</v>
      </c>
      <c r="C4005" s="13">
        <v>6</v>
      </c>
      <c r="D4005" s="13">
        <v>14</v>
      </c>
      <c r="E4005" s="83" t="s">
        <v>264</v>
      </c>
      <c r="F4005" s="13">
        <v>1</v>
      </c>
      <c r="G4005" s="13">
        <v>6</v>
      </c>
      <c r="H4005" s="13" t="s">
        <v>69</v>
      </c>
      <c r="I4005" s="13" t="s">
        <v>53</v>
      </c>
      <c r="J4005" s="13"/>
      <c r="K4005" s="13" t="s">
        <v>27</v>
      </c>
      <c r="L4005" s="12">
        <f t="shared" ca="1" si="553"/>
        <v>2.8933972447675789</v>
      </c>
      <c r="M4005" s="101">
        <f t="shared" ca="1" si="554"/>
        <v>0.15265563863393747</v>
      </c>
      <c r="N4005" s="101">
        <f t="shared" ca="1" si="561"/>
        <v>328.81152270580156</v>
      </c>
      <c r="O4005" s="101">
        <f t="shared" ca="1" si="555"/>
        <v>0.31216862873797407</v>
      </c>
      <c r="Q4005" s="12">
        <f t="shared" ca="1" si="556"/>
        <v>5.6000000000000005</v>
      </c>
      <c r="R4005" s="101">
        <f t="shared" ca="1" si="557"/>
        <v>0.22911392323042451</v>
      </c>
      <c r="S4005" s="13"/>
      <c r="T4005" s="101">
        <f t="shared" ca="1" si="558"/>
        <v>0</v>
      </c>
      <c r="U4005" s="101">
        <f t="shared" si="559"/>
        <v>0</v>
      </c>
      <c r="V4005" s="101">
        <f t="shared" ca="1" si="560"/>
        <v>-449.78519595807091</v>
      </c>
    </row>
    <row r="4006" spans="2:22" x14ac:dyDescent="0.3">
      <c r="B4006" s="13">
        <v>2023</v>
      </c>
      <c r="C4006" s="13">
        <v>6</v>
      </c>
      <c r="D4006" s="13">
        <v>14</v>
      </c>
      <c r="E4006" s="83" t="s">
        <v>264</v>
      </c>
      <c r="F4006" s="13">
        <v>1</v>
      </c>
      <c r="G4006" s="13">
        <v>7</v>
      </c>
      <c r="H4006" s="13" t="s">
        <v>69</v>
      </c>
      <c r="I4006" s="13" t="s">
        <v>53</v>
      </c>
      <c r="J4006" s="13"/>
      <c r="K4006" s="13" t="s">
        <v>27</v>
      </c>
      <c r="L4006" s="12">
        <f t="shared" ca="1" si="553"/>
        <v>2.6726466850087505</v>
      </c>
      <c r="M4006" s="101">
        <f t="shared" ca="1" si="554"/>
        <v>0.14100883910106168</v>
      </c>
      <c r="N4006" s="101">
        <f t="shared" ca="1" si="561"/>
        <v>328.81152270580156</v>
      </c>
      <c r="O4006" s="101">
        <f t="shared" ca="1" si="555"/>
        <v>0.28835185084559406</v>
      </c>
      <c r="Q4006" s="12">
        <f t="shared" ca="1" si="556"/>
        <v>5.6000000000000005</v>
      </c>
      <c r="R4006" s="101">
        <f t="shared" ca="1" si="557"/>
        <v>0.24780045811400933</v>
      </c>
      <c r="S4006" s="13"/>
      <c r="T4006" s="101">
        <f t="shared" ca="1" si="558"/>
        <v>0</v>
      </c>
      <c r="U4006" s="101">
        <f t="shared" si="559"/>
        <v>0</v>
      </c>
      <c r="V4006" s="101">
        <f t="shared" ca="1" si="560"/>
        <v>-450.28079687429891</v>
      </c>
    </row>
    <row r="4007" spans="2:22" x14ac:dyDescent="0.3">
      <c r="B4007" s="13">
        <v>2023</v>
      </c>
      <c r="C4007" s="13">
        <v>6</v>
      </c>
      <c r="D4007" s="13">
        <v>14</v>
      </c>
      <c r="E4007" s="83" t="s">
        <v>264</v>
      </c>
      <c r="F4007" s="13">
        <v>1</v>
      </c>
      <c r="G4007" s="13">
        <v>8</v>
      </c>
      <c r="H4007" s="13" t="s">
        <v>69</v>
      </c>
      <c r="I4007" s="13" t="s">
        <v>53</v>
      </c>
      <c r="J4007" s="13"/>
      <c r="K4007" s="13" t="s">
        <v>27</v>
      </c>
      <c r="L4007" s="12">
        <f t="shared" ca="1" si="553"/>
        <v>3.1482022871344051</v>
      </c>
      <c r="M4007" s="101">
        <f t="shared" ca="1" si="554"/>
        <v>0.16609915266921121</v>
      </c>
      <c r="N4007" s="101">
        <f t="shared" ca="1" si="561"/>
        <v>328.81152270580156</v>
      </c>
      <c r="O4007" s="101">
        <f t="shared" ca="1" si="555"/>
        <v>0.33965954475893095</v>
      </c>
      <c r="Q4007" s="12">
        <f t="shared" ca="1" si="556"/>
        <v>5.6000000000000005</v>
      </c>
      <c r="R4007" s="101">
        <f t="shared" ca="1" si="557"/>
        <v>0.20754467639407267</v>
      </c>
      <c r="S4007" s="13"/>
      <c r="T4007" s="101">
        <f t="shared" ca="1" si="558"/>
        <v>0</v>
      </c>
      <c r="U4007" s="101">
        <f t="shared" si="559"/>
        <v>0</v>
      </c>
      <c r="V4007" s="101">
        <f t="shared" ca="1" si="560"/>
        <v>-450.6958862270871</v>
      </c>
    </row>
    <row r="4008" spans="2:22" x14ac:dyDescent="0.3">
      <c r="B4008" s="13">
        <v>2023</v>
      </c>
      <c r="C4008" s="13">
        <v>6</v>
      </c>
      <c r="D4008" s="13">
        <v>14</v>
      </c>
      <c r="E4008" s="83" t="s">
        <v>264</v>
      </c>
      <c r="F4008" s="13">
        <v>1</v>
      </c>
      <c r="G4008" s="13">
        <v>9</v>
      </c>
      <c r="H4008" s="13" t="s">
        <v>69</v>
      </c>
      <c r="I4008" s="13" t="s">
        <v>53</v>
      </c>
      <c r="J4008" s="13"/>
      <c r="K4008" s="13" t="s">
        <v>27</v>
      </c>
      <c r="L4008" s="12">
        <f t="shared" ca="1" si="553"/>
        <v>3.8946744678808396</v>
      </c>
      <c r="M4008" s="101">
        <f t="shared" ca="1" si="554"/>
        <v>0.20548302492539311</v>
      </c>
      <c r="N4008" s="101">
        <f t="shared" ca="1" si="561"/>
        <v>328.81152270580156</v>
      </c>
      <c r="O4008" s="101">
        <f t="shared" ca="1" si="555"/>
        <v>0.42019642833966381</v>
      </c>
      <c r="Q4008" s="12">
        <f t="shared" ca="1" si="556"/>
        <v>5.6000000000000005</v>
      </c>
      <c r="R4008" s="101">
        <f t="shared" ca="1" si="557"/>
        <v>0.14435580629388697</v>
      </c>
      <c r="S4008" s="13"/>
      <c r="T4008" s="101">
        <f t="shared" ca="1" si="558"/>
        <v>0</v>
      </c>
      <c r="U4008" s="101">
        <f t="shared" si="559"/>
        <v>0</v>
      </c>
      <c r="V4008" s="101">
        <f t="shared" ca="1" si="560"/>
        <v>-450.9845978396749</v>
      </c>
    </row>
    <row r="4009" spans="2:22" x14ac:dyDescent="0.3">
      <c r="B4009" s="13">
        <v>2023</v>
      </c>
      <c r="C4009" s="13">
        <v>6</v>
      </c>
      <c r="D4009" s="13">
        <v>14</v>
      </c>
      <c r="E4009" s="83" t="s">
        <v>264</v>
      </c>
      <c r="F4009" s="13">
        <v>1</v>
      </c>
      <c r="G4009" s="13">
        <v>10</v>
      </c>
      <c r="H4009" s="13" t="s">
        <v>70</v>
      </c>
      <c r="I4009" s="13" t="s">
        <v>53</v>
      </c>
      <c r="J4009" s="13"/>
      <c r="K4009" s="13" t="s">
        <v>27</v>
      </c>
      <c r="L4009" s="12">
        <f t="shared" ca="1" si="553"/>
        <v>3.3850807718771478</v>
      </c>
      <c r="M4009" s="101">
        <f t="shared" ca="1" si="554"/>
        <v>0.17859686152423832</v>
      </c>
      <c r="N4009" s="101">
        <f t="shared" ca="1" si="561"/>
        <v>328.81152270580156</v>
      </c>
      <c r="O4009" s="101">
        <f t="shared" ca="1" si="555"/>
        <v>0.36521636447782546</v>
      </c>
      <c r="Q4009" s="12">
        <f t="shared" ca="1" si="556"/>
        <v>5.6000000000000005</v>
      </c>
      <c r="R4009" s="101">
        <f t="shared" ca="1" si="557"/>
        <v>0.18749291266059948</v>
      </c>
      <c r="S4009" s="13"/>
      <c r="T4009" s="101">
        <f t="shared" ca="1" si="558"/>
        <v>0</v>
      </c>
      <c r="U4009" s="101">
        <f t="shared" si="559"/>
        <v>0</v>
      </c>
      <c r="V4009" s="101">
        <f t="shared" ca="1" si="560"/>
        <v>-451.35958366499614</v>
      </c>
    </row>
    <row r="4010" spans="2:22" x14ac:dyDescent="0.3">
      <c r="B4010" s="13">
        <v>2023</v>
      </c>
      <c r="C4010" s="13">
        <v>6</v>
      </c>
      <c r="D4010" s="13">
        <v>14</v>
      </c>
      <c r="E4010" s="83" t="s">
        <v>264</v>
      </c>
      <c r="F4010" s="13">
        <v>1</v>
      </c>
      <c r="G4010" s="13">
        <v>11</v>
      </c>
      <c r="H4010" s="13" t="s">
        <v>70</v>
      </c>
      <c r="I4010" s="13" t="s">
        <v>53</v>
      </c>
      <c r="J4010" s="13"/>
      <c r="K4010" s="13" t="s">
        <v>27</v>
      </c>
      <c r="L4010" s="12">
        <f t="shared" ca="1" si="553"/>
        <v>4.6567332905548087</v>
      </c>
      <c r="M4010" s="101">
        <f t="shared" ca="1" si="554"/>
        <v>0.24568924840967171</v>
      </c>
      <c r="N4010" s="101">
        <f t="shared" ca="1" si="561"/>
        <v>328.81152270580156</v>
      </c>
      <c r="O4010" s="101">
        <f t="shared" ca="1" si="555"/>
        <v>0.50241495471795827</v>
      </c>
      <c r="Q4010" s="12">
        <f t="shared" ca="1" si="556"/>
        <v>5.6000000000000005</v>
      </c>
      <c r="R4010" s="101">
        <f t="shared" ca="1" si="557"/>
        <v>7.9847526954535494E-2</v>
      </c>
      <c r="S4010" s="13"/>
      <c r="T4010" s="101">
        <f t="shared" ca="1" si="558"/>
        <v>0</v>
      </c>
      <c r="U4010" s="101">
        <f t="shared" si="559"/>
        <v>0</v>
      </c>
      <c r="V4010" s="101">
        <f t="shared" ca="1" si="560"/>
        <v>-451.51927871890524</v>
      </c>
    </row>
    <row r="4011" spans="2:22" x14ac:dyDescent="0.3">
      <c r="B4011" s="13">
        <v>2023</v>
      </c>
      <c r="C4011" s="13">
        <v>6</v>
      </c>
      <c r="D4011" s="13">
        <v>14</v>
      </c>
      <c r="E4011" s="83" t="s">
        <v>264</v>
      </c>
      <c r="F4011" s="13">
        <v>1</v>
      </c>
      <c r="G4011" s="13">
        <v>12</v>
      </c>
      <c r="H4011" s="13" t="s">
        <v>70</v>
      </c>
      <c r="I4011" s="13" t="s">
        <v>53</v>
      </c>
      <c r="J4011" s="13"/>
      <c r="K4011" s="13" t="s">
        <v>27</v>
      </c>
      <c r="L4011" s="12">
        <f t="shared" ca="1" si="553"/>
        <v>3.9132463136584374</v>
      </c>
      <c r="M4011" s="101">
        <f t="shared" ca="1" si="554"/>
        <v>0.20646287550861916</v>
      </c>
      <c r="N4011" s="101">
        <f t="shared" ca="1" si="561"/>
        <v>328.81152270580156</v>
      </c>
      <c r="O4011" s="101">
        <f t="shared" ca="1" si="555"/>
        <v>0.4222001447806088</v>
      </c>
      <c r="Q4011" s="12">
        <f t="shared" ca="1" si="556"/>
        <v>5.6000000000000005</v>
      </c>
      <c r="R4011" s="101">
        <f t="shared" ca="1" si="557"/>
        <v>0.14278369954881331</v>
      </c>
      <c r="S4011" s="13"/>
      <c r="T4011" s="101">
        <f t="shared" ca="1" si="558"/>
        <v>0</v>
      </c>
      <c r="U4011" s="101">
        <f t="shared" si="559"/>
        <v>0</v>
      </c>
      <c r="V4011" s="101">
        <f t="shared" ca="1" si="560"/>
        <v>-451.8048461180029</v>
      </c>
    </row>
    <row r="4012" spans="2:22" x14ac:dyDescent="0.3">
      <c r="B4012" s="13">
        <v>2023</v>
      </c>
      <c r="C4012" s="13">
        <v>6</v>
      </c>
      <c r="D4012" s="13">
        <v>14</v>
      </c>
      <c r="E4012" s="83" t="s">
        <v>264</v>
      </c>
      <c r="F4012" s="13">
        <v>1</v>
      </c>
      <c r="G4012" s="13">
        <v>13</v>
      </c>
      <c r="H4012" s="13" t="s">
        <v>70</v>
      </c>
      <c r="I4012" s="13" t="s">
        <v>53</v>
      </c>
      <c r="J4012" s="13"/>
      <c r="K4012" s="13" t="s">
        <v>27</v>
      </c>
      <c r="L4012" s="12">
        <f t="shared" ca="1" si="553"/>
        <v>2.5448479279993546</v>
      </c>
      <c r="M4012" s="101">
        <f t="shared" ca="1" si="554"/>
        <v>0.13426617668124596</v>
      </c>
      <c r="N4012" s="101">
        <f t="shared" ca="1" si="561"/>
        <v>328.81152270580156</v>
      </c>
      <c r="O4012" s="101">
        <f t="shared" ca="1" si="555"/>
        <v>0.27456364295185037</v>
      </c>
      <c r="Q4012" s="12">
        <f t="shared" ca="1" si="556"/>
        <v>2.2336714867034617</v>
      </c>
      <c r="R4012" s="101">
        <f t="shared" ca="1" si="557"/>
        <v>0</v>
      </c>
      <c r="S4012" s="13"/>
      <c r="T4012" s="101">
        <f t="shared" ca="1" si="558"/>
        <v>1.6417669042771307E-2</v>
      </c>
      <c r="U4012" s="101">
        <f t="shared" si="559"/>
        <v>0</v>
      </c>
      <c r="V4012" s="101">
        <f t="shared" ca="1" si="560"/>
        <v>-451.78842844896013</v>
      </c>
    </row>
    <row r="4013" spans="2:22" x14ac:dyDescent="0.3">
      <c r="B4013" s="13">
        <v>2023</v>
      </c>
      <c r="C4013" s="13">
        <v>6</v>
      </c>
      <c r="D4013" s="13">
        <v>14</v>
      </c>
      <c r="E4013" s="83" t="s">
        <v>264</v>
      </c>
      <c r="F4013" s="13">
        <v>1</v>
      </c>
      <c r="G4013" s="13">
        <v>14</v>
      </c>
      <c r="H4013" s="13" t="s">
        <v>70</v>
      </c>
      <c r="I4013" s="13" t="s">
        <v>53</v>
      </c>
      <c r="J4013" s="13"/>
      <c r="K4013" s="13" t="s">
        <v>27</v>
      </c>
      <c r="L4013" s="12">
        <f t="shared" ca="1" si="553"/>
        <v>4.4495966981614945</v>
      </c>
      <c r="M4013" s="101">
        <f t="shared" ca="1" si="554"/>
        <v>0.23476072179500046</v>
      </c>
      <c r="N4013" s="101">
        <f t="shared" ca="1" si="561"/>
        <v>328.81152270580156</v>
      </c>
      <c r="O4013" s="101">
        <f t="shared" ca="1" si="555"/>
        <v>0.48006698776464363</v>
      </c>
      <c r="Q4013" s="12">
        <f t="shared" ca="1" si="556"/>
        <v>0</v>
      </c>
      <c r="R4013" s="101">
        <f t="shared" ca="1" si="557"/>
        <v>0</v>
      </c>
      <c r="S4013" s="13"/>
      <c r="T4013" s="101">
        <f t="shared" ca="1" si="558"/>
        <v>0.23476072179500046</v>
      </c>
      <c r="U4013" s="101">
        <f t="shared" si="559"/>
        <v>0</v>
      </c>
      <c r="V4013" s="101">
        <f t="shared" ca="1" si="560"/>
        <v>-451.55366772716513</v>
      </c>
    </row>
    <row r="4014" spans="2:22" x14ac:dyDescent="0.3">
      <c r="B4014" s="13">
        <v>2023</v>
      </c>
      <c r="C4014" s="13">
        <v>6</v>
      </c>
      <c r="D4014" s="13">
        <v>14</v>
      </c>
      <c r="E4014" s="83" t="s">
        <v>264</v>
      </c>
      <c r="F4014" s="13">
        <v>1</v>
      </c>
      <c r="G4014" s="13">
        <v>15</v>
      </c>
      <c r="H4014" s="13" t="s">
        <v>70</v>
      </c>
      <c r="I4014" s="13" t="s">
        <v>53</v>
      </c>
      <c r="J4014" s="13"/>
      <c r="K4014" s="13" t="s">
        <v>27</v>
      </c>
      <c r="L4014" s="12">
        <f t="shared" ca="1" si="553"/>
        <v>3.908212791227982</v>
      </c>
      <c r="M4014" s="101">
        <f t="shared" ca="1" si="554"/>
        <v>0.20619730686518833</v>
      </c>
      <c r="N4014" s="101">
        <f t="shared" ca="1" si="561"/>
        <v>328.81152270580156</v>
      </c>
      <c r="O4014" s="101">
        <f t="shared" ca="1" si="555"/>
        <v>0.421657078045587</v>
      </c>
      <c r="Q4014" s="12">
        <f t="shared" ca="1" si="556"/>
        <v>5.6000000000000005</v>
      </c>
      <c r="R4014" s="101">
        <f t="shared" ca="1" si="557"/>
        <v>0.14320978722255137</v>
      </c>
      <c r="S4014" s="13"/>
      <c r="T4014" s="101">
        <f t="shared" ca="1" si="558"/>
        <v>0</v>
      </c>
      <c r="U4014" s="101">
        <f t="shared" si="559"/>
        <v>0</v>
      </c>
      <c r="V4014" s="101">
        <f t="shared" ca="1" si="560"/>
        <v>-451.8400873016102</v>
      </c>
    </row>
    <row r="4015" spans="2:22" x14ac:dyDescent="0.3">
      <c r="B4015" s="13">
        <v>2023</v>
      </c>
      <c r="C4015" s="13">
        <v>6</v>
      </c>
      <c r="D4015" s="13">
        <v>14</v>
      </c>
      <c r="E4015" s="83" t="s">
        <v>264</v>
      </c>
      <c r="F4015" s="13">
        <v>1</v>
      </c>
      <c r="G4015" s="13">
        <v>16</v>
      </c>
      <c r="H4015" s="13" t="s">
        <v>71</v>
      </c>
      <c r="I4015" s="13" t="s">
        <v>53</v>
      </c>
      <c r="J4015" s="13"/>
      <c r="K4015" s="13" t="s">
        <v>27</v>
      </c>
      <c r="L4015" s="12">
        <f t="shared" ca="1" si="553"/>
        <v>4.0771681541960261</v>
      </c>
      <c r="M4015" s="101">
        <f t="shared" ca="1" si="554"/>
        <v>0.5061396546618947</v>
      </c>
      <c r="N4015" s="101">
        <f t="shared" ca="1" si="561"/>
        <v>329.95822624916917</v>
      </c>
      <c r="O4015" s="101">
        <f t="shared" ca="1" si="555"/>
        <v>1.2141806763195766</v>
      </c>
      <c r="Q4015" s="12">
        <f t="shared" ca="1" si="556"/>
        <v>5.6000000000000005</v>
      </c>
      <c r="R4015" s="101">
        <f t="shared" ca="1" si="557"/>
        <v>0.12890771574730644</v>
      </c>
      <c r="S4015" s="13"/>
      <c r="T4015" s="101">
        <f t="shared" ca="1" si="558"/>
        <v>0</v>
      </c>
      <c r="U4015" s="101">
        <f t="shared" ca="1" si="559"/>
        <v>1.1467035433676322</v>
      </c>
      <c r="V4015" s="101">
        <f t="shared" ca="1" si="560"/>
        <v>-450.95119918973717</v>
      </c>
    </row>
    <row r="4016" spans="2:22" x14ac:dyDescent="0.3">
      <c r="B4016" s="13">
        <v>2023</v>
      </c>
      <c r="C4016" s="13">
        <v>6</v>
      </c>
      <c r="D4016" s="13">
        <v>14</v>
      </c>
      <c r="E4016" s="83" t="s">
        <v>264</v>
      </c>
      <c r="F4016" s="13">
        <v>1</v>
      </c>
      <c r="G4016" s="13">
        <v>17</v>
      </c>
      <c r="H4016" s="13" t="s">
        <v>71</v>
      </c>
      <c r="I4016" s="13" t="s">
        <v>53</v>
      </c>
      <c r="J4016" s="13"/>
      <c r="K4016" s="13" t="s">
        <v>27</v>
      </c>
      <c r="L4016" s="12">
        <f t="shared" ca="1" si="553"/>
        <v>5.1164545212938792</v>
      </c>
      <c r="M4016" s="101">
        <f t="shared" ca="1" si="554"/>
        <v>0.63515666427342221</v>
      </c>
      <c r="N4016" s="101">
        <f t="shared" ca="1" si="561"/>
        <v>331.39722908328309</v>
      </c>
      <c r="O4016" s="101">
        <f t="shared" ca="1" si="555"/>
        <v>1.5236801564413174</v>
      </c>
      <c r="Q4016" s="12">
        <f t="shared" ca="1" si="556"/>
        <v>0</v>
      </c>
      <c r="R4016" s="101">
        <f t="shared" ca="1" si="557"/>
        <v>0</v>
      </c>
      <c r="S4016" s="13"/>
      <c r="T4016" s="101">
        <f t="shared" ca="1" si="558"/>
        <v>0.63515666427342221</v>
      </c>
      <c r="U4016" s="101">
        <f t="shared" ca="1" si="559"/>
        <v>1.4390028341139036</v>
      </c>
      <c r="V4016" s="101">
        <f t="shared" ca="1" si="560"/>
        <v>-448.87703969134981</v>
      </c>
    </row>
    <row r="4017" spans="2:22" x14ac:dyDescent="0.3">
      <c r="B4017" s="13">
        <v>2023</v>
      </c>
      <c r="C4017" s="13">
        <v>6</v>
      </c>
      <c r="D4017" s="13">
        <v>14</v>
      </c>
      <c r="E4017" s="83" t="s">
        <v>264</v>
      </c>
      <c r="F4017" s="13">
        <v>1</v>
      </c>
      <c r="G4017" s="13">
        <v>18</v>
      </c>
      <c r="H4017" s="13" t="s">
        <v>71</v>
      </c>
      <c r="I4017" s="13" t="s">
        <v>53</v>
      </c>
      <c r="J4017" s="13"/>
      <c r="K4017" s="13" t="s">
        <v>27</v>
      </c>
      <c r="L4017" s="12">
        <f t="shared" ca="1" si="553"/>
        <v>5.2331094221909886</v>
      </c>
      <c r="M4017" s="101">
        <f t="shared" ca="1" si="554"/>
        <v>0.64963820367078928</v>
      </c>
      <c r="N4017" s="101">
        <f t="shared" ca="1" si="561"/>
        <v>332.8690411082743</v>
      </c>
      <c r="O4017" s="101">
        <f t="shared" ca="1" si="555"/>
        <v>1.5584199859284764</v>
      </c>
      <c r="Q4017" s="12">
        <f t="shared" ca="1" si="556"/>
        <v>0</v>
      </c>
      <c r="R4017" s="101">
        <f t="shared" ca="1" si="557"/>
        <v>0</v>
      </c>
      <c r="S4017" s="13"/>
      <c r="T4017" s="101">
        <f t="shared" ca="1" si="558"/>
        <v>0.64963820367078928</v>
      </c>
      <c r="U4017" s="101">
        <f t="shared" ca="1" si="559"/>
        <v>1.4718120249912157</v>
      </c>
      <c r="V4017" s="101">
        <f t="shared" ca="1" si="560"/>
        <v>-446.75558946268779</v>
      </c>
    </row>
    <row r="4018" spans="2:22" x14ac:dyDescent="0.3">
      <c r="B4018" s="13">
        <v>2023</v>
      </c>
      <c r="C4018" s="13">
        <v>6</v>
      </c>
      <c r="D4018" s="13">
        <v>14</v>
      </c>
      <c r="E4018" s="83" t="s">
        <v>264</v>
      </c>
      <c r="F4018" s="13">
        <v>1</v>
      </c>
      <c r="G4018" s="13">
        <v>19</v>
      </c>
      <c r="H4018" s="13" t="s">
        <v>71</v>
      </c>
      <c r="I4018" s="13" t="s">
        <v>53</v>
      </c>
      <c r="J4018" s="13"/>
      <c r="K4018" s="13" t="s">
        <v>27</v>
      </c>
      <c r="L4018" s="12">
        <f t="shared" ca="1" si="553"/>
        <v>4.6678425364616647</v>
      </c>
      <c r="M4018" s="101">
        <f t="shared" ca="1" si="554"/>
        <v>0.57946597247635101</v>
      </c>
      <c r="N4018" s="101">
        <f t="shared" ca="1" si="561"/>
        <v>334.18187182165417</v>
      </c>
      <c r="O4018" s="101">
        <f t="shared" ca="1" si="555"/>
        <v>1.3900835073582838</v>
      </c>
      <c r="Q4018" s="12">
        <f t="shared" ca="1" si="556"/>
        <v>0</v>
      </c>
      <c r="R4018" s="101">
        <f t="shared" ca="1" si="557"/>
        <v>0</v>
      </c>
      <c r="S4018" s="13"/>
      <c r="T4018" s="101">
        <f t="shared" ca="1" si="558"/>
        <v>0.57946597247635101</v>
      </c>
      <c r="U4018" s="101">
        <f t="shared" ca="1" si="559"/>
        <v>1.3128307133798431</v>
      </c>
      <c r="V4018" s="101">
        <f t="shared" ca="1" si="560"/>
        <v>-444.8632927768316</v>
      </c>
    </row>
    <row r="4019" spans="2:22" x14ac:dyDescent="0.3">
      <c r="B4019" s="13">
        <v>2023</v>
      </c>
      <c r="C4019" s="13">
        <v>6</v>
      </c>
      <c r="D4019" s="13">
        <v>14</v>
      </c>
      <c r="E4019" s="83" t="s">
        <v>264</v>
      </c>
      <c r="F4019" s="13">
        <v>1</v>
      </c>
      <c r="G4019" s="13">
        <v>20</v>
      </c>
      <c r="H4019" s="13" t="s">
        <v>69</v>
      </c>
      <c r="I4019" s="13" t="s">
        <v>53</v>
      </c>
      <c r="J4019" s="13"/>
      <c r="K4019" s="13" t="s">
        <v>27</v>
      </c>
      <c r="L4019" s="12">
        <f t="shared" ca="1" si="553"/>
        <v>4.1492722687284429</v>
      </c>
      <c r="M4019" s="101">
        <f t="shared" ca="1" si="554"/>
        <v>0.21891560489811265</v>
      </c>
      <c r="N4019" s="101">
        <f t="shared" ca="1" si="561"/>
        <v>334.18187182165417</v>
      </c>
      <c r="O4019" s="101">
        <f t="shared" ca="1" si="555"/>
        <v>0.4476649850731117</v>
      </c>
      <c r="Q4019" s="12">
        <f t="shared" ca="1" si="556"/>
        <v>0</v>
      </c>
      <c r="R4019" s="101">
        <f t="shared" ca="1" si="557"/>
        <v>0</v>
      </c>
      <c r="S4019" s="13"/>
      <c r="T4019" s="101">
        <f t="shared" ca="1" si="558"/>
        <v>0.21891560489811265</v>
      </c>
      <c r="U4019" s="101">
        <f t="shared" si="559"/>
        <v>0</v>
      </c>
      <c r="V4019" s="101">
        <f t="shared" ca="1" si="560"/>
        <v>-444.64437717193351</v>
      </c>
    </row>
    <row r="4020" spans="2:22" x14ac:dyDescent="0.3">
      <c r="B4020" s="13">
        <v>2023</v>
      </c>
      <c r="C4020" s="13">
        <v>6</v>
      </c>
      <c r="D4020" s="13">
        <v>14</v>
      </c>
      <c r="E4020" s="83" t="s">
        <v>264</v>
      </c>
      <c r="F4020" s="13">
        <v>1</v>
      </c>
      <c r="G4020" s="13">
        <v>21</v>
      </c>
      <c r="H4020" s="13" t="s">
        <v>69</v>
      </c>
      <c r="I4020" s="13" t="s">
        <v>53</v>
      </c>
      <c r="J4020" s="13"/>
      <c r="K4020" s="13" t="s">
        <v>27</v>
      </c>
      <c r="L4020" s="12">
        <f t="shared" ca="1" si="553"/>
        <v>4.6136638002033132</v>
      </c>
      <c r="M4020" s="101">
        <f t="shared" ca="1" si="554"/>
        <v>0.24341690209872682</v>
      </c>
      <c r="N4020" s="101">
        <f t="shared" ca="1" si="561"/>
        <v>334.18187182165417</v>
      </c>
      <c r="O4020" s="101">
        <f t="shared" ca="1" si="555"/>
        <v>0.49776818740393547</v>
      </c>
      <c r="Q4020" s="12">
        <f t="shared" ca="1" si="556"/>
        <v>0</v>
      </c>
      <c r="R4020" s="101">
        <f t="shared" ca="1" si="557"/>
        <v>0</v>
      </c>
      <c r="S4020" s="13"/>
      <c r="T4020" s="101">
        <f t="shared" ca="1" si="558"/>
        <v>0.24341690209872682</v>
      </c>
      <c r="U4020" s="101">
        <f t="shared" si="559"/>
        <v>0</v>
      </c>
      <c r="V4020" s="101">
        <f t="shared" ca="1" si="560"/>
        <v>-444.4009602698348</v>
      </c>
    </row>
    <row r="4021" spans="2:22" x14ac:dyDescent="0.3">
      <c r="B4021" s="13">
        <v>2023</v>
      </c>
      <c r="C4021" s="13">
        <v>6</v>
      </c>
      <c r="D4021" s="13">
        <v>14</v>
      </c>
      <c r="E4021" s="83" t="s">
        <v>264</v>
      </c>
      <c r="F4021" s="13">
        <v>1</v>
      </c>
      <c r="G4021" s="13">
        <v>22</v>
      </c>
      <c r="H4021" s="13" t="s">
        <v>69</v>
      </c>
      <c r="I4021" s="13" t="s">
        <v>53</v>
      </c>
      <c r="J4021" s="13"/>
      <c r="K4021" s="13" t="s">
        <v>27</v>
      </c>
      <c r="L4021" s="12">
        <f t="shared" ca="1" si="553"/>
        <v>5.222282051195628</v>
      </c>
      <c r="M4021" s="101">
        <f t="shared" ca="1" si="554"/>
        <v>0.27552760102108137</v>
      </c>
      <c r="N4021" s="101">
        <f t="shared" ca="1" si="561"/>
        <v>334.18187182165417</v>
      </c>
      <c r="O4021" s="101">
        <f t="shared" ca="1" si="555"/>
        <v>0.56343201050349634</v>
      </c>
      <c r="Q4021" s="12">
        <f t="shared" ca="1" si="556"/>
        <v>0</v>
      </c>
      <c r="R4021" s="101">
        <f t="shared" ca="1" si="557"/>
        <v>0</v>
      </c>
      <c r="S4021" s="13"/>
      <c r="T4021" s="101">
        <f t="shared" ca="1" si="558"/>
        <v>0.27552760102108137</v>
      </c>
      <c r="U4021" s="101">
        <f t="shared" si="559"/>
        <v>0</v>
      </c>
      <c r="V4021" s="101">
        <f t="shared" ca="1" si="560"/>
        <v>-444.12543266881374</v>
      </c>
    </row>
    <row r="4022" spans="2:22" x14ac:dyDescent="0.3">
      <c r="B4022" s="13">
        <v>2023</v>
      </c>
      <c r="C4022" s="13">
        <v>6</v>
      </c>
      <c r="D4022" s="13">
        <v>14</v>
      </c>
      <c r="E4022" s="83" t="s">
        <v>264</v>
      </c>
      <c r="F4022" s="13">
        <v>1</v>
      </c>
      <c r="G4022" s="13">
        <v>23</v>
      </c>
      <c r="H4022" s="13" t="s">
        <v>69</v>
      </c>
      <c r="I4022" s="13" t="s">
        <v>53</v>
      </c>
      <c r="J4022" s="13"/>
      <c r="K4022" s="13" t="s">
        <v>27</v>
      </c>
      <c r="L4022" s="12">
        <f t="shared" ca="1" si="553"/>
        <v>6.7442700129014561</v>
      </c>
      <c r="M4022" s="101">
        <f t="shared" ca="1" si="554"/>
        <v>0.35582768588068081</v>
      </c>
      <c r="N4022" s="101">
        <f t="shared" ca="1" si="561"/>
        <v>334.18187182165417</v>
      </c>
      <c r="O4022" s="101">
        <f t="shared" ca="1" si="555"/>
        <v>0.72763929169193808</v>
      </c>
      <c r="Q4022" s="12">
        <f t="shared" ca="1" si="556"/>
        <v>0</v>
      </c>
      <c r="R4022" s="101">
        <f t="shared" ca="1" si="557"/>
        <v>0</v>
      </c>
      <c r="S4022" s="13"/>
      <c r="T4022" s="101">
        <f t="shared" ca="1" si="558"/>
        <v>0.35582768588068081</v>
      </c>
      <c r="U4022" s="101">
        <f t="shared" si="559"/>
        <v>0</v>
      </c>
      <c r="V4022" s="101">
        <f t="shared" ca="1" si="560"/>
        <v>-443.76960498293306</v>
      </c>
    </row>
    <row r="4023" spans="2:22" x14ac:dyDescent="0.3">
      <c r="B4023" s="13">
        <v>2023</v>
      </c>
      <c r="C4023" s="13">
        <v>6</v>
      </c>
      <c r="D4023" s="13">
        <v>15</v>
      </c>
      <c r="E4023" s="83" t="s">
        <v>265</v>
      </c>
      <c r="F4023" s="13">
        <v>2</v>
      </c>
      <c r="G4023" s="13">
        <v>0</v>
      </c>
      <c r="H4023" s="13" t="s">
        <v>69</v>
      </c>
      <c r="I4023" s="13" t="s">
        <v>53</v>
      </c>
      <c r="J4023" s="13"/>
      <c r="K4023" s="13" t="s">
        <v>27</v>
      </c>
      <c r="L4023" s="12">
        <f t="shared" ca="1" si="553"/>
        <v>6.3377967454154565</v>
      </c>
      <c r="M4023" s="101">
        <f t="shared" ca="1" si="554"/>
        <v>0.33438215628811951</v>
      </c>
      <c r="N4023" s="101">
        <f t="shared" ca="1" si="561"/>
        <v>334.18187182165417</v>
      </c>
      <c r="O4023" s="101">
        <f t="shared" ca="1" si="555"/>
        <v>0.68378489086287364</v>
      </c>
      <c r="Q4023" s="12">
        <f t="shared" ca="1" si="556"/>
        <v>0</v>
      </c>
      <c r="R4023" s="101">
        <f t="shared" ca="1" si="557"/>
        <v>0</v>
      </c>
      <c r="S4023" s="13"/>
      <c r="T4023" s="101">
        <f t="shared" ca="1" si="558"/>
        <v>0.33438215628811951</v>
      </c>
      <c r="U4023" s="101">
        <f t="shared" si="559"/>
        <v>0</v>
      </c>
      <c r="V4023" s="101">
        <f t="shared" ca="1" si="560"/>
        <v>-443.43522282664492</v>
      </c>
    </row>
    <row r="4024" spans="2:22" x14ac:dyDescent="0.3">
      <c r="B4024" s="13">
        <v>2023</v>
      </c>
      <c r="C4024" s="13">
        <v>6</v>
      </c>
      <c r="D4024" s="13">
        <v>15</v>
      </c>
      <c r="E4024" s="83" t="s">
        <v>265</v>
      </c>
      <c r="F4024" s="13">
        <v>2</v>
      </c>
      <c r="G4024" s="13">
        <v>1</v>
      </c>
      <c r="H4024" s="13" t="s">
        <v>69</v>
      </c>
      <c r="I4024" s="13" t="s">
        <v>53</v>
      </c>
      <c r="J4024" s="13"/>
      <c r="K4024" s="13" t="s">
        <v>27</v>
      </c>
      <c r="L4024" s="12">
        <f t="shared" ca="1" si="553"/>
        <v>2.9602041139029582</v>
      </c>
      <c r="M4024" s="101">
        <f t="shared" ca="1" si="554"/>
        <v>0.15618036904952007</v>
      </c>
      <c r="N4024" s="101">
        <f t="shared" ca="1" si="561"/>
        <v>334.18187182165417</v>
      </c>
      <c r="O4024" s="101">
        <f t="shared" ca="1" si="555"/>
        <v>0.31937642184899018</v>
      </c>
      <c r="Q4024" s="12">
        <f t="shared" ca="1" si="556"/>
        <v>0</v>
      </c>
      <c r="R4024" s="101">
        <f t="shared" ca="1" si="557"/>
        <v>0</v>
      </c>
      <c r="S4024" s="13"/>
      <c r="T4024" s="101">
        <f t="shared" ca="1" si="558"/>
        <v>0.15618036904952007</v>
      </c>
      <c r="U4024" s="101">
        <f t="shared" si="559"/>
        <v>0</v>
      </c>
      <c r="V4024" s="101">
        <f t="shared" ca="1" si="560"/>
        <v>-443.27904245759538</v>
      </c>
    </row>
    <row r="4025" spans="2:22" x14ac:dyDescent="0.3">
      <c r="B4025" s="13">
        <v>2023</v>
      </c>
      <c r="C4025" s="13">
        <v>6</v>
      </c>
      <c r="D4025" s="13">
        <v>15</v>
      </c>
      <c r="E4025" s="83" t="s">
        <v>265</v>
      </c>
      <c r="F4025" s="13">
        <v>2</v>
      </c>
      <c r="G4025" s="13">
        <v>2</v>
      </c>
      <c r="H4025" s="13" t="s">
        <v>69</v>
      </c>
      <c r="I4025" s="13" t="s">
        <v>53</v>
      </c>
      <c r="J4025" s="13"/>
      <c r="K4025" s="13" t="s">
        <v>27</v>
      </c>
      <c r="L4025" s="12">
        <f t="shared" ca="1" si="553"/>
        <v>3.0754543652441546</v>
      </c>
      <c r="M4025" s="101">
        <f t="shared" ca="1" si="554"/>
        <v>0.16226097231028161</v>
      </c>
      <c r="N4025" s="101">
        <f t="shared" ca="1" si="561"/>
        <v>334.18187182165417</v>
      </c>
      <c r="O4025" s="101">
        <f t="shared" ca="1" si="555"/>
        <v>0.33181077146619187</v>
      </c>
      <c r="Q4025" s="12">
        <f t="shared" ca="1" si="556"/>
        <v>0</v>
      </c>
      <c r="R4025" s="101">
        <f t="shared" ca="1" si="557"/>
        <v>0</v>
      </c>
      <c r="S4025" s="13"/>
      <c r="T4025" s="101">
        <f t="shared" ca="1" si="558"/>
        <v>0.16226097231028161</v>
      </c>
      <c r="U4025" s="101">
        <f t="shared" si="559"/>
        <v>0</v>
      </c>
      <c r="V4025" s="101">
        <f t="shared" ca="1" si="560"/>
        <v>-443.11678148528512</v>
      </c>
    </row>
    <row r="4026" spans="2:22" x14ac:dyDescent="0.3">
      <c r="B4026" s="13">
        <v>2023</v>
      </c>
      <c r="C4026" s="13">
        <v>6</v>
      </c>
      <c r="D4026" s="13">
        <v>15</v>
      </c>
      <c r="E4026" s="83" t="s">
        <v>265</v>
      </c>
      <c r="F4026" s="13">
        <v>2</v>
      </c>
      <c r="G4026" s="13">
        <v>3</v>
      </c>
      <c r="H4026" s="13" t="s">
        <v>69</v>
      </c>
      <c r="I4026" s="13" t="s">
        <v>53</v>
      </c>
      <c r="J4026" s="13"/>
      <c r="K4026" s="13" t="s">
        <v>27</v>
      </c>
      <c r="L4026" s="12">
        <f t="shared" ca="1" si="553"/>
        <v>2.8713938390304019</v>
      </c>
      <c r="M4026" s="101">
        <f t="shared" ca="1" si="554"/>
        <v>0.151494738947244</v>
      </c>
      <c r="N4026" s="101">
        <f t="shared" ca="1" si="561"/>
        <v>334.18187182165417</v>
      </c>
      <c r="O4026" s="101">
        <f t="shared" ca="1" si="555"/>
        <v>0.30979468129299004</v>
      </c>
      <c r="Q4026" s="12">
        <f t="shared" ca="1" si="556"/>
        <v>0</v>
      </c>
      <c r="R4026" s="101">
        <f t="shared" ca="1" si="557"/>
        <v>0</v>
      </c>
      <c r="S4026" s="13"/>
      <c r="T4026" s="101">
        <f t="shared" ca="1" si="558"/>
        <v>0.151494738947244</v>
      </c>
      <c r="U4026" s="101">
        <f t="shared" si="559"/>
        <v>0</v>
      </c>
      <c r="V4026" s="101">
        <f t="shared" ca="1" si="560"/>
        <v>-442.96528674633788</v>
      </c>
    </row>
    <row r="4027" spans="2:22" x14ac:dyDescent="0.3">
      <c r="B4027" s="13">
        <v>2023</v>
      </c>
      <c r="C4027" s="13">
        <v>6</v>
      </c>
      <c r="D4027" s="13">
        <v>15</v>
      </c>
      <c r="E4027" s="83" t="s">
        <v>265</v>
      </c>
      <c r="F4027" s="13">
        <v>2</v>
      </c>
      <c r="G4027" s="13">
        <v>4</v>
      </c>
      <c r="H4027" s="13" t="s">
        <v>69</v>
      </c>
      <c r="I4027" s="13" t="s">
        <v>53</v>
      </c>
      <c r="J4027" s="13"/>
      <c r="K4027" s="13" t="s">
        <v>27</v>
      </c>
      <c r="L4027" s="12">
        <f t="shared" ca="1" si="553"/>
        <v>3.0766937160676129</v>
      </c>
      <c r="M4027" s="101">
        <f t="shared" ca="1" si="554"/>
        <v>0.16232636045972726</v>
      </c>
      <c r="N4027" s="101">
        <f t="shared" ca="1" si="561"/>
        <v>334.18187182165417</v>
      </c>
      <c r="O4027" s="101">
        <f t="shared" ca="1" si="555"/>
        <v>0.33194448502653473</v>
      </c>
      <c r="Q4027" s="12">
        <f t="shared" ca="1" si="556"/>
        <v>0</v>
      </c>
      <c r="R4027" s="101">
        <f t="shared" ca="1" si="557"/>
        <v>0</v>
      </c>
      <c r="S4027" s="13"/>
      <c r="T4027" s="101">
        <f t="shared" ca="1" si="558"/>
        <v>0.16232636045972726</v>
      </c>
      <c r="U4027" s="101">
        <f t="shared" si="559"/>
        <v>0</v>
      </c>
      <c r="V4027" s="101">
        <f t="shared" ca="1" si="560"/>
        <v>-442.80296038587818</v>
      </c>
    </row>
    <row r="4028" spans="2:22" x14ac:dyDescent="0.3">
      <c r="B4028" s="13">
        <v>2023</v>
      </c>
      <c r="C4028" s="13">
        <v>6</v>
      </c>
      <c r="D4028" s="13">
        <v>15</v>
      </c>
      <c r="E4028" s="83" t="s">
        <v>265</v>
      </c>
      <c r="F4028" s="13">
        <v>2</v>
      </c>
      <c r="G4028" s="13">
        <v>5</v>
      </c>
      <c r="H4028" s="13" t="s">
        <v>69</v>
      </c>
      <c r="I4028" s="13" t="s">
        <v>53</v>
      </c>
      <c r="J4028" s="13"/>
      <c r="K4028" s="13" t="s">
        <v>27</v>
      </c>
      <c r="L4028" s="12">
        <f t="shared" ca="1" si="553"/>
        <v>3.0278093438982765</v>
      </c>
      <c r="M4028" s="101">
        <f t="shared" ca="1" si="554"/>
        <v>0.15974722098407307</v>
      </c>
      <c r="N4028" s="101">
        <f t="shared" ca="1" si="561"/>
        <v>334.18187182165417</v>
      </c>
      <c r="O4028" s="101">
        <f t="shared" ca="1" si="555"/>
        <v>0.32667035011318507</v>
      </c>
      <c r="Q4028" s="12">
        <f t="shared" ca="1" si="556"/>
        <v>1.1121567805298196</v>
      </c>
      <c r="R4028" s="101">
        <f t="shared" ca="1" si="557"/>
        <v>0</v>
      </c>
      <c r="S4028" s="13"/>
      <c r="T4028" s="101">
        <f t="shared" ca="1" si="558"/>
        <v>0.10106982924331979</v>
      </c>
      <c r="U4028" s="101">
        <f t="shared" si="559"/>
        <v>0</v>
      </c>
      <c r="V4028" s="101">
        <f t="shared" ca="1" si="560"/>
        <v>-442.70189055663485</v>
      </c>
    </row>
    <row r="4029" spans="2:22" x14ac:dyDescent="0.3">
      <c r="B4029" s="13">
        <v>2023</v>
      </c>
      <c r="C4029" s="13">
        <v>6</v>
      </c>
      <c r="D4029" s="13">
        <v>15</v>
      </c>
      <c r="E4029" s="83" t="s">
        <v>265</v>
      </c>
      <c r="F4029" s="13">
        <v>2</v>
      </c>
      <c r="G4029" s="13">
        <v>6</v>
      </c>
      <c r="H4029" s="13" t="s">
        <v>69</v>
      </c>
      <c r="I4029" s="13" t="s">
        <v>53</v>
      </c>
      <c r="J4029" s="13"/>
      <c r="K4029" s="13" t="s">
        <v>27</v>
      </c>
      <c r="L4029" s="12">
        <f t="shared" ca="1" si="553"/>
        <v>3.1909560869744649</v>
      </c>
      <c r="M4029" s="101">
        <f t="shared" ca="1" si="554"/>
        <v>0.16835484314877278</v>
      </c>
      <c r="N4029" s="101">
        <f t="shared" ca="1" si="561"/>
        <v>334.18187182165417</v>
      </c>
      <c r="O4029" s="101">
        <f t="shared" ca="1" si="555"/>
        <v>0.34427225222367502</v>
      </c>
      <c r="Q4029" s="12">
        <f t="shared" ca="1" si="556"/>
        <v>5.6000000000000005</v>
      </c>
      <c r="R4029" s="101">
        <f t="shared" ca="1" si="557"/>
        <v>0.2039255672376116</v>
      </c>
      <c r="S4029" s="13"/>
      <c r="T4029" s="101">
        <f t="shared" ca="1" si="558"/>
        <v>0</v>
      </c>
      <c r="U4029" s="101">
        <f t="shared" si="559"/>
        <v>0</v>
      </c>
      <c r="V4029" s="101">
        <f t="shared" ca="1" si="560"/>
        <v>-443.10974169111006</v>
      </c>
    </row>
    <row r="4030" spans="2:22" x14ac:dyDescent="0.3">
      <c r="B4030" s="13">
        <v>2023</v>
      </c>
      <c r="C4030" s="13">
        <v>6</v>
      </c>
      <c r="D4030" s="13">
        <v>15</v>
      </c>
      <c r="E4030" s="83" t="s">
        <v>265</v>
      </c>
      <c r="F4030" s="13">
        <v>2</v>
      </c>
      <c r="G4030" s="13">
        <v>7</v>
      </c>
      <c r="H4030" s="13" t="s">
        <v>69</v>
      </c>
      <c r="I4030" s="13" t="s">
        <v>53</v>
      </c>
      <c r="J4030" s="13"/>
      <c r="K4030" s="13" t="s">
        <v>27</v>
      </c>
      <c r="L4030" s="12">
        <f t="shared" ca="1" si="553"/>
        <v>2.9124887405421855</v>
      </c>
      <c r="M4030" s="101">
        <f t="shared" ca="1" si="554"/>
        <v>0.15366290595100571</v>
      </c>
      <c r="N4030" s="101">
        <f t="shared" ca="1" si="561"/>
        <v>334.18187182165417</v>
      </c>
      <c r="O4030" s="101">
        <f t="shared" ca="1" si="555"/>
        <v>0.31422841021709641</v>
      </c>
      <c r="Q4030" s="12">
        <f t="shared" ca="1" si="556"/>
        <v>5.6000000000000005</v>
      </c>
      <c r="R4030" s="101">
        <f t="shared" ca="1" si="557"/>
        <v>0.22749782811310404</v>
      </c>
      <c r="S4030" s="13"/>
      <c r="T4030" s="101">
        <f t="shared" ca="1" si="558"/>
        <v>0</v>
      </c>
      <c r="U4030" s="101">
        <f t="shared" si="559"/>
        <v>0</v>
      </c>
      <c r="V4030" s="101">
        <f t="shared" ca="1" si="560"/>
        <v>-443.56473734733623</v>
      </c>
    </row>
    <row r="4031" spans="2:22" x14ac:dyDescent="0.3">
      <c r="B4031" s="13">
        <v>2023</v>
      </c>
      <c r="C4031" s="13">
        <v>6</v>
      </c>
      <c r="D4031" s="13">
        <v>15</v>
      </c>
      <c r="E4031" s="83" t="s">
        <v>265</v>
      </c>
      <c r="F4031" s="13">
        <v>2</v>
      </c>
      <c r="G4031" s="13">
        <v>8</v>
      </c>
      <c r="H4031" s="13" t="s">
        <v>69</v>
      </c>
      <c r="I4031" s="13" t="s">
        <v>53</v>
      </c>
      <c r="J4031" s="13"/>
      <c r="K4031" s="13" t="s">
        <v>27</v>
      </c>
      <c r="L4031" s="12">
        <f t="shared" ca="1" si="553"/>
        <v>3.151288175068895</v>
      </c>
      <c r="M4031" s="101">
        <f t="shared" ca="1" si="554"/>
        <v>0.16626196411663491</v>
      </c>
      <c r="N4031" s="101">
        <f t="shared" ca="1" si="561"/>
        <v>334.18187182165417</v>
      </c>
      <c r="O4031" s="101">
        <f t="shared" ca="1" si="555"/>
        <v>0.33999248120818309</v>
      </c>
      <c r="Q4031" s="12">
        <f t="shared" ca="1" si="556"/>
        <v>5.6000000000000005</v>
      </c>
      <c r="R4031" s="101">
        <f t="shared" ca="1" si="557"/>
        <v>0.20728345598041809</v>
      </c>
      <c r="S4031" s="13"/>
      <c r="T4031" s="101">
        <f t="shared" ca="1" si="558"/>
        <v>0</v>
      </c>
      <c r="U4031" s="101">
        <f t="shared" si="559"/>
        <v>0</v>
      </c>
      <c r="V4031" s="101">
        <f t="shared" ca="1" si="560"/>
        <v>-443.97930425929707</v>
      </c>
    </row>
    <row r="4032" spans="2:22" x14ac:dyDescent="0.3">
      <c r="B4032" s="13">
        <v>2023</v>
      </c>
      <c r="C4032" s="13">
        <v>6</v>
      </c>
      <c r="D4032" s="13">
        <v>15</v>
      </c>
      <c r="E4032" s="83" t="s">
        <v>265</v>
      </c>
      <c r="F4032" s="13">
        <v>2</v>
      </c>
      <c r="G4032" s="13">
        <v>9</v>
      </c>
      <c r="H4032" s="13" t="s">
        <v>69</v>
      </c>
      <c r="I4032" s="13" t="s">
        <v>53</v>
      </c>
      <c r="J4032" s="13"/>
      <c r="K4032" s="13" t="s">
        <v>27</v>
      </c>
      <c r="L4032" s="12">
        <f t="shared" ref="L4032:L4095" ca="1" si="562">IF(K4032="Weekday",_xlfn.NORM.INV(RAND(),VLOOKUP(G4032,$J$5:$N$28,4),VLOOKUP(G4032,$J$5:$N$28,5)),_xlfn.NORM.INV(RAND(),VLOOKUP(G4032,$P$5:$T$28,4),VLOOKUP(G4032,$P$5:$T$28,5)))*VLOOKUP(C4032,$P$32:$R$43,3)</f>
        <v>3.2158431080193659</v>
      </c>
      <c r="M4032" s="101">
        <f t="shared" ref="M4032:M4095" ca="1" si="563">IF(I4032="Winter",VLOOKUP(G4032,$J$40:$L$43,3),VLOOKUP(G4032,$J$40:$L$43,2))*L4032</f>
        <v>0.16966788237910174</v>
      </c>
      <c r="N4032" s="101">
        <f t="shared" ca="1" si="561"/>
        <v>334.18187182165417</v>
      </c>
      <c r="O4032" s="101">
        <f t="shared" ref="O4032:O4095" ca="1" si="564">IF(I4032="Winter",VLOOKUP(G4032,$J$46:$L$49,3),VLOOKUP(G4032,$J$46:$L$49,2))*L4032</f>
        <v>0.34695731292420939</v>
      </c>
      <c r="Q4032" s="12">
        <f t="shared" ref="Q4032:Q4095" ca="1" si="565">MIN(MAX(AND(IF(G4032&gt;=VLOOKUP(C4032,$O$46:$T$57,5),1,0),IF(G4032&lt;=VLOOKUP(C4032,$O$46:$T$57,6),1,0))*$G$50*_xlfn.NORM.INV(RAND(),VLOOKUP(C4032,$B$4:$F$15,4),VLOOKUP(C4032,$B$4:$F$15,4)),0),0.2)*$G$51</f>
        <v>5.6000000000000005</v>
      </c>
      <c r="R4032" s="101">
        <f t="shared" ref="R4032:R4095" ca="1" si="566">MAX(Q4032-L4032,0)*$G$52</f>
        <v>0.20181888090616074</v>
      </c>
      <c r="S4032" s="13"/>
      <c r="T4032" s="101">
        <f t="shared" ref="T4032:T4095" ca="1" si="567">MAX(L4032-Q4032,0)*IF(I4032="Winter",VLOOKUP(G4032,$J$40:$L$43,3),VLOOKUP(G4032,$J$40:$L$43,2))</f>
        <v>0</v>
      </c>
      <c r="U4032" s="101">
        <f t="shared" si="559"/>
        <v>0</v>
      </c>
      <c r="V4032" s="101">
        <f t="shared" ca="1" si="560"/>
        <v>-444.38294202110939</v>
      </c>
    </row>
    <row r="4033" spans="2:22" x14ac:dyDescent="0.3">
      <c r="B4033" s="13">
        <v>2023</v>
      </c>
      <c r="C4033" s="13">
        <v>6</v>
      </c>
      <c r="D4033" s="13">
        <v>15</v>
      </c>
      <c r="E4033" s="83" t="s">
        <v>265</v>
      </c>
      <c r="F4033" s="13">
        <v>2</v>
      </c>
      <c r="G4033" s="13">
        <v>10</v>
      </c>
      <c r="H4033" s="13" t="s">
        <v>70</v>
      </c>
      <c r="I4033" s="13" t="s">
        <v>53</v>
      </c>
      <c r="J4033" s="13"/>
      <c r="K4033" s="13" t="s">
        <v>27</v>
      </c>
      <c r="L4033" s="12">
        <f t="shared" ca="1" si="562"/>
        <v>3.5383374399192697</v>
      </c>
      <c r="M4033" s="101">
        <f t="shared" ca="1" si="563"/>
        <v>0.18668268333014068</v>
      </c>
      <c r="N4033" s="101">
        <f t="shared" ca="1" si="561"/>
        <v>334.18187182165417</v>
      </c>
      <c r="O4033" s="101">
        <f t="shared" ca="1" si="564"/>
        <v>0.38175122639289</v>
      </c>
      <c r="Q4033" s="12">
        <f t="shared" ca="1" si="565"/>
        <v>5.6000000000000005</v>
      </c>
      <c r="R4033" s="101">
        <f t="shared" ca="1" si="566"/>
        <v>0.17451973571083387</v>
      </c>
      <c r="S4033" s="13"/>
      <c r="T4033" s="101">
        <f t="shared" ca="1" si="567"/>
        <v>0</v>
      </c>
      <c r="U4033" s="101">
        <f t="shared" ref="U4033:U4096" si="568">IF(H4033="On-Peak",IF(I4033="Winter",((L4033*$D$48)/60),((L4033*$D$47)/60)),0)</f>
        <v>0</v>
      </c>
      <c r="V4033" s="101">
        <f t="shared" ref="V4033:V4096" ca="1" si="569">V4032+MAX(T4033-R4033,0)-MAX(R4033-T4033,0)+MAX(U4033-R4033,0)-MAX(R4033-U4033,0)</f>
        <v>-444.73198149253102</v>
      </c>
    </row>
    <row r="4034" spans="2:22" x14ac:dyDescent="0.3">
      <c r="B4034" s="13">
        <v>2023</v>
      </c>
      <c r="C4034" s="13">
        <v>6</v>
      </c>
      <c r="D4034" s="13">
        <v>15</v>
      </c>
      <c r="E4034" s="83" t="s">
        <v>265</v>
      </c>
      <c r="F4034" s="13">
        <v>2</v>
      </c>
      <c r="G4034" s="13">
        <v>11</v>
      </c>
      <c r="H4034" s="13" t="s">
        <v>70</v>
      </c>
      <c r="I4034" s="13" t="s">
        <v>53</v>
      </c>
      <c r="J4034" s="13"/>
      <c r="K4034" s="13" t="s">
        <v>27</v>
      </c>
      <c r="L4034" s="12">
        <f t="shared" ca="1" si="562"/>
        <v>3.4598891349240821</v>
      </c>
      <c r="M4034" s="101">
        <f t="shared" ca="1" si="563"/>
        <v>0.18254375075859458</v>
      </c>
      <c r="N4034" s="101">
        <f t="shared" ca="1" si="561"/>
        <v>334.18187182165417</v>
      </c>
      <c r="O4034" s="101">
        <f t="shared" ca="1" si="564"/>
        <v>0.37328743876695925</v>
      </c>
      <c r="Q4034" s="12">
        <f t="shared" ca="1" si="565"/>
        <v>5.6000000000000005</v>
      </c>
      <c r="R4034" s="101">
        <f t="shared" ca="1" si="566"/>
        <v>0.18116038472867649</v>
      </c>
      <c r="S4034" s="13"/>
      <c r="T4034" s="101">
        <f t="shared" ca="1" si="567"/>
        <v>0</v>
      </c>
      <c r="U4034" s="101">
        <f t="shared" si="568"/>
        <v>0</v>
      </c>
      <c r="V4034" s="101">
        <f t="shared" ca="1" si="569"/>
        <v>-445.09430226198839</v>
      </c>
    </row>
    <row r="4035" spans="2:22" x14ac:dyDescent="0.3">
      <c r="B4035" s="13">
        <v>2023</v>
      </c>
      <c r="C4035" s="13">
        <v>6</v>
      </c>
      <c r="D4035" s="13">
        <v>15</v>
      </c>
      <c r="E4035" s="83" t="s">
        <v>265</v>
      </c>
      <c r="F4035" s="13">
        <v>2</v>
      </c>
      <c r="G4035" s="13">
        <v>12</v>
      </c>
      <c r="H4035" s="13" t="s">
        <v>70</v>
      </c>
      <c r="I4035" s="13" t="s">
        <v>53</v>
      </c>
      <c r="J4035" s="13"/>
      <c r="K4035" s="13" t="s">
        <v>27</v>
      </c>
      <c r="L4035" s="12">
        <f t="shared" ca="1" si="562"/>
        <v>4.0100394342251624</v>
      </c>
      <c r="M4035" s="101">
        <f t="shared" ca="1" si="563"/>
        <v>0.21156968054971959</v>
      </c>
      <c r="N4035" s="101">
        <f t="shared" ca="1" si="561"/>
        <v>334.18187182165417</v>
      </c>
      <c r="O4035" s="101">
        <f t="shared" ca="1" si="564"/>
        <v>0.43264315455855279</v>
      </c>
      <c r="Q4035" s="12">
        <f t="shared" ca="1" si="565"/>
        <v>5.6000000000000005</v>
      </c>
      <c r="R4035" s="101">
        <f t="shared" ca="1" si="566"/>
        <v>0.13459016189284007</v>
      </c>
      <c r="S4035" s="13"/>
      <c r="T4035" s="101">
        <f t="shared" ca="1" si="567"/>
        <v>0</v>
      </c>
      <c r="U4035" s="101">
        <f t="shared" si="568"/>
        <v>0</v>
      </c>
      <c r="V4035" s="101">
        <f t="shared" ca="1" si="569"/>
        <v>-445.36348258577408</v>
      </c>
    </row>
    <row r="4036" spans="2:22" x14ac:dyDescent="0.3">
      <c r="B4036" s="13">
        <v>2023</v>
      </c>
      <c r="C4036" s="13">
        <v>6</v>
      </c>
      <c r="D4036" s="13">
        <v>15</v>
      </c>
      <c r="E4036" s="83" t="s">
        <v>265</v>
      </c>
      <c r="F4036" s="13">
        <v>2</v>
      </c>
      <c r="G4036" s="13">
        <v>13</v>
      </c>
      <c r="H4036" s="13" t="s">
        <v>70</v>
      </c>
      <c r="I4036" s="13" t="s">
        <v>53</v>
      </c>
      <c r="J4036" s="13"/>
      <c r="K4036" s="13" t="s">
        <v>27</v>
      </c>
      <c r="L4036" s="12">
        <f t="shared" ca="1" si="562"/>
        <v>2.8423191088397401</v>
      </c>
      <c r="M4036" s="101">
        <f t="shared" ca="1" si="563"/>
        <v>0.14996075618238469</v>
      </c>
      <c r="N4036" s="101">
        <f t="shared" ca="1" si="561"/>
        <v>334.18187182165417</v>
      </c>
      <c r="O4036" s="101">
        <f t="shared" ca="1" si="564"/>
        <v>0.30665780865271958</v>
      </c>
      <c r="Q4036" s="12">
        <f t="shared" ca="1" si="565"/>
        <v>5.6000000000000005</v>
      </c>
      <c r="R4036" s="101">
        <f t="shared" ca="1" si="566"/>
        <v>0.23343768743671606</v>
      </c>
      <c r="S4036" s="13"/>
      <c r="T4036" s="101">
        <f t="shared" ca="1" si="567"/>
        <v>0</v>
      </c>
      <c r="U4036" s="101">
        <f t="shared" si="568"/>
        <v>0</v>
      </c>
      <c r="V4036" s="101">
        <f t="shared" ca="1" si="569"/>
        <v>-445.83035796064752</v>
      </c>
    </row>
    <row r="4037" spans="2:22" x14ac:dyDescent="0.3">
      <c r="B4037" s="13">
        <v>2023</v>
      </c>
      <c r="C4037" s="13">
        <v>6</v>
      </c>
      <c r="D4037" s="13">
        <v>15</v>
      </c>
      <c r="E4037" s="83" t="s">
        <v>265</v>
      </c>
      <c r="F4037" s="13">
        <v>2</v>
      </c>
      <c r="G4037" s="13">
        <v>14</v>
      </c>
      <c r="H4037" s="13" t="s">
        <v>70</v>
      </c>
      <c r="I4037" s="13" t="s">
        <v>53</v>
      </c>
      <c r="J4037" s="13"/>
      <c r="K4037" s="13" t="s">
        <v>27</v>
      </c>
      <c r="L4037" s="12">
        <f t="shared" ca="1" si="562"/>
        <v>3.9047071984694139</v>
      </c>
      <c r="M4037" s="101">
        <f t="shared" ca="1" si="563"/>
        <v>0.20601235179124627</v>
      </c>
      <c r="N4037" s="101">
        <f t="shared" ca="1" si="561"/>
        <v>334.18187182165417</v>
      </c>
      <c r="O4037" s="101">
        <f t="shared" ca="1" si="564"/>
        <v>0.42127885964286504</v>
      </c>
      <c r="Q4037" s="12">
        <f t="shared" ca="1" si="565"/>
        <v>5.6000000000000005</v>
      </c>
      <c r="R4037" s="101">
        <f t="shared" ca="1" si="566"/>
        <v>0.14350653564956417</v>
      </c>
      <c r="S4037" s="13"/>
      <c r="T4037" s="101">
        <f t="shared" ca="1" si="567"/>
        <v>0</v>
      </c>
      <c r="U4037" s="101">
        <f t="shared" si="568"/>
        <v>0</v>
      </c>
      <c r="V4037" s="101">
        <f t="shared" ca="1" si="569"/>
        <v>-446.11737103194667</v>
      </c>
    </row>
    <row r="4038" spans="2:22" x14ac:dyDescent="0.3">
      <c r="B4038" s="13">
        <v>2023</v>
      </c>
      <c r="C4038" s="13">
        <v>6</v>
      </c>
      <c r="D4038" s="13">
        <v>15</v>
      </c>
      <c r="E4038" s="83" t="s">
        <v>265</v>
      </c>
      <c r="F4038" s="13">
        <v>2</v>
      </c>
      <c r="G4038" s="13">
        <v>15</v>
      </c>
      <c r="H4038" s="13" t="s">
        <v>70</v>
      </c>
      <c r="I4038" s="13" t="s">
        <v>53</v>
      </c>
      <c r="J4038" s="13"/>
      <c r="K4038" s="13" t="s">
        <v>27</v>
      </c>
      <c r="L4038" s="12">
        <f t="shared" ca="1" si="562"/>
        <v>4.5944970467727089</v>
      </c>
      <c r="M4038" s="101">
        <f t="shared" ca="1" si="563"/>
        <v>0.24240566418772813</v>
      </c>
      <c r="N4038" s="101">
        <f t="shared" ca="1" si="561"/>
        <v>334.18187182165417</v>
      </c>
      <c r="O4038" s="101">
        <f t="shared" ca="1" si="564"/>
        <v>0.49570028637630759</v>
      </c>
      <c r="Q4038" s="12">
        <f t="shared" ca="1" si="565"/>
        <v>5.6000000000000005</v>
      </c>
      <c r="R4038" s="101">
        <f t="shared" ca="1" si="566"/>
        <v>8.5115824990690245E-2</v>
      </c>
      <c r="S4038" s="13"/>
      <c r="T4038" s="101">
        <f t="shared" ca="1" si="567"/>
        <v>0</v>
      </c>
      <c r="U4038" s="101">
        <f t="shared" si="568"/>
        <v>0</v>
      </c>
      <c r="V4038" s="101">
        <f t="shared" ca="1" si="569"/>
        <v>-446.28760268192804</v>
      </c>
    </row>
    <row r="4039" spans="2:22" x14ac:dyDescent="0.3">
      <c r="B4039" s="13">
        <v>2023</v>
      </c>
      <c r="C4039" s="13">
        <v>6</v>
      </c>
      <c r="D4039" s="13">
        <v>15</v>
      </c>
      <c r="E4039" s="83" t="s">
        <v>265</v>
      </c>
      <c r="F4039" s="13">
        <v>2</v>
      </c>
      <c r="G4039" s="13">
        <v>16</v>
      </c>
      <c r="H4039" s="13" t="s">
        <v>71</v>
      </c>
      <c r="I4039" s="13" t="s">
        <v>53</v>
      </c>
      <c r="J4039" s="13"/>
      <c r="K4039" s="13" t="s">
        <v>27</v>
      </c>
      <c r="L4039" s="12">
        <f t="shared" ca="1" si="562"/>
        <v>3.5399404670110082</v>
      </c>
      <c r="M4039" s="101">
        <f t="shared" ca="1" si="563"/>
        <v>0.43944820957474656</v>
      </c>
      <c r="N4039" s="101">
        <f t="shared" ca="1" si="561"/>
        <v>335.177480078001</v>
      </c>
      <c r="O4039" s="101">
        <f t="shared" ca="1" si="564"/>
        <v>1.0541942710758783</v>
      </c>
      <c r="Q4039" s="12">
        <f t="shared" ca="1" si="565"/>
        <v>5.6000000000000005</v>
      </c>
      <c r="R4039" s="101">
        <f t="shared" ca="1" si="566"/>
        <v>0.17438403946751821</v>
      </c>
      <c r="S4039" s="13"/>
      <c r="T4039" s="101">
        <f t="shared" ca="1" si="567"/>
        <v>0</v>
      </c>
      <c r="U4039" s="101">
        <f t="shared" ca="1" si="568"/>
        <v>0.99560825634684613</v>
      </c>
      <c r="V4039" s="101">
        <f t="shared" ca="1" si="569"/>
        <v>-445.6407625045162</v>
      </c>
    </row>
    <row r="4040" spans="2:22" x14ac:dyDescent="0.3">
      <c r="B4040" s="13">
        <v>2023</v>
      </c>
      <c r="C4040" s="13">
        <v>6</v>
      </c>
      <c r="D4040" s="13">
        <v>15</v>
      </c>
      <c r="E4040" s="83" t="s">
        <v>265</v>
      </c>
      <c r="F4040" s="13">
        <v>2</v>
      </c>
      <c r="G4040" s="13">
        <v>17</v>
      </c>
      <c r="H4040" s="13" t="s">
        <v>71</v>
      </c>
      <c r="I4040" s="13" t="s">
        <v>53</v>
      </c>
      <c r="J4040" s="13"/>
      <c r="K4040" s="13" t="s">
        <v>27</v>
      </c>
      <c r="L4040" s="12">
        <f t="shared" ca="1" si="562"/>
        <v>5.4731760946925974</v>
      </c>
      <c r="M4040" s="101">
        <f t="shared" ca="1" si="563"/>
        <v>0.67944008039513903</v>
      </c>
      <c r="N4040" s="101">
        <f t="shared" ca="1" si="561"/>
        <v>336.71681085463331</v>
      </c>
      <c r="O4040" s="101">
        <f t="shared" ca="1" si="564"/>
        <v>1.6299118409994555</v>
      </c>
      <c r="Q4040" s="12">
        <f t="shared" ca="1" si="565"/>
        <v>0</v>
      </c>
      <c r="R4040" s="101">
        <f t="shared" ca="1" si="566"/>
        <v>0</v>
      </c>
      <c r="S4040" s="13"/>
      <c r="T4040" s="101">
        <f t="shared" ca="1" si="567"/>
        <v>0.67944008039513903</v>
      </c>
      <c r="U4040" s="101">
        <f t="shared" ca="1" si="568"/>
        <v>1.539330776632293</v>
      </c>
      <c r="V4040" s="101">
        <f t="shared" ca="1" si="569"/>
        <v>-443.42199164748877</v>
      </c>
    </row>
    <row r="4041" spans="2:22" x14ac:dyDescent="0.3">
      <c r="B4041" s="13">
        <v>2023</v>
      </c>
      <c r="C4041" s="13">
        <v>6</v>
      </c>
      <c r="D4041" s="13">
        <v>15</v>
      </c>
      <c r="E4041" s="83" t="s">
        <v>265</v>
      </c>
      <c r="F4041" s="13">
        <v>2</v>
      </c>
      <c r="G4041" s="13">
        <v>18</v>
      </c>
      <c r="H4041" s="13" t="s">
        <v>71</v>
      </c>
      <c r="I4041" s="13" t="s">
        <v>53</v>
      </c>
      <c r="J4041" s="13"/>
      <c r="K4041" s="13" t="s">
        <v>27</v>
      </c>
      <c r="L4041" s="12">
        <f t="shared" ca="1" si="562"/>
        <v>4.7744775017327648</v>
      </c>
      <c r="M4041" s="101">
        <f t="shared" ca="1" si="563"/>
        <v>0.59270363706510543</v>
      </c>
      <c r="N4041" s="101">
        <f t="shared" ca="1" si="561"/>
        <v>338.05963265199563</v>
      </c>
      <c r="O4041" s="101">
        <f t="shared" ca="1" si="564"/>
        <v>1.4218394000160175</v>
      </c>
      <c r="Q4041" s="12">
        <f t="shared" ca="1" si="565"/>
        <v>5.6000000000000005</v>
      </c>
      <c r="R4041" s="101">
        <f t="shared" ca="1" si="566"/>
        <v>6.9880479478321517E-2</v>
      </c>
      <c r="S4041" s="13"/>
      <c r="T4041" s="101">
        <f t="shared" ca="1" si="567"/>
        <v>0</v>
      </c>
      <c r="U4041" s="101">
        <f t="shared" ca="1" si="568"/>
        <v>1.3428217973623402</v>
      </c>
      <c r="V4041" s="101">
        <f t="shared" ca="1" si="569"/>
        <v>-442.21893080908308</v>
      </c>
    </row>
    <row r="4042" spans="2:22" x14ac:dyDescent="0.3">
      <c r="B4042" s="13">
        <v>2023</v>
      </c>
      <c r="C4042" s="13">
        <v>6</v>
      </c>
      <c r="D4042" s="13">
        <v>15</v>
      </c>
      <c r="E4042" s="83" t="s">
        <v>265</v>
      </c>
      <c r="F4042" s="13">
        <v>2</v>
      </c>
      <c r="G4042" s="13">
        <v>19</v>
      </c>
      <c r="H4042" s="13" t="s">
        <v>71</v>
      </c>
      <c r="I4042" s="13" t="s">
        <v>53</v>
      </c>
      <c r="J4042" s="13"/>
      <c r="K4042" s="13" t="s">
        <v>27</v>
      </c>
      <c r="L4042" s="12">
        <f t="shared" ca="1" si="562"/>
        <v>5.5142268332422182</v>
      </c>
      <c r="M4042" s="101">
        <f t="shared" ca="1" si="563"/>
        <v>0.68453611907868894</v>
      </c>
      <c r="N4042" s="101">
        <f t="shared" ca="1" si="561"/>
        <v>339.61050894884499</v>
      </c>
      <c r="O4042" s="101">
        <f t="shared" ca="1" si="564"/>
        <v>1.6421367509395326</v>
      </c>
      <c r="Q4042" s="12">
        <f t="shared" ca="1" si="565"/>
        <v>0</v>
      </c>
      <c r="R4042" s="101">
        <f t="shared" ca="1" si="566"/>
        <v>0</v>
      </c>
      <c r="S4042" s="13"/>
      <c r="T4042" s="101">
        <f t="shared" ca="1" si="567"/>
        <v>0.68453611907868894</v>
      </c>
      <c r="U4042" s="101">
        <f t="shared" ca="1" si="568"/>
        <v>1.5508762968493739</v>
      </c>
      <c r="V4042" s="101">
        <f t="shared" ca="1" si="569"/>
        <v>-439.98351839315501</v>
      </c>
    </row>
    <row r="4043" spans="2:22" x14ac:dyDescent="0.3">
      <c r="B4043" s="13">
        <v>2023</v>
      </c>
      <c r="C4043" s="13">
        <v>6</v>
      </c>
      <c r="D4043" s="13">
        <v>15</v>
      </c>
      <c r="E4043" s="83" t="s">
        <v>265</v>
      </c>
      <c r="F4043" s="13">
        <v>2</v>
      </c>
      <c r="G4043" s="13">
        <v>20</v>
      </c>
      <c r="H4043" s="13" t="s">
        <v>69</v>
      </c>
      <c r="I4043" s="13" t="s">
        <v>53</v>
      </c>
      <c r="J4043" s="13"/>
      <c r="K4043" s="13" t="s">
        <v>27</v>
      </c>
      <c r="L4043" s="12">
        <f t="shared" ca="1" si="562"/>
        <v>5.5951544675136935</v>
      </c>
      <c r="M4043" s="101">
        <f t="shared" ca="1" si="563"/>
        <v>0.29520034970602249</v>
      </c>
      <c r="N4043" s="101">
        <f t="shared" ca="1" si="561"/>
        <v>339.61050894884499</v>
      </c>
      <c r="O4043" s="101">
        <f t="shared" ca="1" si="564"/>
        <v>0.60366121550005236</v>
      </c>
      <c r="Q4043" s="12">
        <f t="shared" ca="1" si="565"/>
        <v>0</v>
      </c>
      <c r="R4043" s="101">
        <f t="shared" ca="1" si="566"/>
        <v>0</v>
      </c>
      <c r="S4043" s="13"/>
      <c r="T4043" s="101">
        <f t="shared" ca="1" si="567"/>
        <v>0.29520034970602249</v>
      </c>
      <c r="U4043" s="101">
        <f t="shared" si="568"/>
        <v>0</v>
      </c>
      <c r="V4043" s="101">
        <f t="shared" ca="1" si="569"/>
        <v>-439.68831804344899</v>
      </c>
    </row>
    <row r="4044" spans="2:22" x14ac:dyDescent="0.3">
      <c r="B4044" s="13">
        <v>2023</v>
      </c>
      <c r="C4044" s="13">
        <v>6</v>
      </c>
      <c r="D4044" s="13">
        <v>15</v>
      </c>
      <c r="E4044" s="83" t="s">
        <v>265</v>
      </c>
      <c r="F4044" s="13">
        <v>2</v>
      </c>
      <c r="G4044" s="13">
        <v>21</v>
      </c>
      <c r="H4044" s="13" t="s">
        <v>69</v>
      </c>
      <c r="I4044" s="13" t="s">
        <v>53</v>
      </c>
      <c r="J4044" s="13"/>
      <c r="K4044" s="13" t="s">
        <v>27</v>
      </c>
      <c r="L4044" s="12">
        <f t="shared" ca="1" si="562"/>
        <v>6.5376512659787167</v>
      </c>
      <c r="M4044" s="101">
        <f t="shared" ca="1" si="563"/>
        <v>0.34492648079303712</v>
      </c>
      <c r="N4044" s="101">
        <f t="shared" ca="1" si="561"/>
        <v>339.61050894884499</v>
      </c>
      <c r="O4044" s="101">
        <f t="shared" ca="1" si="564"/>
        <v>0.70534719508644372</v>
      </c>
      <c r="Q4044" s="12">
        <f t="shared" ca="1" si="565"/>
        <v>0</v>
      </c>
      <c r="R4044" s="101">
        <f t="shared" ca="1" si="566"/>
        <v>0</v>
      </c>
      <c r="S4044" s="13"/>
      <c r="T4044" s="101">
        <f t="shared" ca="1" si="567"/>
        <v>0.34492648079303712</v>
      </c>
      <c r="U4044" s="101">
        <f t="shared" si="568"/>
        <v>0</v>
      </c>
      <c r="V4044" s="101">
        <f t="shared" ca="1" si="569"/>
        <v>-439.34339156265594</v>
      </c>
    </row>
    <row r="4045" spans="2:22" x14ac:dyDescent="0.3">
      <c r="B4045" s="13">
        <v>2023</v>
      </c>
      <c r="C4045" s="13">
        <v>6</v>
      </c>
      <c r="D4045" s="13">
        <v>15</v>
      </c>
      <c r="E4045" s="83" t="s">
        <v>265</v>
      </c>
      <c r="F4045" s="13">
        <v>2</v>
      </c>
      <c r="G4045" s="13">
        <v>22</v>
      </c>
      <c r="H4045" s="13" t="s">
        <v>69</v>
      </c>
      <c r="I4045" s="13" t="s">
        <v>53</v>
      </c>
      <c r="J4045" s="13"/>
      <c r="K4045" s="13" t="s">
        <v>27</v>
      </c>
      <c r="L4045" s="12">
        <f t="shared" ca="1" si="562"/>
        <v>4.5833391115681037</v>
      </c>
      <c r="M4045" s="101">
        <f t="shared" ca="1" si="563"/>
        <v>0.24181697152633316</v>
      </c>
      <c r="N4045" s="101">
        <f t="shared" ca="1" si="561"/>
        <v>339.61050894884499</v>
      </c>
      <c r="O4045" s="101">
        <f t="shared" ca="1" si="564"/>
        <v>0.4944964567470827</v>
      </c>
      <c r="Q4045" s="12">
        <f t="shared" ca="1" si="565"/>
        <v>0</v>
      </c>
      <c r="R4045" s="101">
        <f t="shared" ca="1" si="566"/>
        <v>0</v>
      </c>
      <c r="S4045" s="13"/>
      <c r="T4045" s="101">
        <f t="shared" ca="1" si="567"/>
        <v>0.24181697152633316</v>
      </c>
      <c r="U4045" s="101">
        <f t="shared" si="568"/>
        <v>0</v>
      </c>
      <c r="V4045" s="101">
        <f t="shared" ca="1" si="569"/>
        <v>-439.10157459112963</v>
      </c>
    </row>
    <row r="4046" spans="2:22" x14ac:dyDescent="0.3">
      <c r="B4046" s="13">
        <v>2023</v>
      </c>
      <c r="C4046" s="13">
        <v>6</v>
      </c>
      <c r="D4046" s="13">
        <v>15</v>
      </c>
      <c r="E4046" s="83" t="s">
        <v>265</v>
      </c>
      <c r="F4046" s="13">
        <v>2</v>
      </c>
      <c r="G4046" s="13">
        <v>23</v>
      </c>
      <c r="H4046" s="13" t="s">
        <v>69</v>
      </c>
      <c r="I4046" s="13" t="s">
        <v>53</v>
      </c>
      <c r="J4046" s="13"/>
      <c r="K4046" s="13" t="s">
        <v>27</v>
      </c>
      <c r="L4046" s="12">
        <f t="shared" ca="1" si="562"/>
        <v>5.5535697870677678</v>
      </c>
      <c r="M4046" s="101">
        <f t="shared" ca="1" si="563"/>
        <v>0.29300634196569542</v>
      </c>
      <c r="N4046" s="101">
        <f t="shared" ca="1" si="561"/>
        <v>339.61050894884499</v>
      </c>
      <c r="O4046" s="101">
        <f t="shared" ca="1" si="564"/>
        <v>0.5991746443267415</v>
      </c>
      <c r="Q4046" s="12">
        <f t="shared" ca="1" si="565"/>
        <v>0</v>
      </c>
      <c r="R4046" s="101">
        <f t="shared" ca="1" si="566"/>
        <v>0</v>
      </c>
      <c r="S4046" s="13"/>
      <c r="T4046" s="101">
        <f t="shared" ca="1" si="567"/>
        <v>0.29300634196569542</v>
      </c>
      <c r="U4046" s="101">
        <f t="shared" si="568"/>
        <v>0</v>
      </c>
      <c r="V4046" s="101">
        <f t="shared" ca="1" si="569"/>
        <v>-438.80856824916395</v>
      </c>
    </row>
    <row r="4047" spans="2:22" x14ac:dyDescent="0.3">
      <c r="B4047" s="13">
        <v>2023</v>
      </c>
      <c r="C4047" s="13">
        <v>6</v>
      </c>
      <c r="D4047" s="13">
        <v>16</v>
      </c>
      <c r="E4047" s="83" t="s">
        <v>266</v>
      </c>
      <c r="F4047" s="13">
        <v>3</v>
      </c>
      <c r="G4047" s="13">
        <v>0</v>
      </c>
      <c r="H4047" s="13" t="s">
        <v>69</v>
      </c>
      <c r="I4047" s="13" t="s">
        <v>53</v>
      </c>
      <c r="J4047" s="13"/>
      <c r="K4047" s="13" t="s">
        <v>28</v>
      </c>
      <c r="L4047" s="12">
        <f t="shared" ca="1" si="562"/>
        <v>6.2358249565407391</v>
      </c>
      <c r="M4047" s="101">
        <f t="shared" ca="1" si="563"/>
        <v>0.32900212470708939</v>
      </c>
      <c r="N4047" s="101">
        <f t="shared" ca="1" si="561"/>
        <v>339.61050894884499</v>
      </c>
      <c r="O4047" s="101">
        <f t="shared" ca="1" si="564"/>
        <v>0.67278315456118032</v>
      </c>
      <c r="Q4047" s="12">
        <f t="shared" ca="1" si="565"/>
        <v>0</v>
      </c>
      <c r="R4047" s="101">
        <f t="shared" ca="1" si="566"/>
        <v>0</v>
      </c>
      <c r="S4047" s="13"/>
      <c r="T4047" s="101">
        <f t="shared" ca="1" si="567"/>
        <v>0.32900212470708939</v>
      </c>
      <c r="U4047" s="101">
        <f t="shared" si="568"/>
        <v>0</v>
      </c>
      <c r="V4047" s="101">
        <f t="shared" ca="1" si="569"/>
        <v>-438.47956612445688</v>
      </c>
    </row>
    <row r="4048" spans="2:22" x14ac:dyDescent="0.3">
      <c r="B4048" s="13">
        <v>2023</v>
      </c>
      <c r="C4048" s="13">
        <v>6</v>
      </c>
      <c r="D4048" s="13">
        <v>16</v>
      </c>
      <c r="E4048" s="83" t="s">
        <v>266</v>
      </c>
      <c r="F4048" s="13">
        <v>3</v>
      </c>
      <c r="G4048" s="13">
        <v>1</v>
      </c>
      <c r="H4048" s="13" t="s">
        <v>69</v>
      </c>
      <c r="I4048" s="13" t="s">
        <v>53</v>
      </c>
      <c r="J4048" s="13"/>
      <c r="K4048" s="13" t="s">
        <v>28</v>
      </c>
      <c r="L4048" s="12">
        <f t="shared" ca="1" si="562"/>
        <v>2.3424972089327083</v>
      </c>
      <c r="M4048" s="101">
        <f t="shared" ca="1" si="563"/>
        <v>0.12359015274328969</v>
      </c>
      <c r="N4048" s="101">
        <f t="shared" ref="N4048:N4111" ca="1" si="570">IF(H4048="On-Peak",IF(I4048="Winter",((L4048*$D$48)/60)+N4047,((L4048*$D$47)/60)+N4047),N4047)</f>
        <v>339.61050894884499</v>
      </c>
      <c r="O4048" s="101">
        <f t="shared" ca="1" si="564"/>
        <v>0.25273202387174992</v>
      </c>
      <c r="Q4048" s="12">
        <f t="shared" ca="1" si="565"/>
        <v>0</v>
      </c>
      <c r="R4048" s="101">
        <f t="shared" ca="1" si="566"/>
        <v>0</v>
      </c>
      <c r="S4048" s="13"/>
      <c r="T4048" s="101">
        <f t="shared" ca="1" si="567"/>
        <v>0.12359015274328969</v>
      </c>
      <c r="U4048" s="101">
        <f t="shared" si="568"/>
        <v>0</v>
      </c>
      <c r="V4048" s="101">
        <f t="shared" ca="1" si="569"/>
        <v>-438.35597597171358</v>
      </c>
    </row>
    <row r="4049" spans="2:22" x14ac:dyDescent="0.3">
      <c r="B4049" s="13">
        <v>2023</v>
      </c>
      <c r="C4049" s="13">
        <v>6</v>
      </c>
      <c r="D4049" s="13">
        <v>16</v>
      </c>
      <c r="E4049" s="83" t="s">
        <v>266</v>
      </c>
      <c r="F4049" s="13">
        <v>3</v>
      </c>
      <c r="G4049" s="13">
        <v>2</v>
      </c>
      <c r="H4049" s="13" t="s">
        <v>69</v>
      </c>
      <c r="I4049" s="13" t="s">
        <v>53</v>
      </c>
      <c r="J4049" s="13"/>
      <c r="K4049" s="13" t="s">
        <v>28</v>
      </c>
      <c r="L4049" s="12">
        <f t="shared" ca="1" si="562"/>
        <v>2.8601484292679942</v>
      </c>
      <c r="M4049" s="101">
        <f t="shared" ca="1" si="563"/>
        <v>0.15090143112817939</v>
      </c>
      <c r="N4049" s="101">
        <f t="shared" ca="1" si="570"/>
        <v>339.61050894884499</v>
      </c>
      <c r="O4049" s="101">
        <f t="shared" ca="1" si="564"/>
        <v>0.30858141403372391</v>
      </c>
      <c r="Q4049" s="12">
        <f t="shared" ca="1" si="565"/>
        <v>0</v>
      </c>
      <c r="R4049" s="101">
        <f t="shared" ca="1" si="566"/>
        <v>0</v>
      </c>
      <c r="S4049" s="13"/>
      <c r="T4049" s="101">
        <f t="shared" ca="1" si="567"/>
        <v>0.15090143112817939</v>
      </c>
      <c r="U4049" s="101">
        <f t="shared" si="568"/>
        <v>0</v>
      </c>
      <c r="V4049" s="101">
        <f t="shared" ca="1" si="569"/>
        <v>-438.20507454058537</v>
      </c>
    </row>
    <row r="4050" spans="2:22" x14ac:dyDescent="0.3">
      <c r="B4050" s="13">
        <v>2023</v>
      </c>
      <c r="C4050" s="13">
        <v>6</v>
      </c>
      <c r="D4050" s="13">
        <v>16</v>
      </c>
      <c r="E4050" s="83" t="s">
        <v>266</v>
      </c>
      <c r="F4050" s="13">
        <v>3</v>
      </c>
      <c r="G4050" s="13">
        <v>3</v>
      </c>
      <c r="H4050" s="13" t="s">
        <v>69</v>
      </c>
      <c r="I4050" s="13" t="s">
        <v>53</v>
      </c>
      <c r="J4050" s="13"/>
      <c r="K4050" s="13" t="s">
        <v>28</v>
      </c>
      <c r="L4050" s="12">
        <f t="shared" ca="1" si="562"/>
        <v>2.7754560497058449</v>
      </c>
      <c r="M4050" s="101">
        <f t="shared" ca="1" si="563"/>
        <v>0.1464330611824804</v>
      </c>
      <c r="N4050" s="101">
        <f t="shared" ca="1" si="570"/>
        <v>339.61050894884499</v>
      </c>
      <c r="O4050" s="101">
        <f t="shared" ca="1" si="564"/>
        <v>0.29944395320276362</v>
      </c>
      <c r="Q4050" s="12">
        <f t="shared" ca="1" si="565"/>
        <v>0</v>
      </c>
      <c r="R4050" s="101">
        <f t="shared" ca="1" si="566"/>
        <v>0</v>
      </c>
      <c r="S4050" s="13"/>
      <c r="T4050" s="101">
        <f t="shared" ca="1" si="567"/>
        <v>0.1464330611824804</v>
      </c>
      <c r="U4050" s="101">
        <f t="shared" si="568"/>
        <v>0</v>
      </c>
      <c r="V4050" s="101">
        <f t="shared" ca="1" si="569"/>
        <v>-438.05864147940287</v>
      </c>
    </row>
    <row r="4051" spans="2:22" x14ac:dyDescent="0.3">
      <c r="B4051" s="13">
        <v>2023</v>
      </c>
      <c r="C4051" s="13">
        <v>6</v>
      </c>
      <c r="D4051" s="13">
        <v>16</v>
      </c>
      <c r="E4051" s="83" t="s">
        <v>266</v>
      </c>
      <c r="F4051" s="13">
        <v>3</v>
      </c>
      <c r="G4051" s="13">
        <v>4</v>
      </c>
      <c r="H4051" s="13" t="s">
        <v>69</v>
      </c>
      <c r="I4051" s="13" t="s">
        <v>53</v>
      </c>
      <c r="J4051" s="13"/>
      <c r="K4051" s="13" t="s">
        <v>28</v>
      </c>
      <c r="L4051" s="12">
        <f t="shared" ca="1" si="562"/>
        <v>2.8480691637645741</v>
      </c>
      <c r="M4051" s="101">
        <f t="shared" ca="1" si="563"/>
        <v>0.15026412908021894</v>
      </c>
      <c r="N4051" s="101">
        <f t="shared" ca="1" si="570"/>
        <v>339.61050894884499</v>
      </c>
      <c r="O4051" s="101">
        <f t="shared" ca="1" si="564"/>
        <v>0.30727818207855989</v>
      </c>
      <c r="Q4051" s="12">
        <f t="shared" ca="1" si="565"/>
        <v>0</v>
      </c>
      <c r="R4051" s="101">
        <f t="shared" ca="1" si="566"/>
        <v>0</v>
      </c>
      <c r="S4051" s="13"/>
      <c r="T4051" s="101">
        <f t="shared" ca="1" si="567"/>
        <v>0.15026412908021894</v>
      </c>
      <c r="U4051" s="101">
        <f t="shared" si="568"/>
        <v>0</v>
      </c>
      <c r="V4051" s="101">
        <f t="shared" ca="1" si="569"/>
        <v>-437.90837735032267</v>
      </c>
    </row>
    <row r="4052" spans="2:22" x14ac:dyDescent="0.3">
      <c r="B4052" s="13">
        <v>2023</v>
      </c>
      <c r="C4052" s="13">
        <v>6</v>
      </c>
      <c r="D4052" s="13">
        <v>16</v>
      </c>
      <c r="E4052" s="83" t="s">
        <v>266</v>
      </c>
      <c r="F4052" s="13">
        <v>3</v>
      </c>
      <c r="G4052" s="13">
        <v>5</v>
      </c>
      <c r="H4052" s="13" t="s">
        <v>69</v>
      </c>
      <c r="I4052" s="13" t="s">
        <v>53</v>
      </c>
      <c r="J4052" s="13"/>
      <c r="K4052" s="13" t="s">
        <v>28</v>
      </c>
      <c r="L4052" s="12">
        <f t="shared" ca="1" si="562"/>
        <v>2.8910622998947804</v>
      </c>
      <c r="M4052" s="101">
        <f t="shared" ca="1" si="563"/>
        <v>0.15253244694244861</v>
      </c>
      <c r="N4052" s="101">
        <f t="shared" ca="1" si="570"/>
        <v>339.61050894884499</v>
      </c>
      <c r="O4052" s="101">
        <f t="shared" ca="1" si="564"/>
        <v>0.31191671153564787</v>
      </c>
      <c r="Q4052" s="12">
        <f t="shared" ca="1" si="565"/>
        <v>5.6000000000000005</v>
      </c>
      <c r="R4052" s="101">
        <f t="shared" ca="1" si="566"/>
        <v>0.22931157631390689</v>
      </c>
      <c r="S4052" s="13"/>
      <c r="T4052" s="101">
        <f t="shared" ca="1" si="567"/>
        <v>0</v>
      </c>
      <c r="U4052" s="101">
        <f t="shared" si="568"/>
        <v>0</v>
      </c>
      <c r="V4052" s="101">
        <f t="shared" ca="1" si="569"/>
        <v>-438.36700050295053</v>
      </c>
    </row>
    <row r="4053" spans="2:22" x14ac:dyDescent="0.3">
      <c r="B4053" s="13">
        <v>2023</v>
      </c>
      <c r="C4053" s="13">
        <v>6</v>
      </c>
      <c r="D4053" s="13">
        <v>16</v>
      </c>
      <c r="E4053" s="83" t="s">
        <v>266</v>
      </c>
      <c r="F4053" s="13">
        <v>3</v>
      </c>
      <c r="G4053" s="13">
        <v>6</v>
      </c>
      <c r="H4053" s="13" t="s">
        <v>69</v>
      </c>
      <c r="I4053" s="13" t="s">
        <v>53</v>
      </c>
      <c r="J4053" s="13"/>
      <c r="K4053" s="13" t="s">
        <v>28</v>
      </c>
      <c r="L4053" s="12">
        <f t="shared" ca="1" si="562"/>
        <v>2.4800557550372955</v>
      </c>
      <c r="M4053" s="101">
        <f t="shared" ca="1" si="563"/>
        <v>0.13084774163576771</v>
      </c>
      <c r="N4053" s="101">
        <f t="shared" ca="1" si="570"/>
        <v>339.61050894884499</v>
      </c>
      <c r="O4053" s="101">
        <f t="shared" ca="1" si="564"/>
        <v>0.26757321541097379</v>
      </c>
      <c r="Q4053" s="12">
        <f t="shared" ca="1" si="565"/>
        <v>2.2937266679790125</v>
      </c>
      <c r="R4053" s="101">
        <f t="shared" ca="1" si="566"/>
        <v>0</v>
      </c>
      <c r="S4053" s="13"/>
      <c r="T4053" s="101">
        <f t="shared" ca="1" si="567"/>
        <v>9.8307226331950104E-3</v>
      </c>
      <c r="U4053" s="101">
        <f t="shared" si="568"/>
        <v>0</v>
      </c>
      <c r="V4053" s="101">
        <f t="shared" ca="1" si="569"/>
        <v>-438.35716978031735</v>
      </c>
    </row>
    <row r="4054" spans="2:22" x14ac:dyDescent="0.3">
      <c r="B4054" s="13">
        <v>2023</v>
      </c>
      <c r="C4054" s="13">
        <v>6</v>
      </c>
      <c r="D4054" s="13">
        <v>16</v>
      </c>
      <c r="E4054" s="83" t="s">
        <v>266</v>
      </c>
      <c r="F4054" s="13">
        <v>3</v>
      </c>
      <c r="G4054" s="13">
        <v>7</v>
      </c>
      <c r="H4054" s="13" t="s">
        <v>69</v>
      </c>
      <c r="I4054" s="13" t="s">
        <v>53</v>
      </c>
      <c r="J4054" s="13"/>
      <c r="K4054" s="13" t="s">
        <v>28</v>
      </c>
      <c r="L4054" s="12">
        <f t="shared" ca="1" si="562"/>
        <v>2.717125680514898</v>
      </c>
      <c r="M4054" s="101">
        <f t="shared" ca="1" si="563"/>
        <v>0.14335555090396601</v>
      </c>
      <c r="N4054" s="101">
        <f t="shared" ca="1" si="570"/>
        <v>339.61050894884499</v>
      </c>
      <c r="O4054" s="101">
        <f t="shared" ca="1" si="564"/>
        <v>0.29315068967075236</v>
      </c>
      <c r="Q4054" s="12">
        <f t="shared" ca="1" si="565"/>
        <v>5.6000000000000005</v>
      </c>
      <c r="R4054" s="101">
        <f t="shared" ca="1" si="566"/>
        <v>0.24403531114441393</v>
      </c>
      <c r="S4054" s="13"/>
      <c r="T4054" s="101">
        <f t="shared" ca="1" si="567"/>
        <v>0</v>
      </c>
      <c r="U4054" s="101">
        <f t="shared" si="568"/>
        <v>0</v>
      </c>
      <c r="V4054" s="101">
        <f t="shared" ca="1" si="569"/>
        <v>-438.84524040260612</v>
      </c>
    </row>
    <row r="4055" spans="2:22" x14ac:dyDescent="0.3">
      <c r="B4055" s="13">
        <v>2023</v>
      </c>
      <c r="C4055" s="13">
        <v>6</v>
      </c>
      <c r="D4055" s="13">
        <v>16</v>
      </c>
      <c r="E4055" s="83" t="s">
        <v>266</v>
      </c>
      <c r="F4055" s="13">
        <v>3</v>
      </c>
      <c r="G4055" s="13">
        <v>8</v>
      </c>
      <c r="H4055" s="13" t="s">
        <v>69</v>
      </c>
      <c r="I4055" s="13" t="s">
        <v>53</v>
      </c>
      <c r="J4055" s="13"/>
      <c r="K4055" s="13" t="s">
        <v>28</v>
      </c>
      <c r="L4055" s="12">
        <f t="shared" ca="1" si="562"/>
        <v>4.7886000945624296</v>
      </c>
      <c r="M4055" s="101">
        <f t="shared" ca="1" si="563"/>
        <v>0.25264654098911382</v>
      </c>
      <c r="N4055" s="101">
        <f t="shared" ca="1" si="570"/>
        <v>339.61050894884499</v>
      </c>
      <c r="O4055" s="101">
        <f t="shared" ca="1" si="564"/>
        <v>0.51664206420234049</v>
      </c>
      <c r="Q4055" s="12">
        <f t="shared" ca="1" si="565"/>
        <v>5.6000000000000005</v>
      </c>
      <c r="R4055" s="101">
        <f t="shared" ca="1" si="566"/>
        <v>6.8685001995290373E-2</v>
      </c>
      <c r="S4055" s="13"/>
      <c r="T4055" s="101">
        <f t="shared" ca="1" si="567"/>
        <v>0</v>
      </c>
      <c r="U4055" s="101">
        <f t="shared" si="568"/>
        <v>0</v>
      </c>
      <c r="V4055" s="101">
        <f t="shared" ca="1" si="569"/>
        <v>-438.98261040659668</v>
      </c>
    </row>
    <row r="4056" spans="2:22" x14ac:dyDescent="0.3">
      <c r="B4056" s="13">
        <v>2023</v>
      </c>
      <c r="C4056" s="13">
        <v>6</v>
      </c>
      <c r="D4056" s="13">
        <v>16</v>
      </c>
      <c r="E4056" s="83" t="s">
        <v>266</v>
      </c>
      <c r="F4056" s="13">
        <v>3</v>
      </c>
      <c r="G4056" s="13">
        <v>9</v>
      </c>
      <c r="H4056" s="13" t="s">
        <v>69</v>
      </c>
      <c r="I4056" s="13" t="s">
        <v>53</v>
      </c>
      <c r="J4056" s="13"/>
      <c r="K4056" s="13" t="s">
        <v>28</v>
      </c>
      <c r="L4056" s="12">
        <f t="shared" ca="1" si="562"/>
        <v>4.1685427589291839</v>
      </c>
      <c r="M4056" s="101">
        <f t="shared" ca="1" si="563"/>
        <v>0.21993231596110374</v>
      </c>
      <c r="N4056" s="101">
        <f t="shared" ca="1" si="570"/>
        <v>339.61050894884499</v>
      </c>
      <c r="O4056" s="101">
        <f t="shared" ca="1" si="564"/>
        <v>0.44974407826086965</v>
      </c>
      <c r="Q4056" s="12">
        <f t="shared" ca="1" si="565"/>
        <v>5.6000000000000005</v>
      </c>
      <c r="R4056" s="101">
        <f t="shared" ca="1" si="566"/>
        <v>0.12117285545664463</v>
      </c>
      <c r="S4056" s="13"/>
      <c r="T4056" s="101">
        <f t="shared" ca="1" si="567"/>
        <v>0</v>
      </c>
      <c r="U4056" s="101">
        <f t="shared" si="568"/>
        <v>0</v>
      </c>
      <c r="V4056" s="101">
        <f t="shared" ca="1" si="569"/>
        <v>-439.22495611750992</v>
      </c>
    </row>
    <row r="4057" spans="2:22" x14ac:dyDescent="0.3">
      <c r="B4057" s="13">
        <v>2023</v>
      </c>
      <c r="C4057" s="13">
        <v>6</v>
      </c>
      <c r="D4057" s="13">
        <v>16</v>
      </c>
      <c r="E4057" s="83" t="s">
        <v>266</v>
      </c>
      <c r="F4057" s="13">
        <v>3</v>
      </c>
      <c r="G4057" s="13">
        <v>10</v>
      </c>
      <c r="H4057" s="13" t="s">
        <v>70</v>
      </c>
      <c r="I4057" s="13" t="s">
        <v>53</v>
      </c>
      <c r="J4057" s="13"/>
      <c r="K4057" s="13" t="s">
        <v>28</v>
      </c>
      <c r="L4057" s="12">
        <f t="shared" ca="1" si="562"/>
        <v>2.5227156409151141</v>
      </c>
      <c r="M4057" s="101">
        <f t="shared" ca="1" si="563"/>
        <v>0.13309847721468143</v>
      </c>
      <c r="N4057" s="101">
        <f t="shared" ca="1" si="570"/>
        <v>339.61050894884499</v>
      </c>
      <c r="O4057" s="101">
        <f t="shared" ca="1" si="564"/>
        <v>0.27217579049833168</v>
      </c>
      <c r="Q4057" s="12">
        <f t="shared" ca="1" si="565"/>
        <v>5.6000000000000005</v>
      </c>
      <c r="R4057" s="101">
        <f t="shared" ca="1" si="566"/>
        <v>0.26049212099653563</v>
      </c>
      <c r="S4057" s="13"/>
      <c r="T4057" s="101">
        <f t="shared" ca="1" si="567"/>
        <v>0</v>
      </c>
      <c r="U4057" s="101">
        <f t="shared" si="568"/>
        <v>0</v>
      </c>
      <c r="V4057" s="101">
        <f t="shared" ca="1" si="569"/>
        <v>-439.74594035950304</v>
      </c>
    </row>
    <row r="4058" spans="2:22" x14ac:dyDescent="0.3">
      <c r="B4058" s="13">
        <v>2023</v>
      </c>
      <c r="C4058" s="13">
        <v>6</v>
      </c>
      <c r="D4058" s="13">
        <v>16</v>
      </c>
      <c r="E4058" s="83" t="s">
        <v>266</v>
      </c>
      <c r="F4058" s="13">
        <v>3</v>
      </c>
      <c r="G4058" s="13">
        <v>11</v>
      </c>
      <c r="H4058" s="13" t="s">
        <v>70</v>
      </c>
      <c r="I4058" s="13" t="s">
        <v>53</v>
      </c>
      <c r="J4058" s="13"/>
      <c r="K4058" s="13" t="s">
        <v>28</v>
      </c>
      <c r="L4058" s="12">
        <f t="shared" ca="1" si="562"/>
        <v>5.3088186267754089</v>
      </c>
      <c r="M4058" s="101">
        <f t="shared" ca="1" si="563"/>
        <v>0.28009327074867058</v>
      </c>
      <c r="N4058" s="101">
        <f t="shared" ca="1" si="570"/>
        <v>339.61050894884499</v>
      </c>
      <c r="O4058" s="101">
        <f t="shared" ca="1" si="564"/>
        <v>0.57276844164279883</v>
      </c>
      <c r="Q4058" s="12">
        <f t="shared" ca="1" si="565"/>
        <v>0.11118395108585677</v>
      </c>
      <c r="R4058" s="101">
        <f t="shared" ca="1" si="566"/>
        <v>0</v>
      </c>
      <c r="S4058" s="13"/>
      <c r="T4058" s="101">
        <f t="shared" ca="1" si="567"/>
        <v>0.27422720548938079</v>
      </c>
      <c r="U4058" s="101">
        <f t="shared" si="568"/>
        <v>0</v>
      </c>
      <c r="V4058" s="101">
        <f t="shared" ca="1" si="569"/>
        <v>-439.47171315401368</v>
      </c>
    </row>
    <row r="4059" spans="2:22" x14ac:dyDescent="0.3">
      <c r="B4059" s="13">
        <v>2023</v>
      </c>
      <c r="C4059" s="13">
        <v>6</v>
      </c>
      <c r="D4059" s="13">
        <v>16</v>
      </c>
      <c r="E4059" s="83" t="s">
        <v>266</v>
      </c>
      <c r="F4059" s="13">
        <v>3</v>
      </c>
      <c r="G4059" s="13">
        <v>12</v>
      </c>
      <c r="H4059" s="13" t="s">
        <v>70</v>
      </c>
      <c r="I4059" s="13" t="s">
        <v>53</v>
      </c>
      <c r="J4059" s="13"/>
      <c r="K4059" s="13" t="s">
        <v>28</v>
      </c>
      <c r="L4059" s="12">
        <f t="shared" ca="1" si="562"/>
        <v>4.5608654813082605</v>
      </c>
      <c r="M4059" s="101">
        <f t="shared" ca="1" si="563"/>
        <v>0.24063126279382382</v>
      </c>
      <c r="N4059" s="101">
        <f t="shared" ca="1" si="570"/>
        <v>339.61050894884499</v>
      </c>
      <c r="O4059" s="101">
        <f t="shared" ca="1" si="564"/>
        <v>0.49207177677834824</v>
      </c>
      <c r="Q4059" s="12">
        <f t="shared" ca="1" si="565"/>
        <v>5.6000000000000005</v>
      </c>
      <c r="R4059" s="101">
        <f t="shared" ca="1" si="566"/>
        <v>8.7962737007255792E-2</v>
      </c>
      <c r="S4059" s="13"/>
      <c r="T4059" s="101">
        <f t="shared" ca="1" si="567"/>
        <v>0</v>
      </c>
      <c r="U4059" s="101">
        <f t="shared" si="568"/>
        <v>0</v>
      </c>
      <c r="V4059" s="101">
        <f t="shared" ca="1" si="569"/>
        <v>-439.64763862802823</v>
      </c>
    </row>
    <row r="4060" spans="2:22" x14ac:dyDescent="0.3">
      <c r="B4060" s="13">
        <v>2023</v>
      </c>
      <c r="C4060" s="13">
        <v>6</v>
      </c>
      <c r="D4060" s="13">
        <v>16</v>
      </c>
      <c r="E4060" s="83" t="s">
        <v>266</v>
      </c>
      <c r="F4060" s="13">
        <v>3</v>
      </c>
      <c r="G4060" s="13">
        <v>13</v>
      </c>
      <c r="H4060" s="13" t="s">
        <v>70</v>
      </c>
      <c r="I4060" s="13" t="s">
        <v>53</v>
      </c>
      <c r="J4060" s="13"/>
      <c r="K4060" s="13" t="s">
        <v>28</v>
      </c>
      <c r="L4060" s="12">
        <f t="shared" ca="1" si="562"/>
        <v>3.8817505970817376</v>
      </c>
      <c r="M4060" s="101">
        <f t="shared" ca="1" si="563"/>
        <v>0.20480116150203248</v>
      </c>
      <c r="N4060" s="101">
        <f t="shared" ca="1" si="570"/>
        <v>339.61050894884499</v>
      </c>
      <c r="O4060" s="101">
        <f t="shared" ca="1" si="564"/>
        <v>0.4188020719191487</v>
      </c>
      <c r="Q4060" s="12">
        <f t="shared" ca="1" si="565"/>
        <v>0</v>
      </c>
      <c r="R4060" s="101">
        <f t="shared" ca="1" si="566"/>
        <v>0</v>
      </c>
      <c r="S4060" s="13"/>
      <c r="T4060" s="101">
        <f t="shared" ca="1" si="567"/>
        <v>0.20480116150203248</v>
      </c>
      <c r="U4060" s="101">
        <f t="shared" si="568"/>
        <v>0</v>
      </c>
      <c r="V4060" s="101">
        <f t="shared" ca="1" si="569"/>
        <v>-439.44283746652621</v>
      </c>
    </row>
    <row r="4061" spans="2:22" x14ac:dyDescent="0.3">
      <c r="B4061" s="13">
        <v>2023</v>
      </c>
      <c r="C4061" s="13">
        <v>6</v>
      </c>
      <c r="D4061" s="13">
        <v>16</v>
      </c>
      <c r="E4061" s="83" t="s">
        <v>266</v>
      </c>
      <c r="F4061" s="13">
        <v>3</v>
      </c>
      <c r="G4061" s="13">
        <v>14</v>
      </c>
      <c r="H4061" s="13" t="s">
        <v>70</v>
      </c>
      <c r="I4061" s="13" t="s">
        <v>53</v>
      </c>
      <c r="J4061" s="13"/>
      <c r="K4061" s="13" t="s">
        <v>28</v>
      </c>
      <c r="L4061" s="12">
        <f t="shared" ca="1" si="562"/>
        <v>4.0358240986370557</v>
      </c>
      <c r="M4061" s="101">
        <f t="shared" ca="1" si="563"/>
        <v>0.21293007944409106</v>
      </c>
      <c r="N4061" s="101">
        <f t="shared" ca="1" si="570"/>
        <v>339.61050894884499</v>
      </c>
      <c r="O4061" s="101">
        <f t="shared" ca="1" si="564"/>
        <v>0.43542506200195191</v>
      </c>
      <c r="Q4061" s="12">
        <f t="shared" ca="1" si="565"/>
        <v>5.6000000000000005</v>
      </c>
      <c r="R4061" s="101">
        <f t="shared" ca="1" si="566"/>
        <v>0.13240749005037328</v>
      </c>
      <c r="S4061" s="13"/>
      <c r="T4061" s="101">
        <f t="shared" ca="1" si="567"/>
        <v>0</v>
      </c>
      <c r="U4061" s="101">
        <f t="shared" si="568"/>
        <v>0</v>
      </c>
      <c r="V4061" s="101">
        <f t="shared" ca="1" si="569"/>
        <v>-439.70765244662692</v>
      </c>
    </row>
    <row r="4062" spans="2:22" x14ac:dyDescent="0.3">
      <c r="B4062" s="13">
        <v>2023</v>
      </c>
      <c r="C4062" s="13">
        <v>6</v>
      </c>
      <c r="D4062" s="13">
        <v>16</v>
      </c>
      <c r="E4062" s="83" t="s">
        <v>266</v>
      </c>
      <c r="F4062" s="13">
        <v>3</v>
      </c>
      <c r="G4062" s="13">
        <v>15</v>
      </c>
      <c r="H4062" s="13" t="s">
        <v>70</v>
      </c>
      <c r="I4062" s="13" t="s">
        <v>53</v>
      </c>
      <c r="J4062" s="13"/>
      <c r="K4062" s="13" t="s">
        <v>28</v>
      </c>
      <c r="L4062" s="12">
        <f t="shared" ca="1" si="562"/>
        <v>3.1657660010789832</v>
      </c>
      <c r="M4062" s="101">
        <f t="shared" ca="1" si="563"/>
        <v>0.16702581421692717</v>
      </c>
      <c r="N4062" s="101">
        <f t="shared" ca="1" si="570"/>
        <v>339.61050894884499</v>
      </c>
      <c r="O4062" s="101">
        <f t="shared" ca="1" si="564"/>
        <v>0.34155449385641151</v>
      </c>
      <c r="Q4062" s="12">
        <f t="shared" ca="1" si="565"/>
        <v>0</v>
      </c>
      <c r="R4062" s="101">
        <f t="shared" ca="1" si="566"/>
        <v>0</v>
      </c>
      <c r="S4062" s="13"/>
      <c r="T4062" s="101">
        <f t="shared" ca="1" si="567"/>
        <v>0.16702581421692717</v>
      </c>
      <c r="U4062" s="101">
        <f t="shared" si="568"/>
        <v>0</v>
      </c>
      <c r="V4062" s="101">
        <f t="shared" ca="1" si="569"/>
        <v>-439.54062663241001</v>
      </c>
    </row>
    <row r="4063" spans="2:22" x14ac:dyDescent="0.3">
      <c r="B4063" s="13">
        <v>2023</v>
      </c>
      <c r="C4063" s="13">
        <v>6</v>
      </c>
      <c r="D4063" s="13">
        <v>16</v>
      </c>
      <c r="E4063" s="83" t="s">
        <v>266</v>
      </c>
      <c r="F4063" s="13">
        <v>3</v>
      </c>
      <c r="G4063" s="13">
        <v>16</v>
      </c>
      <c r="H4063" s="13" t="s">
        <v>71</v>
      </c>
      <c r="I4063" s="13" t="s">
        <v>53</v>
      </c>
      <c r="J4063" s="13"/>
      <c r="K4063" s="13" t="s">
        <v>28</v>
      </c>
      <c r="L4063" s="12">
        <f t="shared" ca="1" si="562"/>
        <v>4.1619653566320531</v>
      </c>
      <c r="M4063" s="101">
        <f t="shared" ca="1" si="563"/>
        <v>0.51666637937230309</v>
      </c>
      <c r="N4063" s="101">
        <f t="shared" ca="1" si="570"/>
        <v>340.78106170539775</v>
      </c>
      <c r="O4063" s="101">
        <f t="shared" ca="1" si="564"/>
        <v>1.2394332832050254</v>
      </c>
      <c r="Q4063" s="12">
        <f t="shared" ca="1" si="565"/>
        <v>0.3599943672699798</v>
      </c>
      <c r="R4063" s="101">
        <f t="shared" ca="1" si="566"/>
        <v>0</v>
      </c>
      <c r="S4063" s="13"/>
      <c r="T4063" s="101">
        <f t="shared" ca="1" si="567"/>
        <v>0.47197667861940779</v>
      </c>
      <c r="U4063" s="101">
        <f t="shared" ca="1" si="568"/>
        <v>1.1705527565527649</v>
      </c>
      <c r="V4063" s="101">
        <f t="shared" ca="1" si="569"/>
        <v>-437.89809719723786</v>
      </c>
    </row>
    <row r="4064" spans="2:22" x14ac:dyDescent="0.3">
      <c r="B4064" s="13">
        <v>2023</v>
      </c>
      <c r="C4064" s="13">
        <v>6</v>
      </c>
      <c r="D4064" s="13">
        <v>16</v>
      </c>
      <c r="E4064" s="83" t="s">
        <v>266</v>
      </c>
      <c r="F4064" s="13">
        <v>3</v>
      </c>
      <c r="G4064" s="13">
        <v>17</v>
      </c>
      <c r="H4064" s="13" t="s">
        <v>71</v>
      </c>
      <c r="I4064" s="13" t="s">
        <v>53</v>
      </c>
      <c r="J4064" s="13"/>
      <c r="K4064" s="13" t="s">
        <v>28</v>
      </c>
      <c r="L4064" s="12">
        <f t="shared" ca="1" si="562"/>
        <v>4.2569823961285698</v>
      </c>
      <c r="M4064" s="101">
        <f t="shared" ca="1" si="563"/>
        <v>0.52846179465540066</v>
      </c>
      <c r="N4064" s="101">
        <f t="shared" ca="1" si="570"/>
        <v>341.97833800430891</v>
      </c>
      <c r="O4064" s="101">
        <f t="shared" ca="1" si="564"/>
        <v>1.267729357567088</v>
      </c>
      <c r="Q4064" s="12">
        <f t="shared" ca="1" si="565"/>
        <v>5.6000000000000005</v>
      </c>
      <c r="R4064" s="101">
        <f t="shared" ca="1" si="566"/>
        <v>0.11368644016771662</v>
      </c>
      <c r="S4064" s="13"/>
      <c r="T4064" s="101">
        <f t="shared" ca="1" si="567"/>
        <v>0</v>
      </c>
      <c r="U4064" s="101">
        <f t="shared" ca="1" si="568"/>
        <v>1.1972762989111603</v>
      </c>
      <c r="V4064" s="101">
        <f t="shared" ca="1" si="569"/>
        <v>-436.92819377866215</v>
      </c>
    </row>
    <row r="4065" spans="2:22" x14ac:dyDescent="0.3">
      <c r="B4065" s="13">
        <v>2023</v>
      </c>
      <c r="C4065" s="13">
        <v>6</v>
      </c>
      <c r="D4065" s="13">
        <v>16</v>
      </c>
      <c r="E4065" s="83" t="s">
        <v>266</v>
      </c>
      <c r="F4065" s="13">
        <v>3</v>
      </c>
      <c r="G4065" s="13">
        <v>18</v>
      </c>
      <c r="H4065" s="13" t="s">
        <v>71</v>
      </c>
      <c r="I4065" s="13" t="s">
        <v>53</v>
      </c>
      <c r="J4065" s="13"/>
      <c r="K4065" s="13" t="s">
        <v>28</v>
      </c>
      <c r="L4065" s="12">
        <f t="shared" ca="1" si="562"/>
        <v>3.8480315532132603</v>
      </c>
      <c r="M4065" s="101">
        <f t="shared" ca="1" si="563"/>
        <v>0.47769463701589415</v>
      </c>
      <c r="N4065" s="101">
        <f t="shared" ca="1" si="570"/>
        <v>343.06059687865013</v>
      </c>
      <c r="O4065" s="101">
        <f t="shared" ca="1" si="564"/>
        <v>1.145943796546909</v>
      </c>
      <c r="Q4065" s="12">
        <f t="shared" ca="1" si="565"/>
        <v>5.6000000000000005</v>
      </c>
      <c r="R4065" s="101">
        <f t="shared" ca="1" si="566"/>
        <v>0.14830412902049755</v>
      </c>
      <c r="S4065" s="13"/>
      <c r="T4065" s="101">
        <f t="shared" ca="1" si="567"/>
        <v>0</v>
      </c>
      <c r="U4065" s="101">
        <f t="shared" ca="1" si="568"/>
        <v>1.0822588743412294</v>
      </c>
      <c r="V4065" s="101">
        <f t="shared" ca="1" si="569"/>
        <v>-436.14254316236196</v>
      </c>
    </row>
    <row r="4066" spans="2:22" x14ac:dyDescent="0.3">
      <c r="B4066" s="13">
        <v>2023</v>
      </c>
      <c r="C4066" s="13">
        <v>6</v>
      </c>
      <c r="D4066" s="13">
        <v>16</v>
      </c>
      <c r="E4066" s="83" t="s">
        <v>266</v>
      </c>
      <c r="F4066" s="13">
        <v>3</v>
      </c>
      <c r="G4066" s="13">
        <v>19</v>
      </c>
      <c r="H4066" s="13" t="s">
        <v>71</v>
      </c>
      <c r="I4066" s="13" t="s">
        <v>53</v>
      </c>
      <c r="J4066" s="13"/>
      <c r="K4066" s="13" t="s">
        <v>28</v>
      </c>
      <c r="L4066" s="12">
        <f t="shared" ca="1" si="562"/>
        <v>3.5859157303820117</v>
      </c>
      <c r="M4066" s="101">
        <f t="shared" ca="1" si="563"/>
        <v>0.44515557876962292</v>
      </c>
      <c r="N4066" s="101">
        <f t="shared" ca="1" si="570"/>
        <v>344.0691356778201</v>
      </c>
      <c r="O4066" s="101">
        <f t="shared" ca="1" si="564"/>
        <v>1.0678857045077632</v>
      </c>
      <c r="Q4066" s="12">
        <f t="shared" ca="1" si="565"/>
        <v>0</v>
      </c>
      <c r="R4066" s="101">
        <f t="shared" ca="1" si="566"/>
        <v>0</v>
      </c>
      <c r="S4066" s="13"/>
      <c r="T4066" s="101">
        <f t="shared" ca="1" si="567"/>
        <v>0.44515557876962292</v>
      </c>
      <c r="U4066" s="101">
        <f t="shared" ca="1" si="568"/>
        <v>1.0085387991699408</v>
      </c>
      <c r="V4066" s="101">
        <f t="shared" ca="1" si="569"/>
        <v>-434.68884878442236</v>
      </c>
    </row>
    <row r="4067" spans="2:22" x14ac:dyDescent="0.3">
      <c r="B4067" s="13">
        <v>2023</v>
      </c>
      <c r="C4067" s="13">
        <v>6</v>
      </c>
      <c r="D4067" s="13">
        <v>16</v>
      </c>
      <c r="E4067" s="83" t="s">
        <v>266</v>
      </c>
      <c r="F4067" s="13">
        <v>3</v>
      </c>
      <c r="G4067" s="13">
        <v>20</v>
      </c>
      <c r="H4067" s="13" t="s">
        <v>69</v>
      </c>
      <c r="I4067" s="13" t="s">
        <v>53</v>
      </c>
      <c r="J4067" s="13"/>
      <c r="K4067" s="13" t="s">
        <v>28</v>
      </c>
      <c r="L4067" s="12">
        <f t="shared" ca="1" si="562"/>
        <v>5.7355288497502253</v>
      </c>
      <c r="M4067" s="101">
        <f t="shared" ca="1" si="563"/>
        <v>0.30260650211282192</v>
      </c>
      <c r="N4067" s="101">
        <f t="shared" ca="1" si="570"/>
        <v>344.0691356778201</v>
      </c>
      <c r="O4067" s="101">
        <f t="shared" ca="1" si="564"/>
        <v>0.61880620759955185</v>
      </c>
      <c r="Q4067" s="12">
        <f t="shared" ca="1" si="565"/>
        <v>0</v>
      </c>
      <c r="R4067" s="101">
        <f t="shared" ca="1" si="566"/>
        <v>0</v>
      </c>
      <c r="S4067" s="13"/>
      <c r="T4067" s="101">
        <f t="shared" ca="1" si="567"/>
        <v>0.30260650211282192</v>
      </c>
      <c r="U4067" s="101">
        <f t="shared" si="568"/>
        <v>0</v>
      </c>
      <c r="V4067" s="101">
        <f t="shared" ca="1" si="569"/>
        <v>-434.38624228230952</v>
      </c>
    </row>
    <row r="4068" spans="2:22" x14ac:dyDescent="0.3">
      <c r="B4068" s="13">
        <v>2023</v>
      </c>
      <c r="C4068" s="13">
        <v>6</v>
      </c>
      <c r="D4068" s="13">
        <v>16</v>
      </c>
      <c r="E4068" s="83" t="s">
        <v>266</v>
      </c>
      <c r="F4068" s="13">
        <v>3</v>
      </c>
      <c r="G4068" s="13">
        <v>21</v>
      </c>
      <c r="H4068" s="13" t="s">
        <v>69</v>
      </c>
      <c r="I4068" s="13" t="s">
        <v>53</v>
      </c>
      <c r="J4068" s="13"/>
      <c r="K4068" s="13" t="s">
        <v>28</v>
      </c>
      <c r="L4068" s="12">
        <f t="shared" ca="1" si="562"/>
        <v>5.0268859531353156</v>
      </c>
      <c r="M4068" s="101">
        <f t="shared" ca="1" si="563"/>
        <v>0.26521850288741927</v>
      </c>
      <c r="N4068" s="101">
        <f t="shared" ca="1" si="570"/>
        <v>344.0691356778201</v>
      </c>
      <c r="O4068" s="101">
        <f t="shared" ca="1" si="564"/>
        <v>0.54235072548376917</v>
      </c>
      <c r="Q4068" s="12">
        <f t="shared" ca="1" si="565"/>
        <v>0</v>
      </c>
      <c r="R4068" s="101">
        <f t="shared" ca="1" si="566"/>
        <v>0</v>
      </c>
      <c r="S4068" s="13"/>
      <c r="T4068" s="101">
        <f t="shared" ca="1" si="567"/>
        <v>0.26521850288741927</v>
      </c>
      <c r="U4068" s="101">
        <f t="shared" si="568"/>
        <v>0</v>
      </c>
      <c r="V4068" s="101">
        <f t="shared" ca="1" si="569"/>
        <v>-434.1210237794221</v>
      </c>
    </row>
    <row r="4069" spans="2:22" x14ac:dyDescent="0.3">
      <c r="B4069" s="13">
        <v>2023</v>
      </c>
      <c r="C4069" s="13">
        <v>6</v>
      </c>
      <c r="D4069" s="13">
        <v>16</v>
      </c>
      <c r="E4069" s="83" t="s">
        <v>266</v>
      </c>
      <c r="F4069" s="13">
        <v>3</v>
      </c>
      <c r="G4069" s="13">
        <v>22</v>
      </c>
      <c r="H4069" s="13" t="s">
        <v>69</v>
      </c>
      <c r="I4069" s="13" t="s">
        <v>53</v>
      </c>
      <c r="J4069" s="13"/>
      <c r="K4069" s="13" t="s">
        <v>28</v>
      </c>
      <c r="L4069" s="12">
        <f t="shared" ca="1" si="562"/>
        <v>5.1995916550451913</v>
      </c>
      <c r="M4069" s="101">
        <f t="shared" ca="1" si="563"/>
        <v>0.27433045572018427</v>
      </c>
      <c r="N4069" s="101">
        <f t="shared" ca="1" si="570"/>
        <v>344.0691356778201</v>
      </c>
      <c r="O4069" s="101">
        <f t="shared" ca="1" si="564"/>
        <v>0.56098394366282567</v>
      </c>
      <c r="Q4069" s="12">
        <f t="shared" ca="1" si="565"/>
        <v>0</v>
      </c>
      <c r="R4069" s="101">
        <f t="shared" ca="1" si="566"/>
        <v>0</v>
      </c>
      <c r="S4069" s="13"/>
      <c r="T4069" s="101">
        <f t="shared" ca="1" si="567"/>
        <v>0.27433045572018427</v>
      </c>
      <c r="U4069" s="101">
        <f t="shared" si="568"/>
        <v>0</v>
      </c>
      <c r="V4069" s="101">
        <f t="shared" ca="1" si="569"/>
        <v>-433.84669332370191</v>
      </c>
    </row>
    <row r="4070" spans="2:22" x14ac:dyDescent="0.3">
      <c r="B4070" s="13">
        <v>2023</v>
      </c>
      <c r="C4070" s="13">
        <v>6</v>
      </c>
      <c r="D4070" s="13">
        <v>16</v>
      </c>
      <c r="E4070" s="83" t="s">
        <v>266</v>
      </c>
      <c r="F4070" s="13">
        <v>3</v>
      </c>
      <c r="G4070" s="13">
        <v>23</v>
      </c>
      <c r="H4070" s="13" t="s">
        <v>69</v>
      </c>
      <c r="I4070" s="13" t="s">
        <v>53</v>
      </c>
      <c r="J4070" s="13"/>
      <c r="K4070" s="13" t="s">
        <v>28</v>
      </c>
      <c r="L4070" s="12">
        <f t="shared" ca="1" si="562"/>
        <v>5.3999839543507218</v>
      </c>
      <c r="M4070" s="101">
        <f t="shared" ca="1" si="563"/>
        <v>0.2849031534315441</v>
      </c>
      <c r="N4070" s="101">
        <f t="shared" ca="1" si="570"/>
        <v>344.0691356778201</v>
      </c>
      <c r="O4070" s="101">
        <f t="shared" ca="1" si="564"/>
        <v>0.58260426883489935</v>
      </c>
      <c r="Q4070" s="12">
        <f t="shared" ca="1" si="565"/>
        <v>0</v>
      </c>
      <c r="R4070" s="101">
        <f t="shared" ca="1" si="566"/>
        <v>0</v>
      </c>
      <c r="S4070" s="13"/>
      <c r="T4070" s="101">
        <f t="shared" ca="1" si="567"/>
        <v>0.2849031534315441</v>
      </c>
      <c r="U4070" s="101">
        <f t="shared" si="568"/>
        <v>0</v>
      </c>
      <c r="V4070" s="101">
        <f t="shared" ca="1" si="569"/>
        <v>-433.56179017027034</v>
      </c>
    </row>
    <row r="4071" spans="2:22" x14ac:dyDescent="0.3">
      <c r="B4071" s="13">
        <v>2023</v>
      </c>
      <c r="C4071" s="13">
        <v>6</v>
      </c>
      <c r="D4071" s="13">
        <v>17</v>
      </c>
      <c r="E4071" s="83" t="s">
        <v>267</v>
      </c>
      <c r="F4071" s="13">
        <v>4</v>
      </c>
      <c r="G4071" s="13">
        <v>0</v>
      </c>
      <c r="H4071" s="13" t="s">
        <v>69</v>
      </c>
      <c r="I4071" s="13" t="s">
        <v>53</v>
      </c>
      <c r="J4071" s="13"/>
      <c r="K4071" s="13" t="s">
        <v>28</v>
      </c>
      <c r="L4071" s="12">
        <f t="shared" ca="1" si="562"/>
        <v>4.6895729843263245</v>
      </c>
      <c r="M4071" s="101">
        <f t="shared" ca="1" si="563"/>
        <v>0.24742187065305687</v>
      </c>
      <c r="N4071" s="101">
        <f t="shared" ca="1" si="570"/>
        <v>344.0691356778201</v>
      </c>
      <c r="O4071" s="101">
        <f t="shared" ca="1" si="564"/>
        <v>0.50595802927896716</v>
      </c>
      <c r="Q4071" s="12">
        <f t="shared" ca="1" si="565"/>
        <v>0</v>
      </c>
      <c r="R4071" s="101">
        <f t="shared" ca="1" si="566"/>
        <v>0</v>
      </c>
      <c r="S4071" s="13"/>
      <c r="T4071" s="101">
        <f t="shared" ca="1" si="567"/>
        <v>0.24742187065305687</v>
      </c>
      <c r="U4071" s="101">
        <f t="shared" si="568"/>
        <v>0</v>
      </c>
      <c r="V4071" s="101">
        <f t="shared" ca="1" si="569"/>
        <v>-433.31436829961729</v>
      </c>
    </row>
    <row r="4072" spans="2:22" x14ac:dyDescent="0.3">
      <c r="B4072" s="13">
        <v>2023</v>
      </c>
      <c r="C4072" s="13">
        <v>6</v>
      </c>
      <c r="D4072" s="13">
        <v>17</v>
      </c>
      <c r="E4072" s="83" t="s">
        <v>267</v>
      </c>
      <c r="F4072" s="13">
        <v>4</v>
      </c>
      <c r="G4072" s="13">
        <v>1</v>
      </c>
      <c r="H4072" s="13" t="s">
        <v>69</v>
      </c>
      <c r="I4072" s="13" t="s">
        <v>53</v>
      </c>
      <c r="J4072" s="13"/>
      <c r="K4072" s="13" t="s">
        <v>28</v>
      </c>
      <c r="L4072" s="12">
        <f t="shared" ca="1" si="562"/>
        <v>3.2875217550085942</v>
      </c>
      <c r="M4072" s="101">
        <f t="shared" ca="1" si="563"/>
        <v>0.17344964779425343</v>
      </c>
      <c r="N4072" s="101">
        <f t="shared" ca="1" si="570"/>
        <v>344.0691356778201</v>
      </c>
      <c r="O4072" s="101">
        <f t="shared" ca="1" si="564"/>
        <v>0.35469072214787722</v>
      </c>
      <c r="Q4072" s="12">
        <f t="shared" ca="1" si="565"/>
        <v>0</v>
      </c>
      <c r="R4072" s="101">
        <f t="shared" ca="1" si="566"/>
        <v>0</v>
      </c>
      <c r="S4072" s="13"/>
      <c r="T4072" s="101">
        <f t="shared" ca="1" si="567"/>
        <v>0.17344964779425343</v>
      </c>
      <c r="U4072" s="101">
        <f t="shared" si="568"/>
        <v>0</v>
      </c>
      <c r="V4072" s="101">
        <f t="shared" ca="1" si="569"/>
        <v>-433.14091865182303</v>
      </c>
    </row>
    <row r="4073" spans="2:22" x14ac:dyDescent="0.3">
      <c r="B4073" s="13">
        <v>2023</v>
      </c>
      <c r="C4073" s="13">
        <v>6</v>
      </c>
      <c r="D4073" s="13">
        <v>17</v>
      </c>
      <c r="E4073" s="83" t="s">
        <v>267</v>
      </c>
      <c r="F4073" s="13">
        <v>4</v>
      </c>
      <c r="G4073" s="13">
        <v>2</v>
      </c>
      <c r="H4073" s="13" t="s">
        <v>69</v>
      </c>
      <c r="I4073" s="13" t="s">
        <v>53</v>
      </c>
      <c r="J4073" s="13"/>
      <c r="K4073" s="13" t="s">
        <v>28</v>
      </c>
      <c r="L4073" s="12">
        <f t="shared" ca="1" si="562"/>
        <v>2.8447483451879703</v>
      </c>
      <c r="M4073" s="101">
        <f t="shared" ca="1" si="563"/>
        <v>0.15008892269211732</v>
      </c>
      <c r="N4073" s="101">
        <f t="shared" ca="1" si="570"/>
        <v>344.0691356778201</v>
      </c>
      <c r="O4073" s="101">
        <f t="shared" ca="1" si="564"/>
        <v>0.30691989896233013</v>
      </c>
      <c r="Q4073" s="12">
        <f t="shared" ca="1" si="565"/>
        <v>0</v>
      </c>
      <c r="R4073" s="101">
        <f t="shared" ca="1" si="566"/>
        <v>0</v>
      </c>
      <c r="S4073" s="13"/>
      <c r="T4073" s="101">
        <f t="shared" ca="1" si="567"/>
        <v>0.15008892269211732</v>
      </c>
      <c r="U4073" s="101">
        <f t="shared" si="568"/>
        <v>0</v>
      </c>
      <c r="V4073" s="101">
        <f t="shared" ca="1" si="569"/>
        <v>-432.99082972913089</v>
      </c>
    </row>
    <row r="4074" spans="2:22" x14ac:dyDescent="0.3">
      <c r="B4074" s="13">
        <v>2023</v>
      </c>
      <c r="C4074" s="13">
        <v>6</v>
      </c>
      <c r="D4074" s="13">
        <v>17</v>
      </c>
      <c r="E4074" s="83" t="s">
        <v>267</v>
      </c>
      <c r="F4074" s="13">
        <v>4</v>
      </c>
      <c r="G4074" s="13">
        <v>3</v>
      </c>
      <c r="H4074" s="13" t="s">
        <v>69</v>
      </c>
      <c r="I4074" s="13" t="s">
        <v>53</v>
      </c>
      <c r="J4074" s="13"/>
      <c r="K4074" s="13" t="s">
        <v>28</v>
      </c>
      <c r="L4074" s="12">
        <f t="shared" ca="1" si="562"/>
        <v>3.049004065938945</v>
      </c>
      <c r="M4074" s="101">
        <f t="shared" ca="1" si="563"/>
        <v>0.16086545451893874</v>
      </c>
      <c r="N4074" s="101">
        <f t="shared" ca="1" si="570"/>
        <v>344.0691356778201</v>
      </c>
      <c r="O4074" s="101">
        <f t="shared" ca="1" si="564"/>
        <v>0.32895704867415276</v>
      </c>
      <c r="Q4074" s="12">
        <f t="shared" ca="1" si="565"/>
        <v>0</v>
      </c>
      <c r="R4074" s="101">
        <f t="shared" ca="1" si="566"/>
        <v>0</v>
      </c>
      <c r="S4074" s="13"/>
      <c r="T4074" s="101">
        <f t="shared" ca="1" si="567"/>
        <v>0.16086545451893874</v>
      </c>
      <c r="U4074" s="101">
        <f t="shared" si="568"/>
        <v>0</v>
      </c>
      <c r="V4074" s="101">
        <f t="shared" ca="1" si="569"/>
        <v>-432.82996427461194</v>
      </c>
    </row>
    <row r="4075" spans="2:22" x14ac:dyDescent="0.3">
      <c r="B4075" s="13">
        <v>2023</v>
      </c>
      <c r="C4075" s="13">
        <v>6</v>
      </c>
      <c r="D4075" s="13">
        <v>17</v>
      </c>
      <c r="E4075" s="83" t="s">
        <v>267</v>
      </c>
      <c r="F4075" s="13">
        <v>4</v>
      </c>
      <c r="G4075" s="13">
        <v>4</v>
      </c>
      <c r="H4075" s="13" t="s">
        <v>69</v>
      </c>
      <c r="I4075" s="13" t="s">
        <v>53</v>
      </c>
      <c r="J4075" s="13"/>
      <c r="K4075" s="13" t="s">
        <v>28</v>
      </c>
      <c r="L4075" s="12">
        <f t="shared" ca="1" si="562"/>
        <v>2.4843206576186123</v>
      </c>
      <c r="M4075" s="101">
        <f t="shared" ca="1" si="563"/>
        <v>0.13107275789595799</v>
      </c>
      <c r="N4075" s="101">
        <f t="shared" ca="1" si="570"/>
        <v>344.0691356778201</v>
      </c>
      <c r="O4075" s="101">
        <f t="shared" ca="1" si="564"/>
        <v>0.2680333557504721</v>
      </c>
      <c r="Q4075" s="12">
        <f t="shared" ca="1" si="565"/>
        <v>0</v>
      </c>
      <c r="R4075" s="101">
        <f t="shared" ca="1" si="566"/>
        <v>0</v>
      </c>
      <c r="S4075" s="13"/>
      <c r="T4075" s="101">
        <f t="shared" ca="1" si="567"/>
        <v>0.13107275789595799</v>
      </c>
      <c r="U4075" s="101">
        <f t="shared" si="568"/>
        <v>0</v>
      </c>
      <c r="V4075" s="101">
        <f t="shared" ca="1" si="569"/>
        <v>-432.698891516716</v>
      </c>
    </row>
    <row r="4076" spans="2:22" x14ac:dyDescent="0.3">
      <c r="B4076" s="13">
        <v>2023</v>
      </c>
      <c r="C4076" s="13">
        <v>6</v>
      </c>
      <c r="D4076" s="13">
        <v>17</v>
      </c>
      <c r="E4076" s="83" t="s">
        <v>267</v>
      </c>
      <c r="F4076" s="13">
        <v>4</v>
      </c>
      <c r="G4076" s="13">
        <v>5</v>
      </c>
      <c r="H4076" s="13" t="s">
        <v>69</v>
      </c>
      <c r="I4076" s="13" t="s">
        <v>53</v>
      </c>
      <c r="J4076" s="13"/>
      <c r="K4076" s="13" t="s">
        <v>28</v>
      </c>
      <c r="L4076" s="12">
        <f t="shared" ca="1" si="562"/>
        <v>2.3952223416831182</v>
      </c>
      <c r="M4076" s="101">
        <f t="shared" ca="1" si="563"/>
        <v>0.12637193074720132</v>
      </c>
      <c r="N4076" s="101">
        <f t="shared" ca="1" si="570"/>
        <v>344.0691356778201</v>
      </c>
      <c r="O4076" s="101">
        <f t="shared" ca="1" si="564"/>
        <v>0.25842053844419161</v>
      </c>
      <c r="Q4076" s="12">
        <f t="shared" ca="1" si="565"/>
        <v>5.6000000000000005</v>
      </c>
      <c r="R4076" s="101">
        <f t="shared" ca="1" si="566"/>
        <v>0.27128442877652409</v>
      </c>
      <c r="S4076" s="13"/>
      <c r="T4076" s="101">
        <f t="shared" ca="1" si="567"/>
        <v>0</v>
      </c>
      <c r="U4076" s="101">
        <f t="shared" si="568"/>
        <v>0</v>
      </c>
      <c r="V4076" s="101">
        <f t="shared" ca="1" si="569"/>
        <v>-433.24146037426908</v>
      </c>
    </row>
    <row r="4077" spans="2:22" x14ac:dyDescent="0.3">
      <c r="B4077" s="13">
        <v>2023</v>
      </c>
      <c r="C4077" s="13">
        <v>6</v>
      </c>
      <c r="D4077" s="13">
        <v>17</v>
      </c>
      <c r="E4077" s="83" t="s">
        <v>267</v>
      </c>
      <c r="F4077" s="13">
        <v>4</v>
      </c>
      <c r="G4077" s="13">
        <v>6</v>
      </c>
      <c r="H4077" s="13" t="s">
        <v>69</v>
      </c>
      <c r="I4077" s="13" t="s">
        <v>53</v>
      </c>
      <c r="J4077" s="13"/>
      <c r="K4077" s="13" t="s">
        <v>28</v>
      </c>
      <c r="L4077" s="12">
        <f t="shared" ca="1" si="562"/>
        <v>2.6205423605802576</v>
      </c>
      <c r="M4077" s="101">
        <f t="shared" ca="1" si="563"/>
        <v>0.13825981494421438</v>
      </c>
      <c r="N4077" s="101">
        <f t="shared" ca="1" si="570"/>
        <v>344.0691356778201</v>
      </c>
      <c r="O4077" s="101">
        <f t="shared" ca="1" si="564"/>
        <v>0.28273031528300396</v>
      </c>
      <c r="Q4077" s="12">
        <f t="shared" ca="1" si="565"/>
        <v>3.7300974441517036</v>
      </c>
      <c r="R4077" s="101">
        <f t="shared" ca="1" si="566"/>
        <v>9.3923837824322912E-2</v>
      </c>
      <c r="S4077" s="13"/>
      <c r="T4077" s="101">
        <f t="shared" ca="1" si="567"/>
        <v>0</v>
      </c>
      <c r="U4077" s="101">
        <f t="shared" si="568"/>
        <v>0</v>
      </c>
      <c r="V4077" s="101">
        <f t="shared" ca="1" si="569"/>
        <v>-433.42930804991772</v>
      </c>
    </row>
    <row r="4078" spans="2:22" x14ac:dyDescent="0.3">
      <c r="B4078" s="13">
        <v>2023</v>
      </c>
      <c r="C4078" s="13">
        <v>6</v>
      </c>
      <c r="D4078" s="13">
        <v>17</v>
      </c>
      <c r="E4078" s="83" t="s">
        <v>267</v>
      </c>
      <c r="F4078" s="13">
        <v>4</v>
      </c>
      <c r="G4078" s="13">
        <v>7</v>
      </c>
      <c r="H4078" s="13" t="s">
        <v>69</v>
      </c>
      <c r="I4078" s="13" t="s">
        <v>53</v>
      </c>
      <c r="J4078" s="13"/>
      <c r="K4078" s="13" t="s">
        <v>28</v>
      </c>
      <c r="L4078" s="12">
        <f t="shared" ca="1" si="562"/>
        <v>2.8839460883281682</v>
      </c>
      <c r="M4078" s="101">
        <f t="shared" ca="1" si="563"/>
        <v>0.15215699562019416</v>
      </c>
      <c r="N4078" s="101">
        <f t="shared" ca="1" si="570"/>
        <v>344.0691356778201</v>
      </c>
      <c r="O4078" s="101">
        <f t="shared" ca="1" si="564"/>
        <v>0.31114894346972605</v>
      </c>
      <c r="Q4078" s="12">
        <f t="shared" ca="1" si="565"/>
        <v>0</v>
      </c>
      <c r="R4078" s="101">
        <f t="shared" ca="1" si="566"/>
        <v>0</v>
      </c>
      <c r="S4078" s="13"/>
      <c r="T4078" s="101">
        <f t="shared" ca="1" si="567"/>
        <v>0.15215699562019416</v>
      </c>
      <c r="U4078" s="101">
        <f t="shared" si="568"/>
        <v>0</v>
      </c>
      <c r="V4078" s="101">
        <f t="shared" ca="1" si="569"/>
        <v>-433.27715105429752</v>
      </c>
    </row>
    <row r="4079" spans="2:22" x14ac:dyDescent="0.3">
      <c r="B4079" s="13">
        <v>2023</v>
      </c>
      <c r="C4079" s="13">
        <v>6</v>
      </c>
      <c r="D4079" s="13">
        <v>17</v>
      </c>
      <c r="E4079" s="83" t="s">
        <v>267</v>
      </c>
      <c r="F4079" s="13">
        <v>4</v>
      </c>
      <c r="G4079" s="13">
        <v>8</v>
      </c>
      <c r="H4079" s="13" t="s">
        <v>69</v>
      </c>
      <c r="I4079" s="13" t="s">
        <v>53</v>
      </c>
      <c r="J4079" s="13"/>
      <c r="K4079" s="13" t="s">
        <v>28</v>
      </c>
      <c r="L4079" s="12">
        <f t="shared" ca="1" si="562"/>
        <v>4.0521053419023447</v>
      </c>
      <c r="M4079" s="101">
        <f t="shared" ca="1" si="563"/>
        <v>0.21378907783876772</v>
      </c>
      <c r="N4079" s="101">
        <f t="shared" ca="1" si="570"/>
        <v>344.0691356778201</v>
      </c>
      <c r="O4079" s="101">
        <f t="shared" ca="1" si="564"/>
        <v>0.43718164533784398</v>
      </c>
      <c r="Q4079" s="12">
        <f t="shared" ca="1" si="565"/>
        <v>5.6000000000000005</v>
      </c>
      <c r="R4079" s="101">
        <f t="shared" ca="1" si="566"/>
        <v>0.13102928280796658</v>
      </c>
      <c r="S4079" s="13"/>
      <c r="T4079" s="101">
        <f t="shared" ca="1" si="567"/>
        <v>0</v>
      </c>
      <c r="U4079" s="101">
        <f t="shared" si="568"/>
        <v>0</v>
      </c>
      <c r="V4079" s="101">
        <f t="shared" ca="1" si="569"/>
        <v>-433.53920961991344</v>
      </c>
    </row>
    <row r="4080" spans="2:22" x14ac:dyDescent="0.3">
      <c r="B4080" s="13">
        <v>2023</v>
      </c>
      <c r="C4080" s="13">
        <v>6</v>
      </c>
      <c r="D4080" s="13">
        <v>17</v>
      </c>
      <c r="E4080" s="83" t="s">
        <v>267</v>
      </c>
      <c r="F4080" s="13">
        <v>4</v>
      </c>
      <c r="G4080" s="13">
        <v>9</v>
      </c>
      <c r="H4080" s="13" t="s">
        <v>69</v>
      </c>
      <c r="I4080" s="13" t="s">
        <v>53</v>
      </c>
      <c r="J4080" s="13"/>
      <c r="K4080" s="13" t="s">
        <v>28</v>
      </c>
      <c r="L4080" s="12">
        <f t="shared" ca="1" si="562"/>
        <v>2.9819146911074874</v>
      </c>
      <c r="M4080" s="101">
        <f t="shared" ca="1" si="563"/>
        <v>0.15732581910283103</v>
      </c>
      <c r="N4080" s="101">
        <f t="shared" ca="1" si="570"/>
        <v>344.0691356778201</v>
      </c>
      <c r="O4080" s="101">
        <f t="shared" ca="1" si="564"/>
        <v>0.32171877602358684</v>
      </c>
      <c r="Q4080" s="12">
        <f t="shared" ca="1" si="565"/>
        <v>5.6000000000000005</v>
      </c>
      <c r="R4080" s="101">
        <f t="shared" ca="1" si="566"/>
        <v>0.22162092139775125</v>
      </c>
      <c r="S4080" s="13"/>
      <c r="T4080" s="101">
        <f t="shared" ca="1" si="567"/>
        <v>0</v>
      </c>
      <c r="U4080" s="101">
        <f t="shared" si="568"/>
        <v>0</v>
      </c>
      <c r="V4080" s="101">
        <f t="shared" ca="1" si="569"/>
        <v>-433.98245146270892</v>
      </c>
    </row>
    <row r="4081" spans="2:22" x14ac:dyDescent="0.3">
      <c r="B4081" s="13">
        <v>2023</v>
      </c>
      <c r="C4081" s="13">
        <v>6</v>
      </c>
      <c r="D4081" s="13">
        <v>17</v>
      </c>
      <c r="E4081" s="83" t="s">
        <v>267</v>
      </c>
      <c r="F4081" s="13">
        <v>4</v>
      </c>
      <c r="G4081" s="13">
        <v>10</v>
      </c>
      <c r="H4081" s="13" t="s">
        <v>70</v>
      </c>
      <c r="I4081" s="13" t="s">
        <v>53</v>
      </c>
      <c r="J4081" s="13"/>
      <c r="K4081" s="13" t="s">
        <v>28</v>
      </c>
      <c r="L4081" s="12">
        <f t="shared" ca="1" si="562"/>
        <v>5.1828213579195506</v>
      </c>
      <c r="M4081" s="101">
        <f t="shared" ca="1" si="563"/>
        <v>0.27344565484383548</v>
      </c>
      <c r="N4081" s="101">
        <f t="shared" ca="1" si="570"/>
        <v>344.0691356778201</v>
      </c>
      <c r="O4081" s="101">
        <f t="shared" ca="1" si="564"/>
        <v>0.55917459630594035</v>
      </c>
      <c r="Q4081" s="12">
        <f t="shared" ca="1" si="565"/>
        <v>5.6000000000000005</v>
      </c>
      <c r="R4081" s="101">
        <f t="shared" ca="1" si="566"/>
        <v>3.5314172052110092E-2</v>
      </c>
      <c r="S4081" s="13"/>
      <c r="T4081" s="101">
        <f t="shared" ca="1" si="567"/>
        <v>0</v>
      </c>
      <c r="U4081" s="101">
        <f t="shared" si="568"/>
        <v>0</v>
      </c>
      <c r="V4081" s="101">
        <f t="shared" ca="1" si="569"/>
        <v>-434.05307980681312</v>
      </c>
    </row>
    <row r="4082" spans="2:22" x14ac:dyDescent="0.3">
      <c r="B4082" s="13">
        <v>2023</v>
      </c>
      <c r="C4082" s="13">
        <v>6</v>
      </c>
      <c r="D4082" s="13">
        <v>17</v>
      </c>
      <c r="E4082" s="83" t="s">
        <v>267</v>
      </c>
      <c r="F4082" s="13">
        <v>4</v>
      </c>
      <c r="G4082" s="13">
        <v>11</v>
      </c>
      <c r="H4082" s="13" t="s">
        <v>70</v>
      </c>
      <c r="I4082" s="13" t="s">
        <v>53</v>
      </c>
      <c r="J4082" s="13"/>
      <c r="K4082" s="13" t="s">
        <v>28</v>
      </c>
      <c r="L4082" s="12">
        <f t="shared" ca="1" si="562"/>
        <v>3.1197506090983276</v>
      </c>
      <c r="M4082" s="101">
        <f t="shared" ca="1" si="563"/>
        <v>0.16459804213602777</v>
      </c>
      <c r="N4082" s="101">
        <f t="shared" ca="1" si="570"/>
        <v>344.0691356778201</v>
      </c>
      <c r="O4082" s="101">
        <f t="shared" ca="1" si="564"/>
        <v>0.33658989321561855</v>
      </c>
      <c r="Q4082" s="12">
        <f t="shared" ca="1" si="565"/>
        <v>5.6000000000000005</v>
      </c>
      <c r="R4082" s="101">
        <f t="shared" ca="1" si="566"/>
        <v>0.20995311093982663</v>
      </c>
      <c r="S4082" s="13"/>
      <c r="T4082" s="101">
        <f t="shared" ca="1" si="567"/>
        <v>0</v>
      </c>
      <c r="U4082" s="101">
        <f t="shared" si="568"/>
        <v>0</v>
      </c>
      <c r="V4082" s="101">
        <f t="shared" ca="1" si="569"/>
        <v>-434.47298602869273</v>
      </c>
    </row>
    <row r="4083" spans="2:22" x14ac:dyDescent="0.3">
      <c r="B4083" s="13">
        <v>2023</v>
      </c>
      <c r="C4083" s="13">
        <v>6</v>
      </c>
      <c r="D4083" s="13">
        <v>17</v>
      </c>
      <c r="E4083" s="83" t="s">
        <v>267</v>
      </c>
      <c r="F4083" s="13">
        <v>4</v>
      </c>
      <c r="G4083" s="13">
        <v>12</v>
      </c>
      <c r="H4083" s="13" t="s">
        <v>70</v>
      </c>
      <c r="I4083" s="13" t="s">
        <v>53</v>
      </c>
      <c r="J4083" s="13"/>
      <c r="K4083" s="13" t="s">
        <v>28</v>
      </c>
      <c r="L4083" s="12">
        <f t="shared" ca="1" si="562"/>
        <v>4.3338097080854867</v>
      </c>
      <c r="M4083" s="101">
        <f t="shared" ca="1" si="563"/>
        <v>0.22865180019859027</v>
      </c>
      <c r="N4083" s="101">
        <f t="shared" ca="1" si="570"/>
        <v>344.0691356778201</v>
      </c>
      <c r="O4083" s="101">
        <f t="shared" ca="1" si="564"/>
        <v>0.46757472940534317</v>
      </c>
      <c r="Q4083" s="12">
        <f t="shared" ca="1" si="565"/>
        <v>4.4722258527976688</v>
      </c>
      <c r="R4083" s="101">
        <f t="shared" ca="1" si="566"/>
        <v>1.1716926649886217E-2</v>
      </c>
      <c r="S4083" s="13"/>
      <c r="T4083" s="101">
        <f t="shared" ca="1" si="567"/>
        <v>0</v>
      </c>
      <c r="U4083" s="101">
        <f t="shared" si="568"/>
        <v>0</v>
      </c>
      <c r="V4083" s="101">
        <f t="shared" ca="1" si="569"/>
        <v>-434.49641988199255</v>
      </c>
    </row>
    <row r="4084" spans="2:22" x14ac:dyDescent="0.3">
      <c r="B4084" s="13">
        <v>2023</v>
      </c>
      <c r="C4084" s="13">
        <v>6</v>
      </c>
      <c r="D4084" s="13">
        <v>17</v>
      </c>
      <c r="E4084" s="83" t="s">
        <v>267</v>
      </c>
      <c r="F4084" s="13">
        <v>4</v>
      </c>
      <c r="G4084" s="13">
        <v>13</v>
      </c>
      <c r="H4084" s="13" t="s">
        <v>70</v>
      </c>
      <c r="I4084" s="13" t="s">
        <v>53</v>
      </c>
      <c r="J4084" s="13"/>
      <c r="K4084" s="13" t="s">
        <v>28</v>
      </c>
      <c r="L4084" s="12">
        <f t="shared" ca="1" si="562"/>
        <v>5.154662016810085</v>
      </c>
      <c r="M4084" s="101">
        <f t="shared" ca="1" si="563"/>
        <v>0.27195996800690009</v>
      </c>
      <c r="N4084" s="101">
        <f t="shared" ca="1" si="570"/>
        <v>344.0691356778201</v>
      </c>
      <c r="O4084" s="101">
        <f t="shared" ca="1" si="564"/>
        <v>0.5561364849936401</v>
      </c>
      <c r="Q4084" s="12">
        <f t="shared" ca="1" si="565"/>
        <v>5.6000000000000005</v>
      </c>
      <c r="R4084" s="101">
        <f t="shared" ca="1" si="566"/>
        <v>3.7697860277026353E-2</v>
      </c>
      <c r="S4084" s="13"/>
      <c r="T4084" s="101">
        <f t="shared" ca="1" si="567"/>
        <v>0</v>
      </c>
      <c r="U4084" s="101">
        <f t="shared" si="568"/>
        <v>0</v>
      </c>
      <c r="V4084" s="101">
        <f t="shared" ca="1" si="569"/>
        <v>-434.57181560254662</v>
      </c>
    </row>
    <row r="4085" spans="2:22" x14ac:dyDescent="0.3">
      <c r="B4085" s="13">
        <v>2023</v>
      </c>
      <c r="C4085" s="13">
        <v>6</v>
      </c>
      <c r="D4085" s="13">
        <v>17</v>
      </c>
      <c r="E4085" s="83" t="s">
        <v>267</v>
      </c>
      <c r="F4085" s="13">
        <v>4</v>
      </c>
      <c r="G4085" s="13">
        <v>14</v>
      </c>
      <c r="H4085" s="13" t="s">
        <v>70</v>
      </c>
      <c r="I4085" s="13" t="s">
        <v>53</v>
      </c>
      <c r="J4085" s="13"/>
      <c r="K4085" s="13" t="s">
        <v>28</v>
      </c>
      <c r="L4085" s="12">
        <f t="shared" ca="1" si="562"/>
        <v>3.5640565691769828</v>
      </c>
      <c r="M4085" s="101">
        <f t="shared" ca="1" si="563"/>
        <v>0.1880396245897776</v>
      </c>
      <c r="N4085" s="101">
        <f t="shared" ca="1" si="570"/>
        <v>344.0691356778201</v>
      </c>
      <c r="O4085" s="101">
        <f t="shared" ca="1" si="564"/>
        <v>0.38452606324850469</v>
      </c>
      <c r="Q4085" s="12">
        <f t="shared" ca="1" si="565"/>
        <v>5.6000000000000005</v>
      </c>
      <c r="R4085" s="101">
        <f t="shared" ca="1" si="566"/>
        <v>0.17234261141916846</v>
      </c>
      <c r="S4085" s="13"/>
      <c r="T4085" s="101">
        <f t="shared" ca="1" si="567"/>
        <v>0</v>
      </c>
      <c r="U4085" s="101">
        <f t="shared" si="568"/>
        <v>0</v>
      </c>
      <c r="V4085" s="101">
        <f t="shared" ca="1" si="569"/>
        <v>-434.91650082538501</v>
      </c>
    </row>
    <row r="4086" spans="2:22" x14ac:dyDescent="0.3">
      <c r="B4086" s="13">
        <v>2023</v>
      </c>
      <c r="C4086" s="13">
        <v>6</v>
      </c>
      <c r="D4086" s="13">
        <v>17</v>
      </c>
      <c r="E4086" s="83" t="s">
        <v>267</v>
      </c>
      <c r="F4086" s="13">
        <v>4</v>
      </c>
      <c r="G4086" s="13">
        <v>15</v>
      </c>
      <c r="H4086" s="13" t="s">
        <v>70</v>
      </c>
      <c r="I4086" s="13" t="s">
        <v>53</v>
      </c>
      <c r="J4086" s="13"/>
      <c r="K4086" s="13" t="s">
        <v>28</v>
      </c>
      <c r="L4086" s="12">
        <f t="shared" ca="1" si="562"/>
        <v>3.0691933191994041</v>
      </c>
      <c r="M4086" s="101">
        <f t="shared" ca="1" si="563"/>
        <v>0.16193063952096057</v>
      </c>
      <c r="N4086" s="101">
        <f t="shared" ca="1" si="570"/>
        <v>344.0691356778201</v>
      </c>
      <c r="O4086" s="101">
        <f t="shared" ca="1" si="564"/>
        <v>0.33113526720842368</v>
      </c>
      <c r="Q4086" s="12">
        <f t="shared" ca="1" si="565"/>
        <v>5.6000000000000005</v>
      </c>
      <c r="R4086" s="101">
        <f t="shared" ca="1" si="566"/>
        <v>0.21423278552977049</v>
      </c>
      <c r="S4086" s="13"/>
      <c r="T4086" s="101">
        <f t="shared" ca="1" si="567"/>
        <v>0</v>
      </c>
      <c r="U4086" s="101">
        <f t="shared" si="568"/>
        <v>0</v>
      </c>
      <c r="V4086" s="101">
        <f t="shared" ca="1" si="569"/>
        <v>-435.34496639644453</v>
      </c>
    </row>
    <row r="4087" spans="2:22" x14ac:dyDescent="0.3">
      <c r="B4087" s="13">
        <v>2023</v>
      </c>
      <c r="C4087" s="13">
        <v>6</v>
      </c>
      <c r="D4087" s="13">
        <v>17</v>
      </c>
      <c r="E4087" s="83" t="s">
        <v>267</v>
      </c>
      <c r="F4087" s="13">
        <v>4</v>
      </c>
      <c r="G4087" s="13">
        <v>16</v>
      </c>
      <c r="H4087" s="13" t="s">
        <v>71</v>
      </c>
      <c r="I4087" s="13" t="s">
        <v>53</v>
      </c>
      <c r="J4087" s="13"/>
      <c r="K4087" s="13" t="s">
        <v>28</v>
      </c>
      <c r="L4087" s="12">
        <f t="shared" ca="1" si="562"/>
        <v>3.5390494598298985</v>
      </c>
      <c r="M4087" s="101">
        <f t="shared" ca="1" si="563"/>
        <v>0.43933759994328359</v>
      </c>
      <c r="N4087" s="101">
        <f t="shared" ca="1" si="570"/>
        <v>345.06449333839726</v>
      </c>
      <c r="O4087" s="101">
        <f t="shared" ca="1" si="564"/>
        <v>1.0539289291373437</v>
      </c>
      <c r="Q4087" s="12">
        <f t="shared" ca="1" si="565"/>
        <v>5.0913310677827308</v>
      </c>
      <c r="R4087" s="101">
        <f t="shared" ca="1" si="566"/>
        <v>0.13140063811320726</v>
      </c>
      <c r="S4087" s="13"/>
      <c r="T4087" s="101">
        <f t="shared" ca="1" si="567"/>
        <v>0</v>
      </c>
      <c r="U4087" s="101">
        <f t="shared" ca="1" si="568"/>
        <v>0.99535766057715902</v>
      </c>
      <c r="V4087" s="101">
        <f t="shared" ca="1" si="569"/>
        <v>-434.61241001209379</v>
      </c>
    </row>
    <row r="4088" spans="2:22" x14ac:dyDescent="0.3">
      <c r="B4088" s="13">
        <v>2023</v>
      </c>
      <c r="C4088" s="13">
        <v>6</v>
      </c>
      <c r="D4088" s="13">
        <v>17</v>
      </c>
      <c r="E4088" s="83" t="s">
        <v>267</v>
      </c>
      <c r="F4088" s="13">
        <v>4</v>
      </c>
      <c r="G4088" s="13">
        <v>17</v>
      </c>
      <c r="H4088" s="13" t="s">
        <v>71</v>
      </c>
      <c r="I4088" s="13" t="s">
        <v>53</v>
      </c>
      <c r="J4088" s="13"/>
      <c r="K4088" s="13" t="s">
        <v>28</v>
      </c>
      <c r="L4088" s="12">
        <f t="shared" ca="1" si="562"/>
        <v>5.3658453794081682</v>
      </c>
      <c r="M4088" s="101">
        <f t="shared" ca="1" si="563"/>
        <v>0.66611604539973002</v>
      </c>
      <c r="N4088" s="101">
        <f t="shared" ca="1" si="570"/>
        <v>346.57363735135579</v>
      </c>
      <c r="O4088" s="101">
        <f t="shared" ca="1" si="564"/>
        <v>1.5979487539877526</v>
      </c>
      <c r="Q4088" s="12">
        <f t="shared" ca="1" si="565"/>
        <v>0.98804210796828196</v>
      </c>
      <c r="R4088" s="101">
        <f t="shared" ca="1" si="566"/>
        <v>0</v>
      </c>
      <c r="S4088" s="13"/>
      <c r="T4088" s="101">
        <f t="shared" ca="1" si="567"/>
        <v>0.5434604981165474</v>
      </c>
      <c r="U4088" s="101">
        <f t="shared" ca="1" si="568"/>
        <v>1.5091440129585474</v>
      </c>
      <c r="V4088" s="101">
        <f t="shared" ca="1" si="569"/>
        <v>-432.55980550101873</v>
      </c>
    </row>
    <row r="4089" spans="2:22" x14ac:dyDescent="0.3">
      <c r="B4089" s="13">
        <v>2023</v>
      </c>
      <c r="C4089" s="13">
        <v>6</v>
      </c>
      <c r="D4089" s="13">
        <v>17</v>
      </c>
      <c r="E4089" s="83" t="s">
        <v>267</v>
      </c>
      <c r="F4089" s="13">
        <v>4</v>
      </c>
      <c r="G4089" s="13">
        <v>18</v>
      </c>
      <c r="H4089" s="13" t="s">
        <v>71</v>
      </c>
      <c r="I4089" s="13" t="s">
        <v>53</v>
      </c>
      <c r="J4089" s="13"/>
      <c r="K4089" s="13" t="s">
        <v>28</v>
      </c>
      <c r="L4089" s="12">
        <f t="shared" ca="1" si="562"/>
        <v>4.2417569868285234</v>
      </c>
      <c r="M4089" s="101">
        <f t="shared" ca="1" si="563"/>
        <v>0.52657171234489286</v>
      </c>
      <c r="N4089" s="101">
        <f t="shared" ca="1" si="570"/>
        <v>347.76663150390129</v>
      </c>
      <c r="O4089" s="101">
        <f t="shared" ca="1" si="564"/>
        <v>1.2631952306775343</v>
      </c>
      <c r="Q4089" s="12">
        <f t="shared" ca="1" si="565"/>
        <v>1.7485106849843264</v>
      </c>
      <c r="R4089" s="101">
        <f t="shared" ca="1" si="566"/>
        <v>0</v>
      </c>
      <c r="S4089" s="13"/>
      <c r="T4089" s="101">
        <f t="shared" ca="1" si="567"/>
        <v>0.30951159591093858</v>
      </c>
      <c r="U4089" s="101">
        <f t="shared" ca="1" si="568"/>
        <v>1.1929941525455223</v>
      </c>
      <c r="V4089" s="101">
        <f t="shared" ca="1" si="569"/>
        <v>-431.0572997525623</v>
      </c>
    </row>
    <row r="4090" spans="2:22" x14ac:dyDescent="0.3">
      <c r="B4090" s="13">
        <v>2023</v>
      </c>
      <c r="C4090" s="13">
        <v>6</v>
      </c>
      <c r="D4090" s="13">
        <v>17</v>
      </c>
      <c r="E4090" s="83" t="s">
        <v>267</v>
      </c>
      <c r="F4090" s="13">
        <v>4</v>
      </c>
      <c r="G4090" s="13">
        <v>19</v>
      </c>
      <c r="H4090" s="13" t="s">
        <v>71</v>
      </c>
      <c r="I4090" s="13" t="s">
        <v>53</v>
      </c>
      <c r="J4090" s="13"/>
      <c r="K4090" s="13" t="s">
        <v>28</v>
      </c>
      <c r="L4090" s="12">
        <f t="shared" ca="1" si="562"/>
        <v>4.7762214332430437</v>
      </c>
      <c r="M4090" s="101">
        <f t="shared" ca="1" si="563"/>
        <v>0.59292012872279143</v>
      </c>
      <c r="N4090" s="101">
        <f t="shared" ca="1" si="570"/>
        <v>349.10994378200093</v>
      </c>
      <c r="O4090" s="101">
        <f t="shared" ca="1" si="564"/>
        <v>1.4223587428197784</v>
      </c>
      <c r="Q4090" s="12">
        <f t="shared" ca="1" si="565"/>
        <v>1.7660339627140829</v>
      </c>
      <c r="R4090" s="101">
        <f t="shared" ca="1" si="566"/>
        <v>0</v>
      </c>
      <c r="S4090" s="13"/>
      <c r="T4090" s="101">
        <f t="shared" ca="1" si="567"/>
        <v>0.37368467259146521</v>
      </c>
      <c r="U4090" s="101">
        <f t="shared" ca="1" si="568"/>
        <v>1.3433122780996061</v>
      </c>
      <c r="V4090" s="101">
        <f t="shared" ca="1" si="569"/>
        <v>-429.34030280187119</v>
      </c>
    </row>
    <row r="4091" spans="2:22" x14ac:dyDescent="0.3">
      <c r="B4091" s="13">
        <v>2023</v>
      </c>
      <c r="C4091" s="13">
        <v>6</v>
      </c>
      <c r="D4091" s="13">
        <v>17</v>
      </c>
      <c r="E4091" s="83" t="s">
        <v>267</v>
      </c>
      <c r="F4091" s="13">
        <v>4</v>
      </c>
      <c r="G4091" s="13">
        <v>20</v>
      </c>
      <c r="H4091" s="13" t="s">
        <v>69</v>
      </c>
      <c r="I4091" s="13" t="s">
        <v>53</v>
      </c>
      <c r="J4091" s="13"/>
      <c r="K4091" s="13" t="s">
        <v>28</v>
      </c>
      <c r="L4091" s="12">
        <f t="shared" ca="1" si="562"/>
        <v>4.5732937398876627</v>
      </c>
      <c r="M4091" s="101">
        <f t="shared" ca="1" si="563"/>
        <v>0.24128697771647309</v>
      </c>
      <c r="N4091" s="101">
        <f t="shared" ca="1" si="570"/>
        <v>349.10994378200093</v>
      </c>
      <c r="O4091" s="101">
        <f t="shared" ca="1" si="564"/>
        <v>0.49341266159647995</v>
      </c>
      <c r="Q4091" s="12">
        <f t="shared" ca="1" si="565"/>
        <v>0</v>
      </c>
      <c r="R4091" s="101">
        <f t="shared" ca="1" si="566"/>
        <v>0</v>
      </c>
      <c r="S4091" s="13"/>
      <c r="T4091" s="101">
        <f t="shared" ca="1" si="567"/>
        <v>0.24128697771647309</v>
      </c>
      <c r="U4091" s="101">
        <f t="shared" si="568"/>
        <v>0</v>
      </c>
      <c r="V4091" s="101">
        <f t="shared" ca="1" si="569"/>
        <v>-429.09901582415472</v>
      </c>
    </row>
    <row r="4092" spans="2:22" x14ac:dyDescent="0.3">
      <c r="B4092" s="13">
        <v>2023</v>
      </c>
      <c r="C4092" s="13">
        <v>6</v>
      </c>
      <c r="D4092" s="13">
        <v>17</v>
      </c>
      <c r="E4092" s="83" t="s">
        <v>267</v>
      </c>
      <c r="F4092" s="13">
        <v>4</v>
      </c>
      <c r="G4092" s="13">
        <v>21</v>
      </c>
      <c r="H4092" s="13" t="s">
        <v>69</v>
      </c>
      <c r="I4092" s="13" t="s">
        <v>53</v>
      </c>
      <c r="J4092" s="13"/>
      <c r="K4092" s="13" t="s">
        <v>28</v>
      </c>
      <c r="L4092" s="12">
        <f t="shared" ca="1" si="562"/>
        <v>5.5469450948446548</v>
      </c>
      <c r="M4092" s="101">
        <f t="shared" ca="1" si="563"/>
        <v>0.29265682320400399</v>
      </c>
      <c r="N4092" s="101">
        <f t="shared" ca="1" si="570"/>
        <v>349.10994378200093</v>
      </c>
      <c r="O4092" s="101">
        <f t="shared" ca="1" si="564"/>
        <v>0.59845990628278978</v>
      </c>
      <c r="Q4092" s="12">
        <f t="shared" ca="1" si="565"/>
        <v>0</v>
      </c>
      <c r="R4092" s="101">
        <f t="shared" ca="1" si="566"/>
        <v>0</v>
      </c>
      <c r="S4092" s="13"/>
      <c r="T4092" s="101">
        <f t="shared" ca="1" si="567"/>
        <v>0.29265682320400399</v>
      </c>
      <c r="U4092" s="101">
        <f t="shared" si="568"/>
        <v>0</v>
      </c>
      <c r="V4092" s="101">
        <f t="shared" ca="1" si="569"/>
        <v>-428.80635900095069</v>
      </c>
    </row>
    <row r="4093" spans="2:22" x14ac:dyDescent="0.3">
      <c r="B4093" s="13">
        <v>2023</v>
      </c>
      <c r="C4093" s="13">
        <v>6</v>
      </c>
      <c r="D4093" s="13">
        <v>17</v>
      </c>
      <c r="E4093" s="83" t="s">
        <v>267</v>
      </c>
      <c r="F4093" s="13">
        <v>4</v>
      </c>
      <c r="G4093" s="13">
        <v>22</v>
      </c>
      <c r="H4093" s="13" t="s">
        <v>69</v>
      </c>
      <c r="I4093" s="13" t="s">
        <v>53</v>
      </c>
      <c r="J4093" s="13"/>
      <c r="K4093" s="13" t="s">
        <v>28</v>
      </c>
      <c r="L4093" s="12">
        <f t="shared" ca="1" si="562"/>
        <v>3.730820805806768</v>
      </c>
      <c r="M4093" s="101">
        <f t="shared" ca="1" si="563"/>
        <v>0.19683810571436508</v>
      </c>
      <c r="N4093" s="101">
        <f t="shared" ca="1" si="570"/>
        <v>349.10994378200093</v>
      </c>
      <c r="O4093" s="101">
        <f t="shared" ca="1" si="564"/>
        <v>0.40251825673849218</v>
      </c>
      <c r="Q4093" s="12">
        <f t="shared" ca="1" si="565"/>
        <v>0</v>
      </c>
      <c r="R4093" s="101">
        <f t="shared" ca="1" si="566"/>
        <v>0</v>
      </c>
      <c r="S4093" s="13"/>
      <c r="T4093" s="101">
        <f t="shared" ca="1" si="567"/>
        <v>0.19683810571436508</v>
      </c>
      <c r="U4093" s="101">
        <f t="shared" si="568"/>
        <v>0</v>
      </c>
      <c r="V4093" s="101">
        <f t="shared" ca="1" si="569"/>
        <v>-428.6095208952363</v>
      </c>
    </row>
    <row r="4094" spans="2:22" x14ac:dyDescent="0.3">
      <c r="B4094" s="13">
        <v>2023</v>
      </c>
      <c r="C4094" s="13">
        <v>6</v>
      </c>
      <c r="D4094" s="13">
        <v>17</v>
      </c>
      <c r="E4094" s="83" t="s">
        <v>267</v>
      </c>
      <c r="F4094" s="13">
        <v>4</v>
      </c>
      <c r="G4094" s="13">
        <v>23</v>
      </c>
      <c r="H4094" s="13" t="s">
        <v>69</v>
      </c>
      <c r="I4094" s="13" t="s">
        <v>53</v>
      </c>
      <c r="J4094" s="13"/>
      <c r="K4094" s="13" t="s">
        <v>28</v>
      </c>
      <c r="L4094" s="12">
        <f t="shared" ca="1" si="562"/>
        <v>5.7388805796495781</v>
      </c>
      <c r="M4094" s="101">
        <f t="shared" ca="1" si="563"/>
        <v>0.30278333938231172</v>
      </c>
      <c r="N4094" s="101">
        <f t="shared" ca="1" si="570"/>
        <v>349.10994378200093</v>
      </c>
      <c r="O4094" s="101">
        <f t="shared" ca="1" si="564"/>
        <v>0.61916782573839302</v>
      </c>
      <c r="Q4094" s="12">
        <f t="shared" ca="1" si="565"/>
        <v>0</v>
      </c>
      <c r="R4094" s="101">
        <f t="shared" ca="1" si="566"/>
        <v>0</v>
      </c>
      <c r="S4094" s="13"/>
      <c r="T4094" s="101">
        <f t="shared" ca="1" si="567"/>
        <v>0.30278333938231172</v>
      </c>
      <c r="U4094" s="101">
        <f t="shared" si="568"/>
        <v>0</v>
      </c>
      <c r="V4094" s="101">
        <f t="shared" ca="1" si="569"/>
        <v>-428.306737555854</v>
      </c>
    </row>
    <row r="4095" spans="2:22" x14ac:dyDescent="0.3">
      <c r="B4095" s="13">
        <v>2023</v>
      </c>
      <c r="C4095" s="13">
        <v>6</v>
      </c>
      <c r="D4095" s="13">
        <v>18</v>
      </c>
      <c r="E4095" s="83" t="s">
        <v>268</v>
      </c>
      <c r="F4095" s="13">
        <v>5</v>
      </c>
      <c r="G4095" s="13">
        <v>0</v>
      </c>
      <c r="H4095" s="13" t="s">
        <v>69</v>
      </c>
      <c r="I4095" s="13" t="s">
        <v>53</v>
      </c>
      <c r="J4095" s="13"/>
      <c r="K4095" s="13" t="s">
        <v>28</v>
      </c>
      <c r="L4095" s="12">
        <f t="shared" ca="1" si="562"/>
        <v>4.8703090239124274</v>
      </c>
      <c r="M4095" s="101">
        <f t="shared" ca="1" si="563"/>
        <v>0.25695750410161966</v>
      </c>
      <c r="N4095" s="101">
        <f t="shared" ca="1" si="570"/>
        <v>349.10994378200093</v>
      </c>
      <c r="O4095" s="101">
        <f t="shared" ca="1" si="564"/>
        <v>0.52545764058991173</v>
      </c>
      <c r="Q4095" s="12">
        <f t="shared" ca="1" si="565"/>
        <v>0</v>
      </c>
      <c r="R4095" s="101">
        <f t="shared" ca="1" si="566"/>
        <v>0</v>
      </c>
      <c r="S4095" s="13"/>
      <c r="T4095" s="101">
        <f t="shared" ca="1" si="567"/>
        <v>0.25695750410161966</v>
      </c>
      <c r="U4095" s="101">
        <f t="shared" si="568"/>
        <v>0</v>
      </c>
      <c r="V4095" s="101">
        <f t="shared" ca="1" si="569"/>
        <v>-428.04978005175241</v>
      </c>
    </row>
    <row r="4096" spans="2:22" x14ac:dyDescent="0.3">
      <c r="B4096" s="13">
        <v>2023</v>
      </c>
      <c r="C4096" s="13">
        <v>6</v>
      </c>
      <c r="D4096" s="13">
        <v>18</v>
      </c>
      <c r="E4096" s="83" t="s">
        <v>268</v>
      </c>
      <c r="F4096" s="13">
        <v>5</v>
      </c>
      <c r="G4096" s="13">
        <v>1</v>
      </c>
      <c r="H4096" s="13" t="s">
        <v>69</v>
      </c>
      <c r="I4096" s="13" t="s">
        <v>53</v>
      </c>
      <c r="J4096" s="13"/>
      <c r="K4096" s="13" t="s">
        <v>28</v>
      </c>
      <c r="L4096" s="12">
        <f t="shared" ref="L4096:L4159" ca="1" si="571">IF(K4096="Weekday",_xlfn.NORM.INV(RAND(),VLOOKUP(G4096,$J$5:$N$28,4),VLOOKUP(G4096,$J$5:$N$28,5)),_xlfn.NORM.INV(RAND(),VLOOKUP(G4096,$P$5:$T$28,4),VLOOKUP(G4096,$P$5:$T$28,5)))*VLOOKUP(C4096,$P$32:$R$43,3)</f>
        <v>2.8075123787359697</v>
      </c>
      <c r="M4096" s="101">
        <f t="shared" ref="M4096:M4159" ca="1" si="572">IF(I4096="Winter",VLOOKUP(G4096,$J$40:$L$43,3),VLOOKUP(G4096,$J$40:$L$43,2))*L4096</f>
        <v>0.14812435310210978</v>
      </c>
      <c r="N4096" s="101">
        <f t="shared" ca="1" si="570"/>
        <v>349.10994378200093</v>
      </c>
      <c r="O4096" s="101">
        <f t="shared" ref="O4096:O4159" ca="1" si="573">IF(I4096="Winter",VLOOKUP(G4096,$J$46:$L$49,3),VLOOKUP(G4096,$J$46:$L$49,2))*L4096</f>
        <v>0.30290251054182377</v>
      </c>
      <c r="Q4096" s="12">
        <f t="shared" ref="Q4096:Q4159" ca="1" si="574">MIN(MAX(AND(IF(G4096&gt;=VLOOKUP(C4096,$O$46:$T$57,5),1,0),IF(G4096&lt;=VLOOKUP(C4096,$O$46:$T$57,6),1,0))*$G$50*_xlfn.NORM.INV(RAND(),VLOOKUP(C4096,$B$4:$F$15,4),VLOOKUP(C4096,$B$4:$F$15,4)),0),0.2)*$G$51</f>
        <v>0</v>
      </c>
      <c r="R4096" s="101">
        <f t="shared" ref="R4096:R4159" ca="1" si="575">MAX(Q4096-L4096,0)*$G$52</f>
        <v>0</v>
      </c>
      <c r="S4096" s="13"/>
      <c r="T4096" s="101">
        <f t="shared" ref="T4096:T4159" ca="1" si="576">MAX(L4096-Q4096,0)*IF(I4096="Winter",VLOOKUP(G4096,$J$40:$L$43,3),VLOOKUP(G4096,$J$40:$L$43,2))</f>
        <v>0.14812435310210978</v>
      </c>
      <c r="U4096" s="101">
        <f t="shared" si="568"/>
        <v>0</v>
      </c>
      <c r="V4096" s="101">
        <f t="shared" ca="1" si="569"/>
        <v>-427.9016556986503</v>
      </c>
    </row>
    <row r="4097" spans="2:22" x14ac:dyDescent="0.3">
      <c r="B4097" s="13">
        <v>2023</v>
      </c>
      <c r="C4097" s="13">
        <v>6</v>
      </c>
      <c r="D4097" s="13">
        <v>18</v>
      </c>
      <c r="E4097" s="83" t="s">
        <v>268</v>
      </c>
      <c r="F4097" s="13">
        <v>5</v>
      </c>
      <c r="G4097" s="13">
        <v>2</v>
      </c>
      <c r="H4097" s="13" t="s">
        <v>69</v>
      </c>
      <c r="I4097" s="13" t="s">
        <v>53</v>
      </c>
      <c r="J4097" s="13"/>
      <c r="K4097" s="13" t="s">
        <v>28</v>
      </c>
      <c r="L4097" s="12">
        <f t="shared" ca="1" si="571"/>
        <v>2.6285501656658079</v>
      </c>
      <c r="M4097" s="101">
        <f t="shared" ca="1" si="572"/>
        <v>0.13868230674052803</v>
      </c>
      <c r="N4097" s="101">
        <f t="shared" ca="1" si="570"/>
        <v>349.10994378200093</v>
      </c>
      <c r="O4097" s="101">
        <f t="shared" ca="1" si="573"/>
        <v>0.28359427737368403</v>
      </c>
      <c r="Q4097" s="12">
        <f t="shared" ca="1" si="574"/>
        <v>0</v>
      </c>
      <c r="R4097" s="101">
        <f t="shared" ca="1" si="575"/>
        <v>0</v>
      </c>
      <c r="S4097" s="13"/>
      <c r="T4097" s="101">
        <f t="shared" ca="1" si="576"/>
        <v>0.13868230674052803</v>
      </c>
      <c r="U4097" s="101">
        <f t="shared" ref="U4097:U4160" si="577">IF(H4097="On-Peak",IF(I4097="Winter",((L4097*$D$48)/60),((L4097*$D$47)/60)),0)</f>
        <v>0</v>
      </c>
      <c r="V4097" s="101">
        <f t="shared" ref="V4097:V4160" ca="1" si="578">V4096+MAX(T4097-R4097,0)-MAX(R4097-T4097,0)+MAX(U4097-R4097,0)-MAX(R4097-U4097,0)</f>
        <v>-427.76297339190978</v>
      </c>
    </row>
    <row r="4098" spans="2:22" x14ac:dyDescent="0.3">
      <c r="B4098" s="13">
        <v>2023</v>
      </c>
      <c r="C4098" s="13">
        <v>6</v>
      </c>
      <c r="D4098" s="13">
        <v>18</v>
      </c>
      <c r="E4098" s="83" t="s">
        <v>268</v>
      </c>
      <c r="F4098" s="13">
        <v>5</v>
      </c>
      <c r="G4098" s="13">
        <v>3</v>
      </c>
      <c r="H4098" s="13" t="s">
        <v>69</v>
      </c>
      <c r="I4098" s="13" t="s">
        <v>53</v>
      </c>
      <c r="J4098" s="13"/>
      <c r="K4098" s="13" t="s">
        <v>28</v>
      </c>
      <c r="L4098" s="12">
        <f t="shared" ca="1" si="571"/>
        <v>2.9000506272023157</v>
      </c>
      <c r="M4098" s="101">
        <f t="shared" ca="1" si="572"/>
        <v>0.15300667109119417</v>
      </c>
      <c r="N4098" s="101">
        <f t="shared" ca="1" si="570"/>
        <v>349.10994378200093</v>
      </c>
      <c r="O4098" s="101">
        <f t="shared" ca="1" si="573"/>
        <v>0.31288646216885785</v>
      </c>
      <c r="Q4098" s="12">
        <f t="shared" ca="1" si="574"/>
        <v>0</v>
      </c>
      <c r="R4098" s="101">
        <f t="shared" ca="1" si="575"/>
        <v>0</v>
      </c>
      <c r="S4098" s="13"/>
      <c r="T4098" s="101">
        <f t="shared" ca="1" si="576"/>
        <v>0.15300667109119417</v>
      </c>
      <c r="U4098" s="101">
        <f t="shared" si="577"/>
        <v>0</v>
      </c>
      <c r="V4098" s="101">
        <f t="shared" ca="1" si="578"/>
        <v>-427.60996672081859</v>
      </c>
    </row>
    <row r="4099" spans="2:22" x14ac:dyDescent="0.3">
      <c r="B4099" s="13">
        <v>2023</v>
      </c>
      <c r="C4099" s="13">
        <v>6</v>
      </c>
      <c r="D4099" s="13">
        <v>18</v>
      </c>
      <c r="E4099" s="83" t="s">
        <v>268</v>
      </c>
      <c r="F4099" s="13">
        <v>5</v>
      </c>
      <c r="G4099" s="13">
        <v>4</v>
      </c>
      <c r="H4099" s="13" t="s">
        <v>69</v>
      </c>
      <c r="I4099" s="13" t="s">
        <v>53</v>
      </c>
      <c r="J4099" s="13"/>
      <c r="K4099" s="13" t="s">
        <v>28</v>
      </c>
      <c r="L4099" s="12">
        <f t="shared" ca="1" si="571"/>
        <v>2.5921077377624528</v>
      </c>
      <c r="M4099" s="101">
        <f t="shared" ca="1" si="572"/>
        <v>0.13675960424434702</v>
      </c>
      <c r="N4099" s="101">
        <f t="shared" ca="1" si="570"/>
        <v>349.10994378200093</v>
      </c>
      <c r="O4099" s="101">
        <f t="shared" ca="1" si="573"/>
        <v>0.27966250382719104</v>
      </c>
      <c r="Q4099" s="12">
        <f t="shared" ca="1" si="574"/>
        <v>0</v>
      </c>
      <c r="R4099" s="101">
        <f t="shared" ca="1" si="575"/>
        <v>0</v>
      </c>
      <c r="S4099" s="13"/>
      <c r="T4099" s="101">
        <f t="shared" ca="1" si="576"/>
        <v>0.13675960424434702</v>
      </c>
      <c r="U4099" s="101">
        <f t="shared" si="577"/>
        <v>0</v>
      </c>
      <c r="V4099" s="101">
        <f t="shared" ca="1" si="578"/>
        <v>-427.47320711657426</v>
      </c>
    </row>
    <row r="4100" spans="2:22" x14ac:dyDescent="0.3">
      <c r="B4100" s="13">
        <v>2023</v>
      </c>
      <c r="C4100" s="13">
        <v>6</v>
      </c>
      <c r="D4100" s="13">
        <v>18</v>
      </c>
      <c r="E4100" s="83" t="s">
        <v>268</v>
      </c>
      <c r="F4100" s="13">
        <v>5</v>
      </c>
      <c r="G4100" s="13">
        <v>5</v>
      </c>
      <c r="H4100" s="13" t="s">
        <v>69</v>
      </c>
      <c r="I4100" s="13" t="s">
        <v>53</v>
      </c>
      <c r="J4100" s="13"/>
      <c r="K4100" s="13" t="s">
        <v>28</v>
      </c>
      <c r="L4100" s="12">
        <f t="shared" ca="1" si="571"/>
        <v>2.5591316637401311</v>
      </c>
      <c r="M4100" s="101">
        <f t="shared" ca="1" si="572"/>
        <v>0.13501978657892932</v>
      </c>
      <c r="N4100" s="101">
        <f t="shared" ca="1" si="570"/>
        <v>349.10994378200093</v>
      </c>
      <c r="O4100" s="101">
        <f t="shared" ca="1" si="573"/>
        <v>0.27610471520092272</v>
      </c>
      <c r="Q4100" s="12">
        <f t="shared" ca="1" si="574"/>
        <v>5.6000000000000005</v>
      </c>
      <c r="R4100" s="101">
        <f t="shared" ca="1" si="575"/>
        <v>0.25740950466439794</v>
      </c>
      <c r="S4100" s="13"/>
      <c r="T4100" s="101">
        <f t="shared" ca="1" si="576"/>
        <v>0</v>
      </c>
      <c r="U4100" s="101">
        <f t="shared" si="577"/>
        <v>0</v>
      </c>
      <c r="V4100" s="101">
        <f t="shared" ca="1" si="578"/>
        <v>-427.98802612590305</v>
      </c>
    </row>
    <row r="4101" spans="2:22" x14ac:dyDescent="0.3">
      <c r="B4101" s="13">
        <v>2023</v>
      </c>
      <c r="C4101" s="13">
        <v>6</v>
      </c>
      <c r="D4101" s="13">
        <v>18</v>
      </c>
      <c r="E4101" s="83" t="s">
        <v>268</v>
      </c>
      <c r="F4101" s="13">
        <v>5</v>
      </c>
      <c r="G4101" s="13">
        <v>6</v>
      </c>
      <c r="H4101" s="13" t="s">
        <v>69</v>
      </c>
      <c r="I4101" s="13" t="s">
        <v>53</v>
      </c>
      <c r="J4101" s="13"/>
      <c r="K4101" s="13" t="s">
        <v>28</v>
      </c>
      <c r="L4101" s="12">
        <f t="shared" ca="1" si="571"/>
        <v>2.5282966318550755</v>
      </c>
      <c r="M4101" s="101">
        <f t="shared" ca="1" si="572"/>
        <v>0.13339293029667379</v>
      </c>
      <c r="N4101" s="101">
        <f t="shared" ca="1" si="570"/>
        <v>349.10994378200093</v>
      </c>
      <c r="O4101" s="101">
        <f t="shared" ca="1" si="573"/>
        <v>0.27277792361084408</v>
      </c>
      <c r="Q4101" s="12">
        <f t="shared" ca="1" si="574"/>
        <v>0</v>
      </c>
      <c r="R4101" s="101">
        <f t="shared" ca="1" si="575"/>
        <v>0</v>
      </c>
      <c r="S4101" s="13"/>
      <c r="T4101" s="101">
        <f t="shared" ca="1" si="576"/>
        <v>0.13339293029667379</v>
      </c>
      <c r="U4101" s="101">
        <f t="shared" si="577"/>
        <v>0</v>
      </c>
      <c r="V4101" s="101">
        <f t="shared" ca="1" si="578"/>
        <v>-427.85463319560637</v>
      </c>
    </row>
    <row r="4102" spans="2:22" x14ac:dyDescent="0.3">
      <c r="B4102" s="13">
        <v>2023</v>
      </c>
      <c r="C4102" s="13">
        <v>6</v>
      </c>
      <c r="D4102" s="13">
        <v>18</v>
      </c>
      <c r="E4102" s="83" t="s">
        <v>268</v>
      </c>
      <c r="F4102" s="13">
        <v>5</v>
      </c>
      <c r="G4102" s="13">
        <v>7</v>
      </c>
      <c r="H4102" s="13" t="s">
        <v>69</v>
      </c>
      <c r="I4102" s="13" t="s">
        <v>53</v>
      </c>
      <c r="J4102" s="13"/>
      <c r="K4102" s="13" t="s">
        <v>28</v>
      </c>
      <c r="L4102" s="12">
        <f t="shared" ca="1" si="571"/>
        <v>2.4416469416306321</v>
      </c>
      <c r="M4102" s="101">
        <f t="shared" ca="1" si="572"/>
        <v>0.12882129264043216</v>
      </c>
      <c r="N4102" s="101">
        <f t="shared" ca="1" si="570"/>
        <v>349.10994378200093</v>
      </c>
      <c r="O4102" s="101">
        <f t="shared" ca="1" si="573"/>
        <v>0.26342928853252889</v>
      </c>
      <c r="Q4102" s="12">
        <f t="shared" ca="1" si="574"/>
        <v>5.6000000000000005</v>
      </c>
      <c r="R4102" s="101">
        <f t="shared" ca="1" si="575"/>
        <v>0.26735458639096704</v>
      </c>
      <c r="S4102" s="13"/>
      <c r="T4102" s="101">
        <f t="shared" ca="1" si="576"/>
        <v>0</v>
      </c>
      <c r="U4102" s="101">
        <f t="shared" si="577"/>
        <v>0</v>
      </c>
      <c r="V4102" s="101">
        <f t="shared" ca="1" si="578"/>
        <v>-428.38934236838833</v>
      </c>
    </row>
    <row r="4103" spans="2:22" x14ac:dyDescent="0.3">
      <c r="B4103" s="13">
        <v>2023</v>
      </c>
      <c r="C4103" s="13">
        <v>6</v>
      </c>
      <c r="D4103" s="13">
        <v>18</v>
      </c>
      <c r="E4103" s="83" t="s">
        <v>268</v>
      </c>
      <c r="F4103" s="13">
        <v>5</v>
      </c>
      <c r="G4103" s="13">
        <v>8</v>
      </c>
      <c r="H4103" s="13" t="s">
        <v>69</v>
      </c>
      <c r="I4103" s="13" t="s">
        <v>53</v>
      </c>
      <c r="J4103" s="13"/>
      <c r="K4103" s="13" t="s">
        <v>28</v>
      </c>
      <c r="L4103" s="12">
        <f t="shared" ca="1" si="571"/>
        <v>5.2085780658004417</v>
      </c>
      <c r="M4103" s="101">
        <f t="shared" ca="1" si="572"/>
        <v>0.27480457875163133</v>
      </c>
      <c r="N4103" s="101">
        <f t="shared" ca="1" si="570"/>
        <v>349.10994378200093</v>
      </c>
      <c r="O4103" s="101">
        <f t="shared" ca="1" si="573"/>
        <v>0.5619534875192097</v>
      </c>
      <c r="Q4103" s="12">
        <f t="shared" ca="1" si="574"/>
        <v>5.6000000000000005</v>
      </c>
      <c r="R4103" s="101">
        <f t="shared" ca="1" si="575"/>
        <v>3.3133866729992655E-2</v>
      </c>
      <c r="S4103" s="13"/>
      <c r="T4103" s="101">
        <f t="shared" ca="1" si="576"/>
        <v>0</v>
      </c>
      <c r="U4103" s="101">
        <f t="shared" si="577"/>
        <v>0</v>
      </c>
      <c r="V4103" s="101">
        <f t="shared" ca="1" si="578"/>
        <v>-428.45561010184832</v>
      </c>
    </row>
    <row r="4104" spans="2:22" x14ac:dyDescent="0.3">
      <c r="B4104" s="13">
        <v>2023</v>
      </c>
      <c r="C4104" s="13">
        <v>6</v>
      </c>
      <c r="D4104" s="13">
        <v>18</v>
      </c>
      <c r="E4104" s="83" t="s">
        <v>268</v>
      </c>
      <c r="F4104" s="13">
        <v>5</v>
      </c>
      <c r="G4104" s="13">
        <v>9</v>
      </c>
      <c r="H4104" s="13" t="s">
        <v>69</v>
      </c>
      <c r="I4104" s="13" t="s">
        <v>53</v>
      </c>
      <c r="J4104" s="13"/>
      <c r="K4104" s="13" t="s">
        <v>28</v>
      </c>
      <c r="L4104" s="12">
        <f t="shared" ca="1" si="571"/>
        <v>5.4792565835464204</v>
      </c>
      <c r="M4104" s="101">
        <f t="shared" ca="1" si="572"/>
        <v>0.28908557734790913</v>
      </c>
      <c r="N4104" s="101">
        <f t="shared" ca="1" si="570"/>
        <v>349.10994378200093</v>
      </c>
      <c r="O4104" s="101">
        <f t="shared" ca="1" si="573"/>
        <v>0.59115699279882328</v>
      </c>
      <c r="Q4104" s="12">
        <f t="shared" ca="1" si="574"/>
        <v>5.4914004432385253E-3</v>
      </c>
      <c r="R4104" s="101">
        <f t="shared" ca="1" si="575"/>
        <v>0</v>
      </c>
      <c r="S4104" s="13"/>
      <c r="T4104" s="101">
        <f t="shared" ca="1" si="576"/>
        <v>0.28879585106052386</v>
      </c>
      <c r="U4104" s="101">
        <f t="shared" si="577"/>
        <v>0</v>
      </c>
      <c r="V4104" s="101">
        <f t="shared" ca="1" si="578"/>
        <v>-428.16681425078781</v>
      </c>
    </row>
    <row r="4105" spans="2:22" x14ac:dyDescent="0.3">
      <c r="B4105" s="13">
        <v>2023</v>
      </c>
      <c r="C4105" s="13">
        <v>6</v>
      </c>
      <c r="D4105" s="13">
        <v>18</v>
      </c>
      <c r="E4105" s="83" t="s">
        <v>268</v>
      </c>
      <c r="F4105" s="13">
        <v>5</v>
      </c>
      <c r="G4105" s="13">
        <v>10</v>
      </c>
      <c r="H4105" s="13" t="s">
        <v>70</v>
      </c>
      <c r="I4105" s="13" t="s">
        <v>53</v>
      </c>
      <c r="J4105" s="13"/>
      <c r="K4105" s="13" t="s">
        <v>28</v>
      </c>
      <c r="L4105" s="12">
        <f t="shared" ca="1" si="571"/>
        <v>4.5289696313146308</v>
      </c>
      <c r="M4105" s="101">
        <f t="shared" ca="1" si="572"/>
        <v>0.23894843774815994</v>
      </c>
      <c r="N4105" s="101">
        <f t="shared" ca="1" si="570"/>
        <v>349.10994378200093</v>
      </c>
      <c r="O4105" s="101">
        <f t="shared" ca="1" si="573"/>
        <v>0.48863053352253549</v>
      </c>
      <c r="Q4105" s="12">
        <f t="shared" ca="1" si="574"/>
        <v>5.6000000000000005</v>
      </c>
      <c r="R4105" s="101">
        <f t="shared" ca="1" si="575"/>
        <v>9.0662720709216549E-2</v>
      </c>
      <c r="S4105" s="13"/>
      <c r="T4105" s="101">
        <f t="shared" ca="1" si="576"/>
        <v>0</v>
      </c>
      <c r="U4105" s="101">
        <f t="shared" si="577"/>
        <v>0</v>
      </c>
      <c r="V4105" s="101">
        <f t="shared" ca="1" si="578"/>
        <v>-428.34813969220619</v>
      </c>
    </row>
    <row r="4106" spans="2:22" x14ac:dyDescent="0.3">
      <c r="B4106" s="13">
        <v>2023</v>
      </c>
      <c r="C4106" s="13">
        <v>6</v>
      </c>
      <c r="D4106" s="13">
        <v>18</v>
      </c>
      <c r="E4106" s="83" t="s">
        <v>268</v>
      </c>
      <c r="F4106" s="13">
        <v>5</v>
      </c>
      <c r="G4106" s="13">
        <v>11</v>
      </c>
      <c r="H4106" s="13" t="s">
        <v>70</v>
      </c>
      <c r="I4106" s="13" t="s">
        <v>53</v>
      </c>
      <c r="J4106" s="13"/>
      <c r="K4106" s="13" t="s">
        <v>28</v>
      </c>
      <c r="L4106" s="12">
        <f t="shared" ca="1" si="571"/>
        <v>4.4529389973874238</v>
      </c>
      <c r="M4106" s="101">
        <f t="shared" ca="1" si="572"/>
        <v>0.23493706150216048</v>
      </c>
      <c r="N4106" s="101">
        <f t="shared" ca="1" si="570"/>
        <v>349.10994378200093</v>
      </c>
      <c r="O4106" s="101">
        <f t="shared" ca="1" si="573"/>
        <v>0.48042758842812916</v>
      </c>
      <c r="Q4106" s="12">
        <f t="shared" ca="1" si="574"/>
        <v>5.6000000000000005</v>
      </c>
      <c r="R4106" s="101">
        <f t="shared" ca="1" si="575"/>
        <v>9.7098713871154624E-2</v>
      </c>
      <c r="S4106" s="13"/>
      <c r="T4106" s="101">
        <f t="shared" ca="1" si="576"/>
        <v>0</v>
      </c>
      <c r="U4106" s="101">
        <f t="shared" si="577"/>
        <v>0</v>
      </c>
      <c r="V4106" s="101">
        <f t="shared" ca="1" si="578"/>
        <v>-428.54233711994851</v>
      </c>
    </row>
    <row r="4107" spans="2:22" x14ac:dyDescent="0.3">
      <c r="B4107" s="13">
        <v>2023</v>
      </c>
      <c r="C4107" s="13">
        <v>6</v>
      </c>
      <c r="D4107" s="13">
        <v>18</v>
      </c>
      <c r="E4107" s="83" t="s">
        <v>268</v>
      </c>
      <c r="F4107" s="13">
        <v>5</v>
      </c>
      <c r="G4107" s="13">
        <v>12</v>
      </c>
      <c r="H4107" s="13" t="s">
        <v>70</v>
      </c>
      <c r="I4107" s="13" t="s">
        <v>53</v>
      </c>
      <c r="J4107" s="13"/>
      <c r="K4107" s="13" t="s">
        <v>28</v>
      </c>
      <c r="L4107" s="12">
        <f t="shared" ca="1" si="571"/>
        <v>4.2312891991682315</v>
      </c>
      <c r="M4107" s="101">
        <f t="shared" ca="1" si="572"/>
        <v>0.22324281814811589</v>
      </c>
      <c r="N4107" s="101">
        <f t="shared" ca="1" si="570"/>
        <v>349.10994378200093</v>
      </c>
      <c r="O4107" s="101">
        <f t="shared" ca="1" si="573"/>
        <v>0.45651379169826051</v>
      </c>
      <c r="Q4107" s="12">
        <f t="shared" ca="1" si="574"/>
        <v>0</v>
      </c>
      <c r="R4107" s="101">
        <f t="shared" ca="1" si="575"/>
        <v>0</v>
      </c>
      <c r="S4107" s="13"/>
      <c r="T4107" s="101">
        <f t="shared" ca="1" si="576"/>
        <v>0.22324281814811589</v>
      </c>
      <c r="U4107" s="101">
        <f t="shared" si="577"/>
        <v>0</v>
      </c>
      <c r="V4107" s="101">
        <f t="shared" ca="1" si="578"/>
        <v>-428.31909430180042</v>
      </c>
    </row>
    <row r="4108" spans="2:22" x14ac:dyDescent="0.3">
      <c r="B4108" s="13">
        <v>2023</v>
      </c>
      <c r="C4108" s="13">
        <v>6</v>
      </c>
      <c r="D4108" s="13">
        <v>18</v>
      </c>
      <c r="E4108" s="83" t="s">
        <v>268</v>
      </c>
      <c r="F4108" s="13">
        <v>5</v>
      </c>
      <c r="G4108" s="13">
        <v>13</v>
      </c>
      <c r="H4108" s="13" t="s">
        <v>70</v>
      </c>
      <c r="I4108" s="13" t="s">
        <v>53</v>
      </c>
      <c r="J4108" s="13"/>
      <c r="K4108" s="13" t="s">
        <v>28</v>
      </c>
      <c r="L4108" s="12">
        <f t="shared" ca="1" si="571"/>
        <v>3.9342187598971057</v>
      </c>
      <c r="M4108" s="101">
        <f t="shared" ca="1" si="572"/>
        <v>0.2075693817721713</v>
      </c>
      <c r="N4108" s="101">
        <f t="shared" ca="1" si="570"/>
        <v>349.10994378200093</v>
      </c>
      <c r="O4108" s="101">
        <f t="shared" ca="1" si="573"/>
        <v>0.42446286200529876</v>
      </c>
      <c r="Q4108" s="12">
        <f t="shared" ca="1" si="574"/>
        <v>0</v>
      </c>
      <c r="R4108" s="101">
        <f t="shared" ca="1" si="575"/>
        <v>0</v>
      </c>
      <c r="S4108" s="13"/>
      <c r="T4108" s="101">
        <f t="shared" ca="1" si="576"/>
        <v>0.2075693817721713</v>
      </c>
      <c r="U4108" s="101">
        <f t="shared" si="577"/>
        <v>0</v>
      </c>
      <c r="V4108" s="101">
        <f t="shared" ca="1" si="578"/>
        <v>-428.11152492002827</v>
      </c>
    </row>
    <row r="4109" spans="2:22" x14ac:dyDescent="0.3">
      <c r="B4109" s="13">
        <v>2023</v>
      </c>
      <c r="C4109" s="13">
        <v>6</v>
      </c>
      <c r="D4109" s="13">
        <v>18</v>
      </c>
      <c r="E4109" s="83" t="s">
        <v>268</v>
      </c>
      <c r="F4109" s="13">
        <v>5</v>
      </c>
      <c r="G4109" s="13">
        <v>14</v>
      </c>
      <c r="H4109" s="13" t="s">
        <v>70</v>
      </c>
      <c r="I4109" s="13" t="s">
        <v>53</v>
      </c>
      <c r="J4109" s="13"/>
      <c r="K4109" s="13" t="s">
        <v>28</v>
      </c>
      <c r="L4109" s="12">
        <f t="shared" ca="1" si="571"/>
        <v>4.2367139179778359</v>
      </c>
      <c r="M4109" s="101">
        <f t="shared" ca="1" si="572"/>
        <v>0.22352902631251062</v>
      </c>
      <c r="N4109" s="101">
        <f t="shared" ca="1" si="570"/>
        <v>349.10994378200093</v>
      </c>
      <c r="O4109" s="101">
        <f t="shared" ca="1" si="573"/>
        <v>0.45709906461062871</v>
      </c>
      <c r="Q4109" s="12">
        <f t="shared" ca="1" si="574"/>
        <v>5.6000000000000005</v>
      </c>
      <c r="R4109" s="101">
        <f t="shared" ca="1" si="575"/>
        <v>0.11540216684317624</v>
      </c>
      <c r="S4109" s="13"/>
      <c r="T4109" s="101">
        <f t="shared" ca="1" si="576"/>
        <v>0</v>
      </c>
      <c r="U4109" s="101">
        <f t="shared" si="577"/>
        <v>0</v>
      </c>
      <c r="V4109" s="101">
        <f t="shared" ca="1" si="578"/>
        <v>-428.34232925371464</v>
      </c>
    </row>
    <row r="4110" spans="2:22" x14ac:dyDescent="0.3">
      <c r="B4110" s="13">
        <v>2023</v>
      </c>
      <c r="C4110" s="13">
        <v>6</v>
      </c>
      <c r="D4110" s="13">
        <v>18</v>
      </c>
      <c r="E4110" s="83" t="s">
        <v>268</v>
      </c>
      <c r="F4110" s="13">
        <v>5</v>
      </c>
      <c r="G4110" s="13">
        <v>15</v>
      </c>
      <c r="H4110" s="13" t="s">
        <v>70</v>
      </c>
      <c r="I4110" s="13" t="s">
        <v>53</v>
      </c>
      <c r="J4110" s="13"/>
      <c r="K4110" s="13" t="s">
        <v>28</v>
      </c>
      <c r="L4110" s="12">
        <f t="shared" ca="1" si="571"/>
        <v>3.2450089724629501</v>
      </c>
      <c r="M4110" s="101">
        <f t="shared" ca="1" si="572"/>
        <v>0.17120667338714524</v>
      </c>
      <c r="N4110" s="101">
        <f t="shared" ca="1" si="570"/>
        <v>349.10994378200093</v>
      </c>
      <c r="O4110" s="101">
        <f t="shared" ca="1" si="573"/>
        <v>0.35010401803902769</v>
      </c>
      <c r="Q4110" s="12">
        <f t="shared" ca="1" si="574"/>
        <v>5.6000000000000005</v>
      </c>
      <c r="R4110" s="101">
        <f t="shared" ca="1" si="575"/>
        <v>0.19934999048101132</v>
      </c>
      <c r="S4110" s="13"/>
      <c r="T4110" s="101">
        <f t="shared" ca="1" si="576"/>
        <v>0</v>
      </c>
      <c r="U4110" s="101">
        <f t="shared" si="577"/>
        <v>0</v>
      </c>
      <c r="V4110" s="101">
        <f t="shared" ca="1" si="578"/>
        <v>-428.74102923467672</v>
      </c>
    </row>
    <row r="4111" spans="2:22" x14ac:dyDescent="0.3">
      <c r="B4111" s="13">
        <v>2023</v>
      </c>
      <c r="C4111" s="13">
        <v>6</v>
      </c>
      <c r="D4111" s="13">
        <v>18</v>
      </c>
      <c r="E4111" s="83" t="s">
        <v>268</v>
      </c>
      <c r="F4111" s="13">
        <v>5</v>
      </c>
      <c r="G4111" s="13">
        <v>16</v>
      </c>
      <c r="H4111" s="13" t="s">
        <v>71</v>
      </c>
      <c r="I4111" s="13" t="s">
        <v>53</v>
      </c>
      <c r="J4111" s="13"/>
      <c r="K4111" s="13" t="s">
        <v>28</v>
      </c>
      <c r="L4111" s="12">
        <f t="shared" ca="1" si="571"/>
        <v>3.8524628061258017</v>
      </c>
      <c r="M4111" s="101">
        <f t="shared" ca="1" si="572"/>
        <v>0.47824473275245705</v>
      </c>
      <c r="N4111" s="101">
        <f t="shared" ca="1" si="570"/>
        <v>350.19344894622378</v>
      </c>
      <c r="O4111" s="101">
        <f t="shared" ca="1" si="573"/>
        <v>1.1472634236642638</v>
      </c>
      <c r="Q4111" s="12">
        <f t="shared" ca="1" si="574"/>
        <v>5.6000000000000005</v>
      </c>
      <c r="R4111" s="101">
        <f t="shared" ca="1" si="575"/>
        <v>0.14792902346145093</v>
      </c>
      <c r="S4111" s="13"/>
      <c r="T4111" s="101">
        <f t="shared" ca="1" si="576"/>
        <v>0</v>
      </c>
      <c r="U4111" s="101">
        <f t="shared" ca="1" si="577"/>
        <v>1.0835051642228817</v>
      </c>
      <c r="V4111" s="101">
        <f t="shared" ca="1" si="578"/>
        <v>-427.95338211737675</v>
      </c>
    </row>
    <row r="4112" spans="2:22" x14ac:dyDescent="0.3">
      <c r="B4112" s="13">
        <v>2023</v>
      </c>
      <c r="C4112" s="13">
        <v>6</v>
      </c>
      <c r="D4112" s="13">
        <v>18</v>
      </c>
      <c r="E4112" s="83" t="s">
        <v>268</v>
      </c>
      <c r="F4112" s="13">
        <v>5</v>
      </c>
      <c r="G4112" s="13">
        <v>17</v>
      </c>
      <c r="H4112" s="13" t="s">
        <v>71</v>
      </c>
      <c r="I4112" s="13" t="s">
        <v>53</v>
      </c>
      <c r="J4112" s="13"/>
      <c r="K4112" s="13" t="s">
        <v>28</v>
      </c>
      <c r="L4112" s="12">
        <f t="shared" ca="1" si="571"/>
        <v>4.5836266093253784</v>
      </c>
      <c r="M4112" s="101">
        <f t="shared" ca="1" si="572"/>
        <v>0.56901140728165245</v>
      </c>
      <c r="N4112" s="101">
        <f t="shared" ref="N4112:N4175" ca="1" si="579">IF(H4112="On-Peak",IF(I4112="Winter",((L4112*$D$48)/60)+N4111,((L4112*$D$47)/60)+N4111),N4111)</f>
        <v>351.48259393009653</v>
      </c>
      <c r="O4112" s="101">
        <f t="shared" ca="1" si="573"/>
        <v>1.3650040042570977</v>
      </c>
      <c r="Q4112" s="12">
        <f t="shared" ca="1" si="574"/>
        <v>5.6000000000000005</v>
      </c>
      <c r="R4112" s="101">
        <f t="shared" ca="1" si="575"/>
        <v>8.6036007520606764E-2</v>
      </c>
      <c r="S4112" s="13"/>
      <c r="T4112" s="101">
        <f t="shared" ca="1" si="576"/>
        <v>0</v>
      </c>
      <c r="U4112" s="101">
        <f t="shared" ca="1" si="577"/>
        <v>1.2891449838727627</v>
      </c>
      <c r="V4112" s="101">
        <f t="shared" ca="1" si="578"/>
        <v>-426.83630914854518</v>
      </c>
    </row>
    <row r="4113" spans="2:22" x14ac:dyDescent="0.3">
      <c r="B4113" s="13">
        <v>2023</v>
      </c>
      <c r="C4113" s="13">
        <v>6</v>
      </c>
      <c r="D4113" s="13">
        <v>18</v>
      </c>
      <c r="E4113" s="83" t="s">
        <v>268</v>
      </c>
      <c r="F4113" s="13">
        <v>5</v>
      </c>
      <c r="G4113" s="13">
        <v>18</v>
      </c>
      <c r="H4113" s="13" t="s">
        <v>71</v>
      </c>
      <c r="I4113" s="13" t="s">
        <v>53</v>
      </c>
      <c r="J4113" s="13"/>
      <c r="K4113" s="13" t="s">
        <v>28</v>
      </c>
      <c r="L4113" s="12">
        <f t="shared" ca="1" si="571"/>
        <v>5.4255556860490808</v>
      </c>
      <c r="M4113" s="101">
        <f t="shared" ca="1" si="572"/>
        <v>0.67352848286613287</v>
      </c>
      <c r="N4113" s="101">
        <f t="shared" ca="1" si="579"/>
        <v>353.00853146679782</v>
      </c>
      <c r="O4113" s="101">
        <f t="shared" ca="1" si="573"/>
        <v>1.6157304833054162</v>
      </c>
      <c r="Q4113" s="12">
        <f t="shared" ca="1" si="574"/>
        <v>5.6000000000000005</v>
      </c>
      <c r="R4113" s="101">
        <f t="shared" ca="1" si="575"/>
        <v>1.4766711175945357E-2</v>
      </c>
      <c r="S4113" s="13"/>
      <c r="T4113" s="101">
        <f t="shared" ca="1" si="576"/>
        <v>0</v>
      </c>
      <c r="U4113" s="101">
        <f t="shared" ca="1" si="577"/>
        <v>1.5259375367013039</v>
      </c>
      <c r="V4113" s="101">
        <f t="shared" ca="1" si="578"/>
        <v>-425.33990503419574</v>
      </c>
    </row>
    <row r="4114" spans="2:22" x14ac:dyDescent="0.3">
      <c r="B4114" s="13">
        <v>2023</v>
      </c>
      <c r="C4114" s="13">
        <v>6</v>
      </c>
      <c r="D4114" s="13">
        <v>18</v>
      </c>
      <c r="E4114" s="83" t="s">
        <v>268</v>
      </c>
      <c r="F4114" s="13">
        <v>5</v>
      </c>
      <c r="G4114" s="13">
        <v>19</v>
      </c>
      <c r="H4114" s="13" t="s">
        <v>71</v>
      </c>
      <c r="I4114" s="13" t="s">
        <v>53</v>
      </c>
      <c r="J4114" s="13"/>
      <c r="K4114" s="13" t="s">
        <v>28</v>
      </c>
      <c r="L4114" s="12">
        <f t="shared" ca="1" si="571"/>
        <v>4.6390436829767143</v>
      </c>
      <c r="M4114" s="101">
        <f t="shared" ca="1" si="572"/>
        <v>0.57589088280472933</v>
      </c>
      <c r="N4114" s="101">
        <f t="shared" ca="1" si="579"/>
        <v>354.31326250263504</v>
      </c>
      <c r="O4114" s="101">
        <f t="shared" ca="1" si="573"/>
        <v>1.3815072087904656</v>
      </c>
      <c r="Q4114" s="12">
        <f t="shared" ca="1" si="574"/>
        <v>5.6000000000000005</v>
      </c>
      <c r="R4114" s="101">
        <f t="shared" ca="1" si="575"/>
        <v>8.1344952236021187E-2</v>
      </c>
      <c r="S4114" s="13"/>
      <c r="T4114" s="101">
        <f t="shared" ca="1" si="576"/>
        <v>0</v>
      </c>
      <c r="U4114" s="101">
        <f t="shared" ca="1" si="577"/>
        <v>1.3047310358372008</v>
      </c>
      <c r="V4114" s="101">
        <f t="shared" ca="1" si="578"/>
        <v>-424.19786390283059</v>
      </c>
    </row>
    <row r="4115" spans="2:22" x14ac:dyDescent="0.3">
      <c r="B4115" s="13">
        <v>2023</v>
      </c>
      <c r="C4115" s="13">
        <v>6</v>
      </c>
      <c r="D4115" s="13">
        <v>18</v>
      </c>
      <c r="E4115" s="83" t="s">
        <v>268</v>
      </c>
      <c r="F4115" s="13">
        <v>5</v>
      </c>
      <c r="G4115" s="13">
        <v>20</v>
      </c>
      <c r="H4115" s="13" t="s">
        <v>69</v>
      </c>
      <c r="I4115" s="13" t="s">
        <v>53</v>
      </c>
      <c r="J4115" s="13"/>
      <c r="K4115" s="13" t="s">
        <v>28</v>
      </c>
      <c r="L4115" s="12">
        <f t="shared" ca="1" si="571"/>
        <v>4.881520094650269</v>
      </c>
      <c r="M4115" s="101">
        <f t="shared" ca="1" si="572"/>
        <v>0.25754900019374821</v>
      </c>
      <c r="N4115" s="101">
        <f t="shared" ca="1" si="579"/>
        <v>354.31326250263504</v>
      </c>
      <c r="O4115" s="101">
        <f t="shared" ca="1" si="573"/>
        <v>0.52666720301181758</v>
      </c>
      <c r="Q4115" s="12">
        <f t="shared" ca="1" si="574"/>
        <v>0</v>
      </c>
      <c r="R4115" s="101">
        <f t="shared" ca="1" si="575"/>
        <v>0</v>
      </c>
      <c r="S4115" s="13"/>
      <c r="T4115" s="101">
        <f t="shared" ca="1" si="576"/>
        <v>0.25754900019374821</v>
      </c>
      <c r="U4115" s="101">
        <f t="shared" si="577"/>
        <v>0</v>
      </c>
      <c r="V4115" s="101">
        <f t="shared" ca="1" si="578"/>
        <v>-423.94031490263683</v>
      </c>
    </row>
    <row r="4116" spans="2:22" x14ac:dyDescent="0.3">
      <c r="B4116" s="13">
        <v>2023</v>
      </c>
      <c r="C4116" s="13">
        <v>6</v>
      </c>
      <c r="D4116" s="13">
        <v>18</v>
      </c>
      <c r="E4116" s="83" t="s">
        <v>268</v>
      </c>
      <c r="F4116" s="13">
        <v>5</v>
      </c>
      <c r="G4116" s="13">
        <v>21</v>
      </c>
      <c r="H4116" s="13" t="s">
        <v>69</v>
      </c>
      <c r="I4116" s="13" t="s">
        <v>53</v>
      </c>
      <c r="J4116" s="13"/>
      <c r="K4116" s="13" t="s">
        <v>28</v>
      </c>
      <c r="L4116" s="12">
        <f t="shared" ca="1" si="571"/>
        <v>5.7395266722905411</v>
      </c>
      <c r="M4116" s="101">
        <f t="shared" ca="1" si="572"/>
        <v>0.30281742723004895</v>
      </c>
      <c r="N4116" s="101">
        <f t="shared" ca="1" si="579"/>
        <v>354.31326250263504</v>
      </c>
      <c r="O4116" s="101">
        <f t="shared" ca="1" si="573"/>
        <v>0.61923753267342652</v>
      </c>
      <c r="Q4116" s="12">
        <f t="shared" ca="1" si="574"/>
        <v>0</v>
      </c>
      <c r="R4116" s="101">
        <f t="shared" ca="1" si="575"/>
        <v>0</v>
      </c>
      <c r="S4116" s="13"/>
      <c r="T4116" s="101">
        <f t="shared" ca="1" si="576"/>
        <v>0.30281742723004895</v>
      </c>
      <c r="U4116" s="101">
        <f t="shared" si="577"/>
        <v>0</v>
      </c>
      <c r="V4116" s="101">
        <f t="shared" ca="1" si="578"/>
        <v>-423.6374974754068</v>
      </c>
    </row>
    <row r="4117" spans="2:22" x14ac:dyDescent="0.3">
      <c r="B4117" s="13">
        <v>2023</v>
      </c>
      <c r="C4117" s="13">
        <v>6</v>
      </c>
      <c r="D4117" s="13">
        <v>18</v>
      </c>
      <c r="E4117" s="83" t="s">
        <v>268</v>
      </c>
      <c r="F4117" s="13">
        <v>5</v>
      </c>
      <c r="G4117" s="13">
        <v>22</v>
      </c>
      <c r="H4117" s="13" t="s">
        <v>69</v>
      </c>
      <c r="I4117" s="13" t="s">
        <v>53</v>
      </c>
      <c r="J4117" s="13"/>
      <c r="K4117" s="13" t="s">
        <v>28</v>
      </c>
      <c r="L4117" s="12">
        <f t="shared" ca="1" si="571"/>
        <v>4.7445971995865888</v>
      </c>
      <c r="M4117" s="101">
        <f t="shared" ca="1" si="572"/>
        <v>0.25032494825018842</v>
      </c>
      <c r="N4117" s="101">
        <f t="shared" ca="1" si="579"/>
        <v>354.31326250263504</v>
      </c>
      <c r="O4117" s="101">
        <f t="shared" ca="1" si="573"/>
        <v>0.51189459186339703</v>
      </c>
      <c r="Q4117" s="12">
        <f t="shared" ca="1" si="574"/>
        <v>0</v>
      </c>
      <c r="R4117" s="101">
        <f t="shared" ca="1" si="575"/>
        <v>0</v>
      </c>
      <c r="S4117" s="13"/>
      <c r="T4117" s="101">
        <f t="shared" ca="1" si="576"/>
        <v>0.25032494825018842</v>
      </c>
      <c r="U4117" s="101">
        <f t="shared" si="577"/>
        <v>0</v>
      </c>
      <c r="V4117" s="101">
        <f t="shared" ca="1" si="578"/>
        <v>-423.38717252715662</v>
      </c>
    </row>
    <row r="4118" spans="2:22" x14ac:dyDescent="0.3">
      <c r="B4118" s="13">
        <v>2023</v>
      </c>
      <c r="C4118" s="13">
        <v>6</v>
      </c>
      <c r="D4118" s="13">
        <v>18</v>
      </c>
      <c r="E4118" s="83" t="s">
        <v>268</v>
      </c>
      <c r="F4118" s="13">
        <v>5</v>
      </c>
      <c r="G4118" s="13">
        <v>23</v>
      </c>
      <c r="H4118" s="13" t="s">
        <v>69</v>
      </c>
      <c r="I4118" s="13" t="s">
        <v>53</v>
      </c>
      <c r="J4118" s="13"/>
      <c r="K4118" s="13" t="s">
        <v>28</v>
      </c>
      <c r="L4118" s="12">
        <f t="shared" ca="1" si="571"/>
        <v>4.7752503392900332</v>
      </c>
      <c r="M4118" s="101">
        <f t="shared" ca="1" si="572"/>
        <v>0.25194220790094218</v>
      </c>
      <c r="N4118" s="101">
        <f t="shared" ca="1" si="579"/>
        <v>354.31326250263504</v>
      </c>
      <c r="O4118" s="101">
        <f t="shared" ca="1" si="573"/>
        <v>0.51520175910600163</v>
      </c>
      <c r="Q4118" s="12">
        <f t="shared" ca="1" si="574"/>
        <v>0</v>
      </c>
      <c r="R4118" s="101">
        <f t="shared" ca="1" si="575"/>
        <v>0</v>
      </c>
      <c r="S4118" s="13"/>
      <c r="T4118" s="101">
        <f t="shared" ca="1" si="576"/>
        <v>0.25194220790094218</v>
      </c>
      <c r="U4118" s="101">
        <f t="shared" si="577"/>
        <v>0</v>
      </c>
      <c r="V4118" s="101">
        <f t="shared" ca="1" si="578"/>
        <v>-423.1352303192557</v>
      </c>
    </row>
    <row r="4119" spans="2:22" x14ac:dyDescent="0.3">
      <c r="B4119" s="13">
        <v>2023</v>
      </c>
      <c r="C4119" s="13">
        <v>6</v>
      </c>
      <c r="D4119" s="13">
        <v>19</v>
      </c>
      <c r="E4119" s="83" t="s">
        <v>269</v>
      </c>
      <c r="F4119" s="13">
        <v>6</v>
      </c>
      <c r="G4119" s="13">
        <v>0</v>
      </c>
      <c r="H4119" s="13" t="s">
        <v>69</v>
      </c>
      <c r="I4119" s="13" t="s">
        <v>53</v>
      </c>
      <c r="J4119" s="13"/>
      <c r="K4119" s="13" t="s">
        <v>27</v>
      </c>
      <c r="L4119" s="12">
        <f t="shared" ca="1" si="571"/>
        <v>6.1615980579780585</v>
      </c>
      <c r="M4119" s="101">
        <f t="shared" ca="1" si="572"/>
        <v>0.32508591353892236</v>
      </c>
      <c r="N4119" s="101">
        <f t="shared" ca="1" si="579"/>
        <v>354.31326250263504</v>
      </c>
      <c r="O4119" s="101">
        <f t="shared" ca="1" si="573"/>
        <v>0.66477481447525277</v>
      </c>
      <c r="Q4119" s="12">
        <f t="shared" ca="1" si="574"/>
        <v>0</v>
      </c>
      <c r="R4119" s="101">
        <f t="shared" ca="1" si="575"/>
        <v>0</v>
      </c>
      <c r="S4119" s="13"/>
      <c r="T4119" s="101">
        <f t="shared" ca="1" si="576"/>
        <v>0.32508591353892236</v>
      </c>
      <c r="U4119" s="101">
        <f t="shared" si="577"/>
        <v>0</v>
      </c>
      <c r="V4119" s="101">
        <f t="shared" ca="1" si="578"/>
        <v>-422.81014440571676</v>
      </c>
    </row>
    <row r="4120" spans="2:22" x14ac:dyDescent="0.3">
      <c r="B4120" s="13">
        <v>2023</v>
      </c>
      <c r="C4120" s="13">
        <v>6</v>
      </c>
      <c r="D4120" s="13">
        <v>19</v>
      </c>
      <c r="E4120" s="83" t="s">
        <v>269</v>
      </c>
      <c r="F4120" s="13">
        <v>6</v>
      </c>
      <c r="G4120" s="13">
        <v>1</v>
      </c>
      <c r="H4120" s="13" t="s">
        <v>69</v>
      </c>
      <c r="I4120" s="13" t="s">
        <v>53</v>
      </c>
      <c r="J4120" s="13"/>
      <c r="K4120" s="13" t="s">
        <v>27</v>
      </c>
      <c r="L4120" s="12">
        <f t="shared" ca="1" si="571"/>
        <v>2.4793175356289914</v>
      </c>
      <c r="M4120" s="101">
        <f t="shared" ca="1" si="572"/>
        <v>0.13080879317978558</v>
      </c>
      <c r="N4120" s="101">
        <f t="shared" ca="1" si="579"/>
        <v>354.31326250263504</v>
      </c>
      <c r="O4120" s="101">
        <f t="shared" ca="1" si="573"/>
        <v>0.26749356891901188</v>
      </c>
      <c r="Q4120" s="12">
        <f t="shared" ca="1" si="574"/>
        <v>0</v>
      </c>
      <c r="R4120" s="101">
        <f t="shared" ca="1" si="575"/>
        <v>0</v>
      </c>
      <c r="S4120" s="13"/>
      <c r="T4120" s="101">
        <f t="shared" ca="1" si="576"/>
        <v>0.13080879317978558</v>
      </c>
      <c r="U4120" s="101">
        <f t="shared" si="577"/>
        <v>0</v>
      </c>
      <c r="V4120" s="101">
        <f t="shared" ca="1" si="578"/>
        <v>-422.67933561253699</v>
      </c>
    </row>
    <row r="4121" spans="2:22" x14ac:dyDescent="0.3">
      <c r="B4121" s="13">
        <v>2023</v>
      </c>
      <c r="C4121" s="13">
        <v>6</v>
      </c>
      <c r="D4121" s="13">
        <v>19</v>
      </c>
      <c r="E4121" s="83" t="s">
        <v>269</v>
      </c>
      <c r="F4121" s="13">
        <v>6</v>
      </c>
      <c r="G4121" s="13">
        <v>2</v>
      </c>
      <c r="H4121" s="13" t="s">
        <v>69</v>
      </c>
      <c r="I4121" s="13" t="s">
        <v>53</v>
      </c>
      <c r="J4121" s="13"/>
      <c r="K4121" s="13" t="s">
        <v>27</v>
      </c>
      <c r="L4121" s="12">
        <f t="shared" ca="1" si="571"/>
        <v>2.5075925888052519</v>
      </c>
      <c r="M4121" s="101">
        <f t="shared" ca="1" si="572"/>
        <v>0.13230058498536509</v>
      </c>
      <c r="N4121" s="101">
        <f t="shared" ca="1" si="579"/>
        <v>354.31326250263504</v>
      </c>
      <c r="O4121" s="101">
        <f t="shared" ca="1" si="573"/>
        <v>0.27054416440619861</v>
      </c>
      <c r="Q4121" s="12">
        <f t="shared" ca="1" si="574"/>
        <v>0</v>
      </c>
      <c r="R4121" s="101">
        <f t="shared" ca="1" si="575"/>
        <v>0</v>
      </c>
      <c r="S4121" s="13"/>
      <c r="T4121" s="101">
        <f t="shared" ca="1" si="576"/>
        <v>0.13230058498536509</v>
      </c>
      <c r="U4121" s="101">
        <f t="shared" si="577"/>
        <v>0</v>
      </c>
      <c r="V4121" s="101">
        <f t="shared" ca="1" si="578"/>
        <v>-422.5470350275516</v>
      </c>
    </row>
    <row r="4122" spans="2:22" x14ac:dyDescent="0.3">
      <c r="B4122" s="13">
        <v>2023</v>
      </c>
      <c r="C4122" s="13">
        <v>6</v>
      </c>
      <c r="D4122" s="13">
        <v>19</v>
      </c>
      <c r="E4122" s="83" t="s">
        <v>269</v>
      </c>
      <c r="F4122" s="13">
        <v>6</v>
      </c>
      <c r="G4122" s="13">
        <v>3</v>
      </c>
      <c r="H4122" s="13" t="s">
        <v>69</v>
      </c>
      <c r="I4122" s="13" t="s">
        <v>53</v>
      </c>
      <c r="J4122" s="13"/>
      <c r="K4122" s="13" t="s">
        <v>27</v>
      </c>
      <c r="L4122" s="12">
        <f t="shared" ca="1" si="571"/>
        <v>2.6681753268267787</v>
      </c>
      <c r="M4122" s="101">
        <f t="shared" ca="1" si="572"/>
        <v>0.14077293024338086</v>
      </c>
      <c r="N4122" s="101">
        <f t="shared" ca="1" si="579"/>
        <v>354.31326250263504</v>
      </c>
      <c r="O4122" s="101">
        <f t="shared" ca="1" si="573"/>
        <v>0.28786943601134113</v>
      </c>
      <c r="Q4122" s="12">
        <f t="shared" ca="1" si="574"/>
        <v>0</v>
      </c>
      <c r="R4122" s="101">
        <f t="shared" ca="1" si="575"/>
        <v>0</v>
      </c>
      <c r="S4122" s="13"/>
      <c r="T4122" s="101">
        <f t="shared" ca="1" si="576"/>
        <v>0.14077293024338086</v>
      </c>
      <c r="U4122" s="101">
        <f t="shared" si="577"/>
        <v>0</v>
      </c>
      <c r="V4122" s="101">
        <f t="shared" ca="1" si="578"/>
        <v>-422.40626209730823</v>
      </c>
    </row>
    <row r="4123" spans="2:22" x14ac:dyDescent="0.3">
      <c r="B4123" s="13">
        <v>2023</v>
      </c>
      <c r="C4123" s="13">
        <v>6</v>
      </c>
      <c r="D4123" s="13">
        <v>19</v>
      </c>
      <c r="E4123" s="83" t="s">
        <v>269</v>
      </c>
      <c r="F4123" s="13">
        <v>6</v>
      </c>
      <c r="G4123" s="13">
        <v>4</v>
      </c>
      <c r="H4123" s="13" t="s">
        <v>69</v>
      </c>
      <c r="I4123" s="13" t="s">
        <v>53</v>
      </c>
      <c r="J4123" s="13"/>
      <c r="K4123" s="13" t="s">
        <v>27</v>
      </c>
      <c r="L4123" s="12">
        <f t="shared" ca="1" si="571"/>
        <v>2.5110442159660318</v>
      </c>
      <c r="M4123" s="101">
        <f t="shared" ca="1" si="572"/>
        <v>0.13248269283436784</v>
      </c>
      <c r="N4123" s="101">
        <f t="shared" ca="1" si="579"/>
        <v>354.31326250263504</v>
      </c>
      <c r="O4123" s="101">
        <f t="shared" ca="1" si="573"/>
        <v>0.27091656046057516</v>
      </c>
      <c r="Q4123" s="12">
        <f t="shared" ca="1" si="574"/>
        <v>0</v>
      </c>
      <c r="R4123" s="101">
        <f t="shared" ca="1" si="575"/>
        <v>0</v>
      </c>
      <c r="S4123" s="13"/>
      <c r="T4123" s="101">
        <f t="shared" ca="1" si="576"/>
        <v>0.13248269283436784</v>
      </c>
      <c r="U4123" s="101">
        <f t="shared" si="577"/>
        <v>0</v>
      </c>
      <c r="V4123" s="101">
        <f t="shared" ca="1" si="578"/>
        <v>-422.27377940447388</v>
      </c>
    </row>
    <row r="4124" spans="2:22" x14ac:dyDescent="0.3">
      <c r="B4124" s="13">
        <v>2023</v>
      </c>
      <c r="C4124" s="13">
        <v>6</v>
      </c>
      <c r="D4124" s="13">
        <v>19</v>
      </c>
      <c r="E4124" s="83" t="s">
        <v>269</v>
      </c>
      <c r="F4124" s="13">
        <v>6</v>
      </c>
      <c r="G4124" s="13">
        <v>5</v>
      </c>
      <c r="H4124" s="13" t="s">
        <v>69</v>
      </c>
      <c r="I4124" s="13" t="s">
        <v>53</v>
      </c>
      <c r="J4124" s="13"/>
      <c r="K4124" s="13" t="s">
        <v>27</v>
      </c>
      <c r="L4124" s="12">
        <f t="shared" ca="1" si="571"/>
        <v>2.7602834039087791</v>
      </c>
      <c r="M4124" s="101">
        <f t="shared" ca="1" si="572"/>
        <v>0.14563255239022718</v>
      </c>
      <c r="N4124" s="101">
        <f t="shared" ca="1" si="579"/>
        <v>354.31326250263504</v>
      </c>
      <c r="O4124" s="101">
        <f t="shared" ca="1" si="573"/>
        <v>0.2978069764477182</v>
      </c>
      <c r="Q4124" s="12">
        <f t="shared" ca="1" si="574"/>
        <v>0</v>
      </c>
      <c r="R4124" s="101">
        <f t="shared" ca="1" si="575"/>
        <v>0</v>
      </c>
      <c r="S4124" s="13"/>
      <c r="T4124" s="101">
        <f t="shared" ca="1" si="576"/>
        <v>0.14563255239022718</v>
      </c>
      <c r="U4124" s="101">
        <f t="shared" si="577"/>
        <v>0</v>
      </c>
      <c r="V4124" s="101">
        <f t="shared" ca="1" si="578"/>
        <v>-422.12814685208366</v>
      </c>
    </row>
    <row r="4125" spans="2:22" x14ac:dyDescent="0.3">
      <c r="B4125" s="13">
        <v>2023</v>
      </c>
      <c r="C4125" s="13">
        <v>6</v>
      </c>
      <c r="D4125" s="13">
        <v>19</v>
      </c>
      <c r="E4125" s="83" t="s">
        <v>269</v>
      </c>
      <c r="F4125" s="13">
        <v>6</v>
      </c>
      <c r="G4125" s="13">
        <v>6</v>
      </c>
      <c r="H4125" s="13" t="s">
        <v>69</v>
      </c>
      <c r="I4125" s="13" t="s">
        <v>53</v>
      </c>
      <c r="J4125" s="13"/>
      <c r="K4125" s="13" t="s">
        <v>27</v>
      </c>
      <c r="L4125" s="12">
        <f t="shared" ca="1" si="571"/>
        <v>2.7616341592509261</v>
      </c>
      <c r="M4125" s="101">
        <f t="shared" ca="1" si="572"/>
        <v>0.14570381824207887</v>
      </c>
      <c r="N4125" s="101">
        <f t="shared" ca="1" si="579"/>
        <v>354.31326250263504</v>
      </c>
      <c r="O4125" s="101">
        <f t="shared" ca="1" si="573"/>
        <v>0.29795270944158242</v>
      </c>
      <c r="Q4125" s="12">
        <f t="shared" ca="1" si="574"/>
        <v>0.18081080467243266</v>
      </c>
      <c r="R4125" s="101">
        <f t="shared" ca="1" si="575"/>
        <v>0</v>
      </c>
      <c r="S4125" s="13"/>
      <c r="T4125" s="101">
        <f t="shared" ca="1" si="576"/>
        <v>0.13616424018756132</v>
      </c>
      <c r="U4125" s="101">
        <f t="shared" si="577"/>
        <v>0</v>
      </c>
      <c r="V4125" s="101">
        <f t="shared" ca="1" si="578"/>
        <v>-421.99198261189611</v>
      </c>
    </row>
    <row r="4126" spans="2:22" x14ac:dyDescent="0.3">
      <c r="B4126" s="13">
        <v>2023</v>
      </c>
      <c r="C4126" s="13">
        <v>6</v>
      </c>
      <c r="D4126" s="13">
        <v>19</v>
      </c>
      <c r="E4126" s="83" t="s">
        <v>269</v>
      </c>
      <c r="F4126" s="13">
        <v>6</v>
      </c>
      <c r="G4126" s="13">
        <v>7</v>
      </c>
      <c r="H4126" s="13" t="s">
        <v>69</v>
      </c>
      <c r="I4126" s="13" t="s">
        <v>53</v>
      </c>
      <c r="J4126" s="13"/>
      <c r="K4126" s="13" t="s">
        <v>27</v>
      </c>
      <c r="L4126" s="12">
        <f t="shared" ca="1" si="571"/>
        <v>2.6522513341680081</v>
      </c>
      <c r="M4126" s="101">
        <f t="shared" ca="1" si="572"/>
        <v>0.13993278039070411</v>
      </c>
      <c r="N4126" s="101">
        <f t="shared" ca="1" si="579"/>
        <v>354.31326250263504</v>
      </c>
      <c r="O4126" s="101">
        <f t="shared" ca="1" si="573"/>
        <v>0.28615139644338639</v>
      </c>
      <c r="Q4126" s="12">
        <f t="shared" ca="1" si="574"/>
        <v>5.6000000000000005</v>
      </c>
      <c r="R4126" s="101">
        <f t="shared" ca="1" si="575"/>
        <v>0.24952692456267817</v>
      </c>
      <c r="S4126" s="13"/>
      <c r="T4126" s="101">
        <f t="shared" ca="1" si="576"/>
        <v>0</v>
      </c>
      <c r="U4126" s="101">
        <f t="shared" si="577"/>
        <v>0</v>
      </c>
      <c r="V4126" s="101">
        <f t="shared" ca="1" si="578"/>
        <v>-422.49103646102151</v>
      </c>
    </row>
    <row r="4127" spans="2:22" x14ac:dyDescent="0.3">
      <c r="B4127" s="13">
        <v>2023</v>
      </c>
      <c r="C4127" s="13">
        <v>6</v>
      </c>
      <c r="D4127" s="13">
        <v>19</v>
      </c>
      <c r="E4127" s="83" t="s">
        <v>269</v>
      </c>
      <c r="F4127" s="13">
        <v>6</v>
      </c>
      <c r="G4127" s="13">
        <v>8</v>
      </c>
      <c r="H4127" s="13" t="s">
        <v>69</v>
      </c>
      <c r="I4127" s="13" t="s">
        <v>53</v>
      </c>
      <c r="J4127" s="13"/>
      <c r="K4127" s="13" t="s">
        <v>27</v>
      </c>
      <c r="L4127" s="12">
        <f t="shared" ca="1" si="571"/>
        <v>3.9322667766219213</v>
      </c>
      <c r="M4127" s="101">
        <f t="shared" ca="1" si="572"/>
        <v>0.20746639513457257</v>
      </c>
      <c r="N4127" s="101">
        <f t="shared" ca="1" si="579"/>
        <v>354.31326250263504</v>
      </c>
      <c r="O4127" s="101">
        <f t="shared" ca="1" si="573"/>
        <v>0.42425226252973908</v>
      </c>
      <c r="Q4127" s="12">
        <f t="shared" ca="1" si="574"/>
        <v>5.6000000000000005</v>
      </c>
      <c r="R4127" s="101">
        <f t="shared" ca="1" si="575"/>
        <v>0.14117361735895442</v>
      </c>
      <c r="S4127" s="13"/>
      <c r="T4127" s="101">
        <f t="shared" ca="1" si="576"/>
        <v>0</v>
      </c>
      <c r="U4127" s="101">
        <f t="shared" si="577"/>
        <v>0</v>
      </c>
      <c r="V4127" s="101">
        <f t="shared" ca="1" si="578"/>
        <v>-422.77338369573943</v>
      </c>
    </row>
    <row r="4128" spans="2:22" x14ac:dyDescent="0.3">
      <c r="B4128" s="13">
        <v>2023</v>
      </c>
      <c r="C4128" s="13">
        <v>6</v>
      </c>
      <c r="D4128" s="13">
        <v>19</v>
      </c>
      <c r="E4128" s="83" t="s">
        <v>269</v>
      </c>
      <c r="F4128" s="13">
        <v>6</v>
      </c>
      <c r="G4128" s="13">
        <v>9</v>
      </c>
      <c r="H4128" s="13" t="s">
        <v>69</v>
      </c>
      <c r="I4128" s="13" t="s">
        <v>53</v>
      </c>
      <c r="J4128" s="13"/>
      <c r="K4128" s="13" t="s">
        <v>27</v>
      </c>
      <c r="L4128" s="12">
        <f t="shared" ca="1" si="571"/>
        <v>2.5697366956950654</v>
      </c>
      <c r="M4128" s="101">
        <f t="shared" ca="1" si="572"/>
        <v>0.13557930806487165</v>
      </c>
      <c r="N4128" s="101">
        <f t="shared" ca="1" si="579"/>
        <v>354.31326250263504</v>
      </c>
      <c r="O4128" s="101">
        <f t="shared" ca="1" si="573"/>
        <v>0.27724889209854059</v>
      </c>
      <c r="Q4128" s="12">
        <f t="shared" ca="1" si="574"/>
        <v>0</v>
      </c>
      <c r="R4128" s="101">
        <f t="shared" ca="1" si="575"/>
        <v>0</v>
      </c>
      <c r="S4128" s="13"/>
      <c r="T4128" s="101">
        <f t="shared" ca="1" si="576"/>
        <v>0.13557930806487165</v>
      </c>
      <c r="U4128" s="101">
        <f t="shared" si="577"/>
        <v>0</v>
      </c>
      <c r="V4128" s="101">
        <f t="shared" ca="1" si="578"/>
        <v>-422.63780438767458</v>
      </c>
    </row>
    <row r="4129" spans="2:22" x14ac:dyDescent="0.3">
      <c r="B4129" s="13">
        <v>2023</v>
      </c>
      <c r="C4129" s="13">
        <v>6</v>
      </c>
      <c r="D4129" s="13">
        <v>19</v>
      </c>
      <c r="E4129" s="83" t="s">
        <v>269</v>
      </c>
      <c r="F4129" s="13">
        <v>6</v>
      </c>
      <c r="G4129" s="13">
        <v>10</v>
      </c>
      <c r="H4129" s="13" t="s">
        <v>70</v>
      </c>
      <c r="I4129" s="13" t="s">
        <v>53</v>
      </c>
      <c r="J4129" s="13"/>
      <c r="K4129" s="13" t="s">
        <v>27</v>
      </c>
      <c r="L4129" s="12">
        <f t="shared" ca="1" si="571"/>
        <v>4.4308282730239625</v>
      </c>
      <c r="M4129" s="101">
        <f t="shared" ca="1" si="572"/>
        <v>0.23377049968474428</v>
      </c>
      <c r="N4129" s="101">
        <f t="shared" ca="1" si="579"/>
        <v>354.31326250263504</v>
      </c>
      <c r="O4129" s="101">
        <f t="shared" ca="1" si="573"/>
        <v>0.47804206237655533</v>
      </c>
      <c r="Q4129" s="12">
        <f t="shared" ca="1" si="574"/>
        <v>5.6000000000000005</v>
      </c>
      <c r="R4129" s="101">
        <f t="shared" ca="1" si="575"/>
        <v>9.8970386688521622E-2</v>
      </c>
      <c r="S4129" s="13"/>
      <c r="T4129" s="101">
        <f t="shared" ca="1" si="576"/>
        <v>0</v>
      </c>
      <c r="U4129" s="101">
        <f t="shared" si="577"/>
        <v>0</v>
      </c>
      <c r="V4129" s="101">
        <f t="shared" ca="1" si="578"/>
        <v>-422.83574516105159</v>
      </c>
    </row>
    <row r="4130" spans="2:22" x14ac:dyDescent="0.3">
      <c r="B4130" s="13">
        <v>2023</v>
      </c>
      <c r="C4130" s="13">
        <v>6</v>
      </c>
      <c r="D4130" s="13">
        <v>19</v>
      </c>
      <c r="E4130" s="83" t="s">
        <v>269</v>
      </c>
      <c r="F4130" s="13">
        <v>6</v>
      </c>
      <c r="G4130" s="13">
        <v>11</v>
      </c>
      <c r="H4130" s="13" t="s">
        <v>70</v>
      </c>
      <c r="I4130" s="13" t="s">
        <v>53</v>
      </c>
      <c r="J4130" s="13"/>
      <c r="K4130" s="13" t="s">
        <v>27</v>
      </c>
      <c r="L4130" s="12">
        <f t="shared" ca="1" si="571"/>
        <v>4.9265194199586952</v>
      </c>
      <c r="M4130" s="101">
        <f t="shared" ca="1" si="572"/>
        <v>0.25992316459702075</v>
      </c>
      <c r="N4130" s="101">
        <f t="shared" ca="1" si="579"/>
        <v>354.31326250263504</v>
      </c>
      <c r="O4130" s="101">
        <f t="shared" ca="1" si="573"/>
        <v>0.53152218021934361</v>
      </c>
      <c r="Q4130" s="12">
        <f t="shared" ca="1" si="574"/>
        <v>0</v>
      </c>
      <c r="R4130" s="101">
        <f t="shared" ca="1" si="575"/>
        <v>0</v>
      </c>
      <c r="S4130" s="13"/>
      <c r="T4130" s="101">
        <f t="shared" ca="1" si="576"/>
        <v>0.25992316459702075</v>
      </c>
      <c r="U4130" s="101">
        <f t="shared" si="577"/>
        <v>0</v>
      </c>
      <c r="V4130" s="101">
        <f t="shared" ca="1" si="578"/>
        <v>-422.57582199645458</v>
      </c>
    </row>
    <row r="4131" spans="2:22" x14ac:dyDescent="0.3">
      <c r="B4131" s="13">
        <v>2023</v>
      </c>
      <c r="C4131" s="13">
        <v>6</v>
      </c>
      <c r="D4131" s="13">
        <v>19</v>
      </c>
      <c r="E4131" s="83" t="s">
        <v>269</v>
      </c>
      <c r="F4131" s="13">
        <v>6</v>
      </c>
      <c r="G4131" s="13">
        <v>12</v>
      </c>
      <c r="H4131" s="13" t="s">
        <v>70</v>
      </c>
      <c r="I4131" s="13" t="s">
        <v>53</v>
      </c>
      <c r="J4131" s="13"/>
      <c r="K4131" s="13" t="s">
        <v>27</v>
      </c>
      <c r="L4131" s="12">
        <f t="shared" ca="1" si="571"/>
        <v>3.876383106132137</v>
      </c>
      <c r="M4131" s="101">
        <f t="shared" ca="1" si="572"/>
        <v>0.20451797267953156</v>
      </c>
      <c r="N4131" s="101">
        <f t="shared" ca="1" si="579"/>
        <v>354.31326250263504</v>
      </c>
      <c r="O4131" s="101">
        <f t="shared" ca="1" si="573"/>
        <v>0.41822297332059627</v>
      </c>
      <c r="Q4131" s="12">
        <f t="shared" ca="1" si="574"/>
        <v>5.6000000000000005</v>
      </c>
      <c r="R4131" s="101">
        <f t="shared" ca="1" si="575"/>
        <v>0.14590417006591466</v>
      </c>
      <c r="S4131" s="13"/>
      <c r="T4131" s="101">
        <f t="shared" ca="1" si="576"/>
        <v>0</v>
      </c>
      <c r="U4131" s="101">
        <f t="shared" si="577"/>
        <v>0</v>
      </c>
      <c r="V4131" s="101">
        <f t="shared" ca="1" si="578"/>
        <v>-422.86763033658644</v>
      </c>
    </row>
    <row r="4132" spans="2:22" x14ac:dyDescent="0.3">
      <c r="B4132" s="13">
        <v>2023</v>
      </c>
      <c r="C4132" s="13">
        <v>6</v>
      </c>
      <c r="D4132" s="13">
        <v>19</v>
      </c>
      <c r="E4132" s="83" t="s">
        <v>269</v>
      </c>
      <c r="F4132" s="13">
        <v>6</v>
      </c>
      <c r="G4132" s="13">
        <v>13</v>
      </c>
      <c r="H4132" s="13" t="s">
        <v>70</v>
      </c>
      <c r="I4132" s="13" t="s">
        <v>53</v>
      </c>
      <c r="J4132" s="13"/>
      <c r="K4132" s="13" t="s">
        <v>27</v>
      </c>
      <c r="L4132" s="12">
        <f t="shared" ca="1" si="571"/>
        <v>4.2252116430398203</v>
      </c>
      <c r="M4132" s="101">
        <f t="shared" ca="1" si="572"/>
        <v>0.22292216628678094</v>
      </c>
      <c r="N4132" s="101">
        <f t="shared" ca="1" si="579"/>
        <v>354.31326250263504</v>
      </c>
      <c r="O4132" s="101">
        <f t="shared" ca="1" si="573"/>
        <v>0.45585808416756624</v>
      </c>
      <c r="Q4132" s="12">
        <f t="shared" ca="1" si="574"/>
        <v>2.6629755465120342</v>
      </c>
      <c r="R4132" s="101">
        <f t="shared" ca="1" si="575"/>
        <v>0</v>
      </c>
      <c r="S4132" s="13"/>
      <c r="T4132" s="101">
        <f t="shared" ca="1" si="576"/>
        <v>8.2423576452805999E-2</v>
      </c>
      <c r="U4132" s="101">
        <f t="shared" si="577"/>
        <v>0</v>
      </c>
      <c r="V4132" s="101">
        <f t="shared" ca="1" si="578"/>
        <v>-422.78520676013363</v>
      </c>
    </row>
    <row r="4133" spans="2:22" x14ac:dyDescent="0.3">
      <c r="B4133" s="13">
        <v>2023</v>
      </c>
      <c r="C4133" s="13">
        <v>6</v>
      </c>
      <c r="D4133" s="13">
        <v>19</v>
      </c>
      <c r="E4133" s="83" t="s">
        <v>269</v>
      </c>
      <c r="F4133" s="13">
        <v>6</v>
      </c>
      <c r="G4133" s="13">
        <v>14</v>
      </c>
      <c r="H4133" s="13" t="s">
        <v>70</v>
      </c>
      <c r="I4133" s="13" t="s">
        <v>53</v>
      </c>
      <c r="J4133" s="13"/>
      <c r="K4133" s="13" t="s">
        <v>27</v>
      </c>
      <c r="L4133" s="12">
        <f t="shared" ca="1" si="571"/>
        <v>3.195784481241227</v>
      </c>
      <c r="M4133" s="101">
        <f t="shared" ca="1" si="572"/>
        <v>0.16860958923028715</v>
      </c>
      <c r="N4133" s="101">
        <f t="shared" ca="1" si="579"/>
        <v>354.31326250263504</v>
      </c>
      <c r="O4133" s="101">
        <f t="shared" ca="1" si="573"/>
        <v>0.344793187681116</v>
      </c>
      <c r="Q4133" s="12">
        <f t="shared" ca="1" si="574"/>
        <v>5.5847560719328699</v>
      </c>
      <c r="R4133" s="101">
        <f t="shared" ca="1" si="575"/>
        <v>0.20222644515204757</v>
      </c>
      <c r="S4133" s="13"/>
      <c r="T4133" s="101">
        <f t="shared" ca="1" si="576"/>
        <v>0</v>
      </c>
      <c r="U4133" s="101">
        <f t="shared" si="577"/>
        <v>0</v>
      </c>
      <c r="V4133" s="101">
        <f t="shared" ca="1" si="578"/>
        <v>-423.18965965043776</v>
      </c>
    </row>
    <row r="4134" spans="2:22" x14ac:dyDescent="0.3">
      <c r="B4134" s="13">
        <v>2023</v>
      </c>
      <c r="C4134" s="13">
        <v>6</v>
      </c>
      <c r="D4134" s="13">
        <v>19</v>
      </c>
      <c r="E4134" s="83" t="s">
        <v>269</v>
      </c>
      <c r="F4134" s="13">
        <v>6</v>
      </c>
      <c r="G4134" s="13">
        <v>15</v>
      </c>
      <c r="H4134" s="13" t="s">
        <v>70</v>
      </c>
      <c r="I4134" s="13" t="s">
        <v>53</v>
      </c>
      <c r="J4134" s="13"/>
      <c r="K4134" s="13" t="s">
        <v>27</v>
      </c>
      <c r="L4134" s="12">
        <f t="shared" ca="1" si="571"/>
        <v>3.0196585951854407</v>
      </c>
      <c r="M4134" s="101">
        <f t="shared" ca="1" si="572"/>
        <v>0.15931718748198384</v>
      </c>
      <c r="N4134" s="101">
        <f t="shared" ca="1" si="579"/>
        <v>354.31326250263504</v>
      </c>
      <c r="O4134" s="101">
        <f t="shared" ca="1" si="573"/>
        <v>0.32579096583455719</v>
      </c>
      <c r="Q4134" s="12">
        <f t="shared" ca="1" si="574"/>
        <v>1.5807546674029531</v>
      </c>
      <c r="R4134" s="101">
        <f t="shared" ca="1" si="575"/>
        <v>0</v>
      </c>
      <c r="S4134" s="13"/>
      <c r="T4134" s="101">
        <f t="shared" ca="1" si="576"/>
        <v>7.5916571229804039E-2</v>
      </c>
      <c r="U4134" s="101">
        <f t="shared" si="577"/>
        <v>0</v>
      </c>
      <c r="V4134" s="101">
        <f t="shared" ca="1" si="578"/>
        <v>-423.11374307920795</v>
      </c>
    </row>
    <row r="4135" spans="2:22" x14ac:dyDescent="0.3">
      <c r="B4135" s="13">
        <v>2023</v>
      </c>
      <c r="C4135" s="13">
        <v>6</v>
      </c>
      <c r="D4135" s="13">
        <v>19</v>
      </c>
      <c r="E4135" s="83" t="s">
        <v>269</v>
      </c>
      <c r="F4135" s="13">
        <v>6</v>
      </c>
      <c r="G4135" s="13">
        <v>16</v>
      </c>
      <c r="H4135" s="13" t="s">
        <v>71</v>
      </c>
      <c r="I4135" s="13" t="s">
        <v>53</v>
      </c>
      <c r="J4135" s="13"/>
      <c r="K4135" s="13" t="s">
        <v>27</v>
      </c>
      <c r="L4135" s="12">
        <f t="shared" ca="1" si="571"/>
        <v>3.8776092499543555</v>
      </c>
      <c r="M4135" s="101">
        <f t="shared" ca="1" si="572"/>
        <v>0.48136641228933369</v>
      </c>
      <c r="N4135" s="101">
        <f t="shared" ca="1" si="579"/>
        <v>355.40384010418472</v>
      </c>
      <c r="O4135" s="101">
        <f t="shared" ca="1" si="573"/>
        <v>1.1547520346364071</v>
      </c>
      <c r="Q4135" s="12">
        <f t="shared" ca="1" si="574"/>
        <v>5.6000000000000005</v>
      </c>
      <c r="R4135" s="101">
        <f t="shared" ca="1" si="575"/>
        <v>0.14580037699136386</v>
      </c>
      <c r="S4135" s="13"/>
      <c r="T4135" s="101">
        <f t="shared" ca="1" si="576"/>
        <v>0</v>
      </c>
      <c r="U4135" s="101">
        <f t="shared" ca="1" si="577"/>
        <v>1.0905776015496624</v>
      </c>
      <c r="V4135" s="101">
        <f t="shared" ca="1" si="578"/>
        <v>-422.31476623164099</v>
      </c>
    </row>
    <row r="4136" spans="2:22" x14ac:dyDescent="0.3">
      <c r="B4136" s="13">
        <v>2023</v>
      </c>
      <c r="C4136" s="13">
        <v>6</v>
      </c>
      <c r="D4136" s="13">
        <v>19</v>
      </c>
      <c r="E4136" s="83" t="s">
        <v>269</v>
      </c>
      <c r="F4136" s="13">
        <v>6</v>
      </c>
      <c r="G4136" s="13">
        <v>17</v>
      </c>
      <c r="H4136" s="13" t="s">
        <v>71</v>
      </c>
      <c r="I4136" s="13" t="s">
        <v>53</v>
      </c>
      <c r="J4136" s="13"/>
      <c r="K4136" s="13" t="s">
        <v>27</v>
      </c>
      <c r="L4136" s="12">
        <f t="shared" ca="1" si="571"/>
        <v>5.328472818575011</v>
      </c>
      <c r="M4136" s="101">
        <f t="shared" ca="1" si="572"/>
        <v>0.66147661569790184</v>
      </c>
      <c r="N4136" s="101">
        <f t="shared" ca="1" si="579"/>
        <v>356.90247308440894</v>
      </c>
      <c r="O4136" s="101">
        <f t="shared" ca="1" si="573"/>
        <v>1.5868192053716383</v>
      </c>
      <c r="Q4136" s="12">
        <f t="shared" ca="1" si="574"/>
        <v>5.6000000000000005</v>
      </c>
      <c r="R4136" s="101">
        <f t="shared" ca="1" si="575"/>
        <v>2.2984775907625366E-2</v>
      </c>
      <c r="S4136" s="13"/>
      <c r="T4136" s="101">
        <f t="shared" ca="1" si="576"/>
        <v>0</v>
      </c>
      <c r="U4136" s="101">
        <f t="shared" ca="1" si="577"/>
        <v>1.498632980224222</v>
      </c>
      <c r="V4136" s="101">
        <f t="shared" ca="1" si="578"/>
        <v>-420.86210280323201</v>
      </c>
    </row>
    <row r="4137" spans="2:22" x14ac:dyDescent="0.3">
      <c r="B4137" s="13">
        <v>2023</v>
      </c>
      <c r="C4137" s="13">
        <v>6</v>
      </c>
      <c r="D4137" s="13">
        <v>19</v>
      </c>
      <c r="E4137" s="83" t="s">
        <v>269</v>
      </c>
      <c r="F4137" s="13">
        <v>6</v>
      </c>
      <c r="G4137" s="13">
        <v>18</v>
      </c>
      <c r="H4137" s="13" t="s">
        <v>71</v>
      </c>
      <c r="I4137" s="13" t="s">
        <v>53</v>
      </c>
      <c r="J4137" s="13"/>
      <c r="K4137" s="13" t="s">
        <v>27</v>
      </c>
      <c r="L4137" s="12">
        <f t="shared" ca="1" si="571"/>
        <v>5.1933613204583891</v>
      </c>
      <c r="M4137" s="101">
        <f t="shared" ca="1" si="572"/>
        <v>0.6447038743217044</v>
      </c>
      <c r="N4137" s="101">
        <f t="shared" ca="1" si="579"/>
        <v>358.36310595578789</v>
      </c>
      <c r="O4137" s="101">
        <f t="shared" ca="1" si="573"/>
        <v>1.5465830012325084</v>
      </c>
      <c r="Q4137" s="12">
        <f t="shared" ca="1" si="574"/>
        <v>5.6000000000000005</v>
      </c>
      <c r="R4137" s="101">
        <f t="shared" ca="1" si="575"/>
        <v>3.4421964223197411E-2</v>
      </c>
      <c r="S4137" s="13"/>
      <c r="T4137" s="101">
        <f t="shared" ca="1" si="576"/>
        <v>0</v>
      </c>
      <c r="U4137" s="101">
        <f t="shared" ca="1" si="577"/>
        <v>1.4606328713789221</v>
      </c>
      <c r="V4137" s="101">
        <f t="shared" ca="1" si="578"/>
        <v>-419.47031386029948</v>
      </c>
    </row>
    <row r="4138" spans="2:22" x14ac:dyDescent="0.3">
      <c r="B4138" s="13">
        <v>2023</v>
      </c>
      <c r="C4138" s="13">
        <v>6</v>
      </c>
      <c r="D4138" s="13">
        <v>19</v>
      </c>
      <c r="E4138" s="83" t="s">
        <v>269</v>
      </c>
      <c r="F4138" s="13">
        <v>6</v>
      </c>
      <c r="G4138" s="13">
        <v>19</v>
      </c>
      <c r="H4138" s="13" t="s">
        <v>71</v>
      </c>
      <c r="I4138" s="13" t="s">
        <v>53</v>
      </c>
      <c r="J4138" s="13"/>
      <c r="K4138" s="13" t="s">
        <v>27</v>
      </c>
      <c r="L4138" s="12">
        <f t="shared" ca="1" si="571"/>
        <v>5.0378017040666903</v>
      </c>
      <c r="M4138" s="101">
        <f t="shared" ca="1" si="572"/>
        <v>0.62539270354283893</v>
      </c>
      <c r="N4138" s="101">
        <f t="shared" ca="1" si="579"/>
        <v>359.77998768505665</v>
      </c>
      <c r="O4138" s="101">
        <f t="shared" ca="1" si="573"/>
        <v>1.5002573474710603</v>
      </c>
      <c r="Q4138" s="12">
        <f t="shared" ca="1" si="574"/>
        <v>5.6000000000000005</v>
      </c>
      <c r="R4138" s="101">
        <f t="shared" ca="1" si="575"/>
        <v>4.759008575075472E-2</v>
      </c>
      <c r="S4138" s="13"/>
      <c r="T4138" s="101">
        <f t="shared" ca="1" si="576"/>
        <v>0</v>
      </c>
      <c r="U4138" s="101">
        <f t="shared" ca="1" si="577"/>
        <v>1.4168817292687566</v>
      </c>
      <c r="V4138" s="101">
        <f t="shared" ca="1" si="578"/>
        <v>-418.14861230253223</v>
      </c>
    </row>
    <row r="4139" spans="2:22" x14ac:dyDescent="0.3">
      <c r="B4139" s="13">
        <v>2023</v>
      </c>
      <c r="C4139" s="13">
        <v>6</v>
      </c>
      <c r="D4139" s="13">
        <v>19</v>
      </c>
      <c r="E4139" s="83" t="s">
        <v>269</v>
      </c>
      <c r="F4139" s="13">
        <v>6</v>
      </c>
      <c r="G4139" s="13">
        <v>20</v>
      </c>
      <c r="H4139" s="13" t="s">
        <v>69</v>
      </c>
      <c r="I4139" s="13" t="s">
        <v>53</v>
      </c>
      <c r="J4139" s="13"/>
      <c r="K4139" s="13" t="s">
        <v>27</v>
      </c>
      <c r="L4139" s="12">
        <f t="shared" ca="1" si="571"/>
        <v>4.8296657261786233</v>
      </c>
      <c r="M4139" s="101">
        <f t="shared" ca="1" si="572"/>
        <v>0.25481316371318419</v>
      </c>
      <c r="N4139" s="101">
        <f t="shared" ca="1" si="579"/>
        <v>359.77998768505665</v>
      </c>
      <c r="O4139" s="101">
        <f t="shared" ca="1" si="573"/>
        <v>0.52107263519741165</v>
      </c>
      <c r="Q4139" s="12">
        <f t="shared" ca="1" si="574"/>
        <v>0</v>
      </c>
      <c r="R4139" s="101">
        <f t="shared" ca="1" si="575"/>
        <v>0</v>
      </c>
      <c r="S4139" s="13"/>
      <c r="T4139" s="101">
        <f t="shared" ca="1" si="576"/>
        <v>0.25481316371318419</v>
      </c>
      <c r="U4139" s="101">
        <f t="shared" si="577"/>
        <v>0</v>
      </c>
      <c r="V4139" s="101">
        <f t="shared" ca="1" si="578"/>
        <v>-417.89379913881902</v>
      </c>
    </row>
    <row r="4140" spans="2:22" x14ac:dyDescent="0.3">
      <c r="B4140" s="13">
        <v>2023</v>
      </c>
      <c r="C4140" s="13">
        <v>6</v>
      </c>
      <c r="D4140" s="13">
        <v>19</v>
      </c>
      <c r="E4140" s="83" t="s">
        <v>269</v>
      </c>
      <c r="F4140" s="13">
        <v>6</v>
      </c>
      <c r="G4140" s="13">
        <v>21</v>
      </c>
      <c r="H4140" s="13" t="s">
        <v>69</v>
      </c>
      <c r="I4140" s="13" t="s">
        <v>53</v>
      </c>
      <c r="J4140" s="13"/>
      <c r="K4140" s="13" t="s">
        <v>27</v>
      </c>
      <c r="L4140" s="12">
        <f t="shared" ca="1" si="571"/>
        <v>5.5962523970849336</v>
      </c>
      <c r="M4140" s="101">
        <f t="shared" ca="1" si="572"/>
        <v>0.29525827647020109</v>
      </c>
      <c r="N4140" s="101">
        <f t="shared" ca="1" si="579"/>
        <v>359.77998768505665</v>
      </c>
      <c r="O4140" s="101">
        <f t="shared" ca="1" si="573"/>
        <v>0.60377967112149344</v>
      </c>
      <c r="Q4140" s="12">
        <f t="shared" ca="1" si="574"/>
        <v>0</v>
      </c>
      <c r="R4140" s="101">
        <f t="shared" ca="1" si="575"/>
        <v>0</v>
      </c>
      <c r="S4140" s="13"/>
      <c r="T4140" s="101">
        <f t="shared" ca="1" si="576"/>
        <v>0.29525827647020109</v>
      </c>
      <c r="U4140" s="101">
        <f t="shared" si="577"/>
        <v>0</v>
      </c>
      <c r="V4140" s="101">
        <f t="shared" ca="1" si="578"/>
        <v>-417.59854086234884</v>
      </c>
    </row>
    <row r="4141" spans="2:22" x14ac:dyDescent="0.3">
      <c r="B4141" s="13">
        <v>2023</v>
      </c>
      <c r="C4141" s="13">
        <v>6</v>
      </c>
      <c r="D4141" s="13">
        <v>19</v>
      </c>
      <c r="E4141" s="83" t="s">
        <v>269</v>
      </c>
      <c r="F4141" s="13">
        <v>6</v>
      </c>
      <c r="G4141" s="13">
        <v>22</v>
      </c>
      <c r="H4141" s="13" t="s">
        <v>69</v>
      </c>
      <c r="I4141" s="13" t="s">
        <v>53</v>
      </c>
      <c r="J4141" s="13"/>
      <c r="K4141" s="13" t="s">
        <v>27</v>
      </c>
      <c r="L4141" s="12">
        <f t="shared" ca="1" si="571"/>
        <v>5.8508253559103149</v>
      </c>
      <c r="M4141" s="101">
        <f t="shared" ca="1" si="572"/>
        <v>0.3086895457778282</v>
      </c>
      <c r="N4141" s="101">
        <f t="shared" ca="1" si="579"/>
        <v>359.77998768505665</v>
      </c>
      <c r="O4141" s="101">
        <f t="shared" ca="1" si="573"/>
        <v>0.63124554764916385</v>
      </c>
      <c r="Q4141" s="12">
        <f t="shared" ca="1" si="574"/>
        <v>0</v>
      </c>
      <c r="R4141" s="101">
        <f t="shared" ca="1" si="575"/>
        <v>0</v>
      </c>
      <c r="S4141" s="13"/>
      <c r="T4141" s="101">
        <f t="shared" ca="1" si="576"/>
        <v>0.3086895457778282</v>
      </c>
      <c r="U4141" s="101">
        <f t="shared" si="577"/>
        <v>0</v>
      </c>
      <c r="V4141" s="101">
        <f t="shared" ca="1" si="578"/>
        <v>-417.289851316571</v>
      </c>
    </row>
    <row r="4142" spans="2:22" x14ac:dyDescent="0.3">
      <c r="B4142" s="13">
        <v>2023</v>
      </c>
      <c r="C4142" s="13">
        <v>6</v>
      </c>
      <c r="D4142" s="13">
        <v>19</v>
      </c>
      <c r="E4142" s="83" t="s">
        <v>269</v>
      </c>
      <c r="F4142" s="13">
        <v>6</v>
      </c>
      <c r="G4142" s="13">
        <v>23</v>
      </c>
      <c r="H4142" s="13" t="s">
        <v>69</v>
      </c>
      <c r="I4142" s="13" t="s">
        <v>53</v>
      </c>
      <c r="J4142" s="13"/>
      <c r="K4142" s="13" t="s">
        <v>27</v>
      </c>
      <c r="L4142" s="12">
        <f t="shared" ca="1" si="571"/>
        <v>6.1041270685077533</v>
      </c>
      <c r="M4142" s="101">
        <f t="shared" ca="1" si="572"/>
        <v>0.32205374413446908</v>
      </c>
      <c r="N4142" s="101">
        <f t="shared" ca="1" si="579"/>
        <v>359.77998768505665</v>
      </c>
      <c r="O4142" s="101">
        <f t="shared" ca="1" si="573"/>
        <v>0.65857426942130148</v>
      </c>
      <c r="Q4142" s="12">
        <f t="shared" ca="1" si="574"/>
        <v>0</v>
      </c>
      <c r="R4142" s="101">
        <f t="shared" ca="1" si="575"/>
        <v>0</v>
      </c>
      <c r="S4142" s="13"/>
      <c r="T4142" s="101">
        <f t="shared" ca="1" si="576"/>
        <v>0.32205374413446908</v>
      </c>
      <c r="U4142" s="101">
        <f t="shared" si="577"/>
        <v>0</v>
      </c>
      <c r="V4142" s="101">
        <f t="shared" ca="1" si="578"/>
        <v>-416.96779757243655</v>
      </c>
    </row>
    <row r="4143" spans="2:22" x14ac:dyDescent="0.3">
      <c r="B4143" s="13">
        <v>2023</v>
      </c>
      <c r="C4143" s="13">
        <v>6</v>
      </c>
      <c r="D4143" s="13">
        <v>20</v>
      </c>
      <c r="E4143" s="83" t="s">
        <v>270</v>
      </c>
      <c r="F4143" s="13">
        <v>7</v>
      </c>
      <c r="G4143" s="13">
        <v>0</v>
      </c>
      <c r="H4143" s="13" t="s">
        <v>69</v>
      </c>
      <c r="I4143" s="13" t="s">
        <v>53</v>
      </c>
      <c r="J4143" s="13"/>
      <c r="K4143" s="13" t="s">
        <v>27</v>
      </c>
      <c r="L4143" s="12">
        <f t="shared" ca="1" si="571"/>
        <v>4.3744644405998017</v>
      </c>
      <c r="M4143" s="101">
        <f t="shared" ca="1" si="572"/>
        <v>0.23079674388604554</v>
      </c>
      <c r="N4143" s="101">
        <f t="shared" ca="1" si="579"/>
        <v>359.77998768505665</v>
      </c>
      <c r="O4143" s="101">
        <f t="shared" ca="1" si="573"/>
        <v>0.47196096849631258</v>
      </c>
      <c r="Q4143" s="12">
        <f t="shared" ca="1" si="574"/>
        <v>0</v>
      </c>
      <c r="R4143" s="101">
        <f t="shared" ca="1" si="575"/>
        <v>0</v>
      </c>
      <c r="S4143" s="13"/>
      <c r="T4143" s="101">
        <f t="shared" ca="1" si="576"/>
        <v>0.23079674388604554</v>
      </c>
      <c r="U4143" s="101">
        <f t="shared" si="577"/>
        <v>0</v>
      </c>
      <c r="V4143" s="101">
        <f t="shared" ca="1" si="578"/>
        <v>-416.73700082855049</v>
      </c>
    </row>
    <row r="4144" spans="2:22" x14ac:dyDescent="0.3">
      <c r="B4144" s="13">
        <v>2023</v>
      </c>
      <c r="C4144" s="13">
        <v>6</v>
      </c>
      <c r="D4144" s="13">
        <v>20</v>
      </c>
      <c r="E4144" s="83" t="s">
        <v>270</v>
      </c>
      <c r="F4144" s="13">
        <v>7</v>
      </c>
      <c r="G4144" s="13">
        <v>1</v>
      </c>
      <c r="H4144" s="13" t="s">
        <v>69</v>
      </c>
      <c r="I4144" s="13" t="s">
        <v>53</v>
      </c>
      <c r="J4144" s="13"/>
      <c r="K4144" s="13" t="s">
        <v>27</v>
      </c>
      <c r="L4144" s="12">
        <f t="shared" ca="1" si="571"/>
        <v>2.9932663943988098</v>
      </c>
      <c r="M4144" s="101">
        <f t="shared" ca="1" si="572"/>
        <v>0.15792473496848122</v>
      </c>
      <c r="N4144" s="101">
        <f t="shared" ca="1" si="579"/>
        <v>359.77998768505665</v>
      </c>
      <c r="O4144" s="101">
        <f t="shared" ca="1" si="573"/>
        <v>0.32294351129168758</v>
      </c>
      <c r="Q4144" s="12">
        <f t="shared" ca="1" si="574"/>
        <v>0</v>
      </c>
      <c r="R4144" s="101">
        <f t="shared" ca="1" si="575"/>
        <v>0</v>
      </c>
      <c r="S4144" s="13"/>
      <c r="T4144" s="101">
        <f t="shared" ca="1" si="576"/>
        <v>0.15792473496848122</v>
      </c>
      <c r="U4144" s="101">
        <f t="shared" si="577"/>
        <v>0</v>
      </c>
      <c r="V4144" s="101">
        <f t="shared" ca="1" si="578"/>
        <v>-416.57907609358199</v>
      </c>
    </row>
    <row r="4145" spans="2:22" x14ac:dyDescent="0.3">
      <c r="B4145" s="13">
        <v>2023</v>
      </c>
      <c r="C4145" s="13">
        <v>6</v>
      </c>
      <c r="D4145" s="13">
        <v>20</v>
      </c>
      <c r="E4145" s="83" t="s">
        <v>270</v>
      </c>
      <c r="F4145" s="13">
        <v>7</v>
      </c>
      <c r="G4145" s="13">
        <v>2</v>
      </c>
      <c r="H4145" s="13" t="s">
        <v>69</v>
      </c>
      <c r="I4145" s="13" t="s">
        <v>53</v>
      </c>
      <c r="J4145" s="13"/>
      <c r="K4145" s="13" t="s">
        <v>27</v>
      </c>
      <c r="L4145" s="12">
        <f t="shared" ca="1" si="571"/>
        <v>2.9353863641598994</v>
      </c>
      <c r="M4145" s="101">
        <f t="shared" ca="1" si="572"/>
        <v>0.1548709845730763</v>
      </c>
      <c r="N4145" s="101">
        <f t="shared" ca="1" si="579"/>
        <v>359.77998768505665</v>
      </c>
      <c r="O4145" s="101">
        <f t="shared" ca="1" si="573"/>
        <v>0.31669883482921157</v>
      </c>
      <c r="Q4145" s="12">
        <f t="shared" ca="1" si="574"/>
        <v>0</v>
      </c>
      <c r="R4145" s="101">
        <f t="shared" ca="1" si="575"/>
        <v>0</v>
      </c>
      <c r="S4145" s="13"/>
      <c r="T4145" s="101">
        <f t="shared" ca="1" si="576"/>
        <v>0.1548709845730763</v>
      </c>
      <c r="U4145" s="101">
        <f t="shared" si="577"/>
        <v>0</v>
      </c>
      <c r="V4145" s="101">
        <f t="shared" ca="1" si="578"/>
        <v>-416.42420510900894</v>
      </c>
    </row>
    <row r="4146" spans="2:22" x14ac:dyDescent="0.3">
      <c r="B4146" s="13">
        <v>2023</v>
      </c>
      <c r="C4146" s="13">
        <v>6</v>
      </c>
      <c r="D4146" s="13">
        <v>20</v>
      </c>
      <c r="E4146" s="83" t="s">
        <v>270</v>
      </c>
      <c r="F4146" s="13">
        <v>7</v>
      </c>
      <c r="G4146" s="13">
        <v>3</v>
      </c>
      <c r="H4146" s="13" t="s">
        <v>69</v>
      </c>
      <c r="I4146" s="13" t="s">
        <v>53</v>
      </c>
      <c r="J4146" s="13"/>
      <c r="K4146" s="13" t="s">
        <v>27</v>
      </c>
      <c r="L4146" s="12">
        <f t="shared" ca="1" si="571"/>
        <v>2.6567650796645421</v>
      </c>
      <c r="M4146" s="101">
        <f t="shared" ca="1" si="572"/>
        <v>0.14017092560310124</v>
      </c>
      <c r="N4146" s="101">
        <f t="shared" ca="1" si="579"/>
        <v>359.77998768505665</v>
      </c>
      <c r="O4146" s="101">
        <f t="shared" ca="1" si="573"/>
        <v>0.28663838444500744</v>
      </c>
      <c r="Q4146" s="12">
        <f t="shared" ca="1" si="574"/>
        <v>0</v>
      </c>
      <c r="R4146" s="101">
        <f t="shared" ca="1" si="575"/>
        <v>0</v>
      </c>
      <c r="S4146" s="13"/>
      <c r="T4146" s="101">
        <f t="shared" ca="1" si="576"/>
        <v>0.14017092560310124</v>
      </c>
      <c r="U4146" s="101">
        <f t="shared" si="577"/>
        <v>0</v>
      </c>
      <c r="V4146" s="101">
        <f t="shared" ca="1" si="578"/>
        <v>-416.28403418340582</v>
      </c>
    </row>
    <row r="4147" spans="2:22" x14ac:dyDescent="0.3">
      <c r="B4147" s="13">
        <v>2023</v>
      </c>
      <c r="C4147" s="13">
        <v>6</v>
      </c>
      <c r="D4147" s="13">
        <v>20</v>
      </c>
      <c r="E4147" s="83" t="s">
        <v>270</v>
      </c>
      <c r="F4147" s="13">
        <v>7</v>
      </c>
      <c r="G4147" s="13">
        <v>4</v>
      </c>
      <c r="H4147" s="13" t="s">
        <v>69</v>
      </c>
      <c r="I4147" s="13" t="s">
        <v>53</v>
      </c>
      <c r="J4147" s="13"/>
      <c r="K4147" s="13" t="s">
        <v>27</v>
      </c>
      <c r="L4147" s="12">
        <f t="shared" ca="1" si="571"/>
        <v>2.684693005451634</v>
      </c>
      <c r="M4147" s="101">
        <f t="shared" ca="1" si="572"/>
        <v>0.1416444029676282</v>
      </c>
      <c r="N4147" s="101">
        <f t="shared" ca="1" si="579"/>
        <v>359.77998768505665</v>
      </c>
      <c r="O4147" s="101">
        <f t="shared" ca="1" si="573"/>
        <v>0.28965152835817681</v>
      </c>
      <c r="Q4147" s="12">
        <f t="shared" ca="1" si="574"/>
        <v>0</v>
      </c>
      <c r="R4147" s="101">
        <f t="shared" ca="1" si="575"/>
        <v>0</v>
      </c>
      <c r="S4147" s="13"/>
      <c r="T4147" s="101">
        <f t="shared" ca="1" si="576"/>
        <v>0.1416444029676282</v>
      </c>
      <c r="U4147" s="101">
        <f t="shared" si="577"/>
        <v>0</v>
      </c>
      <c r="V4147" s="101">
        <f t="shared" ca="1" si="578"/>
        <v>-416.14238978043818</v>
      </c>
    </row>
    <row r="4148" spans="2:22" x14ac:dyDescent="0.3">
      <c r="B4148" s="13">
        <v>2023</v>
      </c>
      <c r="C4148" s="13">
        <v>6</v>
      </c>
      <c r="D4148" s="13">
        <v>20</v>
      </c>
      <c r="E4148" s="83" t="s">
        <v>270</v>
      </c>
      <c r="F4148" s="13">
        <v>7</v>
      </c>
      <c r="G4148" s="13">
        <v>5</v>
      </c>
      <c r="H4148" s="13" t="s">
        <v>69</v>
      </c>
      <c r="I4148" s="13" t="s">
        <v>53</v>
      </c>
      <c r="J4148" s="13"/>
      <c r="K4148" s="13" t="s">
        <v>27</v>
      </c>
      <c r="L4148" s="12">
        <f t="shared" ca="1" si="571"/>
        <v>2.7802744737534035</v>
      </c>
      <c r="M4148" s="101">
        <f t="shared" ca="1" si="572"/>
        <v>0.14668728123522956</v>
      </c>
      <c r="N4148" s="101">
        <f t="shared" ca="1" si="579"/>
        <v>359.77998768505665</v>
      </c>
      <c r="O4148" s="101">
        <f t="shared" ca="1" si="573"/>
        <v>0.2999638129732547</v>
      </c>
      <c r="Q4148" s="12">
        <f t="shared" ca="1" si="574"/>
        <v>5.6000000000000005</v>
      </c>
      <c r="R4148" s="101">
        <f t="shared" ca="1" si="575"/>
        <v>0.23868976579677445</v>
      </c>
      <c r="S4148" s="13"/>
      <c r="T4148" s="101">
        <f t="shared" ca="1" si="576"/>
        <v>0</v>
      </c>
      <c r="U4148" s="101">
        <f t="shared" si="577"/>
        <v>0</v>
      </c>
      <c r="V4148" s="101">
        <f t="shared" ca="1" si="578"/>
        <v>-416.61976931203174</v>
      </c>
    </row>
    <row r="4149" spans="2:22" x14ac:dyDescent="0.3">
      <c r="B4149" s="13">
        <v>2023</v>
      </c>
      <c r="C4149" s="13">
        <v>6</v>
      </c>
      <c r="D4149" s="13">
        <v>20</v>
      </c>
      <c r="E4149" s="83" t="s">
        <v>270</v>
      </c>
      <c r="F4149" s="13">
        <v>7</v>
      </c>
      <c r="G4149" s="13">
        <v>6</v>
      </c>
      <c r="H4149" s="13" t="s">
        <v>69</v>
      </c>
      <c r="I4149" s="13" t="s">
        <v>53</v>
      </c>
      <c r="J4149" s="13"/>
      <c r="K4149" s="13" t="s">
        <v>27</v>
      </c>
      <c r="L4149" s="12">
        <f t="shared" ca="1" si="571"/>
        <v>2.9467513601394075</v>
      </c>
      <c r="M4149" s="101">
        <f t="shared" ca="1" si="572"/>
        <v>0.15547060176095515</v>
      </c>
      <c r="N4149" s="101">
        <f t="shared" ca="1" si="579"/>
        <v>359.77998768505665</v>
      </c>
      <c r="O4149" s="101">
        <f t="shared" ca="1" si="573"/>
        <v>0.31792500424544068</v>
      </c>
      <c r="Q4149" s="12">
        <f t="shared" ca="1" si="574"/>
        <v>5.6000000000000005</v>
      </c>
      <c r="R4149" s="101">
        <f t="shared" ca="1" si="575"/>
        <v>0.22459749736419921</v>
      </c>
      <c r="S4149" s="13"/>
      <c r="T4149" s="101">
        <f t="shared" ca="1" si="576"/>
        <v>0</v>
      </c>
      <c r="U4149" s="101">
        <f t="shared" si="577"/>
        <v>0</v>
      </c>
      <c r="V4149" s="101">
        <f t="shared" ca="1" si="578"/>
        <v>-417.06896430676011</v>
      </c>
    </row>
    <row r="4150" spans="2:22" x14ac:dyDescent="0.3">
      <c r="B4150" s="13">
        <v>2023</v>
      </c>
      <c r="C4150" s="13">
        <v>6</v>
      </c>
      <c r="D4150" s="13">
        <v>20</v>
      </c>
      <c r="E4150" s="83" t="s">
        <v>270</v>
      </c>
      <c r="F4150" s="13">
        <v>7</v>
      </c>
      <c r="G4150" s="13">
        <v>7</v>
      </c>
      <c r="H4150" s="13" t="s">
        <v>69</v>
      </c>
      <c r="I4150" s="13" t="s">
        <v>53</v>
      </c>
      <c r="J4150" s="13"/>
      <c r="K4150" s="13" t="s">
        <v>27</v>
      </c>
      <c r="L4150" s="12">
        <f t="shared" ca="1" si="571"/>
        <v>2.8652965254364267</v>
      </c>
      <c r="M4150" s="101">
        <f t="shared" ca="1" si="572"/>
        <v>0.15117304468202589</v>
      </c>
      <c r="N4150" s="101">
        <f t="shared" ca="1" si="579"/>
        <v>359.77998768505665</v>
      </c>
      <c r="O4150" s="101">
        <f t="shared" ca="1" si="573"/>
        <v>0.30913684212933606</v>
      </c>
      <c r="Q4150" s="12">
        <f t="shared" ca="1" si="574"/>
        <v>5.6000000000000005</v>
      </c>
      <c r="R4150" s="101">
        <f t="shared" ca="1" si="575"/>
        <v>0.23149264912180653</v>
      </c>
      <c r="S4150" s="13"/>
      <c r="T4150" s="101">
        <f t="shared" ca="1" si="576"/>
        <v>0</v>
      </c>
      <c r="U4150" s="101">
        <f t="shared" si="577"/>
        <v>0</v>
      </c>
      <c r="V4150" s="101">
        <f t="shared" ca="1" si="578"/>
        <v>-417.53194960500377</v>
      </c>
    </row>
    <row r="4151" spans="2:22" x14ac:dyDescent="0.3">
      <c r="B4151" s="13">
        <v>2023</v>
      </c>
      <c r="C4151" s="13">
        <v>6</v>
      </c>
      <c r="D4151" s="13">
        <v>20</v>
      </c>
      <c r="E4151" s="83" t="s">
        <v>270</v>
      </c>
      <c r="F4151" s="13">
        <v>7</v>
      </c>
      <c r="G4151" s="13">
        <v>8</v>
      </c>
      <c r="H4151" s="13" t="s">
        <v>69</v>
      </c>
      <c r="I4151" s="13" t="s">
        <v>53</v>
      </c>
      <c r="J4151" s="13"/>
      <c r="K4151" s="13" t="s">
        <v>27</v>
      </c>
      <c r="L4151" s="12">
        <f t="shared" ca="1" si="571"/>
        <v>2.5808844710775318</v>
      </c>
      <c r="M4151" s="101">
        <f t="shared" ca="1" si="572"/>
        <v>0.13616746469405058</v>
      </c>
      <c r="N4151" s="101">
        <f t="shared" ca="1" si="579"/>
        <v>359.77998768505665</v>
      </c>
      <c r="O4151" s="101">
        <f t="shared" ca="1" si="573"/>
        <v>0.27845162558455488</v>
      </c>
      <c r="Q4151" s="12">
        <f t="shared" ca="1" si="574"/>
        <v>5.6000000000000005</v>
      </c>
      <c r="R4151" s="101">
        <f t="shared" ca="1" si="575"/>
        <v>0.255568129523287</v>
      </c>
      <c r="S4151" s="13"/>
      <c r="T4151" s="101">
        <f t="shared" ca="1" si="576"/>
        <v>0</v>
      </c>
      <c r="U4151" s="101">
        <f t="shared" si="577"/>
        <v>0</v>
      </c>
      <c r="V4151" s="101">
        <f t="shared" ca="1" si="578"/>
        <v>-418.04308586405034</v>
      </c>
    </row>
    <row r="4152" spans="2:22" x14ac:dyDescent="0.3">
      <c r="B4152" s="13">
        <v>2023</v>
      </c>
      <c r="C4152" s="13">
        <v>6</v>
      </c>
      <c r="D4152" s="13">
        <v>20</v>
      </c>
      <c r="E4152" s="83" t="s">
        <v>270</v>
      </c>
      <c r="F4152" s="13">
        <v>7</v>
      </c>
      <c r="G4152" s="13">
        <v>9</v>
      </c>
      <c r="H4152" s="13" t="s">
        <v>69</v>
      </c>
      <c r="I4152" s="13" t="s">
        <v>53</v>
      </c>
      <c r="J4152" s="13"/>
      <c r="K4152" s="13" t="s">
        <v>27</v>
      </c>
      <c r="L4152" s="12">
        <f t="shared" ca="1" si="571"/>
        <v>4.0996400458015474</v>
      </c>
      <c r="M4152" s="101">
        <f t="shared" ca="1" si="572"/>
        <v>0.21629700881648964</v>
      </c>
      <c r="N4152" s="101">
        <f t="shared" ca="1" si="579"/>
        <v>359.77998768505665</v>
      </c>
      <c r="O4152" s="101">
        <f t="shared" ca="1" si="573"/>
        <v>0.44231016454152894</v>
      </c>
      <c r="Q4152" s="12">
        <f t="shared" ca="1" si="574"/>
        <v>0</v>
      </c>
      <c r="R4152" s="101">
        <f t="shared" ca="1" si="575"/>
        <v>0</v>
      </c>
      <c r="S4152" s="13"/>
      <c r="T4152" s="101">
        <f t="shared" ca="1" si="576"/>
        <v>0.21629700881648964</v>
      </c>
      <c r="U4152" s="101">
        <f t="shared" si="577"/>
        <v>0</v>
      </c>
      <c r="V4152" s="101">
        <f t="shared" ca="1" si="578"/>
        <v>-417.82678885523387</v>
      </c>
    </row>
    <row r="4153" spans="2:22" x14ac:dyDescent="0.3">
      <c r="B4153" s="13">
        <v>2023</v>
      </c>
      <c r="C4153" s="13">
        <v>6</v>
      </c>
      <c r="D4153" s="13">
        <v>20</v>
      </c>
      <c r="E4153" s="83" t="s">
        <v>270</v>
      </c>
      <c r="F4153" s="13">
        <v>7</v>
      </c>
      <c r="G4153" s="13">
        <v>10</v>
      </c>
      <c r="H4153" s="13" t="s">
        <v>70</v>
      </c>
      <c r="I4153" s="13" t="s">
        <v>53</v>
      </c>
      <c r="J4153" s="13"/>
      <c r="K4153" s="13" t="s">
        <v>27</v>
      </c>
      <c r="L4153" s="12">
        <f t="shared" ca="1" si="571"/>
        <v>3.6904566707870368</v>
      </c>
      <c r="M4153" s="101">
        <f t="shared" ca="1" si="572"/>
        <v>0.19470849395072407</v>
      </c>
      <c r="N4153" s="101">
        <f t="shared" ca="1" si="579"/>
        <v>359.77998768505665</v>
      </c>
      <c r="O4153" s="101">
        <f t="shared" ca="1" si="573"/>
        <v>0.3981633702112134</v>
      </c>
      <c r="Q4153" s="12">
        <f t="shared" ca="1" si="574"/>
        <v>5.6000000000000005</v>
      </c>
      <c r="R4153" s="101">
        <f t="shared" ca="1" si="575"/>
        <v>0.16164284281787739</v>
      </c>
      <c r="S4153" s="13"/>
      <c r="T4153" s="101">
        <f t="shared" ca="1" si="576"/>
        <v>0</v>
      </c>
      <c r="U4153" s="101">
        <f t="shared" si="577"/>
        <v>0</v>
      </c>
      <c r="V4153" s="101">
        <f t="shared" ca="1" si="578"/>
        <v>-418.15007454086958</v>
      </c>
    </row>
    <row r="4154" spans="2:22" x14ac:dyDescent="0.3">
      <c r="B4154" s="13">
        <v>2023</v>
      </c>
      <c r="C4154" s="13">
        <v>6</v>
      </c>
      <c r="D4154" s="13">
        <v>20</v>
      </c>
      <c r="E4154" s="83" t="s">
        <v>270</v>
      </c>
      <c r="F4154" s="13">
        <v>7</v>
      </c>
      <c r="G4154" s="13">
        <v>11</v>
      </c>
      <c r="H4154" s="13" t="s">
        <v>70</v>
      </c>
      <c r="I4154" s="13" t="s">
        <v>53</v>
      </c>
      <c r="J4154" s="13"/>
      <c r="K4154" s="13" t="s">
        <v>27</v>
      </c>
      <c r="L4154" s="12">
        <f t="shared" ca="1" si="571"/>
        <v>3.337557488616675</v>
      </c>
      <c r="M4154" s="101">
        <f t="shared" ca="1" si="572"/>
        <v>0.17608953309941577</v>
      </c>
      <c r="N4154" s="101">
        <f t="shared" ca="1" si="579"/>
        <v>359.77998768505665</v>
      </c>
      <c r="O4154" s="101">
        <f t="shared" ca="1" si="573"/>
        <v>0.36008907744685309</v>
      </c>
      <c r="Q4154" s="12">
        <f t="shared" ca="1" si="574"/>
        <v>5.6000000000000005</v>
      </c>
      <c r="R4154" s="101">
        <f t="shared" ca="1" si="575"/>
        <v>0.19151575858859851</v>
      </c>
      <c r="S4154" s="13"/>
      <c r="T4154" s="101">
        <f t="shared" ca="1" si="576"/>
        <v>0</v>
      </c>
      <c r="U4154" s="101">
        <f t="shared" si="577"/>
        <v>0</v>
      </c>
      <c r="V4154" s="101">
        <f t="shared" ca="1" si="578"/>
        <v>-418.53310605804677</v>
      </c>
    </row>
    <row r="4155" spans="2:22" x14ac:dyDescent="0.3">
      <c r="B4155" s="13">
        <v>2023</v>
      </c>
      <c r="C4155" s="13">
        <v>6</v>
      </c>
      <c r="D4155" s="13">
        <v>20</v>
      </c>
      <c r="E4155" s="83" t="s">
        <v>270</v>
      </c>
      <c r="F4155" s="13">
        <v>7</v>
      </c>
      <c r="G4155" s="13">
        <v>12</v>
      </c>
      <c r="H4155" s="13" t="s">
        <v>70</v>
      </c>
      <c r="I4155" s="13" t="s">
        <v>53</v>
      </c>
      <c r="J4155" s="13"/>
      <c r="K4155" s="13" t="s">
        <v>27</v>
      </c>
      <c r="L4155" s="12">
        <f t="shared" ca="1" si="571"/>
        <v>2.8624303954129244</v>
      </c>
      <c r="M4155" s="101">
        <f t="shared" ca="1" si="572"/>
        <v>0.15102182766198591</v>
      </c>
      <c r="N4155" s="101">
        <f t="shared" ca="1" si="579"/>
        <v>359.77998768505665</v>
      </c>
      <c r="O4155" s="101">
        <f t="shared" ca="1" si="573"/>
        <v>0.30882761536110043</v>
      </c>
      <c r="Q4155" s="12">
        <f t="shared" ca="1" si="574"/>
        <v>3.4426149576184488</v>
      </c>
      <c r="R4155" s="101">
        <f t="shared" ca="1" si="575"/>
        <v>4.9112623190697639E-2</v>
      </c>
      <c r="S4155" s="13"/>
      <c r="T4155" s="101">
        <f t="shared" ca="1" si="576"/>
        <v>0</v>
      </c>
      <c r="U4155" s="101">
        <f t="shared" si="577"/>
        <v>0</v>
      </c>
      <c r="V4155" s="101">
        <f t="shared" ca="1" si="578"/>
        <v>-418.63133130442816</v>
      </c>
    </row>
    <row r="4156" spans="2:22" x14ac:dyDescent="0.3">
      <c r="B4156" s="13">
        <v>2023</v>
      </c>
      <c r="C4156" s="13">
        <v>6</v>
      </c>
      <c r="D4156" s="13">
        <v>20</v>
      </c>
      <c r="E4156" s="83" t="s">
        <v>270</v>
      </c>
      <c r="F4156" s="13">
        <v>7</v>
      </c>
      <c r="G4156" s="13">
        <v>13</v>
      </c>
      <c r="H4156" s="13" t="s">
        <v>70</v>
      </c>
      <c r="I4156" s="13" t="s">
        <v>53</v>
      </c>
      <c r="J4156" s="13"/>
      <c r="K4156" s="13" t="s">
        <v>27</v>
      </c>
      <c r="L4156" s="12">
        <f t="shared" ca="1" si="571"/>
        <v>4.2579573319774822</v>
      </c>
      <c r="M4156" s="101">
        <f t="shared" ca="1" si="572"/>
        <v>0.22464982883513196</v>
      </c>
      <c r="N4156" s="101">
        <f t="shared" ca="1" si="579"/>
        <v>359.77998768505665</v>
      </c>
      <c r="O4156" s="101">
        <f t="shared" ca="1" si="573"/>
        <v>0.45939101654705056</v>
      </c>
      <c r="Q4156" s="12">
        <f t="shared" ca="1" si="574"/>
        <v>5.6000000000000005</v>
      </c>
      <c r="R4156" s="101">
        <f t="shared" ca="1" si="575"/>
        <v>0.11360391184810618</v>
      </c>
      <c r="S4156" s="13"/>
      <c r="T4156" s="101">
        <f t="shared" ca="1" si="576"/>
        <v>0</v>
      </c>
      <c r="U4156" s="101">
        <f t="shared" si="577"/>
        <v>0</v>
      </c>
      <c r="V4156" s="101">
        <f t="shared" ca="1" si="578"/>
        <v>-418.85853912812433</v>
      </c>
    </row>
    <row r="4157" spans="2:22" x14ac:dyDescent="0.3">
      <c r="B4157" s="13">
        <v>2023</v>
      </c>
      <c r="C4157" s="13">
        <v>6</v>
      </c>
      <c r="D4157" s="13">
        <v>20</v>
      </c>
      <c r="E4157" s="83" t="s">
        <v>270</v>
      </c>
      <c r="F4157" s="13">
        <v>7</v>
      </c>
      <c r="G4157" s="13">
        <v>14</v>
      </c>
      <c r="H4157" s="13" t="s">
        <v>70</v>
      </c>
      <c r="I4157" s="13" t="s">
        <v>53</v>
      </c>
      <c r="J4157" s="13"/>
      <c r="K4157" s="13" t="s">
        <v>27</v>
      </c>
      <c r="L4157" s="12">
        <f t="shared" ca="1" si="571"/>
        <v>3.8108290140196281</v>
      </c>
      <c r="M4157" s="101">
        <f t="shared" ca="1" si="572"/>
        <v>0.20105933877967558</v>
      </c>
      <c r="N4157" s="101">
        <f t="shared" ca="1" si="579"/>
        <v>359.77998768505665</v>
      </c>
      <c r="O4157" s="101">
        <f t="shared" ca="1" si="573"/>
        <v>0.41115034232257769</v>
      </c>
      <c r="Q4157" s="12">
        <f t="shared" ca="1" si="574"/>
        <v>5.6000000000000005</v>
      </c>
      <c r="R4157" s="101">
        <f t="shared" ca="1" si="575"/>
        <v>0.15145332396323852</v>
      </c>
      <c r="S4157" s="13"/>
      <c r="T4157" s="101">
        <f t="shared" ca="1" si="576"/>
        <v>0</v>
      </c>
      <c r="U4157" s="101">
        <f t="shared" si="577"/>
        <v>0</v>
      </c>
      <c r="V4157" s="101">
        <f t="shared" ca="1" si="578"/>
        <v>-419.16144577605075</v>
      </c>
    </row>
    <row r="4158" spans="2:22" x14ac:dyDescent="0.3">
      <c r="B4158" s="13">
        <v>2023</v>
      </c>
      <c r="C4158" s="13">
        <v>6</v>
      </c>
      <c r="D4158" s="13">
        <v>20</v>
      </c>
      <c r="E4158" s="83" t="s">
        <v>270</v>
      </c>
      <c r="F4158" s="13">
        <v>7</v>
      </c>
      <c r="G4158" s="13">
        <v>15</v>
      </c>
      <c r="H4158" s="13" t="s">
        <v>70</v>
      </c>
      <c r="I4158" s="13" t="s">
        <v>53</v>
      </c>
      <c r="J4158" s="13"/>
      <c r="K4158" s="13" t="s">
        <v>27</v>
      </c>
      <c r="L4158" s="12">
        <f t="shared" ca="1" si="571"/>
        <v>3.4882537577008108</v>
      </c>
      <c r="M4158" s="101">
        <f t="shared" ca="1" si="572"/>
        <v>0.18404026825629477</v>
      </c>
      <c r="N4158" s="101">
        <f t="shared" ca="1" si="579"/>
        <v>359.77998768505665</v>
      </c>
      <c r="O4158" s="101">
        <f t="shared" ca="1" si="573"/>
        <v>0.3763476979183405</v>
      </c>
      <c r="Q4158" s="12">
        <f t="shared" ca="1" si="574"/>
        <v>5.6000000000000005</v>
      </c>
      <c r="R4158" s="101">
        <f t="shared" ca="1" si="575"/>
        <v>0.17875931941062642</v>
      </c>
      <c r="S4158" s="13"/>
      <c r="T4158" s="101">
        <f t="shared" ca="1" si="576"/>
        <v>0</v>
      </c>
      <c r="U4158" s="101">
        <f t="shared" si="577"/>
        <v>0</v>
      </c>
      <c r="V4158" s="101">
        <f t="shared" ca="1" si="578"/>
        <v>-419.51896441487202</v>
      </c>
    </row>
    <row r="4159" spans="2:22" x14ac:dyDescent="0.3">
      <c r="B4159" s="13">
        <v>2023</v>
      </c>
      <c r="C4159" s="13">
        <v>6</v>
      </c>
      <c r="D4159" s="13">
        <v>20</v>
      </c>
      <c r="E4159" s="83" t="s">
        <v>270</v>
      </c>
      <c r="F4159" s="13">
        <v>7</v>
      </c>
      <c r="G4159" s="13">
        <v>16</v>
      </c>
      <c r="H4159" s="13" t="s">
        <v>71</v>
      </c>
      <c r="I4159" s="13" t="s">
        <v>53</v>
      </c>
      <c r="J4159" s="13"/>
      <c r="K4159" s="13" t="s">
        <v>27</v>
      </c>
      <c r="L4159" s="12">
        <f t="shared" ca="1" si="571"/>
        <v>4.2346978988661759</v>
      </c>
      <c r="M4159" s="101">
        <f t="shared" ca="1" si="572"/>
        <v>0.52569539716524705</v>
      </c>
      <c r="N4159" s="101">
        <f t="shared" ca="1" si="579"/>
        <v>360.97099646911278</v>
      </c>
      <c r="O4159" s="101">
        <f t="shared" ca="1" si="573"/>
        <v>1.2610930342823472</v>
      </c>
      <c r="Q4159" s="12">
        <f t="shared" ca="1" si="574"/>
        <v>3.4296524362690923</v>
      </c>
      <c r="R4159" s="101">
        <f t="shared" ca="1" si="575"/>
        <v>0</v>
      </c>
      <c r="S4159" s="13"/>
      <c r="T4159" s="101">
        <f t="shared" ca="1" si="576"/>
        <v>9.9938343726801951E-2</v>
      </c>
      <c r="U4159" s="101">
        <f t="shared" ca="1" si="577"/>
        <v>1.1910087840561121</v>
      </c>
      <c r="V4159" s="101">
        <f t="shared" ca="1" si="578"/>
        <v>-418.22801728708907</v>
      </c>
    </row>
    <row r="4160" spans="2:22" x14ac:dyDescent="0.3">
      <c r="B4160" s="13">
        <v>2023</v>
      </c>
      <c r="C4160" s="13">
        <v>6</v>
      </c>
      <c r="D4160" s="13">
        <v>20</v>
      </c>
      <c r="E4160" s="83" t="s">
        <v>270</v>
      </c>
      <c r="F4160" s="13">
        <v>7</v>
      </c>
      <c r="G4160" s="13">
        <v>17</v>
      </c>
      <c r="H4160" s="13" t="s">
        <v>71</v>
      </c>
      <c r="I4160" s="13" t="s">
        <v>53</v>
      </c>
      <c r="J4160" s="13"/>
      <c r="K4160" s="13" t="s">
        <v>27</v>
      </c>
      <c r="L4160" s="12">
        <f t="shared" ref="L4160:L4223" ca="1" si="580">IF(K4160="Weekday",_xlfn.NORM.INV(RAND(),VLOOKUP(G4160,$J$5:$N$28,4),VLOOKUP(G4160,$J$5:$N$28,5)),_xlfn.NORM.INV(RAND(),VLOOKUP(G4160,$P$5:$T$28,4),VLOOKUP(G4160,$P$5:$T$28,5)))*VLOOKUP(C4160,$P$32:$R$43,3)</f>
        <v>5.2322517328532925</v>
      </c>
      <c r="M4160" s="101">
        <f t="shared" ref="M4160:M4223" ca="1" si="581">IF(I4160="Winter",VLOOKUP(G4160,$J$40:$L$43,3),VLOOKUP(G4160,$J$40:$L$43,2))*L4160</f>
        <v>0.64953173011640775</v>
      </c>
      <c r="N4160" s="101">
        <f t="shared" ca="1" si="579"/>
        <v>362.44256726897777</v>
      </c>
      <c r="O4160" s="101">
        <f t="shared" ref="O4160:O4223" ca="1" si="582">IF(I4160="Winter",VLOOKUP(G4160,$J$46:$L$49,3),VLOOKUP(G4160,$J$46:$L$49,2))*L4160</f>
        <v>1.5581645660437105</v>
      </c>
      <c r="Q4160" s="12">
        <f t="shared" ref="Q4160:Q4223" ca="1" si="583">MIN(MAX(AND(IF(G4160&gt;=VLOOKUP(C4160,$O$46:$T$57,5),1,0),IF(G4160&lt;=VLOOKUP(C4160,$O$46:$T$57,6),1,0))*$G$50*_xlfn.NORM.INV(RAND(),VLOOKUP(C4160,$B$4:$F$15,4),VLOOKUP(C4160,$B$4:$F$15,4)),0),0.2)*$G$51</f>
        <v>3.7103453687640178</v>
      </c>
      <c r="R4160" s="101">
        <f t="shared" ref="R4160:R4223" ca="1" si="584">MAX(Q4160-L4160,0)*$G$52</f>
        <v>0</v>
      </c>
      <c r="S4160" s="13"/>
      <c r="T4160" s="101">
        <f t="shared" ref="T4160:T4223" ca="1" si="585">MAX(L4160-Q4160,0)*IF(I4160="Winter",VLOOKUP(G4160,$J$40:$L$43,3),VLOOKUP(G4160,$J$40:$L$43,2))</f>
        <v>0.18892945603804256</v>
      </c>
      <c r="U4160" s="101">
        <f t="shared" ca="1" si="577"/>
        <v>1.4715707998649885</v>
      </c>
      <c r="V4160" s="101">
        <f t="shared" ca="1" si="578"/>
        <v>-416.56751703118601</v>
      </c>
    </row>
    <row r="4161" spans="2:22" x14ac:dyDescent="0.3">
      <c r="B4161" s="13">
        <v>2023</v>
      </c>
      <c r="C4161" s="13">
        <v>6</v>
      </c>
      <c r="D4161" s="13">
        <v>20</v>
      </c>
      <c r="E4161" s="83" t="s">
        <v>270</v>
      </c>
      <c r="F4161" s="13">
        <v>7</v>
      </c>
      <c r="G4161" s="13">
        <v>18</v>
      </c>
      <c r="H4161" s="13" t="s">
        <v>71</v>
      </c>
      <c r="I4161" s="13" t="s">
        <v>53</v>
      </c>
      <c r="J4161" s="13"/>
      <c r="K4161" s="13" t="s">
        <v>27</v>
      </c>
      <c r="L4161" s="12">
        <f t="shared" ca="1" si="580"/>
        <v>4.2738384275411798</v>
      </c>
      <c r="M4161" s="101">
        <f t="shared" ca="1" si="581"/>
        <v>0.53055430239496204</v>
      </c>
      <c r="N4161" s="101">
        <f t="shared" ca="1" si="579"/>
        <v>363.6445843267237</v>
      </c>
      <c r="O4161" s="101">
        <f t="shared" ca="1" si="582"/>
        <v>1.2727490837217634</v>
      </c>
      <c r="Q4161" s="12">
        <f t="shared" ca="1" si="583"/>
        <v>0</v>
      </c>
      <c r="R4161" s="101">
        <f t="shared" ca="1" si="584"/>
        <v>0</v>
      </c>
      <c r="S4161" s="13"/>
      <c r="T4161" s="101">
        <f t="shared" ca="1" si="585"/>
        <v>0.53055430239496204</v>
      </c>
      <c r="U4161" s="101">
        <f t="shared" ref="U4161:U4224" ca="1" si="586">IF(H4161="On-Peak",IF(I4161="Winter",((L4161*$D$48)/60),((L4161*$D$47)/60)),0)</f>
        <v>1.2020170577459568</v>
      </c>
      <c r="V4161" s="101">
        <f t="shared" ref="V4161:V4224" ca="1" si="587">V4160+MAX(T4161-R4161,0)-MAX(R4161-T4161,0)+MAX(U4161-R4161,0)-MAX(R4161-U4161,0)</f>
        <v>-414.83494567104509</v>
      </c>
    </row>
    <row r="4162" spans="2:22" x14ac:dyDescent="0.3">
      <c r="B4162" s="13">
        <v>2023</v>
      </c>
      <c r="C4162" s="13">
        <v>6</v>
      </c>
      <c r="D4162" s="13">
        <v>20</v>
      </c>
      <c r="E4162" s="83" t="s">
        <v>270</v>
      </c>
      <c r="F4162" s="13">
        <v>7</v>
      </c>
      <c r="G4162" s="13">
        <v>19</v>
      </c>
      <c r="H4162" s="13" t="s">
        <v>71</v>
      </c>
      <c r="I4162" s="13" t="s">
        <v>53</v>
      </c>
      <c r="J4162" s="13"/>
      <c r="K4162" s="13" t="s">
        <v>27</v>
      </c>
      <c r="L4162" s="12">
        <f t="shared" ca="1" si="580"/>
        <v>4.5460224918839174</v>
      </c>
      <c r="M4162" s="101">
        <f t="shared" ca="1" si="581"/>
        <v>0.56434323214246951</v>
      </c>
      <c r="N4162" s="101">
        <f t="shared" ca="1" si="579"/>
        <v>364.92315315256604</v>
      </c>
      <c r="O4162" s="101">
        <f t="shared" ca="1" si="582"/>
        <v>1.3538054980830307</v>
      </c>
      <c r="Q4162" s="12">
        <f t="shared" ca="1" si="583"/>
        <v>5.6000000000000005</v>
      </c>
      <c r="R4162" s="101">
        <f t="shared" ca="1" si="584"/>
        <v>8.921919606202644E-2</v>
      </c>
      <c r="S4162" s="13"/>
      <c r="T4162" s="101">
        <f t="shared" ca="1" si="585"/>
        <v>0</v>
      </c>
      <c r="U4162" s="101">
        <f t="shared" ca="1" si="586"/>
        <v>1.2785688258423518</v>
      </c>
      <c r="V4162" s="101">
        <f t="shared" ca="1" si="587"/>
        <v>-413.73481523732676</v>
      </c>
    </row>
    <row r="4163" spans="2:22" x14ac:dyDescent="0.3">
      <c r="B4163" s="13">
        <v>2023</v>
      </c>
      <c r="C4163" s="13">
        <v>6</v>
      </c>
      <c r="D4163" s="13">
        <v>20</v>
      </c>
      <c r="E4163" s="83" t="s">
        <v>270</v>
      </c>
      <c r="F4163" s="13">
        <v>7</v>
      </c>
      <c r="G4163" s="13">
        <v>20</v>
      </c>
      <c r="H4163" s="13" t="s">
        <v>69</v>
      </c>
      <c r="I4163" s="13" t="s">
        <v>53</v>
      </c>
      <c r="J4163" s="13"/>
      <c r="K4163" s="13" t="s">
        <v>27</v>
      </c>
      <c r="L4163" s="12">
        <f t="shared" ca="1" si="580"/>
        <v>4.6018662332650706</v>
      </c>
      <c r="M4163" s="101">
        <f t="shared" ca="1" si="581"/>
        <v>0.24279446246706513</v>
      </c>
      <c r="N4163" s="101">
        <f t="shared" ca="1" si="579"/>
        <v>364.92315315256604</v>
      </c>
      <c r="O4163" s="101">
        <f t="shared" ca="1" si="582"/>
        <v>0.49649534790696848</v>
      </c>
      <c r="Q4163" s="12">
        <f t="shared" ca="1" si="583"/>
        <v>0</v>
      </c>
      <c r="R4163" s="101">
        <f t="shared" ca="1" si="584"/>
        <v>0</v>
      </c>
      <c r="S4163" s="13"/>
      <c r="T4163" s="101">
        <f t="shared" ca="1" si="585"/>
        <v>0.24279446246706513</v>
      </c>
      <c r="U4163" s="101">
        <f t="shared" si="586"/>
        <v>0</v>
      </c>
      <c r="V4163" s="101">
        <f t="shared" ca="1" si="587"/>
        <v>-413.49202077485967</v>
      </c>
    </row>
    <row r="4164" spans="2:22" x14ac:dyDescent="0.3">
      <c r="B4164" s="13">
        <v>2023</v>
      </c>
      <c r="C4164" s="13">
        <v>6</v>
      </c>
      <c r="D4164" s="13">
        <v>20</v>
      </c>
      <c r="E4164" s="83" t="s">
        <v>270</v>
      </c>
      <c r="F4164" s="13">
        <v>7</v>
      </c>
      <c r="G4164" s="13">
        <v>21</v>
      </c>
      <c r="H4164" s="13" t="s">
        <v>69</v>
      </c>
      <c r="I4164" s="13" t="s">
        <v>53</v>
      </c>
      <c r="J4164" s="13"/>
      <c r="K4164" s="13" t="s">
        <v>27</v>
      </c>
      <c r="L4164" s="12">
        <f t="shared" ca="1" si="580"/>
        <v>4.777197694745051</v>
      </c>
      <c r="M4164" s="101">
        <f t="shared" ca="1" si="581"/>
        <v>0.25204495037474889</v>
      </c>
      <c r="N4164" s="101">
        <f t="shared" ca="1" si="579"/>
        <v>364.92315315256604</v>
      </c>
      <c r="O4164" s="101">
        <f t="shared" ca="1" si="582"/>
        <v>0.51541185928604349</v>
      </c>
      <c r="Q4164" s="12">
        <f t="shared" ca="1" si="583"/>
        <v>0</v>
      </c>
      <c r="R4164" s="101">
        <f t="shared" ca="1" si="584"/>
        <v>0</v>
      </c>
      <c r="S4164" s="13"/>
      <c r="T4164" s="101">
        <f t="shared" ca="1" si="585"/>
        <v>0.25204495037474889</v>
      </c>
      <c r="U4164" s="101">
        <f t="shared" si="586"/>
        <v>0</v>
      </c>
      <c r="V4164" s="101">
        <f t="shared" ca="1" si="587"/>
        <v>-413.23997582448493</v>
      </c>
    </row>
    <row r="4165" spans="2:22" x14ac:dyDescent="0.3">
      <c r="B4165" s="13">
        <v>2023</v>
      </c>
      <c r="C4165" s="13">
        <v>6</v>
      </c>
      <c r="D4165" s="13">
        <v>20</v>
      </c>
      <c r="E4165" s="83" t="s">
        <v>270</v>
      </c>
      <c r="F4165" s="13">
        <v>7</v>
      </c>
      <c r="G4165" s="13">
        <v>22</v>
      </c>
      <c r="H4165" s="13" t="s">
        <v>69</v>
      </c>
      <c r="I4165" s="13" t="s">
        <v>53</v>
      </c>
      <c r="J4165" s="13"/>
      <c r="K4165" s="13" t="s">
        <v>27</v>
      </c>
      <c r="L4165" s="12">
        <f t="shared" ca="1" si="580"/>
        <v>5.889814986368636</v>
      </c>
      <c r="M4165" s="101">
        <f t="shared" ca="1" si="581"/>
        <v>0.31074663868080926</v>
      </c>
      <c r="N4165" s="101">
        <f t="shared" ca="1" si="579"/>
        <v>364.92315315256604</v>
      </c>
      <c r="O4165" s="101">
        <f t="shared" ca="1" si="582"/>
        <v>0.63545213887931218</v>
      </c>
      <c r="Q4165" s="12">
        <f t="shared" ca="1" si="583"/>
        <v>0</v>
      </c>
      <c r="R4165" s="101">
        <f t="shared" ca="1" si="584"/>
        <v>0</v>
      </c>
      <c r="S4165" s="13"/>
      <c r="T4165" s="101">
        <f t="shared" ca="1" si="585"/>
        <v>0.31074663868080926</v>
      </c>
      <c r="U4165" s="101">
        <f t="shared" si="586"/>
        <v>0</v>
      </c>
      <c r="V4165" s="101">
        <f t="shared" ca="1" si="587"/>
        <v>-412.9292291858041</v>
      </c>
    </row>
    <row r="4166" spans="2:22" x14ac:dyDescent="0.3">
      <c r="B4166" s="13">
        <v>2023</v>
      </c>
      <c r="C4166" s="13">
        <v>6</v>
      </c>
      <c r="D4166" s="13">
        <v>20</v>
      </c>
      <c r="E4166" s="83" t="s">
        <v>270</v>
      </c>
      <c r="F4166" s="13">
        <v>7</v>
      </c>
      <c r="G4166" s="13">
        <v>23</v>
      </c>
      <c r="H4166" s="13" t="s">
        <v>69</v>
      </c>
      <c r="I4166" s="13" t="s">
        <v>53</v>
      </c>
      <c r="J4166" s="13"/>
      <c r="K4166" s="13" t="s">
        <v>27</v>
      </c>
      <c r="L4166" s="12">
        <f t="shared" ca="1" si="580"/>
        <v>2.4631523324710369</v>
      </c>
      <c r="M4166" s="101">
        <f t="shared" ca="1" si="581"/>
        <v>0.12995591706117191</v>
      </c>
      <c r="N4166" s="101">
        <f t="shared" ca="1" si="579"/>
        <v>364.92315315256604</v>
      </c>
      <c r="O4166" s="101">
        <f t="shared" ca="1" si="582"/>
        <v>0.26574950515030016</v>
      </c>
      <c r="Q4166" s="12">
        <f t="shared" ca="1" si="583"/>
        <v>0</v>
      </c>
      <c r="R4166" s="101">
        <f t="shared" ca="1" si="584"/>
        <v>0</v>
      </c>
      <c r="S4166" s="13"/>
      <c r="T4166" s="101">
        <f t="shared" ca="1" si="585"/>
        <v>0.12995591706117191</v>
      </c>
      <c r="U4166" s="101">
        <f t="shared" si="586"/>
        <v>0</v>
      </c>
      <c r="V4166" s="101">
        <f t="shared" ca="1" si="587"/>
        <v>-412.79927326874292</v>
      </c>
    </row>
    <row r="4167" spans="2:22" x14ac:dyDescent="0.3">
      <c r="B4167" s="13">
        <v>2023</v>
      </c>
      <c r="C4167" s="13">
        <v>6</v>
      </c>
      <c r="D4167" s="13">
        <v>21</v>
      </c>
      <c r="E4167" s="83" t="s">
        <v>271</v>
      </c>
      <c r="F4167" s="13">
        <v>1</v>
      </c>
      <c r="G4167" s="13">
        <v>0</v>
      </c>
      <c r="H4167" s="13" t="s">
        <v>69</v>
      </c>
      <c r="I4167" s="13" t="s">
        <v>53</v>
      </c>
      <c r="J4167" s="13"/>
      <c r="K4167" s="13" t="s">
        <v>27</v>
      </c>
      <c r="L4167" s="12">
        <f t="shared" ca="1" si="580"/>
        <v>5.7075580894611209</v>
      </c>
      <c r="M4167" s="101">
        <f t="shared" ca="1" si="581"/>
        <v>0.30113076479996875</v>
      </c>
      <c r="N4167" s="101">
        <f t="shared" ca="1" si="579"/>
        <v>364.92315315256604</v>
      </c>
      <c r="O4167" s="101">
        <f t="shared" ca="1" si="582"/>
        <v>0.61578844227196028</v>
      </c>
      <c r="Q4167" s="12">
        <f t="shared" ca="1" si="583"/>
        <v>0</v>
      </c>
      <c r="R4167" s="101">
        <f t="shared" ca="1" si="584"/>
        <v>0</v>
      </c>
      <c r="S4167" s="13"/>
      <c r="T4167" s="101">
        <f t="shared" ca="1" si="585"/>
        <v>0.30113076479996875</v>
      </c>
      <c r="U4167" s="101">
        <f t="shared" si="586"/>
        <v>0</v>
      </c>
      <c r="V4167" s="101">
        <f t="shared" ca="1" si="587"/>
        <v>-412.49814250394297</v>
      </c>
    </row>
    <row r="4168" spans="2:22" x14ac:dyDescent="0.3">
      <c r="B4168" s="13">
        <v>2023</v>
      </c>
      <c r="C4168" s="13">
        <v>6</v>
      </c>
      <c r="D4168" s="13">
        <v>21</v>
      </c>
      <c r="E4168" s="83" t="s">
        <v>271</v>
      </c>
      <c r="F4168" s="13">
        <v>1</v>
      </c>
      <c r="G4168" s="13">
        <v>1</v>
      </c>
      <c r="H4168" s="13" t="s">
        <v>69</v>
      </c>
      <c r="I4168" s="13" t="s">
        <v>53</v>
      </c>
      <c r="J4168" s="13"/>
      <c r="K4168" s="13" t="s">
        <v>27</v>
      </c>
      <c r="L4168" s="12">
        <f t="shared" ca="1" si="580"/>
        <v>2.7503089876707669</v>
      </c>
      <c r="M4168" s="101">
        <f t="shared" ca="1" si="581"/>
        <v>0.14510630218950968</v>
      </c>
      <c r="N4168" s="101">
        <f t="shared" ca="1" si="579"/>
        <v>364.92315315256604</v>
      </c>
      <c r="O4168" s="101">
        <f t="shared" ca="1" si="582"/>
        <v>0.29673083667979905</v>
      </c>
      <c r="Q4168" s="12">
        <f t="shared" ca="1" si="583"/>
        <v>0</v>
      </c>
      <c r="R4168" s="101">
        <f t="shared" ca="1" si="584"/>
        <v>0</v>
      </c>
      <c r="S4168" s="13"/>
      <c r="T4168" s="101">
        <f t="shared" ca="1" si="585"/>
        <v>0.14510630218950968</v>
      </c>
      <c r="U4168" s="101">
        <f t="shared" si="586"/>
        <v>0</v>
      </c>
      <c r="V4168" s="101">
        <f t="shared" ca="1" si="587"/>
        <v>-412.35303620175347</v>
      </c>
    </row>
    <row r="4169" spans="2:22" x14ac:dyDescent="0.3">
      <c r="B4169" s="13">
        <v>2023</v>
      </c>
      <c r="C4169" s="13">
        <v>6</v>
      </c>
      <c r="D4169" s="13">
        <v>21</v>
      </c>
      <c r="E4169" s="83" t="s">
        <v>271</v>
      </c>
      <c r="F4169" s="13">
        <v>1</v>
      </c>
      <c r="G4169" s="13">
        <v>2</v>
      </c>
      <c r="H4169" s="13" t="s">
        <v>69</v>
      </c>
      <c r="I4169" s="13" t="s">
        <v>53</v>
      </c>
      <c r="J4169" s="13"/>
      <c r="K4169" s="13" t="s">
        <v>27</v>
      </c>
      <c r="L4169" s="12">
        <f t="shared" ca="1" si="580"/>
        <v>2.966192187848276</v>
      </c>
      <c r="M4169" s="101">
        <f t="shared" ca="1" si="581"/>
        <v>0.15649629983087504</v>
      </c>
      <c r="N4169" s="101">
        <f t="shared" ca="1" si="579"/>
        <v>364.92315315256604</v>
      </c>
      <c r="O4169" s="101">
        <f t="shared" ca="1" si="582"/>
        <v>0.32002247514695048</v>
      </c>
      <c r="Q4169" s="12">
        <f t="shared" ca="1" si="583"/>
        <v>0</v>
      </c>
      <c r="R4169" s="101">
        <f t="shared" ca="1" si="584"/>
        <v>0</v>
      </c>
      <c r="S4169" s="13"/>
      <c r="T4169" s="101">
        <f t="shared" ca="1" si="585"/>
        <v>0.15649629983087504</v>
      </c>
      <c r="U4169" s="101">
        <f t="shared" si="586"/>
        <v>0</v>
      </c>
      <c r="V4169" s="101">
        <f t="shared" ca="1" si="587"/>
        <v>-412.19653990192262</v>
      </c>
    </row>
    <row r="4170" spans="2:22" x14ac:dyDescent="0.3">
      <c r="B4170" s="13">
        <v>2023</v>
      </c>
      <c r="C4170" s="13">
        <v>6</v>
      </c>
      <c r="D4170" s="13">
        <v>21</v>
      </c>
      <c r="E4170" s="83" t="s">
        <v>271</v>
      </c>
      <c r="F4170" s="13">
        <v>1</v>
      </c>
      <c r="G4170" s="13">
        <v>3</v>
      </c>
      <c r="H4170" s="13" t="s">
        <v>69</v>
      </c>
      <c r="I4170" s="13" t="s">
        <v>53</v>
      </c>
      <c r="J4170" s="13"/>
      <c r="K4170" s="13" t="s">
        <v>27</v>
      </c>
      <c r="L4170" s="12">
        <f t="shared" ca="1" si="580"/>
        <v>3.3087931737355798</v>
      </c>
      <c r="M4170" s="101">
        <f t="shared" ca="1" si="581"/>
        <v>0.17457192784628919</v>
      </c>
      <c r="N4170" s="101">
        <f t="shared" ca="1" si="579"/>
        <v>364.92315315256604</v>
      </c>
      <c r="O4170" s="101">
        <f t="shared" ca="1" si="582"/>
        <v>0.35698569551433168</v>
      </c>
      <c r="Q4170" s="12">
        <f t="shared" ca="1" si="583"/>
        <v>0</v>
      </c>
      <c r="R4170" s="101">
        <f t="shared" ca="1" si="584"/>
        <v>0</v>
      </c>
      <c r="S4170" s="13"/>
      <c r="T4170" s="101">
        <f t="shared" ca="1" si="585"/>
        <v>0.17457192784628919</v>
      </c>
      <c r="U4170" s="101">
        <f t="shared" si="586"/>
        <v>0</v>
      </c>
      <c r="V4170" s="101">
        <f t="shared" ca="1" si="587"/>
        <v>-412.02196797407635</v>
      </c>
    </row>
    <row r="4171" spans="2:22" x14ac:dyDescent="0.3">
      <c r="B4171" s="13">
        <v>2023</v>
      </c>
      <c r="C4171" s="13">
        <v>6</v>
      </c>
      <c r="D4171" s="13">
        <v>21</v>
      </c>
      <c r="E4171" s="83" t="s">
        <v>271</v>
      </c>
      <c r="F4171" s="13">
        <v>1</v>
      </c>
      <c r="G4171" s="13">
        <v>4</v>
      </c>
      <c r="H4171" s="13" t="s">
        <v>69</v>
      </c>
      <c r="I4171" s="13" t="s">
        <v>53</v>
      </c>
      <c r="J4171" s="13"/>
      <c r="K4171" s="13" t="s">
        <v>27</v>
      </c>
      <c r="L4171" s="12">
        <f t="shared" ca="1" si="580"/>
        <v>2.3322524220414866</v>
      </c>
      <c r="M4171" s="101">
        <f t="shared" ca="1" si="581"/>
        <v>0.12304963778690883</v>
      </c>
      <c r="N4171" s="101">
        <f t="shared" ca="1" si="579"/>
        <v>364.92315315256604</v>
      </c>
      <c r="O4171" s="101">
        <f t="shared" ca="1" si="582"/>
        <v>0.25162671381405599</v>
      </c>
      <c r="Q4171" s="12">
        <f t="shared" ca="1" si="583"/>
        <v>0</v>
      </c>
      <c r="R4171" s="101">
        <f t="shared" ca="1" si="584"/>
        <v>0</v>
      </c>
      <c r="S4171" s="13"/>
      <c r="T4171" s="101">
        <f t="shared" ca="1" si="585"/>
        <v>0.12304963778690883</v>
      </c>
      <c r="U4171" s="101">
        <f t="shared" si="586"/>
        <v>0</v>
      </c>
      <c r="V4171" s="101">
        <f t="shared" ca="1" si="587"/>
        <v>-411.89891833628946</v>
      </c>
    </row>
    <row r="4172" spans="2:22" x14ac:dyDescent="0.3">
      <c r="B4172" s="13">
        <v>2023</v>
      </c>
      <c r="C4172" s="13">
        <v>6</v>
      </c>
      <c r="D4172" s="13">
        <v>21</v>
      </c>
      <c r="E4172" s="83" t="s">
        <v>271</v>
      </c>
      <c r="F4172" s="13">
        <v>1</v>
      </c>
      <c r="G4172" s="13">
        <v>5</v>
      </c>
      <c r="H4172" s="13" t="s">
        <v>69</v>
      </c>
      <c r="I4172" s="13" t="s">
        <v>53</v>
      </c>
      <c r="J4172" s="13"/>
      <c r="K4172" s="13" t="s">
        <v>27</v>
      </c>
      <c r="L4172" s="12">
        <f t="shared" ca="1" si="580"/>
        <v>2.8574443414530357</v>
      </c>
      <c r="M4172" s="101">
        <f t="shared" ca="1" si="581"/>
        <v>0.15075876345506217</v>
      </c>
      <c r="N4172" s="101">
        <f t="shared" ca="1" si="579"/>
        <v>364.92315315256604</v>
      </c>
      <c r="O4172" s="101">
        <f t="shared" ca="1" si="582"/>
        <v>0.30828966999936802</v>
      </c>
      <c r="Q4172" s="12">
        <f t="shared" ca="1" si="583"/>
        <v>5.6000000000000005</v>
      </c>
      <c r="R4172" s="101">
        <f t="shared" ca="1" si="584"/>
        <v>0.23215733649600059</v>
      </c>
      <c r="S4172" s="13"/>
      <c r="T4172" s="101">
        <f t="shared" ca="1" si="585"/>
        <v>0</v>
      </c>
      <c r="U4172" s="101">
        <f t="shared" si="586"/>
        <v>0</v>
      </c>
      <c r="V4172" s="101">
        <f t="shared" ca="1" si="587"/>
        <v>-412.36323300928149</v>
      </c>
    </row>
    <row r="4173" spans="2:22" x14ac:dyDescent="0.3">
      <c r="B4173" s="13">
        <v>2023</v>
      </c>
      <c r="C4173" s="13">
        <v>6</v>
      </c>
      <c r="D4173" s="13">
        <v>21</v>
      </c>
      <c r="E4173" s="83" t="s">
        <v>271</v>
      </c>
      <c r="F4173" s="13">
        <v>1</v>
      </c>
      <c r="G4173" s="13">
        <v>6</v>
      </c>
      <c r="H4173" s="13" t="s">
        <v>69</v>
      </c>
      <c r="I4173" s="13" t="s">
        <v>53</v>
      </c>
      <c r="J4173" s="13"/>
      <c r="K4173" s="13" t="s">
        <v>27</v>
      </c>
      <c r="L4173" s="12">
        <f t="shared" ca="1" si="580"/>
        <v>2.8740572540543989</v>
      </c>
      <c r="M4173" s="101">
        <f t="shared" ca="1" si="581"/>
        <v>0.15163526072391009</v>
      </c>
      <c r="N4173" s="101">
        <f t="shared" ca="1" si="579"/>
        <v>364.92315315256604</v>
      </c>
      <c r="O4173" s="101">
        <f t="shared" ca="1" si="582"/>
        <v>0.3100820371399291</v>
      </c>
      <c r="Q4173" s="12">
        <f t="shared" ca="1" si="583"/>
        <v>5.4512285164934733</v>
      </c>
      <c r="R4173" s="101">
        <f t="shared" ca="1" si="584"/>
        <v>0.21815754736546766</v>
      </c>
      <c r="S4173" s="13"/>
      <c r="T4173" s="101">
        <f t="shared" ca="1" si="585"/>
        <v>0</v>
      </c>
      <c r="U4173" s="101">
        <f t="shared" si="586"/>
        <v>0</v>
      </c>
      <c r="V4173" s="101">
        <f t="shared" ca="1" si="587"/>
        <v>-412.79954810401244</v>
      </c>
    </row>
    <row r="4174" spans="2:22" x14ac:dyDescent="0.3">
      <c r="B4174" s="13">
        <v>2023</v>
      </c>
      <c r="C4174" s="13">
        <v>6</v>
      </c>
      <c r="D4174" s="13">
        <v>21</v>
      </c>
      <c r="E4174" s="83" t="s">
        <v>271</v>
      </c>
      <c r="F4174" s="13">
        <v>1</v>
      </c>
      <c r="G4174" s="13">
        <v>7</v>
      </c>
      <c r="H4174" s="13" t="s">
        <v>69</v>
      </c>
      <c r="I4174" s="13" t="s">
        <v>53</v>
      </c>
      <c r="J4174" s="13"/>
      <c r="K4174" s="13" t="s">
        <v>27</v>
      </c>
      <c r="L4174" s="12">
        <f t="shared" ca="1" si="580"/>
        <v>2.7129354483579511</v>
      </c>
      <c r="M4174" s="101">
        <f t="shared" ca="1" si="581"/>
        <v>0.14313447425536549</v>
      </c>
      <c r="N4174" s="101">
        <f t="shared" ca="1" si="579"/>
        <v>364.92315315256604</v>
      </c>
      <c r="O4174" s="101">
        <f t="shared" ca="1" si="582"/>
        <v>0.29269860552333932</v>
      </c>
      <c r="Q4174" s="12">
        <f t="shared" ca="1" si="583"/>
        <v>5.6000000000000005</v>
      </c>
      <c r="R4174" s="101">
        <f t="shared" ca="1" si="584"/>
        <v>0.24439001429649951</v>
      </c>
      <c r="S4174" s="13"/>
      <c r="T4174" s="101">
        <f t="shared" ca="1" si="585"/>
        <v>0</v>
      </c>
      <c r="U4174" s="101">
        <f t="shared" si="586"/>
        <v>0</v>
      </c>
      <c r="V4174" s="101">
        <f t="shared" ca="1" si="587"/>
        <v>-413.2883281326055</v>
      </c>
    </row>
    <row r="4175" spans="2:22" x14ac:dyDescent="0.3">
      <c r="B4175" s="13">
        <v>2023</v>
      </c>
      <c r="C4175" s="13">
        <v>6</v>
      </c>
      <c r="D4175" s="13">
        <v>21</v>
      </c>
      <c r="E4175" s="83" t="s">
        <v>271</v>
      </c>
      <c r="F4175" s="13">
        <v>1</v>
      </c>
      <c r="G4175" s="13">
        <v>8</v>
      </c>
      <c r="H4175" s="13" t="s">
        <v>69</v>
      </c>
      <c r="I4175" s="13" t="s">
        <v>53</v>
      </c>
      <c r="J4175" s="13"/>
      <c r="K4175" s="13" t="s">
        <v>27</v>
      </c>
      <c r="L4175" s="12">
        <f t="shared" ca="1" si="580"/>
        <v>3.2442288491833891</v>
      </c>
      <c r="M4175" s="101">
        <f t="shared" ca="1" si="581"/>
        <v>0.17116551408291561</v>
      </c>
      <c r="N4175" s="101">
        <f t="shared" ca="1" si="579"/>
        <v>364.92315315256604</v>
      </c>
      <c r="O4175" s="101">
        <f t="shared" ca="1" si="582"/>
        <v>0.35001985053839585</v>
      </c>
      <c r="Q4175" s="12">
        <f t="shared" ca="1" si="583"/>
        <v>5.6000000000000005</v>
      </c>
      <c r="R4175" s="101">
        <f t="shared" ca="1" si="584"/>
        <v>0.19941602791662616</v>
      </c>
      <c r="S4175" s="13"/>
      <c r="T4175" s="101">
        <f t="shared" ca="1" si="585"/>
        <v>0</v>
      </c>
      <c r="U4175" s="101">
        <f t="shared" si="586"/>
        <v>0</v>
      </c>
      <c r="V4175" s="101">
        <f t="shared" ca="1" si="587"/>
        <v>-413.68716018843878</v>
      </c>
    </row>
    <row r="4176" spans="2:22" x14ac:dyDescent="0.3">
      <c r="B4176" s="13">
        <v>2023</v>
      </c>
      <c r="C4176" s="13">
        <v>6</v>
      </c>
      <c r="D4176" s="13">
        <v>21</v>
      </c>
      <c r="E4176" s="83" t="s">
        <v>271</v>
      </c>
      <c r="F4176" s="13">
        <v>1</v>
      </c>
      <c r="G4176" s="13">
        <v>9</v>
      </c>
      <c r="H4176" s="13" t="s">
        <v>69</v>
      </c>
      <c r="I4176" s="13" t="s">
        <v>53</v>
      </c>
      <c r="J4176" s="13"/>
      <c r="K4176" s="13" t="s">
        <v>27</v>
      </c>
      <c r="L4176" s="12">
        <f t="shared" ca="1" si="580"/>
        <v>4.006482716658911</v>
      </c>
      <c r="M4176" s="101">
        <f t="shared" ca="1" si="581"/>
        <v>0.21138202813092416</v>
      </c>
      <c r="N4176" s="101">
        <f t="shared" ref="N4176:N4239" ca="1" si="588">IF(H4176="On-Peak",IF(I4176="Winter",((L4176*$D$48)/60)+N4175,((L4176*$D$47)/60)+N4175),N4175)</f>
        <v>364.92315315256604</v>
      </c>
      <c r="O4176" s="101">
        <f t="shared" ca="1" si="582"/>
        <v>0.43225942030032988</v>
      </c>
      <c r="Q4176" s="12">
        <f t="shared" ca="1" si="583"/>
        <v>5.6000000000000005</v>
      </c>
      <c r="R4176" s="101">
        <f t="shared" ca="1" si="584"/>
        <v>0.13489123803482322</v>
      </c>
      <c r="S4176" s="13"/>
      <c r="T4176" s="101">
        <f t="shared" ca="1" si="585"/>
        <v>0</v>
      </c>
      <c r="U4176" s="101">
        <f t="shared" si="586"/>
        <v>0</v>
      </c>
      <c r="V4176" s="101">
        <f t="shared" ca="1" si="587"/>
        <v>-413.9569426645084</v>
      </c>
    </row>
    <row r="4177" spans="2:22" x14ac:dyDescent="0.3">
      <c r="B4177" s="13">
        <v>2023</v>
      </c>
      <c r="C4177" s="13">
        <v>6</v>
      </c>
      <c r="D4177" s="13">
        <v>21</v>
      </c>
      <c r="E4177" s="83" t="s">
        <v>271</v>
      </c>
      <c r="F4177" s="13">
        <v>1</v>
      </c>
      <c r="G4177" s="13">
        <v>10</v>
      </c>
      <c r="H4177" s="13" t="s">
        <v>70</v>
      </c>
      <c r="I4177" s="13" t="s">
        <v>53</v>
      </c>
      <c r="J4177" s="13"/>
      <c r="K4177" s="13" t="s">
        <v>27</v>
      </c>
      <c r="L4177" s="12">
        <f t="shared" ca="1" si="580"/>
        <v>4.172100682157069</v>
      </c>
      <c r="M4177" s="101">
        <f t="shared" ca="1" si="581"/>
        <v>0.22012003199060695</v>
      </c>
      <c r="N4177" s="101">
        <f t="shared" ca="1" si="588"/>
        <v>364.92315315256604</v>
      </c>
      <c r="O4177" s="101">
        <f t="shared" ca="1" si="582"/>
        <v>0.45012794259792616</v>
      </c>
      <c r="Q4177" s="12">
        <f t="shared" ca="1" si="583"/>
        <v>5.6000000000000005</v>
      </c>
      <c r="R4177" s="101">
        <f t="shared" ca="1" si="584"/>
        <v>0.12087167725540417</v>
      </c>
      <c r="S4177" s="13"/>
      <c r="T4177" s="101">
        <f t="shared" ca="1" si="585"/>
        <v>0</v>
      </c>
      <c r="U4177" s="101">
        <f t="shared" si="586"/>
        <v>0</v>
      </c>
      <c r="V4177" s="101">
        <f t="shared" ca="1" si="587"/>
        <v>-414.19868601901925</v>
      </c>
    </row>
    <row r="4178" spans="2:22" x14ac:dyDescent="0.3">
      <c r="B4178" s="13">
        <v>2023</v>
      </c>
      <c r="C4178" s="13">
        <v>6</v>
      </c>
      <c r="D4178" s="13">
        <v>21</v>
      </c>
      <c r="E4178" s="83" t="s">
        <v>271</v>
      </c>
      <c r="F4178" s="13">
        <v>1</v>
      </c>
      <c r="G4178" s="13">
        <v>11</v>
      </c>
      <c r="H4178" s="13" t="s">
        <v>70</v>
      </c>
      <c r="I4178" s="13" t="s">
        <v>53</v>
      </c>
      <c r="J4178" s="13"/>
      <c r="K4178" s="13" t="s">
        <v>27</v>
      </c>
      <c r="L4178" s="12">
        <f t="shared" ca="1" si="580"/>
        <v>3.4304205391482858</v>
      </c>
      <c r="M4178" s="101">
        <f t="shared" ca="1" si="581"/>
        <v>0.18098898764546356</v>
      </c>
      <c r="N4178" s="101">
        <f t="shared" ca="1" si="588"/>
        <v>364.92315315256604</v>
      </c>
      <c r="O4178" s="101">
        <f t="shared" ca="1" si="582"/>
        <v>0.37010807196870854</v>
      </c>
      <c r="Q4178" s="12">
        <f t="shared" ca="1" si="583"/>
        <v>5.6000000000000005</v>
      </c>
      <c r="R4178" s="101">
        <f t="shared" ca="1" si="584"/>
        <v>0.18365490136109766</v>
      </c>
      <c r="S4178" s="13"/>
      <c r="T4178" s="101">
        <f t="shared" ca="1" si="585"/>
        <v>0</v>
      </c>
      <c r="U4178" s="101">
        <f t="shared" si="586"/>
        <v>0</v>
      </c>
      <c r="V4178" s="101">
        <f t="shared" ca="1" si="587"/>
        <v>-414.56599582174141</v>
      </c>
    </row>
    <row r="4179" spans="2:22" x14ac:dyDescent="0.3">
      <c r="B4179" s="13">
        <v>2023</v>
      </c>
      <c r="C4179" s="13">
        <v>6</v>
      </c>
      <c r="D4179" s="13">
        <v>21</v>
      </c>
      <c r="E4179" s="83" t="s">
        <v>271</v>
      </c>
      <c r="F4179" s="13">
        <v>1</v>
      </c>
      <c r="G4179" s="13">
        <v>12</v>
      </c>
      <c r="H4179" s="13" t="s">
        <v>70</v>
      </c>
      <c r="I4179" s="13" t="s">
        <v>53</v>
      </c>
      <c r="J4179" s="13"/>
      <c r="K4179" s="13" t="s">
        <v>27</v>
      </c>
      <c r="L4179" s="12">
        <f t="shared" ca="1" si="580"/>
        <v>3.2218456518831431</v>
      </c>
      <c r="M4179" s="101">
        <f t="shared" ca="1" si="581"/>
        <v>0.16998457659335464</v>
      </c>
      <c r="N4179" s="101">
        <f t="shared" ca="1" si="588"/>
        <v>364.92315315256604</v>
      </c>
      <c r="O4179" s="101">
        <f t="shared" ca="1" si="582"/>
        <v>0.34760492738167231</v>
      </c>
      <c r="Q4179" s="12">
        <f t="shared" ca="1" si="583"/>
        <v>5.6000000000000005</v>
      </c>
      <c r="R4179" s="101">
        <f t="shared" ca="1" si="584"/>
        <v>0.20131076556809199</v>
      </c>
      <c r="S4179" s="13"/>
      <c r="T4179" s="101">
        <f t="shared" ca="1" si="585"/>
        <v>0</v>
      </c>
      <c r="U4179" s="101">
        <f t="shared" si="586"/>
        <v>0</v>
      </c>
      <c r="V4179" s="101">
        <f t="shared" ca="1" si="587"/>
        <v>-414.96861735287763</v>
      </c>
    </row>
    <row r="4180" spans="2:22" x14ac:dyDescent="0.3">
      <c r="B4180" s="13">
        <v>2023</v>
      </c>
      <c r="C4180" s="13">
        <v>6</v>
      </c>
      <c r="D4180" s="13">
        <v>21</v>
      </c>
      <c r="E4180" s="83" t="s">
        <v>271</v>
      </c>
      <c r="F4180" s="13">
        <v>1</v>
      </c>
      <c r="G4180" s="13">
        <v>13</v>
      </c>
      <c r="H4180" s="13" t="s">
        <v>70</v>
      </c>
      <c r="I4180" s="13" t="s">
        <v>53</v>
      </c>
      <c r="J4180" s="13"/>
      <c r="K4180" s="13" t="s">
        <v>27</v>
      </c>
      <c r="L4180" s="12">
        <f t="shared" ca="1" si="580"/>
        <v>2.8564084167061594</v>
      </c>
      <c r="M4180" s="101">
        <f t="shared" ca="1" si="581"/>
        <v>0.15070410806541698</v>
      </c>
      <c r="N4180" s="101">
        <f t="shared" ca="1" si="588"/>
        <v>364.92315315256604</v>
      </c>
      <c r="O4180" s="101">
        <f t="shared" ca="1" si="582"/>
        <v>0.30817790407842754</v>
      </c>
      <c r="Q4180" s="12">
        <f t="shared" ca="1" si="583"/>
        <v>5.6000000000000005</v>
      </c>
      <c r="R4180" s="101">
        <f t="shared" ca="1" si="584"/>
        <v>0.23224502752582366</v>
      </c>
      <c r="S4180" s="13"/>
      <c r="T4180" s="101">
        <f t="shared" ca="1" si="585"/>
        <v>0</v>
      </c>
      <c r="U4180" s="101">
        <f t="shared" si="586"/>
        <v>0</v>
      </c>
      <c r="V4180" s="101">
        <f t="shared" ca="1" si="587"/>
        <v>-415.4331074079293</v>
      </c>
    </row>
    <row r="4181" spans="2:22" x14ac:dyDescent="0.3">
      <c r="B4181" s="13">
        <v>2023</v>
      </c>
      <c r="C4181" s="13">
        <v>6</v>
      </c>
      <c r="D4181" s="13">
        <v>21</v>
      </c>
      <c r="E4181" s="83" t="s">
        <v>271</v>
      </c>
      <c r="F4181" s="13">
        <v>1</v>
      </c>
      <c r="G4181" s="13">
        <v>14</v>
      </c>
      <c r="H4181" s="13" t="s">
        <v>70</v>
      </c>
      <c r="I4181" s="13" t="s">
        <v>53</v>
      </c>
      <c r="J4181" s="13"/>
      <c r="K4181" s="13" t="s">
        <v>27</v>
      </c>
      <c r="L4181" s="12">
        <f t="shared" ca="1" si="580"/>
        <v>3.1174596000933801</v>
      </c>
      <c r="M4181" s="101">
        <f t="shared" ca="1" si="581"/>
        <v>0.16447716850092672</v>
      </c>
      <c r="N4181" s="101">
        <f t="shared" ca="1" si="588"/>
        <v>364.92315315256604</v>
      </c>
      <c r="O4181" s="101">
        <f t="shared" ca="1" si="582"/>
        <v>0.3363427162540748</v>
      </c>
      <c r="Q4181" s="12">
        <f t="shared" ca="1" si="583"/>
        <v>5.6000000000000005</v>
      </c>
      <c r="R4181" s="101">
        <f t="shared" ca="1" si="584"/>
        <v>0.21014704485209543</v>
      </c>
      <c r="S4181" s="13"/>
      <c r="T4181" s="101">
        <f t="shared" ca="1" si="585"/>
        <v>0</v>
      </c>
      <c r="U4181" s="101">
        <f t="shared" si="586"/>
        <v>0</v>
      </c>
      <c r="V4181" s="101">
        <f t="shared" ca="1" si="587"/>
        <v>-415.85340149763346</v>
      </c>
    </row>
    <row r="4182" spans="2:22" x14ac:dyDescent="0.3">
      <c r="B4182" s="13">
        <v>2023</v>
      </c>
      <c r="C4182" s="13">
        <v>6</v>
      </c>
      <c r="D4182" s="13">
        <v>21</v>
      </c>
      <c r="E4182" s="83" t="s">
        <v>271</v>
      </c>
      <c r="F4182" s="13">
        <v>1</v>
      </c>
      <c r="G4182" s="13">
        <v>15</v>
      </c>
      <c r="H4182" s="13" t="s">
        <v>70</v>
      </c>
      <c r="I4182" s="13" t="s">
        <v>53</v>
      </c>
      <c r="J4182" s="13"/>
      <c r="K4182" s="13" t="s">
        <v>27</v>
      </c>
      <c r="L4182" s="12">
        <f t="shared" ca="1" si="580"/>
        <v>2.7697620151636158</v>
      </c>
      <c r="M4182" s="101">
        <f t="shared" ca="1" si="581"/>
        <v>0.14613264392003236</v>
      </c>
      <c r="N4182" s="101">
        <f t="shared" ca="1" si="588"/>
        <v>364.92315315256604</v>
      </c>
      <c r="O4182" s="101">
        <f t="shared" ca="1" si="582"/>
        <v>0.29882962381600248</v>
      </c>
      <c r="Q4182" s="12">
        <f t="shared" ca="1" si="583"/>
        <v>0.78726763679089129</v>
      </c>
      <c r="R4182" s="101">
        <f t="shared" ca="1" si="584"/>
        <v>0</v>
      </c>
      <c r="S4182" s="13"/>
      <c r="T4182" s="101">
        <f t="shared" ca="1" si="585"/>
        <v>0.10459640340294495</v>
      </c>
      <c r="U4182" s="101">
        <f t="shared" si="586"/>
        <v>0</v>
      </c>
      <c r="V4182" s="101">
        <f t="shared" ca="1" si="587"/>
        <v>-415.74880509423053</v>
      </c>
    </row>
    <row r="4183" spans="2:22" x14ac:dyDescent="0.3">
      <c r="B4183" s="13">
        <v>2023</v>
      </c>
      <c r="C4183" s="13">
        <v>6</v>
      </c>
      <c r="D4183" s="13">
        <v>21</v>
      </c>
      <c r="E4183" s="83" t="s">
        <v>271</v>
      </c>
      <c r="F4183" s="13">
        <v>1</v>
      </c>
      <c r="G4183" s="13">
        <v>16</v>
      </c>
      <c r="H4183" s="13" t="s">
        <v>71</v>
      </c>
      <c r="I4183" s="13" t="s">
        <v>53</v>
      </c>
      <c r="J4183" s="13"/>
      <c r="K4183" s="13" t="s">
        <v>27</v>
      </c>
      <c r="L4183" s="12">
        <f t="shared" ca="1" si="580"/>
        <v>5.1111847825921233</v>
      </c>
      <c r="M4183" s="101">
        <f t="shared" ca="1" si="581"/>
        <v>0.63450247891098621</v>
      </c>
      <c r="N4183" s="101">
        <f t="shared" ca="1" si="588"/>
        <v>366.36067387267008</v>
      </c>
      <c r="O4183" s="101">
        <f t="shared" ca="1" si="582"/>
        <v>1.5221108282559344</v>
      </c>
      <c r="Q4183" s="12">
        <f t="shared" ca="1" si="583"/>
        <v>3.370788209618139</v>
      </c>
      <c r="R4183" s="101">
        <f t="shared" ca="1" si="584"/>
        <v>0</v>
      </c>
      <c r="S4183" s="13"/>
      <c r="T4183" s="101">
        <f t="shared" ca="1" si="585"/>
        <v>0.21605283056899041</v>
      </c>
      <c r="U4183" s="101">
        <f t="shared" ca="1" si="586"/>
        <v>1.4375207201040348</v>
      </c>
      <c r="V4183" s="101">
        <f t="shared" ca="1" si="587"/>
        <v>-414.09523154355753</v>
      </c>
    </row>
    <row r="4184" spans="2:22" x14ac:dyDescent="0.3">
      <c r="B4184" s="13">
        <v>2023</v>
      </c>
      <c r="C4184" s="13">
        <v>6</v>
      </c>
      <c r="D4184" s="13">
        <v>21</v>
      </c>
      <c r="E4184" s="83" t="s">
        <v>271</v>
      </c>
      <c r="F4184" s="13">
        <v>1</v>
      </c>
      <c r="G4184" s="13">
        <v>17</v>
      </c>
      <c r="H4184" s="13" t="s">
        <v>71</v>
      </c>
      <c r="I4184" s="13" t="s">
        <v>53</v>
      </c>
      <c r="J4184" s="13"/>
      <c r="K4184" s="13" t="s">
        <v>27</v>
      </c>
      <c r="L4184" s="12">
        <f t="shared" ca="1" si="580"/>
        <v>4.9847747997804008</v>
      </c>
      <c r="M4184" s="101">
        <f t="shared" ca="1" si="581"/>
        <v>0.61880994364473896</v>
      </c>
      <c r="N4184" s="101">
        <f t="shared" ca="1" si="588"/>
        <v>367.76264178510831</v>
      </c>
      <c r="O4184" s="101">
        <f t="shared" ca="1" si="582"/>
        <v>1.4844659353746035</v>
      </c>
      <c r="Q4184" s="12">
        <f t="shared" ca="1" si="583"/>
        <v>5.6000000000000005</v>
      </c>
      <c r="R4184" s="101">
        <f t="shared" ca="1" si="584"/>
        <v>5.2078813198589119E-2</v>
      </c>
      <c r="S4184" s="13"/>
      <c r="T4184" s="101">
        <f t="shared" ca="1" si="585"/>
        <v>0</v>
      </c>
      <c r="U4184" s="101">
        <f t="shared" ca="1" si="586"/>
        <v>1.4019679124382378</v>
      </c>
      <c r="V4184" s="101">
        <f t="shared" ca="1" si="587"/>
        <v>-412.79742125751648</v>
      </c>
    </row>
    <row r="4185" spans="2:22" x14ac:dyDescent="0.3">
      <c r="B4185" s="13">
        <v>2023</v>
      </c>
      <c r="C4185" s="13">
        <v>6</v>
      </c>
      <c r="D4185" s="13">
        <v>21</v>
      </c>
      <c r="E4185" s="83" t="s">
        <v>271</v>
      </c>
      <c r="F4185" s="13">
        <v>1</v>
      </c>
      <c r="G4185" s="13">
        <v>18</v>
      </c>
      <c r="H4185" s="13" t="s">
        <v>71</v>
      </c>
      <c r="I4185" s="13" t="s">
        <v>53</v>
      </c>
      <c r="J4185" s="13"/>
      <c r="K4185" s="13" t="s">
        <v>27</v>
      </c>
      <c r="L4185" s="12">
        <f t="shared" ca="1" si="580"/>
        <v>5.299134714542423</v>
      </c>
      <c r="M4185" s="101">
        <f t="shared" ca="1" si="581"/>
        <v>0.65783458346329637</v>
      </c>
      <c r="N4185" s="101">
        <f t="shared" ca="1" si="588"/>
        <v>369.25302342357338</v>
      </c>
      <c r="O4185" s="101">
        <f t="shared" ca="1" si="582"/>
        <v>1.5780823179907337</v>
      </c>
      <c r="Q4185" s="12">
        <f t="shared" ca="1" si="583"/>
        <v>5.6000000000000005</v>
      </c>
      <c r="R4185" s="101">
        <f t="shared" ca="1" si="584"/>
        <v>2.5468246413983937E-2</v>
      </c>
      <c r="S4185" s="13"/>
      <c r="T4185" s="101">
        <f t="shared" ca="1" si="585"/>
        <v>0</v>
      </c>
      <c r="U4185" s="101">
        <f t="shared" ca="1" si="586"/>
        <v>1.4903816384650566</v>
      </c>
      <c r="V4185" s="101">
        <f t="shared" ca="1" si="587"/>
        <v>-411.3579761118794</v>
      </c>
    </row>
    <row r="4186" spans="2:22" x14ac:dyDescent="0.3">
      <c r="B4186" s="13">
        <v>2023</v>
      </c>
      <c r="C4186" s="13">
        <v>6</v>
      </c>
      <c r="D4186" s="13">
        <v>21</v>
      </c>
      <c r="E4186" s="83" t="s">
        <v>271</v>
      </c>
      <c r="F4186" s="13">
        <v>1</v>
      </c>
      <c r="G4186" s="13">
        <v>19</v>
      </c>
      <c r="H4186" s="13" t="s">
        <v>71</v>
      </c>
      <c r="I4186" s="13" t="s">
        <v>53</v>
      </c>
      <c r="J4186" s="13"/>
      <c r="K4186" s="13" t="s">
        <v>27</v>
      </c>
      <c r="L4186" s="12">
        <f t="shared" ca="1" si="580"/>
        <v>5.9202204762025525</v>
      </c>
      <c r="M4186" s="101">
        <f t="shared" ca="1" si="581"/>
        <v>0.73493616991578492</v>
      </c>
      <c r="N4186" s="101">
        <f t="shared" ca="1" si="588"/>
        <v>370.91808543250534</v>
      </c>
      <c r="O4186" s="101">
        <f t="shared" ca="1" si="582"/>
        <v>1.7630416578131203</v>
      </c>
      <c r="Q4186" s="12">
        <f t="shared" ca="1" si="583"/>
        <v>5.6000000000000005</v>
      </c>
      <c r="R4186" s="101">
        <f t="shared" ca="1" si="584"/>
        <v>0</v>
      </c>
      <c r="S4186" s="13"/>
      <c r="T4186" s="101">
        <f t="shared" ca="1" si="585"/>
        <v>3.9752169915784806E-2</v>
      </c>
      <c r="U4186" s="101">
        <f t="shared" ca="1" si="586"/>
        <v>1.6650620089319679</v>
      </c>
      <c r="V4186" s="101">
        <f t="shared" ca="1" si="587"/>
        <v>-409.65316193303164</v>
      </c>
    </row>
    <row r="4187" spans="2:22" x14ac:dyDescent="0.3">
      <c r="B4187" s="13">
        <v>2023</v>
      </c>
      <c r="C4187" s="13">
        <v>6</v>
      </c>
      <c r="D4187" s="13">
        <v>21</v>
      </c>
      <c r="E4187" s="83" t="s">
        <v>271</v>
      </c>
      <c r="F4187" s="13">
        <v>1</v>
      </c>
      <c r="G4187" s="13">
        <v>20</v>
      </c>
      <c r="H4187" s="13" t="s">
        <v>69</v>
      </c>
      <c r="I4187" s="13" t="s">
        <v>53</v>
      </c>
      <c r="J4187" s="13"/>
      <c r="K4187" s="13" t="s">
        <v>27</v>
      </c>
      <c r="L4187" s="12">
        <f t="shared" ca="1" si="580"/>
        <v>5.2054516360108192</v>
      </c>
      <c r="M4187" s="101">
        <f t="shared" ca="1" si="581"/>
        <v>0.27463962831593081</v>
      </c>
      <c r="N4187" s="101">
        <f t="shared" ca="1" si="588"/>
        <v>370.91808543250534</v>
      </c>
      <c r="O4187" s="101">
        <f t="shared" ca="1" si="582"/>
        <v>0.5616161770092073</v>
      </c>
      <c r="Q4187" s="12">
        <f t="shared" ca="1" si="583"/>
        <v>0</v>
      </c>
      <c r="R4187" s="101">
        <f t="shared" ca="1" si="584"/>
        <v>0</v>
      </c>
      <c r="S4187" s="13"/>
      <c r="T4187" s="101">
        <f t="shared" ca="1" si="585"/>
        <v>0.27463962831593081</v>
      </c>
      <c r="U4187" s="101">
        <f t="shared" si="586"/>
        <v>0</v>
      </c>
      <c r="V4187" s="101">
        <f t="shared" ca="1" si="587"/>
        <v>-409.37852230471572</v>
      </c>
    </row>
    <row r="4188" spans="2:22" x14ac:dyDescent="0.3">
      <c r="B4188" s="13">
        <v>2023</v>
      </c>
      <c r="C4188" s="13">
        <v>6</v>
      </c>
      <c r="D4188" s="13">
        <v>21</v>
      </c>
      <c r="E4188" s="83" t="s">
        <v>271</v>
      </c>
      <c r="F4188" s="13">
        <v>1</v>
      </c>
      <c r="G4188" s="13">
        <v>21</v>
      </c>
      <c r="H4188" s="13" t="s">
        <v>69</v>
      </c>
      <c r="I4188" s="13" t="s">
        <v>53</v>
      </c>
      <c r="J4188" s="13"/>
      <c r="K4188" s="13" t="s">
        <v>27</v>
      </c>
      <c r="L4188" s="12">
        <f t="shared" ca="1" si="580"/>
        <v>5.994277891750543</v>
      </c>
      <c r="M4188" s="101">
        <f t="shared" ca="1" si="581"/>
        <v>0.31625810156875866</v>
      </c>
      <c r="N4188" s="101">
        <f t="shared" ca="1" si="588"/>
        <v>370.91808543250534</v>
      </c>
      <c r="O4188" s="101">
        <f t="shared" ca="1" si="582"/>
        <v>0.64672264174096605</v>
      </c>
      <c r="Q4188" s="12">
        <f t="shared" ca="1" si="583"/>
        <v>0</v>
      </c>
      <c r="R4188" s="101">
        <f t="shared" ca="1" si="584"/>
        <v>0</v>
      </c>
      <c r="S4188" s="13"/>
      <c r="T4188" s="101">
        <f t="shared" ca="1" si="585"/>
        <v>0.31625810156875866</v>
      </c>
      <c r="U4188" s="101">
        <f t="shared" si="586"/>
        <v>0</v>
      </c>
      <c r="V4188" s="101">
        <f t="shared" ca="1" si="587"/>
        <v>-409.06226420314698</v>
      </c>
    </row>
    <row r="4189" spans="2:22" x14ac:dyDescent="0.3">
      <c r="B4189" s="13">
        <v>2023</v>
      </c>
      <c r="C4189" s="13">
        <v>6</v>
      </c>
      <c r="D4189" s="13">
        <v>21</v>
      </c>
      <c r="E4189" s="83" t="s">
        <v>271</v>
      </c>
      <c r="F4189" s="13">
        <v>1</v>
      </c>
      <c r="G4189" s="13">
        <v>22</v>
      </c>
      <c r="H4189" s="13" t="s">
        <v>69</v>
      </c>
      <c r="I4189" s="13" t="s">
        <v>53</v>
      </c>
      <c r="J4189" s="13"/>
      <c r="K4189" s="13" t="s">
        <v>27</v>
      </c>
      <c r="L4189" s="12">
        <f t="shared" ca="1" si="580"/>
        <v>4.4773521343904497</v>
      </c>
      <c r="M4189" s="101">
        <f t="shared" ca="1" si="581"/>
        <v>0.23622509861044014</v>
      </c>
      <c r="N4189" s="101">
        <f t="shared" ca="1" si="588"/>
        <v>370.91808543250534</v>
      </c>
      <c r="O4189" s="101">
        <f t="shared" ca="1" si="582"/>
        <v>0.48306152177938561</v>
      </c>
      <c r="Q4189" s="12">
        <f t="shared" ca="1" si="583"/>
        <v>0</v>
      </c>
      <c r="R4189" s="101">
        <f t="shared" ca="1" si="584"/>
        <v>0</v>
      </c>
      <c r="S4189" s="13"/>
      <c r="T4189" s="101">
        <f t="shared" ca="1" si="585"/>
        <v>0.23622509861044014</v>
      </c>
      <c r="U4189" s="101">
        <f t="shared" si="586"/>
        <v>0</v>
      </c>
      <c r="V4189" s="101">
        <f t="shared" ca="1" si="587"/>
        <v>-408.82603910453656</v>
      </c>
    </row>
    <row r="4190" spans="2:22" x14ac:dyDescent="0.3">
      <c r="B4190" s="13">
        <v>2023</v>
      </c>
      <c r="C4190" s="13">
        <v>6</v>
      </c>
      <c r="D4190" s="13">
        <v>21</v>
      </c>
      <c r="E4190" s="83" t="s">
        <v>271</v>
      </c>
      <c r="F4190" s="13">
        <v>1</v>
      </c>
      <c r="G4190" s="13">
        <v>23</v>
      </c>
      <c r="H4190" s="13" t="s">
        <v>69</v>
      </c>
      <c r="I4190" s="13" t="s">
        <v>53</v>
      </c>
      <c r="J4190" s="13"/>
      <c r="K4190" s="13" t="s">
        <v>27</v>
      </c>
      <c r="L4190" s="12">
        <f t="shared" ca="1" si="580"/>
        <v>3.8304139786891875</v>
      </c>
      <c r="M4190" s="101">
        <f t="shared" ca="1" si="581"/>
        <v>0.20209264151564155</v>
      </c>
      <c r="N4190" s="101">
        <f t="shared" ca="1" si="588"/>
        <v>370.91808543250534</v>
      </c>
      <c r="O4190" s="101">
        <f t="shared" ca="1" si="582"/>
        <v>0.41326336416077647</v>
      </c>
      <c r="Q4190" s="12">
        <f t="shared" ca="1" si="583"/>
        <v>0</v>
      </c>
      <c r="R4190" s="101">
        <f t="shared" ca="1" si="584"/>
        <v>0</v>
      </c>
      <c r="S4190" s="13"/>
      <c r="T4190" s="101">
        <f t="shared" ca="1" si="585"/>
        <v>0.20209264151564155</v>
      </c>
      <c r="U4190" s="101">
        <f t="shared" si="586"/>
        <v>0</v>
      </c>
      <c r="V4190" s="101">
        <f t="shared" ca="1" si="587"/>
        <v>-408.6239464630209</v>
      </c>
    </row>
    <row r="4191" spans="2:22" x14ac:dyDescent="0.3">
      <c r="B4191" s="13">
        <v>2023</v>
      </c>
      <c r="C4191" s="13">
        <v>6</v>
      </c>
      <c r="D4191" s="13">
        <v>22</v>
      </c>
      <c r="E4191" s="83" t="s">
        <v>272</v>
      </c>
      <c r="F4191" s="13">
        <v>2</v>
      </c>
      <c r="G4191" s="13">
        <v>0</v>
      </c>
      <c r="H4191" s="13" t="s">
        <v>69</v>
      </c>
      <c r="I4191" s="13" t="s">
        <v>53</v>
      </c>
      <c r="J4191" s="13"/>
      <c r="K4191" s="13" t="s">
        <v>27</v>
      </c>
      <c r="L4191" s="12">
        <f t="shared" ca="1" si="580"/>
        <v>3.9858191510534717</v>
      </c>
      <c r="M4191" s="101">
        <f t="shared" ca="1" si="581"/>
        <v>0.21029181840958117</v>
      </c>
      <c r="N4191" s="101">
        <f t="shared" ca="1" si="588"/>
        <v>370.91808543250534</v>
      </c>
      <c r="O4191" s="101">
        <f t="shared" ca="1" si="582"/>
        <v>0.43003002820715908</v>
      </c>
      <c r="Q4191" s="12">
        <f t="shared" ca="1" si="583"/>
        <v>0</v>
      </c>
      <c r="R4191" s="101">
        <f t="shared" ca="1" si="584"/>
        <v>0</v>
      </c>
      <c r="S4191" s="13"/>
      <c r="T4191" s="101">
        <f t="shared" ca="1" si="585"/>
        <v>0.21029181840958117</v>
      </c>
      <c r="U4191" s="101">
        <f t="shared" si="586"/>
        <v>0</v>
      </c>
      <c r="V4191" s="101">
        <f t="shared" ca="1" si="587"/>
        <v>-408.41365464461131</v>
      </c>
    </row>
    <row r="4192" spans="2:22" x14ac:dyDescent="0.3">
      <c r="B4192" s="13">
        <v>2023</v>
      </c>
      <c r="C4192" s="13">
        <v>6</v>
      </c>
      <c r="D4192" s="13">
        <v>22</v>
      </c>
      <c r="E4192" s="83" t="s">
        <v>272</v>
      </c>
      <c r="F4192" s="13">
        <v>2</v>
      </c>
      <c r="G4192" s="13">
        <v>1</v>
      </c>
      <c r="H4192" s="13" t="s">
        <v>69</v>
      </c>
      <c r="I4192" s="13" t="s">
        <v>53</v>
      </c>
      <c r="J4192" s="13"/>
      <c r="K4192" s="13" t="s">
        <v>27</v>
      </c>
      <c r="L4192" s="12">
        <f t="shared" ca="1" si="580"/>
        <v>2.8715516874682741</v>
      </c>
      <c r="M4192" s="101">
        <f t="shared" ca="1" si="581"/>
        <v>0.15150306703082614</v>
      </c>
      <c r="N4192" s="101">
        <f t="shared" ca="1" si="588"/>
        <v>370.91808543250534</v>
      </c>
      <c r="O4192" s="101">
        <f t="shared" ca="1" si="582"/>
        <v>0.30981171156095211</v>
      </c>
      <c r="Q4192" s="12">
        <f t="shared" ca="1" si="583"/>
        <v>0</v>
      </c>
      <c r="R4192" s="101">
        <f t="shared" ca="1" si="584"/>
        <v>0</v>
      </c>
      <c r="S4192" s="13"/>
      <c r="T4192" s="101">
        <f t="shared" ca="1" si="585"/>
        <v>0.15150306703082614</v>
      </c>
      <c r="U4192" s="101">
        <f t="shared" si="586"/>
        <v>0</v>
      </c>
      <c r="V4192" s="101">
        <f t="shared" ca="1" si="587"/>
        <v>-408.26215157758048</v>
      </c>
    </row>
    <row r="4193" spans="2:22" x14ac:dyDescent="0.3">
      <c r="B4193" s="13">
        <v>2023</v>
      </c>
      <c r="C4193" s="13">
        <v>6</v>
      </c>
      <c r="D4193" s="13">
        <v>22</v>
      </c>
      <c r="E4193" s="83" t="s">
        <v>272</v>
      </c>
      <c r="F4193" s="13">
        <v>2</v>
      </c>
      <c r="G4193" s="13">
        <v>2</v>
      </c>
      <c r="H4193" s="13" t="s">
        <v>69</v>
      </c>
      <c r="I4193" s="13" t="s">
        <v>53</v>
      </c>
      <c r="J4193" s="13"/>
      <c r="K4193" s="13" t="s">
        <v>27</v>
      </c>
      <c r="L4193" s="12">
        <f t="shared" ca="1" si="580"/>
        <v>2.8691034963667357</v>
      </c>
      <c r="M4193" s="101">
        <f t="shared" ca="1" si="581"/>
        <v>0.15137390046830898</v>
      </c>
      <c r="N4193" s="101">
        <f t="shared" ca="1" si="588"/>
        <v>370.91808543250534</v>
      </c>
      <c r="O4193" s="101">
        <f t="shared" ca="1" si="582"/>
        <v>0.3095475762230071</v>
      </c>
      <c r="Q4193" s="12">
        <f t="shared" ca="1" si="583"/>
        <v>0</v>
      </c>
      <c r="R4193" s="101">
        <f t="shared" ca="1" si="584"/>
        <v>0</v>
      </c>
      <c r="S4193" s="13"/>
      <c r="T4193" s="101">
        <f t="shared" ca="1" si="585"/>
        <v>0.15137390046830898</v>
      </c>
      <c r="U4193" s="101">
        <f t="shared" si="586"/>
        <v>0</v>
      </c>
      <c r="V4193" s="101">
        <f t="shared" ca="1" si="587"/>
        <v>-408.1107776771122</v>
      </c>
    </row>
    <row r="4194" spans="2:22" x14ac:dyDescent="0.3">
      <c r="B4194" s="13">
        <v>2023</v>
      </c>
      <c r="C4194" s="13">
        <v>6</v>
      </c>
      <c r="D4194" s="13">
        <v>22</v>
      </c>
      <c r="E4194" s="83" t="s">
        <v>272</v>
      </c>
      <c r="F4194" s="13">
        <v>2</v>
      </c>
      <c r="G4194" s="13">
        <v>3</v>
      </c>
      <c r="H4194" s="13" t="s">
        <v>69</v>
      </c>
      <c r="I4194" s="13" t="s">
        <v>53</v>
      </c>
      <c r="J4194" s="13"/>
      <c r="K4194" s="13" t="s">
        <v>27</v>
      </c>
      <c r="L4194" s="12">
        <f t="shared" ca="1" si="580"/>
        <v>3.1077722304918556</v>
      </c>
      <c r="M4194" s="101">
        <f t="shared" ca="1" si="581"/>
        <v>0.1639660628807503</v>
      </c>
      <c r="N4194" s="101">
        <f t="shared" ca="1" si="588"/>
        <v>370.91808543250534</v>
      </c>
      <c r="O4194" s="101">
        <f t="shared" ca="1" si="582"/>
        <v>0.33529754594776628</v>
      </c>
      <c r="Q4194" s="12">
        <f t="shared" ca="1" si="583"/>
        <v>0</v>
      </c>
      <c r="R4194" s="101">
        <f t="shared" ca="1" si="584"/>
        <v>0</v>
      </c>
      <c r="S4194" s="13"/>
      <c r="T4194" s="101">
        <f t="shared" ca="1" si="585"/>
        <v>0.1639660628807503</v>
      </c>
      <c r="U4194" s="101">
        <f t="shared" si="586"/>
        <v>0</v>
      </c>
      <c r="V4194" s="101">
        <f t="shared" ca="1" si="587"/>
        <v>-407.94681161423142</v>
      </c>
    </row>
    <row r="4195" spans="2:22" x14ac:dyDescent="0.3">
      <c r="B4195" s="13">
        <v>2023</v>
      </c>
      <c r="C4195" s="13">
        <v>6</v>
      </c>
      <c r="D4195" s="13">
        <v>22</v>
      </c>
      <c r="E4195" s="83" t="s">
        <v>272</v>
      </c>
      <c r="F4195" s="13">
        <v>2</v>
      </c>
      <c r="G4195" s="13">
        <v>4</v>
      </c>
      <c r="H4195" s="13" t="s">
        <v>69</v>
      </c>
      <c r="I4195" s="13" t="s">
        <v>53</v>
      </c>
      <c r="J4195" s="13"/>
      <c r="K4195" s="13" t="s">
        <v>27</v>
      </c>
      <c r="L4195" s="12">
        <f t="shared" ca="1" si="580"/>
        <v>2.6772461625199426</v>
      </c>
      <c r="M4195" s="101">
        <f t="shared" ca="1" si="581"/>
        <v>0.14125150753455218</v>
      </c>
      <c r="N4195" s="101">
        <f t="shared" ca="1" si="588"/>
        <v>370.91808543250534</v>
      </c>
      <c r="O4195" s="101">
        <f t="shared" ca="1" si="582"/>
        <v>0.28884808847427662</v>
      </c>
      <c r="Q4195" s="12">
        <f t="shared" ca="1" si="583"/>
        <v>0</v>
      </c>
      <c r="R4195" s="101">
        <f t="shared" ca="1" si="584"/>
        <v>0</v>
      </c>
      <c r="S4195" s="13"/>
      <c r="T4195" s="101">
        <f t="shared" ca="1" si="585"/>
        <v>0.14125150753455218</v>
      </c>
      <c r="U4195" s="101">
        <f t="shared" si="586"/>
        <v>0</v>
      </c>
      <c r="V4195" s="101">
        <f t="shared" ca="1" si="587"/>
        <v>-407.80556010669687</v>
      </c>
    </row>
    <row r="4196" spans="2:22" x14ac:dyDescent="0.3">
      <c r="B4196" s="13">
        <v>2023</v>
      </c>
      <c r="C4196" s="13">
        <v>6</v>
      </c>
      <c r="D4196" s="13">
        <v>22</v>
      </c>
      <c r="E4196" s="83" t="s">
        <v>272</v>
      </c>
      <c r="F4196" s="13">
        <v>2</v>
      </c>
      <c r="G4196" s="13">
        <v>5</v>
      </c>
      <c r="H4196" s="13" t="s">
        <v>69</v>
      </c>
      <c r="I4196" s="13" t="s">
        <v>53</v>
      </c>
      <c r="J4196" s="13"/>
      <c r="K4196" s="13" t="s">
        <v>27</v>
      </c>
      <c r="L4196" s="12">
        <f t="shared" ca="1" si="580"/>
        <v>2.9663926807897432</v>
      </c>
      <c r="M4196" s="101">
        <f t="shared" ca="1" si="581"/>
        <v>0.15650687783846684</v>
      </c>
      <c r="N4196" s="101">
        <f t="shared" ca="1" si="588"/>
        <v>370.91808543250534</v>
      </c>
      <c r="O4196" s="101">
        <f t="shared" ca="1" si="582"/>
        <v>0.32004410633040536</v>
      </c>
      <c r="Q4196" s="12">
        <f t="shared" ca="1" si="583"/>
        <v>5.6000000000000005</v>
      </c>
      <c r="R4196" s="101">
        <f t="shared" ca="1" si="584"/>
        <v>0.22293485957114828</v>
      </c>
      <c r="S4196" s="13"/>
      <c r="T4196" s="101">
        <f t="shared" ca="1" si="585"/>
        <v>0</v>
      </c>
      <c r="U4196" s="101">
        <f t="shared" si="586"/>
        <v>0</v>
      </c>
      <c r="V4196" s="101">
        <f t="shared" ca="1" si="587"/>
        <v>-408.25142982583912</v>
      </c>
    </row>
    <row r="4197" spans="2:22" x14ac:dyDescent="0.3">
      <c r="B4197" s="13">
        <v>2023</v>
      </c>
      <c r="C4197" s="13">
        <v>6</v>
      </c>
      <c r="D4197" s="13">
        <v>22</v>
      </c>
      <c r="E4197" s="83" t="s">
        <v>272</v>
      </c>
      <c r="F4197" s="13">
        <v>2</v>
      </c>
      <c r="G4197" s="13">
        <v>6</v>
      </c>
      <c r="H4197" s="13" t="s">
        <v>69</v>
      </c>
      <c r="I4197" s="13" t="s">
        <v>53</v>
      </c>
      <c r="J4197" s="13"/>
      <c r="K4197" s="13" t="s">
        <v>27</v>
      </c>
      <c r="L4197" s="12">
        <f t="shared" ca="1" si="580"/>
        <v>2.6280925214961735</v>
      </c>
      <c r="M4197" s="101">
        <f t="shared" ca="1" si="581"/>
        <v>0.13865816143413812</v>
      </c>
      <c r="N4197" s="101">
        <f t="shared" ca="1" si="588"/>
        <v>370.91808543250534</v>
      </c>
      <c r="O4197" s="101">
        <f t="shared" ca="1" si="582"/>
        <v>0.28354490214422218</v>
      </c>
      <c r="Q4197" s="12">
        <f t="shared" ca="1" si="583"/>
        <v>5.6000000000000005</v>
      </c>
      <c r="R4197" s="101">
        <f t="shared" ca="1" si="584"/>
        <v>0.25157196805534898</v>
      </c>
      <c r="S4197" s="13"/>
      <c r="T4197" s="101">
        <f t="shared" ca="1" si="585"/>
        <v>0</v>
      </c>
      <c r="U4197" s="101">
        <f t="shared" si="586"/>
        <v>0</v>
      </c>
      <c r="V4197" s="101">
        <f t="shared" ca="1" si="587"/>
        <v>-408.75457376194987</v>
      </c>
    </row>
    <row r="4198" spans="2:22" x14ac:dyDescent="0.3">
      <c r="B4198" s="13">
        <v>2023</v>
      </c>
      <c r="C4198" s="13">
        <v>6</v>
      </c>
      <c r="D4198" s="13">
        <v>22</v>
      </c>
      <c r="E4198" s="83" t="s">
        <v>272</v>
      </c>
      <c r="F4198" s="13">
        <v>2</v>
      </c>
      <c r="G4198" s="13">
        <v>7</v>
      </c>
      <c r="H4198" s="13" t="s">
        <v>69</v>
      </c>
      <c r="I4198" s="13" t="s">
        <v>53</v>
      </c>
      <c r="J4198" s="13"/>
      <c r="K4198" s="13" t="s">
        <v>27</v>
      </c>
      <c r="L4198" s="12">
        <f t="shared" ca="1" si="580"/>
        <v>2.8640306725576159</v>
      </c>
      <c r="M4198" s="101">
        <f t="shared" ca="1" si="581"/>
        <v>0.15110625828413982</v>
      </c>
      <c r="N4198" s="101">
        <f t="shared" ca="1" si="588"/>
        <v>370.91808543250534</v>
      </c>
      <c r="O4198" s="101">
        <f t="shared" ca="1" si="582"/>
        <v>0.30900026926224117</v>
      </c>
      <c r="Q4198" s="12">
        <f t="shared" ca="1" si="583"/>
        <v>0</v>
      </c>
      <c r="R4198" s="101">
        <f t="shared" ca="1" si="584"/>
        <v>0</v>
      </c>
      <c r="S4198" s="13"/>
      <c r="T4198" s="101">
        <f t="shared" ca="1" si="585"/>
        <v>0.15110625828413982</v>
      </c>
      <c r="U4198" s="101">
        <f t="shared" si="586"/>
        <v>0</v>
      </c>
      <c r="V4198" s="101">
        <f t="shared" ca="1" si="587"/>
        <v>-408.60346750366574</v>
      </c>
    </row>
    <row r="4199" spans="2:22" x14ac:dyDescent="0.3">
      <c r="B4199" s="13">
        <v>2023</v>
      </c>
      <c r="C4199" s="13">
        <v>6</v>
      </c>
      <c r="D4199" s="13">
        <v>22</v>
      </c>
      <c r="E4199" s="83" t="s">
        <v>272</v>
      </c>
      <c r="F4199" s="13">
        <v>2</v>
      </c>
      <c r="G4199" s="13">
        <v>8</v>
      </c>
      <c r="H4199" s="13" t="s">
        <v>69</v>
      </c>
      <c r="I4199" s="13" t="s">
        <v>53</v>
      </c>
      <c r="J4199" s="13"/>
      <c r="K4199" s="13" t="s">
        <v>27</v>
      </c>
      <c r="L4199" s="12">
        <f t="shared" ca="1" si="580"/>
        <v>4.7677434148813029</v>
      </c>
      <c r="M4199" s="101">
        <f t="shared" ca="1" si="581"/>
        <v>0.25154614256913754</v>
      </c>
      <c r="N4199" s="101">
        <f t="shared" ca="1" si="588"/>
        <v>370.91808543250534</v>
      </c>
      <c r="O4199" s="101">
        <f t="shared" ca="1" si="582"/>
        <v>0.51439183703154379</v>
      </c>
      <c r="Q4199" s="12">
        <f t="shared" ca="1" si="583"/>
        <v>5.6000000000000005</v>
      </c>
      <c r="R4199" s="101">
        <f t="shared" ca="1" si="584"/>
        <v>7.0450519930297759E-2</v>
      </c>
      <c r="S4199" s="13"/>
      <c r="T4199" s="101">
        <f t="shared" ca="1" si="585"/>
        <v>0</v>
      </c>
      <c r="U4199" s="101">
        <f t="shared" si="586"/>
        <v>0</v>
      </c>
      <c r="V4199" s="101">
        <f t="shared" ca="1" si="587"/>
        <v>-408.74436854352638</v>
      </c>
    </row>
    <row r="4200" spans="2:22" x14ac:dyDescent="0.3">
      <c r="B4200" s="13">
        <v>2023</v>
      </c>
      <c r="C4200" s="13">
        <v>6</v>
      </c>
      <c r="D4200" s="13">
        <v>22</v>
      </c>
      <c r="E4200" s="83" t="s">
        <v>272</v>
      </c>
      <c r="F4200" s="13">
        <v>2</v>
      </c>
      <c r="G4200" s="13">
        <v>9</v>
      </c>
      <c r="H4200" s="13" t="s">
        <v>69</v>
      </c>
      <c r="I4200" s="13" t="s">
        <v>53</v>
      </c>
      <c r="J4200" s="13"/>
      <c r="K4200" s="13" t="s">
        <v>27</v>
      </c>
      <c r="L4200" s="12">
        <f t="shared" ca="1" si="580"/>
        <v>2.6202704073305356</v>
      </c>
      <c r="M4200" s="101">
        <f t="shared" ca="1" si="581"/>
        <v>0.13824546669075907</v>
      </c>
      <c r="N4200" s="101">
        <f t="shared" ca="1" si="588"/>
        <v>370.91808543250534</v>
      </c>
      <c r="O4200" s="101">
        <f t="shared" ca="1" si="582"/>
        <v>0.2827009742468915</v>
      </c>
      <c r="Q4200" s="12">
        <f t="shared" ca="1" si="583"/>
        <v>5.6000000000000005</v>
      </c>
      <c r="R4200" s="101">
        <f t="shared" ca="1" si="584"/>
        <v>0.25223411001947021</v>
      </c>
      <c r="S4200" s="13"/>
      <c r="T4200" s="101">
        <f t="shared" ca="1" si="585"/>
        <v>0</v>
      </c>
      <c r="U4200" s="101">
        <f t="shared" si="586"/>
        <v>0</v>
      </c>
      <c r="V4200" s="101">
        <f t="shared" ca="1" si="587"/>
        <v>-409.24883676356529</v>
      </c>
    </row>
    <row r="4201" spans="2:22" x14ac:dyDescent="0.3">
      <c r="B4201" s="13">
        <v>2023</v>
      </c>
      <c r="C4201" s="13">
        <v>6</v>
      </c>
      <c r="D4201" s="13">
        <v>22</v>
      </c>
      <c r="E4201" s="83" t="s">
        <v>272</v>
      </c>
      <c r="F4201" s="13">
        <v>2</v>
      </c>
      <c r="G4201" s="13">
        <v>10</v>
      </c>
      <c r="H4201" s="13" t="s">
        <v>70</v>
      </c>
      <c r="I4201" s="13" t="s">
        <v>53</v>
      </c>
      <c r="J4201" s="13"/>
      <c r="K4201" s="13" t="s">
        <v>27</v>
      </c>
      <c r="L4201" s="12">
        <f t="shared" ca="1" si="580"/>
        <v>3.2151536109905838</v>
      </c>
      <c r="M4201" s="101">
        <f t="shared" ca="1" si="581"/>
        <v>0.1696315045158632</v>
      </c>
      <c r="N4201" s="101">
        <f t="shared" ca="1" si="588"/>
        <v>370.91808543250534</v>
      </c>
      <c r="O4201" s="101">
        <f t="shared" ca="1" si="582"/>
        <v>0.34688292308977409</v>
      </c>
      <c r="Q4201" s="12">
        <f t="shared" ca="1" si="583"/>
        <v>5.6000000000000005</v>
      </c>
      <c r="R4201" s="101">
        <f t="shared" ca="1" si="584"/>
        <v>0.20187724682964714</v>
      </c>
      <c r="S4201" s="13"/>
      <c r="T4201" s="101">
        <f t="shared" ca="1" si="585"/>
        <v>0</v>
      </c>
      <c r="U4201" s="101">
        <f t="shared" si="586"/>
        <v>0</v>
      </c>
      <c r="V4201" s="101">
        <f t="shared" ca="1" si="587"/>
        <v>-409.65259125722463</v>
      </c>
    </row>
    <row r="4202" spans="2:22" x14ac:dyDescent="0.3">
      <c r="B4202" s="13">
        <v>2023</v>
      </c>
      <c r="C4202" s="13">
        <v>6</v>
      </c>
      <c r="D4202" s="13">
        <v>22</v>
      </c>
      <c r="E4202" s="83" t="s">
        <v>272</v>
      </c>
      <c r="F4202" s="13">
        <v>2</v>
      </c>
      <c r="G4202" s="13">
        <v>11</v>
      </c>
      <c r="H4202" s="13" t="s">
        <v>70</v>
      </c>
      <c r="I4202" s="13" t="s">
        <v>53</v>
      </c>
      <c r="J4202" s="13"/>
      <c r="K4202" s="13" t="s">
        <v>27</v>
      </c>
      <c r="L4202" s="12">
        <f t="shared" ca="1" si="580"/>
        <v>3.9335974997318899</v>
      </c>
      <c r="M4202" s="101">
        <f t="shared" ca="1" si="581"/>
        <v>0.2075366040858545</v>
      </c>
      <c r="N4202" s="101">
        <f t="shared" ca="1" si="588"/>
        <v>370.91808543250534</v>
      </c>
      <c r="O4202" s="101">
        <f t="shared" ca="1" si="582"/>
        <v>0.42439583424607358</v>
      </c>
      <c r="Q4202" s="12">
        <f t="shared" ca="1" si="583"/>
        <v>5.6000000000000005</v>
      </c>
      <c r="R4202" s="101">
        <f t="shared" ca="1" si="584"/>
        <v>0.14106097164769557</v>
      </c>
      <c r="S4202" s="13"/>
      <c r="T4202" s="101">
        <f t="shared" ca="1" si="585"/>
        <v>0</v>
      </c>
      <c r="U4202" s="101">
        <f t="shared" si="586"/>
        <v>0</v>
      </c>
      <c r="V4202" s="101">
        <f t="shared" ca="1" si="587"/>
        <v>-409.93471320051998</v>
      </c>
    </row>
    <row r="4203" spans="2:22" x14ac:dyDescent="0.3">
      <c r="B4203" s="13">
        <v>2023</v>
      </c>
      <c r="C4203" s="13">
        <v>6</v>
      </c>
      <c r="D4203" s="13">
        <v>22</v>
      </c>
      <c r="E4203" s="83" t="s">
        <v>272</v>
      </c>
      <c r="F4203" s="13">
        <v>2</v>
      </c>
      <c r="G4203" s="13">
        <v>12</v>
      </c>
      <c r="H4203" s="13" t="s">
        <v>70</v>
      </c>
      <c r="I4203" s="13" t="s">
        <v>53</v>
      </c>
      <c r="J4203" s="13"/>
      <c r="K4203" s="13" t="s">
        <v>27</v>
      </c>
      <c r="L4203" s="12">
        <f t="shared" ca="1" si="580"/>
        <v>2.9326146223363927</v>
      </c>
      <c r="M4203" s="101">
        <f t="shared" ca="1" si="581"/>
        <v>0.15472474747446807</v>
      </c>
      <c r="N4203" s="101">
        <f t="shared" ca="1" si="588"/>
        <v>370.91808543250534</v>
      </c>
      <c r="O4203" s="101">
        <f t="shared" ca="1" si="582"/>
        <v>0.31639979160387338</v>
      </c>
      <c r="Q4203" s="12">
        <f t="shared" ca="1" si="583"/>
        <v>5.6000000000000005</v>
      </c>
      <c r="R4203" s="101">
        <f t="shared" ca="1" si="584"/>
        <v>0.2257941722192244</v>
      </c>
      <c r="S4203" s="13"/>
      <c r="T4203" s="101">
        <f t="shared" ca="1" si="585"/>
        <v>0</v>
      </c>
      <c r="U4203" s="101">
        <f t="shared" si="586"/>
        <v>0</v>
      </c>
      <c r="V4203" s="101">
        <f t="shared" ca="1" si="587"/>
        <v>-410.38630154495849</v>
      </c>
    </row>
    <row r="4204" spans="2:22" x14ac:dyDescent="0.3">
      <c r="B4204" s="13">
        <v>2023</v>
      </c>
      <c r="C4204" s="13">
        <v>6</v>
      </c>
      <c r="D4204" s="13">
        <v>22</v>
      </c>
      <c r="E4204" s="83" t="s">
        <v>272</v>
      </c>
      <c r="F4204" s="13">
        <v>2</v>
      </c>
      <c r="G4204" s="13">
        <v>13</v>
      </c>
      <c r="H4204" s="13" t="s">
        <v>70</v>
      </c>
      <c r="I4204" s="13" t="s">
        <v>53</v>
      </c>
      <c r="J4204" s="13"/>
      <c r="K4204" s="13" t="s">
        <v>27</v>
      </c>
      <c r="L4204" s="12">
        <f t="shared" ca="1" si="580"/>
        <v>2.5163211930007203</v>
      </c>
      <c r="M4204" s="101">
        <f t="shared" ca="1" si="581"/>
        <v>0.13276110614271799</v>
      </c>
      <c r="N4204" s="101">
        <f t="shared" ca="1" si="588"/>
        <v>370.91808543250534</v>
      </c>
      <c r="O4204" s="101">
        <f t="shared" ca="1" si="582"/>
        <v>0.27148589351284774</v>
      </c>
      <c r="Q4204" s="12">
        <f t="shared" ca="1" si="583"/>
        <v>0</v>
      </c>
      <c r="R4204" s="101">
        <f t="shared" ca="1" si="584"/>
        <v>0</v>
      </c>
      <c r="S4204" s="13"/>
      <c r="T4204" s="101">
        <f t="shared" ca="1" si="585"/>
        <v>0.13276110614271799</v>
      </c>
      <c r="U4204" s="101">
        <f t="shared" si="586"/>
        <v>0</v>
      </c>
      <c r="V4204" s="101">
        <f t="shared" ca="1" si="587"/>
        <v>-410.25354043881578</v>
      </c>
    </row>
    <row r="4205" spans="2:22" x14ac:dyDescent="0.3">
      <c r="B4205" s="13">
        <v>2023</v>
      </c>
      <c r="C4205" s="13">
        <v>6</v>
      </c>
      <c r="D4205" s="13">
        <v>22</v>
      </c>
      <c r="E4205" s="83" t="s">
        <v>272</v>
      </c>
      <c r="F4205" s="13">
        <v>2</v>
      </c>
      <c r="G4205" s="13">
        <v>14</v>
      </c>
      <c r="H4205" s="13" t="s">
        <v>70</v>
      </c>
      <c r="I4205" s="13" t="s">
        <v>53</v>
      </c>
      <c r="J4205" s="13"/>
      <c r="K4205" s="13" t="s">
        <v>27</v>
      </c>
      <c r="L4205" s="12">
        <f t="shared" ca="1" si="580"/>
        <v>3.6846085065632139</v>
      </c>
      <c r="M4205" s="101">
        <f t="shared" ca="1" si="581"/>
        <v>0.19439994480627518</v>
      </c>
      <c r="N4205" s="101">
        <f t="shared" ca="1" si="588"/>
        <v>370.91808543250534</v>
      </c>
      <c r="O4205" s="101">
        <f t="shared" ca="1" si="582"/>
        <v>0.39753241177310517</v>
      </c>
      <c r="Q4205" s="12">
        <f t="shared" ca="1" si="583"/>
        <v>5.6000000000000005</v>
      </c>
      <c r="R4205" s="101">
        <f t="shared" ca="1" si="584"/>
        <v>0.16213788991942399</v>
      </c>
      <c r="S4205" s="13"/>
      <c r="T4205" s="101">
        <f t="shared" ca="1" si="585"/>
        <v>0</v>
      </c>
      <c r="U4205" s="101">
        <f t="shared" si="586"/>
        <v>0</v>
      </c>
      <c r="V4205" s="101">
        <f t="shared" ca="1" si="587"/>
        <v>-410.57781621865468</v>
      </c>
    </row>
    <row r="4206" spans="2:22" x14ac:dyDescent="0.3">
      <c r="B4206" s="13">
        <v>2023</v>
      </c>
      <c r="C4206" s="13">
        <v>6</v>
      </c>
      <c r="D4206" s="13">
        <v>22</v>
      </c>
      <c r="E4206" s="83" t="s">
        <v>272</v>
      </c>
      <c r="F4206" s="13">
        <v>2</v>
      </c>
      <c r="G4206" s="13">
        <v>15</v>
      </c>
      <c r="H4206" s="13" t="s">
        <v>70</v>
      </c>
      <c r="I4206" s="13" t="s">
        <v>53</v>
      </c>
      <c r="J4206" s="13"/>
      <c r="K4206" s="13" t="s">
        <v>27</v>
      </c>
      <c r="L4206" s="12">
        <f t="shared" ca="1" si="580"/>
        <v>4.0610000318311696</v>
      </c>
      <c r="M4206" s="101">
        <f t="shared" ca="1" si="581"/>
        <v>0.21425836167941251</v>
      </c>
      <c r="N4206" s="101">
        <f t="shared" ca="1" si="588"/>
        <v>370.91808543250534</v>
      </c>
      <c r="O4206" s="101">
        <f t="shared" ca="1" si="582"/>
        <v>0.43814129343426489</v>
      </c>
      <c r="Q4206" s="12">
        <f t="shared" ca="1" si="583"/>
        <v>5.6000000000000005</v>
      </c>
      <c r="R4206" s="101">
        <f t="shared" ca="1" si="584"/>
        <v>0.13027634730549154</v>
      </c>
      <c r="S4206" s="13"/>
      <c r="T4206" s="101">
        <f t="shared" ca="1" si="585"/>
        <v>0</v>
      </c>
      <c r="U4206" s="101">
        <f t="shared" si="586"/>
        <v>0</v>
      </c>
      <c r="V4206" s="101">
        <f t="shared" ca="1" si="587"/>
        <v>-410.83836891326564</v>
      </c>
    </row>
    <row r="4207" spans="2:22" x14ac:dyDescent="0.3">
      <c r="B4207" s="13">
        <v>2023</v>
      </c>
      <c r="C4207" s="13">
        <v>6</v>
      </c>
      <c r="D4207" s="13">
        <v>22</v>
      </c>
      <c r="E4207" s="83" t="s">
        <v>272</v>
      </c>
      <c r="F4207" s="13">
        <v>2</v>
      </c>
      <c r="G4207" s="13">
        <v>16</v>
      </c>
      <c r="H4207" s="13" t="s">
        <v>71</v>
      </c>
      <c r="I4207" s="13" t="s">
        <v>53</v>
      </c>
      <c r="J4207" s="13"/>
      <c r="K4207" s="13" t="s">
        <v>27</v>
      </c>
      <c r="L4207" s="12">
        <f t="shared" ca="1" si="580"/>
        <v>3.4906682720166695</v>
      </c>
      <c r="M4207" s="101">
        <f t="shared" ca="1" si="581"/>
        <v>0.43333155928814937</v>
      </c>
      <c r="N4207" s="101">
        <f t="shared" ca="1" si="588"/>
        <v>371.89983588401003</v>
      </c>
      <c r="O4207" s="101">
        <f t="shared" ca="1" si="582"/>
        <v>1.0395210114065643</v>
      </c>
      <c r="Q4207" s="12">
        <f t="shared" ca="1" si="583"/>
        <v>5.6000000000000005</v>
      </c>
      <c r="R4207" s="101">
        <f t="shared" ca="1" si="584"/>
        <v>0.17855493077378898</v>
      </c>
      <c r="S4207" s="13"/>
      <c r="T4207" s="101">
        <f t="shared" ca="1" si="585"/>
        <v>0</v>
      </c>
      <c r="U4207" s="101">
        <f t="shared" ca="1" si="586"/>
        <v>0.98175045150468832</v>
      </c>
      <c r="V4207" s="101">
        <f t="shared" ca="1" si="587"/>
        <v>-410.21372832330849</v>
      </c>
    </row>
    <row r="4208" spans="2:22" x14ac:dyDescent="0.3">
      <c r="B4208" s="13">
        <v>2023</v>
      </c>
      <c r="C4208" s="13">
        <v>6</v>
      </c>
      <c r="D4208" s="13">
        <v>22</v>
      </c>
      <c r="E4208" s="83" t="s">
        <v>272</v>
      </c>
      <c r="F4208" s="13">
        <v>2</v>
      </c>
      <c r="G4208" s="13">
        <v>17</v>
      </c>
      <c r="H4208" s="13" t="s">
        <v>71</v>
      </c>
      <c r="I4208" s="13" t="s">
        <v>53</v>
      </c>
      <c r="J4208" s="13"/>
      <c r="K4208" s="13" t="s">
        <v>27</v>
      </c>
      <c r="L4208" s="12">
        <f t="shared" ca="1" si="580"/>
        <v>6.2061227147744722</v>
      </c>
      <c r="M4208" s="101">
        <f t="shared" ca="1" si="581"/>
        <v>0.77042807381210299</v>
      </c>
      <c r="N4208" s="101">
        <f t="shared" ca="1" si="588"/>
        <v>373.64530789754036</v>
      </c>
      <c r="O4208" s="101">
        <f t="shared" ca="1" si="582"/>
        <v>1.8481833444598379</v>
      </c>
      <c r="Q4208" s="12">
        <f t="shared" ca="1" si="583"/>
        <v>5.6000000000000005</v>
      </c>
      <c r="R4208" s="101">
        <f t="shared" ca="1" si="584"/>
        <v>0</v>
      </c>
      <c r="S4208" s="13"/>
      <c r="T4208" s="101">
        <f t="shared" ca="1" si="585"/>
        <v>7.5244073812102907E-2</v>
      </c>
      <c r="U4208" s="101">
        <f t="shared" ca="1" si="586"/>
        <v>1.7454720135303203</v>
      </c>
      <c r="V4208" s="101">
        <f t="shared" ca="1" si="587"/>
        <v>-408.39301223596607</v>
      </c>
    </row>
    <row r="4209" spans="2:22" x14ac:dyDescent="0.3">
      <c r="B4209" s="13">
        <v>2023</v>
      </c>
      <c r="C4209" s="13">
        <v>6</v>
      </c>
      <c r="D4209" s="13">
        <v>22</v>
      </c>
      <c r="E4209" s="83" t="s">
        <v>272</v>
      </c>
      <c r="F4209" s="13">
        <v>2</v>
      </c>
      <c r="G4209" s="13">
        <v>18</v>
      </c>
      <c r="H4209" s="13" t="s">
        <v>71</v>
      </c>
      <c r="I4209" s="13" t="s">
        <v>53</v>
      </c>
      <c r="J4209" s="13"/>
      <c r="K4209" s="13" t="s">
        <v>27</v>
      </c>
      <c r="L4209" s="12">
        <f t="shared" ca="1" si="580"/>
        <v>4.5254247544039039</v>
      </c>
      <c r="M4209" s="101">
        <f t="shared" ca="1" si="581"/>
        <v>0.56178622901170061</v>
      </c>
      <c r="N4209" s="101">
        <f t="shared" ca="1" si="588"/>
        <v>374.91808360971646</v>
      </c>
      <c r="O4209" s="101">
        <f t="shared" ca="1" si="582"/>
        <v>1.3476714918614827</v>
      </c>
      <c r="Q4209" s="12">
        <f t="shared" ca="1" si="583"/>
        <v>5.6000000000000005</v>
      </c>
      <c r="R4209" s="101">
        <f t="shared" ca="1" si="584"/>
        <v>9.0962794539709582E-2</v>
      </c>
      <c r="S4209" s="13"/>
      <c r="T4209" s="101">
        <f t="shared" ca="1" si="585"/>
        <v>0</v>
      </c>
      <c r="U4209" s="101">
        <f t="shared" ca="1" si="586"/>
        <v>1.2727757121760981</v>
      </c>
      <c r="V4209" s="101">
        <f t="shared" ca="1" si="587"/>
        <v>-407.30216211286944</v>
      </c>
    </row>
    <row r="4210" spans="2:22" x14ac:dyDescent="0.3">
      <c r="B4210" s="13">
        <v>2023</v>
      </c>
      <c r="C4210" s="13">
        <v>6</v>
      </c>
      <c r="D4210" s="13">
        <v>22</v>
      </c>
      <c r="E4210" s="83" t="s">
        <v>272</v>
      </c>
      <c r="F4210" s="13">
        <v>2</v>
      </c>
      <c r="G4210" s="13">
        <v>19</v>
      </c>
      <c r="H4210" s="13" t="s">
        <v>71</v>
      </c>
      <c r="I4210" s="13" t="s">
        <v>53</v>
      </c>
      <c r="J4210" s="13"/>
      <c r="K4210" s="13" t="s">
        <v>27</v>
      </c>
      <c r="L4210" s="12">
        <f t="shared" ca="1" si="580"/>
        <v>5.8745334922542547</v>
      </c>
      <c r="M4210" s="101">
        <f t="shared" ca="1" si="581"/>
        <v>0.72926458772844316</v>
      </c>
      <c r="N4210" s="101">
        <f t="shared" ca="1" si="588"/>
        <v>376.57029615441297</v>
      </c>
      <c r="O4210" s="101">
        <f t="shared" ca="1" si="582"/>
        <v>1.749436073993317</v>
      </c>
      <c r="Q4210" s="12">
        <f t="shared" ca="1" si="583"/>
        <v>0</v>
      </c>
      <c r="R4210" s="101">
        <f t="shared" ca="1" si="584"/>
        <v>0</v>
      </c>
      <c r="S4210" s="13"/>
      <c r="T4210" s="101">
        <f t="shared" ca="1" si="585"/>
        <v>0.72926458772844316</v>
      </c>
      <c r="U4210" s="101">
        <f t="shared" ca="1" si="586"/>
        <v>1.6522125446965092</v>
      </c>
      <c r="V4210" s="101">
        <f t="shared" ca="1" si="587"/>
        <v>-404.92068498044449</v>
      </c>
    </row>
    <row r="4211" spans="2:22" x14ac:dyDescent="0.3">
      <c r="B4211" s="13">
        <v>2023</v>
      </c>
      <c r="C4211" s="13">
        <v>6</v>
      </c>
      <c r="D4211" s="13">
        <v>22</v>
      </c>
      <c r="E4211" s="83" t="s">
        <v>272</v>
      </c>
      <c r="F4211" s="13">
        <v>2</v>
      </c>
      <c r="G4211" s="13">
        <v>20</v>
      </c>
      <c r="H4211" s="13" t="s">
        <v>69</v>
      </c>
      <c r="I4211" s="13" t="s">
        <v>53</v>
      </c>
      <c r="J4211" s="13"/>
      <c r="K4211" s="13" t="s">
        <v>27</v>
      </c>
      <c r="L4211" s="12">
        <f t="shared" ca="1" si="580"/>
        <v>4.902967529763095</v>
      </c>
      <c r="M4211" s="101">
        <f t="shared" ca="1" si="581"/>
        <v>0.25868056687030089</v>
      </c>
      <c r="N4211" s="101">
        <f t="shared" ca="1" si="588"/>
        <v>376.57029615441297</v>
      </c>
      <c r="O4211" s="101">
        <f t="shared" ca="1" si="582"/>
        <v>0.52898116678614027</v>
      </c>
      <c r="Q4211" s="12">
        <f t="shared" ca="1" si="583"/>
        <v>0</v>
      </c>
      <c r="R4211" s="101">
        <f t="shared" ca="1" si="584"/>
        <v>0</v>
      </c>
      <c r="S4211" s="13"/>
      <c r="T4211" s="101">
        <f t="shared" ca="1" si="585"/>
        <v>0.25868056687030089</v>
      </c>
      <c r="U4211" s="101">
        <f t="shared" si="586"/>
        <v>0</v>
      </c>
      <c r="V4211" s="101">
        <f t="shared" ca="1" si="587"/>
        <v>-404.66200441357421</v>
      </c>
    </row>
    <row r="4212" spans="2:22" x14ac:dyDescent="0.3">
      <c r="B4212" s="13">
        <v>2023</v>
      </c>
      <c r="C4212" s="13">
        <v>6</v>
      </c>
      <c r="D4212" s="13">
        <v>22</v>
      </c>
      <c r="E4212" s="83" t="s">
        <v>272</v>
      </c>
      <c r="F4212" s="13">
        <v>2</v>
      </c>
      <c r="G4212" s="13">
        <v>21</v>
      </c>
      <c r="H4212" s="13" t="s">
        <v>69</v>
      </c>
      <c r="I4212" s="13" t="s">
        <v>53</v>
      </c>
      <c r="J4212" s="13"/>
      <c r="K4212" s="13" t="s">
        <v>27</v>
      </c>
      <c r="L4212" s="12">
        <f t="shared" ca="1" si="580"/>
        <v>4.5765890122698627</v>
      </c>
      <c r="M4212" s="101">
        <f t="shared" ca="1" si="581"/>
        <v>0.24146083628735796</v>
      </c>
      <c r="N4212" s="101">
        <f t="shared" ca="1" si="588"/>
        <v>376.57029615441297</v>
      </c>
      <c r="O4212" s="101">
        <f t="shared" ca="1" si="582"/>
        <v>0.4937681885337955</v>
      </c>
      <c r="Q4212" s="12">
        <f t="shared" ca="1" si="583"/>
        <v>0</v>
      </c>
      <c r="R4212" s="101">
        <f t="shared" ca="1" si="584"/>
        <v>0</v>
      </c>
      <c r="S4212" s="13"/>
      <c r="T4212" s="101">
        <f t="shared" ca="1" si="585"/>
        <v>0.24146083628735796</v>
      </c>
      <c r="U4212" s="101">
        <f t="shared" si="586"/>
        <v>0</v>
      </c>
      <c r="V4212" s="101">
        <f t="shared" ca="1" si="587"/>
        <v>-404.42054357728688</v>
      </c>
    </row>
    <row r="4213" spans="2:22" x14ac:dyDescent="0.3">
      <c r="B4213" s="13">
        <v>2023</v>
      </c>
      <c r="C4213" s="13">
        <v>6</v>
      </c>
      <c r="D4213" s="13">
        <v>22</v>
      </c>
      <c r="E4213" s="83" t="s">
        <v>272</v>
      </c>
      <c r="F4213" s="13">
        <v>2</v>
      </c>
      <c r="G4213" s="13">
        <v>22</v>
      </c>
      <c r="H4213" s="13" t="s">
        <v>69</v>
      </c>
      <c r="I4213" s="13" t="s">
        <v>53</v>
      </c>
      <c r="J4213" s="13"/>
      <c r="K4213" s="13" t="s">
        <v>27</v>
      </c>
      <c r="L4213" s="12">
        <f t="shared" ca="1" si="580"/>
        <v>6.0558181350299636</v>
      </c>
      <c r="M4213" s="101">
        <f t="shared" ca="1" si="581"/>
        <v>0.31950496480418089</v>
      </c>
      <c r="N4213" s="101">
        <f t="shared" ca="1" si="588"/>
        <v>376.57029615441297</v>
      </c>
      <c r="O4213" s="101">
        <f t="shared" ca="1" si="582"/>
        <v>0.65336221858838273</v>
      </c>
      <c r="Q4213" s="12">
        <f t="shared" ca="1" si="583"/>
        <v>0</v>
      </c>
      <c r="R4213" s="101">
        <f t="shared" ca="1" si="584"/>
        <v>0</v>
      </c>
      <c r="S4213" s="13"/>
      <c r="T4213" s="101">
        <f t="shared" ca="1" si="585"/>
        <v>0.31950496480418089</v>
      </c>
      <c r="U4213" s="101">
        <f t="shared" si="586"/>
        <v>0</v>
      </c>
      <c r="V4213" s="101">
        <f t="shared" ca="1" si="587"/>
        <v>-404.10103861248268</v>
      </c>
    </row>
    <row r="4214" spans="2:22" x14ac:dyDescent="0.3">
      <c r="B4214" s="13">
        <v>2023</v>
      </c>
      <c r="C4214" s="13">
        <v>6</v>
      </c>
      <c r="D4214" s="13">
        <v>22</v>
      </c>
      <c r="E4214" s="83" t="s">
        <v>272</v>
      </c>
      <c r="F4214" s="13">
        <v>2</v>
      </c>
      <c r="G4214" s="13">
        <v>23</v>
      </c>
      <c r="H4214" s="13" t="s">
        <v>69</v>
      </c>
      <c r="I4214" s="13" t="s">
        <v>53</v>
      </c>
      <c r="J4214" s="13"/>
      <c r="K4214" s="13" t="s">
        <v>27</v>
      </c>
      <c r="L4214" s="12">
        <f t="shared" ca="1" si="580"/>
        <v>4.2631108837668013</v>
      </c>
      <c r="M4214" s="101">
        <f t="shared" ca="1" si="581"/>
        <v>0.22492173022753645</v>
      </c>
      <c r="N4214" s="101">
        <f t="shared" ca="1" si="588"/>
        <v>376.57029615441297</v>
      </c>
      <c r="O4214" s="101">
        <f t="shared" ca="1" si="582"/>
        <v>0.45994703324960018</v>
      </c>
      <c r="Q4214" s="12">
        <f t="shared" ca="1" si="583"/>
        <v>0</v>
      </c>
      <c r="R4214" s="101">
        <f t="shared" ca="1" si="584"/>
        <v>0</v>
      </c>
      <c r="S4214" s="13"/>
      <c r="T4214" s="101">
        <f t="shared" ca="1" si="585"/>
        <v>0.22492173022753645</v>
      </c>
      <c r="U4214" s="101">
        <f t="shared" si="586"/>
        <v>0</v>
      </c>
      <c r="V4214" s="101">
        <f t="shared" ca="1" si="587"/>
        <v>-403.87611688225513</v>
      </c>
    </row>
    <row r="4215" spans="2:22" x14ac:dyDescent="0.3">
      <c r="B4215" s="13">
        <v>2023</v>
      </c>
      <c r="C4215" s="13">
        <v>6</v>
      </c>
      <c r="D4215" s="13">
        <v>23</v>
      </c>
      <c r="E4215" s="83" t="s">
        <v>273</v>
      </c>
      <c r="F4215" s="13">
        <v>3</v>
      </c>
      <c r="G4215" s="13">
        <v>0</v>
      </c>
      <c r="H4215" s="13" t="s">
        <v>69</v>
      </c>
      <c r="I4215" s="13" t="s">
        <v>53</v>
      </c>
      <c r="J4215" s="13"/>
      <c r="K4215" s="13" t="s">
        <v>28</v>
      </c>
      <c r="L4215" s="12">
        <f t="shared" ca="1" si="580"/>
        <v>4.7138094387765808</v>
      </c>
      <c r="M4215" s="101">
        <f t="shared" ca="1" si="581"/>
        <v>0.2487005859898524</v>
      </c>
      <c r="N4215" s="101">
        <f t="shared" ca="1" si="588"/>
        <v>376.57029615441297</v>
      </c>
      <c r="O4215" s="101">
        <f t="shared" ca="1" si="582"/>
        <v>0.50857290034960534</v>
      </c>
      <c r="Q4215" s="12">
        <f t="shared" ca="1" si="583"/>
        <v>0</v>
      </c>
      <c r="R4215" s="101">
        <f t="shared" ca="1" si="584"/>
        <v>0</v>
      </c>
      <c r="S4215" s="13"/>
      <c r="T4215" s="101">
        <f t="shared" ca="1" si="585"/>
        <v>0.2487005859898524</v>
      </c>
      <c r="U4215" s="101">
        <f t="shared" si="586"/>
        <v>0</v>
      </c>
      <c r="V4215" s="101">
        <f t="shared" ca="1" si="587"/>
        <v>-403.62741629626527</v>
      </c>
    </row>
    <row r="4216" spans="2:22" x14ac:dyDescent="0.3">
      <c r="B4216" s="13">
        <v>2023</v>
      </c>
      <c r="C4216" s="13">
        <v>6</v>
      </c>
      <c r="D4216" s="13">
        <v>23</v>
      </c>
      <c r="E4216" s="83" t="s">
        <v>273</v>
      </c>
      <c r="F4216" s="13">
        <v>3</v>
      </c>
      <c r="G4216" s="13">
        <v>1</v>
      </c>
      <c r="H4216" s="13" t="s">
        <v>69</v>
      </c>
      <c r="I4216" s="13" t="s">
        <v>53</v>
      </c>
      <c r="J4216" s="13"/>
      <c r="K4216" s="13" t="s">
        <v>28</v>
      </c>
      <c r="L4216" s="12">
        <f t="shared" ca="1" si="580"/>
        <v>2.7076951196350088</v>
      </c>
      <c r="M4216" s="101">
        <f t="shared" ca="1" si="581"/>
        <v>0.14285799451194306</v>
      </c>
      <c r="N4216" s="101">
        <f t="shared" ca="1" si="588"/>
        <v>376.57029615441297</v>
      </c>
      <c r="O4216" s="101">
        <f t="shared" ca="1" si="582"/>
        <v>0.29213322645742107</v>
      </c>
      <c r="Q4216" s="12">
        <f t="shared" ca="1" si="583"/>
        <v>0</v>
      </c>
      <c r="R4216" s="101">
        <f t="shared" ca="1" si="584"/>
        <v>0</v>
      </c>
      <c r="S4216" s="13"/>
      <c r="T4216" s="101">
        <f t="shared" ca="1" si="585"/>
        <v>0.14285799451194306</v>
      </c>
      <c r="U4216" s="101">
        <f t="shared" si="586"/>
        <v>0</v>
      </c>
      <c r="V4216" s="101">
        <f t="shared" ca="1" si="587"/>
        <v>-403.48455830175334</v>
      </c>
    </row>
    <row r="4217" spans="2:22" x14ac:dyDescent="0.3">
      <c r="B4217" s="13">
        <v>2023</v>
      </c>
      <c r="C4217" s="13">
        <v>6</v>
      </c>
      <c r="D4217" s="13">
        <v>23</v>
      </c>
      <c r="E4217" s="83" t="s">
        <v>273</v>
      </c>
      <c r="F4217" s="13">
        <v>3</v>
      </c>
      <c r="G4217" s="13">
        <v>2</v>
      </c>
      <c r="H4217" s="13" t="s">
        <v>69</v>
      </c>
      <c r="I4217" s="13" t="s">
        <v>53</v>
      </c>
      <c r="J4217" s="13"/>
      <c r="K4217" s="13" t="s">
        <v>28</v>
      </c>
      <c r="L4217" s="12">
        <f t="shared" ca="1" si="580"/>
        <v>2.2863764935900868</v>
      </c>
      <c r="M4217" s="101">
        <f t="shared" ca="1" si="581"/>
        <v>0.12062922380181298</v>
      </c>
      <c r="N4217" s="101">
        <f t="shared" ca="1" si="588"/>
        <v>376.57029615441297</v>
      </c>
      <c r="O4217" s="101">
        <f t="shared" ca="1" si="582"/>
        <v>0.24667715989343447</v>
      </c>
      <c r="Q4217" s="12">
        <f t="shared" ca="1" si="583"/>
        <v>0</v>
      </c>
      <c r="R4217" s="101">
        <f t="shared" ca="1" si="584"/>
        <v>0</v>
      </c>
      <c r="S4217" s="13"/>
      <c r="T4217" s="101">
        <f t="shared" ca="1" si="585"/>
        <v>0.12062922380181298</v>
      </c>
      <c r="U4217" s="101">
        <f t="shared" si="586"/>
        <v>0</v>
      </c>
      <c r="V4217" s="101">
        <f t="shared" ca="1" si="587"/>
        <v>-403.36392907795152</v>
      </c>
    </row>
    <row r="4218" spans="2:22" x14ac:dyDescent="0.3">
      <c r="B4218" s="13">
        <v>2023</v>
      </c>
      <c r="C4218" s="13">
        <v>6</v>
      </c>
      <c r="D4218" s="13">
        <v>23</v>
      </c>
      <c r="E4218" s="83" t="s">
        <v>273</v>
      </c>
      <c r="F4218" s="13">
        <v>3</v>
      </c>
      <c r="G4218" s="13">
        <v>3</v>
      </c>
      <c r="H4218" s="13" t="s">
        <v>69</v>
      </c>
      <c r="I4218" s="13" t="s">
        <v>53</v>
      </c>
      <c r="J4218" s="13"/>
      <c r="K4218" s="13" t="s">
        <v>28</v>
      </c>
      <c r="L4218" s="12">
        <f t="shared" ca="1" si="580"/>
        <v>2.7697765508141807</v>
      </c>
      <c r="M4218" s="101">
        <f t="shared" ca="1" si="581"/>
        <v>0.14613341082095618</v>
      </c>
      <c r="N4218" s="101">
        <f t="shared" ca="1" si="588"/>
        <v>376.57029615441297</v>
      </c>
      <c r="O4218" s="101">
        <f t="shared" ca="1" si="582"/>
        <v>0.29883119206734193</v>
      </c>
      <c r="Q4218" s="12">
        <f t="shared" ca="1" si="583"/>
        <v>0</v>
      </c>
      <c r="R4218" s="101">
        <f t="shared" ca="1" si="584"/>
        <v>0</v>
      </c>
      <c r="S4218" s="13"/>
      <c r="T4218" s="101">
        <f t="shared" ca="1" si="585"/>
        <v>0.14613341082095618</v>
      </c>
      <c r="U4218" s="101">
        <f t="shared" si="586"/>
        <v>0</v>
      </c>
      <c r="V4218" s="101">
        <f t="shared" ca="1" si="587"/>
        <v>-403.21779566713059</v>
      </c>
    </row>
    <row r="4219" spans="2:22" x14ac:dyDescent="0.3">
      <c r="B4219" s="13">
        <v>2023</v>
      </c>
      <c r="C4219" s="13">
        <v>6</v>
      </c>
      <c r="D4219" s="13">
        <v>23</v>
      </c>
      <c r="E4219" s="83" t="s">
        <v>273</v>
      </c>
      <c r="F4219" s="13">
        <v>3</v>
      </c>
      <c r="G4219" s="13">
        <v>4</v>
      </c>
      <c r="H4219" s="13" t="s">
        <v>69</v>
      </c>
      <c r="I4219" s="13" t="s">
        <v>53</v>
      </c>
      <c r="J4219" s="13"/>
      <c r="K4219" s="13" t="s">
        <v>28</v>
      </c>
      <c r="L4219" s="12">
        <f t="shared" ca="1" si="580"/>
        <v>2.7090311156105193</v>
      </c>
      <c r="M4219" s="101">
        <f t="shared" ca="1" si="581"/>
        <v>0.142928481659611</v>
      </c>
      <c r="N4219" s="101">
        <f t="shared" ca="1" si="588"/>
        <v>376.57029615441297</v>
      </c>
      <c r="O4219" s="101">
        <f t="shared" ca="1" si="582"/>
        <v>0.29227736706321894</v>
      </c>
      <c r="Q4219" s="12">
        <f t="shared" ca="1" si="583"/>
        <v>0</v>
      </c>
      <c r="R4219" s="101">
        <f t="shared" ca="1" si="584"/>
        <v>0</v>
      </c>
      <c r="S4219" s="13"/>
      <c r="T4219" s="101">
        <f t="shared" ca="1" si="585"/>
        <v>0.142928481659611</v>
      </c>
      <c r="U4219" s="101">
        <f t="shared" si="586"/>
        <v>0</v>
      </c>
      <c r="V4219" s="101">
        <f t="shared" ca="1" si="587"/>
        <v>-403.07486718547096</v>
      </c>
    </row>
    <row r="4220" spans="2:22" x14ac:dyDescent="0.3">
      <c r="B4220" s="13">
        <v>2023</v>
      </c>
      <c r="C4220" s="13">
        <v>6</v>
      </c>
      <c r="D4220" s="13">
        <v>23</v>
      </c>
      <c r="E4220" s="83" t="s">
        <v>273</v>
      </c>
      <c r="F4220" s="13">
        <v>3</v>
      </c>
      <c r="G4220" s="13">
        <v>5</v>
      </c>
      <c r="H4220" s="13" t="s">
        <v>69</v>
      </c>
      <c r="I4220" s="13" t="s">
        <v>53</v>
      </c>
      <c r="J4220" s="13"/>
      <c r="K4220" s="13" t="s">
        <v>28</v>
      </c>
      <c r="L4220" s="12">
        <f t="shared" ca="1" si="580"/>
        <v>2.9231797382379541</v>
      </c>
      <c r="M4220" s="101">
        <f t="shared" ca="1" si="581"/>
        <v>0.15422696298943447</v>
      </c>
      <c r="N4220" s="101">
        <f t="shared" ca="1" si="588"/>
        <v>376.57029615441297</v>
      </c>
      <c r="O4220" s="101">
        <f t="shared" ca="1" si="582"/>
        <v>0.31538186195849288</v>
      </c>
      <c r="Q4220" s="12">
        <f t="shared" ca="1" si="583"/>
        <v>5.6000000000000005</v>
      </c>
      <c r="R4220" s="101">
        <f t="shared" ca="1" si="584"/>
        <v>0.22659283515815723</v>
      </c>
      <c r="S4220" s="13"/>
      <c r="T4220" s="101">
        <f t="shared" ca="1" si="585"/>
        <v>0</v>
      </c>
      <c r="U4220" s="101">
        <f t="shared" si="586"/>
        <v>0</v>
      </c>
      <c r="V4220" s="101">
        <f t="shared" ca="1" si="587"/>
        <v>-403.52805285578728</v>
      </c>
    </row>
    <row r="4221" spans="2:22" x14ac:dyDescent="0.3">
      <c r="B4221" s="13">
        <v>2023</v>
      </c>
      <c r="C4221" s="13">
        <v>6</v>
      </c>
      <c r="D4221" s="13">
        <v>23</v>
      </c>
      <c r="E4221" s="83" t="s">
        <v>273</v>
      </c>
      <c r="F4221" s="13">
        <v>3</v>
      </c>
      <c r="G4221" s="13">
        <v>6</v>
      </c>
      <c r="H4221" s="13" t="s">
        <v>69</v>
      </c>
      <c r="I4221" s="13" t="s">
        <v>53</v>
      </c>
      <c r="J4221" s="13"/>
      <c r="K4221" s="13" t="s">
        <v>28</v>
      </c>
      <c r="L4221" s="12">
        <f t="shared" ca="1" si="580"/>
        <v>2.5517129672141494</v>
      </c>
      <c r="M4221" s="101">
        <f t="shared" ca="1" si="581"/>
        <v>0.13462837615021853</v>
      </c>
      <c r="N4221" s="101">
        <f t="shared" ca="1" si="588"/>
        <v>376.57029615441297</v>
      </c>
      <c r="O4221" s="101">
        <f t="shared" ca="1" si="582"/>
        <v>0.27530431203273459</v>
      </c>
      <c r="Q4221" s="12">
        <f t="shared" ca="1" si="583"/>
        <v>0</v>
      </c>
      <c r="R4221" s="101">
        <f t="shared" ca="1" si="584"/>
        <v>0</v>
      </c>
      <c r="S4221" s="13"/>
      <c r="T4221" s="101">
        <f t="shared" ca="1" si="585"/>
        <v>0.13462837615021853</v>
      </c>
      <c r="U4221" s="101">
        <f t="shared" si="586"/>
        <v>0</v>
      </c>
      <c r="V4221" s="101">
        <f t="shared" ca="1" si="587"/>
        <v>-403.39342447963708</v>
      </c>
    </row>
    <row r="4222" spans="2:22" x14ac:dyDescent="0.3">
      <c r="B4222" s="13">
        <v>2023</v>
      </c>
      <c r="C4222" s="13">
        <v>6</v>
      </c>
      <c r="D4222" s="13">
        <v>23</v>
      </c>
      <c r="E4222" s="83" t="s">
        <v>273</v>
      </c>
      <c r="F4222" s="13">
        <v>3</v>
      </c>
      <c r="G4222" s="13">
        <v>7</v>
      </c>
      <c r="H4222" s="13" t="s">
        <v>69</v>
      </c>
      <c r="I4222" s="13" t="s">
        <v>53</v>
      </c>
      <c r="J4222" s="13"/>
      <c r="K4222" s="13" t="s">
        <v>28</v>
      </c>
      <c r="L4222" s="12">
        <f t="shared" ca="1" si="580"/>
        <v>2.7532762880681121</v>
      </c>
      <c r="M4222" s="101">
        <f t="shared" ca="1" si="581"/>
        <v>0.1452628569584736</v>
      </c>
      <c r="N4222" s="101">
        <f t="shared" ca="1" si="588"/>
        <v>376.57029615441297</v>
      </c>
      <c r="O4222" s="101">
        <f t="shared" ca="1" si="582"/>
        <v>0.29705097871966862</v>
      </c>
      <c r="Q4222" s="12">
        <f t="shared" ca="1" si="583"/>
        <v>5.6000000000000005</v>
      </c>
      <c r="R4222" s="101">
        <f t="shared" ca="1" si="584"/>
        <v>0.24097516221503437</v>
      </c>
      <c r="S4222" s="13"/>
      <c r="T4222" s="101">
        <f t="shared" ca="1" si="585"/>
        <v>0</v>
      </c>
      <c r="U4222" s="101">
        <f t="shared" si="586"/>
        <v>0</v>
      </c>
      <c r="V4222" s="101">
        <f t="shared" ca="1" si="587"/>
        <v>-403.87537480406712</v>
      </c>
    </row>
    <row r="4223" spans="2:22" x14ac:dyDescent="0.3">
      <c r="B4223" s="13">
        <v>2023</v>
      </c>
      <c r="C4223" s="13">
        <v>6</v>
      </c>
      <c r="D4223" s="13">
        <v>23</v>
      </c>
      <c r="E4223" s="83" t="s">
        <v>273</v>
      </c>
      <c r="F4223" s="13">
        <v>3</v>
      </c>
      <c r="G4223" s="13">
        <v>8</v>
      </c>
      <c r="H4223" s="13" t="s">
        <v>69</v>
      </c>
      <c r="I4223" s="13" t="s">
        <v>53</v>
      </c>
      <c r="J4223" s="13"/>
      <c r="K4223" s="13" t="s">
        <v>28</v>
      </c>
      <c r="L4223" s="12">
        <f t="shared" ca="1" si="580"/>
        <v>2.6104883474272778</v>
      </c>
      <c r="M4223" s="101">
        <f t="shared" ca="1" si="581"/>
        <v>0.13772936521026319</v>
      </c>
      <c r="N4223" s="101">
        <f t="shared" ca="1" si="588"/>
        <v>376.57029615441297</v>
      </c>
      <c r="O4223" s="101">
        <f t="shared" ca="1" si="582"/>
        <v>0.28164558780392901</v>
      </c>
      <c r="Q4223" s="12">
        <f t="shared" ca="1" si="583"/>
        <v>5.6000000000000005</v>
      </c>
      <c r="R4223" s="101">
        <f t="shared" ca="1" si="584"/>
        <v>0.25306216139028098</v>
      </c>
      <c r="S4223" s="13"/>
      <c r="T4223" s="101">
        <f t="shared" ca="1" si="585"/>
        <v>0</v>
      </c>
      <c r="U4223" s="101">
        <f t="shared" si="586"/>
        <v>0</v>
      </c>
      <c r="V4223" s="101">
        <f t="shared" ca="1" si="587"/>
        <v>-404.3814991268477</v>
      </c>
    </row>
    <row r="4224" spans="2:22" x14ac:dyDescent="0.3">
      <c r="B4224" s="13">
        <v>2023</v>
      </c>
      <c r="C4224" s="13">
        <v>6</v>
      </c>
      <c r="D4224" s="13">
        <v>23</v>
      </c>
      <c r="E4224" s="83" t="s">
        <v>273</v>
      </c>
      <c r="F4224" s="13">
        <v>3</v>
      </c>
      <c r="G4224" s="13">
        <v>9</v>
      </c>
      <c r="H4224" s="13" t="s">
        <v>69</v>
      </c>
      <c r="I4224" s="13" t="s">
        <v>53</v>
      </c>
      <c r="J4224" s="13"/>
      <c r="K4224" s="13" t="s">
        <v>28</v>
      </c>
      <c r="L4224" s="12">
        <f t="shared" ref="L4224:L4287" ca="1" si="589">IF(K4224="Weekday",_xlfn.NORM.INV(RAND(),VLOOKUP(G4224,$J$5:$N$28,4),VLOOKUP(G4224,$J$5:$N$28,5)),_xlfn.NORM.INV(RAND(),VLOOKUP(G4224,$P$5:$T$28,4),VLOOKUP(G4224,$P$5:$T$28,5)))*VLOOKUP(C4224,$P$32:$R$43,3)</f>
        <v>3.4179943870121665</v>
      </c>
      <c r="M4224" s="101">
        <f t="shared" ref="M4224:M4287" ca="1" si="590">IF(I4224="Winter",VLOOKUP(G4224,$J$40:$L$43,3),VLOOKUP(G4224,$J$40:$L$43,2))*L4224</f>
        <v>0.18033338385876191</v>
      </c>
      <c r="N4224" s="101">
        <f t="shared" ca="1" si="588"/>
        <v>376.57029615441297</v>
      </c>
      <c r="O4224" s="101">
        <f t="shared" ref="O4224:O4287" ca="1" si="591">IF(I4224="Winter",VLOOKUP(G4224,$J$46:$L$49,3),VLOOKUP(G4224,$J$46:$L$49,2))*L4224</f>
        <v>0.36876741441474264</v>
      </c>
      <c r="Q4224" s="12">
        <f t="shared" ref="Q4224:Q4287" ca="1" si="592">MIN(MAX(AND(IF(G4224&gt;=VLOOKUP(C4224,$O$46:$T$57,5),1,0),IF(G4224&lt;=VLOOKUP(C4224,$O$46:$T$57,6),1,0))*$G$50*_xlfn.NORM.INV(RAND(),VLOOKUP(C4224,$B$4:$F$15,4),VLOOKUP(C4224,$B$4:$F$15,4)),0),0.2)*$G$51</f>
        <v>5.6000000000000005</v>
      </c>
      <c r="R4224" s="101">
        <f t="shared" ref="R4224:R4287" ca="1" si="593">MAX(Q4224-L4224,0)*$G$52</f>
        <v>0.18470677513942016</v>
      </c>
      <c r="S4224" s="13"/>
      <c r="T4224" s="101">
        <f t="shared" ref="T4224:T4287" ca="1" si="594">MAX(L4224-Q4224,0)*IF(I4224="Winter",VLOOKUP(G4224,$J$40:$L$43,3),VLOOKUP(G4224,$J$40:$L$43,2))</f>
        <v>0</v>
      </c>
      <c r="U4224" s="101">
        <f t="shared" si="586"/>
        <v>0</v>
      </c>
      <c r="V4224" s="101">
        <f t="shared" ca="1" si="587"/>
        <v>-404.75091267712656</v>
      </c>
    </row>
    <row r="4225" spans="2:22" x14ac:dyDescent="0.3">
      <c r="B4225" s="13">
        <v>2023</v>
      </c>
      <c r="C4225" s="13">
        <v>6</v>
      </c>
      <c r="D4225" s="13">
        <v>23</v>
      </c>
      <c r="E4225" s="83" t="s">
        <v>273</v>
      </c>
      <c r="F4225" s="13">
        <v>3</v>
      </c>
      <c r="G4225" s="13">
        <v>10</v>
      </c>
      <c r="H4225" s="13" t="s">
        <v>70</v>
      </c>
      <c r="I4225" s="13" t="s">
        <v>53</v>
      </c>
      <c r="J4225" s="13"/>
      <c r="K4225" s="13" t="s">
        <v>28</v>
      </c>
      <c r="L4225" s="12">
        <f t="shared" ca="1" si="589"/>
        <v>4.5333210392478236</v>
      </c>
      <c r="M4225" s="101">
        <f t="shared" ca="1" si="590"/>
        <v>0.23917801803071517</v>
      </c>
      <c r="N4225" s="101">
        <f t="shared" ca="1" si="588"/>
        <v>376.57029615441297</v>
      </c>
      <c r="O4225" s="101">
        <f t="shared" ca="1" si="591"/>
        <v>0.48910000692444766</v>
      </c>
      <c r="Q4225" s="12">
        <f t="shared" ca="1" si="592"/>
        <v>5.6000000000000005</v>
      </c>
      <c r="R4225" s="101">
        <f t="shared" ca="1" si="593"/>
        <v>9.0294374027671778E-2</v>
      </c>
      <c r="S4225" s="13"/>
      <c r="T4225" s="101">
        <f t="shared" ca="1" si="594"/>
        <v>0</v>
      </c>
      <c r="U4225" s="101">
        <f t="shared" ref="U4225:U4288" si="595">IF(H4225="On-Peak",IF(I4225="Winter",((L4225*$D$48)/60),((L4225*$D$47)/60)),0)</f>
        <v>0</v>
      </c>
      <c r="V4225" s="101">
        <f t="shared" ref="V4225:V4288" ca="1" si="596">V4224+MAX(T4225-R4225,0)-MAX(R4225-T4225,0)+MAX(U4225-R4225,0)-MAX(R4225-U4225,0)</f>
        <v>-404.93150142518192</v>
      </c>
    </row>
    <row r="4226" spans="2:22" x14ac:dyDescent="0.3">
      <c r="B4226" s="13">
        <v>2023</v>
      </c>
      <c r="C4226" s="13">
        <v>6</v>
      </c>
      <c r="D4226" s="13">
        <v>23</v>
      </c>
      <c r="E4226" s="83" t="s">
        <v>273</v>
      </c>
      <c r="F4226" s="13">
        <v>3</v>
      </c>
      <c r="G4226" s="13">
        <v>11</v>
      </c>
      <c r="H4226" s="13" t="s">
        <v>70</v>
      </c>
      <c r="I4226" s="13" t="s">
        <v>53</v>
      </c>
      <c r="J4226" s="13"/>
      <c r="K4226" s="13" t="s">
        <v>28</v>
      </c>
      <c r="L4226" s="12">
        <f t="shared" ca="1" si="589"/>
        <v>3.4639305424125788</v>
      </c>
      <c r="M4226" s="101">
        <f t="shared" ca="1" si="590"/>
        <v>0.18275697541768765</v>
      </c>
      <c r="N4226" s="101">
        <f t="shared" ca="1" si="588"/>
        <v>376.57029615441297</v>
      </c>
      <c r="O4226" s="101">
        <f t="shared" ca="1" si="591"/>
        <v>0.37372346622089314</v>
      </c>
      <c r="Q4226" s="12">
        <f t="shared" ca="1" si="592"/>
        <v>5.6000000000000005</v>
      </c>
      <c r="R4226" s="101">
        <f t="shared" ca="1" si="593"/>
        <v>0.18081827958477525</v>
      </c>
      <c r="S4226" s="13"/>
      <c r="T4226" s="101">
        <f t="shared" ca="1" si="594"/>
        <v>0</v>
      </c>
      <c r="U4226" s="101">
        <f t="shared" si="595"/>
        <v>0</v>
      </c>
      <c r="V4226" s="101">
        <f t="shared" ca="1" si="596"/>
        <v>-405.29313798435152</v>
      </c>
    </row>
    <row r="4227" spans="2:22" x14ac:dyDescent="0.3">
      <c r="B4227" s="13">
        <v>2023</v>
      </c>
      <c r="C4227" s="13">
        <v>6</v>
      </c>
      <c r="D4227" s="13">
        <v>23</v>
      </c>
      <c r="E4227" s="83" t="s">
        <v>273</v>
      </c>
      <c r="F4227" s="13">
        <v>3</v>
      </c>
      <c r="G4227" s="13">
        <v>12</v>
      </c>
      <c r="H4227" s="13" t="s">
        <v>70</v>
      </c>
      <c r="I4227" s="13" t="s">
        <v>53</v>
      </c>
      <c r="J4227" s="13"/>
      <c r="K4227" s="13" t="s">
        <v>28</v>
      </c>
      <c r="L4227" s="12">
        <f t="shared" ca="1" si="589"/>
        <v>4.2514951020627434</v>
      </c>
      <c r="M4227" s="101">
        <f t="shared" ca="1" si="590"/>
        <v>0.22430888158483034</v>
      </c>
      <c r="N4227" s="101">
        <f t="shared" ca="1" si="588"/>
        <v>376.57029615441297</v>
      </c>
      <c r="O4227" s="101">
        <f t="shared" ca="1" si="591"/>
        <v>0.4586938065615494</v>
      </c>
      <c r="Q4227" s="12">
        <f t="shared" ca="1" si="592"/>
        <v>5.6000000000000005</v>
      </c>
      <c r="R4227" s="101">
        <f t="shared" ca="1" si="593"/>
        <v>0.11415093961038882</v>
      </c>
      <c r="S4227" s="13"/>
      <c r="T4227" s="101">
        <f t="shared" ca="1" si="594"/>
        <v>0</v>
      </c>
      <c r="U4227" s="101">
        <f t="shared" si="595"/>
        <v>0</v>
      </c>
      <c r="V4227" s="101">
        <f t="shared" ca="1" si="596"/>
        <v>-405.52143986357231</v>
      </c>
    </row>
    <row r="4228" spans="2:22" x14ac:dyDescent="0.3">
      <c r="B4228" s="13">
        <v>2023</v>
      </c>
      <c r="C4228" s="13">
        <v>6</v>
      </c>
      <c r="D4228" s="13">
        <v>23</v>
      </c>
      <c r="E4228" s="83" t="s">
        <v>273</v>
      </c>
      <c r="F4228" s="13">
        <v>3</v>
      </c>
      <c r="G4228" s="13">
        <v>13</v>
      </c>
      <c r="H4228" s="13" t="s">
        <v>70</v>
      </c>
      <c r="I4228" s="13" t="s">
        <v>53</v>
      </c>
      <c r="J4228" s="13"/>
      <c r="K4228" s="13" t="s">
        <v>28</v>
      </c>
      <c r="L4228" s="12">
        <f t="shared" ca="1" si="589"/>
        <v>4.4915810037711363</v>
      </c>
      <c r="M4228" s="101">
        <f t="shared" ca="1" si="590"/>
        <v>0.23697581375896515</v>
      </c>
      <c r="N4228" s="101">
        <f t="shared" ca="1" si="588"/>
        <v>376.57029615441297</v>
      </c>
      <c r="O4228" s="101">
        <f t="shared" ca="1" si="591"/>
        <v>0.48459667449686789</v>
      </c>
      <c r="Q4228" s="12">
        <f t="shared" ca="1" si="592"/>
        <v>3.0298550328212754</v>
      </c>
      <c r="R4228" s="101">
        <f t="shared" ca="1" si="593"/>
        <v>0</v>
      </c>
      <c r="S4228" s="13"/>
      <c r="T4228" s="101">
        <f t="shared" ca="1" si="594"/>
        <v>7.712066222731466E-2</v>
      </c>
      <c r="U4228" s="101">
        <f t="shared" si="595"/>
        <v>0</v>
      </c>
      <c r="V4228" s="101">
        <f t="shared" ca="1" si="596"/>
        <v>-405.44431920134502</v>
      </c>
    </row>
    <row r="4229" spans="2:22" x14ac:dyDescent="0.3">
      <c r="B4229" s="13">
        <v>2023</v>
      </c>
      <c r="C4229" s="13">
        <v>6</v>
      </c>
      <c r="D4229" s="13">
        <v>23</v>
      </c>
      <c r="E4229" s="83" t="s">
        <v>273</v>
      </c>
      <c r="F4229" s="13">
        <v>3</v>
      </c>
      <c r="G4229" s="13">
        <v>14</v>
      </c>
      <c r="H4229" s="13" t="s">
        <v>70</v>
      </c>
      <c r="I4229" s="13" t="s">
        <v>53</v>
      </c>
      <c r="J4229" s="13"/>
      <c r="K4229" s="13" t="s">
        <v>28</v>
      </c>
      <c r="L4229" s="12">
        <f t="shared" ca="1" si="589"/>
        <v>4.7629842656774315</v>
      </c>
      <c r="M4229" s="101">
        <f t="shared" ca="1" si="590"/>
        <v>0.25129504985714129</v>
      </c>
      <c r="N4229" s="101">
        <f t="shared" ca="1" si="588"/>
        <v>376.57029615441297</v>
      </c>
      <c r="O4229" s="101">
        <f t="shared" ca="1" si="591"/>
        <v>0.51387837242393808</v>
      </c>
      <c r="Q4229" s="12">
        <f t="shared" ca="1" si="592"/>
        <v>5.6000000000000005</v>
      </c>
      <c r="R4229" s="101">
        <f t="shared" ca="1" si="593"/>
        <v>7.0853381910405466E-2</v>
      </c>
      <c r="S4229" s="13"/>
      <c r="T4229" s="101">
        <f t="shared" ca="1" si="594"/>
        <v>0</v>
      </c>
      <c r="U4229" s="101">
        <f t="shared" si="595"/>
        <v>0</v>
      </c>
      <c r="V4229" s="101">
        <f t="shared" ca="1" si="596"/>
        <v>-405.58602596516585</v>
      </c>
    </row>
    <row r="4230" spans="2:22" x14ac:dyDescent="0.3">
      <c r="B4230" s="13">
        <v>2023</v>
      </c>
      <c r="C4230" s="13">
        <v>6</v>
      </c>
      <c r="D4230" s="13">
        <v>23</v>
      </c>
      <c r="E4230" s="83" t="s">
        <v>273</v>
      </c>
      <c r="F4230" s="13">
        <v>3</v>
      </c>
      <c r="G4230" s="13">
        <v>15</v>
      </c>
      <c r="H4230" s="13" t="s">
        <v>70</v>
      </c>
      <c r="I4230" s="13" t="s">
        <v>53</v>
      </c>
      <c r="J4230" s="13"/>
      <c r="K4230" s="13" t="s">
        <v>28</v>
      </c>
      <c r="L4230" s="12">
        <f t="shared" ca="1" si="589"/>
        <v>2.2349598665150605</v>
      </c>
      <c r="M4230" s="101">
        <f t="shared" ca="1" si="590"/>
        <v>0.1179164825573346</v>
      </c>
      <c r="N4230" s="101">
        <f t="shared" ca="1" si="588"/>
        <v>376.57029615441297</v>
      </c>
      <c r="O4230" s="101">
        <f t="shared" ca="1" si="591"/>
        <v>0.24112981999830987</v>
      </c>
      <c r="Q4230" s="12">
        <f t="shared" ca="1" si="592"/>
        <v>5.6000000000000005</v>
      </c>
      <c r="R4230" s="101">
        <f t="shared" ca="1" si="593"/>
        <v>0.28485064729950016</v>
      </c>
      <c r="S4230" s="13"/>
      <c r="T4230" s="101">
        <f t="shared" ca="1" si="594"/>
        <v>0</v>
      </c>
      <c r="U4230" s="101">
        <f t="shared" si="595"/>
        <v>0</v>
      </c>
      <c r="V4230" s="101">
        <f t="shared" ca="1" si="596"/>
        <v>-406.15572725976483</v>
      </c>
    </row>
    <row r="4231" spans="2:22" x14ac:dyDescent="0.3">
      <c r="B4231" s="13">
        <v>2023</v>
      </c>
      <c r="C4231" s="13">
        <v>6</v>
      </c>
      <c r="D4231" s="13">
        <v>23</v>
      </c>
      <c r="E4231" s="83" t="s">
        <v>273</v>
      </c>
      <c r="F4231" s="13">
        <v>3</v>
      </c>
      <c r="G4231" s="13">
        <v>16</v>
      </c>
      <c r="H4231" s="13" t="s">
        <v>71</v>
      </c>
      <c r="I4231" s="13" t="s">
        <v>53</v>
      </c>
      <c r="J4231" s="13"/>
      <c r="K4231" s="13" t="s">
        <v>28</v>
      </c>
      <c r="L4231" s="12">
        <f t="shared" ca="1" si="589"/>
        <v>4.4450567926702584</v>
      </c>
      <c r="M4231" s="101">
        <f t="shared" ca="1" si="590"/>
        <v>0.55180935024208588</v>
      </c>
      <c r="N4231" s="101">
        <f t="shared" ca="1" si="588"/>
        <v>377.82046837735146</v>
      </c>
      <c r="O4231" s="101">
        <f t="shared" ca="1" si="591"/>
        <v>1.3237379128572031</v>
      </c>
      <c r="Q4231" s="12">
        <f t="shared" ca="1" si="592"/>
        <v>4.4346086977629486</v>
      </c>
      <c r="R4231" s="101">
        <f t="shared" ca="1" si="593"/>
        <v>0</v>
      </c>
      <c r="S4231" s="13"/>
      <c r="T4231" s="101">
        <f t="shared" ca="1" si="594"/>
        <v>1.2970265017934388E-3</v>
      </c>
      <c r="U4231" s="101">
        <f t="shared" ca="1" si="595"/>
        <v>1.2501722229385102</v>
      </c>
      <c r="V4231" s="101">
        <f t="shared" ca="1" si="596"/>
        <v>-404.90425801032455</v>
      </c>
    </row>
    <row r="4232" spans="2:22" x14ac:dyDescent="0.3">
      <c r="B4232" s="13">
        <v>2023</v>
      </c>
      <c r="C4232" s="13">
        <v>6</v>
      </c>
      <c r="D4232" s="13">
        <v>23</v>
      </c>
      <c r="E4232" s="83" t="s">
        <v>273</v>
      </c>
      <c r="F4232" s="13">
        <v>3</v>
      </c>
      <c r="G4232" s="13">
        <v>17</v>
      </c>
      <c r="H4232" s="13" t="s">
        <v>71</v>
      </c>
      <c r="I4232" s="13" t="s">
        <v>53</v>
      </c>
      <c r="J4232" s="13"/>
      <c r="K4232" s="13" t="s">
        <v>28</v>
      </c>
      <c r="L4232" s="12">
        <f t="shared" ca="1" si="589"/>
        <v>4.0266859881543988</v>
      </c>
      <c r="M4232" s="101">
        <f t="shared" ca="1" si="590"/>
        <v>0.49987279856948708</v>
      </c>
      <c r="N4232" s="101">
        <f t="shared" ca="1" si="588"/>
        <v>378.95297381151988</v>
      </c>
      <c r="O4232" s="101">
        <f t="shared" ca="1" si="591"/>
        <v>1.19914708727238</v>
      </c>
      <c r="Q4232" s="12">
        <f t="shared" ca="1" si="592"/>
        <v>0</v>
      </c>
      <c r="R4232" s="101">
        <f t="shared" ca="1" si="593"/>
        <v>0</v>
      </c>
      <c r="S4232" s="13"/>
      <c r="T4232" s="101">
        <f t="shared" ca="1" si="594"/>
        <v>0.49987279856948708</v>
      </c>
      <c r="U4232" s="101">
        <f t="shared" ca="1" si="595"/>
        <v>1.1325054341684246</v>
      </c>
      <c r="V4232" s="101">
        <f t="shared" ca="1" si="596"/>
        <v>-403.27187977758666</v>
      </c>
    </row>
    <row r="4233" spans="2:22" x14ac:dyDescent="0.3">
      <c r="B4233" s="13">
        <v>2023</v>
      </c>
      <c r="C4233" s="13">
        <v>6</v>
      </c>
      <c r="D4233" s="13">
        <v>23</v>
      </c>
      <c r="E4233" s="83" t="s">
        <v>273</v>
      </c>
      <c r="F4233" s="13">
        <v>3</v>
      </c>
      <c r="G4233" s="13">
        <v>18</v>
      </c>
      <c r="H4233" s="13" t="s">
        <v>71</v>
      </c>
      <c r="I4233" s="13" t="s">
        <v>53</v>
      </c>
      <c r="J4233" s="13"/>
      <c r="K4233" s="13" t="s">
        <v>28</v>
      </c>
      <c r="L4233" s="12">
        <f t="shared" ca="1" si="589"/>
        <v>4.7907810640581046</v>
      </c>
      <c r="M4233" s="101">
        <f t="shared" ca="1" si="590"/>
        <v>0.59472756129217308</v>
      </c>
      <c r="N4233" s="101">
        <f t="shared" ca="1" si="588"/>
        <v>380.30038098578621</v>
      </c>
      <c r="O4233" s="101">
        <f t="shared" ca="1" si="591"/>
        <v>1.4266946008765036</v>
      </c>
      <c r="Q4233" s="12">
        <f t="shared" ca="1" si="592"/>
        <v>0</v>
      </c>
      <c r="R4233" s="101">
        <f t="shared" ca="1" si="593"/>
        <v>0</v>
      </c>
      <c r="S4233" s="13"/>
      <c r="T4233" s="101">
        <f t="shared" ca="1" si="594"/>
        <v>0.59472756129217308</v>
      </c>
      <c r="U4233" s="101">
        <f t="shared" ca="1" si="595"/>
        <v>1.3474071742663418</v>
      </c>
      <c r="V4233" s="101">
        <f t="shared" ca="1" si="596"/>
        <v>-401.32974504202815</v>
      </c>
    </row>
    <row r="4234" spans="2:22" x14ac:dyDescent="0.3">
      <c r="B4234" s="13">
        <v>2023</v>
      </c>
      <c r="C4234" s="13">
        <v>6</v>
      </c>
      <c r="D4234" s="13">
        <v>23</v>
      </c>
      <c r="E4234" s="83" t="s">
        <v>273</v>
      </c>
      <c r="F4234" s="13">
        <v>3</v>
      </c>
      <c r="G4234" s="13">
        <v>19</v>
      </c>
      <c r="H4234" s="13" t="s">
        <v>71</v>
      </c>
      <c r="I4234" s="13" t="s">
        <v>53</v>
      </c>
      <c r="J4234" s="13"/>
      <c r="K4234" s="13" t="s">
        <v>28</v>
      </c>
      <c r="L4234" s="12">
        <f t="shared" ca="1" si="589"/>
        <v>4.715850832445911</v>
      </c>
      <c r="M4234" s="101">
        <f t="shared" ca="1" si="590"/>
        <v>0.58542572233983536</v>
      </c>
      <c r="N4234" s="101">
        <f t="shared" ca="1" si="588"/>
        <v>381.6267140324116</v>
      </c>
      <c r="O4234" s="101">
        <f t="shared" ca="1" si="591"/>
        <v>1.4043803779023922</v>
      </c>
      <c r="Q4234" s="12">
        <f t="shared" ca="1" si="592"/>
        <v>5.6000000000000005</v>
      </c>
      <c r="R4234" s="101">
        <f t="shared" ca="1" si="593"/>
        <v>7.4843227033453683E-2</v>
      </c>
      <c r="S4234" s="13"/>
      <c r="T4234" s="101">
        <f t="shared" ca="1" si="594"/>
        <v>0</v>
      </c>
      <c r="U4234" s="101">
        <f t="shared" ca="1" si="595"/>
        <v>1.3263330466254124</v>
      </c>
      <c r="V4234" s="101">
        <f t="shared" ca="1" si="596"/>
        <v>-400.15309844946967</v>
      </c>
    </row>
    <row r="4235" spans="2:22" x14ac:dyDescent="0.3">
      <c r="B4235" s="13">
        <v>2023</v>
      </c>
      <c r="C4235" s="13">
        <v>6</v>
      </c>
      <c r="D4235" s="13">
        <v>23</v>
      </c>
      <c r="E4235" s="83" t="s">
        <v>273</v>
      </c>
      <c r="F4235" s="13">
        <v>3</v>
      </c>
      <c r="G4235" s="13">
        <v>20</v>
      </c>
      <c r="H4235" s="13" t="s">
        <v>69</v>
      </c>
      <c r="I4235" s="13" t="s">
        <v>53</v>
      </c>
      <c r="J4235" s="13"/>
      <c r="K4235" s="13" t="s">
        <v>28</v>
      </c>
      <c r="L4235" s="12">
        <f t="shared" ca="1" si="589"/>
        <v>4.2153448026638776</v>
      </c>
      <c r="M4235" s="101">
        <f t="shared" ca="1" si="590"/>
        <v>0.22240159178854618</v>
      </c>
      <c r="N4235" s="101">
        <f t="shared" ca="1" si="588"/>
        <v>381.6267140324116</v>
      </c>
      <c r="O4235" s="101">
        <f t="shared" ca="1" si="591"/>
        <v>0.45479355075940575</v>
      </c>
      <c r="Q4235" s="12">
        <f t="shared" ca="1" si="592"/>
        <v>0</v>
      </c>
      <c r="R4235" s="101">
        <f t="shared" ca="1" si="593"/>
        <v>0</v>
      </c>
      <c r="S4235" s="13"/>
      <c r="T4235" s="101">
        <f t="shared" ca="1" si="594"/>
        <v>0.22240159178854618</v>
      </c>
      <c r="U4235" s="101">
        <f t="shared" si="595"/>
        <v>0</v>
      </c>
      <c r="V4235" s="101">
        <f t="shared" ca="1" si="596"/>
        <v>-399.93069685768114</v>
      </c>
    </row>
    <row r="4236" spans="2:22" x14ac:dyDescent="0.3">
      <c r="B4236" s="13">
        <v>2023</v>
      </c>
      <c r="C4236" s="13">
        <v>6</v>
      </c>
      <c r="D4236" s="13">
        <v>23</v>
      </c>
      <c r="E4236" s="83" t="s">
        <v>273</v>
      </c>
      <c r="F4236" s="13">
        <v>3</v>
      </c>
      <c r="G4236" s="13">
        <v>21</v>
      </c>
      <c r="H4236" s="13" t="s">
        <v>69</v>
      </c>
      <c r="I4236" s="13" t="s">
        <v>53</v>
      </c>
      <c r="J4236" s="13"/>
      <c r="K4236" s="13" t="s">
        <v>28</v>
      </c>
      <c r="L4236" s="12">
        <f t="shared" ca="1" si="589"/>
        <v>3.4546963973159923</v>
      </c>
      <c r="M4236" s="101">
        <f t="shared" ca="1" si="590"/>
        <v>0.18226978192239177</v>
      </c>
      <c r="N4236" s="101">
        <f t="shared" ca="1" si="588"/>
        <v>381.6267140324116</v>
      </c>
      <c r="O4236" s="101">
        <f t="shared" ca="1" si="591"/>
        <v>0.37272719430642243</v>
      </c>
      <c r="Q4236" s="12">
        <f t="shared" ca="1" si="592"/>
        <v>0</v>
      </c>
      <c r="R4236" s="101">
        <f t="shared" ca="1" si="593"/>
        <v>0</v>
      </c>
      <c r="S4236" s="13"/>
      <c r="T4236" s="101">
        <f t="shared" ca="1" si="594"/>
        <v>0.18226978192239177</v>
      </c>
      <c r="U4236" s="101">
        <f t="shared" si="595"/>
        <v>0</v>
      </c>
      <c r="V4236" s="101">
        <f t="shared" ca="1" si="596"/>
        <v>-399.74842707575874</v>
      </c>
    </row>
    <row r="4237" spans="2:22" x14ac:dyDescent="0.3">
      <c r="B4237" s="13">
        <v>2023</v>
      </c>
      <c r="C4237" s="13">
        <v>6</v>
      </c>
      <c r="D4237" s="13">
        <v>23</v>
      </c>
      <c r="E4237" s="83" t="s">
        <v>273</v>
      </c>
      <c r="F4237" s="13">
        <v>3</v>
      </c>
      <c r="G4237" s="13">
        <v>22</v>
      </c>
      <c r="H4237" s="13" t="s">
        <v>69</v>
      </c>
      <c r="I4237" s="13" t="s">
        <v>53</v>
      </c>
      <c r="J4237" s="13"/>
      <c r="K4237" s="13" t="s">
        <v>28</v>
      </c>
      <c r="L4237" s="12">
        <f t="shared" ca="1" si="589"/>
        <v>4.9033935150211416</v>
      </c>
      <c r="M4237" s="101">
        <f t="shared" ca="1" si="590"/>
        <v>0.25870304185251541</v>
      </c>
      <c r="N4237" s="101">
        <f t="shared" ca="1" si="588"/>
        <v>381.6267140324116</v>
      </c>
      <c r="O4237" s="101">
        <f t="shared" ca="1" si="591"/>
        <v>0.52902712633563098</v>
      </c>
      <c r="Q4237" s="12">
        <f t="shared" ca="1" si="592"/>
        <v>0</v>
      </c>
      <c r="R4237" s="101">
        <f t="shared" ca="1" si="593"/>
        <v>0</v>
      </c>
      <c r="S4237" s="13"/>
      <c r="T4237" s="101">
        <f t="shared" ca="1" si="594"/>
        <v>0.25870304185251541</v>
      </c>
      <c r="U4237" s="101">
        <f t="shared" si="595"/>
        <v>0</v>
      </c>
      <c r="V4237" s="101">
        <f t="shared" ca="1" si="596"/>
        <v>-399.48972403390621</v>
      </c>
    </row>
    <row r="4238" spans="2:22" x14ac:dyDescent="0.3">
      <c r="B4238" s="13">
        <v>2023</v>
      </c>
      <c r="C4238" s="13">
        <v>6</v>
      </c>
      <c r="D4238" s="13">
        <v>23</v>
      </c>
      <c r="E4238" s="83" t="s">
        <v>273</v>
      </c>
      <c r="F4238" s="13">
        <v>3</v>
      </c>
      <c r="G4238" s="13">
        <v>23</v>
      </c>
      <c r="H4238" s="13" t="s">
        <v>69</v>
      </c>
      <c r="I4238" s="13" t="s">
        <v>53</v>
      </c>
      <c r="J4238" s="13"/>
      <c r="K4238" s="13" t="s">
        <v>28</v>
      </c>
      <c r="L4238" s="12">
        <f t="shared" ca="1" si="589"/>
        <v>5.153306387727957</v>
      </c>
      <c r="M4238" s="101">
        <f t="shared" ca="1" si="590"/>
        <v>0.27188844501652704</v>
      </c>
      <c r="N4238" s="101">
        <f t="shared" ca="1" si="588"/>
        <v>381.6267140324116</v>
      </c>
      <c r="O4238" s="101">
        <f t="shared" ca="1" si="591"/>
        <v>0.55599022617196925</v>
      </c>
      <c r="Q4238" s="12">
        <f t="shared" ca="1" si="592"/>
        <v>0</v>
      </c>
      <c r="R4238" s="101">
        <f t="shared" ca="1" si="593"/>
        <v>0</v>
      </c>
      <c r="S4238" s="13"/>
      <c r="T4238" s="101">
        <f t="shared" ca="1" si="594"/>
        <v>0.27188844501652704</v>
      </c>
      <c r="U4238" s="101">
        <f t="shared" si="595"/>
        <v>0</v>
      </c>
      <c r="V4238" s="101">
        <f t="shared" ca="1" si="596"/>
        <v>-399.21783558888967</v>
      </c>
    </row>
    <row r="4239" spans="2:22" x14ac:dyDescent="0.3">
      <c r="B4239" s="13">
        <v>2023</v>
      </c>
      <c r="C4239" s="13">
        <v>6</v>
      </c>
      <c r="D4239" s="13">
        <v>24</v>
      </c>
      <c r="E4239" s="83" t="s">
        <v>274</v>
      </c>
      <c r="F4239" s="13">
        <v>4</v>
      </c>
      <c r="G4239" s="13">
        <v>0</v>
      </c>
      <c r="H4239" s="13" t="s">
        <v>69</v>
      </c>
      <c r="I4239" s="13" t="s">
        <v>53</v>
      </c>
      <c r="J4239" s="13"/>
      <c r="K4239" s="13" t="s">
        <v>28</v>
      </c>
      <c r="L4239" s="12">
        <f t="shared" ca="1" si="589"/>
        <v>5.517372005447001</v>
      </c>
      <c r="M4239" s="101">
        <f t="shared" ca="1" si="590"/>
        <v>0.2910965470073838</v>
      </c>
      <c r="N4239" s="101">
        <f t="shared" ca="1" si="588"/>
        <v>381.6267140324116</v>
      </c>
      <c r="O4239" s="101">
        <f t="shared" ca="1" si="591"/>
        <v>0.59526926566767691</v>
      </c>
      <c r="Q4239" s="12">
        <f t="shared" ca="1" si="592"/>
        <v>0</v>
      </c>
      <c r="R4239" s="101">
        <f t="shared" ca="1" si="593"/>
        <v>0</v>
      </c>
      <c r="S4239" s="13"/>
      <c r="T4239" s="101">
        <f t="shared" ca="1" si="594"/>
        <v>0.2910965470073838</v>
      </c>
      <c r="U4239" s="101">
        <f t="shared" si="595"/>
        <v>0</v>
      </c>
      <c r="V4239" s="101">
        <f t="shared" ca="1" si="596"/>
        <v>-398.92673904188229</v>
      </c>
    </row>
    <row r="4240" spans="2:22" x14ac:dyDescent="0.3">
      <c r="B4240" s="13">
        <v>2023</v>
      </c>
      <c r="C4240" s="13">
        <v>6</v>
      </c>
      <c r="D4240" s="13">
        <v>24</v>
      </c>
      <c r="E4240" s="83" t="s">
        <v>274</v>
      </c>
      <c r="F4240" s="13">
        <v>4</v>
      </c>
      <c r="G4240" s="13">
        <v>1</v>
      </c>
      <c r="H4240" s="13" t="s">
        <v>69</v>
      </c>
      <c r="I4240" s="13" t="s">
        <v>53</v>
      </c>
      <c r="J4240" s="13"/>
      <c r="K4240" s="13" t="s">
        <v>28</v>
      </c>
      <c r="L4240" s="12">
        <f t="shared" ca="1" si="589"/>
        <v>2.806277851445111</v>
      </c>
      <c r="M4240" s="101">
        <f t="shared" ca="1" si="590"/>
        <v>0.14805921944224407</v>
      </c>
      <c r="N4240" s="101">
        <f t="shared" ref="N4240:N4303" ca="1" si="597">IF(H4240="On-Peak",IF(I4240="Winter",((L4240*$D$48)/60)+N4239,((L4240*$D$47)/60)+N4239),N4239)</f>
        <v>381.6267140324116</v>
      </c>
      <c r="O4240" s="101">
        <f t="shared" ca="1" si="591"/>
        <v>0.30276931739241303</v>
      </c>
      <c r="Q4240" s="12">
        <f t="shared" ca="1" si="592"/>
        <v>0</v>
      </c>
      <c r="R4240" s="101">
        <f t="shared" ca="1" si="593"/>
        <v>0</v>
      </c>
      <c r="S4240" s="13"/>
      <c r="T4240" s="101">
        <f t="shared" ca="1" si="594"/>
        <v>0.14805921944224407</v>
      </c>
      <c r="U4240" s="101">
        <f t="shared" si="595"/>
        <v>0</v>
      </c>
      <c r="V4240" s="101">
        <f t="shared" ca="1" si="596"/>
        <v>-398.77867982244004</v>
      </c>
    </row>
    <row r="4241" spans="2:22" x14ac:dyDescent="0.3">
      <c r="B4241" s="13">
        <v>2023</v>
      </c>
      <c r="C4241" s="13">
        <v>6</v>
      </c>
      <c r="D4241" s="13">
        <v>24</v>
      </c>
      <c r="E4241" s="83" t="s">
        <v>274</v>
      </c>
      <c r="F4241" s="13">
        <v>4</v>
      </c>
      <c r="G4241" s="13">
        <v>2</v>
      </c>
      <c r="H4241" s="13" t="s">
        <v>69</v>
      </c>
      <c r="I4241" s="13" t="s">
        <v>53</v>
      </c>
      <c r="J4241" s="13"/>
      <c r="K4241" s="13" t="s">
        <v>28</v>
      </c>
      <c r="L4241" s="12">
        <f t="shared" ca="1" si="589"/>
        <v>2.4957354244482222</v>
      </c>
      <c r="M4241" s="101">
        <f t="shared" ca="1" si="590"/>
        <v>0.13167500099388821</v>
      </c>
      <c r="N4241" s="101">
        <f t="shared" ca="1" si="597"/>
        <v>381.6267140324116</v>
      </c>
      <c r="O4241" s="101">
        <f t="shared" ca="1" si="591"/>
        <v>0.26926489494371869</v>
      </c>
      <c r="Q4241" s="12">
        <f t="shared" ca="1" si="592"/>
        <v>0</v>
      </c>
      <c r="R4241" s="101">
        <f t="shared" ca="1" si="593"/>
        <v>0</v>
      </c>
      <c r="S4241" s="13"/>
      <c r="T4241" s="101">
        <f t="shared" ca="1" si="594"/>
        <v>0.13167500099388821</v>
      </c>
      <c r="U4241" s="101">
        <f t="shared" si="595"/>
        <v>0</v>
      </c>
      <c r="V4241" s="101">
        <f t="shared" ca="1" si="596"/>
        <v>-398.64700482144616</v>
      </c>
    </row>
    <row r="4242" spans="2:22" x14ac:dyDescent="0.3">
      <c r="B4242" s="13">
        <v>2023</v>
      </c>
      <c r="C4242" s="13">
        <v>6</v>
      </c>
      <c r="D4242" s="13">
        <v>24</v>
      </c>
      <c r="E4242" s="83" t="s">
        <v>274</v>
      </c>
      <c r="F4242" s="13">
        <v>4</v>
      </c>
      <c r="G4242" s="13">
        <v>3</v>
      </c>
      <c r="H4242" s="13" t="s">
        <v>69</v>
      </c>
      <c r="I4242" s="13" t="s">
        <v>53</v>
      </c>
      <c r="J4242" s="13"/>
      <c r="K4242" s="13" t="s">
        <v>28</v>
      </c>
      <c r="L4242" s="12">
        <f t="shared" ca="1" si="589"/>
        <v>2.9596381093565953</v>
      </c>
      <c r="M4242" s="101">
        <f t="shared" ca="1" si="590"/>
        <v>0.15615050664965396</v>
      </c>
      <c r="N4242" s="101">
        <f t="shared" ca="1" si="597"/>
        <v>381.6267140324116</v>
      </c>
      <c r="O4242" s="101">
        <f t="shared" ca="1" si="591"/>
        <v>0.31931535561848307</v>
      </c>
      <c r="Q4242" s="12">
        <f t="shared" ca="1" si="592"/>
        <v>0</v>
      </c>
      <c r="R4242" s="101">
        <f t="shared" ca="1" si="593"/>
        <v>0</v>
      </c>
      <c r="S4242" s="13"/>
      <c r="T4242" s="101">
        <f t="shared" ca="1" si="594"/>
        <v>0.15615050664965396</v>
      </c>
      <c r="U4242" s="101">
        <f t="shared" si="595"/>
        <v>0</v>
      </c>
      <c r="V4242" s="101">
        <f t="shared" ca="1" si="596"/>
        <v>-398.49085431479648</v>
      </c>
    </row>
    <row r="4243" spans="2:22" x14ac:dyDescent="0.3">
      <c r="B4243" s="13">
        <v>2023</v>
      </c>
      <c r="C4243" s="13">
        <v>6</v>
      </c>
      <c r="D4243" s="13">
        <v>24</v>
      </c>
      <c r="E4243" s="83" t="s">
        <v>274</v>
      </c>
      <c r="F4243" s="13">
        <v>4</v>
      </c>
      <c r="G4243" s="13">
        <v>4</v>
      </c>
      <c r="H4243" s="13" t="s">
        <v>69</v>
      </c>
      <c r="I4243" s="13" t="s">
        <v>53</v>
      </c>
      <c r="J4243" s="13"/>
      <c r="K4243" s="13" t="s">
        <v>28</v>
      </c>
      <c r="L4243" s="12">
        <f t="shared" ca="1" si="589"/>
        <v>2.6537658639162736</v>
      </c>
      <c r="M4243" s="101">
        <f t="shared" ca="1" si="590"/>
        <v>0.14001268698022259</v>
      </c>
      <c r="N4243" s="101">
        <f t="shared" ca="1" si="597"/>
        <v>381.6267140324116</v>
      </c>
      <c r="O4243" s="101">
        <f t="shared" ca="1" si="591"/>
        <v>0.28631479905792673</v>
      </c>
      <c r="Q4243" s="12">
        <f t="shared" ca="1" si="592"/>
        <v>0</v>
      </c>
      <c r="R4243" s="101">
        <f t="shared" ca="1" si="593"/>
        <v>0</v>
      </c>
      <c r="S4243" s="13"/>
      <c r="T4243" s="101">
        <f t="shared" ca="1" si="594"/>
        <v>0.14001268698022259</v>
      </c>
      <c r="U4243" s="101">
        <f t="shared" si="595"/>
        <v>0</v>
      </c>
      <c r="V4243" s="101">
        <f t="shared" ca="1" si="596"/>
        <v>-398.35084162781624</v>
      </c>
    </row>
    <row r="4244" spans="2:22" x14ac:dyDescent="0.3">
      <c r="B4244" s="13">
        <v>2023</v>
      </c>
      <c r="C4244" s="13">
        <v>6</v>
      </c>
      <c r="D4244" s="13">
        <v>24</v>
      </c>
      <c r="E4244" s="83" t="s">
        <v>274</v>
      </c>
      <c r="F4244" s="13">
        <v>4</v>
      </c>
      <c r="G4244" s="13">
        <v>5</v>
      </c>
      <c r="H4244" s="13" t="s">
        <v>69</v>
      </c>
      <c r="I4244" s="13" t="s">
        <v>53</v>
      </c>
      <c r="J4244" s="13"/>
      <c r="K4244" s="13" t="s">
        <v>28</v>
      </c>
      <c r="L4244" s="12">
        <f t="shared" ca="1" si="589"/>
        <v>2.5634761313317305</v>
      </c>
      <c r="M4244" s="101">
        <f t="shared" ca="1" si="590"/>
        <v>0.13524900068906209</v>
      </c>
      <c r="N4244" s="101">
        <f t="shared" ca="1" si="597"/>
        <v>381.6267140324116</v>
      </c>
      <c r="O4244" s="101">
        <f t="shared" ca="1" si="591"/>
        <v>0.27657343980938037</v>
      </c>
      <c r="Q4244" s="12">
        <f t="shared" ca="1" si="592"/>
        <v>5.6000000000000005</v>
      </c>
      <c r="R4244" s="101">
        <f t="shared" ca="1" si="593"/>
        <v>0.25704174548276909</v>
      </c>
      <c r="S4244" s="13"/>
      <c r="T4244" s="101">
        <f t="shared" ca="1" si="594"/>
        <v>0</v>
      </c>
      <c r="U4244" s="101">
        <f t="shared" si="595"/>
        <v>0</v>
      </c>
      <c r="V4244" s="101">
        <f t="shared" ca="1" si="596"/>
        <v>-398.86492511878174</v>
      </c>
    </row>
    <row r="4245" spans="2:22" x14ac:dyDescent="0.3">
      <c r="B4245" s="13">
        <v>2023</v>
      </c>
      <c r="C4245" s="13">
        <v>6</v>
      </c>
      <c r="D4245" s="13">
        <v>24</v>
      </c>
      <c r="E4245" s="83" t="s">
        <v>274</v>
      </c>
      <c r="F4245" s="13">
        <v>4</v>
      </c>
      <c r="G4245" s="13">
        <v>6</v>
      </c>
      <c r="H4245" s="13" t="s">
        <v>69</v>
      </c>
      <c r="I4245" s="13" t="s">
        <v>53</v>
      </c>
      <c r="J4245" s="13"/>
      <c r="K4245" s="13" t="s">
        <v>28</v>
      </c>
      <c r="L4245" s="12">
        <f t="shared" ca="1" si="589"/>
        <v>2.7778690868264264</v>
      </c>
      <c r="M4245" s="101">
        <f t="shared" ca="1" si="590"/>
        <v>0.14656037302096225</v>
      </c>
      <c r="N4245" s="101">
        <f t="shared" ca="1" si="597"/>
        <v>381.6267140324116</v>
      </c>
      <c r="O4245" s="101">
        <f t="shared" ca="1" si="591"/>
        <v>0.29970429577770313</v>
      </c>
      <c r="Q4245" s="12">
        <f t="shared" ca="1" si="592"/>
        <v>5.6000000000000005</v>
      </c>
      <c r="R4245" s="101">
        <f t="shared" ca="1" si="593"/>
        <v>0.23889338180014305</v>
      </c>
      <c r="S4245" s="13"/>
      <c r="T4245" s="101">
        <f t="shared" ca="1" si="594"/>
        <v>0</v>
      </c>
      <c r="U4245" s="101">
        <f t="shared" si="595"/>
        <v>0</v>
      </c>
      <c r="V4245" s="101">
        <f t="shared" ca="1" si="596"/>
        <v>-399.34271188238205</v>
      </c>
    </row>
    <row r="4246" spans="2:22" x14ac:dyDescent="0.3">
      <c r="B4246" s="13">
        <v>2023</v>
      </c>
      <c r="C4246" s="13">
        <v>6</v>
      </c>
      <c r="D4246" s="13">
        <v>24</v>
      </c>
      <c r="E4246" s="83" t="s">
        <v>274</v>
      </c>
      <c r="F4246" s="13">
        <v>4</v>
      </c>
      <c r="G4246" s="13">
        <v>7</v>
      </c>
      <c r="H4246" s="13" t="s">
        <v>69</v>
      </c>
      <c r="I4246" s="13" t="s">
        <v>53</v>
      </c>
      <c r="J4246" s="13"/>
      <c r="K4246" s="13" t="s">
        <v>28</v>
      </c>
      <c r="L4246" s="12">
        <f t="shared" ca="1" si="589"/>
        <v>2.6354225822123269</v>
      </c>
      <c r="M4246" s="101">
        <f t="shared" ca="1" si="590"/>
        <v>0.13904489543752238</v>
      </c>
      <c r="N4246" s="101">
        <f t="shared" ca="1" si="597"/>
        <v>381.6267140324116</v>
      </c>
      <c r="O4246" s="101">
        <f t="shared" ca="1" si="591"/>
        <v>0.28433574239488796</v>
      </c>
      <c r="Q4246" s="12">
        <f t="shared" ca="1" si="592"/>
        <v>5.6000000000000005</v>
      </c>
      <c r="R4246" s="101">
        <f t="shared" ca="1" si="593"/>
        <v>0.25095147841572657</v>
      </c>
      <c r="S4246" s="13"/>
      <c r="T4246" s="101">
        <f t="shared" ca="1" si="594"/>
        <v>0</v>
      </c>
      <c r="U4246" s="101">
        <f t="shared" si="595"/>
        <v>0</v>
      </c>
      <c r="V4246" s="101">
        <f t="shared" ca="1" si="596"/>
        <v>-399.84461483921353</v>
      </c>
    </row>
    <row r="4247" spans="2:22" x14ac:dyDescent="0.3">
      <c r="B4247" s="13">
        <v>2023</v>
      </c>
      <c r="C4247" s="13">
        <v>6</v>
      </c>
      <c r="D4247" s="13">
        <v>24</v>
      </c>
      <c r="E4247" s="83" t="s">
        <v>274</v>
      </c>
      <c r="F4247" s="13">
        <v>4</v>
      </c>
      <c r="G4247" s="13">
        <v>8</v>
      </c>
      <c r="H4247" s="13" t="s">
        <v>69</v>
      </c>
      <c r="I4247" s="13" t="s">
        <v>53</v>
      </c>
      <c r="J4247" s="13"/>
      <c r="K4247" s="13" t="s">
        <v>28</v>
      </c>
      <c r="L4247" s="12">
        <f t="shared" ca="1" si="589"/>
        <v>4.9232851599761291</v>
      </c>
      <c r="M4247" s="101">
        <f t="shared" ca="1" si="590"/>
        <v>0.25975252504034058</v>
      </c>
      <c r="N4247" s="101">
        <f t="shared" ca="1" si="597"/>
        <v>381.6267140324116</v>
      </c>
      <c r="O4247" s="101">
        <f t="shared" ca="1" si="591"/>
        <v>0.53117323590982457</v>
      </c>
      <c r="Q4247" s="12">
        <f t="shared" ca="1" si="592"/>
        <v>0</v>
      </c>
      <c r="R4247" s="101">
        <f t="shared" ca="1" si="593"/>
        <v>0</v>
      </c>
      <c r="S4247" s="13"/>
      <c r="T4247" s="101">
        <f t="shared" ca="1" si="594"/>
        <v>0.25975252504034058</v>
      </c>
      <c r="U4247" s="101">
        <f t="shared" si="595"/>
        <v>0</v>
      </c>
      <c r="V4247" s="101">
        <f t="shared" ca="1" si="596"/>
        <v>-399.58486231417322</v>
      </c>
    </row>
    <row r="4248" spans="2:22" x14ac:dyDescent="0.3">
      <c r="B4248" s="13">
        <v>2023</v>
      </c>
      <c r="C4248" s="13">
        <v>6</v>
      </c>
      <c r="D4248" s="13">
        <v>24</v>
      </c>
      <c r="E4248" s="83" t="s">
        <v>274</v>
      </c>
      <c r="F4248" s="13">
        <v>4</v>
      </c>
      <c r="G4248" s="13">
        <v>9</v>
      </c>
      <c r="H4248" s="13" t="s">
        <v>69</v>
      </c>
      <c r="I4248" s="13" t="s">
        <v>53</v>
      </c>
      <c r="J4248" s="13"/>
      <c r="K4248" s="13" t="s">
        <v>28</v>
      </c>
      <c r="L4248" s="12">
        <f t="shared" ca="1" si="589"/>
        <v>4.2213922530389469</v>
      </c>
      <c r="M4248" s="101">
        <f t="shared" ca="1" si="590"/>
        <v>0.22272065527033486</v>
      </c>
      <c r="N4248" s="101">
        <f t="shared" ca="1" si="597"/>
        <v>381.6267140324116</v>
      </c>
      <c r="O4248" s="101">
        <f t="shared" ca="1" si="591"/>
        <v>0.45544601018037201</v>
      </c>
      <c r="Q4248" s="12">
        <f t="shared" ca="1" si="592"/>
        <v>0</v>
      </c>
      <c r="R4248" s="101">
        <f t="shared" ca="1" si="593"/>
        <v>0</v>
      </c>
      <c r="S4248" s="13"/>
      <c r="T4248" s="101">
        <f t="shared" ca="1" si="594"/>
        <v>0.22272065527033486</v>
      </c>
      <c r="U4248" s="101">
        <f t="shared" si="595"/>
        <v>0</v>
      </c>
      <c r="V4248" s="101">
        <f t="shared" ca="1" si="596"/>
        <v>-399.36214165890289</v>
      </c>
    </row>
    <row r="4249" spans="2:22" x14ac:dyDescent="0.3">
      <c r="B4249" s="13">
        <v>2023</v>
      </c>
      <c r="C4249" s="13">
        <v>6</v>
      </c>
      <c r="D4249" s="13">
        <v>24</v>
      </c>
      <c r="E4249" s="83" t="s">
        <v>274</v>
      </c>
      <c r="F4249" s="13">
        <v>4</v>
      </c>
      <c r="G4249" s="13">
        <v>10</v>
      </c>
      <c r="H4249" s="13" t="s">
        <v>70</v>
      </c>
      <c r="I4249" s="13" t="s">
        <v>53</v>
      </c>
      <c r="J4249" s="13"/>
      <c r="K4249" s="13" t="s">
        <v>28</v>
      </c>
      <c r="L4249" s="12">
        <f t="shared" ca="1" si="589"/>
        <v>4.5278794347444773</v>
      </c>
      <c r="M4249" s="101">
        <f t="shared" ca="1" si="590"/>
        <v>0.23889091897711862</v>
      </c>
      <c r="N4249" s="101">
        <f t="shared" ca="1" si="597"/>
        <v>381.6267140324116</v>
      </c>
      <c r="O4249" s="101">
        <f t="shared" ca="1" si="591"/>
        <v>0.48851291221458165</v>
      </c>
      <c r="Q4249" s="12">
        <f t="shared" ca="1" si="592"/>
        <v>5.6000000000000005</v>
      </c>
      <c r="R4249" s="101">
        <f t="shared" ca="1" si="593"/>
        <v>9.0755005848880049E-2</v>
      </c>
      <c r="S4249" s="13"/>
      <c r="T4249" s="101">
        <f t="shared" ca="1" si="594"/>
        <v>0</v>
      </c>
      <c r="U4249" s="101">
        <f t="shared" si="595"/>
        <v>0</v>
      </c>
      <c r="V4249" s="101">
        <f t="shared" ca="1" si="596"/>
        <v>-399.5436516706007</v>
      </c>
    </row>
    <row r="4250" spans="2:22" x14ac:dyDescent="0.3">
      <c r="B4250" s="13">
        <v>2023</v>
      </c>
      <c r="C4250" s="13">
        <v>6</v>
      </c>
      <c r="D4250" s="13">
        <v>24</v>
      </c>
      <c r="E4250" s="83" t="s">
        <v>274</v>
      </c>
      <c r="F4250" s="13">
        <v>4</v>
      </c>
      <c r="G4250" s="13">
        <v>11</v>
      </c>
      <c r="H4250" s="13" t="s">
        <v>70</v>
      </c>
      <c r="I4250" s="13" t="s">
        <v>53</v>
      </c>
      <c r="J4250" s="13"/>
      <c r="K4250" s="13" t="s">
        <v>28</v>
      </c>
      <c r="L4250" s="12">
        <f t="shared" ca="1" si="589"/>
        <v>4.5281838296281309</v>
      </c>
      <c r="M4250" s="101">
        <f t="shared" ca="1" si="590"/>
        <v>0.2389069788511802</v>
      </c>
      <c r="N4250" s="101">
        <f t="shared" ca="1" si="597"/>
        <v>381.6267140324116</v>
      </c>
      <c r="O4250" s="101">
        <f t="shared" ca="1" si="591"/>
        <v>0.48854575337857903</v>
      </c>
      <c r="Q4250" s="12">
        <f t="shared" ca="1" si="592"/>
        <v>5.6000000000000005</v>
      </c>
      <c r="R4250" s="101">
        <f t="shared" ca="1" si="593"/>
        <v>9.0729238821978767E-2</v>
      </c>
      <c r="S4250" s="13"/>
      <c r="T4250" s="101">
        <f t="shared" ca="1" si="594"/>
        <v>0</v>
      </c>
      <c r="U4250" s="101">
        <f t="shared" si="595"/>
        <v>0</v>
      </c>
      <c r="V4250" s="101">
        <f t="shared" ca="1" si="596"/>
        <v>-399.72511014824471</v>
      </c>
    </row>
    <row r="4251" spans="2:22" x14ac:dyDescent="0.3">
      <c r="B4251" s="13">
        <v>2023</v>
      </c>
      <c r="C4251" s="13">
        <v>6</v>
      </c>
      <c r="D4251" s="13">
        <v>24</v>
      </c>
      <c r="E4251" s="83" t="s">
        <v>274</v>
      </c>
      <c r="F4251" s="13">
        <v>4</v>
      </c>
      <c r="G4251" s="13">
        <v>12</v>
      </c>
      <c r="H4251" s="13" t="s">
        <v>70</v>
      </c>
      <c r="I4251" s="13" t="s">
        <v>53</v>
      </c>
      <c r="J4251" s="13"/>
      <c r="K4251" s="13" t="s">
        <v>28</v>
      </c>
      <c r="L4251" s="12">
        <f t="shared" ca="1" si="589"/>
        <v>3.7820321481041659</v>
      </c>
      <c r="M4251" s="101">
        <f t="shared" ca="1" si="590"/>
        <v>0.19954001613397579</v>
      </c>
      <c r="N4251" s="101">
        <f t="shared" ca="1" si="597"/>
        <v>381.6267140324116</v>
      </c>
      <c r="O4251" s="101">
        <f t="shared" ca="1" si="591"/>
        <v>0.40804344845895846</v>
      </c>
      <c r="Q4251" s="12">
        <f t="shared" ca="1" si="592"/>
        <v>0</v>
      </c>
      <c r="R4251" s="101">
        <f t="shared" ca="1" si="593"/>
        <v>0</v>
      </c>
      <c r="S4251" s="13"/>
      <c r="T4251" s="101">
        <f t="shared" ca="1" si="594"/>
        <v>0.19954001613397579</v>
      </c>
      <c r="U4251" s="101">
        <f t="shared" si="595"/>
        <v>0</v>
      </c>
      <c r="V4251" s="101">
        <f t="shared" ca="1" si="596"/>
        <v>-399.52557013211072</v>
      </c>
    </row>
    <row r="4252" spans="2:22" x14ac:dyDescent="0.3">
      <c r="B4252" s="13">
        <v>2023</v>
      </c>
      <c r="C4252" s="13">
        <v>6</v>
      </c>
      <c r="D4252" s="13">
        <v>24</v>
      </c>
      <c r="E4252" s="83" t="s">
        <v>274</v>
      </c>
      <c r="F4252" s="13">
        <v>4</v>
      </c>
      <c r="G4252" s="13">
        <v>13</v>
      </c>
      <c r="H4252" s="13" t="s">
        <v>70</v>
      </c>
      <c r="I4252" s="13" t="s">
        <v>53</v>
      </c>
      <c r="J4252" s="13"/>
      <c r="K4252" s="13" t="s">
        <v>28</v>
      </c>
      <c r="L4252" s="12">
        <f t="shared" ca="1" si="589"/>
        <v>3.5694217983755463</v>
      </c>
      <c r="M4252" s="101">
        <f t="shared" ca="1" si="590"/>
        <v>0.18832269408229382</v>
      </c>
      <c r="N4252" s="101">
        <f t="shared" ca="1" si="597"/>
        <v>381.6267140324116</v>
      </c>
      <c r="O4252" s="101">
        <f t="shared" ca="1" si="591"/>
        <v>0.38510491782673767</v>
      </c>
      <c r="Q4252" s="12">
        <f t="shared" ca="1" si="592"/>
        <v>5.6000000000000005</v>
      </c>
      <c r="R4252" s="101">
        <f t="shared" ca="1" si="593"/>
        <v>0.17188844476751006</v>
      </c>
      <c r="S4252" s="13"/>
      <c r="T4252" s="101">
        <f t="shared" ca="1" si="594"/>
        <v>0</v>
      </c>
      <c r="U4252" s="101">
        <f t="shared" si="595"/>
        <v>0</v>
      </c>
      <c r="V4252" s="101">
        <f t="shared" ca="1" si="596"/>
        <v>-399.86934702164569</v>
      </c>
    </row>
    <row r="4253" spans="2:22" x14ac:dyDescent="0.3">
      <c r="B4253" s="13">
        <v>2023</v>
      </c>
      <c r="C4253" s="13">
        <v>6</v>
      </c>
      <c r="D4253" s="13">
        <v>24</v>
      </c>
      <c r="E4253" s="83" t="s">
        <v>274</v>
      </c>
      <c r="F4253" s="13">
        <v>4</v>
      </c>
      <c r="G4253" s="13">
        <v>14</v>
      </c>
      <c r="H4253" s="13" t="s">
        <v>70</v>
      </c>
      <c r="I4253" s="13" t="s">
        <v>53</v>
      </c>
      <c r="J4253" s="13"/>
      <c r="K4253" s="13" t="s">
        <v>28</v>
      </c>
      <c r="L4253" s="12">
        <f t="shared" ca="1" si="589"/>
        <v>4.1715867267417908</v>
      </c>
      <c r="M4253" s="101">
        <f t="shared" ca="1" si="590"/>
        <v>0.22009291570289688</v>
      </c>
      <c r="N4253" s="101">
        <f t="shared" ca="1" si="597"/>
        <v>381.6267140324116</v>
      </c>
      <c r="O4253" s="101">
        <f t="shared" ca="1" si="591"/>
        <v>0.45007249194817178</v>
      </c>
      <c r="Q4253" s="12">
        <f t="shared" ca="1" si="592"/>
        <v>5.6000000000000005</v>
      </c>
      <c r="R4253" s="101">
        <f t="shared" ca="1" si="593"/>
        <v>0.12091518358130746</v>
      </c>
      <c r="S4253" s="13"/>
      <c r="T4253" s="101">
        <f t="shared" ca="1" si="594"/>
        <v>0</v>
      </c>
      <c r="U4253" s="101">
        <f t="shared" si="595"/>
        <v>0</v>
      </c>
      <c r="V4253" s="101">
        <f t="shared" ca="1" si="596"/>
        <v>-400.1111773888083</v>
      </c>
    </row>
    <row r="4254" spans="2:22" x14ac:dyDescent="0.3">
      <c r="B4254" s="13">
        <v>2023</v>
      </c>
      <c r="C4254" s="13">
        <v>6</v>
      </c>
      <c r="D4254" s="13">
        <v>24</v>
      </c>
      <c r="E4254" s="83" t="s">
        <v>274</v>
      </c>
      <c r="F4254" s="13">
        <v>4</v>
      </c>
      <c r="G4254" s="13">
        <v>15</v>
      </c>
      <c r="H4254" s="13" t="s">
        <v>70</v>
      </c>
      <c r="I4254" s="13" t="s">
        <v>53</v>
      </c>
      <c r="J4254" s="13"/>
      <c r="K4254" s="13" t="s">
        <v>28</v>
      </c>
      <c r="L4254" s="12">
        <f t="shared" ca="1" si="589"/>
        <v>3.0911493377260171</v>
      </c>
      <c r="M4254" s="101">
        <f t="shared" ca="1" si="590"/>
        <v>0.16308903905842467</v>
      </c>
      <c r="N4254" s="101">
        <f t="shared" ca="1" si="597"/>
        <v>381.6267140324116</v>
      </c>
      <c r="O4254" s="101">
        <f t="shared" ca="1" si="591"/>
        <v>0.33350410204726</v>
      </c>
      <c r="Q4254" s="12">
        <f t="shared" ca="1" si="592"/>
        <v>5.6000000000000005</v>
      </c>
      <c r="R4254" s="101">
        <f t="shared" ca="1" si="593"/>
        <v>0.21237420856149269</v>
      </c>
      <c r="S4254" s="13"/>
      <c r="T4254" s="101">
        <f t="shared" ca="1" si="594"/>
        <v>0</v>
      </c>
      <c r="U4254" s="101">
        <f t="shared" si="595"/>
        <v>0</v>
      </c>
      <c r="V4254" s="101">
        <f t="shared" ca="1" si="596"/>
        <v>-400.53592580593124</v>
      </c>
    </row>
    <row r="4255" spans="2:22" x14ac:dyDescent="0.3">
      <c r="B4255" s="13">
        <v>2023</v>
      </c>
      <c r="C4255" s="13">
        <v>6</v>
      </c>
      <c r="D4255" s="13">
        <v>24</v>
      </c>
      <c r="E4255" s="83" t="s">
        <v>274</v>
      </c>
      <c r="F4255" s="13">
        <v>4</v>
      </c>
      <c r="G4255" s="13">
        <v>16</v>
      </c>
      <c r="H4255" s="13" t="s">
        <v>71</v>
      </c>
      <c r="I4255" s="13" t="s">
        <v>53</v>
      </c>
      <c r="J4255" s="13"/>
      <c r="K4255" s="13" t="s">
        <v>28</v>
      </c>
      <c r="L4255" s="12">
        <f t="shared" ca="1" si="589"/>
        <v>4.464265837494545</v>
      </c>
      <c r="M4255" s="101">
        <f t="shared" ca="1" si="590"/>
        <v>0.55419396106657282</v>
      </c>
      <c r="N4255" s="101">
        <f t="shared" ca="1" si="597"/>
        <v>382.88228879920695</v>
      </c>
      <c r="O4255" s="101">
        <f t="shared" ca="1" si="591"/>
        <v>1.3294583664058754</v>
      </c>
      <c r="Q4255" s="12">
        <f t="shared" ca="1" si="592"/>
        <v>5.6000000000000005</v>
      </c>
      <c r="R4255" s="101">
        <f t="shared" ca="1" si="593"/>
        <v>9.6139896856086815E-2</v>
      </c>
      <c r="S4255" s="13"/>
      <c r="T4255" s="101">
        <f t="shared" ca="1" si="594"/>
        <v>0</v>
      </c>
      <c r="U4255" s="101">
        <f t="shared" ca="1" si="595"/>
        <v>1.2555747667953407</v>
      </c>
      <c r="V4255" s="101">
        <f t="shared" ca="1" si="596"/>
        <v>-399.47263083284804</v>
      </c>
    </row>
    <row r="4256" spans="2:22" x14ac:dyDescent="0.3">
      <c r="B4256" s="13">
        <v>2023</v>
      </c>
      <c r="C4256" s="13">
        <v>6</v>
      </c>
      <c r="D4256" s="13">
        <v>24</v>
      </c>
      <c r="E4256" s="83" t="s">
        <v>274</v>
      </c>
      <c r="F4256" s="13">
        <v>4</v>
      </c>
      <c r="G4256" s="13">
        <v>17</v>
      </c>
      <c r="H4256" s="13" t="s">
        <v>71</v>
      </c>
      <c r="I4256" s="13" t="s">
        <v>53</v>
      </c>
      <c r="J4256" s="13"/>
      <c r="K4256" s="13" t="s">
        <v>28</v>
      </c>
      <c r="L4256" s="12">
        <f t="shared" ca="1" si="589"/>
        <v>4.4562955557285031</v>
      </c>
      <c r="M4256" s="101">
        <f t="shared" ca="1" si="590"/>
        <v>0.55320453028813643</v>
      </c>
      <c r="N4256" s="101">
        <f t="shared" ca="1" si="597"/>
        <v>384.13562192425559</v>
      </c>
      <c r="O4256" s="101">
        <f t="shared" ca="1" si="591"/>
        <v>1.3270848164959483</v>
      </c>
      <c r="Q4256" s="12">
        <f t="shared" ca="1" si="592"/>
        <v>0</v>
      </c>
      <c r="R4256" s="101">
        <f t="shared" ca="1" si="593"/>
        <v>0</v>
      </c>
      <c r="S4256" s="13"/>
      <c r="T4256" s="101">
        <f t="shared" ca="1" si="594"/>
        <v>0.55320453028813643</v>
      </c>
      <c r="U4256" s="101">
        <f t="shared" ca="1" si="595"/>
        <v>1.2533331250486415</v>
      </c>
      <c r="V4256" s="101">
        <f t="shared" ca="1" si="596"/>
        <v>-397.66609317751124</v>
      </c>
    </row>
    <row r="4257" spans="2:22" x14ac:dyDescent="0.3">
      <c r="B4257" s="13">
        <v>2023</v>
      </c>
      <c r="C4257" s="13">
        <v>6</v>
      </c>
      <c r="D4257" s="13">
        <v>24</v>
      </c>
      <c r="E4257" s="83" t="s">
        <v>274</v>
      </c>
      <c r="F4257" s="13">
        <v>4</v>
      </c>
      <c r="G4257" s="13">
        <v>18</v>
      </c>
      <c r="H4257" s="13" t="s">
        <v>71</v>
      </c>
      <c r="I4257" s="13" t="s">
        <v>53</v>
      </c>
      <c r="J4257" s="13"/>
      <c r="K4257" s="13" t="s">
        <v>28</v>
      </c>
      <c r="L4257" s="12">
        <f t="shared" ca="1" si="589"/>
        <v>5.4077216610499184</v>
      </c>
      <c r="M4257" s="101">
        <f t="shared" ca="1" si="590"/>
        <v>0.67131456700273684</v>
      </c>
      <c r="N4257" s="101">
        <f t="shared" ca="1" si="597"/>
        <v>385.65654364142586</v>
      </c>
      <c r="O4257" s="101">
        <f t="shared" ca="1" si="591"/>
        <v>1.6104195106606658</v>
      </c>
      <c r="Q4257" s="12">
        <f t="shared" ca="1" si="592"/>
        <v>2.8966562398213322</v>
      </c>
      <c r="R4257" s="101">
        <f t="shared" ca="1" si="593"/>
        <v>0</v>
      </c>
      <c r="S4257" s="13"/>
      <c r="T4257" s="101">
        <f t="shared" ca="1" si="594"/>
        <v>0.31172366139131669</v>
      </c>
      <c r="U4257" s="101">
        <f t="shared" ca="1" si="595"/>
        <v>1.5209217171702896</v>
      </c>
      <c r="V4257" s="101">
        <f t="shared" ca="1" si="596"/>
        <v>-395.83344779894963</v>
      </c>
    </row>
    <row r="4258" spans="2:22" x14ac:dyDescent="0.3">
      <c r="B4258" s="13">
        <v>2023</v>
      </c>
      <c r="C4258" s="13">
        <v>6</v>
      </c>
      <c r="D4258" s="13">
        <v>24</v>
      </c>
      <c r="E4258" s="83" t="s">
        <v>274</v>
      </c>
      <c r="F4258" s="13">
        <v>4</v>
      </c>
      <c r="G4258" s="13">
        <v>19</v>
      </c>
      <c r="H4258" s="13" t="s">
        <v>71</v>
      </c>
      <c r="I4258" s="13" t="s">
        <v>53</v>
      </c>
      <c r="J4258" s="13"/>
      <c r="K4258" s="13" t="s">
        <v>28</v>
      </c>
      <c r="L4258" s="12">
        <f t="shared" ca="1" si="589"/>
        <v>4.6743977545078046</v>
      </c>
      <c r="M4258" s="101">
        <f t="shared" ca="1" si="590"/>
        <v>0.58027973724459891</v>
      </c>
      <c r="N4258" s="101">
        <f t="shared" ca="1" si="597"/>
        <v>386.97121800988117</v>
      </c>
      <c r="O4258" s="101">
        <f t="shared" ca="1" si="591"/>
        <v>1.3920356512924243</v>
      </c>
      <c r="Q4258" s="12">
        <f t="shared" ca="1" si="592"/>
        <v>5.6000000000000005</v>
      </c>
      <c r="R4258" s="101">
        <f t="shared" ca="1" si="593"/>
        <v>7.8352230080914395E-2</v>
      </c>
      <c r="S4258" s="13"/>
      <c r="T4258" s="101">
        <f t="shared" ca="1" si="594"/>
        <v>0</v>
      </c>
      <c r="U4258" s="101">
        <f t="shared" ca="1" si="595"/>
        <v>1.3146743684553202</v>
      </c>
      <c r="V4258" s="101">
        <f t="shared" ca="1" si="596"/>
        <v>-394.67547789065611</v>
      </c>
    </row>
    <row r="4259" spans="2:22" x14ac:dyDescent="0.3">
      <c r="B4259" s="13">
        <v>2023</v>
      </c>
      <c r="C4259" s="13">
        <v>6</v>
      </c>
      <c r="D4259" s="13">
        <v>24</v>
      </c>
      <c r="E4259" s="83" t="s">
        <v>274</v>
      </c>
      <c r="F4259" s="13">
        <v>4</v>
      </c>
      <c r="G4259" s="13">
        <v>20</v>
      </c>
      <c r="H4259" s="13" t="s">
        <v>69</v>
      </c>
      <c r="I4259" s="13" t="s">
        <v>53</v>
      </c>
      <c r="J4259" s="13"/>
      <c r="K4259" s="13" t="s">
        <v>28</v>
      </c>
      <c r="L4259" s="12">
        <f t="shared" ca="1" si="589"/>
        <v>5.7091159001006995</v>
      </c>
      <c r="M4259" s="101">
        <f t="shared" ca="1" si="590"/>
        <v>0.30121295488931293</v>
      </c>
      <c r="N4259" s="101">
        <f t="shared" ca="1" si="597"/>
        <v>386.97121800988117</v>
      </c>
      <c r="O4259" s="101">
        <f t="shared" ca="1" si="591"/>
        <v>0.6159565144618645</v>
      </c>
      <c r="Q4259" s="12">
        <f t="shared" ca="1" si="592"/>
        <v>0</v>
      </c>
      <c r="R4259" s="101">
        <f t="shared" ca="1" si="593"/>
        <v>0</v>
      </c>
      <c r="S4259" s="13"/>
      <c r="T4259" s="101">
        <f t="shared" ca="1" si="594"/>
        <v>0.30121295488931293</v>
      </c>
      <c r="U4259" s="101">
        <f t="shared" si="595"/>
        <v>0</v>
      </c>
      <c r="V4259" s="101">
        <f t="shared" ca="1" si="596"/>
        <v>-394.3742649357668</v>
      </c>
    </row>
    <row r="4260" spans="2:22" x14ac:dyDescent="0.3">
      <c r="B4260" s="13">
        <v>2023</v>
      </c>
      <c r="C4260" s="13">
        <v>6</v>
      </c>
      <c r="D4260" s="13">
        <v>24</v>
      </c>
      <c r="E4260" s="83" t="s">
        <v>274</v>
      </c>
      <c r="F4260" s="13">
        <v>4</v>
      </c>
      <c r="G4260" s="13">
        <v>21</v>
      </c>
      <c r="H4260" s="13" t="s">
        <v>69</v>
      </c>
      <c r="I4260" s="13" t="s">
        <v>53</v>
      </c>
      <c r="J4260" s="13"/>
      <c r="K4260" s="13" t="s">
        <v>28</v>
      </c>
      <c r="L4260" s="12">
        <f t="shared" ca="1" si="589"/>
        <v>5.038179404044576</v>
      </c>
      <c r="M4260" s="101">
        <f t="shared" ca="1" si="590"/>
        <v>0.26581434535739185</v>
      </c>
      <c r="N4260" s="101">
        <f t="shared" ca="1" si="597"/>
        <v>386.97121800988117</v>
      </c>
      <c r="O4260" s="101">
        <f t="shared" ca="1" si="591"/>
        <v>0.54356917590236931</v>
      </c>
      <c r="Q4260" s="12">
        <f t="shared" ca="1" si="592"/>
        <v>0</v>
      </c>
      <c r="R4260" s="101">
        <f t="shared" ca="1" si="593"/>
        <v>0</v>
      </c>
      <c r="S4260" s="13"/>
      <c r="T4260" s="101">
        <f t="shared" ca="1" si="594"/>
        <v>0.26581434535739185</v>
      </c>
      <c r="U4260" s="101">
        <f t="shared" si="595"/>
        <v>0</v>
      </c>
      <c r="V4260" s="101">
        <f t="shared" ca="1" si="596"/>
        <v>-394.1084505904094</v>
      </c>
    </row>
    <row r="4261" spans="2:22" x14ac:dyDescent="0.3">
      <c r="B4261" s="13">
        <v>2023</v>
      </c>
      <c r="C4261" s="13">
        <v>6</v>
      </c>
      <c r="D4261" s="13">
        <v>24</v>
      </c>
      <c r="E4261" s="83" t="s">
        <v>274</v>
      </c>
      <c r="F4261" s="13">
        <v>4</v>
      </c>
      <c r="G4261" s="13">
        <v>22</v>
      </c>
      <c r="H4261" s="13" t="s">
        <v>69</v>
      </c>
      <c r="I4261" s="13" t="s">
        <v>53</v>
      </c>
      <c r="J4261" s="13"/>
      <c r="K4261" s="13" t="s">
        <v>28</v>
      </c>
      <c r="L4261" s="12">
        <f t="shared" ca="1" si="589"/>
        <v>6.068308029218608</v>
      </c>
      <c r="M4261" s="101">
        <f t="shared" ca="1" si="590"/>
        <v>0.32016393162157375</v>
      </c>
      <c r="N4261" s="101">
        <f t="shared" ca="1" si="597"/>
        <v>386.97121800988117</v>
      </c>
      <c r="O4261" s="101">
        <f t="shared" ca="1" si="591"/>
        <v>0.65470975327239567</v>
      </c>
      <c r="Q4261" s="12">
        <f t="shared" ca="1" si="592"/>
        <v>0</v>
      </c>
      <c r="R4261" s="101">
        <f t="shared" ca="1" si="593"/>
        <v>0</v>
      </c>
      <c r="S4261" s="13"/>
      <c r="T4261" s="101">
        <f t="shared" ca="1" si="594"/>
        <v>0.32016393162157375</v>
      </c>
      <c r="U4261" s="101">
        <f t="shared" si="595"/>
        <v>0</v>
      </c>
      <c r="V4261" s="101">
        <f t="shared" ca="1" si="596"/>
        <v>-393.78828665878785</v>
      </c>
    </row>
    <row r="4262" spans="2:22" x14ac:dyDescent="0.3">
      <c r="B4262" s="13">
        <v>2023</v>
      </c>
      <c r="C4262" s="13">
        <v>6</v>
      </c>
      <c r="D4262" s="13">
        <v>24</v>
      </c>
      <c r="E4262" s="83" t="s">
        <v>274</v>
      </c>
      <c r="F4262" s="13">
        <v>4</v>
      </c>
      <c r="G4262" s="13">
        <v>23</v>
      </c>
      <c r="H4262" s="13" t="s">
        <v>69</v>
      </c>
      <c r="I4262" s="13" t="s">
        <v>53</v>
      </c>
      <c r="J4262" s="13"/>
      <c r="K4262" s="13" t="s">
        <v>28</v>
      </c>
      <c r="L4262" s="12">
        <f t="shared" ca="1" si="589"/>
        <v>5.8219472253468512</v>
      </c>
      <c r="M4262" s="101">
        <f t="shared" ca="1" si="590"/>
        <v>0.30716593560929989</v>
      </c>
      <c r="N4262" s="101">
        <f t="shared" ca="1" si="597"/>
        <v>386.97121800988117</v>
      </c>
      <c r="O4262" s="101">
        <f t="shared" ca="1" si="591"/>
        <v>0.62812988614267173</v>
      </c>
      <c r="Q4262" s="12">
        <f t="shared" ca="1" si="592"/>
        <v>0</v>
      </c>
      <c r="R4262" s="101">
        <f t="shared" ca="1" si="593"/>
        <v>0</v>
      </c>
      <c r="S4262" s="13"/>
      <c r="T4262" s="101">
        <f t="shared" ca="1" si="594"/>
        <v>0.30716593560929989</v>
      </c>
      <c r="U4262" s="101">
        <f t="shared" si="595"/>
        <v>0</v>
      </c>
      <c r="V4262" s="101">
        <f t="shared" ca="1" si="596"/>
        <v>-393.48112072317855</v>
      </c>
    </row>
    <row r="4263" spans="2:22" x14ac:dyDescent="0.3">
      <c r="B4263" s="13">
        <v>2023</v>
      </c>
      <c r="C4263" s="13">
        <v>6</v>
      </c>
      <c r="D4263" s="13">
        <v>25</v>
      </c>
      <c r="E4263" s="83" t="s">
        <v>275</v>
      </c>
      <c r="F4263" s="13">
        <v>5</v>
      </c>
      <c r="G4263" s="13">
        <v>0</v>
      </c>
      <c r="H4263" s="13" t="s">
        <v>69</v>
      </c>
      <c r="I4263" s="13" t="s">
        <v>53</v>
      </c>
      <c r="J4263" s="13"/>
      <c r="K4263" s="13" t="s">
        <v>28</v>
      </c>
      <c r="L4263" s="12">
        <f t="shared" ca="1" si="589"/>
        <v>5.2428842665600754</v>
      </c>
      <c r="M4263" s="101">
        <f t="shared" ca="1" si="590"/>
        <v>0.27661457390370958</v>
      </c>
      <c r="N4263" s="101">
        <f t="shared" ca="1" si="597"/>
        <v>386.97121800988117</v>
      </c>
      <c r="O4263" s="101">
        <f t="shared" ca="1" si="591"/>
        <v>0.56565478351916654</v>
      </c>
      <c r="Q4263" s="12">
        <f t="shared" ca="1" si="592"/>
        <v>0</v>
      </c>
      <c r="R4263" s="101">
        <f t="shared" ca="1" si="593"/>
        <v>0</v>
      </c>
      <c r="S4263" s="13"/>
      <c r="T4263" s="101">
        <f t="shared" ca="1" si="594"/>
        <v>0.27661457390370958</v>
      </c>
      <c r="U4263" s="101">
        <f t="shared" si="595"/>
        <v>0</v>
      </c>
      <c r="V4263" s="101">
        <f t="shared" ca="1" si="596"/>
        <v>-393.20450614927483</v>
      </c>
    </row>
    <row r="4264" spans="2:22" x14ac:dyDescent="0.3">
      <c r="B4264" s="13">
        <v>2023</v>
      </c>
      <c r="C4264" s="13">
        <v>6</v>
      </c>
      <c r="D4264" s="13">
        <v>25</v>
      </c>
      <c r="E4264" s="83" t="s">
        <v>275</v>
      </c>
      <c r="F4264" s="13">
        <v>5</v>
      </c>
      <c r="G4264" s="13">
        <v>1</v>
      </c>
      <c r="H4264" s="13" t="s">
        <v>69</v>
      </c>
      <c r="I4264" s="13" t="s">
        <v>53</v>
      </c>
      <c r="J4264" s="13"/>
      <c r="K4264" s="13" t="s">
        <v>28</v>
      </c>
      <c r="L4264" s="12">
        <f t="shared" ca="1" si="589"/>
        <v>2.8332131859321712</v>
      </c>
      <c r="M4264" s="101">
        <f t="shared" ca="1" si="590"/>
        <v>0.14948032768978137</v>
      </c>
      <c r="N4264" s="101">
        <f t="shared" ca="1" si="597"/>
        <v>386.97121800988117</v>
      </c>
      <c r="O4264" s="101">
        <f t="shared" ca="1" si="591"/>
        <v>0.30567537063022193</v>
      </c>
      <c r="Q4264" s="12">
        <f t="shared" ca="1" si="592"/>
        <v>0</v>
      </c>
      <c r="R4264" s="101">
        <f t="shared" ca="1" si="593"/>
        <v>0</v>
      </c>
      <c r="S4264" s="13"/>
      <c r="T4264" s="101">
        <f t="shared" ca="1" si="594"/>
        <v>0.14948032768978137</v>
      </c>
      <c r="U4264" s="101">
        <f t="shared" si="595"/>
        <v>0</v>
      </c>
      <c r="V4264" s="101">
        <f t="shared" ca="1" si="596"/>
        <v>-393.05502582158505</v>
      </c>
    </row>
    <row r="4265" spans="2:22" x14ac:dyDescent="0.3">
      <c r="B4265" s="13">
        <v>2023</v>
      </c>
      <c r="C4265" s="13">
        <v>6</v>
      </c>
      <c r="D4265" s="13">
        <v>25</v>
      </c>
      <c r="E4265" s="83" t="s">
        <v>275</v>
      </c>
      <c r="F4265" s="13">
        <v>5</v>
      </c>
      <c r="G4265" s="13">
        <v>2</v>
      </c>
      <c r="H4265" s="13" t="s">
        <v>69</v>
      </c>
      <c r="I4265" s="13" t="s">
        <v>53</v>
      </c>
      <c r="J4265" s="13"/>
      <c r="K4265" s="13" t="s">
        <v>28</v>
      </c>
      <c r="L4265" s="12">
        <f t="shared" ca="1" si="589"/>
        <v>2.6485821131452782</v>
      </c>
      <c r="M4265" s="101">
        <f t="shared" ca="1" si="590"/>
        <v>0.13973919228954487</v>
      </c>
      <c r="N4265" s="101">
        <f t="shared" ca="1" si="597"/>
        <v>386.97121800988117</v>
      </c>
      <c r="O4265" s="101">
        <f t="shared" ca="1" si="591"/>
        <v>0.28575552418724409</v>
      </c>
      <c r="Q4265" s="12">
        <f t="shared" ca="1" si="592"/>
        <v>0</v>
      </c>
      <c r="R4265" s="101">
        <f t="shared" ca="1" si="593"/>
        <v>0</v>
      </c>
      <c r="S4265" s="13"/>
      <c r="T4265" s="101">
        <f t="shared" ca="1" si="594"/>
        <v>0.13973919228954487</v>
      </c>
      <c r="U4265" s="101">
        <f t="shared" si="595"/>
        <v>0</v>
      </c>
      <c r="V4265" s="101">
        <f t="shared" ca="1" si="596"/>
        <v>-392.91528662929551</v>
      </c>
    </row>
    <row r="4266" spans="2:22" x14ac:dyDescent="0.3">
      <c r="B4266" s="13">
        <v>2023</v>
      </c>
      <c r="C4266" s="13">
        <v>6</v>
      </c>
      <c r="D4266" s="13">
        <v>25</v>
      </c>
      <c r="E4266" s="83" t="s">
        <v>275</v>
      </c>
      <c r="F4266" s="13">
        <v>5</v>
      </c>
      <c r="G4266" s="13">
        <v>3</v>
      </c>
      <c r="H4266" s="13" t="s">
        <v>69</v>
      </c>
      <c r="I4266" s="13" t="s">
        <v>53</v>
      </c>
      <c r="J4266" s="13"/>
      <c r="K4266" s="13" t="s">
        <v>28</v>
      </c>
      <c r="L4266" s="12">
        <f t="shared" ca="1" si="589"/>
        <v>2.8043130814094845</v>
      </c>
      <c r="M4266" s="101">
        <f t="shared" ca="1" si="590"/>
        <v>0.1479555581751644</v>
      </c>
      <c r="N4266" s="101">
        <f t="shared" ca="1" si="597"/>
        <v>386.97121800988117</v>
      </c>
      <c r="O4266" s="101">
        <f t="shared" ca="1" si="591"/>
        <v>0.30255733835326931</v>
      </c>
      <c r="Q4266" s="12">
        <f t="shared" ca="1" si="592"/>
        <v>0</v>
      </c>
      <c r="R4266" s="101">
        <f t="shared" ca="1" si="593"/>
        <v>0</v>
      </c>
      <c r="S4266" s="13"/>
      <c r="T4266" s="101">
        <f t="shared" ca="1" si="594"/>
        <v>0.1479555581751644</v>
      </c>
      <c r="U4266" s="101">
        <f t="shared" si="595"/>
        <v>0</v>
      </c>
      <c r="V4266" s="101">
        <f t="shared" ca="1" si="596"/>
        <v>-392.76733107112034</v>
      </c>
    </row>
    <row r="4267" spans="2:22" x14ac:dyDescent="0.3">
      <c r="B4267" s="13">
        <v>2023</v>
      </c>
      <c r="C4267" s="13">
        <v>6</v>
      </c>
      <c r="D4267" s="13">
        <v>25</v>
      </c>
      <c r="E4267" s="83" t="s">
        <v>275</v>
      </c>
      <c r="F4267" s="13">
        <v>5</v>
      </c>
      <c r="G4267" s="13">
        <v>4</v>
      </c>
      <c r="H4267" s="13" t="s">
        <v>69</v>
      </c>
      <c r="I4267" s="13" t="s">
        <v>53</v>
      </c>
      <c r="J4267" s="13"/>
      <c r="K4267" s="13" t="s">
        <v>28</v>
      </c>
      <c r="L4267" s="12">
        <f t="shared" ca="1" si="589"/>
        <v>2.7961565464905331</v>
      </c>
      <c r="M4267" s="101">
        <f t="shared" ca="1" si="590"/>
        <v>0.14752521939284052</v>
      </c>
      <c r="N4267" s="101">
        <f t="shared" ca="1" si="597"/>
        <v>386.97121800988117</v>
      </c>
      <c r="O4267" s="101">
        <f t="shared" ca="1" si="591"/>
        <v>0.30167732980086359</v>
      </c>
      <c r="Q4267" s="12">
        <f t="shared" ca="1" si="592"/>
        <v>0</v>
      </c>
      <c r="R4267" s="101">
        <f t="shared" ca="1" si="593"/>
        <v>0</v>
      </c>
      <c r="S4267" s="13"/>
      <c r="T4267" s="101">
        <f t="shared" ca="1" si="594"/>
        <v>0.14752521939284052</v>
      </c>
      <c r="U4267" s="101">
        <f t="shared" si="595"/>
        <v>0</v>
      </c>
      <c r="V4267" s="101">
        <f t="shared" ca="1" si="596"/>
        <v>-392.61980585172751</v>
      </c>
    </row>
    <row r="4268" spans="2:22" x14ac:dyDescent="0.3">
      <c r="B4268" s="13">
        <v>2023</v>
      </c>
      <c r="C4268" s="13">
        <v>6</v>
      </c>
      <c r="D4268" s="13">
        <v>25</v>
      </c>
      <c r="E4268" s="83" t="s">
        <v>275</v>
      </c>
      <c r="F4268" s="13">
        <v>5</v>
      </c>
      <c r="G4268" s="13">
        <v>5</v>
      </c>
      <c r="H4268" s="13" t="s">
        <v>69</v>
      </c>
      <c r="I4268" s="13" t="s">
        <v>53</v>
      </c>
      <c r="J4268" s="13"/>
      <c r="K4268" s="13" t="s">
        <v>28</v>
      </c>
      <c r="L4268" s="12">
        <f t="shared" ca="1" si="589"/>
        <v>2.925920135174001</v>
      </c>
      <c r="M4268" s="101">
        <f t="shared" ca="1" si="590"/>
        <v>0.1543715463317803</v>
      </c>
      <c r="N4268" s="101">
        <f t="shared" ca="1" si="597"/>
        <v>386.97121800988117</v>
      </c>
      <c r="O4268" s="101">
        <f t="shared" ca="1" si="591"/>
        <v>0.31567752338392296</v>
      </c>
      <c r="Q4268" s="12">
        <f t="shared" ca="1" si="592"/>
        <v>5.6000000000000005</v>
      </c>
      <c r="R4268" s="101">
        <f t="shared" ca="1" si="593"/>
        <v>0.22636086055752086</v>
      </c>
      <c r="S4268" s="13"/>
      <c r="T4268" s="101">
        <f t="shared" ca="1" si="594"/>
        <v>0</v>
      </c>
      <c r="U4268" s="101">
        <f t="shared" si="595"/>
        <v>0</v>
      </c>
      <c r="V4268" s="101">
        <f t="shared" ca="1" si="596"/>
        <v>-393.07252757284255</v>
      </c>
    </row>
    <row r="4269" spans="2:22" x14ac:dyDescent="0.3">
      <c r="B4269" s="13">
        <v>2023</v>
      </c>
      <c r="C4269" s="13">
        <v>6</v>
      </c>
      <c r="D4269" s="13">
        <v>25</v>
      </c>
      <c r="E4269" s="83" t="s">
        <v>275</v>
      </c>
      <c r="F4269" s="13">
        <v>5</v>
      </c>
      <c r="G4269" s="13">
        <v>6</v>
      </c>
      <c r="H4269" s="13" t="s">
        <v>69</v>
      </c>
      <c r="I4269" s="13" t="s">
        <v>53</v>
      </c>
      <c r="J4269" s="13"/>
      <c r="K4269" s="13" t="s">
        <v>28</v>
      </c>
      <c r="L4269" s="12">
        <f t="shared" ca="1" si="589"/>
        <v>2.7641938049741572</v>
      </c>
      <c r="M4269" s="101">
        <f t="shared" ca="1" si="590"/>
        <v>0.14583886515043654</v>
      </c>
      <c r="N4269" s="101">
        <f t="shared" ca="1" si="597"/>
        <v>386.97121800988117</v>
      </c>
      <c r="O4269" s="101">
        <f t="shared" ca="1" si="591"/>
        <v>0.2982288696186618</v>
      </c>
      <c r="Q4269" s="12">
        <f t="shared" ca="1" si="592"/>
        <v>5.6000000000000005</v>
      </c>
      <c r="R4269" s="101">
        <f t="shared" ca="1" si="593"/>
        <v>0.24005099440893765</v>
      </c>
      <c r="S4269" s="13"/>
      <c r="T4269" s="101">
        <f t="shared" ca="1" si="594"/>
        <v>0</v>
      </c>
      <c r="U4269" s="101">
        <f t="shared" si="595"/>
        <v>0</v>
      </c>
      <c r="V4269" s="101">
        <f t="shared" ca="1" si="596"/>
        <v>-393.55262956166041</v>
      </c>
    </row>
    <row r="4270" spans="2:22" x14ac:dyDescent="0.3">
      <c r="B4270" s="13">
        <v>2023</v>
      </c>
      <c r="C4270" s="13">
        <v>6</v>
      </c>
      <c r="D4270" s="13">
        <v>25</v>
      </c>
      <c r="E4270" s="83" t="s">
        <v>275</v>
      </c>
      <c r="F4270" s="13">
        <v>5</v>
      </c>
      <c r="G4270" s="13">
        <v>7</v>
      </c>
      <c r="H4270" s="13" t="s">
        <v>69</v>
      </c>
      <c r="I4270" s="13" t="s">
        <v>53</v>
      </c>
      <c r="J4270" s="13"/>
      <c r="K4270" s="13" t="s">
        <v>28</v>
      </c>
      <c r="L4270" s="12">
        <f t="shared" ca="1" si="589"/>
        <v>2.459405756888954</v>
      </c>
      <c r="M4270" s="101">
        <f t="shared" ca="1" si="590"/>
        <v>0.12975824773346123</v>
      </c>
      <c r="N4270" s="101">
        <f t="shared" ca="1" si="597"/>
        <v>386.97121800988117</v>
      </c>
      <c r="O4270" s="101">
        <f t="shared" ca="1" si="591"/>
        <v>0.26534528711074923</v>
      </c>
      <c r="Q4270" s="12">
        <f t="shared" ca="1" si="592"/>
        <v>0</v>
      </c>
      <c r="R4270" s="101">
        <f t="shared" ca="1" si="593"/>
        <v>0</v>
      </c>
      <c r="S4270" s="13"/>
      <c r="T4270" s="101">
        <f t="shared" ca="1" si="594"/>
        <v>0.12975824773346123</v>
      </c>
      <c r="U4270" s="101">
        <f t="shared" si="595"/>
        <v>0</v>
      </c>
      <c r="V4270" s="101">
        <f t="shared" ca="1" si="596"/>
        <v>-393.42287131392698</v>
      </c>
    </row>
    <row r="4271" spans="2:22" x14ac:dyDescent="0.3">
      <c r="B4271" s="13">
        <v>2023</v>
      </c>
      <c r="C4271" s="13">
        <v>6</v>
      </c>
      <c r="D4271" s="13">
        <v>25</v>
      </c>
      <c r="E4271" s="83" t="s">
        <v>275</v>
      </c>
      <c r="F4271" s="13">
        <v>5</v>
      </c>
      <c r="G4271" s="13">
        <v>8</v>
      </c>
      <c r="H4271" s="13" t="s">
        <v>69</v>
      </c>
      <c r="I4271" s="13" t="s">
        <v>53</v>
      </c>
      <c r="J4271" s="13"/>
      <c r="K4271" s="13" t="s">
        <v>28</v>
      </c>
      <c r="L4271" s="12">
        <f t="shared" ca="1" si="589"/>
        <v>3.929773923989091</v>
      </c>
      <c r="M4271" s="101">
        <f t="shared" ca="1" si="590"/>
        <v>0.20733487222966446</v>
      </c>
      <c r="N4271" s="101">
        <f t="shared" ca="1" si="597"/>
        <v>386.97121800988117</v>
      </c>
      <c r="O4271" s="101">
        <f t="shared" ca="1" si="591"/>
        <v>0.42398330865918304</v>
      </c>
      <c r="Q4271" s="12">
        <f t="shared" ca="1" si="592"/>
        <v>0</v>
      </c>
      <c r="R4271" s="101">
        <f t="shared" ca="1" si="593"/>
        <v>0</v>
      </c>
      <c r="S4271" s="13"/>
      <c r="T4271" s="101">
        <f t="shared" ca="1" si="594"/>
        <v>0.20733487222966446</v>
      </c>
      <c r="U4271" s="101">
        <f t="shared" si="595"/>
        <v>0</v>
      </c>
      <c r="V4271" s="101">
        <f t="shared" ca="1" si="596"/>
        <v>-393.21553644169734</v>
      </c>
    </row>
    <row r="4272" spans="2:22" x14ac:dyDescent="0.3">
      <c r="B4272" s="13">
        <v>2023</v>
      </c>
      <c r="C4272" s="13">
        <v>6</v>
      </c>
      <c r="D4272" s="13">
        <v>25</v>
      </c>
      <c r="E4272" s="83" t="s">
        <v>275</v>
      </c>
      <c r="F4272" s="13">
        <v>5</v>
      </c>
      <c r="G4272" s="13">
        <v>9</v>
      </c>
      <c r="H4272" s="13" t="s">
        <v>69</v>
      </c>
      <c r="I4272" s="13" t="s">
        <v>53</v>
      </c>
      <c r="J4272" s="13"/>
      <c r="K4272" s="13" t="s">
        <v>28</v>
      </c>
      <c r="L4272" s="12">
        <f t="shared" ca="1" si="589"/>
        <v>3.7069636695623362</v>
      </c>
      <c r="M4272" s="101">
        <f t="shared" ca="1" si="590"/>
        <v>0.19557940320610886</v>
      </c>
      <c r="N4272" s="101">
        <f t="shared" ca="1" si="597"/>
        <v>386.97121800988117</v>
      </c>
      <c r="O4272" s="101">
        <f t="shared" ca="1" si="591"/>
        <v>0.39994431030908045</v>
      </c>
      <c r="Q4272" s="12">
        <f t="shared" ca="1" si="592"/>
        <v>5.6000000000000005</v>
      </c>
      <c r="R4272" s="101">
        <f t="shared" ca="1" si="593"/>
        <v>0.16024552537154829</v>
      </c>
      <c r="S4272" s="13"/>
      <c r="T4272" s="101">
        <f t="shared" ca="1" si="594"/>
        <v>0</v>
      </c>
      <c r="U4272" s="101">
        <f t="shared" si="595"/>
        <v>0</v>
      </c>
      <c r="V4272" s="101">
        <f t="shared" ca="1" si="596"/>
        <v>-393.53602749244038</v>
      </c>
    </row>
    <row r="4273" spans="2:22" x14ac:dyDescent="0.3">
      <c r="B4273" s="13">
        <v>2023</v>
      </c>
      <c r="C4273" s="13">
        <v>6</v>
      </c>
      <c r="D4273" s="13">
        <v>25</v>
      </c>
      <c r="E4273" s="83" t="s">
        <v>275</v>
      </c>
      <c r="F4273" s="13">
        <v>5</v>
      </c>
      <c r="G4273" s="13">
        <v>10</v>
      </c>
      <c r="H4273" s="13" t="s">
        <v>70</v>
      </c>
      <c r="I4273" s="13" t="s">
        <v>53</v>
      </c>
      <c r="J4273" s="13"/>
      <c r="K4273" s="13" t="s">
        <v>28</v>
      </c>
      <c r="L4273" s="12">
        <f t="shared" ca="1" si="589"/>
        <v>4.3920107623038236</v>
      </c>
      <c r="M4273" s="101">
        <f t="shared" ca="1" si="590"/>
        <v>0.23172248781914973</v>
      </c>
      <c r="N4273" s="101">
        <f t="shared" ca="1" si="597"/>
        <v>386.97121800988117</v>
      </c>
      <c r="O4273" s="101">
        <f t="shared" ca="1" si="591"/>
        <v>0.47385404114495955</v>
      </c>
      <c r="Q4273" s="12">
        <f t="shared" ca="1" si="592"/>
        <v>5.6000000000000005</v>
      </c>
      <c r="R4273" s="101">
        <f t="shared" ca="1" si="593"/>
        <v>0.10225628897098138</v>
      </c>
      <c r="S4273" s="13"/>
      <c r="T4273" s="101">
        <f t="shared" ca="1" si="594"/>
        <v>0</v>
      </c>
      <c r="U4273" s="101">
        <f t="shared" si="595"/>
        <v>0</v>
      </c>
      <c r="V4273" s="101">
        <f t="shared" ca="1" si="596"/>
        <v>-393.74054007038234</v>
      </c>
    </row>
    <row r="4274" spans="2:22" x14ac:dyDescent="0.3">
      <c r="B4274" s="13">
        <v>2023</v>
      </c>
      <c r="C4274" s="13">
        <v>6</v>
      </c>
      <c r="D4274" s="13">
        <v>25</v>
      </c>
      <c r="E4274" s="83" t="s">
        <v>275</v>
      </c>
      <c r="F4274" s="13">
        <v>5</v>
      </c>
      <c r="G4274" s="13">
        <v>11</v>
      </c>
      <c r="H4274" s="13" t="s">
        <v>70</v>
      </c>
      <c r="I4274" s="13" t="s">
        <v>53</v>
      </c>
      <c r="J4274" s="13"/>
      <c r="K4274" s="13" t="s">
        <v>28</v>
      </c>
      <c r="L4274" s="12">
        <f t="shared" ca="1" si="589"/>
        <v>4.6360110292066876</v>
      </c>
      <c r="M4274" s="101">
        <f t="shared" ca="1" si="590"/>
        <v>0.24459594190094486</v>
      </c>
      <c r="N4274" s="101">
        <f t="shared" ca="1" si="597"/>
        <v>386.97121800988117</v>
      </c>
      <c r="O4274" s="101">
        <f t="shared" ca="1" si="591"/>
        <v>0.50017922994110953</v>
      </c>
      <c r="Q4274" s="12">
        <f t="shared" ca="1" si="592"/>
        <v>5.6000000000000005</v>
      </c>
      <c r="R4274" s="101">
        <f t="shared" ca="1" si="593"/>
        <v>8.1601666377653939E-2</v>
      </c>
      <c r="S4274" s="13"/>
      <c r="T4274" s="101">
        <f t="shared" ca="1" si="594"/>
        <v>0</v>
      </c>
      <c r="U4274" s="101">
        <f t="shared" si="595"/>
        <v>0</v>
      </c>
      <c r="V4274" s="101">
        <f t="shared" ca="1" si="596"/>
        <v>-393.90374340313764</v>
      </c>
    </row>
    <row r="4275" spans="2:22" x14ac:dyDescent="0.3">
      <c r="B4275" s="13">
        <v>2023</v>
      </c>
      <c r="C4275" s="13">
        <v>6</v>
      </c>
      <c r="D4275" s="13">
        <v>25</v>
      </c>
      <c r="E4275" s="83" t="s">
        <v>275</v>
      </c>
      <c r="F4275" s="13">
        <v>5</v>
      </c>
      <c r="G4275" s="13">
        <v>12</v>
      </c>
      <c r="H4275" s="13" t="s">
        <v>70</v>
      </c>
      <c r="I4275" s="13" t="s">
        <v>53</v>
      </c>
      <c r="J4275" s="13"/>
      <c r="K4275" s="13" t="s">
        <v>28</v>
      </c>
      <c r="L4275" s="12">
        <f t="shared" ca="1" si="589"/>
        <v>3.6462337860424117</v>
      </c>
      <c r="M4275" s="101">
        <f t="shared" ca="1" si="590"/>
        <v>0.19237529455159763</v>
      </c>
      <c r="N4275" s="101">
        <f t="shared" ca="1" si="597"/>
        <v>386.97121800988117</v>
      </c>
      <c r="O4275" s="101">
        <f t="shared" ca="1" si="591"/>
        <v>0.39339216317611581</v>
      </c>
      <c r="Q4275" s="12">
        <f t="shared" ca="1" si="592"/>
        <v>0.65270318566512286</v>
      </c>
      <c r="R4275" s="101">
        <f t="shared" ca="1" si="593"/>
        <v>0</v>
      </c>
      <c r="S4275" s="13"/>
      <c r="T4275" s="101">
        <f t="shared" ca="1" si="594"/>
        <v>0.15793867447590576</v>
      </c>
      <c r="U4275" s="101">
        <f t="shared" si="595"/>
        <v>0</v>
      </c>
      <c r="V4275" s="101">
        <f t="shared" ca="1" si="596"/>
        <v>-393.74580472866171</v>
      </c>
    </row>
    <row r="4276" spans="2:22" x14ac:dyDescent="0.3">
      <c r="B4276" s="13">
        <v>2023</v>
      </c>
      <c r="C4276" s="13">
        <v>6</v>
      </c>
      <c r="D4276" s="13">
        <v>25</v>
      </c>
      <c r="E4276" s="83" t="s">
        <v>275</v>
      </c>
      <c r="F4276" s="13">
        <v>5</v>
      </c>
      <c r="G4276" s="13">
        <v>13</v>
      </c>
      <c r="H4276" s="13" t="s">
        <v>70</v>
      </c>
      <c r="I4276" s="13" t="s">
        <v>53</v>
      </c>
      <c r="J4276" s="13"/>
      <c r="K4276" s="13" t="s">
        <v>28</v>
      </c>
      <c r="L4276" s="12">
        <f t="shared" ca="1" si="589"/>
        <v>3.8324872795493605</v>
      </c>
      <c r="M4276" s="101">
        <f t="shared" ca="1" si="590"/>
        <v>0.20220202886902428</v>
      </c>
      <c r="N4276" s="101">
        <f t="shared" ca="1" si="597"/>
        <v>386.97121800988117</v>
      </c>
      <c r="O4276" s="101">
        <f t="shared" ca="1" si="591"/>
        <v>0.41348705259058049</v>
      </c>
      <c r="Q4276" s="12">
        <f t="shared" ca="1" si="592"/>
        <v>1.0441714871561791</v>
      </c>
      <c r="R4276" s="101">
        <f t="shared" ca="1" si="593"/>
        <v>0</v>
      </c>
      <c r="S4276" s="13"/>
      <c r="T4276" s="101">
        <f t="shared" ca="1" si="594"/>
        <v>0.14711154120666425</v>
      </c>
      <c r="U4276" s="101">
        <f t="shared" si="595"/>
        <v>0</v>
      </c>
      <c r="V4276" s="101">
        <f t="shared" ca="1" si="596"/>
        <v>-393.59869318745507</v>
      </c>
    </row>
    <row r="4277" spans="2:22" x14ac:dyDescent="0.3">
      <c r="B4277" s="13">
        <v>2023</v>
      </c>
      <c r="C4277" s="13">
        <v>6</v>
      </c>
      <c r="D4277" s="13">
        <v>25</v>
      </c>
      <c r="E4277" s="83" t="s">
        <v>275</v>
      </c>
      <c r="F4277" s="13">
        <v>5</v>
      </c>
      <c r="G4277" s="13">
        <v>14</v>
      </c>
      <c r="H4277" s="13" t="s">
        <v>70</v>
      </c>
      <c r="I4277" s="13" t="s">
        <v>53</v>
      </c>
      <c r="J4277" s="13"/>
      <c r="K4277" s="13" t="s">
        <v>28</v>
      </c>
      <c r="L4277" s="12">
        <f t="shared" ca="1" si="589"/>
        <v>3.0677938460065559</v>
      </c>
      <c r="M4277" s="101">
        <f t="shared" ca="1" si="590"/>
        <v>0.16185680331530589</v>
      </c>
      <c r="N4277" s="101">
        <f t="shared" ca="1" si="597"/>
        <v>386.97121800988117</v>
      </c>
      <c r="O4277" s="101">
        <f t="shared" ca="1" si="591"/>
        <v>0.33098427804564734</v>
      </c>
      <c r="Q4277" s="12">
        <f t="shared" ca="1" si="592"/>
        <v>5.6000000000000005</v>
      </c>
      <c r="R4277" s="101">
        <f t="shared" ca="1" si="593"/>
        <v>0.21435125093554511</v>
      </c>
      <c r="S4277" s="13"/>
      <c r="T4277" s="101">
        <f t="shared" ca="1" si="594"/>
        <v>0</v>
      </c>
      <c r="U4277" s="101">
        <f t="shared" si="595"/>
        <v>0</v>
      </c>
      <c r="V4277" s="101">
        <f t="shared" ca="1" si="596"/>
        <v>-394.02739568932611</v>
      </c>
    </row>
    <row r="4278" spans="2:22" x14ac:dyDescent="0.3">
      <c r="B4278" s="13">
        <v>2023</v>
      </c>
      <c r="C4278" s="13">
        <v>6</v>
      </c>
      <c r="D4278" s="13">
        <v>25</v>
      </c>
      <c r="E4278" s="83" t="s">
        <v>275</v>
      </c>
      <c r="F4278" s="13">
        <v>5</v>
      </c>
      <c r="G4278" s="13">
        <v>15</v>
      </c>
      <c r="H4278" s="13" t="s">
        <v>70</v>
      </c>
      <c r="I4278" s="13" t="s">
        <v>53</v>
      </c>
      <c r="J4278" s="13"/>
      <c r="K4278" s="13" t="s">
        <v>28</v>
      </c>
      <c r="L4278" s="12">
        <f t="shared" ca="1" si="589"/>
        <v>5.6236681419821588</v>
      </c>
      <c r="M4278" s="101">
        <f t="shared" ca="1" si="590"/>
        <v>0.29670473117097873</v>
      </c>
      <c r="N4278" s="101">
        <f t="shared" ca="1" si="597"/>
        <v>386.97121800988117</v>
      </c>
      <c r="O4278" s="101">
        <f t="shared" ca="1" si="591"/>
        <v>0.60673755583845512</v>
      </c>
      <c r="Q4278" s="12">
        <f t="shared" ca="1" si="592"/>
        <v>2.9136728936704688</v>
      </c>
      <c r="R4278" s="101">
        <f t="shared" ca="1" si="593"/>
        <v>0</v>
      </c>
      <c r="S4278" s="13"/>
      <c r="T4278" s="101">
        <f t="shared" ca="1" si="594"/>
        <v>0.14297934930092476</v>
      </c>
      <c r="U4278" s="101">
        <f t="shared" si="595"/>
        <v>0</v>
      </c>
      <c r="V4278" s="101">
        <f t="shared" ca="1" si="596"/>
        <v>-393.88441634002521</v>
      </c>
    </row>
    <row r="4279" spans="2:22" x14ac:dyDescent="0.3">
      <c r="B4279" s="13">
        <v>2023</v>
      </c>
      <c r="C4279" s="13">
        <v>6</v>
      </c>
      <c r="D4279" s="13">
        <v>25</v>
      </c>
      <c r="E4279" s="83" t="s">
        <v>275</v>
      </c>
      <c r="F4279" s="13">
        <v>5</v>
      </c>
      <c r="G4279" s="13">
        <v>16</v>
      </c>
      <c r="H4279" s="13" t="s">
        <v>71</v>
      </c>
      <c r="I4279" s="13" t="s">
        <v>53</v>
      </c>
      <c r="J4279" s="13"/>
      <c r="K4279" s="13" t="s">
        <v>28</v>
      </c>
      <c r="L4279" s="12">
        <f t="shared" ca="1" si="589"/>
        <v>3.9244528390699682</v>
      </c>
      <c r="M4279" s="101">
        <f t="shared" ca="1" si="590"/>
        <v>0.48718157544214585</v>
      </c>
      <c r="N4279" s="101">
        <f t="shared" ca="1" si="597"/>
        <v>388.07497037086961</v>
      </c>
      <c r="O4279" s="101">
        <f t="shared" ca="1" si="591"/>
        <v>1.1687020554750365</v>
      </c>
      <c r="Q4279" s="12">
        <f t="shared" ca="1" si="592"/>
        <v>2.6966485021385882</v>
      </c>
      <c r="R4279" s="101">
        <f t="shared" ca="1" si="593"/>
        <v>0</v>
      </c>
      <c r="S4279" s="13"/>
      <c r="T4279" s="101">
        <f t="shared" ca="1" si="594"/>
        <v>0.15241963038666151</v>
      </c>
      <c r="U4279" s="101">
        <f t="shared" ca="1" si="595"/>
        <v>1.1037523609884288</v>
      </c>
      <c r="V4279" s="101">
        <f t="shared" ca="1" si="596"/>
        <v>-392.62824434865013</v>
      </c>
    </row>
    <row r="4280" spans="2:22" x14ac:dyDescent="0.3">
      <c r="B4280" s="13">
        <v>2023</v>
      </c>
      <c r="C4280" s="13">
        <v>6</v>
      </c>
      <c r="D4280" s="13">
        <v>25</v>
      </c>
      <c r="E4280" s="83" t="s">
        <v>275</v>
      </c>
      <c r="F4280" s="13">
        <v>5</v>
      </c>
      <c r="G4280" s="13">
        <v>17</v>
      </c>
      <c r="H4280" s="13" t="s">
        <v>71</v>
      </c>
      <c r="I4280" s="13" t="s">
        <v>53</v>
      </c>
      <c r="J4280" s="13"/>
      <c r="K4280" s="13" t="s">
        <v>28</v>
      </c>
      <c r="L4280" s="12">
        <f t="shared" ca="1" si="589"/>
        <v>4.2343016694046298</v>
      </c>
      <c r="M4280" s="101">
        <f t="shared" ca="1" si="590"/>
        <v>0.52564620923989069</v>
      </c>
      <c r="N4280" s="101">
        <f t="shared" ca="1" si="597"/>
        <v>389.26586771538967</v>
      </c>
      <c r="O4280" s="101">
        <f t="shared" ca="1" si="591"/>
        <v>1.2609750371486987</v>
      </c>
      <c r="Q4280" s="12">
        <f t="shared" ca="1" si="592"/>
        <v>5.6000000000000005</v>
      </c>
      <c r="R4280" s="101">
        <f t="shared" ca="1" si="593"/>
        <v>0.11560636368489814</v>
      </c>
      <c r="S4280" s="13"/>
      <c r="T4280" s="101">
        <f t="shared" ca="1" si="594"/>
        <v>0</v>
      </c>
      <c r="U4280" s="101">
        <f t="shared" ca="1" si="595"/>
        <v>1.1908973445200521</v>
      </c>
      <c r="V4280" s="101">
        <f t="shared" ca="1" si="596"/>
        <v>-391.66855973149984</v>
      </c>
    </row>
    <row r="4281" spans="2:22" x14ac:dyDescent="0.3">
      <c r="B4281" s="13">
        <v>2023</v>
      </c>
      <c r="C4281" s="13">
        <v>6</v>
      </c>
      <c r="D4281" s="13">
        <v>25</v>
      </c>
      <c r="E4281" s="83" t="s">
        <v>275</v>
      </c>
      <c r="F4281" s="13">
        <v>5</v>
      </c>
      <c r="G4281" s="13">
        <v>18</v>
      </c>
      <c r="H4281" s="13" t="s">
        <v>71</v>
      </c>
      <c r="I4281" s="13" t="s">
        <v>53</v>
      </c>
      <c r="J4281" s="13"/>
      <c r="K4281" s="13" t="s">
        <v>28</v>
      </c>
      <c r="L4281" s="12">
        <f t="shared" ca="1" si="589"/>
        <v>5.0465081214148722</v>
      </c>
      <c r="M4281" s="101">
        <f t="shared" ca="1" si="590"/>
        <v>0.62647351819244224</v>
      </c>
      <c r="N4281" s="101">
        <f t="shared" ca="1" si="597"/>
        <v>390.68519812453764</v>
      </c>
      <c r="O4281" s="101">
        <f t="shared" ca="1" si="591"/>
        <v>1.5028501185573491</v>
      </c>
      <c r="Q4281" s="12">
        <f t="shared" ca="1" si="592"/>
        <v>5.6000000000000005</v>
      </c>
      <c r="R4281" s="101">
        <f t="shared" ca="1" si="593"/>
        <v>4.6853087522231121E-2</v>
      </c>
      <c r="S4281" s="13"/>
      <c r="T4281" s="101">
        <f t="shared" ca="1" si="594"/>
        <v>0</v>
      </c>
      <c r="U4281" s="101">
        <f t="shared" ca="1" si="595"/>
        <v>1.4193304091479328</v>
      </c>
      <c r="V4281" s="101">
        <f t="shared" ca="1" si="596"/>
        <v>-390.34293549739635</v>
      </c>
    </row>
    <row r="4282" spans="2:22" x14ac:dyDescent="0.3">
      <c r="B4282" s="13">
        <v>2023</v>
      </c>
      <c r="C4282" s="13">
        <v>6</v>
      </c>
      <c r="D4282" s="13">
        <v>25</v>
      </c>
      <c r="E4282" s="83" t="s">
        <v>275</v>
      </c>
      <c r="F4282" s="13">
        <v>5</v>
      </c>
      <c r="G4282" s="13">
        <v>19</v>
      </c>
      <c r="H4282" s="13" t="s">
        <v>71</v>
      </c>
      <c r="I4282" s="13" t="s">
        <v>53</v>
      </c>
      <c r="J4282" s="13"/>
      <c r="K4282" s="13" t="s">
        <v>28</v>
      </c>
      <c r="L4282" s="12">
        <f t="shared" ca="1" si="589"/>
        <v>3.7475091236861227</v>
      </c>
      <c r="M4282" s="101">
        <f t="shared" ca="1" si="590"/>
        <v>0.46521578261439528</v>
      </c>
      <c r="N4282" s="101">
        <f t="shared" ca="1" si="597"/>
        <v>391.73918506557436</v>
      </c>
      <c r="O4282" s="101">
        <f t="shared" ca="1" si="591"/>
        <v>1.1160082170337273</v>
      </c>
      <c r="Q4282" s="12">
        <f t="shared" ca="1" si="592"/>
        <v>5.6000000000000005</v>
      </c>
      <c r="R4282" s="101">
        <f t="shared" ca="1" si="593"/>
        <v>0.15681335267996976</v>
      </c>
      <c r="S4282" s="13"/>
      <c r="T4282" s="101">
        <f t="shared" ca="1" si="594"/>
        <v>0</v>
      </c>
      <c r="U4282" s="101">
        <f t="shared" ca="1" si="595"/>
        <v>1.053986941036722</v>
      </c>
      <c r="V4282" s="101">
        <f t="shared" ca="1" si="596"/>
        <v>-389.60257526171961</v>
      </c>
    </row>
    <row r="4283" spans="2:22" x14ac:dyDescent="0.3">
      <c r="B4283" s="13">
        <v>2023</v>
      </c>
      <c r="C4283" s="13">
        <v>6</v>
      </c>
      <c r="D4283" s="13">
        <v>25</v>
      </c>
      <c r="E4283" s="83" t="s">
        <v>275</v>
      </c>
      <c r="F4283" s="13">
        <v>5</v>
      </c>
      <c r="G4283" s="13">
        <v>20</v>
      </c>
      <c r="H4283" s="13" t="s">
        <v>69</v>
      </c>
      <c r="I4283" s="13" t="s">
        <v>53</v>
      </c>
      <c r="J4283" s="13"/>
      <c r="K4283" s="13" t="s">
        <v>28</v>
      </c>
      <c r="L4283" s="12">
        <f t="shared" ca="1" si="589"/>
        <v>6.0760577469411405</v>
      </c>
      <c r="M4283" s="101">
        <f t="shared" ca="1" si="590"/>
        <v>0.3205728067286146</v>
      </c>
      <c r="N4283" s="101">
        <f t="shared" ca="1" si="597"/>
        <v>391.73918506557436</v>
      </c>
      <c r="O4283" s="101">
        <f t="shared" ca="1" si="591"/>
        <v>0.65554587031747968</v>
      </c>
      <c r="Q4283" s="12">
        <f t="shared" ca="1" si="592"/>
        <v>0</v>
      </c>
      <c r="R4283" s="101">
        <f t="shared" ca="1" si="593"/>
        <v>0</v>
      </c>
      <c r="S4283" s="13"/>
      <c r="T4283" s="101">
        <f t="shared" ca="1" si="594"/>
        <v>0.3205728067286146</v>
      </c>
      <c r="U4283" s="101">
        <f t="shared" si="595"/>
        <v>0</v>
      </c>
      <c r="V4283" s="101">
        <f t="shared" ca="1" si="596"/>
        <v>-389.28200245499102</v>
      </c>
    </row>
    <row r="4284" spans="2:22" x14ac:dyDescent="0.3">
      <c r="B4284" s="13">
        <v>2023</v>
      </c>
      <c r="C4284" s="13">
        <v>6</v>
      </c>
      <c r="D4284" s="13">
        <v>25</v>
      </c>
      <c r="E4284" s="83" t="s">
        <v>275</v>
      </c>
      <c r="F4284" s="13">
        <v>5</v>
      </c>
      <c r="G4284" s="13">
        <v>21</v>
      </c>
      <c r="H4284" s="13" t="s">
        <v>69</v>
      </c>
      <c r="I4284" s="13" t="s">
        <v>53</v>
      </c>
      <c r="J4284" s="13"/>
      <c r="K4284" s="13" t="s">
        <v>28</v>
      </c>
      <c r="L4284" s="12">
        <f t="shared" ca="1" si="589"/>
        <v>4.0630159720905654</v>
      </c>
      <c r="M4284" s="101">
        <f t="shared" ca="1" si="590"/>
        <v>0.21436472268749823</v>
      </c>
      <c r="N4284" s="101">
        <f t="shared" ca="1" si="597"/>
        <v>391.73918506557436</v>
      </c>
      <c r="O4284" s="101">
        <f t="shared" ca="1" si="591"/>
        <v>0.43835879322885113</v>
      </c>
      <c r="Q4284" s="12">
        <f t="shared" ca="1" si="592"/>
        <v>0</v>
      </c>
      <c r="R4284" s="101">
        <f t="shared" ca="1" si="593"/>
        <v>0</v>
      </c>
      <c r="S4284" s="13"/>
      <c r="T4284" s="101">
        <f t="shared" ca="1" si="594"/>
        <v>0.21436472268749823</v>
      </c>
      <c r="U4284" s="101">
        <f t="shared" si="595"/>
        <v>0</v>
      </c>
      <c r="V4284" s="101">
        <f t="shared" ca="1" si="596"/>
        <v>-389.06763773230352</v>
      </c>
    </row>
    <row r="4285" spans="2:22" x14ac:dyDescent="0.3">
      <c r="B4285" s="13">
        <v>2023</v>
      </c>
      <c r="C4285" s="13">
        <v>6</v>
      </c>
      <c r="D4285" s="13">
        <v>25</v>
      </c>
      <c r="E4285" s="83" t="s">
        <v>275</v>
      </c>
      <c r="F4285" s="13">
        <v>5</v>
      </c>
      <c r="G4285" s="13">
        <v>22</v>
      </c>
      <c r="H4285" s="13" t="s">
        <v>69</v>
      </c>
      <c r="I4285" s="13" t="s">
        <v>53</v>
      </c>
      <c r="J4285" s="13"/>
      <c r="K4285" s="13" t="s">
        <v>28</v>
      </c>
      <c r="L4285" s="12">
        <f t="shared" ca="1" si="589"/>
        <v>3.9755958780119807</v>
      </c>
      <c r="M4285" s="101">
        <f t="shared" ca="1" si="590"/>
        <v>0.20975243852391209</v>
      </c>
      <c r="N4285" s="101">
        <f t="shared" ca="1" si="597"/>
        <v>391.73918506557436</v>
      </c>
      <c r="O4285" s="101">
        <f t="shared" ca="1" si="591"/>
        <v>0.42892703927871262</v>
      </c>
      <c r="Q4285" s="12">
        <f t="shared" ca="1" si="592"/>
        <v>0</v>
      </c>
      <c r="R4285" s="101">
        <f t="shared" ca="1" si="593"/>
        <v>0</v>
      </c>
      <c r="S4285" s="13"/>
      <c r="T4285" s="101">
        <f t="shared" ca="1" si="594"/>
        <v>0.20975243852391209</v>
      </c>
      <c r="U4285" s="101">
        <f t="shared" si="595"/>
        <v>0</v>
      </c>
      <c r="V4285" s="101">
        <f t="shared" ca="1" si="596"/>
        <v>-388.85788529377959</v>
      </c>
    </row>
    <row r="4286" spans="2:22" x14ac:dyDescent="0.3">
      <c r="B4286" s="13">
        <v>2023</v>
      </c>
      <c r="C4286" s="13">
        <v>6</v>
      </c>
      <c r="D4286" s="13">
        <v>25</v>
      </c>
      <c r="E4286" s="83" t="s">
        <v>275</v>
      </c>
      <c r="F4286" s="13">
        <v>5</v>
      </c>
      <c r="G4286" s="13">
        <v>23</v>
      </c>
      <c r="H4286" s="13" t="s">
        <v>69</v>
      </c>
      <c r="I4286" s="13" t="s">
        <v>53</v>
      </c>
      <c r="J4286" s="13"/>
      <c r="K4286" s="13" t="s">
        <v>28</v>
      </c>
      <c r="L4286" s="12">
        <f t="shared" ca="1" si="589"/>
        <v>4.8714517727335398</v>
      </c>
      <c r="M4286" s="101">
        <f t="shared" ca="1" si="590"/>
        <v>0.25701779552942156</v>
      </c>
      <c r="N4286" s="101">
        <f t="shared" ca="1" si="597"/>
        <v>391.73918506557436</v>
      </c>
      <c r="O4286" s="101">
        <f t="shared" ca="1" si="591"/>
        <v>0.52558093176022158</v>
      </c>
      <c r="Q4286" s="12">
        <f t="shared" ca="1" si="592"/>
        <v>0</v>
      </c>
      <c r="R4286" s="101">
        <f t="shared" ca="1" si="593"/>
        <v>0</v>
      </c>
      <c r="S4286" s="13"/>
      <c r="T4286" s="101">
        <f t="shared" ca="1" si="594"/>
        <v>0.25701779552942156</v>
      </c>
      <c r="U4286" s="101">
        <f t="shared" si="595"/>
        <v>0</v>
      </c>
      <c r="V4286" s="101">
        <f t="shared" ca="1" si="596"/>
        <v>-388.60086749825018</v>
      </c>
    </row>
    <row r="4287" spans="2:22" x14ac:dyDescent="0.3">
      <c r="B4287" s="13">
        <v>2023</v>
      </c>
      <c r="C4287" s="13">
        <v>6</v>
      </c>
      <c r="D4287" s="13">
        <v>26</v>
      </c>
      <c r="E4287" s="83" t="s">
        <v>276</v>
      </c>
      <c r="F4287" s="13">
        <v>6</v>
      </c>
      <c r="G4287" s="13">
        <v>0</v>
      </c>
      <c r="H4287" s="13" t="s">
        <v>69</v>
      </c>
      <c r="I4287" s="13" t="s">
        <v>53</v>
      </c>
      <c r="J4287" s="13"/>
      <c r="K4287" s="13" t="s">
        <v>27</v>
      </c>
      <c r="L4287" s="12">
        <f t="shared" ca="1" si="589"/>
        <v>5.1926215643323061</v>
      </c>
      <c r="M4287" s="101">
        <f t="shared" ca="1" si="590"/>
        <v>0.27396271373417247</v>
      </c>
      <c r="N4287" s="101">
        <f t="shared" ca="1" si="597"/>
        <v>391.73918506557436</v>
      </c>
      <c r="O4287" s="101">
        <f t="shared" ca="1" si="591"/>
        <v>0.56023194057581249</v>
      </c>
      <c r="Q4287" s="12">
        <f t="shared" ca="1" si="592"/>
        <v>0</v>
      </c>
      <c r="R4287" s="101">
        <f t="shared" ca="1" si="593"/>
        <v>0</v>
      </c>
      <c r="S4287" s="13"/>
      <c r="T4287" s="101">
        <f t="shared" ca="1" si="594"/>
        <v>0.27396271373417247</v>
      </c>
      <c r="U4287" s="101">
        <f t="shared" si="595"/>
        <v>0</v>
      </c>
      <c r="V4287" s="101">
        <f t="shared" ca="1" si="596"/>
        <v>-388.32690478451599</v>
      </c>
    </row>
    <row r="4288" spans="2:22" x14ac:dyDescent="0.3">
      <c r="B4288" s="13">
        <v>2023</v>
      </c>
      <c r="C4288" s="13">
        <v>6</v>
      </c>
      <c r="D4288" s="13">
        <v>26</v>
      </c>
      <c r="E4288" s="83" t="s">
        <v>276</v>
      </c>
      <c r="F4288" s="13">
        <v>6</v>
      </c>
      <c r="G4288" s="13">
        <v>1</v>
      </c>
      <c r="H4288" s="13" t="s">
        <v>69</v>
      </c>
      <c r="I4288" s="13" t="s">
        <v>53</v>
      </c>
      <c r="J4288" s="13"/>
      <c r="K4288" s="13" t="s">
        <v>27</v>
      </c>
      <c r="L4288" s="12">
        <f t="shared" ref="L4288:L4351" ca="1" si="598">IF(K4288="Weekday",_xlfn.NORM.INV(RAND(),VLOOKUP(G4288,$J$5:$N$28,4),VLOOKUP(G4288,$J$5:$N$28,5)),_xlfn.NORM.INV(RAND(),VLOOKUP(G4288,$P$5:$T$28,4),VLOOKUP(G4288,$P$5:$T$28,5)))*VLOOKUP(C4288,$P$32:$R$43,3)</f>
        <v>2.8650941402521712</v>
      </c>
      <c r="M4288" s="101">
        <f t="shared" ref="M4288:M4351" ca="1" si="599">IF(I4288="Winter",VLOOKUP(G4288,$J$40:$L$43,3),VLOOKUP(G4288,$J$40:$L$43,2))*L4288</f>
        <v>0.15116236683970455</v>
      </c>
      <c r="N4288" s="101">
        <f t="shared" ca="1" si="597"/>
        <v>391.73918506557436</v>
      </c>
      <c r="O4288" s="101">
        <f t="shared" ref="O4288:O4351" ca="1" si="600">IF(I4288="Winter",VLOOKUP(G4288,$J$46:$L$49,3),VLOOKUP(G4288,$J$46:$L$49,2))*L4288</f>
        <v>0.30911500679180676</v>
      </c>
      <c r="Q4288" s="12">
        <f t="shared" ref="Q4288:Q4351" ca="1" si="601">MIN(MAX(AND(IF(G4288&gt;=VLOOKUP(C4288,$O$46:$T$57,5),1,0),IF(G4288&lt;=VLOOKUP(C4288,$O$46:$T$57,6),1,0))*$G$50*_xlfn.NORM.INV(RAND(),VLOOKUP(C4288,$B$4:$F$15,4),VLOOKUP(C4288,$B$4:$F$15,4)),0),0.2)*$G$51</f>
        <v>0</v>
      </c>
      <c r="R4288" s="101">
        <f t="shared" ref="R4288:R4351" ca="1" si="602">MAX(Q4288-L4288,0)*$G$52</f>
        <v>0</v>
      </c>
      <c r="S4288" s="13"/>
      <c r="T4288" s="101">
        <f t="shared" ref="T4288:T4351" ca="1" si="603">MAX(L4288-Q4288,0)*IF(I4288="Winter",VLOOKUP(G4288,$J$40:$L$43,3),VLOOKUP(G4288,$J$40:$L$43,2))</f>
        <v>0.15116236683970455</v>
      </c>
      <c r="U4288" s="101">
        <f t="shared" si="595"/>
        <v>0</v>
      </c>
      <c r="V4288" s="101">
        <f t="shared" ca="1" si="596"/>
        <v>-388.1757424176763</v>
      </c>
    </row>
    <row r="4289" spans="2:22" x14ac:dyDescent="0.3">
      <c r="B4289" s="13">
        <v>2023</v>
      </c>
      <c r="C4289" s="13">
        <v>6</v>
      </c>
      <c r="D4289" s="13">
        <v>26</v>
      </c>
      <c r="E4289" s="83" t="s">
        <v>276</v>
      </c>
      <c r="F4289" s="13">
        <v>6</v>
      </c>
      <c r="G4289" s="13">
        <v>2</v>
      </c>
      <c r="H4289" s="13" t="s">
        <v>69</v>
      </c>
      <c r="I4289" s="13" t="s">
        <v>53</v>
      </c>
      <c r="J4289" s="13"/>
      <c r="K4289" s="13" t="s">
        <v>27</v>
      </c>
      <c r="L4289" s="12">
        <f t="shared" ca="1" si="598"/>
        <v>2.734409701986527</v>
      </c>
      <c r="M4289" s="101">
        <f t="shared" ca="1" si="599"/>
        <v>0.14426745587680917</v>
      </c>
      <c r="N4289" s="101">
        <f t="shared" ca="1" si="597"/>
        <v>391.73918506557436</v>
      </c>
      <c r="O4289" s="101">
        <f t="shared" ca="1" si="600"/>
        <v>0.29501546274732637</v>
      </c>
      <c r="Q4289" s="12">
        <f t="shared" ca="1" si="601"/>
        <v>0</v>
      </c>
      <c r="R4289" s="101">
        <f t="shared" ca="1" si="602"/>
        <v>0</v>
      </c>
      <c r="S4289" s="13"/>
      <c r="T4289" s="101">
        <f t="shared" ca="1" si="603"/>
        <v>0.14426745587680917</v>
      </c>
      <c r="U4289" s="101">
        <f t="shared" ref="U4289:U4352" si="604">IF(H4289="On-Peak",IF(I4289="Winter",((L4289*$D$48)/60),((L4289*$D$47)/60)),0)</f>
        <v>0</v>
      </c>
      <c r="V4289" s="101">
        <f t="shared" ref="V4289:V4352" ca="1" si="605">V4288+MAX(T4289-R4289,0)-MAX(R4289-T4289,0)+MAX(U4289-R4289,0)-MAX(R4289-U4289,0)</f>
        <v>-388.03147496179952</v>
      </c>
    </row>
    <row r="4290" spans="2:22" x14ac:dyDescent="0.3">
      <c r="B4290" s="13">
        <v>2023</v>
      </c>
      <c r="C4290" s="13">
        <v>6</v>
      </c>
      <c r="D4290" s="13">
        <v>26</v>
      </c>
      <c r="E4290" s="83" t="s">
        <v>276</v>
      </c>
      <c r="F4290" s="13">
        <v>6</v>
      </c>
      <c r="G4290" s="13">
        <v>3</v>
      </c>
      <c r="H4290" s="13" t="s">
        <v>69</v>
      </c>
      <c r="I4290" s="13" t="s">
        <v>53</v>
      </c>
      <c r="J4290" s="13"/>
      <c r="K4290" s="13" t="s">
        <v>27</v>
      </c>
      <c r="L4290" s="12">
        <f t="shared" ca="1" si="598"/>
        <v>2.6976038146670218</v>
      </c>
      <c r="M4290" s="101">
        <f t="shared" ca="1" si="599"/>
        <v>0.14232557726183206</v>
      </c>
      <c r="N4290" s="101">
        <f t="shared" ca="1" si="597"/>
        <v>391.73918506557436</v>
      </c>
      <c r="O4290" s="101">
        <f t="shared" ca="1" si="600"/>
        <v>0.29104447556442498</v>
      </c>
      <c r="Q4290" s="12">
        <f t="shared" ca="1" si="601"/>
        <v>0</v>
      </c>
      <c r="R4290" s="101">
        <f t="shared" ca="1" si="602"/>
        <v>0</v>
      </c>
      <c r="S4290" s="13"/>
      <c r="T4290" s="101">
        <f t="shared" ca="1" si="603"/>
        <v>0.14232557726183206</v>
      </c>
      <c r="U4290" s="101">
        <f t="shared" si="604"/>
        <v>0</v>
      </c>
      <c r="V4290" s="101">
        <f t="shared" ca="1" si="605"/>
        <v>-387.88914938453769</v>
      </c>
    </row>
    <row r="4291" spans="2:22" x14ac:dyDescent="0.3">
      <c r="B4291" s="13">
        <v>2023</v>
      </c>
      <c r="C4291" s="13">
        <v>6</v>
      </c>
      <c r="D4291" s="13">
        <v>26</v>
      </c>
      <c r="E4291" s="83" t="s">
        <v>276</v>
      </c>
      <c r="F4291" s="13">
        <v>6</v>
      </c>
      <c r="G4291" s="13">
        <v>4</v>
      </c>
      <c r="H4291" s="13" t="s">
        <v>69</v>
      </c>
      <c r="I4291" s="13" t="s">
        <v>53</v>
      </c>
      <c r="J4291" s="13"/>
      <c r="K4291" s="13" t="s">
        <v>27</v>
      </c>
      <c r="L4291" s="12">
        <f t="shared" ca="1" si="598"/>
        <v>2.7943127404802257</v>
      </c>
      <c r="M4291" s="101">
        <f t="shared" ca="1" si="599"/>
        <v>0.14742794018773672</v>
      </c>
      <c r="N4291" s="101">
        <f t="shared" ca="1" si="597"/>
        <v>391.73918506557436</v>
      </c>
      <c r="O4291" s="101">
        <f t="shared" ca="1" si="600"/>
        <v>0.30147840157041156</v>
      </c>
      <c r="Q4291" s="12">
        <f t="shared" ca="1" si="601"/>
        <v>0</v>
      </c>
      <c r="R4291" s="101">
        <f t="shared" ca="1" si="602"/>
        <v>0</v>
      </c>
      <c r="S4291" s="13"/>
      <c r="T4291" s="101">
        <f t="shared" ca="1" si="603"/>
        <v>0.14742794018773672</v>
      </c>
      <c r="U4291" s="101">
        <f t="shared" si="604"/>
        <v>0</v>
      </c>
      <c r="V4291" s="101">
        <f t="shared" ca="1" si="605"/>
        <v>-387.74172144434993</v>
      </c>
    </row>
    <row r="4292" spans="2:22" x14ac:dyDescent="0.3">
      <c r="B4292" s="13">
        <v>2023</v>
      </c>
      <c r="C4292" s="13">
        <v>6</v>
      </c>
      <c r="D4292" s="13">
        <v>26</v>
      </c>
      <c r="E4292" s="83" t="s">
        <v>276</v>
      </c>
      <c r="F4292" s="13">
        <v>6</v>
      </c>
      <c r="G4292" s="13">
        <v>5</v>
      </c>
      <c r="H4292" s="13" t="s">
        <v>69</v>
      </c>
      <c r="I4292" s="13" t="s">
        <v>53</v>
      </c>
      <c r="J4292" s="13"/>
      <c r="K4292" s="13" t="s">
        <v>27</v>
      </c>
      <c r="L4292" s="12">
        <f t="shared" ca="1" si="598"/>
        <v>2.9744486804909744</v>
      </c>
      <c r="M4292" s="101">
        <f t="shared" ca="1" si="599"/>
        <v>0.15693191238270382</v>
      </c>
      <c r="N4292" s="101">
        <f t="shared" ca="1" si="597"/>
        <v>391.73918506557436</v>
      </c>
      <c r="O4292" s="101">
        <f t="shared" ca="1" si="600"/>
        <v>0.32091326813817123</v>
      </c>
      <c r="Q4292" s="12">
        <f t="shared" ca="1" si="601"/>
        <v>0.91385926256667527</v>
      </c>
      <c r="R4292" s="101">
        <f t="shared" ca="1" si="602"/>
        <v>0</v>
      </c>
      <c r="S4292" s="13"/>
      <c r="T4292" s="101">
        <f t="shared" ca="1" si="603"/>
        <v>0.10871669768968602</v>
      </c>
      <c r="U4292" s="101">
        <f t="shared" si="604"/>
        <v>0</v>
      </c>
      <c r="V4292" s="101">
        <f t="shared" ca="1" si="605"/>
        <v>-387.63300474666028</v>
      </c>
    </row>
    <row r="4293" spans="2:22" x14ac:dyDescent="0.3">
      <c r="B4293" s="13">
        <v>2023</v>
      </c>
      <c r="C4293" s="13">
        <v>6</v>
      </c>
      <c r="D4293" s="13">
        <v>26</v>
      </c>
      <c r="E4293" s="83" t="s">
        <v>276</v>
      </c>
      <c r="F4293" s="13">
        <v>6</v>
      </c>
      <c r="G4293" s="13">
        <v>6</v>
      </c>
      <c r="H4293" s="13" t="s">
        <v>69</v>
      </c>
      <c r="I4293" s="13" t="s">
        <v>53</v>
      </c>
      <c r="J4293" s="13"/>
      <c r="K4293" s="13" t="s">
        <v>27</v>
      </c>
      <c r="L4293" s="12">
        <f t="shared" ca="1" si="598"/>
        <v>2.6657416365602762</v>
      </c>
      <c r="M4293" s="101">
        <f t="shared" ca="1" si="599"/>
        <v>0.14064452874492017</v>
      </c>
      <c r="N4293" s="101">
        <f t="shared" ca="1" si="597"/>
        <v>391.73918506557436</v>
      </c>
      <c r="O4293" s="101">
        <f t="shared" ca="1" si="600"/>
        <v>0.28760686516848821</v>
      </c>
      <c r="Q4293" s="12">
        <f t="shared" ca="1" si="601"/>
        <v>5.6000000000000005</v>
      </c>
      <c r="R4293" s="101">
        <f t="shared" ca="1" si="602"/>
        <v>0.24838497046517269</v>
      </c>
      <c r="S4293" s="13"/>
      <c r="T4293" s="101">
        <f t="shared" ca="1" si="603"/>
        <v>0</v>
      </c>
      <c r="U4293" s="101">
        <f t="shared" si="604"/>
        <v>0</v>
      </c>
      <c r="V4293" s="101">
        <f t="shared" ca="1" si="605"/>
        <v>-388.12977468759061</v>
      </c>
    </row>
    <row r="4294" spans="2:22" x14ac:dyDescent="0.3">
      <c r="B4294" s="13">
        <v>2023</v>
      </c>
      <c r="C4294" s="13">
        <v>6</v>
      </c>
      <c r="D4294" s="13">
        <v>26</v>
      </c>
      <c r="E4294" s="83" t="s">
        <v>276</v>
      </c>
      <c r="F4294" s="13">
        <v>6</v>
      </c>
      <c r="G4294" s="13">
        <v>7</v>
      </c>
      <c r="H4294" s="13" t="s">
        <v>69</v>
      </c>
      <c r="I4294" s="13" t="s">
        <v>53</v>
      </c>
      <c r="J4294" s="13"/>
      <c r="K4294" s="13" t="s">
        <v>27</v>
      </c>
      <c r="L4294" s="12">
        <f t="shared" ca="1" si="598"/>
        <v>2.9206951854386354</v>
      </c>
      <c r="M4294" s="101">
        <f t="shared" ca="1" si="599"/>
        <v>0.15409587798374241</v>
      </c>
      <c r="N4294" s="101">
        <f t="shared" ca="1" si="597"/>
        <v>391.73918506557436</v>
      </c>
      <c r="O4294" s="101">
        <f t="shared" ca="1" si="600"/>
        <v>0.31511380355697438</v>
      </c>
      <c r="Q4294" s="12">
        <f t="shared" ca="1" si="601"/>
        <v>5.6000000000000005</v>
      </c>
      <c r="R4294" s="101">
        <f t="shared" ca="1" si="602"/>
        <v>0.22680315255261957</v>
      </c>
      <c r="S4294" s="13"/>
      <c r="T4294" s="101">
        <f t="shared" ca="1" si="603"/>
        <v>0</v>
      </c>
      <c r="U4294" s="101">
        <f t="shared" si="604"/>
        <v>0</v>
      </c>
      <c r="V4294" s="101">
        <f t="shared" ca="1" si="605"/>
        <v>-388.58338099269588</v>
      </c>
    </row>
    <row r="4295" spans="2:22" x14ac:dyDescent="0.3">
      <c r="B4295" s="13">
        <v>2023</v>
      </c>
      <c r="C4295" s="13">
        <v>6</v>
      </c>
      <c r="D4295" s="13">
        <v>26</v>
      </c>
      <c r="E4295" s="83" t="s">
        <v>276</v>
      </c>
      <c r="F4295" s="13">
        <v>6</v>
      </c>
      <c r="G4295" s="13">
        <v>8</v>
      </c>
      <c r="H4295" s="13" t="s">
        <v>69</v>
      </c>
      <c r="I4295" s="13" t="s">
        <v>53</v>
      </c>
      <c r="J4295" s="13"/>
      <c r="K4295" s="13" t="s">
        <v>27</v>
      </c>
      <c r="L4295" s="12">
        <f t="shared" ca="1" si="598"/>
        <v>3.1459364189859471</v>
      </c>
      <c r="M4295" s="101">
        <f t="shared" ca="1" si="599"/>
        <v>0.16597960546569857</v>
      </c>
      <c r="N4295" s="101">
        <f t="shared" ca="1" si="597"/>
        <v>391.73918506557436</v>
      </c>
      <c r="O4295" s="101">
        <f t="shared" ca="1" si="600"/>
        <v>0.33941508024439382</v>
      </c>
      <c r="Q4295" s="12">
        <f t="shared" ca="1" si="601"/>
        <v>5.6000000000000005</v>
      </c>
      <c r="R4295" s="101">
        <f t="shared" ca="1" si="602"/>
        <v>0.20773648213283963</v>
      </c>
      <c r="S4295" s="13"/>
      <c r="T4295" s="101">
        <f t="shared" ca="1" si="603"/>
        <v>0</v>
      </c>
      <c r="U4295" s="101">
        <f t="shared" si="604"/>
        <v>0</v>
      </c>
      <c r="V4295" s="101">
        <f t="shared" ca="1" si="605"/>
        <v>-388.99885395696151</v>
      </c>
    </row>
    <row r="4296" spans="2:22" x14ac:dyDescent="0.3">
      <c r="B4296" s="13">
        <v>2023</v>
      </c>
      <c r="C4296" s="13">
        <v>6</v>
      </c>
      <c r="D4296" s="13">
        <v>26</v>
      </c>
      <c r="E4296" s="83" t="s">
        <v>276</v>
      </c>
      <c r="F4296" s="13">
        <v>6</v>
      </c>
      <c r="G4296" s="13">
        <v>9</v>
      </c>
      <c r="H4296" s="13" t="s">
        <v>69</v>
      </c>
      <c r="I4296" s="13" t="s">
        <v>53</v>
      </c>
      <c r="J4296" s="13"/>
      <c r="K4296" s="13" t="s">
        <v>27</v>
      </c>
      <c r="L4296" s="12">
        <f t="shared" ca="1" si="598"/>
        <v>3.3073378113263798</v>
      </c>
      <c r="M4296" s="101">
        <f t="shared" ca="1" si="599"/>
        <v>0.1744951429255798</v>
      </c>
      <c r="N4296" s="101">
        <f t="shared" ca="1" si="597"/>
        <v>391.73918506557436</v>
      </c>
      <c r="O4296" s="101">
        <f t="shared" ca="1" si="600"/>
        <v>0.35682867646400313</v>
      </c>
      <c r="Q4296" s="12">
        <f t="shared" ca="1" si="601"/>
        <v>3.4638411619831477</v>
      </c>
      <c r="R4296" s="101">
        <f t="shared" ca="1" si="602"/>
        <v>1.3248008633095403E-2</v>
      </c>
      <c r="S4296" s="13"/>
      <c r="T4296" s="101">
        <f t="shared" ca="1" si="603"/>
        <v>0</v>
      </c>
      <c r="U4296" s="101">
        <f t="shared" si="604"/>
        <v>0</v>
      </c>
      <c r="V4296" s="101">
        <f t="shared" ca="1" si="605"/>
        <v>-389.02534997422765</v>
      </c>
    </row>
    <row r="4297" spans="2:22" x14ac:dyDescent="0.3">
      <c r="B4297" s="13">
        <v>2023</v>
      </c>
      <c r="C4297" s="13">
        <v>6</v>
      </c>
      <c r="D4297" s="13">
        <v>26</v>
      </c>
      <c r="E4297" s="83" t="s">
        <v>276</v>
      </c>
      <c r="F4297" s="13">
        <v>6</v>
      </c>
      <c r="G4297" s="13">
        <v>10</v>
      </c>
      <c r="H4297" s="13" t="s">
        <v>70</v>
      </c>
      <c r="I4297" s="13" t="s">
        <v>53</v>
      </c>
      <c r="J4297" s="13"/>
      <c r="K4297" s="13" t="s">
        <v>27</v>
      </c>
      <c r="L4297" s="12">
        <f t="shared" ca="1" si="598"/>
        <v>3.4367323478227227</v>
      </c>
      <c r="M4297" s="101">
        <f t="shared" ca="1" si="599"/>
        <v>0.18132199867112686</v>
      </c>
      <c r="N4297" s="101">
        <f t="shared" ca="1" si="597"/>
        <v>391.73918506557436</v>
      </c>
      <c r="O4297" s="101">
        <f t="shared" ca="1" si="600"/>
        <v>0.37078905300659354</v>
      </c>
      <c r="Q4297" s="12">
        <f t="shared" ca="1" si="601"/>
        <v>0</v>
      </c>
      <c r="R4297" s="101">
        <f t="shared" ca="1" si="602"/>
        <v>0</v>
      </c>
      <c r="S4297" s="13"/>
      <c r="T4297" s="101">
        <f t="shared" ca="1" si="603"/>
        <v>0.18132199867112686</v>
      </c>
      <c r="U4297" s="101">
        <f t="shared" si="604"/>
        <v>0</v>
      </c>
      <c r="V4297" s="101">
        <f t="shared" ca="1" si="605"/>
        <v>-388.84402797555651</v>
      </c>
    </row>
    <row r="4298" spans="2:22" x14ac:dyDescent="0.3">
      <c r="B4298" s="13">
        <v>2023</v>
      </c>
      <c r="C4298" s="13">
        <v>6</v>
      </c>
      <c r="D4298" s="13">
        <v>26</v>
      </c>
      <c r="E4298" s="83" t="s">
        <v>276</v>
      </c>
      <c r="F4298" s="13">
        <v>6</v>
      </c>
      <c r="G4298" s="13">
        <v>11</v>
      </c>
      <c r="H4298" s="13" t="s">
        <v>70</v>
      </c>
      <c r="I4298" s="13" t="s">
        <v>53</v>
      </c>
      <c r="J4298" s="13"/>
      <c r="K4298" s="13" t="s">
        <v>27</v>
      </c>
      <c r="L4298" s="12">
        <f t="shared" ca="1" si="598"/>
        <v>3.9984638175120981</v>
      </c>
      <c r="M4298" s="101">
        <f t="shared" ca="1" si="599"/>
        <v>0.21095895101193829</v>
      </c>
      <c r="N4298" s="101">
        <f t="shared" ca="1" si="597"/>
        <v>391.73918506557436</v>
      </c>
      <c r="O4298" s="101">
        <f t="shared" ca="1" si="600"/>
        <v>0.43139426127138025</v>
      </c>
      <c r="Q4298" s="12">
        <f t="shared" ca="1" si="601"/>
        <v>0</v>
      </c>
      <c r="R4298" s="101">
        <f t="shared" ca="1" si="602"/>
        <v>0</v>
      </c>
      <c r="S4298" s="13"/>
      <c r="T4298" s="101">
        <f t="shared" ca="1" si="603"/>
        <v>0.21095895101193829</v>
      </c>
      <c r="U4298" s="101">
        <f t="shared" si="604"/>
        <v>0</v>
      </c>
      <c r="V4298" s="101">
        <f t="shared" ca="1" si="605"/>
        <v>-388.63306902454457</v>
      </c>
    </row>
    <row r="4299" spans="2:22" x14ac:dyDescent="0.3">
      <c r="B4299" s="13">
        <v>2023</v>
      </c>
      <c r="C4299" s="13">
        <v>6</v>
      </c>
      <c r="D4299" s="13">
        <v>26</v>
      </c>
      <c r="E4299" s="83" t="s">
        <v>276</v>
      </c>
      <c r="F4299" s="13">
        <v>6</v>
      </c>
      <c r="G4299" s="13">
        <v>12</v>
      </c>
      <c r="H4299" s="13" t="s">
        <v>70</v>
      </c>
      <c r="I4299" s="13" t="s">
        <v>53</v>
      </c>
      <c r="J4299" s="13"/>
      <c r="K4299" s="13" t="s">
        <v>27</v>
      </c>
      <c r="L4299" s="12">
        <f t="shared" ca="1" si="598"/>
        <v>2.9202509785608566</v>
      </c>
      <c r="M4299" s="101">
        <f t="shared" ca="1" si="599"/>
        <v>0.15407244162887079</v>
      </c>
      <c r="N4299" s="101">
        <f t="shared" ca="1" si="597"/>
        <v>391.73918506557436</v>
      </c>
      <c r="O4299" s="101">
        <f t="shared" ca="1" si="600"/>
        <v>0.31506587807693082</v>
      </c>
      <c r="Q4299" s="12">
        <f t="shared" ca="1" si="601"/>
        <v>5.6000000000000005</v>
      </c>
      <c r="R4299" s="101">
        <f t="shared" ca="1" si="602"/>
        <v>0.22684075466482354</v>
      </c>
      <c r="S4299" s="13"/>
      <c r="T4299" s="101">
        <f t="shared" ca="1" si="603"/>
        <v>0</v>
      </c>
      <c r="U4299" s="101">
        <f t="shared" si="604"/>
        <v>0</v>
      </c>
      <c r="V4299" s="101">
        <f t="shared" ca="1" si="605"/>
        <v>-389.08675053387418</v>
      </c>
    </row>
    <row r="4300" spans="2:22" x14ac:dyDescent="0.3">
      <c r="B4300" s="13">
        <v>2023</v>
      </c>
      <c r="C4300" s="13">
        <v>6</v>
      </c>
      <c r="D4300" s="13">
        <v>26</v>
      </c>
      <c r="E4300" s="83" t="s">
        <v>276</v>
      </c>
      <c r="F4300" s="13">
        <v>6</v>
      </c>
      <c r="G4300" s="13">
        <v>13</v>
      </c>
      <c r="H4300" s="13" t="s">
        <v>70</v>
      </c>
      <c r="I4300" s="13" t="s">
        <v>53</v>
      </c>
      <c r="J4300" s="13"/>
      <c r="K4300" s="13" t="s">
        <v>27</v>
      </c>
      <c r="L4300" s="12">
        <f t="shared" ca="1" si="598"/>
        <v>3.9244680563655323</v>
      </c>
      <c r="M4300" s="101">
        <f t="shared" ca="1" si="599"/>
        <v>0.2070549346538455</v>
      </c>
      <c r="N4300" s="101">
        <f t="shared" ca="1" si="597"/>
        <v>391.73918506557436</v>
      </c>
      <c r="O4300" s="101">
        <f t="shared" ca="1" si="600"/>
        <v>0.42341085860127731</v>
      </c>
      <c r="Q4300" s="12">
        <f t="shared" ca="1" si="601"/>
        <v>5.3726953923395646</v>
      </c>
      <c r="R4300" s="101">
        <f t="shared" ca="1" si="602"/>
        <v>0.12259244399020183</v>
      </c>
      <c r="S4300" s="13"/>
      <c r="T4300" s="101">
        <f t="shared" ca="1" si="603"/>
        <v>0</v>
      </c>
      <c r="U4300" s="101">
        <f t="shared" si="604"/>
        <v>0</v>
      </c>
      <c r="V4300" s="101">
        <f t="shared" ca="1" si="605"/>
        <v>-389.33193542185455</v>
      </c>
    </row>
    <row r="4301" spans="2:22" x14ac:dyDescent="0.3">
      <c r="B4301" s="13">
        <v>2023</v>
      </c>
      <c r="C4301" s="13">
        <v>6</v>
      </c>
      <c r="D4301" s="13">
        <v>26</v>
      </c>
      <c r="E4301" s="83" t="s">
        <v>276</v>
      </c>
      <c r="F4301" s="13">
        <v>6</v>
      </c>
      <c r="G4301" s="13">
        <v>14</v>
      </c>
      <c r="H4301" s="13" t="s">
        <v>70</v>
      </c>
      <c r="I4301" s="13" t="s">
        <v>53</v>
      </c>
      <c r="J4301" s="13"/>
      <c r="K4301" s="13" t="s">
        <v>27</v>
      </c>
      <c r="L4301" s="12">
        <f t="shared" ca="1" si="598"/>
        <v>4.1463817386375261</v>
      </c>
      <c r="M4301" s="101">
        <f t="shared" ca="1" si="599"/>
        <v>0.2187631005305159</v>
      </c>
      <c r="N4301" s="101">
        <f t="shared" ca="1" si="597"/>
        <v>391.73918506557436</v>
      </c>
      <c r="O4301" s="101">
        <f t="shared" ca="1" si="600"/>
        <v>0.44735312578160269</v>
      </c>
      <c r="Q4301" s="12">
        <f t="shared" ca="1" si="601"/>
        <v>5.6000000000000005</v>
      </c>
      <c r="R4301" s="101">
        <f t="shared" ca="1" si="602"/>
        <v>0.12304878582433346</v>
      </c>
      <c r="S4301" s="13"/>
      <c r="T4301" s="101">
        <f t="shared" ca="1" si="603"/>
        <v>0</v>
      </c>
      <c r="U4301" s="101">
        <f t="shared" si="604"/>
        <v>0</v>
      </c>
      <c r="V4301" s="101">
        <f t="shared" ca="1" si="605"/>
        <v>-389.5780329935032</v>
      </c>
    </row>
    <row r="4302" spans="2:22" x14ac:dyDescent="0.3">
      <c r="B4302" s="13">
        <v>2023</v>
      </c>
      <c r="C4302" s="13">
        <v>6</v>
      </c>
      <c r="D4302" s="13">
        <v>26</v>
      </c>
      <c r="E4302" s="83" t="s">
        <v>276</v>
      </c>
      <c r="F4302" s="13">
        <v>6</v>
      </c>
      <c r="G4302" s="13">
        <v>15</v>
      </c>
      <c r="H4302" s="13" t="s">
        <v>70</v>
      </c>
      <c r="I4302" s="13" t="s">
        <v>53</v>
      </c>
      <c r="J4302" s="13"/>
      <c r="K4302" s="13" t="s">
        <v>27</v>
      </c>
      <c r="L4302" s="12">
        <f t="shared" ca="1" si="598"/>
        <v>3.0958798316213185</v>
      </c>
      <c r="M4302" s="101">
        <f t="shared" ca="1" si="599"/>
        <v>0.16333861991634077</v>
      </c>
      <c r="N4302" s="101">
        <f t="shared" ca="1" si="597"/>
        <v>391.73918506557436</v>
      </c>
      <c r="O4302" s="101">
        <f t="shared" ca="1" si="600"/>
        <v>0.33401447503362408</v>
      </c>
      <c r="Q4302" s="12">
        <f t="shared" ca="1" si="601"/>
        <v>4.3396295855425571</v>
      </c>
      <c r="R4302" s="101">
        <f t="shared" ca="1" si="602"/>
        <v>0.10528341666943285</v>
      </c>
      <c r="S4302" s="13"/>
      <c r="T4302" s="101">
        <f t="shared" ca="1" si="603"/>
        <v>0</v>
      </c>
      <c r="U4302" s="101">
        <f t="shared" si="604"/>
        <v>0</v>
      </c>
      <c r="V4302" s="101">
        <f t="shared" ca="1" si="605"/>
        <v>-389.78859982684202</v>
      </c>
    </row>
    <row r="4303" spans="2:22" x14ac:dyDescent="0.3">
      <c r="B4303" s="13">
        <v>2023</v>
      </c>
      <c r="C4303" s="13">
        <v>6</v>
      </c>
      <c r="D4303" s="13">
        <v>26</v>
      </c>
      <c r="E4303" s="83" t="s">
        <v>276</v>
      </c>
      <c r="F4303" s="13">
        <v>6</v>
      </c>
      <c r="G4303" s="13">
        <v>16</v>
      </c>
      <c r="H4303" s="13" t="s">
        <v>71</v>
      </c>
      <c r="I4303" s="13" t="s">
        <v>53</v>
      </c>
      <c r="J4303" s="13"/>
      <c r="K4303" s="13" t="s">
        <v>27</v>
      </c>
      <c r="L4303" s="12">
        <f t="shared" ca="1" si="598"/>
        <v>3.5667737578182952</v>
      </c>
      <c r="M4303" s="101">
        <f t="shared" ca="1" si="599"/>
        <v>0.44277929429556317</v>
      </c>
      <c r="N4303" s="101">
        <f t="shared" ca="1" si="597"/>
        <v>392.74234018496077</v>
      </c>
      <c r="O4303" s="101">
        <f t="shared" ca="1" si="600"/>
        <v>1.0621852250782884</v>
      </c>
      <c r="Q4303" s="12">
        <f t="shared" ca="1" si="601"/>
        <v>4.5714504403327236</v>
      </c>
      <c r="R4303" s="101">
        <f t="shared" ca="1" si="602"/>
        <v>8.5045881174846363E-2</v>
      </c>
      <c r="S4303" s="13"/>
      <c r="T4303" s="101">
        <f t="shared" ca="1" si="603"/>
        <v>0</v>
      </c>
      <c r="U4303" s="101">
        <f t="shared" ca="1" si="604"/>
        <v>1.0031551193863957</v>
      </c>
      <c r="V4303" s="101">
        <f t="shared" ca="1" si="605"/>
        <v>-388.95553646980528</v>
      </c>
    </row>
    <row r="4304" spans="2:22" x14ac:dyDescent="0.3">
      <c r="B4304" s="13">
        <v>2023</v>
      </c>
      <c r="C4304" s="13">
        <v>6</v>
      </c>
      <c r="D4304" s="13">
        <v>26</v>
      </c>
      <c r="E4304" s="83" t="s">
        <v>276</v>
      </c>
      <c r="F4304" s="13">
        <v>6</v>
      </c>
      <c r="G4304" s="13">
        <v>17</v>
      </c>
      <c r="H4304" s="13" t="s">
        <v>71</v>
      </c>
      <c r="I4304" s="13" t="s">
        <v>53</v>
      </c>
      <c r="J4304" s="13"/>
      <c r="K4304" s="13" t="s">
        <v>27</v>
      </c>
      <c r="L4304" s="12">
        <f t="shared" ca="1" si="598"/>
        <v>5.2364779443952898</v>
      </c>
      <c r="M4304" s="101">
        <f t="shared" ca="1" si="599"/>
        <v>0.65005637201723132</v>
      </c>
      <c r="N4304" s="101">
        <f t="shared" ref="N4304:N4367" ca="1" si="606">IF(H4304="On-Peak",IF(I4304="Winter",((L4304*$D$48)/60)+N4303,((L4304*$D$47)/60)+N4303),N4303)</f>
        <v>394.21509960682192</v>
      </c>
      <c r="O4304" s="101">
        <f t="shared" ca="1" si="600"/>
        <v>1.5594231318409173</v>
      </c>
      <c r="Q4304" s="12">
        <f t="shared" ca="1" si="601"/>
        <v>3.2412302433183982</v>
      </c>
      <c r="R4304" s="101">
        <f t="shared" ca="1" si="602"/>
        <v>0</v>
      </c>
      <c r="S4304" s="13"/>
      <c r="T4304" s="101">
        <f t="shared" ca="1" si="603"/>
        <v>0.24769004961168534</v>
      </c>
      <c r="U4304" s="101">
        <f t="shared" ca="1" si="604"/>
        <v>1.472759421861175</v>
      </c>
      <c r="V4304" s="101">
        <f t="shared" ca="1" si="605"/>
        <v>-387.23508699833246</v>
      </c>
    </row>
    <row r="4305" spans="2:22" x14ac:dyDescent="0.3">
      <c r="B4305" s="13">
        <v>2023</v>
      </c>
      <c r="C4305" s="13">
        <v>6</v>
      </c>
      <c r="D4305" s="13">
        <v>26</v>
      </c>
      <c r="E4305" s="83" t="s">
        <v>276</v>
      </c>
      <c r="F4305" s="13">
        <v>6</v>
      </c>
      <c r="G4305" s="13">
        <v>18</v>
      </c>
      <c r="H4305" s="13" t="s">
        <v>71</v>
      </c>
      <c r="I4305" s="13" t="s">
        <v>53</v>
      </c>
      <c r="J4305" s="13"/>
      <c r="K4305" s="13" t="s">
        <v>27</v>
      </c>
      <c r="L4305" s="12">
        <f t="shared" ca="1" si="598"/>
        <v>4.4202035934861348</v>
      </c>
      <c r="M4305" s="101">
        <f t="shared" ca="1" si="599"/>
        <v>0.54872407409536872</v>
      </c>
      <c r="N4305" s="101">
        <f t="shared" ca="1" si="606"/>
        <v>395.45828186748992</v>
      </c>
      <c r="O4305" s="101">
        <f t="shared" ca="1" si="600"/>
        <v>1.3163366301401709</v>
      </c>
      <c r="Q4305" s="12">
        <f t="shared" ca="1" si="601"/>
        <v>5.6000000000000005</v>
      </c>
      <c r="R4305" s="101">
        <f t="shared" ca="1" si="602"/>
        <v>9.9869765811398739E-2</v>
      </c>
      <c r="S4305" s="13"/>
      <c r="T4305" s="101">
        <f t="shared" ca="1" si="603"/>
        <v>0</v>
      </c>
      <c r="U4305" s="101">
        <f t="shared" ca="1" si="604"/>
        <v>1.2431822606679754</v>
      </c>
      <c r="V4305" s="101">
        <f t="shared" ca="1" si="605"/>
        <v>-386.19164426928728</v>
      </c>
    </row>
    <row r="4306" spans="2:22" x14ac:dyDescent="0.3">
      <c r="B4306" s="13">
        <v>2023</v>
      </c>
      <c r="C4306" s="13">
        <v>6</v>
      </c>
      <c r="D4306" s="13">
        <v>26</v>
      </c>
      <c r="E4306" s="83" t="s">
        <v>276</v>
      </c>
      <c r="F4306" s="13">
        <v>6</v>
      </c>
      <c r="G4306" s="13">
        <v>19</v>
      </c>
      <c r="H4306" s="13" t="s">
        <v>71</v>
      </c>
      <c r="I4306" s="13" t="s">
        <v>53</v>
      </c>
      <c r="J4306" s="13"/>
      <c r="K4306" s="13" t="s">
        <v>27</v>
      </c>
      <c r="L4306" s="12">
        <f t="shared" ca="1" si="598"/>
        <v>5.0341549743870653</v>
      </c>
      <c r="M4306" s="101">
        <f t="shared" ca="1" si="599"/>
        <v>0.62493999852041027</v>
      </c>
      <c r="N4306" s="101">
        <f t="shared" ca="1" si="606"/>
        <v>396.87413795403626</v>
      </c>
      <c r="O4306" s="101">
        <f t="shared" ca="1" si="600"/>
        <v>1.499171351372468</v>
      </c>
      <c r="Q4306" s="12">
        <f t="shared" ca="1" si="601"/>
        <v>0</v>
      </c>
      <c r="R4306" s="101">
        <f t="shared" ca="1" si="602"/>
        <v>0</v>
      </c>
      <c r="S4306" s="13"/>
      <c r="T4306" s="101">
        <f t="shared" ca="1" si="603"/>
        <v>0.62493999852041027</v>
      </c>
      <c r="U4306" s="101">
        <f t="shared" ca="1" si="604"/>
        <v>1.4158560865463621</v>
      </c>
      <c r="V4306" s="101">
        <f t="shared" ca="1" si="605"/>
        <v>-384.15084818422054</v>
      </c>
    </row>
    <row r="4307" spans="2:22" x14ac:dyDescent="0.3">
      <c r="B4307" s="13">
        <v>2023</v>
      </c>
      <c r="C4307" s="13">
        <v>6</v>
      </c>
      <c r="D4307" s="13">
        <v>26</v>
      </c>
      <c r="E4307" s="83" t="s">
        <v>276</v>
      </c>
      <c r="F4307" s="13">
        <v>6</v>
      </c>
      <c r="G4307" s="13">
        <v>20</v>
      </c>
      <c r="H4307" s="13" t="s">
        <v>69</v>
      </c>
      <c r="I4307" s="13" t="s">
        <v>53</v>
      </c>
      <c r="J4307" s="13"/>
      <c r="K4307" s="13" t="s">
        <v>27</v>
      </c>
      <c r="L4307" s="12">
        <f t="shared" ca="1" si="598"/>
        <v>6.3019802192824939</v>
      </c>
      <c r="M4307" s="101">
        <f t="shared" ca="1" si="599"/>
        <v>0.33249247636934437</v>
      </c>
      <c r="N4307" s="101">
        <f t="shared" ca="1" si="606"/>
        <v>396.87413795403626</v>
      </c>
      <c r="O4307" s="101">
        <f t="shared" ca="1" si="600"/>
        <v>0.6799206458583883</v>
      </c>
      <c r="Q4307" s="12">
        <f t="shared" ca="1" si="601"/>
        <v>0</v>
      </c>
      <c r="R4307" s="101">
        <f t="shared" ca="1" si="602"/>
        <v>0</v>
      </c>
      <c r="S4307" s="13"/>
      <c r="T4307" s="101">
        <f t="shared" ca="1" si="603"/>
        <v>0.33249247636934437</v>
      </c>
      <c r="U4307" s="101">
        <f t="shared" si="604"/>
        <v>0</v>
      </c>
      <c r="V4307" s="101">
        <f t="shared" ca="1" si="605"/>
        <v>-383.8183557078512</v>
      </c>
    </row>
    <row r="4308" spans="2:22" x14ac:dyDescent="0.3">
      <c r="B4308" s="13">
        <v>2023</v>
      </c>
      <c r="C4308" s="13">
        <v>6</v>
      </c>
      <c r="D4308" s="13">
        <v>26</v>
      </c>
      <c r="E4308" s="83" t="s">
        <v>276</v>
      </c>
      <c r="F4308" s="13">
        <v>6</v>
      </c>
      <c r="G4308" s="13">
        <v>21</v>
      </c>
      <c r="H4308" s="13" t="s">
        <v>69</v>
      </c>
      <c r="I4308" s="13" t="s">
        <v>53</v>
      </c>
      <c r="J4308" s="13"/>
      <c r="K4308" s="13" t="s">
        <v>27</v>
      </c>
      <c r="L4308" s="12">
        <f t="shared" ca="1" si="598"/>
        <v>5.2361780675375034</v>
      </c>
      <c r="M4308" s="101">
        <f t="shared" ca="1" si="599"/>
        <v>0.27626075484327867</v>
      </c>
      <c r="N4308" s="101">
        <f t="shared" ca="1" si="606"/>
        <v>396.87413795403626</v>
      </c>
      <c r="O4308" s="101">
        <f t="shared" ca="1" si="600"/>
        <v>0.56493125170662128</v>
      </c>
      <c r="Q4308" s="12">
        <f t="shared" ca="1" si="601"/>
        <v>0</v>
      </c>
      <c r="R4308" s="101">
        <f t="shared" ca="1" si="602"/>
        <v>0</v>
      </c>
      <c r="S4308" s="13"/>
      <c r="T4308" s="101">
        <f t="shared" ca="1" si="603"/>
        <v>0.27626075484327867</v>
      </c>
      <c r="U4308" s="101">
        <f t="shared" si="604"/>
        <v>0</v>
      </c>
      <c r="V4308" s="101">
        <f t="shared" ca="1" si="605"/>
        <v>-383.5420949530079</v>
      </c>
    </row>
    <row r="4309" spans="2:22" x14ac:dyDescent="0.3">
      <c r="B4309" s="13">
        <v>2023</v>
      </c>
      <c r="C4309" s="13">
        <v>6</v>
      </c>
      <c r="D4309" s="13">
        <v>26</v>
      </c>
      <c r="E4309" s="83" t="s">
        <v>276</v>
      </c>
      <c r="F4309" s="13">
        <v>6</v>
      </c>
      <c r="G4309" s="13">
        <v>22</v>
      </c>
      <c r="H4309" s="13" t="s">
        <v>69</v>
      </c>
      <c r="I4309" s="13" t="s">
        <v>53</v>
      </c>
      <c r="J4309" s="13"/>
      <c r="K4309" s="13" t="s">
        <v>27</v>
      </c>
      <c r="L4309" s="12">
        <f t="shared" ca="1" si="598"/>
        <v>4.7396368716876633</v>
      </c>
      <c r="M4309" s="101">
        <f t="shared" ca="1" si="599"/>
        <v>0.25006324135024111</v>
      </c>
      <c r="N4309" s="101">
        <f t="shared" ca="1" si="606"/>
        <v>396.87413795403626</v>
      </c>
      <c r="O4309" s="101">
        <f t="shared" ca="1" si="600"/>
        <v>0.51135942208638197</v>
      </c>
      <c r="Q4309" s="12">
        <f t="shared" ca="1" si="601"/>
        <v>0</v>
      </c>
      <c r="R4309" s="101">
        <f t="shared" ca="1" si="602"/>
        <v>0</v>
      </c>
      <c r="S4309" s="13"/>
      <c r="T4309" s="101">
        <f t="shared" ca="1" si="603"/>
        <v>0.25006324135024111</v>
      </c>
      <c r="U4309" s="101">
        <f t="shared" si="604"/>
        <v>0</v>
      </c>
      <c r="V4309" s="101">
        <f t="shared" ca="1" si="605"/>
        <v>-383.29203171165767</v>
      </c>
    </row>
    <row r="4310" spans="2:22" x14ac:dyDescent="0.3">
      <c r="B4310" s="13">
        <v>2023</v>
      </c>
      <c r="C4310" s="13">
        <v>6</v>
      </c>
      <c r="D4310" s="13">
        <v>26</v>
      </c>
      <c r="E4310" s="83" t="s">
        <v>276</v>
      </c>
      <c r="F4310" s="13">
        <v>6</v>
      </c>
      <c r="G4310" s="13">
        <v>23</v>
      </c>
      <c r="H4310" s="13" t="s">
        <v>69</v>
      </c>
      <c r="I4310" s="13" t="s">
        <v>53</v>
      </c>
      <c r="J4310" s="13"/>
      <c r="K4310" s="13" t="s">
        <v>27</v>
      </c>
      <c r="L4310" s="12">
        <f t="shared" ca="1" si="598"/>
        <v>6.3904209400839278</v>
      </c>
      <c r="M4310" s="101">
        <f t="shared" ca="1" si="599"/>
        <v>0.33715860879882803</v>
      </c>
      <c r="N4310" s="101">
        <f t="shared" ca="1" si="606"/>
        <v>396.87413795403626</v>
      </c>
      <c r="O4310" s="101">
        <f t="shared" ca="1" si="600"/>
        <v>0.68946251522565494</v>
      </c>
      <c r="Q4310" s="12">
        <f t="shared" ca="1" si="601"/>
        <v>0</v>
      </c>
      <c r="R4310" s="101">
        <f t="shared" ca="1" si="602"/>
        <v>0</v>
      </c>
      <c r="S4310" s="13"/>
      <c r="T4310" s="101">
        <f t="shared" ca="1" si="603"/>
        <v>0.33715860879882803</v>
      </c>
      <c r="U4310" s="101">
        <f t="shared" si="604"/>
        <v>0</v>
      </c>
      <c r="V4310" s="101">
        <f t="shared" ca="1" si="605"/>
        <v>-382.95487310285887</v>
      </c>
    </row>
    <row r="4311" spans="2:22" x14ac:dyDescent="0.3">
      <c r="B4311" s="13">
        <v>2023</v>
      </c>
      <c r="C4311" s="13">
        <v>6</v>
      </c>
      <c r="D4311" s="13">
        <v>27</v>
      </c>
      <c r="E4311" s="83" t="s">
        <v>277</v>
      </c>
      <c r="F4311" s="13">
        <v>7</v>
      </c>
      <c r="G4311" s="13">
        <v>0</v>
      </c>
      <c r="H4311" s="13" t="s">
        <v>69</v>
      </c>
      <c r="I4311" s="13" t="s">
        <v>53</v>
      </c>
      <c r="J4311" s="13"/>
      <c r="K4311" s="13" t="s">
        <v>27</v>
      </c>
      <c r="L4311" s="12">
        <f t="shared" ca="1" si="598"/>
        <v>4.7176489936461286</v>
      </c>
      <c r="M4311" s="101">
        <f t="shared" ca="1" si="599"/>
        <v>0.24890316090476974</v>
      </c>
      <c r="N4311" s="101">
        <f t="shared" ca="1" si="606"/>
        <v>396.87413795403626</v>
      </c>
      <c r="O4311" s="101">
        <f t="shared" ca="1" si="600"/>
        <v>0.5089871499244808</v>
      </c>
      <c r="Q4311" s="12">
        <f t="shared" ca="1" si="601"/>
        <v>0</v>
      </c>
      <c r="R4311" s="101">
        <f t="shared" ca="1" si="602"/>
        <v>0</v>
      </c>
      <c r="S4311" s="13"/>
      <c r="T4311" s="101">
        <f t="shared" ca="1" si="603"/>
        <v>0.24890316090476974</v>
      </c>
      <c r="U4311" s="101">
        <f t="shared" si="604"/>
        <v>0</v>
      </c>
      <c r="V4311" s="101">
        <f t="shared" ca="1" si="605"/>
        <v>-382.70596994195409</v>
      </c>
    </row>
    <row r="4312" spans="2:22" x14ac:dyDescent="0.3">
      <c r="B4312" s="13">
        <v>2023</v>
      </c>
      <c r="C4312" s="13">
        <v>6</v>
      </c>
      <c r="D4312" s="13">
        <v>27</v>
      </c>
      <c r="E4312" s="83" t="s">
        <v>277</v>
      </c>
      <c r="F4312" s="13">
        <v>7</v>
      </c>
      <c r="G4312" s="13">
        <v>1</v>
      </c>
      <c r="H4312" s="13" t="s">
        <v>69</v>
      </c>
      <c r="I4312" s="13" t="s">
        <v>53</v>
      </c>
      <c r="J4312" s="13"/>
      <c r="K4312" s="13" t="s">
        <v>27</v>
      </c>
      <c r="L4312" s="12">
        <f t="shared" ca="1" si="598"/>
        <v>2.8036786054124483</v>
      </c>
      <c r="M4312" s="101">
        <f t="shared" ca="1" si="599"/>
        <v>0.14792208322156078</v>
      </c>
      <c r="N4312" s="101">
        <f t="shared" ca="1" si="606"/>
        <v>396.87413795403626</v>
      </c>
      <c r="O4312" s="101">
        <f t="shared" ca="1" si="600"/>
        <v>0.30248888473794905</v>
      </c>
      <c r="Q4312" s="12">
        <f t="shared" ca="1" si="601"/>
        <v>0</v>
      </c>
      <c r="R4312" s="101">
        <f t="shared" ca="1" si="602"/>
        <v>0</v>
      </c>
      <c r="S4312" s="13"/>
      <c r="T4312" s="101">
        <f t="shared" ca="1" si="603"/>
        <v>0.14792208322156078</v>
      </c>
      <c r="U4312" s="101">
        <f t="shared" si="604"/>
        <v>0</v>
      </c>
      <c r="V4312" s="101">
        <f t="shared" ca="1" si="605"/>
        <v>-382.55804785873255</v>
      </c>
    </row>
    <row r="4313" spans="2:22" x14ac:dyDescent="0.3">
      <c r="B4313" s="13">
        <v>2023</v>
      </c>
      <c r="C4313" s="13">
        <v>6</v>
      </c>
      <c r="D4313" s="13">
        <v>27</v>
      </c>
      <c r="E4313" s="83" t="s">
        <v>277</v>
      </c>
      <c r="F4313" s="13">
        <v>7</v>
      </c>
      <c r="G4313" s="13">
        <v>2</v>
      </c>
      <c r="H4313" s="13" t="s">
        <v>69</v>
      </c>
      <c r="I4313" s="13" t="s">
        <v>53</v>
      </c>
      <c r="J4313" s="13"/>
      <c r="K4313" s="13" t="s">
        <v>27</v>
      </c>
      <c r="L4313" s="12">
        <f t="shared" ca="1" si="598"/>
        <v>2.5904513584703728</v>
      </c>
      <c r="M4313" s="101">
        <f t="shared" ca="1" si="599"/>
        <v>0.13667221367289686</v>
      </c>
      <c r="N4313" s="101">
        <f t="shared" ca="1" si="606"/>
        <v>396.87413795403626</v>
      </c>
      <c r="O4313" s="101">
        <f t="shared" ca="1" si="600"/>
        <v>0.27948379706536852</v>
      </c>
      <c r="Q4313" s="12">
        <f t="shared" ca="1" si="601"/>
        <v>0</v>
      </c>
      <c r="R4313" s="101">
        <f t="shared" ca="1" si="602"/>
        <v>0</v>
      </c>
      <c r="S4313" s="13"/>
      <c r="T4313" s="101">
        <f t="shared" ca="1" si="603"/>
        <v>0.13667221367289686</v>
      </c>
      <c r="U4313" s="101">
        <f t="shared" si="604"/>
        <v>0</v>
      </c>
      <c r="V4313" s="101">
        <f t="shared" ca="1" si="605"/>
        <v>-382.42137564505964</v>
      </c>
    </row>
    <row r="4314" spans="2:22" x14ac:dyDescent="0.3">
      <c r="B4314" s="13">
        <v>2023</v>
      </c>
      <c r="C4314" s="13">
        <v>6</v>
      </c>
      <c r="D4314" s="13">
        <v>27</v>
      </c>
      <c r="E4314" s="83" t="s">
        <v>277</v>
      </c>
      <c r="F4314" s="13">
        <v>7</v>
      </c>
      <c r="G4314" s="13">
        <v>3</v>
      </c>
      <c r="H4314" s="13" t="s">
        <v>69</v>
      </c>
      <c r="I4314" s="13" t="s">
        <v>53</v>
      </c>
      <c r="J4314" s="13"/>
      <c r="K4314" s="13" t="s">
        <v>27</v>
      </c>
      <c r="L4314" s="12">
        <f t="shared" ca="1" si="598"/>
        <v>2.9131420473973506</v>
      </c>
      <c r="M4314" s="101">
        <f t="shared" ca="1" si="599"/>
        <v>0.15369737442068424</v>
      </c>
      <c r="N4314" s="101">
        <f t="shared" ca="1" si="606"/>
        <v>396.87413795403626</v>
      </c>
      <c r="O4314" s="101">
        <f t="shared" ca="1" si="600"/>
        <v>0.31429889549370016</v>
      </c>
      <c r="Q4314" s="12">
        <f t="shared" ca="1" si="601"/>
        <v>0</v>
      </c>
      <c r="R4314" s="101">
        <f t="shared" ca="1" si="602"/>
        <v>0</v>
      </c>
      <c r="S4314" s="13"/>
      <c r="T4314" s="101">
        <f t="shared" ca="1" si="603"/>
        <v>0.15369737442068424</v>
      </c>
      <c r="U4314" s="101">
        <f t="shared" si="604"/>
        <v>0</v>
      </c>
      <c r="V4314" s="101">
        <f t="shared" ca="1" si="605"/>
        <v>-382.26767827063895</v>
      </c>
    </row>
    <row r="4315" spans="2:22" x14ac:dyDescent="0.3">
      <c r="B4315" s="13">
        <v>2023</v>
      </c>
      <c r="C4315" s="13">
        <v>6</v>
      </c>
      <c r="D4315" s="13">
        <v>27</v>
      </c>
      <c r="E4315" s="83" t="s">
        <v>277</v>
      </c>
      <c r="F4315" s="13">
        <v>7</v>
      </c>
      <c r="G4315" s="13">
        <v>4</v>
      </c>
      <c r="H4315" s="13" t="s">
        <v>69</v>
      </c>
      <c r="I4315" s="13" t="s">
        <v>53</v>
      </c>
      <c r="J4315" s="13"/>
      <c r="K4315" s="13" t="s">
        <v>27</v>
      </c>
      <c r="L4315" s="12">
        <f t="shared" ca="1" si="598"/>
        <v>2.5084197005308315</v>
      </c>
      <c r="M4315" s="101">
        <f t="shared" ca="1" si="599"/>
        <v>0.13234422340000668</v>
      </c>
      <c r="N4315" s="101">
        <f t="shared" ca="1" si="606"/>
        <v>396.87413795403626</v>
      </c>
      <c r="O4315" s="101">
        <f t="shared" ca="1" si="600"/>
        <v>0.27063340149027143</v>
      </c>
      <c r="Q4315" s="12">
        <f t="shared" ca="1" si="601"/>
        <v>0</v>
      </c>
      <c r="R4315" s="101">
        <f t="shared" ca="1" si="602"/>
        <v>0</v>
      </c>
      <c r="S4315" s="13"/>
      <c r="T4315" s="101">
        <f t="shared" ca="1" si="603"/>
        <v>0.13234422340000668</v>
      </c>
      <c r="U4315" s="101">
        <f t="shared" si="604"/>
        <v>0</v>
      </c>
      <c r="V4315" s="101">
        <f t="shared" ca="1" si="605"/>
        <v>-382.13533404723893</v>
      </c>
    </row>
    <row r="4316" spans="2:22" x14ac:dyDescent="0.3">
      <c r="B4316" s="13">
        <v>2023</v>
      </c>
      <c r="C4316" s="13">
        <v>6</v>
      </c>
      <c r="D4316" s="13">
        <v>27</v>
      </c>
      <c r="E4316" s="83" t="s">
        <v>277</v>
      </c>
      <c r="F4316" s="13">
        <v>7</v>
      </c>
      <c r="G4316" s="13">
        <v>5</v>
      </c>
      <c r="H4316" s="13" t="s">
        <v>69</v>
      </c>
      <c r="I4316" s="13" t="s">
        <v>53</v>
      </c>
      <c r="J4316" s="13"/>
      <c r="K4316" s="13" t="s">
        <v>27</v>
      </c>
      <c r="L4316" s="12">
        <f t="shared" ca="1" si="598"/>
        <v>2.9244476233235313</v>
      </c>
      <c r="M4316" s="101">
        <f t="shared" ca="1" si="599"/>
        <v>0.15429385660654951</v>
      </c>
      <c r="N4316" s="101">
        <f t="shared" ca="1" si="606"/>
        <v>396.87413795403626</v>
      </c>
      <c r="O4316" s="101">
        <f t="shared" ca="1" si="600"/>
        <v>0.31551865408037577</v>
      </c>
      <c r="Q4316" s="12">
        <f t="shared" ca="1" si="601"/>
        <v>5.6000000000000005</v>
      </c>
      <c r="R4316" s="101">
        <f t="shared" ca="1" si="602"/>
        <v>0.22648550868566314</v>
      </c>
      <c r="S4316" s="13"/>
      <c r="T4316" s="101">
        <f t="shared" ca="1" si="603"/>
        <v>0</v>
      </c>
      <c r="U4316" s="101">
        <f t="shared" si="604"/>
        <v>0</v>
      </c>
      <c r="V4316" s="101">
        <f t="shared" ca="1" si="605"/>
        <v>-382.58830506461021</v>
      </c>
    </row>
    <row r="4317" spans="2:22" x14ac:dyDescent="0.3">
      <c r="B4317" s="13">
        <v>2023</v>
      </c>
      <c r="C4317" s="13">
        <v>6</v>
      </c>
      <c r="D4317" s="13">
        <v>27</v>
      </c>
      <c r="E4317" s="83" t="s">
        <v>277</v>
      </c>
      <c r="F4317" s="13">
        <v>7</v>
      </c>
      <c r="G4317" s="13">
        <v>6</v>
      </c>
      <c r="H4317" s="13" t="s">
        <v>69</v>
      </c>
      <c r="I4317" s="13" t="s">
        <v>53</v>
      </c>
      <c r="J4317" s="13"/>
      <c r="K4317" s="13" t="s">
        <v>27</v>
      </c>
      <c r="L4317" s="12">
        <f t="shared" ca="1" si="598"/>
        <v>2.7994362902145249</v>
      </c>
      <c r="M4317" s="101">
        <f t="shared" ca="1" si="599"/>
        <v>0.14769825867171835</v>
      </c>
      <c r="N4317" s="101">
        <f t="shared" ca="1" si="606"/>
        <v>396.87413795403626</v>
      </c>
      <c r="O4317" s="101">
        <f t="shared" ca="1" si="600"/>
        <v>0.30203118135124507</v>
      </c>
      <c r="Q4317" s="12">
        <f t="shared" ca="1" si="601"/>
        <v>5.6000000000000005</v>
      </c>
      <c r="R4317" s="101">
        <f t="shared" ca="1" si="602"/>
        <v>0.23706771803334051</v>
      </c>
      <c r="S4317" s="13"/>
      <c r="T4317" s="101">
        <f t="shared" ca="1" si="603"/>
        <v>0</v>
      </c>
      <c r="U4317" s="101">
        <f t="shared" si="604"/>
        <v>0</v>
      </c>
      <c r="V4317" s="101">
        <f t="shared" ca="1" si="605"/>
        <v>-383.06244050067693</v>
      </c>
    </row>
    <row r="4318" spans="2:22" x14ac:dyDescent="0.3">
      <c r="B4318" s="13">
        <v>2023</v>
      </c>
      <c r="C4318" s="13">
        <v>6</v>
      </c>
      <c r="D4318" s="13">
        <v>27</v>
      </c>
      <c r="E4318" s="83" t="s">
        <v>277</v>
      </c>
      <c r="F4318" s="13">
        <v>7</v>
      </c>
      <c r="G4318" s="13">
        <v>7</v>
      </c>
      <c r="H4318" s="13" t="s">
        <v>69</v>
      </c>
      <c r="I4318" s="13" t="s">
        <v>53</v>
      </c>
      <c r="J4318" s="13"/>
      <c r="K4318" s="13" t="s">
        <v>27</v>
      </c>
      <c r="L4318" s="12">
        <f t="shared" ca="1" si="598"/>
        <v>2.7616135797450028</v>
      </c>
      <c r="M4318" s="101">
        <f t="shared" ca="1" si="599"/>
        <v>0.14570273246734636</v>
      </c>
      <c r="N4318" s="101">
        <f t="shared" ca="1" si="606"/>
        <v>396.87413795403626</v>
      </c>
      <c r="O4318" s="101">
        <f t="shared" ca="1" si="600"/>
        <v>0.29795048911868832</v>
      </c>
      <c r="Q4318" s="12">
        <f t="shared" ca="1" si="601"/>
        <v>0</v>
      </c>
      <c r="R4318" s="101">
        <f t="shared" ca="1" si="602"/>
        <v>0</v>
      </c>
      <c r="S4318" s="13"/>
      <c r="T4318" s="101">
        <f t="shared" ca="1" si="603"/>
        <v>0.14570273246734636</v>
      </c>
      <c r="U4318" s="101">
        <f t="shared" si="604"/>
        <v>0</v>
      </c>
      <c r="V4318" s="101">
        <f t="shared" ca="1" si="605"/>
        <v>-382.9167377682096</v>
      </c>
    </row>
    <row r="4319" spans="2:22" x14ac:dyDescent="0.3">
      <c r="B4319" s="13">
        <v>2023</v>
      </c>
      <c r="C4319" s="13">
        <v>6</v>
      </c>
      <c r="D4319" s="13">
        <v>27</v>
      </c>
      <c r="E4319" s="83" t="s">
        <v>277</v>
      </c>
      <c r="F4319" s="13">
        <v>7</v>
      </c>
      <c r="G4319" s="13">
        <v>8</v>
      </c>
      <c r="H4319" s="13" t="s">
        <v>69</v>
      </c>
      <c r="I4319" s="13" t="s">
        <v>53</v>
      </c>
      <c r="J4319" s="13"/>
      <c r="K4319" s="13" t="s">
        <v>27</v>
      </c>
      <c r="L4319" s="12">
        <f t="shared" ca="1" si="598"/>
        <v>3.171070839623682</v>
      </c>
      <c r="M4319" s="101">
        <f t="shared" ca="1" si="599"/>
        <v>0.16730569749854546</v>
      </c>
      <c r="N4319" s="101">
        <f t="shared" ca="1" si="606"/>
        <v>396.87413795403626</v>
      </c>
      <c r="O4319" s="101">
        <f t="shared" ca="1" si="600"/>
        <v>0.34212683288699902</v>
      </c>
      <c r="Q4319" s="12">
        <f t="shared" ca="1" si="601"/>
        <v>4.5635787126130989</v>
      </c>
      <c r="R4319" s="101">
        <f t="shared" ca="1" si="602"/>
        <v>0.11787579144855415</v>
      </c>
      <c r="S4319" s="13"/>
      <c r="T4319" s="101">
        <f t="shared" ca="1" si="603"/>
        <v>0</v>
      </c>
      <c r="U4319" s="101">
        <f t="shared" si="604"/>
        <v>0</v>
      </c>
      <c r="V4319" s="101">
        <f t="shared" ca="1" si="605"/>
        <v>-383.15248935110674</v>
      </c>
    </row>
    <row r="4320" spans="2:22" x14ac:dyDescent="0.3">
      <c r="B4320" s="13">
        <v>2023</v>
      </c>
      <c r="C4320" s="13">
        <v>6</v>
      </c>
      <c r="D4320" s="13">
        <v>27</v>
      </c>
      <c r="E4320" s="83" t="s">
        <v>277</v>
      </c>
      <c r="F4320" s="13">
        <v>7</v>
      </c>
      <c r="G4320" s="13">
        <v>9</v>
      </c>
      <c r="H4320" s="13" t="s">
        <v>69</v>
      </c>
      <c r="I4320" s="13" t="s">
        <v>53</v>
      </c>
      <c r="J4320" s="13"/>
      <c r="K4320" s="13" t="s">
        <v>27</v>
      </c>
      <c r="L4320" s="12">
        <f t="shared" ca="1" si="598"/>
        <v>3.6226619255420132</v>
      </c>
      <c r="M4320" s="101">
        <f t="shared" ca="1" si="599"/>
        <v>0.19113164319159662</v>
      </c>
      <c r="N4320" s="101">
        <f t="shared" ca="1" si="606"/>
        <v>396.87413795403626</v>
      </c>
      <c r="O4320" s="101">
        <f t="shared" ca="1" si="600"/>
        <v>0.39084899514672777</v>
      </c>
      <c r="Q4320" s="12">
        <f t="shared" ca="1" si="601"/>
        <v>5.6000000000000005</v>
      </c>
      <c r="R4320" s="101">
        <f t="shared" ca="1" si="602"/>
        <v>0.16738166800286863</v>
      </c>
      <c r="S4320" s="13"/>
      <c r="T4320" s="101">
        <f t="shared" ca="1" si="603"/>
        <v>0</v>
      </c>
      <c r="U4320" s="101">
        <f t="shared" si="604"/>
        <v>0</v>
      </c>
      <c r="V4320" s="101">
        <f t="shared" ca="1" si="605"/>
        <v>-383.48725268711246</v>
      </c>
    </row>
    <row r="4321" spans="2:22" x14ac:dyDescent="0.3">
      <c r="B4321" s="13">
        <v>2023</v>
      </c>
      <c r="C4321" s="13">
        <v>6</v>
      </c>
      <c r="D4321" s="13">
        <v>27</v>
      </c>
      <c r="E4321" s="83" t="s">
        <v>277</v>
      </c>
      <c r="F4321" s="13">
        <v>7</v>
      </c>
      <c r="G4321" s="13">
        <v>10</v>
      </c>
      <c r="H4321" s="13" t="s">
        <v>70</v>
      </c>
      <c r="I4321" s="13" t="s">
        <v>53</v>
      </c>
      <c r="J4321" s="13"/>
      <c r="K4321" s="13" t="s">
        <v>27</v>
      </c>
      <c r="L4321" s="12">
        <f t="shared" ca="1" si="598"/>
        <v>3.5637626634726511</v>
      </c>
      <c r="M4321" s="101">
        <f t="shared" ca="1" si="599"/>
        <v>0.18802411812481709</v>
      </c>
      <c r="N4321" s="101">
        <f t="shared" ca="1" si="606"/>
        <v>396.87413795403626</v>
      </c>
      <c r="O4321" s="101">
        <f t="shared" ca="1" si="600"/>
        <v>0.38449435376206431</v>
      </c>
      <c r="Q4321" s="12">
        <f t="shared" ca="1" si="601"/>
        <v>5.6000000000000005</v>
      </c>
      <c r="R4321" s="101">
        <f t="shared" ca="1" si="602"/>
        <v>0.17236749053704012</v>
      </c>
      <c r="S4321" s="13"/>
      <c r="T4321" s="101">
        <f t="shared" ca="1" si="603"/>
        <v>0</v>
      </c>
      <c r="U4321" s="101">
        <f t="shared" si="604"/>
        <v>0</v>
      </c>
      <c r="V4321" s="101">
        <f t="shared" ca="1" si="605"/>
        <v>-383.83198766818657</v>
      </c>
    </row>
    <row r="4322" spans="2:22" x14ac:dyDescent="0.3">
      <c r="B4322" s="13">
        <v>2023</v>
      </c>
      <c r="C4322" s="13">
        <v>6</v>
      </c>
      <c r="D4322" s="13">
        <v>27</v>
      </c>
      <c r="E4322" s="83" t="s">
        <v>277</v>
      </c>
      <c r="F4322" s="13">
        <v>7</v>
      </c>
      <c r="G4322" s="13">
        <v>11</v>
      </c>
      <c r="H4322" s="13" t="s">
        <v>70</v>
      </c>
      <c r="I4322" s="13" t="s">
        <v>53</v>
      </c>
      <c r="J4322" s="13"/>
      <c r="K4322" s="13" t="s">
        <v>27</v>
      </c>
      <c r="L4322" s="12">
        <f t="shared" ca="1" si="598"/>
        <v>3.6413173671341519</v>
      </c>
      <c r="M4322" s="101">
        <f t="shared" ca="1" si="599"/>
        <v>0.19211590428999786</v>
      </c>
      <c r="N4322" s="101">
        <f t="shared" ca="1" si="606"/>
        <v>396.87413795403626</v>
      </c>
      <c r="O4322" s="101">
        <f t="shared" ca="1" si="600"/>
        <v>0.39286173074010367</v>
      </c>
      <c r="Q4322" s="12">
        <f t="shared" ca="1" si="601"/>
        <v>5.6000000000000005</v>
      </c>
      <c r="R4322" s="101">
        <f t="shared" ca="1" si="602"/>
        <v>0.16580248487209409</v>
      </c>
      <c r="S4322" s="13"/>
      <c r="T4322" s="101">
        <f t="shared" ca="1" si="603"/>
        <v>0</v>
      </c>
      <c r="U4322" s="101">
        <f t="shared" si="604"/>
        <v>0</v>
      </c>
      <c r="V4322" s="101">
        <f t="shared" ca="1" si="605"/>
        <v>-384.16359263793072</v>
      </c>
    </row>
    <row r="4323" spans="2:22" x14ac:dyDescent="0.3">
      <c r="B4323" s="13">
        <v>2023</v>
      </c>
      <c r="C4323" s="13">
        <v>6</v>
      </c>
      <c r="D4323" s="13">
        <v>27</v>
      </c>
      <c r="E4323" s="83" t="s">
        <v>277</v>
      </c>
      <c r="F4323" s="13">
        <v>7</v>
      </c>
      <c r="G4323" s="13">
        <v>12</v>
      </c>
      <c r="H4323" s="13" t="s">
        <v>70</v>
      </c>
      <c r="I4323" s="13" t="s">
        <v>53</v>
      </c>
      <c r="J4323" s="13"/>
      <c r="K4323" s="13" t="s">
        <v>27</v>
      </c>
      <c r="L4323" s="12">
        <f t="shared" ca="1" si="598"/>
        <v>3.6143861404775897</v>
      </c>
      <c r="M4323" s="101">
        <f t="shared" ca="1" si="599"/>
        <v>0.19069501277159764</v>
      </c>
      <c r="N4323" s="101">
        <f t="shared" ca="1" si="606"/>
        <v>396.87413795403626</v>
      </c>
      <c r="O4323" s="101">
        <f t="shared" ca="1" si="600"/>
        <v>0.38995612069612717</v>
      </c>
      <c r="Q4323" s="12">
        <f t="shared" ca="1" si="601"/>
        <v>0.71716761475381208</v>
      </c>
      <c r="R4323" s="101">
        <f t="shared" ca="1" si="602"/>
        <v>0</v>
      </c>
      <c r="S4323" s="13"/>
      <c r="T4323" s="101">
        <f t="shared" ca="1" si="603"/>
        <v>0.15285724941718651</v>
      </c>
      <c r="U4323" s="101">
        <f t="shared" si="604"/>
        <v>0</v>
      </c>
      <c r="V4323" s="101">
        <f t="shared" ca="1" si="605"/>
        <v>-384.01073538851352</v>
      </c>
    </row>
    <row r="4324" spans="2:22" x14ac:dyDescent="0.3">
      <c r="B4324" s="13">
        <v>2023</v>
      </c>
      <c r="C4324" s="13">
        <v>6</v>
      </c>
      <c r="D4324" s="13">
        <v>27</v>
      </c>
      <c r="E4324" s="83" t="s">
        <v>277</v>
      </c>
      <c r="F4324" s="13">
        <v>7</v>
      </c>
      <c r="G4324" s="13">
        <v>13</v>
      </c>
      <c r="H4324" s="13" t="s">
        <v>70</v>
      </c>
      <c r="I4324" s="13" t="s">
        <v>53</v>
      </c>
      <c r="J4324" s="13"/>
      <c r="K4324" s="13" t="s">
        <v>27</v>
      </c>
      <c r="L4324" s="12">
        <f t="shared" ca="1" si="598"/>
        <v>4.7693632153684389</v>
      </c>
      <c r="M4324" s="101">
        <f t="shared" ca="1" si="599"/>
        <v>0.25163160324283884</v>
      </c>
      <c r="N4324" s="101">
        <f t="shared" ca="1" si="606"/>
        <v>396.87413795403626</v>
      </c>
      <c r="O4324" s="101">
        <f t="shared" ca="1" si="600"/>
        <v>0.51456659730610088</v>
      </c>
      <c r="Q4324" s="12">
        <f t="shared" ca="1" si="601"/>
        <v>5.6000000000000005</v>
      </c>
      <c r="R4324" s="101">
        <f t="shared" ca="1" si="602"/>
        <v>7.031340381906169E-2</v>
      </c>
      <c r="S4324" s="13"/>
      <c r="T4324" s="101">
        <f t="shared" ca="1" si="603"/>
        <v>0</v>
      </c>
      <c r="U4324" s="101">
        <f t="shared" si="604"/>
        <v>0</v>
      </c>
      <c r="V4324" s="101">
        <f t="shared" ca="1" si="605"/>
        <v>-384.15136219615164</v>
      </c>
    </row>
    <row r="4325" spans="2:22" x14ac:dyDescent="0.3">
      <c r="B4325" s="13">
        <v>2023</v>
      </c>
      <c r="C4325" s="13">
        <v>6</v>
      </c>
      <c r="D4325" s="13">
        <v>27</v>
      </c>
      <c r="E4325" s="83" t="s">
        <v>277</v>
      </c>
      <c r="F4325" s="13">
        <v>7</v>
      </c>
      <c r="G4325" s="13">
        <v>14</v>
      </c>
      <c r="H4325" s="13" t="s">
        <v>70</v>
      </c>
      <c r="I4325" s="13" t="s">
        <v>53</v>
      </c>
      <c r="J4325" s="13"/>
      <c r="K4325" s="13" t="s">
        <v>27</v>
      </c>
      <c r="L4325" s="12">
        <f t="shared" ca="1" si="598"/>
        <v>4.5945478327396705</v>
      </c>
      <c r="M4325" s="101">
        <f t="shared" ca="1" si="599"/>
        <v>0.24240834365534503</v>
      </c>
      <c r="N4325" s="101">
        <f t="shared" ca="1" si="606"/>
        <v>396.87413795403626</v>
      </c>
      <c r="O4325" s="101">
        <f t="shared" ca="1" si="600"/>
        <v>0.49570576567428304</v>
      </c>
      <c r="Q4325" s="12">
        <f t="shared" ca="1" si="601"/>
        <v>5.6000000000000005</v>
      </c>
      <c r="R4325" s="101">
        <f t="shared" ca="1" si="602"/>
        <v>8.5111525958586939E-2</v>
      </c>
      <c r="S4325" s="13"/>
      <c r="T4325" s="101">
        <f t="shared" ca="1" si="603"/>
        <v>0</v>
      </c>
      <c r="U4325" s="101">
        <f t="shared" si="604"/>
        <v>0</v>
      </c>
      <c r="V4325" s="101">
        <f t="shared" ca="1" si="605"/>
        <v>-384.32158524806886</v>
      </c>
    </row>
    <row r="4326" spans="2:22" x14ac:dyDescent="0.3">
      <c r="B4326" s="13">
        <v>2023</v>
      </c>
      <c r="C4326" s="13">
        <v>6</v>
      </c>
      <c r="D4326" s="13">
        <v>27</v>
      </c>
      <c r="E4326" s="83" t="s">
        <v>277</v>
      </c>
      <c r="F4326" s="13">
        <v>7</v>
      </c>
      <c r="G4326" s="13">
        <v>15</v>
      </c>
      <c r="H4326" s="13" t="s">
        <v>70</v>
      </c>
      <c r="I4326" s="13" t="s">
        <v>53</v>
      </c>
      <c r="J4326" s="13"/>
      <c r="K4326" s="13" t="s">
        <v>27</v>
      </c>
      <c r="L4326" s="12">
        <f t="shared" ca="1" si="598"/>
        <v>3.136207496798824</v>
      </c>
      <c r="M4326" s="101">
        <f t="shared" ca="1" si="599"/>
        <v>0.16546630753110597</v>
      </c>
      <c r="N4326" s="101">
        <f t="shared" ca="1" si="606"/>
        <v>396.87413795403626</v>
      </c>
      <c r="O4326" s="101">
        <f t="shared" ca="1" si="600"/>
        <v>0.33836542682962512</v>
      </c>
      <c r="Q4326" s="12">
        <f t="shared" ca="1" si="601"/>
        <v>5.6000000000000005</v>
      </c>
      <c r="R4326" s="101">
        <f t="shared" ca="1" si="602"/>
        <v>0.20856003539597959</v>
      </c>
      <c r="S4326" s="13"/>
      <c r="T4326" s="101">
        <f t="shared" ca="1" si="603"/>
        <v>0</v>
      </c>
      <c r="U4326" s="101">
        <f t="shared" si="604"/>
        <v>0</v>
      </c>
      <c r="V4326" s="101">
        <f t="shared" ca="1" si="605"/>
        <v>-384.73870531886081</v>
      </c>
    </row>
    <row r="4327" spans="2:22" x14ac:dyDescent="0.3">
      <c r="B4327" s="13">
        <v>2023</v>
      </c>
      <c r="C4327" s="13">
        <v>6</v>
      </c>
      <c r="D4327" s="13">
        <v>27</v>
      </c>
      <c r="E4327" s="83" t="s">
        <v>277</v>
      </c>
      <c r="F4327" s="13">
        <v>7</v>
      </c>
      <c r="G4327" s="13">
        <v>16</v>
      </c>
      <c r="H4327" s="13" t="s">
        <v>71</v>
      </c>
      <c r="I4327" s="13" t="s">
        <v>53</v>
      </c>
      <c r="J4327" s="13"/>
      <c r="K4327" s="13" t="s">
        <v>27</v>
      </c>
      <c r="L4327" s="12">
        <f t="shared" ca="1" si="598"/>
        <v>3.3265639006025793</v>
      </c>
      <c r="M4327" s="101">
        <f t="shared" ca="1" si="599"/>
        <v>0.4129596426208042</v>
      </c>
      <c r="N4327" s="101">
        <f t="shared" ca="1" si="606"/>
        <v>397.80973405108074</v>
      </c>
      <c r="O4327" s="101">
        <f t="shared" ca="1" si="600"/>
        <v>0.99065072959944811</v>
      </c>
      <c r="Q4327" s="12">
        <f t="shared" ca="1" si="601"/>
        <v>5.6000000000000005</v>
      </c>
      <c r="R4327" s="101">
        <f t="shared" ca="1" si="602"/>
        <v>0.19244636581399172</v>
      </c>
      <c r="S4327" s="13"/>
      <c r="T4327" s="101">
        <f t="shared" ca="1" si="603"/>
        <v>0</v>
      </c>
      <c r="U4327" s="101">
        <f t="shared" ca="1" si="604"/>
        <v>0.93559609704447544</v>
      </c>
      <c r="V4327" s="101">
        <f t="shared" ca="1" si="605"/>
        <v>-384.18800195344431</v>
      </c>
    </row>
    <row r="4328" spans="2:22" x14ac:dyDescent="0.3">
      <c r="B4328" s="13">
        <v>2023</v>
      </c>
      <c r="C4328" s="13">
        <v>6</v>
      </c>
      <c r="D4328" s="13">
        <v>27</v>
      </c>
      <c r="E4328" s="83" t="s">
        <v>277</v>
      </c>
      <c r="F4328" s="13">
        <v>7</v>
      </c>
      <c r="G4328" s="13">
        <v>17</v>
      </c>
      <c r="H4328" s="13" t="s">
        <v>71</v>
      </c>
      <c r="I4328" s="13" t="s">
        <v>53</v>
      </c>
      <c r="J4328" s="13"/>
      <c r="K4328" s="13" t="s">
        <v>27</v>
      </c>
      <c r="L4328" s="12">
        <f t="shared" ca="1" si="598"/>
        <v>6.308229556957726</v>
      </c>
      <c r="M4328" s="101">
        <f t="shared" ca="1" si="599"/>
        <v>0.78310361720073207</v>
      </c>
      <c r="N4328" s="101">
        <f t="shared" ca="1" si="606"/>
        <v>399.58392361397512</v>
      </c>
      <c r="O4328" s="101">
        <f t="shared" ca="1" si="600"/>
        <v>1.8785907620620108</v>
      </c>
      <c r="Q4328" s="12">
        <f t="shared" ca="1" si="601"/>
        <v>4.9971635871164208</v>
      </c>
      <c r="R4328" s="101">
        <f t="shared" ca="1" si="602"/>
        <v>0</v>
      </c>
      <c r="S4328" s="13"/>
      <c r="T4328" s="101">
        <f t="shared" ca="1" si="603"/>
        <v>0.16275572949609962</v>
      </c>
      <c r="U4328" s="101">
        <f t="shared" ca="1" si="604"/>
        <v>1.7741895628943605</v>
      </c>
      <c r="V4328" s="101">
        <f t="shared" ca="1" si="605"/>
        <v>-382.25105666105384</v>
      </c>
    </row>
    <row r="4329" spans="2:22" x14ac:dyDescent="0.3">
      <c r="B4329" s="13">
        <v>2023</v>
      </c>
      <c r="C4329" s="13">
        <v>6</v>
      </c>
      <c r="D4329" s="13">
        <v>27</v>
      </c>
      <c r="E4329" s="83" t="s">
        <v>277</v>
      </c>
      <c r="F4329" s="13">
        <v>7</v>
      </c>
      <c r="G4329" s="13">
        <v>18</v>
      </c>
      <c r="H4329" s="13" t="s">
        <v>71</v>
      </c>
      <c r="I4329" s="13" t="s">
        <v>53</v>
      </c>
      <c r="J4329" s="13"/>
      <c r="K4329" s="13" t="s">
        <v>27</v>
      </c>
      <c r="L4329" s="12">
        <f t="shared" ca="1" si="598"/>
        <v>4.5975259872392167</v>
      </c>
      <c r="M4329" s="101">
        <f t="shared" ca="1" si="599"/>
        <v>0.57073687605587631</v>
      </c>
      <c r="N4329" s="101">
        <f t="shared" ca="1" si="606"/>
        <v>400.87697779788613</v>
      </c>
      <c r="O4329" s="101">
        <f t="shared" ca="1" si="600"/>
        <v>1.3691432389998388</v>
      </c>
      <c r="Q4329" s="12">
        <f t="shared" ca="1" si="601"/>
        <v>5.6000000000000005</v>
      </c>
      <c r="R4329" s="101">
        <f t="shared" ca="1" si="602"/>
        <v>8.4859425180200357E-2</v>
      </c>
      <c r="S4329" s="13"/>
      <c r="T4329" s="101">
        <f t="shared" ca="1" si="603"/>
        <v>0</v>
      </c>
      <c r="U4329" s="101">
        <f t="shared" ca="1" si="604"/>
        <v>1.2930541839110297</v>
      </c>
      <c r="V4329" s="101">
        <f t="shared" ca="1" si="605"/>
        <v>-381.1277213275032</v>
      </c>
    </row>
    <row r="4330" spans="2:22" x14ac:dyDescent="0.3">
      <c r="B4330" s="13">
        <v>2023</v>
      </c>
      <c r="C4330" s="13">
        <v>6</v>
      </c>
      <c r="D4330" s="13">
        <v>27</v>
      </c>
      <c r="E4330" s="83" t="s">
        <v>277</v>
      </c>
      <c r="F4330" s="13">
        <v>7</v>
      </c>
      <c r="G4330" s="13">
        <v>19</v>
      </c>
      <c r="H4330" s="13" t="s">
        <v>71</v>
      </c>
      <c r="I4330" s="13" t="s">
        <v>53</v>
      </c>
      <c r="J4330" s="13"/>
      <c r="K4330" s="13" t="s">
        <v>27</v>
      </c>
      <c r="L4330" s="12">
        <f t="shared" ca="1" si="598"/>
        <v>3.6636460907295136</v>
      </c>
      <c r="M4330" s="101">
        <f t="shared" ca="1" si="599"/>
        <v>0.45480502570316184</v>
      </c>
      <c r="N4330" s="101">
        <f t="shared" ca="1" si="606"/>
        <v>401.90737826090378</v>
      </c>
      <c r="O4330" s="101">
        <f t="shared" ca="1" si="600"/>
        <v>1.0910338058192492</v>
      </c>
      <c r="Q4330" s="12">
        <f t="shared" ca="1" si="601"/>
        <v>5.6000000000000005</v>
      </c>
      <c r="R4330" s="101">
        <f t="shared" ca="1" si="602"/>
        <v>0.16391235841974672</v>
      </c>
      <c r="S4330" s="13"/>
      <c r="T4330" s="101">
        <f t="shared" ca="1" si="603"/>
        <v>0</v>
      </c>
      <c r="U4330" s="101">
        <f t="shared" ca="1" si="604"/>
        <v>1.0304004630176757</v>
      </c>
      <c r="V4330" s="101">
        <f t="shared" ca="1" si="605"/>
        <v>-380.42514558132501</v>
      </c>
    </row>
    <row r="4331" spans="2:22" x14ac:dyDescent="0.3">
      <c r="B4331" s="13">
        <v>2023</v>
      </c>
      <c r="C4331" s="13">
        <v>6</v>
      </c>
      <c r="D4331" s="13">
        <v>27</v>
      </c>
      <c r="E4331" s="83" t="s">
        <v>277</v>
      </c>
      <c r="F4331" s="13">
        <v>7</v>
      </c>
      <c r="G4331" s="13">
        <v>20</v>
      </c>
      <c r="H4331" s="13" t="s">
        <v>69</v>
      </c>
      <c r="I4331" s="13" t="s">
        <v>53</v>
      </c>
      <c r="J4331" s="13"/>
      <c r="K4331" s="13" t="s">
        <v>27</v>
      </c>
      <c r="L4331" s="12">
        <f t="shared" ca="1" si="598"/>
        <v>6.0968058193057422</v>
      </c>
      <c r="M4331" s="101">
        <f t="shared" ca="1" si="599"/>
        <v>0.32166747502657095</v>
      </c>
      <c r="N4331" s="101">
        <f t="shared" ca="1" si="606"/>
        <v>401.90737826090378</v>
      </c>
      <c r="O4331" s="101">
        <f t="shared" ca="1" si="600"/>
        <v>0.65778437984489657</v>
      </c>
      <c r="Q4331" s="12">
        <f t="shared" ca="1" si="601"/>
        <v>0</v>
      </c>
      <c r="R4331" s="101">
        <f t="shared" ca="1" si="602"/>
        <v>0</v>
      </c>
      <c r="S4331" s="13"/>
      <c r="T4331" s="101">
        <f t="shared" ca="1" si="603"/>
        <v>0.32166747502657095</v>
      </c>
      <c r="U4331" s="101">
        <f t="shared" si="604"/>
        <v>0</v>
      </c>
      <c r="V4331" s="101">
        <f t="shared" ca="1" si="605"/>
        <v>-380.10347810629844</v>
      </c>
    </row>
    <row r="4332" spans="2:22" x14ac:dyDescent="0.3">
      <c r="B4332" s="13">
        <v>2023</v>
      </c>
      <c r="C4332" s="13">
        <v>6</v>
      </c>
      <c r="D4332" s="13">
        <v>27</v>
      </c>
      <c r="E4332" s="83" t="s">
        <v>277</v>
      </c>
      <c r="F4332" s="13">
        <v>7</v>
      </c>
      <c r="G4332" s="13">
        <v>21</v>
      </c>
      <c r="H4332" s="13" t="s">
        <v>69</v>
      </c>
      <c r="I4332" s="13" t="s">
        <v>53</v>
      </c>
      <c r="J4332" s="13"/>
      <c r="K4332" s="13" t="s">
        <v>27</v>
      </c>
      <c r="L4332" s="12">
        <f t="shared" ca="1" si="598"/>
        <v>3.2717412191517976</v>
      </c>
      <c r="M4332" s="101">
        <f t="shared" ca="1" si="599"/>
        <v>0.17261706672244884</v>
      </c>
      <c r="N4332" s="101">
        <f t="shared" ca="1" si="606"/>
        <v>401.90737826090378</v>
      </c>
      <c r="O4332" s="101">
        <f t="shared" ca="1" si="600"/>
        <v>0.35298816013428747</v>
      </c>
      <c r="Q4332" s="12">
        <f t="shared" ca="1" si="601"/>
        <v>0</v>
      </c>
      <c r="R4332" s="101">
        <f t="shared" ca="1" si="602"/>
        <v>0</v>
      </c>
      <c r="S4332" s="13"/>
      <c r="T4332" s="101">
        <f t="shared" ca="1" si="603"/>
        <v>0.17261706672244884</v>
      </c>
      <c r="U4332" s="101">
        <f t="shared" si="604"/>
        <v>0</v>
      </c>
      <c r="V4332" s="101">
        <f t="shared" ca="1" si="605"/>
        <v>-379.93086103957597</v>
      </c>
    </row>
    <row r="4333" spans="2:22" x14ac:dyDescent="0.3">
      <c r="B4333" s="13">
        <v>2023</v>
      </c>
      <c r="C4333" s="13">
        <v>6</v>
      </c>
      <c r="D4333" s="13">
        <v>27</v>
      </c>
      <c r="E4333" s="83" t="s">
        <v>277</v>
      </c>
      <c r="F4333" s="13">
        <v>7</v>
      </c>
      <c r="G4333" s="13">
        <v>22</v>
      </c>
      <c r="H4333" s="13" t="s">
        <v>69</v>
      </c>
      <c r="I4333" s="13" t="s">
        <v>53</v>
      </c>
      <c r="J4333" s="13"/>
      <c r="K4333" s="13" t="s">
        <v>27</v>
      </c>
      <c r="L4333" s="12">
        <f t="shared" ca="1" si="598"/>
        <v>3.4101308111075523</v>
      </c>
      <c r="M4333" s="101">
        <f t="shared" ca="1" si="599"/>
        <v>0.17991850159403447</v>
      </c>
      <c r="N4333" s="101">
        <f t="shared" ca="1" si="606"/>
        <v>401.90737826090378</v>
      </c>
      <c r="O4333" s="101">
        <f t="shared" ca="1" si="600"/>
        <v>0.36791901321039383</v>
      </c>
      <c r="Q4333" s="12">
        <f t="shared" ca="1" si="601"/>
        <v>0</v>
      </c>
      <c r="R4333" s="101">
        <f t="shared" ca="1" si="602"/>
        <v>0</v>
      </c>
      <c r="S4333" s="13"/>
      <c r="T4333" s="101">
        <f t="shared" ca="1" si="603"/>
        <v>0.17991850159403447</v>
      </c>
      <c r="U4333" s="101">
        <f t="shared" si="604"/>
        <v>0</v>
      </c>
      <c r="V4333" s="101">
        <f t="shared" ca="1" si="605"/>
        <v>-379.75094253798193</v>
      </c>
    </row>
    <row r="4334" spans="2:22" x14ac:dyDescent="0.3">
      <c r="B4334" s="13">
        <v>2023</v>
      </c>
      <c r="C4334" s="13">
        <v>6</v>
      </c>
      <c r="D4334" s="13">
        <v>27</v>
      </c>
      <c r="E4334" s="83" t="s">
        <v>277</v>
      </c>
      <c r="F4334" s="13">
        <v>7</v>
      </c>
      <c r="G4334" s="13">
        <v>23</v>
      </c>
      <c r="H4334" s="13" t="s">
        <v>69</v>
      </c>
      <c r="I4334" s="13" t="s">
        <v>53</v>
      </c>
      <c r="J4334" s="13"/>
      <c r="K4334" s="13" t="s">
        <v>27</v>
      </c>
      <c r="L4334" s="12">
        <f t="shared" ca="1" si="598"/>
        <v>5.319434848605443</v>
      </c>
      <c r="M4334" s="101">
        <f t="shared" ca="1" si="599"/>
        <v>0.28065338261242317</v>
      </c>
      <c r="N4334" s="101">
        <f t="shared" ca="1" si="606"/>
        <v>401.90737826090378</v>
      </c>
      <c r="O4334" s="101">
        <f t="shared" ca="1" si="600"/>
        <v>0.57391382581604122</v>
      </c>
      <c r="Q4334" s="12">
        <f t="shared" ca="1" si="601"/>
        <v>0</v>
      </c>
      <c r="R4334" s="101">
        <f t="shared" ca="1" si="602"/>
        <v>0</v>
      </c>
      <c r="S4334" s="13"/>
      <c r="T4334" s="101">
        <f t="shared" ca="1" si="603"/>
        <v>0.28065338261242317</v>
      </c>
      <c r="U4334" s="101">
        <f t="shared" si="604"/>
        <v>0</v>
      </c>
      <c r="V4334" s="101">
        <f t="shared" ca="1" si="605"/>
        <v>-379.47028915536953</v>
      </c>
    </row>
    <row r="4335" spans="2:22" x14ac:dyDescent="0.3">
      <c r="B4335" s="13">
        <v>2023</v>
      </c>
      <c r="C4335" s="13">
        <v>6</v>
      </c>
      <c r="D4335" s="13">
        <v>28</v>
      </c>
      <c r="E4335" s="83" t="s">
        <v>278</v>
      </c>
      <c r="F4335" s="13">
        <v>1</v>
      </c>
      <c r="G4335" s="13">
        <v>0</v>
      </c>
      <c r="H4335" s="13" t="s">
        <v>69</v>
      </c>
      <c r="I4335" s="13" t="s">
        <v>53</v>
      </c>
      <c r="J4335" s="13"/>
      <c r="K4335" s="13" t="s">
        <v>27</v>
      </c>
      <c r="L4335" s="12">
        <f t="shared" ca="1" si="598"/>
        <v>5.226732620217545</v>
      </c>
      <c r="M4335" s="101">
        <f t="shared" ca="1" si="599"/>
        <v>0.27576241304267768</v>
      </c>
      <c r="N4335" s="101">
        <f t="shared" ca="1" si="606"/>
        <v>401.90737826090378</v>
      </c>
      <c r="O4335" s="101">
        <f t="shared" ca="1" si="600"/>
        <v>0.56391218239527097</v>
      </c>
      <c r="Q4335" s="12">
        <f t="shared" ca="1" si="601"/>
        <v>0</v>
      </c>
      <c r="R4335" s="101">
        <f t="shared" ca="1" si="602"/>
        <v>0</v>
      </c>
      <c r="S4335" s="13"/>
      <c r="T4335" s="101">
        <f t="shared" ca="1" si="603"/>
        <v>0.27576241304267768</v>
      </c>
      <c r="U4335" s="101">
        <f t="shared" si="604"/>
        <v>0</v>
      </c>
      <c r="V4335" s="101">
        <f t="shared" ca="1" si="605"/>
        <v>-379.19452674232684</v>
      </c>
    </row>
    <row r="4336" spans="2:22" x14ac:dyDescent="0.3">
      <c r="B4336" s="13">
        <v>2023</v>
      </c>
      <c r="C4336" s="13">
        <v>6</v>
      </c>
      <c r="D4336" s="13">
        <v>28</v>
      </c>
      <c r="E4336" s="83" t="s">
        <v>278</v>
      </c>
      <c r="F4336" s="13">
        <v>1</v>
      </c>
      <c r="G4336" s="13">
        <v>1</v>
      </c>
      <c r="H4336" s="13" t="s">
        <v>69</v>
      </c>
      <c r="I4336" s="13" t="s">
        <v>53</v>
      </c>
      <c r="J4336" s="13"/>
      <c r="K4336" s="13" t="s">
        <v>27</v>
      </c>
      <c r="L4336" s="12">
        <f t="shared" ca="1" si="598"/>
        <v>2.7650094474282225</v>
      </c>
      <c r="M4336" s="101">
        <f t="shared" ca="1" si="599"/>
        <v>0.14588189844631302</v>
      </c>
      <c r="N4336" s="101">
        <f t="shared" ca="1" si="606"/>
        <v>401.90737826090378</v>
      </c>
      <c r="O4336" s="101">
        <f t="shared" ca="1" si="600"/>
        <v>0.29831686928303092</v>
      </c>
      <c r="Q4336" s="12">
        <f t="shared" ca="1" si="601"/>
        <v>0</v>
      </c>
      <c r="R4336" s="101">
        <f t="shared" ca="1" si="602"/>
        <v>0</v>
      </c>
      <c r="S4336" s="13"/>
      <c r="T4336" s="101">
        <f t="shared" ca="1" si="603"/>
        <v>0.14588189844631302</v>
      </c>
      <c r="U4336" s="101">
        <f t="shared" si="604"/>
        <v>0</v>
      </c>
      <c r="V4336" s="101">
        <f t="shared" ca="1" si="605"/>
        <v>-379.04864484388054</v>
      </c>
    </row>
    <row r="4337" spans="2:22" x14ac:dyDescent="0.3">
      <c r="B4337" s="13">
        <v>2023</v>
      </c>
      <c r="C4337" s="13">
        <v>6</v>
      </c>
      <c r="D4337" s="13">
        <v>28</v>
      </c>
      <c r="E4337" s="83" t="s">
        <v>278</v>
      </c>
      <c r="F4337" s="13">
        <v>1</v>
      </c>
      <c r="G4337" s="13">
        <v>2</v>
      </c>
      <c r="H4337" s="13" t="s">
        <v>69</v>
      </c>
      <c r="I4337" s="13" t="s">
        <v>53</v>
      </c>
      <c r="J4337" s="13"/>
      <c r="K4337" s="13" t="s">
        <v>27</v>
      </c>
      <c r="L4337" s="12">
        <f t="shared" ca="1" si="598"/>
        <v>2.6356840730006486</v>
      </c>
      <c r="M4337" s="101">
        <f t="shared" ca="1" si="599"/>
        <v>0.13905869169151422</v>
      </c>
      <c r="N4337" s="101">
        <f t="shared" ca="1" si="606"/>
        <v>401.90737826090378</v>
      </c>
      <c r="O4337" s="101">
        <f t="shared" ca="1" si="600"/>
        <v>0.28436395463603997</v>
      </c>
      <c r="Q4337" s="12">
        <f t="shared" ca="1" si="601"/>
        <v>0</v>
      </c>
      <c r="R4337" s="101">
        <f t="shared" ca="1" si="602"/>
        <v>0</v>
      </c>
      <c r="S4337" s="13"/>
      <c r="T4337" s="101">
        <f t="shared" ca="1" si="603"/>
        <v>0.13905869169151422</v>
      </c>
      <c r="U4337" s="101">
        <f t="shared" si="604"/>
        <v>0</v>
      </c>
      <c r="V4337" s="101">
        <f t="shared" ca="1" si="605"/>
        <v>-378.90958615218904</v>
      </c>
    </row>
    <row r="4338" spans="2:22" x14ac:dyDescent="0.3">
      <c r="B4338" s="13">
        <v>2023</v>
      </c>
      <c r="C4338" s="13">
        <v>6</v>
      </c>
      <c r="D4338" s="13">
        <v>28</v>
      </c>
      <c r="E4338" s="83" t="s">
        <v>278</v>
      </c>
      <c r="F4338" s="13">
        <v>1</v>
      </c>
      <c r="G4338" s="13">
        <v>3</v>
      </c>
      <c r="H4338" s="13" t="s">
        <v>69</v>
      </c>
      <c r="I4338" s="13" t="s">
        <v>53</v>
      </c>
      <c r="J4338" s="13"/>
      <c r="K4338" s="13" t="s">
        <v>27</v>
      </c>
      <c r="L4338" s="12">
        <f t="shared" ca="1" si="598"/>
        <v>2.8398719455807546</v>
      </c>
      <c r="M4338" s="101">
        <f t="shared" ca="1" si="599"/>
        <v>0.14983164384884062</v>
      </c>
      <c r="N4338" s="101">
        <f t="shared" ca="1" si="606"/>
        <v>401.90737826090378</v>
      </c>
      <c r="O4338" s="101">
        <f t="shared" ca="1" si="600"/>
        <v>0.30639378420870761</v>
      </c>
      <c r="Q4338" s="12">
        <f t="shared" ca="1" si="601"/>
        <v>0</v>
      </c>
      <c r="R4338" s="101">
        <f t="shared" ca="1" si="602"/>
        <v>0</v>
      </c>
      <c r="S4338" s="13"/>
      <c r="T4338" s="101">
        <f t="shared" ca="1" si="603"/>
        <v>0.14983164384884062</v>
      </c>
      <c r="U4338" s="101">
        <f t="shared" si="604"/>
        <v>0</v>
      </c>
      <c r="V4338" s="101">
        <f t="shared" ca="1" si="605"/>
        <v>-378.75975450834022</v>
      </c>
    </row>
    <row r="4339" spans="2:22" x14ac:dyDescent="0.3">
      <c r="B4339" s="13">
        <v>2023</v>
      </c>
      <c r="C4339" s="13">
        <v>6</v>
      </c>
      <c r="D4339" s="13">
        <v>28</v>
      </c>
      <c r="E4339" s="83" t="s">
        <v>278</v>
      </c>
      <c r="F4339" s="13">
        <v>1</v>
      </c>
      <c r="G4339" s="13">
        <v>4</v>
      </c>
      <c r="H4339" s="13" t="s">
        <v>69</v>
      </c>
      <c r="I4339" s="13" t="s">
        <v>53</v>
      </c>
      <c r="J4339" s="13"/>
      <c r="K4339" s="13" t="s">
        <v>27</v>
      </c>
      <c r="L4339" s="12">
        <f t="shared" ca="1" si="598"/>
        <v>2.6973419263666294</v>
      </c>
      <c r="M4339" s="101">
        <f t="shared" ca="1" si="599"/>
        <v>0.14231176003510337</v>
      </c>
      <c r="N4339" s="101">
        <f t="shared" ca="1" si="606"/>
        <v>401.90737826090378</v>
      </c>
      <c r="O4339" s="101">
        <f t="shared" ca="1" si="600"/>
        <v>0.29101622043569564</v>
      </c>
      <c r="Q4339" s="12">
        <f t="shared" ca="1" si="601"/>
        <v>0</v>
      </c>
      <c r="R4339" s="101">
        <f t="shared" ca="1" si="602"/>
        <v>0</v>
      </c>
      <c r="S4339" s="13"/>
      <c r="T4339" s="101">
        <f t="shared" ca="1" si="603"/>
        <v>0.14231176003510337</v>
      </c>
      <c r="U4339" s="101">
        <f t="shared" si="604"/>
        <v>0</v>
      </c>
      <c r="V4339" s="101">
        <f t="shared" ca="1" si="605"/>
        <v>-378.61744274830511</v>
      </c>
    </row>
    <row r="4340" spans="2:22" x14ac:dyDescent="0.3">
      <c r="B4340" s="13">
        <v>2023</v>
      </c>
      <c r="C4340" s="13">
        <v>6</v>
      </c>
      <c r="D4340" s="13">
        <v>28</v>
      </c>
      <c r="E4340" s="83" t="s">
        <v>278</v>
      </c>
      <c r="F4340" s="13">
        <v>1</v>
      </c>
      <c r="G4340" s="13">
        <v>5</v>
      </c>
      <c r="H4340" s="13" t="s">
        <v>69</v>
      </c>
      <c r="I4340" s="13" t="s">
        <v>53</v>
      </c>
      <c r="J4340" s="13"/>
      <c r="K4340" s="13" t="s">
        <v>27</v>
      </c>
      <c r="L4340" s="12">
        <f t="shared" ca="1" si="598"/>
        <v>3.1249082290813921</v>
      </c>
      <c r="M4340" s="101">
        <f t="shared" ca="1" si="599"/>
        <v>0.16487015816633424</v>
      </c>
      <c r="N4340" s="101">
        <f t="shared" ca="1" si="606"/>
        <v>401.90737826090378</v>
      </c>
      <c r="O4340" s="101">
        <f t="shared" ca="1" si="600"/>
        <v>0.33714634883559141</v>
      </c>
      <c r="Q4340" s="12">
        <f t="shared" ca="1" si="601"/>
        <v>5.6000000000000005</v>
      </c>
      <c r="R4340" s="101">
        <f t="shared" ca="1" si="602"/>
        <v>0.20951651840826022</v>
      </c>
      <c r="S4340" s="13"/>
      <c r="T4340" s="101">
        <f t="shared" ca="1" si="603"/>
        <v>0</v>
      </c>
      <c r="U4340" s="101">
        <f t="shared" si="604"/>
        <v>0</v>
      </c>
      <c r="V4340" s="101">
        <f t="shared" ca="1" si="605"/>
        <v>-379.03647578512158</v>
      </c>
    </row>
    <row r="4341" spans="2:22" x14ac:dyDescent="0.3">
      <c r="B4341" s="13">
        <v>2023</v>
      </c>
      <c r="C4341" s="13">
        <v>6</v>
      </c>
      <c r="D4341" s="13">
        <v>28</v>
      </c>
      <c r="E4341" s="83" t="s">
        <v>278</v>
      </c>
      <c r="F4341" s="13">
        <v>1</v>
      </c>
      <c r="G4341" s="13">
        <v>6</v>
      </c>
      <c r="H4341" s="13" t="s">
        <v>69</v>
      </c>
      <c r="I4341" s="13" t="s">
        <v>53</v>
      </c>
      <c r="J4341" s="13"/>
      <c r="K4341" s="13" t="s">
        <v>27</v>
      </c>
      <c r="L4341" s="12">
        <f t="shared" ca="1" si="598"/>
        <v>2.7919490214205531</v>
      </c>
      <c r="M4341" s="101">
        <f t="shared" ca="1" si="599"/>
        <v>0.14730323037014839</v>
      </c>
      <c r="N4341" s="101">
        <f t="shared" ca="1" si="606"/>
        <v>401.90737826090378</v>
      </c>
      <c r="O4341" s="101">
        <f t="shared" ca="1" si="600"/>
        <v>0.30122337992106346</v>
      </c>
      <c r="Q4341" s="12">
        <f t="shared" ca="1" si="601"/>
        <v>5.6000000000000005</v>
      </c>
      <c r="R4341" s="101">
        <f t="shared" ca="1" si="602"/>
        <v>0.23770151533675024</v>
      </c>
      <c r="S4341" s="13"/>
      <c r="T4341" s="101">
        <f t="shared" ca="1" si="603"/>
        <v>0</v>
      </c>
      <c r="U4341" s="101">
        <f t="shared" si="604"/>
        <v>0</v>
      </c>
      <c r="V4341" s="101">
        <f t="shared" ca="1" si="605"/>
        <v>-379.51187881579511</v>
      </c>
    </row>
    <row r="4342" spans="2:22" x14ac:dyDescent="0.3">
      <c r="B4342" s="13">
        <v>2023</v>
      </c>
      <c r="C4342" s="13">
        <v>6</v>
      </c>
      <c r="D4342" s="13">
        <v>28</v>
      </c>
      <c r="E4342" s="83" t="s">
        <v>278</v>
      </c>
      <c r="F4342" s="13">
        <v>1</v>
      </c>
      <c r="G4342" s="13">
        <v>7</v>
      </c>
      <c r="H4342" s="13" t="s">
        <v>69</v>
      </c>
      <c r="I4342" s="13" t="s">
        <v>53</v>
      </c>
      <c r="J4342" s="13"/>
      <c r="K4342" s="13" t="s">
        <v>27</v>
      </c>
      <c r="L4342" s="12">
        <f t="shared" ca="1" si="598"/>
        <v>2.8281262438071928</v>
      </c>
      <c r="M4342" s="101">
        <f t="shared" ca="1" si="599"/>
        <v>0.14921194062326751</v>
      </c>
      <c r="N4342" s="101">
        <f t="shared" ca="1" si="606"/>
        <v>401.90737826090378</v>
      </c>
      <c r="O4342" s="101">
        <f t="shared" ca="1" si="600"/>
        <v>0.30512654044435805</v>
      </c>
      <c r="Q4342" s="12">
        <f t="shared" ca="1" si="601"/>
        <v>0</v>
      </c>
      <c r="R4342" s="101">
        <f t="shared" ca="1" si="602"/>
        <v>0</v>
      </c>
      <c r="S4342" s="13"/>
      <c r="T4342" s="101">
        <f t="shared" ca="1" si="603"/>
        <v>0.14921194062326751</v>
      </c>
      <c r="U4342" s="101">
        <f t="shared" si="604"/>
        <v>0</v>
      </c>
      <c r="V4342" s="101">
        <f t="shared" ca="1" si="605"/>
        <v>-379.36266687517184</v>
      </c>
    </row>
    <row r="4343" spans="2:22" x14ac:dyDescent="0.3">
      <c r="B4343" s="13">
        <v>2023</v>
      </c>
      <c r="C4343" s="13">
        <v>6</v>
      </c>
      <c r="D4343" s="13">
        <v>28</v>
      </c>
      <c r="E4343" s="83" t="s">
        <v>278</v>
      </c>
      <c r="F4343" s="13">
        <v>1</v>
      </c>
      <c r="G4343" s="13">
        <v>8</v>
      </c>
      <c r="H4343" s="13" t="s">
        <v>69</v>
      </c>
      <c r="I4343" s="13" t="s">
        <v>53</v>
      </c>
      <c r="J4343" s="13"/>
      <c r="K4343" s="13" t="s">
        <v>27</v>
      </c>
      <c r="L4343" s="12">
        <f t="shared" ca="1" si="598"/>
        <v>3.8838707445782119</v>
      </c>
      <c r="M4343" s="101">
        <f t="shared" ca="1" si="599"/>
        <v>0.20491302048394647</v>
      </c>
      <c r="N4343" s="101">
        <f t="shared" ca="1" si="606"/>
        <v>401.90737826090378</v>
      </c>
      <c r="O4343" s="101">
        <f t="shared" ca="1" si="600"/>
        <v>0.41903081463254327</v>
      </c>
      <c r="Q4343" s="12">
        <f t="shared" ca="1" si="601"/>
        <v>3.3608518123776792</v>
      </c>
      <c r="R4343" s="101">
        <f t="shared" ca="1" si="602"/>
        <v>0</v>
      </c>
      <c r="S4343" s="13"/>
      <c r="T4343" s="101">
        <f t="shared" ca="1" si="603"/>
        <v>2.7594478862900108E-2</v>
      </c>
      <c r="U4343" s="101">
        <f t="shared" si="604"/>
        <v>0</v>
      </c>
      <c r="V4343" s="101">
        <f t="shared" ca="1" si="605"/>
        <v>-379.33507239630893</v>
      </c>
    </row>
    <row r="4344" spans="2:22" x14ac:dyDescent="0.3">
      <c r="B4344" s="13">
        <v>2023</v>
      </c>
      <c r="C4344" s="13">
        <v>6</v>
      </c>
      <c r="D4344" s="13">
        <v>28</v>
      </c>
      <c r="E4344" s="83" t="s">
        <v>278</v>
      </c>
      <c r="F4344" s="13">
        <v>1</v>
      </c>
      <c r="G4344" s="13">
        <v>9</v>
      </c>
      <c r="H4344" s="13" t="s">
        <v>69</v>
      </c>
      <c r="I4344" s="13" t="s">
        <v>53</v>
      </c>
      <c r="J4344" s="13"/>
      <c r="K4344" s="13" t="s">
        <v>27</v>
      </c>
      <c r="L4344" s="12">
        <f t="shared" ca="1" si="598"/>
        <v>3.3216191160358499</v>
      </c>
      <c r="M4344" s="101">
        <f t="shared" ca="1" si="599"/>
        <v>0.17524862456205145</v>
      </c>
      <c r="N4344" s="101">
        <f t="shared" ca="1" si="606"/>
        <v>401.90737826090378</v>
      </c>
      <c r="O4344" s="101">
        <f t="shared" ca="1" si="600"/>
        <v>0.35836948642910782</v>
      </c>
      <c r="Q4344" s="12">
        <f t="shared" ca="1" si="601"/>
        <v>5.6000000000000005</v>
      </c>
      <c r="R4344" s="101">
        <f t="shared" ca="1" si="602"/>
        <v>0.19286494182756536</v>
      </c>
      <c r="S4344" s="13"/>
      <c r="T4344" s="101">
        <f t="shared" ca="1" si="603"/>
        <v>0</v>
      </c>
      <c r="U4344" s="101">
        <f t="shared" si="604"/>
        <v>0</v>
      </c>
      <c r="V4344" s="101">
        <f t="shared" ca="1" si="605"/>
        <v>-379.72080227996406</v>
      </c>
    </row>
    <row r="4345" spans="2:22" x14ac:dyDescent="0.3">
      <c r="B4345" s="13">
        <v>2023</v>
      </c>
      <c r="C4345" s="13">
        <v>6</v>
      </c>
      <c r="D4345" s="13">
        <v>28</v>
      </c>
      <c r="E4345" s="83" t="s">
        <v>278</v>
      </c>
      <c r="F4345" s="13">
        <v>1</v>
      </c>
      <c r="G4345" s="13">
        <v>10</v>
      </c>
      <c r="H4345" s="13" t="s">
        <v>70</v>
      </c>
      <c r="I4345" s="13" t="s">
        <v>53</v>
      </c>
      <c r="J4345" s="13"/>
      <c r="K4345" s="13" t="s">
        <v>27</v>
      </c>
      <c r="L4345" s="12">
        <f t="shared" ca="1" si="598"/>
        <v>4.5029538040466406</v>
      </c>
      <c r="M4345" s="101">
        <f t="shared" ca="1" si="599"/>
        <v>0.23757584270150076</v>
      </c>
      <c r="N4345" s="101">
        <f t="shared" ca="1" si="606"/>
        <v>401.90737826090378</v>
      </c>
      <c r="O4345" s="101">
        <f t="shared" ca="1" si="600"/>
        <v>0.48582368591859204</v>
      </c>
      <c r="Q4345" s="12">
        <f t="shared" ca="1" si="601"/>
        <v>5.6000000000000005</v>
      </c>
      <c r="R4345" s="101">
        <f t="shared" ca="1" si="602"/>
        <v>9.2864960487451922E-2</v>
      </c>
      <c r="S4345" s="13"/>
      <c r="T4345" s="101">
        <f t="shared" ca="1" si="603"/>
        <v>0</v>
      </c>
      <c r="U4345" s="101">
        <f t="shared" si="604"/>
        <v>0</v>
      </c>
      <c r="V4345" s="101">
        <f t="shared" ca="1" si="605"/>
        <v>-379.90653220093901</v>
      </c>
    </row>
    <row r="4346" spans="2:22" x14ac:dyDescent="0.3">
      <c r="B4346" s="13">
        <v>2023</v>
      </c>
      <c r="C4346" s="13">
        <v>6</v>
      </c>
      <c r="D4346" s="13">
        <v>28</v>
      </c>
      <c r="E4346" s="83" t="s">
        <v>278</v>
      </c>
      <c r="F4346" s="13">
        <v>1</v>
      </c>
      <c r="G4346" s="13">
        <v>11</v>
      </c>
      <c r="H4346" s="13" t="s">
        <v>70</v>
      </c>
      <c r="I4346" s="13" t="s">
        <v>53</v>
      </c>
      <c r="J4346" s="13"/>
      <c r="K4346" s="13" t="s">
        <v>27</v>
      </c>
      <c r="L4346" s="12">
        <f t="shared" ca="1" si="598"/>
        <v>3.4028467125958772</v>
      </c>
      <c r="M4346" s="101">
        <f t="shared" ca="1" si="599"/>
        <v>0.17953419255655848</v>
      </c>
      <c r="N4346" s="101">
        <f t="shared" ca="1" si="606"/>
        <v>401.90737826090378</v>
      </c>
      <c r="O4346" s="101">
        <f t="shared" ca="1" si="600"/>
        <v>0.36713313182196922</v>
      </c>
      <c r="Q4346" s="12">
        <f t="shared" ca="1" si="601"/>
        <v>2.1658075846404072</v>
      </c>
      <c r="R4346" s="101">
        <f t="shared" ca="1" si="602"/>
        <v>0</v>
      </c>
      <c r="S4346" s="13"/>
      <c r="T4346" s="101">
        <f t="shared" ca="1" si="603"/>
        <v>6.5266184390930598E-2</v>
      </c>
      <c r="U4346" s="101">
        <f t="shared" si="604"/>
        <v>0</v>
      </c>
      <c r="V4346" s="101">
        <f t="shared" ca="1" si="605"/>
        <v>-379.8412660165481</v>
      </c>
    </row>
    <row r="4347" spans="2:22" x14ac:dyDescent="0.3">
      <c r="B4347" s="13">
        <v>2023</v>
      </c>
      <c r="C4347" s="13">
        <v>6</v>
      </c>
      <c r="D4347" s="13">
        <v>28</v>
      </c>
      <c r="E4347" s="83" t="s">
        <v>278</v>
      </c>
      <c r="F4347" s="13">
        <v>1</v>
      </c>
      <c r="G4347" s="13">
        <v>12</v>
      </c>
      <c r="H4347" s="13" t="s">
        <v>70</v>
      </c>
      <c r="I4347" s="13" t="s">
        <v>53</v>
      </c>
      <c r="J4347" s="13"/>
      <c r="K4347" s="13" t="s">
        <v>27</v>
      </c>
      <c r="L4347" s="12">
        <f t="shared" ca="1" si="598"/>
        <v>2.9711581903572544</v>
      </c>
      <c r="M4347" s="101">
        <f t="shared" ca="1" si="599"/>
        <v>0.15675830612324873</v>
      </c>
      <c r="N4347" s="101">
        <f t="shared" ca="1" si="606"/>
        <v>401.90737826090378</v>
      </c>
      <c r="O4347" s="101">
        <f t="shared" ca="1" si="600"/>
        <v>0.32055825715764419</v>
      </c>
      <c r="Q4347" s="12">
        <f t="shared" ca="1" si="601"/>
        <v>5.6000000000000005</v>
      </c>
      <c r="R4347" s="101">
        <f t="shared" ca="1" si="602"/>
        <v>0.22253145918625847</v>
      </c>
      <c r="S4347" s="13"/>
      <c r="T4347" s="101">
        <f t="shared" ca="1" si="603"/>
        <v>0</v>
      </c>
      <c r="U4347" s="101">
        <f t="shared" si="604"/>
        <v>0</v>
      </c>
      <c r="V4347" s="101">
        <f t="shared" ca="1" si="605"/>
        <v>-380.28632893492062</v>
      </c>
    </row>
    <row r="4348" spans="2:22" x14ac:dyDescent="0.3">
      <c r="B4348" s="13">
        <v>2023</v>
      </c>
      <c r="C4348" s="13">
        <v>6</v>
      </c>
      <c r="D4348" s="13">
        <v>28</v>
      </c>
      <c r="E4348" s="83" t="s">
        <v>278</v>
      </c>
      <c r="F4348" s="13">
        <v>1</v>
      </c>
      <c r="G4348" s="13">
        <v>13</v>
      </c>
      <c r="H4348" s="13" t="s">
        <v>70</v>
      </c>
      <c r="I4348" s="13" t="s">
        <v>53</v>
      </c>
      <c r="J4348" s="13"/>
      <c r="K4348" s="13" t="s">
        <v>27</v>
      </c>
      <c r="L4348" s="12">
        <f t="shared" ca="1" si="598"/>
        <v>3.7751026760935606</v>
      </c>
      <c r="M4348" s="101">
        <f t="shared" ca="1" si="599"/>
        <v>0.19917441719069626</v>
      </c>
      <c r="N4348" s="101">
        <f t="shared" ca="1" si="606"/>
        <v>401.90737826090378</v>
      </c>
      <c r="O4348" s="101">
        <f t="shared" ca="1" si="600"/>
        <v>0.40729582772373424</v>
      </c>
      <c r="Q4348" s="12">
        <f t="shared" ca="1" si="601"/>
        <v>5.6000000000000005</v>
      </c>
      <c r="R4348" s="101">
        <f t="shared" ca="1" si="602"/>
        <v>0.15447755846868014</v>
      </c>
      <c r="S4348" s="13"/>
      <c r="T4348" s="101">
        <f t="shared" ca="1" si="603"/>
        <v>0</v>
      </c>
      <c r="U4348" s="101">
        <f t="shared" si="604"/>
        <v>0</v>
      </c>
      <c r="V4348" s="101">
        <f t="shared" ca="1" si="605"/>
        <v>-380.59528405185796</v>
      </c>
    </row>
    <row r="4349" spans="2:22" x14ac:dyDescent="0.3">
      <c r="B4349" s="13">
        <v>2023</v>
      </c>
      <c r="C4349" s="13">
        <v>6</v>
      </c>
      <c r="D4349" s="13">
        <v>28</v>
      </c>
      <c r="E4349" s="83" t="s">
        <v>278</v>
      </c>
      <c r="F4349" s="13">
        <v>1</v>
      </c>
      <c r="G4349" s="13">
        <v>14</v>
      </c>
      <c r="H4349" s="13" t="s">
        <v>70</v>
      </c>
      <c r="I4349" s="13" t="s">
        <v>53</v>
      </c>
      <c r="J4349" s="13"/>
      <c r="K4349" s="13" t="s">
        <v>27</v>
      </c>
      <c r="L4349" s="12">
        <f t="shared" ca="1" si="598"/>
        <v>3.679960287270907</v>
      </c>
      <c r="M4349" s="101">
        <f t="shared" ca="1" si="599"/>
        <v>0.19415470475641305</v>
      </c>
      <c r="N4349" s="101">
        <f t="shared" ca="1" si="606"/>
        <v>401.90737826090378</v>
      </c>
      <c r="O4349" s="101">
        <f t="shared" ca="1" si="600"/>
        <v>0.39703091539365815</v>
      </c>
      <c r="Q4349" s="12">
        <f t="shared" ca="1" si="601"/>
        <v>5.6000000000000005</v>
      </c>
      <c r="R4349" s="101">
        <f t="shared" ca="1" si="602"/>
        <v>0.16253136168251778</v>
      </c>
      <c r="S4349" s="13"/>
      <c r="T4349" s="101">
        <f t="shared" ca="1" si="603"/>
        <v>0</v>
      </c>
      <c r="U4349" s="101">
        <f t="shared" si="604"/>
        <v>0</v>
      </c>
      <c r="V4349" s="101">
        <f t="shared" ca="1" si="605"/>
        <v>-380.92034677522298</v>
      </c>
    </row>
    <row r="4350" spans="2:22" x14ac:dyDescent="0.3">
      <c r="B4350" s="13">
        <v>2023</v>
      </c>
      <c r="C4350" s="13">
        <v>6</v>
      </c>
      <c r="D4350" s="13">
        <v>28</v>
      </c>
      <c r="E4350" s="83" t="s">
        <v>278</v>
      </c>
      <c r="F4350" s="13">
        <v>1</v>
      </c>
      <c r="G4350" s="13">
        <v>15</v>
      </c>
      <c r="H4350" s="13" t="s">
        <v>70</v>
      </c>
      <c r="I4350" s="13" t="s">
        <v>53</v>
      </c>
      <c r="J4350" s="13"/>
      <c r="K4350" s="13" t="s">
        <v>27</v>
      </c>
      <c r="L4350" s="12">
        <f t="shared" ca="1" si="598"/>
        <v>4.6921233313073429</v>
      </c>
      <c r="M4350" s="101">
        <f t="shared" ca="1" si="599"/>
        <v>0.24755642695977542</v>
      </c>
      <c r="N4350" s="101">
        <f t="shared" ca="1" si="606"/>
        <v>401.90737826090378</v>
      </c>
      <c r="O4350" s="101">
        <f t="shared" ca="1" si="600"/>
        <v>0.50623318621474922</v>
      </c>
      <c r="Q4350" s="12">
        <f t="shared" ca="1" si="601"/>
        <v>0</v>
      </c>
      <c r="R4350" s="101">
        <f t="shared" ca="1" si="602"/>
        <v>0</v>
      </c>
      <c r="S4350" s="13"/>
      <c r="T4350" s="101">
        <f t="shared" ca="1" si="603"/>
        <v>0.24755642695977542</v>
      </c>
      <c r="U4350" s="101">
        <f t="shared" si="604"/>
        <v>0</v>
      </c>
      <c r="V4350" s="101">
        <f t="shared" ca="1" si="605"/>
        <v>-380.67279034826322</v>
      </c>
    </row>
    <row r="4351" spans="2:22" x14ac:dyDescent="0.3">
      <c r="B4351" s="13">
        <v>2023</v>
      </c>
      <c r="C4351" s="13">
        <v>6</v>
      </c>
      <c r="D4351" s="13">
        <v>28</v>
      </c>
      <c r="E4351" s="83" t="s">
        <v>278</v>
      </c>
      <c r="F4351" s="13">
        <v>1</v>
      </c>
      <c r="G4351" s="13">
        <v>16</v>
      </c>
      <c r="H4351" s="13" t="s">
        <v>71</v>
      </c>
      <c r="I4351" s="13" t="s">
        <v>53</v>
      </c>
      <c r="J4351" s="13"/>
      <c r="K4351" s="13" t="s">
        <v>27</v>
      </c>
      <c r="L4351" s="12">
        <f t="shared" ca="1" si="598"/>
        <v>3.8005894732473195</v>
      </c>
      <c r="M4351" s="101">
        <f t="shared" ca="1" si="599"/>
        <v>0.47180517720892223</v>
      </c>
      <c r="N4351" s="101">
        <f t="shared" ca="1" si="606"/>
        <v>402.97629405025458</v>
      </c>
      <c r="O4351" s="101">
        <f t="shared" ca="1" si="600"/>
        <v>1.1318155451330518</v>
      </c>
      <c r="Q4351" s="12">
        <f t="shared" ca="1" si="601"/>
        <v>5.6000000000000005</v>
      </c>
      <c r="R4351" s="101">
        <f t="shared" ca="1" si="602"/>
        <v>0.15232010108961444</v>
      </c>
      <c r="S4351" s="13"/>
      <c r="T4351" s="101">
        <f t="shared" ca="1" si="603"/>
        <v>0</v>
      </c>
      <c r="U4351" s="101">
        <f t="shared" ca="1" si="604"/>
        <v>1.0689157893508086</v>
      </c>
      <c r="V4351" s="101">
        <f t="shared" ca="1" si="605"/>
        <v>-379.90851476109168</v>
      </c>
    </row>
    <row r="4352" spans="2:22" x14ac:dyDescent="0.3">
      <c r="B4352" s="13">
        <v>2023</v>
      </c>
      <c r="C4352" s="13">
        <v>6</v>
      </c>
      <c r="D4352" s="13">
        <v>28</v>
      </c>
      <c r="E4352" s="83" t="s">
        <v>278</v>
      </c>
      <c r="F4352" s="13">
        <v>1</v>
      </c>
      <c r="G4352" s="13">
        <v>17</v>
      </c>
      <c r="H4352" s="13" t="s">
        <v>71</v>
      </c>
      <c r="I4352" s="13" t="s">
        <v>53</v>
      </c>
      <c r="J4352" s="13"/>
      <c r="K4352" s="13" t="s">
        <v>27</v>
      </c>
      <c r="L4352" s="12">
        <f t="shared" ref="L4352:L4415" ca="1" si="607">IF(K4352="Weekday",_xlfn.NORM.INV(RAND(),VLOOKUP(G4352,$J$5:$N$28,4),VLOOKUP(G4352,$J$5:$N$28,5)),_xlfn.NORM.INV(RAND(),VLOOKUP(G4352,$P$5:$T$28,4),VLOOKUP(G4352,$P$5:$T$28,5)))*VLOOKUP(C4352,$P$32:$R$43,3)</f>
        <v>4.9111129844420702</v>
      </c>
      <c r="M4352" s="101">
        <f t="shared" ref="M4352:M4415" ca="1" si="608">IF(I4352="Winter",VLOOKUP(G4352,$J$40:$L$43,3),VLOOKUP(G4352,$J$40:$L$43,2))*L4352</f>
        <v>0.60966556588863863</v>
      </c>
      <c r="N4352" s="101">
        <f t="shared" ca="1" si="606"/>
        <v>404.35754457712892</v>
      </c>
      <c r="O4352" s="101">
        <f t="shared" ref="O4352:O4415" ca="1" si="609">IF(I4352="Winter",VLOOKUP(G4352,$J$46:$L$49,3),VLOOKUP(G4352,$J$46:$L$49,2))*L4352</f>
        <v>1.4625294467668486</v>
      </c>
      <c r="Q4352" s="12">
        <f t="shared" ref="Q4352:Q4415" ca="1" si="610">MIN(MAX(AND(IF(G4352&gt;=VLOOKUP(C4352,$O$46:$T$57,5),1,0),IF(G4352&lt;=VLOOKUP(C4352,$O$46:$T$57,6),1,0))*$G$50*_xlfn.NORM.INV(RAND(),VLOOKUP(C4352,$B$4:$F$15,4),VLOOKUP(C4352,$B$4:$F$15,4)),0),0.2)*$G$51</f>
        <v>5.6000000000000005</v>
      </c>
      <c r="R4352" s="101">
        <f t="shared" ref="R4352:R4415" ca="1" si="611">MAX(Q4352-L4352,0)*$G$52</f>
        <v>5.8314285866978802E-2</v>
      </c>
      <c r="S4352" s="13"/>
      <c r="T4352" s="101">
        <f t="shared" ref="T4352:T4415" ca="1" si="612">MAX(L4352-Q4352,0)*IF(I4352="Winter",VLOOKUP(G4352,$J$40:$L$43,3),VLOOKUP(G4352,$J$40:$L$43,2))</f>
        <v>0</v>
      </c>
      <c r="U4352" s="101">
        <f t="shared" ca="1" si="604"/>
        <v>1.3812505268743323</v>
      </c>
      <c r="V4352" s="101">
        <f t="shared" ca="1" si="605"/>
        <v>-378.64389280595128</v>
      </c>
    </row>
    <row r="4353" spans="2:22" x14ac:dyDescent="0.3">
      <c r="B4353" s="13">
        <v>2023</v>
      </c>
      <c r="C4353" s="13">
        <v>6</v>
      </c>
      <c r="D4353" s="13">
        <v>28</v>
      </c>
      <c r="E4353" s="83" t="s">
        <v>278</v>
      </c>
      <c r="F4353" s="13">
        <v>1</v>
      </c>
      <c r="G4353" s="13">
        <v>18</v>
      </c>
      <c r="H4353" s="13" t="s">
        <v>71</v>
      </c>
      <c r="I4353" s="13" t="s">
        <v>53</v>
      </c>
      <c r="J4353" s="13"/>
      <c r="K4353" s="13" t="s">
        <v>27</v>
      </c>
      <c r="L4353" s="12">
        <f t="shared" ca="1" si="607"/>
        <v>4.5711513460297226</v>
      </c>
      <c r="M4353" s="101">
        <f t="shared" ca="1" si="608"/>
        <v>0.56746272809612974</v>
      </c>
      <c r="N4353" s="101">
        <f t="shared" ca="1" si="606"/>
        <v>405.64318089319977</v>
      </c>
      <c r="O4353" s="101">
        <f t="shared" ca="1" si="609"/>
        <v>1.3612888708476514</v>
      </c>
      <c r="Q4353" s="12">
        <f t="shared" ca="1" si="610"/>
        <v>5.6000000000000005</v>
      </c>
      <c r="R4353" s="101">
        <f t="shared" ca="1" si="611"/>
        <v>8.7092038558584023E-2</v>
      </c>
      <c r="S4353" s="13"/>
      <c r="T4353" s="101">
        <f t="shared" ca="1" si="612"/>
        <v>0</v>
      </c>
      <c r="U4353" s="101">
        <f t="shared" ref="U4353:U4416" ca="1" si="613">IF(H4353="On-Peak",IF(I4353="Winter",((L4353*$D$48)/60),((L4353*$D$47)/60)),0)</f>
        <v>1.2856363160708595</v>
      </c>
      <c r="V4353" s="101">
        <f t="shared" ref="V4353:V4416" ca="1" si="614">V4352+MAX(T4353-R4353,0)-MAX(R4353-T4353,0)+MAX(U4353-R4353,0)-MAX(R4353-U4353,0)</f>
        <v>-377.53244056699759</v>
      </c>
    </row>
    <row r="4354" spans="2:22" x14ac:dyDescent="0.3">
      <c r="B4354" s="13">
        <v>2023</v>
      </c>
      <c r="C4354" s="13">
        <v>6</v>
      </c>
      <c r="D4354" s="13">
        <v>28</v>
      </c>
      <c r="E4354" s="83" t="s">
        <v>278</v>
      </c>
      <c r="F4354" s="13">
        <v>1</v>
      </c>
      <c r="G4354" s="13">
        <v>19</v>
      </c>
      <c r="H4354" s="13" t="s">
        <v>71</v>
      </c>
      <c r="I4354" s="13" t="s">
        <v>53</v>
      </c>
      <c r="J4354" s="13"/>
      <c r="K4354" s="13" t="s">
        <v>27</v>
      </c>
      <c r="L4354" s="12">
        <f t="shared" ca="1" si="607"/>
        <v>4.723525794688765</v>
      </c>
      <c r="M4354" s="101">
        <f t="shared" ca="1" si="608"/>
        <v>0.58637849215266324</v>
      </c>
      <c r="N4354" s="101">
        <f t="shared" ca="1" si="606"/>
        <v>406.971672522956</v>
      </c>
      <c r="O4354" s="101">
        <f t="shared" ca="1" si="609"/>
        <v>1.4066659816583142</v>
      </c>
      <c r="Q4354" s="12">
        <f t="shared" ca="1" si="610"/>
        <v>5.6000000000000005</v>
      </c>
      <c r="R4354" s="101">
        <f t="shared" ca="1" si="611"/>
        <v>7.4193541479596087E-2</v>
      </c>
      <c r="S4354" s="13"/>
      <c r="T4354" s="101">
        <f t="shared" ca="1" si="612"/>
        <v>0</v>
      </c>
      <c r="U4354" s="101">
        <f t="shared" ca="1" si="613"/>
        <v>1.328491629756215</v>
      </c>
      <c r="V4354" s="101">
        <f t="shared" ca="1" si="614"/>
        <v>-376.35233602020054</v>
      </c>
    </row>
    <row r="4355" spans="2:22" x14ac:dyDescent="0.3">
      <c r="B4355" s="13">
        <v>2023</v>
      </c>
      <c r="C4355" s="13">
        <v>6</v>
      </c>
      <c r="D4355" s="13">
        <v>28</v>
      </c>
      <c r="E4355" s="83" t="s">
        <v>278</v>
      </c>
      <c r="F4355" s="13">
        <v>1</v>
      </c>
      <c r="G4355" s="13">
        <v>20</v>
      </c>
      <c r="H4355" s="13" t="s">
        <v>69</v>
      </c>
      <c r="I4355" s="13" t="s">
        <v>53</v>
      </c>
      <c r="J4355" s="13"/>
      <c r="K4355" s="13" t="s">
        <v>27</v>
      </c>
      <c r="L4355" s="12">
        <f t="shared" ca="1" si="607"/>
        <v>6.4530334788128645</v>
      </c>
      <c r="M4355" s="101">
        <f t="shared" ca="1" si="608"/>
        <v>0.34046204634216676</v>
      </c>
      <c r="N4355" s="101">
        <f t="shared" ca="1" si="606"/>
        <v>406.971672522956</v>
      </c>
      <c r="O4355" s="101">
        <f t="shared" ca="1" si="609"/>
        <v>0.69621778202911999</v>
      </c>
      <c r="Q4355" s="12">
        <f t="shared" ca="1" si="610"/>
        <v>0</v>
      </c>
      <c r="R4355" s="101">
        <f t="shared" ca="1" si="611"/>
        <v>0</v>
      </c>
      <c r="S4355" s="13"/>
      <c r="T4355" s="101">
        <f t="shared" ca="1" si="612"/>
        <v>0.34046204634216676</v>
      </c>
      <c r="U4355" s="101">
        <f t="shared" si="613"/>
        <v>0</v>
      </c>
      <c r="V4355" s="101">
        <f t="shared" ca="1" si="614"/>
        <v>-376.01187397385837</v>
      </c>
    </row>
    <row r="4356" spans="2:22" x14ac:dyDescent="0.3">
      <c r="B4356" s="13">
        <v>2023</v>
      </c>
      <c r="C4356" s="13">
        <v>6</v>
      </c>
      <c r="D4356" s="13">
        <v>28</v>
      </c>
      <c r="E4356" s="83" t="s">
        <v>278</v>
      </c>
      <c r="F4356" s="13">
        <v>1</v>
      </c>
      <c r="G4356" s="13">
        <v>21</v>
      </c>
      <c r="H4356" s="13" t="s">
        <v>69</v>
      </c>
      <c r="I4356" s="13" t="s">
        <v>53</v>
      </c>
      <c r="J4356" s="13"/>
      <c r="K4356" s="13" t="s">
        <v>27</v>
      </c>
      <c r="L4356" s="12">
        <f t="shared" ca="1" si="607"/>
        <v>5.0152825715868561</v>
      </c>
      <c r="M4356" s="101">
        <f t="shared" ca="1" si="608"/>
        <v>0.26460630847692251</v>
      </c>
      <c r="N4356" s="101">
        <f t="shared" ca="1" si="606"/>
        <v>406.971672522956</v>
      </c>
      <c r="O4356" s="101">
        <f t="shared" ca="1" si="609"/>
        <v>0.54109883664850589</v>
      </c>
      <c r="Q4356" s="12">
        <f t="shared" ca="1" si="610"/>
        <v>0</v>
      </c>
      <c r="R4356" s="101">
        <f t="shared" ca="1" si="611"/>
        <v>0</v>
      </c>
      <c r="S4356" s="13"/>
      <c r="T4356" s="101">
        <f t="shared" ca="1" si="612"/>
        <v>0.26460630847692251</v>
      </c>
      <c r="U4356" s="101">
        <f t="shared" si="613"/>
        <v>0</v>
      </c>
      <c r="V4356" s="101">
        <f t="shared" ca="1" si="614"/>
        <v>-375.74726766538146</v>
      </c>
    </row>
    <row r="4357" spans="2:22" x14ac:dyDescent="0.3">
      <c r="B4357" s="13">
        <v>2023</v>
      </c>
      <c r="C4357" s="13">
        <v>6</v>
      </c>
      <c r="D4357" s="13">
        <v>28</v>
      </c>
      <c r="E4357" s="83" t="s">
        <v>278</v>
      </c>
      <c r="F4357" s="13">
        <v>1</v>
      </c>
      <c r="G4357" s="13">
        <v>22</v>
      </c>
      <c r="H4357" s="13" t="s">
        <v>69</v>
      </c>
      <c r="I4357" s="13" t="s">
        <v>53</v>
      </c>
      <c r="J4357" s="13"/>
      <c r="K4357" s="13" t="s">
        <v>27</v>
      </c>
      <c r="L4357" s="12">
        <f t="shared" ca="1" si="607"/>
        <v>4.0911558000011166</v>
      </c>
      <c r="M4357" s="101">
        <f t="shared" ca="1" si="608"/>
        <v>0.21584938000805892</v>
      </c>
      <c r="N4357" s="101">
        <f t="shared" ca="1" si="606"/>
        <v>406.971672522956</v>
      </c>
      <c r="O4357" s="101">
        <f t="shared" ca="1" si="609"/>
        <v>0.44139479926212044</v>
      </c>
      <c r="Q4357" s="12">
        <f t="shared" ca="1" si="610"/>
        <v>0</v>
      </c>
      <c r="R4357" s="101">
        <f t="shared" ca="1" si="611"/>
        <v>0</v>
      </c>
      <c r="S4357" s="13"/>
      <c r="T4357" s="101">
        <f t="shared" ca="1" si="612"/>
        <v>0.21584938000805892</v>
      </c>
      <c r="U4357" s="101">
        <f t="shared" si="613"/>
        <v>0</v>
      </c>
      <c r="V4357" s="101">
        <f t="shared" ca="1" si="614"/>
        <v>-375.53141828537338</v>
      </c>
    </row>
    <row r="4358" spans="2:22" x14ac:dyDescent="0.3">
      <c r="B4358" s="13">
        <v>2023</v>
      </c>
      <c r="C4358" s="13">
        <v>6</v>
      </c>
      <c r="D4358" s="13">
        <v>28</v>
      </c>
      <c r="E4358" s="83" t="s">
        <v>278</v>
      </c>
      <c r="F4358" s="13">
        <v>1</v>
      </c>
      <c r="G4358" s="13">
        <v>23</v>
      </c>
      <c r="H4358" s="13" t="s">
        <v>69</v>
      </c>
      <c r="I4358" s="13" t="s">
        <v>53</v>
      </c>
      <c r="J4358" s="13"/>
      <c r="K4358" s="13" t="s">
        <v>27</v>
      </c>
      <c r="L4358" s="12">
        <f t="shared" ca="1" si="607"/>
        <v>5.1443943777097374</v>
      </c>
      <c r="M4358" s="101">
        <f t="shared" ca="1" si="608"/>
        <v>0.27141824736796577</v>
      </c>
      <c r="N4358" s="101">
        <f t="shared" ca="1" si="606"/>
        <v>406.971672522956</v>
      </c>
      <c r="O4358" s="101">
        <f t="shared" ca="1" si="609"/>
        <v>0.5550287094111036</v>
      </c>
      <c r="Q4358" s="12">
        <f t="shared" ca="1" si="610"/>
        <v>0</v>
      </c>
      <c r="R4358" s="101">
        <f t="shared" ca="1" si="611"/>
        <v>0</v>
      </c>
      <c r="S4358" s="13"/>
      <c r="T4358" s="101">
        <f t="shared" ca="1" si="612"/>
        <v>0.27141824736796577</v>
      </c>
      <c r="U4358" s="101">
        <f t="shared" si="613"/>
        <v>0</v>
      </c>
      <c r="V4358" s="101">
        <f t="shared" ca="1" si="614"/>
        <v>-375.26000003800539</v>
      </c>
    </row>
    <row r="4359" spans="2:22" x14ac:dyDescent="0.3">
      <c r="B4359" s="13">
        <v>2023</v>
      </c>
      <c r="C4359" s="13">
        <v>6</v>
      </c>
      <c r="D4359" s="13">
        <v>29</v>
      </c>
      <c r="E4359" s="83" t="s">
        <v>279</v>
      </c>
      <c r="F4359" s="13">
        <v>2</v>
      </c>
      <c r="G4359" s="13">
        <v>0</v>
      </c>
      <c r="H4359" s="13" t="s">
        <v>69</v>
      </c>
      <c r="I4359" s="13" t="s">
        <v>53</v>
      </c>
      <c r="J4359" s="13"/>
      <c r="K4359" s="13" t="s">
        <v>27</v>
      </c>
      <c r="L4359" s="12">
        <f t="shared" ca="1" si="607"/>
        <v>5.484277253951988</v>
      </c>
      <c r="M4359" s="101">
        <f t="shared" ca="1" si="608"/>
        <v>0.28935046791850688</v>
      </c>
      <c r="N4359" s="101">
        <f t="shared" ca="1" si="606"/>
        <v>406.971672522956</v>
      </c>
      <c r="O4359" s="101">
        <f t="shared" ca="1" si="609"/>
        <v>0.59169867292888001</v>
      </c>
      <c r="Q4359" s="12">
        <f t="shared" ca="1" si="610"/>
        <v>0</v>
      </c>
      <c r="R4359" s="101">
        <f t="shared" ca="1" si="611"/>
        <v>0</v>
      </c>
      <c r="S4359" s="13"/>
      <c r="T4359" s="101">
        <f t="shared" ca="1" si="612"/>
        <v>0.28935046791850688</v>
      </c>
      <c r="U4359" s="101">
        <f t="shared" si="613"/>
        <v>0</v>
      </c>
      <c r="V4359" s="101">
        <f t="shared" ca="1" si="614"/>
        <v>-374.97064957008689</v>
      </c>
    </row>
    <row r="4360" spans="2:22" x14ac:dyDescent="0.3">
      <c r="B4360" s="13">
        <v>2023</v>
      </c>
      <c r="C4360" s="13">
        <v>6</v>
      </c>
      <c r="D4360" s="13">
        <v>29</v>
      </c>
      <c r="E4360" s="83" t="s">
        <v>279</v>
      </c>
      <c r="F4360" s="13">
        <v>2</v>
      </c>
      <c r="G4360" s="13">
        <v>1</v>
      </c>
      <c r="H4360" s="13" t="s">
        <v>69</v>
      </c>
      <c r="I4360" s="13" t="s">
        <v>53</v>
      </c>
      <c r="J4360" s="13"/>
      <c r="K4360" s="13" t="s">
        <v>27</v>
      </c>
      <c r="L4360" s="12">
        <f t="shared" ca="1" si="607"/>
        <v>2.8340638998535539</v>
      </c>
      <c r="M4360" s="101">
        <f t="shared" ca="1" si="608"/>
        <v>0.1495252113562735</v>
      </c>
      <c r="N4360" s="101">
        <f t="shared" ca="1" si="606"/>
        <v>406.971672522956</v>
      </c>
      <c r="O4360" s="101">
        <f t="shared" ca="1" si="609"/>
        <v>0.30576715415519995</v>
      </c>
      <c r="Q4360" s="12">
        <f t="shared" ca="1" si="610"/>
        <v>0</v>
      </c>
      <c r="R4360" s="101">
        <f t="shared" ca="1" si="611"/>
        <v>0</v>
      </c>
      <c r="S4360" s="13"/>
      <c r="T4360" s="101">
        <f t="shared" ca="1" si="612"/>
        <v>0.1495252113562735</v>
      </c>
      <c r="U4360" s="101">
        <f t="shared" si="613"/>
        <v>0</v>
      </c>
      <c r="V4360" s="101">
        <f t="shared" ca="1" si="614"/>
        <v>-374.82112435873063</v>
      </c>
    </row>
    <row r="4361" spans="2:22" x14ac:dyDescent="0.3">
      <c r="B4361" s="13">
        <v>2023</v>
      </c>
      <c r="C4361" s="13">
        <v>6</v>
      </c>
      <c r="D4361" s="13">
        <v>29</v>
      </c>
      <c r="E4361" s="83" t="s">
        <v>279</v>
      </c>
      <c r="F4361" s="13">
        <v>2</v>
      </c>
      <c r="G4361" s="13">
        <v>2</v>
      </c>
      <c r="H4361" s="13" t="s">
        <v>69</v>
      </c>
      <c r="I4361" s="13" t="s">
        <v>53</v>
      </c>
      <c r="J4361" s="13"/>
      <c r="K4361" s="13" t="s">
        <v>27</v>
      </c>
      <c r="L4361" s="12">
        <f t="shared" ca="1" si="607"/>
        <v>2.5979507397293187</v>
      </c>
      <c r="M4361" s="101">
        <f t="shared" ca="1" si="608"/>
        <v>0.13706788102811884</v>
      </c>
      <c r="N4361" s="101">
        <f t="shared" ca="1" si="606"/>
        <v>406.971672522956</v>
      </c>
      <c r="O4361" s="101">
        <f t="shared" ca="1" si="609"/>
        <v>0.28029290530939621</v>
      </c>
      <c r="Q4361" s="12">
        <f t="shared" ca="1" si="610"/>
        <v>0</v>
      </c>
      <c r="R4361" s="101">
        <f t="shared" ca="1" si="611"/>
        <v>0</v>
      </c>
      <c r="S4361" s="13"/>
      <c r="T4361" s="101">
        <f t="shared" ca="1" si="612"/>
        <v>0.13706788102811884</v>
      </c>
      <c r="U4361" s="101">
        <f t="shared" si="613"/>
        <v>0</v>
      </c>
      <c r="V4361" s="101">
        <f t="shared" ca="1" si="614"/>
        <v>-374.68405647770248</v>
      </c>
    </row>
    <row r="4362" spans="2:22" x14ac:dyDescent="0.3">
      <c r="B4362" s="13">
        <v>2023</v>
      </c>
      <c r="C4362" s="13">
        <v>6</v>
      </c>
      <c r="D4362" s="13">
        <v>29</v>
      </c>
      <c r="E4362" s="83" t="s">
        <v>279</v>
      </c>
      <c r="F4362" s="13">
        <v>2</v>
      </c>
      <c r="G4362" s="13">
        <v>3</v>
      </c>
      <c r="H4362" s="13" t="s">
        <v>69</v>
      </c>
      <c r="I4362" s="13" t="s">
        <v>53</v>
      </c>
      <c r="J4362" s="13"/>
      <c r="K4362" s="13" t="s">
        <v>27</v>
      </c>
      <c r="L4362" s="12">
        <f t="shared" ca="1" si="607"/>
        <v>2.8855874681086204</v>
      </c>
      <c r="M4362" s="101">
        <f t="shared" ca="1" si="608"/>
        <v>0.15224359481741082</v>
      </c>
      <c r="N4362" s="101">
        <f t="shared" ca="1" si="606"/>
        <v>406.971672522956</v>
      </c>
      <c r="O4362" s="101">
        <f t="shared" ca="1" si="609"/>
        <v>0.31132603193423908</v>
      </c>
      <c r="Q4362" s="12">
        <f t="shared" ca="1" si="610"/>
        <v>0</v>
      </c>
      <c r="R4362" s="101">
        <f t="shared" ca="1" si="611"/>
        <v>0</v>
      </c>
      <c r="S4362" s="13"/>
      <c r="T4362" s="101">
        <f t="shared" ca="1" si="612"/>
        <v>0.15224359481741082</v>
      </c>
      <c r="U4362" s="101">
        <f t="shared" si="613"/>
        <v>0</v>
      </c>
      <c r="V4362" s="101">
        <f t="shared" ca="1" si="614"/>
        <v>-374.53181288288505</v>
      </c>
    </row>
    <row r="4363" spans="2:22" x14ac:dyDescent="0.3">
      <c r="B4363" s="13">
        <v>2023</v>
      </c>
      <c r="C4363" s="13">
        <v>6</v>
      </c>
      <c r="D4363" s="13">
        <v>29</v>
      </c>
      <c r="E4363" s="83" t="s">
        <v>279</v>
      </c>
      <c r="F4363" s="13">
        <v>2</v>
      </c>
      <c r="G4363" s="13">
        <v>4</v>
      </c>
      <c r="H4363" s="13" t="s">
        <v>69</v>
      </c>
      <c r="I4363" s="13" t="s">
        <v>53</v>
      </c>
      <c r="J4363" s="13"/>
      <c r="K4363" s="13" t="s">
        <v>27</v>
      </c>
      <c r="L4363" s="12">
        <f t="shared" ca="1" si="607"/>
        <v>3.0451849687107662</v>
      </c>
      <c r="M4363" s="101">
        <f t="shared" ca="1" si="608"/>
        <v>0.16066395894918004</v>
      </c>
      <c r="N4363" s="101">
        <f t="shared" ca="1" si="606"/>
        <v>406.971672522956</v>
      </c>
      <c r="O4363" s="101">
        <f t="shared" ca="1" si="609"/>
        <v>0.32854500627420458</v>
      </c>
      <c r="Q4363" s="12">
        <f t="shared" ca="1" si="610"/>
        <v>0</v>
      </c>
      <c r="R4363" s="101">
        <f t="shared" ca="1" si="611"/>
        <v>0</v>
      </c>
      <c r="S4363" s="13"/>
      <c r="T4363" s="101">
        <f t="shared" ca="1" si="612"/>
        <v>0.16066395894918004</v>
      </c>
      <c r="U4363" s="101">
        <f t="shared" si="613"/>
        <v>0</v>
      </c>
      <c r="V4363" s="101">
        <f t="shared" ca="1" si="614"/>
        <v>-374.37114892393589</v>
      </c>
    </row>
    <row r="4364" spans="2:22" x14ac:dyDescent="0.3">
      <c r="B4364" s="13">
        <v>2023</v>
      </c>
      <c r="C4364" s="13">
        <v>6</v>
      </c>
      <c r="D4364" s="13">
        <v>29</v>
      </c>
      <c r="E4364" s="83" t="s">
        <v>279</v>
      </c>
      <c r="F4364" s="13">
        <v>2</v>
      </c>
      <c r="G4364" s="13">
        <v>5</v>
      </c>
      <c r="H4364" s="13" t="s">
        <v>69</v>
      </c>
      <c r="I4364" s="13" t="s">
        <v>53</v>
      </c>
      <c r="J4364" s="13"/>
      <c r="K4364" s="13" t="s">
        <v>27</v>
      </c>
      <c r="L4364" s="12">
        <f t="shared" ca="1" si="607"/>
        <v>2.8556306821102959</v>
      </c>
      <c r="M4364" s="101">
        <f t="shared" ca="1" si="608"/>
        <v>0.15066307478813923</v>
      </c>
      <c r="N4364" s="101">
        <f t="shared" ca="1" si="606"/>
        <v>406.971672522956</v>
      </c>
      <c r="O4364" s="101">
        <f t="shared" ca="1" si="609"/>
        <v>0.30809399429287981</v>
      </c>
      <c r="Q4364" s="12">
        <f t="shared" ca="1" si="610"/>
        <v>5.6000000000000005</v>
      </c>
      <c r="R4364" s="101">
        <f t="shared" ca="1" si="611"/>
        <v>0.2323108627593635</v>
      </c>
      <c r="S4364" s="13"/>
      <c r="T4364" s="101">
        <f t="shared" ca="1" si="612"/>
        <v>0</v>
      </c>
      <c r="U4364" s="101">
        <f t="shared" si="613"/>
        <v>0</v>
      </c>
      <c r="V4364" s="101">
        <f t="shared" ca="1" si="614"/>
        <v>-374.83577064945467</v>
      </c>
    </row>
    <row r="4365" spans="2:22" x14ac:dyDescent="0.3">
      <c r="B4365" s="13">
        <v>2023</v>
      </c>
      <c r="C4365" s="13">
        <v>6</v>
      </c>
      <c r="D4365" s="13">
        <v>29</v>
      </c>
      <c r="E4365" s="83" t="s">
        <v>279</v>
      </c>
      <c r="F4365" s="13">
        <v>2</v>
      </c>
      <c r="G4365" s="13">
        <v>6</v>
      </c>
      <c r="H4365" s="13" t="s">
        <v>69</v>
      </c>
      <c r="I4365" s="13" t="s">
        <v>53</v>
      </c>
      <c r="J4365" s="13"/>
      <c r="K4365" s="13" t="s">
        <v>27</v>
      </c>
      <c r="L4365" s="12">
        <f t="shared" ca="1" si="607"/>
        <v>2.8674078994961842</v>
      </c>
      <c r="M4365" s="101">
        <f t="shared" ca="1" si="608"/>
        <v>0.15128444077741868</v>
      </c>
      <c r="N4365" s="101">
        <f t="shared" ca="1" si="606"/>
        <v>406.971672522956</v>
      </c>
      <c r="O4365" s="101">
        <f t="shared" ca="1" si="609"/>
        <v>0.30936463827664334</v>
      </c>
      <c r="Q4365" s="12">
        <f t="shared" ca="1" si="610"/>
        <v>1.1705603399558666</v>
      </c>
      <c r="R4365" s="101">
        <f t="shared" ca="1" si="611"/>
        <v>0</v>
      </c>
      <c r="S4365" s="13"/>
      <c r="T4365" s="101">
        <f t="shared" ca="1" si="612"/>
        <v>8.9525677241347162E-2</v>
      </c>
      <c r="U4365" s="101">
        <f t="shared" si="613"/>
        <v>0</v>
      </c>
      <c r="V4365" s="101">
        <f t="shared" ca="1" si="614"/>
        <v>-374.74624497221333</v>
      </c>
    </row>
    <row r="4366" spans="2:22" x14ac:dyDescent="0.3">
      <c r="B4366" s="13">
        <v>2023</v>
      </c>
      <c r="C4366" s="13">
        <v>6</v>
      </c>
      <c r="D4366" s="13">
        <v>29</v>
      </c>
      <c r="E4366" s="83" t="s">
        <v>279</v>
      </c>
      <c r="F4366" s="13">
        <v>2</v>
      </c>
      <c r="G4366" s="13">
        <v>7</v>
      </c>
      <c r="H4366" s="13" t="s">
        <v>69</v>
      </c>
      <c r="I4366" s="13" t="s">
        <v>53</v>
      </c>
      <c r="J4366" s="13"/>
      <c r="K4366" s="13" t="s">
        <v>27</v>
      </c>
      <c r="L4366" s="12">
        <f t="shared" ca="1" si="607"/>
        <v>2.8405465182262271</v>
      </c>
      <c r="M4366" s="101">
        <f t="shared" ca="1" si="608"/>
        <v>0.14986723430161575</v>
      </c>
      <c r="N4366" s="101">
        <f t="shared" ca="1" si="606"/>
        <v>406.971672522956</v>
      </c>
      <c r="O4366" s="101">
        <f t="shared" ca="1" si="609"/>
        <v>0.30646656385142762</v>
      </c>
      <c r="Q4366" s="12">
        <f t="shared" ca="1" si="610"/>
        <v>5.6000000000000005</v>
      </c>
      <c r="R4366" s="101">
        <f t="shared" ca="1" si="611"/>
        <v>0.23358773723214993</v>
      </c>
      <c r="S4366" s="13"/>
      <c r="T4366" s="101">
        <f t="shared" ca="1" si="612"/>
        <v>0</v>
      </c>
      <c r="U4366" s="101">
        <f t="shared" si="613"/>
        <v>0</v>
      </c>
      <c r="V4366" s="101">
        <f t="shared" ca="1" si="614"/>
        <v>-375.21342044667762</v>
      </c>
    </row>
    <row r="4367" spans="2:22" x14ac:dyDescent="0.3">
      <c r="B4367" s="13">
        <v>2023</v>
      </c>
      <c r="C4367" s="13">
        <v>6</v>
      </c>
      <c r="D4367" s="13">
        <v>29</v>
      </c>
      <c r="E4367" s="83" t="s">
        <v>279</v>
      </c>
      <c r="F4367" s="13">
        <v>2</v>
      </c>
      <c r="G4367" s="13">
        <v>8</v>
      </c>
      <c r="H4367" s="13" t="s">
        <v>69</v>
      </c>
      <c r="I4367" s="13" t="s">
        <v>53</v>
      </c>
      <c r="J4367" s="13"/>
      <c r="K4367" s="13" t="s">
        <v>27</v>
      </c>
      <c r="L4367" s="12">
        <f t="shared" ca="1" si="607"/>
        <v>3.5902545163590425</v>
      </c>
      <c r="M4367" s="101">
        <f t="shared" ca="1" si="608"/>
        <v>0.18942182828310308</v>
      </c>
      <c r="N4367" s="101">
        <f t="shared" ca="1" si="606"/>
        <v>406.971672522956</v>
      </c>
      <c r="O4367" s="101">
        <f t="shared" ca="1" si="609"/>
        <v>0.38735255976997707</v>
      </c>
      <c r="Q4367" s="12">
        <f t="shared" ca="1" si="610"/>
        <v>5.6000000000000005</v>
      </c>
      <c r="R4367" s="101">
        <f t="shared" ca="1" si="611"/>
        <v>0.17012495519020709</v>
      </c>
      <c r="S4367" s="13"/>
      <c r="T4367" s="101">
        <f t="shared" ca="1" si="612"/>
        <v>0</v>
      </c>
      <c r="U4367" s="101">
        <f t="shared" si="613"/>
        <v>0</v>
      </c>
      <c r="V4367" s="101">
        <f t="shared" ca="1" si="614"/>
        <v>-375.55367035705802</v>
      </c>
    </row>
    <row r="4368" spans="2:22" x14ac:dyDescent="0.3">
      <c r="B4368" s="13">
        <v>2023</v>
      </c>
      <c r="C4368" s="13">
        <v>6</v>
      </c>
      <c r="D4368" s="13">
        <v>29</v>
      </c>
      <c r="E4368" s="83" t="s">
        <v>279</v>
      </c>
      <c r="F4368" s="13">
        <v>2</v>
      </c>
      <c r="G4368" s="13">
        <v>9</v>
      </c>
      <c r="H4368" s="13" t="s">
        <v>69</v>
      </c>
      <c r="I4368" s="13" t="s">
        <v>53</v>
      </c>
      <c r="J4368" s="13"/>
      <c r="K4368" s="13" t="s">
        <v>27</v>
      </c>
      <c r="L4368" s="12">
        <f t="shared" ca="1" si="607"/>
        <v>3.6790125210271944</v>
      </c>
      <c r="M4368" s="101">
        <f t="shared" ca="1" si="608"/>
        <v>0.19410470060939478</v>
      </c>
      <c r="N4368" s="101">
        <f t="shared" ref="N4368:N4431" ca="1" si="615">IF(H4368="On-Peak",IF(I4368="Winter",((L4368*$D$48)/60)+N4367,((L4368*$D$47)/60)+N4367),N4367)</f>
        <v>406.971672522956</v>
      </c>
      <c r="O4368" s="101">
        <f t="shared" ca="1" si="609"/>
        <v>0.396928660893624</v>
      </c>
      <c r="Q4368" s="12">
        <f t="shared" ca="1" si="610"/>
        <v>0</v>
      </c>
      <c r="R4368" s="101">
        <f t="shared" ca="1" si="611"/>
        <v>0</v>
      </c>
      <c r="S4368" s="13"/>
      <c r="T4368" s="101">
        <f t="shared" ca="1" si="612"/>
        <v>0.19410470060939478</v>
      </c>
      <c r="U4368" s="101">
        <f t="shared" si="613"/>
        <v>0</v>
      </c>
      <c r="V4368" s="101">
        <f t="shared" ca="1" si="614"/>
        <v>-375.35956565644864</v>
      </c>
    </row>
    <row r="4369" spans="2:22" x14ac:dyDescent="0.3">
      <c r="B4369" s="13">
        <v>2023</v>
      </c>
      <c r="C4369" s="13">
        <v>6</v>
      </c>
      <c r="D4369" s="13">
        <v>29</v>
      </c>
      <c r="E4369" s="83" t="s">
        <v>279</v>
      </c>
      <c r="F4369" s="13">
        <v>2</v>
      </c>
      <c r="G4369" s="13">
        <v>10</v>
      </c>
      <c r="H4369" s="13" t="s">
        <v>70</v>
      </c>
      <c r="I4369" s="13" t="s">
        <v>53</v>
      </c>
      <c r="J4369" s="13"/>
      <c r="K4369" s="13" t="s">
        <v>27</v>
      </c>
      <c r="L4369" s="12">
        <f t="shared" ca="1" si="607"/>
        <v>4.5260290292251977</v>
      </c>
      <c r="M4369" s="101">
        <f t="shared" ca="1" si="608"/>
        <v>0.23879329158192145</v>
      </c>
      <c r="N4369" s="101">
        <f t="shared" ca="1" si="615"/>
        <v>406.971672522956</v>
      </c>
      <c r="O4369" s="101">
        <f t="shared" ca="1" si="609"/>
        <v>0.48831327196310659</v>
      </c>
      <c r="Q4369" s="12">
        <f t="shared" ca="1" si="610"/>
        <v>5.6000000000000005</v>
      </c>
      <c r="R4369" s="101">
        <f t="shared" ca="1" si="611"/>
        <v>9.0911642676087062E-2</v>
      </c>
      <c r="S4369" s="13"/>
      <c r="T4369" s="101">
        <f t="shared" ca="1" si="612"/>
        <v>0</v>
      </c>
      <c r="U4369" s="101">
        <f t="shared" si="613"/>
        <v>0</v>
      </c>
      <c r="V4369" s="101">
        <f t="shared" ca="1" si="614"/>
        <v>-375.54138894180079</v>
      </c>
    </row>
    <row r="4370" spans="2:22" x14ac:dyDescent="0.3">
      <c r="B4370" s="13">
        <v>2023</v>
      </c>
      <c r="C4370" s="13">
        <v>6</v>
      </c>
      <c r="D4370" s="13">
        <v>29</v>
      </c>
      <c r="E4370" s="83" t="s">
        <v>279</v>
      </c>
      <c r="F4370" s="13">
        <v>2</v>
      </c>
      <c r="G4370" s="13">
        <v>11</v>
      </c>
      <c r="H4370" s="13" t="s">
        <v>70</v>
      </c>
      <c r="I4370" s="13" t="s">
        <v>53</v>
      </c>
      <c r="J4370" s="13"/>
      <c r="K4370" s="13" t="s">
        <v>27</v>
      </c>
      <c r="L4370" s="12">
        <f t="shared" ca="1" si="607"/>
        <v>3.9198139010665494</v>
      </c>
      <c r="M4370" s="101">
        <f t="shared" ca="1" si="608"/>
        <v>0.20680938142027114</v>
      </c>
      <c r="N4370" s="101">
        <f t="shared" ca="1" si="615"/>
        <v>406.971672522956</v>
      </c>
      <c r="O4370" s="101">
        <f t="shared" ca="1" si="609"/>
        <v>0.42290872178607003</v>
      </c>
      <c r="Q4370" s="12">
        <f t="shared" ca="1" si="610"/>
        <v>1.3939417034992836</v>
      </c>
      <c r="R4370" s="101">
        <f t="shared" ca="1" si="611"/>
        <v>0</v>
      </c>
      <c r="S4370" s="13"/>
      <c r="T4370" s="101">
        <f t="shared" ca="1" si="612"/>
        <v>0.13326501714364894</v>
      </c>
      <c r="U4370" s="101">
        <f t="shared" si="613"/>
        <v>0</v>
      </c>
      <c r="V4370" s="101">
        <f t="shared" ca="1" si="614"/>
        <v>-375.40812392465716</v>
      </c>
    </row>
    <row r="4371" spans="2:22" x14ac:dyDescent="0.3">
      <c r="B4371" s="13">
        <v>2023</v>
      </c>
      <c r="C4371" s="13">
        <v>6</v>
      </c>
      <c r="D4371" s="13">
        <v>29</v>
      </c>
      <c r="E4371" s="83" t="s">
        <v>279</v>
      </c>
      <c r="F4371" s="13">
        <v>2</v>
      </c>
      <c r="G4371" s="13">
        <v>12</v>
      </c>
      <c r="H4371" s="13" t="s">
        <v>70</v>
      </c>
      <c r="I4371" s="13" t="s">
        <v>53</v>
      </c>
      <c r="J4371" s="13"/>
      <c r="K4371" s="13" t="s">
        <v>27</v>
      </c>
      <c r="L4371" s="12">
        <f t="shared" ca="1" si="607"/>
        <v>3.5908793172671118</v>
      </c>
      <c r="M4371" s="101">
        <f t="shared" ca="1" si="608"/>
        <v>0.18945479277901284</v>
      </c>
      <c r="N4371" s="101">
        <f t="shared" ca="1" si="615"/>
        <v>406.971672522956</v>
      </c>
      <c r="O4371" s="101">
        <f t="shared" ca="1" si="609"/>
        <v>0.38741996953994867</v>
      </c>
      <c r="Q4371" s="12">
        <f t="shared" ca="1" si="610"/>
        <v>0</v>
      </c>
      <c r="R4371" s="101">
        <f t="shared" ca="1" si="611"/>
        <v>0</v>
      </c>
      <c r="S4371" s="13"/>
      <c r="T4371" s="101">
        <f t="shared" ca="1" si="612"/>
        <v>0.18945479277901284</v>
      </c>
      <c r="U4371" s="101">
        <f t="shared" si="613"/>
        <v>0</v>
      </c>
      <c r="V4371" s="101">
        <f t="shared" ca="1" si="614"/>
        <v>-375.21866913187813</v>
      </c>
    </row>
    <row r="4372" spans="2:22" x14ac:dyDescent="0.3">
      <c r="B4372" s="13">
        <v>2023</v>
      </c>
      <c r="C4372" s="13">
        <v>6</v>
      </c>
      <c r="D4372" s="13">
        <v>29</v>
      </c>
      <c r="E4372" s="83" t="s">
        <v>279</v>
      </c>
      <c r="F4372" s="13">
        <v>2</v>
      </c>
      <c r="G4372" s="13">
        <v>13</v>
      </c>
      <c r="H4372" s="13" t="s">
        <v>70</v>
      </c>
      <c r="I4372" s="13" t="s">
        <v>53</v>
      </c>
      <c r="J4372" s="13"/>
      <c r="K4372" s="13" t="s">
        <v>27</v>
      </c>
      <c r="L4372" s="12">
        <f t="shared" ca="1" si="607"/>
        <v>3.9977243655770103</v>
      </c>
      <c r="M4372" s="101">
        <f t="shared" ca="1" si="608"/>
        <v>0.21091993752784308</v>
      </c>
      <c r="N4372" s="101">
        <f t="shared" ca="1" si="615"/>
        <v>406.971672522956</v>
      </c>
      <c r="O4372" s="101">
        <f t="shared" ca="1" si="609"/>
        <v>0.43131448180210363</v>
      </c>
      <c r="Q4372" s="12">
        <f t="shared" ca="1" si="610"/>
        <v>5.6000000000000005</v>
      </c>
      <c r="R4372" s="101">
        <f t="shared" ca="1" si="611"/>
        <v>0.13563263245390614</v>
      </c>
      <c r="S4372" s="13"/>
      <c r="T4372" s="101">
        <f t="shared" ca="1" si="612"/>
        <v>0</v>
      </c>
      <c r="U4372" s="101">
        <f t="shared" si="613"/>
        <v>0</v>
      </c>
      <c r="V4372" s="101">
        <f t="shared" ca="1" si="614"/>
        <v>-375.48993439678594</v>
      </c>
    </row>
    <row r="4373" spans="2:22" x14ac:dyDescent="0.3">
      <c r="B4373" s="13">
        <v>2023</v>
      </c>
      <c r="C4373" s="13">
        <v>6</v>
      </c>
      <c r="D4373" s="13">
        <v>29</v>
      </c>
      <c r="E4373" s="83" t="s">
        <v>279</v>
      </c>
      <c r="F4373" s="13">
        <v>2</v>
      </c>
      <c r="G4373" s="13">
        <v>14</v>
      </c>
      <c r="H4373" s="13" t="s">
        <v>70</v>
      </c>
      <c r="I4373" s="13" t="s">
        <v>53</v>
      </c>
      <c r="J4373" s="13"/>
      <c r="K4373" s="13" t="s">
        <v>27</v>
      </c>
      <c r="L4373" s="12">
        <f t="shared" ca="1" si="607"/>
        <v>3.1961368074174477</v>
      </c>
      <c r="M4373" s="101">
        <f t="shared" ca="1" si="608"/>
        <v>0.16862817795934454</v>
      </c>
      <c r="N4373" s="101">
        <f t="shared" ca="1" si="615"/>
        <v>406.971672522956</v>
      </c>
      <c r="O4373" s="101">
        <f t="shared" ca="1" si="609"/>
        <v>0.34483120015226842</v>
      </c>
      <c r="Q4373" s="12">
        <f t="shared" ca="1" si="610"/>
        <v>0</v>
      </c>
      <c r="R4373" s="101">
        <f t="shared" ca="1" si="611"/>
        <v>0</v>
      </c>
      <c r="S4373" s="13"/>
      <c r="T4373" s="101">
        <f t="shared" ca="1" si="612"/>
        <v>0.16862817795934454</v>
      </c>
      <c r="U4373" s="101">
        <f t="shared" si="613"/>
        <v>0</v>
      </c>
      <c r="V4373" s="101">
        <f t="shared" ca="1" si="614"/>
        <v>-375.32130621882658</v>
      </c>
    </row>
    <row r="4374" spans="2:22" x14ac:dyDescent="0.3">
      <c r="B4374" s="13">
        <v>2023</v>
      </c>
      <c r="C4374" s="13">
        <v>6</v>
      </c>
      <c r="D4374" s="13">
        <v>29</v>
      </c>
      <c r="E4374" s="83" t="s">
        <v>279</v>
      </c>
      <c r="F4374" s="13">
        <v>2</v>
      </c>
      <c r="G4374" s="13">
        <v>15</v>
      </c>
      <c r="H4374" s="13" t="s">
        <v>70</v>
      </c>
      <c r="I4374" s="13" t="s">
        <v>53</v>
      </c>
      <c r="J4374" s="13"/>
      <c r="K4374" s="13" t="s">
        <v>27</v>
      </c>
      <c r="L4374" s="12">
        <f t="shared" ca="1" si="607"/>
        <v>3.0599966707142481</v>
      </c>
      <c r="M4374" s="101">
        <f t="shared" ca="1" si="608"/>
        <v>0.16144542434688372</v>
      </c>
      <c r="N4374" s="101">
        <f t="shared" ca="1" si="615"/>
        <v>406.971672522956</v>
      </c>
      <c r="O4374" s="101">
        <f t="shared" ca="1" si="609"/>
        <v>0.33014304080336021</v>
      </c>
      <c r="Q4374" s="12">
        <f t="shared" ca="1" si="610"/>
        <v>5.6000000000000005</v>
      </c>
      <c r="R4374" s="101">
        <f t="shared" ca="1" si="611"/>
        <v>0.21501128182403895</v>
      </c>
      <c r="S4374" s="13"/>
      <c r="T4374" s="101">
        <f t="shared" ca="1" si="612"/>
        <v>0</v>
      </c>
      <c r="U4374" s="101">
        <f t="shared" si="613"/>
        <v>0</v>
      </c>
      <c r="V4374" s="101">
        <f t="shared" ca="1" si="614"/>
        <v>-375.75132878247467</v>
      </c>
    </row>
    <row r="4375" spans="2:22" x14ac:dyDescent="0.3">
      <c r="B4375" s="13">
        <v>2023</v>
      </c>
      <c r="C4375" s="13">
        <v>6</v>
      </c>
      <c r="D4375" s="13">
        <v>29</v>
      </c>
      <c r="E4375" s="83" t="s">
        <v>279</v>
      </c>
      <c r="F4375" s="13">
        <v>2</v>
      </c>
      <c r="G4375" s="13">
        <v>16</v>
      </c>
      <c r="H4375" s="13" t="s">
        <v>71</v>
      </c>
      <c r="I4375" s="13" t="s">
        <v>53</v>
      </c>
      <c r="J4375" s="13"/>
      <c r="K4375" s="13" t="s">
        <v>27</v>
      </c>
      <c r="L4375" s="12">
        <f t="shared" ca="1" si="607"/>
        <v>4.6885812227993169</v>
      </c>
      <c r="M4375" s="101">
        <f t="shared" ca="1" si="608"/>
        <v>0.58204047299830719</v>
      </c>
      <c r="N4375" s="101">
        <f t="shared" ca="1" si="615"/>
        <v>408.29033599186829</v>
      </c>
      <c r="O4375" s="101">
        <f t="shared" ca="1" si="609"/>
        <v>1.3962594881496366</v>
      </c>
      <c r="Q4375" s="12">
        <f t="shared" ca="1" si="610"/>
        <v>5.6000000000000005</v>
      </c>
      <c r="R4375" s="101">
        <f t="shared" ca="1" si="611"/>
        <v>7.7151599490037873E-2</v>
      </c>
      <c r="S4375" s="13"/>
      <c r="T4375" s="101">
        <f t="shared" ca="1" si="612"/>
        <v>0</v>
      </c>
      <c r="U4375" s="101">
        <f t="shared" ca="1" si="613"/>
        <v>1.318663468912308</v>
      </c>
      <c r="V4375" s="101">
        <f t="shared" ca="1" si="614"/>
        <v>-374.58696851254246</v>
      </c>
    </row>
    <row r="4376" spans="2:22" x14ac:dyDescent="0.3">
      <c r="B4376" s="13">
        <v>2023</v>
      </c>
      <c r="C4376" s="13">
        <v>6</v>
      </c>
      <c r="D4376" s="13">
        <v>29</v>
      </c>
      <c r="E4376" s="83" t="s">
        <v>279</v>
      </c>
      <c r="F4376" s="13">
        <v>2</v>
      </c>
      <c r="G4376" s="13">
        <v>17</v>
      </c>
      <c r="H4376" s="13" t="s">
        <v>71</v>
      </c>
      <c r="I4376" s="13" t="s">
        <v>53</v>
      </c>
      <c r="J4376" s="13"/>
      <c r="K4376" s="13" t="s">
        <v>27</v>
      </c>
      <c r="L4376" s="12">
        <f t="shared" ca="1" si="607"/>
        <v>4.2417270115009718</v>
      </c>
      <c r="M4376" s="101">
        <f t="shared" ca="1" si="608"/>
        <v>0.52656799120773068</v>
      </c>
      <c r="N4376" s="101">
        <f t="shared" ca="1" si="615"/>
        <v>409.48332171385294</v>
      </c>
      <c r="O4376" s="101">
        <f t="shared" ca="1" si="609"/>
        <v>1.2631863040249893</v>
      </c>
      <c r="Q4376" s="12">
        <f t="shared" ca="1" si="610"/>
        <v>5.6000000000000005</v>
      </c>
      <c r="R4376" s="101">
        <f t="shared" ca="1" si="611"/>
        <v>0.11497780847644279</v>
      </c>
      <c r="S4376" s="13"/>
      <c r="T4376" s="101">
        <f t="shared" ca="1" si="612"/>
        <v>0</v>
      </c>
      <c r="U4376" s="101">
        <f t="shared" ca="1" si="613"/>
        <v>1.1929857219846483</v>
      </c>
      <c r="V4376" s="101">
        <f t="shared" ca="1" si="614"/>
        <v>-373.62393840751071</v>
      </c>
    </row>
    <row r="4377" spans="2:22" x14ac:dyDescent="0.3">
      <c r="B4377" s="13">
        <v>2023</v>
      </c>
      <c r="C4377" s="13">
        <v>6</v>
      </c>
      <c r="D4377" s="13">
        <v>29</v>
      </c>
      <c r="E4377" s="83" t="s">
        <v>279</v>
      </c>
      <c r="F4377" s="13">
        <v>2</v>
      </c>
      <c r="G4377" s="13">
        <v>18</v>
      </c>
      <c r="H4377" s="13" t="s">
        <v>71</v>
      </c>
      <c r="I4377" s="13" t="s">
        <v>53</v>
      </c>
      <c r="J4377" s="13"/>
      <c r="K4377" s="13" t="s">
        <v>27</v>
      </c>
      <c r="L4377" s="12">
        <f t="shared" ca="1" si="607"/>
        <v>4.8970723009322521</v>
      </c>
      <c r="M4377" s="101">
        <f t="shared" ca="1" si="608"/>
        <v>0.60792255543772977</v>
      </c>
      <c r="N4377" s="101">
        <f t="shared" ca="1" si="615"/>
        <v>410.86062329849017</v>
      </c>
      <c r="O4377" s="101">
        <f t="shared" ca="1" si="609"/>
        <v>1.4583481312176247</v>
      </c>
      <c r="Q4377" s="12">
        <f t="shared" ca="1" si="610"/>
        <v>5.6000000000000005</v>
      </c>
      <c r="R4377" s="101">
        <f t="shared" ca="1" si="611"/>
        <v>5.9502829726084908E-2</v>
      </c>
      <c r="S4377" s="13"/>
      <c r="T4377" s="101">
        <f t="shared" ca="1" si="612"/>
        <v>0</v>
      </c>
      <c r="U4377" s="101">
        <f t="shared" ca="1" si="613"/>
        <v>1.3773015846371959</v>
      </c>
      <c r="V4377" s="101">
        <f t="shared" ca="1" si="614"/>
        <v>-372.36564248232565</v>
      </c>
    </row>
    <row r="4378" spans="2:22" x14ac:dyDescent="0.3">
      <c r="B4378" s="13">
        <v>2023</v>
      </c>
      <c r="C4378" s="13">
        <v>6</v>
      </c>
      <c r="D4378" s="13">
        <v>29</v>
      </c>
      <c r="E4378" s="83" t="s">
        <v>279</v>
      </c>
      <c r="F4378" s="13">
        <v>2</v>
      </c>
      <c r="G4378" s="13">
        <v>19</v>
      </c>
      <c r="H4378" s="13" t="s">
        <v>71</v>
      </c>
      <c r="I4378" s="13" t="s">
        <v>53</v>
      </c>
      <c r="J4378" s="13"/>
      <c r="K4378" s="13" t="s">
        <v>27</v>
      </c>
      <c r="L4378" s="12">
        <f t="shared" ca="1" si="607"/>
        <v>5.9150734366375337</v>
      </c>
      <c r="M4378" s="101">
        <f t="shared" ca="1" si="608"/>
        <v>0.73429721642418344</v>
      </c>
      <c r="N4378" s="101">
        <f t="shared" ca="1" si="615"/>
        <v>412.5242377025445</v>
      </c>
      <c r="O4378" s="101">
        <f t="shared" ca="1" si="609"/>
        <v>1.7615088694306575</v>
      </c>
      <c r="Q4378" s="12">
        <f t="shared" ca="1" si="610"/>
        <v>5.6000000000000005</v>
      </c>
      <c r="R4378" s="101">
        <f t="shared" ca="1" si="611"/>
        <v>0</v>
      </c>
      <c r="S4378" s="13"/>
      <c r="T4378" s="101">
        <f t="shared" ca="1" si="612"/>
        <v>3.9113216424183368E-2</v>
      </c>
      <c r="U4378" s="101">
        <f t="shared" ca="1" si="613"/>
        <v>1.6636144040543064</v>
      </c>
      <c r="V4378" s="101">
        <f t="shared" ca="1" si="614"/>
        <v>-370.66291486184713</v>
      </c>
    </row>
    <row r="4379" spans="2:22" x14ac:dyDescent="0.3">
      <c r="B4379" s="13">
        <v>2023</v>
      </c>
      <c r="C4379" s="13">
        <v>6</v>
      </c>
      <c r="D4379" s="13">
        <v>29</v>
      </c>
      <c r="E4379" s="83" t="s">
        <v>279</v>
      </c>
      <c r="F4379" s="13">
        <v>2</v>
      </c>
      <c r="G4379" s="13">
        <v>20</v>
      </c>
      <c r="H4379" s="13" t="s">
        <v>69</v>
      </c>
      <c r="I4379" s="13" t="s">
        <v>53</v>
      </c>
      <c r="J4379" s="13"/>
      <c r="K4379" s="13" t="s">
        <v>27</v>
      </c>
      <c r="L4379" s="12">
        <f t="shared" ca="1" si="607"/>
        <v>6.1954597066246313</v>
      </c>
      <c r="M4379" s="101">
        <f t="shared" ca="1" si="608"/>
        <v>0.32687245412151555</v>
      </c>
      <c r="N4379" s="101">
        <f t="shared" ca="1" si="615"/>
        <v>412.5242377025445</v>
      </c>
      <c r="O4379" s="101">
        <f t="shared" ca="1" si="609"/>
        <v>0.66842814774773152</v>
      </c>
      <c r="Q4379" s="12">
        <f t="shared" ca="1" si="610"/>
        <v>0</v>
      </c>
      <c r="R4379" s="101">
        <f t="shared" ca="1" si="611"/>
        <v>0</v>
      </c>
      <c r="S4379" s="13"/>
      <c r="T4379" s="101">
        <f t="shared" ca="1" si="612"/>
        <v>0.32687245412151555</v>
      </c>
      <c r="U4379" s="101">
        <f t="shared" si="613"/>
        <v>0</v>
      </c>
      <c r="V4379" s="101">
        <f t="shared" ca="1" si="614"/>
        <v>-370.33604240772559</v>
      </c>
    </row>
    <row r="4380" spans="2:22" x14ac:dyDescent="0.3">
      <c r="B4380" s="13">
        <v>2023</v>
      </c>
      <c r="C4380" s="13">
        <v>6</v>
      </c>
      <c r="D4380" s="13">
        <v>29</v>
      </c>
      <c r="E4380" s="83" t="s">
        <v>279</v>
      </c>
      <c r="F4380" s="13">
        <v>2</v>
      </c>
      <c r="G4380" s="13">
        <v>21</v>
      </c>
      <c r="H4380" s="13" t="s">
        <v>69</v>
      </c>
      <c r="I4380" s="13" t="s">
        <v>53</v>
      </c>
      <c r="J4380" s="13"/>
      <c r="K4380" s="13" t="s">
        <v>27</v>
      </c>
      <c r="L4380" s="12">
        <f t="shared" ca="1" si="607"/>
        <v>5.1899020816350614</v>
      </c>
      <c r="M4380" s="101">
        <f t="shared" ca="1" si="608"/>
        <v>0.27381923382706586</v>
      </c>
      <c r="N4380" s="101">
        <f t="shared" ca="1" si="615"/>
        <v>412.5242377025445</v>
      </c>
      <c r="O4380" s="101">
        <f t="shared" ca="1" si="609"/>
        <v>0.55993853558760676</v>
      </c>
      <c r="Q4380" s="12">
        <f t="shared" ca="1" si="610"/>
        <v>0</v>
      </c>
      <c r="R4380" s="101">
        <f t="shared" ca="1" si="611"/>
        <v>0</v>
      </c>
      <c r="S4380" s="13"/>
      <c r="T4380" s="101">
        <f t="shared" ca="1" si="612"/>
        <v>0.27381923382706586</v>
      </c>
      <c r="U4380" s="101">
        <f t="shared" si="613"/>
        <v>0</v>
      </c>
      <c r="V4380" s="101">
        <f t="shared" ca="1" si="614"/>
        <v>-370.06222317389853</v>
      </c>
    </row>
    <row r="4381" spans="2:22" x14ac:dyDescent="0.3">
      <c r="B4381" s="13">
        <v>2023</v>
      </c>
      <c r="C4381" s="13">
        <v>6</v>
      </c>
      <c r="D4381" s="13">
        <v>29</v>
      </c>
      <c r="E4381" s="83" t="s">
        <v>279</v>
      </c>
      <c r="F4381" s="13">
        <v>2</v>
      </c>
      <c r="G4381" s="13">
        <v>22</v>
      </c>
      <c r="H4381" s="13" t="s">
        <v>69</v>
      </c>
      <c r="I4381" s="13" t="s">
        <v>53</v>
      </c>
      <c r="J4381" s="13"/>
      <c r="K4381" s="13" t="s">
        <v>27</v>
      </c>
      <c r="L4381" s="12">
        <f t="shared" ca="1" si="607"/>
        <v>5.8002827566267348</v>
      </c>
      <c r="M4381" s="101">
        <f t="shared" ca="1" si="608"/>
        <v>0.30602291823962652</v>
      </c>
      <c r="N4381" s="101">
        <f t="shared" ca="1" si="615"/>
        <v>412.5242377025445</v>
      </c>
      <c r="O4381" s="101">
        <f t="shared" ca="1" si="609"/>
        <v>0.62579250661245844</v>
      </c>
      <c r="Q4381" s="12">
        <f t="shared" ca="1" si="610"/>
        <v>0</v>
      </c>
      <c r="R4381" s="101">
        <f t="shared" ca="1" si="611"/>
        <v>0</v>
      </c>
      <c r="S4381" s="13"/>
      <c r="T4381" s="101">
        <f t="shared" ca="1" si="612"/>
        <v>0.30602291823962652</v>
      </c>
      <c r="U4381" s="101">
        <f t="shared" si="613"/>
        <v>0</v>
      </c>
      <c r="V4381" s="101">
        <f t="shared" ca="1" si="614"/>
        <v>-369.75620025565888</v>
      </c>
    </row>
    <row r="4382" spans="2:22" x14ac:dyDescent="0.3">
      <c r="B4382" s="13">
        <v>2023</v>
      </c>
      <c r="C4382" s="13">
        <v>6</v>
      </c>
      <c r="D4382" s="13">
        <v>29</v>
      </c>
      <c r="E4382" s="83" t="s">
        <v>279</v>
      </c>
      <c r="F4382" s="13">
        <v>2</v>
      </c>
      <c r="G4382" s="13">
        <v>23</v>
      </c>
      <c r="H4382" s="13" t="s">
        <v>69</v>
      </c>
      <c r="I4382" s="13" t="s">
        <v>53</v>
      </c>
      <c r="J4382" s="13"/>
      <c r="K4382" s="13" t="s">
        <v>27</v>
      </c>
      <c r="L4382" s="12">
        <f t="shared" ca="1" si="607"/>
        <v>4.6854124154665451</v>
      </c>
      <c r="M4382" s="101">
        <f t="shared" ca="1" si="608"/>
        <v>0.24720235904001492</v>
      </c>
      <c r="N4382" s="101">
        <f t="shared" ca="1" si="615"/>
        <v>412.5242377025445</v>
      </c>
      <c r="O4382" s="101">
        <f t="shared" ca="1" si="609"/>
        <v>0.50550914550468551</v>
      </c>
      <c r="Q4382" s="12">
        <f t="shared" ca="1" si="610"/>
        <v>0</v>
      </c>
      <c r="R4382" s="101">
        <f t="shared" ca="1" si="611"/>
        <v>0</v>
      </c>
      <c r="S4382" s="13"/>
      <c r="T4382" s="101">
        <f t="shared" ca="1" si="612"/>
        <v>0.24720235904001492</v>
      </c>
      <c r="U4382" s="101">
        <f t="shared" si="613"/>
        <v>0</v>
      </c>
      <c r="V4382" s="101">
        <f t="shared" ca="1" si="614"/>
        <v>-369.50899789661889</v>
      </c>
    </row>
    <row r="4383" spans="2:22" x14ac:dyDescent="0.3">
      <c r="B4383" s="13">
        <v>2023</v>
      </c>
      <c r="C4383" s="13">
        <v>6</v>
      </c>
      <c r="D4383" s="13">
        <v>30</v>
      </c>
      <c r="E4383" s="83" t="s">
        <v>280</v>
      </c>
      <c r="F4383" s="13">
        <v>3</v>
      </c>
      <c r="G4383" s="13">
        <v>0</v>
      </c>
      <c r="H4383" s="13" t="s">
        <v>69</v>
      </c>
      <c r="I4383" s="13" t="s">
        <v>53</v>
      </c>
      <c r="J4383" s="13"/>
      <c r="K4383" s="13" t="s">
        <v>28</v>
      </c>
      <c r="L4383" s="12">
        <f t="shared" ca="1" si="607"/>
        <v>5.16826960332408</v>
      </c>
      <c r="M4383" s="101">
        <f t="shared" ca="1" si="608"/>
        <v>0.27267790427137845</v>
      </c>
      <c r="N4383" s="101">
        <f t="shared" ca="1" si="615"/>
        <v>412.5242377025445</v>
      </c>
      <c r="O4383" s="101">
        <f t="shared" ca="1" si="609"/>
        <v>0.55760460750263496</v>
      </c>
      <c r="Q4383" s="12">
        <f t="shared" ca="1" si="610"/>
        <v>0</v>
      </c>
      <c r="R4383" s="101">
        <f t="shared" ca="1" si="611"/>
        <v>0</v>
      </c>
      <c r="S4383" s="13"/>
      <c r="T4383" s="101">
        <f t="shared" ca="1" si="612"/>
        <v>0.27267790427137845</v>
      </c>
      <c r="U4383" s="101">
        <f t="shared" si="613"/>
        <v>0</v>
      </c>
      <c r="V4383" s="101">
        <f t="shared" ca="1" si="614"/>
        <v>-369.23631999234749</v>
      </c>
    </row>
    <row r="4384" spans="2:22" x14ac:dyDescent="0.3">
      <c r="B4384" s="13">
        <v>2023</v>
      </c>
      <c r="C4384" s="13">
        <v>6</v>
      </c>
      <c r="D4384" s="13">
        <v>30</v>
      </c>
      <c r="E4384" s="83" t="s">
        <v>280</v>
      </c>
      <c r="F4384" s="13">
        <v>3</v>
      </c>
      <c r="G4384" s="13">
        <v>1</v>
      </c>
      <c r="H4384" s="13" t="s">
        <v>69</v>
      </c>
      <c r="I4384" s="13" t="s">
        <v>53</v>
      </c>
      <c r="J4384" s="13"/>
      <c r="K4384" s="13" t="s">
        <v>28</v>
      </c>
      <c r="L4384" s="12">
        <f t="shared" ca="1" si="607"/>
        <v>2.4900232036157965</v>
      </c>
      <c r="M4384" s="101">
        <f t="shared" ca="1" si="608"/>
        <v>0.13137362422276944</v>
      </c>
      <c r="N4384" s="101">
        <f t="shared" ca="1" si="615"/>
        <v>412.5242377025445</v>
      </c>
      <c r="O4384" s="101">
        <f t="shared" ca="1" si="609"/>
        <v>0.26864860343810831</v>
      </c>
      <c r="Q4384" s="12">
        <f t="shared" ca="1" si="610"/>
        <v>0</v>
      </c>
      <c r="R4384" s="101">
        <f t="shared" ca="1" si="611"/>
        <v>0</v>
      </c>
      <c r="S4384" s="13"/>
      <c r="T4384" s="101">
        <f t="shared" ca="1" si="612"/>
        <v>0.13137362422276944</v>
      </c>
      <c r="U4384" s="101">
        <f t="shared" si="613"/>
        <v>0</v>
      </c>
      <c r="V4384" s="101">
        <f t="shared" ca="1" si="614"/>
        <v>-369.10494636812473</v>
      </c>
    </row>
    <row r="4385" spans="2:22" x14ac:dyDescent="0.3">
      <c r="B4385" s="13">
        <v>2023</v>
      </c>
      <c r="C4385" s="13">
        <v>6</v>
      </c>
      <c r="D4385" s="13">
        <v>30</v>
      </c>
      <c r="E4385" s="83" t="s">
        <v>280</v>
      </c>
      <c r="F4385" s="13">
        <v>3</v>
      </c>
      <c r="G4385" s="13">
        <v>2</v>
      </c>
      <c r="H4385" s="13" t="s">
        <v>69</v>
      </c>
      <c r="I4385" s="13" t="s">
        <v>53</v>
      </c>
      <c r="J4385" s="13"/>
      <c r="K4385" s="13" t="s">
        <v>28</v>
      </c>
      <c r="L4385" s="12">
        <f t="shared" ca="1" si="607"/>
        <v>2.8499431576218579</v>
      </c>
      <c r="M4385" s="101">
        <f t="shared" ca="1" si="608"/>
        <v>0.15036300099612923</v>
      </c>
      <c r="N4385" s="101">
        <f t="shared" ca="1" si="615"/>
        <v>412.5242377025445</v>
      </c>
      <c r="O4385" s="101">
        <f t="shared" ca="1" si="609"/>
        <v>0.30748036727582223</v>
      </c>
      <c r="Q4385" s="12">
        <f t="shared" ca="1" si="610"/>
        <v>0</v>
      </c>
      <c r="R4385" s="101">
        <f t="shared" ca="1" si="611"/>
        <v>0</v>
      </c>
      <c r="S4385" s="13"/>
      <c r="T4385" s="101">
        <f t="shared" ca="1" si="612"/>
        <v>0.15036300099612923</v>
      </c>
      <c r="U4385" s="101">
        <f t="shared" si="613"/>
        <v>0</v>
      </c>
      <c r="V4385" s="101">
        <f t="shared" ca="1" si="614"/>
        <v>-368.95458336712858</v>
      </c>
    </row>
    <row r="4386" spans="2:22" x14ac:dyDescent="0.3">
      <c r="B4386" s="13">
        <v>2023</v>
      </c>
      <c r="C4386" s="13">
        <v>6</v>
      </c>
      <c r="D4386" s="13">
        <v>30</v>
      </c>
      <c r="E4386" s="83" t="s">
        <v>280</v>
      </c>
      <c r="F4386" s="13">
        <v>3</v>
      </c>
      <c r="G4386" s="13">
        <v>3</v>
      </c>
      <c r="H4386" s="13" t="s">
        <v>69</v>
      </c>
      <c r="I4386" s="13" t="s">
        <v>53</v>
      </c>
      <c r="J4386" s="13"/>
      <c r="K4386" s="13" t="s">
        <v>28</v>
      </c>
      <c r="L4386" s="12">
        <f t="shared" ca="1" si="607"/>
        <v>2.9664193211892416</v>
      </c>
      <c r="M4386" s="101">
        <f t="shared" ca="1" si="608"/>
        <v>0.15650828338594439</v>
      </c>
      <c r="N4386" s="101">
        <f t="shared" ca="1" si="615"/>
        <v>412.5242377025445</v>
      </c>
      <c r="O4386" s="101">
        <f t="shared" ca="1" si="609"/>
        <v>0.32004698056310726</v>
      </c>
      <c r="Q4386" s="12">
        <f t="shared" ca="1" si="610"/>
        <v>0</v>
      </c>
      <c r="R4386" s="101">
        <f t="shared" ca="1" si="611"/>
        <v>0</v>
      </c>
      <c r="S4386" s="13"/>
      <c r="T4386" s="101">
        <f t="shared" ca="1" si="612"/>
        <v>0.15650828338594439</v>
      </c>
      <c r="U4386" s="101">
        <f t="shared" si="613"/>
        <v>0</v>
      </c>
      <c r="V4386" s="101">
        <f t="shared" ca="1" si="614"/>
        <v>-368.79807508374262</v>
      </c>
    </row>
    <row r="4387" spans="2:22" x14ac:dyDescent="0.3">
      <c r="B4387" s="13">
        <v>2023</v>
      </c>
      <c r="C4387" s="13">
        <v>6</v>
      </c>
      <c r="D4387" s="13">
        <v>30</v>
      </c>
      <c r="E4387" s="83" t="s">
        <v>280</v>
      </c>
      <c r="F4387" s="13">
        <v>3</v>
      </c>
      <c r="G4387" s="13">
        <v>4</v>
      </c>
      <c r="H4387" s="13" t="s">
        <v>69</v>
      </c>
      <c r="I4387" s="13" t="s">
        <v>53</v>
      </c>
      <c r="J4387" s="13"/>
      <c r="K4387" s="13" t="s">
        <v>28</v>
      </c>
      <c r="L4387" s="12">
        <f t="shared" ca="1" si="607"/>
        <v>2.7915896578764472</v>
      </c>
      <c r="M4387" s="101">
        <f t="shared" ca="1" si="608"/>
        <v>0.14728427034956135</v>
      </c>
      <c r="N4387" s="101">
        <f t="shared" ca="1" si="615"/>
        <v>412.5242377025445</v>
      </c>
      <c r="O4387" s="101">
        <f t="shared" ca="1" si="609"/>
        <v>0.3011846081882899</v>
      </c>
      <c r="Q4387" s="12">
        <f t="shared" ca="1" si="610"/>
        <v>0</v>
      </c>
      <c r="R4387" s="101">
        <f t="shared" ca="1" si="611"/>
        <v>0</v>
      </c>
      <c r="S4387" s="13"/>
      <c r="T4387" s="101">
        <f t="shared" ca="1" si="612"/>
        <v>0.14728427034956135</v>
      </c>
      <c r="U4387" s="101">
        <f t="shared" si="613"/>
        <v>0</v>
      </c>
      <c r="V4387" s="101">
        <f t="shared" ca="1" si="614"/>
        <v>-368.65079081339303</v>
      </c>
    </row>
    <row r="4388" spans="2:22" x14ac:dyDescent="0.3">
      <c r="B4388" s="13">
        <v>2023</v>
      </c>
      <c r="C4388" s="13">
        <v>6</v>
      </c>
      <c r="D4388" s="13">
        <v>30</v>
      </c>
      <c r="E4388" s="83" t="s">
        <v>280</v>
      </c>
      <c r="F4388" s="13">
        <v>3</v>
      </c>
      <c r="G4388" s="13">
        <v>5</v>
      </c>
      <c r="H4388" s="13" t="s">
        <v>69</v>
      </c>
      <c r="I4388" s="13" t="s">
        <v>53</v>
      </c>
      <c r="J4388" s="13"/>
      <c r="K4388" s="13" t="s">
        <v>28</v>
      </c>
      <c r="L4388" s="12">
        <f t="shared" ca="1" si="607"/>
        <v>2.5078874796560622</v>
      </c>
      <c r="M4388" s="101">
        <f t="shared" ca="1" si="608"/>
        <v>0.13231614342665385</v>
      </c>
      <c r="N4388" s="101">
        <f t="shared" ca="1" si="615"/>
        <v>412.5242377025445</v>
      </c>
      <c r="O4388" s="101">
        <f t="shared" ca="1" si="609"/>
        <v>0.27057598018009255</v>
      </c>
      <c r="Q4388" s="12">
        <f t="shared" ca="1" si="610"/>
        <v>0.76182824228116519</v>
      </c>
      <c r="R4388" s="101">
        <f t="shared" ca="1" si="611"/>
        <v>0</v>
      </c>
      <c r="S4388" s="13"/>
      <c r="T4388" s="101">
        <f t="shared" ca="1" si="612"/>
        <v>9.2122085363899556E-2</v>
      </c>
      <c r="U4388" s="101">
        <f t="shared" si="613"/>
        <v>0</v>
      </c>
      <c r="V4388" s="101">
        <f t="shared" ca="1" si="614"/>
        <v>-368.55866872802915</v>
      </c>
    </row>
    <row r="4389" spans="2:22" x14ac:dyDescent="0.3">
      <c r="B4389" s="13">
        <v>2023</v>
      </c>
      <c r="C4389" s="13">
        <v>6</v>
      </c>
      <c r="D4389" s="13">
        <v>30</v>
      </c>
      <c r="E4389" s="83" t="s">
        <v>280</v>
      </c>
      <c r="F4389" s="13">
        <v>3</v>
      </c>
      <c r="G4389" s="13">
        <v>6</v>
      </c>
      <c r="H4389" s="13" t="s">
        <v>69</v>
      </c>
      <c r="I4389" s="13" t="s">
        <v>53</v>
      </c>
      <c r="J4389" s="13"/>
      <c r="K4389" s="13" t="s">
        <v>28</v>
      </c>
      <c r="L4389" s="12">
        <f t="shared" ca="1" si="607"/>
        <v>2.5603636772308485</v>
      </c>
      <c r="M4389" s="101">
        <f t="shared" ca="1" si="608"/>
        <v>0.13508478761069956</v>
      </c>
      <c r="N4389" s="101">
        <f t="shared" ca="1" si="615"/>
        <v>412.5242377025445</v>
      </c>
      <c r="O4389" s="101">
        <f t="shared" ca="1" si="609"/>
        <v>0.27623763713643623</v>
      </c>
      <c r="Q4389" s="12">
        <f t="shared" ca="1" si="610"/>
        <v>5.6000000000000005</v>
      </c>
      <c r="R4389" s="101">
        <f t="shared" ca="1" si="611"/>
        <v>0.25730521472240875</v>
      </c>
      <c r="S4389" s="13"/>
      <c r="T4389" s="101">
        <f t="shared" ca="1" si="612"/>
        <v>0</v>
      </c>
      <c r="U4389" s="101">
        <f t="shared" si="613"/>
        <v>0</v>
      </c>
      <c r="V4389" s="101">
        <f t="shared" ca="1" si="614"/>
        <v>-369.07327915747396</v>
      </c>
    </row>
    <row r="4390" spans="2:22" x14ac:dyDescent="0.3">
      <c r="B4390" s="13">
        <v>2023</v>
      </c>
      <c r="C4390" s="13">
        <v>6</v>
      </c>
      <c r="D4390" s="13">
        <v>30</v>
      </c>
      <c r="E4390" s="83" t="s">
        <v>280</v>
      </c>
      <c r="F4390" s="13">
        <v>3</v>
      </c>
      <c r="G4390" s="13">
        <v>7</v>
      </c>
      <c r="H4390" s="13" t="s">
        <v>69</v>
      </c>
      <c r="I4390" s="13" t="s">
        <v>53</v>
      </c>
      <c r="J4390" s="13"/>
      <c r="K4390" s="13" t="s">
        <v>28</v>
      </c>
      <c r="L4390" s="12">
        <f t="shared" ca="1" si="607"/>
        <v>2.3384862498619872</v>
      </c>
      <c r="M4390" s="101">
        <f t="shared" ca="1" si="608"/>
        <v>0.12337853454271845</v>
      </c>
      <c r="N4390" s="101">
        <f t="shared" ca="1" si="615"/>
        <v>412.5242377025445</v>
      </c>
      <c r="O4390" s="101">
        <f t="shared" ca="1" si="609"/>
        <v>0.25229928149760977</v>
      </c>
      <c r="Q4390" s="12">
        <f t="shared" ca="1" si="610"/>
        <v>0</v>
      </c>
      <c r="R4390" s="101">
        <f t="shared" ca="1" si="611"/>
        <v>0</v>
      </c>
      <c r="S4390" s="13"/>
      <c r="T4390" s="101">
        <f t="shared" ca="1" si="612"/>
        <v>0.12337853454271845</v>
      </c>
      <c r="U4390" s="101">
        <f t="shared" si="613"/>
        <v>0</v>
      </c>
      <c r="V4390" s="101">
        <f t="shared" ca="1" si="614"/>
        <v>-368.94990062293124</v>
      </c>
    </row>
    <row r="4391" spans="2:22" x14ac:dyDescent="0.3">
      <c r="B4391" s="13">
        <v>2023</v>
      </c>
      <c r="C4391" s="13">
        <v>6</v>
      </c>
      <c r="D4391" s="13">
        <v>30</v>
      </c>
      <c r="E4391" s="83" t="s">
        <v>280</v>
      </c>
      <c r="F4391" s="13">
        <v>3</v>
      </c>
      <c r="G4391" s="13">
        <v>8</v>
      </c>
      <c r="H4391" s="13" t="s">
        <v>69</v>
      </c>
      <c r="I4391" s="13" t="s">
        <v>53</v>
      </c>
      <c r="J4391" s="13"/>
      <c r="K4391" s="13" t="s">
        <v>28</v>
      </c>
      <c r="L4391" s="12">
        <f t="shared" ca="1" si="607"/>
        <v>4.314006636538136</v>
      </c>
      <c r="M4391" s="101">
        <f t="shared" ca="1" si="608"/>
        <v>0.22760699014375205</v>
      </c>
      <c r="N4391" s="101">
        <f t="shared" ca="1" si="615"/>
        <v>412.5242377025445</v>
      </c>
      <c r="O4391" s="101">
        <f t="shared" ca="1" si="609"/>
        <v>0.46543817601609949</v>
      </c>
      <c r="Q4391" s="12">
        <f t="shared" ca="1" si="610"/>
        <v>5.6000000000000005</v>
      </c>
      <c r="R4391" s="101">
        <f t="shared" ca="1" si="611"/>
        <v>0.10885933821704684</v>
      </c>
      <c r="S4391" s="13"/>
      <c r="T4391" s="101">
        <f t="shared" ca="1" si="612"/>
        <v>0</v>
      </c>
      <c r="U4391" s="101">
        <f t="shared" si="613"/>
        <v>0</v>
      </c>
      <c r="V4391" s="101">
        <f t="shared" ca="1" si="614"/>
        <v>-369.1676192993653</v>
      </c>
    </row>
    <row r="4392" spans="2:22" x14ac:dyDescent="0.3">
      <c r="B4392" s="13">
        <v>2023</v>
      </c>
      <c r="C4392" s="13">
        <v>6</v>
      </c>
      <c r="D4392" s="13">
        <v>30</v>
      </c>
      <c r="E4392" s="83" t="s">
        <v>280</v>
      </c>
      <c r="F4392" s="13">
        <v>3</v>
      </c>
      <c r="G4392" s="13">
        <v>9</v>
      </c>
      <c r="H4392" s="13" t="s">
        <v>69</v>
      </c>
      <c r="I4392" s="13" t="s">
        <v>53</v>
      </c>
      <c r="J4392" s="13"/>
      <c r="K4392" s="13" t="s">
        <v>28</v>
      </c>
      <c r="L4392" s="12">
        <f t="shared" ca="1" si="607"/>
        <v>4.4508618936426068</v>
      </c>
      <c r="M4392" s="101">
        <f t="shared" ca="1" si="608"/>
        <v>0.23482747350858393</v>
      </c>
      <c r="N4392" s="101">
        <f t="shared" ca="1" si="615"/>
        <v>412.5242377025445</v>
      </c>
      <c r="O4392" s="101">
        <f t="shared" ca="1" si="609"/>
        <v>0.48020348970510085</v>
      </c>
      <c r="Q4392" s="12">
        <f t="shared" ca="1" si="610"/>
        <v>5.6000000000000005</v>
      </c>
      <c r="R4392" s="101">
        <f t="shared" ca="1" si="611"/>
        <v>9.7274540703153389E-2</v>
      </c>
      <c r="S4392" s="13"/>
      <c r="T4392" s="101">
        <f t="shared" ca="1" si="612"/>
        <v>0</v>
      </c>
      <c r="U4392" s="101">
        <f t="shared" si="613"/>
        <v>0</v>
      </c>
      <c r="V4392" s="101">
        <f t="shared" ca="1" si="614"/>
        <v>-369.36216838077161</v>
      </c>
    </row>
    <row r="4393" spans="2:22" x14ac:dyDescent="0.3">
      <c r="B4393" s="13">
        <v>2023</v>
      </c>
      <c r="C4393" s="13">
        <v>6</v>
      </c>
      <c r="D4393" s="13">
        <v>30</v>
      </c>
      <c r="E4393" s="83" t="s">
        <v>280</v>
      </c>
      <c r="F4393" s="13">
        <v>3</v>
      </c>
      <c r="G4393" s="13">
        <v>10</v>
      </c>
      <c r="H4393" s="13" t="s">
        <v>70</v>
      </c>
      <c r="I4393" s="13" t="s">
        <v>53</v>
      </c>
      <c r="J4393" s="13"/>
      <c r="K4393" s="13" t="s">
        <v>28</v>
      </c>
      <c r="L4393" s="12">
        <f t="shared" ca="1" si="607"/>
        <v>3.6075697939506592</v>
      </c>
      <c r="M4393" s="101">
        <f t="shared" ca="1" si="608"/>
        <v>0.19033538232883679</v>
      </c>
      <c r="N4393" s="101">
        <f t="shared" ca="1" si="615"/>
        <v>412.5242377025445</v>
      </c>
      <c r="O4393" s="101">
        <f t="shared" ca="1" si="609"/>
        <v>0.38922070506933665</v>
      </c>
      <c r="Q4393" s="12">
        <f t="shared" ca="1" si="610"/>
        <v>5.6000000000000005</v>
      </c>
      <c r="R4393" s="101">
        <f t="shared" ca="1" si="611"/>
        <v>0.16865921694207675</v>
      </c>
      <c r="S4393" s="13"/>
      <c r="T4393" s="101">
        <f t="shared" ca="1" si="612"/>
        <v>0</v>
      </c>
      <c r="U4393" s="101">
        <f t="shared" si="613"/>
        <v>0</v>
      </c>
      <c r="V4393" s="101">
        <f t="shared" ca="1" si="614"/>
        <v>-369.69948681465581</v>
      </c>
    </row>
    <row r="4394" spans="2:22" x14ac:dyDescent="0.3">
      <c r="B4394" s="13">
        <v>2023</v>
      </c>
      <c r="C4394" s="13">
        <v>6</v>
      </c>
      <c r="D4394" s="13">
        <v>30</v>
      </c>
      <c r="E4394" s="83" t="s">
        <v>280</v>
      </c>
      <c r="F4394" s="13">
        <v>3</v>
      </c>
      <c r="G4394" s="13">
        <v>11</v>
      </c>
      <c r="H4394" s="13" t="s">
        <v>70</v>
      </c>
      <c r="I4394" s="13" t="s">
        <v>53</v>
      </c>
      <c r="J4394" s="13"/>
      <c r="K4394" s="13" t="s">
        <v>28</v>
      </c>
      <c r="L4394" s="12">
        <f t="shared" ca="1" si="607"/>
        <v>3.8511198416478707</v>
      </c>
      <c r="M4394" s="101">
        <f t="shared" ca="1" si="608"/>
        <v>0.20318508284534167</v>
      </c>
      <c r="N4394" s="101">
        <f t="shared" ca="1" si="615"/>
        <v>412.5242377025445</v>
      </c>
      <c r="O4394" s="101">
        <f t="shared" ca="1" si="609"/>
        <v>0.41549731971538878</v>
      </c>
      <c r="Q4394" s="12">
        <f t="shared" ca="1" si="610"/>
        <v>5.6000000000000005</v>
      </c>
      <c r="R4394" s="101">
        <f t="shared" ca="1" si="611"/>
        <v>0.14804270540450779</v>
      </c>
      <c r="S4394" s="13"/>
      <c r="T4394" s="101">
        <f t="shared" ca="1" si="612"/>
        <v>0</v>
      </c>
      <c r="U4394" s="101">
        <f t="shared" si="613"/>
        <v>0</v>
      </c>
      <c r="V4394" s="101">
        <f t="shared" ca="1" si="614"/>
        <v>-369.99557222546485</v>
      </c>
    </row>
    <row r="4395" spans="2:22" x14ac:dyDescent="0.3">
      <c r="B4395" s="13">
        <v>2023</v>
      </c>
      <c r="C4395" s="13">
        <v>6</v>
      </c>
      <c r="D4395" s="13">
        <v>30</v>
      </c>
      <c r="E4395" s="83" t="s">
        <v>280</v>
      </c>
      <c r="F4395" s="13">
        <v>3</v>
      </c>
      <c r="G4395" s="13">
        <v>12</v>
      </c>
      <c r="H4395" s="13" t="s">
        <v>70</v>
      </c>
      <c r="I4395" s="13" t="s">
        <v>53</v>
      </c>
      <c r="J4395" s="13"/>
      <c r="K4395" s="13" t="s">
        <v>28</v>
      </c>
      <c r="L4395" s="12">
        <f t="shared" ca="1" si="607"/>
        <v>2.618192525840418</v>
      </c>
      <c r="M4395" s="101">
        <f t="shared" ca="1" si="608"/>
        <v>0.13813583766334045</v>
      </c>
      <c r="N4395" s="101">
        <f t="shared" ca="1" si="615"/>
        <v>412.5242377025445</v>
      </c>
      <c r="O4395" s="101">
        <f t="shared" ca="1" si="609"/>
        <v>0.28247679161292272</v>
      </c>
      <c r="Q4395" s="12">
        <f t="shared" ca="1" si="610"/>
        <v>5.6000000000000005</v>
      </c>
      <c r="R4395" s="101">
        <f t="shared" ca="1" si="611"/>
        <v>0.25241000268760866</v>
      </c>
      <c r="S4395" s="13"/>
      <c r="T4395" s="101">
        <f t="shared" ca="1" si="612"/>
        <v>0</v>
      </c>
      <c r="U4395" s="101">
        <f t="shared" si="613"/>
        <v>0</v>
      </c>
      <c r="V4395" s="101">
        <f t="shared" ca="1" si="614"/>
        <v>-370.50039223084008</v>
      </c>
    </row>
    <row r="4396" spans="2:22" x14ac:dyDescent="0.3">
      <c r="B4396" s="13">
        <v>2023</v>
      </c>
      <c r="C4396" s="13">
        <v>6</v>
      </c>
      <c r="D4396" s="13">
        <v>30</v>
      </c>
      <c r="E4396" s="83" t="s">
        <v>280</v>
      </c>
      <c r="F4396" s="13">
        <v>3</v>
      </c>
      <c r="G4396" s="13">
        <v>13</v>
      </c>
      <c r="H4396" s="13" t="s">
        <v>70</v>
      </c>
      <c r="I4396" s="13" t="s">
        <v>53</v>
      </c>
      <c r="J4396" s="13"/>
      <c r="K4396" s="13" t="s">
        <v>28</v>
      </c>
      <c r="L4396" s="12">
        <f t="shared" ca="1" si="607"/>
        <v>4.8250715223059331</v>
      </c>
      <c r="M4396" s="101">
        <f t="shared" ca="1" si="608"/>
        <v>0.25457077351686103</v>
      </c>
      <c r="N4396" s="101">
        <f t="shared" ca="1" si="615"/>
        <v>412.5242377025445</v>
      </c>
      <c r="O4396" s="101">
        <f t="shared" ca="1" si="609"/>
        <v>0.52057696654158714</v>
      </c>
      <c r="Q4396" s="12">
        <f t="shared" ca="1" si="610"/>
        <v>0</v>
      </c>
      <c r="R4396" s="101">
        <f t="shared" ca="1" si="611"/>
        <v>0</v>
      </c>
      <c r="S4396" s="13"/>
      <c r="T4396" s="101">
        <f t="shared" ca="1" si="612"/>
        <v>0.25457077351686103</v>
      </c>
      <c r="U4396" s="101">
        <f t="shared" si="613"/>
        <v>0</v>
      </c>
      <c r="V4396" s="101">
        <f t="shared" ca="1" si="614"/>
        <v>-370.24582145732319</v>
      </c>
    </row>
    <row r="4397" spans="2:22" x14ac:dyDescent="0.3">
      <c r="B4397" s="13">
        <v>2023</v>
      </c>
      <c r="C4397" s="13">
        <v>6</v>
      </c>
      <c r="D4397" s="13">
        <v>30</v>
      </c>
      <c r="E4397" s="83" t="s">
        <v>280</v>
      </c>
      <c r="F4397" s="13">
        <v>3</v>
      </c>
      <c r="G4397" s="13">
        <v>14</v>
      </c>
      <c r="H4397" s="13" t="s">
        <v>70</v>
      </c>
      <c r="I4397" s="13" t="s">
        <v>53</v>
      </c>
      <c r="J4397" s="13"/>
      <c r="K4397" s="13" t="s">
        <v>28</v>
      </c>
      <c r="L4397" s="12">
        <f t="shared" ca="1" si="607"/>
        <v>2.0604700163440848</v>
      </c>
      <c r="M4397" s="101">
        <f t="shared" ca="1" si="608"/>
        <v>0.10871039806231392</v>
      </c>
      <c r="N4397" s="101">
        <f t="shared" ca="1" si="615"/>
        <v>412.5242377025445</v>
      </c>
      <c r="O4397" s="101">
        <f t="shared" ca="1" si="609"/>
        <v>0.22230411006336331</v>
      </c>
      <c r="Q4397" s="12">
        <f t="shared" ca="1" si="610"/>
        <v>5.6000000000000005</v>
      </c>
      <c r="R4397" s="101">
        <f t="shared" ca="1" si="611"/>
        <v>0.29962121311647327</v>
      </c>
      <c r="S4397" s="13"/>
      <c r="T4397" s="101">
        <f t="shared" ca="1" si="612"/>
        <v>0</v>
      </c>
      <c r="U4397" s="101">
        <f t="shared" si="613"/>
        <v>0</v>
      </c>
      <c r="V4397" s="101">
        <f t="shared" ca="1" si="614"/>
        <v>-370.84506388355618</v>
      </c>
    </row>
    <row r="4398" spans="2:22" x14ac:dyDescent="0.3">
      <c r="B4398" s="13">
        <v>2023</v>
      </c>
      <c r="C4398" s="13">
        <v>6</v>
      </c>
      <c r="D4398" s="13">
        <v>30</v>
      </c>
      <c r="E4398" s="83" t="s">
        <v>280</v>
      </c>
      <c r="F4398" s="13">
        <v>3</v>
      </c>
      <c r="G4398" s="13">
        <v>15</v>
      </c>
      <c r="H4398" s="13" t="s">
        <v>70</v>
      </c>
      <c r="I4398" s="13" t="s">
        <v>53</v>
      </c>
      <c r="J4398" s="13"/>
      <c r="K4398" s="13" t="s">
        <v>28</v>
      </c>
      <c r="L4398" s="12">
        <f t="shared" ca="1" si="607"/>
        <v>4.6330469625726591</v>
      </c>
      <c r="M4398" s="101">
        <f t="shared" ca="1" si="608"/>
        <v>0.24443955774533349</v>
      </c>
      <c r="N4398" s="101">
        <f t="shared" ca="1" si="615"/>
        <v>412.5242377025445</v>
      </c>
      <c r="O4398" s="101">
        <f t="shared" ca="1" si="609"/>
        <v>0.49985943679196421</v>
      </c>
      <c r="Q4398" s="12">
        <f t="shared" ca="1" si="610"/>
        <v>5.6000000000000005</v>
      </c>
      <c r="R4398" s="101">
        <f t="shared" ca="1" si="611"/>
        <v>8.1852574618224455E-2</v>
      </c>
      <c r="S4398" s="13"/>
      <c r="T4398" s="101">
        <f t="shared" ca="1" si="612"/>
        <v>0</v>
      </c>
      <c r="U4398" s="101">
        <f t="shared" si="613"/>
        <v>0</v>
      </c>
      <c r="V4398" s="101">
        <f t="shared" ca="1" si="614"/>
        <v>-371.0087690327926</v>
      </c>
    </row>
    <row r="4399" spans="2:22" x14ac:dyDescent="0.3">
      <c r="B4399" s="13">
        <v>2023</v>
      </c>
      <c r="C4399" s="13">
        <v>6</v>
      </c>
      <c r="D4399" s="13">
        <v>30</v>
      </c>
      <c r="E4399" s="83" t="s">
        <v>280</v>
      </c>
      <c r="F4399" s="13">
        <v>3</v>
      </c>
      <c r="G4399" s="13">
        <v>16</v>
      </c>
      <c r="H4399" s="13" t="s">
        <v>71</v>
      </c>
      <c r="I4399" s="13" t="s">
        <v>53</v>
      </c>
      <c r="J4399" s="13"/>
      <c r="K4399" s="13" t="s">
        <v>28</v>
      </c>
      <c r="L4399" s="12">
        <f t="shared" ca="1" si="607"/>
        <v>4.3021095223830557</v>
      </c>
      <c r="M4399" s="101">
        <f t="shared" ca="1" si="608"/>
        <v>0.53406387610863248</v>
      </c>
      <c r="N4399" s="101">
        <f t="shared" ca="1" si="615"/>
        <v>413.73420600571473</v>
      </c>
      <c r="O4399" s="101">
        <f t="shared" ca="1" si="609"/>
        <v>1.2811682157656741</v>
      </c>
      <c r="Q4399" s="12">
        <f t="shared" ca="1" si="610"/>
        <v>4.3775091131047379</v>
      </c>
      <c r="R4399" s="101">
        <f t="shared" ca="1" si="611"/>
        <v>6.382575354590401E-3</v>
      </c>
      <c r="S4399" s="13"/>
      <c r="T4399" s="101">
        <f t="shared" ca="1" si="612"/>
        <v>0</v>
      </c>
      <c r="U4399" s="101">
        <f t="shared" ca="1" si="613"/>
        <v>1.2099683031702344</v>
      </c>
      <c r="V4399" s="101">
        <f t="shared" ca="1" si="614"/>
        <v>-369.8115658803315</v>
      </c>
    </row>
    <row r="4400" spans="2:22" x14ac:dyDescent="0.3">
      <c r="B4400" s="13">
        <v>2023</v>
      </c>
      <c r="C4400" s="13">
        <v>6</v>
      </c>
      <c r="D4400" s="13">
        <v>30</v>
      </c>
      <c r="E4400" s="83" t="s">
        <v>280</v>
      </c>
      <c r="F4400" s="13">
        <v>3</v>
      </c>
      <c r="G4400" s="13">
        <v>17</v>
      </c>
      <c r="H4400" s="13" t="s">
        <v>71</v>
      </c>
      <c r="I4400" s="13" t="s">
        <v>53</v>
      </c>
      <c r="J4400" s="13"/>
      <c r="K4400" s="13" t="s">
        <v>28</v>
      </c>
      <c r="L4400" s="12">
        <f t="shared" ca="1" si="607"/>
        <v>6.7688481803933529</v>
      </c>
      <c r="M4400" s="101">
        <f t="shared" ca="1" si="608"/>
        <v>0.8402848131140308</v>
      </c>
      <c r="N4400" s="101">
        <f t="shared" ca="1" si="615"/>
        <v>415.63794455645035</v>
      </c>
      <c r="O4400" s="101">
        <f t="shared" ca="1" si="609"/>
        <v>2.0157629881211405</v>
      </c>
      <c r="Q4400" s="12">
        <f t="shared" ca="1" si="610"/>
        <v>2.1113715800325177</v>
      </c>
      <c r="R4400" s="101">
        <f t="shared" ca="1" si="611"/>
        <v>0</v>
      </c>
      <c r="S4400" s="13"/>
      <c r="T4400" s="101">
        <f t="shared" ca="1" si="612"/>
        <v>0.5781791451687941</v>
      </c>
      <c r="U4400" s="101">
        <f t="shared" ca="1" si="613"/>
        <v>1.9037385507356306</v>
      </c>
      <c r="V4400" s="101">
        <f t="shared" ca="1" si="614"/>
        <v>-367.32964818442707</v>
      </c>
    </row>
    <row r="4401" spans="2:22" x14ac:dyDescent="0.3">
      <c r="B4401" s="13">
        <v>2023</v>
      </c>
      <c r="C4401" s="13">
        <v>6</v>
      </c>
      <c r="D4401" s="13">
        <v>30</v>
      </c>
      <c r="E4401" s="83" t="s">
        <v>280</v>
      </c>
      <c r="F4401" s="13">
        <v>3</v>
      </c>
      <c r="G4401" s="13">
        <v>18</v>
      </c>
      <c r="H4401" s="13" t="s">
        <v>71</v>
      </c>
      <c r="I4401" s="13" t="s">
        <v>53</v>
      </c>
      <c r="J4401" s="13"/>
      <c r="K4401" s="13" t="s">
        <v>28</v>
      </c>
      <c r="L4401" s="12">
        <f t="shared" ca="1" si="607"/>
        <v>4.1164363179209449</v>
      </c>
      <c r="M4401" s="101">
        <f t="shared" ca="1" si="608"/>
        <v>0.5110144045067061</v>
      </c>
      <c r="N4401" s="101">
        <f t="shared" ca="1" si="615"/>
        <v>416.79569227086563</v>
      </c>
      <c r="O4401" s="101">
        <f t="shared" ca="1" si="609"/>
        <v>1.2258747354768573</v>
      </c>
      <c r="Q4401" s="12">
        <f t="shared" ca="1" si="610"/>
        <v>0</v>
      </c>
      <c r="R4401" s="101">
        <f t="shared" ca="1" si="611"/>
        <v>0</v>
      </c>
      <c r="S4401" s="13"/>
      <c r="T4401" s="101">
        <f t="shared" ca="1" si="612"/>
        <v>0.5110144045067061</v>
      </c>
      <c r="U4401" s="101">
        <f t="shared" ca="1" si="613"/>
        <v>1.1577477144152657</v>
      </c>
      <c r="V4401" s="101">
        <f t="shared" ca="1" si="614"/>
        <v>-365.66088606550511</v>
      </c>
    </row>
    <row r="4402" spans="2:22" x14ac:dyDescent="0.3">
      <c r="B4402" s="13">
        <v>2023</v>
      </c>
      <c r="C4402" s="13">
        <v>6</v>
      </c>
      <c r="D4402" s="13">
        <v>30</v>
      </c>
      <c r="E4402" s="83" t="s">
        <v>280</v>
      </c>
      <c r="F4402" s="13">
        <v>3</v>
      </c>
      <c r="G4402" s="13">
        <v>19</v>
      </c>
      <c r="H4402" s="13" t="s">
        <v>71</v>
      </c>
      <c r="I4402" s="13" t="s">
        <v>53</v>
      </c>
      <c r="J4402" s="13"/>
      <c r="K4402" s="13" t="s">
        <v>28</v>
      </c>
      <c r="L4402" s="12">
        <f t="shared" ca="1" si="607"/>
        <v>4.4966464922827445</v>
      </c>
      <c r="M4402" s="101">
        <f t="shared" ca="1" si="608"/>
        <v>0.55821369555197986</v>
      </c>
      <c r="N4402" s="101">
        <f t="shared" ca="1" si="615"/>
        <v>418.06037409682017</v>
      </c>
      <c r="O4402" s="101">
        <f t="shared" ca="1" si="609"/>
        <v>1.3391013254018014</v>
      </c>
      <c r="Q4402" s="12">
        <f t="shared" ca="1" si="610"/>
        <v>5.6000000000000005</v>
      </c>
      <c r="R4402" s="101">
        <f t="shared" ca="1" si="611"/>
        <v>9.3398874428265721E-2</v>
      </c>
      <c r="S4402" s="13"/>
      <c r="T4402" s="101">
        <f t="shared" ca="1" si="612"/>
        <v>0</v>
      </c>
      <c r="U4402" s="101">
        <f t="shared" ca="1" si="613"/>
        <v>1.2646818259545218</v>
      </c>
      <c r="V4402" s="101">
        <f t="shared" ca="1" si="614"/>
        <v>-364.58300198840709</v>
      </c>
    </row>
    <row r="4403" spans="2:22" x14ac:dyDescent="0.3">
      <c r="B4403" s="13">
        <v>2023</v>
      </c>
      <c r="C4403" s="13">
        <v>6</v>
      </c>
      <c r="D4403" s="13">
        <v>30</v>
      </c>
      <c r="E4403" s="83" t="s">
        <v>280</v>
      </c>
      <c r="F4403" s="13">
        <v>3</v>
      </c>
      <c r="G4403" s="13">
        <v>20</v>
      </c>
      <c r="H4403" s="13" t="s">
        <v>69</v>
      </c>
      <c r="I4403" s="13" t="s">
        <v>53</v>
      </c>
      <c r="J4403" s="13"/>
      <c r="K4403" s="13" t="s">
        <v>28</v>
      </c>
      <c r="L4403" s="12">
        <f t="shared" ca="1" si="607"/>
        <v>4.2734616554499674</v>
      </c>
      <c r="M4403" s="101">
        <f t="shared" ca="1" si="608"/>
        <v>0.22546783694154029</v>
      </c>
      <c r="N4403" s="101">
        <f t="shared" ca="1" si="615"/>
        <v>418.06037409682017</v>
      </c>
      <c r="O4403" s="101">
        <f t="shared" ca="1" si="609"/>
        <v>0.461063778006497</v>
      </c>
      <c r="Q4403" s="12">
        <f t="shared" ca="1" si="610"/>
        <v>0</v>
      </c>
      <c r="R4403" s="101">
        <f t="shared" ca="1" si="611"/>
        <v>0</v>
      </c>
      <c r="S4403" s="13"/>
      <c r="T4403" s="101">
        <f t="shared" ca="1" si="612"/>
        <v>0.22546783694154029</v>
      </c>
      <c r="U4403" s="101">
        <f t="shared" si="613"/>
        <v>0</v>
      </c>
      <c r="V4403" s="101">
        <f t="shared" ca="1" si="614"/>
        <v>-364.35753415146553</v>
      </c>
    </row>
    <row r="4404" spans="2:22" x14ac:dyDescent="0.3">
      <c r="B4404" s="13">
        <v>2023</v>
      </c>
      <c r="C4404" s="13">
        <v>6</v>
      </c>
      <c r="D4404" s="13">
        <v>30</v>
      </c>
      <c r="E4404" s="83" t="s">
        <v>280</v>
      </c>
      <c r="F4404" s="13">
        <v>3</v>
      </c>
      <c r="G4404" s="13">
        <v>21</v>
      </c>
      <c r="H4404" s="13" t="s">
        <v>69</v>
      </c>
      <c r="I4404" s="13" t="s">
        <v>53</v>
      </c>
      <c r="J4404" s="13"/>
      <c r="K4404" s="13" t="s">
        <v>28</v>
      </c>
      <c r="L4404" s="12">
        <f t="shared" ca="1" si="607"/>
        <v>4.7874038565495276</v>
      </c>
      <c r="M4404" s="101">
        <f t="shared" ca="1" si="608"/>
        <v>0.2525834274715531</v>
      </c>
      <c r="N4404" s="101">
        <f t="shared" ca="1" si="615"/>
        <v>418.06037409682017</v>
      </c>
      <c r="O4404" s="101">
        <f t="shared" ca="1" si="609"/>
        <v>0.51651300208312856</v>
      </c>
      <c r="Q4404" s="12">
        <f t="shared" ca="1" si="610"/>
        <v>0</v>
      </c>
      <c r="R4404" s="101">
        <f t="shared" ca="1" si="611"/>
        <v>0</v>
      </c>
      <c r="S4404" s="13"/>
      <c r="T4404" s="101">
        <f t="shared" ca="1" si="612"/>
        <v>0.2525834274715531</v>
      </c>
      <c r="U4404" s="101">
        <f t="shared" si="613"/>
        <v>0</v>
      </c>
      <c r="V4404" s="101">
        <f t="shared" ca="1" si="614"/>
        <v>-364.10495072399397</v>
      </c>
    </row>
    <row r="4405" spans="2:22" x14ac:dyDescent="0.3">
      <c r="B4405" s="13">
        <v>2023</v>
      </c>
      <c r="C4405" s="13">
        <v>6</v>
      </c>
      <c r="D4405" s="13">
        <v>30</v>
      </c>
      <c r="E4405" s="83" t="s">
        <v>280</v>
      </c>
      <c r="F4405" s="13">
        <v>3</v>
      </c>
      <c r="G4405" s="13">
        <v>22</v>
      </c>
      <c r="H4405" s="13" t="s">
        <v>69</v>
      </c>
      <c r="I4405" s="13" t="s">
        <v>53</v>
      </c>
      <c r="J4405" s="13"/>
      <c r="K4405" s="13" t="s">
        <v>28</v>
      </c>
      <c r="L4405" s="12">
        <f t="shared" ca="1" si="607"/>
        <v>4.7302314579185651</v>
      </c>
      <c r="M4405" s="101">
        <f t="shared" ca="1" si="608"/>
        <v>0.24956701171978352</v>
      </c>
      <c r="N4405" s="101">
        <f t="shared" ca="1" si="615"/>
        <v>418.06037409682017</v>
      </c>
      <c r="O4405" s="101">
        <f t="shared" ca="1" si="609"/>
        <v>0.51034467199483402</v>
      </c>
      <c r="Q4405" s="12">
        <f t="shared" ca="1" si="610"/>
        <v>0</v>
      </c>
      <c r="R4405" s="101">
        <f t="shared" ca="1" si="611"/>
        <v>0</v>
      </c>
      <c r="S4405" s="13"/>
      <c r="T4405" s="101">
        <f t="shared" ca="1" si="612"/>
        <v>0.24956701171978352</v>
      </c>
      <c r="U4405" s="101">
        <f t="shared" si="613"/>
        <v>0</v>
      </c>
      <c r="V4405" s="101">
        <f t="shared" ca="1" si="614"/>
        <v>-363.8553837122742</v>
      </c>
    </row>
    <row r="4406" spans="2:22" x14ac:dyDescent="0.3">
      <c r="B4406" s="13">
        <v>2023</v>
      </c>
      <c r="C4406" s="13">
        <v>6</v>
      </c>
      <c r="D4406" s="13">
        <v>30</v>
      </c>
      <c r="E4406" s="83" t="s">
        <v>280</v>
      </c>
      <c r="F4406" s="13">
        <v>3</v>
      </c>
      <c r="G4406" s="13">
        <v>23</v>
      </c>
      <c r="H4406" s="13" t="s">
        <v>69</v>
      </c>
      <c r="I4406" s="13" t="s">
        <v>53</v>
      </c>
      <c r="J4406" s="13"/>
      <c r="K4406" s="13" t="s">
        <v>28</v>
      </c>
      <c r="L4406" s="12">
        <f t="shared" ca="1" si="607"/>
        <v>5.0344027099584681</v>
      </c>
      <c r="M4406" s="101">
        <f t="shared" ca="1" si="608"/>
        <v>0.26561508697740877</v>
      </c>
      <c r="N4406" s="101">
        <f t="shared" ca="1" si="615"/>
        <v>418.06037409682017</v>
      </c>
      <c r="O4406" s="101">
        <f t="shared" ca="1" si="609"/>
        <v>0.54316170837741917</v>
      </c>
      <c r="Q4406" s="12">
        <f t="shared" ca="1" si="610"/>
        <v>0</v>
      </c>
      <c r="R4406" s="101">
        <f t="shared" ca="1" si="611"/>
        <v>0</v>
      </c>
      <c r="S4406" s="13"/>
      <c r="T4406" s="101">
        <f t="shared" ca="1" si="612"/>
        <v>0.26561508697740877</v>
      </c>
      <c r="U4406" s="101">
        <f t="shared" si="613"/>
        <v>0</v>
      </c>
      <c r="V4406" s="101">
        <f t="shared" ca="1" si="614"/>
        <v>-363.58976862529681</v>
      </c>
    </row>
    <row r="4407" spans="2:22" x14ac:dyDescent="0.3">
      <c r="B4407" s="13">
        <v>2023</v>
      </c>
      <c r="C4407" s="13">
        <v>7</v>
      </c>
      <c r="D4407" s="13">
        <v>1</v>
      </c>
      <c r="E4407" s="83" t="s">
        <v>281</v>
      </c>
      <c r="F4407" s="13">
        <v>5</v>
      </c>
      <c r="G4407" s="13">
        <v>0</v>
      </c>
      <c r="H4407" s="13" t="s">
        <v>69</v>
      </c>
      <c r="I4407" s="13" t="s">
        <v>53</v>
      </c>
      <c r="J4407" s="13"/>
      <c r="K4407" s="13" t="s">
        <v>28</v>
      </c>
      <c r="L4407" s="12">
        <f t="shared" ca="1" si="607"/>
        <v>5.9603868194977494</v>
      </c>
      <c r="M4407" s="101">
        <f t="shared" ca="1" si="608"/>
        <v>0.31447000859670127</v>
      </c>
      <c r="N4407" s="101">
        <f t="shared" ca="1" si="615"/>
        <v>418.06037409682017</v>
      </c>
      <c r="O4407" s="101">
        <f t="shared" ca="1" si="609"/>
        <v>0.64306613395561218</v>
      </c>
      <c r="Q4407" s="12">
        <f t="shared" ca="1" si="610"/>
        <v>0</v>
      </c>
      <c r="R4407" s="101">
        <f t="shared" ca="1" si="611"/>
        <v>0</v>
      </c>
      <c r="S4407" s="13"/>
      <c r="T4407" s="101">
        <f t="shared" ca="1" si="612"/>
        <v>0.31447000859670127</v>
      </c>
      <c r="U4407" s="101">
        <f t="shared" si="613"/>
        <v>0</v>
      </c>
      <c r="V4407" s="101">
        <f t="shared" ca="1" si="614"/>
        <v>-363.27529861670013</v>
      </c>
    </row>
    <row r="4408" spans="2:22" x14ac:dyDescent="0.3">
      <c r="B4408" s="13">
        <v>2023</v>
      </c>
      <c r="C4408" s="13">
        <v>7</v>
      </c>
      <c r="D4408" s="13">
        <v>1</v>
      </c>
      <c r="E4408" s="83" t="s">
        <v>281</v>
      </c>
      <c r="F4408" s="13">
        <v>5</v>
      </c>
      <c r="G4408" s="13">
        <v>1</v>
      </c>
      <c r="H4408" s="13" t="s">
        <v>69</v>
      </c>
      <c r="I4408" s="13" t="s">
        <v>53</v>
      </c>
      <c r="J4408" s="13"/>
      <c r="K4408" s="13" t="s">
        <v>28</v>
      </c>
      <c r="L4408" s="12">
        <f t="shared" ca="1" si="607"/>
        <v>2.722800225794725</v>
      </c>
      <c r="M4408" s="101">
        <f t="shared" ca="1" si="608"/>
        <v>0.14365493991292969</v>
      </c>
      <c r="N4408" s="101">
        <f t="shared" ca="1" si="615"/>
        <v>418.06037409682017</v>
      </c>
      <c r="O4408" s="101">
        <f t="shared" ca="1" si="609"/>
        <v>0.29376291636099289</v>
      </c>
      <c r="Q4408" s="12">
        <f t="shared" ca="1" si="610"/>
        <v>0</v>
      </c>
      <c r="R4408" s="101">
        <f t="shared" ca="1" si="611"/>
        <v>0</v>
      </c>
      <c r="S4408" s="13"/>
      <c r="T4408" s="101">
        <f t="shared" ca="1" si="612"/>
        <v>0.14365493991292969</v>
      </c>
      <c r="U4408" s="101">
        <f t="shared" si="613"/>
        <v>0</v>
      </c>
      <c r="V4408" s="101">
        <f t="shared" ca="1" si="614"/>
        <v>-363.13164367678718</v>
      </c>
    </row>
    <row r="4409" spans="2:22" x14ac:dyDescent="0.3">
      <c r="B4409" s="13">
        <v>2023</v>
      </c>
      <c r="C4409" s="13">
        <v>7</v>
      </c>
      <c r="D4409" s="13">
        <v>1</v>
      </c>
      <c r="E4409" s="83" t="s">
        <v>281</v>
      </c>
      <c r="F4409" s="13">
        <v>5</v>
      </c>
      <c r="G4409" s="13">
        <v>2</v>
      </c>
      <c r="H4409" s="13" t="s">
        <v>69</v>
      </c>
      <c r="I4409" s="13" t="s">
        <v>53</v>
      </c>
      <c r="J4409" s="13"/>
      <c r="K4409" s="13" t="s">
        <v>28</v>
      </c>
      <c r="L4409" s="12">
        <f t="shared" ca="1" si="607"/>
        <v>3.169959692124944</v>
      </c>
      <c r="M4409" s="101">
        <f t="shared" ca="1" si="608"/>
        <v>0.16724707335651204</v>
      </c>
      <c r="N4409" s="101">
        <f t="shared" ca="1" si="615"/>
        <v>418.06037409682017</v>
      </c>
      <c r="O4409" s="101">
        <f t="shared" ca="1" si="609"/>
        <v>0.34200695118336022</v>
      </c>
      <c r="Q4409" s="12">
        <f t="shared" ca="1" si="610"/>
        <v>0</v>
      </c>
      <c r="R4409" s="101">
        <f t="shared" ca="1" si="611"/>
        <v>0</v>
      </c>
      <c r="S4409" s="13"/>
      <c r="T4409" s="101">
        <f t="shared" ca="1" si="612"/>
        <v>0.16724707335651204</v>
      </c>
      <c r="U4409" s="101">
        <f t="shared" si="613"/>
        <v>0</v>
      </c>
      <c r="V4409" s="101">
        <f t="shared" ca="1" si="614"/>
        <v>-362.96439660343066</v>
      </c>
    </row>
    <row r="4410" spans="2:22" x14ac:dyDescent="0.3">
      <c r="B4410" s="13">
        <v>2023</v>
      </c>
      <c r="C4410" s="13">
        <v>7</v>
      </c>
      <c r="D4410" s="13">
        <v>1</v>
      </c>
      <c r="E4410" s="83" t="s">
        <v>281</v>
      </c>
      <c r="F4410" s="13">
        <v>5</v>
      </c>
      <c r="G4410" s="13">
        <v>3</v>
      </c>
      <c r="H4410" s="13" t="s">
        <v>69</v>
      </c>
      <c r="I4410" s="13" t="s">
        <v>53</v>
      </c>
      <c r="J4410" s="13"/>
      <c r="K4410" s="13" t="s">
        <v>28</v>
      </c>
      <c r="L4410" s="12">
        <f t="shared" ca="1" si="607"/>
        <v>3.3414368654366959</v>
      </c>
      <c r="M4410" s="101">
        <f t="shared" ca="1" si="608"/>
        <v>0.17629420902044007</v>
      </c>
      <c r="N4410" s="101">
        <f t="shared" ca="1" si="615"/>
        <v>418.06037409682017</v>
      </c>
      <c r="O4410" s="101">
        <f t="shared" ca="1" si="609"/>
        <v>0.36050762341196513</v>
      </c>
      <c r="Q4410" s="12">
        <f t="shared" ca="1" si="610"/>
        <v>0</v>
      </c>
      <c r="R4410" s="101">
        <f t="shared" ca="1" si="611"/>
        <v>0</v>
      </c>
      <c r="S4410" s="13"/>
      <c r="T4410" s="101">
        <f t="shared" ca="1" si="612"/>
        <v>0.17629420902044007</v>
      </c>
      <c r="U4410" s="101">
        <f t="shared" si="613"/>
        <v>0</v>
      </c>
      <c r="V4410" s="101">
        <f t="shared" ca="1" si="614"/>
        <v>-362.7881023944102</v>
      </c>
    </row>
    <row r="4411" spans="2:22" x14ac:dyDescent="0.3">
      <c r="B4411" s="13">
        <v>2023</v>
      </c>
      <c r="C4411" s="13">
        <v>7</v>
      </c>
      <c r="D4411" s="13">
        <v>1</v>
      </c>
      <c r="E4411" s="83" t="s">
        <v>281</v>
      </c>
      <c r="F4411" s="13">
        <v>5</v>
      </c>
      <c r="G4411" s="13">
        <v>4</v>
      </c>
      <c r="H4411" s="13" t="s">
        <v>69</v>
      </c>
      <c r="I4411" s="13" t="s">
        <v>53</v>
      </c>
      <c r="J4411" s="13"/>
      <c r="K4411" s="13" t="s">
        <v>28</v>
      </c>
      <c r="L4411" s="12">
        <f t="shared" ca="1" si="607"/>
        <v>2.5031548648535606</v>
      </c>
      <c r="M4411" s="101">
        <f t="shared" ca="1" si="608"/>
        <v>0.13206645066967387</v>
      </c>
      <c r="N4411" s="101">
        <f t="shared" ca="1" si="615"/>
        <v>418.06037409682017</v>
      </c>
      <c r="O4411" s="101">
        <f t="shared" ca="1" si="609"/>
        <v>0.27006537836905065</v>
      </c>
      <c r="Q4411" s="12">
        <f t="shared" ca="1" si="610"/>
        <v>0</v>
      </c>
      <c r="R4411" s="101">
        <f t="shared" ca="1" si="611"/>
        <v>0</v>
      </c>
      <c r="S4411" s="13"/>
      <c r="T4411" s="101">
        <f t="shared" ca="1" si="612"/>
        <v>0.13206645066967387</v>
      </c>
      <c r="U4411" s="101">
        <f t="shared" si="613"/>
        <v>0</v>
      </c>
      <c r="V4411" s="101">
        <f t="shared" ca="1" si="614"/>
        <v>-362.65603594374051</v>
      </c>
    </row>
    <row r="4412" spans="2:22" x14ac:dyDescent="0.3">
      <c r="B4412" s="13">
        <v>2023</v>
      </c>
      <c r="C4412" s="13">
        <v>7</v>
      </c>
      <c r="D4412" s="13">
        <v>1</v>
      </c>
      <c r="E4412" s="83" t="s">
        <v>281</v>
      </c>
      <c r="F4412" s="13">
        <v>5</v>
      </c>
      <c r="G4412" s="13">
        <v>5</v>
      </c>
      <c r="H4412" s="13" t="s">
        <v>69</v>
      </c>
      <c r="I4412" s="13" t="s">
        <v>53</v>
      </c>
      <c r="J4412" s="13"/>
      <c r="K4412" s="13" t="s">
        <v>28</v>
      </c>
      <c r="L4412" s="12">
        <f t="shared" ca="1" si="607"/>
        <v>3.1338561730591272</v>
      </c>
      <c r="M4412" s="101">
        <f t="shared" ca="1" si="608"/>
        <v>0.16534225169059955</v>
      </c>
      <c r="N4412" s="101">
        <f t="shared" ca="1" si="615"/>
        <v>418.06037409682017</v>
      </c>
      <c r="O4412" s="101">
        <f t="shared" ca="1" si="609"/>
        <v>0.33811174251134923</v>
      </c>
      <c r="Q4412" s="12">
        <f t="shared" ca="1" si="610"/>
        <v>5.6000000000000005</v>
      </c>
      <c r="R4412" s="101">
        <f t="shared" ca="1" si="611"/>
        <v>0.20875907495054494</v>
      </c>
      <c r="S4412" s="13"/>
      <c r="T4412" s="101">
        <f t="shared" ca="1" si="612"/>
        <v>0</v>
      </c>
      <c r="U4412" s="101">
        <f t="shared" si="613"/>
        <v>0</v>
      </c>
      <c r="V4412" s="101">
        <f t="shared" ca="1" si="614"/>
        <v>-363.07355409364158</v>
      </c>
    </row>
    <row r="4413" spans="2:22" x14ac:dyDescent="0.3">
      <c r="B4413" s="13">
        <v>2023</v>
      </c>
      <c r="C4413" s="13">
        <v>7</v>
      </c>
      <c r="D4413" s="13">
        <v>1</v>
      </c>
      <c r="E4413" s="83" t="s">
        <v>281</v>
      </c>
      <c r="F4413" s="13">
        <v>5</v>
      </c>
      <c r="G4413" s="13">
        <v>6</v>
      </c>
      <c r="H4413" s="13" t="s">
        <v>69</v>
      </c>
      <c r="I4413" s="13" t="s">
        <v>53</v>
      </c>
      <c r="J4413" s="13"/>
      <c r="K4413" s="13" t="s">
        <v>28</v>
      </c>
      <c r="L4413" s="12">
        <f t="shared" ca="1" si="607"/>
        <v>3.1113211394069142</v>
      </c>
      <c r="M4413" s="101">
        <f t="shared" ca="1" si="608"/>
        <v>0.1641533033151088</v>
      </c>
      <c r="N4413" s="101">
        <f t="shared" ca="1" si="615"/>
        <v>418.06037409682017</v>
      </c>
      <c r="O4413" s="101">
        <f t="shared" ca="1" si="609"/>
        <v>0.33568043773061196</v>
      </c>
      <c r="Q4413" s="12">
        <f t="shared" ca="1" si="610"/>
        <v>5.6000000000000005</v>
      </c>
      <c r="R4413" s="101">
        <f t="shared" ca="1" si="611"/>
        <v>0.21066666554920477</v>
      </c>
      <c r="S4413" s="13"/>
      <c r="T4413" s="101">
        <f t="shared" ca="1" si="612"/>
        <v>0</v>
      </c>
      <c r="U4413" s="101">
        <f t="shared" si="613"/>
        <v>0</v>
      </c>
      <c r="V4413" s="101">
        <f t="shared" ca="1" si="614"/>
        <v>-363.49488742473994</v>
      </c>
    </row>
    <row r="4414" spans="2:22" x14ac:dyDescent="0.3">
      <c r="B4414" s="13">
        <v>2023</v>
      </c>
      <c r="C4414" s="13">
        <v>7</v>
      </c>
      <c r="D4414" s="13">
        <v>1</v>
      </c>
      <c r="E4414" s="83" t="s">
        <v>281</v>
      </c>
      <c r="F4414" s="13">
        <v>5</v>
      </c>
      <c r="G4414" s="13">
        <v>7</v>
      </c>
      <c r="H4414" s="13" t="s">
        <v>69</v>
      </c>
      <c r="I4414" s="13" t="s">
        <v>53</v>
      </c>
      <c r="J4414" s="13"/>
      <c r="K4414" s="13" t="s">
        <v>28</v>
      </c>
      <c r="L4414" s="12">
        <f t="shared" ca="1" si="607"/>
        <v>2.8664978687497888</v>
      </c>
      <c r="M4414" s="101">
        <f t="shared" ca="1" si="608"/>
        <v>0.15123642755523886</v>
      </c>
      <c r="N4414" s="101">
        <f t="shared" ca="1" si="615"/>
        <v>418.06037409682017</v>
      </c>
      <c r="O4414" s="101">
        <f t="shared" ca="1" si="609"/>
        <v>0.30926645505941469</v>
      </c>
      <c r="Q4414" s="12">
        <f t="shared" ca="1" si="610"/>
        <v>5.6000000000000005</v>
      </c>
      <c r="R4414" s="101">
        <f t="shared" ca="1" si="611"/>
        <v>0.23139095541033042</v>
      </c>
      <c r="S4414" s="13"/>
      <c r="T4414" s="101">
        <f t="shared" ca="1" si="612"/>
        <v>0</v>
      </c>
      <c r="U4414" s="101">
        <f t="shared" si="613"/>
        <v>0</v>
      </c>
      <c r="V4414" s="101">
        <f t="shared" ca="1" si="614"/>
        <v>-363.95766933556064</v>
      </c>
    </row>
    <row r="4415" spans="2:22" x14ac:dyDescent="0.3">
      <c r="B4415" s="13">
        <v>2023</v>
      </c>
      <c r="C4415" s="13">
        <v>7</v>
      </c>
      <c r="D4415" s="13">
        <v>1</v>
      </c>
      <c r="E4415" s="83" t="s">
        <v>281</v>
      </c>
      <c r="F4415" s="13">
        <v>5</v>
      </c>
      <c r="G4415" s="13">
        <v>8</v>
      </c>
      <c r="H4415" s="13" t="s">
        <v>69</v>
      </c>
      <c r="I4415" s="13" t="s">
        <v>53</v>
      </c>
      <c r="J4415" s="13"/>
      <c r="K4415" s="13" t="s">
        <v>28</v>
      </c>
      <c r="L4415" s="12">
        <f t="shared" ca="1" si="607"/>
        <v>3.9068807213496024</v>
      </c>
      <c r="M4415" s="101">
        <f t="shared" ca="1" si="608"/>
        <v>0.20612702685840503</v>
      </c>
      <c r="N4415" s="101">
        <f t="shared" ca="1" si="615"/>
        <v>418.06037409682017</v>
      </c>
      <c r="O4415" s="101">
        <f t="shared" ca="1" si="609"/>
        <v>0.42151336102640863</v>
      </c>
      <c r="Q4415" s="12">
        <f t="shared" ca="1" si="610"/>
        <v>5.6000000000000005</v>
      </c>
      <c r="R4415" s="101">
        <f t="shared" ca="1" si="611"/>
        <v>0.1433225469377562</v>
      </c>
      <c r="S4415" s="13"/>
      <c r="T4415" s="101">
        <f t="shared" ca="1" si="612"/>
        <v>0</v>
      </c>
      <c r="U4415" s="101">
        <f t="shared" si="613"/>
        <v>0</v>
      </c>
      <c r="V4415" s="101">
        <f t="shared" ca="1" si="614"/>
        <v>-364.2443144294362</v>
      </c>
    </row>
    <row r="4416" spans="2:22" x14ac:dyDescent="0.3">
      <c r="B4416" s="13">
        <v>2023</v>
      </c>
      <c r="C4416" s="13">
        <v>7</v>
      </c>
      <c r="D4416" s="13">
        <v>1</v>
      </c>
      <c r="E4416" s="83" t="s">
        <v>281</v>
      </c>
      <c r="F4416" s="13">
        <v>5</v>
      </c>
      <c r="G4416" s="13">
        <v>9</v>
      </c>
      <c r="H4416" s="13" t="s">
        <v>69</v>
      </c>
      <c r="I4416" s="13" t="s">
        <v>53</v>
      </c>
      <c r="J4416" s="13"/>
      <c r="K4416" s="13" t="s">
        <v>28</v>
      </c>
      <c r="L4416" s="12">
        <f t="shared" ref="L4416:L4479" ca="1" si="616">IF(K4416="Weekday",_xlfn.NORM.INV(RAND(),VLOOKUP(G4416,$J$5:$N$28,4),VLOOKUP(G4416,$J$5:$N$28,5)),_xlfn.NORM.INV(RAND(),VLOOKUP(G4416,$P$5:$T$28,4),VLOOKUP(G4416,$P$5:$T$28,5)))*VLOOKUP(C4416,$P$32:$R$43,3)</f>
        <v>5.2385951722651578</v>
      </c>
      <c r="M4416" s="101">
        <f t="shared" ref="M4416:M4479" ca="1" si="617">IF(I4416="Winter",VLOOKUP(G4416,$J$40:$L$43,3),VLOOKUP(G4416,$J$40:$L$43,2))*L4416</f>
        <v>0.27638828128870974</v>
      </c>
      <c r="N4416" s="101">
        <f t="shared" ca="1" si="615"/>
        <v>418.06037409682017</v>
      </c>
      <c r="O4416" s="101">
        <f t="shared" ref="O4416:O4479" ca="1" si="618">IF(I4416="Winter",VLOOKUP(G4416,$J$46:$L$49,3),VLOOKUP(G4416,$J$46:$L$49,2))*L4416</f>
        <v>0.56519203313568789</v>
      </c>
      <c r="Q4416" s="12">
        <f t="shared" ref="Q4416:Q4479" ca="1" si="619">MIN(MAX(AND(IF(G4416&gt;=VLOOKUP(C4416,$O$46:$T$57,5),1,0),IF(G4416&lt;=VLOOKUP(C4416,$O$46:$T$57,6),1,0))*$G$50*_xlfn.NORM.INV(RAND(),VLOOKUP(C4416,$B$4:$F$15,4),VLOOKUP(C4416,$B$4:$F$15,4)),0),0.2)*$G$51</f>
        <v>5.6000000000000005</v>
      </c>
      <c r="R4416" s="101">
        <f t="shared" ref="R4416:R4479" ca="1" si="620">MAX(Q4416-L4416,0)*$G$52</f>
        <v>3.0592918667754439E-2</v>
      </c>
      <c r="S4416" s="13"/>
      <c r="T4416" s="101">
        <f t="shared" ref="T4416:T4479" ca="1" si="621">MAX(L4416-Q4416,0)*IF(I4416="Winter",VLOOKUP(G4416,$J$40:$L$43,3),VLOOKUP(G4416,$J$40:$L$43,2))</f>
        <v>0</v>
      </c>
      <c r="U4416" s="101">
        <f t="shared" si="613"/>
        <v>0</v>
      </c>
      <c r="V4416" s="101">
        <f t="shared" ca="1" si="614"/>
        <v>-364.30550026677173</v>
      </c>
    </row>
    <row r="4417" spans="2:22" x14ac:dyDescent="0.3">
      <c r="B4417" s="13">
        <v>2023</v>
      </c>
      <c r="C4417" s="13">
        <v>7</v>
      </c>
      <c r="D4417" s="13">
        <v>1</v>
      </c>
      <c r="E4417" s="83" t="s">
        <v>281</v>
      </c>
      <c r="F4417" s="13">
        <v>5</v>
      </c>
      <c r="G4417" s="13">
        <v>10</v>
      </c>
      <c r="H4417" s="13" t="s">
        <v>70</v>
      </c>
      <c r="I4417" s="13" t="s">
        <v>53</v>
      </c>
      <c r="J4417" s="13"/>
      <c r="K4417" s="13" t="s">
        <v>28</v>
      </c>
      <c r="L4417" s="12">
        <f t="shared" ca="1" si="616"/>
        <v>5.3939435684084565</v>
      </c>
      <c r="M4417" s="101">
        <f t="shared" ca="1" si="617"/>
        <v>0.28458446266923015</v>
      </c>
      <c r="N4417" s="101">
        <f t="shared" ca="1" si="615"/>
        <v>418.06037409682017</v>
      </c>
      <c r="O4417" s="101">
        <f t="shared" ca="1" si="618"/>
        <v>0.58195257159558833</v>
      </c>
      <c r="Q4417" s="12">
        <f t="shared" ca="1" si="619"/>
        <v>5.6000000000000005</v>
      </c>
      <c r="R4417" s="101">
        <f t="shared" ca="1" si="620"/>
        <v>1.7442676934224206E-2</v>
      </c>
      <c r="S4417" s="13"/>
      <c r="T4417" s="101">
        <f t="shared" ca="1" si="621"/>
        <v>0</v>
      </c>
      <c r="U4417" s="101">
        <f t="shared" ref="U4417:U4480" si="622">IF(H4417="On-Peak",IF(I4417="Winter",((L4417*$D$48)/60),((L4417*$D$47)/60)),0)</f>
        <v>0</v>
      </c>
      <c r="V4417" s="101">
        <f t="shared" ref="V4417:V4480" ca="1" si="623">V4416+MAX(T4417-R4417,0)-MAX(R4417-T4417,0)+MAX(U4417-R4417,0)-MAX(R4417-U4417,0)</f>
        <v>-364.34038562064023</v>
      </c>
    </row>
    <row r="4418" spans="2:22" x14ac:dyDescent="0.3">
      <c r="B4418" s="13">
        <v>2023</v>
      </c>
      <c r="C4418" s="13">
        <v>7</v>
      </c>
      <c r="D4418" s="13">
        <v>1</v>
      </c>
      <c r="E4418" s="83" t="s">
        <v>281</v>
      </c>
      <c r="F4418" s="13">
        <v>5</v>
      </c>
      <c r="G4418" s="13">
        <v>11</v>
      </c>
      <c r="H4418" s="13" t="s">
        <v>70</v>
      </c>
      <c r="I4418" s="13" t="s">
        <v>53</v>
      </c>
      <c r="J4418" s="13"/>
      <c r="K4418" s="13" t="s">
        <v>28</v>
      </c>
      <c r="L4418" s="12">
        <f t="shared" ca="1" si="616"/>
        <v>4.5025098856550265</v>
      </c>
      <c r="M4418" s="101">
        <f t="shared" ca="1" si="617"/>
        <v>0.23755242156715919</v>
      </c>
      <c r="N4418" s="101">
        <f t="shared" ca="1" si="615"/>
        <v>418.06037409682017</v>
      </c>
      <c r="O4418" s="101">
        <f t="shared" ca="1" si="618"/>
        <v>0.48577579156332079</v>
      </c>
      <c r="Q4418" s="12">
        <f t="shared" ca="1" si="619"/>
        <v>5.4957311063407346</v>
      </c>
      <c r="R4418" s="101">
        <f t="shared" ca="1" si="620"/>
        <v>8.4076176331045194E-2</v>
      </c>
      <c r="S4418" s="13"/>
      <c r="T4418" s="101">
        <f t="shared" ca="1" si="621"/>
        <v>0</v>
      </c>
      <c r="U4418" s="101">
        <f t="shared" si="622"/>
        <v>0</v>
      </c>
      <c r="V4418" s="101">
        <f t="shared" ca="1" si="623"/>
        <v>-364.50853797330234</v>
      </c>
    </row>
    <row r="4419" spans="2:22" x14ac:dyDescent="0.3">
      <c r="B4419" s="13">
        <v>2023</v>
      </c>
      <c r="C4419" s="13">
        <v>7</v>
      </c>
      <c r="D4419" s="13">
        <v>1</v>
      </c>
      <c r="E4419" s="83" t="s">
        <v>281</v>
      </c>
      <c r="F4419" s="13">
        <v>5</v>
      </c>
      <c r="G4419" s="13">
        <v>12</v>
      </c>
      <c r="H4419" s="13" t="s">
        <v>70</v>
      </c>
      <c r="I4419" s="13" t="s">
        <v>53</v>
      </c>
      <c r="J4419" s="13"/>
      <c r="K4419" s="13" t="s">
        <v>28</v>
      </c>
      <c r="L4419" s="12">
        <f t="shared" ca="1" si="616"/>
        <v>3.6356475806902284</v>
      </c>
      <c r="M4419" s="101">
        <f t="shared" ca="1" si="617"/>
        <v>0.19181676635721645</v>
      </c>
      <c r="N4419" s="101">
        <f t="shared" ca="1" si="615"/>
        <v>418.06037409682017</v>
      </c>
      <c r="O4419" s="101">
        <f t="shared" ca="1" si="618"/>
        <v>0.39225001748066873</v>
      </c>
      <c r="Q4419" s="12">
        <f t="shared" ca="1" si="619"/>
        <v>0</v>
      </c>
      <c r="R4419" s="101">
        <f t="shared" ca="1" si="620"/>
        <v>0</v>
      </c>
      <c r="S4419" s="13"/>
      <c r="T4419" s="101">
        <f t="shared" ca="1" si="621"/>
        <v>0.19181676635721645</v>
      </c>
      <c r="U4419" s="101">
        <f t="shared" si="622"/>
        <v>0</v>
      </c>
      <c r="V4419" s="101">
        <f t="shared" ca="1" si="623"/>
        <v>-364.31672120694515</v>
      </c>
    </row>
    <row r="4420" spans="2:22" x14ac:dyDescent="0.3">
      <c r="B4420" s="13">
        <v>2023</v>
      </c>
      <c r="C4420" s="13">
        <v>7</v>
      </c>
      <c r="D4420" s="13">
        <v>1</v>
      </c>
      <c r="E4420" s="83" t="s">
        <v>281</v>
      </c>
      <c r="F4420" s="13">
        <v>5</v>
      </c>
      <c r="G4420" s="13">
        <v>13</v>
      </c>
      <c r="H4420" s="13" t="s">
        <v>70</v>
      </c>
      <c r="I4420" s="13" t="s">
        <v>53</v>
      </c>
      <c r="J4420" s="13"/>
      <c r="K4420" s="13" t="s">
        <v>28</v>
      </c>
      <c r="L4420" s="12">
        <f t="shared" ca="1" si="616"/>
        <v>4.5496751086467677</v>
      </c>
      <c r="M4420" s="101">
        <f t="shared" ca="1" si="617"/>
        <v>0.24004085873220346</v>
      </c>
      <c r="N4420" s="101">
        <f t="shared" ca="1" si="615"/>
        <v>418.06037409682017</v>
      </c>
      <c r="O4420" s="101">
        <f t="shared" ca="1" si="618"/>
        <v>0.49086444747189978</v>
      </c>
      <c r="Q4420" s="12">
        <f t="shared" ca="1" si="619"/>
        <v>2.3468589777252755</v>
      </c>
      <c r="R4420" s="101">
        <f t="shared" ca="1" si="620"/>
        <v>0</v>
      </c>
      <c r="S4420" s="13"/>
      <c r="T4420" s="101">
        <f t="shared" ca="1" si="621"/>
        <v>0.11622057906741794</v>
      </c>
      <c r="U4420" s="101">
        <f t="shared" si="622"/>
        <v>0</v>
      </c>
      <c r="V4420" s="101">
        <f t="shared" ca="1" si="623"/>
        <v>-364.20050062787772</v>
      </c>
    </row>
    <row r="4421" spans="2:22" x14ac:dyDescent="0.3">
      <c r="B4421" s="13">
        <v>2023</v>
      </c>
      <c r="C4421" s="13">
        <v>7</v>
      </c>
      <c r="D4421" s="13">
        <v>1</v>
      </c>
      <c r="E4421" s="83" t="s">
        <v>281</v>
      </c>
      <c r="F4421" s="13">
        <v>5</v>
      </c>
      <c r="G4421" s="13">
        <v>14</v>
      </c>
      <c r="H4421" s="13" t="s">
        <v>70</v>
      </c>
      <c r="I4421" s="13" t="s">
        <v>53</v>
      </c>
      <c r="J4421" s="13"/>
      <c r="K4421" s="13" t="s">
        <v>28</v>
      </c>
      <c r="L4421" s="12">
        <f t="shared" ca="1" si="616"/>
        <v>4.3350978490423202</v>
      </c>
      <c r="M4421" s="101">
        <f t="shared" ca="1" si="617"/>
        <v>0.22871976251547282</v>
      </c>
      <c r="N4421" s="101">
        <f t="shared" ca="1" si="615"/>
        <v>418.06037409682017</v>
      </c>
      <c r="O4421" s="101">
        <f t="shared" ca="1" si="618"/>
        <v>0.46771370693317593</v>
      </c>
      <c r="Q4421" s="12">
        <f t="shared" ca="1" si="619"/>
        <v>5.6000000000000005</v>
      </c>
      <c r="R4421" s="101">
        <f t="shared" ca="1" si="620"/>
        <v>0.10707396707856764</v>
      </c>
      <c r="S4421" s="13"/>
      <c r="T4421" s="101">
        <f t="shared" ca="1" si="621"/>
        <v>0</v>
      </c>
      <c r="U4421" s="101">
        <f t="shared" si="622"/>
        <v>0</v>
      </c>
      <c r="V4421" s="101">
        <f t="shared" ca="1" si="623"/>
        <v>-364.41464856203487</v>
      </c>
    </row>
    <row r="4422" spans="2:22" x14ac:dyDescent="0.3">
      <c r="B4422" s="13">
        <v>2023</v>
      </c>
      <c r="C4422" s="13">
        <v>7</v>
      </c>
      <c r="D4422" s="13">
        <v>1</v>
      </c>
      <c r="E4422" s="83" t="s">
        <v>281</v>
      </c>
      <c r="F4422" s="13">
        <v>5</v>
      </c>
      <c r="G4422" s="13">
        <v>15</v>
      </c>
      <c r="H4422" s="13" t="s">
        <v>70</v>
      </c>
      <c r="I4422" s="13" t="s">
        <v>53</v>
      </c>
      <c r="J4422" s="13"/>
      <c r="K4422" s="13" t="s">
        <v>28</v>
      </c>
      <c r="L4422" s="12">
        <f t="shared" ca="1" si="616"/>
        <v>4.0241184533325693</v>
      </c>
      <c r="M4422" s="101">
        <f t="shared" ca="1" si="617"/>
        <v>0.21231248959782636</v>
      </c>
      <c r="N4422" s="101">
        <f t="shared" ca="1" si="615"/>
        <v>418.06037409682017</v>
      </c>
      <c r="O4422" s="101">
        <f t="shared" ca="1" si="618"/>
        <v>0.43416213993005093</v>
      </c>
      <c r="Q4422" s="12">
        <f t="shared" ca="1" si="619"/>
        <v>5.6000000000000005</v>
      </c>
      <c r="R4422" s="101">
        <f t="shared" ca="1" si="620"/>
        <v>0.13339837292539805</v>
      </c>
      <c r="S4422" s="13"/>
      <c r="T4422" s="101">
        <f t="shared" ca="1" si="621"/>
        <v>0</v>
      </c>
      <c r="U4422" s="101">
        <f t="shared" si="622"/>
        <v>0</v>
      </c>
      <c r="V4422" s="101">
        <f t="shared" ca="1" si="623"/>
        <v>-364.68144530788567</v>
      </c>
    </row>
    <row r="4423" spans="2:22" x14ac:dyDescent="0.3">
      <c r="B4423" s="13">
        <v>2023</v>
      </c>
      <c r="C4423" s="13">
        <v>7</v>
      </c>
      <c r="D4423" s="13">
        <v>1</v>
      </c>
      <c r="E4423" s="83" t="s">
        <v>281</v>
      </c>
      <c r="F4423" s="13">
        <v>5</v>
      </c>
      <c r="G4423" s="13">
        <v>16</v>
      </c>
      <c r="H4423" s="13" t="s">
        <v>71</v>
      </c>
      <c r="I4423" s="13" t="s">
        <v>53</v>
      </c>
      <c r="J4423" s="13"/>
      <c r="K4423" s="13" t="s">
        <v>28</v>
      </c>
      <c r="L4423" s="12">
        <f t="shared" ca="1" si="616"/>
        <v>4.2086766892491294</v>
      </c>
      <c r="M4423" s="101">
        <f t="shared" ca="1" si="617"/>
        <v>0.52246512420338698</v>
      </c>
      <c r="N4423" s="101">
        <f t="shared" ca="1" si="615"/>
        <v>419.24406441567146</v>
      </c>
      <c r="O4423" s="101">
        <f t="shared" ca="1" si="618"/>
        <v>1.2533439180583907</v>
      </c>
      <c r="Q4423" s="12">
        <f t="shared" ca="1" si="619"/>
        <v>5.6000000000000005</v>
      </c>
      <c r="R4423" s="101">
        <f t="shared" ca="1" si="620"/>
        <v>0.11777551825506125</v>
      </c>
      <c r="S4423" s="13"/>
      <c r="T4423" s="101">
        <f t="shared" ca="1" si="621"/>
        <v>0</v>
      </c>
      <c r="U4423" s="101">
        <f t="shared" ca="1" si="622"/>
        <v>1.1836903188513177</v>
      </c>
      <c r="V4423" s="101">
        <f t="shared" ca="1" si="623"/>
        <v>-363.73330602554449</v>
      </c>
    </row>
    <row r="4424" spans="2:22" x14ac:dyDescent="0.3">
      <c r="B4424" s="13">
        <v>2023</v>
      </c>
      <c r="C4424" s="13">
        <v>7</v>
      </c>
      <c r="D4424" s="13">
        <v>1</v>
      </c>
      <c r="E4424" s="83" t="s">
        <v>281</v>
      </c>
      <c r="F4424" s="13">
        <v>5</v>
      </c>
      <c r="G4424" s="13">
        <v>17</v>
      </c>
      <c r="H4424" s="13" t="s">
        <v>71</v>
      </c>
      <c r="I4424" s="13" t="s">
        <v>53</v>
      </c>
      <c r="J4424" s="13"/>
      <c r="K4424" s="13" t="s">
        <v>28</v>
      </c>
      <c r="L4424" s="12">
        <f t="shared" ca="1" si="616"/>
        <v>6.6860494142881519</v>
      </c>
      <c r="M4424" s="101">
        <f t="shared" ca="1" si="617"/>
        <v>0.83000617428973122</v>
      </c>
      <c r="N4424" s="101">
        <f t="shared" ca="1" si="615"/>
        <v>421.12451581343998</v>
      </c>
      <c r="O4424" s="101">
        <f t="shared" ca="1" si="618"/>
        <v>1.9911055155750117</v>
      </c>
      <c r="Q4424" s="12">
        <f t="shared" ca="1" si="619"/>
        <v>5.6000000000000005</v>
      </c>
      <c r="R4424" s="101">
        <f t="shared" ca="1" si="620"/>
        <v>0</v>
      </c>
      <c r="S4424" s="13"/>
      <c r="T4424" s="101">
        <f t="shared" ca="1" si="621"/>
        <v>0.13482217428973112</v>
      </c>
      <c r="U4424" s="101">
        <f t="shared" ca="1" si="622"/>
        <v>1.8804513977685426</v>
      </c>
      <c r="V4424" s="101">
        <f t="shared" ca="1" si="623"/>
        <v>-361.71803245348622</v>
      </c>
    </row>
    <row r="4425" spans="2:22" x14ac:dyDescent="0.3">
      <c r="B4425" s="13">
        <v>2023</v>
      </c>
      <c r="C4425" s="13">
        <v>7</v>
      </c>
      <c r="D4425" s="13">
        <v>1</v>
      </c>
      <c r="E4425" s="83" t="s">
        <v>281</v>
      </c>
      <c r="F4425" s="13">
        <v>5</v>
      </c>
      <c r="G4425" s="13">
        <v>18</v>
      </c>
      <c r="H4425" s="13" t="s">
        <v>71</v>
      </c>
      <c r="I4425" s="13" t="s">
        <v>53</v>
      </c>
      <c r="J4425" s="13"/>
      <c r="K4425" s="13" t="s">
        <v>28</v>
      </c>
      <c r="L4425" s="12">
        <f t="shared" ca="1" si="616"/>
        <v>6.2513088240332246</v>
      </c>
      <c r="M4425" s="101">
        <f t="shared" ca="1" si="617"/>
        <v>0.77603747741548446</v>
      </c>
      <c r="N4425" s="101">
        <f t="shared" ca="1" si="615"/>
        <v>422.88269642019935</v>
      </c>
      <c r="O4425" s="101">
        <f t="shared" ca="1" si="618"/>
        <v>1.8616397677970944</v>
      </c>
      <c r="Q4425" s="12">
        <f t="shared" ca="1" si="619"/>
        <v>5.6000000000000005</v>
      </c>
      <c r="R4425" s="101">
        <f t="shared" ca="1" si="620"/>
        <v>0</v>
      </c>
      <c r="S4425" s="13"/>
      <c r="T4425" s="101">
        <f t="shared" ca="1" si="621"/>
        <v>8.0853477415484445E-2</v>
      </c>
      <c r="U4425" s="101">
        <f t="shared" ca="1" si="622"/>
        <v>1.7581806067593446</v>
      </c>
      <c r="V4425" s="101">
        <f t="shared" ca="1" si="623"/>
        <v>-359.87899836931138</v>
      </c>
    </row>
    <row r="4426" spans="2:22" x14ac:dyDescent="0.3">
      <c r="B4426" s="13">
        <v>2023</v>
      </c>
      <c r="C4426" s="13">
        <v>7</v>
      </c>
      <c r="D4426" s="13">
        <v>1</v>
      </c>
      <c r="E4426" s="83" t="s">
        <v>281</v>
      </c>
      <c r="F4426" s="13">
        <v>5</v>
      </c>
      <c r="G4426" s="13">
        <v>19</v>
      </c>
      <c r="H4426" s="13" t="s">
        <v>71</v>
      </c>
      <c r="I4426" s="13" t="s">
        <v>53</v>
      </c>
      <c r="J4426" s="13"/>
      <c r="K4426" s="13" t="s">
        <v>28</v>
      </c>
      <c r="L4426" s="12">
        <f t="shared" ca="1" si="616"/>
        <v>4.9112868743476881</v>
      </c>
      <c r="M4426" s="101">
        <f t="shared" ca="1" si="617"/>
        <v>0.60968715258152195</v>
      </c>
      <c r="N4426" s="101">
        <f t="shared" ca="1" si="615"/>
        <v>424.26399585360963</v>
      </c>
      <c r="O4426" s="101">
        <f t="shared" ca="1" si="618"/>
        <v>1.4625812311807416</v>
      </c>
      <c r="Q4426" s="12">
        <f t="shared" ca="1" si="619"/>
        <v>0</v>
      </c>
      <c r="R4426" s="101">
        <f t="shared" ca="1" si="620"/>
        <v>0</v>
      </c>
      <c r="S4426" s="13"/>
      <c r="T4426" s="101">
        <f t="shared" ca="1" si="621"/>
        <v>0.60968715258152195</v>
      </c>
      <c r="U4426" s="101">
        <f t="shared" ca="1" si="622"/>
        <v>1.3812994334102873</v>
      </c>
      <c r="V4426" s="101">
        <f t="shared" ca="1" si="623"/>
        <v>-357.8880117833196</v>
      </c>
    </row>
    <row r="4427" spans="2:22" x14ac:dyDescent="0.3">
      <c r="B4427" s="13">
        <v>2023</v>
      </c>
      <c r="C4427" s="13">
        <v>7</v>
      </c>
      <c r="D4427" s="13">
        <v>1</v>
      </c>
      <c r="E4427" s="83" t="s">
        <v>281</v>
      </c>
      <c r="F4427" s="13">
        <v>5</v>
      </c>
      <c r="G4427" s="13">
        <v>20</v>
      </c>
      <c r="H4427" s="13" t="s">
        <v>69</v>
      </c>
      <c r="I4427" s="13" t="s">
        <v>53</v>
      </c>
      <c r="J4427" s="13"/>
      <c r="K4427" s="13" t="s">
        <v>28</v>
      </c>
      <c r="L4427" s="12">
        <f t="shared" ca="1" si="616"/>
        <v>5.2453289999374118</v>
      </c>
      <c r="M4427" s="101">
        <f t="shared" ca="1" si="617"/>
        <v>0.27674355803669787</v>
      </c>
      <c r="N4427" s="101">
        <f t="shared" ca="1" si="615"/>
        <v>424.26399585360963</v>
      </c>
      <c r="O4427" s="101">
        <f t="shared" ca="1" si="618"/>
        <v>0.56591854580324741</v>
      </c>
      <c r="Q4427" s="12">
        <f t="shared" ca="1" si="619"/>
        <v>0</v>
      </c>
      <c r="R4427" s="101">
        <f t="shared" ca="1" si="620"/>
        <v>0</v>
      </c>
      <c r="S4427" s="13"/>
      <c r="T4427" s="101">
        <f t="shared" ca="1" si="621"/>
        <v>0.27674355803669787</v>
      </c>
      <c r="U4427" s="101">
        <f t="shared" si="622"/>
        <v>0</v>
      </c>
      <c r="V4427" s="101">
        <f t="shared" ca="1" si="623"/>
        <v>-357.61126822528291</v>
      </c>
    </row>
    <row r="4428" spans="2:22" x14ac:dyDescent="0.3">
      <c r="B4428" s="13">
        <v>2023</v>
      </c>
      <c r="C4428" s="13">
        <v>7</v>
      </c>
      <c r="D4428" s="13">
        <v>1</v>
      </c>
      <c r="E4428" s="83" t="s">
        <v>281</v>
      </c>
      <c r="F4428" s="13">
        <v>5</v>
      </c>
      <c r="G4428" s="13">
        <v>21</v>
      </c>
      <c r="H4428" s="13" t="s">
        <v>69</v>
      </c>
      <c r="I4428" s="13" t="s">
        <v>53</v>
      </c>
      <c r="J4428" s="13"/>
      <c r="K4428" s="13" t="s">
        <v>28</v>
      </c>
      <c r="L4428" s="12">
        <f t="shared" ca="1" si="616"/>
        <v>5.850558616405567</v>
      </c>
      <c r="M4428" s="101">
        <f t="shared" ca="1" si="617"/>
        <v>0.3086754726015577</v>
      </c>
      <c r="N4428" s="101">
        <f t="shared" ca="1" si="615"/>
        <v>424.26399585360963</v>
      </c>
      <c r="O4428" s="101">
        <f t="shared" ca="1" si="618"/>
        <v>0.6312167691239966</v>
      </c>
      <c r="Q4428" s="12">
        <f t="shared" ca="1" si="619"/>
        <v>0</v>
      </c>
      <c r="R4428" s="101">
        <f t="shared" ca="1" si="620"/>
        <v>0</v>
      </c>
      <c r="S4428" s="13"/>
      <c r="T4428" s="101">
        <f t="shared" ca="1" si="621"/>
        <v>0.3086754726015577</v>
      </c>
      <c r="U4428" s="101">
        <f t="shared" si="622"/>
        <v>0</v>
      </c>
      <c r="V4428" s="101">
        <f t="shared" ca="1" si="623"/>
        <v>-357.30259275268133</v>
      </c>
    </row>
    <row r="4429" spans="2:22" x14ac:dyDescent="0.3">
      <c r="B4429" s="13">
        <v>2023</v>
      </c>
      <c r="C4429" s="13">
        <v>7</v>
      </c>
      <c r="D4429" s="13">
        <v>1</v>
      </c>
      <c r="E4429" s="83" t="s">
        <v>281</v>
      </c>
      <c r="F4429" s="13">
        <v>5</v>
      </c>
      <c r="G4429" s="13">
        <v>22</v>
      </c>
      <c r="H4429" s="13" t="s">
        <v>69</v>
      </c>
      <c r="I4429" s="13" t="s">
        <v>53</v>
      </c>
      <c r="J4429" s="13"/>
      <c r="K4429" s="13" t="s">
        <v>28</v>
      </c>
      <c r="L4429" s="12">
        <f t="shared" ca="1" si="616"/>
        <v>5.5680653739424519</v>
      </c>
      <c r="M4429" s="101">
        <f t="shared" ca="1" si="617"/>
        <v>0.29377112912920378</v>
      </c>
      <c r="N4429" s="101">
        <f t="shared" ca="1" si="615"/>
        <v>424.26399585360963</v>
      </c>
      <c r="O4429" s="101">
        <f t="shared" ca="1" si="618"/>
        <v>0.60073857319465118</v>
      </c>
      <c r="Q4429" s="12">
        <f t="shared" ca="1" si="619"/>
        <v>0</v>
      </c>
      <c r="R4429" s="101">
        <f t="shared" ca="1" si="620"/>
        <v>0</v>
      </c>
      <c r="S4429" s="13"/>
      <c r="T4429" s="101">
        <f t="shared" ca="1" si="621"/>
        <v>0.29377112912920378</v>
      </c>
      <c r="U4429" s="101">
        <f t="shared" si="622"/>
        <v>0</v>
      </c>
      <c r="V4429" s="101">
        <f t="shared" ca="1" si="623"/>
        <v>-357.00882162355214</v>
      </c>
    </row>
    <row r="4430" spans="2:22" x14ac:dyDescent="0.3">
      <c r="B4430" s="13">
        <v>2023</v>
      </c>
      <c r="C4430" s="13">
        <v>7</v>
      </c>
      <c r="D4430" s="13">
        <v>1</v>
      </c>
      <c r="E4430" s="83" t="s">
        <v>281</v>
      </c>
      <c r="F4430" s="13">
        <v>5</v>
      </c>
      <c r="G4430" s="13">
        <v>23</v>
      </c>
      <c r="H4430" s="13" t="s">
        <v>69</v>
      </c>
      <c r="I4430" s="13" t="s">
        <v>53</v>
      </c>
      <c r="J4430" s="13"/>
      <c r="K4430" s="13" t="s">
        <v>28</v>
      </c>
      <c r="L4430" s="12">
        <f t="shared" ca="1" si="616"/>
        <v>5.364231757459625</v>
      </c>
      <c r="M4430" s="101">
        <f t="shared" ca="1" si="617"/>
        <v>0.2830168675235698</v>
      </c>
      <c r="N4430" s="101">
        <f t="shared" ca="1" si="615"/>
        <v>424.26399585360963</v>
      </c>
      <c r="O4430" s="101">
        <f t="shared" ca="1" si="618"/>
        <v>0.57874696431231898</v>
      </c>
      <c r="Q4430" s="12">
        <f t="shared" ca="1" si="619"/>
        <v>0</v>
      </c>
      <c r="R4430" s="101">
        <f t="shared" ca="1" si="620"/>
        <v>0</v>
      </c>
      <c r="S4430" s="13"/>
      <c r="T4430" s="101">
        <f t="shared" ca="1" si="621"/>
        <v>0.2830168675235698</v>
      </c>
      <c r="U4430" s="101">
        <f t="shared" si="622"/>
        <v>0</v>
      </c>
      <c r="V4430" s="101">
        <f t="shared" ca="1" si="623"/>
        <v>-356.72580475602859</v>
      </c>
    </row>
    <row r="4431" spans="2:22" x14ac:dyDescent="0.3">
      <c r="B4431" s="13">
        <v>2023</v>
      </c>
      <c r="C4431" s="13">
        <v>7</v>
      </c>
      <c r="D4431" s="13">
        <v>2</v>
      </c>
      <c r="E4431" s="83" t="s">
        <v>282</v>
      </c>
      <c r="F4431" s="13">
        <v>6</v>
      </c>
      <c r="G4431" s="13">
        <v>0</v>
      </c>
      <c r="H4431" s="13" t="s">
        <v>69</v>
      </c>
      <c r="I4431" s="13" t="s">
        <v>53</v>
      </c>
      <c r="J4431" s="13"/>
      <c r="K4431" s="13" t="s">
        <v>28</v>
      </c>
      <c r="L4431" s="12">
        <f t="shared" ca="1" si="616"/>
        <v>3.8075001260615728</v>
      </c>
      <c r="M4431" s="101">
        <f t="shared" ca="1" si="617"/>
        <v>0.20088370665100858</v>
      </c>
      <c r="N4431" s="101">
        <f t="shared" ca="1" si="615"/>
        <v>424.26399585360963</v>
      </c>
      <c r="O4431" s="101">
        <f t="shared" ca="1" si="618"/>
        <v>0.41079118860078312</v>
      </c>
      <c r="Q4431" s="12">
        <f t="shared" ca="1" si="619"/>
        <v>0</v>
      </c>
      <c r="R4431" s="101">
        <f t="shared" ca="1" si="620"/>
        <v>0</v>
      </c>
      <c r="S4431" s="13"/>
      <c r="T4431" s="101">
        <f t="shared" ca="1" si="621"/>
        <v>0.20088370665100858</v>
      </c>
      <c r="U4431" s="101">
        <f t="shared" si="622"/>
        <v>0</v>
      </c>
      <c r="V4431" s="101">
        <f t="shared" ca="1" si="623"/>
        <v>-356.52492104937761</v>
      </c>
    </row>
    <row r="4432" spans="2:22" x14ac:dyDescent="0.3">
      <c r="B4432" s="13">
        <v>2023</v>
      </c>
      <c r="C4432" s="13">
        <v>7</v>
      </c>
      <c r="D4432" s="13">
        <v>2</v>
      </c>
      <c r="E4432" s="83" t="s">
        <v>282</v>
      </c>
      <c r="F4432" s="13">
        <v>6</v>
      </c>
      <c r="G4432" s="13">
        <v>1</v>
      </c>
      <c r="H4432" s="13" t="s">
        <v>69</v>
      </c>
      <c r="I4432" s="13" t="s">
        <v>53</v>
      </c>
      <c r="J4432" s="13"/>
      <c r="K4432" s="13" t="s">
        <v>28</v>
      </c>
      <c r="L4432" s="12">
        <f t="shared" ca="1" si="616"/>
        <v>3.1148386331932443</v>
      </c>
      <c r="M4432" s="101">
        <f t="shared" ca="1" si="617"/>
        <v>0.16433888628727558</v>
      </c>
      <c r="N4432" s="101">
        <f t="shared" ref="N4432:N4495" ca="1" si="624">IF(H4432="On-Peak",IF(I4432="Winter",((L4432*$D$48)/60)+N4431,((L4432*$D$47)/60)+N4431),N4431)</f>
        <v>424.26399585360963</v>
      </c>
      <c r="O4432" s="101">
        <f t="shared" ca="1" si="618"/>
        <v>0.33605994013521912</v>
      </c>
      <c r="Q4432" s="12">
        <f t="shared" ca="1" si="619"/>
        <v>0</v>
      </c>
      <c r="R4432" s="101">
        <f t="shared" ca="1" si="620"/>
        <v>0</v>
      </c>
      <c r="S4432" s="13"/>
      <c r="T4432" s="101">
        <f t="shared" ca="1" si="621"/>
        <v>0.16433888628727558</v>
      </c>
      <c r="U4432" s="101">
        <f t="shared" si="622"/>
        <v>0</v>
      </c>
      <c r="V4432" s="101">
        <f t="shared" ca="1" si="623"/>
        <v>-356.36058216309033</v>
      </c>
    </row>
    <row r="4433" spans="2:22" x14ac:dyDescent="0.3">
      <c r="B4433" s="13">
        <v>2023</v>
      </c>
      <c r="C4433" s="13">
        <v>7</v>
      </c>
      <c r="D4433" s="13">
        <v>2</v>
      </c>
      <c r="E4433" s="83" t="s">
        <v>282</v>
      </c>
      <c r="F4433" s="13">
        <v>6</v>
      </c>
      <c r="G4433" s="13">
        <v>2</v>
      </c>
      <c r="H4433" s="13" t="s">
        <v>69</v>
      </c>
      <c r="I4433" s="13" t="s">
        <v>53</v>
      </c>
      <c r="J4433" s="13"/>
      <c r="K4433" s="13" t="s">
        <v>28</v>
      </c>
      <c r="L4433" s="12">
        <f t="shared" ca="1" si="616"/>
        <v>3.1320815822064483</v>
      </c>
      <c r="M4433" s="101">
        <f t="shared" ca="1" si="617"/>
        <v>0.16524862427721221</v>
      </c>
      <c r="N4433" s="101">
        <f t="shared" ca="1" si="624"/>
        <v>424.26399585360963</v>
      </c>
      <c r="O4433" s="101">
        <f t="shared" ca="1" si="618"/>
        <v>0.33792028190425372</v>
      </c>
      <c r="Q4433" s="12">
        <f t="shared" ca="1" si="619"/>
        <v>0</v>
      </c>
      <c r="R4433" s="101">
        <f t="shared" ca="1" si="620"/>
        <v>0</v>
      </c>
      <c r="S4433" s="13"/>
      <c r="T4433" s="101">
        <f t="shared" ca="1" si="621"/>
        <v>0.16524862427721221</v>
      </c>
      <c r="U4433" s="101">
        <f t="shared" si="622"/>
        <v>0</v>
      </c>
      <c r="V4433" s="101">
        <f t="shared" ca="1" si="623"/>
        <v>-356.19533353881309</v>
      </c>
    </row>
    <row r="4434" spans="2:22" x14ac:dyDescent="0.3">
      <c r="B4434" s="13">
        <v>2023</v>
      </c>
      <c r="C4434" s="13">
        <v>7</v>
      </c>
      <c r="D4434" s="13">
        <v>2</v>
      </c>
      <c r="E4434" s="83" t="s">
        <v>282</v>
      </c>
      <c r="F4434" s="13">
        <v>6</v>
      </c>
      <c r="G4434" s="13">
        <v>3</v>
      </c>
      <c r="H4434" s="13" t="s">
        <v>69</v>
      </c>
      <c r="I4434" s="13" t="s">
        <v>53</v>
      </c>
      <c r="J4434" s="13"/>
      <c r="K4434" s="13" t="s">
        <v>28</v>
      </c>
      <c r="L4434" s="12">
        <f t="shared" ca="1" si="616"/>
        <v>2.7537529785378765</v>
      </c>
      <c r="M4434" s="101">
        <f t="shared" ca="1" si="617"/>
        <v>0.14528800714765835</v>
      </c>
      <c r="N4434" s="101">
        <f t="shared" ca="1" si="624"/>
        <v>424.26399585360963</v>
      </c>
      <c r="O4434" s="101">
        <f t="shared" ca="1" si="618"/>
        <v>0.29710240885445149</v>
      </c>
      <c r="Q4434" s="12">
        <f t="shared" ca="1" si="619"/>
        <v>0</v>
      </c>
      <c r="R4434" s="101">
        <f t="shared" ca="1" si="620"/>
        <v>0</v>
      </c>
      <c r="S4434" s="13"/>
      <c r="T4434" s="101">
        <f t="shared" ca="1" si="621"/>
        <v>0.14528800714765835</v>
      </c>
      <c r="U4434" s="101">
        <f t="shared" si="622"/>
        <v>0</v>
      </c>
      <c r="V4434" s="101">
        <f t="shared" ca="1" si="623"/>
        <v>-356.05004553166543</v>
      </c>
    </row>
    <row r="4435" spans="2:22" x14ac:dyDescent="0.3">
      <c r="B4435" s="13">
        <v>2023</v>
      </c>
      <c r="C4435" s="13">
        <v>7</v>
      </c>
      <c r="D4435" s="13">
        <v>2</v>
      </c>
      <c r="E4435" s="83" t="s">
        <v>282</v>
      </c>
      <c r="F4435" s="13">
        <v>6</v>
      </c>
      <c r="G4435" s="13">
        <v>4</v>
      </c>
      <c r="H4435" s="13" t="s">
        <v>69</v>
      </c>
      <c r="I4435" s="13" t="s">
        <v>53</v>
      </c>
      <c r="J4435" s="13"/>
      <c r="K4435" s="13" t="s">
        <v>28</v>
      </c>
      <c r="L4435" s="12">
        <f t="shared" ca="1" si="616"/>
        <v>2.9313294073762517</v>
      </c>
      <c r="M4435" s="101">
        <f t="shared" ca="1" si="617"/>
        <v>0.15465693953317106</v>
      </c>
      <c r="N4435" s="101">
        <f t="shared" ca="1" si="624"/>
        <v>424.26399585360963</v>
      </c>
      <c r="O4435" s="101">
        <f t="shared" ca="1" si="618"/>
        <v>0.3162611297618238</v>
      </c>
      <c r="Q4435" s="12">
        <f t="shared" ca="1" si="619"/>
        <v>0</v>
      </c>
      <c r="R4435" s="101">
        <f t="shared" ca="1" si="620"/>
        <v>0</v>
      </c>
      <c r="S4435" s="13"/>
      <c r="T4435" s="101">
        <f t="shared" ca="1" si="621"/>
        <v>0.15465693953317106</v>
      </c>
      <c r="U4435" s="101">
        <f t="shared" si="622"/>
        <v>0</v>
      </c>
      <c r="V4435" s="101">
        <f t="shared" ca="1" si="623"/>
        <v>-355.89538859213224</v>
      </c>
    </row>
    <row r="4436" spans="2:22" x14ac:dyDescent="0.3">
      <c r="B4436" s="13">
        <v>2023</v>
      </c>
      <c r="C4436" s="13">
        <v>7</v>
      </c>
      <c r="D4436" s="13">
        <v>2</v>
      </c>
      <c r="E4436" s="83" t="s">
        <v>282</v>
      </c>
      <c r="F4436" s="13">
        <v>6</v>
      </c>
      <c r="G4436" s="13">
        <v>5</v>
      </c>
      <c r="H4436" s="13" t="s">
        <v>69</v>
      </c>
      <c r="I4436" s="13" t="s">
        <v>53</v>
      </c>
      <c r="J4436" s="13"/>
      <c r="K4436" s="13" t="s">
        <v>28</v>
      </c>
      <c r="L4436" s="12">
        <f t="shared" ca="1" si="616"/>
        <v>2.6825485336307784</v>
      </c>
      <c r="M4436" s="101">
        <f t="shared" ca="1" si="617"/>
        <v>0.14153126063435986</v>
      </c>
      <c r="N4436" s="101">
        <f t="shared" ca="1" si="624"/>
        <v>424.26399585360963</v>
      </c>
      <c r="O4436" s="101">
        <f t="shared" ca="1" si="618"/>
        <v>0.28942016129342468</v>
      </c>
      <c r="Q4436" s="12">
        <f t="shared" ca="1" si="619"/>
        <v>5.6000000000000005</v>
      </c>
      <c r="R4436" s="101">
        <f t="shared" ca="1" si="620"/>
        <v>0.24696226662815465</v>
      </c>
      <c r="S4436" s="13"/>
      <c r="T4436" s="101">
        <f t="shared" ca="1" si="621"/>
        <v>0</v>
      </c>
      <c r="U4436" s="101">
        <f t="shared" si="622"/>
        <v>0</v>
      </c>
      <c r="V4436" s="101">
        <f t="shared" ca="1" si="623"/>
        <v>-356.38931312538853</v>
      </c>
    </row>
    <row r="4437" spans="2:22" x14ac:dyDescent="0.3">
      <c r="B4437" s="13">
        <v>2023</v>
      </c>
      <c r="C4437" s="13">
        <v>7</v>
      </c>
      <c r="D4437" s="13">
        <v>2</v>
      </c>
      <c r="E4437" s="83" t="s">
        <v>282</v>
      </c>
      <c r="F4437" s="13">
        <v>6</v>
      </c>
      <c r="G4437" s="13">
        <v>6</v>
      </c>
      <c r="H4437" s="13" t="s">
        <v>69</v>
      </c>
      <c r="I4437" s="13" t="s">
        <v>53</v>
      </c>
      <c r="J4437" s="13"/>
      <c r="K4437" s="13" t="s">
        <v>28</v>
      </c>
      <c r="L4437" s="12">
        <f t="shared" ca="1" si="616"/>
        <v>3.1813699834857374</v>
      </c>
      <c r="M4437" s="101">
        <f t="shared" ca="1" si="617"/>
        <v>0.16784908032870752</v>
      </c>
      <c r="N4437" s="101">
        <f t="shared" ca="1" si="624"/>
        <v>424.26399585360963</v>
      </c>
      <c r="O4437" s="101">
        <f t="shared" ca="1" si="618"/>
        <v>0.34323800751827621</v>
      </c>
      <c r="Q4437" s="12">
        <f t="shared" ca="1" si="619"/>
        <v>5.6000000000000005</v>
      </c>
      <c r="R4437" s="101">
        <f t="shared" ca="1" si="620"/>
        <v>0.20473703089793238</v>
      </c>
      <c r="S4437" s="13"/>
      <c r="T4437" s="101">
        <f t="shared" ca="1" si="621"/>
        <v>0</v>
      </c>
      <c r="U4437" s="101">
        <f t="shared" si="622"/>
        <v>0</v>
      </c>
      <c r="V4437" s="101">
        <f t="shared" ca="1" si="623"/>
        <v>-356.79878718718442</v>
      </c>
    </row>
    <row r="4438" spans="2:22" x14ac:dyDescent="0.3">
      <c r="B4438" s="13">
        <v>2023</v>
      </c>
      <c r="C4438" s="13">
        <v>7</v>
      </c>
      <c r="D4438" s="13">
        <v>2</v>
      </c>
      <c r="E4438" s="83" t="s">
        <v>282</v>
      </c>
      <c r="F4438" s="13">
        <v>6</v>
      </c>
      <c r="G4438" s="13">
        <v>7</v>
      </c>
      <c r="H4438" s="13" t="s">
        <v>69</v>
      </c>
      <c r="I4438" s="13" t="s">
        <v>53</v>
      </c>
      <c r="J4438" s="13"/>
      <c r="K4438" s="13" t="s">
        <v>28</v>
      </c>
      <c r="L4438" s="12">
        <f t="shared" ca="1" si="616"/>
        <v>3.1203740907134998</v>
      </c>
      <c r="M4438" s="101">
        <f t="shared" ca="1" si="617"/>
        <v>0.16463093702604426</v>
      </c>
      <c r="N4438" s="101">
        <f t="shared" ca="1" si="624"/>
        <v>424.26399585360963</v>
      </c>
      <c r="O4438" s="101">
        <f t="shared" ca="1" si="618"/>
        <v>0.33665716064707951</v>
      </c>
      <c r="Q4438" s="12">
        <f t="shared" ca="1" si="619"/>
        <v>5.6000000000000005</v>
      </c>
      <c r="R4438" s="101">
        <f t="shared" ca="1" si="620"/>
        <v>0.2099003332211023</v>
      </c>
      <c r="S4438" s="13"/>
      <c r="T4438" s="101">
        <f t="shared" ca="1" si="621"/>
        <v>0</v>
      </c>
      <c r="U4438" s="101">
        <f t="shared" si="622"/>
        <v>0</v>
      </c>
      <c r="V4438" s="101">
        <f t="shared" ca="1" si="623"/>
        <v>-357.21858785362667</v>
      </c>
    </row>
    <row r="4439" spans="2:22" x14ac:dyDescent="0.3">
      <c r="B4439" s="13">
        <v>2023</v>
      </c>
      <c r="C4439" s="13">
        <v>7</v>
      </c>
      <c r="D4439" s="13">
        <v>2</v>
      </c>
      <c r="E4439" s="83" t="s">
        <v>282</v>
      </c>
      <c r="F4439" s="13">
        <v>6</v>
      </c>
      <c r="G4439" s="13">
        <v>8</v>
      </c>
      <c r="H4439" s="13" t="s">
        <v>69</v>
      </c>
      <c r="I4439" s="13" t="s">
        <v>53</v>
      </c>
      <c r="J4439" s="13"/>
      <c r="K4439" s="13" t="s">
        <v>28</v>
      </c>
      <c r="L4439" s="12">
        <f t="shared" ca="1" si="616"/>
        <v>4.3385762271783497</v>
      </c>
      <c r="M4439" s="101">
        <f t="shared" ca="1" si="617"/>
        <v>0.22890328174592972</v>
      </c>
      <c r="N4439" s="101">
        <f t="shared" ca="1" si="624"/>
        <v>424.26399585360963</v>
      </c>
      <c r="O4439" s="101">
        <f t="shared" ca="1" si="618"/>
        <v>0.46808898915027214</v>
      </c>
      <c r="Q4439" s="12">
        <f t="shared" ca="1" si="619"/>
        <v>4.0585741107881406</v>
      </c>
      <c r="R4439" s="101">
        <f t="shared" ca="1" si="620"/>
        <v>0</v>
      </c>
      <c r="S4439" s="13"/>
      <c r="T4439" s="101">
        <f t="shared" ca="1" si="621"/>
        <v>1.4772911660747434E-2</v>
      </c>
      <c r="U4439" s="101">
        <f t="shared" si="622"/>
        <v>0</v>
      </c>
      <c r="V4439" s="101">
        <f t="shared" ca="1" si="623"/>
        <v>-357.2038149419659</v>
      </c>
    </row>
    <row r="4440" spans="2:22" x14ac:dyDescent="0.3">
      <c r="B4440" s="13">
        <v>2023</v>
      </c>
      <c r="C4440" s="13">
        <v>7</v>
      </c>
      <c r="D4440" s="13">
        <v>2</v>
      </c>
      <c r="E4440" s="83" t="s">
        <v>282</v>
      </c>
      <c r="F4440" s="13">
        <v>6</v>
      </c>
      <c r="G4440" s="13">
        <v>9</v>
      </c>
      <c r="H4440" s="13" t="s">
        <v>69</v>
      </c>
      <c r="I4440" s="13" t="s">
        <v>53</v>
      </c>
      <c r="J4440" s="13"/>
      <c r="K4440" s="13" t="s">
        <v>28</v>
      </c>
      <c r="L4440" s="12">
        <f t="shared" ca="1" si="616"/>
        <v>4.5345040201184261</v>
      </c>
      <c r="M4440" s="101">
        <f t="shared" ca="1" si="617"/>
        <v>0.23924043210144816</v>
      </c>
      <c r="N4440" s="101">
        <f t="shared" ca="1" si="624"/>
        <v>424.26399585360963</v>
      </c>
      <c r="O4440" s="101">
        <f t="shared" ca="1" si="618"/>
        <v>0.48922763873057701</v>
      </c>
      <c r="Q4440" s="12">
        <f t="shared" ca="1" si="619"/>
        <v>5.6000000000000005</v>
      </c>
      <c r="R4440" s="101">
        <f t="shared" ca="1" si="620"/>
        <v>9.0194234696975281E-2</v>
      </c>
      <c r="S4440" s="13"/>
      <c r="T4440" s="101">
        <f t="shared" ca="1" si="621"/>
        <v>0</v>
      </c>
      <c r="U4440" s="101">
        <f t="shared" si="622"/>
        <v>0</v>
      </c>
      <c r="V4440" s="101">
        <f t="shared" ca="1" si="623"/>
        <v>-357.38420341135986</v>
      </c>
    </row>
    <row r="4441" spans="2:22" x14ac:dyDescent="0.3">
      <c r="B4441" s="13">
        <v>2023</v>
      </c>
      <c r="C4441" s="13">
        <v>7</v>
      </c>
      <c r="D4441" s="13">
        <v>2</v>
      </c>
      <c r="E4441" s="83" t="s">
        <v>282</v>
      </c>
      <c r="F4441" s="13">
        <v>6</v>
      </c>
      <c r="G4441" s="13">
        <v>10</v>
      </c>
      <c r="H4441" s="13" t="s">
        <v>70</v>
      </c>
      <c r="I4441" s="13" t="s">
        <v>53</v>
      </c>
      <c r="J4441" s="13"/>
      <c r="K4441" s="13" t="s">
        <v>28</v>
      </c>
      <c r="L4441" s="12">
        <f t="shared" ca="1" si="616"/>
        <v>3.8773417253207447</v>
      </c>
      <c r="M4441" s="101">
        <f t="shared" ca="1" si="617"/>
        <v>0.20456854942792249</v>
      </c>
      <c r="N4441" s="101">
        <f t="shared" ca="1" si="624"/>
        <v>424.26399585360963</v>
      </c>
      <c r="O4441" s="101">
        <f t="shared" ca="1" si="618"/>
        <v>0.41832639874485517</v>
      </c>
      <c r="Q4441" s="12">
        <f t="shared" ca="1" si="619"/>
        <v>0.94985808566519747</v>
      </c>
      <c r="R4441" s="101">
        <f t="shared" ca="1" si="620"/>
        <v>0</v>
      </c>
      <c r="S4441" s="13"/>
      <c r="T4441" s="101">
        <f t="shared" ca="1" si="621"/>
        <v>0.15445403682822667</v>
      </c>
      <c r="U4441" s="101">
        <f t="shared" si="622"/>
        <v>0</v>
      </c>
      <c r="V4441" s="101">
        <f t="shared" ca="1" si="623"/>
        <v>-357.22974937453165</v>
      </c>
    </row>
    <row r="4442" spans="2:22" x14ac:dyDescent="0.3">
      <c r="B4442" s="13">
        <v>2023</v>
      </c>
      <c r="C4442" s="13">
        <v>7</v>
      </c>
      <c r="D4442" s="13">
        <v>2</v>
      </c>
      <c r="E4442" s="83" t="s">
        <v>282</v>
      </c>
      <c r="F4442" s="13">
        <v>6</v>
      </c>
      <c r="G4442" s="13">
        <v>11</v>
      </c>
      <c r="H4442" s="13" t="s">
        <v>70</v>
      </c>
      <c r="I4442" s="13" t="s">
        <v>53</v>
      </c>
      <c r="J4442" s="13"/>
      <c r="K4442" s="13" t="s">
        <v>28</v>
      </c>
      <c r="L4442" s="12">
        <f t="shared" ca="1" si="616"/>
        <v>4.8537317028954527</v>
      </c>
      <c r="M4442" s="101">
        <f t="shared" ca="1" si="617"/>
        <v>0.25608288464476409</v>
      </c>
      <c r="N4442" s="101">
        <f t="shared" ca="1" si="624"/>
        <v>424.26399585360963</v>
      </c>
      <c r="O4442" s="101">
        <f t="shared" ca="1" si="618"/>
        <v>0.52366911342539035</v>
      </c>
      <c r="Q4442" s="12">
        <f t="shared" ca="1" si="619"/>
        <v>5.6000000000000005</v>
      </c>
      <c r="R4442" s="101">
        <f t="shared" ca="1" si="620"/>
        <v>6.3171611349899973E-2</v>
      </c>
      <c r="S4442" s="13"/>
      <c r="T4442" s="101">
        <f t="shared" ca="1" si="621"/>
        <v>0</v>
      </c>
      <c r="U4442" s="101">
        <f t="shared" si="622"/>
        <v>0</v>
      </c>
      <c r="V4442" s="101">
        <f t="shared" ca="1" si="623"/>
        <v>-357.35609259723145</v>
      </c>
    </row>
    <row r="4443" spans="2:22" x14ac:dyDescent="0.3">
      <c r="B4443" s="13">
        <v>2023</v>
      </c>
      <c r="C4443" s="13">
        <v>7</v>
      </c>
      <c r="D4443" s="13">
        <v>2</v>
      </c>
      <c r="E4443" s="83" t="s">
        <v>282</v>
      </c>
      <c r="F4443" s="13">
        <v>6</v>
      </c>
      <c r="G4443" s="13">
        <v>12</v>
      </c>
      <c r="H4443" s="13" t="s">
        <v>70</v>
      </c>
      <c r="I4443" s="13" t="s">
        <v>53</v>
      </c>
      <c r="J4443" s="13"/>
      <c r="K4443" s="13" t="s">
        <v>28</v>
      </c>
      <c r="L4443" s="12">
        <f t="shared" ca="1" si="616"/>
        <v>4.9254868231753468</v>
      </c>
      <c r="M4443" s="101">
        <f t="shared" ca="1" si="617"/>
        <v>0.25986868479073133</v>
      </c>
      <c r="N4443" s="101">
        <f t="shared" ca="1" si="624"/>
        <v>424.26399585360963</v>
      </c>
      <c r="O4443" s="101">
        <f t="shared" ca="1" si="618"/>
        <v>0.53141077335238818</v>
      </c>
      <c r="Q4443" s="12">
        <f t="shared" ca="1" si="619"/>
        <v>0</v>
      </c>
      <c r="R4443" s="101">
        <f t="shared" ca="1" si="620"/>
        <v>0</v>
      </c>
      <c r="S4443" s="13"/>
      <c r="T4443" s="101">
        <f t="shared" ca="1" si="621"/>
        <v>0.25986868479073133</v>
      </c>
      <c r="U4443" s="101">
        <f t="shared" si="622"/>
        <v>0</v>
      </c>
      <c r="V4443" s="101">
        <f t="shared" ca="1" si="623"/>
        <v>-357.09622391244073</v>
      </c>
    </row>
    <row r="4444" spans="2:22" x14ac:dyDescent="0.3">
      <c r="B4444" s="13">
        <v>2023</v>
      </c>
      <c r="C4444" s="13">
        <v>7</v>
      </c>
      <c r="D4444" s="13">
        <v>2</v>
      </c>
      <c r="E4444" s="83" t="s">
        <v>282</v>
      </c>
      <c r="F4444" s="13">
        <v>6</v>
      </c>
      <c r="G4444" s="13">
        <v>13</v>
      </c>
      <c r="H4444" s="13" t="s">
        <v>70</v>
      </c>
      <c r="I4444" s="13" t="s">
        <v>53</v>
      </c>
      <c r="J4444" s="13"/>
      <c r="K4444" s="13" t="s">
        <v>28</v>
      </c>
      <c r="L4444" s="12">
        <f t="shared" ca="1" si="616"/>
        <v>4.9775665469112651</v>
      </c>
      <c r="M4444" s="101">
        <f t="shared" ca="1" si="617"/>
        <v>0.26261641101503835</v>
      </c>
      <c r="N4444" s="101">
        <f t="shared" ca="1" si="624"/>
        <v>424.26399585360963</v>
      </c>
      <c r="O4444" s="101">
        <f t="shared" ca="1" si="618"/>
        <v>0.53702965474625641</v>
      </c>
      <c r="Q4444" s="12">
        <f t="shared" ca="1" si="619"/>
        <v>5.6000000000000005</v>
      </c>
      <c r="R4444" s="101">
        <f t="shared" ca="1" si="620"/>
        <v>5.2688991803961457E-2</v>
      </c>
      <c r="S4444" s="13"/>
      <c r="T4444" s="101">
        <f t="shared" ca="1" si="621"/>
        <v>0</v>
      </c>
      <c r="U4444" s="101">
        <f t="shared" si="622"/>
        <v>0</v>
      </c>
      <c r="V4444" s="101">
        <f t="shared" ca="1" si="623"/>
        <v>-357.20160189604866</v>
      </c>
    </row>
    <row r="4445" spans="2:22" x14ac:dyDescent="0.3">
      <c r="B4445" s="13">
        <v>2023</v>
      </c>
      <c r="C4445" s="13">
        <v>7</v>
      </c>
      <c r="D4445" s="13">
        <v>2</v>
      </c>
      <c r="E4445" s="83" t="s">
        <v>282</v>
      </c>
      <c r="F4445" s="13">
        <v>6</v>
      </c>
      <c r="G4445" s="13">
        <v>14</v>
      </c>
      <c r="H4445" s="13" t="s">
        <v>70</v>
      </c>
      <c r="I4445" s="13" t="s">
        <v>53</v>
      </c>
      <c r="J4445" s="13"/>
      <c r="K4445" s="13" t="s">
        <v>28</v>
      </c>
      <c r="L4445" s="12">
        <f t="shared" ca="1" si="616"/>
        <v>3.5896124627513015</v>
      </c>
      <c r="M4445" s="101">
        <f t="shared" ca="1" si="617"/>
        <v>0.18938795353475868</v>
      </c>
      <c r="N4445" s="101">
        <f t="shared" ca="1" si="624"/>
        <v>424.26399585360963</v>
      </c>
      <c r="O4445" s="101">
        <f t="shared" ca="1" si="618"/>
        <v>0.3872832886062379</v>
      </c>
      <c r="Q4445" s="12">
        <f t="shared" ca="1" si="619"/>
        <v>2.8139518163223465</v>
      </c>
      <c r="R4445" s="101">
        <f t="shared" ca="1" si="620"/>
        <v>0</v>
      </c>
      <c r="S4445" s="13"/>
      <c r="T4445" s="101">
        <f t="shared" ca="1" si="621"/>
        <v>4.092385570559167E-2</v>
      </c>
      <c r="U4445" s="101">
        <f t="shared" si="622"/>
        <v>0</v>
      </c>
      <c r="V4445" s="101">
        <f t="shared" ca="1" si="623"/>
        <v>-357.16067804034304</v>
      </c>
    </row>
    <row r="4446" spans="2:22" x14ac:dyDescent="0.3">
      <c r="B4446" s="13">
        <v>2023</v>
      </c>
      <c r="C4446" s="13">
        <v>7</v>
      </c>
      <c r="D4446" s="13">
        <v>2</v>
      </c>
      <c r="E4446" s="83" t="s">
        <v>282</v>
      </c>
      <c r="F4446" s="13">
        <v>6</v>
      </c>
      <c r="G4446" s="13">
        <v>15</v>
      </c>
      <c r="H4446" s="13" t="s">
        <v>70</v>
      </c>
      <c r="I4446" s="13" t="s">
        <v>53</v>
      </c>
      <c r="J4446" s="13"/>
      <c r="K4446" s="13" t="s">
        <v>28</v>
      </c>
      <c r="L4446" s="12">
        <f t="shared" ca="1" si="616"/>
        <v>4.5574617819136023</v>
      </c>
      <c r="M4446" s="101">
        <f t="shared" ca="1" si="617"/>
        <v>0.24045168361376165</v>
      </c>
      <c r="N4446" s="101">
        <f t="shared" ca="1" si="624"/>
        <v>424.26399585360963</v>
      </c>
      <c r="O4446" s="101">
        <f t="shared" ca="1" si="618"/>
        <v>0.49170455165065857</v>
      </c>
      <c r="Q4446" s="12">
        <f t="shared" ca="1" si="619"/>
        <v>5.6000000000000005</v>
      </c>
      <c r="R4446" s="101">
        <f t="shared" ca="1" si="620"/>
        <v>8.825086016101362E-2</v>
      </c>
      <c r="S4446" s="13"/>
      <c r="T4446" s="101">
        <f t="shared" ca="1" si="621"/>
        <v>0</v>
      </c>
      <c r="U4446" s="101">
        <f t="shared" si="622"/>
        <v>0</v>
      </c>
      <c r="V4446" s="101">
        <f t="shared" ca="1" si="623"/>
        <v>-357.33717976066504</v>
      </c>
    </row>
    <row r="4447" spans="2:22" x14ac:dyDescent="0.3">
      <c r="B4447" s="13">
        <v>2023</v>
      </c>
      <c r="C4447" s="13">
        <v>7</v>
      </c>
      <c r="D4447" s="13">
        <v>2</v>
      </c>
      <c r="E4447" s="83" t="s">
        <v>282</v>
      </c>
      <c r="F4447" s="13">
        <v>6</v>
      </c>
      <c r="G4447" s="13">
        <v>16</v>
      </c>
      <c r="H4447" s="13" t="s">
        <v>71</v>
      </c>
      <c r="I4447" s="13" t="s">
        <v>53</v>
      </c>
      <c r="J4447" s="13"/>
      <c r="K4447" s="13" t="s">
        <v>28</v>
      </c>
      <c r="L4447" s="12">
        <f t="shared" ca="1" si="616"/>
        <v>3.7245485115022232</v>
      </c>
      <c r="M4447" s="101">
        <f t="shared" ca="1" si="617"/>
        <v>0.462365452217886</v>
      </c>
      <c r="N4447" s="101">
        <f t="shared" ca="1" si="624"/>
        <v>425.31152512246962</v>
      </c>
      <c r="O4447" s="101">
        <f t="shared" ca="1" si="618"/>
        <v>1.1091705467253621</v>
      </c>
      <c r="Q4447" s="12">
        <f t="shared" ca="1" si="619"/>
        <v>5.6000000000000005</v>
      </c>
      <c r="R4447" s="101">
        <f t="shared" ca="1" si="620"/>
        <v>0.15875696850133686</v>
      </c>
      <c r="S4447" s="13"/>
      <c r="T4447" s="101">
        <f t="shared" ca="1" si="621"/>
        <v>0</v>
      </c>
      <c r="U4447" s="101">
        <f t="shared" ca="1" si="622"/>
        <v>1.0475292688600004</v>
      </c>
      <c r="V4447" s="101">
        <f t="shared" ca="1" si="623"/>
        <v>-356.60716442880772</v>
      </c>
    </row>
    <row r="4448" spans="2:22" x14ac:dyDescent="0.3">
      <c r="B4448" s="13">
        <v>2023</v>
      </c>
      <c r="C4448" s="13">
        <v>7</v>
      </c>
      <c r="D4448" s="13">
        <v>2</v>
      </c>
      <c r="E4448" s="83" t="s">
        <v>282</v>
      </c>
      <c r="F4448" s="13">
        <v>6</v>
      </c>
      <c r="G4448" s="13">
        <v>17</v>
      </c>
      <c r="H4448" s="13" t="s">
        <v>71</v>
      </c>
      <c r="I4448" s="13" t="s">
        <v>53</v>
      </c>
      <c r="J4448" s="13"/>
      <c r="K4448" s="13" t="s">
        <v>28</v>
      </c>
      <c r="L4448" s="12">
        <f t="shared" ca="1" si="616"/>
        <v>5.8041658267729348</v>
      </c>
      <c r="M4448" s="101">
        <f t="shared" ca="1" si="617"/>
        <v>0.72052914573559212</v>
      </c>
      <c r="N4448" s="101">
        <f t="shared" ca="1" si="624"/>
        <v>426.94394676124949</v>
      </c>
      <c r="O4448" s="101">
        <f t="shared" ca="1" si="618"/>
        <v>1.7284805832129799</v>
      </c>
      <c r="Q4448" s="12">
        <f t="shared" ca="1" si="619"/>
        <v>5.6000000000000005</v>
      </c>
      <c r="R4448" s="101">
        <f t="shared" ca="1" si="620"/>
        <v>0</v>
      </c>
      <c r="S4448" s="13"/>
      <c r="T4448" s="101">
        <f t="shared" ca="1" si="621"/>
        <v>2.5345145735592059E-2</v>
      </c>
      <c r="U4448" s="101">
        <f t="shared" ca="1" si="622"/>
        <v>1.632421638779888</v>
      </c>
      <c r="V4448" s="101">
        <f t="shared" ca="1" si="623"/>
        <v>-354.94939764429228</v>
      </c>
    </row>
    <row r="4449" spans="2:22" x14ac:dyDescent="0.3">
      <c r="B4449" s="13">
        <v>2023</v>
      </c>
      <c r="C4449" s="13">
        <v>7</v>
      </c>
      <c r="D4449" s="13">
        <v>2</v>
      </c>
      <c r="E4449" s="83" t="s">
        <v>282</v>
      </c>
      <c r="F4449" s="13">
        <v>6</v>
      </c>
      <c r="G4449" s="13">
        <v>18</v>
      </c>
      <c r="H4449" s="13" t="s">
        <v>71</v>
      </c>
      <c r="I4449" s="13" t="s">
        <v>53</v>
      </c>
      <c r="J4449" s="13"/>
      <c r="K4449" s="13" t="s">
        <v>28</v>
      </c>
      <c r="L4449" s="12">
        <f t="shared" ca="1" si="616"/>
        <v>5.6646396280465714</v>
      </c>
      <c r="M4449" s="101">
        <f t="shared" ca="1" si="617"/>
        <v>0.70320836342570137</v>
      </c>
      <c r="N4449" s="101">
        <f t="shared" ca="1" si="624"/>
        <v>428.53712665663761</v>
      </c>
      <c r="O4449" s="101">
        <f t="shared" ca="1" si="618"/>
        <v>1.6869296812322689</v>
      </c>
      <c r="Q4449" s="12">
        <f t="shared" ca="1" si="619"/>
        <v>0</v>
      </c>
      <c r="R4449" s="101">
        <f t="shared" ca="1" si="620"/>
        <v>0</v>
      </c>
      <c r="S4449" s="13"/>
      <c r="T4449" s="101">
        <f t="shared" ca="1" si="621"/>
        <v>0.70320836342570137</v>
      </c>
      <c r="U4449" s="101">
        <f t="shared" ca="1" si="622"/>
        <v>1.5931798953880982</v>
      </c>
      <c r="V4449" s="101">
        <f t="shared" ca="1" si="623"/>
        <v>-352.65300938547847</v>
      </c>
    </row>
    <row r="4450" spans="2:22" x14ac:dyDescent="0.3">
      <c r="B4450" s="13">
        <v>2023</v>
      </c>
      <c r="C4450" s="13">
        <v>7</v>
      </c>
      <c r="D4450" s="13">
        <v>2</v>
      </c>
      <c r="E4450" s="83" t="s">
        <v>282</v>
      </c>
      <c r="F4450" s="13">
        <v>6</v>
      </c>
      <c r="G4450" s="13">
        <v>19</v>
      </c>
      <c r="H4450" s="13" t="s">
        <v>71</v>
      </c>
      <c r="I4450" s="13" t="s">
        <v>53</v>
      </c>
      <c r="J4450" s="13"/>
      <c r="K4450" s="13" t="s">
        <v>28</v>
      </c>
      <c r="L4450" s="12">
        <f t="shared" ca="1" si="616"/>
        <v>5.4348906057406161</v>
      </c>
      <c r="M4450" s="101">
        <f t="shared" ca="1" si="617"/>
        <v>0.67468731979664009</v>
      </c>
      <c r="N4450" s="101">
        <f t="shared" ca="1" si="624"/>
        <v>430.06568963950218</v>
      </c>
      <c r="O4450" s="101">
        <f t="shared" ca="1" si="618"/>
        <v>1.6185104223895554</v>
      </c>
      <c r="Q4450" s="12">
        <f t="shared" ca="1" si="619"/>
        <v>5.6000000000000005</v>
      </c>
      <c r="R4450" s="101">
        <f t="shared" ca="1" si="620"/>
        <v>1.3976510224056892E-2</v>
      </c>
      <c r="S4450" s="13"/>
      <c r="T4450" s="101">
        <f t="shared" ca="1" si="621"/>
        <v>0</v>
      </c>
      <c r="U4450" s="101">
        <f t="shared" ca="1" si="622"/>
        <v>1.5285629828645484</v>
      </c>
      <c r="V4450" s="101">
        <f t="shared" ca="1" si="623"/>
        <v>-351.15239942306204</v>
      </c>
    </row>
    <row r="4451" spans="2:22" x14ac:dyDescent="0.3">
      <c r="B4451" s="13">
        <v>2023</v>
      </c>
      <c r="C4451" s="13">
        <v>7</v>
      </c>
      <c r="D4451" s="13">
        <v>2</v>
      </c>
      <c r="E4451" s="83" t="s">
        <v>282</v>
      </c>
      <c r="F4451" s="13">
        <v>6</v>
      </c>
      <c r="G4451" s="13">
        <v>20</v>
      </c>
      <c r="H4451" s="13" t="s">
        <v>69</v>
      </c>
      <c r="I4451" s="13" t="s">
        <v>53</v>
      </c>
      <c r="J4451" s="13"/>
      <c r="K4451" s="13" t="s">
        <v>28</v>
      </c>
      <c r="L4451" s="12">
        <f t="shared" ca="1" si="616"/>
        <v>7.1669183919515751</v>
      </c>
      <c r="M4451" s="101">
        <f t="shared" ca="1" si="617"/>
        <v>0.37812661435936512</v>
      </c>
      <c r="N4451" s="101">
        <f t="shared" ca="1" si="624"/>
        <v>430.06568963950218</v>
      </c>
      <c r="O4451" s="101">
        <f t="shared" ca="1" si="618"/>
        <v>0.77323882530765542</v>
      </c>
      <c r="Q4451" s="12">
        <f t="shared" ca="1" si="619"/>
        <v>0</v>
      </c>
      <c r="R4451" s="101">
        <f t="shared" ca="1" si="620"/>
        <v>0</v>
      </c>
      <c r="S4451" s="13"/>
      <c r="T4451" s="101">
        <f t="shared" ca="1" si="621"/>
        <v>0.37812661435936512</v>
      </c>
      <c r="U4451" s="101">
        <f t="shared" si="622"/>
        <v>0</v>
      </c>
      <c r="V4451" s="101">
        <f t="shared" ca="1" si="623"/>
        <v>-350.77427280870268</v>
      </c>
    </row>
    <row r="4452" spans="2:22" x14ac:dyDescent="0.3">
      <c r="B4452" s="13">
        <v>2023</v>
      </c>
      <c r="C4452" s="13">
        <v>7</v>
      </c>
      <c r="D4452" s="13">
        <v>2</v>
      </c>
      <c r="E4452" s="83" t="s">
        <v>282</v>
      </c>
      <c r="F4452" s="13">
        <v>6</v>
      </c>
      <c r="G4452" s="13">
        <v>21</v>
      </c>
      <c r="H4452" s="13" t="s">
        <v>69</v>
      </c>
      <c r="I4452" s="13" t="s">
        <v>53</v>
      </c>
      <c r="J4452" s="13"/>
      <c r="K4452" s="13" t="s">
        <v>28</v>
      </c>
      <c r="L4452" s="12">
        <f t="shared" ca="1" si="616"/>
        <v>5.3868343100349989</v>
      </c>
      <c r="M4452" s="101">
        <f t="shared" ca="1" si="617"/>
        <v>0.28420937819744657</v>
      </c>
      <c r="N4452" s="101">
        <f t="shared" ca="1" si="624"/>
        <v>430.06568963950218</v>
      </c>
      <c r="O4452" s="101">
        <f t="shared" ca="1" si="618"/>
        <v>0.58118555370967606</v>
      </c>
      <c r="Q4452" s="12">
        <f t="shared" ca="1" si="619"/>
        <v>0</v>
      </c>
      <c r="R4452" s="101">
        <f t="shared" ca="1" si="620"/>
        <v>0</v>
      </c>
      <c r="S4452" s="13"/>
      <c r="T4452" s="101">
        <f t="shared" ca="1" si="621"/>
        <v>0.28420937819744657</v>
      </c>
      <c r="U4452" s="101">
        <f t="shared" si="622"/>
        <v>0</v>
      </c>
      <c r="V4452" s="101">
        <f t="shared" ca="1" si="623"/>
        <v>-350.49006343050524</v>
      </c>
    </row>
    <row r="4453" spans="2:22" x14ac:dyDescent="0.3">
      <c r="B4453" s="13">
        <v>2023</v>
      </c>
      <c r="C4453" s="13">
        <v>7</v>
      </c>
      <c r="D4453" s="13">
        <v>2</v>
      </c>
      <c r="E4453" s="83" t="s">
        <v>282</v>
      </c>
      <c r="F4453" s="13">
        <v>6</v>
      </c>
      <c r="G4453" s="13">
        <v>22</v>
      </c>
      <c r="H4453" s="13" t="s">
        <v>69</v>
      </c>
      <c r="I4453" s="13" t="s">
        <v>53</v>
      </c>
      <c r="J4453" s="13"/>
      <c r="K4453" s="13" t="s">
        <v>28</v>
      </c>
      <c r="L4453" s="12">
        <f t="shared" ca="1" si="616"/>
        <v>4.9805045771338614</v>
      </c>
      <c r="M4453" s="101">
        <f t="shared" ca="1" si="617"/>
        <v>0.26277142148958255</v>
      </c>
      <c r="N4453" s="101">
        <f t="shared" ca="1" si="624"/>
        <v>430.06568963950218</v>
      </c>
      <c r="O4453" s="101">
        <f t="shared" ca="1" si="618"/>
        <v>0.53734663882697231</v>
      </c>
      <c r="Q4453" s="12">
        <f t="shared" ca="1" si="619"/>
        <v>0</v>
      </c>
      <c r="R4453" s="101">
        <f t="shared" ca="1" si="620"/>
        <v>0</v>
      </c>
      <c r="S4453" s="13"/>
      <c r="T4453" s="101">
        <f t="shared" ca="1" si="621"/>
        <v>0.26277142148958255</v>
      </c>
      <c r="U4453" s="101">
        <f t="shared" si="622"/>
        <v>0</v>
      </c>
      <c r="V4453" s="101">
        <f t="shared" ca="1" si="623"/>
        <v>-350.22729200901568</v>
      </c>
    </row>
    <row r="4454" spans="2:22" x14ac:dyDescent="0.3">
      <c r="B4454" s="13">
        <v>2023</v>
      </c>
      <c r="C4454" s="13">
        <v>7</v>
      </c>
      <c r="D4454" s="13">
        <v>2</v>
      </c>
      <c r="E4454" s="83" t="s">
        <v>282</v>
      </c>
      <c r="F4454" s="13">
        <v>6</v>
      </c>
      <c r="G4454" s="13">
        <v>23</v>
      </c>
      <c r="H4454" s="13" t="s">
        <v>69</v>
      </c>
      <c r="I4454" s="13" t="s">
        <v>53</v>
      </c>
      <c r="J4454" s="13"/>
      <c r="K4454" s="13" t="s">
        <v>28</v>
      </c>
      <c r="L4454" s="12">
        <f t="shared" ca="1" si="616"/>
        <v>6.44417591564748</v>
      </c>
      <c r="M4454" s="101">
        <f t="shared" ca="1" si="617"/>
        <v>0.33999472130956104</v>
      </c>
      <c r="N4454" s="101">
        <f t="shared" ca="1" si="624"/>
        <v>430.06568963950218</v>
      </c>
      <c r="O4454" s="101">
        <f t="shared" ca="1" si="618"/>
        <v>0.69526213953920657</v>
      </c>
      <c r="Q4454" s="12">
        <f t="shared" ca="1" si="619"/>
        <v>0</v>
      </c>
      <c r="R4454" s="101">
        <f t="shared" ca="1" si="620"/>
        <v>0</v>
      </c>
      <c r="S4454" s="13"/>
      <c r="T4454" s="101">
        <f t="shared" ca="1" si="621"/>
        <v>0.33999472130956104</v>
      </c>
      <c r="U4454" s="101">
        <f t="shared" si="622"/>
        <v>0</v>
      </c>
      <c r="V4454" s="101">
        <f t="shared" ca="1" si="623"/>
        <v>-349.88729728770613</v>
      </c>
    </row>
    <row r="4455" spans="2:22" x14ac:dyDescent="0.3">
      <c r="B4455" s="13">
        <v>2023</v>
      </c>
      <c r="C4455" s="13">
        <v>7</v>
      </c>
      <c r="D4455" s="13">
        <v>3</v>
      </c>
      <c r="E4455" s="83" t="s">
        <v>283</v>
      </c>
      <c r="F4455" s="13">
        <v>7</v>
      </c>
      <c r="G4455" s="13">
        <v>0</v>
      </c>
      <c r="H4455" s="13" t="s">
        <v>69</v>
      </c>
      <c r="I4455" s="13" t="s">
        <v>53</v>
      </c>
      <c r="J4455" s="13"/>
      <c r="K4455" s="13" t="s">
        <v>27</v>
      </c>
      <c r="L4455" s="12">
        <f t="shared" ca="1" si="616"/>
        <v>4.968678303409094</v>
      </c>
      <c r="M4455" s="101">
        <f t="shared" ca="1" si="617"/>
        <v>0.26214746728786381</v>
      </c>
      <c r="N4455" s="101">
        <f t="shared" ca="1" si="624"/>
        <v>430.06568963950218</v>
      </c>
      <c r="O4455" s="101">
        <f t="shared" ca="1" si="618"/>
        <v>0.53607070215480712</v>
      </c>
      <c r="Q4455" s="12">
        <f t="shared" ca="1" si="619"/>
        <v>0</v>
      </c>
      <c r="R4455" s="101">
        <f t="shared" ca="1" si="620"/>
        <v>0</v>
      </c>
      <c r="S4455" s="13"/>
      <c r="T4455" s="101">
        <f t="shared" ca="1" si="621"/>
        <v>0.26214746728786381</v>
      </c>
      <c r="U4455" s="101">
        <f t="shared" si="622"/>
        <v>0</v>
      </c>
      <c r="V4455" s="101">
        <f t="shared" ca="1" si="623"/>
        <v>-349.62514982041824</v>
      </c>
    </row>
    <row r="4456" spans="2:22" x14ac:dyDescent="0.3">
      <c r="B4456" s="13">
        <v>2023</v>
      </c>
      <c r="C4456" s="13">
        <v>7</v>
      </c>
      <c r="D4456" s="13">
        <v>3</v>
      </c>
      <c r="E4456" s="83" t="s">
        <v>283</v>
      </c>
      <c r="F4456" s="13">
        <v>7</v>
      </c>
      <c r="G4456" s="13">
        <v>1</v>
      </c>
      <c r="H4456" s="13" t="s">
        <v>69</v>
      </c>
      <c r="I4456" s="13" t="s">
        <v>53</v>
      </c>
      <c r="J4456" s="13"/>
      <c r="K4456" s="13" t="s">
        <v>27</v>
      </c>
      <c r="L4456" s="12">
        <f t="shared" ca="1" si="616"/>
        <v>3.1204302989157218</v>
      </c>
      <c r="M4456" s="101">
        <f t="shared" ca="1" si="617"/>
        <v>0.16463390257079349</v>
      </c>
      <c r="N4456" s="101">
        <f t="shared" ca="1" si="624"/>
        <v>430.06568963950218</v>
      </c>
      <c r="O4456" s="101">
        <f t="shared" ca="1" si="618"/>
        <v>0.33666322495001721</v>
      </c>
      <c r="Q4456" s="12">
        <f t="shared" ca="1" si="619"/>
        <v>0</v>
      </c>
      <c r="R4456" s="101">
        <f t="shared" ca="1" si="620"/>
        <v>0</v>
      </c>
      <c r="S4456" s="13"/>
      <c r="T4456" s="101">
        <f t="shared" ca="1" si="621"/>
        <v>0.16463390257079349</v>
      </c>
      <c r="U4456" s="101">
        <f t="shared" si="622"/>
        <v>0</v>
      </c>
      <c r="V4456" s="101">
        <f t="shared" ca="1" si="623"/>
        <v>-349.46051591784743</v>
      </c>
    </row>
    <row r="4457" spans="2:22" x14ac:dyDescent="0.3">
      <c r="B4457" s="13">
        <v>2023</v>
      </c>
      <c r="C4457" s="13">
        <v>7</v>
      </c>
      <c r="D4457" s="13">
        <v>3</v>
      </c>
      <c r="E4457" s="83" t="s">
        <v>283</v>
      </c>
      <c r="F4457" s="13">
        <v>7</v>
      </c>
      <c r="G4457" s="13">
        <v>2</v>
      </c>
      <c r="H4457" s="13" t="s">
        <v>69</v>
      </c>
      <c r="I4457" s="13" t="s">
        <v>53</v>
      </c>
      <c r="J4457" s="13"/>
      <c r="K4457" s="13" t="s">
        <v>27</v>
      </c>
      <c r="L4457" s="12">
        <f t="shared" ca="1" si="616"/>
        <v>2.745689215042423</v>
      </c>
      <c r="M4457" s="101">
        <f t="shared" ca="1" si="617"/>
        <v>0.14486256298563824</v>
      </c>
      <c r="N4457" s="101">
        <f t="shared" ca="1" si="624"/>
        <v>430.06568963950218</v>
      </c>
      <c r="O4457" s="101">
        <f t="shared" ca="1" si="618"/>
        <v>0.29623240941092704</v>
      </c>
      <c r="Q4457" s="12">
        <f t="shared" ca="1" si="619"/>
        <v>0</v>
      </c>
      <c r="R4457" s="101">
        <f t="shared" ca="1" si="620"/>
        <v>0</v>
      </c>
      <c r="S4457" s="13"/>
      <c r="T4457" s="101">
        <f t="shared" ca="1" si="621"/>
        <v>0.14486256298563824</v>
      </c>
      <c r="U4457" s="101">
        <f t="shared" si="622"/>
        <v>0</v>
      </c>
      <c r="V4457" s="101">
        <f t="shared" ca="1" si="623"/>
        <v>-349.31565335486181</v>
      </c>
    </row>
    <row r="4458" spans="2:22" x14ac:dyDescent="0.3">
      <c r="B4458" s="13">
        <v>2023</v>
      </c>
      <c r="C4458" s="13">
        <v>7</v>
      </c>
      <c r="D4458" s="13">
        <v>3</v>
      </c>
      <c r="E4458" s="83" t="s">
        <v>283</v>
      </c>
      <c r="F4458" s="13">
        <v>7</v>
      </c>
      <c r="G4458" s="13">
        <v>3</v>
      </c>
      <c r="H4458" s="13" t="s">
        <v>69</v>
      </c>
      <c r="I4458" s="13" t="s">
        <v>53</v>
      </c>
      <c r="J4458" s="13"/>
      <c r="K4458" s="13" t="s">
        <v>27</v>
      </c>
      <c r="L4458" s="12">
        <f t="shared" ca="1" si="616"/>
        <v>3.1211108668517036</v>
      </c>
      <c r="M4458" s="101">
        <f t="shared" ca="1" si="617"/>
        <v>0.1646698093350959</v>
      </c>
      <c r="N4458" s="101">
        <f t="shared" ca="1" si="624"/>
        <v>430.06568963950218</v>
      </c>
      <c r="O4458" s="101">
        <f t="shared" ca="1" si="618"/>
        <v>0.33673665142463027</v>
      </c>
      <c r="Q4458" s="12">
        <f t="shared" ca="1" si="619"/>
        <v>0</v>
      </c>
      <c r="R4458" s="101">
        <f t="shared" ca="1" si="620"/>
        <v>0</v>
      </c>
      <c r="S4458" s="13"/>
      <c r="T4458" s="101">
        <f t="shared" ca="1" si="621"/>
        <v>0.1646698093350959</v>
      </c>
      <c r="U4458" s="101">
        <f t="shared" si="622"/>
        <v>0</v>
      </c>
      <c r="V4458" s="101">
        <f t="shared" ca="1" si="623"/>
        <v>-349.15098354552669</v>
      </c>
    </row>
    <row r="4459" spans="2:22" x14ac:dyDescent="0.3">
      <c r="B4459" s="13">
        <v>2023</v>
      </c>
      <c r="C4459" s="13">
        <v>7</v>
      </c>
      <c r="D4459" s="13">
        <v>3</v>
      </c>
      <c r="E4459" s="83" t="s">
        <v>283</v>
      </c>
      <c r="F4459" s="13">
        <v>7</v>
      </c>
      <c r="G4459" s="13">
        <v>4</v>
      </c>
      <c r="H4459" s="13" t="s">
        <v>69</v>
      </c>
      <c r="I4459" s="13" t="s">
        <v>53</v>
      </c>
      <c r="J4459" s="13"/>
      <c r="K4459" s="13" t="s">
        <v>27</v>
      </c>
      <c r="L4459" s="12">
        <f t="shared" ca="1" si="616"/>
        <v>2.7601097741746261</v>
      </c>
      <c r="M4459" s="101">
        <f t="shared" ca="1" si="617"/>
        <v>0.14562339168545327</v>
      </c>
      <c r="N4459" s="101">
        <f t="shared" ca="1" si="624"/>
        <v>430.06568963950218</v>
      </c>
      <c r="O4459" s="101">
        <f t="shared" ca="1" si="618"/>
        <v>0.29778824353570044</v>
      </c>
      <c r="Q4459" s="12">
        <f t="shared" ca="1" si="619"/>
        <v>0</v>
      </c>
      <c r="R4459" s="101">
        <f t="shared" ca="1" si="620"/>
        <v>0</v>
      </c>
      <c r="S4459" s="13"/>
      <c r="T4459" s="101">
        <f t="shared" ca="1" si="621"/>
        <v>0.14562339168545327</v>
      </c>
      <c r="U4459" s="101">
        <f t="shared" si="622"/>
        <v>0</v>
      </c>
      <c r="V4459" s="101">
        <f t="shared" ca="1" si="623"/>
        <v>-349.00536015384125</v>
      </c>
    </row>
    <row r="4460" spans="2:22" x14ac:dyDescent="0.3">
      <c r="B4460" s="13">
        <v>2023</v>
      </c>
      <c r="C4460" s="13">
        <v>7</v>
      </c>
      <c r="D4460" s="13">
        <v>3</v>
      </c>
      <c r="E4460" s="83" t="s">
        <v>283</v>
      </c>
      <c r="F4460" s="13">
        <v>7</v>
      </c>
      <c r="G4460" s="13">
        <v>5</v>
      </c>
      <c r="H4460" s="13" t="s">
        <v>69</v>
      </c>
      <c r="I4460" s="13" t="s">
        <v>53</v>
      </c>
      <c r="J4460" s="13"/>
      <c r="K4460" s="13" t="s">
        <v>27</v>
      </c>
      <c r="L4460" s="12">
        <f t="shared" ca="1" si="616"/>
        <v>3.3395531371333709</v>
      </c>
      <c r="M4460" s="101">
        <f t="shared" ca="1" si="617"/>
        <v>0.17619482351515664</v>
      </c>
      <c r="N4460" s="101">
        <f t="shared" ca="1" si="624"/>
        <v>430.06568963950218</v>
      </c>
      <c r="O4460" s="101">
        <f t="shared" ca="1" si="618"/>
        <v>0.36030438796531938</v>
      </c>
      <c r="Q4460" s="12">
        <f t="shared" ca="1" si="619"/>
        <v>3.9679252585407054</v>
      </c>
      <c r="R4460" s="101">
        <f t="shared" ca="1" si="620"/>
        <v>5.3191700077130873E-2</v>
      </c>
      <c r="S4460" s="13"/>
      <c r="T4460" s="101">
        <f t="shared" ca="1" si="621"/>
        <v>0</v>
      </c>
      <c r="U4460" s="101">
        <f t="shared" si="622"/>
        <v>0</v>
      </c>
      <c r="V4460" s="101">
        <f t="shared" ca="1" si="623"/>
        <v>-349.11174355399555</v>
      </c>
    </row>
    <row r="4461" spans="2:22" x14ac:dyDescent="0.3">
      <c r="B4461" s="13">
        <v>2023</v>
      </c>
      <c r="C4461" s="13">
        <v>7</v>
      </c>
      <c r="D4461" s="13">
        <v>3</v>
      </c>
      <c r="E4461" s="83" t="s">
        <v>283</v>
      </c>
      <c r="F4461" s="13">
        <v>7</v>
      </c>
      <c r="G4461" s="13">
        <v>6</v>
      </c>
      <c r="H4461" s="13" t="s">
        <v>69</v>
      </c>
      <c r="I4461" s="13" t="s">
        <v>53</v>
      </c>
      <c r="J4461" s="13"/>
      <c r="K4461" s="13" t="s">
        <v>27</v>
      </c>
      <c r="L4461" s="12">
        <f t="shared" ca="1" si="616"/>
        <v>3.3008571181299216</v>
      </c>
      <c r="M4461" s="101">
        <f t="shared" ca="1" si="617"/>
        <v>0.17415322155253465</v>
      </c>
      <c r="N4461" s="101">
        <f t="shared" ca="1" si="624"/>
        <v>430.06568963950218</v>
      </c>
      <c r="O4461" s="101">
        <f t="shared" ca="1" si="618"/>
        <v>0.35612947447503723</v>
      </c>
      <c r="Q4461" s="12">
        <f t="shared" ca="1" si="619"/>
        <v>5.6000000000000005</v>
      </c>
      <c r="R4461" s="101">
        <f t="shared" ca="1" si="620"/>
        <v>0.1946224449503022</v>
      </c>
      <c r="S4461" s="13"/>
      <c r="T4461" s="101">
        <f t="shared" ca="1" si="621"/>
        <v>0</v>
      </c>
      <c r="U4461" s="101">
        <f t="shared" si="622"/>
        <v>0</v>
      </c>
      <c r="V4461" s="101">
        <f t="shared" ca="1" si="623"/>
        <v>-349.50098844389618</v>
      </c>
    </row>
    <row r="4462" spans="2:22" x14ac:dyDescent="0.3">
      <c r="B4462" s="13">
        <v>2023</v>
      </c>
      <c r="C4462" s="13">
        <v>7</v>
      </c>
      <c r="D4462" s="13">
        <v>3</v>
      </c>
      <c r="E4462" s="83" t="s">
        <v>283</v>
      </c>
      <c r="F4462" s="13">
        <v>7</v>
      </c>
      <c r="G4462" s="13">
        <v>7</v>
      </c>
      <c r="H4462" s="13" t="s">
        <v>69</v>
      </c>
      <c r="I4462" s="13" t="s">
        <v>53</v>
      </c>
      <c r="J4462" s="13"/>
      <c r="K4462" s="13" t="s">
        <v>27</v>
      </c>
      <c r="L4462" s="12">
        <f t="shared" ca="1" si="616"/>
        <v>2.9206062174765615</v>
      </c>
      <c r="M4462" s="101">
        <f t="shared" ca="1" si="617"/>
        <v>0.15409118403406338</v>
      </c>
      <c r="N4462" s="101">
        <f t="shared" ca="1" si="624"/>
        <v>430.06568963950218</v>
      </c>
      <c r="O4462" s="101">
        <f t="shared" ca="1" si="618"/>
        <v>0.31510420480354623</v>
      </c>
      <c r="Q4462" s="12">
        <f t="shared" ca="1" si="619"/>
        <v>0</v>
      </c>
      <c r="R4462" s="101">
        <f t="shared" ca="1" si="620"/>
        <v>0</v>
      </c>
      <c r="S4462" s="13"/>
      <c r="T4462" s="101">
        <f t="shared" ca="1" si="621"/>
        <v>0.15409118403406338</v>
      </c>
      <c r="U4462" s="101">
        <f t="shared" si="622"/>
        <v>0</v>
      </c>
      <c r="V4462" s="101">
        <f t="shared" ca="1" si="623"/>
        <v>-349.34689725986209</v>
      </c>
    </row>
    <row r="4463" spans="2:22" x14ac:dyDescent="0.3">
      <c r="B4463" s="13">
        <v>2023</v>
      </c>
      <c r="C4463" s="13">
        <v>7</v>
      </c>
      <c r="D4463" s="13">
        <v>3</v>
      </c>
      <c r="E4463" s="83" t="s">
        <v>283</v>
      </c>
      <c r="F4463" s="13">
        <v>7</v>
      </c>
      <c r="G4463" s="13">
        <v>8</v>
      </c>
      <c r="H4463" s="13" t="s">
        <v>69</v>
      </c>
      <c r="I4463" s="13" t="s">
        <v>53</v>
      </c>
      <c r="J4463" s="13"/>
      <c r="K4463" s="13" t="s">
        <v>27</v>
      </c>
      <c r="L4463" s="12">
        <f t="shared" ca="1" si="616"/>
        <v>3.5060038118066434</v>
      </c>
      <c r="M4463" s="101">
        <f t="shared" ca="1" si="617"/>
        <v>0.18497676111091851</v>
      </c>
      <c r="N4463" s="101">
        <f t="shared" ca="1" si="624"/>
        <v>430.06568963950218</v>
      </c>
      <c r="O4463" s="101">
        <f t="shared" ca="1" si="618"/>
        <v>0.37826275125581876</v>
      </c>
      <c r="Q4463" s="12">
        <f t="shared" ca="1" si="619"/>
        <v>5.6000000000000005</v>
      </c>
      <c r="R4463" s="101">
        <f t="shared" ca="1" si="620"/>
        <v>0.17725677733056769</v>
      </c>
      <c r="S4463" s="13"/>
      <c r="T4463" s="101">
        <f t="shared" ca="1" si="621"/>
        <v>0</v>
      </c>
      <c r="U4463" s="101">
        <f t="shared" si="622"/>
        <v>0</v>
      </c>
      <c r="V4463" s="101">
        <f t="shared" ca="1" si="623"/>
        <v>-349.70141081452323</v>
      </c>
    </row>
    <row r="4464" spans="2:22" x14ac:dyDescent="0.3">
      <c r="B4464" s="13">
        <v>2023</v>
      </c>
      <c r="C4464" s="13">
        <v>7</v>
      </c>
      <c r="D4464" s="13">
        <v>3</v>
      </c>
      <c r="E4464" s="83" t="s">
        <v>283</v>
      </c>
      <c r="F4464" s="13">
        <v>7</v>
      </c>
      <c r="G4464" s="13">
        <v>9</v>
      </c>
      <c r="H4464" s="13" t="s">
        <v>69</v>
      </c>
      <c r="I4464" s="13" t="s">
        <v>53</v>
      </c>
      <c r="J4464" s="13"/>
      <c r="K4464" s="13" t="s">
        <v>27</v>
      </c>
      <c r="L4464" s="12">
        <f t="shared" ca="1" si="616"/>
        <v>3.7182022264474277</v>
      </c>
      <c r="M4464" s="101">
        <f t="shared" ca="1" si="617"/>
        <v>0.19617234946736628</v>
      </c>
      <c r="N4464" s="101">
        <f t="shared" ca="1" si="624"/>
        <v>430.06568963950218</v>
      </c>
      <c r="O4464" s="101">
        <f t="shared" ca="1" si="618"/>
        <v>0.40115683821141296</v>
      </c>
      <c r="Q4464" s="12">
        <f t="shared" ca="1" si="619"/>
        <v>5.6000000000000005</v>
      </c>
      <c r="R4464" s="101">
        <f t="shared" ca="1" si="620"/>
        <v>0.15929418153122529</v>
      </c>
      <c r="S4464" s="13"/>
      <c r="T4464" s="101">
        <f t="shared" ca="1" si="621"/>
        <v>0</v>
      </c>
      <c r="U4464" s="101">
        <f t="shared" si="622"/>
        <v>0</v>
      </c>
      <c r="V4464" s="101">
        <f t="shared" ca="1" si="623"/>
        <v>-350.01999917758565</v>
      </c>
    </row>
    <row r="4465" spans="2:22" x14ac:dyDescent="0.3">
      <c r="B4465" s="13">
        <v>2023</v>
      </c>
      <c r="C4465" s="13">
        <v>7</v>
      </c>
      <c r="D4465" s="13">
        <v>3</v>
      </c>
      <c r="E4465" s="83" t="s">
        <v>283</v>
      </c>
      <c r="F4465" s="13">
        <v>7</v>
      </c>
      <c r="G4465" s="13">
        <v>10</v>
      </c>
      <c r="H4465" s="13" t="s">
        <v>70</v>
      </c>
      <c r="I4465" s="13" t="s">
        <v>53</v>
      </c>
      <c r="J4465" s="13"/>
      <c r="K4465" s="13" t="s">
        <v>27</v>
      </c>
      <c r="L4465" s="12">
        <f t="shared" ca="1" si="616"/>
        <v>3.6016574577179186</v>
      </c>
      <c r="M4465" s="101">
        <f t="shared" ca="1" si="617"/>
        <v>0.19002344746919739</v>
      </c>
      <c r="N4465" s="101">
        <f t="shared" ca="1" si="624"/>
        <v>430.06568963950218</v>
      </c>
      <c r="O4465" s="101">
        <f t="shared" ca="1" si="618"/>
        <v>0.38858282311318626</v>
      </c>
      <c r="Q4465" s="12">
        <f t="shared" ca="1" si="619"/>
        <v>0</v>
      </c>
      <c r="R4465" s="101">
        <f t="shared" ca="1" si="620"/>
        <v>0</v>
      </c>
      <c r="S4465" s="13"/>
      <c r="T4465" s="101">
        <f t="shared" ca="1" si="621"/>
        <v>0.19002344746919739</v>
      </c>
      <c r="U4465" s="101">
        <f t="shared" si="622"/>
        <v>0</v>
      </c>
      <c r="V4465" s="101">
        <f t="shared" ca="1" si="623"/>
        <v>-349.82997573011647</v>
      </c>
    </row>
    <row r="4466" spans="2:22" x14ac:dyDescent="0.3">
      <c r="B4466" s="13">
        <v>2023</v>
      </c>
      <c r="C4466" s="13">
        <v>7</v>
      </c>
      <c r="D4466" s="13">
        <v>3</v>
      </c>
      <c r="E4466" s="83" t="s">
        <v>283</v>
      </c>
      <c r="F4466" s="13">
        <v>7</v>
      </c>
      <c r="G4466" s="13">
        <v>11</v>
      </c>
      <c r="H4466" s="13" t="s">
        <v>70</v>
      </c>
      <c r="I4466" s="13" t="s">
        <v>53</v>
      </c>
      <c r="J4466" s="13"/>
      <c r="K4466" s="13" t="s">
        <v>27</v>
      </c>
      <c r="L4466" s="12">
        <f t="shared" ca="1" si="616"/>
        <v>5.0986779182140785</v>
      </c>
      <c r="M4466" s="101">
        <f t="shared" ca="1" si="617"/>
        <v>0.26900624696497477</v>
      </c>
      <c r="N4466" s="101">
        <f t="shared" ca="1" si="624"/>
        <v>430.06568963950218</v>
      </c>
      <c r="O4466" s="101">
        <f t="shared" ca="1" si="618"/>
        <v>0.55009636059611688</v>
      </c>
      <c r="Q4466" s="12">
        <f t="shared" ca="1" si="619"/>
        <v>5.6000000000000005</v>
      </c>
      <c r="R4466" s="101">
        <f t="shared" ca="1" si="620"/>
        <v>4.2436914223178308E-2</v>
      </c>
      <c r="S4466" s="13"/>
      <c r="T4466" s="101">
        <f t="shared" ca="1" si="621"/>
        <v>0</v>
      </c>
      <c r="U4466" s="101">
        <f t="shared" si="622"/>
        <v>0</v>
      </c>
      <c r="V4466" s="101">
        <f t="shared" ca="1" si="623"/>
        <v>-349.91484955856282</v>
      </c>
    </row>
    <row r="4467" spans="2:22" x14ac:dyDescent="0.3">
      <c r="B4467" s="13">
        <v>2023</v>
      </c>
      <c r="C4467" s="13">
        <v>7</v>
      </c>
      <c r="D4467" s="13">
        <v>3</v>
      </c>
      <c r="E4467" s="83" t="s">
        <v>283</v>
      </c>
      <c r="F4467" s="13">
        <v>7</v>
      </c>
      <c r="G4467" s="13">
        <v>12</v>
      </c>
      <c r="H4467" s="13" t="s">
        <v>70</v>
      </c>
      <c r="I4467" s="13" t="s">
        <v>53</v>
      </c>
      <c r="J4467" s="13"/>
      <c r="K4467" s="13" t="s">
        <v>27</v>
      </c>
      <c r="L4467" s="12">
        <f t="shared" ca="1" si="616"/>
        <v>4.6592251531511168</v>
      </c>
      <c r="M4467" s="101">
        <f t="shared" ca="1" si="617"/>
        <v>0.24582071908025294</v>
      </c>
      <c r="N4467" s="101">
        <f t="shared" ca="1" si="624"/>
        <v>430.06568963950218</v>
      </c>
      <c r="O4467" s="101">
        <f t="shared" ca="1" si="618"/>
        <v>0.50268380177347405</v>
      </c>
      <c r="Q4467" s="12">
        <f t="shared" ca="1" si="619"/>
        <v>3.6567320042940938</v>
      </c>
      <c r="R4467" s="101">
        <f t="shared" ca="1" si="620"/>
        <v>0</v>
      </c>
      <c r="S4467" s="13"/>
      <c r="T4467" s="101">
        <f t="shared" ca="1" si="621"/>
        <v>5.2891538533696533E-2</v>
      </c>
      <c r="U4467" s="101">
        <f t="shared" si="622"/>
        <v>0</v>
      </c>
      <c r="V4467" s="101">
        <f t="shared" ca="1" si="623"/>
        <v>-349.86195802002914</v>
      </c>
    </row>
    <row r="4468" spans="2:22" x14ac:dyDescent="0.3">
      <c r="B4468" s="13">
        <v>2023</v>
      </c>
      <c r="C4468" s="13">
        <v>7</v>
      </c>
      <c r="D4468" s="13">
        <v>3</v>
      </c>
      <c r="E4468" s="83" t="s">
        <v>283</v>
      </c>
      <c r="F4468" s="13">
        <v>7</v>
      </c>
      <c r="G4468" s="13">
        <v>13</v>
      </c>
      <c r="H4468" s="13" t="s">
        <v>70</v>
      </c>
      <c r="I4468" s="13" t="s">
        <v>53</v>
      </c>
      <c r="J4468" s="13"/>
      <c r="K4468" s="13" t="s">
        <v>27</v>
      </c>
      <c r="L4468" s="12">
        <f t="shared" ca="1" si="616"/>
        <v>4.0913219696229373</v>
      </c>
      <c r="M4468" s="101">
        <f t="shared" ca="1" si="617"/>
        <v>0.21585814711730616</v>
      </c>
      <c r="N4468" s="101">
        <f t="shared" ca="1" si="624"/>
        <v>430.06568963950218</v>
      </c>
      <c r="O4468" s="101">
        <f t="shared" ca="1" si="618"/>
        <v>0.44141272730261871</v>
      </c>
      <c r="Q4468" s="12">
        <f t="shared" ca="1" si="619"/>
        <v>1.9808162146723833</v>
      </c>
      <c r="R4468" s="101">
        <f t="shared" ca="1" si="620"/>
        <v>0</v>
      </c>
      <c r="S4468" s="13"/>
      <c r="T4468" s="101">
        <f t="shared" ca="1" si="621"/>
        <v>0.11135028363119123</v>
      </c>
      <c r="U4468" s="101">
        <f t="shared" si="622"/>
        <v>0</v>
      </c>
      <c r="V4468" s="101">
        <f t="shared" ca="1" si="623"/>
        <v>-349.75060773639797</v>
      </c>
    </row>
    <row r="4469" spans="2:22" x14ac:dyDescent="0.3">
      <c r="B4469" s="13">
        <v>2023</v>
      </c>
      <c r="C4469" s="13">
        <v>7</v>
      </c>
      <c r="D4469" s="13">
        <v>3</v>
      </c>
      <c r="E4469" s="83" t="s">
        <v>283</v>
      </c>
      <c r="F4469" s="13">
        <v>7</v>
      </c>
      <c r="G4469" s="13">
        <v>14</v>
      </c>
      <c r="H4469" s="13" t="s">
        <v>70</v>
      </c>
      <c r="I4469" s="13" t="s">
        <v>53</v>
      </c>
      <c r="J4469" s="13"/>
      <c r="K4469" s="13" t="s">
        <v>27</v>
      </c>
      <c r="L4469" s="12">
        <f t="shared" ca="1" si="616"/>
        <v>4.2239228651845258</v>
      </c>
      <c r="M4469" s="101">
        <f t="shared" ca="1" si="617"/>
        <v>0.22285417036713559</v>
      </c>
      <c r="N4469" s="101">
        <f t="shared" ca="1" si="624"/>
        <v>430.06568963950218</v>
      </c>
      <c r="O4469" s="101">
        <f t="shared" ca="1" si="618"/>
        <v>0.45571903792475849</v>
      </c>
      <c r="Q4469" s="12">
        <f t="shared" ca="1" si="619"/>
        <v>5.6000000000000005</v>
      </c>
      <c r="R4469" s="101">
        <f t="shared" ca="1" si="620"/>
        <v>0.11648492946212995</v>
      </c>
      <c r="S4469" s="13"/>
      <c r="T4469" s="101">
        <f t="shared" ca="1" si="621"/>
        <v>0</v>
      </c>
      <c r="U4469" s="101">
        <f t="shared" si="622"/>
        <v>0</v>
      </c>
      <c r="V4469" s="101">
        <f t="shared" ca="1" si="623"/>
        <v>-349.98357759532217</v>
      </c>
    </row>
    <row r="4470" spans="2:22" x14ac:dyDescent="0.3">
      <c r="B4470" s="13">
        <v>2023</v>
      </c>
      <c r="C4470" s="13">
        <v>7</v>
      </c>
      <c r="D4470" s="13">
        <v>3</v>
      </c>
      <c r="E4470" s="83" t="s">
        <v>283</v>
      </c>
      <c r="F4470" s="13">
        <v>7</v>
      </c>
      <c r="G4470" s="13">
        <v>15</v>
      </c>
      <c r="H4470" s="13" t="s">
        <v>70</v>
      </c>
      <c r="I4470" s="13" t="s">
        <v>53</v>
      </c>
      <c r="J4470" s="13"/>
      <c r="K4470" s="13" t="s">
        <v>27</v>
      </c>
      <c r="L4470" s="12">
        <f t="shared" ca="1" si="616"/>
        <v>2.1556181490021262</v>
      </c>
      <c r="M4470" s="101">
        <f t="shared" ca="1" si="617"/>
        <v>0.11373041354135219</v>
      </c>
      <c r="N4470" s="101">
        <f t="shared" ca="1" si="624"/>
        <v>430.06568963950218</v>
      </c>
      <c r="O4470" s="101">
        <f t="shared" ca="1" si="618"/>
        <v>0.23256964209583939</v>
      </c>
      <c r="Q4470" s="12">
        <f t="shared" ca="1" si="619"/>
        <v>5.6000000000000005</v>
      </c>
      <c r="R4470" s="101">
        <f t="shared" ca="1" si="620"/>
        <v>0.29156692368697007</v>
      </c>
      <c r="S4470" s="13"/>
      <c r="T4470" s="101">
        <f t="shared" ca="1" si="621"/>
        <v>0</v>
      </c>
      <c r="U4470" s="101">
        <f t="shared" si="622"/>
        <v>0</v>
      </c>
      <c r="V4470" s="101">
        <f t="shared" ca="1" si="623"/>
        <v>-350.56671144269609</v>
      </c>
    </row>
    <row r="4471" spans="2:22" x14ac:dyDescent="0.3">
      <c r="B4471" s="13">
        <v>2023</v>
      </c>
      <c r="C4471" s="13">
        <v>7</v>
      </c>
      <c r="D4471" s="13">
        <v>3</v>
      </c>
      <c r="E4471" s="83" t="s">
        <v>283</v>
      </c>
      <c r="F4471" s="13">
        <v>7</v>
      </c>
      <c r="G4471" s="13">
        <v>16</v>
      </c>
      <c r="H4471" s="13" t="s">
        <v>71</v>
      </c>
      <c r="I4471" s="13" t="s">
        <v>53</v>
      </c>
      <c r="J4471" s="13"/>
      <c r="K4471" s="13" t="s">
        <v>27</v>
      </c>
      <c r="L4471" s="12">
        <f t="shared" ca="1" si="616"/>
        <v>3.4017967273336902</v>
      </c>
      <c r="M4471" s="101">
        <f t="shared" ca="1" si="617"/>
        <v>0.4222990457312043</v>
      </c>
      <c r="N4471" s="101">
        <f t="shared" ca="1" si="624"/>
        <v>431.02244496906479</v>
      </c>
      <c r="O4471" s="101">
        <f t="shared" ca="1" si="618"/>
        <v>1.013055065399973</v>
      </c>
      <c r="Q4471" s="12">
        <f t="shared" ca="1" si="619"/>
        <v>0</v>
      </c>
      <c r="R4471" s="101">
        <f t="shared" ca="1" si="620"/>
        <v>0</v>
      </c>
      <c r="S4471" s="13"/>
      <c r="T4471" s="101">
        <f t="shared" ca="1" si="621"/>
        <v>0.4222990457312043</v>
      </c>
      <c r="U4471" s="101">
        <f t="shared" ca="1" si="622"/>
        <v>0.95675532956260034</v>
      </c>
      <c r="V4471" s="101">
        <f t="shared" ca="1" si="623"/>
        <v>-349.18765706740226</v>
      </c>
    </row>
    <row r="4472" spans="2:22" x14ac:dyDescent="0.3">
      <c r="B4472" s="13">
        <v>2023</v>
      </c>
      <c r="C4472" s="13">
        <v>7</v>
      </c>
      <c r="D4472" s="13">
        <v>3</v>
      </c>
      <c r="E4472" s="83" t="s">
        <v>283</v>
      </c>
      <c r="F4472" s="13">
        <v>7</v>
      </c>
      <c r="G4472" s="13">
        <v>17</v>
      </c>
      <c r="H4472" s="13" t="s">
        <v>71</v>
      </c>
      <c r="I4472" s="13" t="s">
        <v>53</v>
      </c>
      <c r="J4472" s="13"/>
      <c r="K4472" s="13" t="s">
        <v>27</v>
      </c>
      <c r="L4472" s="12">
        <f t="shared" ca="1" si="616"/>
        <v>6.2311373758663384</v>
      </c>
      <c r="M4472" s="101">
        <f t="shared" ca="1" si="617"/>
        <v>0.77353339384004727</v>
      </c>
      <c r="N4472" s="101">
        <f t="shared" ca="1" si="624"/>
        <v>432.7749523560272</v>
      </c>
      <c r="O4472" s="101">
        <f t="shared" ca="1" si="618"/>
        <v>1.8556327105329957</v>
      </c>
      <c r="Q4472" s="12">
        <f t="shared" ca="1" si="619"/>
        <v>5.6000000000000005</v>
      </c>
      <c r="R4472" s="101">
        <f t="shared" ca="1" si="620"/>
        <v>0</v>
      </c>
      <c r="S4472" s="13"/>
      <c r="T4472" s="101">
        <f t="shared" ca="1" si="621"/>
        <v>7.8349393840047188E-2</v>
      </c>
      <c r="U4472" s="101">
        <f t="shared" ca="1" si="622"/>
        <v>1.7525073869624077</v>
      </c>
      <c r="V4472" s="101">
        <f t="shared" ca="1" si="623"/>
        <v>-347.35680028659982</v>
      </c>
    </row>
    <row r="4473" spans="2:22" x14ac:dyDescent="0.3">
      <c r="B4473" s="13">
        <v>2023</v>
      </c>
      <c r="C4473" s="13">
        <v>7</v>
      </c>
      <c r="D4473" s="13">
        <v>3</v>
      </c>
      <c r="E4473" s="83" t="s">
        <v>283</v>
      </c>
      <c r="F4473" s="13">
        <v>7</v>
      </c>
      <c r="G4473" s="13">
        <v>18</v>
      </c>
      <c r="H4473" s="13" t="s">
        <v>71</v>
      </c>
      <c r="I4473" s="13" t="s">
        <v>53</v>
      </c>
      <c r="J4473" s="13"/>
      <c r="K4473" s="13" t="s">
        <v>27</v>
      </c>
      <c r="L4473" s="12">
        <f t="shared" ca="1" si="616"/>
        <v>5.255155402013008</v>
      </c>
      <c r="M4473" s="101">
        <f t="shared" ca="1" si="617"/>
        <v>0.65237499160589485</v>
      </c>
      <c r="N4473" s="101">
        <f t="shared" ca="1" si="624"/>
        <v>434.25296481284335</v>
      </c>
      <c r="O4473" s="101">
        <f t="shared" ca="1" si="618"/>
        <v>1.5649852787194738</v>
      </c>
      <c r="Q4473" s="12">
        <f t="shared" ca="1" si="619"/>
        <v>5.6000000000000005</v>
      </c>
      <c r="R4473" s="101">
        <f t="shared" ca="1" si="620"/>
        <v>2.9191095219598919E-2</v>
      </c>
      <c r="S4473" s="13"/>
      <c r="T4473" s="101">
        <f t="shared" ca="1" si="621"/>
        <v>0</v>
      </c>
      <c r="U4473" s="101">
        <f t="shared" ca="1" si="622"/>
        <v>1.4780124568161586</v>
      </c>
      <c r="V4473" s="101">
        <f t="shared" ca="1" si="623"/>
        <v>-345.93717002022282</v>
      </c>
    </row>
    <row r="4474" spans="2:22" x14ac:dyDescent="0.3">
      <c r="B4474" s="13">
        <v>2023</v>
      </c>
      <c r="C4474" s="13">
        <v>7</v>
      </c>
      <c r="D4474" s="13">
        <v>3</v>
      </c>
      <c r="E4474" s="83" t="s">
        <v>283</v>
      </c>
      <c r="F4474" s="13">
        <v>7</v>
      </c>
      <c r="G4474" s="13">
        <v>19</v>
      </c>
      <c r="H4474" s="13" t="s">
        <v>71</v>
      </c>
      <c r="I4474" s="13" t="s">
        <v>53</v>
      </c>
      <c r="J4474" s="13"/>
      <c r="K4474" s="13" t="s">
        <v>27</v>
      </c>
      <c r="L4474" s="12">
        <f t="shared" ca="1" si="616"/>
        <v>5.3478217173236429</v>
      </c>
      <c r="M4474" s="101">
        <f t="shared" ca="1" si="617"/>
        <v>0.66387858798855703</v>
      </c>
      <c r="N4474" s="101">
        <f t="shared" ca="1" si="624"/>
        <v>435.75703967084064</v>
      </c>
      <c r="O4474" s="101">
        <f t="shared" ca="1" si="618"/>
        <v>1.592581307418981</v>
      </c>
      <c r="Q4474" s="12">
        <f t="shared" ca="1" si="619"/>
        <v>5.4219047160343115</v>
      </c>
      <c r="R4474" s="101">
        <f t="shared" ca="1" si="620"/>
        <v>6.2711258408580965E-3</v>
      </c>
      <c r="S4474" s="13"/>
      <c r="T4474" s="101">
        <f t="shared" ca="1" si="621"/>
        <v>0</v>
      </c>
      <c r="U4474" s="101">
        <f t="shared" ca="1" si="622"/>
        <v>1.5040748579972745</v>
      </c>
      <c r="V4474" s="101">
        <f t="shared" ca="1" si="623"/>
        <v>-344.44563741390726</v>
      </c>
    </row>
    <row r="4475" spans="2:22" x14ac:dyDescent="0.3">
      <c r="B4475" s="13">
        <v>2023</v>
      </c>
      <c r="C4475" s="13">
        <v>7</v>
      </c>
      <c r="D4475" s="13">
        <v>3</v>
      </c>
      <c r="E4475" s="83" t="s">
        <v>283</v>
      </c>
      <c r="F4475" s="13">
        <v>7</v>
      </c>
      <c r="G4475" s="13">
        <v>20</v>
      </c>
      <c r="H4475" s="13" t="s">
        <v>69</v>
      </c>
      <c r="I4475" s="13" t="s">
        <v>53</v>
      </c>
      <c r="J4475" s="13"/>
      <c r="K4475" s="13" t="s">
        <v>27</v>
      </c>
      <c r="L4475" s="12">
        <f t="shared" ca="1" si="616"/>
        <v>6.2455183818927633</v>
      </c>
      <c r="M4475" s="101">
        <f t="shared" ca="1" si="617"/>
        <v>0.32951354982866221</v>
      </c>
      <c r="N4475" s="101">
        <f t="shared" ca="1" si="624"/>
        <v>435.75703967084064</v>
      </c>
      <c r="O4475" s="101">
        <f t="shared" ca="1" si="618"/>
        <v>0.67382897822241028</v>
      </c>
      <c r="Q4475" s="12">
        <f t="shared" ca="1" si="619"/>
        <v>0</v>
      </c>
      <c r="R4475" s="101">
        <f t="shared" ca="1" si="620"/>
        <v>0</v>
      </c>
      <c r="S4475" s="13"/>
      <c r="T4475" s="101">
        <f t="shared" ca="1" si="621"/>
        <v>0.32951354982866221</v>
      </c>
      <c r="U4475" s="101">
        <f t="shared" si="622"/>
        <v>0</v>
      </c>
      <c r="V4475" s="101">
        <f t="shared" ca="1" si="623"/>
        <v>-344.11612386407859</v>
      </c>
    </row>
    <row r="4476" spans="2:22" x14ac:dyDescent="0.3">
      <c r="B4476" s="13">
        <v>2023</v>
      </c>
      <c r="C4476" s="13">
        <v>7</v>
      </c>
      <c r="D4476" s="13">
        <v>3</v>
      </c>
      <c r="E4476" s="83" t="s">
        <v>283</v>
      </c>
      <c r="F4476" s="13">
        <v>7</v>
      </c>
      <c r="G4476" s="13">
        <v>21</v>
      </c>
      <c r="H4476" s="13" t="s">
        <v>69</v>
      </c>
      <c r="I4476" s="13" t="s">
        <v>53</v>
      </c>
      <c r="J4476" s="13"/>
      <c r="K4476" s="13" t="s">
        <v>27</v>
      </c>
      <c r="L4476" s="12">
        <f t="shared" ca="1" si="616"/>
        <v>5.4151788476435616</v>
      </c>
      <c r="M4476" s="101">
        <f t="shared" ca="1" si="617"/>
        <v>0.28570483600167434</v>
      </c>
      <c r="N4476" s="101">
        <f t="shared" ca="1" si="624"/>
        <v>435.75703967084064</v>
      </c>
      <c r="O4476" s="101">
        <f t="shared" ca="1" si="618"/>
        <v>0.58424364587226385</v>
      </c>
      <c r="Q4476" s="12">
        <f t="shared" ca="1" si="619"/>
        <v>0</v>
      </c>
      <c r="R4476" s="101">
        <f t="shared" ca="1" si="620"/>
        <v>0</v>
      </c>
      <c r="S4476" s="13"/>
      <c r="T4476" s="101">
        <f t="shared" ca="1" si="621"/>
        <v>0.28570483600167434</v>
      </c>
      <c r="U4476" s="101">
        <f t="shared" si="622"/>
        <v>0</v>
      </c>
      <c r="V4476" s="101">
        <f t="shared" ca="1" si="623"/>
        <v>-343.8304190280769</v>
      </c>
    </row>
    <row r="4477" spans="2:22" x14ac:dyDescent="0.3">
      <c r="B4477" s="13">
        <v>2023</v>
      </c>
      <c r="C4477" s="13">
        <v>7</v>
      </c>
      <c r="D4477" s="13">
        <v>3</v>
      </c>
      <c r="E4477" s="83" t="s">
        <v>283</v>
      </c>
      <c r="F4477" s="13">
        <v>7</v>
      </c>
      <c r="G4477" s="13">
        <v>22</v>
      </c>
      <c r="H4477" s="13" t="s">
        <v>69</v>
      </c>
      <c r="I4477" s="13" t="s">
        <v>53</v>
      </c>
      <c r="J4477" s="13"/>
      <c r="K4477" s="13" t="s">
        <v>27</v>
      </c>
      <c r="L4477" s="12">
        <f t="shared" ca="1" si="616"/>
        <v>6.1616864934908238</v>
      </c>
      <c r="M4477" s="101">
        <f t="shared" ca="1" si="617"/>
        <v>0.32509057939657587</v>
      </c>
      <c r="N4477" s="101">
        <f t="shared" ca="1" si="624"/>
        <v>435.75703967084064</v>
      </c>
      <c r="O4477" s="101">
        <f t="shared" ca="1" si="618"/>
        <v>0.66478435578272499</v>
      </c>
      <c r="Q4477" s="12">
        <f t="shared" ca="1" si="619"/>
        <v>0</v>
      </c>
      <c r="R4477" s="101">
        <f t="shared" ca="1" si="620"/>
        <v>0</v>
      </c>
      <c r="S4477" s="13"/>
      <c r="T4477" s="101">
        <f t="shared" ca="1" si="621"/>
        <v>0.32509057939657587</v>
      </c>
      <c r="U4477" s="101">
        <f t="shared" si="622"/>
        <v>0</v>
      </c>
      <c r="V4477" s="101">
        <f t="shared" ca="1" si="623"/>
        <v>-343.5053284486803</v>
      </c>
    </row>
    <row r="4478" spans="2:22" x14ac:dyDescent="0.3">
      <c r="B4478" s="13">
        <v>2023</v>
      </c>
      <c r="C4478" s="13">
        <v>7</v>
      </c>
      <c r="D4478" s="13">
        <v>3</v>
      </c>
      <c r="E4478" s="83" t="s">
        <v>283</v>
      </c>
      <c r="F4478" s="13">
        <v>7</v>
      </c>
      <c r="G4478" s="13">
        <v>23</v>
      </c>
      <c r="H4478" s="13" t="s">
        <v>69</v>
      </c>
      <c r="I4478" s="13" t="s">
        <v>53</v>
      </c>
      <c r="J4478" s="13"/>
      <c r="K4478" s="13" t="s">
        <v>27</v>
      </c>
      <c r="L4478" s="12">
        <f t="shared" ca="1" si="616"/>
        <v>6.1674431479424321</v>
      </c>
      <c r="M4478" s="101">
        <f t="shared" ca="1" si="617"/>
        <v>0.32539430048544271</v>
      </c>
      <c r="N4478" s="101">
        <f t="shared" ca="1" si="624"/>
        <v>435.75703967084064</v>
      </c>
      <c r="O4478" s="101">
        <f t="shared" ca="1" si="618"/>
        <v>0.66540544123150902</v>
      </c>
      <c r="Q4478" s="12">
        <f t="shared" ca="1" si="619"/>
        <v>0</v>
      </c>
      <c r="R4478" s="101">
        <f t="shared" ca="1" si="620"/>
        <v>0</v>
      </c>
      <c r="S4478" s="13"/>
      <c r="T4478" s="101">
        <f t="shared" ca="1" si="621"/>
        <v>0.32539430048544271</v>
      </c>
      <c r="U4478" s="101">
        <f t="shared" si="622"/>
        <v>0</v>
      </c>
      <c r="V4478" s="101">
        <f t="shared" ca="1" si="623"/>
        <v>-343.17993414819483</v>
      </c>
    </row>
    <row r="4479" spans="2:22" x14ac:dyDescent="0.3">
      <c r="B4479" s="13">
        <v>2023</v>
      </c>
      <c r="C4479" s="13">
        <v>7</v>
      </c>
      <c r="D4479" s="13">
        <v>4</v>
      </c>
      <c r="E4479" s="83" t="s">
        <v>284</v>
      </c>
      <c r="F4479" s="13">
        <v>1</v>
      </c>
      <c r="G4479" s="13">
        <v>0</v>
      </c>
      <c r="H4479" s="13" t="s">
        <v>69</v>
      </c>
      <c r="I4479" s="13" t="s">
        <v>53</v>
      </c>
      <c r="J4479" s="13"/>
      <c r="K4479" s="13" t="s">
        <v>28</v>
      </c>
      <c r="L4479" s="12">
        <f t="shared" ca="1" si="616"/>
        <v>6.5251738754370772</v>
      </c>
      <c r="M4479" s="101">
        <f t="shared" ca="1" si="617"/>
        <v>0.34426817366806017</v>
      </c>
      <c r="N4479" s="101">
        <f t="shared" ca="1" si="624"/>
        <v>435.75703967084064</v>
      </c>
      <c r="O4479" s="101">
        <f t="shared" ca="1" si="618"/>
        <v>0.70400100942090627</v>
      </c>
      <c r="Q4479" s="12">
        <f t="shared" ca="1" si="619"/>
        <v>0</v>
      </c>
      <c r="R4479" s="101">
        <f t="shared" ca="1" si="620"/>
        <v>0</v>
      </c>
      <c r="S4479" s="13"/>
      <c r="T4479" s="101">
        <f t="shared" ca="1" si="621"/>
        <v>0.34426817366806017</v>
      </c>
      <c r="U4479" s="101">
        <f t="shared" si="622"/>
        <v>0</v>
      </c>
      <c r="V4479" s="101">
        <f t="shared" ca="1" si="623"/>
        <v>-342.83566597452676</v>
      </c>
    </row>
    <row r="4480" spans="2:22" x14ac:dyDescent="0.3">
      <c r="B4480" s="13">
        <v>2023</v>
      </c>
      <c r="C4480" s="13">
        <v>7</v>
      </c>
      <c r="D4480" s="13">
        <v>4</v>
      </c>
      <c r="E4480" s="83" t="s">
        <v>284</v>
      </c>
      <c r="F4480" s="13">
        <v>1</v>
      </c>
      <c r="G4480" s="13">
        <v>1</v>
      </c>
      <c r="H4480" s="13" t="s">
        <v>69</v>
      </c>
      <c r="I4480" s="13" t="s">
        <v>53</v>
      </c>
      <c r="J4480" s="13"/>
      <c r="K4480" s="13" t="s">
        <v>28</v>
      </c>
      <c r="L4480" s="12">
        <f t="shared" ref="L4480:L4543" ca="1" si="625">IF(K4480="Weekday",_xlfn.NORM.INV(RAND(),VLOOKUP(G4480,$J$5:$N$28,4),VLOOKUP(G4480,$J$5:$N$28,5)),_xlfn.NORM.INV(RAND(),VLOOKUP(G4480,$P$5:$T$28,4),VLOOKUP(G4480,$P$5:$T$28,5)))*VLOOKUP(C4480,$P$32:$R$43,3)</f>
        <v>3.0402660597369389</v>
      </c>
      <c r="M4480" s="101">
        <f t="shared" ref="M4480:M4543" ca="1" si="626">IF(I4480="Winter",VLOOKUP(G4480,$J$40:$L$43,3),VLOOKUP(G4480,$J$40:$L$43,2))*L4480</f>
        <v>0.16040443731172091</v>
      </c>
      <c r="N4480" s="101">
        <f t="shared" ca="1" si="624"/>
        <v>435.75703967084064</v>
      </c>
      <c r="O4480" s="101">
        <f t="shared" ref="O4480:O4543" ca="1" si="627">IF(I4480="Winter",VLOOKUP(G4480,$J$46:$L$49,3),VLOOKUP(G4480,$J$46:$L$49,2))*L4480</f>
        <v>0.32801430518501834</v>
      </c>
      <c r="Q4480" s="12">
        <f t="shared" ref="Q4480:Q4543" ca="1" si="628">MIN(MAX(AND(IF(G4480&gt;=VLOOKUP(C4480,$O$46:$T$57,5),1,0),IF(G4480&lt;=VLOOKUP(C4480,$O$46:$T$57,6),1,0))*$G$50*_xlfn.NORM.INV(RAND(),VLOOKUP(C4480,$B$4:$F$15,4),VLOOKUP(C4480,$B$4:$F$15,4)),0),0.2)*$G$51</f>
        <v>0</v>
      </c>
      <c r="R4480" s="101">
        <f t="shared" ref="R4480:R4543" ca="1" si="629">MAX(Q4480-L4480,0)*$G$52</f>
        <v>0</v>
      </c>
      <c r="S4480" s="13"/>
      <c r="T4480" s="101">
        <f t="shared" ref="T4480:T4543" ca="1" si="630">MAX(L4480-Q4480,0)*IF(I4480="Winter",VLOOKUP(G4480,$J$40:$L$43,3),VLOOKUP(G4480,$J$40:$L$43,2))</f>
        <v>0.16040443731172091</v>
      </c>
      <c r="U4480" s="101">
        <f t="shared" si="622"/>
        <v>0</v>
      </c>
      <c r="V4480" s="101">
        <f t="shared" ca="1" si="623"/>
        <v>-342.67526153721502</v>
      </c>
    </row>
    <row r="4481" spans="2:22" x14ac:dyDescent="0.3">
      <c r="B4481" s="13">
        <v>2023</v>
      </c>
      <c r="C4481" s="13">
        <v>7</v>
      </c>
      <c r="D4481" s="13">
        <v>4</v>
      </c>
      <c r="E4481" s="83" t="s">
        <v>284</v>
      </c>
      <c r="F4481" s="13">
        <v>1</v>
      </c>
      <c r="G4481" s="13">
        <v>2</v>
      </c>
      <c r="H4481" s="13" t="s">
        <v>69</v>
      </c>
      <c r="I4481" s="13" t="s">
        <v>53</v>
      </c>
      <c r="J4481" s="13"/>
      <c r="K4481" s="13" t="s">
        <v>28</v>
      </c>
      <c r="L4481" s="12">
        <f t="shared" ca="1" si="625"/>
        <v>2.5172089574554359</v>
      </c>
      <c r="M4481" s="101">
        <f t="shared" ca="1" si="626"/>
        <v>0.13280794459534881</v>
      </c>
      <c r="N4481" s="101">
        <f t="shared" ca="1" si="624"/>
        <v>435.75703967084064</v>
      </c>
      <c r="O4481" s="101">
        <f t="shared" ca="1" si="627"/>
        <v>0.27158167441986697</v>
      </c>
      <c r="Q4481" s="12">
        <f t="shared" ca="1" si="628"/>
        <v>0</v>
      </c>
      <c r="R4481" s="101">
        <f t="shared" ca="1" si="629"/>
        <v>0</v>
      </c>
      <c r="S4481" s="13"/>
      <c r="T4481" s="101">
        <f t="shared" ca="1" si="630"/>
        <v>0.13280794459534881</v>
      </c>
      <c r="U4481" s="101">
        <f t="shared" ref="U4481:U4544" si="631">IF(H4481="On-Peak",IF(I4481="Winter",((L4481*$D$48)/60),((L4481*$D$47)/60)),0)</f>
        <v>0</v>
      </c>
      <c r="V4481" s="101">
        <f t="shared" ref="V4481:V4544" ca="1" si="632">V4480+MAX(T4481-R4481,0)-MAX(R4481-T4481,0)+MAX(U4481-R4481,0)-MAX(R4481-U4481,0)</f>
        <v>-342.54245359261967</v>
      </c>
    </row>
    <row r="4482" spans="2:22" x14ac:dyDescent="0.3">
      <c r="B4482" s="13">
        <v>2023</v>
      </c>
      <c r="C4482" s="13">
        <v>7</v>
      </c>
      <c r="D4482" s="13">
        <v>4</v>
      </c>
      <c r="E4482" s="83" t="s">
        <v>284</v>
      </c>
      <c r="F4482" s="13">
        <v>1</v>
      </c>
      <c r="G4482" s="13">
        <v>3</v>
      </c>
      <c r="H4482" s="13" t="s">
        <v>69</v>
      </c>
      <c r="I4482" s="13" t="s">
        <v>53</v>
      </c>
      <c r="J4482" s="13"/>
      <c r="K4482" s="13" t="s">
        <v>28</v>
      </c>
      <c r="L4482" s="12">
        <f t="shared" ca="1" si="625"/>
        <v>3.2333981485164269</v>
      </c>
      <c r="M4482" s="101">
        <f t="shared" ca="1" si="626"/>
        <v>0.1705940863157267</v>
      </c>
      <c r="N4482" s="101">
        <f t="shared" ca="1" si="624"/>
        <v>435.75703967084064</v>
      </c>
      <c r="O4482" s="101">
        <f t="shared" ca="1" si="627"/>
        <v>0.34885132624343729</v>
      </c>
      <c r="Q4482" s="12">
        <f t="shared" ca="1" si="628"/>
        <v>0</v>
      </c>
      <c r="R4482" s="101">
        <f t="shared" ca="1" si="629"/>
        <v>0</v>
      </c>
      <c r="S4482" s="13"/>
      <c r="T4482" s="101">
        <f t="shared" ca="1" si="630"/>
        <v>0.1705940863157267</v>
      </c>
      <c r="U4482" s="101">
        <f t="shared" si="631"/>
        <v>0</v>
      </c>
      <c r="V4482" s="101">
        <f t="shared" ca="1" si="632"/>
        <v>-342.37185950630396</v>
      </c>
    </row>
    <row r="4483" spans="2:22" x14ac:dyDescent="0.3">
      <c r="B4483" s="13">
        <v>2023</v>
      </c>
      <c r="C4483" s="13">
        <v>7</v>
      </c>
      <c r="D4483" s="13">
        <v>4</v>
      </c>
      <c r="E4483" s="83" t="s">
        <v>284</v>
      </c>
      <c r="F4483" s="13">
        <v>1</v>
      </c>
      <c r="G4483" s="13">
        <v>4</v>
      </c>
      <c r="H4483" s="13" t="s">
        <v>69</v>
      </c>
      <c r="I4483" s="13" t="s">
        <v>53</v>
      </c>
      <c r="J4483" s="13"/>
      <c r="K4483" s="13" t="s">
        <v>28</v>
      </c>
      <c r="L4483" s="12">
        <f t="shared" ca="1" si="625"/>
        <v>3.2223982743243869</v>
      </c>
      <c r="M4483" s="101">
        <f t="shared" ca="1" si="626"/>
        <v>0.17001373295335465</v>
      </c>
      <c r="N4483" s="101">
        <f t="shared" ca="1" si="624"/>
        <v>435.75703967084064</v>
      </c>
      <c r="O4483" s="101">
        <f t="shared" ca="1" si="627"/>
        <v>0.34766454981685807</v>
      </c>
      <c r="Q4483" s="12">
        <f t="shared" ca="1" si="628"/>
        <v>0</v>
      </c>
      <c r="R4483" s="101">
        <f t="shared" ca="1" si="629"/>
        <v>0</v>
      </c>
      <c r="S4483" s="13"/>
      <c r="T4483" s="101">
        <f t="shared" ca="1" si="630"/>
        <v>0.17001373295335465</v>
      </c>
      <c r="U4483" s="101">
        <f t="shared" si="631"/>
        <v>0</v>
      </c>
      <c r="V4483" s="101">
        <f t="shared" ca="1" si="632"/>
        <v>-342.20184577335061</v>
      </c>
    </row>
    <row r="4484" spans="2:22" x14ac:dyDescent="0.3">
      <c r="B4484" s="13">
        <v>2023</v>
      </c>
      <c r="C4484" s="13">
        <v>7</v>
      </c>
      <c r="D4484" s="13">
        <v>4</v>
      </c>
      <c r="E4484" s="83" t="s">
        <v>284</v>
      </c>
      <c r="F4484" s="13">
        <v>1</v>
      </c>
      <c r="G4484" s="13">
        <v>5</v>
      </c>
      <c r="H4484" s="13" t="s">
        <v>69</v>
      </c>
      <c r="I4484" s="13" t="s">
        <v>53</v>
      </c>
      <c r="J4484" s="13"/>
      <c r="K4484" s="13" t="s">
        <v>28</v>
      </c>
      <c r="L4484" s="12">
        <f t="shared" ca="1" si="625"/>
        <v>2.94435159180619</v>
      </c>
      <c r="M4484" s="101">
        <f t="shared" ca="1" si="626"/>
        <v>0.15534398998369459</v>
      </c>
      <c r="N4484" s="101">
        <f t="shared" ca="1" si="624"/>
        <v>435.75703967084064</v>
      </c>
      <c r="O4484" s="101">
        <f t="shared" ca="1" si="627"/>
        <v>0.31766609323996986</v>
      </c>
      <c r="Q4484" s="12">
        <f t="shared" ca="1" si="628"/>
        <v>5.6000000000000005</v>
      </c>
      <c r="R4484" s="101">
        <f t="shared" ca="1" si="629"/>
        <v>0.22480063775360606</v>
      </c>
      <c r="S4484" s="13"/>
      <c r="T4484" s="101">
        <f t="shared" ca="1" si="630"/>
        <v>0</v>
      </c>
      <c r="U4484" s="101">
        <f t="shared" si="631"/>
        <v>0</v>
      </c>
      <c r="V4484" s="101">
        <f t="shared" ca="1" si="632"/>
        <v>-342.65144704885785</v>
      </c>
    </row>
    <row r="4485" spans="2:22" x14ac:dyDescent="0.3">
      <c r="B4485" s="13">
        <v>2023</v>
      </c>
      <c r="C4485" s="13">
        <v>7</v>
      </c>
      <c r="D4485" s="13">
        <v>4</v>
      </c>
      <c r="E4485" s="83" t="s">
        <v>284</v>
      </c>
      <c r="F4485" s="13">
        <v>1</v>
      </c>
      <c r="G4485" s="13">
        <v>6</v>
      </c>
      <c r="H4485" s="13" t="s">
        <v>69</v>
      </c>
      <c r="I4485" s="13" t="s">
        <v>53</v>
      </c>
      <c r="J4485" s="13"/>
      <c r="K4485" s="13" t="s">
        <v>28</v>
      </c>
      <c r="L4485" s="12">
        <f t="shared" ca="1" si="625"/>
        <v>3.3294629118023544</v>
      </c>
      <c r="M4485" s="101">
        <f t="shared" ca="1" si="626"/>
        <v>0.17566246322669221</v>
      </c>
      <c r="N4485" s="101">
        <f t="shared" ca="1" si="624"/>
        <v>435.75703967084064</v>
      </c>
      <c r="O4485" s="101">
        <f t="shared" ca="1" si="627"/>
        <v>0.35921575355435603</v>
      </c>
      <c r="Q4485" s="12">
        <f t="shared" ca="1" si="628"/>
        <v>5.6000000000000005</v>
      </c>
      <c r="R4485" s="101">
        <f t="shared" ca="1" si="629"/>
        <v>0.19220096451593074</v>
      </c>
      <c r="S4485" s="13"/>
      <c r="T4485" s="101">
        <f t="shared" ca="1" si="630"/>
        <v>0</v>
      </c>
      <c r="U4485" s="101">
        <f t="shared" si="631"/>
        <v>0</v>
      </c>
      <c r="V4485" s="101">
        <f t="shared" ca="1" si="632"/>
        <v>-343.03584897788966</v>
      </c>
    </row>
    <row r="4486" spans="2:22" x14ac:dyDescent="0.3">
      <c r="B4486" s="13">
        <v>2023</v>
      </c>
      <c r="C4486" s="13">
        <v>7</v>
      </c>
      <c r="D4486" s="13">
        <v>4</v>
      </c>
      <c r="E4486" s="83" t="s">
        <v>284</v>
      </c>
      <c r="F4486" s="13">
        <v>1</v>
      </c>
      <c r="G4486" s="13">
        <v>7</v>
      </c>
      <c r="H4486" s="13" t="s">
        <v>69</v>
      </c>
      <c r="I4486" s="13" t="s">
        <v>53</v>
      </c>
      <c r="J4486" s="13"/>
      <c r="K4486" s="13" t="s">
        <v>28</v>
      </c>
      <c r="L4486" s="12">
        <f t="shared" ca="1" si="625"/>
        <v>3.221455225434624</v>
      </c>
      <c r="M4486" s="101">
        <f t="shared" ca="1" si="626"/>
        <v>0.16996397769393076</v>
      </c>
      <c r="N4486" s="101">
        <f t="shared" ca="1" si="624"/>
        <v>435.75703967084064</v>
      </c>
      <c r="O4486" s="101">
        <f t="shared" ca="1" si="627"/>
        <v>0.34756280427214159</v>
      </c>
      <c r="Q4486" s="12">
        <f t="shared" ca="1" si="628"/>
        <v>5.6000000000000005</v>
      </c>
      <c r="R4486" s="101">
        <f t="shared" ca="1" si="629"/>
        <v>0.20134381516695912</v>
      </c>
      <c r="S4486" s="13"/>
      <c r="T4486" s="101">
        <f t="shared" ca="1" si="630"/>
        <v>0</v>
      </c>
      <c r="U4486" s="101">
        <f t="shared" si="631"/>
        <v>0</v>
      </c>
      <c r="V4486" s="101">
        <f t="shared" ca="1" si="632"/>
        <v>-343.43853660822361</v>
      </c>
    </row>
    <row r="4487" spans="2:22" x14ac:dyDescent="0.3">
      <c r="B4487" s="13">
        <v>2023</v>
      </c>
      <c r="C4487" s="13">
        <v>7</v>
      </c>
      <c r="D4487" s="13">
        <v>4</v>
      </c>
      <c r="E4487" s="83" t="s">
        <v>284</v>
      </c>
      <c r="F4487" s="13">
        <v>1</v>
      </c>
      <c r="G4487" s="13">
        <v>8</v>
      </c>
      <c r="H4487" s="13" t="s">
        <v>69</v>
      </c>
      <c r="I4487" s="13" t="s">
        <v>53</v>
      </c>
      <c r="J4487" s="13"/>
      <c r="K4487" s="13" t="s">
        <v>28</v>
      </c>
      <c r="L4487" s="12">
        <f t="shared" ca="1" si="625"/>
        <v>3.9490577761596564</v>
      </c>
      <c r="M4487" s="101">
        <f t="shared" ca="1" si="626"/>
        <v>0.20835228827018348</v>
      </c>
      <c r="N4487" s="101">
        <f t="shared" ca="1" si="624"/>
        <v>435.75703967084064</v>
      </c>
      <c r="O4487" s="101">
        <f t="shared" ca="1" si="627"/>
        <v>0.42606384346986531</v>
      </c>
      <c r="Q4487" s="12">
        <f t="shared" ca="1" si="628"/>
        <v>5.6000000000000005</v>
      </c>
      <c r="R4487" s="101">
        <f t="shared" ca="1" si="629"/>
        <v>0.13975225924808513</v>
      </c>
      <c r="S4487" s="13"/>
      <c r="T4487" s="101">
        <f t="shared" ca="1" si="630"/>
        <v>0</v>
      </c>
      <c r="U4487" s="101">
        <f t="shared" si="631"/>
        <v>0</v>
      </c>
      <c r="V4487" s="101">
        <f t="shared" ca="1" si="632"/>
        <v>-343.71804112671981</v>
      </c>
    </row>
    <row r="4488" spans="2:22" x14ac:dyDescent="0.3">
      <c r="B4488" s="13">
        <v>2023</v>
      </c>
      <c r="C4488" s="13">
        <v>7</v>
      </c>
      <c r="D4488" s="13">
        <v>4</v>
      </c>
      <c r="E4488" s="83" t="s">
        <v>284</v>
      </c>
      <c r="F4488" s="13">
        <v>1</v>
      </c>
      <c r="G4488" s="13">
        <v>9</v>
      </c>
      <c r="H4488" s="13" t="s">
        <v>69</v>
      </c>
      <c r="I4488" s="13" t="s">
        <v>53</v>
      </c>
      <c r="J4488" s="13"/>
      <c r="K4488" s="13" t="s">
        <v>28</v>
      </c>
      <c r="L4488" s="12">
        <f t="shared" ca="1" si="625"/>
        <v>4.0158428582886163</v>
      </c>
      <c r="M4488" s="101">
        <f t="shared" ca="1" si="626"/>
        <v>0.21187586920330739</v>
      </c>
      <c r="N4488" s="101">
        <f t="shared" ca="1" si="624"/>
        <v>435.75703967084064</v>
      </c>
      <c r="O4488" s="101">
        <f t="shared" ca="1" si="627"/>
        <v>0.43326928598075881</v>
      </c>
      <c r="Q4488" s="12">
        <f t="shared" ca="1" si="628"/>
        <v>5.6000000000000005</v>
      </c>
      <c r="R4488" s="101">
        <f t="shared" ca="1" si="629"/>
        <v>0.13409890204586869</v>
      </c>
      <c r="S4488" s="13"/>
      <c r="T4488" s="101">
        <f t="shared" ca="1" si="630"/>
        <v>0</v>
      </c>
      <c r="U4488" s="101">
        <f t="shared" si="631"/>
        <v>0</v>
      </c>
      <c r="V4488" s="101">
        <f t="shared" ca="1" si="632"/>
        <v>-343.98623893081157</v>
      </c>
    </row>
    <row r="4489" spans="2:22" x14ac:dyDescent="0.3">
      <c r="B4489" s="13">
        <v>2023</v>
      </c>
      <c r="C4489" s="13">
        <v>7</v>
      </c>
      <c r="D4489" s="13">
        <v>4</v>
      </c>
      <c r="E4489" s="83" t="s">
        <v>284</v>
      </c>
      <c r="F4489" s="13">
        <v>1</v>
      </c>
      <c r="G4489" s="13">
        <v>10</v>
      </c>
      <c r="H4489" s="13" t="s">
        <v>70</v>
      </c>
      <c r="I4489" s="13" t="s">
        <v>53</v>
      </c>
      <c r="J4489" s="13"/>
      <c r="K4489" s="13" t="s">
        <v>28</v>
      </c>
      <c r="L4489" s="12">
        <f t="shared" ca="1" si="625"/>
        <v>3.375184520737708</v>
      </c>
      <c r="M4489" s="101">
        <f t="shared" ca="1" si="626"/>
        <v>0.17807473531412149</v>
      </c>
      <c r="N4489" s="101">
        <f t="shared" ca="1" si="624"/>
        <v>435.75703967084064</v>
      </c>
      <c r="O4489" s="101">
        <f t="shared" ca="1" si="627"/>
        <v>0.36414865794239132</v>
      </c>
      <c r="Q4489" s="12">
        <f t="shared" ca="1" si="628"/>
        <v>5.6000000000000005</v>
      </c>
      <c r="R4489" s="101">
        <f t="shared" ca="1" si="629"/>
        <v>0.18833063031955308</v>
      </c>
      <c r="S4489" s="13"/>
      <c r="T4489" s="101">
        <f t="shared" ca="1" si="630"/>
        <v>0</v>
      </c>
      <c r="U4489" s="101">
        <f t="shared" si="631"/>
        <v>0</v>
      </c>
      <c r="V4489" s="101">
        <f t="shared" ca="1" si="632"/>
        <v>-344.36290019145071</v>
      </c>
    </row>
    <row r="4490" spans="2:22" x14ac:dyDescent="0.3">
      <c r="B4490" s="13">
        <v>2023</v>
      </c>
      <c r="C4490" s="13">
        <v>7</v>
      </c>
      <c r="D4490" s="13">
        <v>4</v>
      </c>
      <c r="E4490" s="83" t="s">
        <v>284</v>
      </c>
      <c r="F4490" s="13">
        <v>1</v>
      </c>
      <c r="G4490" s="13">
        <v>11</v>
      </c>
      <c r="H4490" s="13" t="s">
        <v>70</v>
      </c>
      <c r="I4490" s="13" t="s">
        <v>53</v>
      </c>
      <c r="J4490" s="13"/>
      <c r="K4490" s="13" t="s">
        <v>28</v>
      </c>
      <c r="L4490" s="12">
        <f t="shared" ca="1" si="625"/>
        <v>5.0549409810248198</v>
      </c>
      <c r="M4490" s="101">
        <f t="shared" ca="1" si="626"/>
        <v>0.26669868615886949</v>
      </c>
      <c r="N4490" s="101">
        <f t="shared" ca="1" si="624"/>
        <v>435.75703967084064</v>
      </c>
      <c r="O4490" s="101">
        <f t="shared" ca="1" si="627"/>
        <v>0.54537758244276779</v>
      </c>
      <c r="Q4490" s="12">
        <f t="shared" ca="1" si="628"/>
        <v>5.6000000000000005</v>
      </c>
      <c r="R4490" s="101">
        <f t="shared" ca="1" si="629"/>
        <v>4.6139245956249048E-2</v>
      </c>
      <c r="S4490" s="13"/>
      <c r="T4490" s="101">
        <f t="shared" ca="1" si="630"/>
        <v>0</v>
      </c>
      <c r="U4490" s="101">
        <f t="shared" si="631"/>
        <v>0</v>
      </c>
      <c r="V4490" s="101">
        <f t="shared" ca="1" si="632"/>
        <v>-344.45517868336316</v>
      </c>
    </row>
    <row r="4491" spans="2:22" x14ac:dyDescent="0.3">
      <c r="B4491" s="13">
        <v>2023</v>
      </c>
      <c r="C4491" s="13">
        <v>7</v>
      </c>
      <c r="D4491" s="13">
        <v>4</v>
      </c>
      <c r="E4491" s="83" t="s">
        <v>284</v>
      </c>
      <c r="F4491" s="13">
        <v>1</v>
      </c>
      <c r="G4491" s="13">
        <v>12</v>
      </c>
      <c r="H4491" s="13" t="s">
        <v>70</v>
      </c>
      <c r="I4491" s="13" t="s">
        <v>53</v>
      </c>
      <c r="J4491" s="13"/>
      <c r="K4491" s="13" t="s">
        <v>28</v>
      </c>
      <c r="L4491" s="12">
        <f t="shared" ca="1" si="625"/>
        <v>4.8234181117448527</v>
      </c>
      <c r="M4491" s="101">
        <f t="shared" ca="1" si="626"/>
        <v>0.25448353957565845</v>
      </c>
      <c r="N4491" s="101">
        <f t="shared" ca="1" si="624"/>
        <v>435.75703967084064</v>
      </c>
      <c r="O4491" s="101">
        <f t="shared" ca="1" si="627"/>
        <v>0.52039858007615214</v>
      </c>
      <c r="Q4491" s="12">
        <f t="shared" ca="1" si="628"/>
        <v>4.388151688898553</v>
      </c>
      <c r="R4491" s="101">
        <f t="shared" ca="1" si="629"/>
        <v>0</v>
      </c>
      <c r="S4491" s="13"/>
      <c r="T4491" s="101">
        <f t="shared" ca="1" si="630"/>
        <v>2.2964656469370771E-2</v>
      </c>
      <c r="U4491" s="101">
        <f t="shared" si="631"/>
        <v>0</v>
      </c>
      <c r="V4491" s="101">
        <f t="shared" ca="1" si="632"/>
        <v>-344.4322140268938</v>
      </c>
    </row>
    <row r="4492" spans="2:22" x14ac:dyDescent="0.3">
      <c r="B4492" s="13">
        <v>2023</v>
      </c>
      <c r="C4492" s="13">
        <v>7</v>
      </c>
      <c r="D4492" s="13">
        <v>4</v>
      </c>
      <c r="E4492" s="83" t="s">
        <v>284</v>
      </c>
      <c r="F4492" s="13">
        <v>1</v>
      </c>
      <c r="G4492" s="13">
        <v>13</v>
      </c>
      <c r="H4492" s="13" t="s">
        <v>70</v>
      </c>
      <c r="I4492" s="13" t="s">
        <v>53</v>
      </c>
      <c r="J4492" s="13"/>
      <c r="K4492" s="13" t="s">
        <v>28</v>
      </c>
      <c r="L4492" s="12">
        <f t="shared" ca="1" si="625"/>
        <v>3.5951132277985494</v>
      </c>
      <c r="M4492" s="101">
        <f t="shared" ca="1" si="626"/>
        <v>0.18967817389865146</v>
      </c>
      <c r="N4492" s="101">
        <f t="shared" ca="1" si="624"/>
        <v>435.75703967084064</v>
      </c>
      <c r="O4492" s="101">
        <f t="shared" ca="1" si="627"/>
        <v>0.38787676614718547</v>
      </c>
      <c r="Q4492" s="12">
        <f t="shared" ca="1" si="628"/>
        <v>5.6000000000000005</v>
      </c>
      <c r="R4492" s="101">
        <f t="shared" ca="1" si="629"/>
        <v>0.16971366526685286</v>
      </c>
      <c r="S4492" s="13"/>
      <c r="T4492" s="101">
        <f t="shared" ca="1" si="630"/>
        <v>0</v>
      </c>
      <c r="U4492" s="101">
        <f t="shared" si="631"/>
        <v>0</v>
      </c>
      <c r="V4492" s="101">
        <f t="shared" ca="1" si="632"/>
        <v>-344.77164135742748</v>
      </c>
    </row>
    <row r="4493" spans="2:22" x14ac:dyDescent="0.3">
      <c r="B4493" s="13">
        <v>2023</v>
      </c>
      <c r="C4493" s="13">
        <v>7</v>
      </c>
      <c r="D4493" s="13">
        <v>4</v>
      </c>
      <c r="E4493" s="83" t="s">
        <v>284</v>
      </c>
      <c r="F4493" s="13">
        <v>1</v>
      </c>
      <c r="G4493" s="13">
        <v>14</v>
      </c>
      <c r="H4493" s="13" t="s">
        <v>70</v>
      </c>
      <c r="I4493" s="13" t="s">
        <v>53</v>
      </c>
      <c r="J4493" s="13"/>
      <c r="K4493" s="13" t="s">
        <v>28</v>
      </c>
      <c r="L4493" s="12">
        <f t="shared" ca="1" si="625"/>
        <v>4.3679043774722608</v>
      </c>
      <c r="M4493" s="101">
        <f t="shared" ca="1" si="626"/>
        <v>0.2304506349554365</v>
      </c>
      <c r="N4493" s="101">
        <f t="shared" ca="1" si="624"/>
        <v>435.75703967084064</v>
      </c>
      <c r="O4493" s="101">
        <f t="shared" ca="1" si="627"/>
        <v>0.4712532032854822</v>
      </c>
      <c r="Q4493" s="12">
        <f t="shared" ca="1" si="628"/>
        <v>5.6000000000000005</v>
      </c>
      <c r="R4493" s="101">
        <f t="shared" ca="1" si="629"/>
        <v>0.10429689444697317</v>
      </c>
      <c r="S4493" s="13"/>
      <c r="T4493" s="101">
        <f t="shared" ca="1" si="630"/>
        <v>0</v>
      </c>
      <c r="U4493" s="101">
        <f t="shared" si="631"/>
        <v>0</v>
      </c>
      <c r="V4493" s="101">
        <f t="shared" ca="1" si="632"/>
        <v>-344.98023514632143</v>
      </c>
    </row>
    <row r="4494" spans="2:22" x14ac:dyDescent="0.3">
      <c r="B4494" s="13">
        <v>2023</v>
      </c>
      <c r="C4494" s="13">
        <v>7</v>
      </c>
      <c r="D4494" s="13">
        <v>4</v>
      </c>
      <c r="E4494" s="83" t="s">
        <v>284</v>
      </c>
      <c r="F4494" s="13">
        <v>1</v>
      </c>
      <c r="G4494" s="13">
        <v>15</v>
      </c>
      <c r="H4494" s="13" t="s">
        <v>70</v>
      </c>
      <c r="I4494" s="13" t="s">
        <v>53</v>
      </c>
      <c r="J4494" s="13"/>
      <c r="K4494" s="13" t="s">
        <v>28</v>
      </c>
      <c r="L4494" s="12">
        <f t="shared" ca="1" si="625"/>
        <v>4.752551196389323</v>
      </c>
      <c r="M4494" s="101">
        <f t="shared" ca="1" si="626"/>
        <v>0.25074460112150071</v>
      </c>
      <c r="N4494" s="101">
        <f t="shared" ca="1" si="624"/>
        <v>435.75703967084064</v>
      </c>
      <c r="O4494" s="101">
        <f t="shared" ca="1" si="627"/>
        <v>0.51275274857844411</v>
      </c>
      <c r="Q4494" s="12">
        <f t="shared" ca="1" si="628"/>
        <v>5.6000000000000005</v>
      </c>
      <c r="R4494" s="101">
        <f t="shared" ca="1" si="629"/>
        <v>7.1736541225643852E-2</v>
      </c>
      <c r="S4494" s="13"/>
      <c r="T4494" s="101">
        <f t="shared" ca="1" si="630"/>
        <v>0</v>
      </c>
      <c r="U4494" s="101">
        <f t="shared" si="631"/>
        <v>0</v>
      </c>
      <c r="V4494" s="101">
        <f t="shared" ca="1" si="632"/>
        <v>-345.12370822877267</v>
      </c>
    </row>
    <row r="4495" spans="2:22" x14ac:dyDescent="0.3">
      <c r="B4495" s="13">
        <v>2023</v>
      </c>
      <c r="C4495" s="13">
        <v>7</v>
      </c>
      <c r="D4495" s="13">
        <v>4</v>
      </c>
      <c r="E4495" s="83" t="s">
        <v>284</v>
      </c>
      <c r="F4495" s="13">
        <v>1</v>
      </c>
      <c r="G4495" s="13">
        <v>16</v>
      </c>
      <c r="H4495" s="13" t="s">
        <v>71</v>
      </c>
      <c r="I4495" s="13" t="s">
        <v>53</v>
      </c>
      <c r="J4495" s="13"/>
      <c r="K4495" s="13" t="s">
        <v>28</v>
      </c>
      <c r="L4495" s="12">
        <f t="shared" ca="1" si="625"/>
        <v>4.7710659166571832</v>
      </c>
      <c r="M4495" s="101">
        <f t="shared" ca="1" si="626"/>
        <v>0.5922801228938227</v>
      </c>
      <c r="N4495" s="101">
        <f t="shared" ca="1" si="624"/>
        <v>437.09890195990045</v>
      </c>
      <c r="O4495" s="101">
        <f t="shared" ca="1" si="627"/>
        <v>1.4208234299805091</v>
      </c>
      <c r="Q4495" s="12">
        <f t="shared" ca="1" si="628"/>
        <v>0</v>
      </c>
      <c r="R4495" s="101">
        <f t="shared" ca="1" si="629"/>
        <v>0</v>
      </c>
      <c r="S4495" s="13"/>
      <c r="T4495" s="101">
        <f t="shared" ca="1" si="630"/>
        <v>0.5922801228938227</v>
      </c>
      <c r="U4495" s="101">
        <f t="shared" ca="1" si="631"/>
        <v>1.3418622890598328</v>
      </c>
      <c r="V4495" s="101">
        <f t="shared" ca="1" si="632"/>
        <v>-343.18956581681903</v>
      </c>
    </row>
    <row r="4496" spans="2:22" x14ac:dyDescent="0.3">
      <c r="B4496" s="13">
        <v>2023</v>
      </c>
      <c r="C4496" s="13">
        <v>7</v>
      </c>
      <c r="D4496" s="13">
        <v>4</v>
      </c>
      <c r="E4496" s="83" t="s">
        <v>284</v>
      </c>
      <c r="F4496" s="13">
        <v>1</v>
      </c>
      <c r="G4496" s="13">
        <v>17</v>
      </c>
      <c r="H4496" s="13" t="s">
        <v>71</v>
      </c>
      <c r="I4496" s="13" t="s">
        <v>53</v>
      </c>
      <c r="J4496" s="13"/>
      <c r="K4496" s="13" t="s">
        <v>28</v>
      </c>
      <c r="L4496" s="12">
        <f t="shared" ca="1" si="625"/>
        <v>5.6964548937251775</v>
      </c>
      <c r="M4496" s="101">
        <f t="shared" ca="1" si="626"/>
        <v>0.70715791050704357</v>
      </c>
      <c r="N4496" s="101">
        <f t="shared" ref="N4496:N4559" ca="1" si="633">IF(H4496="On-Peak",IF(I4496="Winter",((L4496*$D$48)/60)+N4495,((L4496*$D$47)/60)+N4495),N4495)</f>
        <v>438.70102989876062</v>
      </c>
      <c r="O4496" s="101">
        <f t="shared" ca="1" si="627"/>
        <v>1.696404267351358</v>
      </c>
      <c r="Q4496" s="12">
        <f t="shared" ca="1" si="628"/>
        <v>5.6000000000000005</v>
      </c>
      <c r="R4496" s="101">
        <f t="shared" ca="1" si="629"/>
        <v>0</v>
      </c>
      <c r="S4496" s="13"/>
      <c r="T4496" s="101">
        <f t="shared" ca="1" si="630"/>
        <v>1.1973910507043474E-2</v>
      </c>
      <c r="U4496" s="101">
        <f t="shared" ca="1" si="631"/>
        <v>1.6021279388602063</v>
      </c>
      <c r="V4496" s="101">
        <f t="shared" ca="1" si="632"/>
        <v>-341.57546396745181</v>
      </c>
    </row>
    <row r="4497" spans="2:22" x14ac:dyDescent="0.3">
      <c r="B4497" s="13">
        <v>2023</v>
      </c>
      <c r="C4497" s="13">
        <v>7</v>
      </c>
      <c r="D4497" s="13">
        <v>4</v>
      </c>
      <c r="E4497" s="83" t="s">
        <v>284</v>
      </c>
      <c r="F4497" s="13">
        <v>1</v>
      </c>
      <c r="G4497" s="13">
        <v>18</v>
      </c>
      <c r="H4497" s="13" t="s">
        <v>71</v>
      </c>
      <c r="I4497" s="13" t="s">
        <v>53</v>
      </c>
      <c r="J4497" s="13"/>
      <c r="K4497" s="13" t="s">
        <v>28</v>
      </c>
      <c r="L4497" s="12">
        <f t="shared" ca="1" si="625"/>
        <v>4.8854427107422564</v>
      </c>
      <c r="M4497" s="101">
        <f t="shared" ca="1" si="626"/>
        <v>0.60647885811154367</v>
      </c>
      <c r="N4497" s="101">
        <f t="shared" ca="1" si="633"/>
        <v>440.0750606611569</v>
      </c>
      <c r="O4497" s="101">
        <f t="shared" ca="1" si="627"/>
        <v>1.4548848392590441</v>
      </c>
      <c r="Q4497" s="12">
        <f t="shared" ca="1" si="628"/>
        <v>5.6000000000000005</v>
      </c>
      <c r="R4497" s="101">
        <f t="shared" ca="1" si="629"/>
        <v>6.0487274535668038E-2</v>
      </c>
      <c r="S4497" s="13"/>
      <c r="T4497" s="101">
        <f t="shared" ca="1" si="630"/>
        <v>0</v>
      </c>
      <c r="U4497" s="101">
        <f t="shared" ca="1" si="631"/>
        <v>1.3740307623962595</v>
      </c>
      <c r="V4497" s="101">
        <f t="shared" ca="1" si="632"/>
        <v>-340.32240775412686</v>
      </c>
    </row>
    <row r="4498" spans="2:22" x14ac:dyDescent="0.3">
      <c r="B4498" s="13">
        <v>2023</v>
      </c>
      <c r="C4498" s="13">
        <v>7</v>
      </c>
      <c r="D4498" s="13">
        <v>4</v>
      </c>
      <c r="E4498" s="83" t="s">
        <v>284</v>
      </c>
      <c r="F4498" s="13">
        <v>1</v>
      </c>
      <c r="G4498" s="13">
        <v>19</v>
      </c>
      <c r="H4498" s="13" t="s">
        <v>71</v>
      </c>
      <c r="I4498" s="13" t="s">
        <v>53</v>
      </c>
      <c r="J4498" s="13"/>
      <c r="K4498" s="13" t="s">
        <v>28</v>
      </c>
      <c r="L4498" s="12">
        <f t="shared" ca="1" si="625"/>
        <v>5.308444547377567</v>
      </c>
      <c r="M4498" s="101">
        <f t="shared" ca="1" si="626"/>
        <v>0.65899030611145115</v>
      </c>
      <c r="N4498" s="101">
        <f t="shared" ca="1" si="633"/>
        <v>441.56806069010685</v>
      </c>
      <c r="O4498" s="101">
        <f t="shared" ca="1" si="627"/>
        <v>1.5808547862090394</v>
      </c>
      <c r="Q4498" s="12">
        <f t="shared" ca="1" si="628"/>
        <v>4.8092824136655512</v>
      </c>
      <c r="R4498" s="101">
        <f t="shared" ca="1" si="629"/>
        <v>0</v>
      </c>
      <c r="S4498" s="13"/>
      <c r="T4498" s="101">
        <f t="shared" ca="1" si="630"/>
        <v>6.1965987279009642E-2</v>
      </c>
      <c r="U4498" s="101">
        <f t="shared" ca="1" si="631"/>
        <v>1.4930000289499405</v>
      </c>
      <c r="V4498" s="101">
        <f t="shared" ca="1" si="632"/>
        <v>-338.76744173789791</v>
      </c>
    </row>
    <row r="4499" spans="2:22" x14ac:dyDescent="0.3">
      <c r="B4499" s="13">
        <v>2023</v>
      </c>
      <c r="C4499" s="13">
        <v>7</v>
      </c>
      <c r="D4499" s="13">
        <v>4</v>
      </c>
      <c r="E4499" s="83" t="s">
        <v>284</v>
      </c>
      <c r="F4499" s="13">
        <v>1</v>
      </c>
      <c r="G4499" s="13">
        <v>20</v>
      </c>
      <c r="H4499" s="13" t="s">
        <v>69</v>
      </c>
      <c r="I4499" s="13" t="s">
        <v>53</v>
      </c>
      <c r="J4499" s="13"/>
      <c r="K4499" s="13" t="s">
        <v>28</v>
      </c>
      <c r="L4499" s="12">
        <f t="shared" ca="1" si="625"/>
        <v>4.8962449853619452</v>
      </c>
      <c r="M4499" s="101">
        <f t="shared" ca="1" si="626"/>
        <v>0.25832588542769624</v>
      </c>
      <c r="N4499" s="101">
        <f t="shared" ca="1" si="633"/>
        <v>441.56806069010685</v>
      </c>
      <c r="O4499" s="101">
        <f t="shared" ca="1" si="627"/>
        <v>0.5282558714707003</v>
      </c>
      <c r="Q4499" s="12">
        <f t="shared" ca="1" si="628"/>
        <v>0</v>
      </c>
      <c r="R4499" s="101">
        <f t="shared" ca="1" si="629"/>
        <v>0</v>
      </c>
      <c r="S4499" s="13"/>
      <c r="T4499" s="101">
        <f t="shared" ca="1" si="630"/>
        <v>0.25832588542769624</v>
      </c>
      <c r="U4499" s="101">
        <f t="shared" si="631"/>
        <v>0</v>
      </c>
      <c r="V4499" s="101">
        <f t="shared" ca="1" si="632"/>
        <v>-338.50911585247019</v>
      </c>
    </row>
    <row r="4500" spans="2:22" x14ac:dyDescent="0.3">
      <c r="B4500" s="13">
        <v>2023</v>
      </c>
      <c r="C4500" s="13">
        <v>7</v>
      </c>
      <c r="D4500" s="13">
        <v>4</v>
      </c>
      <c r="E4500" s="83" t="s">
        <v>284</v>
      </c>
      <c r="F4500" s="13">
        <v>1</v>
      </c>
      <c r="G4500" s="13">
        <v>21</v>
      </c>
      <c r="H4500" s="13" t="s">
        <v>69</v>
      </c>
      <c r="I4500" s="13" t="s">
        <v>53</v>
      </c>
      <c r="J4500" s="13"/>
      <c r="K4500" s="13" t="s">
        <v>28</v>
      </c>
      <c r="L4500" s="12">
        <f t="shared" ca="1" si="625"/>
        <v>6.0841113422436468</v>
      </c>
      <c r="M4500" s="101">
        <f t="shared" ca="1" si="626"/>
        <v>0.32099771441677483</v>
      </c>
      <c r="N4500" s="101">
        <f t="shared" ca="1" si="633"/>
        <v>441.56806069010685</v>
      </c>
      <c r="O4500" s="101">
        <f t="shared" ca="1" si="627"/>
        <v>0.65641477271466708</v>
      </c>
      <c r="Q4500" s="12">
        <f t="shared" ca="1" si="628"/>
        <v>0</v>
      </c>
      <c r="R4500" s="101">
        <f t="shared" ca="1" si="629"/>
        <v>0</v>
      </c>
      <c r="S4500" s="13"/>
      <c r="T4500" s="101">
        <f t="shared" ca="1" si="630"/>
        <v>0.32099771441677483</v>
      </c>
      <c r="U4500" s="101">
        <f t="shared" si="631"/>
        <v>0</v>
      </c>
      <c r="V4500" s="101">
        <f t="shared" ca="1" si="632"/>
        <v>-338.18811813805343</v>
      </c>
    </row>
    <row r="4501" spans="2:22" x14ac:dyDescent="0.3">
      <c r="B4501" s="13">
        <v>2023</v>
      </c>
      <c r="C4501" s="13">
        <v>7</v>
      </c>
      <c r="D4501" s="13">
        <v>4</v>
      </c>
      <c r="E4501" s="83" t="s">
        <v>284</v>
      </c>
      <c r="F4501" s="13">
        <v>1</v>
      </c>
      <c r="G4501" s="13">
        <v>22</v>
      </c>
      <c r="H4501" s="13" t="s">
        <v>69</v>
      </c>
      <c r="I4501" s="13" t="s">
        <v>53</v>
      </c>
      <c r="J4501" s="13"/>
      <c r="K4501" s="13" t="s">
        <v>28</v>
      </c>
      <c r="L4501" s="12">
        <f t="shared" ca="1" si="625"/>
        <v>4.6040067803218063</v>
      </c>
      <c r="M4501" s="101">
        <f t="shared" ca="1" si="626"/>
        <v>0.24290739772977851</v>
      </c>
      <c r="N4501" s="101">
        <f t="shared" ca="1" si="633"/>
        <v>441.56806069010685</v>
      </c>
      <c r="O4501" s="101">
        <f t="shared" ca="1" si="627"/>
        <v>0.49672629152891967</v>
      </c>
      <c r="Q4501" s="12">
        <f t="shared" ca="1" si="628"/>
        <v>0</v>
      </c>
      <c r="R4501" s="101">
        <f t="shared" ca="1" si="629"/>
        <v>0</v>
      </c>
      <c r="S4501" s="13"/>
      <c r="T4501" s="101">
        <f t="shared" ca="1" si="630"/>
        <v>0.24290739772977851</v>
      </c>
      <c r="U4501" s="101">
        <f t="shared" si="631"/>
        <v>0</v>
      </c>
      <c r="V4501" s="101">
        <f t="shared" ca="1" si="632"/>
        <v>-337.94521074032366</v>
      </c>
    </row>
    <row r="4502" spans="2:22" x14ac:dyDescent="0.3">
      <c r="B4502" s="13">
        <v>2023</v>
      </c>
      <c r="C4502" s="13">
        <v>7</v>
      </c>
      <c r="D4502" s="13">
        <v>4</v>
      </c>
      <c r="E4502" s="83" t="s">
        <v>284</v>
      </c>
      <c r="F4502" s="13">
        <v>1</v>
      </c>
      <c r="G4502" s="13">
        <v>23</v>
      </c>
      <c r="H4502" s="13" t="s">
        <v>69</v>
      </c>
      <c r="I4502" s="13" t="s">
        <v>53</v>
      </c>
      <c r="J4502" s="13"/>
      <c r="K4502" s="13" t="s">
        <v>28</v>
      </c>
      <c r="L4502" s="12">
        <f t="shared" ca="1" si="625"/>
        <v>4.4817753836717786</v>
      </c>
      <c r="M4502" s="101">
        <f t="shared" ca="1" si="626"/>
        <v>0.23645846924252303</v>
      </c>
      <c r="N4502" s="101">
        <f t="shared" ca="1" si="633"/>
        <v>441.56806069010685</v>
      </c>
      <c r="O4502" s="101">
        <f t="shared" ca="1" si="627"/>
        <v>0.48353874614434822</v>
      </c>
      <c r="Q4502" s="12">
        <f t="shared" ca="1" si="628"/>
        <v>0</v>
      </c>
      <c r="R4502" s="101">
        <f t="shared" ca="1" si="629"/>
        <v>0</v>
      </c>
      <c r="S4502" s="13"/>
      <c r="T4502" s="101">
        <f t="shared" ca="1" si="630"/>
        <v>0.23645846924252303</v>
      </c>
      <c r="U4502" s="101">
        <f t="shared" si="631"/>
        <v>0</v>
      </c>
      <c r="V4502" s="101">
        <f t="shared" ca="1" si="632"/>
        <v>-337.70875227108115</v>
      </c>
    </row>
    <row r="4503" spans="2:22" x14ac:dyDescent="0.3">
      <c r="B4503" s="13">
        <v>2023</v>
      </c>
      <c r="C4503" s="13">
        <v>7</v>
      </c>
      <c r="D4503" s="13">
        <v>5</v>
      </c>
      <c r="E4503" s="83" t="s">
        <v>285</v>
      </c>
      <c r="F4503" s="13">
        <v>2</v>
      </c>
      <c r="G4503" s="13">
        <v>0</v>
      </c>
      <c r="H4503" s="13" t="s">
        <v>69</v>
      </c>
      <c r="I4503" s="13" t="s">
        <v>53</v>
      </c>
      <c r="J4503" s="13"/>
      <c r="K4503" s="13" t="s">
        <v>27</v>
      </c>
      <c r="L4503" s="12">
        <f t="shared" ca="1" si="625"/>
        <v>5.8855978438040211</v>
      </c>
      <c r="M4503" s="101">
        <f t="shared" ca="1" si="626"/>
        <v>0.31052414223910019</v>
      </c>
      <c r="N4503" s="101">
        <f t="shared" ca="1" si="633"/>
        <v>441.56806069010685</v>
      </c>
      <c r="O4503" s="101">
        <f t="shared" ca="1" si="627"/>
        <v>0.63499715136801582</v>
      </c>
      <c r="Q4503" s="12">
        <f t="shared" ca="1" si="628"/>
        <v>0</v>
      </c>
      <c r="R4503" s="101">
        <f t="shared" ca="1" si="629"/>
        <v>0</v>
      </c>
      <c r="S4503" s="13"/>
      <c r="T4503" s="101">
        <f t="shared" ca="1" si="630"/>
        <v>0.31052414223910019</v>
      </c>
      <c r="U4503" s="101">
        <f t="shared" si="631"/>
        <v>0</v>
      </c>
      <c r="V4503" s="101">
        <f t="shared" ca="1" si="632"/>
        <v>-337.39822812884205</v>
      </c>
    </row>
    <row r="4504" spans="2:22" x14ac:dyDescent="0.3">
      <c r="B4504" s="13">
        <v>2023</v>
      </c>
      <c r="C4504" s="13">
        <v>7</v>
      </c>
      <c r="D4504" s="13">
        <v>5</v>
      </c>
      <c r="E4504" s="83" t="s">
        <v>285</v>
      </c>
      <c r="F4504" s="13">
        <v>2</v>
      </c>
      <c r="G4504" s="13">
        <v>1</v>
      </c>
      <c r="H4504" s="13" t="s">
        <v>69</v>
      </c>
      <c r="I4504" s="13" t="s">
        <v>53</v>
      </c>
      <c r="J4504" s="13"/>
      <c r="K4504" s="13" t="s">
        <v>27</v>
      </c>
      <c r="L4504" s="12">
        <f t="shared" ca="1" si="625"/>
        <v>3.3269416091619091</v>
      </c>
      <c r="M4504" s="101">
        <f t="shared" ca="1" si="626"/>
        <v>0.17552943929938233</v>
      </c>
      <c r="N4504" s="101">
        <f t="shared" ca="1" si="633"/>
        <v>441.56806069010685</v>
      </c>
      <c r="O4504" s="101">
        <f t="shared" ca="1" si="627"/>
        <v>0.35894373021247838</v>
      </c>
      <c r="Q4504" s="12">
        <f t="shared" ca="1" si="628"/>
        <v>0</v>
      </c>
      <c r="R4504" s="101">
        <f t="shared" ca="1" si="629"/>
        <v>0</v>
      </c>
      <c r="S4504" s="13"/>
      <c r="T4504" s="101">
        <f t="shared" ca="1" si="630"/>
        <v>0.17552943929938233</v>
      </c>
      <c r="U4504" s="101">
        <f t="shared" si="631"/>
        <v>0</v>
      </c>
      <c r="V4504" s="101">
        <f t="shared" ca="1" si="632"/>
        <v>-337.22269868954265</v>
      </c>
    </row>
    <row r="4505" spans="2:22" x14ac:dyDescent="0.3">
      <c r="B4505" s="13">
        <v>2023</v>
      </c>
      <c r="C4505" s="13">
        <v>7</v>
      </c>
      <c r="D4505" s="13">
        <v>5</v>
      </c>
      <c r="E4505" s="83" t="s">
        <v>285</v>
      </c>
      <c r="F4505" s="13">
        <v>2</v>
      </c>
      <c r="G4505" s="13">
        <v>2</v>
      </c>
      <c r="H4505" s="13" t="s">
        <v>69</v>
      </c>
      <c r="I4505" s="13" t="s">
        <v>53</v>
      </c>
      <c r="J4505" s="13"/>
      <c r="K4505" s="13" t="s">
        <v>27</v>
      </c>
      <c r="L4505" s="12">
        <f t="shared" ca="1" si="625"/>
        <v>3.026213732650695</v>
      </c>
      <c r="M4505" s="101">
        <f t="shared" ca="1" si="626"/>
        <v>0.15966303653465067</v>
      </c>
      <c r="N4505" s="101">
        <f t="shared" ca="1" si="633"/>
        <v>441.56806069010685</v>
      </c>
      <c r="O4505" s="101">
        <f t="shared" ca="1" si="627"/>
        <v>0.32649819961568349</v>
      </c>
      <c r="Q4505" s="12">
        <f t="shared" ca="1" si="628"/>
        <v>0</v>
      </c>
      <c r="R4505" s="101">
        <f t="shared" ca="1" si="629"/>
        <v>0</v>
      </c>
      <c r="S4505" s="13"/>
      <c r="T4505" s="101">
        <f t="shared" ca="1" si="630"/>
        <v>0.15966303653465067</v>
      </c>
      <c r="U4505" s="101">
        <f t="shared" si="631"/>
        <v>0</v>
      </c>
      <c r="V4505" s="101">
        <f t="shared" ca="1" si="632"/>
        <v>-337.063035653008</v>
      </c>
    </row>
    <row r="4506" spans="2:22" x14ac:dyDescent="0.3">
      <c r="B4506" s="13">
        <v>2023</v>
      </c>
      <c r="C4506" s="13">
        <v>7</v>
      </c>
      <c r="D4506" s="13">
        <v>5</v>
      </c>
      <c r="E4506" s="83" t="s">
        <v>285</v>
      </c>
      <c r="F4506" s="13">
        <v>2</v>
      </c>
      <c r="G4506" s="13">
        <v>3</v>
      </c>
      <c r="H4506" s="13" t="s">
        <v>69</v>
      </c>
      <c r="I4506" s="13" t="s">
        <v>53</v>
      </c>
      <c r="J4506" s="13"/>
      <c r="K4506" s="13" t="s">
        <v>27</v>
      </c>
      <c r="L4506" s="12">
        <f t="shared" ca="1" si="625"/>
        <v>3.1960049785310676</v>
      </c>
      <c r="M4506" s="101">
        <f t="shared" ca="1" si="626"/>
        <v>0.16862122266729912</v>
      </c>
      <c r="N4506" s="101">
        <f t="shared" ca="1" si="633"/>
        <v>441.56806069010685</v>
      </c>
      <c r="O4506" s="101">
        <f t="shared" ca="1" si="627"/>
        <v>0.3448169771337169</v>
      </c>
      <c r="Q4506" s="12">
        <f t="shared" ca="1" si="628"/>
        <v>0</v>
      </c>
      <c r="R4506" s="101">
        <f t="shared" ca="1" si="629"/>
        <v>0</v>
      </c>
      <c r="S4506" s="13"/>
      <c r="T4506" s="101">
        <f t="shared" ca="1" si="630"/>
        <v>0.16862122266729912</v>
      </c>
      <c r="U4506" s="101">
        <f t="shared" si="631"/>
        <v>0</v>
      </c>
      <c r="V4506" s="101">
        <f t="shared" ca="1" si="632"/>
        <v>-336.8944144303407</v>
      </c>
    </row>
    <row r="4507" spans="2:22" x14ac:dyDescent="0.3">
      <c r="B4507" s="13">
        <v>2023</v>
      </c>
      <c r="C4507" s="13">
        <v>7</v>
      </c>
      <c r="D4507" s="13">
        <v>5</v>
      </c>
      <c r="E4507" s="83" t="s">
        <v>285</v>
      </c>
      <c r="F4507" s="13">
        <v>2</v>
      </c>
      <c r="G4507" s="13">
        <v>4</v>
      </c>
      <c r="H4507" s="13" t="s">
        <v>69</v>
      </c>
      <c r="I4507" s="13" t="s">
        <v>53</v>
      </c>
      <c r="J4507" s="13"/>
      <c r="K4507" s="13" t="s">
        <v>27</v>
      </c>
      <c r="L4507" s="12">
        <f t="shared" ca="1" si="625"/>
        <v>2.77010808618307</v>
      </c>
      <c r="M4507" s="101">
        <f t="shared" ca="1" si="626"/>
        <v>0.14615090262701877</v>
      </c>
      <c r="N4507" s="101">
        <f t="shared" ca="1" si="633"/>
        <v>441.56806069010685</v>
      </c>
      <c r="O4507" s="101">
        <f t="shared" ca="1" si="627"/>
        <v>0.29886696141829144</v>
      </c>
      <c r="Q4507" s="12">
        <f t="shared" ca="1" si="628"/>
        <v>0</v>
      </c>
      <c r="R4507" s="101">
        <f t="shared" ca="1" si="629"/>
        <v>0</v>
      </c>
      <c r="S4507" s="13"/>
      <c r="T4507" s="101">
        <f t="shared" ca="1" si="630"/>
        <v>0.14615090262701877</v>
      </c>
      <c r="U4507" s="101">
        <f t="shared" si="631"/>
        <v>0</v>
      </c>
      <c r="V4507" s="101">
        <f t="shared" ca="1" si="632"/>
        <v>-336.74826352771368</v>
      </c>
    </row>
    <row r="4508" spans="2:22" x14ac:dyDescent="0.3">
      <c r="B4508" s="13">
        <v>2023</v>
      </c>
      <c r="C4508" s="13">
        <v>7</v>
      </c>
      <c r="D4508" s="13">
        <v>5</v>
      </c>
      <c r="E4508" s="83" t="s">
        <v>285</v>
      </c>
      <c r="F4508" s="13">
        <v>2</v>
      </c>
      <c r="G4508" s="13">
        <v>5</v>
      </c>
      <c r="H4508" s="13" t="s">
        <v>69</v>
      </c>
      <c r="I4508" s="13" t="s">
        <v>53</v>
      </c>
      <c r="J4508" s="13"/>
      <c r="K4508" s="13" t="s">
        <v>27</v>
      </c>
      <c r="L4508" s="12">
        <f t="shared" ca="1" si="625"/>
        <v>3.2676554142923533</v>
      </c>
      <c r="M4508" s="101">
        <f t="shared" ca="1" si="626"/>
        <v>0.17240149965806456</v>
      </c>
      <c r="N4508" s="101">
        <f t="shared" ca="1" si="633"/>
        <v>441.56806069010685</v>
      </c>
      <c r="O4508" s="101">
        <f t="shared" ca="1" si="627"/>
        <v>0.35254734264800197</v>
      </c>
      <c r="Q4508" s="12">
        <f t="shared" ca="1" si="628"/>
        <v>1.3406517199766126</v>
      </c>
      <c r="R4508" s="101">
        <f t="shared" ca="1" si="629"/>
        <v>0</v>
      </c>
      <c r="S4508" s="13"/>
      <c r="T4508" s="101">
        <f t="shared" ca="1" si="630"/>
        <v>0.10166871491209849</v>
      </c>
      <c r="U4508" s="101">
        <f t="shared" si="631"/>
        <v>0</v>
      </c>
      <c r="V4508" s="101">
        <f t="shared" ca="1" si="632"/>
        <v>-336.6465948128016</v>
      </c>
    </row>
    <row r="4509" spans="2:22" x14ac:dyDescent="0.3">
      <c r="B4509" s="13">
        <v>2023</v>
      </c>
      <c r="C4509" s="13">
        <v>7</v>
      </c>
      <c r="D4509" s="13">
        <v>5</v>
      </c>
      <c r="E4509" s="83" t="s">
        <v>285</v>
      </c>
      <c r="F4509" s="13">
        <v>2</v>
      </c>
      <c r="G4509" s="13">
        <v>6</v>
      </c>
      <c r="H4509" s="13" t="s">
        <v>69</v>
      </c>
      <c r="I4509" s="13" t="s">
        <v>53</v>
      </c>
      <c r="J4509" s="13"/>
      <c r="K4509" s="13" t="s">
        <v>27</v>
      </c>
      <c r="L4509" s="12">
        <f t="shared" ca="1" si="625"/>
        <v>3.0153051705423</v>
      </c>
      <c r="M4509" s="101">
        <f t="shared" ca="1" si="626"/>
        <v>0.15908750079781175</v>
      </c>
      <c r="N4509" s="101">
        <f t="shared" ca="1" si="633"/>
        <v>441.56806069010685</v>
      </c>
      <c r="O4509" s="101">
        <f t="shared" ca="1" si="627"/>
        <v>0.32532127484980872</v>
      </c>
      <c r="Q4509" s="12">
        <f t="shared" ca="1" si="628"/>
        <v>5.6000000000000005</v>
      </c>
      <c r="R4509" s="101">
        <f t="shared" ca="1" si="629"/>
        <v>0.21879441731359436</v>
      </c>
      <c r="S4509" s="13"/>
      <c r="T4509" s="101">
        <f t="shared" ca="1" si="630"/>
        <v>0</v>
      </c>
      <c r="U4509" s="101">
        <f t="shared" si="631"/>
        <v>0</v>
      </c>
      <c r="V4509" s="101">
        <f t="shared" ca="1" si="632"/>
        <v>-337.08418364742874</v>
      </c>
    </row>
    <row r="4510" spans="2:22" x14ac:dyDescent="0.3">
      <c r="B4510" s="13">
        <v>2023</v>
      </c>
      <c r="C4510" s="13">
        <v>7</v>
      </c>
      <c r="D4510" s="13">
        <v>5</v>
      </c>
      <c r="E4510" s="83" t="s">
        <v>285</v>
      </c>
      <c r="F4510" s="13">
        <v>2</v>
      </c>
      <c r="G4510" s="13">
        <v>7</v>
      </c>
      <c r="H4510" s="13" t="s">
        <v>69</v>
      </c>
      <c r="I4510" s="13" t="s">
        <v>53</v>
      </c>
      <c r="J4510" s="13"/>
      <c r="K4510" s="13" t="s">
        <v>27</v>
      </c>
      <c r="L4510" s="12">
        <f t="shared" ca="1" si="625"/>
        <v>2.7953912583416098</v>
      </c>
      <c r="M4510" s="101">
        <f t="shared" ca="1" si="626"/>
        <v>0.14748484279010335</v>
      </c>
      <c r="N4510" s="101">
        <f t="shared" ca="1" si="633"/>
        <v>441.56806069010685</v>
      </c>
      <c r="O4510" s="101">
        <f t="shared" ca="1" si="627"/>
        <v>0.30159476286247627</v>
      </c>
      <c r="Q4510" s="12">
        <f t="shared" ca="1" si="628"/>
        <v>5.6000000000000005</v>
      </c>
      <c r="R4510" s="101">
        <f t="shared" ca="1" si="629"/>
        <v>0.23741012998138278</v>
      </c>
      <c r="S4510" s="13"/>
      <c r="T4510" s="101">
        <f t="shared" ca="1" si="630"/>
        <v>0</v>
      </c>
      <c r="U4510" s="101">
        <f t="shared" si="631"/>
        <v>0</v>
      </c>
      <c r="V4510" s="101">
        <f t="shared" ca="1" si="632"/>
        <v>-337.55900390739146</v>
      </c>
    </row>
    <row r="4511" spans="2:22" x14ac:dyDescent="0.3">
      <c r="B4511" s="13">
        <v>2023</v>
      </c>
      <c r="C4511" s="13">
        <v>7</v>
      </c>
      <c r="D4511" s="13">
        <v>5</v>
      </c>
      <c r="E4511" s="83" t="s">
        <v>285</v>
      </c>
      <c r="F4511" s="13">
        <v>2</v>
      </c>
      <c r="G4511" s="13">
        <v>8</v>
      </c>
      <c r="H4511" s="13" t="s">
        <v>69</v>
      </c>
      <c r="I4511" s="13" t="s">
        <v>53</v>
      </c>
      <c r="J4511" s="13"/>
      <c r="K4511" s="13" t="s">
        <v>27</v>
      </c>
      <c r="L4511" s="12">
        <f t="shared" ca="1" si="625"/>
        <v>4.816387845132212</v>
      </c>
      <c r="M4511" s="101">
        <f t="shared" ca="1" si="626"/>
        <v>0.25411262270917551</v>
      </c>
      <c r="N4511" s="101">
        <f t="shared" ca="1" si="633"/>
        <v>441.56806069010685</v>
      </c>
      <c r="O4511" s="101">
        <f t="shared" ca="1" si="627"/>
        <v>0.51964008461131439</v>
      </c>
      <c r="Q4511" s="12">
        <f t="shared" ca="1" si="628"/>
        <v>5.6000000000000005</v>
      </c>
      <c r="R4511" s="101">
        <f t="shared" ca="1" si="629"/>
        <v>6.6332768909558304E-2</v>
      </c>
      <c r="S4511" s="13"/>
      <c r="T4511" s="101">
        <f t="shared" ca="1" si="630"/>
        <v>0</v>
      </c>
      <c r="U4511" s="101">
        <f t="shared" si="631"/>
        <v>0</v>
      </c>
      <c r="V4511" s="101">
        <f t="shared" ca="1" si="632"/>
        <v>-337.69166944521055</v>
      </c>
    </row>
    <row r="4512" spans="2:22" x14ac:dyDescent="0.3">
      <c r="B4512" s="13">
        <v>2023</v>
      </c>
      <c r="C4512" s="13">
        <v>7</v>
      </c>
      <c r="D4512" s="13">
        <v>5</v>
      </c>
      <c r="E4512" s="83" t="s">
        <v>285</v>
      </c>
      <c r="F4512" s="13">
        <v>2</v>
      </c>
      <c r="G4512" s="13">
        <v>9</v>
      </c>
      <c r="H4512" s="13" t="s">
        <v>69</v>
      </c>
      <c r="I4512" s="13" t="s">
        <v>53</v>
      </c>
      <c r="J4512" s="13"/>
      <c r="K4512" s="13" t="s">
        <v>27</v>
      </c>
      <c r="L4512" s="12">
        <f t="shared" ca="1" si="625"/>
        <v>4.9949654788204985</v>
      </c>
      <c r="M4512" s="101">
        <f t="shared" ca="1" si="626"/>
        <v>0.26353437866256951</v>
      </c>
      <c r="N4512" s="101">
        <f t="shared" ca="1" si="633"/>
        <v>441.56806069010685</v>
      </c>
      <c r="O4512" s="101">
        <f t="shared" ca="1" si="627"/>
        <v>0.53890682550994362</v>
      </c>
      <c r="Q4512" s="12">
        <f t="shared" ca="1" si="628"/>
        <v>5.6000000000000005</v>
      </c>
      <c r="R4512" s="101">
        <f t="shared" ca="1" si="629"/>
        <v>5.1216172217844851E-2</v>
      </c>
      <c r="S4512" s="13"/>
      <c r="T4512" s="101">
        <f t="shared" ca="1" si="630"/>
        <v>0</v>
      </c>
      <c r="U4512" s="101">
        <f t="shared" si="631"/>
        <v>0</v>
      </c>
      <c r="V4512" s="101">
        <f t="shared" ca="1" si="632"/>
        <v>-337.79410178964622</v>
      </c>
    </row>
    <row r="4513" spans="2:22" x14ac:dyDescent="0.3">
      <c r="B4513" s="13">
        <v>2023</v>
      </c>
      <c r="C4513" s="13">
        <v>7</v>
      </c>
      <c r="D4513" s="13">
        <v>5</v>
      </c>
      <c r="E4513" s="83" t="s">
        <v>285</v>
      </c>
      <c r="F4513" s="13">
        <v>2</v>
      </c>
      <c r="G4513" s="13">
        <v>10</v>
      </c>
      <c r="H4513" s="13" t="s">
        <v>70</v>
      </c>
      <c r="I4513" s="13" t="s">
        <v>53</v>
      </c>
      <c r="J4513" s="13"/>
      <c r="K4513" s="13" t="s">
        <v>27</v>
      </c>
      <c r="L4513" s="12">
        <f t="shared" ca="1" si="625"/>
        <v>3.6926444214852436</v>
      </c>
      <c r="M4513" s="101">
        <f t="shared" ca="1" si="626"/>
        <v>0.19482391967756146</v>
      </c>
      <c r="N4513" s="101">
        <f t="shared" ca="1" si="633"/>
        <v>441.56806069010685</v>
      </c>
      <c r="O4513" s="101">
        <f t="shared" ca="1" si="627"/>
        <v>0.39839940663404294</v>
      </c>
      <c r="Q4513" s="12">
        <f t="shared" ca="1" si="628"/>
        <v>3.4060116710031343</v>
      </c>
      <c r="R4513" s="101">
        <f t="shared" ca="1" si="629"/>
        <v>0</v>
      </c>
      <c r="S4513" s="13"/>
      <c r="T4513" s="101">
        <f t="shared" ca="1" si="630"/>
        <v>1.5122743915436089E-2</v>
      </c>
      <c r="U4513" s="101">
        <f t="shared" si="631"/>
        <v>0</v>
      </c>
      <c r="V4513" s="101">
        <f t="shared" ca="1" si="632"/>
        <v>-337.77897904573081</v>
      </c>
    </row>
    <row r="4514" spans="2:22" x14ac:dyDescent="0.3">
      <c r="B4514" s="13">
        <v>2023</v>
      </c>
      <c r="C4514" s="13">
        <v>7</v>
      </c>
      <c r="D4514" s="13">
        <v>5</v>
      </c>
      <c r="E4514" s="83" t="s">
        <v>285</v>
      </c>
      <c r="F4514" s="13">
        <v>2</v>
      </c>
      <c r="G4514" s="13">
        <v>11</v>
      </c>
      <c r="H4514" s="13" t="s">
        <v>70</v>
      </c>
      <c r="I4514" s="13" t="s">
        <v>53</v>
      </c>
      <c r="J4514" s="13"/>
      <c r="K4514" s="13" t="s">
        <v>27</v>
      </c>
      <c r="L4514" s="12">
        <f t="shared" ca="1" si="625"/>
        <v>4.1020427249922067</v>
      </c>
      <c r="M4514" s="101">
        <f t="shared" ca="1" si="626"/>
        <v>0.21642377417058883</v>
      </c>
      <c r="N4514" s="101">
        <f t="shared" ca="1" si="633"/>
        <v>441.56806069010685</v>
      </c>
      <c r="O4514" s="101">
        <f t="shared" ca="1" si="627"/>
        <v>0.44256938959940917</v>
      </c>
      <c r="Q4514" s="12">
        <f t="shared" ca="1" si="628"/>
        <v>5.6000000000000005</v>
      </c>
      <c r="R4514" s="101">
        <f t="shared" ca="1" si="629"/>
        <v>0.12680208332940976</v>
      </c>
      <c r="S4514" s="13"/>
      <c r="T4514" s="101">
        <f t="shared" ca="1" si="630"/>
        <v>0</v>
      </c>
      <c r="U4514" s="101">
        <f t="shared" si="631"/>
        <v>0</v>
      </c>
      <c r="V4514" s="101">
        <f t="shared" ca="1" si="632"/>
        <v>-338.03258321238968</v>
      </c>
    </row>
    <row r="4515" spans="2:22" x14ac:dyDescent="0.3">
      <c r="B4515" s="13">
        <v>2023</v>
      </c>
      <c r="C4515" s="13">
        <v>7</v>
      </c>
      <c r="D4515" s="13">
        <v>5</v>
      </c>
      <c r="E4515" s="83" t="s">
        <v>285</v>
      </c>
      <c r="F4515" s="13">
        <v>2</v>
      </c>
      <c r="G4515" s="13">
        <v>12</v>
      </c>
      <c r="H4515" s="13" t="s">
        <v>70</v>
      </c>
      <c r="I4515" s="13" t="s">
        <v>53</v>
      </c>
      <c r="J4515" s="13"/>
      <c r="K4515" s="13" t="s">
        <v>27</v>
      </c>
      <c r="L4515" s="12">
        <f t="shared" ca="1" si="625"/>
        <v>3.4754477308087548</v>
      </c>
      <c r="M4515" s="101">
        <f t="shared" ca="1" si="626"/>
        <v>0.18336462227746991</v>
      </c>
      <c r="N4515" s="101">
        <f t="shared" ca="1" si="633"/>
        <v>441.56806069010685</v>
      </c>
      <c r="O4515" s="101">
        <f t="shared" ca="1" si="627"/>
        <v>0.37496605567695657</v>
      </c>
      <c r="Q4515" s="12">
        <f t="shared" ca="1" si="628"/>
        <v>5.6000000000000005</v>
      </c>
      <c r="R4515" s="101">
        <f t="shared" ca="1" si="629"/>
        <v>0.17984334958703896</v>
      </c>
      <c r="S4515" s="13"/>
      <c r="T4515" s="101">
        <f t="shared" ca="1" si="630"/>
        <v>0</v>
      </c>
      <c r="U4515" s="101">
        <f t="shared" si="631"/>
        <v>0</v>
      </c>
      <c r="V4515" s="101">
        <f t="shared" ca="1" si="632"/>
        <v>-338.39226991156374</v>
      </c>
    </row>
    <row r="4516" spans="2:22" x14ac:dyDescent="0.3">
      <c r="B4516" s="13">
        <v>2023</v>
      </c>
      <c r="C4516" s="13">
        <v>7</v>
      </c>
      <c r="D4516" s="13">
        <v>5</v>
      </c>
      <c r="E4516" s="83" t="s">
        <v>285</v>
      </c>
      <c r="F4516" s="13">
        <v>2</v>
      </c>
      <c r="G4516" s="13">
        <v>13</v>
      </c>
      <c r="H4516" s="13" t="s">
        <v>70</v>
      </c>
      <c r="I4516" s="13" t="s">
        <v>53</v>
      </c>
      <c r="J4516" s="13"/>
      <c r="K4516" s="13" t="s">
        <v>27</v>
      </c>
      <c r="L4516" s="12">
        <f t="shared" ca="1" si="625"/>
        <v>3.1315703296367343</v>
      </c>
      <c r="M4516" s="101">
        <f t="shared" ca="1" si="626"/>
        <v>0.1652216505916341</v>
      </c>
      <c r="N4516" s="101">
        <f t="shared" ca="1" si="633"/>
        <v>441.56806069010685</v>
      </c>
      <c r="O4516" s="101">
        <f t="shared" ca="1" si="627"/>
        <v>0.33786512286450726</v>
      </c>
      <c r="Q4516" s="12">
        <f t="shared" ca="1" si="628"/>
        <v>0</v>
      </c>
      <c r="R4516" s="101">
        <f t="shared" ca="1" si="629"/>
        <v>0</v>
      </c>
      <c r="S4516" s="13"/>
      <c r="T4516" s="101">
        <f t="shared" ca="1" si="630"/>
        <v>0.1652216505916341</v>
      </c>
      <c r="U4516" s="101">
        <f t="shared" si="631"/>
        <v>0</v>
      </c>
      <c r="V4516" s="101">
        <f t="shared" ca="1" si="632"/>
        <v>-338.22704826097208</v>
      </c>
    </row>
    <row r="4517" spans="2:22" x14ac:dyDescent="0.3">
      <c r="B4517" s="13">
        <v>2023</v>
      </c>
      <c r="C4517" s="13">
        <v>7</v>
      </c>
      <c r="D4517" s="13">
        <v>5</v>
      </c>
      <c r="E4517" s="83" t="s">
        <v>285</v>
      </c>
      <c r="F4517" s="13">
        <v>2</v>
      </c>
      <c r="G4517" s="13">
        <v>14</v>
      </c>
      <c r="H4517" s="13" t="s">
        <v>70</v>
      </c>
      <c r="I4517" s="13" t="s">
        <v>53</v>
      </c>
      <c r="J4517" s="13"/>
      <c r="K4517" s="13" t="s">
        <v>27</v>
      </c>
      <c r="L4517" s="12">
        <f t="shared" ca="1" si="625"/>
        <v>3.7545771400739811</v>
      </c>
      <c r="M4517" s="101">
        <f t="shared" ca="1" si="626"/>
        <v>0.19809148991030326</v>
      </c>
      <c r="N4517" s="101">
        <f t="shared" ca="1" si="633"/>
        <v>441.56806069010685</v>
      </c>
      <c r="O4517" s="101">
        <f t="shared" ca="1" si="627"/>
        <v>0.40508132764258181</v>
      </c>
      <c r="Q4517" s="12">
        <f t="shared" ca="1" si="628"/>
        <v>1.2364909040966976</v>
      </c>
      <c r="R4517" s="101">
        <f t="shared" ca="1" si="629"/>
        <v>0</v>
      </c>
      <c r="S4517" s="13"/>
      <c r="T4517" s="101">
        <f t="shared" ca="1" si="630"/>
        <v>0.13285422981016148</v>
      </c>
      <c r="U4517" s="101">
        <f t="shared" si="631"/>
        <v>0</v>
      </c>
      <c r="V4517" s="101">
        <f t="shared" ca="1" si="632"/>
        <v>-338.09419403116192</v>
      </c>
    </row>
    <row r="4518" spans="2:22" x14ac:dyDescent="0.3">
      <c r="B4518" s="13">
        <v>2023</v>
      </c>
      <c r="C4518" s="13">
        <v>7</v>
      </c>
      <c r="D4518" s="13">
        <v>5</v>
      </c>
      <c r="E4518" s="83" t="s">
        <v>285</v>
      </c>
      <c r="F4518" s="13">
        <v>2</v>
      </c>
      <c r="G4518" s="13">
        <v>15</v>
      </c>
      <c r="H4518" s="13" t="s">
        <v>70</v>
      </c>
      <c r="I4518" s="13" t="s">
        <v>53</v>
      </c>
      <c r="J4518" s="13"/>
      <c r="K4518" s="13" t="s">
        <v>27</v>
      </c>
      <c r="L4518" s="12">
        <f t="shared" ca="1" si="625"/>
        <v>4.4416060084358699</v>
      </c>
      <c r="M4518" s="101">
        <f t="shared" ca="1" si="626"/>
        <v>0.2343391330050765</v>
      </c>
      <c r="N4518" s="101">
        <f t="shared" ca="1" si="633"/>
        <v>441.56806069010685</v>
      </c>
      <c r="O4518" s="101">
        <f t="shared" ca="1" si="627"/>
        <v>0.47920487225014602</v>
      </c>
      <c r="Q4518" s="12">
        <f t="shared" ca="1" si="628"/>
        <v>5.6000000000000005</v>
      </c>
      <c r="R4518" s="101">
        <f t="shared" ca="1" si="629"/>
        <v>9.8058051385903663E-2</v>
      </c>
      <c r="S4518" s="13"/>
      <c r="T4518" s="101">
        <f t="shared" ca="1" si="630"/>
        <v>0</v>
      </c>
      <c r="U4518" s="101">
        <f t="shared" si="631"/>
        <v>0</v>
      </c>
      <c r="V4518" s="101">
        <f t="shared" ca="1" si="632"/>
        <v>-338.29031013393376</v>
      </c>
    </row>
    <row r="4519" spans="2:22" x14ac:dyDescent="0.3">
      <c r="B4519" s="13">
        <v>2023</v>
      </c>
      <c r="C4519" s="13">
        <v>7</v>
      </c>
      <c r="D4519" s="13">
        <v>5</v>
      </c>
      <c r="E4519" s="83" t="s">
        <v>285</v>
      </c>
      <c r="F4519" s="13">
        <v>2</v>
      </c>
      <c r="G4519" s="13">
        <v>16</v>
      </c>
      <c r="H4519" s="13" t="s">
        <v>71</v>
      </c>
      <c r="I4519" s="13" t="s">
        <v>53</v>
      </c>
      <c r="J4519" s="13"/>
      <c r="K4519" s="13" t="s">
        <v>27</v>
      </c>
      <c r="L4519" s="12">
        <f t="shared" ca="1" si="625"/>
        <v>3.8982081876106411</v>
      </c>
      <c r="M4519" s="101">
        <f t="shared" ca="1" si="626"/>
        <v>0.48392356440998502</v>
      </c>
      <c r="N4519" s="101">
        <f t="shared" ca="1" si="633"/>
        <v>442.66443174287235</v>
      </c>
      <c r="O4519" s="101">
        <f t="shared" ca="1" si="627"/>
        <v>1.1608863982704489</v>
      </c>
      <c r="Q4519" s="12">
        <f t="shared" ca="1" si="628"/>
        <v>5.6000000000000005</v>
      </c>
      <c r="R4519" s="101">
        <f t="shared" ca="1" si="629"/>
        <v>0.14405667691875929</v>
      </c>
      <c r="S4519" s="13"/>
      <c r="T4519" s="101">
        <f t="shared" ca="1" si="630"/>
        <v>0</v>
      </c>
      <c r="U4519" s="101">
        <f t="shared" ca="1" si="631"/>
        <v>1.0963710527654926</v>
      </c>
      <c r="V4519" s="101">
        <f t="shared" ca="1" si="632"/>
        <v>-337.48205243500576</v>
      </c>
    </row>
    <row r="4520" spans="2:22" x14ac:dyDescent="0.3">
      <c r="B4520" s="13">
        <v>2023</v>
      </c>
      <c r="C4520" s="13">
        <v>7</v>
      </c>
      <c r="D4520" s="13">
        <v>5</v>
      </c>
      <c r="E4520" s="83" t="s">
        <v>285</v>
      </c>
      <c r="F4520" s="13">
        <v>2</v>
      </c>
      <c r="G4520" s="13">
        <v>17</v>
      </c>
      <c r="H4520" s="13" t="s">
        <v>71</v>
      </c>
      <c r="I4520" s="13" t="s">
        <v>53</v>
      </c>
      <c r="J4520" s="13"/>
      <c r="K4520" s="13" t="s">
        <v>27</v>
      </c>
      <c r="L4520" s="12">
        <f t="shared" ca="1" si="625"/>
        <v>5.4964577089318452</v>
      </c>
      <c r="M4520" s="101">
        <f t="shared" ca="1" si="626"/>
        <v>0.6823302599867993</v>
      </c>
      <c r="N4520" s="101">
        <f t="shared" ca="1" si="633"/>
        <v>444.21031047350942</v>
      </c>
      <c r="O4520" s="101">
        <f t="shared" ca="1" si="627"/>
        <v>1.6368451057199036</v>
      </c>
      <c r="Q4520" s="12">
        <f t="shared" ca="1" si="628"/>
        <v>5.6000000000000005</v>
      </c>
      <c r="R4520" s="101">
        <f t="shared" ca="1" si="629"/>
        <v>8.7648549389193527E-3</v>
      </c>
      <c r="S4520" s="13"/>
      <c r="T4520" s="101">
        <f t="shared" ca="1" si="630"/>
        <v>0</v>
      </c>
      <c r="U4520" s="101">
        <f t="shared" ca="1" si="631"/>
        <v>1.5458787306370814</v>
      </c>
      <c r="V4520" s="101">
        <f t="shared" ca="1" si="632"/>
        <v>-335.95370341424655</v>
      </c>
    </row>
    <row r="4521" spans="2:22" x14ac:dyDescent="0.3">
      <c r="B4521" s="13">
        <v>2023</v>
      </c>
      <c r="C4521" s="13">
        <v>7</v>
      </c>
      <c r="D4521" s="13">
        <v>5</v>
      </c>
      <c r="E4521" s="83" t="s">
        <v>285</v>
      </c>
      <c r="F4521" s="13">
        <v>2</v>
      </c>
      <c r="G4521" s="13">
        <v>18</v>
      </c>
      <c r="H4521" s="13" t="s">
        <v>71</v>
      </c>
      <c r="I4521" s="13" t="s">
        <v>53</v>
      </c>
      <c r="J4521" s="13"/>
      <c r="K4521" s="13" t="s">
        <v>27</v>
      </c>
      <c r="L4521" s="12">
        <f t="shared" ca="1" si="625"/>
        <v>6.8104769207543363</v>
      </c>
      <c r="M4521" s="101">
        <f t="shared" ca="1" si="626"/>
        <v>0.84545260494244334</v>
      </c>
      <c r="N4521" s="101">
        <f t="shared" ca="1" si="633"/>
        <v>446.1257571074716</v>
      </c>
      <c r="O4521" s="101">
        <f t="shared" ca="1" si="627"/>
        <v>2.0281600270006415</v>
      </c>
      <c r="Q4521" s="12">
        <f t="shared" ca="1" si="628"/>
        <v>5.186350365065695</v>
      </c>
      <c r="R4521" s="101">
        <f t="shared" ca="1" si="629"/>
        <v>0</v>
      </c>
      <c r="S4521" s="13"/>
      <c r="T4521" s="101">
        <f t="shared" ca="1" si="630"/>
        <v>0.20161907062318793</v>
      </c>
      <c r="U4521" s="101">
        <f t="shared" ca="1" si="631"/>
        <v>1.9154466339621572</v>
      </c>
      <c r="V4521" s="101">
        <f t="shared" ca="1" si="632"/>
        <v>-333.8366377096612</v>
      </c>
    </row>
    <row r="4522" spans="2:22" x14ac:dyDescent="0.3">
      <c r="B4522" s="13">
        <v>2023</v>
      </c>
      <c r="C4522" s="13">
        <v>7</v>
      </c>
      <c r="D4522" s="13">
        <v>5</v>
      </c>
      <c r="E4522" s="83" t="s">
        <v>285</v>
      </c>
      <c r="F4522" s="13">
        <v>2</v>
      </c>
      <c r="G4522" s="13">
        <v>19</v>
      </c>
      <c r="H4522" s="13" t="s">
        <v>71</v>
      </c>
      <c r="I4522" s="13" t="s">
        <v>53</v>
      </c>
      <c r="J4522" s="13"/>
      <c r="K4522" s="13" t="s">
        <v>27</v>
      </c>
      <c r="L4522" s="12">
        <f t="shared" ca="1" si="625"/>
        <v>6.3103537111978403</v>
      </c>
      <c r="M4522" s="101">
        <f t="shared" ca="1" si="626"/>
        <v>0.78336730970809987</v>
      </c>
      <c r="N4522" s="101">
        <f t="shared" ca="1" si="633"/>
        <v>447.90054408874602</v>
      </c>
      <c r="O4522" s="101">
        <f t="shared" ca="1" si="627"/>
        <v>1.879223335194717</v>
      </c>
      <c r="Q4522" s="12">
        <f t="shared" ca="1" si="628"/>
        <v>5.6000000000000005</v>
      </c>
      <c r="R4522" s="101">
        <f t="shared" ca="1" si="629"/>
        <v>0</v>
      </c>
      <c r="S4522" s="13"/>
      <c r="T4522" s="101">
        <f t="shared" ca="1" si="630"/>
        <v>8.818330970809983E-2</v>
      </c>
      <c r="U4522" s="101">
        <f t="shared" ca="1" si="631"/>
        <v>1.7747869812743926</v>
      </c>
      <c r="V4522" s="101">
        <f t="shared" ca="1" si="632"/>
        <v>-331.9736674186787</v>
      </c>
    </row>
    <row r="4523" spans="2:22" x14ac:dyDescent="0.3">
      <c r="B4523" s="13">
        <v>2023</v>
      </c>
      <c r="C4523" s="13">
        <v>7</v>
      </c>
      <c r="D4523" s="13">
        <v>5</v>
      </c>
      <c r="E4523" s="83" t="s">
        <v>285</v>
      </c>
      <c r="F4523" s="13">
        <v>2</v>
      </c>
      <c r="G4523" s="13">
        <v>20</v>
      </c>
      <c r="H4523" s="13" t="s">
        <v>69</v>
      </c>
      <c r="I4523" s="13" t="s">
        <v>53</v>
      </c>
      <c r="J4523" s="13"/>
      <c r="K4523" s="13" t="s">
        <v>27</v>
      </c>
      <c r="L4523" s="12">
        <f t="shared" ca="1" si="625"/>
        <v>6.7821806569553669</v>
      </c>
      <c r="M4523" s="101">
        <f t="shared" ca="1" si="626"/>
        <v>0.35782785146096519</v>
      </c>
      <c r="N4523" s="101">
        <f t="shared" ca="1" si="633"/>
        <v>447.90054408874602</v>
      </c>
      <c r="O4523" s="101">
        <f t="shared" ca="1" si="627"/>
        <v>0.73172947107891451</v>
      </c>
      <c r="Q4523" s="12">
        <f t="shared" ca="1" si="628"/>
        <v>0</v>
      </c>
      <c r="R4523" s="101">
        <f t="shared" ca="1" si="629"/>
        <v>0</v>
      </c>
      <c r="S4523" s="13"/>
      <c r="T4523" s="101">
        <f t="shared" ca="1" si="630"/>
        <v>0.35782785146096519</v>
      </c>
      <c r="U4523" s="101">
        <f t="shared" si="631"/>
        <v>0</v>
      </c>
      <c r="V4523" s="101">
        <f t="shared" ca="1" si="632"/>
        <v>-331.61583956721773</v>
      </c>
    </row>
    <row r="4524" spans="2:22" x14ac:dyDescent="0.3">
      <c r="B4524" s="13">
        <v>2023</v>
      </c>
      <c r="C4524" s="13">
        <v>7</v>
      </c>
      <c r="D4524" s="13">
        <v>5</v>
      </c>
      <c r="E4524" s="83" t="s">
        <v>285</v>
      </c>
      <c r="F4524" s="13">
        <v>2</v>
      </c>
      <c r="G4524" s="13">
        <v>21</v>
      </c>
      <c r="H4524" s="13" t="s">
        <v>69</v>
      </c>
      <c r="I4524" s="13" t="s">
        <v>53</v>
      </c>
      <c r="J4524" s="13"/>
      <c r="K4524" s="13" t="s">
        <v>27</v>
      </c>
      <c r="L4524" s="12">
        <f t="shared" ca="1" si="625"/>
        <v>6.248464206504468</v>
      </c>
      <c r="M4524" s="101">
        <f t="shared" ca="1" si="626"/>
        <v>0.32966897153517571</v>
      </c>
      <c r="N4524" s="101">
        <f t="shared" ca="1" si="633"/>
        <v>447.90054408874602</v>
      </c>
      <c r="O4524" s="101">
        <f t="shared" ca="1" si="627"/>
        <v>0.67414680323976706</v>
      </c>
      <c r="Q4524" s="12">
        <f t="shared" ca="1" si="628"/>
        <v>0</v>
      </c>
      <c r="R4524" s="101">
        <f t="shared" ca="1" si="629"/>
        <v>0</v>
      </c>
      <c r="S4524" s="13"/>
      <c r="T4524" s="101">
        <f t="shared" ca="1" si="630"/>
        <v>0.32966897153517571</v>
      </c>
      <c r="U4524" s="101">
        <f t="shared" si="631"/>
        <v>0</v>
      </c>
      <c r="V4524" s="101">
        <f t="shared" ca="1" si="632"/>
        <v>-331.28617059568256</v>
      </c>
    </row>
    <row r="4525" spans="2:22" x14ac:dyDescent="0.3">
      <c r="B4525" s="13">
        <v>2023</v>
      </c>
      <c r="C4525" s="13">
        <v>7</v>
      </c>
      <c r="D4525" s="13">
        <v>5</v>
      </c>
      <c r="E4525" s="83" t="s">
        <v>285</v>
      </c>
      <c r="F4525" s="13">
        <v>2</v>
      </c>
      <c r="G4525" s="13">
        <v>22</v>
      </c>
      <c r="H4525" s="13" t="s">
        <v>69</v>
      </c>
      <c r="I4525" s="13" t="s">
        <v>53</v>
      </c>
      <c r="J4525" s="13"/>
      <c r="K4525" s="13" t="s">
        <v>27</v>
      </c>
      <c r="L4525" s="12">
        <f t="shared" ca="1" si="625"/>
        <v>3.6196766848838551</v>
      </c>
      <c r="M4525" s="101">
        <f t="shared" ca="1" si="626"/>
        <v>0.1909741418944722</v>
      </c>
      <c r="N4525" s="101">
        <f t="shared" ca="1" si="633"/>
        <v>447.90054408874602</v>
      </c>
      <c r="O4525" s="101">
        <f t="shared" ca="1" si="627"/>
        <v>0.3905269175321191</v>
      </c>
      <c r="Q4525" s="12">
        <f t="shared" ca="1" si="628"/>
        <v>0</v>
      </c>
      <c r="R4525" s="101">
        <f t="shared" ca="1" si="629"/>
        <v>0</v>
      </c>
      <c r="S4525" s="13"/>
      <c r="T4525" s="101">
        <f t="shared" ca="1" si="630"/>
        <v>0.1909741418944722</v>
      </c>
      <c r="U4525" s="101">
        <f t="shared" si="631"/>
        <v>0</v>
      </c>
      <c r="V4525" s="101">
        <f t="shared" ca="1" si="632"/>
        <v>-331.09519645378811</v>
      </c>
    </row>
    <row r="4526" spans="2:22" x14ac:dyDescent="0.3">
      <c r="B4526" s="13">
        <v>2023</v>
      </c>
      <c r="C4526" s="13">
        <v>7</v>
      </c>
      <c r="D4526" s="13">
        <v>5</v>
      </c>
      <c r="E4526" s="83" t="s">
        <v>285</v>
      </c>
      <c r="F4526" s="13">
        <v>2</v>
      </c>
      <c r="G4526" s="13">
        <v>23</v>
      </c>
      <c r="H4526" s="13" t="s">
        <v>69</v>
      </c>
      <c r="I4526" s="13" t="s">
        <v>53</v>
      </c>
      <c r="J4526" s="13"/>
      <c r="K4526" s="13" t="s">
        <v>27</v>
      </c>
      <c r="L4526" s="12">
        <f t="shared" ca="1" si="625"/>
        <v>5.3691321571425634</v>
      </c>
      <c r="M4526" s="101">
        <f t="shared" ca="1" si="626"/>
        <v>0.28327541261084166</v>
      </c>
      <c r="N4526" s="101">
        <f t="shared" ca="1" si="633"/>
        <v>447.90054408874602</v>
      </c>
      <c r="O4526" s="101">
        <f t="shared" ca="1" si="627"/>
        <v>0.57927566843411116</v>
      </c>
      <c r="Q4526" s="12">
        <f t="shared" ca="1" si="628"/>
        <v>0</v>
      </c>
      <c r="R4526" s="101">
        <f t="shared" ca="1" si="629"/>
        <v>0</v>
      </c>
      <c r="S4526" s="13"/>
      <c r="T4526" s="101">
        <f t="shared" ca="1" si="630"/>
        <v>0.28327541261084166</v>
      </c>
      <c r="U4526" s="101">
        <f t="shared" si="631"/>
        <v>0</v>
      </c>
      <c r="V4526" s="101">
        <f t="shared" ca="1" si="632"/>
        <v>-330.81192104117724</v>
      </c>
    </row>
    <row r="4527" spans="2:22" x14ac:dyDescent="0.3">
      <c r="B4527" s="13">
        <v>2023</v>
      </c>
      <c r="C4527" s="13">
        <v>7</v>
      </c>
      <c r="D4527" s="13">
        <v>6</v>
      </c>
      <c r="E4527" s="83" t="s">
        <v>286</v>
      </c>
      <c r="F4527" s="13">
        <v>3</v>
      </c>
      <c r="G4527" s="13">
        <v>0</v>
      </c>
      <c r="H4527" s="13" t="s">
        <v>69</v>
      </c>
      <c r="I4527" s="13" t="s">
        <v>53</v>
      </c>
      <c r="J4527" s="13"/>
      <c r="K4527" s="13" t="s">
        <v>27</v>
      </c>
      <c r="L4527" s="12">
        <f t="shared" ca="1" si="625"/>
        <v>5.0418702010433609</v>
      </c>
      <c r="M4527" s="101">
        <f t="shared" ca="1" si="626"/>
        <v>0.26600907180704775</v>
      </c>
      <c r="N4527" s="101">
        <f t="shared" ca="1" si="633"/>
        <v>447.90054408874602</v>
      </c>
      <c r="O4527" s="101">
        <f t="shared" ca="1" si="627"/>
        <v>0.54396737599056821</v>
      </c>
      <c r="Q4527" s="12">
        <f t="shared" ca="1" si="628"/>
        <v>0</v>
      </c>
      <c r="R4527" s="101">
        <f t="shared" ca="1" si="629"/>
        <v>0</v>
      </c>
      <c r="S4527" s="13"/>
      <c r="T4527" s="101">
        <f t="shared" ca="1" si="630"/>
        <v>0.26600907180704775</v>
      </c>
      <c r="U4527" s="101">
        <f t="shared" si="631"/>
        <v>0</v>
      </c>
      <c r="V4527" s="101">
        <f t="shared" ca="1" si="632"/>
        <v>-330.5459119693702</v>
      </c>
    </row>
    <row r="4528" spans="2:22" x14ac:dyDescent="0.3">
      <c r="B4528" s="13">
        <v>2023</v>
      </c>
      <c r="C4528" s="13">
        <v>7</v>
      </c>
      <c r="D4528" s="13">
        <v>6</v>
      </c>
      <c r="E4528" s="83" t="s">
        <v>286</v>
      </c>
      <c r="F4528" s="13">
        <v>3</v>
      </c>
      <c r="G4528" s="13">
        <v>1</v>
      </c>
      <c r="H4528" s="13" t="s">
        <v>69</v>
      </c>
      <c r="I4528" s="13" t="s">
        <v>53</v>
      </c>
      <c r="J4528" s="13"/>
      <c r="K4528" s="13" t="s">
        <v>27</v>
      </c>
      <c r="L4528" s="12">
        <f t="shared" ca="1" si="625"/>
        <v>3.0578650834477918</v>
      </c>
      <c r="M4528" s="101">
        <f t="shared" ca="1" si="626"/>
        <v>0.16133296180270551</v>
      </c>
      <c r="N4528" s="101">
        <f t="shared" ca="1" si="633"/>
        <v>447.90054408874602</v>
      </c>
      <c r="O4528" s="101">
        <f t="shared" ca="1" si="627"/>
        <v>0.32991306385318225</v>
      </c>
      <c r="Q4528" s="12">
        <f t="shared" ca="1" si="628"/>
        <v>0</v>
      </c>
      <c r="R4528" s="101">
        <f t="shared" ca="1" si="629"/>
        <v>0</v>
      </c>
      <c r="S4528" s="13"/>
      <c r="T4528" s="101">
        <f t="shared" ca="1" si="630"/>
        <v>0.16133296180270551</v>
      </c>
      <c r="U4528" s="101">
        <f t="shared" si="631"/>
        <v>0</v>
      </c>
      <c r="V4528" s="101">
        <f t="shared" ca="1" si="632"/>
        <v>-330.38457900756748</v>
      </c>
    </row>
    <row r="4529" spans="2:22" x14ac:dyDescent="0.3">
      <c r="B4529" s="13">
        <v>2023</v>
      </c>
      <c r="C4529" s="13">
        <v>7</v>
      </c>
      <c r="D4529" s="13">
        <v>6</v>
      </c>
      <c r="E4529" s="83" t="s">
        <v>286</v>
      </c>
      <c r="F4529" s="13">
        <v>3</v>
      </c>
      <c r="G4529" s="13">
        <v>2</v>
      </c>
      <c r="H4529" s="13" t="s">
        <v>69</v>
      </c>
      <c r="I4529" s="13" t="s">
        <v>53</v>
      </c>
      <c r="J4529" s="13"/>
      <c r="K4529" s="13" t="s">
        <v>27</v>
      </c>
      <c r="L4529" s="12">
        <f t="shared" ca="1" si="625"/>
        <v>3.2935648144306087</v>
      </c>
      <c r="M4529" s="101">
        <f t="shared" ca="1" si="626"/>
        <v>0.17376847960935893</v>
      </c>
      <c r="N4529" s="101">
        <f t="shared" ca="1" si="633"/>
        <v>447.90054408874602</v>
      </c>
      <c r="O4529" s="101">
        <f t="shared" ca="1" si="627"/>
        <v>0.35534270782891836</v>
      </c>
      <c r="Q4529" s="12">
        <f t="shared" ca="1" si="628"/>
        <v>0</v>
      </c>
      <c r="R4529" s="101">
        <f t="shared" ca="1" si="629"/>
        <v>0</v>
      </c>
      <c r="S4529" s="13"/>
      <c r="T4529" s="101">
        <f t="shared" ca="1" si="630"/>
        <v>0.17376847960935893</v>
      </c>
      <c r="U4529" s="101">
        <f t="shared" si="631"/>
        <v>0</v>
      </c>
      <c r="V4529" s="101">
        <f t="shared" ca="1" si="632"/>
        <v>-330.21081052795813</v>
      </c>
    </row>
    <row r="4530" spans="2:22" x14ac:dyDescent="0.3">
      <c r="B4530" s="13">
        <v>2023</v>
      </c>
      <c r="C4530" s="13">
        <v>7</v>
      </c>
      <c r="D4530" s="13">
        <v>6</v>
      </c>
      <c r="E4530" s="83" t="s">
        <v>286</v>
      </c>
      <c r="F4530" s="13">
        <v>3</v>
      </c>
      <c r="G4530" s="13">
        <v>3</v>
      </c>
      <c r="H4530" s="13" t="s">
        <v>69</v>
      </c>
      <c r="I4530" s="13" t="s">
        <v>53</v>
      </c>
      <c r="J4530" s="13"/>
      <c r="K4530" s="13" t="s">
        <v>27</v>
      </c>
      <c r="L4530" s="12">
        <f t="shared" ca="1" si="625"/>
        <v>2.6850554520757699</v>
      </c>
      <c r="M4530" s="101">
        <f t="shared" ca="1" si="626"/>
        <v>0.14166352565151763</v>
      </c>
      <c r="N4530" s="101">
        <f t="shared" ca="1" si="633"/>
        <v>447.90054408874602</v>
      </c>
      <c r="O4530" s="101">
        <f t="shared" ca="1" si="627"/>
        <v>0.28969063272445483</v>
      </c>
      <c r="Q4530" s="12">
        <f t="shared" ca="1" si="628"/>
        <v>0</v>
      </c>
      <c r="R4530" s="101">
        <f t="shared" ca="1" si="629"/>
        <v>0</v>
      </c>
      <c r="S4530" s="13"/>
      <c r="T4530" s="101">
        <f t="shared" ca="1" si="630"/>
        <v>0.14166352565151763</v>
      </c>
      <c r="U4530" s="101">
        <f t="shared" si="631"/>
        <v>0</v>
      </c>
      <c r="V4530" s="101">
        <f t="shared" ca="1" si="632"/>
        <v>-330.06914700230664</v>
      </c>
    </row>
    <row r="4531" spans="2:22" x14ac:dyDescent="0.3">
      <c r="B4531" s="13">
        <v>2023</v>
      </c>
      <c r="C4531" s="13">
        <v>7</v>
      </c>
      <c r="D4531" s="13">
        <v>6</v>
      </c>
      <c r="E4531" s="83" t="s">
        <v>286</v>
      </c>
      <c r="F4531" s="13">
        <v>3</v>
      </c>
      <c r="G4531" s="13">
        <v>4</v>
      </c>
      <c r="H4531" s="13" t="s">
        <v>69</v>
      </c>
      <c r="I4531" s="13" t="s">
        <v>53</v>
      </c>
      <c r="J4531" s="13"/>
      <c r="K4531" s="13" t="s">
        <v>27</v>
      </c>
      <c r="L4531" s="12">
        <f t="shared" ca="1" si="625"/>
        <v>2.9586199695284763</v>
      </c>
      <c r="M4531" s="101">
        <f t="shared" ca="1" si="626"/>
        <v>0.1560967895923224</v>
      </c>
      <c r="N4531" s="101">
        <f t="shared" ca="1" si="633"/>
        <v>447.90054408874602</v>
      </c>
      <c r="O4531" s="101">
        <f t="shared" ca="1" si="627"/>
        <v>0.31920550851242729</v>
      </c>
      <c r="Q4531" s="12">
        <f t="shared" ca="1" si="628"/>
        <v>0</v>
      </c>
      <c r="R4531" s="101">
        <f t="shared" ca="1" si="629"/>
        <v>0</v>
      </c>
      <c r="S4531" s="13"/>
      <c r="T4531" s="101">
        <f t="shared" ca="1" si="630"/>
        <v>0.1560967895923224</v>
      </c>
      <c r="U4531" s="101">
        <f t="shared" si="631"/>
        <v>0</v>
      </c>
      <c r="V4531" s="101">
        <f t="shared" ca="1" si="632"/>
        <v>-329.91305021271432</v>
      </c>
    </row>
    <row r="4532" spans="2:22" x14ac:dyDescent="0.3">
      <c r="B4532" s="13">
        <v>2023</v>
      </c>
      <c r="C4532" s="13">
        <v>7</v>
      </c>
      <c r="D4532" s="13">
        <v>6</v>
      </c>
      <c r="E4532" s="83" t="s">
        <v>286</v>
      </c>
      <c r="F4532" s="13">
        <v>3</v>
      </c>
      <c r="G4532" s="13">
        <v>5</v>
      </c>
      <c r="H4532" s="13" t="s">
        <v>69</v>
      </c>
      <c r="I4532" s="13" t="s">
        <v>53</v>
      </c>
      <c r="J4532" s="13"/>
      <c r="K4532" s="13" t="s">
        <v>27</v>
      </c>
      <c r="L4532" s="12">
        <f t="shared" ca="1" si="625"/>
        <v>3.0761453539785775</v>
      </c>
      <c r="M4532" s="101">
        <f t="shared" ca="1" si="626"/>
        <v>0.16229742887590975</v>
      </c>
      <c r="N4532" s="101">
        <f t="shared" ca="1" si="633"/>
        <v>447.90054408874602</v>
      </c>
      <c r="O4532" s="101">
        <f t="shared" ca="1" si="627"/>
        <v>0.33188532224074874</v>
      </c>
      <c r="Q4532" s="12">
        <f t="shared" ca="1" si="628"/>
        <v>5.6000000000000005</v>
      </c>
      <c r="R4532" s="101">
        <f t="shared" ca="1" si="629"/>
        <v>0.21364429578571348</v>
      </c>
      <c r="S4532" s="13"/>
      <c r="T4532" s="101">
        <f t="shared" ca="1" si="630"/>
        <v>0</v>
      </c>
      <c r="U4532" s="101">
        <f t="shared" si="631"/>
        <v>0</v>
      </c>
      <c r="V4532" s="101">
        <f t="shared" ca="1" si="632"/>
        <v>-330.34033880428581</v>
      </c>
    </row>
    <row r="4533" spans="2:22" x14ac:dyDescent="0.3">
      <c r="B4533" s="13">
        <v>2023</v>
      </c>
      <c r="C4533" s="13">
        <v>7</v>
      </c>
      <c r="D4533" s="13">
        <v>6</v>
      </c>
      <c r="E4533" s="83" t="s">
        <v>286</v>
      </c>
      <c r="F4533" s="13">
        <v>3</v>
      </c>
      <c r="G4533" s="13">
        <v>6</v>
      </c>
      <c r="H4533" s="13" t="s">
        <v>69</v>
      </c>
      <c r="I4533" s="13" t="s">
        <v>53</v>
      </c>
      <c r="J4533" s="13"/>
      <c r="K4533" s="13" t="s">
        <v>27</v>
      </c>
      <c r="L4533" s="12">
        <f t="shared" ca="1" si="625"/>
        <v>3.1756175716903465</v>
      </c>
      <c r="M4533" s="101">
        <f t="shared" ca="1" si="626"/>
        <v>0.16754558308238268</v>
      </c>
      <c r="N4533" s="101">
        <f t="shared" ca="1" si="633"/>
        <v>447.90054408874602</v>
      </c>
      <c r="O4533" s="101">
        <f t="shared" ca="1" si="627"/>
        <v>0.3426173798096715</v>
      </c>
      <c r="Q4533" s="12">
        <f t="shared" ca="1" si="628"/>
        <v>5.6000000000000005</v>
      </c>
      <c r="R4533" s="101">
        <f t="shared" ca="1" si="629"/>
        <v>0.20522397255641223</v>
      </c>
      <c r="S4533" s="13"/>
      <c r="T4533" s="101">
        <f t="shared" ca="1" si="630"/>
        <v>0</v>
      </c>
      <c r="U4533" s="101">
        <f t="shared" si="631"/>
        <v>0</v>
      </c>
      <c r="V4533" s="101">
        <f t="shared" ca="1" si="632"/>
        <v>-330.75078674939869</v>
      </c>
    </row>
    <row r="4534" spans="2:22" x14ac:dyDescent="0.3">
      <c r="B4534" s="13">
        <v>2023</v>
      </c>
      <c r="C4534" s="13">
        <v>7</v>
      </c>
      <c r="D4534" s="13">
        <v>6</v>
      </c>
      <c r="E4534" s="83" t="s">
        <v>286</v>
      </c>
      <c r="F4534" s="13">
        <v>3</v>
      </c>
      <c r="G4534" s="13">
        <v>7</v>
      </c>
      <c r="H4534" s="13" t="s">
        <v>69</v>
      </c>
      <c r="I4534" s="13" t="s">
        <v>53</v>
      </c>
      <c r="J4534" s="13"/>
      <c r="K4534" s="13" t="s">
        <v>27</v>
      </c>
      <c r="L4534" s="12">
        <f t="shared" ca="1" si="625"/>
        <v>2.9616817037645009</v>
      </c>
      <c r="M4534" s="101">
        <f t="shared" ca="1" si="626"/>
        <v>0.15625832669061507</v>
      </c>
      <c r="N4534" s="101">
        <f t="shared" ca="1" si="633"/>
        <v>447.90054408874602</v>
      </c>
      <c r="O4534" s="101">
        <f t="shared" ca="1" si="627"/>
        <v>0.319535839019152</v>
      </c>
      <c r="Q4534" s="12">
        <f t="shared" ca="1" si="628"/>
        <v>5.6000000000000005</v>
      </c>
      <c r="R4534" s="101">
        <f t="shared" ca="1" si="629"/>
        <v>0.22333364377633505</v>
      </c>
      <c r="S4534" s="13"/>
      <c r="T4534" s="101">
        <f t="shared" ca="1" si="630"/>
        <v>0</v>
      </c>
      <c r="U4534" s="101">
        <f t="shared" si="631"/>
        <v>0</v>
      </c>
      <c r="V4534" s="101">
        <f t="shared" ca="1" si="632"/>
        <v>-331.1974540369514</v>
      </c>
    </row>
    <row r="4535" spans="2:22" x14ac:dyDescent="0.3">
      <c r="B4535" s="13">
        <v>2023</v>
      </c>
      <c r="C4535" s="13">
        <v>7</v>
      </c>
      <c r="D4535" s="13">
        <v>6</v>
      </c>
      <c r="E4535" s="83" t="s">
        <v>286</v>
      </c>
      <c r="F4535" s="13">
        <v>3</v>
      </c>
      <c r="G4535" s="13">
        <v>8</v>
      </c>
      <c r="H4535" s="13" t="s">
        <v>69</v>
      </c>
      <c r="I4535" s="13" t="s">
        <v>53</v>
      </c>
      <c r="J4535" s="13"/>
      <c r="K4535" s="13" t="s">
        <v>27</v>
      </c>
      <c r="L4535" s="12">
        <f t="shared" ca="1" si="625"/>
        <v>3.2215620892216617</v>
      </c>
      <c r="M4535" s="101">
        <f t="shared" ca="1" si="626"/>
        <v>0.16996961582733489</v>
      </c>
      <c r="N4535" s="101">
        <f t="shared" ca="1" si="633"/>
        <v>447.90054408874602</v>
      </c>
      <c r="O4535" s="101">
        <f t="shared" ca="1" si="627"/>
        <v>0.34757433380612507</v>
      </c>
      <c r="Q4535" s="12">
        <f t="shared" ca="1" si="628"/>
        <v>5.6000000000000005</v>
      </c>
      <c r="R4535" s="101">
        <f t="shared" ca="1" si="629"/>
        <v>0.20133476914738641</v>
      </c>
      <c r="S4535" s="13"/>
      <c r="T4535" s="101">
        <f t="shared" ca="1" si="630"/>
        <v>0</v>
      </c>
      <c r="U4535" s="101">
        <f t="shared" si="631"/>
        <v>0</v>
      </c>
      <c r="V4535" s="101">
        <f t="shared" ca="1" si="632"/>
        <v>-331.60012357524613</v>
      </c>
    </row>
    <row r="4536" spans="2:22" x14ac:dyDescent="0.3">
      <c r="B4536" s="13">
        <v>2023</v>
      </c>
      <c r="C4536" s="13">
        <v>7</v>
      </c>
      <c r="D4536" s="13">
        <v>6</v>
      </c>
      <c r="E4536" s="83" t="s">
        <v>286</v>
      </c>
      <c r="F4536" s="13">
        <v>3</v>
      </c>
      <c r="G4536" s="13">
        <v>9</v>
      </c>
      <c r="H4536" s="13" t="s">
        <v>69</v>
      </c>
      <c r="I4536" s="13" t="s">
        <v>53</v>
      </c>
      <c r="J4536" s="13"/>
      <c r="K4536" s="13" t="s">
        <v>27</v>
      </c>
      <c r="L4536" s="12">
        <f t="shared" ca="1" si="625"/>
        <v>4.6869342371965947</v>
      </c>
      <c r="M4536" s="101">
        <f t="shared" ca="1" si="626"/>
        <v>0.24728265035449234</v>
      </c>
      <c r="N4536" s="101">
        <f t="shared" ca="1" si="633"/>
        <v>447.90054408874602</v>
      </c>
      <c r="O4536" s="101">
        <f t="shared" ca="1" si="627"/>
        <v>0.50567333485114063</v>
      </c>
      <c r="Q4536" s="12">
        <f t="shared" ca="1" si="628"/>
        <v>5.6000000000000005</v>
      </c>
      <c r="R4536" s="101">
        <f t="shared" ca="1" si="629"/>
        <v>7.7291016821308303E-2</v>
      </c>
      <c r="S4536" s="13"/>
      <c r="T4536" s="101">
        <f t="shared" ca="1" si="630"/>
        <v>0</v>
      </c>
      <c r="U4536" s="101">
        <f t="shared" si="631"/>
        <v>0</v>
      </c>
      <c r="V4536" s="101">
        <f t="shared" ca="1" si="632"/>
        <v>-331.7547056088888</v>
      </c>
    </row>
    <row r="4537" spans="2:22" x14ac:dyDescent="0.3">
      <c r="B4537" s="13">
        <v>2023</v>
      </c>
      <c r="C4537" s="13">
        <v>7</v>
      </c>
      <c r="D4537" s="13">
        <v>6</v>
      </c>
      <c r="E4537" s="83" t="s">
        <v>286</v>
      </c>
      <c r="F4537" s="13">
        <v>3</v>
      </c>
      <c r="G4537" s="13">
        <v>10</v>
      </c>
      <c r="H4537" s="13" t="s">
        <v>70</v>
      </c>
      <c r="I4537" s="13" t="s">
        <v>53</v>
      </c>
      <c r="J4537" s="13"/>
      <c r="K4537" s="13" t="s">
        <v>27</v>
      </c>
      <c r="L4537" s="12">
        <f t="shared" ca="1" si="625"/>
        <v>3.9781924725597166</v>
      </c>
      <c r="M4537" s="101">
        <f t="shared" ca="1" si="626"/>
        <v>0.20988943485225064</v>
      </c>
      <c r="N4537" s="101">
        <f t="shared" ca="1" si="633"/>
        <v>447.90054408874602</v>
      </c>
      <c r="O4537" s="101">
        <f t="shared" ca="1" si="627"/>
        <v>0.42920718586446782</v>
      </c>
      <c r="Q4537" s="12">
        <f t="shared" ca="1" si="628"/>
        <v>2.3422963952376867</v>
      </c>
      <c r="R4537" s="101">
        <f t="shared" ca="1" si="629"/>
        <v>0</v>
      </c>
      <c r="S4537" s="13"/>
      <c r="T4537" s="101">
        <f t="shared" ca="1" si="630"/>
        <v>8.6309877039510305E-2</v>
      </c>
      <c r="U4537" s="101">
        <f t="shared" si="631"/>
        <v>0</v>
      </c>
      <c r="V4537" s="101">
        <f t="shared" ca="1" si="632"/>
        <v>-331.66839573184927</v>
      </c>
    </row>
    <row r="4538" spans="2:22" x14ac:dyDescent="0.3">
      <c r="B4538" s="13">
        <v>2023</v>
      </c>
      <c r="C4538" s="13">
        <v>7</v>
      </c>
      <c r="D4538" s="13">
        <v>6</v>
      </c>
      <c r="E4538" s="83" t="s">
        <v>286</v>
      </c>
      <c r="F4538" s="13">
        <v>3</v>
      </c>
      <c r="G4538" s="13">
        <v>11</v>
      </c>
      <c r="H4538" s="13" t="s">
        <v>70</v>
      </c>
      <c r="I4538" s="13" t="s">
        <v>53</v>
      </c>
      <c r="J4538" s="13"/>
      <c r="K4538" s="13" t="s">
        <v>27</v>
      </c>
      <c r="L4538" s="12">
        <f t="shared" ca="1" si="625"/>
        <v>2.7750444644830061</v>
      </c>
      <c r="M4538" s="101">
        <f t="shared" ca="1" si="626"/>
        <v>0.1464113459461234</v>
      </c>
      <c r="N4538" s="101">
        <f t="shared" ca="1" si="633"/>
        <v>447.90054408874602</v>
      </c>
      <c r="O4538" s="101">
        <f t="shared" ca="1" si="627"/>
        <v>0.29939954727307155</v>
      </c>
      <c r="Q4538" s="12">
        <f t="shared" ca="1" si="628"/>
        <v>5.6000000000000005</v>
      </c>
      <c r="R4538" s="101">
        <f t="shared" ca="1" si="629"/>
        <v>0.23913248608151358</v>
      </c>
      <c r="S4538" s="13"/>
      <c r="T4538" s="101">
        <f t="shared" ca="1" si="630"/>
        <v>0</v>
      </c>
      <c r="U4538" s="101">
        <f t="shared" si="631"/>
        <v>0</v>
      </c>
      <c r="V4538" s="101">
        <f t="shared" ca="1" si="632"/>
        <v>-332.14666070401233</v>
      </c>
    </row>
    <row r="4539" spans="2:22" x14ac:dyDescent="0.3">
      <c r="B4539" s="13">
        <v>2023</v>
      </c>
      <c r="C4539" s="13">
        <v>7</v>
      </c>
      <c r="D4539" s="13">
        <v>6</v>
      </c>
      <c r="E4539" s="83" t="s">
        <v>286</v>
      </c>
      <c r="F4539" s="13">
        <v>3</v>
      </c>
      <c r="G4539" s="13">
        <v>12</v>
      </c>
      <c r="H4539" s="13" t="s">
        <v>70</v>
      </c>
      <c r="I4539" s="13" t="s">
        <v>53</v>
      </c>
      <c r="J4539" s="13"/>
      <c r="K4539" s="13" t="s">
        <v>27</v>
      </c>
      <c r="L4539" s="12">
        <f t="shared" ca="1" si="625"/>
        <v>4.4684661856081185</v>
      </c>
      <c r="M4539" s="101">
        <f t="shared" ca="1" si="626"/>
        <v>0.23575627595268434</v>
      </c>
      <c r="N4539" s="101">
        <f t="shared" ca="1" si="633"/>
        <v>447.90054408874602</v>
      </c>
      <c r="O4539" s="101">
        <f t="shared" ca="1" si="627"/>
        <v>0.4821028167652599</v>
      </c>
      <c r="Q4539" s="12">
        <f t="shared" ca="1" si="628"/>
        <v>0</v>
      </c>
      <c r="R4539" s="101">
        <f t="shared" ca="1" si="629"/>
        <v>0</v>
      </c>
      <c r="S4539" s="13"/>
      <c r="T4539" s="101">
        <f t="shared" ca="1" si="630"/>
        <v>0.23575627595268434</v>
      </c>
      <c r="U4539" s="101">
        <f t="shared" si="631"/>
        <v>0</v>
      </c>
      <c r="V4539" s="101">
        <f t="shared" ca="1" si="632"/>
        <v>-331.91090442805967</v>
      </c>
    </row>
    <row r="4540" spans="2:22" x14ac:dyDescent="0.3">
      <c r="B4540" s="13">
        <v>2023</v>
      </c>
      <c r="C4540" s="13">
        <v>7</v>
      </c>
      <c r="D4540" s="13">
        <v>6</v>
      </c>
      <c r="E4540" s="83" t="s">
        <v>286</v>
      </c>
      <c r="F4540" s="13">
        <v>3</v>
      </c>
      <c r="G4540" s="13">
        <v>13</v>
      </c>
      <c r="H4540" s="13" t="s">
        <v>70</v>
      </c>
      <c r="I4540" s="13" t="s">
        <v>53</v>
      </c>
      <c r="J4540" s="13"/>
      <c r="K4540" s="13" t="s">
        <v>27</v>
      </c>
      <c r="L4540" s="12">
        <f t="shared" ca="1" si="625"/>
        <v>4.6020918386347098</v>
      </c>
      <c r="M4540" s="101">
        <f t="shared" ca="1" si="626"/>
        <v>0.2428063654063673</v>
      </c>
      <c r="N4540" s="101">
        <f t="shared" ca="1" si="633"/>
        <v>447.90054408874602</v>
      </c>
      <c r="O4540" s="101">
        <f t="shared" ca="1" si="627"/>
        <v>0.49651968847029887</v>
      </c>
      <c r="Q4540" s="12">
        <f t="shared" ca="1" si="628"/>
        <v>0.72839595582028238</v>
      </c>
      <c r="R4540" s="101">
        <f t="shared" ca="1" si="629"/>
        <v>0</v>
      </c>
      <c r="S4540" s="13"/>
      <c r="T4540" s="101">
        <f t="shared" ca="1" si="630"/>
        <v>0.20437619477728919</v>
      </c>
      <c r="U4540" s="101">
        <f t="shared" si="631"/>
        <v>0</v>
      </c>
      <c r="V4540" s="101">
        <f t="shared" ca="1" si="632"/>
        <v>-331.70652823328237</v>
      </c>
    </row>
    <row r="4541" spans="2:22" x14ac:dyDescent="0.3">
      <c r="B4541" s="13">
        <v>2023</v>
      </c>
      <c r="C4541" s="13">
        <v>7</v>
      </c>
      <c r="D4541" s="13">
        <v>6</v>
      </c>
      <c r="E4541" s="83" t="s">
        <v>286</v>
      </c>
      <c r="F4541" s="13">
        <v>3</v>
      </c>
      <c r="G4541" s="13">
        <v>14</v>
      </c>
      <c r="H4541" s="13" t="s">
        <v>70</v>
      </c>
      <c r="I4541" s="13" t="s">
        <v>53</v>
      </c>
      <c r="J4541" s="13"/>
      <c r="K4541" s="13" t="s">
        <v>27</v>
      </c>
      <c r="L4541" s="12">
        <f t="shared" ca="1" si="625"/>
        <v>2.2234347431320032</v>
      </c>
      <c r="M4541" s="101">
        <f t="shared" ca="1" si="626"/>
        <v>0.11730841704764448</v>
      </c>
      <c r="N4541" s="101">
        <f t="shared" ca="1" si="633"/>
        <v>447.90054408874602</v>
      </c>
      <c r="O4541" s="101">
        <f t="shared" ca="1" si="627"/>
        <v>0.23988637443651181</v>
      </c>
      <c r="Q4541" s="12">
        <f t="shared" ca="1" si="628"/>
        <v>3.4405247467477249</v>
      </c>
      <c r="R4541" s="101">
        <f t="shared" ca="1" si="629"/>
        <v>0.10302666880607085</v>
      </c>
      <c r="S4541" s="13"/>
      <c r="T4541" s="101">
        <f t="shared" ca="1" si="630"/>
        <v>0</v>
      </c>
      <c r="U4541" s="101">
        <f t="shared" si="631"/>
        <v>0</v>
      </c>
      <c r="V4541" s="101">
        <f t="shared" ca="1" si="632"/>
        <v>-331.91258157089453</v>
      </c>
    </row>
    <row r="4542" spans="2:22" x14ac:dyDescent="0.3">
      <c r="B4542" s="13">
        <v>2023</v>
      </c>
      <c r="C4542" s="13">
        <v>7</v>
      </c>
      <c r="D4542" s="13">
        <v>6</v>
      </c>
      <c r="E4542" s="83" t="s">
        <v>286</v>
      </c>
      <c r="F4542" s="13">
        <v>3</v>
      </c>
      <c r="G4542" s="13">
        <v>15</v>
      </c>
      <c r="H4542" s="13" t="s">
        <v>70</v>
      </c>
      <c r="I4542" s="13" t="s">
        <v>53</v>
      </c>
      <c r="J4542" s="13"/>
      <c r="K4542" s="13" t="s">
        <v>27</v>
      </c>
      <c r="L4542" s="12">
        <f t="shared" ca="1" si="625"/>
        <v>4.8324369874027457</v>
      </c>
      <c r="M4542" s="101">
        <f t="shared" ca="1" si="626"/>
        <v>0.2549593754553689</v>
      </c>
      <c r="N4542" s="101">
        <f t="shared" ca="1" si="633"/>
        <v>447.90054408874602</v>
      </c>
      <c r="O4542" s="101">
        <f t="shared" ca="1" si="627"/>
        <v>0.52137162657088221</v>
      </c>
      <c r="Q4542" s="12">
        <f t="shared" ca="1" si="628"/>
        <v>5.6000000000000005</v>
      </c>
      <c r="R4542" s="101">
        <f t="shared" ca="1" si="629"/>
        <v>6.4974209016357615E-2</v>
      </c>
      <c r="S4542" s="13"/>
      <c r="T4542" s="101">
        <f t="shared" ca="1" si="630"/>
        <v>0</v>
      </c>
      <c r="U4542" s="101">
        <f t="shared" si="631"/>
        <v>0</v>
      </c>
      <c r="V4542" s="101">
        <f t="shared" ca="1" si="632"/>
        <v>-332.0425299889273</v>
      </c>
    </row>
    <row r="4543" spans="2:22" x14ac:dyDescent="0.3">
      <c r="B4543" s="13">
        <v>2023</v>
      </c>
      <c r="C4543" s="13">
        <v>7</v>
      </c>
      <c r="D4543" s="13">
        <v>6</v>
      </c>
      <c r="E4543" s="83" t="s">
        <v>286</v>
      </c>
      <c r="F4543" s="13">
        <v>3</v>
      </c>
      <c r="G4543" s="13">
        <v>16</v>
      </c>
      <c r="H4543" s="13" t="s">
        <v>71</v>
      </c>
      <c r="I4543" s="13" t="s">
        <v>53</v>
      </c>
      <c r="J4543" s="13"/>
      <c r="K4543" s="13" t="s">
        <v>27</v>
      </c>
      <c r="L4543" s="12">
        <f t="shared" ca="1" si="625"/>
        <v>6.5926786089224594</v>
      </c>
      <c r="M4543" s="101">
        <f t="shared" ca="1" si="626"/>
        <v>0.81841512251163406</v>
      </c>
      <c r="N4543" s="101">
        <f t="shared" ca="1" si="633"/>
        <v>449.75473494750548</v>
      </c>
      <c r="O4543" s="101">
        <f t="shared" ca="1" si="627"/>
        <v>1.9632996897371084</v>
      </c>
      <c r="Q4543" s="12">
        <f t="shared" ca="1" si="628"/>
        <v>5.6000000000000005</v>
      </c>
      <c r="R4543" s="101">
        <f t="shared" ca="1" si="629"/>
        <v>0</v>
      </c>
      <c r="S4543" s="13"/>
      <c r="T4543" s="101">
        <f t="shared" ca="1" si="630"/>
        <v>0.12323112251163404</v>
      </c>
      <c r="U4543" s="101">
        <f t="shared" ca="1" si="631"/>
        <v>1.8541908587594418</v>
      </c>
      <c r="V4543" s="101">
        <f t="shared" ca="1" si="632"/>
        <v>-330.06510800765619</v>
      </c>
    </row>
    <row r="4544" spans="2:22" x14ac:dyDescent="0.3">
      <c r="B4544" s="13">
        <v>2023</v>
      </c>
      <c r="C4544" s="13">
        <v>7</v>
      </c>
      <c r="D4544" s="13">
        <v>6</v>
      </c>
      <c r="E4544" s="83" t="s">
        <v>286</v>
      </c>
      <c r="F4544" s="13">
        <v>3</v>
      </c>
      <c r="G4544" s="13">
        <v>17</v>
      </c>
      <c r="H4544" s="13" t="s">
        <v>71</v>
      </c>
      <c r="I4544" s="13" t="s">
        <v>53</v>
      </c>
      <c r="J4544" s="13"/>
      <c r="K4544" s="13" t="s">
        <v>27</v>
      </c>
      <c r="L4544" s="12">
        <f t="shared" ref="L4544:L4607" ca="1" si="634">IF(K4544="Weekday",_xlfn.NORM.INV(RAND(),VLOOKUP(G4544,$J$5:$N$28,4),VLOOKUP(G4544,$J$5:$N$28,5)),_xlfn.NORM.INV(RAND(),VLOOKUP(G4544,$P$5:$T$28,4),VLOOKUP(G4544,$P$5:$T$28,5)))*VLOOKUP(C4544,$P$32:$R$43,3)</f>
        <v>7.1365140405920631</v>
      </c>
      <c r="M4544" s="101">
        <f t="shared" ref="M4544:M4607" ca="1" si="635">IF(I4544="Winter",VLOOKUP(G4544,$J$40:$L$43,3),VLOOKUP(G4544,$J$40:$L$43,2))*L4544</f>
        <v>0.88592685299909868</v>
      </c>
      <c r="N4544" s="101">
        <f t="shared" ca="1" si="633"/>
        <v>451.76187952142197</v>
      </c>
      <c r="O4544" s="101">
        <f t="shared" ref="O4544:O4607" ca="1" si="636">IF(I4544="Winter",VLOOKUP(G4544,$J$46:$L$49,3),VLOOKUP(G4544,$J$46:$L$49,2))*L4544</f>
        <v>2.1252538812883164</v>
      </c>
      <c r="Q4544" s="12">
        <f t="shared" ref="Q4544:Q4607" ca="1" si="637">MIN(MAX(AND(IF(G4544&gt;=VLOOKUP(C4544,$O$46:$T$57,5),1,0),IF(G4544&lt;=VLOOKUP(C4544,$O$46:$T$57,6),1,0))*$G$50*_xlfn.NORM.INV(RAND(),VLOOKUP(C4544,$B$4:$F$15,4),VLOOKUP(C4544,$B$4:$F$15,4)),0),0.2)*$G$51</f>
        <v>5.6000000000000005</v>
      </c>
      <c r="R4544" s="101">
        <f t="shared" ref="R4544:R4607" ca="1" si="638">MAX(Q4544-L4544,0)*$G$52</f>
        <v>0</v>
      </c>
      <c r="S4544" s="13"/>
      <c r="T4544" s="101">
        <f t="shared" ref="T4544:T4607" ca="1" si="639">MAX(L4544-Q4544,0)*IF(I4544="Winter",VLOOKUP(G4544,$J$40:$L$43,3),VLOOKUP(G4544,$J$40:$L$43,2))</f>
        <v>0.19074285299909866</v>
      </c>
      <c r="U4544" s="101">
        <f t="shared" ca="1" si="631"/>
        <v>2.0071445739165177</v>
      </c>
      <c r="V4544" s="101">
        <f t="shared" ca="1" si="632"/>
        <v>-327.86722058074059</v>
      </c>
    </row>
    <row r="4545" spans="2:22" x14ac:dyDescent="0.3">
      <c r="B4545" s="13">
        <v>2023</v>
      </c>
      <c r="C4545" s="13">
        <v>7</v>
      </c>
      <c r="D4545" s="13">
        <v>6</v>
      </c>
      <c r="E4545" s="83" t="s">
        <v>286</v>
      </c>
      <c r="F4545" s="13">
        <v>3</v>
      </c>
      <c r="G4545" s="13">
        <v>18</v>
      </c>
      <c r="H4545" s="13" t="s">
        <v>71</v>
      </c>
      <c r="I4545" s="13" t="s">
        <v>53</v>
      </c>
      <c r="J4545" s="13"/>
      <c r="K4545" s="13" t="s">
        <v>27</v>
      </c>
      <c r="L4545" s="12">
        <f t="shared" ca="1" si="634"/>
        <v>4.7818530464179609</v>
      </c>
      <c r="M4545" s="101">
        <f t="shared" ca="1" si="635"/>
        <v>0.59361923718232568</v>
      </c>
      <c r="N4545" s="101">
        <f t="shared" ca="1" si="633"/>
        <v>453.10677569072703</v>
      </c>
      <c r="O4545" s="101">
        <f t="shared" ca="1" si="636"/>
        <v>1.4240358372232689</v>
      </c>
      <c r="Q4545" s="12">
        <f t="shared" ca="1" si="637"/>
        <v>5.6000000000000005</v>
      </c>
      <c r="R4545" s="101">
        <f t="shared" ca="1" si="638"/>
        <v>6.9256139620719651E-2</v>
      </c>
      <c r="S4545" s="13"/>
      <c r="T4545" s="101">
        <f t="shared" ca="1" si="639"/>
        <v>0</v>
      </c>
      <c r="U4545" s="101">
        <f t="shared" ref="U4545:U4608" ca="1" si="640">IF(H4545="On-Peak",IF(I4545="Winter",((L4545*$D$48)/60),((L4545*$D$47)/60)),0)</f>
        <v>1.3448961693050516</v>
      </c>
      <c r="V4545" s="101">
        <f t="shared" ref="V4545:V4608" ca="1" si="641">V4544+MAX(T4545-R4545,0)-MAX(R4545-T4545,0)+MAX(U4545-R4545,0)-MAX(R4545-U4545,0)</f>
        <v>-326.660836690677</v>
      </c>
    </row>
    <row r="4546" spans="2:22" x14ac:dyDescent="0.3">
      <c r="B4546" s="13">
        <v>2023</v>
      </c>
      <c r="C4546" s="13">
        <v>7</v>
      </c>
      <c r="D4546" s="13">
        <v>6</v>
      </c>
      <c r="E4546" s="83" t="s">
        <v>286</v>
      </c>
      <c r="F4546" s="13">
        <v>3</v>
      </c>
      <c r="G4546" s="13">
        <v>19</v>
      </c>
      <c r="H4546" s="13" t="s">
        <v>71</v>
      </c>
      <c r="I4546" s="13" t="s">
        <v>53</v>
      </c>
      <c r="J4546" s="13"/>
      <c r="K4546" s="13" t="s">
        <v>27</v>
      </c>
      <c r="L4546" s="12">
        <f t="shared" ca="1" si="634"/>
        <v>6.9382911822983866</v>
      </c>
      <c r="M4546" s="101">
        <f t="shared" ca="1" si="635"/>
        <v>0.86131946737052167</v>
      </c>
      <c r="N4546" s="101">
        <f t="shared" ca="1" si="633"/>
        <v>455.05817008574843</v>
      </c>
      <c r="O4546" s="101">
        <f t="shared" ca="1" si="636"/>
        <v>2.0662231140884595</v>
      </c>
      <c r="Q4546" s="12">
        <f t="shared" ca="1" si="637"/>
        <v>5.6000000000000005</v>
      </c>
      <c r="R4546" s="101">
        <f t="shared" ca="1" si="638"/>
        <v>0</v>
      </c>
      <c r="S4546" s="13"/>
      <c r="T4546" s="101">
        <f t="shared" ca="1" si="639"/>
        <v>0.16613546737052165</v>
      </c>
      <c r="U4546" s="101">
        <f t="shared" ca="1" si="640"/>
        <v>1.9513943950214212</v>
      </c>
      <c r="V4546" s="101">
        <f t="shared" ca="1" si="641"/>
        <v>-324.5433068282851</v>
      </c>
    </row>
    <row r="4547" spans="2:22" x14ac:dyDescent="0.3">
      <c r="B4547" s="13">
        <v>2023</v>
      </c>
      <c r="C4547" s="13">
        <v>7</v>
      </c>
      <c r="D4547" s="13">
        <v>6</v>
      </c>
      <c r="E4547" s="83" t="s">
        <v>286</v>
      </c>
      <c r="F4547" s="13">
        <v>3</v>
      </c>
      <c r="G4547" s="13">
        <v>20</v>
      </c>
      <c r="H4547" s="13" t="s">
        <v>69</v>
      </c>
      <c r="I4547" s="13" t="s">
        <v>53</v>
      </c>
      <c r="J4547" s="13"/>
      <c r="K4547" s="13" t="s">
        <v>27</v>
      </c>
      <c r="L4547" s="12">
        <f t="shared" ca="1" si="634"/>
        <v>6.289159395770473</v>
      </c>
      <c r="M4547" s="101">
        <f t="shared" ca="1" si="635"/>
        <v>0.33181604972085016</v>
      </c>
      <c r="N4547" s="101">
        <f t="shared" ca="1" si="633"/>
        <v>455.05817008574843</v>
      </c>
      <c r="O4547" s="101">
        <f t="shared" ca="1" si="636"/>
        <v>0.67853740720967637</v>
      </c>
      <c r="Q4547" s="12">
        <f t="shared" ca="1" si="637"/>
        <v>0</v>
      </c>
      <c r="R4547" s="101">
        <f t="shared" ca="1" si="638"/>
        <v>0</v>
      </c>
      <c r="S4547" s="13"/>
      <c r="T4547" s="101">
        <f t="shared" ca="1" si="639"/>
        <v>0.33181604972085016</v>
      </c>
      <c r="U4547" s="101">
        <f t="shared" si="640"/>
        <v>0</v>
      </c>
      <c r="V4547" s="101">
        <f t="shared" ca="1" si="641"/>
        <v>-324.21149077856427</v>
      </c>
    </row>
    <row r="4548" spans="2:22" x14ac:dyDescent="0.3">
      <c r="B4548" s="13">
        <v>2023</v>
      </c>
      <c r="C4548" s="13">
        <v>7</v>
      </c>
      <c r="D4548" s="13">
        <v>6</v>
      </c>
      <c r="E4548" s="83" t="s">
        <v>286</v>
      </c>
      <c r="F4548" s="13">
        <v>3</v>
      </c>
      <c r="G4548" s="13">
        <v>21</v>
      </c>
      <c r="H4548" s="13" t="s">
        <v>69</v>
      </c>
      <c r="I4548" s="13" t="s">
        <v>53</v>
      </c>
      <c r="J4548" s="13"/>
      <c r="K4548" s="13" t="s">
        <v>27</v>
      </c>
      <c r="L4548" s="12">
        <f t="shared" ca="1" si="634"/>
        <v>4.743637777007109</v>
      </c>
      <c r="M4548" s="101">
        <f t="shared" ca="1" si="635"/>
        <v>0.25027432911489506</v>
      </c>
      <c r="N4548" s="101">
        <f t="shared" ca="1" si="633"/>
        <v>455.05817008574843</v>
      </c>
      <c r="O4548" s="101">
        <f t="shared" ca="1" si="636"/>
        <v>0.51179107976129701</v>
      </c>
      <c r="Q4548" s="12">
        <f t="shared" ca="1" si="637"/>
        <v>0</v>
      </c>
      <c r="R4548" s="101">
        <f t="shared" ca="1" si="638"/>
        <v>0</v>
      </c>
      <c r="S4548" s="13"/>
      <c r="T4548" s="101">
        <f t="shared" ca="1" si="639"/>
        <v>0.25027432911489506</v>
      </c>
      <c r="U4548" s="101">
        <f t="shared" si="640"/>
        <v>0</v>
      </c>
      <c r="V4548" s="101">
        <f t="shared" ca="1" si="641"/>
        <v>-323.96121644944935</v>
      </c>
    </row>
    <row r="4549" spans="2:22" x14ac:dyDescent="0.3">
      <c r="B4549" s="13">
        <v>2023</v>
      </c>
      <c r="C4549" s="13">
        <v>7</v>
      </c>
      <c r="D4549" s="13">
        <v>6</v>
      </c>
      <c r="E4549" s="83" t="s">
        <v>286</v>
      </c>
      <c r="F4549" s="13">
        <v>3</v>
      </c>
      <c r="G4549" s="13">
        <v>22</v>
      </c>
      <c r="H4549" s="13" t="s">
        <v>69</v>
      </c>
      <c r="I4549" s="13" t="s">
        <v>53</v>
      </c>
      <c r="J4549" s="13"/>
      <c r="K4549" s="13" t="s">
        <v>27</v>
      </c>
      <c r="L4549" s="12">
        <f t="shared" ca="1" si="634"/>
        <v>5.4023958976372564</v>
      </c>
      <c r="M4549" s="101">
        <f t="shared" ca="1" si="635"/>
        <v>0.28503040755934167</v>
      </c>
      <c r="N4549" s="101">
        <f t="shared" ca="1" si="633"/>
        <v>455.05817008574843</v>
      </c>
      <c r="O4549" s="101">
        <f t="shared" ca="1" si="636"/>
        <v>0.58286449339608359</v>
      </c>
      <c r="Q4549" s="12">
        <f t="shared" ca="1" si="637"/>
        <v>0</v>
      </c>
      <c r="R4549" s="101">
        <f t="shared" ca="1" si="638"/>
        <v>0</v>
      </c>
      <c r="S4549" s="13"/>
      <c r="T4549" s="101">
        <f t="shared" ca="1" si="639"/>
        <v>0.28503040755934167</v>
      </c>
      <c r="U4549" s="101">
        <f t="shared" si="640"/>
        <v>0</v>
      </c>
      <c r="V4549" s="101">
        <f t="shared" ca="1" si="641"/>
        <v>-323.67618604188999</v>
      </c>
    </row>
    <row r="4550" spans="2:22" x14ac:dyDescent="0.3">
      <c r="B4550" s="13">
        <v>2023</v>
      </c>
      <c r="C4550" s="13">
        <v>7</v>
      </c>
      <c r="D4550" s="13">
        <v>6</v>
      </c>
      <c r="E4550" s="83" t="s">
        <v>286</v>
      </c>
      <c r="F4550" s="13">
        <v>3</v>
      </c>
      <c r="G4550" s="13">
        <v>23</v>
      </c>
      <c r="H4550" s="13" t="s">
        <v>69</v>
      </c>
      <c r="I4550" s="13" t="s">
        <v>53</v>
      </c>
      <c r="J4550" s="13"/>
      <c r="K4550" s="13" t="s">
        <v>27</v>
      </c>
      <c r="L4550" s="12">
        <f t="shared" ca="1" si="634"/>
        <v>5.8415260481751963</v>
      </c>
      <c r="M4550" s="101">
        <f t="shared" ca="1" si="635"/>
        <v>0.30819891430172336</v>
      </c>
      <c r="N4550" s="101">
        <f t="shared" ca="1" si="633"/>
        <v>455.05817008574843</v>
      </c>
      <c r="O4550" s="101">
        <f t="shared" ca="1" si="636"/>
        <v>0.63024224533762196</v>
      </c>
      <c r="Q4550" s="12">
        <f t="shared" ca="1" si="637"/>
        <v>0</v>
      </c>
      <c r="R4550" s="101">
        <f t="shared" ca="1" si="638"/>
        <v>0</v>
      </c>
      <c r="S4550" s="13"/>
      <c r="T4550" s="101">
        <f t="shared" ca="1" si="639"/>
        <v>0.30819891430172336</v>
      </c>
      <c r="U4550" s="101">
        <f t="shared" si="640"/>
        <v>0</v>
      </c>
      <c r="V4550" s="101">
        <f t="shared" ca="1" si="641"/>
        <v>-323.36798712758826</v>
      </c>
    </row>
    <row r="4551" spans="2:22" x14ac:dyDescent="0.3">
      <c r="B4551" s="13">
        <v>2023</v>
      </c>
      <c r="C4551" s="13">
        <v>7</v>
      </c>
      <c r="D4551" s="13">
        <v>7</v>
      </c>
      <c r="E4551" s="83" t="s">
        <v>287</v>
      </c>
      <c r="F4551" s="13">
        <v>4</v>
      </c>
      <c r="G4551" s="13">
        <v>0</v>
      </c>
      <c r="H4551" s="13" t="s">
        <v>69</v>
      </c>
      <c r="I4551" s="13" t="s">
        <v>53</v>
      </c>
      <c r="J4551" s="13"/>
      <c r="K4551" s="13" t="s">
        <v>28</v>
      </c>
      <c r="L4551" s="12">
        <f t="shared" ca="1" si="634"/>
        <v>6.1392147220838877</v>
      </c>
      <c r="M4551" s="101">
        <f t="shared" ca="1" si="635"/>
        <v>0.32390496873714592</v>
      </c>
      <c r="N4551" s="101">
        <f t="shared" ca="1" si="633"/>
        <v>455.05817008574843</v>
      </c>
      <c r="O4551" s="101">
        <f t="shared" ca="1" si="636"/>
        <v>0.66235987636563065</v>
      </c>
      <c r="Q4551" s="12">
        <f t="shared" ca="1" si="637"/>
        <v>0</v>
      </c>
      <c r="R4551" s="101">
        <f t="shared" ca="1" si="638"/>
        <v>0</v>
      </c>
      <c r="S4551" s="13"/>
      <c r="T4551" s="101">
        <f t="shared" ca="1" si="639"/>
        <v>0.32390496873714592</v>
      </c>
      <c r="U4551" s="101">
        <f t="shared" si="640"/>
        <v>0</v>
      </c>
      <c r="V4551" s="101">
        <f t="shared" ca="1" si="641"/>
        <v>-323.0440821588511</v>
      </c>
    </row>
    <row r="4552" spans="2:22" x14ac:dyDescent="0.3">
      <c r="B4552" s="13">
        <v>2023</v>
      </c>
      <c r="C4552" s="13">
        <v>7</v>
      </c>
      <c r="D4552" s="13">
        <v>7</v>
      </c>
      <c r="E4552" s="83" t="s">
        <v>287</v>
      </c>
      <c r="F4552" s="13">
        <v>4</v>
      </c>
      <c r="G4552" s="13">
        <v>1</v>
      </c>
      <c r="H4552" s="13" t="s">
        <v>69</v>
      </c>
      <c r="I4552" s="13" t="s">
        <v>53</v>
      </c>
      <c r="J4552" s="13"/>
      <c r="K4552" s="13" t="s">
        <v>28</v>
      </c>
      <c r="L4552" s="12">
        <f t="shared" ca="1" si="634"/>
        <v>3.1362087922408839</v>
      </c>
      <c r="M4552" s="101">
        <f t="shared" ca="1" si="635"/>
        <v>0.16546637587862903</v>
      </c>
      <c r="N4552" s="101">
        <f t="shared" ca="1" si="633"/>
        <v>455.05817008574843</v>
      </c>
      <c r="O4552" s="101">
        <f t="shared" ca="1" si="636"/>
        <v>0.33836556659486894</v>
      </c>
      <c r="Q4552" s="12">
        <f t="shared" ca="1" si="637"/>
        <v>0</v>
      </c>
      <c r="R4552" s="101">
        <f t="shared" ca="1" si="638"/>
        <v>0</v>
      </c>
      <c r="S4552" s="13"/>
      <c r="T4552" s="101">
        <f t="shared" ca="1" si="639"/>
        <v>0.16546637587862903</v>
      </c>
      <c r="U4552" s="101">
        <f t="shared" si="640"/>
        <v>0</v>
      </c>
      <c r="V4552" s="101">
        <f t="shared" ca="1" si="641"/>
        <v>-322.87861578297247</v>
      </c>
    </row>
    <row r="4553" spans="2:22" x14ac:dyDescent="0.3">
      <c r="B4553" s="13">
        <v>2023</v>
      </c>
      <c r="C4553" s="13">
        <v>7</v>
      </c>
      <c r="D4553" s="13">
        <v>7</v>
      </c>
      <c r="E4553" s="83" t="s">
        <v>287</v>
      </c>
      <c r="F4553" s="13">
        <v>4</v>
      </c>
      <c r="G4553" s="13">
        <v>2</v>
      </c>
      <c r="H4553" s="13" t="s">
        <v>69</v>
      </c>
      <c r="I4553" s="13" t="s">
        <v>53</v>
      </c>
      <c r="J4553" s="13"/>
      <c r="K4553" s="13" t="s">
        <v>28</v>
      </c>
      <c r="L4553" s="12">
        <f t="shared" ca="1" si="634"/>
        <v>2.7736113730272947</v>
      </c>
      <c r="M4553" s="101">
        <f t="shared" ca="1" si="635"/>
        <v>0.14633573604092007</v>
      </c>
      <c r="N4553" s="101">
        <f t="shared" ca="1" si="633"/>
        <v>455.05817008574843</v>
      </c>
      <c r="O4553" s="101">
        <f t="shared" ca="1" si="636"/>
        <v>0.29924493103591482</v>
      </c>
      <c r="Q4553" s="12">
        <f t="shared" ca="1" si="637"/>
        <v>0</v>
      </c>
      <c r="R4553" s="101">
        <f t="shared" ca="1" si="638"/>
        <v>0</v>
      </c>
      <c r="S4553" s="13"/>
      <c r="T4553" s="101">
        <f t="shared" ca="1" si="639"/>
        <v>0.14633573604092007</v>
      </c>
      <c r="U4553" s="101">
        <f t="shared" si="640"/>
        <v>0</v>
      </c>
      <c r="V4553" s="101">
        <f t="shared" ca="1" si="641"/>
        <v>-322.73228004693158</v>
      </c>
    </row>
    <row r="4554" spans="2:22" x14ac:dyDescent="0.3">
      <c r="B4554" s="13">
        <v>2023</v>
      </c>
      <c r="C4554" s="13">
        <v>7</v>
      </c>
      <c r="D4554" s="13">
        <v>7</v>
      </c>
      <c r="E4554" s="83" t="s">
        <v>287</v>
      </c>
      <c r="F4554" s="13">
        <v>4</v>
      </c>
      <c r="G4554" s="13">
        <v>3</v>
      </c>
      <c r="H4554" s="13" t="s">
        <v>69</v>
      </c>
      <c r="I4554" s="13" t="s">
        <v>53</v>
      </c>
      <c r="J4554" s="13"/>
      <c r="K4554" s="13" t="s">
        <v>28</v>
      </c>
      <c r="L4554" s="12">
        <f t="shared" ca="1" si="634"/>
        <v>2.8006753321157092</v>
      </c>
      <c r="M4554" s="101">
        <f t="shared" ca="1" si="635"/>
        <v>0.14776363052242483</v>
      </c>
      <c r="N4554" s="101">
        <f t="shared" ca="1" si="633"/>
        <v>455.05817008574843</v>
      </c>
      <c r="O4554" s="101">
        <f t="shared" ca="1" si="636"/>
        <v>0.30216486158196387</v>
      </c>
      <c r="Q4554" s="12">
        <f t="shared" ca="1" si="637"/>
        <v>0</v>
      </c>
      <c r="R4554" s="101">
        <f t="shared" ca="1" si="638"/>
        <v>0</v>
      </c>
      <c r="S4554" s="13"/>
      <c r="T4554" s="101">
        <f t="shared" ca="1" si="639"/>
        <v>0.14776363052242483</v>
      </c>
      <c r="U4554" s="101">
        <f t="shared" si="640"/>
        <v>0</v>
      </c>
      <c r="V4554" s="101">
        <f t="shared" ca="1" si="641"/>
        <v>-322.58451641640914</v>
      </c>
    </row>
    <row r="4555" spans="2:22" x14ac:dyDescent="0.3">
      <c r="B4555" s="13">
        <v>2023</v>
      </c>
      <c r="C4555" s="13">
        <v>7</v>
      </c>
      <c r="D4555" s="13">
        <v>7</v>
      </c>
      <c r="E4555" s="83" t="s">
        <v>287</v>
      </c>
      <c r="F4555" s="13">
        <v>4</v>
      </c>
      <c r="G4555" s="13">
        <v>4</v>
      </c>
      <c r="H4555" s="13" t="s">
        <v>69</v>
      </c>
      <c r="I4555" s="13" t="s">
        <v>53</v>
      </c>
      <c r="J4555" s="13"/>
      <c r="K4555" s="13" t="s">
        <v>28</v>
      </c>
      <c r="L4555" s="12">
        <f t="shared" ca="1" si="634"/>
        <v>2.7522002376322083</v>
      </c>
      <c r="M4555" s="101">
        <f t="shared" ca="1" si="635"/>
        <v>0.14520608453747533</v>
      </c>
      <c r="N4555" s="101">
        <f t="shared" ca="1" si="633"/>
        <v>455.05817008574843</v>
      </c>
      <c r="O4555" s="101">
        <f t="shared" ca="1" si="636"/>
        <v>0.29693488363813897</v>
      </c>
      <c r="Q4555" s="12">
        <f t="shared" ca="1" si="637"/>
        <v>0</v>
      </c>
      <c r="R4555" s="101">
        <f t="shared" ca="1" si="638"/>
        <v>0</v>
      </c>
      <c r="S4555" s="13"/>
      <c r="T4555" s="101">
        <f t="shared" ca="1" si="639"/>
        <v>0.14520608453747533</v>
      </c>
      <c r="U4555" s="101">
        <f t="shared" si="640"/>
        <v>0</v>
      </c>
      <c r="V4555" s="101">
        <f t="shared" ca="1" si="641"/>
        <v>-322.4393103318717</v>
      </c>
    </row>
    <row r="4556" spans="2:22" x14ac:dyDescent="0.3">
      <c r="B4556" s="13">
        <v>2023</v>
      </c>
      <c r="C4556" s="13">
        <v>7</v>
      </c>
      <c r="D4556" s="13">
        <v>7</v>
      </c>
      <c r="E4556" s="83" t="s">
        <v>287</v>
      </c>
      <c r="F4556" s="13">
        <v>4</v>
      </c>
      <c r="G4556" s="13">
        <v>5</v>
      </c>
      <c r="H4556" s="13" t="s">
        <v>69</v>
      </c>
      <c r="I4556" s="13" t="s">
        <v>53</v>
      </c>
      <c r="J4556" s="13"/>
      <c r="K4556" s="13" t="s">
        <v>28</v>
      </c>
      <c r="L4556" s="12">
        <f t="shared" ca="1" si="634"/>
        <v>3.0514248462903648</v>
      </c>
      <c r="M4556" s="101">
        <f t="shared" ca="1" si="635"/>
        <v>0.16099317489027964</v>
      </c>
      <c r="N4556" s="101">
        <f t="shared" ca="1" si="633"/>
        <v>455.05817008574843</v>
      </c>
      <c r="O4556" s="101">
        <f t="shared" ca="1" si="636"/>
        <v>0.32921822666626743</v>
      </c>
      <c r="Q4556" s="12">
        <f t="shared" ca="1" si="637"/>
        <v>5.6000000000000005</v>
      </c>
      <c r="R4556" s="101">
        <f t="shared" ca="1" si="638"/>
        <v>0.21573688676152067</v>
      </c>
      <c r="S4556" s="13"/>
      <c r="T4556" s="101">
        <f t="shared" ca="1" si="639"/>
        <v>0</v>
      </c>
      <c r="U4556" s="101">
        <f t="shared" si="640"/>
        <v>0</v>
      </c>
      <c r="V4556" s="101">
        <f t="shared" ca="1" si="641"/>
        <v>-322.87078410539476</v>
      </c>
    </row>
    <row r="4557" spans="2:22" x14ac:dyDescent="0.3">
      <c r="B4557" s="13">
        <v>2023</v>
      </c>
      <c r="C4557" s="13">
        <v>7</v>
      </c>
      <c r="D4557" s="13">
        <v>7</v>
      </c>
      <c r="E4557" s="83" t="s">
        <v>287</v>
      </c>
      <c r="F4557" s="13">
        <v>4</v>
      </c>
      <c r="G4557" s="13">
        <v>6</v>
      </c>
      <c r="H4557" s="13" t="s">
        <v>69</v>
      </c>
      <c r="I4557" s="13" t="s">
        <v>53</v>
      </c>
      <c r="J4557" s="13"/>
      <c r="K4557" s="13" t="s">
        <v>28</v>
      </c>
      <c r="L4557" s="12">
        <f t="shared" ca="1" si="634"/>
        <v>2.857583508079657</v>
      </c>
      <c r="M4557" s="101">
        <f t="shared" ca="1" si="635"/>
        <v>0.1507661058862827</v>
      </c>
      <c r="N4557" s="101">
        <f t="shared" ca="1" si="633"/>
        <v>455.05817008574843</v>
      </c>
      <c r="O4557" s="101">
        <f t="shared" ca="1" si="636"/>
        <v>0.30830468468671418</v>
      </c>
      <c r="Q4557" s="12">
        <f t="shared" ca="1" si="637"/>
        <v>5.6000000000000005</v>
      </c>
      <c r="R4557" s="101">
        <f t="shared" ca="1" si="638"/>
        <v>0.23214555604105708</v>
      </c>
      <c r="S4557" s="13"/>
      <c r="T4557" s="101">
        <f t="shared" ca="1" si="639"/>
        <v>0</v>
      </c>
      <c r="U4557" s="101">
        <f t="shared" si="640"/>
        <v>0</v>
      </c>
      <c r="V4557" s="101">
        <f t="shared" ca="1" si="641"/>
        <v>-323.33507521747691</v>
      </c>
    </row>
    <row r="4558" spans="2:22" x14ac:dyDescent="0.3">
      <c r="B4558" s="13">
        <v>2023</v>
      </c>
      <c r="C4558" s="13">
        <v>7</v>
      </c>
      <c r="D4558" s="13">
        <v>7</v>
      </c>
      <c r="E4558" s="83" t="s">
        <v>287</v>
      </c>
      <c r="F4558" s="13">
        <v>4</v>
      </c>
      <c r="G4558" s="13">
        <v>7</v>
      </c>
      <c r="H4558" s="13" t="s">
        <v>69</v>
      </c>
      <c r="I4558" s="13" t="s">
        <v>53</v>
      </c>
      <c r="J4558" s="13"/>
      <c r="K4558" s="13" t="s">
        <v>28</v>
      </c>
      <c r="L4558" s="12">
        <f t="shared" ca="1" si="634"/>
        <v>3.2234793359844547</v>
      </c>
      <c r="M4558" s="101">
        <f t="shared" ca="1" si="635"/>
        <v>0.17007076976653984</v>
      </c>
      <c r="N4558" s="101">
        <f t="shared" ca="1" si="633"/>
        <v>455.05817008574843</v>
      </c>
      <c r="O4558" s="101">
        <f t="shared" ca="1" si="636"/>
        <v>0.34778118555936283</v>
      </c>
      <c r="Q4558" s="12">
        <f t="shared" ca="1" si="637"/>
        <v>5.6000000000000005</v>
      </c>
      <c r="R4558" s="101">
        <f t="shared" ca="1" si="638"/>
        <v>0.20117247420891596</v>
      </c>
      <c r="S4558" s="13"/>
      <c r="T4558" s="101">
        <f t="shared" ca="1" si="639"/>
        <v>0</v>
      </c>
      <c r="U4558" s="101">
        <f t="shared" si="640"/>
        <v>0</v>
      </c>
      <c r="V4558" s="101">
        <f t="shared" ca="1" si="641"/>
        <v>-323.73742016589478</v>
      </c>
    </row>
    <row r="4559" spans="2:22" x14ac:dyDescent="0.3">
      <c r="B4559" s="13">
        <v>2023</v>
      </c>
      <c r="C4559" s="13">
        <v>7</v>
      </c>
      <c r="D4559" s="13">
        <v>7</v>
      </c>
      <c r="E4559" s="83" t="s">
        <v>287</v>
      </c>
      <c r="F4559" s="13">
        <v>4</v>
      </c>
      <c r="G4559" s="13">
        <v>8</v>
      </c>
      <c r="H4559" s="13" t="s">
        <v>69</v>
      </c>
      <c r="I4559" s="13" t="s">
        <v>53</v>
      </c>
      <c r="J4559" s="13"/>
      <c r="K4559" s="13" t="s">
        <v>28</v>
      </c>
      <c r="L4559" s="12">
        <f t="shared" ca="1" si="634"/>
        <v>5.0163674748901466</v>
      </c>
      <c r="M4559" s="101">
        <f t="shared" ca="1" si="635"/>
        <v>0.26466354797520414</v>
      </c>
      <c r="N4559" s="101">
        <f t="shared" ca="1" si="633"/>
        <v>455.05817008574843</v>
      </c>
      <c r="O4559" s="101">
        <f t="shared" ca="1" si="636"/>
        <v>0.54121588686589794</v>
      </c>
      <c r="Q4559" s="12">
        <f t="shared" ca="1" si="637"/>
        <v>5.6000000000000005</v>
      </c>
      <c r="R4559" s="101">
        <f t="shared" ca="1" si="638"/>
        <v>4.9404493250549138E-2</v>
      </c>
      <c r="S4559" s="13"/>
      <c r="T4559" s="101">
        <f t="shared" ca="1" si="639"/>
        <v>0</v>
      </c>
      <c r="U4559" s="101">
        <f t="shared" si="640"/>
        <v>0</v>
      </c>
      <c r="V4559" s="101">
        <f t="shared" ca="1" si="641"/>
        <v>-323.8362291523959</v>
      </c>
    </row>
    <row r="4560" spans="2:22" x14ac:dyDescent="0.3">
      <c r="B4560" s="13">
        <v>2023</v>
      </c>
      <c r="C4560" s="13">
        <v>7</v>
      </c>
      <c r="D4560" s="13">
        <v>7</v>
      </c>
      <c r="E4560" s="83" t="s">
        <v>287</v>
      </c>
      <c r="F4560" s="13">
        <v>4</v>
      </c>
      <c r="G4560" s="13">
        <v>9</v>
      </c>
      <c r="H4560" s="13" t="s">
        <v>69</v>
      </c>
      <c r="I4560" s="13" t="s">
        <v>53</v>
      </c>
      <c r="J4560" s="13"/>
      <c r="K4560" s="13" t="s">
        <v>28</v>
      </c>
      <c r="L4560" s="12">
        <f t="shared" ca="1" si="634"/>
        <v>4.0004991196287838</v>
      </c>
      <c r="M4560" s="101">
        <f t="shared" ca="1" si="635"/>
        <v>0.21106633355161464</v>
      </c>
      <c r="N4560" s="101">
        <f t="shared" ref="N4560:N4623" ca="1" si="642">IF(H4560="On-Peak",IF(I4560="Winter",((L4560*$D$48)/60)+N4559,((L4560*$D$47)/60)+N4559),N4559)</f>
        <v>455.05817008574843</v>
      </c>
      <c r="O4560" s="101">
        <f t="shared" ca="1" si="636"/>
        <v>0.43161385001674946</v>
      </c>
      <c r="Q4560" s="12">
        <f t="shared" ca="1" si="637"/>
        <v>5.6000000000000005</v>
      </c>
      <c r="R4560" s="101">
        <f t="shared" ca="1" si="638"/>
        <v>0.13539774952342351</v>
      </c>
      <c r="S4560" s="13"/>
      <c r="T4560" s="101">
        <f t="shared" ca="1" si="639"/>
        <v>0</v>
      </c>
      <c r="U4560" s="101">
        <f t="shared" si="640"/>
        <v>0</v>
      </c>
      <c r="V4560" s="101">
        <f t="shared" ca="1" si="641"/>
        <v>-324.10702465144271</v>
      </c>
    </row>
    <row r="4561" spans="2:22" x14ac:dyDescent="0.3">
      <c r="B4561" s="13">
        <v>2023</v>
      </c>
      <c r="C4561" s="13">
        <v>7</v>
      </c>
      <c r="D4561" s="13">
        <v>7</v>
      </c>
      <c r="E4561" s="83" t="s">
        <v>287</v>
      </c>
      <c r="F4561" s="13">
        <v>4</v>
      </c>
      <c r="G4561" s="13">
        <v>10</v>
      </c>
      <c r="H4561" s="13" t="s">
        <v>70</v>
      </c>
      <c r="I4561" s="13" t="s">
        <v>53</v>
      </c>
      <c r="J4561" s="13"/>
      <c r="K4561" s="13" t="s">
        <v>28</v>
      </c>
      <c r="L4561" s="12">
        <f t="shared" ca="1" si="634"/>
        <v>4.3260692022743861</v>
      </c>
      <c r="M4561" s="101">
        <f t="shared" ca="1" si="635"/>
        <v>0.22824341111199661</v>
      </c>
      <c r="N4561" s="101">
        <f t="shared" ca="1" si="642"/>
        <v>455.05817008574843</v>
      </c>
      <c r="O4561" s="101">
        <f t="shared" ca="1" si="636"/>
        <v>0.46673960623338351</v>
      </c>
      <c r="Q4561" s="12">
        <f t="shared" ca="1" si="637"/>
        <v>5.6000000000000005</v>
      </c>
      <c r="R4561" s="101">
        <f t="shared" ca="1" si="638"/>
        <v>0.10783824202747327</v>
      </c>
      <c r="S4561" s="13"/>
      <c r="T4561" s="101">
        <f t="shared" ca="1" si="639"/>
        <v>0</v>
      </c>
      <c r="U4561" s="101">
        <f t="shared" si="640"/>
        <v>0</v>
      </c>
      <c r="V4561" s="101">
        <f t="shared" ca="1" si="641"/>
        <v>-324.32270113549765</v>
      </c>
    </row>
    <row r="4562" spans="2:22" x14ac:dyDescent="0.3">
      <c r="B4562" s="13">
        <v>2023</v>
      </c>
      <c r="C4562" s="13">
        <v>7</v>
      </c>
      <c r="D4562" s="13">
        <v>7</v>
      </c>
      <c r="E4562" s="83" t="s">
        <v>287</v>
      </c>
      <c r="F4562" s="13">
        <v>4</v>
      </c>
      <c r="G4562" s="13">
        <v>11</v>
      </c>
      <c r="H4562" s="13" t="s">
        <v>70</v>
      </c>
      <c r="I4562" s="13" t="s">
        <v>53</v>
      </c>
      <c r="J4562" s="13"/>
      <c r="K4562" s="13" t="s">
        <v>28</v>
      </c>
      <c r="L4562" s="12">
        <f t="shared" ca="1" si="634"/>
        <v>5.2073027569171977</v>
      </c>
      <c r="M4562" s="101">
        <f t="shared" ca="1" si="635"/>
        <v>0.27473729345495135</v>
      </c>
      <c r="N4562" s="101">
        <f t="shared" ca="1" si="642"/>
        <v>455.05817008574843</v>
      </c>
      <c r="O4562" s="101">
        <f t="shared" ca="1" si="636"/>
        <v>0.56181589444379643</v>
      </c>
      <c r="Q4562" s="12">
        <f t="shared" ca="1" si="637"/>
        <v>5.6000000000000005</v>
      </c>
      <c r="R4562" s="101">
        <f t="shared" ca="1" si="638"/>
        <v>3.324182162695926E-2</v>
      </c>
      <c r="S4562" s="13"/>
      <c r="T4562" s="101">
        <f t="shared" ca="1" si="639"/>
        <v>0</v>
      </c>
      <c r="U4562" s="101">
        <f t="shared" si="640"/>
        <v>0</v>
      </c>
      <c r="V4562" s="101">
        <f t="shared" ca="1" si="641"/>
        <v>-324.3891847787516</v>
      </c>
    </row>
    <row r="4563" spans="2:22" x14ac:dyDescent="0.3">
      <c r="B4563" s="13">
        <v>2023</v>
      </c>
      <c r="C4563" s="13">
        <v>7</v>
      </c>
      <c r="D4563" s="13">
        <v>7</v>
      </c>
      <c r="E4563" s="83" t="s">
        <v>287</v>
      </c>
      <c r="F4563" s="13">
        <v>4</v>
      </c>
      <c r="G4563" s="13">
        <v>12</v>
      </c>
      <c r="H4563" s="13" t="s">
        <v>70</v>
      </c>
      <c r="I4563" s="13" t="s">
        <v>53</v>
      </c>
      <c r="J4563" s="13"/>
      <c r="K4563" s="13" t="s">
        <v>28</v>
      </c>
      <c r="L4563" s="12">
        <f t="shared" ca="1" si="634"/>
        <v>3.4182558362780733</v>
      </c>
      <c r="M4563" s="101">
        <f t="shared" ca="1" si="635"/>
        <v>0.18034717792203114</v>
      </c>
      <c r="N4563" s="101">
        <f t="shared" ca="1" si="642"/>
        <v>455.05817008574843</v>
      </c>
      <c r="O4563" s="101">
        <f t="shared" ca="1" si="636"/>
        <v>0.36879562217604134</v>
      </c>
      <c r="Q4563" s="12">
        <f t="shared" ca="1" si="637"/>
        <v>5.6000000000000005</v>
      </c>
      <c r="R4563" s="101">
        <f t="shared" ca="1" si="638"/>
        <v>0.18468464345906116</v>
      </c>
      <c r="S4563" s="13"/>
      <c r="T4563" s="101">
        <f t="shared" ca="1" si="639"/>
        <v>0</v>
      </c>
      <c r="U4563" s="101">
        <f t="shared" si="640"/>
        <v>0</v>
      </c>
      <c r="V4563" s="101">
        <f t="shared" ca="1" si="641"/>
        <v>-324.75855406566967</v>
      </c>
    </row>
    <row r="4564" spans="2:22" x14ac:dyDescent="0.3">
      <c r="B4564" s="13">
        <v>2023</v>
      </c>
      <c r="C4564" s="13">
        <v>7</v>
      </c>
      <c r="D4564" s="13">
        <v>7</v>
      </c>
      <c r="E4564" s="83" t="s">
        <v>287</v>
      </c>
      <c r="F4564" s="13">
        <v>4</v>
      </c>
      <c r="G4564" s="13">
        <v>13</v>
      </c>
      <c r="H4564" s="13" t="s">
        <v>70</v>
      </c>
      <c r="I4564" s="13" t="s">
        <v>53</v>
      </c>
      <c r="J4564" s="13"/>
      <c r="K4564" s="13" t="s">
        <v>28</v>
      </c>
      <c r="L4564" s="12">
        <f t="shared" ca="1" si="634"/>
        <v>4.5189351154150614</v>
      </c>
      <c r="M4564" s="101">
        <f t="shared" ca="1" si="635"/>
        <v>0.23841901668929866</v>
      </c>
      <c r="N4564" s="101">
        <f t="shared" ca="1" si="642"/>
        <v>455.05817008574843</v>
      </c>
      <c r="O4564" s="101">
        <f t="shared" ca="1" si="636"/>
        <v>0.48754790960213096</v>
      </c>
      <c r="Q4564" s="12">
        <f t="shared" ca="1" si="637"/>
        <v>0</v>
      </c>
      <c r="R4564" s="101">
        <f t="shared" ca="1" si="638"/>
        <v>0</v>
      </c>
      <c r="S4564" s="13"/>
      <c r="T4564" s="101">
        <f t="shared" ca="1" si="639"/>
        <v>0.23841901668929866</v>
      </c>
      <c r="U4564" s="101">
        <f t="shared" si="640"/>
        <v>0</v>
      </c>
      <c r="V4564" s="101">
        <f t="shared" ca="1" si="641"/>
        <v>-324.52013504898036</v>
      </c>
    </row>
    <row r="4565" spans="2:22" x14ac:dyDescent="0.3">
      <c r="B4565" s="13">
        <v>2023</v>
      </c>
      <c r="C4565" s="13">
        <v>7</v>
      </c>
      <c r="D4565" s="13">
        <v>7</v>
      </c>
      <c r="E4565" s="83" t="s">
        <v>287</v>
      </c>
      <c r="F4565" s="13">
        <v>4</v>
      </c>
      <c r="G4565" s="13">
        <v>14</v>
      </c>
      <c r="H4565" s="13" t="s">
        <v>70</v>
      </c>
      <c r="I4565" s="13" t="s">
        <v>53</v>
      </c>
      <c r="J4565" s="13"/>
      <c r="K4565" s="13" t="s">
        <v>28</v>
      </c>
      <c r="L4565" s="12">
        <f t="shared" ca="1" si="634"/>
        <v>4.2509939809122237</v>
      </c>
      <c r="M4565" s="101">
        <f t="shared" ca="1" si="635"/>
        <v>0.22428244243292894</v>
      </c>
      <c r="N4565" s="101">
        <f t="shared" ca="1" si="642"/>
        <v>455.05817008574843</v>
      </c>
      <c r="O4565" s="101">
        <f t="shared" ca="1" si="636"/>
        <v>0.45863974060061979</v>
      </c>
      <c r="Q4565" s="12">
        <f t="shared" ca="1" si="637"/>
        <v>5.6000000000000005</v>
      </c>
      <c r="R4565" s="101">
        <f t="shared" ca="1" si="638"/>
        <v>0.11419335951578032</v>
      </c>
      <c r="S4565" s="13"/>
      <c r="T4565" s="101">
        <f t="shared" ca="1" si="639"/>
        <v>0</v>
      </c>
      <c r="U4565" s="101">
        <f t="shared" si="640"/>
        <v>0</v>
      </c>
      <c r="V4565" s="101">
        <f t="shared" ca="1" si="641"/>
        <v>-324.74852176801187</v>
      </c>
    </row>
    <row r="4566" spans="2:22" x14ac:dyDescent="0.3">
      <c r="B4566" s="13">
        <v>2023</v>
      </c>
      <c r="C4566" s="13">
        <v>7</v>
      </c>
      <c r="D4566" s="13">
        <v>7</v>
      </c>
      <c r="E4566" s="83" t="s">
        <v>287</v>
      </c>
      <c r="F4566" s="13">
        <v>4</v>
      </c>
      <c r="G4566" s="13">
        <v>15</v>
      </c>
      <c r="H4566" s="13" t="s">
        <v>70</v>
      </c>
      <c r="I4566" s="13" t="s">
        <v>53</v>
      </c>
      <c r="J4566" s="13"/>
      <c r="K4566" s="13" t="s">
        <v>28</v>
      </c>
      <c r="L4566" s="12">
        <f t="shared" ca="1" si="634"/>
        <v>4.522006548901266</v>
      </c>
      <c r="M4566" s="101">
        <f t="shared" ca="1" si="635"/>
        <v>0.23858106552003081</v>
      </c>
      <c r="N4566" s="101">
        <f t="shared" ca="1" si="642"/>
        <v>455.05817008574843</v>
      </c>
      <c r="O4566" s="101">
        <f t="shared" ca="1" si="636"/>
        <v>0.48787928656095758</v>
      </c>
      <c r="Q4566" s="12">
        <f t="shared" ca="1" si="637"/>
        <v>5.6000000000000005</v>
      </c>
      <c r="R4566" s="101">
        <f t="shared" ca="1" si="638"/>
        <v>9.1252145635507889E-2</v>
      </c>
      <c r="S4566" s="13"/>
      <c r="T4566" s="101">
        <f t="shared" ca="1" si="639"/>
        <v>0</v>
      </c>
      <c r="U4566" s="101">
        <f t="shared" si="640"/>
        <v>0</v>
      </c>
      <c r="V4566" s="101">
        <f t="shared" ca="1" si="641"/>
        <v>-324.93102605928289</v>
      </c>
    </row>
    <row r="4567" spans="2:22" x14ac:dyDescent="0.3">
      <c r="B4567" s="13">
        <v>2023</v>
      </c>
      <c r="C4567" s="13">
        <v>7</v>
      </c>
      <c r="D4567" s="13">
        <v>7</v>
      </c>
      <c r="E4567" s="83" t="s">
        <v>287</v>
      </c>
      <c r="F4567" s="13">
        <v>4</v>
      </c>
      <c r="G4567" s="13">
        <v>16</v>
      </c>
      <c r="H4567" s="13" t="s">
        <v>71</v>
      </c>
      <c r="I4567" s="13" t="s">
        <v>53</v>
      </c>
      <c r="J4567" s="13"/>
      <c r="K4567" s="13" t="s">
        <v>28</v>
      </c>
      <c r="L4567" s="12">
        <f t="shared" ca="1" si="634"/>
        <v>3.5250025744268947</v>
      </c>
      <c r="M4567" s="101">
        <f t="shared" ca="1" si="635"/>
        <v>0.43759381958935473</v>
      </c>
      <c r="N4567" s="101">
        <f t="shared" ca="1" si="642"/>
        <v>456.04957705980598</v>
      </c>
      <c r="O4567" s="101">
        <f t="shared" ca="1" si="636"/>
        <v>1.0497457666643293</v>
      </c>
      <c r="Q4567" s="12">
        <f t="shared" ca="1" si="637"/>
        <v>5.6000000000000005</v>
      </c>
      <c r="R4567" s="101">
        <f t="shared" ca="1" si="638"/>
        <v>0.17564853207476341</v>
      </c>
      <c r="S4567" s="13"/>
      <c r="T4567" s="101">
        <f t="shared" ca="1" si="639"/>
        <v>0</v>
      </c>
      <c r="U4567" s="101">
        <f t="shared" ca="1" si="640"/>
        <v>0.99140697405756417</v>
      </c>
      <c r="V4567" s="101">
        <f t="shared" ca="1" si="641"/>
        <v>-324.29091614937488</v>
      </c>
    </row>
    <row r="4568" spans="2:22" x14ac:dyDescent="0.3">
      <c r="B4568" s="13">
        <v>2023</v>
      </c>
      <c r="C4568" s="13">
        <v>7</v>
      </c>
      <c r="D4568" s="13">
        <v>7</v>
      </c>
      <c r="E4568" s="83" t="s">
        <v>287</v>
      </c>
      <c r="F4568" s="13">
        <v>4</v>
      </c>
      <c r="G4568" s="13">
        <v>17</v>
      </c>
      <c r="H4568" s="13" t="s">
        <v>71</v>
      </c>
      <c r="I4568" s="13" t="s">
        <v>53</v>
      </c>
      <c r="J4568" s="13"/>
      <c r="K4568" s="13" t="s">
        <v>28</v>
      </c>
      <c r="L4568" s="12">
        <f t="shared" ca="1" si="634"/>
        <v>5.9434211416366969</v>
      </c>
      <c r="M4568" s="101">
        <f t="shared" ca="1" si="635"/>
        <v>0.73781630052277958</v>
      </c>
      <c r="N4568" s="101">
        <f t="shared" ca="1" si="642"/>
        <v>457.72116425589132</v>
      </c>
      <c r="O4568" s="101">
        <f t="shared" ca="1" si="636"/>
        <v>1.7699508159794084</v>
      </c>
      <c r="Q4568" s="12">
        <f t="shared" ca="1" si="637"/>
        <v>1.8035025966065641</v>
      </c>
      <c r="R4568" s="101">
        <f t="shared" ca="1" si="638"/>
        <v>0</v>
      </c>
      <c r="S4568" s="13"/>
      <c r="T4568" s="101">
        <f t="shared" ca="1" si="639"/>
        <v>0.51392948818004069</v>
      </c>
      <c r="U4568" s="101">
        <f t="shared" ca="1" si="640"/>
        <v>1.6715871960853208</v>
      </c>
      <c r="V4568" s="101">
        <f t="shared" ca="1" si="641"/>
        <v>-322.10539946510949</v>
      </c>
    </row>
    <row r="4569" spans="2:22" x14ac:dyDescent="0.3">
      <c r="B4569" s="13">
        <v>2023</v>
      </c>
      <c r="C4569" s="13">
        <v>7</v>
      </c>
      <c r="D4569" s="13">
        <v>7</v>
      </c>
      <c r="E4569" s="83" t="s">
        <v>287</v>
      </c>
      <c r="F4569" s="13">
        <v>4</v>
      </c>
      <c r="G4569" s="13">
        <v>18</v>
      </c>
      <c r="H4569" s="13" t="s">
        <v>71</v>
      </c>
      <c r="I4569" s="13" t="s">
        <v>53</v>
      </c>
      <c r="J4569" s="13"/>
      <c r="K4569" s="13" t="s">
        <v>28</v>
      </c>
      <c r="L4569" s="12">
        <f t="shared" ca="1" si="634"/>
        <v>6.2665537744274404</v>
      </c>
      <c r="M4569" s="101">
        <f t="shared" ca="1" si="635"/>
        <v>0.77792998555742243</v>
      </c>
      <c r="N4569" s="101">
        <f t="shared" ca="1" si="642"/>
        <v>459.48363250494901</v>
      </c>
      <c r="O4569" s="101">
        <f t="shared" ca="1" si="636"/>
        <v>1.8661797140244918</v>
      </c>
      <c r="Q4569" s="12">
        <f t="shared" ca="1" si="637"/>
        <v>2.798625813894283</v>
      </c>
      <c r="R4569" s="101">
        <f t="shared" ca="1" si="638"/>
        <v>0</v>
      </c>
      <c r="S4569" s="13"/>
      <c r="T4569" s="101">
        <f t="shared" ca="1" si="639"/>
        <v>0.43050857702058615</v>
      </c>
      <c r="U4569" s="101">
        <f t="shared" ca="1" si="640"/>
        <v>1.7624682490577177</v>
      </c>
      <c r="V4569" s="101">
        <f t="shared" ca="1" si="641"/>
        <v>-319.91242263903121</v>
      </c>
    </row>
    <row r="4570" spans="2:22" x14ac:dyDescent="0.3">
      <c r="B4570" s="13">
        <v>2023</v>
      </c>
      <c r="C4570" s="13">
        <v>7</v>
      </c>
      <c r="D4570" s="13">
        <v>7</v>
      </c>
      <c r="E4570" s="83" t="s">
        <v>287</v>
      </c>
      <c r="F4570" s="13">
        <v>4</v>
      </c>
      <c r="G4570" s="13">
        <v>19</v>
      </c>
      <c r="H4570" s="13" t="s">
        <v>71</v>
      </c>
      <c r="I4570" s="13" t="s">
        <v>53</v>
      </c>
      <c r="J4570" s="13"/>
      <c r="K4570" s="13" t="s">
        <v>28</v>
      </c>
      <c r="L4570" s="12">
        <f t="shared" ca="1" si="634"/>
        <v>4.4772740440729901</v>
      </c>
      <c r="M4570" s="101">
        <f t="shared" ca="1" si="635"/>
        <v>0.555808799831221</v>
      </c>
      <c r="N4570" s="101">
        <f t="shared" ca="1" si="642"/>
        <v>460.74286582984456</v>
      </c>
      <c r="O4570" s="101">
        <f t="shared" ca="1" si="636"/>
        <v>1.3333322103249365</v>
      </c>
      <c r="Q4570" s="12">
        <f t="shared" ca="1" si="637"/>
        <v>5.6000000000000005</v>
      </c>
      <c r="R4570" s="101">
        <f t="shared" ca="1" si="638"/>
        <v>9.5038752169221433E-2</v>
      </c>
      <c r="S4570" s="13"/>
      <c r="T4570" s="101">
        <f t="shared" ca="1" si="639"/>
        <v>0</v>
      </c>
      <c r="U4570" s="101">
        <f t="shared" ca="1" si="640"/>
        <v>1.2592333248955285</v>
      </c>
      <c r="V4570" s="101">
        <f t="shared" ca="1" si="641"/>
        <v>-318.84326681847409</v>
      </c>
    </row>
    <row r="4571" spans="2:22" x14ac:dyDescent="0.3">
      <c r="B4571" s="13">
        <v>2023</v>
      </c>
      <c r="C4571" s="13">
        <v>7</v>
      </c>
      <c r="D4571" s="13">
        <v>7</v>
      </c>
      <c r="E4571" s="83" t="s">
        <v>287</v>
      </c>
      <c r="F4571" s="13">
        <v>4</v>
      </c>
      <c r="G4571" s="13">
        <v>20</v>
      </c>
      <c r="H4571" s="13" t="s">
        <v>69</v>
      </c>
      <c r="I4571" s="13" t="s">
        <v>53</v>
      </c>
      <c r="J4571" s="13"/>
      <c r="K4571" s="13" t="s">
        <v>28</v>
      </c>
      <c r="L4571" s="12">
        <f t="shared" ca="1" si="634"/>
        <v>6.3257319821674196</v>
      </c>
      <c r="M4571" s="101">
        <f t="shared" ca="1" si="635"/>
        <v>0.33374561937915309</v>
      </c>
      <c r="N4571" s="101">
        <f t="shared" ca="1" si="642"/>
        <v>460.74286582984456</v>
      </c>
      <c r="O4571" s="101">
        <f t="shared" ca="1" si="636"/>
        <v>0.68248322355604285</v>
      </c>
      <c r="Q4571" s="12">
        <f t="shared" ca="1" si="637"/>
        <v>0</v>
      </c>
      <c r="R4571" s="101">
        <f t="shared" ca="1" si="638"/>
        <v>0</v>
      </c>
      <c r="S4571" s="13"/>
      <c r="T4571" s="101">
        <f t="shared" ca="1" si="639"/>
        <v>0.33374561937915309</v>
      </c>
      <c r="U4571" s="101">
        <f t="shared" si="640"/>
        <v>0</v>
      </c>
      <c r="V4571" s="101">
        <f t="shared" ca="1" si="641"/>
        <v>-318.50952119909493</v>
      </c>
    </row>
    <row r="4572" spans="2:22" x14ac:dyDescent="0.3">
      <c r="B4572" s="13">
        <v>2023</v>
      </c>
      <c r="C4572" s="13">
        <v>7</v>
      </c>
      <c r="D4572" s="13">
        <v>7</v>
      </c>
      <c r="E4572" s="83" t="s">
        <v>287</v>
      </c>
      <c r="F4572" s="13">
        <v>4</v>
      </c>
      <c r="G4572" s="13">
        <v>21</v>
      </c>
      <c r="H4572" s="13" t="s">
        <v>69</v>
      </c>
      <c r="I4572" s="13" t="s">
        <v>53</v>
      </c>
      <c r="J4572" s="13"/>
      <c r="K4572" s="13" t="s">
        <v>28</v>
      </c>
      <c r="L4572" s="12">
        <f t="shared" ca="1" si="634"/>
        <v>5.7457080643639262</v>
      </c>
      <c r="M4572" s="101">
        <f t="shared" ca="1" si="635"/>
        <v>0.30314355747584076</v>
      </c>
      <c r="N4572" s="101">
        <f t="shared" ca="1" si="642"/>
        <v>460.74286582984456</v>
      </c>
      <c r="O4572" s="101">
        <f t="shared" ca="1" si="636"/>
        <v>0.61990444306422399</v>
      </c>
      <c r="Q4572" s="12">
        <f t="shared" ca="1" si="637"/>
        <v>0</v>
      </c>
      <c r="R4572" s="101">
        <f t="shared" ca="1" si="638"/>
        <v>0</v>
      </c>
      <c r="S4572" s="13"/>
      <c r="T4572" s="101">
        <f t="shared" ca="1" si="639"/>
        <v>0.30314355747584076</v>
      </c>
      <c r="U4572" s="101">
        <f t="shared" si="640"/>
        <v>0</v>
      </c>
      <c r="V4572" s="101">
        <f t="shared" ca="1" si="641"/>
        <v>-318.2063776416191</v>
      </c>
    </row>
    <row r="4573" spans="2:22" x14ac:dyDescent="0.3">
      <c r="B4573" s="13">
        <v>2023</v>
      </c>
      <c r="C4573" s="13">
        <v>7</v>
      </c>
      <c r="D4573" s="13">
        <v>7</v>
      </c>
      <c r="E4573" s="83" t="s">
        <v>287</v>
      </c>
      <c r="F4573" s="13">
        <v>4</v>
      </c>
      <c r="G4573" s="13">
        <v>22</v>
      </c>
      <c r="H4573" s="13" t="s">
        <v>69</v>
      </c>
      <c r="I4573" s="13" t="s">
        <v>53</v>
      </c>
      <c r="J4573" s="13"/>
      <c r="K4573" s="13" t="s">
        <v>28</v>
      </c>
      <c r="L4573" s="12">
        <f t="shared" ca="1" si="634"/>
        <v>5.5797019688401193</v>
      </c>
      <c r="M4573" s="101">
        <f t="shared" ca="1" si="635"/>
        <v>0.29438507587600471</v>
      </c>
      <c r="N4573" s="101">
        <f t="shared" ca="1" si="642"/>
        <v>460.74286582984456</v>
      </c>
      <c r="O4573" s="101">
        <f t="shared" ca="1" si="636"/>
        <v>0.60199404541816048</v>
      </c>
      <c r="Q4573" s="12">
        <f t="shared" ca="1" si="637"/>
        <v>0</v>
      </c>
      <c r="R4573" s="101">
        <f t="shared" ca="1" si="638"/>
        <v>0</v>
      </c>
      <c r="S4573" s="13"/>
      <c r="T4573" s="101">
        <f t="shared" ca="1" si="639"/>
        <v>0.29438507587600471</v>
      </c>
      <c r="U4573" s="101">
        <f t="shared" si="640"/>
        <v>0</v>
      </c>
      <c r="V4573" s="101">
        <f t="shared" ca="1" si="641"/>
        <v>-317.91199256574311</v>
      </c>
    </row>
    <row r="4574" spans="2:22" x14ac:dyDescent="0.3">
      <c r="B4574" s="13">
        <v>2023</v>
      </c>
      <c r="C4574" s="13">
        <v>7</v>
      </c>
      <c r="D4574" s="13">
        <v>7</v>
      </c>
      <c r="E4574" s="83" t="s">
        <v>287</v>
      </c>
      <c r="F4574" s="13">
        <v>4</v>
      </c>
      <c r="G4574" s="13">
        <v>23</v>
      </c>
      <c r="H4574" s="13" t="s">
        <v>69</v>
      </c>
      <c r="I4574" s="13" t="s">
        <v>53</v>
      </c>
      <c r="J4574" s="13"/>
      <c r="K4574" s="13" t="s">
        <v>28</v>
      </c>
      <c r="L4574" s="12">
        <f t="shared" ca="1" si="634"/>
        <v>6.8455592233831375</v>
      </c>
      <c r="M4574" s="101">
        <f t="shared" ca="1" si="635"/>
        <v>0.36117170462569437</v>
      </c>
      <c r="N4574" s="101">
        <f t="shared" ca="1" si="642"/>
        <v>460.74286582984456</v>
      </c>
      <c r="O4574" s="101">
        <f t="shared" ca="1" si="636"/>
        <v>0.73856738461080673</v>
      </c>
      <c r="Q4574" s="12">
        <f t="shared" ca="1" si="637"/>
        <v>0</v>
      </c>
      <c r="R4574" s="101">
        <f t="shared" ca="1" si="638"/>
        <v>0</v>
      </c>
      <c r="S4574" s="13"/>
      <c r="T4574" s="101">
        <f t="shared" ca="1" si="639"/>
        <v>0.36117170462569437</v>
      </c>
      <c r="U4574" s="101">
        <f t="shared" si="640"/>
        <v>0</v>
      </c>
      <c r="V4574" s="101">
        <f t="shared" ca="1" si="641"/>
        <v>-317.55082086111742</v>
      </c>
    </row>
    <row r="4575" spans="2:22" x14ac:dyDescent="0.3">
      <c r="B4575" s="13">
        <v>2023</v>
      </c>
      <c r="C4575" s="13">
        <v>7</v>
      </c>
      <c r="D4575" s="13">
        <v>8</v>
      </c>
      <c r="E4575" s="83" t="s">
        <v>288</v>
      </c>
      <c r="F4575" s="13">
        <v>5</v>
      </c>
      <c r="G4575" s="13">
        <v>0</v>
      </c>
      <c r="H4575" s="13" t="s">
        <v>69</v>
      </c>
      <c r="I4575" s="13" t="s">
        <v>53</v>
      </c>
      <c r="J4575" s="13"/>
      <c r="K4575" s="13" t="s">
        <v>28</v>
      </c>
      <c r="L4575" s="12">
        <f t="shared" ca="1" si="634"/>
        <v>5.2305988431575408</v>
      </c>
      <c r="M4575" s="101">
        <f t="shared" ca="1" si="635"/>
        <v>0.27596639496499187</v>
      </c>
      <c r="N4575" s="101">
        <f t="shared" ca="1" si="642"/>
        <v>460.74286582984456</v>
      </c>
      <c r="O4575" s="101">
        <f t="shared" ca="1" si="636"/>
        <v>0.56432930918826707</v>
      </c>
      <c r="Q4575" s="12">
        <f t="shared" ca="1" si="637"/>
        <v>0</v>
      </c>
      <c r="R4575" s="101">
        <f t="shared" ca="1" si="638"/>
        <v>0</v>
      </c>
      <c r="S4575" s="13"/>
      <c r="T4575" s="101">
        <f t="shared" ca="1" si="639"/>
        <v>0.27596639496499187</v>
      </c>
      <c r="U4575" s="101">
        <f t="shared" si="640"/>
        <v>0</v>
      </c>
      <c r="V4575" s="101">
        <f t="shared" ca="1" si="641"/>
        <v>-317.27485446615242</v>
      </c>
    </row>
    <row r="4576" spans="2:22" x14ac:dyDescent="0.3">
      <c r="B4576" s="13">
        <v>2023</v>
      </c>
      <c r="C4576" s="13">
        <v>7</v>
      </c>
      <c r="D4576" s="13">
        <v>8</v>
      </c>
      <c r="E4576" s="83" t="s">
        <v>288</v>
      </c>
      <c r="F4576" s="13">
        <v>5</v>
      </c>
      <c r="G4576" s="13">
        <v>1</v>
      </c>
      <c r="H4576" s="13" t="s">
        <v>69</v>
      </c>
      <c r="I4576" s="13" t="s">
        <v>53</v>
      </c>
      <c r="J4576" s="13"/>
      <c r="K4576" s="13" t="s">
        <v>28</v>
      </c>
      <c r="L4576" s="12">
        <f t="shared" ca="1" si="634"/>
        <v>3.0574576514842526</v>
      </c>
      <c r="M4576" s="101">
        <f t="shared" ca="1" si="635"/>
        <v>0.16131146569230917</v>
      </c>
      <c r="N4576" s="101">
        <f t="shared" ca="1" si="642"/>
        <v>460.74286582984456</v>
      </c>
      <c r="O4576" s="101">
        <f t="shared" ca="1" si="636"/>
        <v>0.329869106018636</v>
      </c>
      <c r="Q4576" s="12">
        <f t="shared" ca="1" si="637"/>
        <v>0</v>
      </c>
      <c r="R4576" s="101">
        <f t="shared" ca="1" si="638"/>
        <v>0</v>
      </c>
      <c r="S4576" s="13"/>
      <c r="T4576" s="101">
        <f t="shared" ca="1" si="639"/>
        <v>0.16131146569230917</v>
      </c>
      <c r="U4576" s="101">
        <f t="shared" si="640"/>
        <v>0</v>
      </c>
      <c r="V4576" s="101">
        <f t="shared" ca="1" si="641"/>
        <v>-317.11354300046008</v>
      </c>
    </row>
    <row r="4577" spans="2:22" x14ac:dyDescent="0.3">
      <c r="B4577" s="13">
        <v>2023</v>
      </c>
      <c r="C4577" s="13">
        <v>7</v>
      </c>
      <c r="D4577" s="13">
        <v>8</v>
      </c>
      <c r="E4577" s="83" t="s">
        <v>288</v>
      </c>
      <c r="F4577" s="13">
        <v>5</v>
      </c>
      <c r="G4577" s="13">
        <v>2</v>
      </c>
      <c r="H4577" s="13" t="s">
        <v>69</v>
      </c>
      <c r="I4577" s="13" t="s">
        <v>53</v>
      </c>
      <c r="J4577" s="13"/>
      <c r="K4577" s="13" t="s">
        <v>28</v>
      </c>
      <c r="L4577" s="12">
        <f t="shared" ca="1" si="634"/>
        <v>2.7483892419089586</v>
      </c>
      <c r="M4577" s="101">
        <f t="shared" ca="1" si="635"/>
        <v>0.14500501640311667</v>
      </c>
      <c r="N4577" s="101">
        <f t="shared" ca="1" si="642"/>
        <v>460.74286582984456</v>
      </c>
      <c r="O4577" s="101">
        <f t="shared" ca="1" si="636"/>
        <v>0.29652371530955757</v>
      </c>
      <c r="Q4577" s="12">
        <f t="shared" ca="1" si="637"/>
        <v>0</v>
      </c>
      <c r="R4577" s="101">
        <f t="shared" ca="1" si="638"/>
        <v>0</v>
      </c>
      <c r="S4577" s="13"/>
      <c r="T4577" s="101">
        <f t="shared" ca="1" si="639"/>
        <v>0.14500501640311667</v>
      </c>
      <c r="U4577" s="101">
        <f t="shared" si="640"/>
        <v>0</v>
      </c>
      <c r="V4577" s="101">
        <f t="shared" ca="1" si="641"/>
        <v>-316.96853798405698</v>
      </c>
    </row>
    <row r="4578" spans="2:22" x14ac:dyDescent="0.3">
      <c r="B4578" s="13">
        <v>2023</v>
      </c>
      <c r="C4578" s="13">
        <v>7</v>
      </c>
      <c r="D4578" s="13">
        <v>8</v>
      </c>
      <c r="E4578" s="83" t="s">
        <v>288</v>
      </c>
      <c r="F4578" s="13">
        <v>5</v>
      </c>
      <c r="G4578" s="13">
        <v>3</v>
      </c>
      <c r="H4578" s="13" t="s">
        <v>69</v>
      </c>
      <c r="I4578" s="13" t="s">
        <v>53</v>
      </c>
      <c r="J4578" s="13"/>
      <c r="K4578" s="13" t="s">
        <v>28</v>
      </c>
      <c r="L4578" s="12">
        <f t="shared" ca="1" si="634"/>
        <v>2.9118745811860181</v>
      </c>
      <c r="M4578" s="101">
        <f t="shared" ca="1" si="635"/>
        <v>0.15363050290337432</v>
      </c>
      <c r="N4578" s="101">
        <f t="shared" ca="1" si="642"/>
        <v>460.74286582984456</v>
      </c>
      <c r="O4578" s="101">
        <f t="shared" ca="1" si="636"/>
        <v>0.31416214856415947</v>
      </c>
      <c r="Q4578" s="12">
        <f t="shared" ca="1" si="637"/>
        <v>0</v>
      </c>
      <c r="R4578" s="101">
        <f t="shared" ca="1" si="638"/>
        <v>0</v>
      </c>
      <c r="S4578" s="13"/>
      <c r="T4578" s="101">
        <f t="shared" ca="1" si="639"/>
        <v>0.15363050290337432</v>
      </c>
      <c r="U4578" s="101">
        <f t="shared" si="640"/>
        <v>0</v>
      </c>
      <c r="V4578" s="101">
        <f t="shared" ca="1" si="641"/>
        <v>-316.81490748115363</v>
      </c>
    </row>
    <row r="4579" spans="2:22" x14ac:dyDescent="0.3">
      <c r="B4579" s="13">
        <v>2023</v>
      </c>
      <c r="C4579" s="13">
        <v>7</v>
      </c>
      <c r="D4579" s="13">
        <v>8</v>
      </c>
      <c r="E4579" s="83" t="s">
        <v>288</v>
      </c>
      <c r="F4579" s="13">
        <v>5</v>
      </c>
      <c r="G4579" s="13">
        <v>4</v>
      </c>
      <c r="H4579" s="13" t="s">
        <v>69</v>
      </c>
      <c r="I4579" s="13" t="s">
        <v>53</v>
      </c>
      <c r="J4579" s="13"/>
      <c r="K4579" s="13" t="s">
        <v>28</v>
      </c>
      <c r="L4579" s="12">
        <f t="shared" ca="1" si="634"/>
        <v>2.9548014541500458</v>
      </c>
      <c r="M4579" s="101">
        <f t="shared" ca="1" si="635"/>
        <v>0.15589532472095641</v>
      </c>
      <c r="N4579" s="101">
        <f t="shared" ca="1" si="642"/>
        <v>460.74286582984456</v>
      </c>
      <c r="O4579" s="101">
        <f t="shared" ca="1" si="636"/>
        <v>0.31879352888824847</v>
      </c>
      <c r="Q4579" s="12">
        <f t="shared" ca="1" si="637"/>
        <v>0</v>
      </c>
      <c r="R4579" s="101">
        <f t="shared" ca="1" si="638"/>
        <v>0</v>
      </c>
      <c r="S4579" s="13"/>
      <c r="T4579" s="101">
        <f t="shared" ca="1" si="639"/>
        <v>0.15589532472095641</v>
      </c>
      <c r="U4579" s="101">
        <f t="shared" si="640"/>
        <v>0</v>
      </c>
      <c r="V4579" s="101">
        <f t="shared" ca="1" si="641"/>
        <v>-316.65901215643265</v>
      </c>
    </row>
    <row r="4580" spans="2:22" x14ac:dyDescent="0.3">
      <c r="B4580" s="13">
        <v>2023</v>
      </c>
      <c r="C4580" s="13">
        <v>7</v>
      </c>
      <c r="D4580" s="13">
        <v>8</v>
      </c>
      <c r="E4580" s="83" t="s">
        <v>288</v>
      </c>
      <c r="F4580" s="13">
        <v>5</v>
      </c>
      <c r="G4580" s="13">
        <v>5</v>
      </c>
      <c r="H4580" s="13" t="s">
        <v>69</v>
      </c>
      <c r="I4580" s="13" t="s">
        <v>53</v>
      </c>
      <c r="J4580" s="13"/>
      <c r="K4580" s="13" t="s">
        <v>28</v>
      </c>
      <c r="L4580" s="12">
        <f t="shared" ca="1" si="634"/>
        <v>2.811087995052743</v>
      </c>
      <c r="M4580" s="101">
        <f t="shared" ca="1" si="635"/>
        <v>0.14831300261898273</v>
      </c>
      <c r="N4580" s="101">
        <f t="shared" ca="1" si="642"/>
        <v>460.74286582984456</v>
      </c>
      <c r="O4580" s="101">
        <f t="shared" ca="1" si="636"/>
        <v>0.30328828378624045</v>
      </c>
      <c r="Q4580" s="12">
        <f t="shared" ca="1" si="637"/>
        <v>5.6000000000000005</v>
      </c>
      <c r="R4580" s="101">
        <f t="shared" ca="1" si="638"/>
        <v>0.23608140121878535</v>
      </c>
      <c r="S4580" s="13"/>
      <c r="T4580" s="101">
        <f t="shared" ca="1" si="639"/>
        <v>0</v>
      </c>
      <c r="U4580" s="101">
        <f t="shared" si="640"/>
        <v>0</v>
      </c>
      <c r="V4580" s="101">
        <f t="shared" ca="1" si="641"/>
        <v>-317.13117495887019</v>
      </c>
    </row>
    <row r="4581" spans="2:22" x14ac:dyDescent="0.3">
      <c r="B4581" s="13">
        <v>2023</v>
      </c>
      <c r="C4581" s="13">
        <v>7</v>
      </c>
      <c r="D4581" s="13">
        <v>8</v>
      </c>
      <c r="E4581" s="83" t="s">
        <v>288</v>
      </c>
      <c r="F4581" s="13">
        <v>5</v>
      </c>
      <c r="G4581" s="13">
        <v>6</v>
      </c>
      <c r="H4581" s="13" t="s">
        <v>69</v>
      </c>
      <c r="I4581" s="13" t="s">
        <v>53</v>
      </c>
      <c r="J4581" s="13"/>
      <c r="K4581" s="13" t="s">
        <v>28</v>
      </c>
      <c r="L4581" s="12">
        <f t="shared" ca="1" si="634"/>
        <v>2.7697815081668882</v>
      </c>
      <c r="M4581" s="101">
        <f t="shared" ca="1" si="635"/>
        <v>0.14613367237088504</v>
      </c>
      <c r="N4581" s="101">
        <f t="shared" ca="1" si="642"/>
        <v>460.74286582984456</v>
      </c>
      <c r="O4581" s="101">
        <f t="shared" ca="1" si="636"/>
        <v>0.29883172691612558</v>
      </c>
      <c r="Q4581" s="12">
        <f t="shared" ca="1" si="637"/>
        <v>5.6000000000000005</v>
      </c>
      <c r="R4581" s="101">
        <f t="shared" ca="1" si="638"/>
        <v>0.23957799533367297</v>
      </c>
      <c r="S4581" s="13"/>
      <c r="T4581" s="101">
        <f t="shared" ca="1" si="639"/>
        <v>0</v>
      </c>
      <c r="U4581" s="101">
        <f t="shared" si="640"/>
        <v>0</v>
      </c>
      <c r="V4581" s="101">
        <f t="shared" ca="1" si="641"/>
        <v>-317.61033094953751</v>
      </c>
    </row>
    <row r="4582" spans="2:22" x14ac:dyDescent="0.3">
      <c r="B4582" s="13">
        <v>2023</v>
      </c>
      <c r="C4582" s="13">
        <v>7</v>
      </c>
      <c r="D4582" s="13">
        <v>8</v>
      </c>
      <c r="E4582" s="83" t="s">
        <v>288</v>
      </c>
      <c r="F4582" s="13">
        <v>5</v>
      </c>
      <c r="G4582" s="13">
        <v>7</v>
      </c>
      <c r="H4582" s="13" t="s">
        <v>69</v>
      </c>
      <c r="I4582" s="13" t="s">
        <v>53</v>
      </c>
      <c r="J4582" s="13"/>
      <c r="K4582" s="13" t="s">
        <v>28</v>
      </c>
      <c r="L4582" s="12">
        <f t="shared" ca="1" si="634"/>
        <v>3.3512274920862639</v>
      </c>
      <c r="M4582" s="101">
        <f t="shared" ca="1" si="635"/>
        <v>0.1768107624824713</v>
      </c>
      <c r="N4582" s="101">
        <f t="shared" ca="1" si="642"/>
        <v>460.74286582984456</v>
      </c>
      <c r="O4582" s="101">
        <f t="shared" ca="1" si="636"/>
        <v>0.36156393412118704</v>
      </c>
      <c r="Q4582" s="12">
        <f t="shared" ca="1" si="637"/>
        <v>5.6000000000000005</v>
      </c>
      <c r="R4582" s="101">
        <f t="shared" ca="1" si="638"/>
        <v>0.19035859279489781</v>
      </c>
      <c r="S4582" s="13"/>
      <c r="T4582" s="101">
        <f t="shared" ca="1" si="639"/>
        <v>0</v>
      </c>
      <c r="U4582" s="101">
        <f t="shared" si="640"/>
        <v>0</v>
      </c>
      <c r="V4582" s="101">
        <f t="shared" ca="1" si="641"/>
        <v>-317.9910481351273</v>
      </c>
    </row>
    <row r="4583" spans="2:22" x14ac:dyDescent="0.3">
      <c r="B4583" s="13">
        <v>2023</v>
      </c>
      <c r="C4583" s="13">
        <v>7</v>
      </c>
      <c r="D4583" s="13">
        <v>8</v>
      </c>
      <c r="E4583" s="83" t="s">
        <v>288</v>
      </c>
      <c r="F4583" s="13">
        <v>5</v>
      </c>
      <c r="G4583" s="13">
        <v>8</v>
      </c>
      <c r="H4583" s="13" t="s">
        <v>69</v>
      </c>
      <c r="I4583" s="13" t="s">
        <v>53</v>
      </c>
      <c r="J4583" s="13"/>
      <c r="K4583" s="13" t="s">
        <v>28</v>
      </c>
      <c r="L4583" s="12">
        <f t="shared" ca="1" si="634"/>
        <v>3.5688111715980986</v>
      </c>
      <c r="M4583" s="101">
        <f t="shared" ca="1" si="635"/>
        <v>0.18829047741351568</v>
      </c>
      <c r="N4583" s="101">
        <f t="shared" ca="1" si="642"/>
        <v>460.74286582984456</v>
      </c>
      <c r="O4583" s="101">
        <f t="shared" ca="1" si="636"/>
        <v>0.38503903730371886</v>
      </c>
      <c r="Q4583" s="12">
        <f t="shared" ca="1" si="637"/>
        <v>5.6000000000000005</v>
      </c>
      <c r="R4583" s="101">
        <f t="shared" ca="1" si="638"/>
        <v>0.17194013432422101</v>
      </c>
      <c r="S4583" s="13"/>
      <c r="T4583" s="101">
        <f t="shared" ca="1" si="639"/>
        <v>0</v>
      </c>
      <c r="U4583" s="101">
        <f t="shared" si="640"/>
        <v>0</v>
      </c>
      <c r="V4583" s="101">
        <f t="shared" ca="1" si="641"/>
        <v>-318.33492840377579</v>
      </c>
    </row>
    <row r="4584" spans="2:22" x14ac:dyDescent="0.3">
      <c r="B4584" s="13">
        <v>2023</v>
      </c>
      <c r="C4584" s="13">
        <v>7</v>
      </c>
      <c r="D4584" s="13">
        <v>8</v>
      </c>
      <c r="E4584" s="83" t="s">
        <v>288</v>
      </c>
      <c r="F4584" s="13">
        <v>5</v>
      </c>
      <c r="G4584" s="13">
        <v>9</v>
      </c>
      <c r="H4584" s="13" t="s">
        <v>69</v>
      </c>
      <c r="I4584" s="13" t="s">
        <v>53</v>
      </c>
      <c r="J4584" s="13"/>
      <c r="K4584" s="13" t="s">
        <v>28</v>
      </c>
      <c r="L4584" s="12">
        <f t="shared" ca="1" si="634"/>
        <v>5.1823267247778704</v>
      </c>
      <c r="M4584" s="101">
        <f t="shared" ca="1" si="635"/>
        <v>0.27341955799928047</v>
      </c>
      <c r="N4584" s="101">
        <f t="shared" ca="1" si="642"/>
        <v>460.74286582984456</v>
      </c>
      <c r="O4584" s="101">
        <f t="shared" ca="1" si="636"/>
        <v>0.55912123033628447</v>
      </c>
      <c r="Q4584" s="12">
        <f t="shared" ca="1" si="637"/>
        <v>5.6000000000000005</v>
      </c>
      <c r="R4584" s="101">
        <f t="shared" ca="1" si="638"/>
        <v>3.5356042747553322E-2</v>
      </c>
      <c r="S4584" s="13"/>
      <c r="T4584" s="101">
        <f t="shared" ca="1" si="639"/>
        <v>0</v>
      </c>
      <c r="U4584" s="101">
        <f t="shared" si="640"/>
        <v>0</v>
      </c>
      <c r="V4584" s="101">
        <f t="shared" ca="1" si="641"/>
        <v>-318.40564048927087</v>
      </c>
    </row>
    <row r="4585" spans="2:22" x14ac:dyDescent="0.3">
      <c r="B4585" s="13">
        <v>2023</v>
      </c>
      <c r="C4585" s="13">
        <v>7</v>
      </c>
      <c r="D4585" s="13">
        <v>8</v>
      </c>
      <c r="E4585" s="83" t="s">
        <v>288</v>
      </c>
      <c r="F4585" s="13">
        <v>5</v>
      </c>
      <c r="G4585" s="13">
        <v>10</v>
      </c>
      <c r="H4585" s="13" t="s">
        <v>70</v>
      </c>
      <c r="I4585" s="13" t="s">
        <v>53</v>
      </c>
      <c r="J4585" s="13"/>
      <c r="K4585" s="13" t="s">
        <v>28</v>
      </c>
      <c r="L4585" s="12">
        <f t="shared" ca="1" si="634"/>
        <v>4.207050123451312</v>
      </c>
      <c r="M4585" s="101">
        <f t="shared" ca="1" si="635"/>
        <v>0.22196396451329123</v>
      </c>
      <c r="N4585" s="101">
        <f t="shared" ca="1" si="642"/>
        <v>460.74286582984456</v>
      </c>
      <c r="O4585" s="101">
        <f t="shared" ca="1" si="636"/>
        <v>0.45389863781916207</v>
      </c>
      <c r="Q4585" s="12">
        <f t="shared" ca="1" si="637"/>
        <v>5.6000000000000005</v>
      </c>
      <c r="R4585" s="101">
        <f t="shared" ca="1" si="638"/>
        <v>0.11791320704984648</v>
      </c>
      <c r="S4585" s="13"/>
      <c r="T4585" s="101">
        <f t="shared" ca="1" si="639"/>
        <v>0</v>
      </c>
      <c r="U4585" s="101">
        <f t="shared" si="640"/>
        <v>0</v>
      </c>
      <c r="V4585" s="101">
        <f t="shared" ca="1" si="641"/>
        <v>-318.6414669033706</v>
      </c>
    </row>
    <row r="4586" spans="2:22" x14ac:dyDescent="0.3">
      <c r="B4586" s="13">
        <v>2023</v>
      </c>
      <c r="C4586" s="13">
        <v>7</v>
      </c>
      <c r="D4586" s="13">
        <v>8</v>
      </c>
      <c r="E4586" s="83" t="s">
        <v>288</v>
      </c>
      <c r="F4586" s="13">
        <v>5</v>
      </c>
      <c r="G4586" s="13">
        <v>11</v>
      </c>
      <c r="H4586" s="13" t="s">
        <v>70</v>
      </c>
      <c r="I4586" s="13" t="s">
        <v>53</v>
      </c>
      <c r="J4586" s="13"/>
      <c r="K4586" s="13" t="s">
        <v>28</v>
      </c>
      <c r="L4586" s="12">
        <f t="shared" ca="1" si="634"/>
        <v>3.4608249322336309</v>
      </c>
      <c r="M4586" s="101">
        <f t="shared" ca="1" si="635"/>
        <v>0.18259312342464637</v>
      </c>
      <c r="N4586" s="101">
        <f t="shared" ca="1" si="642"/>
        <v>460.74286582984456</v>
      </c>
      <c r="O4586" s="101">
        <f t="shared" ca="1" si="636"/>
        <v>0.37338840193868644</v>
      </c>
      <c r="Q4586" s="12">
        <f t="shared" ca="1" si="637"/>
        <v>5.6000000000000005</v>
      </c>
      <c r="R4586" s="101">
        <f t="shared" ca="1" si="638"/>
        <v>0.18108116948642319</v>
      </c>
      <c r="S4586" s="13"/>
      <c r="T4586" s="101">
        <f t="shared" ca="1" si="639"/>
        <v>0</v>
      </c>
      <c r="U4586" s="101">
        <f t="shared" si="640"/>
        <v>0</v>
      </c>
      <c r="V4586" s="101">
        <f t="shared" ca="1" si="641"/>
        <v>-319.00362924234349</v>
      </c>
    </row>
    <row r="4587" spans="2:22" x14ac:dyDescent="0.3">
      <c r="B4587" s="13">
        <v>2023</v>
      </c>
      <c r="C4587" s="13">
        <v>7</v>
      </c>
      <c r="D4587" s="13">
        <v>8</v>
      </c>
      <c r="E4587" s="83" t="s">
        <v>288</v>
      </c>
      <c r="F4587" s="13">
        <v>5</v>
      </c>
      <c r="G4587" s="13">
        <v>12</v>
      </c>
      <c r="H4587" s="13" t="s">
        <v>70</v>
      </c>
      <c r="I4587" s="13" t="s">
        <v>53</v>
      </c>
      <c r="J4587" s="13"/>
      <c r="K4587" s="13" t="s">
        <v>28</v>
      </c>
      <c r="L4587" s="12">
        <f t="shared" ca="1" si="634"/>
        <v>3.4151233961652494</v>
      </c>
      <c r="M4587" s="101">
        <f t="shared" ca="1" si="635"/>
        <v>0.18018191038167855</v>
      </c>
      <c r="N4587" s="101">
        <f t="shared" ca="1" si="642"/>
        <v>460.74286582984456</v>
      </c>
      <c r="O4587" s="101">
        <f t="shared" ca="1" si="636"/>
        <v>0.36845766321226875</v>
      </c>
      <c r="Q4587" s="12">
        <f t="shared" ca="1" si="637"/>
        <v>5.6000000000000005</v>
      </c>
      <c r="R4587" s="101">
        <f t="shared" ca="1" si="638"/>
        <v>0.18494980451461168</v>
      </c>
      <c r="S4587" s="13"/>
      <c r="T4587" s="101">
        <f t="shared" ca="1" si="639"/>
        <v>0</v>
      </c>
      <c r="U4587" s="101">
        <f t="shared" si="640"/>
        <v>0</v>
      </c>
      <c r="V4587" s="101">
        <f t="shared" ca="1" si="641"/>
        <v>-319.37352885137267</v>
      </c>
    </row>
    <row r="4588" spans="2:22" x14ac:dyDescent="0.3">
      <c r="B4588" s="13">
        <v>2023</v>
      </c>
      <c r="C4588" s="13">
        <v>7</v>
      </c>
      <c r="D4588" s="13">
        <v>8</v>
      </c>
      <c r="E4588" s="83" t="s">
        <v>288</v>
      </c>
      <c r="F4588" s="13">
        <v>5</v>
      </c>
      <c r="G4588" s="13">
        <v>13</v>
      </c>
      <c r="H4588" s="13" t="s">
        <v>70</v>
      </c>
      <c r="I4588" s="13" t="s">
        <v>53</v>
      </c>
      <c r="J4588" s="13"/>
      <c r="K4588" s="13" t="s">
        <v>28</v>
      </c>
      <c r="L4588" s="12">
        <f t="shared" ca="1" si="634"/>
        <v>4.1283995270817613</v>
      </c>
      <c r="M4588" s="101">
        <f t="shared" ca="1" si="635"/>
        <v>0.21781435904883373</v>
      </c>
      <c r="N4588" s="101">
        <f t="shared" ca="1" si="642"/>
        <v>460.74286582984456</v>
      </c>
      <c r="O4588" s="101">
        <f t="shared" ca="1" si="636"/>
        <v>0.4454130249768512</v>
      </c>
      <c r="Q4588" s="12">
        <f t="shared" ca="1" si="637"/>
        <v>0</v>
      </c>
      <c r="R4588" s="101">
        <f t="shared" ca="1" si="638"/>
        <v>0</v>
      </c>
      <c r="S4588" s="13"/>
      <c r="T4588" s="101">
        <f t="shared" ca="1" si="639"/>
        <v>0.21781435904883373</v>
      </c>
      <c r="U4588" s="101">
        <f t="shared" si="640"/>
        <v>0</v>
      </c>
      <c r="V4588" s="101">
        <f t="shared" ca="1" si="641"/>
        <v>-319.15571449232385</v>
      </c>
    </row>
    <row r="4589" spans="2:22" x14ac:dyDescent="0.3">
      <c r="B4589" s="13">
        <v>2023</v>
      </c>
      <c r="C4589" s="13">
        <v>7</v>
      </c>
      <c r="D4589" s="13">
        <v>8</v>
      </c>
      <c r="E4589" s="83" t="s">
        <v>288</v>
      </c>
      <c r="F4589" s="13">
        <v>5</v>
      </c>
      <c r="G4589" s="13">
        <v>14</v>
      </c>
      <c r="H4589" s="13" t="s">
        <v>70</v>
      </c>
      <c r="I4589" s="13" t="s">
        <v>53</v>
      </c>
      <c r="J4589" s="13"/>
      <c r="K4589" s="13" t="s">
        <v>28</v>
      </c>
      <c r="L4589" s="12">
        <f t="shared" ca="1" si="634"/>
        <v>4.2577556061124096</v>
      </c>
      <c r="M4589" s="101">
        <f t="shared" ca="1" si="635"/>
        <v>0.22463918577849074</v>
      </c>
      <c r="N4589" s="101">
        <f t="shared" ca="1" si="642"/>
        <v>460.74286582984456</v>
      </c>
      <c r="O4589" s="101">
        <f t="shared" ca="1" si="636"/>
        <v>0.45936925234346787</v>
      </c>
      <c r="Q4589" s="12">
        <f t="shared" ca="1" si="637"/>
        <v>5.6000000000000005</v>
      </c>
      <c r="R4589" s="101">
        <f t="shared" ca="1" si="638"/>
        <v>0.11362098794258459</v>
      </c>
      <c r="S4589" s="13"/>
      <c r="T4589" s="101">
        <f t="shared" ca="1" si="639"/>
        <v>0</v>
      </c>
      <c r="U4589" s="101">
        <f t="shared" si="640"/>
        <v>0</v>
      </c>
      <c r="V4589" s="101">
        <f t="shared" ca="1" si="641"/>
        <v>-319.38295646820899</v>
      </c>
    </row>
    <row r="4590" spans="2:22" x14ac:dyDescent="0.3">
      <c r="B4590" s="13">
        <v>2023</v>
      </c>
      <c r="C4590" s="13">
        <v>7</v>
      </c>
      <c r="D4590" s="13">
        <v>8</v>
      </c>
      <c r="E4590" s="83" t="s">
        <v>288</v>
      </c>
      <c r="F4590" s="13">
        <v>5</v>
      </c>
      <c r="G4590" s="13">
        <v>15</v>
      </c>
      <c r="H4590" s="13" t="s">
        <v>70</v>
      </c>
      <c r="I4590" s="13" t="s">
        <v>53</v>
      </c>
      <c r="J4590" s="13"/>
      <c r="K4590" s="13" t="s">
        <v>28</v>
      </c>
      <c r="L4590" s="12">
        <f t="shared" ca="1" si="634"/>
        <v>4.0082283862140402</v>
      </c>
      <c r="M4590" s="101">
        <f t="shared" ca="1" si="635"/>
        <v>0.21147412965665277</v>
      </c>
      <c r="N4590" s="101">
        <f t="shared" ca="1" si="642"/>
        <v>460.74286582984456</v>
      </c>
      <c r="O4590" s="101">
        <f t="shared" ca="1" si="636"/>
        <v>0.43244776058863282</v>
      </c>
      <c r="Q4590" s="12">
        <f t="shared" ca="1" si="637"/>
        <v>0</v>
      </c>
      <c r="R4590" s="101">
        <f t="shared" ca="1" si="638"/>
        <v>0</v>
      </c>
      <c r="S4590" s="13"/>
      <c r="T4590" s="101">
        <f t="shared" ca="1" si="639"/>
        <v>0.21147412965665277</v>
      </c>
      <c r="U4590" s="101">
        <f t="shared" si="640"/>
        <v>0</v>
      </c>
      <c r="V4590" s="101">
        <f t="shared" ca="1" si="641"/>
        <v>-319.17148233855232</v>
      </c>
    </row>
    <row r="4591" spans="2:22" x14ac:dyDescent="0.3">
      <c r="B4591" s="13">
        <v>2023</v>
      </c>
      <c r="C4591" s="13">
        <v>7</v>
      </c>
      <c r="D4591" s="13">
        <v>8</v>
      </c>
      <c r="E4591" s="83" t="s">
        <v>288</v>
      </c>
      <c r="F4591" s="13">
        <v>5</v>
      </c>
      <c r="G4591" s="13">
        <v>16</v>
      </c>
      <c r="H4591" s="13" t="s">
        <v>71</v>
      </c>
      <c r="I4591" s="13" t="s">
        <v>53</v>
      </c>
      <c r="J4591" s="13"/>
      <c r="K4591" s="13" t="s">
        <v>28</v>
      </c>
      <c r="L4591" s="12">
        <f t="shared" ca="1" si="634"/>
        <v>4.4136093503560341</v>
      </c>
      <c r="M4591" s="101">
        <f t="shared" ca="1" si="635"/>
        <v>0.54790546475319812</v>
      </c>
      <c r="N4591" s="101">
        <f t="shared" ca="1" si="642"/>
        <v>461.98419345963219</v>
      </c>
      <c r="O4591" s="101">
        <f t="shared" ca="1" si="636"/>
        <v>1.3143728645360271</v>
      </c>
      <c r="Q4591" s="12">
        <f t="shared" ca="1" si="637"/>
        <v>5.6000000000000005</v>
      </c>
      <c r="R4591" s="101">
        <f t="shared" ca="1" si="638"/>
        <v>0.10042796849236177</v>
      </c>
      <c r="S4591" s="13"/>
      <c r="T4591" s="101">
        <f t="shared" ca="1" si="639"/>
        <v>0</v>
      </c>
      <c r="U4591" s="101">
        <f t="shared" ca="1" si="640"/>
        <v>1.2413276297876346</v>
      </c>
      <c r="V4591" s="101">
        <f t="shared" ca="1" si="641"/>
        <v>-318.13101064574937</v>
      </c>
    </row>
    <row r="4592" spans="2:22" x14ac:dyDescent="0.3">
      <c r="B4592" s="13">
        <v>2023</v>
      </c>
      <c r="C4592" s="13">
        <v>7</v>
      </c>
      <c r="D4592" s="13">
        <v>8</v>
      </c>
      <c r="E4592" s="83" t="s">
        <v>288</v>
      </c>
      <c r="F4592" s="13">
        <v>5</v>
      </c>
      <c r="G4592" s="13">
        <v>17</v>
      </c>
      <c r="H4592" s="13" t="s">
        <v>71</v>
      </c>
      <c r="I4592" s="13" t="s">
        <v>53</v>
      </c>
      <c r="J4592" s="13"/>
      <c r="K4592" s="13" t="s">
        <v>28</v>
      </c>
      <c r="L4592" s="12">
        <f t="shared" ca="1" si="634"/>
        <v>3.7361317529383964</v>
      </c>
      <c r="M4592" s="101">
        <f t="shared" ca="1" si="635"/>
        <v>0.46380339580977253</v>
      </c>
      <c r="N4592" s="101">
        <f t="shared" ca="1" si="642"/>
        <v>463.03498051514612</v>
      </c>
      <c r="O4592" s="101">
        <f t="shared" ca="1" si="636"/>
        <v>1.1126200360250544</v>
      </c>
      <c r="Q4592" s="12">
        <f t="shared" ca="1" si="637"/>
        <v>5.6000000000000005</v>
      </c>
      <c r="R4592" s="101">
        <f t="shared" ca="1" si="638"/>
        <v>0.15777644711376479</v>
      </c>
      <c r="S4592" s="13"/>
      <c r="T4592" s="101">
        <f t="shared" ca="1" si="639"/>
        <v>0</v>
      </c>
      <c r="U4592" s="101">
        <f t="shared" ca="1" si="640"/>
        <v>1.050787055513924</v>
      </c>
      <c r="V4592" s="101">
        <f t="shared" ca="1" si="641"/>
        <v>-317.39577648446294</v>
      </c>
    </row>
    <row r="4593" spans="2:22" x14ac:dyDescent="0.3">
      <c r="B4593" s="13">
        <v>2023</v>
      </c>
      <c r="C4593" s="13">
        <v>7</v>
      </c>
      <c r="D4593" s="13">
        <v>8</v>
      </c>
      <c r="E4593" s="83" t="s">
        <v>288</v>
      </c>
      <c r="F4593" s="13">
        <v>5</v>
      </c>
      <c r="G4593" s="13">
        <v>18</v>
      </c>
      <c r="H4593" s="13" t="s">
        <v>71</v>
      </c>
      <c r="I4593" s="13" t="s">
        <v>53</v>
      </c>
      <c r="J4593" s="13"/>
      <c r="K4593" s="13" t="s">
        <v>28</v>
      </c>
      <c r="L4593" s="12">
        <f t="shared" ca="1" si="634"/>
        <v>6.3913625293117668</v>
      </c>
      <c r="M4593" s="101">
        <f t="shared" ca="1" si="635"/>
        <v>0.79342374438876273</v>
      </c>
      <c r="N4593" s="101">
        <f t="shared" ca="1" si="642"/>
        <v>464.83255122651508</v>
      </c>
      <c r="O4593" s="101">
        <f t="shared" ca="1" si="636"/>
        <v>1.9033477612290441</v>
      </c>
      <c r="Q4593" s="12">
        <f t="shared" ca="1" si="637"/>
        <v>0</v>
      </c>
      <c r="R4593" s="101">
        <f t="shared" ca="1" si="638"/>
        <v>0</v>
      </c>
      <c r="S4593" s="13"/>
      <c r="T4593" s="101">
        <f t="shared" ca="1" si="639"/>
        <v>0.79342374438876273</v>
      </c>
      <c r="U4593" s="101">
        <f t="shared" ca="1" si="640"/>
        <v>1.7975707113689343</v>
      </c>
      <c r="V4593" s="101">
        <f t="shared" ca="1" si="641"/>
        <v>-314.80478202870523</v>
      </c>
    </row>
    <row r="4594" spans="2:22" x14ac:dyDescent="0.3">
      <c r="B4594" s="13">
        <v>2023</v>
      </c>
      <c r="C4594" s="13">
        <v>7</v>
      </c>
      <c r="D4594" s="13">
        <v>8</v>
      </c>
      <c r="E4594" s="83" t="s">
        <v>288</v>
      </c>
      <c r="F4594" s="13">
        <v>5</v>
      </c>
      <c r="G4594" s="13">
        <v>19</v>
      </c>
      <c r="H4594" s="13" t="s">
        <v>71</v>
      </c>
      <c r="I4594" s="13" t="s">
        <v>53</v>
      </c>
      <c r="J4594" s="13"/>
      <c r="K4594" s="13" t="s">
        <v>28</v>
      </c>
      <c r="L4594" s="12">
        <f t="shared" ca="1" si="634"/>
        <v>5.6513671429669534</v>
      </c>
      <c r="M4594" s="101">
        <f t="shared" ca="1" si="635"/>
        <v>0.70156071712791757</v>
      </c>
      <c r="N4594" s="101">
        <f t="shared" ca="1" si="642"/>
        <v>466.42199823547452</v>
      </c>
      <c r="O4594" s="101">
        <f t="shared" ca="1" si="636"/>
        <v>1.6829771351755587</v>
      </c>
      <c r="Q4594" s="12">
        <f t="shared" ca="1" si="637"/>
        <v>5.6000000000000005</v>
      </c>
      <c r="R4594" s="101">
        <f t="shared" ca="1" si="638"/>
        <v>0</v>
      </c>
      <c r="S4594" s="13"/>
      <c r="T4594" s="101">
        <f t="shared" ca="1" si="639"/>
        <v>6.3767171279175312E-3</v>
      </c>
      <c r="U4594" s="101">
        <f t="shared" ca="1" si="640"/>
        <v>1.5894470089594557</v>
      </c>
      <c r="V4594" s="101">
        <f t="shared" ca="1" si="641"/>
        <v>-313.20895830261787</v>
      </c>
    </row>
    <row r="4595" spans="2:22" x14ac:dyDescent="0.3">
      <c r="B4595" s="13">
        <v>2023</v>
      </c>
      <c r="C4595" s="13">
        <v>7</v>
      </c>
      <c r="D4595" s="13">
        <v>8</v>
      </c>
      <c r="E4595" s="83" t="s">
        <v>288</v>
      </c>
      <c r="F4595" s="13">
        <v>5</v>
      </c>
      <c r="G4595" s="13">
        <v>20</v>
      </c>
      <c r="H4595" s="13" t="s">
        <v>69</v>
      </c>
      <c r="I4595" s="13" t="s">
        <v>53</v>
      </c>
      <c r="J4595" s="13"/>
      <c r="K4595" s="13" t="s">
        <v>28</v>
      </c>
      <c r="L4595" s="12">
        <f t="shared" ca="1" si="634"/>
        <v>7.024945944558584</v>
      </c>
      <c r="M4595" s="101">
        <f t="shared" ca="1" si="635"/>
        <v>0.37063614803491091</v>
      </c>
      <c r="N4595" s="101">
        <f t="shared" ca="1" si="642"/>
        <v>466.42199823547452</v>
      </c>
      <c r="O4595" s="101">
        <f t="shared" ca="1" si="636"/>
        <v>0.7579214179584256</v>
      </c>
      <c r="Q4595" s="12">
        <f t="shared" ca="1" si="637"/>
        <v>0</v>
      </c>
      <c r="R4595" s="101">
        <f t="shared" ca="1" si="638"/>
        <v>0</v>
      </c>
      <c r="S4595" s="13"/>
      <c r="T4595" s="101">
        <f t="shared" ca="1" si="639"/>
        <v>0.37063614803491091</v>
      </c>
      <c r="U4595" s="101">
        <f t="shared" si="640"/>
        <v>0</v>
      </c>
      <c r="V4595" s="101">
        <f t="shared" ca="1" si="641"/>
        <v>-312.83832215458295</v>
      </c>
    </row>
    <row r="4596" spans="2:22" x14ac:dyDescent="0.3">
      <c r="B4596" s="13">
        <v>2023</v>
      </c>
      <c r="C4596" s="13">
        <v>7</v>
      </c>
      <c r="D4596" s="13">
        <v>8</v>
      </c>
      <c r="E4596" s="83" t="s">
        <v>288</v>
      </c>
      <c r="F4596" s="13">
        <v>5</v>
      </c>
      <c r="G4596" s="13">
        <v>21</v>
      </c>
      <c r="H4596" s="13" t="s">
        <v>69</v>
      </c>
      <c r="I4596" s="13" t="s">
        <v>53</v>
      </c>
      <c r="J4596" s="13"/>
      <c r="K4596" s="13" t="s">
        <v>28</v>
      </c>
      <c r="L4596" s="12">
        <f t="shared" ca="1" si="634"/>
        <v>5.699340461267477</v>
      </c>
      <c r="M4596" s="101">
        <f t="shared" ca="1" si="635"/>
        <v>0.3006972027364721</v>
      </c>
      <c r="N4596" s="101">
        <f t="shared" ca="1" si="642"/>
        <v>466.42199823547452</v>
      </c>
      <c r="O4596" s="101">
        <f t="shared" ca="1" si="636"/>
        <v>0.61490184236614809</v>
      </c>
      <c r="Q4596" s="12">
        <f t="shared" ca="1" si="637"/>
        <v>0</v>
      </c>
      <c r="R4596" s="101">
        <f t="shared" ca="1" si="638"/>
        <v>0</v>
      </c>
      <c r="S4596" s="13"/>
      <c r="T4596" s="101">
        <f t="shared" ca="1" si="639"/>
        <v>0.3006972027364721</v>
      </c>
      <c r="U4596" s="101">
        <f t="shared" si="640"/>
        <v>0</v>
      </c>
      <c r="V4596" s="101">
        <f t="shared" ca="1" si="641"/>
        <v>-312.53762495184651</v>
      </c>
    </row>
    <row r="4597" spans="2:22" x14ac:dyDescent="0.3">
      <c r="B4597" s="13">
        <v>2023</v>
      </c>
      <c r="C4597" s="13">
        <v>7</v>
      </c>
      <c r="D4597" s="13">
        <v>8</v>
      </c>
      <c r="E4597" s="83" t="s">
        <v>288</v>
      </c>
      <c r="F4597" s="13">
        <v>5</v>
      </c>
      <c r="G4597" s="13">
        <v>22</v>
      </c>
      <c r="H4597" s="13" t="s">
        <v>69</v>
      </c>
      <c r="I4597" s="13" t="s">
        <v>53</v>
      </c>
      <c r="J4597" s="13"/>
      <c r="K4597" s="13" t="s">
        <v>28</v>
      </c>
      <c r="L4597" s="12">
        <f t="shared" ca="1" si="634"/>
        <v>5.2302581438547202</v>
      </c>
      <c r="M4597" s="101">
        <f t="shared" ca="1" si="635"/>
        <v>0.27594841966977507</v>
      </c>
      <c r="N4597" s="101">
        <f t="shared" ca="1" si="642"/>
        <v>466.42199823547452</v>
      </c>
      <c r="O4597" s="101">
        <f t="shared" ca="1" si="636"/>
        <v>0.56429255114048571</v>
      </c>
      <c r="Q4597" s="12">
        <f t="shared" ca="1" si="637"/>
        <v>0</v>
      </c>
      <c r="R4597" s="101">
        <f t="shared" ca="1" si="638"/>
        <v>0</v>
      </c>
      <c r="S4597" s="13"/>
      <c r="T4597" s="101">
        <f t="shared" ca="1" si="639"/>
        <v>0.27594841966977507</v>
      </c>
      <c r="U4597" s="101">
        <f t="shared" si="640"/>
        <v>0</v>
      </c>
      <c r="V4597" s="101">
        <f t="shared" ca="1" si="641"/>
        <v>-312.26167653217675</v>
      </c>
    </row>
    <row r="4598" spans="2:22" x14ac:dyDescent="0.3">
      <c r="B4598" s="13">
        <v>2023</v>
      </c>
      <c r="C4598" s="13">
        <v>7</v>
      </c>
      <c r="D4598" s="13">
        <v>8</v>
      </c>
      <c r="E4598" s="83" t="s">
        <v>288</v>
      </c>
      <c r="F4598" s="13">
        <v>5</v>
      </c>
      <c r="G4598" s="13">
        <v>23</v>
      </c>
      <c r="H4598" s="13" t="s">
        <v>69</v>
      </c>
      <c r="I4598" s="13" t="s">
        <v>53</v>
      </c>
      <c r="J4598" s="13"/>
      <c r="K4598" s="13" t="s">
        <v>28</v>
      </c>
      <c r="L4598" s="12">
        <f t="shared" ca="1" si="634"/>
        <v>6.4916231314469837</v>
      </c>
      <c r="M4598" s="101">
        <f t="shared" ca="1" si="635"/>
        <v>0.34249803641514287</v>
      </c>
      <c r="N4598" s="101">
        <f t="shared" ca="1" si="642"/>
        <v>466.42199823547452</v>
      </c>
      <c r="O4598" s="101">
        <f t="shared" ca="1" si="636"/>
        <v>0.7003812196518151</v>
      </c>
      <c r="Q4598" s="12">
        <f t="shared" ca="1" si="637"/>
        <v>0</v>
      </c>
      <c r="R4598" s="101">
        <f t="shared" ca="1" si="638"/>
        <v>0</v>
      </c>
      <c r="S4598" s="13"/>
      <c r="T4598" s="101">
        <f t="shared" ca="1" si="639"/>
        <v>0.34249803641514287</v>
      </c>
      <c r="U4598" s="101">
        <f t="shared" si="640"/>
        <v>0</v>
      </c>
      <c r="V4598" s="101">
        <f t="shared" ca="1" si="641"/>
        <v>-311.91917849576163</v>
      </c>
    </row>
    <row r="4599" spans="2:22" x14ac:dyDescent="0.3">
      <c r="B4599" s="13">
        <v>2023</v>
      </c>
      <c r="C4599" s="13">
        <v>7</v>
      </c>
      <c r="D4599" s="13">
        <v>9</v>
      </c>
      <c r="E4599" s="83" t="s">
        <v>289</v>
      </c>
      <c r="F4599" s="13">
        <v>6</v>
      </c>
      <c r="G4599" s="13">
        <v>0</v>
      </c>
      <c r="H4599" s="13" t="s">
        <v>69</v>
      </c>
      <c r="I4599" s="13" t="s">
        <v>53</v>
      </c>
      <c r="J4599" s="13"/>
      <c r="K4599" s="13" t="s">
        <v>28</v>
      </c>
      <c r="L4599" s="12">
        <f t="shared" ca="1" si="634"/>
        <v>4.6146973991828739</v>
      </c>
      <c r="M4599" s="101">
        <f t="shared" ca="1" si="635"/>
        <v>0.24347143478088842</v>
      </c>
      <c r="N4599" s="101">
        <f t="shared" ca="1" si="642"/>
        <v>466.42199823547452</v>
      </c>
      <c r="O4599" s="101">
        <f t="shared" ca="1" si="636"/>
        <v>0.49787970239784024</v>
      </c>
      <c r="Q4599" s="12">
        <f t="shared" ca="1" si="637"/>
        <v>0</v>
      </c>
      <c r="R4599" s="101">
        <f t="shared" ca="1" si="638"/>
        <v>0</v>
      </c>
      <c r="S4599" s="13"/>
      <c r="T4599" s="101">
        <f t="shared" ca="1" si="639"/>
        <v>0.24347143478088842</v>
      </c>
      <c r="U4599" s="101">
        <f t="shared" si="640"/>
        <v>0</v>
      </c>
      <c r="V4599" s="101">
        <f t="shared" ca="1" si="641"/>
        <v>-311.67570706098076</v>
      </c>
    </row>
    <row r="4600" spans="2:22" x14ac:dyDescent="0.3">
      <c r="B4600" s="13">
        <v>2023</v>
      </c>
      <c r="C4600" s="13">
        <v>7</v>
      </c>
      <c r="D4600" s="13">
        <v>9</v>
      </c>
      <c r="E4600" s="83" t="s">
        <v>289</v>
      </c>
      <c r="F4600" s="13">
        <v>6</v>
      </c>
      <c r="G4600" s="13">
        <v>1</v>
      </c>
      <c r="H4600" s="13" t="s">
        <v>69</v>
      </c>
      <c r="I4600" s="13" t="s">
        <v>53</v>
      </c>
      <c r="J4600" s="13"/>
      <c r="K4600" s="13" t="s">
        <v>28</v>
      </c>
      <c r="L4600" s="12">
        <f t="shared" ca="1" si="634"/>
        <v>2.7605777414629631</v>
      </c>
      <c r="M4600" s="101">
        <f t="shared" ca="1" si="635"/>
        <v>0.14564808163958592</v>
      </c>
      <c r="N4600" s="101">
        <f t="shared" ca="1" si="642"/>
        <v>466.42199823547452</v>
      </c>
      <c r="O4600" s="101">
        <f t="shared" ca="1" si="636"/>
        <v>0.29783873252643911</v>
      </c>
      <c r="Q4600" s="12">
        <f t="shared" ca="1" si="637"/>
        <v>0</v>
      </c>
      <c r="R4600" s="101">
        <f t="shared" ca="1" si="638"/>
        <v>0</v>
      </c>
      <c r="S4600" s="13"/>
      <c r="T4600" s="101">
        <f t="shared" ca="1" si="639"/>
        <v>0.14564808163958592</v>
      </c>
      <c r="U4600" s="101">
        <f t="shared" si="640"/>
        <v>0</v>
      </c>
      <c r="V4600" s="101">
        <f t="shared" ca="1" si="641"/>
        <v>-311.53005897934116</v>
      </c>
    </row>
    <row r="4601" spans="2:22" x14ac:dyDescent="0.3">
      <c r="B4601" s="13">
        <v>2023</v>
      </c>
      <c r="C4601" s="13">
        <v>7</v>
      </c>
      <c r="D4601" s="13">
        <v>9</v>
      </c>
      <c r="E4601" s="83" t="s">
        <v>289</v>
      </c>
      <c r="F4601" s="13">
        <v>6</v>
      </c>
      <c r="G4601" s="13">
        <v>2</v>
      </c>
      <c r="H4601" s="13" t="s">
        <v>69</v>
      </c>
      <c r="I4601" s="13" t="s">
        <v>53</v>
      </c>
      <c r="J4601" s="13"/>
      <c r="K4601" s="13" t="s">
        <v>28</v>
      </c>
      <c r="L4601" s="12">
        <f t="shared" ca="1" si="634"/>
        <v>3.314935916109623</v>
      </c>
      <c r="M4601" s="101">
        <f t="shared" ca="1" si="635"/>
        <v>0.17489601893394371</v>
      </c>
      <c r="N4601" s="101">
        <f t="shared" ca="1" si="642"/>
        <v>466.42199823547452</v>
      </c>
      <c r="O4601" s="101">
        <f t="shared" ca="1" si="636"/>
        <v>0.3576484359890672</v>
      </c>
      <c r="Q4601" s="12">
        <f t="shared" ca="1" si="637"/>
        <v>0</v>
      </c>
      <c r="R4601" s="101">
        <f t="shared" ca="1" si="638"/>
        <v>0</v>
      </c>
      <c r="S4601" s="13"/>
      <c r="T4601" s="101">
        <f t="shared" ca="1" si="639"/>
        <v>0.17489601893394371</v>
      </c>
      <c r="U4601" s="101">
        <f t="shared" si="640"/>
        <v>0</v>
      </c>
      <c r="V4601" s="101">
        <f t="shared" ca="1" si="641"/>
        <v>-311.3551629604072</v>
      </c>
    </row>
    <row r="4602" spans="2:22" x14ac:dyDescent="0.3">
      <c r="B4602" s="13">
        <v>2023</v>
      </c>
      <c r="C4602" s="13">
        <v>7</v>
      </c>
      <c r="D4602" s="13">
        <v>9</v>
      </c>
      <c r="E4602" s="83" t="s">
        <v>289</v>
      </c>
      <c r="F4602" s="13">
        <v>6</v>
      </c>
      <c r="G4602" s="13">
        <v>3</v>
      </c>
      <c r="H4602" s="13" t="s">
        <v>69</v>
      </c>
      <c r="I4602" s="13" t="s">
        <v>53</v>
      </c>
      <c r="J4602" s="13"/>
      <c r="K4602" s="13" t="s">
        <v>28</v>
      </c>
      <c r="L4602" s="12">
        <f t="shared" ca="1" si="634"/>
        <v>2.8785170996714173</v>
      </c>
      <c r="M4602" s="101">
        <f t="shared" ca="1" si="635"/>
        <v>0.15187056217866399</v>
      </c>
      <c r="N4602" s="101">
        <f t="shared" ca="1" si="642"/>
        <v>466.42199823547452</v>
      </c>
      <c r="O4602" s="101">
        <f t="shared" ca="1" si="636"/>
        <v>0.31056320988354924</v>
      </c>
      <c r="Q4602" s="12">
        <f t="shared" ca="1" si="637"/>
        <v>0</v>
      </c>
      <c r="R4602" s="101">
        <f t="shared" ca="1" si="638"/>
        <v>0</v>
      </c>
      <c r="S4602" s="13"/>
      <c r="T4602" s="101">
        <f t="shared" ca="1" si="639"/>
        <v>0.15187056217866399</v>
      </c>
      <c r="U4602" s="101">
        <f t="shared" si="640"/>
        <v>0</v>
      </c>
      <c r="V4602" s="101">
        <f t="shared" ca="1" si="641"/>
        <v>-311.20329239822854</v>
      </c>
    </row>
    <row r="4603" spans="2:22" x14ac:dyDescent="0.3">
      <c r="B4603" s="13">
        <v>2023</v>
      </c>
      <c r="C4603" s="13">
        <v>7</v>
      </c>
      <c r="D4603" s="13">
        <v>9</v>
      </c>
      <c r="E4603" s="83" t="s">
        <v>289</v>
      </c>
      <c r="F4603" s="13">
        <v>6</v>
      </c>
      <c r="G4603" s="13">
        <v>4</v>
      </c>
      <c r="H4603" s="13" t="s">
        <v>69</v>
      </c>
      <c r="I4603" s="13" t="s">
        <v>53</v>
      </c>
      <c r="J4603" s="13"/>
      <c r="K4603" s="13" t="s">
        <v>28</v>
      </c>
      <c r="L4603" s="12">
        <f t="shared" ca="1" si="634"/>
        <v>3.2213137944792885</v>
      </c>
      <c r="M4603" s="101">
        <f t="shared" ca="1" si="635"/>
        <v>0.16995651579672727</v>
      </c>
      <c r="N4603" s="101">
        <f t="shared" ca="1" si="642"/>
        <v>466.42199823547452</v>
      </c>
      <c r="O4603" s="101">
        <f t="shared" ca="1" si="636"/>
        <v>0.34754754528637044</v>
      </c>
      <c r="Q4603" s="12">
        <f t="shared" ca="1" si="637"/>
        <v>0</v>
      </c>
      <c r="R4603" s="101">
        <f t="shared" ca="1" si="638"/>
        <v>0</v>
      </c>
      <c r="S4603" s="13"/>
      <c r="T4603" s="101">
        <f t="shared" ca="1" si="639"/>
        <v>0.16995651579672727</v>
      </c>
      <c r="U4603" s="101">
        <f t="shared" si="640"/>
        <v>0</v>
      </c>
      <c r="V4603" s="101">
        <f t="shared" ca="1" si="641"/>
        <v>-311.0333358824318</v>
      </c>
    </row>
    <row r="4604" spans="2:22" x14ac:dyDescent="0.3">
      <c r="B4604" s="13">
        <v>2023</v>
      </c>
      <c r="C4604" s="13">
        <v>7</v>
      </c>
      <c r="D4604" s="13">
        <v>9</v>
      </c>
      <c r="E4604" s="83" t="s">
        <v>289</v>
      </c>
      <c r="F4604" s="13">
        <v>6</v>
      </c>
      <c r="G4604" s="13">
        <v>5</v>
      </c>
      <c r="H4604" s="13" t="s">
        <v>69</v>
      </c>
      <c r="I4604" s="13" t="s">
        <v>53</v>
      </c>
      <c r="J4604" s="13"/>
      <c r="K4604" s="13" t="s">
        <v>28</v>
      </c>
      <c r="L4604" s="12">
        <f t="shared" ca="1" si="634"/>
        <v>3.1711340930105871</v>
      </c>
      <c r="M4604" s="101">
        <f t="shared" ca="1" si="635"/>
        <v>0.16730903474723857</v>
      </c>
      <c r="N4604" s="101">
        <f t="shared" ca="1" si="642"/>
        <v>466.42199823547452</v>
      </c>
      <c r="O4604" s="101">
        <f t="shared" ca="1" si="636"/>
        <v>0.34213365729491224</v>
      </c>
      <c r="Q4604" s="12">
        <f t="shared" ca="1" si="637"/>
        <v>5.6000000000000005</v>
      </c>
      <c r="R4604" s="101">
        <f t="shared" ca="1" si="638"/>
        <v>0.20560349902665384</v>
      </c>
      <c r="S4604" s="13"/>
      <c r="T4604" s="101">
        <f t="shared" ca="1" si="639"/>
        <v>0</v>
      </c>
      <c r="U4604" s="101">
        <f t="shared" si="640"/>
        <v>0</v>
      </c>
      <c r="V4604" s="101">
        <f t="shared" ca="1" si="641"/>
        <v>-311.44454288048513</v>
      </c>
    </row>
    <row r="4605" spans="2:22" x14ac:dyDescent="0.3">
      <c r="B4605" s="13">
        <v>2023</v>
      </c>
      <c r="C4605" s="13">
        <v>7</v>
      </c>
      <c r="D4605" s="13">
        <v>9</v>
      </c>
      <c r="E4605" s="83" t="s">
        <v>289</v>
      </c>
      <c r="F4605" s="13">
        <v>6</v>
      </c>
      <c r="G4605" s="13">
        <v>6</v>
      </c>
      <c r="H4605" s="13" t="s">
        <v>69</v>
      </c>
      <c r="I4605" s="13" t="s">
        <v>53</v>
      </c>
      <c r="J4605" s="13"/>
      <c r="K4605" s="13" t="s">
        <v>28</v>
      </c>
      <c r="L4605" s="12">
        <f t="shared" ca="1" si="634"/>
        <v>2.9026935825478364</v>
      </c>
      <c r="M4605" s="101">
        <f t="shared" ca="1" si="635"/>
        <v>0.15314611341522386</v>
      </c>
      <c r="N4605" s="101">
        <f t="shared" ca="1" si="642"/>
        <v>466.42199823547452</v>
      </c>
      <c r="O4605" s="101">
        <f t="shared" ca="1" si="636"/>
        <v>0.31317161062108606</v>
      </c>
      <c r="Q4605" s="12">
        <f t="shared" ca="1" si="637"/>
        <v>5.6000000000000005</v>
      </c>
      <c r="R4605" s="101">
        <f t="shared" ca="1" si="638"/>
        <v>0.2283269882373257</v>
      </c>
      <c r="S4605" s="13"/>
      <c r="T4605" s="101">
        <f t="shared" ca="1" si="639"/>
        <v>0</v>
      </c>
      <c r="U4605" s="101">
        <f t="shared" si="640"/>
        <v>0</v>
      </c>
      <c r="V4605" s="101">
        <f t="shared" ca="1" si="641"/>
        <v>-311.90119685695976</v>
      </c>
    </row>
    <row r="4606" spans="2:22" x14ac:dyDescent="0.3">
      <c r="B4606" s="13">
        <v>2023</v>
      </c>
      <c r="C4606" s="13">
        <v>7</v>
      </c>
      <c r="D4606" s="13">
        <v>9</v>
      </c>
      <c r="E4606" s="83" t="s">
        <v>289</v>
      </c>
      <c r="F4606" s="13">
        <v>6</v>
      </c>
      <c r="G4606" s="13">
        <v>7</v>
      </c>
      <c r="H4606" s="13" t="s">
        <v>69</v>
      </c>
      <c r="I4606" s="13" t="s">
        <v>53</v>
      </c>
      <c r="J4606" s="13"/>
      <c r="K4606" s="13" t="s">
        <v>28</v>
      </c>
      <c r="L4606" s="12">
        <f t="shared" ca="1" si="634"/>
        <v>2.8554453186756827</v>
      </c>
      <c r="M4606" s="101">
        <f t="shared" ca="1" si="635"/>
        <v>0.15065329501332902</v>
      </c>
      <c r="N4606" s="101">
        <f t="shared" ca="1" si="642"/>
        <v>466.42199823547452</v>
      </c>
      <c r="O4606" s="101">
        <f t="shared" ca="1" si="636"/>
        <v>0.30807399543191943</v>
      </c>
      <c r="Q4606" s="12">
        <f t="shared" ca="1" si="637"/>
        <v>2.8457488015501795</v>
      </c>
      <c r="R4606" s="101">
        <f t="shared" ca="1" si="638"/>
        <v>0</v>
      </c>
      <c r="S4606" s="13"/>
      <c r="T4606" s="101">
        <f t="shared" ca="1" si="639"/>
        <v>5.1158824354155064E-4</v>
      </c>
      <c r="U4606" s="101">
        <f t="shared" si="640"/>
        <v>0</v>
      </c>
      <c r="V4606" s="101">
        <f t="shared" ca="1" si="641"/>
        <v>-311.90068526871619</v>
      </c>
    </row>
    <row r="4607" spans="2:22" x14ac:dyDescent="0.3">
      <c r="B4607" s="13">
        <v>2023</v>
      </c>
      <c r="C4607" s="13">
        <v>7</v>
      </c>
      <c r="D4607" s="13">
        <v>9</v>
      </c>
      <c r="E4607" s="83" t="s">
        <v>289</v>
      </c>
      <c r="F4607" s="13">
        <v>6</v>
      </c>
      <c r="G4607" s="13">
        <v>8</v>
      </c>
      <c r="H4607" s="13" t="s">
        <v>69</v>
      </c>
      <c r="I4607" s="13" t="s">
        <v>53</v>
      </c>
      <c r="J4607" s="13"/>
      <c r="K4607" s="13" t="s">
        <v>28</v>
      </c>
      <c r="L4607" s="12">
        <f t="shared" ca="1" si="634"/>
        <v>4.3473022512128461</v>
      </c>
      <c r="M4607" s="101">
        <f t="shared" ca="1" si="635"/>
        <v>0.22936366677398975</v>
      </c>
      <c r="N4607" s="101">
        <f t="shared" ca="1" si="642"/>
        <v>466.42199823547452</v>
      </c>
      <c r="O4607" s="101">
        <f t="shared" ca="1" si="636"/>
        <v>0.46903043988335397</v>
      </c>
      <c r="Q4607" s="12">
        <f t="shared" ca="1" si="637"/>
        <v>5.6000000000000005</v>
      </c>
      <c r="R4607" s="101">
        <f t="shared" ca="1" si="638"/>
        <v>0.10604086443483263</v>
      </c>
      <c r="S4607" s="13"/>
      <c r="T4607" s="101">
        <f t="shared" ca="1" si="639"/>
        <v>0</v>
      </c>
      <c r="U4607" s="101">
        <f t="shared" si="640"/>
        <v>0</v>
      </c>
      <c r="V4607" s="101">
        <f t="shared" ca="1" si="641"/>
        <v>-312.11276699758582</v>
      </c>
    </row>
    <row r="4608" spans="2:22" x14ac:dyDescent="0.3">
      <c r="B4608" s="13">
        <v>2023</v>
      </c>
      <c r="C4608" s="13">
        <v>7</v>
      </c>
      <c r="D4608" s="13">
        <v>9</v>
      </c>
      <c r="E4608" s="83" t="s">
        <v>289</v>
      </c>
      <c r="F4608" s="13">
        <v>6</v>
      </c>
      <c r="G4608" s="13">
        <v>9</v>
      </c>
      <c r="H4608" s="13" t="s">
        <v>69</v>
      </c>
      <c r="I4608" s="13" t="s">
        <v>53</v>
      </c>
      <c r="J4608" s="13"/>
      <c r="K4608" s="13" t="s">
        <v>28</v>
      </c>
      <c r="L4608" s="12">
        <f t="shared" ref="L4608:L4671" ca="1" si="643">IF(K4608="Weekday",_xlfn.NORM.INV(RAND(),VLOOKUP(G4608,$J$5:$N$28,4),VLOOKUP(G4608,$J$5:$N$28,5)),_xlfn.NORM.INV(RAND(),VLOOKUP(G4608,$P$5:$T$28,4),VLOOKUP(G4608,$P$5:$T$28,5)))*VLOOKUP(C4608,$P$32:$R$43,3)</f>
        <v>4.7567837613192268</v>
      </c>
      <c r="M4608" s="101">
        <f t="shared" ref="M4608:M4671" ca="1" si="644">IF(I4608="Winter",VLOOKUP(G4608,$J$40:$L$43,3),VLOOKUP(G4608,$J$40:$L$43,2))*L4608</f>
        <v>0.25096791124720241</v>
      </c>
      <c r="N4608" s="101">
        <f t="shared" ca="1" si="642"/>
        <v>466.42199823547452</v>
      </c>
      <c r="O4608" s="101">
        <f t="shared" ref="O4608:O4671" ca="1" si="645">IF(I4608="Winter",VLOOKUP(G4608,$J$46:$L$49,3),VLOOKUP(G4608,$J$46:$L$49,2))*L4608</f>
        <v>0.51320940000873139</v>
      </c>
      <c r="Q4608" s="12">
        <f t="shared" ref="Q4608:Q4671" ca="1" si="646">MIN(MAX(AND(IF(G4608&gt;=VLOOKUP(C4608,$O$46:$T$57,5),1,0),IF(G4608&lt;=VLOOKUP(C4608,$O$46:$T$57,6),1,0))*$G$50*_xlfn.NORM.INV(RAND(),VLOOKUP(C4608,$B$4:$F$15,4),VLOOKUP(C4608,$B$4:$F$15,4)),0),0.2)*$G$51</f>
        <v>4.9852302493491223</v>
      </c>
      <c r="R4608" s="101">
        <f t="shared" ref="R4608:R4671" ca="1" si="647">MAX(Q4608-L4608,0)*$G$52</f>
        <v>1.9337995211730657E-2</v>
      </c>
      <c r="S4608" s="13"/>
      <c r="T4608" s="101">
        <f t="shared" ref="T4608:T4671" ca="1" si="648">MAX(L4608-Q4608,0)*IF(I4608="Winter",VLOOKUP(G4608,$J$40:$L$43,3),VLOOKUP(G4608,$J$40:$L$43,2))</f>
        <v>0</v>
      </c>
      <c r="U4608" s="101">
        <f t="shared" si="640"/>
        <v>0</v>
      </c>
      <c r="V4608" s="101">
        <f t="shared" ca="1" si="641"/>
        <v>-312.15144298800931</v>
      </c>
    </row>
    <row r="4609" spans="2:22" x14ac:dyDescent="0.3">
      <c r="B4609" s="13">
        <v>2023</v>
      </c>
      <c r="C4609" s="13">
        <v>7</v>
      </c>
      <c r="D4609" s="13">
        <v>9</v>
      </c>
      <c r="E4609" s="83" t="s">
        <v>289</v>
      </c>
      <c r="F4609" s="13">
        <v>6</v>
      </c>
      <c r="G4609" s="13">
        <v>10</v>
      </c>
      <c r="H4609" s="13" t="s">
        <v>70</v>
      </c>
      <c r="I4609" s="13" t="s">
        <v>53</v>
      </c>
      <c r="J4609" s="13"/>
      <c r="K4609" s="13" t="s">
        <v>28</v>
      </c>
      <c r="L4609" s="12">
        <f t="shared" ca="1" si="643"/>
        <v>3.090989528656761</v>
      </c>
      <c r="M4609" s="101">
        <f t="shared" ca="1" si="644"/>
        <v>0.16308060753193071</v>
      </c>
      <c r="N4609" s="101">
        <f t="shared" ca="1" si="642"/>
        <v>466.42199823547452</v>
      </c>
      <c r="O4609" s="101">
        <f t="shared" ca="1" si="645"/>
        <v>0.33348686024677793</v>
      </c>
      <c r="Q4609" s="12">
        <f t="shared" ca="1" si="646"/>
        <v>5.6000000000000005</v>
      </c>
      <c r="R4609" s="101">
        <f t="shared" ca="1" si="647"/>
        <v>0.21238773639920525</v>
      </c>
      <c r="S4609" s="13"/>
      <c r="T4609" s="101">
        <f t="shared" ca="1" si="648"/>
        <v>0</v>
      </c>
      <c r="U4609" s="101">
        <f t="shared" ref="U4609:U4672" si="649">IF(H4609="On-Peak",IF(I4609="Winter",((L4609*$D$48)/60),((L4609*$D$47)/60)),0)</f>
        <v>0</v>
      </c>
      <c r="V4609" s="101">
        <f t="shared" ref="V4609:V4672" ca="1" si="650">V4608+MAX(T4609-R4609,0)-MAX(R4609-T4609,0)+MAX(U4609-R4609,0)-MAX(R4609-U4609,0)</f>
        <v>-312.5762184608077</v>
      </c>
    </row>
    <row r="4610" spans="2:22" x14ac:dyDescent="0.3">
      <c r="B4610" s="13">
        <v>2023</v>
      </c>
      <c r="C4610" s="13">
        <v>7</v>
      </c>
      <c r="D4610" s="13">
        <v>9</v>
      </c>
      <c r="E4610" s="83" t="s">
        <v>289</v>
      </c>
      <c r="F4610" s="13">
        <v>6</v>
      </c>
      <c r="G4610" s="13">
        <v>11</v>
      </c>
      <c r="H4610" s="13" t="s">
        <v>70</v>
      </c>
      <c r="I4610" s="13" t="s">
        <v>53</v>
      </c>
      <c r="J4610" s="13"/>
      <c r="K4610" s="13" t="s">
        <v>28</v>
      </c>
      <c r="L4610" s="12">
        <f t="shared" ca="1" si="643"/>
        <v>4.5055761432793568</v>
      </c>
      <c r="M4610" s="101">
        <f t="shared" ca="1" si="644"/>
        <v>0.23771419731941887</v>
      </c>
      <c r="N4610" s="101">
        <f t="shared" ca="1" si="642"/>
        <v>466.42199823547452</v>
      </c>
      <c r="O4610" s="101">
        <f t="shared" ca="1" si="645"/>
        <v>0.48610661009840983</v>
      </c>
      <c r="Q4610" s="12">
        <f t="shared" ca="1" si="646"/>
        <v>5.6000000000000005</v>
      </c>
      <c r="R4610" s="101">
        <f t="shared" ca="1" si="647"/>
        <v>9.2642979471402487E-2</v>
      </c>
      <c r="S4610" s="13"/>
      <c r="T4610" s="101">
        <f t="shared" ca="1" si="648"/>
        <v>0</v>
      </c>
      <c r="U4610" s="101">
        <f t="shared" si="649"/>
        <v>0</v>
      </c>
      <c r="V4610" s="101">
        <f t="shared" ca="1" si="650"/>
        <v>-312.76150441975051</v>
      </c>
    </row>
    <row r="4611" spans="2:22" x14ac:dyDescent="0.3">
      <c r="B4611" s="13">
        <v>2023</v>
      </c>
      <c r="C4611" s="13">
        <v>7</v>
      </c>
      <c r="D4611" s="13">
        <v>9</v>
      </c>
      <c r="E4611" s="83" t="s">
        <v>289</v>
      </c>
      <c r="F4611" s="13">
        <v>6</v>
      </c>
      <c r="G4611" s="13">
        <v>12</v>
      </c>
      <c r="H4611" s="13" t="s">
        <v>70</v>
      </c>
      <c r="I4611" s="13" t="s">
        <v>53</v>
      </c>
      <c r="J4611" s="13"/>
      <c r="K4611" s="13" t="s">
        <v>28</v>
      </c>
      <c r="L4611" s="12">
        <f t="shared" ca="1" si="643"/>
        <v>5.6394784443598933</v>
      </c>
      <c r="M4611" s="101">
        <f t="shared" ca="1" si="644"/>
        <v>0.29753888272442797</v>
      </c>
      <c r="N4611" s="101">
        <f t="shared" ca="1" si="642"/>
        <v>466.42199823547452</v>
      </c>
      <c r="O4611" s="101">
        <f t="shared" ca="1" si="645"/>
        <v>0.60844332936198886</v>
      </c>
      <c r="Q4611" s="12">
        <f t="shared" ca="1" si="646"/>
        <v>5.6000000000000005</v>
      </c>
      <c r="R4611" s="101">
        <f t="shared" ca="1" si="647"/>
        <v>0</v>
      </c>
      <c r="S4611" s="13"/>
      <c r="T4611" s="101">
        <f t="shared" ca="1" si="648"/>
        <v>2.0828827244279433E-3</v>
      </c>
      <c r="U4611" s="101">
        <f t="shared" si="649"/>
        <v>0</v>
      </c>
      <c r="V4611" s="101">
        <f t="shared" ca="1" si="650"/>
        <v>-312.75942153702607</v>
      </c>
    </row>
    <row r="4612" spans="2:22" x14ac:dyDescent="0.3">
      <c r="B4612" s="13">
        <v>2023</v>
      </c>
      <c r="C4612" s="13">
        <v>7</v>
      </c>
      <c r="D4612" s="13">
        <v>9</v>
      </c>
      <c r="E4612" s="83" t="s">
        <v>289</v>
      </c>
      <c r="F4612" s="13">
        <v>6</v>
      </c>
      <c r="G4612" s="13">
        <v>13</v>
      </c>
      <c r="H4612" s="13" t="s">
        <v>70</v>
      </c>
      <c r="I4612" s="13" t="s">
        <v>53</v>
      </c>
      <c r="J4612" s="13"/>
      <c r="K4612" s="13" t="s">
        <v>28</v>
      </c>
      <c r="L4612" s="12">
        <f t="shared" ca="1" si="643"/>
        <v>5.1350481898065334</v>
      </c>
      <c r="M4612" s="101">
        <f t="shared" ca="1" si="644"/>
        <v>0.27092514249419269</v>
      </c>
      <c r="N4612" s="101">
        <f t="shared" ca="1" si="642"/>
        <v>466.42199823547452</v>
      </c>
      <c r="O4612" s="101">
        <f t="shared" ca="1" si="645"/>
        <v>0.55402034919822685</v>
      </c>
      <c r="Q4612" s="12">
        <f t="shared" ca="1" si="646"/>
        <v>5.6000000000000005</v>
      </c>
      <c r="R4612" s="101">
        <f t="shared" ca="1" si="647"/>
        <v>3.9358170732876993E-2</v>
      </c>
      <c r="S4612" s="13"/>
      <c r="T4612" s="101">
        <f t="shared" ca="1" si="648"/>
        <v>0</v>
      </c>
      <c r="U4612" s="101">
        <f t="shared" si="649"/>
        <v>0</v>
      </c>
      <c r="V4612" s="101">
        <f t="shared" ca="1" si="650"/>
        <v>-312.83813787849186</v>
      </c>
    </row>
    <row r="4613" spans="2:22" x14ac:dyDescent="0.3">
      <c r="B4613" s="13">
        <v>2023</v>
      </c>
      <c r="C4613" s="13">
        <v>7</v>
      </c>
      <c r="D4613" s="13">
        <v>9</v>
      </c>
      <c r="E4613" s="83" t="s">
        <v>289</v>
      </c>
      <c r="F4613" s="13">
        <v>6</v>
      </c>
      <c r="G4613" s="13">
        <v>14</v>
      </c>
      <c r="H4613" s="13" t="s">
        <v>70</v>
      </c>
      <c r="I4613" s="13" t="s">
        <v>53</v>
      </c>
      <c r="J4613" s="13"/>
      <c r="K4613" s="13" t="s">
        <v>28</v>
      </c>
      <c r="L4613" s="12">
        <f t="shared" ca="1" si="643"/>
        <v>4.7744151462762643</v>
      </c>
      <c r="M4613" s="101">
        <f t="shared" ca="1" si="644"/>
        <v>0.25189814311753572</v>
      </c>
      <c r="N4613" s="101">
        <f t="shared" ca="1" si="642"/>
        <v>466.42199823547452</v>
      </c>
      <c r="O4613" s="101">
        <f t="shared" ca="1" si="645"/>
        <v>0.5151116501317462</v>
      </c>
      <c r="Q4613" s="12">
        <f t="shared" ca="1" si="646"/>
        <v>0</v>
      </c>
      <c r="R4613" s="101">
        <f t="shared" ca="1" si="647"/>
        <v>0</v>
      </c>
      <c r="S4613" s="13"/>
      <c r="T4613" s="101">
        <f t="shared" ca="1" si="648"/>
        <v>0.25189814311753572</v>
      </c>
      <c r="U4613" s="101">
        <f t="shared" si="649"/>
        <v>0</v>
      </c>
      <c r="V4613" s="101">
        <f t="shared" ca="1" si="650"/>
        <v>-312.58623973537431</v>
      </c>
    </row>
    <row r="4614" spans="2:22" x14ac:dyDescent="0.3">
      <c r="B4614" s="13">
        <v>2023</v>
      </c>
      <c r="C4614" s="13">
        <v>7</v>
      </c>
      <c r="D4614" s="13">
        <v>9</v>
      </c>
      <c r="E4614" s="83" t="s">
        <v>289</v>
      </c>
      <c r="F4614" s="13">
        <v>6</v>
      </c>
      <c r="G4614" s="13">
        <v>15</v>
      </c>
      <c r="H4614" s="13" t="s">
        <v>70</v>
      </c>
      <c r="I4614" s="13" t="s">
        <v>53</v>
      </c>
      <c r="J4614" s="13"/>
      <c r="K4614" s="13" t="s">
        <v>28</v>
      </c>
      <c r="L4614" s="12">
        <f t="shared" ca="1" si="643"/>
        <v>4.0171522647035678</v>
      </c>
      <c r="M4614" s="101">
        <f t="shared" ca="1" si="644"/>
        <v>0.21194495348576023</v>
      </c>
      <c r="N4614" s="101">
        <f t="shared" ca="1" si="642"/>
        <v>466.42199823547452</v>
      </c>
      <c r="O4614" s="101">
        <f t="shared" ca="1" si="645"/>
        <v>0.43341055783886795</v>
      </c>
      <c r="Q4614" s="12">
        <f t="shared" ca="1" si="646"/>
        <v>0</v>
      </c>
      <c r="R4614" s="101">
        <f t="shared" ca="1" si="647"/>
        <v>0</v>
      </c>
      <c r="S4614" s="13"/>
      <c r="T4614" s="101">
        <f t="shared" ca="1" si="648"/>
        <v>0.21194495348576023</v>
      </c>
      <c r="U4614" s="101">
        <f t="shared" si="649"/>
        <v>0</v>
      </c>
      <c r="V4614" s="101">
        <f t="shared" ca="1" si="650"/>
        <v>-312.37429478188852</v>
      </c>
    </row>
    <row r="4615" spans="2:22" x14ac:dyDescent="0.3">
      <c r="B4615" s="13">
        <v>2023</v>
      </c>
      <c r="C4615" s="13">
        <v>7</v>
      </c>
      <c r="D4615" s="13">
        <v>9</v>
      </c>
      <c r="E4615" s="83" t="s">
        <v>289</v>
      </c>
      <c r="F4615" s="13">
        <v>6</v>
      </c>
      <c r="G4615" s="13">
        <v>16</v>
      </c>
      <c r="H4615" s="13" t="s">
        <v>71</v>
      </c>
      <c r="I4615" s="13" t="s">
        <v>53</v>
      </c>
      <c r="J4615" s="13"/>
      <c r="K4615" s="13" t="s">
        <v>28</v>
      </c>
      <c r="L4615" s="12">
        <f t="shared" ca="1" si="643"/>
        <v>4.0758686685217542</v>
      </c>
      <c r="M4615" s="101">
        <f t="shared" ca="1" si="644"/>
        <v>0.50597833651029056</v>
      </c>
      <c r="N4615" s="101">
        <f t="shared" ca="1" si="642"/>
        <v>467.56833629849626</v>
      </c>
      <c r="O4615" s="101">
        <f t="shared" ca="1" si="645"/>
        <v>1.2137936894857784</v>
      </c>
      <c r="Q4615" s="12">
        <f t="shared" ca="1" si="646"/>
        <v>5.6000000000000005</v>
      </c>
      <c r="R4615" s="101">
        <f t="shared" ca="1" si="647"/>
        <v>0.12901771720963356</v>
      </c>
      <c r="S4615" s="13"/>
      <c r="T4615" s="101">
        <f t="shared" ca="1" si="648"/>
        <v>0</v>
      </c>
      <c r="U4615" s="101">
        <f t="shared" ca="1" si="649"/>
        <v>1.1463380630217435</v>
      </c>
      <c r="V4615" s="101">
        <f t="shared" ca="1" si="650"/>
        <v>-311.48599215328608</v>
      </c>
    </row>
    <row r="4616" spans="2:22" x14ac:dyDescent="0.3">
      <c r="B4616" s="13">
        <v>2023</v>
      </c>
      <c r="C4616" s="13">
        <v>7</v>
      </c>
      <c r="D4616" s="13">
        <v>9</v>
      </c>
      <c r="E4616" s="83" t="s">
        <v>289</v>
      </c>
      <c r="F4616" s="13">
        <v>6</v>
      </c>
      <c r="G4616" s="13">
        <v>17</v>
      </c>
      <c r="H4616" s="13" t="s">
        <v>71</v>
      </c>
      <c r="I4616" s="13" t="s">
        <v>53</v>
      </c>
      <c r="J4616" s="13"/>
      <c r="K4616" s="13" t="s">
        <v>28</v>
      </c>
      <c r="L4616" s="12">
        <f t="shared" ca="1" si="643"/>
        <v>4.4619736446314473</v>
      </c>
      <c r="M4616" s="101">
        <f t="shared" ca="1" si="644"/>
        <v>0.55390940824454782</v>
      </c>
      <c r="N4616" s="101">
        <f t="shared" ca="1" si="642"/>
        <v>468.82326638604889</v>
      </c>
      <c r="O4616" s="101">
        <f t="shared" ca="1" si="645"/>
        <v>1.328775751371245</v>
      </c>
      <c r="Q4616" s="12">
        <f t="shared" ca="1" si="646"/>
        <v>3.8167260942221226</v>
      </c>
      <c r="R4616" s="101">
        <f t="shared" ca="1" si="647"/>
        <v>0</v>
      </c>
      <c r="S4616" s="13"/>
      <c r="T4616" s="101">
        <f t="shared" ca="1" si="648"/>
        <v>8.0101030907813564E-2</v>
      </c>
      <c r="U4616" s="101">
        <f t="shared" ca="1" si="649"/>
        <v>1.2549300875525946</v>
      </c>
      <c r="V4616" s="101">
        <f t="shared" ca="1" si="650"/>
        <v>-310.15096103482563</v>
      </c>
    </row>
    <row r="4617" spans="2:22" x14ac:dyDescent="0.3">
      <c r="B4617" s="13">
        <v>2023</v>
      </c>
      <c r="C4617" s="13">
        <v>7</v>
      </c>
      <c r="D4617" s="13">
        <v>9</v>
      </c>
      <c r="E4617" s="83" t="s">
        <v>289</v>
      </c>
      <c r="F4617" s="13">
        <v>6</v>
      </c>
      <c r="G4617" s="13">
        <v>18</v>
      </c>
      <c r="H4617" s="13" t="s">
        <v>71</v>
      </c>
      <c r="I4617" s="13" t="s">
        <v>53</v>
      </c>
      <c r="J4617" s="13"/>
      <c r="K4617" s="13" t="s">
        <v>28</v>
      </c>
      <c r="L4617" s="12">
        <f t="shared" ca="1" si="643"/>
        <v>5.4639341166731512</v>
      </c>
      <c r="M4617" s="101">
        <f t="shared" ca="1" si="644"/>
        <v>0.67829278124380499</v>
      </c>
      <c r="N4617" s="101">
        <f t="shared" ca="1" si="642"/>
        <v>470.35999785636324</v>
      </c>
      <c r="O4617" s="101">
        <f t="shared" ca="1" si="645"/>
        <v>1.6271595799452645</v>
      </c>
      <c r="Q4617" s="12">
        <f t="shared" ca="1" si="646"/>
        <v>0</v>
      </c>
      <c r="R4617" s="101">
        <f t="shared" ca="1" si="647"/>
        <v>0</v>
      </c>
      <c r="S4617" s="13"/>
      <c r="T4617" s="101">
        <f t="shared" ca="1" si="648"/>
        <v>0.67829278124380499</v>
      </c>
      <c r="U4617" s="101">
        <f t="shared" ca="1" si="649"/>
        <v>1.5367314703143238</v>
      </c>
      <c r="V4617" s="101">
        <f t="shared" ca="1" si="650"/>
        <v>-307.93593678326749</v>
      </c>
    </row>
    <row r="4618" spans="2:22" x14ac:dyDescent="0.3">
      <c r="B4618" s="13">
        <v>2023</v>
      </c>
      <c r="C4618" s="13">
        <v>7</v>
      </c>
      <c r="D4618" s="13">
        <v>9</v>
      </c>
      <c r="E4618" s="83" t="s">
        <v>289</v>
      </c>
      <c r="F4618" s="13">
        <v>6</v>
      </c>
      <c r="G4618" s="13">
        <v>19</v>
      </c>
      <c r="H4618" s="13" t="s">
        <v>71</v>
      </c>
      <c r="I4618" s="13" t="s">
        <v>53</v>
      </c>
      <c r="J4618" s="13"/>
      <c r="K4618" s="13" t="s">
        <v>28</v>
      </c>
      <c r="L4618" s="12">
        <f t="shared" ca="1" si="643"/>
        <v>4.8270615446448373</v>
      </c>
      <c r="M4618" s="101">
        <f t="shared" ca="1" si="644"/>
        <v>0.59923142015221009</v>
      </c>
      <c r="N4618" s="101">
        <f t="shared" ca="1" si="642"/>
        <v>471.71760891579459</v>
      </c>
      <c r="O4618" s="101">
        <f t="shared" ca="1" si="645"/>
        <v>1.4374989279952326</v>
      </c>
      <c r="Q4618" s="12">
        <f t="shared" ca="1" si="646"/>
        <v>5.6000000000000005</v>
      </c>
      <c r="R4618" s="101">
        <f t="shared" ca="1" si="647"/>
        <v>6.5429240245814577E-2</v>
      </c>
      <c r="S4618" s="13"/>
      <c r="T4618" s="101">
        <f t="shared" ca="1" si="648"/>
        <v>0</v>
      </c>
      <c r="U4618" s="101">
        <f t="shared" ca="1" si="649"/>
        <v>1.3576110594313604</v>
      </c>
      <c r="V4618" s="101">
        <f t="shared" ca="1" si="650"/>
        <v>-306.70918420432776</v>
      </c>
    </row>
    <row r="4619" spans="2:22" x14ac:dyDescent="0.3">
      <c r="B4619" s="13">
        <v>2023</v>
      </c>
      <c r="C4619" s="13">
        <v>7</v>
      </c>
      <c r="D4619" s="13">
        <v>9</v>
      </c>
      <c r="E4619" s="83" t="s">
        <v>289</v>
      </c>
      <c r="F4619" s="13">
        <v>6</v>
      </c>
      <c r="G4619" s="13">
        <v>20</v>
      </c>
      <c r="H4619" s="13" t="s">
        <v>69</v>
      </c>
      <c r="I4619" s="13" t="s">
        <v>53</v>
      </c>
      <c r="J4619" s="13"/>
      <c r="K4619" s="13" t="s">
        <v>28</v>
      </c>
      <c r="L4619" s="12">
        <f t="shared" ca="1" si="643"/>
        <v>4.937853842972781</v>
      </c>
      <c r="M4619" s="101">
        <f t="shared" ca="1" si="644"/>
        <v>0.26052116875524395</v>
      </c>
      <c r="N4619" s="101">
        <f t="shared" ca="1" si="642"/>
        <v>471.71760891579459</v>
      </c>
      <c r="O4619" s="101">
        <f t="shared" ca="1" si="645"/>
        <v>0.53274505111833337</v>
      </c>
      <c r="Q4619" s="12">
        <f t="shared" ca="1" si="646"/>
        <v>0</v>
      </c>
      <c r="R4619" s="101">
        <f t="shared" ca="1" si="647"/>
        <v>0</v>
      </c>
      <c r="S4619" s="13"/>
      <c r="T4619" s="101">
        <f t="shared" ca="1" si="648"/>
        <v>0.26052116875524395</v>
      </c>
      <c r="U4619" s="101">
        <f t="shared" si="649"/>
        <v>0</v>
      </c>
      <c r="V4619" s="101">
        <f t="shared" ca="1" si="650"/>
        <v>-306.44866303557251</v>
      </c>
    </row>
    <row r="4620" spans="2:22" x14ac:dyDescent="0.3">
      <c r="B4620" s="13">
        <v>2023</v>
      </c>
      <c r="C4620" s="13">
        <v>7</v>
      </c>
      <c r="D4620" s="13">
        <v>9</v>
      </c>
      <c r="E4620" s="83" t="s">
        <v>289</v>
      </c>
      <c r="F4620" s="13">
        <v>6</v>
      </c>
      <c r="G4620" s="13">
        <v>21</v>
      </c>
      <c r="H4620" s="13" t="s">
        <v>69</v>
      </c>
      <c r="I4620" s="13" t="s">
        <v>53</v>
      </c>
      <c r="J4620" s="13"/>
      <c r="K4620" s="13" t="s">
        <v>28</v>
      </c>
      <c r="L4620" s="12">
        <f t="shared" ca="1" si="643"/>
        <v>6.0427919741903935</v>
      </c>
      <c r="M4620" s="101">
        <f t="shared" ca="1" si="644"/>
        <v>0.31881770455828518</v>
      </c>
      <c r="N4620" s="101">
        <f t="shared" ca="1" si="642"/>
        <v>471.71760891579459</v>
      </c>
      <c r="O4620" s="101">
        <f t="shared" ca="1" si="645"/>
        <v>0.65195682609540151</v>
      </c>
      <c r="Q4620" s="12">
        <f t="shared" ca="1" si="646"/>
        <v>0</v>
      </c>
      <c r="R4620" s="101">
        <f t="shared" ca="1" si="647"/>
        <v>0</v>
      </c>
      <c r="S4620" s="13"/>
      <c r="T4620" s="101">
        <f t="shared" ca="1" si="648"/>
        <v>0.31881770455828518</v>
      </c>
      <c r="U4620" s="101">
        <f t="shared" si="649"/>
        <v>0</v>
      </c>
      <c r="V4620" s="101">
        <f t="shared" ca="1" si="650"/>
        <v>-306.12984533101422</v>
      </c>
    </row>
    <row r="4621" spans="2:22" x14ac:dyDescent="0.3">
      <c r="B4621" s="13">
        <v>2023</v>
      </c>
      <c r="C4621" s="13">
        <v>7</v>
      </c>
      <c r="D4621" s="13">
        <v>9</v>
      </c>
      <c r="E4621" s="83" t="s">
        <v>289</v>
      </c>
      <c r="F4621" s="13">
        <v>6</v>
      </c>
      <c r="G4621" s="13">
        <v>22</v>
      </c>
      <c r="H4621" s="13" t="s">
        <v>69</v>
      </c>
      <c r="I4621" s="13" t="s">
        <v>53</v>
      </c>
      <c r="J4621" s="13"/>
      <c r="K4621" s="13" t="s">
        <v>28</v>
      </c>
      <c r="L4621" s="12">
        <f t="shared" ca="1" si="643"/>
        <v>4.5774316865296711</v>
      </c>
      <c r="M4621" s="101">
        <f t="shared" ca="1" si="644"/>
        <v>0.24150529578130545</v>
      </c>
      <c r="N4621" s="101">
        <f t="shared" ca="1" si="642"/>
        <v>471.71760891579459</v>
      </c>
      <c r="O4621" s="101">
        <f t="shared" ca="1" si="645"/>
        <v>0.49385910465968624</v>
      </c>
      <c r="Q4621" s="12">
        <f t="shared" ca="1" si="646"/>
        <v>0</v>
      </c>
      <c r="R4621" s="101">
        <f t="shared" ca="1" si="647"/>
        <v>0</v>
      </c>
      <c r="S4621" s="13"/>
      <c r="T4621" s="101">
        <f t="shared" ca="1" si="648"/>
        <v>0.24150529578130545</v>
      </c>
      <c r="U4621" s="101">
        <f t="shared" si="649"/>
        <v>0</v>
      </c>
      <c r="V4621" s="101">
        <f t="shared" ca="1" si="650"/>
        <v>-305.88834003523294</v>
      </c>
    </row>
    <row r="4622" spans="2:22" x14ac:dyDescent="0.3">
      <c r="B4622" s="13">
        <v>2023</v>
      </c>
      <c r="C4622" s="13">
        <v>7</v>
      </c>
      <c r="D4622" s="13">
        <v>9</v>
      </c>
      <c r="E4622" s="83" t="s">
        <v>289</v>
      </c>
      <c r="F4622" s="13">
        <v>6</v>
      </c>
      <c r="G4622" s="13">
        <v>23</v>
      </c>
      <c r="H4622" s="13" t="s">
        <v>69</v>
      </c>
      <c r="I4622" s="13" t="s">
        <v>53</v>
      </c>
      <c r="J4622" s="13"/>
      <c r="K4622" s="13" t="s">
        <v>28</v>
      </c>
      <c r="L4622" s="12">
        <f t="shared" ca="1" si="643"/>
        <v>5.470356188757961</v>
      </c>
      <c r="M4622" s="101">
        <f t="shared" ca="1" si="644"/>
        <v>0.28861599251887005</v>
      </c>
      <c r="N4622" s="101">
        <f t="shared" ca="1" si="642"/>
        <v>471.71760891579459</v>
      </c>
      <c r="O4622" s="101">
        <f t="shared" ca="1" si="645"/>
        <v>0.59019672920509636</v>
      </c>
      <c r="Q4622" s="12">
        <f t="shared" ca="1" si="646"/>
        <v>0</v>
      </c>
      <c r="R4622" s="101">
        <f t="shared" ca="1" si="647"/>
        <v>0</v>
      </c>
      <c r="S4622" s="13"/>
      <c r="T4622" s="101">
        <f t="shared" ca="1" si="648"/>
        <v>0.28861599251887005</v>
      </c>
      <c r="U4622" s="101">
        <f t="shared" si="649"/>
        <v>0</v>
      </c>
      <c r="V4622" s="101">
        <f t="shared" ca="1" si="650"/>
        <v>-305.59972404271406</v>
      </c>
    </row>
    <row r="4623" spans="2:22" x14ac:dyDescent="0.3">
      <c r="B4623" s="13">
        <v>2023</v>
      </c>
      <c r="C4623" s="13">
        <v>7</v>
      </c>
      <c r="D4623" s="13">
        <v>10</v>
      </c>
      <c r="E4623" s="83" t="s">
        <v>290</v>
      </c>
      <c r="F4623" s="13">
        <v>7</v>
      </c>
      <c r="G4623" s="13">
        <v>0</v>
      </c>
      <c r="H4623" s="13" t="s">
        <v>69</v>
      </c>
      <c r="I4623" s="13" t="s">
        <v>53</v>
      </c>
      <c r="J4623" s="13"/>
      <c r="K4623" s="13" t="s">
        <v>27</v>
      </c>
      <c r="L4623" s="12">
        <f t="shared" ca="1" si="643"/>
        <v>7.1536852640053574</v>
      </c>
      <c r="M4623" s="101">
        <f t="shared" ca="1" si="644"/>
        <v>0.37742843452892266</v>
      </c>
      <c r="N4623" s="101">
        <f t="shared" ca="1" si="642"/>
        <v>471.71760891579459</v>
      </c>
      <c r="O4623" s="101">
        <f t="shared" ca="1" si="645"/>
        <v>0.77181110313353796</v>
      </c>
      <c r="Q4623" s="12">
        <f t="shared" ca="1" si="646"/>
        <v>0</v>
      </c>
      <c r="R4623" s="101">
        <f t="shared" ca="1" si="647"/>
        <v>0</v>
      </c>
      <c r="S4623" s="13"/>
      <c r="T4623" s="101">
        <f t="shared" ca="1" si="648"/>
        <v>0.37742843452892266</v>
      </c>
      <c r="U4623" s="101">
        <f t="shared" si="649"/>
        <v>0</v>
      </c>
      <c r="V4623" s="101">
        <f t="shared" ca="1" si="650"/>
        <v>-305.22229560818516</v>
      </c>
    </row>
    <row r="4624" spans="2:22" x14ac:dyDescent="0.3">
      <c r="B4624" s="13">
        <v>2023</v>
      </c>
      <c r="C4624" s="13">
        <v>7</v>
      </c>
      <c r="D4624" s="13">
        <v>10</v>
      </c>
      <c r="E4624" s="83" t="s">
        <v>290</v>
      </c>
      <c r="F4624" s="13">
        <v>7</v>
      </c>
      <c r="G4624" s="13">
        <v>1</v>
      </c>
      <c r="H4624" s="13" t="s">
        <v>69</v>
      </c>
      <c r="I4624" s="13" t="s">
        <v>53</v>
      </c>
      <c r="J4624" s="13"/>
      <c r="K4624" s="13" t="s">
        <v>27</v>
      </c>
      <c r="L4624" s="12">
        <f t="shared" ca="1" si="643"/>
        <v>2.8445792736171107</v>
      </c>
      <c r="M4624" s="101">
        <f t="shared" ca="1" si="644"/>
        <v>0.15008000247603875</v>
      </c>
      <c r="N4624" s="101">
        <f t="shared" ref="N4624:N4687" ca="1" si="651">IF(H4624="On-Peak",IF(I4624="Winter",((L4624*$D$48)/60)+N4623,((L4624*$D$47)/60)+N4623),N4623)</f>
        <v>471.71760891579459</v>
      </c>
      <c r="O4624" s="101">
        <f t="shared" ca="1" si="645"/>
        <v>0.30690165783055007</v>
      </c>
      <c r="Q4624" s="12">
        <f t="shared" ca="1" si="646"/>
        <v>0</v>
      </c>
      <c r="R4624" s="101">
        <f t="shared" ca="1" si="647"/>
        <v>0</v>
      </c>
      <c r="S4624" s="13"/>
      <c r="T4624" s="101">
        <f t="shared" ca="1" si="648"/>
        <v>0.15008000247603875</v>
      </c>
      <c r="U4624" s="101">
        <f t="shared" si="649"/>
        <v>0</v>
      </c>
      <c r="V4624" s="101">
        <f t="shared" ca="1" si="650"/>
        <v>-305.07221560570912</v>
      </c>
    </row>
    <row r="4625" spans="2:22" x14ac:dyDescent="0.3">
      <c r="B4625" s="13">
        <v>2023</v>
      </c>
      <c r="C4625" s="13">
        <v>7</v>
      </c>
      <c r="D4625" s="13">
        <v>10</v>
      </c>
      <c r="E4625" s="83" t="s">
        <v>290</v>
      </c>
      <c r="F4625" s="13">
        <v>7</v>
      </c>
      <c r="G4625" s="13">
        <v>2</v>
      </c>
      <c r="H4625" s="13" t="s">
        <v>69</v>
      </c>
      <c r="I4625" s="13" t="s">
        <v>53</v>
      </c>
      <c r="J4625" s="13"/>
      <c r="K4625" s="13" t="s">
        <v>27</v>
      </c>
      <c r="L4625" s="12">
        <f t="shared" ca="1" si="643"/>
        <v>3.145670631529403</v>
      </c>
      <c r="M4625" s="101">
        <f t="shared" ca="1" si="644"/>
        <v>0.16596558251949131</v>
      </c>
      <c r="N4625" s="101">
        <f t="shared" ca="1" si="651"/>
        <v>471.71760891579459</v>
      </c>
      <c r="O4625" s="101">
        <f t="shared" ca="1" si="645"/>
        <v>0.33938640443570728</v>
      </c>
      <c r="Q4625" s="12">
        <f t="shared" ca="1" si="646"/>
        <v>0</v>
      </c>
      <c r="R4625" s="101">
        <f t="shared" ca="1" si="647"/>
        <v>0</v>
      </c>
      <c r="S4625" s="13"/>
      <c r="T4625" s="101">
        <f t="shared" ca="1" si="648"/>
        <v>0.16596558251949131</v>
      </c>
      <c r="U4625" s="101">
        <f t="shared" si="649"/>
        <v>0</v>
      </c>
      <c r="V4625" s="101">
        <f t="shared" ca="1" si="650"/>
        <v>-304.90625002318961</v>
      </c>
    </row>
    <row r="4626" spans="2:22" x14ac:dyDescent="0.3">
      <c r="B4626" s="13">
        <v>2023</v>
      </c>
      <c r="C4626" s="13">
        <v>7</v>
      </c>
      <c r="D4626" s="13">
        <v>10</v>
      </c>
      <c r="E4626" s="83" t="s">
        <v>290</v>
      </c>
      <c r="F4626" s="13">
        <v>7</v>
      </c>
      <c r="G4626" s="13">
        <v>3</v>
      </c>
      <c r="H4626" s="13" t="s">
        <v>69</v>
      </c>
      <c r="I4626" s="13" t="s">
        <v>53</v>
      </c>
      <c r="J4626" s="13"/>
      <c r="K4626" s="13" t="s">
        <v>27</v>
      </c>
      <c r="L4626" s="12">
        <f t="shared" ca="1" si="643"/>
        <v>3.0680591615220272</v>
      </c>
      <c r="M4626" s="101">
        <f t="shared" ca="1" si="644"/>
        <v>0.16187080136190216</v>
      </c>
      <c r="N4626" s="101">
        <f t="shared" ca="1" si="651"/>
        <v>471.71760891579459</v>
      </c>
      <c r="O4626" s="101">
        <f t="shared" ca="1" si="645"/>
        <v>0.33101290293661151</v>
      </c>
      <c r="Q4626" s="12">
        <f t="shared" ca="1" si="646"/>
        <v>0</v>
      </c>
      <c r="R4626" s="101">
        <f t="shared" ca="1" si="647"/>
        <v>0</v>
      </c>
      <c r="S4626" s="13"/>
      <c r="T4626" s="101">
        <f t="shared" ca="1" si="648"/>
        <v>0.16187080136190216</v>
      </c>
      <c r="U4626" s="101">
        <f t="shared" si="649"/>
        <v>0</v>
      </c>
      <c r="V4626" s="101">
        <f t="shared" ca="1" si="650"/>
        <v>-304.74437922182773</v>
      </c>
    </row>
    <row r="4627" spans="2:22" x14ac:dyDescent="0.3">
      <c r="B4627" s="13">
        <v>2023</v>
      </c>
      <c r="C4627" s="13">
        <v>7</v>
      </c>
      <c r="D4627" s="13">
        <v>10</v>
      </c>
      <c r="E4627" s="83" t="s">
        <v>290</v>
      </c>
      <c r="F4627" s="13">
        <v>7</v>
      </c>
      <c r="G4627" s="13">
        <v>4</v>
      </c>
      <c r="H4627" s="13" t="s">
        <v>69</v>
      </c>
      <c r="I4627" s="13" t="s">
        <v>53</v>
      </c>
      <c r="J4627" s="13"/>
      <c r="K4627" s="13" t="s">
        <v>27</v>
      </c>
      <c r="L4627" s="12">
        <f t="shared" ca="1" si="643"/>
        <v>3.2911942433111077</v>
      </c>
      <c r="M4627" s="101">
        <f t="shared" ca="1" si="644"/>
        <v>0.17364340827709404</v>
      </c>
      <c r="N4627" s="101">
        <f t="shared" ca="1" si="651"/>
        <v>471.71760891579459</v>
      </c>
      <c r="O4627" s="101">
        <f t="shared" ca="1" si="645"/>
        <v>0.35508694691083542</v>
      </c>
      <c r="Q4627" s="12">
        <f t="shared" ca="1" si="646"/>
        <v>0</v>
      </c>
      <c r="R4627" s="101">
        <f t="shared" ca="1" si="647"/>
        <v>0</v>
      </c>
      <c r="S4627" s="13"/>
      <c r="T4627" s="101">
        <f t="shared" ca="1" si="648"/>
        <v>0.17364340827709404</v>
      </c>
      <c r="U4627" s="101">
        <f t="shared" si="649"/>
        <v>0</v>
      </c>
      <c r="V4627" s="101">
        <f t="shared" ca="1" si="650"/>
        <v>-304.57073581355064</v>
      </c>
    </row>
    <row r="4628" spans="2:22" x14ac:dyDescent="0.3">
      <c r="B4628" s="13">
        <v>2023</v>
      </c>
      <c r="C4628" s="13">
        <v>7</v>
      </c>
      <c r="D4628" s="13">
        <v>10</v>
      </c>
      <c r="E4628" s="83" t="s">
        <v>290</v>
      </c>
      <c r="F4628" s="13">
        <v>7</v>
      </c>
      <c r="G4628" s="13">
        <v>5</v>
      </c>
      <c r="H4628" s="13" t="s">
        <v>69</v>
      </c>
      <c r="I4628" s="13" t="s">
        <v>53</v>
      </c>
      <c r="J4628" s="13"/>
      <c r="K4628" s="13" t="s">
        <v>27</v>
      </c>
      <c r="L4628" s="12">
        <f t="shared" ca="1" si="643"/>
        <v>3.3200269548836876</v>
      </c>
      <c r="M4628" s="101">
        <f t="shared" ca="1" si="644"/>
        <v>0.17516462213966336</v>
      </c>
      <c r="N4628" s="101">
        <f t="shared" ca="1" si="651"/>
        <v>471.71760891579459</v>
      </c>
      <c r="O4628" s="101">
        <f t="shared" ca="1" si="645"/>
        <v>0.35819770816240104</v>
      </c>
      <c r="Q4628" s="12">
        <f t="shared" ca="1" si="646"/>
        <v>2.3907299805172757</v>
      </c>
      <c r="R4628" s="101">
        <f t="shared" ca="1" si="647"/>
        <v>0</v>
      </c>
      <c r="S4628" s="13"/>
      <c r="T4628" s="101">
        <f t="shared" ca="1" si="648"/>
        <v>4.9029708367571895E-2</v>
      </c>
      <c r="U4628" s="101">
        <f t="shared" si="649"/>
        <v>0</v>
      </c>
      <c r="V4628" s="101">
        <f t="shared" ca="1" si="650"/>
        <v>-304.52170610518306</v>
      </c>
    </row>
    <row r="4629" spans="2:22" x14ac:dyDescent="0.3">
      <c r="B4629" s="13">
        <v>2023</v>
      </c>
      <c r="C4629" s="13">
        <v>7</v>
      </c>
      <c r="D4629" s="13">
        <v>10</v>
      </c>
      <c r="E4629" s="83" t="s">
        <v>290</v>
      </c>
      <c r="F4629" s="13">
        <v>7</v>
      </c>
      <c r="G4629" s="13">
        <v>6</v>
      </c>
      <c r="H4629" s="13" t="s">
        <v>69</v>
      </c>
      <c r="I4629" s="13" t="s">
        <v>53</v>
      </c>
      <c r="J4629" s="13"/>
      <c r="K4629" s="13" t="s">
        <v>27</v>
      </c>
      <c r="L4629" s="12">
        <f t="shared" ca="1" si="643"/>
        <v>3.1668551661231779</v>
      </c>
      <c r="M4629" s="101">
        <f t="shared" ca="1" si="644"/>
        <v>0.16708327856465888</v>
      </c>
      <c r="N4629" s="101">
        <f t="shared" ca="1" si="651"/>
        <v>471.71760891579459</v>
      </c>
      <c r="O4629" s="101">
        <f t="shared" ca="1" si="645"/>
        <v>0.34167200387302965</v>
      </c>
      <c r="Q4629" s="12">
        <f t="shared" ca="1" si="646"/>
        <v>5.6000000000000005</v>
      </c>
      <c r="R4629" s="101">
        <f t="shared" ca="1" si="647"/>
        <v>0.20596571018767304</v>
      </c>
      <c r="S4629" s="13"/>
      <c r="T4629" s="101">
        <f t="shared" ca="1" si="648"/>
        <v>0</v>
      </c>
      <c r="U4629" s="101">
        <f t="shared" si="649"/>
        <v>0</v>
      </c>
      <c r="V4629" s="101">
        <f t="shared" ca="1" si="650"/>
        <v>-304.93363752555842</v>
      </c>
    </row>
    <row r="4630" spans="2:22" x14ac:dyDescent="0.3">
      <c r="B4630" s="13">
        <v>2023</v>
      </c>
      <c r="C4630" s="13">
        <v>7</v>
      </c>
      <c r="D4630" s="13">
        <v>10</v>
      </c>
      <c r="E4630" s="83" t="s">
        <v>290</v>
      </c>
      <c r="F4630" s="13">
        <v>7</v>
      </c>
      <c r="G4630" s="13">
        <v>7</v>
      </c>
      <c r="H4630" s="13" t="s">
        <v>69</v>
      </c>
      <c r="I4630" s="13" t="s">
        <v>53</v>
      </c>
      <c r="J4630" s="13"/>
      <c r="K4630" s="13" t="s">
        <v>27</v>
      </c>
      <c r="L4630" s="12">
        <f t="shared" ca="1" si="643"/>
        <v>3.1059835412059433</v>
      </c>
      <c r="M4630" s="101">
        <f t="shared" ca="1" si="644"/>
        <v>0.16387169163402557</v>
      </c>
      <c r="N4630" s="101">
        <f t="shared" ca="1" si="651"/>
        <v>471.71760891579459</v>
      </c>
      <c r="O4630" s="101">
        <f t="shared" ca="1" si="645"/>
        <v>0.33510456426070923</v>
      </c>
      <c r="Q4630" s="12">
        <f t="shared" ca="1" si="646"/>
        <v>0</v>
      </c>
      <c r="R4630" s="101">
        <f t="shared" ca="1" si="647"/>
        <v>0</v>
      </c>
      <c r="S4630" s="13"/>
      <c r="T4630" s="101">
        <f t="shared" ca="1" si="648"/>
        <v>0.16387169163402557</v>
      </c>
      <c r="U4630" s="101">
        <f t="shared" si="649"/>
        <v>0</v>
      </c>
      <c r="V4630" s="101">
        <f t="shared" ca="1" si="650"/>
        <v>-304.7697658339244</v>
      </c>
    </row>
    <row r="4631" spans="2:22" x14ac:dyDescent="0.3">
      <c r="B4631" s="13">
        <v>2023</v>
      </c>
      <c r="C4631" s="13">
        <v>7</v>
      </c>
      <c r="D4631" s="13">
        <v>10</v>
      </c>
      <c r="E4631" s="83" t="s">
        <v>290</v>
      </c>
      <c r="F4631" s="13">
        <v>7</v>
      </c>
      <c r="G4631" s="13">
        <v>8</v>
      </c>
      <c r="H4631" s="13" t="s">
        <v>69</v>
      </c>
      <c r="I4631" s="13" t="s">
        <v>53</v>
      </c>
      <c r="J4631" s="13"/>
      <c r="K4631" s="13" t="s">
        <v>27</v>
      </c>
      <c r="L4631" s="12">
        <f t="shared" ca="1" si="643"/>
        <v>4.0908999356026383</v>
      </c>
      <c r="M4631" s="101">
        <f t="shared" ca="1" si="644"/>
        <v>0.2158358806023952</v>
      </c>
      <c r="N4631" s="101">
        <f t="shared" ca="1" si="651"/>
        <v>471.71760891579459</v>
      </c>
      <c r="O4631" s="101">
        <f t="shared" ca="1" si="645"/>
        <v>0.44136719405216862</v>
      </c>
      <c r="Q4631" s="12">
        <f t="shared" ca="1" si="646"/>
        <v>1.5950181344549939</v>
      </c>
      <c r="R4631" s="101">
        <f t="shared" ca="1" si="647"/>
        <v>0</v>
      </c>
      <c r="S4631" s="13"/>
      <c r="T4631" s="101">
        <f t="shared" ca="1" si="648"/>
        <v>0.13168272382854973</v>
      </c>
      <c r="U4631" s="101">
        <f t="shared" si="649"/>
        <v>0</v>
      </c>
      <c r="V4631" s="101">
        <f t="shared" ca="1" si="650"/>
        <v>-304.63808311009586</v>
      </c>
    </row>
    <row r="4632" spans="2:22" x14ac:dyDescent="0.3">
      <c r="B4632" s="13">
        <v>2023</v>
      </c>
      <c r="C4632" s="13">
        <v>7</v>
      </c>
      <c r="D4632" s="13">
        <v>10</v>
      </c>
      <c r="E4632" s="83" t="s">
        <v>290</v>
      </c>
      <c r="F4632" s="13">
        <v>7</v>
      </c>
      <c r="G4632" s="13">
        <v>9</v>
      </c>
      <c r="H4632" s="13" t="s">
        <v>69</v>
      </c>
      <c r="I4632" s="13" t="s">
        <v>53</v>
      </c>
      <c r="J4632" s="13"/>
      <c r="K4632" s="13" t="s">
        <v>27</v>
      </c>
      <c r="L4632" s="12">
        <f t="shared" ca="1" si="643"/>
        <v>3.1531521277786574</v>
      </c>
      <c r="M4632" s="101">
        <f t="shared" ca="1" si="644"/>
        <v>0.16636030626160198</v>
      </c>
      <c r="N4632" s="101">
        <f t="shared" ca="1" si="651"/>
        <v>471.71760891579459</v>
      </c>
      <c r="O4632" s="101">
        <f t="shared" ca="1" si="645"/>
        <v>0.34019358306603936</v>
      </c>
      <c r="Q4632" s="12">
        <f t="shared" ca="1" si="646"/>
        <v>5.6000000000000005</v>
      </c>
      <c r="R4632" s="101">
        <f t="shared" ca="1" si="647"/>
        <v>0.20712567238353671</v>
      </c>
      <c r="S4632" s="13"/>
      <c r="T4632" s="101">
        <f t="shared" ca="1" si="648"/>
        <v>0</v>
      </c>
      <c r="U4632" s="101">
        <f t="shared" si="649"/>
        <v>0</v>
      </c>
      <c r="V4632" s="101">
        <f t="shared" ca="1" si="650"/>
        <v>-305.05233445486294</v>
      </c>
    </row>
    <row r="4633" spans="2:22" x14ac:dyDescent="0.3">
      <c r="B4633" s="13">
        <v>2023</v>
      </c>
      <c r="C4633" s="13">
        <v>7</v>
      </c>
      <c r="D4633" s="13">
        <v>10</v>
      </c>
      <c r="E4633" s="83" t="s">
        <v>290</v>
      </c>
      <c r="F4633" s="13">
        <v>7</v>
      </c>
      <c r="G4633" s="13">
        <v>10</v>
      </c>
      <c r="H4633" s="13" t="s">
        <v>70</v>
      </c>
      <c r="I4633" s="13" t="s">
        <v>53</v>
      </c>
      <c r="J4633" s="13"/>
      <c r="K4633" s="13" t="s">
        <v>27</v>
      </c>
      <c r="L4633" s="12">
        <f t="shared" ca="1" si="643"/>
        <v>3.8009937116362695</v>
      </c>
      <c r="M4633" s="101">
        <f t="shared" ca="1" si="644"/>
        <v>0.20054042822592957</v>
      </c>
      <c r="N4633" s="101">
        <f t="shared" ca="1" si="651"/>
        <v>471.71760891579459</v>
      </c>
      <c r="O4633" s="101">
        <f t="shared" ca="1" si="645"/>
        <v>0.41008921154843714</v>
      </c>
      <c r="Q4633" s="12">
        <f t="shared" ca="1" si="646"/>
        <v>0</v>
      </c>
      <c r="R4633" s="101">
        <f t="shared" ca="1" si="647"/>
        <v>0</v>
      </c>
      <c r="S4633" s="13"/>
      <c r="T4633" s="101">
        <f t="shared" ca="1" si="648"/>
        <v>0.20054042822592957</v>
      </c>
      <c r="U4633" s="101">
        <f t="shared" si="649"/>
        <v>0</v>
      </c>
      <c r="V4633" s="101">
        <f t="shared" ca="1" si="650"/>
        <v>-304.85179402663704</v>
      </c>
    </row>
    <row r="4634" spans="2:22" x14ac:dyDescent="0.3">
      <c r="B4634" s="13">
        <v>2023</v>
      </c>
      <c r="C4634" s="13">
        <v>7</v>
      </c>
      <c r="D4634" s="13">
        <v>10</v>
      </c>
      <c r="E4634" s="83" t="s">
        <v>290</v>
      </c>
      <c r="F4634" s="13">
        <v>7</v>
      </c>
      <c r="G4634" s="13">
        <v>11</v>
      </c>
      <c r="H4634" s="13" t="s">
        <v>70</v>
      </c>
      <c r="I4634" s="13" t="s">
        <v>53</v>
      </c>
      <c r="J4634" s="13"/>
      <c r="K4634" s="13" t="s">
        <v>27</v>
      </c>
      <c r="L4634" s="12">
        <f t="shared" ca="1" si="643"/>
        <v>4.8913021028075558</v>
      </c>
      <c r="M4634" s="101">
        <f t="shared" ca="1" si="644"/>
        <v>0.25806509894412666</v>
      </c>
      <c r="N4634" s="101">
        <f t="shared" ca="1" si="651"/>
        <v>471.71760891579459</v>
      </c>
      <c r="O4634" s="101">
        <f t="shared" ca="1" si="645"/>
        <v>0.52772258387190718</v>
      </c>
      <c r="Q4634" s="12">
        <f t="shared" ca="1" si="646"/>
        <v>5.6000000000000005</v>
      </c>
      <c r="R4634" s="101">
        <f t="shared" ca="1" si="647"/>
        <v>5.9991276997340443E-2</v>
      </c>
      <c r="S4634" s="13"/>
      <c r="T4634" s="101">
        <f t="shared" ca="1" si="648"/>
        <v>0</v>
      </c>
      <c r="U4634" s="101">
        <f t="shared" si="649"/>
        <v>0</v>
      </c>
      <c r="V4634" s="101">
        <f t="shared" ca="1" si="650"/>
        <v>-304.97177658063168</v>
      </c>
    </row>
    <row r="4635" spans="2:22" x14ac:dyDescent="0.3">
      <c r="B4635" s="13">
        <v>2023</v>
      </c>
      <c r="C4635" s="13">
        <v>7</v>
      </c>
      <c r="D4635" s="13">
        <v>10</v>
      </c>
      <c r="E4635" s="83" t="s">
        <v>290</v>
      </c>
      <c r="F4635" s="13">
        <v>7</v>
      </c>
      <c r="G4635" s="13">
        <v>12</v>
      </c>
      <c r="H4635" s="13" t="s">
        <v>70</v>
      </c>
      <c r="I4635" s="13" t="s">
        <v>53</v>
      </c>
      <c r="J4635" s="13"/>
      <c r="K4635" s="13" t="s">
        <v>27</v>
      </c>
      <c r="L4635" s="12">
        <f t="shared" ca="1" si="643"/>
        <v>2.9267975804306747</v>
      </c>
      <c r="M4635" s="101">
        <f t="shared" ca="1" si="644"/>
        <v>0.15441784034352241</v>
      </c>
      <c r="N4635" s="101">
        <f t="shared" ca="1" si="651"/>
        <v>471.71760891579459</v>
      </c>
      <c r="O4635" s="101">
        <f t="shared" ca="1" si="645"/>
        <v>0.31577219095266551</v>
      </c>
      <c r="Q4635" s="12">
        <f t="shared" ca="1" si="646"/>
        <v>5.6000000000000005</v>
      </c>
      <c r="R4635" s="101">
        <f t="shared" ca="1" si="647"/>
        <v>0.22628658481654343</v>
      </c>
      <c r="S4635" s="13"/>
      <c r="T4635" s="101">
        <f t="shared" ca="1" si="648"/>
        <v>0</v>
      </c>
      <c r="U4635" s="101">
        <f t="shared" si="649"/>
        <v>0</v>
      </c>
      <c r="V4635" s="101">
        <f t="shared" ca="1" si="650"/>
        <v>-305.42434975026475</v>
      </c>
    </row>
    <row r="4636" spans="2:22" x14ac:dyDescent="0.3">
      <c r="B4636" s="13">
        <v>2023</v>
      </c>
      <c r="C4636" s="13">
        <v>7</v>
      </c>
      <c r="D4636" s="13">
        <v>10</v>
      </c>
      <c r="E4636" s="83" t="s">
        <v>290</v>
      </c>
      <c r="F4636" s="13">
        <v>7</v>
      </c>
      <c r="G4636" s="13">
        <v>13</v>
      </c>
      <c r="H4636" s="13" t="s">
        <v>70</v>
      </c>
      <c r="I4636" s="13" t="s">
        <v>53</v>
      </c>
      <c r="J4636" s="13"/>
      <c r="K4636" s="13" t="s">
        <v>27</v>
      </c>
      <c r="L4636" s="12">
        <f t="shared" ca="1" si="643"/>
        <v>3.4760977687667736</v>
      </c>
      <c r="M4636" s="101">
        <f t="shared" ca="1" si="644"/>
        <v>0.18339891828013496</v>
      </c>
      <c r="N4636" s="101">
        <f t="shared" ca="1" si="651"/>
        <v>471.71760891579459</v>
      </c>
      <c r="O4636" s="101">
        <f t="shared" ca="1" si="645"/>
        <v>0.37503618827224722</v>
      </c>
      <c r="Q4636" s="12">
        <f t="shared" ca="1" si="646"/>
        <v>5.6000000000000005</v>
      </c>
      <c r="R4636" s="101">
        <f t="shared" ca="1" si="647"/>
        <v>0.17978832387389268</v>
      </c>
      <c r="S4636" s="13"/>
      <c r="T4636" s="101">
        <f t="shared" ca="1" si="648"/>
        <v>0</v>
      </c>
      <c r="U4636" s="101">
        <f t="shared" si="649"/>
        <v>0</v>
      </c>
      <c r="V4636" s="101">
        <f t="shared" ca="1" si="650"/>
        <v>-305.78392639801251</v>
      </c>
    </row>
    <row r="4637" spans="2:22" x14ac:dyDescent="0.3">
      <c r="B4637" s="13">
        <v>2023</v>
      </c>
      <c r="C4637" s="13">
        <v>7</v>
      </c>
      <c r="D4637" s="13">
        <v>10</v>
      </c>
      <c r="E4637" s="83" t="s">
        <v>290</v>
      </c>
      <c r="F4637" s="13">
        <v>7</v>
      </c>
      <c r="G4637" s="13">
        <v>14</v>
      </c>
      <c r="H4637" s="13" t="s">
        <v>70</v>
      </c>
      <c r="I4637" s="13" t="s">
        <v>53</v>
      </c>
      <c r="J4637" s="13"/>
      <c r="K4637" s="13" t="s">
        <v>27</v>
      </c>
      <c r="L4637" s="12">
        <f t="shared" ca="1" si="643"/>
        <v>2.1086487378511878</v>
      </c>
      <c r="M4637" s="101">
        <f t="shared" ca="1" si="644"/>
        <v>0.11125230740902867</v>
      </c>
      <c r="N4637" s="101">
        <f t="shared" ca="1" si="651"/>
        <v>471.71760891579459</v>
      </c>
      <c r="O4637" s="101">
        <f t="shared" ca="1" si="645"/>
        <v>0.22750211232676465</v>
      </c>
      <c r="Q4637" s="12">
        <f t="shared" ca="1" si="646"/>
        <v>4.5213754327983136</v>
      </c>
      <c r="R4637" s="101">
        <f t="shared" ca="1" si="647"/>
        <v>0.20423731472727422</v>
      </c>
      <c r="S4637" s="13"/>
      <c r="T4637" s="101">
        <f t="shared" ca="1" si="648"/>
        <v>0</v>
      </c>
      <c r="U4637" s="101">
        <f t="shared" si="649"/>
        <v>0</v>
      </c>
      <c r="V4637" s="101">
        <f t="shared" ca="1" si="650"/>
        <v>-306.19240102746704</v>
      </c>
    </row>
    <row r="4638" spans="2:22" x14ac:dyDescent="0.3">
      <c r="B4638" s="13">
        <v>2023</v>
      </c>
      <c r="C4638" s="13">
        <v>7</v>
      </c>
      <c r="D4638" s="13">
        <v>10</v>
      </c>
      <c r="E4638" s="83" t="s">
        <v>290</v>
      </c>
      <c r="F4638" s="13">
        <v>7</v>
      </c>
      <c r="G4638" s="13">
        <v>15</v>
      </c>
      <c r="H4638" s="13" t="s">
        <v>70</v>
      </c>
      <c r="I4638" s="13" t="s">
        <v>53</v>
      </c>
      <c r="J4638" s="13"/>
      <c r="K4638" s="13" t="s">
        <v>27</v>
      </c>
      <c r="L4638" s="12">
        <f t="shared" ca="1" si="643"/>
        <v>3.331349463903631</v>
      </c>
      <c r="M4638" s="101">
        <f t="shared" ca="1" si="644"/>
        <v>0.17576199771555556</v>
      </c>
      <c r="N4638" s="101">
        <f t="shared" ca="1" si="651"/>
        <v>471.71760891579459</v>
      </c>
      <c r="O4638" s="101">
        <f t="shared" ca="1" si="645"/>
        <v>0.35941929366056274</v>
      </c>
      <c r="Q4638" s="12">
        <f t="shared" ca="1" si="646"/>
        <v>3.009192942764912</v>
      </c>
      <c r="R4638" s="101">
        <f t="shared" ca="1" si="647"/>
        <v>0</v>
      </c>
      <c r="S4638" s="13"/>
      <c r="T4638" s="101">
        <f t="shared" ca="1" si="648"/>
        <v>1.6996978055278812E-2</v>
      </c>
      <c r="U4638" s="101">
        <f t="shared" si="649"/>
        <v>0</v>
      </c>
      <c r="V4638" s="101">
        <f t="shared" ca="1" si="650"/>
        <v>-306.17540404941178</v>
      </c>
    </row>
    <row r="4639" spans="2:22" x14ac:dyDescent="0.3">
      <c r="B4639" s="13">
        <v>2023</v>
      </c>
      <c r="C4639" s="13">
        <v>7</v>
      </c>
      <c r="D4639" s="13">
        <v>10</v>
      </c>
      <c r="E4639" s="83" t="s">
        <v>290</v>
      </c>
      <c r="F4639" s="13">
        <v>7</v>
      </c>
      <c r="G4639" s="13">
        <v>16</v>
      </c>
      <c r="H4639" s="13" t="s">
        <v>71</v>
      </c>
      <c r="I4639" s="13" t="s">
        <v>53</v>
      </c>
      <c r="J4639" s="13"/>
      <c r="K4639" s="13" t="s">
        <v>27</v>
      </c>
      <c r="L4639" s="12">
        <f t="shared" ca="1" si="643"/>
        <v>2.4806329433163032</v>
      </c>
      <c r="M4639" s="101">
        <f t="shared" ca="1" si="644"/>
        <v>0.3079457735832859</v>
      </c>
      <c r="N4639" s="101">
        <f t="shared" ca="1" si="651"/>
        <v>472.41528693110229</v>
      </c>
      <c r="O4639" s="101">
        <f t="shared" ca="1" si="645"/>
        <v>0.73873249051959511</v>
      </c>
      <c r="Q4639" s="12">
        <f t="shared" ca="1" si="646"/>
        <v>0</v>
      </c>
      <c r="R4639" s="101">
        <f t="shared" ca="1" si="647"/>
        <v>0</v>
      </c>
      <c r="S4639" s="13"/>
      <c r="T4639" s="101">
        <f t="shared" ca="1" si="648"/>
        <v>0.3079457735832859</v>
      </c>
      <c r="U4639" s="101">
        <f t="shared" ca="1" si="649"/>
        <v>0.69767801530771034</v>
      </c>
      <c r="V4639" s="101">
        <f t="shared" ca="1" si="650"/>
        <v>-305.16978026052078</v>
      </c>
    </row>
    <row r="4640" spans="2:22" x14ac:dyDescent="0.3">
      <c r="B4640" s="13">
        <v>2023</v>
      </c>
      <c r="C4640" s="13">
        <v>7</v>
      </c>
      <c r="D4640" s="13">
        <v>10</v>
      </c>
      <c r="E4640" s="83" t="s">
        <v>290</v>
      </c>
      <c r="F4640" s="13">
        <v>7</v>
      </c>
      <c r="G4640" s="13">
        <v>17</v>
      </c>
      <c r="H4640" s="13" t="s">
        <v>71</v>
      </c>
      <c r="I4640" s="13" t="s">
        <v>53</v>
      </c>
      <c r="J4640" s="13"/>
      <c r="K4640" s="13" t="s">
        <v>27</v>
      </c>
      <c r="L4640" s="12">
        <f t="shared" ca="1" si="643"/>
        <v>5.3384146868374387</v>
      </c>
      <c r="M4640" s="101">
        <f t="shared" ca="1" si="644"/>
        <v>0.66271079922399967</v>
      </c>
      <c r="N4640" s="101">
        <f t="shared" ca="1" si="651"/>
        <v>473.91671606177533</v>
      </c>
      <c r="O4640" s="101">
        <f t="shared" ca="1" si="645"/>
        <v>1.5897798937401892</v>
      </c>
      <c r="Q4640" s="12">
        <f t="shared" ca="1" si="646"/>
        <v>5.6000000000000005</v>
      </c>
      <c r="R4640" s="101">
        <f t="shared" ca="1" si="647"/>
        <v>2.2143196759210861E-2</v>
      </c>
      <c r="S4640" s="13"/>
      <c r="T4640" s="101">
        <f t="shared" ca="1" si="648"/>
        <v>0</v>
      </c>
      <c r="U4640" s="101">
        <f t="shared" ca="1" si="649"/>
        <v>1.5014291306730294</v>
      </c>
      <c r="V4640" s="101">
        <f t="shared" ca="1" si="650"/>
        <v>-303.71263752336614</v>
      </c>
    </row>
    <row r="4641" spans="2:22" x14ac:dyDescent="0.3">
      <c r="B4641" s="13">
        <v>2023</v>
      </c>
      <c r="C4641" s="13">
        <v>7</v>
      </c>
      <c r="D4641" s="13">
        <v>10</v>
      </c>
      <c r="E4641" s="83" t="s">
        <v>290</v>
      </c>
      <c r="F4641" s="13">
        <v>7</v>
      </c>
      <c r="G4641" s="13">
        <v>18</v>
      </c>
      <c r="H4641" s="13" t="s">
        <v>71</v>
      </c>
      <c r="I4641" s="13" t="s">
        <v>53</v>
      </c>
      <c r="J4641" s="13"/>
      <c r="K4641" s="13" t="s">
        <v>27</v>
      </c>
      <c r="L4641" s="12">
        <f t="shared" ca="1" si="643"/>
        <v>5.406268198894761</v>
      </c>
      <c r="M4641" s="101">
        <f t="shared" ca="1" si="644"/>
        <v>0.6711341342107956</v>
      </c>
      <c r="N4641" s="101">
        <f t="shared" ca="1" si="651"/>
        <v>475.43722899271449</v>
      </c>
      <c r="O4641" s="101">
        <f t="shared" ca="1" si="645"/>
        <v>1.6099866696308598</v>
      </c>
      <c r="Q4641" s="12">
        <f t="shared" ca="1" si="646"/>
        <v>0</v>
      </c>
      <c r="R4641" s="101">
        <f t="shared" ca="1" si="647"/>
        <v>0</v>
      </c>
      <c r="S4641" s="13"/>
      <c r="T4641" s="101">
        <f t="shared" ca="1" si="648"/>
        <v>0.6711341342107956</v>
      </c>
      <c r="U4641" s="101">
        <f t="shared" ca="1" si="649"/>
        <v>1.5205129309391516</v>
      </c>
      <c r="V4641" s="101">
        <f t="shared" ca="1" si="650"/>
        <v>-301.5209904582162</v>
      </c>
    </row>
    <row r="4642" spans="2:22" x14ac:dyDescent="0.3">
      <c r="B4642" s="13">
        <v>2023</v>
      </c>
      <c r="C4642" s="13">
        <v>7</v>
      </c>
      <c r="D4642" s="13">
        <v>10</v>
      </c>
      <c r="E4642" s="83" t="s">
        <v>290</v>
      </c>
      <c r="F4642" s="13">
        <v>7</v>
      </c>
      <c r="G4642" s="13">
        <v>19</v>
      </c>
      <c r="H4642" s="13" t="s">
        <v>71</v>
      </c>
      <c r="I4642" s="13" t="s">
        <v>53</v>
      </c>
      <c r="J4642" s="13"/>
      <c r="K4642" s="13" t="s">
        <v>27</v>
      </c>
      <c r="L4642" s="12">
        <f t="shared" ca="1" si="643"/>
        <v>5.9912832428350828</v>
      </c>
      <c r="M4642" s="101">
        <f t="shared" ca="1" si="644"/>
        <v>0.74375790176554724</v>
      </c>
      <c r="N4642" s="101">
        <f t="shared" ca="1" si="651"/>
        <v>477.12227740476186</v>
      </c>
      <c r="O4642" s="101">
        <f t="shared" ca="1" si="645"/>
        <v>1.7842041497162877</v>
      </c>
      <c r="Q4642" s="12">
        <f t="shared" ca="1" si="646"/>
        <v>5.6000000000000005</v>
      </c>
      <c r="R4642" s="101">
        <f t="shared" ca="1" si="647"/>
        <v>0</v>
      </c>
      <c r="S4642" s="13"/>
      <c r="T4642" s="101">
        <f t="shared" ca="1" si="648"/>
        <v>4.8573901765547121E-2</v>
      </c>
      <c r="U4642" s="101">
        <f t="shared" ca="1" si="649"/>
        <v>1.6850484120473672</v>
      </c>
      <c r="V4642" s="101">
        <f t="shared" ca="1" si="650"/>
        <v>-299.78736814440327</v>
      </c>
    </row>
    <row r="4643" spans="2:22" x14ac:dyDescent="0.3">
      <c r="B4643" s="13">
        <v>2023</v>
      </c>
      <c r="C4643" s="13">
        <v>7</v>
      </c>
      <c r="D4643" s="13">
        <v>10</v>
      </c>
      <c r="E4643" s="83" t="s">
        <v>290</v>
      </c>
      <c r="F4643" s="13">
        <v>7</v>
      </c>
      <c r="G4643" s="13">
        <v>20</v>
      </c>
      <c r="H4643" s="13" t="s">
        <v>69</v>
      </c>
      <c r="I4643" s="13" t="s">
        <v>53</v>
      </c>
      <c r="J4643" s="13"/>
      <c r="K4643" s="13" t="s">
        <v>27</v>
      </c>
      <c r="L4643" s="12">
        <f t="shared" ca="1" si="643"/>
        <v>6.6560572411362626</v>
      </c>
      <c r="M4643" s="101">
        <f t="shared" ca="1" si="644"/>
        <v>0.35117358004234922</v>
      </c>
      <c r="N4643" s="101">
        <f t="shared" ca="1" si="651"/>
        <v>477.12227740476186</v>
      </c>
      <c r="O4643" s="101">
        <f t="shared" ca="1" si="645"/>
        <v>0.71812201574619139</v>
      </c>
      <c r="Q4643" s="12">
        <f t="shared" ca="1" si="646"/>
        <v>0</v>
      </c>
      <c r="R4643" s="101">
        <f t="shared" ca="1" si="647"/>
        <v>0</v>
      </c>
      <c r="S4643" s="13"/>
      <c r="T4643" s="101">
        <f t="shared" ca="1" si="648"/>
        <v>0.35117358004234922</v>
      </c>
      <c r="U4643" s="101">
        <f t="shared" si="649"/>
        <v>0</v>
      </c>
      <c r="V4643" s="101">
        <f t="shared" ca="1" si="650"/>
        <v>-299.4361945643609</v>
      </c>
    </row>
    <row r="4644" spans="2:22" x14ac:dyDescent="0.3">
      <c r="B4644" s="13">
        <v>2023</v>
      </c>
      <c r="C4644" s="13">
        <v>7</v>
      </c>
      <c r="D4644" s="13">
        <v>10</v>
      </c>
      <c r="E4644" s="83" t="s">
        <v>290</v>
      </c>
      <c r="F4644" s="13">
        <v>7</v>
      </c>
      <c r="G4644" s="13">
        <v>21</v>
      </c>
      <c r="H4644" s="13" t="s">
        <v>69</v>
      </c>
      <c r="I4644" s="13" t="s">
        <v>53</v>
      </c>
      <c r="J4644" s="13"/>
      <c r="K4644" s="13" t="s">
        <v>27</v>
      </c>
      <c r="L4644" s="12">
        <f t="shared" ca="1" si="643"/>
        <v>6.9791386255119718</v>
      </c>
      <c r="M4644" s="101">
        <f t="shared" ca="1" si="644"/>
        <v>0.36821935388201166</v>
      </c>
      <c r="N4644" s="101">
        <f t="shared" ca="1" si="651"/>
        <v>477.12227740476186</v>
      </c>
      <c r="O4644" s="101">
        <f t="shared" ca="1" si="645"/>
        <v>0.75297926630648659</v>
      </c>
      <c r="Q4644" s="12">
        <f t="shared" ca="1" si="646"/>
        <v>0</v>
      </c>
      <c r="R4644" s="101">
        <f t="shared" ca="1" si="647"/>
        <v>0</v>
      </c>
      <c r="S4644" s="13"/>
      <c r="T4644" s="101">
        <f t="shared" ca="1" si="648"/>
        <v>0.36821935388201166</v>
      </c>
      <c r="U4644" s="101">
        <f t="shared" si="649"/>
        <v>0</v>
      </c>
      <c r="V4644" s="101">
        <f t="shared" ca="1" si="650"/>
        <v>-299.06797521047889</v>
      </c>
    </row>
    <row r="4645" spans="2:22" x14ac:dyDescent="0.3">
      <c r="B4645" s="13">
        <v>2023</v>
      </c>
      <c r="C4645" s="13">
        <v>7</v>
      </c>
      <c r="D4645" s="13">
        <v>10</v>
      </c>
      <c r="E4645" s="83" t="s">
        <v>290</v>
      </c>
      <c r="F4645" s="13">
        <v>7</v>
      </c>
      <c r="G4645" s="13">
        <v>22</v>
      </c>
      <c r="H4645" s="13" t="s">
        <v>69</v>
      </c>
      <c r="I4645" s="13" t="s">
        <v>53</v>
      </c>
      <c r="J4645" s="13"/>
      <c r="K4645" s="13" t="s">
        <v>27</v>
      </c>
      <c r="L4645" s="12">
        <f t="shared" ca="1" si="643"/>
        <v>6.0279892418206105</v>
      </c>
      <c r="M4645" s="101">
        <f t="shared" ca="1" si="644"/>
        <v>0.31803671239845543</v>
      </c>
      <c r="N4645" s="101">
        <f t="shared" ca="1" si="651"/>
        <v>477.12227740476186</v>
      </c>
      <c r="O4645" s="101">
        <f t="shared" ca="1" si="645"/>
        <v>0.65035975930002565</v>
      </c>
      <c r="Q4645" s="12">
        <f t="shared" ca="1" si="646"/>
        <v>0</v>
      </c>
      <c r="R4645" s="101">
        <f t="shared" ca="1" si="647"/>
        <v>0</v>
      </c>
      <c r="S4645" s="13"/>
      <c r="T4645" s="101">
        <f t="shared" ca="1" si="648"/>
        <v>0.31803671239845543</v>
      </c>
      <c r="U4645" s="101">
        <f t="shared" si="649"/>
        <v>0</v>
      </c>
      <c r="V4645" s="101">
        <f t="shared" ca="1" si="650"/>
        <v>-298.74993849808044</v>
      </c>
    </row>
    <row r="4646" spans="2:22" x14ac:dyDescent="0.3">
      <c r="B4646" s="13">
        <v>2023</v>
      </c>
      <c r="C4646" s="13">
        <v>7</v>
      </c>
      <c r="D4646" s="13">
        <v>10</v>
      </c>
      <c r="E4646" s="83" t="s">
        <v>290</v>
      </c>
      <c r="F4646" s="13">
        <v>7</v>
      </c>
      <c r="G4646" s="13">
        <v>23</v>
      </c>
      <c r="H4646" s="13" t="s">
        <v>69</v>
      </c>
      <c r="I4646" s="13" t="s">
        <v>53</v>
      </c>
      <c r="J4646" s="13"/>
      <c r="K4646" s="13" t="s">
        <v>27</v>
      </c>
      <c r="L4646" s="12">
        <f t="shared" ca="1" si="643"/>
        <v>6.5176247908286999</v>
      </c>
      <c r="M4646" s="101">
        <f t="shared" ca="1" si="644"/>
        <v>0.34386988396412221</v>
      </c>
      <c r="N4646" s="101">
        <f t="shared" ca="1" si="651"/>
        <v>477.12227740476186</v>
      </c>
      <c r="O4646" s="101">
        <f t="shared" ca="1" si="645"/>
        <v>0.70318653868250847</v>
      </c>
      <c r="Q4646" s="12">
        <f t="shared" ca="1" si="646"/>
        <v>0</v>
      </c>
      <c r="R4646" s="101">
        <f t="shared" ca="1" si="647"/>
        <v>0</v>
      </c>
      <c r="S4646" s="13"/>
      <c r="T4646" s="101">
        <f t="shared" ca="1" si="648"/>
        <v>0.34386988396412221</v>
      </c>
      <c r="U4646" s="101">
        <f t="shared" si="649"/>
        <v>0</v>
      </c>
      <c r="V4646" s="101">
        <f t="shared" ca="1" si="650"/>
        <v>-298.40606861411629</v>
      </c>
    </row>
    <row r="4647" spans="2:22" x14ac:dyDescent="0.3">
      <c r="B4647" s="13">
        <v>2023</v>
      </c>
      <c r="C4647" s="13">
        <v>7</v>
      </c>
      <c r="D4647" s="13">
        <v>11</v>
      </c>
      <c r="E4647" s="83" t="s">
        <v>291</v>
      </c>
      <c r="F4647" s="13">
        <v>1</v>
      </c>
      <c r="G4647" s="13">
        <v>0</v>
      </c>
      <c r="H4647" s="13" t="s">
        <v>69</v>
      </c>
      <c r="I4647" s="13" t="s">
        <v>53</v>
      </c>
      <c r="J4647" s="13"/>
      <c r="K4647" s="13" t="s">
        <v>27</v>
      </c>
      <c r="L4647" s="12">
        <f t="shared" ca="1" si="643"/>
        <v>6.1424321864070119</v>
      </c>
      <c r="M4647" s="101">
        <f t="shared" ca="1" si="644"/>
        <v>0.32407472215483396</v>
      </c>
      <c r="N4647" s="101">
        <f t="shared" ca="1" si="651"/>
        <v>477.12227740476186</v>
      </c>
      <c r="O4647" s="101">
        <f t="shared" ca="1" si="645"/>
        <v>0.66270700859145248</v>
      </c>
      <c r="Q4647" s="12">
        <f t="shared" ca="1" si="646"/>
        <v>0</v>
      </c>
      <c r="R4647" s="101">
        <f t="shared" ca="1" si="647"/>
        <v>0</v>
      </c>
      <c r="S4647" s="13"/>
      <c r="T4647" s="101">
        <f t="shared" ca="1" si="648"/>
        <v>0.32407472215483396</v>
      </c>
      <c r="U4647" s="101">
        <f t="shared" si="649"/>
        <v>0</v>
      </c>
      <c r="V4647" s="101">
        <f t="shared" ca="1" si="650"/>
        <v>-298.08199389196147</v>
      </c>
    </row>
    <row r="4648" spans="2:22" x14ac:dyDescent="0.3">
      <c r="B4648" s="13">
        <v>2023</v>
      </c>
      <c r="C4648" s="13">
        <v>7</v>
      </c>
      <c r="D4648" s="13">
        <v>11</v>
      </c>
      <c r="E4648" s="83" t="s">
        <v>291</v>
      </c>
      <c r="F4648" s="13">
        <v>1</v>
      </c>
      <c r="G4648" s="13">
        <v>1</v>
      </c>
      <c r="H4648" s="13" t="s">
        <v>69</v>
      </c>
      <c r="I4648" s="13" t="s">
        <v>53</v>
      </c>
      <c r="J4648" s="13"/>
      <c r="K4648" s="13" t="s">
        <v>27</v>
      </c>
      <c r="L4648" s="12">
        <f t="shared" ca="1" si="643"/>
        <v>2.792718446247124</v>
      </c>
      <c r="M4648" s="101">
        <f t="shared" ca="1" si="644"/>
        <v>0.14734382522399828</v>
      </c>
      <c r="N4648" s="101">
        <f t="shared" ca="1" si="651"/>
        <v>477.12227740476186</v>
      </c>
      <c r="O4648" s="101">
        <f t="shared" ca="1" si="645"/>
        <v>0.3013063931656022</v>
      </c>
      <c r="Q4648" s="12">
        <f t="shared" ca="1" si="646"/>
        <v>0</v>
      </c>
      <c r="R4648" s="101">
        <f t="shared" ca="1" si="647"/>
        <v>0</v>
      </c>
      <c r="S4648" s="13"/>
      <c r="T4648" s="101">
        <f t="shared" ca="1" si="648"/>
        <v>0.14734382522399828</v>
      </c>
      <c r="U4648" s="101">
        <f t="shared" si="649"/>
        <v>0</v>
      </c>
      <c r="V4648" s="101">
        <f t="shared" ca="1" si="650"/>
        <v>-297.9346500667375</v>
      </c>
    </row>
    <row r="4649" spans="2:22" x14ac:dyDescent="0.3">
      <c r="B4649" s="13">
        <v>2023</v>
      </c>
      <c r="C4649" s="13">
        <v>7</v>
      </c>
      <c r="D4649" s="13">
        <v>11</v>
      </c>
      <c r="E4649" s="83" t="s">
        <v>291</v>
      </c>
      <c r="F4649" s="13">
        <v>1</v>
      </c>
      <c r="G4649" s="13">
        <v>2</v>
      </c>
      <c r="H4649" s="13" t="s">
        <v>69</v>
      </c>
      <c r="I4649" s="13" t="s">
        <v>53</v>
      </c>
      <c r="J4649" s="13"/>
      <c r="K4649" s="13" t="s">
        <v>27</v>
      </c>
      <c r="L4649" s="12">
        <f t="shared" ca="1" si="643"/>
        <v>3.1915869434777915</v>
      </c>
      <c r="M4649" s="101">
        <f t="shared" ca="1" si="644"/>
        <v>0.16838812713788828</v>
      </c>
      <c r="N4649" s="101">
        <f t="shared" ca="1" si="651"/>
        <v>477.12227740476186</v>
      </c>
      <c r="O4649" s="101">
        <f t="shared" ca="1" si="645"/>
        <v>0.34434031533181891</v>
      </c>
      <c r="Q4649" s="12">
        <f t="shared" ca="1" si="646"/>
        <v>0</v>
      </c>
      <c r="R4649" s="101">
        <f t="shared" ca="1" si="647"/>
        <v>0</v>
      </c>
      <c r="S4649" s="13"/>
      <c r="T4649" s="101">
        <f t="shared" ca="1" si="648"/>
        <v>0.16838812713788828</v>
      </c>
      <c r="U4649" s="101">
        <f t="shared" si="649"/>
        <v>0</v>
      </c>
      <c r="V4649" s="101">
        <f t="shared" ca="1" si="650"/>
        <v>-297.76626193959959</v>
      </c>
    </row>
    <row r="4650" spans="2:22" x14ac:dyDescent="0.3">
      <c r="B4650" s="13">
        <v>2023</v>
      </c>
      <c r="C4650" s="13">
        <v>7</v>
      </c>
      <c r="D4650" s="13">
        <v>11</v>
      </c>
      <c r="E4650" s="83" t="s">
        <v>291</v>
      </c>
      <c r="F4650" s="13">
        <v>1</v>
      </c>
      <c r="G4650" s="13">
        <v>3</v>
      </c>
      <c r="H4650" s="13" t="s">
        <v>69</v>
      </c>
      <c r="I4650" s="13" t="s">
        <v>53</v>
      </c>
      <c r="J4650" s="13"/>
      <c r="K4650" s="13" t="s">
        <v>27</v>
      </c>
      <c r="L4650" s="12">
        <f t="shared" ca="1" si="643"/>
        <v>3.2866090269343675</v>
      </c>
      <c r="M4650" s="101">
        <f t="shared" ca="1" si="644"/>
        <v>0.17340149226105722</v>
      </c>
      <c r="N4650" s="101">
        <f t="shared" ca="1" si="651"/>
        <v>477.12227740476186</v>
      </c>
      <c r="O4650" s="101">
        <f t="shared" ca="1" si="645"/>
        <v>0.3545922479159489</v>
      </c>
      <c r="Q4650" s="12">
        <f t="shared" ca="1" si="646"/>
        <v>0</v>
      </c>
      <c r="R4650" s="101">
        <f t="shared" ca="1" si="647"/>
        <v>0</v>
      </c>
      <c r="S4650" s="13"/>
      <c r="T4650" s="101">
        <f t="shared" ca="1" si="648"/>
        <v>0.17340149226105722</v>
      </c>
      <c r="U4650" s="101">
        <f t="shared" si="649"/>
        <v>0</v>
      </c>
      <c r="V4650" s="101">
        <f t="shared" ca="1" si="650"/>
        <v>-297.59286044733852</v>
      </c>
    </row>
    <row r="4651" spans="2:22" x14ac:dyDescent="0.3">
      <c r="B4651" s="13">
        <v>2023</v>
      </c>
      <c r="C4651" s="13">
        <v>7</v>
      </c>
      <c r="D4651" s="13">
        <v>11</v>
      </c>
      <c r="E4651" s="83" t="s">
        <v>291</v>
      </c>
      <c r="F4651" s="13">
        <v>1</v>
      </c>
      <c r="G4651" s="13">
        <v>4</v>
      </c>
      <c r="H4651" s="13" t="s">
        <v>69</v>
      </c>
      <c r="I4651" s="13" t="s">
        <v>53</v>
      </c>
      <c r="J4651" s="13"/>
      <c r="K4651" s="13" t="s">
        <v>27</v>
      </c>
      <c r="L4651" s="12">
        <f t="shared" ca="1" si="643"/>
        <v>2.7601046160802469</v>
      </c>
      <c r="M4651" s="101">
        <f t="shared" ca="1" si="644"/>
        <v>0.14562311954439383</v>
      </c>
      <c r="N4651" s="101">
        <f t="shared" ca="1" si="651"/>
        <v>477.12227740476186</v>
      </c>
      <c r="O4651" s="101">
        <f t="shared" ca="1" si="645"/>
        <v>0.29778768702889785</v>
      </c>
      <c r="Q4651" s="12">
        <f t="shared" ca="1" si="646"/>
        <v>0</v>
      </c>
      <c r="R4651" s="101">
        <f t="shared" ca="1" si="647"/>
        <v>0</v>
      </c>
      <c r="S4651" s="13"/>
      <c r="T4651" s="101">
        <f t="shared" ca="1" si="648"/>
        <v>0.14562311954439383</v>
      </c>
      <c r="U4651" s="101">
        <f t="shared" si="649"/>
        <v>0</v>
      </c>
      <c r="V4651" s="101">
        <f t="shared" ca="1" si="650"/>
        <v>-297.44723732779414</v>
      </c>
    </row>
    <row r="4652" spans="2:22" x14ac:dyDescent="0.3">
      <c r="B4652" s="13">
        <v>2023</v>
      </c>
      <c r="C4652" s="13">
        <v>7</v>
      </c>
      <c r="D4652" s="13">
        <v>11</v>
      </c>
      <c r="E4652" s="83" t="s">
        <v>291</v>
      </c>
      <c r="F4652" s="13">
        <v>1</v>
      </c>
      <c r="G4652" s="13">
        <v>5</v>
      </c>
      <c r="H4652" s="13" t="s">
        <v>69</v>
      </c>
      <c r="I4652" s="13" t="s">
        <v>53</v>
      </c>
      <c r="J4652" s="13"/>
      <c r="K4652" s="13" t="s">
        <v>27</v>
      </c>
      <c r="L4652" s="12">
        <f t="shared" ca="1" si="643"/>
        <v>2.756253832576526</v>
      </c>
      <c r="M4652" s="101">
        <f t="shared" ca="1" si="644"/>
        <v>0.14541995220673751</v>
      </c>
      <c r="N4652" s="101">
        <f t="shared" ca="1" si="651"/>
        <v>477.12227740476186</v>
      </c>
      <c r="O4652" s="101">
        <f t="shared" ca="1" si="645"/>
        <v>0.29737222599668139</v>
      </c>
      <c r="Q4652" s="12">
        <f t="shared" ca="1" si="646"/>
        <v>0</v>
      </c>
      <c r="R4652" s="101">
        <f t="shared" ca="1" si="647"/>
        <v>0</v>
      </c>
      <c r="S4652" s="13"/>
      <c r="T4652" s="101">
        <f t="shared" ca="1" si="648"/>
        <v>0.14541995220673751</v>
      </c>
      <c r="U4652" s="101">
        <f t="shared" si="649"/>
        <v>0</v>
      </c>
      <c r="V4652" s="101">
        <f t="shared" ca="1" si="650"/>
        <v>-297.3018173755874</v>
      </c>
    </row>
    <row r="4653" spans="2:22" x14ac:dyDescent="0.3">
      <c r="B4653" s="13">
        <v>2023</v>
      </c>
      <c r="C4653" s="13">
        <v>7</v>
      </c>
      <c r="D4653" s="13">
        <v>11</v>
      </c>
      <c r="E4653" s="83" t="s">
        <v>291</v>
      </c>
      <c r="F4653" s="13">
        <v>1</v>
      </c>
      <c r="G4653" s="13">
        <v>6</v>
      </c>
      <c r="H4653" s="13" t="s">
        <v>69</v>
      </c>
      <c r="I4653" s="13" t="s">
        <v>53</v>
      </c>
      <c r="J4653" s="13"/>
      <c r="K4653" s="13" t="s">
        <v>27</v>
      </c>
      <c r="L4653" s="12">
        <f t="shared" ca="1" si="643"/>
        <v>2.7718983817240108</v>
      </c>
      <c r="M4653" s="101">
        <f t="shared" ca="1" si="644"/>
        <v>0.14624535861975882</v>
      </c>
      <c r="N4653" s="101">
        <f t="shared" ca="1" si="651"/>
        <v>477.12227740476186</v>
      </c>
      <c r="O4653" s="101">
        <f t="shared" ca="1" si="645"/>
        <v>0.29906011640420355</v>
      </c>
      <c r="Q4653" s="12">
        <f t="shared" ca="1" si="646"/>
        <v>5.6000000000000005</v>
      </c>
      <c r="R4653" s="101">
        <f t="shared" ca="1" si="647"/>
        <v>0.23939880198706254</v>
      </c>
      <c r="S4653" s="13"/>
      <c r="T4653" s="101">
        <f t="shared" ca="1" si="648"/>
        <v>0</v>
      </c>
      <c r="U4653" s="101">
        <f t="shared" si="649"/>
        <v>0</v>
      </c>
      <c r="V4653" s="101">
        <f t="shared" ca="1" si="650"/>
        <v>-297.78061497956156</v>
      </c>
    </row>
    <row r="4654" spans="2:22" x14ac:dyDescent="0.3">
      <c r="B4654" s="13">
        <v>2023</v>
      </c>
      <c r="C4654" s="13">
        <v>7</v>
      </c>
      <c r="D4654" s="13">
        <v>11</v>
      </c>
      <c r="E4654" s="83" t="s">
        <v>291</v>
      </c>
      <c r="F4654" s="13">
        <v>1</v>
      </c>
      <c r="G4654" s="13">
        <v>7</v>
      </c>
      <c r="H4654" s="13" t="s">
        <v>69</v>
      </c>
      <c r="I4654" s="13" t="s">
        <v>53</v>
      </c>
      <c r="J4654" s="13"/>
      <c r="K4654" s="13" t="s">
        <v>27</v>
      </c>
      <c r="L4654" s="12">
        <f t="shared" ca="1" si="643"/>
        <v>2.9415563754267238</v>
      </c>
      <c r="M4654" s="101">
        <f t="shared" ca="1" si="644"/>
        <v>0.15519651436751394</v>
      </c>
      <c r="N4654" s="101">
        <f t="shared" ca="1" si="651"/>
        <v>477.12227740476186</v>
      </c>
      <c r="O4654" s="101">
        <f t="shared" ca="1" si="645"/>
        <v>0.31736451734478921</v>
      </c>
      <c r="Q4654" s="12">
        <f t="shared" ca="1" si="646"/>
        <v>5.6000000000000005</v>
      </c>
      <c r="R4654" s="101">
        <f t="shared" ca="1" si="647"/>
        <v>0.22503725282012788</v>
      </c>
      <c r="S4654" s="13"/>
      <c r="T4654" s="101">
        <f t="shared" ca="1" si="648"/>
        <v>0</v>
      </c>
      <c r="U4654" s="101">
        <f t="shared" si="649"/>
        <v>0</v>
      </c>
      <c r="V4654" s="101">
        <f t="shared" ca="1" si="650"/>
        <v>-298.23068948520182</v>
      </c>
    </row>
    <row r="4655" spans="2:22" x14ac:dyDescent="0.3">
      <c r="B4655" s="13">
        <v>2023</v>
      </c>
      <c r="C4655" s="13">
        <v>7</v>
      </c>
      <c r="D4655" s="13">
        <v>11</v>
      </c>
      <c r="E4655" s="83" t="s">
        <v>291</v>
      </c>
      <c r="F4655" s="13">
        <v>1</v>
      </c>
      <c r="G4655" s="13">
        <v>8</v>
      </c>
      <c r="H4655" s="13" t="s">
        <v>69</v>
      </c>
      <c r="I4655" s="13" t="s">
        <v>53</v>
      </c>
      <c r="J4655" s="13"/>
      <c r="K4655" s="13" t="s">
        <v>27</v>
      </c>
      <c r="L4655" s="12">
        <f t="shared" ca="1" si="643"/>
        <v>3.8501036829574762</v>
      </c>
      <c r="M4655" s="101">
        <f t="shared" ca="1" si="644"/>
        <v>0.20313147031283646</v>
      </c>
      <c r="N4655" s="101">
        <f t="shared" ca="1" si="651"/>
        <v>477.12227740476186</v>
      </c>
      <c r="O4655" s="101">
        <f t="shared" ca="1" si="645"/>
        <v>0.41538768635428208</v>
      </c>
      <c r="Q4655" s="12">
        <f t="shared" ca="1" si="646"/>
        <v>2.0359517770939459</v>
      </c>
      <c r="R4655" s="101">
        <f t="shared" ca="1" si="647"/>
        <v>0</v>
      </c>
      <c r="S4655" s="13"/>
      <c r="T4655" s="101">
        <f t="shared" ca="1" si="648"/>
        <v>9.5714654553359854E-2</v>
      </c>
      <c r="U4655" s="101">
        <f t="shared" si="649"/>
        <v>0</v>
      </c>
      <c r="V4655" s="101">
        <f t="shared" ca="1" si="650"/>
        <v>-298.13497483064845</v>
      </c>
    </row>
    <row r="4656" spans="2:22" x14ac:dyDescent="0.3">
      <c r="B4656" s="13">
        <v>2023</v>
      </c>
      <c r="C4656" s="13">
        <v>7</v>
      </c>
      <c r="D4656" s="13">
        <v>11</v>
      </c>
      <c r="E4656" s="83" t="s">
        <v>291</v>
      </c>
      <c r="F4656" s="13">
        <v>1</v>
      </c>
      <c r="G4656" s="13">
        <v>9</v>
      </c>
      <c r="H4656" s="13" t="s">
        <v>69</v>
      </c>
      <c r="I4656" s="13" t="s">
        <v>53</v>
      </c>
      <c r="J4656" s="13"/>
      <c r="K4656" s="13" t="s">
        <v>27</v>
      </c>
      <c r="L4656" s="12">
        <f t="shared" ca="1" si="643"/>
        <v>5.0647292535582498</v>
      </c>
      <c r="M4656" s="101">
        <f t="shared" ca="1" si="644"/>
        <v>0.26721511541773324</v>
      </c>
      <c r="N4656" s="101">
        <f t="shared" ca="1" si="651"/>
        <v>477.12227740476186</v>
      </c>
      <c r="O4656" s="101">
        <f t="shared" ca="1" si="645"/>
        <v>0.54643363916639953</v>
      </c>
      <c r="Q4656" s="12">
        <f t="shared" ca="1" si="646"/>
        <v>5.6000000000000005</v>
      </c>
      <c r="R4656" s="101">
        <f t="shared" ca="1" si="647"/>
        <v>4.5310668686294207E-2</v>
      </c>
      <c r="S4656" s="13"/>
      <c r="T4656" s="101">
        <f t="shared" ca="1" si="648"/>
        <v>0</v>
      </c>
      <c r="U4656" s="101">
        <f t="shared" si="649"/>
        <v>0</v>
      </c>
      <c r="V4656" s="101">
        <f t="shared" ca="1" si="650"/>
        <v>-298.22559616802101</v>
      </c>
    </row>
    <row r="4657" spans="2:22" x14ac:dyDescent="0.3">
      <c r="B4657" s="13">
        <v>2023</v>
      </c>
      <c r="C4657" s="13">
        <v>7</v>
      </c>
      <c r="D4657" s="13">
        <v>11</v>
      </c>
      <c r="E4657" s="83" t="s">
        <v>291</v>
      </c>
      <c r="F4657" s="13">
        <v>1</v>
      </c>
      <c r="G4657" s="13">
        <v>10</v>
      </c>
      <c r="H4657" s="13" t="s">
        <v>70</v>
      </c>
      <c r="I4657" s="13" t="s">
        <v>53</v>
      </c>
      <c r="J4657" s="13"/>
      <c r="K4657" s="13" t="s">
        <v>27</v>
      </c>
      <c r="L4657" s="12">
        <f t="shared" ca="1" si="643"/>
        <v>3.8340114679736659</v>
      </c>
      <c r="M4657" s="101">
        <f t="shared" ca="1" si="644"/>
        <v>0.20228244505029061</v>
      </c>
      <c r="N4657" s="101">
        <f t="shared" ca="1" si="651"/>
        <v>477.12227740476186</v>
      </c>
      <c r="O4657" s="101">
        <f t="shared" ca="1" si="645"/>
        <v>0.41365149727967881</v>
      </c>
      <c r="Q4657" s="12">
        <f t="shared" ca="1" si="646"/>
        <v>5.6000000000000005</v>
      </c>
      <c r="R4657" s="101">
        <f t="shared" ca="1" si="647"/>
        <v>0.14949092923602925</v>
      </c>
      <c r="S4657" s="13"/>
      <c r="T4657" s="101">
        <f t="shared" ca="1" si="648"/>
        <v>0</v>
      </c>
      <c r="U4657" s="101">
        <f t="shared" si="649"/>
        <v>0</v>
      </c>
      <c r="V4657" s="101">
        <f t="shared" ca="1" si="650"/>
        <v>-298.52457802649309</v>
      </c>
    </row>
    <row r="4658" spans="2:22" x14ac:dyDescent="0.3">
      <c r="B4658" s="13">
        <v>2023</v>
      </c>
      <c r="C4658" s="13">
        <v>7</v>
      </c>
      <c r="D4658" s="13">
        <v>11</v>
      </c>
      <c r="E4658" s="83" t="s">
        <v>291</v>
      </c>
      <c r="F4658" s="13">
        <v>1</v>
      </c>
      <c r="G4658" s="13">
        <v>11</v>
      </c>
      <c r="H4658" s="13" t="s">
        <v>70</v>
      </c>
      <c r="I4658" s="13" t="s">
        <v>53</v>
      </c>
      <c r="J4658" s="13"/>
      <c r="K4658" s="13" t="s">
        <v>27</v>
      </c>
      <c r="L4658" s="12">
        <f t="shared" ca="1" si="643"/>
        <v>4.1606895746029435</v>
      </c>
      <c r="M4658" s="101">
        <f t="shared" ca="1" si="644"/>
        <v>0.21951798195605129</v>
      </c>
      <c r="N4658" s="101">
        <f t="shared" ca="1" si="651"/>
        <v>477.12227740476186</v>
      </c>
      <c r="O4658" s="101">
        <f t="shared" ca="1" si="645"/>
        <v>0.4488967982039116</v>
      </c>
      <c r="Q4658" s="12">
        <f t="shared" ca="1" si="646"/>
        <v>5.6000000000000005</v>
      </c>
      <c r="R4658" s="101">
        <f t="shared" ca="1" si="647"/>
        <v>0.12183762750986088</v>
      </c>
      <c r="S4658" s="13"/>
      <c r="T4658" s="101">
        <f t="shared" ca="1" si="648"/>
        <v>0</v>
      </c>
      <c r="U4658" s="101">
        <f t="shared" si="649"/>
        <v>0</v>
      </c>
      <c r="V4658" s="101">
        <f t="shared" ca="1" si="650"/>
        <v>-298.76825328151284</v>
      </c>
    </row>
    <row r="4659" spans="2:22" x14ac:dyDescent="0.3">
      <c r="B4659" s="13">
        <v>2023</v>
      </c>
      <c r="C4659" s="13">
        <v>7</v>
      </c>
      <c r="D4659" s="13">
        <v>11</v>
      </c>
      <c r="E4659" s="83" t="s">
        <v>291</v>
      </c>
      <c r="F4659" s="13">
        <v>1</v>
      </c>
      <c r="G4659" s="13">
        <v>12</v>
      </c>
      <c r="H4659" s="13" t="s">
        <v>70</v>
      </c>
      <c r="I4659" s="13" t="s">
        <v>53</v>
      </c>
      <c r="J4659" s="13"/>
      <c r="K4659" s="13" t="s">
        <v>27</v>
      </c>
      <c r="L4659" s="12">
        <f t="shared" ca="1" si="643"/>
        <v>4.9633582634933457</v>
      </c>
      <c r="M4659" s="101">
        <f t="shared" ca="1" si="644"/>
        <v>0.26186678198190894</v>
      </c>
      <c r="N4659" s="101">
        <f t="shared" ca="1" si="651"/>
        <v>477.12227740476186</v>
      </c>
      <c r="O4659" s="101">
        <f t="shared" ca="1" si="645"/>
        <v>0.5354967230482971</v>
      </c>
      <c r="Q4659" s="12">
        <f t="shared" ca="1" si="646"/>
        <v>5.6000000000000005</v>
      </c>
      <c r="R4659" s="101">
        <f t="shared" ca="1" si="647"/>
        <v>5.3891722995288327E-2</v>
      </c>
      <c r="S4659" s="13"/>
      <c r="T4659" s="101">
        <f t="shared" ca="1" si="648"/>
        <v>0</v>
      </c>
      <c r="U4659" s="101">
        <f t="shared" si="649"/>
        <v>0</v>
      </c>
      <c r="V4659" s="101">
        <f t="shared" ca="1" si="650"/>
        <v>-298.87603672750339</v>
      </c>
    </row>
    <row r="4660" spans="2:22" x14ac:dyDescent="0.3">
      <c r="B4660" s="13">
        <v>2023</v>
      </c>
      <c r="C4660" s="13">
        <v>7</v>
      </c>
      <c r="D4660" s="13">
        <v>11</v>
      </c>
      <c r="E4660" s="83" t="s">
        <v>291</v>
      </c>
      <c r="F4660" s="13">
        <v>1</v>
      </c>
      <c r="G4660" s="13">
        <v>13</v>
      </c>
      <c r="H4660" s="13" t="s">
        <v>70</v>
      </c>
      <c r="I4660" s="13" t="s">
        <v>53</v>
      </c>
      <c r="J4660" s="13"/>
      <c r="K4660" s="13" t="s">
        <v>27</v>
      </c>
      <c r="L4660" s="12">
        <f t="shared" ca="1" si="643"/>
        <v>3.4378739279693766</v>
      </c>
      <c r="M4660" s="101">
        <f t="shared" ca="1" si="644"/>
        <v>0.18138222843966431</v>
      </c>
      <c r="N4660" s="101">
        <f t="shared" ca="1" si="651"/>
        <v>477.12227740476186</v>
      </c>
      <c r="O4660" s="101">
        <f t="shared" ca="1" si="645"/>
        <v>0.37091221808861602</v>
      </c>
      <c r="Q4660" s="12">
        <f t="shared" ca="1" si="646"/>
        <v>3.4774691016539756</v>
      </c>
      <c r="R4660" s="101">
        <f t="shared" ca="1" si="647"/>
        <v>3.3517314524013032E-3</v>
      </c>
      <c r="S4660" s="13"/>
      <c r="T4660" s="101">
        <f t="shared" ca="1" si="648"/>
        <v>0</v>
      </c>
      <c r="U4660" s="101">
        <f t="shared" si="649"/>
        <v>0</v>
      </c>
      <c r="V4660" s="101">
        <f t="shared" ca="1" si="650"/>
        <v>-298.88274019040824</v>
      </c>
    </row>
    <row r="4661" spans="2:22" x14ac:dyDescent="0.3">
      <c r="B4661" s="13">
        <v>2023</v>
      </c>
      <c r="C4661" s="13">
        <v>7</v>
      </c>
      <c r="D4661" s="13">
        <v>11</v>
      </c>
      <c r="E4661" s="83" t="s">
        <v>291</v>
      </c>
      <c r="F4661" s="13">
        <v>1</v>
      </c>
      <c r="G4661" s="13">
        <v>14</v>
      </c>
      <c r="H4661" s="13" t="s">
        <v>70</v>
      </c>
      <c r="I4661" s="13" t="s">
        <v>53</v>
      </c>
      <c r="J4661" s="13"/>
      <c r="K4661" s="13" t="s">
        <v>27</v>
      </c>
      <c r="L4661" s="12">
        <f t="shared" ca="1" si="643"/>
        <v>5.223935778646716</v>
      </c>
      <c r="M4661" s="101">
        <f t="shared" ca="1" si="644"/>
        <v>0.27561485168140076</v>
      </c>
      <c r="N4661" s="101">
        <f t="shared" ca="1" si="651"/>
        <v>477.12227740476186</v>
      </c>
      <c r="O4661" s="101">
        <f t="shared" ca="1" si="645"/>
        <v>0.5636104311581942</v>
      </c>
      <c r="Q4661" s="12">
        <f t="shared" ca="1" si="646"/>
        <v>5.6000000000000005</v>
      </c>
      <c r="R4661" s="101">
        <f t="shared" ca="1" si="647"/>
        <v>3.1833836337555536E-2</v>
      </c>
      <c r="S4661" s="13"/>
      <c r="T4661" s="101">
        <f t="shared" ca="1" si="648"/>
        <v>0</v>
      </c>
      <c r="U4661" s="101">
        <f t="shared" si="649"/>
        <v>0</v>
      </c>
      <c r="V4661" s="101">
        <f t="shared" ca="1" si="650"/>
        <v>-298.94640786308338</v>
      </c>
    </row>
    <row r="4662" spans="2:22" x14ac:dyDescent="0.3">
      <c r="B4662" s="13">
        <v>2023</v>
      </c>
      <c r="C4662" s="13">
        <v>7</v>
      </c>
      <c r="D4662" s="13">
        <v>11</v>
      </c>
      <c r="E4662" s="83" t="s">
        <v>291</v>
      </c>
      <c r="F4662" s="13">
        <v>1</v>
      </c>
      <c r="G4662" s="13">
        <v>15</v>
      </c>
      <c r="H4662" s="13" t="s">
        <v>70</v>
      </c>
      <c r="I4662" s="13" t="s">
        <v>53</v>
      </c>
      <c r="J4662" s="13"/>
      <c r="K4662" s="13" t="s">
        <v>27</v>
      </c>
      <c r="L4662" s="12">
        <f t="shared" ca="1" si="643"/>
        <v>4.657042711227529</v>
      </c>
      <c r="M4662" s="101">
        <f t="shared" ca="1" si="644"/>
        <v>0.24570557344436444</v>
      </c>
      <c r="N4662" s="101">
        <f t="shared" ca="1" si="651"/>
        <v>477.12227740476186</v>
      </c>
      <c r="O4662" s="101">
        <f t="shared" ca="1" si="645"/>
        <v>0.50244833811433809</v>
      </c>
      <c r="Q4662" s="12">
        <f t="shared" ca="1" si="646"/>
        <v>2.5401558938312205</v>
      </c>
      <c r="R4662" s="101">
        <f t="shared" ca="1" si="647"/>
        <v>0</v>
      </c>
      <c r="S4662" s="13"/>
      <c r="T4662" s="101">
        <f t="shared" ca="1" si="648"/>
        <v>0.11168694848582923</v>
      </c>
      <c r="U4662" s="101">
        <f t="shared" si="649"/>
        <v>0</v>
      </c>
      <c r="V4662" s="101">
        <f t="shared" ca="1" si="650"/>
        <v>-298.83472091459754</v>
      </c>
    </row>
    <row r="4663" spans="2:22" x14ac:dyDescent="0.3">
      <c r="B4663" s="13">
        <v>2023</v>
      </c>
      <c r="C4663" s="13">
        <v>7</v>
      </c>
      <c r="D4663" s="13">
        <v>11</v>
      </c>
      <c r="E4663" s="83" t="s">
        <v>291</v>
      </c>
      <c r="F4663" s="13">
        <v>1</v>
      </c>
      <c r="G4663" s="13">
        <v>16</v>
      </c>
      <c r="H4663" s="13" t="s">
        <v>71</v>
      </c>
      <c r="I4663" s="13" t="s">
        <v>53</v>
      </c>
      <c r="J4663" s="13"/>
      <c r="K4663" s="13" t="s">
        <v>27</v>
      </c>
      <c r="L4663" s="12">
        <f t="shared" ca="1" si="643"/>
        <v>4.5030396329288083</v>
      </c>
      <c r="M4663" s="101">
        <f t="shared" ca="1" si="644"/>
        <v>0.55900734003178221</v>
      </c>
      <c r="N4663" s="101">
        <f t="shared" ca="1" si="651"/>
        <v>478.38875730152307</v>
      </c>
      <c r="O4663" s="101">
        <f t="shared" ca="1" si="645"/>
        <v>1.3410052026861992</v>
      </c>
      <c r="Q4663" s="12">
        <f t="shared" ca="1" si="646"/>
        <v>5.6000000000000005</v>
      </c>
      <c r="R4663" s="101">
        <f t="shared" ca="1" si="647"/>
        <v>9.2857695072576435E-2</v>
      </c>
      <c r="S4663" s="13"/>
      <c r="T4663" s="101">
        <f t="shared" ca="1" si="648"/>
        <v>0</v>
      </c>
      <c r="U4663" s="101">
        <f t="shared" ca="1" si="649"/>
        <v>1.2664798967612272</v>
      </c>
      <c r="V4663" s="101">
        <f t="shared" ca="1" si="650"/>
        <v>-297.75395640798143</v>
      </c>
    </row>
    <row r="4664" spans="2:22" x14ac:dyDescent="0.3">
      <c r="B4664" s="13">
        <v>2023</v>
      </c>
      <c r="C4664" s="13">
        <v>7</v>
      </c>
      <c r="D4664" s="13">
        <v>11</v>
      </c>
      <c r="E4664" s="83" t="s">
        <v>291</v>
      </c>
      <c r="F4664" s="13">
        <v>1</v>
      </c>
      <c r="G4664" s="13">
        <v>17</v>
      </c>
      <c r="H4664" s="13" t="s">
        <v>71</v>
      </c>
      <c r="I4664" s="13" t="s">
        <v>53</v>
      </c>
      <c r="J4664" s="13"/>
      <c r="K4664" s="13" t="s">
        <v>27</v>
      </c>
      <c r="L4664" s="12">
        <f t="shared" ca="1" si="643"/>
        <v>6.4029254386490511</v>
      </c>
      <c r="M4664" s="101">
        <f t="shared" ca="1" si="644"/>
        <v>0.79485916395389322</v>
      </c>
      <c r="N4664" s="101">
        <f t="shared" ca="1" si="651"/>
        <v>480.18958008114311</v>
      </c>
      <c r="O4664" s="101">
        <f t="shared" ca="1" si="645"/>
        <v>1.9067911956296875</v>
      </c>
      <c r="Q4664" s="12">
        <f t="shared" ca="1" si="646"/>
        <v>5.6000000000000005</v>
      </c>
      <c r="R4664" s="101">
        <f t="shared" ca="1" si="647"/>
        <v>0</v>
      </c>
      <c r="S4664" s="13"/>
      <c r="T4664" s="101">
        <f t="shared" ca="1" si="648"/>
        <v>9.9675163953893128E-2</v>
      </c>
      <c r="U4664" s="101">
        <f t="shared" ca="1" si="649"/>
        <v>1.8008227796200456</v>
      </c>
      <c r="V4664" s="101">
        <f t="shared" ca="1" si="650"/>
        <v>-295.85345846440748</v>
      </c>
    </row>
    <row r="4665" spans="2:22" x14ac:dyDescent="0.3">
      <c r="B4665" s="13">
        <v>2023</v>
      </c>
      <c r="C4665" s="13">
        <v>7</v>
      </c>
      <c r="D4665" s="13">
        <v>11</v>
      </c>
      <c r="E4665" s="83" t="s">
        <v>291</v>
      </c>
      <c r="F4665" s="13">
        <v>1</v>
      </c>
      <c r="G4665" s="13">
        <v>18</v>
      </c>
      <c r="H4665" s="13" t="s">
        <v>71</v>
      </c>
      <c r="I4665" s="13" t="s">
        <v>53</v>
      </c>
      <c r="J4665" s="13"/>
      <c r="K4665" s="13" t="s">
        <v>27</v>
      </c>
      <c r="L4665" s="12">
        <f t="shared" ca="1" si="643"/>
        <v>5.064734934964374</v>
      </c>
      <c r="M4665" s="101">
        <f t="shared" ca="1" si="644"/>
        <v>0.62873619482647736</v>
      </c>
      <c r="N4665" s="101">
        <f t="shared" ca="1" si="651"/>
        <v>481.61403678160184</v>
      </c>
      <c r="O4665" s="101">
        <f t="shared" ca="1" si="645"/>
        <v>1.5082780636323907</v>
      </c>
      <c r="Q4665" s="12">
        <f t="shared" ca="1" si="646"/>
        <v>5.6000000000000005</v>
      </c>
      <c r="R4665" s="101">
        <f t="shared" ca="1" si="647"/>
        <v>4.5310187755265789E-2</v>
      </c>
      <c r="S4665" s="13"/>
      <c r="T4665" s="101">
        <f t="shared" ca="1" si="648"/>
        <v>0</v>
      </c>
      <c r="U4665" s="101">
        <f t="shared" ca="1" si="649"/>
        <v>1.4244567004587303</v>
      </c>
      <c r="V4665" s="101">
        <f t="shared" ca="1" si="650"/>
        <v>-294.51962213945927</v>
      </c>
    </row>
    <row r="4666" spans="2:22" x14ac:dyDescent="0.3">
      <c r="B4666" s="13">
        <v>2023</v>
      </c>
      <c r="C4666" s="13">
        <v>7</v>
      </c>
      <c r="D4666" s="13">
        <v>11</v>
      </c>
      <c r="E4666" s="83" t="s">
        <v>291</v>
      </c>
      <c r="F4666" s="13">
        <v>1</v>
      </c>
      <c r="G4666" s="13">
        <v>19</v>
      </c>
      <c r="H4666" s="13" t="s">
        <v>71</v>
      </c>
      <c r="I4666" s="13" t="s">
        <v>53</v>
      </c>
      <c r="J4666" s="13"/>
      <c r="K4666" s="13" t="s">
        <v>27</v>
      </c>
      <c r="L4666" s="12">
        <f t="shared" ca="1" si="643"/>
        <v>5.7817942345620263</v>
      </c>
      <c r="M4666" s="101">
        <f t="shared" ca="1" si="644"/>
        <v>0.71775193627852996</v>
      </c>
      <c r="N4666" s="101">
        <f t="shared" ca="1" si="651"/>
        <v>483.24016641007239</v>
      </c>
      <c r="O4666" s="101">
        <f t="shared" ca="1" si="645"/>
        <v>1.7218183230525714</v>
      </c>
      <c r="Q4666" s="12">
        <f t="shared" ca="1" si="646"/>
        <v>5.6000000000000005</v>
      </c>
      <c r="R4666" s="101">
        <f t="shared" ca="1" si="647"/>
        <v>0</v>
      </c>
      <c r="S4666" s="13"/>
      <c r="T4666" s="101">
        <f t="shared" ca="1" si="648"/>
        <v>2.2567936278529883E-2</v>
      </c>
      <c r="U4666" s="101">
        <f t="shared" ca="1" si="649"/>
        <v>1.6261296284705697</v>
      </c>
      <c r="V4666" s="101">
        <f t="shared" ca="1" si="650"/>
        <v>-292.87092457471022</v>
      </c>
    </row>
    <row r="4667" spans="2:22" x14ac:dyDescent="0.3">
      <c r="B4667" s="13">
        <v>2023</v>
      </c>
      <c r="C4667" s="13">
        <v>7</v>
      </c>
      <c r="D4667" s="13">
        <v>11</v>
      </c>
      <c r="E4667" s="83" t="s">
        <v>291</v>
      </c>
      <c r="F4667" s="13">
        <v>1</v>
      </c>
      <c r="G4667" s="13">
        <v>20</v>
      </c>
      <c r="H4667" s="13" t="s">
        <v>69</v>
      </c>
      <c r="I4667" s="13" t="s">
        <v>53</v>
      </c>
      <c r="J4667" s="13"/>
      <c r="K4667" s="13" t="s">
        <v>27</v>
      </c>
      <c r="L4667" s="12">
        <f t="shared" ca="1" si="643"/>
        <v>3.491528009571538</v>
      </c>
      <c r="M4667" s="101">
        <f t="shared" ca="1" si="644"/>
        <v>0.18421301778499435</v>
      </c>
      <c r="N4667" s="101">
        <f t="shared" ca="1" si="651"/>
        <v>483.24016641007239</v>
      </c>
      <c r="O4667" s="101">
        <f t="shared" ca="1" si="645"/>
        <v>0.37670095695267325</v>
      </c>
      <c r="Q4667" s="12">
        <f t="shared" ca="1" si="646"/>
        <v>0</v>
      </c>
      <c r="R4667" s="101">
        <f t="shared" ca="1" si="647"/>
        <v>0</v>
      </c>
      <c r="S4667" s="13"/>
      <c r="T4667" s="101">
        <f t="shared" ca="1" si="648"/>
        <v>0.18421301778499435</v>
      </c>
      <c r="U4667" s="101">
        <f t="shared" si="649"/>
        <v>0</v>
      </c>
      <c r="V4667" s="101">
        <f t="shared" ca="1" si="650"/>
        <v>-292.68671155692522</v>
      </c>
    </row>
    <row r="4668" spans="2:22" x14ac:dyDescent="0.3">
      <c r="B4668" s="13">
        <v>2023</v>
      </c>
      <c r="C4668" s="13">
        <v>7</v>
      </c>
      <c r="D4668" s="13">
        <v>11</v>
      </c>
      <c r="E4668" s="83" t="s">
        <v>291</v>
      </c>
      <c r="F4668" s="13">
        <v>1</v>
      </c>
      <c r="G4668" s="13">
        <v>21</v>
      </c>
      <c r="H4668" s="13" t="s">
        <v>69</v>
      </c>
      <c r="I4668" s="13" t="s">
        <v>53</v>
      </c>
      <c r="J4668" s="13"/>
      <c r="K4668" s="13" t="s">
        <v>27</v>
      </c>
      <c r="L4668" s="12">
        <f t="shared" ca="1" si="643"/>
        <v>6.3533985800966546</v>
      </c>
      <c r="M4668" s="101">
        <f t="shared" ca="1" si="644"/>
        <v>0.33520530908589952</v>
      </c>
      <c r="N4668" s="101">
        <f t="shared" ca="1" si="651"/>
        <v>483.24016641007239</v>
      </c>
      <c r="O4668" s="101">
        <f t="shared" ca="1" si="645"/>
        <v>0.68546817280662808</v>
      </c>
      <c r="Q4668" s="12">
        <f t="shared" ca="1" si="646"/>
        <v>0</v>
      </c>
      <c r="R4668" s="101">
        <f t="shared" ca="1" si="647"/>
        <v>0</v>
      </c>
      <c r="S4668" s="13"/>
      <c r="T4668" s="101">
        <f t="shared" ca="1" si="648"/>
        <v>0.33520530908589952</v>
      </c>
      <c r="U4668" s="101">
        <f t="shared" si="649"/>
        <v>0</v>
      </c>
      <c r="V4668" s="101">
        <f t="shared" ca="1" si="650"/>
        <v>-292.35150624783932</v>
      </c>
    </row>
    <row r="4669" spans="2:22" x14ac:dyDescent="0.3">
      <c r="B4669" s="13">
        <v>2023</v>
      </c>
      <c r="C4669" s="13">
        <v>7</v>
      </c>
      <c r="D4669" s="13">
        <v>11</v>
      </c>
      <c r="E4669" s="83" t="s">
        <v>291</v>
      </c>
      <c r="F4669" s="13">
        <v>1</v>
      </c>
      <c r="G4669" s="13">
        <v>22</v>
      </c>
      <c r="H4669" s="13" t="s">
        <v>69</v>
      </c>
      <c r="I4669" s="13" t="s">
        <v>53</v>
      </c>
      <c r="J4669" s="13"/>
      <c r="K4669" s="13" t="s">
        <v>27</v>
      </c>
      <c r="L4669" s="12">
        <f t="shared" ca="1" si="643"/>
        <v>5.5853324949680525</v>
      </c>
      <c r="M4669" s="101">
        <f t="shared" ca="1" si="644"/>
        <v>0.29468214243451446</v>
      </c>
      <c r="N4669" s="101">
        <f t="shared" ca="1" si="651"/>
        <v>483.24016641007239</v>
      </c>
      <c r="O4669" s="101">
        <f t="shared" ca="1" si="645"/>
        <v>0.60260152288210322</v>
      </c>
      <c r="Q4669" s="12">
        <f t="shared" ca="1" si="646"/>
        <v>0</v>
      </c>
      <c r="R4669" s="101">
        <f t="shared" ca="1" si="647"/>
        <v>0</v>
      </c>
      <c r="S4669" s="13"/>
      <c r="T4669" s="101">
        <f t="shared" ca="1" si="648"/>
        <v>0.29468214243451446</v>
      </c>
      <c r="U4669" s="101">
        <f t="shared" si="649"/>
        <v>0</v>
      </c>
      <c r="V4669" s="101">
        <f t="shared" ca="1" si="650"/>
        <v>-292.05682410540481</v>
      </c>
    </row>
    <row r="4670" spans="2:22" x14ac:dyDescent="0.3">
      <c r="B4670" s="13">
        <v>2023</v>
      </c>
      <c r="C4670" s="13">
        <v>7</v>
      </c>
      <c r="D4670" s="13">
        <v>11</v>
      </c>
      <c r="E4670" s="83" t="s">
        <v>291</v>
      </c>
      <c r="F4670" s="13">
        <v>1</v>
      </c>
      <c r="G4670" s="13">
        <v>23</v>
      </c>
      <c r="H4670" s="13" t="s">
        <v>69</v>
      </c>
      <c r="I4670" s="13" t="s">
        <v>53</v>
      </c>
      <c r="J4670" s="13"/>
      <c r="K4670" s="13" t="s">
        <v>27</v>
      </c>
      <c r="L4670" s="12">
        <f t="shared" ca="1" si="643"/>
        <v>6.3453145268849349</v>
      </c>
      <c r="M4670" s="101">
        <f t="shared" ca="1" si="644"/>
        <v>0.33477879443844916</v>
      </c>
      <c r="N4670" s="101">
        <f t="shared" ca="1" si="651"/>
        <v>483.24016641007239</v>
      </c>
      <c r="O4670" s="101">
        <f t="shared" ca="1" si="645"/>
        <v>0.68459598430561563</v>
      </c>
      <c r="Q4670" s="12">
        <f t="shared" ca="1" si="646"/>
        <v>0</v>
      </c>
      <c r="R4670" s="101">
        <f t="shared" ca="1" si="647"/>
        <v>0</v>
      </c>
      <c r="S4670" s="13"/>
      <c r="T4670" s="101">
        <f t="shared" ca="1" si="648"/>
        <v>0.33477879443844916</v>
      </c>
      <c r="U4670" s="101">
        <f t="shared" si="649"/>
        <v>0</v>
      </c>
      <c r="V4670" s="101">
        <f t="shared" ca="1" si="650"/>
        <v>-291.72204531096639</v>
      </c>
    </row>
    <row r="4671" spans="2:22" x14ac:dyDescent="0.3">
      <c r="B4671" s="13">
        <v>2023</v>
      </c>
      <c r="C4671" s="13">
        <v>7</v>
      </c>
      <c r="D4671" s="13">
        <v>12</v>
      </c>
      <c r="E4671" s="83" t="s">
        <v>292</v>
      </c>
      <c r="F4671" s="13">
        <v>2</v>
      </c>
      <c r="G4671" s="13">
        <v>0</v>
      </c>
      <c r="H4671" s="13" t="s">
        <v>69</v>
      </c>
      <c r="I4671" s="13" t="s">
        <v>53</v>
      </c>
      <c r="J4671" s="13"/>
      <c r="K4671" s="13" t="s">
        <v>27</v>
      </c>
      <c r="L4671" s="12">
        <f t="shared" ca="1" si="643"/>
        <v>5.7807913529063262</v>
      </c>
      <c r="M4671" s="101">
        <f t="shared" ca="1" si="644"/>
        <v>0.30499455177933776</v>
      </c>
      <c r="N4671" s="101">
        <f t="shared" ca="1" si="651"/>
        <v>483.24016641007239</v>
      </c>
      <c r="O4671" s="101">
        <f t="shared" ca="1" si="645"/>
        <v>0.6236895790650635</v>
      </c>
      <c r="Q4671" s="12">
        <f t="shared" ca="1" si="646"/>
        <v>0</v>
      </c>
      <c r="R4671" s="101">
        <f t="shared" ca="1" si="647"/>
        <v>0</v>
      </c>
      <c r="S4671" s="13"/>
      <c r="T4671" s="101">
        <f t="shared" ca="1" si="648"/>
        <v>0.30499455177933776</v>
      </c>
      <c r="U4671" s="101">
        <f t="shared" si="649"/>
        <v>0</v>
      </c>
      <c r="V4671" s="101">
        <f t="shared" ca="1" si="650"/>
        <v>-291.41705075918708</v>
      </c>
    </row>
    <row r="4672" spans="2:22" x14ac:dyDescent="0.3">
      <c r="B4672" s="13">
        <v>2023</v>
      </c>
      <c r="C4672" s="13">
        <v>7</v>
      </c>
      <c r="D4672" s="13">
        <v>12</v>
      </c>
      <c r="E4672" s="83" t="s">
        <v>292</v>
      </c>
      <c r="F4672" s="13">
        <v>2</v>
      </c>
      <c r="G4672" s="13">
        <v>1</v>
      </c>
      <c r="H4672" s="13" t="s">
        <v>69</v>
      </c>
      <c r="I4672" s="13" t="s">
        <v>53</v>
      </c>
      <c r="J4672" s="13"/>
      <c r="K4672" s="13" t="s">
        <v>27</v>
      </c>
      <c r="L4672" s="12">
        <f t="shared" ref="L4672:L4735" ca="1" si="652">IF(K4672="Weekday",_xlfn.NORM.INV(RAND(),VLOOKUP(G4672,$J$5:$N$28,4),VLOOKUP(G4672,$J$5:$N$28,5)),_xlfn.NORM.INV(RAND(),VLOOKUP(G4672,$P$5:$T$28,4),VLOOKUP(G4672,$P$5:$T$28,5)))*VLOOKUP(C4672,$P$32:$R$43,3)</f>
        <v>3.0502359845920441</v>
      </c>
      <c r="M4672" s="101">
        <f t="shared" ref="M4672:M4735" ca="1" si="653">IF(I4672="Winter",VLOOKUP(G4672,$J$40:$L$43,3),VLOOKUP(G4672,$J$40:$L$43,2))*L4672</f>
        <v>0.16093045054707625</v>
      </c>
      <c r="N4672" s="101">
        <f t="shared" ca="1" si="651"/>
        <v>483.24016641007239</v>
      </c>
      <c r="O4672" s="101">
        <f t="shared" ref="O4672:O4735" ca="1" si="654">IF(I4672="Winter",VLOOKUP(G4672,$J$46:$L$49,3),VLOOKUP(G4672,$J$46:$L$49,2))*L4672</f>
        <v>0.32908996037763566</v>
      </c>
      <c r="Q4672" s="12">
        <f t="shared" ref="Q4672:Q4735" ca="1" si="655">MIN(MAX(AND(IF(G4672&gt;=VLOOKUP(C4672,$O$46:$T$57,5),1,0),IF(G4672&lt;=VLOOKUP(C4672,$O$46:$T$57,6),1,0))*$G$50*_xlfn.NORM.INV(RAND(),VLOOKUP(C4672,$B$4:$F$15,4),VLOOKUP(C4672,$B$4:$F$15,4)),0),0.2)*$G$51</f>
        <v>0</v>
      </c>
      <c r="R4672" s="101">
        <f t="shared" ref="R4672:R4735" ca="1" si="656">MAX(Q4672-L4672,0)*$G$52</f>
        <v>0</v>
      </c>
      <c r="S4672" s="13"/>
      <c r="T4672" s="101">
        <f t="shared" ref="T4672:T4735" ca="1" si="657">MAX(L4672-Q4672,0)*IF(I4672="Winter",VLOOKUP(G4672,$J$40:$L$43,3),VLOOKUP(G4672,$J$40:$L$43,2))</f>
        <v>0.16093045054707625</v>
      </c>
      <c r="U4672" s="101">
        <f t="shared" si="649"/>
        <v>0</v>
      </c>
      <c r="V4672" s="101">
        <f t="shared" ca="1" si="650"/>
        <v>-291.25612030863999</v>
      </c>
    </row>
    <row r="4673" spans="2:22" x14ac:dyDescent="0.3">
      <c r="B4673" s="13">
        <v>2023</v>
      </c>
      <c r="C4673" s="13">
        <v>7</v>
      </c>
      <c r="D4673" s="13">
        <v>12</v>
      </c>
      <c r="E4673" s="83" t="s">
        <v>292</v>
      </c>
      <c r="F4673" s="13">
        <v>2</v>
      </c>
      <c r="G4673" s="13">
        <v>2</v>
      </c>
      <c r="H4673" s="13" t="s">
        <v>69</v>
      </c>
      <c r="I4673" s="13" t="s">
        <v>53</v>
      </c>
      <c r="J4673" s="13"/>
      <c r="K4673" s="13" t="s">
        <v>27</v>
      </c>
      <c r="L4673" s="12">
        <f t="shared" ca="1" si="652"/>
        <v>2.8436310830934537</v>
      </c>
      <c r="M4673" s="101">
        <f t="shared" ca="1" si="653"/>
        <v>0.15002997594401063</v>
      </c>
      <c r="N4673" s="101">
        <f t="shared" ca="1" si="651"/>
        <v>483.24016641007239</v>
      </c>
      <c r="O4673" s="101">
        <f t="shared" ca="1" si="654"/>
        <v>0.30679935755495275</v>
      </c>
      <c r="Q4673" s="12">
        <f t="shared" ca="1" si="655"/>
        <v>0</v>
      </c>
      <c r="R4673" s="101">
        <f t="shared" ca="1" si="656"/>
        <v>0</v>
      </c>
      <c r="S4673" s="13"/>
      <c r="T4673" s="101">
        <f t="shared" ca="1" si="657"/>
        <v>0.15002997594401063</v>
      </c>
      <c r="U4673" s="101">
        <f t="shared" ref="U4673:U4736" si="658">IF(H4673="On-Peak",IF(I4673="Winter",((L4673*$D$48)/60),((L4673*$D$47)/60)),0)</f>
        <v>0</v>
      </c>
      <c r="V4673" s="101">
        <f t="shared" ref="V4673:V4736" ca="1" si="659">V4672+MAX(T4673-R4673,0)-MAX(R4673-T4673,0)+MAX(U4673-R4673,0)-MAX(R4673-U4673,0)</f>
        <v>-291.106090332696</v>
      </c>
    </row>
    <row r="4674" spans="2:22" x14ac:dyDescent="0.3">
      <c r="B4674" s="13">
        <v>2023</v>
      </c>
      <c r="C4674" s="13">
        <v>7</v>
      </c>
      <c r="D4674" s="13">
        <v>12</v>
      </c>
      <c r="E4674" s="83" t="s">
        <v>292</v>
      </c>
      <c r="F4674" s="13">
        <v>2</v>
      </c>
      <c r="G4674" s="13">
        <v>3</v>
      </c>
      <c r="H4674" s="13" t="s">
        <v>69</v>
      </c>
      <c r="I4674" s="13" t="s">
        <v>53</v>
      </c>
      <c r="J4674" s="13"/>
      <c r="K4674" s="13" t="s">
        <v>27</v>
      </c>
      <c r="L4674" s="12">
        <f t="shared" ca="1" si="652"/>
        <v>3.1451908172766307</v>
      </c>
      <c r="M4674" s="101">
        <f t="shared" ca="1" si="653"/>
        <v>0.16594026751951504</v>
      </c>
      <c r="N4674" s="101">
        <f t="shared" ca="1" si="651"/>
        <v>483.24016641007239</v>
      </c>
      <c r="O4674" s="101">
        <f t="shared" ca="1" si="654"/>
        <v>0.33933463727597568</v>
      </c>
      <c r="Q4674" s="12">
        <f t="shared" ca="1" si="655"/>
        <v>0</v>
      </c>
      <c r="R4674" s="101">
        <f t="shared" ca="1" si="656"/>
        <v>0</v>
      </c>
      <c r="S4674" s="13"/>
      <c r="T4674" s="101">
        <f t="shared" ca="1" si="657"/>
        <v>0.16594026751951504</v>
      </c>
      <c r="U4674" s="101">
        <f t="shared" si="658"/>
        <v>0</v>
      </c>
      <c r="V4674" s="101">
        <f t="shared" ca="1" si="659"/>
        <v>-290.94015006517651</v>
      </c>
    </row>
    <row r="4675" spans="2:22" x14ac:dyDescent="0.3">
      <c r="B4675" s="13">
        <v>2023</v>
      </c>
      <c r="C4675" s="13">
        <v>7</v>
      </c>
      <c r="D4675" s="13">
        <v>12</v>
      </c>
      <c r="E4675" s="83" t="s">
        <v>292</v>
      </c>
      <c r="F4675" s="13">
        <v>2</v>
      </c>
      <c r="G4675" s="13">
        <v>4</v>
      </c>
      <c r="H4675" s="13" t="s">
        <v>69</v>
      </c>
      <c r="I4675" s="13" t="s">
        <v>53</v>
      </c>
      <c r="J4675" s="13"/>
      <c r="K4675" s="13" t="s">
        <v>27</v>
      </c>
      <c r="L4675" s="12">
        <f t="shared" ca="1" si="652"/>
        <v>3.1128685212905562</v>
      </c>
      <c r="M4675" s="101">
        <f t="shared" ca="1" si="653"/>
        <v>0.16423494318328974</v>
      </c>
      <c r="N4675" s="101">
        <f t="shared" ca="1" si="651"/>
        <v>483.24016641007239</v>
      </c>
      <c r="O4675" s="101">
        <f t="shared" ca="1" si="654"/>
        <v>0.33584738476203813</v>
      </c>
      <c r="Q4675" s="12">
        <f t="shared" ca="1" si="655"/>
        <v>0</v>
      </c>
      <c r="R4675" s="101">
        <f t="shared" ca="1" si="656"/>
        <v>0</v>
      </c>
      <c r="S4675" s="13"/>
      <c r="T4675" s="101">
        <f t="shared" ca="1" si="657"/>
        <v>0.16423494318328974</v>
      </c>
      <c r="U4675" s="101">
        <f t="shared" si="658"/>
        <v>0</v>
      </c>
      <c r="V4675" s="101">
        <f t="shared" ca="1" si="659"/>
        <v>-290.77591512199319</v>
      </c>
    </row>
    <row r="4676" spans="2:22" x14ac:dyDescent="0.3">
      <c r="B4676" s="13">
        <v>2023</v>
      </c>
      <c r="C4676" s="13">
        <v>7</v>
      </c>
      <c r="D4676" s="13">
        <v>12</v>
      </c>
      <c r="E4676" s="83" t="s">
        <v>292</v>
      </c>
      <c r="F4676" s="13">
        <v>2</v>
      </c>
      <c r="G4676" s="13">
        <v>5</v>
      </c>
      <c r="H4676" s="13" t="s">
        <v>69</v>
      </c>
      <c r="I4676" s="13" t="s">
        <v>53</v>
      </c>
      <c r="J4676" s="13"/>
      <c r="K4676" s="13" t="s">
        <v>27</v>
      </c>
      <c r="L4676" s="12">
        <f t="shared" ca="1" si="652"/>
        <v>3.1463174329783667</v>
      </c>
      <c r="M4676" s="101">
        <f t="shared" ca="1" si="653"/>
        <v>0.16599970776393863</v>
      </c>
      <c r="N4676" s="101">
        <f t="shared" ca="1" si="651"/>
        <v>483.24016641007239</v>
      </c>
      <c r="O4676" s="101">
        <f t="shared" ca="1" si="654"/>
        <v>0.33945618784403597</v>
      </c>
      <c r="Q4676" s="12">
        <f t="shared" ca="1" si="655"/>
        <v>5.6000000000000005</v>
      </c>
      <c r="R4676" s="101">
        <f t="shared" ca="1" si="656"/>
        <v>0.20770422929838131</v>
      </c>
      <c r="S4676" s="13"/>
      <c r="T4676" s="101">
        <f t="shared" ca="1" si="657"/>
        <v>0</v>
      </c>
      <c r="U4676" s="101">
        <f t="shared" si="658"/>
        <v>0</v>
      </c>
      <c r="V4676" s="101">
        <f t="shared" ca="1" si="659"/>
        <v>-291.19132358058994</v>
      </c>
    </row>
    <row r="4677" spans="2:22" x14ac:dyDescent="0.3">
      <c r="B4677" s="13">
        <v>2023</v>
      </c>
      <c r="C4677" s="13">
        <v>7</v>
      </c>
      <c r="D4677" s="13">
        <v>12</v>
      </c>
      <c r="E4677" s="83" t="s">
        <v>292</v>
      </c>
      <c r="F4677" s="13">
        <v>2</v>
      </c>
      <c r="G4677" s="13">
        <v>6</v>
      </c>
      <c r="H4677" s="13" t="s">
        <v>69</v>
      </c>
      <c r="I4677" s="13" t="s">
        <v>53</v>
      </c>
      <c r="J4677" s="13"/>
      <c r="K4677" s="13" t="s">
        <v>27</v>
      </c>
      <c r="L4677" s="12">
        <f t="shared" ca="1" si="652"/>
        <v>3.3997952314380355</v>
      </c>
      <c r="M4677" s="101">
        <f t="shared" ca="1" si="653"/>
        <v>0.17937319641067076</v>
      </c>
      <c r="N4677" s="101">
        <f t="shared" ca="1" si="651"/>
        <v>483.24016641007239</v>
      </c>
      <c r="O4677" s="101">
        <f t="shared" ca="1" si="654"/>
        <v>0.36680390751984965</v>
      </c>
      <c r="Q4677" s="12">
        <f t="shared" ca="1" si="655"/>
        <v>5.6000000000000005</v>
      </c>
      <c r="R4677" s="101">
        <f t="shared" ca="1" si="656"/>
        <v>0.18624733365877033</v>
      </c>
      <c r="S4677" s="13"/>
      <c r="T4677" s="101">
        <f t="shared" ca="1" si="657"/>
        <v>0</v>
      </c>
      <c r="U4677" s="101">
        <f t="shared" si="658"/>
        <v>0</v>
      </c>
      <c r="V4677" s="101">
        <f t="shared" ca="1" si="659"/>
        <v>-291.56381824790753</v>
      </c>
    </row>
    <row r="4678" spans="2:22" x14ac:dyDescent="0.3">
      <c r="B4678" s="13">
        <v>2023</v>
      </c>
      <c r="C4678" s="13">
        <v>7</v>
      </c>
      <c r="D4678" s="13">
        <v>12</v>
      </c>
      <c r="E4678" s="83" t="s">
        <v>292</v>
      </c>
      <c r="F4678" s="13">
        <v>2</v>
      </c>
      <c r="G4678" s="13">
        <v>7</v>
      </c>
      <c r="H4678" s="13" t="s">
        <v>69</v>
      </c>
      <c r="I4678" s="13" t="s">
        <v>53</v>
      </c>
      <c r="J4678" s="13"/>
      <c r="K4678" s="13" t="s">
        <v>27</v>
      </c>
      <c r="L4678" s="12">
        <f t="shared" ca="1" si="652"/>
        <v>3.0934910773064166</v>
      </c>
      <c r="M4678" s="101">
        <f t="shared" ca="1" si="653"/>
        <v>0.16321258923868653</v>
      </c>
      <c r="N4678" s="101">
        <f t="shared" ca="1" si="651"/>
        <v>483.24016641007239</v>
      </c>
      <c r="O4678" s="101">
        <f t="shared" ca="1" si="654"/>
        <v>0.33375675233058927</v>
      </c>
      <c r="Q4678" s="12">
        <f t="shared" ca="1" si="655"/>
        <v>2.4165367167620064</v>
      </c>
      <c r="R4678" s="101">
        <f t="shared" ca="1" si="656"/>
        <v>0</v>
      </c>
      <c r="S4678" s="13"/>
      <c r="T4678" s="101">
        <f t="shared" ca="1" si="657"/>
        <v>3.5716112062323079E-2</v>
      </c>
      <c r="U4678" s="101">
        <f t="shared" si="658"/>
        <v>0</v>
      </c>
      <c r="V4678" s="101">
        <f t="shared" ca="1" si="659"/>
        <v>-291.52810213584519</v>
      </c>
    </row>
    <row r="4679" spans="2:22" x14ac:dyDescent="0.3">
      <c r="B4679" s="13">
        <v>2023</v>
      </c>
      <c r="C4679" s="13">
        <v>7</v>
      </c>
      <c r="D4679" s="13">
        <v>12</v>
      </c>
      <c r="E4679" s="83" t="s">
        <v>292</v>
      </c>
      <c r="F4679" s="13">
        <v>2</v>
      </c>
      <c r="G4679" s="13">
        <v>8</v>
      </c>
      <c r="H4679" s="13" t="s">
        <v>69</v>
      </c>
      <c r="I4679" s="13" t="s">
        <v>53</v>
      </c>
      <c r="J4679" s="13"/>
      <c r="K4679" s="13" t="s">
        <v>27</v>
      </c>
      <c r="L4679" s="12">
        <f t="shared" ca="1" si="652"/>
        <v>3.2447338820576896</v>
      </c>
      <c r="M4679" s="101">
        <f t="shared" ca="1" si="653"/>
        <v>0.1711921596173637</v>
      </c>
      <c r="N4679" s="101">
        <f t="shared" ca="1" si="651"/>
        <v>483.24016641007239</v>
      </c>
      <c r="O4679" s="101">
        <f t="shared" ca="1" si="654"/>
        <v>0.35007433853520414</v>
      </c>
      <c r="Q4679" s="12">
        <f t="shared" ca="1" si="655"/>
        <v>5.6000000000000005</v>
      </c>
      <c r="R4679" s="101">
        <f t="shared" ca="1" si="656"/>
        <v>0.19937327688381662</v>
      </c>
      <c r="S4679" s="13"/>
      <c r="T4679" s="101">
        <f t="shared" ca="1" si="657"/>
        <v>0</v>
      </c>
      <c r="U4679" s="101">
        <f t="shared" si="658"/>
        <v>0</v>
      </c>
      <c r="V4679" s="101">
        <f t="shared" ca="1" si="659"/>
        <v>-291.92684868961283</v>
      </c>
    </row>
    <row r="4680" spans="2:22" x14ac:dyDescent="0.3">
      <c r="B4680" s="13">
        <v>2023</v>
      </c>
      <c r="C4680" s="13">
        <v>7</v>
      </c>
      <c r="D4680" s="13">
        <v>12</v>
      </c>
      <c r="E4680" s="83" t="s">
        <v>292</v>
      </c>
      <c r="F4680" s="13">
        <v>2</v>
      </c>
      <c r="G4680" s="13">
        <v>9</v>
      </c>
      <c r="H4680" s="13" t="s">
        <v>69</v>
      </c>
      <c r="I4680" s="13" t="s">
        <v>53</v>
      </c>
      <c r="J4680" s="13"/>
      <c r="K4680" s="13" t="s">
        <v>27</v>
      </c>
      <c r="L4680" s="12">
        <f t="shared" ca="1" si="652"/>
        <v>4.3296332915738427</v>
      </c>
      <c r="M4680" s="101">
        <f t="shared" ca="1" si="653"/>
        <v>0.22843145246343594</v>
      </c>
      <c r="N4680" s="101">
        <f t="shared" ca="1" si="651"/>
        <v>483.24016641007239</v>
      </c>
      <c r="O4680" s="101">
        <f t="shared" ca="1" si="654"/>
        <v>0.46712413582790191</v>
      </c>
      <c r="Q4680" s="12">
        <f t="shared" ca="1" si="655"/>
        <v>5.6000000000000005</v>
      </c>
      <c r="R4680" s="101">
        <f t="shared" ca="1" si="656"/>
        <v>0.10753654186827427</v>
      </c>
      <c r="S4680" s="13"/>
      <c r="T4680" s="101">
        <f t="shared" ca="1" si="657"/>
        <v>0</v>
      </c>
      <c r="U4680" s="101">
        <f t="shared" si="658"/>
        <v>0</v>
      </c>
      <c r="V4680" s="101">
        <f t="shared" ca="1" si="659"/>
        <v>-292.1419217733494</v>
      </c>
    </row>
    <row r="4681" spans="2:22" x14ac:dyDescent="0.3">
      <c r="B4681" s="13">
        <v>2023</v>
      </c>
      <c r="C4681" s="13">
        <v>7</v>
      </c>
      <c r="D4681" s="13">
        <v>12</v>
      </c>
      <c r="E4681" s="83" t="s">
        <v>292</v>
      </c>
      <c r="F4681" s="13">
        <v>2</v>
      </c>
      <c r="G4681" s="13">
        <v>10</v>
      </c>
      <c r="H4681" s="13" t="s">
        <v>70</v>
      </c>
      <c r="I4681" s="13" t="s">
        <v>53</v>
      </c>
      <c r="J4681" s="13"/>
      <c r="K4681" s="13" t="s">
        <v>27</v>
      </c>
      <c r="L4681" s="12">
        <f t="shared" ca="1" si="652"/>
        <v>3.5788116826430456</v>
      </c>
      <c r="M4681" s="101">
        <f t="shared" ca="1" si="653"/>
        <v>0.1888181043762471</v>
      </c>
      <c r="N4681" s="101">
        <f t="shared" ca="1" si="651"/>
        <v>483.24016641007239</v>
      </c>
      <c r="O4681" s="101">
        <f t="shared" ca="1" si="654"/>
        <v>0.38611799244035822</v>
      </c>
      <c r="Q4681" s="12">
        <f t="shared" ca="1" si="655"/>
        <v>3.6104062334029194</v>
      </c>
      <c r="R4681" s="101">
        <f t="shared" ca="1" si="656"/>
        <v>2.67447872182332E-3</v>
      </c>
      <c r="S4681" s="13"/>
      <c r="T4681" s="101">
        <f t="shared" ca="1" si="657"/>
        <v>0</v>
      </c>
      <c r="U4681" s="101">
        <f t="shared" si="658"/>
        <v>0</v>
      </c>
      <c r="V4681" s="101">
        <f t="shared" ca="1" si="659"/>
        <v>-292.14727073079302</v>
      </c>
    </row>
    <row r="4682" spans="2:22" x14ac:dyDescent="0.3">
      <c r="B4682" s="13">
        <v>2023</v>
      </c>
      <c r="C4682" s="13">
        <v>7</v>
      </c>
      <c r="D4682" s="13">
        <v>12</v>
      </c>
      <c r="E4682" s="83" t="s">
        <v>292</v>
      </c>
      <c r="F4682" s="13">
        <v>2</v>
      </c>
      <c r="G4682" s="13">
        <v>11</v>
      </c>
      <c r="H4682" s="13" t="s">
        <v>70</v>
      </c>
      <c r="I4682" s="13" t="s">
        <v>53</v>
      </c>
      <c r="J4682" s="13"/>
      <c r="K4682" s="13" t="s">
        <v>27</v>
      </c>
      <c r="L4682" s="12">
        <f t="shared" ca="1" si="652"/>
        <v>4.5634745541128297</v>
      </c>
      <c r="M4682" s="101">
        <f t="shared" ca="1" si="653"/>
        <v>0.24076891747499291</v>
      </c>
      <c r="N4682" s="101">
        <f t="shared" ca="1" si="651"/>
        <v>483.24016641007239</v>
      </c>
      <c r="O4682" s="101">
        <f t="shared" ca="1" si="654"/>
        <v>0.49235326964323317</v>
      </c>
      <c r="Q4682" s="12">
        <f t="shared" ca="1" si="655"/>
        <v>3.5402343741929991</v>
      </c>
      <c r="R4682" s="101">
        <f t="shared" ca="1" si="656"/>
        <v>0</v>
      </c>
      <c r="S4682" s="13"/>
      <c r="T4682" s="101">
        <f t="shared" ca="1" si="657"/>
        <v>5.3986151892570257E-2</v>
      </c>
      <c r="U4682" s="101">
        <f t="shared" si="658"/>
        <v>0</v>
      </c>
      <c r="V4682" s="101">
        <f t="shared" ca="1" si="659"/>
        <v>-292.09328457890047</v>
      </c>
    </row>
    <row r="4683" spans="2:22" x14ac:dyDescent="0.3">
      <c r="B4683" s="13">
        <v>2023</v>
      </c>
      <c r="C4683" s="13">
        <v>7</v>
      </c>
      <c r="D4683" s="13">
        <v>12</v>
      </c>
      <c r="E4683" s="83" t="s">
        <v>292</v>
      </c>
      <c r="F4683" s="13">
        <v>2</v>
      </c>
      <c r="G4683" s="13">
        <v>12</v>
      </c>
      <c r="H4683" s="13" t="s">
        <v>70</v>
      </c>
      <c r="I4683" s="13" t="s">
        <v>53</v>
      </c>
      <c r="J4683" s="13"/>
      <c r="K4683" s="13" t="s">
        <v>27</v>
      </c>
      <c r="L4683" s="12">
        <f t="shared" ca="1" si="652"/>
        <v>3.6969172670163633</v>
      </c>
      <c r="M4683" s="101">
        <f t="shared" ca="1" si="653"/>
        <v>0.19504935500778334</v>
      </c>
      <c r="N4683" s="101">
        <f t="shared" ca="1" si="651"/>
        <v>483.24016641007239</v>
      </c>
      <c r="O4683" s="101">
        <f t="shared" ca="1" si="654"/>
        <v>0.39886040393839545</v>
      </c>
      <c r="Q4683" s="12">
        <f t="shared" ca="1" si="655"/>
        <v>5.6000000000000005</v>
      </c>
      <c r="R4683" s="101">
        <f t="shared" ca="1" si="656"/>
        <v>0.16109595334706489</v>
      </c>
      <c r="S4683" s="13"/>
      <c r="T4683" s="101">
        <f t="shared" ca="1" si="657"/>
        <v>0</v>
      </c>
      <c r="U4683" s="101">
        <f t="shared" si="658"/>
        <v>0</v>
      </c>
      <c r="V4683" s="101">
        <f t="shared" ca="1" si="659"/>
        <v>-292.41547648559458</v>
      </c>
    </row>
    <row r="4684" spans="2:22" x14ac:dyDescent="0.3">
      <c r="B4684" s="13">
        <v>2023</v>
      </c>
      <c r="C4684" s="13">
        <v>7</v>
      </c>
      <c r="D4684" s="13">
        <v>12</v>
      </c>
      <c r="E4684" s="83" t="s">
        <v>292</v>
      </c>
      <c r="F4684" s="13">
        <v>2</v>
      </c>
      <c r="G4684" s="13">
        <v>13</v>
      </c>
      <c r="H4684" s="13" t="s">
        <v>70</v>
      </c>
      <c r="I4684" s="13" t="s">
        <v>53</v>
      </c>
      <c r="J4684" s="13"/>
      <c r="K4684" s="13" t="s">
        <v>27</v>
      </c>
      <c r="L4684" s="12">
        <f t="shared" ca="1" si="652"/>
        <v>2.6412877219737854</v>
      </c>
      <c r="M4684" s="101">
        <f t="shared" ca="1" si="653"/>
        <v>0.13935434021133691</v>
      </c>
      <c r="N4684" s="101">
        <f t="shared" ca="1" si="651"/>
        <v>483.24016641007239</v>
      </c>
      <c r="O4684" s="101">
        <f t="shared" ca="1" si="654"/>
        <v>0.28496853232375169</v>
      </c>
      <c r="Q4684" s="12">
        <f t="shared" ca="1" si="655"/>
        <v>0</v>
      </c>
      <c r="R4684" s="101">
        <f t="shared" ca="1" si="656"/>
        <v>0</v>
      </c>
      <c r="S4684" s="13"/>
      <c r="T4684" s="101">
        <f t="shared" ca="1" si="657"/>
        <v>0.13935434021133691</v>
      </c>
      <c r="U4684" s="101">
        <f t="shared" si="658"/>
        <v>0</v>
      </c>
      <c r="V4684" s="101">
        <f t="shared" ca="1" si="659"/>
        <v>-292.27612214538323</v>
      </c>
    </row>
    <row r="4685" spans="2:22" x14ac:dyDescent="0.3">
      <c r="B4685" s="13">
        <v>2023</v>
      </c>
      <c r="C4685" s="13">
        <v>7</v>
      </c>
      <c r="D4685" s="13">
        <v>12</v>
      </c>
      <c r="E4685" s="83" t="s">
        <v>292</v>
      </c>
      <c r="F4685" s="13">
        <v>2</v>
      </c>
      <c r="G4685" s="13">
        <v>14</v>
      </c>
      <c r="H4685" s="13" t="s">
        <v>70</v>
      </c>
      <c r="I4685" s="13" t="s">
        <v>53</v>
      </c>
      <c r="J4685" s="13"/>
      <c r="K4685" s="13" t="s">
        <v>27</v>
      </c>
      <c r="L4685" s="12">
        <f t="shared" ca="1" si="652"/>
        <v>4.2477141510517065</v>
      </c>
      <c r="M4685" s="101">
        <f t="shared" ca="1" si="653"/>
        <v>0.22410939860948803</v>
      </c>
      <c r="N4685" s="101">
        <f t="shared" ca="1" si="651"/>
        <v>483.24016641007239</v>
      </c>
      <c r="O4685" s="101">
        <f t="shared" ca="1" si="654"/>
        <v>0.45828587975696861</v>
      </c>
      <c r="Q4685" s="12">
        <f t="shared" ca="1" si="655"/>
        <v>0</v>
      </c>
      <c r="R4685" s="101">
        <f t="shared" ca="1" si="656"/>
        <v>0</v>
      </c>
      <c r="S4685" s="13"/>
      <c r="T4685" s="101">
        <f t="shared" ca="1" si="657"/>
        <v>0.22410939860948803</v>
      </c>
      <c r="U4685" s="101">
        <f t="shared" si="658"/>
        <v>0</v>
      </c>
      <c r="V4685" s="101">
        <f t="shared" ca="1" si="659"/>
        <v>-292.05201274677376</v>
      </c>
    </row>
    <row r="4686" spans="2:22" x14ac:dyDescent="0.3">
      <c r="B4686" s="13">
        <v>2023</v>
      </c>
      <c r="C4686" s="13">
        <v>7</v>
      </c>
      <c r="D4686" s="13">
        <v>12</v>
      </c>
      <c r="E4686" s="83" t="s">
        <v>292</v>
      </c>
      <c r="F4686" s="13">
        <v>2</v>
      </c>
      <c r="G4686" s="13">
        <v>15</v>
      </c>
      <c r="H4686" s="13" t="s">
        <v>70</v>
      </c>
      <c r="I4686" s="13" t="s">
        <v>53</v>
      </c>
      <c r="J4686" s="13"/>
      <c r="K4686" s="13" t="s">
        <v>27</v>
      </c>
      <c r="L4686" s="12">
        <f t="shared" ca="1" si="652"/>
        <v>3.7178970693634228</v>
      </c>
      <c r="M4686" s="101">
        <f t="shared" ca="1" si="653"/>
        <v>0.19615624937961418</v>
      </c>
      <c r="N4686" s="101">
        <f t="shared" ca="1" si="651"/>
        <v>483.24016641007239</v>
      </c>
      <c r="O4686" s="101">
        <f t="shared" ca="1" si="654"/>
        <v>0.4011239148136197</v>
      </c>
      <c r="Q4686" s="12">
        <f t="shared" ca="1" si="655"/>
        <v>5.6000000000000005</v>
      </c>
      <c r="R4686" s="101">
        <f t="shared" ca="1" si="656"/>
        <v>0.15932001307838631</v>
      </c>
      <c r="S4686" s="13"/>
      <c r="T4686" s="101">
        <f t="shared" ca="1" si="657"/>
        <v>0</v>
      </c>
      <c r="U4686" s="101">
        <f t="shared" si="658"/>
        <v>0</v>
      </c>
      <c r="V4686" s="101">
        <f t="shared" ca="1" si="659"/>
        <v>-292.37065277293055</v>
      </c>
    </row>
    <row r="4687" spans="2:22" x14ac:dyDescent="0.3">
      <c r="B4687" s="13">
        <v>2023</v>
      </c>
      <c r="C4687" s="13">
        <v>7</v>
      </c>
      <c r="D4687" s="13">
        <v>12</v>
      </c>
      <c r="E4687" s="83" t="s">
        <v>292</v>
      </c>
      <c r="F4687" s="13">
        <v>2</v>
      </c>
      <c r="G4687" s="13">
        <v>16</v>
      </c>
      <c r="H4687" s="13" t="s">
        <v>71</v>
      </c>
      <c r="I4687" s="13" t="s">
        <v>53</v>
      </c>
      <c r="J4687" s="13"/>
      <c r="K4687" s="13" t="s">
        <v>27</v>
      </c>
      <c r="L4687" s="12">
        <f t="shared" ca="1" si="652"/>
        <v>4.0040543301036946</v>
      </c>
      <c r="M4687" s="101">
        <f t="shared" ca="1" si="653"/>
        <v>0.49706330453907266</v>
      </c>
      <c r="N4687" s="101">
        <f t="shared" ca="1" si="651"/>
        <v>484.36630669041404</v>
      </c>
      <c r="O4687" s="101">
        <f t="shared" ca="1" si="654"/>
        <v>1.1924073795048802</v>
      </c>
      <c r="Q4687" s="12">
        <f t="shared" ca="1" si="655"/>
        <v>5.6000000000000005</v>
      </c>
      <c r="R4687" s="101">
        <f t="shared" ca="1" si="656"/>
        <v>0.1350968009567223</v>
      </c>
      <c r="S4687" s="13"/>
      <c r="T4687" s="101">
        <f t="shared" ca="1" si="657"/>
        <v>0</v>
      </c>
      <c r="U4687" s="101">
        <f t="shared" ca="1" si="658"/>
        <v>1.1261402803416642</v>
      </c>
      <c r="V4687" s="101">
        <f t="shared" ca="1" si="659"/>
        <v>-291.51470609450234</v>
      </c>
    </row>
    <row r="4688" spans="2:22" x14ac:dyDescent="0.3">
      <c r="B4688" s="13">
        <v>2023</v>
      </c>
      <c r="C4688" s="13">
        <v>7</v>
      </c>
      <c r="D4688" s="13">
        <v>12</v>
      </c>
      <c r="E4688" s="83" t="s">
        <v>292</v>
      </c>
      <c r="F4688" s="13">
        <v>2</v>
      </c>
      <c r="G4688" s="13">
        <v>17</v>
      </c>
      <c r="H4688" s="13" t="s">
        <v>71</v>
      </c>
      <c r="I4688" s="13" t="s">
        <v>53</v>
      </c>
      <c r="J4688" s="13"/>
      <c r="K4688" s="13" t="s">
        <v>27</v>
      </c>
      <c r="L4688" s="12">
        <f t="shared" ca="1" si="652"/>
        <v>4.6515782724632562</v>
      </c>
      <c r="M4688" s="101">
        <f t="shared" ca="1" si="653"/>
        <v>0.57744692674358866</v>
      </c>
      <c r="N4688" s="101">
        <f t="shared" ref="N4688:N4751" ca="1" si="660">IF(H4688="On-Peak",IF(I4688="Winter",((L4688*$D$48)/60)+N4687,((L4688*$D$47)/60)+N4687),N4687)</f>
        <v>485.67456307954433</v>
      </c>
      <c r="O4688" s="101">
        <f t="shared" ca="1" si="654"/>
        <v>1.3852400095395578</v>
      </c>
      <c r="Q4688" s="12">
        <f t="shared" ca="1" si="655"/>
        <v>5.6000000000000005</v>
      </c>
      <c r="R4688" s="101">
        <f t="shared" ca="1" si="656"/>
        <v>8.0283899235985418E-2</v>
      </c>
      <c r="S4688" s="13"/>
      <c r="T4688" s="101">
        <f t="shared" ca="1" si="657"/>
        <v>0</v>
      </c>
      <c r="U4688" s="101">
        <f t="shared" ca="1" si="658"/>
        <v>1.308256389130291</v>
      </c>
      <c r="V4688" s="101">
        <f t="shared" ca="1" si="659"/>
        <v>-290.36701750384407</v>
      </c>
    </row>
    <row r="4689" spans="2:22" x14ac:dyDescent="0.3">
      <c r="B4689" s="13">
        <v>2023</v>
      </c>
      <c r="C4689" s="13">
        <v>7</v>
      </c>
      <c r="D4689" s="13">
        <v>12</v>
      </c>
      <c r="E4689" s="83" t="s">
        <v>292</v>
      </c>
      <c r="F4689" s="13">
        <v>2</v>
      </c>
      <c r="G4689" s="13">
        <v>18</v>
      </c>
      <c r="H4689" s="13" t="s">
        <v>71</v>
      </c>
      <c r="I4689" s="13" t="s">
        <v>53</v>
      </c>
      <c r="J4689" s="13"/>
      <c r="K4689" s="13" t="s">
        <v>27</v>
      </c>
      <c r="L4689" s="12">
        <f t="shared" ca="1" si="652"/>
        <v>5.7347704582266061</v>
      </c>
      <c r="M4689" s="101">
        <f t="shared" ca="1" si="653"/>
        <v>0.71191440468425093</v>
      </c>
      <c r="N4689" s="101">
        <f t="shared" ca="1" si="660"/>
        <v>487.28746727092056</v>
      </c>
      <c r="O4689" s="101">
        <f t="shared" ca="1" si="654"/>
        <v>1.7078146424598835</v>
      </c>
      <c r="Q4689" s="12">
        <f t="shared" ca="1" si="655"/>
        <v>5.6000000000000005</v>
      </c>
      <c r="R4689" s="101">
        <f t="shared" ca="1" si="656"/>
        <v>0</v>
      </c>
      <c r="S4689" s="13"/>
      <c r="T4689" s="101">
        <f t="shared" ca="1" si="657"/>
        <v>1.673040468425082E-2</v>
      </c>
      <c r="U4689" s="101">
        <f t="shared" ca="1" si="658"/>
        <v>1.612904191376233</v>
      </c>
      <c r="V4689" s="101">
        <f t="shared" ca="1" si="659"/>
        <v>-288.73738290778357</v>
      </c>
    </row>
    <row r="4690" spans="2:22" x14ac:dyDescent="0.3">
      <c r="B4690" s="13">
        <v>2023</v>
      </c>
      <c r="C4690" s="13">
        <v>7</v>
      </c>
      <c r="D4690" s="13">
        <v>12</v>
      </c>
      <c r="E4690" s="83" t="s">
        <v>292</v>
      </c>
      <c r="F4690" s="13">
        <v>2</v>
      </c>
      <c r="G4690" s="13">
        <v>19</v>
      </c>
      <c r="H4690" s="13" t="s">
        <v>71</v>
      </c>
      <c r="I4690" s="13" t="s">
        <v>53</v>
      </c>
      <c r="J4690" s="13"/>
      <c r="K4690" s="13" t="s">
        <v>27</v>
      </c>
      <c r="L4690" s="12">
        <f t="shared" ca="1" si="652"/>
        <v>5.9681316704796252</v>
      </c>
      <c r="M4690" s="101">
        <f t="shared" ca="1" si="653"/>
        <v>0.74088386557334063</v>
      </c>
      <c r="N4690" s="101">
        <f t="shared" ca="1" si="660"/>
        <v>488.96600430324293</v>
      </c>
      <c r="O4690" s="101">
        <f t="shared" ca="1" si="654"/>
        <v>1.7773096114688325</v>
      </c>
      <c r="Q4690" s="12">
        <f t="shared" ca="1" si="655"/>
        <v>5.021298328231083</v>
      </c>
      <c r="R4690" s="101">
        <f t="shared" ca="1" si="656"/>
        <v>0</v>
      </c>
      <c r="S4690" s="13"/>
      <c r="T4690" s="101">
        <f t="shared" ca="1" si="657"/>
        <v>0.11753989110673403</v>
      </c>
      <c r="U4690" s="101">
        <f t="shared" ca="1" si="658"/>
        <v>1.6785370323223947</v>
      </c>
      <c r="V4690" s="101">
        <f t="shared" ca="1" si="659"/>
        <v>-286.94130598435447</v>
      </c>
    </row>
    <row r="4691" spans="2:22" x14ac:dyDescent="0.3">
      <c r="B4691" s="13">
        <v>2023</v>
      </c>
      <c r="C4691" s="13">
        <v>7</v>
      </c>
      <c r="D4691" s="13">
        <v>12</v>
      </c>
      <c r="E4691" s="83" t="s">
        <v>292</v>
      </c>
      <c r="F4691" s="13">
        <v>2</v>
      </c>
      <c r="G4691" s="13">
        <v>20</v>
      </c>
      <c r="H4691" s="13" t="s">
        <v>69</v>
      </c>
      <c r="I4691" s="13" t="s">
        <v>53</v>
      </c>
      <c r="J4691" s="13"/>
      <c r="K4691" s="13" t="s">
        <v>27</v>
      </c>
      <c r="L4691" s="12">
        <f t="shared" ca="1" si="652"/>
        <v>5.5299796496032636</v>
      </c>
      <c r="M4691" s="101">
        <f t="shared" ca="1" si="653"/>
        <v>0.29176172631306818</v>
      </c>
      <c r="N4691" s="101">
        <f t="shared" ca="1" si="660"/>
        <v>488.96600430324293</v>
      </c>
      <c r="O4691" s="101">
        <f t="shared" ca="1" si="654"/>
        <v>0.59662950439569606</v>
      </c>
      <c r="Q4691" s="12">
        <f t="shared" ca="1" si="655"/>
        <v>0</v>
      </c>
      <c r="R4691" s="101">
        <f t="shared" ca="1" si="656"/>
        <v>0</v>
      </c>
      <c r="S4691" s="13"/>
      <c r="T4691" s="101">
        <f t="shared" ca="1" si="657"/>
        <v>0.29176172631306818</v>
      </c>
      <c r="U4691" s="101">
        <f t="shared" si="658"/>
        <v>0</v>
      </c>
      <c r="V4691" s="101">
        <f t="shared" ca="1" si="659"/>
        <v>-286.64954425804143</v>
      </c>
    </row>
    <row r="4692" spans="2:22" x14ac:dyDescent="0.3">
      <c r="B4692" s="13">
        <v>2023</v>
      </c>
      <c r="C4692" s="13">
        <v>7</v>
      </c>
      <c r="D4692" s="13">
        <v>12</v>
      </c>
      <c r="E4692" s="83" t="s">
        <v>292</v>
      </c>
      <c r="F4692" s="13">
        <v>2</v>
      </c>
      <c r="G4692" s="13">
        <v>21</v>
      </c>
      <c r="H4692" s="13" t="s">
        <v>69</v>
      </c>
      <c r="I4692" s="13" t="s">
        <v>53</v>
      </c>
      <c r="J4692" s="13"/>
      <c r="K4692" s="13" t="s">
        <v>27</v>
      </c>
      <c r="L4692" s="12">
        <f t="shared" ca="1" si="652"/>
        <v>6.3358838602690168</v>
      </c>
      <c r="M4692" s="101">
        <f t="shared" ca="1" si="653"/>
        <v>0.33428123246779334</v>
      </c>
      <c r="N4692" s="101">
        <f t="shared" ca="1" si="660"/>
        <v>488.96600430324293</v>
      </c>
      <c r="O4692" s="101">
        <f t="shared" ca="1" si="654"/>
        <v>0.68357850968442424</v>
      </c>
      <c r="Q4692" s="12">
        <f t="shared" ca="1" si="655"/>
        <v>0</v>
      </c>
      <c r="R4692" s="101">
        <f t="shared" ca="1" si="656"/>
        <v>0</v>
      </c>
      <c r="S4692" s="13"/>
      <c r="T4692" s="101">
        <f t="shared" ca="1" si="657"/>
        <v>0.33428123246779334</v>
      </c>
      <c r="U4692" s="101">
        <f t="shared" si="658"/>
        <v>0</v>
      </c>
      <c r="V4692" s="101">
        <f t="shared" ca="1" si="659"/>
        <v>-286.31526302557364</v>
      </c>
    </row>
    <row r="4693" spans="2:22" x14ac:dyDescent="0.3">
      <c r="B4693" s="13">
        <v>2023</v>
      </c>
      <c r="C4693" s="13">
        <v>7</v>
      </c>
      <c r="D4693" s="13">
        <v>12</v>
      </c>
      <c r="E4693" s="83" t="s">
        <v>292</v>
      </c>
      <c r="F4693" s="13">
        <v>2</v>
      </c>
      <c r="G4693" s="13">
        <v>22</v>
      </c>
      <c r="H4693" s="13" t="s">
        <v>69</v>
      </c>
      <c r="I4693" s="13" t="s">
        <v>53</v>
      </c>
      <c r="J4693" s="13"/>
      <c r="K4693" s="13" t="s">
        <v>27</v>
      </c>
      <c r="L4693" s="12">
        <f t="shared" ca="1" si="652"/>
        <v>5.6794534503244005</v>
      </c>
      <c r="M4693" s="101">
        <f t="shared" ca="1" si="653"/>
        <v>0.29964796403911537</v>
      </c>
      <c r="N4693" s="101">
        <f t="shared" ca="1" si="660"/>
        <v>488.96600430324293</v>
      </c>
      <c r="O4693" s="101">
        <f t="shared" ca="1" si="654"/>
        <v>0.61275623275549962</v>
      </c>
      <c r="Q4693" s="12">
        <f t="shared" ca="1" si="655"/>
        <v>0</v>
      </c>
      <c r="R4693" s="101">
        <f t="shared" ca="1" si="656"/>
        <v>0</v>
      </c>
      <c r="S4693" s="13"/>
      <c r="T4693" s="101">
        <f t="shared" ca="1" si="657"/>
        <v>0.29964796403911537</v>
      </c>
      <c r="U4693" s="101">
        <f t="shared" si="658"/>
        <v>0</v>
      </c>
      <c r="V4693" s="101">
        <f t="shared" ca="1" si="659"/>
        <v>-286.0156150615345</v>
      </c>
    </row>
    <row r="4694" spans="2:22" x14ac:dyDescent="0.3">
      <c r="B4694" s="13">
        <v>2023</v>
      </c>
      <c r="C4694" s="13">
        <v>7</v>
      </c>
      <c r="D4694" s="13">
        <v>12</v>
      </c>
      <c r="E4694" s="83" t="s">
        <v>292</v>
      </c>
      <c r="F4694" s="13">
        <v>2</v>
      </c>
      <c r="G4694" s="13">
        <v>23</v>
      </c>
      <c r="H4694" s="13" t="s">
        <v>69</v>
      </c>
      <c r="I4694" s="13" t="s">
        <v>53</v>
      </c>
      <c r="J4694" s="13"/>
      <c r="K4694" s="13" t="s">
        <v>27</v>
      </c>
      <c r="L4694" s="12">
        <f t="shared" ca="1" si="652"/>
        <v>5.2410695219913261</v>
      </c>
      <c r="M4694" s="101">
        <f t="shared" ca="1" si="653"/>
        <v>0.27651882798026239</v>
      </c>
      <c r="N4694" s="101">
        <f t="shared" ca="1" si="660"/>
        <v>488.96600430324293</v>
      </c>
      <c r="O4694" s="101">
        <f t="shared" ca="1" si="654"/>
        <v>0.56545899072764416</v>
      </c>
      <c r="Q4694" s="12">
        <f t="shared" ca="1" si="655"/>
        <v>0</v>
      </c>
      <c r="R4694" s="101">
        <f t="shared" ca="1" si="656"/>
        <v>0</v>
      </c>
      <c r="S4694" s="13"/>
      <c r="T4694" s="101">
        <f t="shared" ca="1" si="657"/>
        <v>0.27651882798026239</v>
      </c>
      <c r="U4694" s="101">
        <f t="shared" si="658"/>
        <v>0</v>
      </c>
      <c r="V4694" s="101">
        <f t="shared" ca="1" si="659"/>
        <v>-285.73909623355422</v>
      </c>
    </row>
    <row r="4695" spans="2:22" x14ac:dyDescent="0.3">
      <c r="B4695" s="13">
        <v>2023</v>
      </c>
      <c r="C4695" s="13">
        <v>7</v>
      </c>
      <c r="D4695" s="13">
        <v>13</v>
      </c>
      <c r="E4695" s="83" t="s">
        <v>293</v>
      </c>
      <c r="F4695" s="13">
        <v>3</v>
      </c>
      <c r="G4695" s="13">
        <v>0</v>
      </c>
      <c r="H4695" s="13" t="s">
        <v>69</v>
      </c>
      <c r="I4695" s="13" t="s">
        <v>53</v>
      </c>
      <c r="J4695" s="13"/>
      <c r="K4695" s="13" t="s">
        <v>27</v>
      </c>
      <c r="L4695" s="12">
        <f t="shared" ca="1" si="652"/>
        <v>5.6293191159526801</v>
      </c>
      <c r="M4695" s="101">
        <f t="shared" ca="1" si="653"/>
        <v>0.29700287655766339</v>
      </c>
      <c r="N4695" s="101">
        <f t="shared" ca="1" si="660"/>
        <v>488.96600430324293</v>
      </c>
      <c r="O4695" s="101">
        <f t="shared" ca="1" si="654"/>
        <v>0.60734723942013469</v>
      </c>
      <c r="Q4695" s="12">
        <f t="shared" ca="1" si="655"/>
        <v>0</v>
      </c>
      <c r="R4695" s="101">
        <f t="shared" ca="1" si="656"/>
        <v>0</v>
      </c>
      <c r="S4695" s="13"/>
      <c r="T4695" s="101">
        <f t="shared" ca="1" si="657"/>
        <v>0.29700287655766339</v>
      </c>
      <c r="U4695" s="101">
        <f t="shared" si="658"/>
        <v>0</v>
      </c>
      <c r="V4695" s="101">
        <f t="shared" ca="1" si="659"/>
        <v>-285.44209335699657</v>
      </c>
    </row>
    <row r="4696" spans="2:22" x14ac:dyDescent="0.3">
      <c r="B4696" s="13">
        <v>2023</v>
      </c>
      <c r="C4696" s="13">
        <v>7</v>
      </c>
      <c r="D4696" s="13">
        <v>13</v>
      </c>
      <c r="E4696" s="83" t="s">
        <v>293</v>
      </c>
      <c r="F4696" s="13">
        <v>3</v>
      </c>
      <c r="G4696" s="13">
        <v>1</v>
      </c>
      <c r="H4696" s="13" t="s">
        <v>69</v>
      </c>
      <c r="I4696" s="13" t="s">
        <v>53</v>
      </c>
      <c r="J4696" s="13"/>
      <c r="K4696" s="13" t="s">
        <v>27</v>
      </c>
      <c r="L4696" s="12">
        <f t="shared" ca="1" si="652"/>
        <v>3.2404775583006042</v>
      </c>
      <c r="M4696" s="101">
        <f t="shared" ca="1" si="653"/>
        <v>0.17096759597593988</v>
      </c>
      <c r="N4696" s="101">
        <f t="shared" ca="1" si="660"/>
        <v>488.96600430324293</v>
      </c>
      <c r="O4696" s="101">
        <f t="shared" ca="1" si="654"/>
        <v>0.34961512376505222</v>
      </c>
      <c r="Q4696" s="12">
        <f t="shared" ca="1" si="655"/>
        <v>0</v>
      </c>
      <c r="R4696" s="101">
        <f t="shared" ca="1" si="656"/>
        <v>0</v>
      </c>
      <c r="S4696" s="13"/>
      <c r="T4696" s="101">
        <f t="shared" ca="1" si="657"/>
        <v>0.17096759597593988</v>
      </c>
      <c r="U4696" s="101">
        <f t="shared" si="658"/>
        <v>0</v>
      </c>
      <c r="V4696" s="101">
        <f t="shared" ca="1" si="659"/>
        <v>-285.27112576102064</v>
      </c>
    </row>
    <row r="4697" spans="2:22" x14ac:dyDescent="0.3">
      <c r="B4697" s="13">
        <v>2023</v>
      </c>
      <c r="C4697" s="13">
        <v>7</v>
      </c>
      <c r="D4697" s="13">
        <v>13</v>
      </c>
      <c r="E4697" s="83" t="s">
        <v>293</v>
      </c>
      <c r="F4697" s="13">
        <v>3</v>
      </c>
      <c r="G4697" s="13">
        <v>2</v>
      </c>
      <c r="H4697" s="13" t="s">
        <v>69</v>
      </c>
      <c r="I4697" s="13" t="s">
        <v>53</v>
      </c>
      <c r="J4697" s="13"/>
      <c r="K4697" s="13" t="s">
        <v>27</v>
      </c>
      <c r="L4697" s="12">
        <f t="shared" ca="1" si="652"/>
        <v>3.2619471847324486</v>
      </c>
      <c r="M4697" s="101">
        <f t="shared" ca="1" si="653"/>
        <v>0.17210033346648398</v>
      </c>
      <c r="N4697" s="101">
        <f t="shared" ca="1" si="660"/>
        <v>488.96600430324293</v>
      </c>
      <c r="O4697" s="101">
        <f t="shared" ca="1" si="654"/>
        <v>0.35193148176078387</v>
      </c>
      <c r="Q4697" s="12">
        <f t="shared" ca="1" si="655"/>
        <v>0</v>
      </c>
      <c r="R4697" s="101">
        <f t="shared" ca="1" si="656"/>
        <v>0</v>
      </c>
      <c r="S4697" s="13"/>
      <c r="T4697" s="101">
        <f t="shared" ca="1" si="657"/>
        <v>0.17210033346648398</v>
      </c>
      <c r="U4697" s="101">
        <f t="shared" si="658"/>
        <v>0</v>
      </c>
      <c r="V4697" s="101">
        <f t="shared" ca="1" si="659"/>
        <v>-285.09902542755418</v>
      </c>
    </row>
    <row r="4698" spans="2:22" x14ac:dyDescent="0.3">
      <c r="B4698" s="13">
        <v>2023</v>
      </c>
      <c r="C4698" s="13">
        <v>7</v>
      </c>
      <c r="D4698" s="13">
        <v>13</v>
      </c>
      <c r="E4698" s="83" t="s">
        <v>293</v>
      </c>
      <c r="F4698" s="13">
        <v>3</v>
      </c>
      <c r="G4698" s="13">
        <v>3</v>
      </c>
      <c r="H4698" s="13" t="s">
        <v>69</v>
      </c>
      <c r="I4698" s="13" t="s">
        <v>53</v>
      </c>
      <c r="J4698" s="13"/>
      <c r="K4698" s="13" t="s">
        <v>27</v>
      </c>
      <c r="L4698" s="12">
        <f t="shared" ca="1" si="652"/>
        <v>3.1602984767436602</v>
      </c>
      <c r="M4698" s="101">
        <f t="shared" ca="1" si="653"/>
        <v>0.16673734763299553</v>
      </c>
      <c r="N4698" s="101">
        <f t="shared" ca="1" si="660"/>
        <v>488.96600430324293</v>
      </c>
      <c r="O4698" s="101">
        <f t="shared" ca="1" si="654"/>
        <v>0.34096460265587347</v>
      </c>
      <c r="Q4698" s="12">
        <f t="shared" ca="1" si="655"/>
        <v>0</v>
      </c>
      <c r="R4698" s="101">
        <f t="shared" ca="1" si="656"/>
        <v>0</v>
      </c>
      <c r="S4698" s="13"/>
      <c r="T4698" s="101">
        <f t="shared" ca="1" si="657"/>
        <v>0.16673734763299553</v>
      </c>
      <c r="U4698" s="101">
        <f t="shared" si="658"/>
        <v>0</v>
      </c>
      <c r="V4698" s="101">
        <f t="shared" ca="1" si="659"/>
        <v>-284.93228807992119</v>
      </c>
    </row>
    <row r="4699" spans="2:22" x14ac:dyDescent="0.3">
      <c r="B4699" s="13">
        <v>2023</v>
      </c>
      <c r="C4699" s="13">
        <v>7</v>
      </c>
      <c r="D4699" s="13">
        <v>13</v>
      </c>
      <c r="E4699" s="83" t="s">
        <v>293</v>
      </c>
      <c r="F4699" s="13">
        <v>3</v>
      </c>
      <c r="G4699" s="13">
        <v>4</v>
      </c>
      <c r="H4699" s="13" t="s">
        <v>69</v>
      </c>
      <c r="I4699" s="13" t="s">
        <v>53</v>
      </c>
      <c r="J4699" s="13"/>
      <c r="K4699" s="13" t="s">
        <v>27</v>
      </c>
      <c r="L4699" s="12">
        <f t="shared" ca="1" si="652"/>
        <v>2.8796011566653705</v>
      </c>
      <c r="M4699" s="101">
        <f t="shared" ca="1" si="653"/>
        <v>0.15192775702566497</v>
      </c>
      <c r="N4699" s="101">
        <f t="shared" ca="1" si="660"/>
        <v>488.96600430324293</v>
      </c>
      <c r="O4699" s="101">
        <f t="shared" ca="1" si="654"/>
        <v>0.31068016879262683</v>
      </c>
      <c r="Q4699" s="12">
        <f t="shared" ca="1" si="655"/>
        <v>0</v>
      </c>
      <c r="R4699" s="101">
        <f t="shared" ca="1" si="656"/>
        <v>0</v>
      </c>
      <c r="S4699" s="13"/>
      <c r="T4699" s="101">
        <f t="shared" ca="1" si="657"/>
        <v>0.15192775702566497</v>
      </c>
      <c r="U4699" s="101">
        <f t="shared" si="658"/>
        <v>0</v>
      </c>
      <c r="V4699" s="101">
        <f t="shared" ca="1" si="659"/>
        <v>-284.78036032289555</v>
      </c>
    </row>
    <row r="4700" spans="2:22" x14ac:dyDescent="0.3">
      <c r="B4700" s="13">
        <v>2023</v>
      </c>
      <c r="C4700" s="13">
        <v>7</v>
      </c>
      <c r="D4700" s="13">
        <v>13</v>
      </c>
      <c r="E4700" s="83" t="s">
        <v>293</v>
      </c>
      <c r="F4700" s="13">
        <v>3</v>
      </c>
      <c r="G4700" s="13">
        <v>5</v>
      </c>
      <c r="H4700" s="13" t="s">
        <v>69</v>
      </c>
      <c r="I4700" s="13" t="s">
        <v>53</v>
      </c>
      <c r="J4700" s="13"/>
      <c r="K4700" s="13" t="s">
        <v>27</v>
      </c>
      <c r="L4700" s="12">
        <f t="shared" ca="1" si="652"/>
        <v>2.9941933172605468</v>
      </c>
      <c r="M4700" s="101">
        <f t="shared" ca="1" si="653"/>
        <v>0.15797363941866646</v>
      </c>
      <c r="N4700" s="101">
        <f t="shared" ca="1" si="660"/>
        <v>488.96600430324293</v>
      </c>
      <c r="O4700" s="101">
        <f t="shared" ca="1" si="654"/>
        <v>0.32304351699924039</v>
      </c>
      <c r="Q4700" s="12">
        <f t="shared" ca="1" si="655"/>
        <v>5.6000000000000005</v>
      </c>
      <c r="R4700" s="101">
        <f t="shared" ca="1" si="656"/>
        <v>0.22058153569389477</v>
      </c>
      <c r="S4700" s="13"/>
      <c r="T4700" s="101">
        <f t="shared" ca="1" si="657"/>
        <v>0</v>
      </c>
      <c r="U4700" s="101">
        <f t="shared" si="658"/>
        <v>0</v>
      </c>
      <c r="V4700" s="101">
        <f t="shared" ca="1" si="659"/>
        <v>-285.22152339428334</v>
      </c>
    </row>
    <row r="4701" spans="2:22" x14ac:dyDescent="0.3">
      <c r="B4701" s="13">
        <v>2023</v>
      </c>
      <c r="C4701" s="13">
        <v>7</v>
      </c>
      <c r="D4701" s="13">
        <v>13</v>
      </c>
      <c r="E4701" s="83" t="s">
        <v>293</v>
      </c>
      <c r="F4701" s="13">
        <v>3</v>
      </c>
      <c r="G4701" s="13">
        <v>6</v>
      </c>
      <c r="H4701" s="13" t="s">
        <v>69</v>
      </c>
      <c r="I4701" s="13" t="s">
        <v>53</v>
      </c>
      <c r="J4701" s="13"/>
      <c r="K4701" s="13" t="s">
        <v>27</v>
      </c>
      <c r="L4701" s="12">
        <f t="shared" ca="1" si="652"/>
        <v>3.2467834833957041</v>
      </c>
      <c r="M4701" s="101">
        <f t="shared" ca="1" si="653"/>
        <v>0.17130029658395735</v>
      </c>
      <c r="N4701" s="101">
        <f t="shared" ca="1" si="660"/>
        <v>488.96600430324293</v>
      </c>
      <c r="O4701" s="101">
        <f t="shared" ca="1" si="654"/>
        <v>0.35029547002356254</v>
      </c>
      <c r="Q4701" s="12">
        <f t="shared" ca="1" si="655"/>
        <v>5.6000000000000005</v>
      </c>
      <c r="R4701" s="101">
        <f t="shared" ca="1" si="656"/>
        <v>0.1991997781305537</v>
      </c>
      <c r="S4701" s="13"/>
      <c r="T4701" s="101">
        <f t="shared" ca="1" si="657"/>
        <v>0</v>
      </c>
      <c r="U4701" s="101">
        <f t="shared" si="658"/>
        <v>0</v>
      </c>
      <c r="V4701" s="101">
        <f t="shared" ca="1" si="659"/>
        <v>-285.61992295054444</v>
      </c>
    </row>
    <row r="4702" spans="2:22" x14ac:dyDescent="0.3">
      <c r="B4702" s="13">
        <v>2023</v>
      </c>
      <c r="C4702" s="13">
        <v>7</v>
      </c>
      <c r="D4702" s="13">
        <v>13</v>
      </c>
      <c r="E4702" s="83" t="s">
        <v>293</v>
      </c>
      <c r="F4702" s="13">
        <v>3</v>
      </c>
      <c r="G4702" s="13">
        <v>7</v>
      </c>
      <c r="H4702" s="13" t="s">
        <v>69</v>
      </c>
      <c r="I4702" s="13" t="s">
        <v>53</v>
      </c>
      <c r="J4702" s="13"/>
      <c r="K4702" s="13" t="s">
        <v>27</v>
      </c>
      <c r="L4702" s="12">
        <f t="shared" ca="1" si="652"/>
        <v>2.9327127958079635</v>
      </c>
      <c r="M4702" s="101">
        <f t="shared" ca="1" si="653"/>
        <v>0.15472992710682815</v>
      </c>
      <c r="N4702" s="101">
        <f t="shared" ca="1" si="660"/>
        <v>488.96600430324293</v>
      </c>
      <c r="O4702" s="101">
        <f t="shared" ca="1" si="654"/>
        <v>0.31641038353972117</v>
      </c>
      <c r="Q4702" s="12">
        <f t="shared" ca="1" si="655"/>
        <v>5.6000000000000005</v>
      </c>
      <c r="R4702" s="101">
        <f t="shared" ca="1" si="656"/>
        <v>0.22578586183485594</v>
      </c>
      <c r="S4702" s="13"/>
      <c r="T4702" s="101">
        <f t="shared" ca="1" si="657"/>
        <v>0</v>
      </c>
      <c r="U4702" s="101">
        <f t="shared" si="658"/>
        <v>0</v>
      </c>
      <c r="V4702" s="101">
        <f t="shared" ca="1" si="659"/>
        <v>-286.07149467421419</v>
      </c>
    </row>
    <row r="4703" spans="2:22" x14ac:dyDescent="0.3">
      <c r="B4703" s="13">
        <v>2023</v>
      </c>
      <c r="C4703" s="13">
        <v>7</v>
      </c>
      <c r="D4703" s="13">
        <v>13</v>
      </c>
      <c r="E4703" s="83" t="s">
        <v>293</v>
      </c>
      <c r="F4703" s="13">
        <v>3</v>
      </c>
      <c r="G4703" s="13">
        <v>8</v>
      </c>
      <c r="H4703" s="13" t="s">
        <v>69</v>
      </c>
      <c r="I4703" s="13" t="s">
        <v>53</v>
      </c>
      <c r="J4703" s="13"/>
      <c r="K4703" s="13" t="s">
        <v>27</v>
      </c>
      <c r="L4703" s="12">
        <f t="shared" ca="1" si="652"/>
        <v>4.4468299406118623</v>
      </c>
      <c r="M4703" s="101">
        <f t="shared" ca="1" si="653"/>
        <v>0.23461474766668186</v>
      </c>
      <c r="N4703" s="101">
        <f t="shared" ca="1" si="660"/>
        <v>488.96600430324293</v>
      </c>
      <c r="O4703" s="101">
        <f t="shared" ca="1" si="654"/>
        <v>0.47976848229261382</v>
      </c>
      <c r="Q4703" s="12">
        <f t="shared" ca="1" si="655"/>
        <v>5.6000000000000005</v>
      </c>
      <c r="R4703" s="101">
        <f t="shared" ca="1" si="656"/>
        <v>9.7615845527205897E-2</v>
      </c>
      <c r="S4703" s="13"/>
      <c r="T4703" s="101">
        <f t="shared" ca="1" si="657"/>
        <v>0</v>
      </c>
      <c r="U4703" s="101">
        <f t="shared" si="658"/>
        <v>0</v>
      </c>
      <c r="V4703" s="101">
        <f t="shared" ca="1" si="659"/>
        <v>-286.26672636526865</v>
      </c>
    </row>
    <row r="4704" spans="2:22" x14ac:dyDescent="0.3">
      <c r="B4704" s="13">
        <v>2023</v>
      </c>
      <c r="C4704" s="13">
        <v>7</v>
      </c>
      <c r="D4704" s="13">
        <v>13</v>
      </c>
      <c r="E4704" s="83" t="s">
        <v>293</v>
      </c>
      <c r="F4704" s="13">
        <v>3</v>
      </c>
      <c r="G4704" s="13">
        <v>9</v>
      </c>
      <c r="H4704" s="13" t="s">
        <v>69</v>
      </c>
      <c r="I4704" s="13" t="s">
        <v>53</v>
      </c>
      <c r="J4704" s="13"/>
      <c r="K4704" s="13" t="s">
        <v>27</v>
      </c>
      <c r="L4704" s="12">
        <f t="shared" ca="1" si="652"/>
        <v>3.7547298150792097</v>
      </c>
      <c r="M4704" s="101">
        <f t="shared" ca="1" si="653"/>
        <v>0.1980995450435791</v>
      </c>
      <c r="N4704" s="101">
        <f t="shared" ca="1" si="660"/>
        <v>488.96600430324293</v>
      </c>
      <c r="O4704" s="101">
        <f t="shared" ca="1" si="654"/>
        <v>0.40509779974889593</v>
      </c>
      <c r="Q4704" s="12">
        <f t="shared" ca="1" si="655"/>
        <v>5.6000000000000005</v>
      </c>
      <c r="R4704" s="101">
        <f t="shared" ca="1" si="656"/>
        <v>0.15620212115354495</v>
      </c>
      <c r="S4704" s="13"/>
      <c r="T4704" s="101">
        <f t="shared" ca="1" si="657"/>
        <v>0</v>
      </c>
      <c r="U4704" s="101">
        <f t="shared" si="658"/>
        <v>0</v>
      </c>
      <c r="V4704" s="101">
        <f t="shared" ca="1" si="659"/>
        <v>-286.57913060757579</v>
      </c>
    </row>
    <row r="4705" spans="2:22" x14ac:dyDescent="0.3">
      <c r="B4705" s="13">
        <v>2023</v>
      </c>
      <c r="C4705" s="13">
        <v>7</v>
      </c>
      <c r="D4705" s="13">
        <v>13</v>
      </c>
      <c r="E4705" s="83" t="s">
        <v>293</v>
      </c>
      <c r="F4705" s="13">
        <v>3</v>
      </c>
      <c r="G4705" s="13">
        <v>10</v>
      </c>
      <c r="H4705" s="13" t="s">
        <v>70</v>
      </c>
      <c r="I4705" s="13" t="s">
        <v>53</v>
      </c>
      <c r="J4705" s="13"/>
      <c r="K4705" s="13" t="s">
        <v>27</v>
      </c>
      <c r="L4705" s="12">
        <f t="shared" ca="1" si="652"/>
        <v>2.4987207341661319</v>
      </c>
      <c r="M4705" s="101">
        <f t="shared" ca="1" si="653"/>
        <v>0.13183250593460513</v>
      </c>
      <c r="N4705" s="101">
        <f t="shared" ca="1" si="660"/>
        <v>488.96600430324293</v>
      </c>
      <c r="O4705" s="101">
        <f t="shared" ca="1" si="654"/>
        <v>0.26958698000918396</v>
      </c>
      <c r="Q4705" s="12">
        <f t="shared" ca="1" si="655"/>
        <v>1.3273784610560866</v>
      </c>
      <c r="R4705" s="101">
        <f t="shared" ca="1" si="656"/>
        <v>0</v>
      </c>
      <c r="S4705" s="13"/>
      <c r="T4705" s="101">
        <f t="shared" ca="1" si="657"/>
        <v>6.1800018329285993E-2</v>
      </c>
      <c r="U4705" s="101">
        <f t="shared" si="658"/>
        <v>0</v>
      </c>
      <c r="V4705" s="101">
        <f t="shared" ca="1" si="659"/>
        <v>-286.51733058924651</v>
      </c>
    </row>
    <row r="4706" spans="2:22" x14ac:dyDescent="0.3">
      <c r="B4706" s="13">
        <v>2023</v>
      </c>
      <c r="C4706" s="13">
        <v>7</v>
      </c>
      <c r="D4706" s="13">
        <v>13</v>
      </c>
      <c r="E4706" s="83" t="s">
        <v>293</v>
      </c>
      <c r="F4706" s="13">
        <v>3</v>
      </c>
      <c r="G4706" s="13">
        <v>11</v>
      </c>
      <c r="H4706" s="13" t="s">
        <v>70</v>
      </c>
      <c r="I4706" s="13" t="s">
        <v>53</v>
      </c>
      <c r="J4706" s="13"/>
      <c r="K4706" s="13" t="s">
        <v>27</v>
      </c>
      <c r="L4706" s="12">
        <f t="shared" ca="1" si="652"/>
        <v>3.9138146305455468</v>
      </c>
      <c r="M4706" s="101">
        <f t="shared" ca="1" si="653"/>
        <v>0.20649285990758307</v>
      </c>
      <c r="N4706" s="101">
        <f t="shared" ca="1" si="660"/>
        <v>488.96600430324293</v>
      </c>
      <c r="O4706" s="101">
        <f t="shared" ca="1" si="654"/>
        <v>0.42226146048955904</v>
      </c>
      <c r="Q4706" s="12">
        <f t="shared" ca="1" si="655"/>
        <v>5.6000000000000005</v>
      </c>
      <c r="R4706" s="101">
        <f t="shared" ca="1" si="656"/>
        <v>0.14273559152431953</v>
      </c>
      <c r="S4706" s="13"/>
      <c r="T4706" s="101">
        <f t="shared" ca="1" si="657"/>
        <v>0</v>
      </c>
      <c r="U4706" s="101">
        <f t="shared" si="658"/>
        <v>0</v>
      </c>
      <c r="V4706" s="101">
        <f t="shared" ca="1" si="659"/>
        <v>-286.8028017722952</v>
      </c>
    </row>
    <row r="4707" spans="2:22" x14ac:dyDescent="0.3">
      <c r="B4707" s="13">
        <v>2023</v>
      </c>
      <c r="C4707" s="13">
        <v>7</v>
      </c>
      <c r="D4707" s="13">
        <v>13</v>
      </c>
      <c r="E4707" s="83" t="s">
        <v>293</v>
      </c>
      <c r="F4707" s="13">
        <v>3</v>
      </c>
      <c r="G4707" s="13">
        <v>12</v>
      </c>
      <c r="H4707" s="13" t="s">
        <v>70</v>
      </c>
      <c r="I4707" s="13" t="s">
        <v>53</v>
      </c>
      <c r="J4707" s="13"/>
      <c r="K4707" s="13" t="s">
        <v>27</v>
      </c>
      <c r="L4707" s="12">
        <f t="shared" ca="1" si="652"/>
        <v>4.7896185789207557</v>
      </c>
      <c r="M4707" s="101">
        <f t="shared" ca="1" si="653"/>
        <v>0.2527002762238591</v>
      </c>
      <c r="N4707" s="101">
        <f t="shared" ca="1" si="660"/>
        <v>488.96600430324293</v>
      </c>
      <c r="O4707" s="101">
        <f t="shared" ca="1" si="654"/>
        <v>0.51675194847976036</v>
      </c>
      <c r="Q4707" s="12">
        <f t="shared" ca="1" si="655"/>
        <v>5.6000000000000005</v>
      </c>
      <c r="R4707" s="101">
        <f t="shared" ca="1" si="656"/>
        <v>6.8598787294358074E-2</v>
      </c>
      <c r="S4707" s="13"/>
      <c r="T4707" s="101">
        <f t="shared" ca="1" si="657"/>
        <v>0</v>
      </c>
      <c r="U4707" s="101">
        <f t="shared" si="658"/>
        <v>0</v>
      </c>
      <c r="V4707" s="101">
        <f t="shared" ca="1" si="659"/>
        <v>-286.93999934688395</v>
      </c>
    </row>
    <row r="4708" spans="2:22" x14ac:dyDescent="0.3">
      <c r="B4708" s="13">
        <v>2023</v>
      </c>
      <c r="C4708" s="13">
        <v>7</v>
      </c>
      <c r="D4708" s="13">
        <v>13</v>
      </c>
      <c r="E4708" s="83" t="s">
        <v>293</v>
      </c>
      <c r="F4708" s="13">
        <v>3</v>
      </c>
      <c r="G4708" s="13">
        <v>13</v>
      </c>
      <c r="H4708" s="13" t="s">
        <v>70</v>
      </c>
      <c r="I4708" s="13" t="s">
        <v>53</v>
      </c>
      <c r="J4708" s="13"/>
      <c r="K4708" s="13" t="s">
        <v>27</v>
      </c>
      <c r="L4708" s="12">
        <f t="shared" ca="1" si="652"/>
        <v>3.6455255218232896</v>
      </c>
      <c r="M4708" s="101">
        <f t="shared" ca="1" si="653"/>
        <v>0.19233792653139675</v>
      </c>
      <c r="N4708" s="101">
        <f t="shared" ca="1" si="660"/>
        <v>488.96600430324293</v>
      </c>
      <c r="O4708" s="101">
        <f t="shared" ca="1" si="654"/>
        <v>0.39331574854951473</v>
      </c>
      <c r="Q4708" s="12">
        <f t="shared" ca="1" si="655"/>
        <v>5.6000000000000005</v>
      </c>
      <c r="R4708" s="101">
        <f t="shared" ca="1" si="656"/>
        <v>0.1654462645776586</v>
      </c>
      <c r="S4708" s="13"/>
      <c r="T4708" s="101">
        <f t="shared" ca="1" si="657"/>
        <v>0</v>
      </c>
      <c r="U4708" s="101">
        <f t="shared" si="658"/>
        <v>0</v>
      </c>
      <c r="V4708" s="101">
        <f t="shared" ca="1" si="659"/>
        <v>-287.27089187603929</v>
      </c>
    </row>
    <row r="4709" spans="2:22" x14ac:dyDescent="0.3">
      <c r="B4709" s="13">
        <v>2023</v>
      </c>
      <c r="C4709" s="13">
        <v>7</v>
      </c>
      <c r="D4709" s="13">
        <v>13</v>
      </c>
      <c r="E4709" s="83" t="s">
        <v>293</v>
      </c>
      <c r="F4709" s="13">
        <v>3</v>
      </c>
      <c r="G4709" s="13">
        <v>14</v>
      </c>
      <c r="H4709" s="13" t="s">
        <v>70</v>
      </c>
      <c r="I4709" s="13" t="s">
        <v>53</v>
      </c>
      <c r="J4709" s="13"/>
      <c r="K4709" s="13" t="s">
        <v>27</v>
      </c>
      <c r="L4709" s="12">
        <f t="shared" ca="1" si="652"/>
        <v>4.7226798219497859</v>
      </c>
      <c r="M4709" s="101">
        <f t="shared" ca="1" si="653"/>
        <v>0.2491685874060707</v>
      </c>
      <c r="N4709" s="101">
        <f t="shared" ca="1" si="660"/>
        <v>488.96600430324293</v>
      </c>
      <c r="O4709" s="101">
        <f t="shared" ca="1" si="654"/>
        <v>0.50952992599016245</v>
      </c>
      <c r="Q4709" s="12">
        <f t="shared" ca="1" si="655"/>
        <v>5.6000000000000005</v>
      </c>
      <c r="R4709" s="101">
        <f t="shared" ca="1" si="656"/>
        <v>7.4265153071950668E-2</v>
      </c>
      <c r="S4709" s="13"/>
      <c r="T4709" s="101">
        <f t="shared" ca="1" si="657"/>
        <v>0</v>
      </c>
      <c r="U4709" s="101">
        <f t="shared" si="658"/>
        <v>0</v>
      </c>
      <c r="V4709" s="101">
        <f t="shared" ca="1" si="659"/>
        <v>-287.41942218218321</v>
      </c>
    </row>
    <row r="4710" spans="2:22" x14ac:dyDescent="0.3">
      <c r="B4710" s="13">
        <v>2023</v>
      </c>
      <c r="C4710" s="13">
        <v>7</v>
      </c>
      <c r="D4710" s="13">
        <v>13</v>
      </c>
      <c r="E4710" s="83" t="s">
        <v>293</v>
      </c>
      <c r="F4710" s="13">
        <v>3</v>
      </c>
      <c r="G4710" s="13">
        <v>15</v>
      </c>
      <c r="H4710" s="13" t="s">
        <v>70</v>
      </c>
      <c r="I4710" s="13" t="s">
        <v>53</v>
      </c>
      <c r="J4710" s="13"/>
      <c r="K4710" s="13" t="s">
        <v>27</v>
      </c>
      <c r="L4710" s="12">
        <f t="shared" ca="1" si="652"/>
        <v>4.3809320742720654</v>
      </c>
      <c r="M4710" s="101">
        <f t="shared" ca="1" si="653"/>
        <v>0.23113797623859417</v>
      </c>
      <c r="N4710" s="101">
        <f t="shared" ca="1" si="660"/>
        <v>488.96600430324293</v>
      </c>
      <c r="O4710" s="101">
        <f t="shared" ca="1" si="654"/>
        <v>0.47265876149321312</v>
      </c>
      <c r="Q4710" s="12">
        <f t="shared" ca="1" si="655"/>
        <v>5.6000000000000005</v>
      </c>
      <c r="R4710" s="101">
        <f t="shared" ca="1" si="656"/>
        <v>0.10319409991286971</v>
      </c>
      <c r="S4710" s="13"/>
      <c r="T4710" s="101">
        <f t="shared" ca="1" si="657"/>
        <v>0</v>
      </c>
      <c r="U4710" s="101">
        <f t="shared" si="658"/>
        <v>0</v>
      </c>
      <c r="V4710" s="101">
        <f t="shared" ca="1" si="659"/>
        <v>-287.62581038200892</v>
      </c>
    </row>
    <row r="4711" spans="2:22" x14ac:dyDescent="0.3">
      <c r="B4711" s="13">
        <v>2023</v>
      </c>
      <c r="C4711" s="13">
        <v>7</v>
      </c>
      <c r="D4711" s="13">
        <v>13</v>
      </c>
      <c r="E4711" s="83" t="s">
        <v>293</v>
      </c>
      <c r="F4711" s="13">
        <v>3</v>
      </c>
      <c r="G4711" s="13">
        <v>16</v>
      </c>
      <c r="H4711" s="13" t="s">
        <v>71</v>
      </c>
      <c r="I4711" s="13" t="s">
        <v>53</v>
      </c>
      <c r="J4711" s="13"/>
      <c r="K4711" s="13" t="s">
        <v>27</v>
      </c>
      <c r="L4711" s="12">
        <f t="shared" ca="1" si="652"/>
        <v>4.5773361349066848</v>
      </c>
      <c r="M4711" s="101">
        <f t="shared" ca="1" si="653"/>
        <v>0.56823050778731587</v>
      </c>
      <c r="N4711" s="101">
        <f t="shared" ca="1" si="660"/>
        <v>490.25338009118542</v>
      </c>
      <c r="O4711" s="101">
        <f t="shared" ca="1" si="654"/>
        <v>1.3631307009752107</v>
      </c>
      <c r="Q4711" s="12">
        <f t="shared" ca="1" si="655"/>
        <v>5.6000000000000005</v>
      </c>
      <c r="R4711" s="101">
        <f t="shared" ca="1" si="656"/>
        <v>8.6568496180149182E-2</v>
      </c>
      <c r="S4711" s="13"/>
      <c r="T4711" s="101">
        <f t="shared" ca="1" si="657"/>
        <v>0</v>
      </c>
      <c r="U4711" s="101">
        <f t="shared" ca="1" si="658"/>
        <v>1.2873757879425052</v>
      </c>
      <c r="V4711" s="101">
        <f t="shared" ca="1" si="659"/>
        <v>-286.51157158642667</v>
      </c>
    </row>
    <row r="4712" spans="2:22" x14ac:dyDescent="0.3">
      <c r="B4712" s="13">
        <v>2023</v>
      </c>
      <c r="C4712" s="13">
        <v>7</v>
      </c>
      <c r="D4712" s="13">
        <v>13</v>
      </c>
      <c r="E4712" s="83" t="s">
        <v>293</v>
      </c>
      <c r="F4712" s="13">
        <v>3</v>
      </c>
      <c r="G4712" s="13">
        <v>17</v>
      </c>
      <c r="H4712" s="13" t="s">
        <v>71</v>
      </c>
      <c r="I4712" s="13" t="s">
        <v>53</v>
      </c>
      <c r="J4712" s="13"/>
      <c r="K4712" s="13" t="s">
        <v>27</v>
      </c>
      <c r="L4712" s="12">
        <f t="shared" ca="1" si="652"/>
        <v>5.3749521381017251</v>
      </c>
      <c r="M4712" s="101">
        <f t="shared" ca="1" si="653"/>
        <v>0.6672465584239482</v>
      </c>
      <c r="N4712" s="101">
        <f t="shared" ca="1" si="660"/>
        <v>491.76508538002651</v>
      </c>
      <c r="O4712" s="101">
        <f t="shared" ca="1" si="654"/>
        <v>1.6006607467266938</v>
      </c>
      <c r="Q4712" s="12">
        <f t="shared" ca="1" si="655"/>
        <v>5.6000000000000005</v>
      </c>
      <c r="R4712" s="101">
        <f t="shared" ca="1" si="656"/>
        <v>1.9050301509689015E-2</v>
      </c>
      <c r="S4712" s="13"/>
      <c r="T4712" s="101">
        <f t="shared" ca="1" si="657"/>
        <v>0</v>
      </c>
      <c r="U4712" s="101">
        <f t="shared" ca="1" si="658"/>
        <v>1.5117052888411102</v>
      </c>
      <c r="V4712" s="101">
        <f t="shared" ca="1" si="659"/>
        <v>-285.03796690060494</v>
      </c>
    </row>
    <row r="4713" spans="2:22" x14ac:dyDescent="0.3">
      <c r="B4713" s="13">
        <v>2023</v>
      </c>
      <c r="C4713" s="13">
        <v>7</v>
      </c>
      <c r="D4713" s="13">
        <v>13</v>
      </c>
      <c r="E4713" s="83" t="s">
        <v>293</v>
      </c>
      <c r="F4713" s="13">
        <v>3</v>
      </c>
      <c r="G4713" s="13">
        <v>18</v>
      </c>
      <c r="H4713" s="13" t="s">
        <v>71</v>
      </c>
      <c r="I4713" s="13" t="s">
        <v>53</v>
      </c>
      <c r="J4713" s="13"/>
      <c r="K4713" s="13" t="s">
        <v>27</v>
      </c>
      <c r="L4713" s="12">
        <f t="shared" ca="1" si="652"/>
        <v>4.5448355182954003</v>
      </c>
      <c r="M4713" s="101">
        <f t="shared" ca="1" si="653"/>
        <v>0.56419588124119102</v>
      </c>
      <c r="N4713" s="101">
        <f t="shared" ca="1" si="660"/>
        <v>493.04332036954708</v>
      </c>
      <c r="O4713" s="101">
        <f t="shared" ca="1" si="654"/>
        <v>1.3534520173483702</v>
      </c>
      <c r="Q4713" s="12">
        <f t="shared" ca="1" si="655"/>
        <v>0</v>
      </c>
      <c r="R4713" s="101">
        <f t="shared" ca="1" si="656"/>
        <v>0</v>
      </c>
      <c r="S4713" s="13"/>
      <c r="T4713" s="101">
        <f t="shared" ca="1" si="657"/>
        <v>0.56419588124119102</v>
      </c>
      <c r="U4713" s="101">
        <f t="shared" ca="1" si="658"/>
        <v>1.2782349895205813</v>
      </c>
      <c r="V4713" s="101">
        <f t="shared" ca="1" si="659"/>
        <v>-283.1955360298432</v>
      </c>
    </row>
    <row r="4714" spans="2:22" x14ac:dyDescent="0.3">
      <c r="B4714" s="13">
        <v>2023</v>
      </c>
      <c r="C4714" s="13">
        <v>7</v>
      </c>
      <c r="D4714" s="13">
        <v>13</v>
      </c>
      <c r="E4714" s="83" t="s">
        <v>293</v>
      </c>
      <c r="F4714" s="13">
        <v>3</v>
      </c>
      <c r="G4714" s="13">
        <v>19</v>
      </c>
      <c r="H4714" s="13" t="s">
        <v>71</v>
      </c>
      <c r="I4714" s="13" t="s">
        <v>53</v>
      </c>
      <c r="J4714" s="13"/>
      <c r="K4714" s="13" t="s">
        <v>27</v>
      </c>
      <c r="L4714" s="12">
        <f t="shared" ca="1" si="652"/>
        <v>7.0245249990674852</v>
      </c>
      <c r="M4714" s="101">
        <f t="shared" ca="1" si="653"/>
        <v>0.87202453338423758</v>
      </c>
      <c r="N4714" s="101">
        <f t="shared" ca="1" si="660"/>
        <v>495.01896802553483</v>
      </c>
      <c r="O4714" s="101">
        <f t="shared" ca="1" si="654"/>
        <v>2.0919035447222973</v>
      </c>
      <c r="Q4714" s="12">
        <f t="shared" ca="1" si="655"/>
        <v>5.6000000000000005</v>
      </c>
      <c r="R4714" s="101">
        <f t="shared" ca="1" si="656"/>
        <v>0</v>
      </c>
      <c r="S4714" s="13"/>
      <c r="T4714" s="101">
        <f t="shared" ca="1" si="657"/>
        <v>0.17684053338423755</v>
      </c>
      <c r="U4714" s="101">
        <f t="shared" ca="1" si="658"/>
        <v>1.9756476559877301</v>
      </c>
      <c r="V4714" s="101">
        <f t="shared" ca="1" si="659"/>
        <v>-281.04304784047122</v>
      </c>
    </row>
    <row r="4715" spans="2:22" x14ac:dyDescent="0.3">
      <c r="B4715" s="13">
        <v>2023</v>
      </c>
      <c r="C4715" s="13">
        <v>7</v>
      </c>
      <c r="D4715" s="13">
        <v>13</v>
      </c>
      <c r="E4715" s="83" t="s">
        <v>293</v>
      </c>
      <c r="F4715" s="13">
        <v>3</v>
      </c>
      <c r="G4715" s="13">
        <v>20</v>
      </c>
      <c r="H4715" s="13" t="s">
        <v>69</v>
      </c>
      <c r="I4715" s="13" t="s">
        <v>53</v>
      </c>
      <c r="J4715" s="13"/>
      <c r="K4715" s="13" t="s">
        <v>27</v>
      </c>
      <c r="L4715" s="12">
        <f t="shared" ca="1" si="652"/>
        <v>6.0944226368822028</v>
      </c>
      <c r="M4715" s="101">
        <f t="shared" ca="1" si="653"/>
        <v>0.32154173832190502</v>
      </c>
      <c r="N4715" s="101">
        <f t="shared" ca="1" si="660"/>
        <v>495.01896802553483</v>
      </c>
      <c r="O4715" s="101">
        <f t="shared" ca="1" si="654"/>
        <v>0.6575272582932209</v>
      </c>
      <c r="Q4715" s="12">
        <f t="shared" ca="1" si="655"/>
        <v>0</v>
      </c>
      <c r="R4715" s="101">
        <f t="shared" ca="1" si="656"/>
        <v>0</v>
      </c>
      <c r="S4715" s="13"/>
      <c r="T4715" s="101">
        <f t="shared" ca="1" si="657"/>
        <v>0.32154173832190502</v>
      </c>
      <c r="U4715" s="101">
        <f t="shared" si="658"/>
        <v>0</v>
      </c>
      <c r="V4715" s="101">
        <f t="shared" ca="1" si="659"/>
        <v>-280.72150610214931</v>
      </c>
    </row>
    <row r="4716" spans="2:22" x14ac:dyDescent="0.3">
      <c r="B4716" s="13">
        <v>2023</v>
      </c>
      <c r="C4716" s="13">
        <v>7</v>
      </c>
      <c r="D4716" s="13">
        <v>13</v>
      </c>
      <c r="E4716" s="83" t="s">
        <v>293</v>
      </c>
      <c r="F4716" s="13">
        <v>3</v>
      </c>
      <c r="G4716" s="13">
        <v>21</v>
      </c>
      <c r="H4716" s="13" t="s">
        <v>69</v>
      </c>
      <c r="I4716" s="13" t="s">
        <v>53</v>
      </c>
      <c r="J4716" s="13"/>
      <c r="K4716" s="13" t="s">
        <v>27</v>
      </c>
      <c r="L4716" s="12">
        <f t="shared" ca="1" si="652"/>
        <v>5.3765800838296789</v>
      </c>
      <c r="M4716" s="101">
        <f t="shared" ca="1" si="653"/>
        <v>0.28366836522285388</v>
      </c>
      <c r="N4716" s="101">
        <f t="shared" ca="1" si="660"/>
        <v>495.01896802553483</v>
      </c>
      <c r="O4716" s="101">
        <f t="shared" ca="1" si="654"/>
        <v>0.58007922524438404</v>
      </c>
      <c r="Q4716" s="12">
        <f t="shared" ca="1" si="655"/>
        <v>0</v>
      </c>
      <c r="R4716" s="101">
        <f t="shared" ca="1" si="656"/>
        <v>0</v>
      </c>
      <c r="S4716" s="13"/>
      <c r="T4716" s="101">
        <f t="shared" ca="1" si="657"/>
        <v>0.28366836522285388</v>
      </c>
      <c r="U4716" s="101">
        <f t="shared" si="658"/>
        <v>0</v>
      </c>
      <c r="V4716" s="101">
        <f t="shared" ca="1" si="659"/>
        <v>-280.43783773692644</v>
      </c>
    </row>
    <row r="4717" spans="2:22" x14ac:dyDescent="0.3">
      <c r="B4717" s="13">
        <v>2023</v>
      </c>
      <c r="C4717" s="13">
        <v>7</v>
      </c>
      <c r="D4717" s="13">
        <v>13</v>
      </c>
      <c r="E4717" s="83" t="s">
        <v>293</v>
      </c>
      <c r="F4717" s="13">
        <v>3</v>
      </c>
      <c r="G4717" s="13">
        <v>22</v>
      </c>
      <c r="H4717" s="13" t="s">
        <v>69</v>
      </c>
      <c r="I4717" s="13" t="s">
        <v>53</v>
      </c>
      <c r="J4717" s="13"/>
      <c r="K4717" s="13" t="s">
        <v>27</v>
      </c>
      <c r="L4717" s="12">
        <f t="shared" ca="1" si="652"/>
        <v>5.2964237665369955</v>
      </c>
      <c r="M4717" s="101">
        <f t="shared" ca="1" si="653"/>
        <v>0.27943931792249188</v>
      </c>
      <c r="N4717" s="101">
        <f t="shared" ca="1" si="660"/>
        <v>495.01896802553483</v>
      </c>
      <c r="O4717" s="101">
        <f t="shared" ca="1" si="654"/>
        <v>0.5714311601716765</v>
      </c>
      <c r="Q4717" s="12">
        <f t="shared" ca="1" si="655"/>
        <v>0</v>
      </c>
      <c r="R4717" s="101">
        <f t="shared" ca="1" si="656"/>
        <v>0</v>
      </c>
      <c r="S4717" s="13"/>
      <c r="T4717" s="101">
        <f t="shared" ca="1" si="657"/>
        <v>0.27943931792249188</v>
      </c>
      <c r="U4717" s="101">
        <f t="shared" si="658"/>
        <v>0</v>
      </c>
      <c r="V4717" s="101">
        <f t="shared" ca="1" si="659"/>
        <v>-280.15839841900396</v>
      </c>
    </row>
    <row r="4718" spans="2:22" x14ac:dyDescent="0.3">
      <c r="B4718" s="13">
        <v>2023</v>
      </c>
      <c r="C4718" s="13">
        <v>7</v>
      </c>
      <c r="D4718" s="13">
        <v>13</v>
      </c>
      <c r="E4718" s="83" t="s">
        <v>293</v>
      </c>
      <c r="F4718" s="13">
        <v>3</v>
      </c>
      <c r="G4718" s="13">
        <v>23</v>
      </c>
      <c r="H4718" s="13" t="s">
        <v>69</v>
      </c>
      <c r="I4718" s="13" t="s">
        <v>53</v>
      </c>
      <c r="J4718" s="13"/>
      <c r="K4718" s="13" t="s">
        <v>27</v>
      </c>
      <c r="L4718" s="12">
        <f t="shared" ca="1" si="652"/>
        <v>5.0084200867905198</v>
      </c>
      <c r="M4718" s="101">
        <f t="shared" ca="1" si="653"/>
        <v>0.26424424377906786</v>
      </c>
      <c r="N4718" s="101">
        <f t="shared" ca="1" si="660"/>
        <v>495.01896802553483</v>
      </c>
      <c r="O4718" s="101">
        <f t="shared" ca="1" si="654"/>
        <v>0.54035844316382919</v>
      </c>
      <c r="Q4718" s="12">
        <f t="shared" ca="1" si="655"/>
        <v>0</v>
      </c>
      <c r="R4718" s="101">
        <f t="shared" ca="1" si="656"/>
        <v>0</v>
      </c>
      <c r="S4718" s="13"/>
      <c r="T4718" s="101">
        <f t="shared" ca="1" si="657"/>
        <v>0.26424424377906786</v>
      </c>
      <c r="U4718" s="101">
        <f t="shared" si="658"/>
        <v>0</v>
      </c>
      <c r="V4718" s="101">
        <f t="shared" ca="1" si="659"/>
        <v>-279.89415417522491</v>
      </c>
    </row>
    <row r="4719" spans="2:22" x14ac:dyDescent="0.3">
      <c r="B4719" s="13">
        <v>2023</v>
      </c>
      <c r="C4719" s="13">
        <v>7</v>
      </c>
      <c r="D4719" s="13">
        <v>14</v>
      </c>
      <c r="E4719" s="83" t="s">
        <v>294</v>
      </c>
      <c r="F4719" s="13">
        <v>4</v>
      </c>
      <c r="G4719" s="13">
        <v>0</v>
      </c>
      <c r="H4719" s="13" t="s">
        <v>69</v>
      </c>
      <c r="I4719" s="13" t="s">
        <v>53</v>
      </c>
      <c r="J4719" s="13"/>
      <c r="K4719" s="13" t="s">
        <v>28</v>
      </c>
      <c r="L4719" s="12">
        <f t="shared" ca="1" si="652"/>
        <v>6.4246557243054427</v>
      </c>
      <c r="M4719" s="101">
        <f t="shared" ca="1" si="653"/>
        <v>0.33896483601435518</v>
      </c>
      <c r="N4719" s="101">
        <f t="shared" ca="1" si="660"/>
        <v>495.01896802553483</v>
      </c>
      <c r="O4719" s="101">
        <f t="shared" ca="1" si="654"/>
        <v>0.6931561060953142</v>
      </c>
      <c r="Q4719" s="12">
        <f t="shared" ca="1" si="655"/>
        <v>0</v>
      </c>
      <c r="R4719" s="101">
        <f t="shared" ca="1" si="656"/>
        <v>0</v>
      </c>
      <c r="S4719" s="13"/>
      <c r="T4719" s="101">
        <f t="shared" ca="1" si="657"/>
        <v>0.33896483601435518</v>
      </c>
      <c r="U4719" s="101">
        <f t="shared" si="658"/>
        <v>0</v>
      </c>
      <c r="V4719" s="101">
        <f t="shared" ca="1" si="659"/>
        <v>-279.55518933921059</v>
      </c>
    </row>
    <row r="4720" spans="2:22" x14ac:dyDescent="0.3">
      <c r="B4720" s="13">
        <v>2023</v>
      </c>
      <c r="C4720" s="13">
        <v>7</v>
      </c>
      <c r="D4720" s="13">
        <v>14</v>
      </c>
      <c r="E4720" s="83" t="s">
        <v>294</v>
      </c>
      <c r="F4720" s="13">
        <v>4</v>
      </c>
      <c r="G4720" s="13">
        <v>1</v>
      </c>
      <c r="H4720" s="13" t="s">
        <v>69</v>
      </c>
      <c r="I4720" s="13" t="s">
        <v>53</v>
      </c>
      <c r="J4720" s="13"/>
      <c r="K4720" s="13" t="s">
        <v>28</v>
      </c>
      <c r="L4720" s="12">
        <f t="shared" ca="1" si="652"/>
        <v>3.0365346062106209</v>
      </c>
      <c r="M4720" s="101">
        <f t="shared" ca="1" si="653"/>
        <v>0.16020756582367235</v>
      </c>
      <c r="N4720" s="101">
        <f t="shared" ca="1" si="660"/>
        <v>495.01896802553483</v>
      </c>
      <c r="O4720" s="101">
        <f t="shared" ca="1" si="654"/>
        <v>0.32761171866406391</v>
      </c>
      <c r="Q4720" s="12">
        <f t="shared" ca="1" si="655"/>
        <v>0</v>
      </c>
      <c r="R4720" s="101">
        <f t="shared" ca="1" si="656"/>
        <v>0</v>
      </c>
      <c r="S4720" s="13"/>
      <c r="T4720" s="101">
        <f t="shared" ca="1" si="657"/>
        <v>0.16020756582367235</v>
      </c>
      <c r="U4720" s="101">
        <f t="shared" si="658"/>
        <v>0</v>
      </c>
      <c r="V4720" s="101">
        <f t="shared" ca="1" si="659"/>
        <v>-279.39498177338692</v>
      </c>
    </row>
    <row r="4721" spans="2:22" x14ac:dyDescent="0.3">
      <c r="B4721" s="13">
        <v>2023</v>
      </c>
      <c r="C4721" s="13">
        <v>7</v>
      </c>
      <c r="D4721" s="13">
        <v>14</v>
      </c>
      <c r="E4721" s="83" t="s">
        <v>294</v>
      </c>
      <c r="F4721" s="13">
        <v>4</v>
      </c>
      <c r="G4721" s="13">
        <v>2</v>
      </c>
      <c r="H4721" s="13" t="s">
        <v>69</v>
      </c>
      <c r="I4721" s="13" t="s">
        <v>53</v>
      </c>
      <c r="J4721" s="13"/>
      <c r="K4721" s="13" t="s">
        <v>28</v>
      </c>
      <c r="L4721" s="12">
        <f t="shared" ca="1" si="652"/>
        <v>3.2162362453356921</v>
      </c>
      <c r="M4721" s="101">
        <f t="shared" ca="1" si="653"/>
        <v>0.16968862430391113</v>
      </c>
      <c r="N4721" s="101">
        <f t="shared" ca="1" si="660"/>
        <v>495.01896802553483</v>
      </c>
      <c r="O4721" s="101">
        <f t="shared" ca="1" si="654"/>
        <v>0.3469997285092678</v>
      </c>
      <c r="Q4721" s="12">
        <f t="shared" ca="1" si="655"/>
        <v>0</v>
      </c>
      <c r="R4721" s="101">
        <f t="shared" ca="1" si="656"/>
        <v>0</v>
      </c>
      <c r="S4721" s="13"/>
      <c r="T4721" s="101">
        <f t="shared" ca="1" si="657"/>
        <v>0.16968862430391113</v>
      </c>
      <c r="U4721" s="101">
        <f t="shared" si="658"/>
        <v>0</v>
      </c>
      <c r="V4721" s="101">
        <f t="shared" ca="1" si="659"/>
        <v>-279.22529314908303</v>
      </c>
    </row>
    <row r="4722" spans="2:22" x14ac:dyDescent="0.3">
      <c r="B4722" s="13">
        <v>2023</v>
      </c>
      <c r="C4722" s="13">
        <v>7</v>
      </c>
      <c r="D4722" s="13">
        <v>14</v>
      </c>
      <c r="E4722" s="83" t="s">
        <v>294</v>
      </c>
      <c r="F4722" s="13">
        <v>4</v>
      </c>
      <c r="G4722" s="13">
        <v>3</v>
      </c>
      <c r="H4722" s="13" t="s">
        <v>69</v>
      </c>
      <c r="I4722" s="13" t="s">
        <v>53</v>
      </c>
      <c r="J4722" s="13"/>
      <c r="K4722" s="13" t="s">
        <v>28</v>
      </c>
      <c r="L4722" s="12">
        <f t="shared" ca="1" si="652"/>
        <v>3.1256246485424883</v>
      </c>
      <c r="M4722" s="101">
        <f t="shared" ca="1" si="653"/>
        <v>0.16490795645710168</v>
      </c>
      <c r="N4722" s="101">
        <f t="shared" ca="1" si="660"/>
        <v>495.01896802553483</v>
      </c>
      <c r="O4722" s="101">
        <f t="shared" ca="1" si="654"/>
        <v>0.33722364333124905</v>
      </c>
      <c r="Q4722" s="12">
        <f t="shared" ca="1" si="655"/>
        <v>0</v>
      </c>
      <c r="R4722" s="101">
        <f t="shared" ca="1" si="656"/>
        <v>0</v>
      </c>
      <c r="S4722" s="13"/>
      <c r="T4722" s="101">
        <f t="shared" ca="1" si="657"/>
        <v>0.16490795645710168</v>
      </c>
      <c r="U4722" s="101">
        <f t="shared" si="658"/>
        <v>0</v>
      </c>
      <c r="V4722" s="101">
        <f t="shared" ca="1" si="659"/>
        <v>-279.06038519262592</v>
      </c>
    </row>
    <row r="4723" spans="2:22" x14ac:dyDescent="0.3">
      <c r="B4723" s="13">
        <v>2023</v>
      </c>
      <c r="C4723" s="13">
        <v>7</v>
      </c>
      <c r="D4723" s="13">
        <v>14</v>
      </c>
      <c r="E4723" s="83" t="s">
        <v>294</v>
      </c>
      <c r="F4723" s="13">
        <v>4</v>
      </c>
      <c r="G4723" s="13">
        <v>4</v>
      </c>
      <c r="H4723" s="13" t="s">
        <v>69</v>
      </c>
      <c r="I4723" s="13" t="s">
        <v>53</v>
      </c>
      <c r="J4723" s="13"/>
      <c r="K4723" s="13" t="s">
        <v>28</v>
      </c>
      <c r="L4723" s="12">
        <f t="shared" ca="1" si="652"/>
        <v>3.0295103171509981</v>
      </c>
      <c r="M4723" s="101">
        <f t="shared" ca="1" si="653"/>
        <v>0.15983696433288666</v>
      </c>
      <c r="N4723" s="101">
        <f t="shared" ca="1" si="660"/>
        <v>495.01896802553483</v>
      </c>
      <c r="O4723" s="101">
        <f t="shared" ca="1" si="654"/>
        <v>0.32685386811742118</v>
      </c>
      <c r="Q4723" s="12">
        <f t="shared" ca="1" si="655"/>
        <v>0</v>
      </c>
      <c r="R4723" s="101">
        <f t="shared" ca="1" si="656"/>
        <v>0</v>
      </c>
      <c r="S4723" s="13"/>
      <c r="T4723" s="101">
        <f t="shared" ca="1" si="657"/>
        <v>0.15983696433288666</v>
      </c>
      <c r="U4723" s="101">
        <f t="shared" si="658"/>
        <v>0</v>
      </c>
      <c r="V4723" s="101">
        <f t="shared" ca="1" si="659"/>
        <v>-278.90054822829302</v>
      </c>
    </row>
    <row r="4724" spans="2:22" x14ac:dyDescent="0.3">
      <c r="B4724" s="13">
        <v>2023</v>
      </c>
      <c r="C4724" s="13">
        <v>7</v>
      </c>
      <c r="D4724" s="13">
        <v>14</v>
      </c>
      <c r="E4724" s="83" t="s">
        <v>294</v>
      </c>
      <c r="F4724" s="13">
        <v>4</v>
      </c>
      <c r="G4724" s="13">
        <v>5</v>
      </c>
      <c r="H4724" s="13" t="s">
        <v>69</v>
      </c>
      <c r="I4724" s="13" t="s">
        <v>53</v>
      </c>
      <c r="J4724" s="13"/>
      <c r="K4724" s="13" t="s">
        <v>28</v>
      </c>
      <c r="L4724" s="12">
        <f t="shared" ca="1" si="652"/>
        <v>3.3503198463593815</v>
      </c>
      <c r="M4724" s="101">
        <f t="shared" ca="1" si="653"/>
        <v>0.17676287509392097</v>
      </c>
      <c r="N4724" s="101">
        <f t="shared" ca="1" si="660"/>
        <v>495.01896802553483</v>
      </c>
      <c r="O4724" s="101">
        <f t="shared" ca="1" si="654"/>
        <v>0.36146600822371366</v>
      </c>
      <c r="Q4724" s="12">
        <f t="shared" ca="1" si="655"/>
        <v>5.6000000000000005</v>
      </c>
      <c r="R4724" s="101">
        <f t="shared" ca="1" si="656"/>
        <v>0.19043542500567839</v>
      </c>
      <c r="S4724" s="13"/>
      <c r="T4724" s="101">
        <f t="shared" ca="1" si="657"/>
        <v>0</v>
      </c>
      <c r="U4724" s="101">
        <f t="shared" si="658"/>
        <v>0</v>
      </c>
      <c r="V4724" s="101">
        <f t="shared" ca="1" si="659"/>
        <v>-279.28141907830434</v>
      </c>
    </row>
    <row r="4725" spans="2:22" x14ac:dyDescent="0.3">
      <c r="B4725" s="13">
        <v>2023</v>
      </c>
      <c r="C4725" s="13">
        <v>7</v>
      </c>
      <c r="D4725" s="13">
        <v>14</v>
      </c>
      <c r="E4725" s="83" t="s">
        <v>294</v>
      </c>
      <c r="F4725" s="13">
        <v>4</v>
      </c>
      <c r="G4725" s="13">
        <v>6</v>
      </c>
      <c r="H4725" s="13" t="s">
        <v>69</v>
      </c>
      <c r="I4725" s="13" t="s">
        <v>53</v>
      </c>
      <c r="J4725" s="13"/>
      <c r="K4725" s="13" t="s">
        <v>28</v>
      </c>
      <c r="L4725" s="12">
        <f t="shared" ca="1" si="652"/>
        <v>3.0920041484976393</v>
      </c>
      <c r="M4725" s="101">
        <f t="shared" ca="1" si="653"/>
        <v>0.16313413887473546</v>
      </c>
      <c r="N4725" s="101">
        <f t="shared" ca="1" si="660"/>
        <v>495.01896802553483</v>
      </c>
      <c r="O4725" s="101">
        <f t="shared" ca="1" si="654"/>
        <v>0.33359632758141028</v>
      </c>
      <c r="Q4725" s="12">
        <f t="shared" ca="1" si="655"/>
        <v>4.2205434698709396</v>
      </c>
      <c r="R4725" s="101">
        <f t="shared" ca="1" si="656"/>
        <v>9.5530853554249881E-2</v>
      </c>
      <c r="S4725" s="13"/>
      <c r="T4725" s="101">
        <f t="shared" ca="1" si="657"/>
        <v>0</v>
      </c>
      <c r="U4725" s="101">
        <f t="shared" si="658"/>
        <v>0</v>
      </c>
      <c r="V4725" s="101">
        <f t="shared" ca="1" si="659"/>
        <v>-279.47248078541281</v>
      </c>
    </row>
    <row r="4726" spans="2:22" x14ac:dyDescent="0.3">
      <c r="B4726" s="13">
        <v>2023</v>
      </c>
      <c r="C4726" s="13">
        <v>7</v>
      </c>
      <c r="D4726" s="13">
        <v>14</v>
      </c>
      <c r="E4726" s="83" t="s">
        <v>294</v>
      </c>
      <c r="F4726" s="13">
        <v>4</v>
      </c>
      <c r="G4726" s="13">
        <v>7</v>
      </c>
      <c r="H4726" s="13" t="s">
        <v>69</v>
      </c>
      <c r="I4726" s="13" t="s">
        <v>53</v>
      </c>
      <c r="J4726" s="13"/>
      <c r="K4726" s="13" t="s">
        <v>28</v>
      </c>
      <c r="L4726" s="12">
        <f t="shared" ca="1" si="652"/>
        <v>3.1231538347935794</v>
      </c>
      <c r="M4726" s="101">
        <f t="shared" ca="1" si="653"/>
        <v>0.16477759632370925</v>
      </c>
      <c r="N4726" s="101">
        <f t="shared" ca="1" si="660"/>
        <v>495.01896802553483</v>
      </c>
      <c r="O4726" s="101">
        <f t="shared" ca="1" si="654"/>
        <v>0.33695706723587926</v>
      </c>
      <c r="Q4726" s="12">
        <f t="shared" ca="1" si="655"/>
        <v>5.6000000000000005</v>
      </c>
      <c r="R4726" s="101">
        <f t="shared" ca="1" si="656"/>
        <v>0.20966502788472355</v>
      </c>
      <c r="S4726" s="13"/>
      <c r="T4726" s="101">
        <f t="shared" ca="1" si="657"/>
        <v>0</v>
      </c>
      <c r="U4726" s="101">
        <f t="shared" si="658"/>
        <v>0</v>
      </c>
      <c r="V4726" s="101">
        <f t="shared" ca="1" si="659"/>
        <v>-279.89181084118229</v>
      </c>
    </row>
    <row r="4727" spans="2:22" x14ac:dyDescent="0.3">
      <c r="B4727" s="13">
        <v>2023</v>
      </c>
      <c r="C4727" s="13">
        <v>7</v>
      </c>
      <c r="D4727" s="13">
        <v>14</v>
      </c>
      <c r="E4727" s="83" t="s">
        <v>294</v>
      </c>
      <c r="F4727" s="13">
        <v>4</v>
      </c>
      <c r="G4727" s="13">
        <v>8</v>
      </c>
      <c r="H4727" s="13" t="s">
        <v>69</v>
      </c>
      <c r="I4727" s="13" t="s">
        <v>53</v>
      </c>
      <c r="J4727" s="13"/>
      <c r="K4727" s="13" t="s">
        <v>28</v>
      </c>
      <c r="L4727" s="12">
        <f t="shared" ca="1" si="652"/>
        <v>3.0404935788442997</v>
      </c>
      <c r="M4727" s="101">
        <f t="shared" ca="1" si="653"/>
        <v>0.16041644121982526</v>
      </c>
      <c r="N4727" s="101">
        <f t="shared" ca="1" si="660"/>
        <v>495.01896802553483</v>
      </c>
      <c r="O4727" s="101">
        <f t="shared" ca="1" si="654"/>
        <v>0.32803885222151152</v>
      </c>
      <c r="Q4727" s="12">
        <f t="shared" ca="1" si="655"/>
        <v>5.6000000000000005</v>
      </c>
      <c r="R4727" s="101">
        <f t="shared" ca="1" si="656"/>
        <v>0.21666221855083009</v>
      </c>
      <c r="S4727" s="13"/>
      <c r="T4727" s="101">
        <f t="shared" ca="1" si="657"/>
        <v>0</v>
      </c>
      <c r="U4727" s="101">
        <f t="shared" si="658"/>
        <v>0</v>
      </c>
      <c r="V4727" s="101">
        <f t="shared" ca="1" si="659"/>
        <v>-280.32513527828394</v>
      </c>
    </row>
    <row r="4728" spans="2:22" x14ac:dyDescent="0.3">
      <c r="B4728" s="13">
        <v>2023</v>
      </c>
      <c r="C4728" s="13">
        <v>7</v>
      </c>
      <c r="D4728" s="13">
        <v>14</v>
      </c>
      <c r="E4728" s="83" t="s">
        <v>294</v>
      </c>
      <c r="F4728" s="13">
        <v>4</v>
      </c>
      <c r="G4728" s="13">
        <v>9</v>
      </c>
      <c r="H4728" s="13" t="s">
        <v>69</v>
      </c>
      <c r="I4728" s="13" t="s">
        <v>53</v>
      </c>
      <c r="J4728" s="13"/>
      <c r="K4728" s="13" t="s">
        <v>28</v>
      </c>
      <c r="L4728" s="12">
        <f t="shared" ca="1" si="652"/>
        <v>4.5114369066607711</v>
      </c>
      <c r="M4728" s="101">
        <f t="shared" ca="1" si="653"/>
        <v>0.23802341119542228</v>
      </c>
      <c r="N4728" s="101">
        <f t="shared" ca="1" si="660"/>
        <v>495.01896802553483</v>
      </c>
      <c r="O4728" s="101">
        <f t="shared" ca="1" si="654"/>
        <v>0.48673892785963058</v>
      </c>
      <c r="Q4728" s="12">
        <f t="shared" ca="1" si="655"/>
        <v>0</v>
      </c>
      <c r="R4728" s="101">
        <f t="shared" ca="1" si="656"/>
        <v>0</v>
      </c>
      <c r="S4728" s="13"/>
      <c r="T4728" s="101">
        <f t="shared" ca="1" si="657"/>
        <v>0.23802341119542228</v>
      </c>
      <c r="U4728" s="101">
        <f t="shared" si="658"/>
        <v>0</v>
      </c>
      <c r="V4728" s="101">
        <f t="shared" ca="1" si="659"/>
        <v>-280.08711186708854</v>
      </c>
    </row>
    <row r="4729" spans="2:22" x14ac:dyDescent="0.3">
      <c r="B4729" s="13">
        <v>2023</v>
      </c>
      <c r="C4729" s="13">
        <v>7</v>
      </c>
      <c r="D4729" s="13">
        <v>14</v>
      </c>
      <c r="E4729" s="83" t="s">
        <v>294</v>
      </c>
      <c r="F4729" s="13">
        <v>4</v>
      </c>
      <c r="G4729" s="13">
        <v>10</v>
      </c>
      <c r="H4729" s="13" t="s">
        <v>70</v>
      </c>
      <c r="I4729" s="13" t="s">
        <v>53</v>
      </c>
      <c r="J4729" s="13"/>
      <c r="K4729" s="13" t="s">
        <v>28</v>
      </c>
      <c r="L4729" s="12">
        <f t="shared" ca="1" si="652"/>
        <v>3.0042433684725034</v>
      </c>
      <c r="M4729" s="101">
        <f t="shared" ca="1" si="653"/>
        <v>0.15850388012060929</v>
      </c>
      <c r="N4729" s="101">
        <f t="shared" ca="1" si="660"/>
        <v>495.01896802553483</v>
      </c>
      <c r="O4729" s="101">
        <f t="shared" ca="1" si="654"/>
        <v>0.32412781702449839</v>
      </c>
      <c r="Q4729" s="12">
        <f t="shared" ca="1" si="655"/>
        <v>5.6000000000000005</v>
      </c>
      <c r="R4729" s="101">
        <f t="shared" ca="1" si="656"/>
        <v>0.21973079885880265</v>
      </c>
      <c r="S4729" s="13"/>
      <c r="T4729" s="101">
        <f t="shared" ca="1" si="657"/>
        <v>0</v>
      </c>
      <c r="U4729" s="101">
        <f t="shared" si="658"/>
        <v>0</v>
      </c>
      <c r="V4729" s="101">
        <f t="shared" ca="1" si="659"/>
        <v>-280.52657346480612</v>
      </c>
    </row>
    <row r="4730" spans="2:22" x14ac:dyDescent="0.3">
      <c r="B4730" s="13">
        <v>2023</v>
      </c>
      <c r="C4730" s="13">
        <v>7</v>
      </c>
      <c r="D4730" s="13">
        <v>14</v>
      </c>
      <c r="E4730" s="83" t="s">
        <v>294</v>
      </c>
      <c r="F4730" s="13">
        <v>4</v>
      </c>
      <c r="G4730" s="13">
        <v>11</v>
      </c>
      <c r="H4730" s="13" t="s">
        <v>70</v>
      </c>
      <c r="I4730" s="13" t="s">
        <v>53</v>
      </c>
      <c r="J4730" s="13"/>
      <c r="K4730" s="13" t="s">
        <v>28</v>
      </c>
      <c r="L4730" s="12">
        <f t="shared" ca="1" si="652"/>
        <v>4.1378532227493272</v>
      </c>
      <c r="M4730" s="101">
        <f t="shared" ca="1" si="653"/>
        <v>0.2183131360322545</v>
      </c>
      <c r="N4730" s="101">
        <f t="shared" ca="1" si="660"/>
        <v>495.01896802553483</v>
      </c>
      <c r="O4730" s="101">
        <f t="shared" ca="1" si="654"/>
        <v>0.44643298420242489</v>
      </c>
      <c r="Q4730" s="12">
        <f t="shared" ca="1" si="655"/>
        <v>5.6000000000000005</v>
      </c>
      <c r="R4730" s="101">
        <f t="shared" ca="1" si="656"/>
        <v>0.1237707246942695</v>
      </c>
      <c r="S4730" s="13"/>
      <c r="T4730" s="101">
        <f t="shared" ca="1" si="657"/>
        <v>0</v>
      </c>
      <c r="U4730" s="101">
        <f t="shared" si="658"/>
        <v>0</v>
      </c>
      <c r="V4730" s="101">
        <f t="shared" ca="1" si="659"/>
        <v>-280.77411491419468</v>
      </c>
    </row>
    <row r="4731" spans="2:22" x14ac:dyDescent="0.3">
      <c r="B4731" s="13">
        <v>2023</v>
      </c>
      <c r="C4731" s="13">
        <v>7</v>
      </c>
      <c r="D4731" s="13">
        <v>14</v>
      </c>
      <c r="E4731" s="83" t="s">
        <v>294</v>
      </c>
      <c r="F4731" s="13">
        <v>4</v>
      </c>
      <c r="G4731" s="13">
        <v>12</v>
      </c>
      <c r="H4731" s="13" t="s">
        <v>70</v>
      </c>
      <c r="I4731" s="13" t="s">
        <v>53</v>
      </c>
      <c r="J4731" s="13"/>
      <c r="K4731" s="13" t="s">
        <v>28</v>
      </c>
      <c r="L4731" s="12">
        <f t="shared" ca="1" si="652"/>
        <v>3.9192529191036654</v>
      </c>
      <c r="M4731" s="101">
        <f t="shared" ca="1" si="653"/>
        <v>0.20677978401190938</v>
      </c>
      <c r="N4731" s="101">
        <f t="shared" ca="1" si="660"/>
        <v>495.01896802553483</v>
      </c>
      <c r="O4731" s="101">
        <f t="shared" ca="1" si="654"/>
        <v>0.42284819744209445</v>
      </c>
      <c r="Q4731" s="12">
        <f t="shared" ca="1" si="655"/>
        <v>3.5662988455090825</v>
      </c>
      <c r="R4731" s="101">
        <f t="shared" ca="1" si="656"/>
        <v>0</v>
      </c>
      <c r="S4731" s="13"/>
      <c r="T4731" s="101">
        <f t="shared" ca="1" si="657"/>
        <v>1.8621856922850191E-2</v>
      </c>
      <c r="U4731" s="101">
        <f t="shared" si="658"/>
        <v>0</v>
      </c>
      <c r="V4731" s="101">
        <f t="shared" ca="1" si="659"/>
        <v>-280.75549305727185</v>
      </c>
    </row>
    <row r="4732" spans="2:22" x14ac:dyDescent="0.3">
      <c r="B4732" s="13">
        <v>2023</v>
      </c>
      <c r="C4732" s="13">
        <v>7</v>
      </c>
      <c r="D4732" s="13">
        <v>14</v>
      </c>
      <c r="E4732" s="83" t="s">
        <v>294</v>
      </c>
      <c r="F4732" s="13">
        <v>4</v>
      </c>
      <c r="G4732" s="13">
        <v>13</v>
      </c>
      <c r="H4732" s="13" t="s">
        <v>70</v>
      </c>
      <c r="I4732" s="13" t="s">
        <v>53</v>
      </c>
      <c r="J4732" s="13"/>
      <c r="K4732" s="13" t="s">
        <v>28</v>
      </c>
      <c r="L4732" s="12">
        <f t="shared" ca="1" si="652"/>
        <v>4.8164871416519235</v>
      </c>
      <c r="M4732" s="101">
        <f t="shared" ca="1" si="653"/>
        <v>0.25411786159355548</v>
      </c>
      <c r="N4732" s="101">
        <f t="shared" ca="1" si="660"/>
        <v>495.01896802553483</v>
      </c>
      <c r="O4732" s="101">
        <f t="shared" ca="1" si="654"/>
        <v>0.51965079771282607</v>
      </c>
      <c r="Q4732" s="12">
        <f t="shared" ca="1" si="655"/>
        <v>5.6000000000000005</v>
      </c>
      <c r="R4732" s="101">
        <f t="shared" ca="1" si="656"/>
        <v>6.6324363459164717E-2</v>
      </c>
      <c r="S4732" s="13"/>
      <c r="T4732" s="101">
        <f t="shared" ca="1" si="657"/>
        <v>0</v>
      </c>
      <c r="U4732" s="101">
        <f t="shared" si="658"/>
        <v>0</v>
      </c>
      <c r="V4732" s="101">
        <f t="shared" ca="1" si="659"/>
        <v>-280.88814178419017</v>
      </c>
    </row>
    <row r="4733" spans="2:22" x14ac:dyDescent="0.3">
      <c r="B4733" s="13">
        <v>2023</v>
      </c>
      <c r="C4733" s="13">
        <v>7</v>
      </c>
      <c r="D4733" s="13">
        <v>14</v>
      </c>
      <c r="E4733" s="83" t="s">
        <v>294</v>
      </c>
      <c r="F4733" s="13">
        <v>4</v>
      </c>
      <c r="G4733" s="13">
        <v>14</v>
      </c>
      <c r="H4733" s="13" t="s">
        <v>70</v>
      </c>
      <c r="I4733" s="13" t="s">
        <v>53</v>
      </c>
      <c r="J4733" s="13"/>
      <c r="K4733" s="13" t="s">
        <v>28</v>
      </c>
      <c r="L4733" s="12">
        <f t="shared" ca="1" si="652"/>
        <v>3.2775280957418849</v>
      </c>
      <c r="M4733" s="101">
        <f t="shared" ca="1" si="653"/>
        <v>0.17292238233134186</v>
      </c>
      <c r="N4733" s="101">
        <f t="shared" ca="1" si="660"/>
        <v>495.01896802553483</v>
      </c>
      <c r="O4733" s="101">
        <f t="shared" ca="1" si="654"/>
        <v>0.35361250624959195</v>
      </c>
      <c r="Q4733" s="12">
        <f t="shared" ca="1" si="655"/>
        <v>0.98615213971971194</v>
      </c>
      <c r="R4733" s="101">
        <f t="shared" ca="1" si="656"/>
        <v>0</v>
      </c>
      <c r="S4733" s="13"/>
      <c r="T4733" s="101">
        <f t="shared" ca="1" si="657"/>
        <v>0.12089299543972985</v>
      </c>
      <c r="U4733" s="101">
        <f t="shared" si="658"/>
        <v>0</v>
      </c>
      <c r="V4733" s="101">
        <f t="shared" ca="1" si="659"/>
        <v>-280.76724878875046</v>
      </c>
    </row>
    <row r="4734" spans="2:22" x14ac:dyDescent="0.3">
      <c r="B4734" s="13">
        <v>2023</v>
      </c>
      <c r="C4734" s="13">
        <v>7</v>
      </c>
      <c r="D4734" s="13">
        <v>14</v>
      </c>
      <c r="E4734" s="83" t="s">
        <v>294</v>
      </c>
      <c r="F4734" s="13">
        <v>4</v>
      </c>
      <c r="G4734" s="13">
        <v>15</v>
      </c>
      <c r="H4734" s="13" t="s">
        <v>70</v>
      </c>
      <c r="I4734" s="13" t="s">
        <v>53</v>
      </c>
      <c r="J4734" s="13"/>
      <c r="K4734" s="13" t="s">
        <v>28</v>
      </c>
      <c r="L4734" s="12">
        <f t="shared" ca="1" si="652"/>
        <v>3.5608159334929117</v>
      </c>
      <c r="M4734" s="101">
        <f t="shared" ca="1" si="653"/>
        <v>0.18786864865108602</v>
      </c>
      <c r="N4734" s="101">
        <f t="shared" ca="1" si="660"/>
        <v>495.01896802553483</v>
      </c>
      <c r="O4734" s="101">
        <f t="shared" ca="1" si="654"/>
        <v>0.38417643106455024</v>
      </c>
      <c r="Q4734" s="12">
        <f t="shared" ca="1" si="655"/>
        <v>2.1205151742291815</v>
      </c>
      <c r="R4734" s="101">
        <f t="shared" ca="1" si="656"/>
        <v>0</v>
      </c>
      <c r="S4734" s="13"/>
      <c r="T4734" s="101">
        <f t="shared" ca="1" si="657"/>
        <v>7.5990268058754404E-2</v>
      </c>
      <c r="U4734" s="101">
        <f t="shared" si="658"/>
        <v>0</v>
      </c>
      <c r="V4734" s="101">
        <f t="shared" ca="1" si="659"/>
        <v>-280.69125852069169</v>
      </c>
    </row>
    <row r="4735" spans="2:22" x14ac:dyDescent="0.3">
      <c r="B4735" s="13">
        <v>2023</v>
      </c>
      <c r="C4735" s="13">
        <v>7</v>
      </c>
      <c r="D4735" s="13">
        <v>14</v>
      </c>
      <c r="E4735" s="83" t="s">
        <v>294</v>
      </c>
      <c r="F4735" s="13">
        <v>4</v>
      </c>
      <c r="G4735" s="13">
        <v>16</v>
      </c>
      <c r="H4735" s="13" t="s">
        <v>71</v>
      </c>
      <c r="I4735" s="13" t="s">
        <v>53</v>
      </c>
      <c r="J4735" s="13"/>
      <c r="K4735" s="13" t="s">
        <v>28</v>
      </c>
      <c r="L4735" s="12">
        <f t="shared" ca="1" si="652"/>
        <v>2.9454503121638966</v>
      </c>
      <c r="M4735" s="101">
        <f t="shared" ca="1" si="653"/>
        <v>0.36564820175202611</v>
      </c>
      <c r="N4735" s="101">
        <f t="shared" ca="1" si="660"/>
        <v>495.84737592583093</v>
      </c>
      <c r="O4735" s="101">
        <f t="shared" ca="1" si="654"/>
        <v>0.8771551029624084</v>
      </c>
      <c r="Q4735" s="12">
        <f t="shared" ca="1" si="655"/>
        <v>5.6000000000000005</v>
      </c>
      <c r="R4735" s="101">
        <f t="shared" ca="1" si="656"/>
        <v>0.22470763107532621</v>
      </c>
      <c r="S4735" s="13"/>
      <c r="T4735" s="101">
        <f t="shared" ca="1" si="657"/>
        <v>0</v>
      </c>
      <c r="U4735" s="101">
        <f t="shared" ca="1" si="658"/>
        <v>0.8284079002960959</v>
      </c>
      <c r="V4735" s="101">
        <f t="shared" ca="1" si="659"/>
        <v>-280.31226588254623</v>
      </c>
    </row>
    <row r="4736" spans="2:22" x14ac:dyDescent="0.3">
      <c r="B4736" s="13">
        <v>2023</v>
      </c>
      <c r="C4736" s="13">
        <v>7</v>
      </c>
      <c r="D4736" s="13">
        <v>14</v>
      </c>
      <c r="E4736" s="83" t="s">
        <v>294</v>
      </c>
      <c r="F4736" s="13">
        <v>4</v>
      </c>
      <c r="G4736" s="13">
        <v>17</v>
      </c>
      <c r="H4736" s="13" t="s">
        <v>71</v>
      </c>
      <c r="I4736" s="13" t="s">
        <v>53</v>
      </c>
      <c r="J4736" s="13"/>
      <c r="K4736" s="13" t="s">
        <v>28</v>
      </c>
      <c r="L4736" s="12">
        <f t="shared" ref="L4736:L4799" ca="1" si="661">IF(K4736="Weekday",_xlfn.NORM.INV(RAND(),VLOOKUP(G4736,$J$5:$N$28,4),VLOOKUP(G4736,$J$5:$N$28,5)),_xlfn.NORM.INV(RAND(),VLOOKUP(G4736,$P$5:$T$28,4),VLOOKUP(G4736,$P$5:$T$28,5)))*VLOOKUP(C4736,$P$32:$R$43,3)</f>
        <v>4.5475441323803354</v>
      </c>
      <c r="M4736" s="101">
        <f t="shared" ref="M4736:M4799" ca="1" si="662">IF(I4736="Winter",VLOOKUP(G4736,$J$40:$L$43,3),VLOOKUP(G4736,$J$40:$L$43,2))*L4736</f>
        <v>0.56453212859369484</v>
      </c>
      <c r="N4736" s="101">
        <f t="shared" ca="1" si="660"/>
        <v>497.12637271306289</v>
      </c>
      <c r="O4736" s="101">
        <f t="shared" ref="O4736:O4799" ca="1" si="663">IF(I4736="Winter",VLOOKUP(G4736,$J$46:$L$49,3),VLOOKUP(G4736,$J$46:$L$49,2))*L4736</f>
        <v>1.354258642622864</v>
      </c>
      <c r="Q4736" s="12">
        <f t="shared" ref="Q4736:Q4799" ca="1" si="664">MIN(MAX(AND(IF(G4736&gt;=VLOOKUP(C4736,$O$46:$T$57,5),1,0),IF(G4736&lt;=VLOOKUP(C4736,$O$46:$T$57,6),1,0))*$G$50*_xlfn.NORM.INV(RAND(),VLOOKUP(C4736,$B$4:$F$15,4),VLOOKUP(C4736,$B$4:$F$15,4)),0),0.2)*$G$51</f>
        <v>5.6000000000000005</v>
      </c>
      <c r="R4736" s="101">
        <f t="shared" ref="R4736:R4799" ca="1" si="665">MAX(Q4736-L4736,0)*$G$52</f>
        <v>8.9090389194004652E-2</v>
      </c>
      <c r="S4736" s="13"/>
      <c r="T4736" s="101">
        <f t="shared" ref="T4736:T4799" ca="1" si="666">MAX(L4736-Q4736,0)*IF(I4736="Winter",VLOOKUP(G4736,$J$40:$L$43,3),VLOOKUP(G4736,$J$40:$L$43,2))</f>
        <v>0</v>
      </c>
      <c r="U4736" s="101">
        <f t="shared" ca="1" si="658"/>
        <v>1.2789967872319692</v>
      </c>
      <c r="V4736" s="101">
        <f t="shared" ca="1" si="659"/>
        <v>-279.21144987370224</v>
      </c>
    </row>
    <row r="4737" spans="2:22" x14ac:dyDescent="0.3">
      <c r="B4737" s="13">
        <v>2023</v>
      </c>
      <c r="C4737" s="13">
        <v>7</v>
      </c>
      <c r="D4737" s="13">
        <v>14</v>
      </c>
      <c r="E4737" s="83" t="s">
        <v>294</v>
      </c>
      <c r="F4737" s="13">
        <v>4</v>
      </c>
      <c r="G4737" s="13">
        <v>18</v>
      </c>
      <c r="H4737" s="13" t="s">
        <v>71</v>
      </c>
      <c r="I4737" s="13" t="s">
        <v>53</v>
      </c>
      <c r="J4737" s="13"/>
      <c r="K4737" s="13" t="s">
        <v>28</v>
      </c>
      <c r="L4737" s="12">
        <f t="shared" ca="1" si="661"/>
        <v>3.9510550335102508</v>
      </c>
      <c r="M4737" s="101">
        <f t="shared" ca="1" si="662"/>
        <v>0.49048397185996251</v>
      </c>
      <c r="N4737" s="101">
        <f t="shared" ca="1" si="660"/>
        <v>498.23760694123763</v>
      </c>
      <c r="O4737" s="101">
        <f t="shared" ca="1" si="663"/>
        <v>1.1766241889793527</v>
      </c>
      <c r="Q4737" s="12">
        <f t="shared" ca="1" si="664"/>
        <v>5.529709123033042</v>
      </c>
      <c r="R4737" s="101">
        <f t="shared" ca="1" si="665"/>
        <v>0.13363306867810429</v>
      </c>
      <c r="S4737" s="13"/>
      <c r="T4737" s="101">
        <f t="shared" ca="1" si="666"/>
        <v>0</v>
      </c>
      <c r="U4737" s="101">
        <f t="shared" ref="U4737:U4800" ca="1" si="667">IF(H4737="On-Peak",IF(I4737="Winter",((L4737*$D$48)/60),((L4737*$D$47)/60)),0)</f>
        <v>1.111234228174758</v>
      </c>
      <c r="V4737" s="101">
        <f t="shared" ref="V4737:V4800" ca="1" si="668">V4736+MAX(T4737-R4737,0)-MAX(R4737-T4737,0)+MAX(U4737-R4737,0)-MAX(R4737-U4737,0)</f>
        <v>-278.36748178288366</v>
      </c>
    </row>
    <row r="4738" spans="2:22" x14ac:dyDescent="0.3">
      <c r="B4738" s="13">
        <v>2023</v>
      </c>
      <c r="C4738" s="13">
        <v>7</v>
      </c>
      <c r="D4738" s="13">
        <v>14</v>
      </c>
      <c r="E4738" s="83" t="s">
        <v>294</v>
      </c>
      <c r="F4738" s="13">
        <v>4</v>
      </c>
      <c r="G4738" s="13">
        <v>19</v>
      </c>
      <c r="H4738" s="13" t="s">
        <v>71</v>
      </c>
      <c r="I4738" s="13" t="s">
        <v>53</v>
      </c>
      <c r="J4738" s="13"/>
      <c r="K4738" s="13" t="s">
        <v>28</v>
      </c>
      <c r="L4738" s="12">
        <f t="shared" ca="1" si="661"/>
        <v>6.0391667101215987</v>
      </c>
      <c r="M4738" s="101">
        <f t="shared" ca="1" si="662"/>
        <v>0.74970215539449525</v>
      </c>
      <c r="N4738" s="101">
        <f t="shared" ca="1" si="660"/>
        <v>499.93612257845933</v>
      </c>
      <c r="O4738" s="101">
        <f t="shared" ca="1" si="663"/>
        <v>1.7984638462742122</v>
      </c>
      <c r="Q4738" s="12">
        <f t="shared" ca="1" si="664"/>
        <v>5.6000000000000005</v>
      </c>
      <c r="R4738" s="101">
        <f t="shared" ca="1" si="665"/>
        <v>0</v>
      </c>
      <c r="S4738" s="13"/>
      <c r="T4738" s="101">
        <f t="shared" ca="1" si="666"/>
        <v>5.4518155394495192E-2</v>
      </c>
      <c r="U4738" s="101">
        <f t="shared" ca="1" si="667"/>
        <v>1.6985156372216996</v>
      </c>
      <c r="V4738" s="101">
        <f t="shared" ca="1" si="668"/>
        <v>-276.61444799026748</v>
      </c>
    </row>
    <row r="4739" spans="2:22" x14ac:dyDescent="0.3">
      <c r="B4739" s="13">
        <v>2023</v>
      </c>
      <c r="C4739" s="13">
        <v>7</v>
      </c>
      <c r="D4739" s="13">
        <v>14</v>
      </c>
      <c r="E4739" s="83" t="s">
        <v>294</v>
      </c>
      <c r="F4739" s="13">
        <v>4</v>
      </c>
      <c r="G4739" s="13">
        <v>20</v>
      </c>
      <c r="H4739" s="13" t="s">
        <v>69</v>
      </c>
      <c r="I4739" s="13" t="s">
        <v>53</v>
      </c>
      <c r="J4739" s="13"/>
      <c r="K4739" s="13" t="s">
        <v>28</v>
      </c>
      <c r="L4739" s="12">
        <f t="shared" ca="1" si="661"/>
        <v>5.6705473535935544</v>
      </c>
      <c r="M4739" s="101">
        <f t="shared" ca="1" si="662"/>
        <v>0.29917807837559596</v>
      </c>
      <c r="N4739" s="101">
        <f t="shared" ca="1" si="660"/>
        <v>499.93612257845933</v>
      </c>
      <c r="O4739" s="101">
        <f t="shared" ca="1" si="663"/>
        <v>0.61179535397920859</v>
      </c>
      <c r="Q4739" s="12">
        <f t="shared" ca="1" si="664"/>
        <v>0</v>
      </c>
      <c r="R4739" s="101">
        <f t="shared" ca="1" si="665"/>
        <v>0</v>
      </c>
      <c r="S4739" s="13"/>
      <c r="T4739" s="101">
        <f t="shared" ca="1" si="666"/>
        <v>0.29917807837559596</v>
      </c>
      <c r="U4739" s="101">
        <f t="shared" si="667"/>
        <v>0</v>
      </c>
      <c r="V4739" s="101">
        <f t="shared" ca="1" si="668"/>
        <v>-276.3152699118919</v>
      </c>
    </row>
    <row r="4740" spans="2:22" x14ac:dyDescent="0.3">
      <c r="B4740" s="13">
        <v>2023</v>
      </c>
      <c r="C4740" s="13">
        <v>7</v>
      </c>
      <c r="D4740" s="13">
        <v>14</v>
      </c>
      <c r="E4740" s="83" t="s">
        <v>294</v>
      </c>
      <c r="F4740" s="13">
        <v>4</v>
      </c>
      <c r="G4740" s="13">
        <v>21</v>
      </c>
      <c r="H4740" s="13" t="s">
        <v>69</v>
      </c>
      <c r="I4740" s="13" t="s">
        <v>53</v>
      </c>
      <c r="J4740" s="13"/>
      <c r="K4740" s="13" t="s">
        <v>28</v>
      </c>
      <c r="L4740" s="12">
        <f t="shared" ca="1" si="661"/>
        <v>4.2451166690257329</v>
      </c>
      <c r="M4740" s="101">
        <f t="shared" ca="1" si="662"/>
        <v>0.22397235545779767</v>
      </c>
      <c r="N4740" s="101">
        <f t="shared" ca="1" si="660"/>
        <v>499.93612257845933</v>
      </c>
      <c r="O4740" s="101">
        <f t="shared" ca="1" si="663"/>
        <v>0.45800563742118633</v>
      </c>
      <c r="Q4740" s="12">
        <f t="shared" ca="1" si="664"/>
        <v>0</v>
      </c>
      <c r="R4740" s="101">
        <f t="shared" ca="1" si="665"/>
        <v>0</v>
      </c>
      <c r="S4740" s="13"/>
      <c r="T4740" s="101">
        <f t="shared" ca="1" si="666"/>
        <v>0.22397235545779767</v>
      </c>
      <c r="U4740" s="101">
        <f t="shared" si="667"/>
        <v>0</v>
      </c>
      <c r="V4740" s="101">
        <f t="shared" ca="1" si="668"/>
        <v>-276.09129755643409</v>
      </c>
    </row>
    <row r="4741" spans="2:22" x14ac:dyDescent="0.3">
      <c r="B4741" s="13">
        <v>2023</v>
      </c>
      <c r="C4741" s="13">
        <v>7</v>
      </c>
      <c r="D4741" s="13">
        <v>14</v>
      </c>
      <c r="E4741" s="83" t="s">
        <v>294</v>
      </c>
      <c r="F4741" s="13">
        <v>4</v>
      </c>
      <c r="G4741" s="13">
        <v>22</v>
      </c>
      <c r="H4741" s="13" t="s">
        <v>69</v>
      </c>
      <c r="I4741" s="13" t="s">
        <v>53</v>
      </c>
      <c r="J4741" s="13"/>
      <c r="K4741" s="13" t="s">
        <v>28</v>
      </c>
      <c r="L4741" s="12">
        <f t="shared" ca="1" si="661"/>
        <v>5.905240736652579</v>
      </c>
      <c r="M4741" s="101">
        <f t="shared" ca="1" si="662"/>
        <v>0.3115605012657901</v>
      </c>
      <c r="N4741" s="101">
        <f t="shared" ca="1" si="660"/>
        <v>499.93612257845933</v>
      </c>
      <c r="O4741" s="101">
        <f t="shared" ca="1" si="663"/>
        <v>0.63711642307744676</v>
      </c>
      <c r="Q4741" s="12">
        <f t="shared" ca="1" si="664"/>
        <v>0</v>
      </c>
      <c r="R4741" s="101">
        <f t="shared" ca="1" si="665"/>
        <v>0</v>
      </c>
      <c r="S4741" s="13"/>
      <c r="T4741" s="101">
        <f t="shared" ca="1" si="666"/>
        <v>0.3115605012657901</v>
      </c>
      <c r="U4741" s="101">
        <f t="shared" si="667"/>
        <v>0</v>
      </c>
      <c r="V4741" s="101">
        <f t="shared" ca="1" si="668"/>
        <v>-275.77973705516831</v>
      </c>
    </row>
    <row r="4742" spans="2:22" x14ac:dyDescent="0.3">
      <c r="B4742" s="13">
        <v>2023</v>
      </c>
      <c r="C4742" s="13">
        <v>7</v>
      </c>
      <c r="D4742" s="13">
        <v>14</v>
      </c>
      <c r="E4742" s="83" t="s">
        <v>294</v>
      </c>
      <c r="F4742" s="13">
        <v>4</v>
      </c>
      <c r="G4742" s="13">
        <v>23</v>
      </c>
      <c r="H4742" s="13" t="s">
        <v>69</v>
      </c>
      <c r="I4742" s="13" t="s">
        <v>53</v>
      </c>
      <c r="J4742" s="13"/>
      <c r="K4742" s="13" t="s">
        <v>28</v>
      </c>
      <c r="L4742" s="12">
        <f t="shared" ca="1" si="661"/>
        <v>6.9873688955901567</v>
      </c>
      <c r="M4742" s="101">
        <f t="shared" ca="1" si="662"/>
        <v>0.36865358293133665</v>
      </c>
      <c r="N4742" s="101">
        <f t="shared" ca="1" si="660"/>
        <v>499.93612257845933</v>
      </c>
      <c r="O4742" s="101">
        <f t="shared" ca="1" si="663"/>
        <v>0.75386723014522206</v>
      </c>
      <c r="Q4742" s="12">
        <f t="shared" ca="1" si="664"/>
        <v>0</v>
      </c>
      <c r="R4742" s="101">
        <f t="shared" ca="1" si="665"/>
        <v>0</v>
      </c>
      <c r="S4742" s="13"/>
      <c r="T4742" s="101">
        <f t="shared" ca="1" si="666"/>
        <v>0.36865358293133665</v>
      </c>
      <c r="U4742" s="101">
        <f t="shared" si="667"/>
        <v>0</v>
      </c>
      <c r="V4742" s="101">
        <f t="shared" ca="1" si="668"/>
        <v>-275.41108347223695</v>
      </c>
    </row>
    <row r="4743" spans="2:22" x14ac:dyDescent="0.3">
      <c r="B4743" s="13">
        <v>2023</v>
      </c>
      <c r="C4743" s="13">
        <v>7</v>
      </c>
      <c r="D4743" s="13">
        <v>15</v>
      </c>
      <c r="E4743" s="83" t="s">
        <v>295</v>
      </c>
      <c r="F4743" s="13">
        <v>5</v>
      </c>
      <c r="G4743" s="13">
        <v>0</v>
      </c>
      <c r="H4743" s="13" t="s">
        <v>69</v>
      </c>
      <c r="I4743" s="13" t="s">
        <v>53</v>
      </c>
      <c r="J4743" s="13"/>
      <c r="K4743" s="13" t="s">
        <v>28</v>
      </c>
      <c r="L4743" s="12">
        <f t="shared" ca="1" si="661"/>
        <v>3.7658990974989175</v>
      </c>
      <c r="M4743" s="101">
        <f t="shared" ca="1" si="662"/>
        <v>0.19868883638404289</v>
      </c>
      <c r="N4743" s="101">
        <f t="shared" ca="1" si="660"/>
        <v>499.93612257845933</v>
      </c>
      <c r="O4743" s="101">
        <f t="shared" ca="1" si="663"/>
        <v>0.40630285362915819</v>
      </c>
      <c r="Q4743" s="12">
        <f t="shared" ca="1" si="664"/>
        <v>0</v>
      </c>
      <c r="R4743" s="101">
        <f t="shared" ca="1" si="665"/>
        <v>0</v>
      </c>
      <c r="S4743" s="13"/>
      <c r="T4743" s="101">
        <f t="shared" ca="1" si="666"/>
        <v>0.19868883638404289</v>
      </c>
      <c r="U4743" s="101">
        <f t="shared" si="667"/>
        <v>0</v>
      </c>
      <c r="V4743" s="101">
        <f t="shared" ca="1" si="668"/>
        <v>-275.21239463585289</v>
      </c>
    </row>
    <row r="4744" spans="2:22" x14ac:dyDescent="0.3">
      <c r="B4744" s="13">
        <v>2023</v>
      </c>
      <c r="C4744" s="13">
        <v>7</v>
      </c>
      <c r="D4744" s="13">
        <v>15</v>
      </c>
      <c r="E4744" s="83" t="s">
        <v>295</v>
      </c>
      <c r="F4744" s="13">
        <v>5</v>
      </c>
      <c r="G4744" s="13">
        <v>1</v>
      </c>
      <c r="H4744" s="13" t="s">
        <v>69</v>
      </c>
      <c r="I4744" s="13" t="s">
        <v>53</v>
      </c>
      <c r="J4744" s="13"/>
      <c r="K4744" s="13" t="s">
        <v>28</v>
      </c>
      <c r="L4744" s="12">
        <f t="shared" ca="1" si="661"/>
        <v>3.0474652293721389</v>
      </c>
      <c r="M4744" s="101">
        <f t="shared" ca="1" si="662"/>
        <v>0.16078426550167405</v>
      </c>
      <c r="N4744" s="101">
        <f t="shared" ca="1" si="660"/>
        <v>499.93612257845933</v>
      </c>
      <c r="O4744" s="101">
        <f t="shared" ca="1" si="663"/>
        <v>0.32879102359696005</v>
      </c>
      <c r="Q4744" s="12">
        <f t="shared" ca="1" si="664"/>
        <v>0</v>
      </c>
      <c r="R4744" s="101">
        <f t="shared" ca="1" si="665"/>
        <v>0</v>
      </c>
      <c r="S4744" s="13"/>
      <c r="T4744" s="101">
        <f t="shared" ca="1" si="666"/>
        <v>0.16078426550167405</v>
      </c>
      <c r="U4744" s="101">
        <f t="shared" si="667"/>
        <v>0</v>
      </c>
      <c r="V4744" s="101">
        <f t="shared" ca="1" si="668"/>
        <v>-275.05161037035123</v>
      </c>
    </row>
    <row r="4745" spans="2:22" x14ac:dyDescent="0.3">
      <c r="B4745" s="13">
        <v>2023</v>
      </c>
      <c r="C4745" s="13">
        <v>7</v>
      </c>
      <c r="D4745" s="13">
        <v>15</v>
      </c>
      <c r="E4745" s="83" t="s">
        <v>295</v>
      </c>
      <c r="F4745" s="13">
        <v>5</v>
      </c>
      <c r="G4745" s="13">
        <v>2</v>
      </c>
      <c r="H4745" s="13" t="s">
        <v>69</v>
      </c>
      <c r="I4745" s="13" t="s">
        <v>53</v>
      </c>
      <c r="J4745" s="13"/>
      <c r="K4745" s="13" t="s">
        <v>28</v>
      </c>
      <c r="L4745" s="12">
        <f t="shared" ca="1" si="661"/>
        <v>3.5624607224115303</v>
      </c>
      <c r="M4745" s="101">
        <f t="shared" ca="1" si="662"/>
        <v>0.18795542771443235</v>
      </c>
      <c r="N4745" s="101">
        <f t="shared" ca="1" si="660"/>
        <v>499.93612257845933</v>
      </c>
      <c r="O4745" s="101">
        <f t="shared" ca="1" si="663"/>
        <v>0.38435388734098003</v>
      </c>
      <c r="Q4745" s="12">
        <f t="shared" ca="1" si="664"/>
        <v>0</v>
      </c>
      <c r="R4745" s="101">
        <f t="shared" ca="1" si="665"/>
        <v>0</v>
      </c>
      <c r="S4745" s="13"/>
      <c r="T4745" s="101">
        <f t="shared" ca="1" si="666"/>
        <v>0.18795542771443235</v>
      </c>
      <c r="U4745" s="101">
        <f t="shared" si="667"/>
        <v>0</v>
      </c>
      <c r="V4745" s="101">
        <f t="shared" ca="1" si="668"/>
        <v>-274.8636549426368</v>
      </c>
    </row>
    <row r="4746" spans="2:22" x14ac:dyDescent="0.3">
      <c r="B4746" s="13">
        <v>2023</v>
      </c>
      <c r="C4746" s="13">
        <v>7</v>
      </c>
      <c r="D4746" s="13">
        <v>15</v>
      </c>
      <c r="E4746" s="83" t="s">
        <v>295</v>
      </c>
      <c r="F4746" s="13">
        <v>5</v>
      </c>
      <c r="G4746" s="13">
        <v>3</v>
      </c>
      <c r="H4746" s="13" t="s">
        <v>69</v>
      </c>
      <c r="I4746" s="13" t="s">
        <v>53</v>
      </c>
      <c r="J4746" s="13"/>
      <c r="K4746" s="13" t="s">
        <v>28</v>
      </c>
      <c r="L4746" s="12">
        <f t="shared" ca="1" si="661"/>
        <v>2.779315996336436</v>
      </c>
      <c r="M4746" s="101">
        <f t="shared" ca="1" si="662"/>
        <v>0.14663671196671035</v>
      </c>
      <c r="N4746" s="101">
        <f t="shared" ca="1" si="660"/>
        <v>499.93612257845933</v>
      </c>
      <c r="O4746" s="101">
        <f t="shared" ca="1" si="663"/>
        <v>0.29986040284473808</v>
      </c>
      <c r="Q4746" s="12">
        <f t="shared" ca="1" si="664"/>
        <v>0</v>
      </c>
      <c r="R4746" s="101">
        <f t="shared" ca="1" si="665"/>
        <v>0</v>
      </c>
      <c r="S4746" s="13"/>
      <c r="T4746" s="101">
        <f t="shared" ca="1" si="666"/>
        <v>0.14663671196671035</v>
      </c>
      <c r="U4746" s="101">
        <f t="shared" si="667"/>
        <v>0</v>
      </c>
      <c r="V4746" s="101">
        <f t="shared" ca="1" si="668"/>
        <v>-274.71701823067008</v>
      </c>
    </row>
    <row r="4747" spans="2:22" x14ac:dyDescent="0.3">
      <c r="B4747" s="13">
        <v>2023</v>
      </c>
      <c r="C4747" s="13">
        <v>7</v>
      </c>
      <c r="D4747" s="13">
        <v>15</v>
      </c>
      <c r="E4747" s="83" t="s">
        <v>295</v>
      </c>
      <c r="F4747" s="13">
        <v>5</v>
      </c>
      <c r="G4747" s="13">
        <v>4</v>
      </c>
      <c r="H4747" s="13" t="s">
        <v>69</v>
      </c>
      <c r="I4747" s="13" t="s">
        <v>53</v>
      </c>
      <c r="J4747" s="13"/>
      <c r="K4747" s="13" t="s">
        <v>28</v>
      </c>
      <c r="L4747" s="12">
        <f t="shared" ca="1" si="661"/>
        <v>3.4461893880781385</v>
      </c>
      <c r="M4747" s="101">
        <f t="shared" ca="1" si="662"/>
        <v>0.1818209521150026</v>
      </c>
      <c r="N4747" s="101">
        <f t="shared" ca="1" si="660"/>
        <v>499.93612257845933</v>
      </c>
      <c r="O4747" s="101">
        <f t="shared" ca="1" si="663"/>
        <v>0.37180937307975037</v>
      </c>
      <c r="Q4747" s="12">
        <f t="shared" ca="1" si="664"/>
        <v>0</v>
      </c>
      <c r="R4747" s="101">
        <f t="shared" ca="1" si="665"/>
        <v>0</v>
      </c>
      <c r="S4747" s="13"/>
      <c r="T4747" s="101">
        <f t="shared" ca="1" si="666"/>
        <v>0.1818209521150026</v>
      </c>
      <c r="U4747" s="101">
        <f t="shared" si="667"/>
        <v>0</v>
      </c>
      <c r="V4747" s="101">
        <f t="shared" ca="1" si="668"/>
        <v>-274.53519727855507</v>
      </c>
    </row>
    <row r="4748" spans="2:22" x14ac:dyDescent="0.3">
      <c r="B4748" s="13">
        <v>2023</v>
      </c>
      <c r="C4748" s="13">
        <v>7</v>
      </c>
      <c r="D4748" s="13">
        <v>15</v>
      </c>
      <c r="E4748" s="83" t="s">
        <v>295</v>
      </c>
      <c r="F4748" s="13">
        <v>5</v>
      </c>
      <c r="G4748" s="13">
        <v>5</v>
      </c>
      <c r="H4748" s="13" t="s">
        <v>69</v>
      </c>
      <c r="I4748" s="13" t="s">
        <v>53</v>
      </c>
      <c r="J4748" s="13"/>
      <c r="K4748" s="13" t="s">
        <v>28</v>
      </c>
      <c r="L4748" s="12">
        <f t="shared" ca="1" si="661"/>
        <v>3.1024988181362483</v>
      </c>
      <c r="M4748" s="101">
        <f t="shared" ca="1" si="662"/>
        <v>0.16368783764486847</v>
      </c>
      <c r="N4748" s="101">
        <f t="shared" ca="1" si="660"/>
        <v>499.93612257845933</v>
      </c>
      <c r="O4748" s="101">
        <f t="shared" ca="1" si="663"/>
        <v>0.3347285974887198</v>
      </c>
      <c r="Q4748" s="12">
        <f t="shared" ca="1" si="664"/>
        <v>4.4357104793930286</v>
      </c>
      <c r="R4748" s="101">
        <f t="shared" ca="1" si="665"/>
        <v>0.11285636712538646</v>
      </c>
      <c r="S4748" s="13"/>
      <c r="T4748" s="101">
        <f t="shared" ca="1" si="666"/>
        <v>0</v>
      </c>
      <c r="U4748" s="101">
        <f t="shared" si="667"/>
        <v>0</v>
      </c>
      <c r="V4748" s="101">
        <f t="shared" ca="1" si="668"/>
        <v>-274.76091001280588</v>
      </c>
    </row>
    <row r="4749" spans="2:22" x14ac:dyDescent="0.3">
      <c r="B4749" s="13">
        <v>2023</v>
      </c>
      <c r="C4749" s="13">
        <v>7</v>
      </c>
      <c r="D4749" s="13">
        <v>15</v>
      </c>
      <c r="E4749" s="83" t="s">
        <v>295</v>
      </c>
      <c r="F4749" s="13">
        <v>5</v>
      </c>
      <c r="G4749" s="13">
        <v>6</v>
      </c>
      <c r="H4749" s="13" t="s">
        <v>69</v>
      </c>
      <c r="I4749" s="13" t="s">
        <v>53</v>
      </c>
      <c r="J4749" s="13"/>
      <c r="K4749" s="13" t="s">
        <v>28</v>
      </c>
      <c r="L4749" s="12">
        <f t="shared" ca="1" si="661"/>
        <v>3.0611236852887802</v>
      </c>
      <c r="M4749" s="101">
        <f t="shared" ca="1" si="662"/>
        <v>0.16150488563583604</v>
      </c>
      <c r="N4749" s="101">
        <f t="shared" ca="1" si="660"/>
        <v>499.93612257845933</v>
      </c>
      <c r="O4749" s="101">
        <f t="shared" ca="1" si="663"/>
        <v>0.3302646344058065</v>
      </c>
      <c r="Q4749" s="12">
        <f t="shared" ca="1" si="664"/>
        <v>5.6000000000000005</v>
      </c>
      <c r="R4749" s="101">
        <f t="shared" ca="1" si="665"/>
        <v>0.21491588004030482</v>
      </c>
      <c r="S4749" s="13"/>
      <c r="T4749" s="101">
        <f t="shared" ca="1" si="666"/>
        <v>0</v>
      </c>
      <c r="U4749" s="101">
        <f t="shared" si="667"/>
        <v>0</v>
      </c>
      <c r="V4749" s="101">
        <f t="shared" ca="1" si="668"/>
        <v>-275.19074177288644</v>
      </c>
    </row>
    <row r="4750" spans="2:22" x14ac:dyDescent="0.3">
      <c r="B4750" s="13">
        <v>2023</v>
      </c>
      <c r="C4750" s="13">
        <v>7</v>
      </c>
      <c r="D4750" s="13">
        <v>15</v>
      </c>
      <c r="E4750" s="83" t="s">
        <v>295</v>
      </c>
      <c r="F4750" s="13">
        <v>5</v>
      </c>
      <c r="G4750" s="13">
        <v>7</v>
      </c>
      <c r="H4750" s="13" t="s">
        <v>69</v>
      </c>
      <c r="I4750" s="13" t="s">
        <v>53</v>
      </c>
      <c r="J4750" s="13"/>
      <c r="K4750" s="13" t="s">
        <v>28</v>
      </c>
      <c r="L4750" s="12">
        <f t="shared" ca="1" si="661"/>
        <v>3.1832420861930308</v>
      </c>
      <c r="M4750" s="101">
        <f t="shared" ca="1" si="662"/>
        <v>0.16794785246754432</v>
      </c>
      <c r="N4750" s="101">
        <f t="shared" ca="1" si="660"/>
        <v>499.93612257845933</v>
      </c>
      <c r="O4750" s="101">
        <f t="shared" ca="1" si="663"/>
        <v>0.34343998867936609</v>
      </c>
      <c r="Q4750" s="12">
        <f t="shared" ca="1" si="664"/>
        <v>0</v>
      </c>
      <c r="R4750" s="101">
        <f t="shared" ca="1" si="665"/>
        <v>0</v>
      </c>
      <c r="S4750" s="13"/>
      <c r="T4750" s="101">
        <f t="shared" ca="1" si="666"/>
        <v>0.16794785246754432</v>
      </c>
      <c r="U4750" s="101">
        <f t="shared" si="667"/>
        <v>0</v>
      </c>
      <c r="V4750" s="101">
        <f t="shared" ca="1" si="668"/>
        <v>-275.02279392041891</v>
      </c>
    </row>
    <row r="4751" spans="2:22" x14ac:dyDescent="0.3">
      <c r="B4751" s="13">
        <v>2023</v>
      </c>
      <c r="C4751" s="13">
        <v>7</v>
      </c>
      <c r="D4751" s="13">
        <v>15</v>
      </c>
      <c r="E4751" s="83" t="s">
        <v>295</v>
      </c>
      <c r="F4751" s="13">
        <v>5</v>
      </c>
      <c r="G4751" s="13">
        <v>8</v>
      </c>
      <c r="H4751" s="13" t="s">
        <v>69</v>
      </c>
      <c r="I4751" s="13" t="s">
        <v>53</v>
      </c>
      <c r="J4751" s="13"/>
      <c r="K4751" s="13" t="s">
        <v>28</v>
      </c>
      <c r="L4751" s="12">
        <f t="shared" ca="1" si="661"/>
        <v>4.6463600128526341</v>
      </c>
      <c r="M4751" s="101">
        <f t="shared" ca="1" si="662"/>
        <v>0.24514195427810498</v>
      </c>
      <c r="N4751" s="101">
        <f t="shared" ca="1" si="660"/>
        <v>499.93612257845933</v>
      </c>
      <c r="O4751" s="101">
        <f t="shared" ca="1" si="663"/>
        <v>0.50129578178667067</v>
      </c>
      <c r="Q4751" s="12">
        <f t="shared" ca="1" si="664"/>
        <v>2.4863312861336948</v>
      </c>
      <c r="R4751" s="101">
        <f t="shared" ca="1" si="665"/>
        <v>0</v>
      </c>
      <c r="S4751" s="13"/>
      <c r="T4751" s="101">
        <f t="shared" ca="1" si="666"/>
        <v>0.11396311562169124</v>
      </c>
      <c r="U4751" s="101">
        <f t="shared" si="667"/>
        <v>0</v>
      </c>
      <c r="V4751" s="101">
        <f t="shared" ca="1" si="668"/>
        <v>-274.90883080479722</v>
      </c>
    </row>
    <row r="4752" spans="2:22" x14ac:dyDescent="0.3">
      <c r="B4752" s="13">
        <v>2023</v>
      </c>
      <c r="C4752" s="13">
        <v>7</v>
      </c>
      <c r="D4752" s="13">
        <v>15</v>
      </c>
      <c r="E4752" s="83" t="s">
        <v>295</v>
      </c>
      <c r="F4752" s="13">
        <v>5</v>
      </c>
      <c r="G4752" s="13">
        <v>9</v>
      </c>
      <c r="H4752" s="13" t="s">
        <v>69</v>
      </c>
      <c r="I4752" s="13" t="s">
        <v>53</v>
      </c>
      <c r="J4752" s="13"/>
      <c r="K4752" s="13" t="s">
        <v>28</v>
      </c>
      <c r="L4752" s="12">
        <f t="shared" ca="1" si="661"/>
        <v>4.0335853398646329</v>
      </c>
      <c r="M4752" s="101">
        <f t="shared" ca="1" si="662"/>
        <v>0.21281196253125803</v>
      </c>
      <c r="N4752" s="101">
        <f t="shared" ref="N4752:N4815" ca="1" si="669">IF(H4752="On-Peak",IF(I4752="Winter",((L4752*$D$48)/60)+N4751,((L4752*$D$47)/60)+N4751),N4751)</f>
        <v>499.93612257845933</v>
      </c>
      <c r="O4752" s="101">
        <f t="shared" ca="1" si="663"/>
        <v>0.43518352231799523</v>
      </c>
      <c r="Q4752" s="12">
        <f t="shared" ca="1" si="664"/>
        <v>5.6000000000000005</v>
      </c>
      <c r="R4752" s="101">
        <f t="shared" ca="1" si="665"/>
        <v>0.13259700098045887</v>
      </c>
      <c r="S4752" s="13"/>
      <c r="T4752" s="101">
        <f t="shared" ca="1" si="666"/>
        <v>0</v>
      </c>
      <c r="U4752" s="101">
        <f t="shared" si="667"/>
        <v>0</v>
      </c>
      <c r="V4752" s="101">
        <f t="shared" ca="1" si="668"/>
        <v>-275.17402480675815</v>
      </c>
    </row>
    <row r="4753" spans="2:22" x14ac:dyDescent="0.3">
      <c r="B4753" s="13">
        <v>2023</v>
      </c>
      <c r="C4753" s="13">
        <v>7</v>
      </c>
      <c r="D4753" s="13">
        <v>15</v>
      </c>
      <c r="E4753" s="83" t="s">
        <v>295</v>
      </c>
      <c r="F4753" s="13">
        <v>5</v>
      </c>
      <c r="G4753" s="13">
        <v>10</v>
      </c>
      <c r="H4753" s="13" t="s">
        <v>70</v>
      </c>
      <c r="I4753" s="13" t="s">
        <v>53</v>
      </c>
      <c r="J4753" s="13"/>
      <c r="K4753" s="13" t="s">
        <v>28</v>
      </c>
      <c r="L4753" s="12">
        <f t="shared" ca="1" si="661"/>
        <v>4.3114291299529244</v>
      </c>
      <c r="M4753" s="101">
        <f t="shared" ca="1" si="662"/>
        <v>0.22747100089631631</v>
      </c>
      <c r="N4753" s="101">
        <f t="shared" ca="1" si="669"/>
        <v>499.93612257845933</v>
      </c>
      <c r="O4753" s="101">
        <f t="shared" ca="1" si="663"/>
        <v>0.46516008883062099</v>
      </c>
      <c r="Q4753" s="12">
        <f t="shared" ca="1" si="664"/>
        <v>5.6000000000000005</v>
      </c>
      <c r="R4753" s="101">
        <f t="shared" ca="1" si="665"/>
        <v>0.109077524149485</v>
      </c>
      <c r="S4753" s="13"/>
      <c r="T4753" s="101">
        <f t="shared" ca="1" si="666"/>
        <v>0</v>
      </c>
      <c r="U4753" s="101">
        <f t="shared" si="667"/>
        <v>0</v>
      </c>
      <c r="V4753" s="101">
        <f t="shared" ca="1" si="668"/>
        <v>-275.39217985505712</v>
      </c>
    </row>
    <row r="4754" spans="2:22" x14ac:dyDescent="0.3">
      <c r="B4754" s="13">
        <v>2023</v>
      </c>
      <c r="C4754" s="13">
        <v>7</v>
      </c>
      <c r="D4754" s="13">
        <v>15</v>
      </c>
      <c r="E4754" s="83" t="s">
        <v>295</v>
      </c>
      <c r="F4754" s="13">
        <v>5</v>
      </c>
      <c r="G4754" s="13">
        <v>11</v>
      </c>
      <c r="H4754" s="13" t="s">
        <v>70</v>
      </c>
      <c r="I4754" s="13" t="s">
        <v>53</v>
      </c>
      <c r="J4754" s="13"/>
      <c r="K4754" s="13" t="s">
        <v>28</v>
      </c>
      <c r="L4754" s="12">
        <f t="shared" ca="1" si="661"/>
        <v>4.6393409464377653</v>
      </c>
      <c r="M4754" s="101">
        <f t="shared" ca="1" si="662"/>
        <v>0.2447716283340565</v>
      </c>
      <c r="N4754" s="101">
        <f t="shared" ca="1" si="669"/>
        <v>499.93612257845933</v>
      </c>
      <c r="O4754" s="101">
        <f t="shared" ca="1" si="663"/>
        <v>0.50053849471117051</v>
      </c>
      <c r="Q4754" s="12">
        <f t="shared" ca="1" si="664"/>
        <v>5.6000000000000005</v>
      </c>
      <c r="R4754" s="101">
        <f t="shared" ca="1" si="665"/>
        <v>8.1319788884043218E-2</v>
      </c>
      <c r="S4754" s="13"/>
      <c r="T4754" s="101">
        <f t="shared" ca="1" si="666"/>
        <v>0</v>
      </c>
      <c r="U4754" s="101">
        <f t="shared" si="667"/>
        <v>0</v>
      </c>
      <c r="V4754" s="101">
        <f t="shared" ca="1" si="668"/>
        <v>-275.55481943282524</v>
      </c>
    </row>
    <row r="4755" spans="2:22" x14ac:dyDescent="0.3">
      <c r="B4755" s="13">
        <v>2023</v>
      </c>
      <c r="C4755" s="13">
        <v>7</v>
      </c>
      <c r="D4755" s="13">
        <v>15</v>
      </c>
      <c r="E4755" s="83" t="s">
        <v>295</v>
      </c>
      <c r="F4755" s="13">
        <v>5</v>
      </c>
      <c r="G4755" s="13">
        <v>12</v>
      </c>
      <c r="H4755" s="13" t="s">
        <v>70</v>
      </c>
      <c r="I4755" s="13" t="s">
        <v>53</v>
      </c>
      <c r="J4755" s="13"/>
      <c r="K4755" s="13" t="s">
        <v>28</v>
      </c>
      <c r="L4755" s="12">
        <f t="shared" ca="1" si="661"/>
        <v>5.4341395554057828</v>
      </c>
      <c r="M4755" s="101">
        <f t="shared" ca="1" si="662"/>
        <v>0.28670520294320911</v>
      </c>
      <c r="N4755" s="101">
        <f t="shared" ca="1" si="669"/>
        <v>499.93612257845933</v>
      </c>
      <c r="O4755" s="101">
        <f t="shared" ca="1" si="663"/>
        <v>0.58628931663272987</v>
      </c>
      <c r="Q4755" s="12">
        <f t="shared" ca="1" si="664"/>
        <v>5.6000000000000005</v>
      </c>
      <c r="R4755" s="101">
        <f t="shared" ca="1" si="665"/>
        <v>1.4040086634900535E-2</v>
      </c>
      <c r="S4755" s="13"/>
      <c r="T4755" s="101">
        <f t="shared" ca="1" si="666"/>
        <v>0</v>
      </c>
      <c r="U4755" s="101">
        <f t="shared" si="667"/>
        <v>0</v>
      </c>
      <c r="V4755" s="101">
        <f t="shared" ca="1" si="668"/>
        <v>-275.58289960609505</v>
      </c>
    </row>
    <row r="4756" spans="2:22" x14ac:dyDescent="0.3">
      <c r="B4756" s="13">
        <v>2023</v>
      </c>
      <c r="C4756" s="13">
        <v>7</v>
      </c>
      <c r="D4756" s="13">
        <v>15</v>
      </c>
      <c r="E4756" s="83" t="s">
        <v>295</v>
      </c>
      <c r="F4756" s="13">
        <v>5</v>
      </c>
      <c r="G4756" s="13">
        <v>13</v>
      </c>
      <c r="H4756" s="13" t="s">
        <v>70</v>
      </c>
      <c r="I4756" s="13" t="s">
        <v>53</v>
      </c>
      <c r="J4756" s="13"/>
      <c r="K4756" s="13" t="s">
        <v>28</v>
      </c>
      <c r="L4756" s="12">
        <f t="shared" ca="1" si="661"/>
        <v>4.4256154697555088</v>
      </c>
      <c r="M4756" s="101">
        <f t="shared" ca="1" si="662"/>
        <v>0.23349547218430064</v>
      </c>
      <c r="N4756" s="101">
        <f t="shared" ca="1" si="669"/>
        <v>499.93612257845933</v>
      </c>
      <c r="O4756" s="101">
        <f t="shared" ca="1" si="663"/>
        <v>0.47747965303192186</v>
      </c>
      <c r="Q4756" s="12">
        <f t="shared" ca="1" si="664"/>
        <v>5.6000000000000005</v>
      </c>
      <c r="R4756" s="101">
        <f t="shared" ca="1" si="665"/>
        <v>9.9411650485196235E-2</v>
      </c>
      <c r="S4756" s="13"/>
      <c r="T4756" s="101">
        <f t="shared" ca="1" si="666"/>
        <v>0</v>
      </c>
      <c r="U4756" s="101">
        <f t="shared" si="667"/>
        <v>0</v>
      </c>
      <c r="V4756" s="101">
        <f t="shared" ca="1" si="668"/>
        <v>-275.78172290706544</v>
      </c>
    </row>
    <row r="4757" spans="2:22" x14ac:dyDescent="0.3">
      <c r="B4757" s="13">
        <v>2023</v>
      </c>
      <c r="C4757" s="13">
        <v>7</v>
      </c>
      <c r="D4757" s="13">
        <v>15</v>
      </c>
      <c r="E4757" s="83" t="s">
        <v>295</v>
      </c>
      <c r="F4757" s="13">
        <v>5</v>
      </c>
      <c r="G4757" s="13">
        <v>14</v>
      </c>
      <c r="H4757" s="13" t="s">
        <v>70</v>
      </c>
      <c r="I4757" s="13" t="s">
        <v>53</v>
      </c>
      <c r="J4757" s="13"/>
      <c r="K4757" s="13" t="s">
        <v>28</v>
      </c>
      <c r="L4757" s="12">
        <f t="shared" ca="1" si="661"/>
        <v>3.5539279013906069</v>
      </c>
      <c r="M4757" s="101">
        <f t="shared" ca="1" si="662"/>
        <v>0.18750523607736844</v>
      </c>
      <c r="N4757" s="101">
        <f t="shared" ca="1" si="669"/>
        <v>499.93612257845933</v>
      </c>
      <c r="O4757" s="101">
        <f t="shared" ca="1" si="663"/>
        <v>0.3834332812810326</v>
      </c>
      <c r="Q4757" s="12">
        <f t="shared" ca="1" si="664"/>
        <v>5.6000000000000005</v>
      </c>
      <c r="R4757" s="101">
        <f t="shared" ca="1" si="665"/>
        <v>0.17320000314728518</v>
      </c>
      <c r="S4757" s="13"/>
      <c r="T4757" s="101">
        <f t="shared" ca="1" si="666"/>
        <v>0</v>
      </c>
      <c r="U4757" s="101">
        <f t="shared" si="667"/>
        <v>0</v>
      </c>
      <c r="V4757" s="101">
        <f t="shared" ca="1" si="668"/>
        <v>-276.12812291335996</v>
      </c>
    </row>
    <row r="4758" spans="2:22" x14ac:dyDescent="0.3">
      <c r="B4758" s="13">
        <v>2023</v>
      </c>
      <c r="C4758" s="13">
        <v>7</v>
      </c>
      <c r="D4758" s="13">
        <v>15</v>
      </c>
      <c r="E4758" s="83" t="s">
        <v>295</v>
      </c>
      <c r="F4758" s="13">
        <v>5</v>
      </c>
      <c r="G4758" s="13">
        <v>15</v>
      </c>
      <c r="H4758" s="13" t="s">
        <v>70</v>
      </c>
      <c r="I4758" s="13" t="s">
        <v>53</v>
      </c>
      <c r="J4758" s="13"/>
      <c r="K4758" s="13" t="s">
        <v>28</v>
      </c>
      <c r="L4758" s="12">
        <f t="shared" ca="1" si="661"/>
        <v>3.8205429540627605</v>
      </c>
      <c r="M4758" s="101">
        <f t="shared" ca="1" si="662"/>
        <v>0.20157184625635124</v>
      </c>
      <c r="N4758" s="101">
        <f t="shared" ca="1" si="669"/>
        <v>499.93612257845933</v>
      </c>
      <c r="O4758" s="101">
        <f t="shared" ca="1" si="663"/>
        <v>0.41219837931383124</v>
      </c>
      <c r="Q4758" s="12">
        <f t="shared" ca="1" si="664"/>
        <v>5.6000000000000005</v>
      </c>
      <c r="R4758" s="101">
        <f t="shared" ca="1" si="665"/>
        <v>0.15063103893858737</v>
      </c>
      <c r="S4758" s="13"/>
      <c r="T4758" s="101">
        <f t="shared" ca="1" si="666"/>
        <v>0</v>
      </c>
      <c r="U4758" s="101">
        <f t="shared" si="667"/>
        <v>0</v>
      </c>
      <c r="V4758" s="101">
        <f t="shared" ca="1" si="668"/>
        <v>-276.4293849912371</v>
      </c>
    </row>
    <row r="4759" spans="2:22" x14ac:dyDescent="0.3">
      <c r="B4759" s="13">
        <v>2023</v>
      </c>
      <c r="C4759" s="13">
        <v>7</v>
      </c>
      <c r="D4759" s="13">
        <v>15</v>
      </c>
      <c r="E4759" s="83" t="s">
        <v>295</v>
      </c>
      <c r="F4759" s="13">
        <v>5</v>
      </c>
      <c r="G4759" s="13">
        <v>16</v>
      </c>
      <c r="H4759" s="13" t="s">
        <v>71</v>
      </c>
      <c r="I4759" s="13" t="s">
        <v>53</v>
      </c>
      <c r="J4759" s="13"/>
      <c r="K4759" s="13" t="s">
        <v>28</v>
      </c>
      <c r="L4759" s="12">
        <f t="shared" ca="1" si="661"/>
        <v>3.3454276319155061</v>
      </c>
      <c r="M4759" s="101">
        <f t="shared" ca="1" si="662"/>
        <v>0.41530138622599094</v>
      </c>
      <c r="N4759" s="101">
        <f t="shared" ca="1" si="669"/>
        <v>500.87702409993557</v>
      </c>
      <c r="O4759" s="101">
        <f t="shared" ca="1" si="663"/>
        <v>0.99626834878443771</v>
      </c>
      <c r="Q4759" s="12">
        <f t="shared" ca="1" si="664"/>
        <v>2.546182725286958</v>
      </c>
      <c r="R4759" s="101">
        <f t="shared" ca="1" si="665"/>
        <v>0</v>
      </c>
      <c r="S4759" s="13"/>
      <c r="T4759" s="101">
        <f t="shared" ca="1" si="666"/>
        <v>9.9218262708867952E-2</v>
      </c>
      <c r="U4759" s="101">
        <f t="shared" ca="1" si="667"/>
        <v>0.94090152147623607</v>
      </c>
      <c r="V4759" s="101">
        <f t="shared" ca="1" si="668"/>
        <v>-275.38926520705201</v>
      </c>
    </row>
    <row r="4760" spans="2:22" x14ac:dyDescent="0.3">
      <c r="B4760" s="13">
        <v>2023</v>
      </c>
      <c r="C4760" s="13">
        <v>7</v>
      </c>
      <c r="D4760" s="13">
        <v>15</v>
      </c>
      <c r="E4760" s="83" t="s">
        <v>295</v>
      </c>
      <c r="F4760" s="13">
        <v>5</v>
      </c>
      <c r="G4760" s="13">
        <v>17</v>
      </c>
      <c r="H4760" s="13" t="s">
        <v>71</v>
      </c>
      <c r="I4760" s="13" t="s">
        <v>53</v>
      </c>
      <c r="J4760" s="13"/>
      <c r="K4760" s="13" t="s">
        <v>28</v>
      </c>
      <c r="L4760" s="12">
        <f t="shared" ca="1" si="661"/>
        <v>6.1506342561299201</v>
      </c>
      <c r="M4760" s="101">
        <f t="shared" ca="1" si="662"/>
        <v>0.7635397365559683</v>
      </c>
      <c r="N4760" s="101">
        <f t="shared" ca="1" si="669"/>
        <v>502.6068899844721</v>
      </c>
      <c r="O4760" s="101">
        <f t="shared" ca="1" si="663"/>
        <v>1.8316588814754902</v>
      </c>
      <c r="Q4760" s="12">
        <f t="shared" ca="1" si="664"/>
        <v>5.6000000000000005</v>
      </c>
      <c r="R4760" s="101">
        <f t="shared" ca="1" si="665"/>
        <v>0</v>
      </c>
      <c r="S4760" s="13"/>
      <c r="T4760" s="101">
        <f t="shared" ca="1" si="666"/>
        <v>6.8355736555968216E-2</v>
      </c>
      <c r="U4760" s="101">
        <f t="shared" ca="1" si="667"/>
        <v>1.72986588453654</v>
      </c>
      <c r="V4760" s="101">
        <f t="shared" ca="1" si="668"/>
        <v>-273.59104358595948</v>
      </c>
    </row>
    <row r="4761" spans="2:22" x14ac:dyDescent="0.3">
      <c r="B4761" s="13">
        <v>2023</v>
      </c>
      <c r="C4761" s="13">
        <v>7</v>
      </c>
      <c r="D4761" s="13">
        <v>15</v>
      </c>
      <c r="E4761" s="83" t="s">
        <v>295</v>
      </c>
      <c r="F4761" s="13">
        <v>5</v>
      </c>
      <c r="G4761" s="13">
        <v>18</v>
      </c>
      <c r="H4761" s="13" t="s">
        <v>71</v>
      </c>
      <c r="I4761" s="13" t="s">
        <v>53</v>
      </c>
      <c r="J4761" s="13"/>
      <c r="K4761" s="13" t="s">
        <v>28</v>
      </c>
      <c r="L4761" s="12">
        <f t="shared" ca="1" si="661"/>
        <v>6.0540272302334603</v>
      </c>
      <c r="M4761" s="101">
        <f t="shared" ca="1" si="662"/>
        <v>0.75154694036118175</v>
      </c>
      <c r="N4761" s="101">
        <f t="shared" ca="1" si="669"/>
        <v>504.30958514297527</v>
      </c>
      <c r="O4761" s="101">
        <f t="shared" ca="1" si="663"/>
        <v>1.8028893091635245</v>
      </c>
      <c r="Q4761" s="12">
        <f t="shared" ca="1" si="664"/>
        <v>0</v>
      </c>
      <c r="R4761" s="101">
        <f t="shared" ca="1" si="665"/>
        <v>0</v>
      </c>
      <c r="S4761" s="13"/>
      <c r="T4761" s="101">
        <f t="shared" ca="1" si="666"/>
        <v>0.75154694036118175</v>
      </c>
      <c r="U4761" s="101">
        <f t="shared" ca="1" si="667"/>
        <v>1.7026951585031607</v>
      </c>
      <c r="V4761" s="101">
        <f t="shared" ca="1" si="668"/>
        <v>-271.13680148709511</v>
      </c>
    </row>
    <row r="4762" spans="2:22" x14ac:dyDescent="0.3">
      <c r="B4762" s="13">
        <v>2023</v>
      </c>
      <c r="C4762" s="13">
        <v>7</v>
      </c>
      <c r="D4762" s="13">
        <v>15</v>
      </c>
      <c r="E4762" s="83" t="s">
        <v>295</v>
      </c>
      <c r="F4762" s="13">
        <v>5</v>
      </c>
      <c r="G4762" s="13">
        <v>19</v>
      </c>
      <c r="H4762" s="13" t="s">
        <v>71</v>
      </c>
      <c r="I4762" s="13" t="s">
        <v>53</v>
      </c>
      <c r="J4762" s="13"/>
      <c r="K4762" s="13" t="s">
        <v>28</v>
      </c>
      <c r="L4762" s="12">
        <f t="shared" ca="1" si="661"/>
        <v>5.5833818318516988</v>
      </c>
      <c r="M4762" s="101">
        <f t="shared" ca="1" si="662"/>
        <v>0.69312102060606984</v>
      </c>
      <c r="N4762" s="101">
        <f t="shared" ca="1" si="669"/>
        <v>505.87991128318356</v>
      </c>
      <c r="O4762" s="101">
        <f t="shared" ca="1" si="663"/>
        <v>1.662731109525436</v>
      </c>
      <c r="Q4762" s="12">
        <f t="shared" ca="1" si="664"/>
        <v>0</v>
      </c>
      <c r="R4762" s="101">
        <f t="shared" ca="1" si="665"/>
        <v>0</v>
      </c>
      <c r="S4762" s="13"/>
      <c r="T4762" s="101">
        <f t="shared" ca="1" si="666"/>
        <v>0.69312102060606984</v>
      </c>
      <c r="U4762" s="101">
        <f t="shared" ca="1" si="667"/>
        <v>1.5703261402082904</v>
      </c>
      <c r="V4762" s="101">
        <f t="shared" ca="1" si="668"/>
        <v>-268.87335432628078</v>
      </c>
    </row>
    <row r="4763" spans="2:22" x14ac:dyDescent="0.3">
      <c r="B4763" s="13">
        <v>2023</v>
      </c>
      <c r="C4763" s="13">
        <v>7</v>
      </c>
      <c r="D4763" s="13">
        <v>15</v>
      </c>
      <c r="E4763" s="83" t="s">
        <v>295</v>
      </c>
      <c r="F4763" s="13">
        <v>5</v>
      </c>
      <c r="G4763" s="13">
        <v>20</v>
      </c>
      <c r="H4763" s="13" t="s">
        <v>69</v>
      </c>
      <c r="I4763" s="13" t="s">
        <v>53</v>
      </c>
      <c r="J4763" s="13"/>
      <c r="K4763" s="13" t="s">
        <v>28</v>
      </c>
      <c r="L4763" s="12">
        <f t="shared" ca="1" si="661"/>
        <v>3.8832551807619957</v>
      </c>
      <c r="M4763" s="101">
        <f t="shared" ca="1" si="662"/>
        <v>0.2048805433370029</v>
      </c>
      <c r="N4763" s="101">
        <f t="shared" ca="1" si="669"/>
        <v>505.87991128318356</v>
      </c>
      <c r="O4763" s="101">
        <f t="shared" ca="1" si="663"/>
        <v>0.41896440145241171</v>
      </c>
      <c r="Q4763" s="12">
        <f t="shared" ca="1" si="664"/>
        <v>0</v>
      </c>
      <c r="R4763" s="101">
        <f t="shared" ca="1" si="665"/>
        <v>0</v>
      </c>
      <c r="S4763" s="13"/>
      <c r="T4763" s="101">
        <f t="shared" ca="1" si="666"/>
        <v>0.2048805433370029</v>
      </c>
      <c r="U4763" s="101">
        <f t="shared" si="667"/>
        <v>0</v>
      </c>
      <c r="V4763" s="101">
        <f t="shared" ca="1" si="668"/>
        <v>-268.66847378294375</v>
      </c>
    </row>
    <row r="4764" spans="2:22" x14ac:dyDescent="0.3">
      <c r="B4764" s="13">
        <v>2023</v>
      </c>
      <c r="C4764" s="13">
        <v>7</v>
      </c>
      <c r="D4764" s="13">
        <v>15</v>
      </c>
      <c r="E4764" s="83" t="s">
        <v>295</v>
      </c>
      <c r="F4764" s="13">
        <v>5</v>
      </c>
      <c r="G4764" s="13">
        <v>21</v>
      </c>
      <c r="H4764" s="13" t="s">
        <v>69</v>
      </c>
      <c r="I4764" s="13" t="s">
        <v>53</v>
      </c>
      <c r="J4764" s="13"/>
      <c r="K4764" s="13" t="s">
        <v>28</v>
      </c>
      <c r="L4764" s="12">
        <f t="shared" ca="1" si="661"/>
        <v>5.8779386222678323</v>
      </c>
      <c r="M4764" s="101">
        <f t="shared" ca="1" si="662"/>
        <v>0.31012004171085084</v>
      </c>
      <c r="N4764" s="101">
        <f t="shared" ca="1" si="669"/>
        <v>505.87991128318356</v>
      </c>
      <c r="O4764" s="101">
        <f t="shared" ca="1" si="663"/>
        <v>0.63417079795647646</v>
      </c>
      <c r="Q4764" s="12">
        <f t="shared" ca="1" si="664"/>
        <v>0</v>
      </c>
      <c r="R4764" s="101">
        <f t="shared" ca="1" si="665"/>
        <v>0</v>
      </c>
      <c r="S4764" s="13"/>
      <c r="T4764" s="101">
        <f t="shared" ca="1" si="666"/>
        <v>0.31012004171085084</v>
      </c>
      <c r="U4764" s="101">
        <f t="shared" si="667"/>
        <v>0</v>
      </c>
      <c r="V4764" s="101">
        <f t="shared" ca="1" si="668"/>
        <v>-268.35835374123292</v>
      </c>
    </row>
    <row r="4765" spans="2:22" x14ac:dyDescent="0.3">
      <c r="B4765" s="13">
        <v>2023</v>
      </c>
      <c r="C4765" s="13">
        <v>7</v>
      </c>
      <c r="D4765" s="13">
        <v>15</v>
      </c>
      <c r="E4765" s="83" t="s">
        <v>295</v>
      </c>
      <c r="F4765" s="13">
        <v>5</v>
      </c>
      <c r="G4765" s="13">
        <v>22</v>
      </c>
      <c r="H4765" s="13" t="s">
        <v>69</v>
      </c>
      <c r="I4765" s="13" t="s">
        <v>53</v>
      </c>
      <c r="J4765" s="13"/>
      <c r="K4765" s="13" t="s">
        <v>28</v>
      </c>
      <c r="L4765" s="12">
        <f t="shared" ca="1" si="661"/>
        <v>7.5962010403304259</v>
      </c>
      <c r="M4765" s="101">
        <f t="shared" ca="1" si="662"/>
        <v>0.40077556688783328</v>
      </c>
      <c r="N4765" s="101">
        <f t="shared" ca="1" si="669"/>
        <v>505.87991128318356</v>
      </c>
      <c r="O4765" s="101">
        <f t="shared" ca="1" si="663"/>
        <v>0.81955413024124968</v>
      </c>
      <c r="Q4765" s="12">
        <f t="shared" ca="1" si="664"/>
        <v>0</v>
      </c>
      <c r="R4765" s="101">
        <f t="shared" ca="1" si="665"/>
        <v>0</v>
      </c>
      <c r="S4765" s="13"/>
      <c r="T4765" s="101">
        <f t="shared" ca="1" si="666"/>
        <v>0.40077556688783328</v>
      </c>
      <c r="U4765" s="101">
        <f t="shared" si="667"/>
        <v>0</v>
      </c>
      <c r="V4765" s="101">
        <f t="shared" ca="1" si="668"/>
        <v>-267.95757817434509</v>
      </c>
    </row>
    <row r="4766" spans="2:22" x14ac:dyDescent="0.3">
      <c r="B4766" s="13">
        <v>2023</v>
      </c>
      <c r="C4766" s="13">
        <v>7</v>
      </c>
      <c r="D4766" s="13">
        <v>15</v>
      </c>
      <c r="E4766" s="83" t="s">
        <v>295</v>
      </c>
      <c r="F4766" s="13">
        <v>5</v>
      </c>
      <c r="G4766" s="13">
        <v>23</v>
      </c>
      <c r="H4766" s="13" t="s">
        <v>69</v>
      </c>
      <c r="I4766" s="13" t="s">
        <v>53</v>
      </c>
      <c r="J4766" s="13"/>
      <c r="K4766" s="13" t="s">
        <v>28</v>
      </c>
      <c r="L4766" s="12">
        <f t="shared" ca="1" si="661"/>
        <v>6.0313132338183877</v>
      </c>
      <c r="M4766" s="101">
        <f t="shared" ca="1" si="662"/>
        <v>0.31821208621625813</v>
      </c>
      <c r="N4766" s="101">
        <f t="shared" ca="1" si="669"/>
        <v>505.87991128318356</v>
      </c>
      <c r="O4766" s="101">
        <f t="shared" ca="1" si="663"/>
        <v>0.65071838479666588</v>
      </c>
      <c r="Q4766" s="12">
        <f t="shared" ca="1" si="664"/>
        <v>0</v>
      </c>
      <c r="R4766" s="101">
        <f t="shared" ca="1" si="665"/>
        <v>0</v>
      </c>
      <c r="S4766" s="13"/>
      <c r="T4766" s="101">
        <f t="shared" ca="1" si="666"/>
        <v>0.31821208621625813</v>
      </c>
      <c r="U4766" s="101">
        <f t="shared" si="667"/>
        <v>0</v>
      </c>
      <c r="V4766" s="101">
        <f t="shared" ca="1" si="668"/>
        <v>-267.63936608812884</v>
      </c>
    </row>
    <row r="4767" spans="2:22" x14ac:dyDescent="0.3">
      <c r="B4767" s="13">
        <v>2023</v>
      </c>
      <c r="C4767" s="13">
        <v>7</v>
      </c>
      <c r="D4767" s="13">
        <v>16</v>
      </c>
      <c r="E4767" s="83" t="s">
        <v>296</v>
      </c>
      <c r="F4767" s="13">
        <v>6</v>
      </c>
      <c r="G4767" s="13">
        <v>0</v>
      </c>
      <c r="H4767" s="13" t="s">
        <v>69</v>
      </c>
      <c r="I4767" s="13" t="s">
        <v>53</v>
      </c>
      <c r="J4767" s="13"/>
      <c r="K4767" s="13" t="s">
        <v>28</v>
      </c>
      <c r="L4767" s="12">
        <f t="shared" ca="1" si="661"/>
        <v>5.6380646608991967</v>
      </c>
      <c r="M4767" s="101">
        <f t="shared" ca="1" si="662"/>
        <v>0.29746429150904163</v>
      </c>
      <c r="N4767" s="101">
        <f t="shared" ca="1" si="669"/>
        <v>505.87991128318356</v>
      </c>
      <c r="O4767" s="101">
        <f t="shared" ca="1" si="663"/>
        <v>0.60829079626441429</v>
      </c>
      <c r="Q4767" s="12">
        <f t="shared" ca="1" si="664"/>
        <v>0</v>
      </c>
      <c r="R4767" s="101">
        <f t="shared" ca="1" si="665"/>
        <v>0</v>
      </c>
      <c r="S4767" s="13"/>
      <c r="T4767" s="101">
        <f t="shared" ca="1" si="666"/>
        <v>0.29746429150904163</v>
      </c>
      <c r="U4767" s="101">
        <f t="shared" si="667"/>
        <v>0</v>
      </c>
      <c r="V4767" s="101">
        <f t="shared" ca="1" si="668"/>
        <v>-267.34190179661982</v>
      </c>
    </row>
    <row r="4768" spans="2:22" x14ac:dyDescent="0.3">
      <c r="B4768" s="13">
        <v>2023</v>
      </c>
      <c r="C4768" s="13">
        <v>7</v>
      </c>
      <c r="D4768" s="13">
        <v>16</v>
      </c>
      <c r="E4768" s="83" t="s">
        <v>296</v>
      </c>
      <c r="F4768" s="13">
        <v>6</v>
      </c>
      <c r="G4768" s="13">
        <v>1</v>
      </c>
      <c r="H4768" s="13" t="s">
        <v>69</v>
      </c>
      <c r="I4768" s="13" t="s">
        <v>53</v>
      </c>
      <c r="J4768" s="13"/>
      <c r="K4768" s="13" t="s">
        <v>28</v>
      </c>
      <c r="L4768" s="12">
        <f t="shared" ca="1" si="661"/>
        <v>3.0908430611932904</v>
      </c>
      <c r="M4768" s="101">
        <f t="shared" ca="1" si="662"/>
        <v>0.16307287990855801</v>
      </c>
      <c r="N4768" s="101">
        <f t="shared" ca="1" si="669"/>
        <v>505.87991128318356</v>
      </c>
      <c r="O4768" s="101">
        <f t="shared" ca="1" si="663"/>
        <v>0.33347105787214409</v>
      </c>
      <c r="Q4768" s="12">
        <f t="shared" ca="1" si="664"/>
        <v>0</v>
      </c>
      <c r="R4768" s="101">
        <f t="shared" ca="1" si="665"/>
        <v>0</v>
      </c>
      <c r="S4768" s="13"/>
      <c r="T4768" s="101">
        <f t="shared" ca="1" si="666"/>
        <v>0.16307287990855801</v>
      </c>
      <c r="U4768" s="101">
        <f t="shared" si="667"/>
        <v>0</v>
      </c>
      <c r="V4768" s="101">
        <f t="shared" ca="1" si="668"/>
        <v>-267.17882891671127</v>
      </c>
    </row>
    <row r="4769" spans="2:22" x14ac:dyDescent="0.3">
      <c r="B4769" s="13">
        <v>2023</v>
      </c>
      <c r="C4769" s="13">
        <v>7</v>
      </c>
      <c r="D4769" s="13">
        <v>16</v>
      </c>
      <c r="E4769" s="83" t="s">
        <v>296</v>
      </c>
      <c r="F4769" s="13">
        <v>6</v>
      </c>
      <c r="G4769" s="13">
        <v>2</v>
      </c>
      <c r="H4769" s="13" t="s">
        <v>69</v>
      </c>
      <c r="I4769" s="13" t="s">
        <v>53</v>
      </c>
      <c r="J4769" s="13"/>
      <c r="K4769" s="13" t="s">
        <v>28</v>
      </c>
      <c r="L4769" s="12">
        <f t="shared" ca="1" si="661"/>
        <v>2.9094125455494733</v>
      </c>
      <c r="M4769" s="101">
        <f t="shared" ca="1" si="662"/>
        <v>0.1535006059031902</v>
      </c>
      <c r="N4769" s="101">
        <f t="shared" ca="1" si="669"/>
        <v>505.87991128318356</v>
      </c>
      <c r="O4769" s="101">
        <f t="shared" ca="1" si="663"/>
        <v>0.31389651953933267</v>
      </c>
      <c r="Q4769" s="12">
        <f t="shared" ca="1" si="664"/>
        <v>0</v>
      </c>
      <c r="R4769" s="101">
        <f t="shared" ca="1" si="665"/>
        <v>0</v>
      </c>
      <c r="S4769" s="13"/>
      <c r="T4769" s="101">
        <f t="shared" ca="1" si="666"/>
        <v>0.1535006059031902</v>
      </c>
      <c r="U4769" s="101">
        <f t="shared" si="667"/>
        <v>0</v>
      </c>
      <c r="V4769" s="101">
        <f t="shared" ca="1" si="668"/>
        <v>-267.02532831080805</v>
      </c>
    </row>
    <row r="4770" spans="2:22" x14ac:dyDescent="0.3">
      <c r="B4770" s="13">
        <v>2023</v>
      </c>
      <c r="C4770" s="13">
        <v>7</v>
      </c>
      <c r="D4770" s="13">
        <v>16</v>
      </c>
      <c r="E4770" s="83" t="s">
        <v>296</v>
      </c>
      <c r="F4770" s="13">
        <v>6</v>
      </c>
      <c r="G4770" s="13">
        <v>3</v>
      </c>
      <c r="H4770" s="13" t="s">
        <v>69</v>
      </c>
      <c r="I4770" s="13" t="s">
        <v>53</v>
      </c>
      <c r="J4770" s="13"/>
      <c r="K4770" s="13" t="s">
        <v>28</v>
      </c>
      <c r="L4770" s="12">
        <f t="shared" ca="1" si="661"/>
        <v>2.761428405832683</v>
      </c>
      <c r="M4770" s="101">
        <f t="shared" ca="1" si="662"/>
        <v>0.14569296269173235</v>
      </c>
      <c r="N4770" s="101">
        <f t="shared" ca="1" si="669"/>
        <v>505.87991128318356</v>
      </c>
      <c r="O4770" s="101">
        <f t="shared" ca="1" si="663"/>
        <v>0.29793051070528814</v>
      </c>
      <c r="Q4770" s="12">
        <f t="shared" ca="1" si="664"/>
        <v>0</v>
      </c>
      <c r="R4770" s="101">
        <f t="shared" ca="1" si="665"/>
        <v>0</v>
      </c>
      <c r="S4770" s="13"/>
      <c r="T4770" s="101">
        <f t="shared" ca="1" si="666"/>
        <v>0.14569296269173235</v>
      </c>
      <c r="U4770" s="101">
        <f t="shared" si="667"/>
        <v>0</v>
      </c>
      <c r="V4770" s="101">
        <f t="shared" ca="1" si="668"/>
        <v>-266.87963534811632</v>
      </c>
    </row>
    <row r="4771" spans="2:22" x14ac:dyDescent="0.3">
      <c r="B4771" s="13">
        <v>2023</v>
      </c>
      <c r="C4771" s="13">
        <v>7</v>
      </c>
      <c r="D4771" s="13">
        <v>16</v>
      </c>
      <c r="E4771" s="83" t="s">
        <v>296</v>
      </c>
      <c r="F4771" s="13">
        <v>6</v>
      </c>
      <c r="G4771" s="13">
        <v>4</v>
      </c>
      <c r="H4771" s="13" t="s">
        <v>69</v>
      </c>
      <c r="I4771" s="13" t="s">
        <v>53</v>
      </c>
      <c r="J4771" s="13"/>
      <c r="K4771" s="13" t="s">
        <v>28</v>
      </c>
      <c r="L4771" s="12">
        <f t="shared" ca="1" si="661"/>
        <v>3.3422070061918836</v>
      </c>
      <c r="M4771" s="101">
        <f t="shared" ca="1" si="662"/>
        <v>0.17633484164668378</v>
      </c>
      <c r="N4771" s="101">
        <f t="shared" ca="1" si="669"/>
        <v>505.87991128318356</v>
      </c>
      <c r="O4771" s="101">
        <f t="shared" ca="1" si="663"/>
        <v>0.36059071389804231</v>
      </c>
      <c r="Q4771" s="12">
        <f t="shared" ca="1" si="664"/>
        <v>0</v>
      </c>
      <c r="R4771" s="101">
        <f t="shared" ca="1" si="665"/>
        <v>0</v>
      </c>
      <c r="S4771" s="13"/>
      <c r="T4771" s="101">
        <f t="shared" ca="1" si="666"/>
        <v>0.17633484164668378</v>
      </c>
      <c r="U4771" s="101">
        <f t="shared" si="667"/>
        <v>0</v>
      </c>
      <c r="V4771" s="101">
        <f t="shared" ca="1" si="668"/>
        <v>-266.70330050646965</v>
      </c>
    </row>
    <row r="4772" spans="2:22" x14ac:dyDescent="0.3">
      <c r="B4772" s="13">
        <v>2023</v>
      </c>
      <c r="C4772" s="13">
        <v>7</v>
      </c>
      <c r="D4772" s="13">
        <v>16</v>
      </c>
      <c r="E4772" s="83" t="s">
        <v>296</v>
      </c>
      <c r="F4772" s="13">
        <v>6</v>
      </c>
      <c r="G4772" s="13">
        <v>5</v>
      </c>
      <c r="H4772" s="13" t="s">
        <v>69</v>
      </c>
      <c r="I4772" s="13" t="s">
        <v>53</v>
      </c>
      <c r="J4772" s="13"/>
      <c r="K4772" s="13" t="s">
        <v>28</v>
      </c>
      <c r="L4772" s="12">
        <f t="shared" ca="1" si="661"/>
        <v>3.0079660691223711</v>
      </c>
      <c r="M4772" s="101">
        <f t="shared" ca="1" si="662"/>
        <v>0.15870028980689629</v>
      </c>
      <c r="N4772" s="101">
        <f t="shared" ca="1" si="669"/>
        <v>505.87991128318356</v>
      </c>
      <c r="O4772" s="101">
        <f t="shared" ca="1" si="663"/>
        <v>0.32452945919761261</v>
      </c>
      <c r="Q4772" s="12">
        <f t="shared" ca="1" si="664"/>
        <v>5.6000000000000005</v>
      </c>
      <c r="R4772" s="101">
        <f t="shared" ca="1" si="665"/>
        <v>0.21941567224879135</v>
      </c>
      <c r="S4772" s="13"/>
      <c r="T4772" s="101">
        <f t="shared" ca="1" si="666"/>
        <v>0</v>
      </c>
      <c r="U4772" s="101">
        <f t="shared" si="667"/>
        <v>0</v>
      </c>
      <c r="V4772" s="101">
        <f t="shared" ca="1" si="668"/>
        <v>-267.14213185096719</v>
      </c>
    </row>
    <row r="4773" spans="2:22" x14ac:dyDescent="0.3">
      <c r="B4773" s="13">
        <v>2023</v>
      </c>
      <c r="C4773" s="13">
        <v>7</v>
      </c>
      <c r="D4773" s="13">
        <v>16</v>
      </c>
      <c r="E4773" s="83" t="s">
        <v>296</v>
      </c>
      <c r="F4773" s="13">
        <v>6</v>
      </c>
      <c r="G4773" s="13">
        <v>6</v>
      </c>
      <c r="H4773" s="13" t="s">
        <v>69</v>
      </c>
      <c r="I4773" s="13" t="s">
        <v>53</v>
      </c>
      <c r="J4773" s="13"/>
      <c r="K4773" s="13" t="s">
        <v>28</v>
      </c>
      <c r="L4773" s="12">
        <f t="shared" ca="1" si="661"/>
        <v>2.9589837071227105</v>
      </c>
      <c r="M4773" s="101">
        <f t="shared" ca="1" si="662"/>
        <v>0.1561159803877942</v>
      </c>
      <c r="N4773" s="101">
        <f t="shared" ca="1" si="669"/>
        <v>505.87991128318356</v>
      </c>
      <c r="O4773" s="101">
        <f t="shared" ca="1" si="663"/>
        <v>0.31924475216146925</v>
      </c>
      <c r="Q4773" s="12">
        <f t="shared" ca="1" si="664"/>
        <v>5.6000000000000005</v>
      </c>
      <c r="R4773" s="101">
        <f t="shared" ca="1" si="665"/>
        <v>0.22356202919206261</v>
      </c>
      <c r="S4773" s="13"/>
      <c r="T4773" s="101">
        <f t="shared" ca="1" si="666"/>
        <v>0</v>
      </c>
      <c r="U4773" s="101">
        <f t="shared" si="667"/>
        <v>0</v>
      </c>
      <c r="V4773" s="101">
        <f t="shared" ca="1" si="668"/>
        <v>-267.58925590935132</v>
      </c>
    </row>
    <row r="4774" spans="2:22" x14ac:dyDescent="0.3">
      <c r="B4774" s="13">
        <v>2023</v>
      </c>
      <c r="C4774" s="13">
        <v>7</v>
      </c>
      <c r="D4774" s="13">
        <v>16</v>
      </c>
      <c r="E4774" s="83" t="s">
        <v>296</v>
      </c>
      <c r="F4774" s="13">
        <v>6</v>
      </c>
      <c r="G4774" s="13">
        <v>7</v>
      </c>
      <c r="H4774" s="13" t="s">
        <v>69</v>
      </c>
      <c r="I4774" s="13" t="s">
        <v>53</v>
      </c>
      <c r="J4774" s="13"/>
      <c r="K4774" s="13" t="s">
        <v>28</v>
      </c>
      <c r="L4774" s="12">
        <f t="shared" ca="1" si="661"/>
        <v>2.9339689370729807</v>
      </c>
      <c r="M4774" s="101">
        <f t="shared" ca="1" si="662"/>
        <v>0.15479620111997047</v>
      </c>
      <c r="N4774" s="101">
        <f t="shared" ca="1" si="669"/>
        <v>505.87991128318356</v>
      </c>
      <c r="O4774" s="101">
        <f t="shared" ca="1" si="663"/>
        <v>0.3165459086208039</v>
      </c>
      <c r="Q4774" s="12">
        <f t="shared" ca="1" si="664"/>
        <v>5.2757593184731704</v>
      </c>
      <c r="R4774" s="101">
        <f t="shared" ca="1" si="665"/>
        <v>0.19823255578552607</v>
      </c>
      <c r="S4774" s="13"/>
      <c r="T4774" s="101">
        <f t="shared" ca="1" si="666"/>
        <v>0</v>
      </c>
      <c r="U4774" s="101">
        <f t="shared" si="667"/>
        <v>0</v>
      </c>
      <c r="V4774" s="101">
        <f t="shared" ca="1" si="668"/>
        <v>-267.98572102092237</v>
      </c>
    </row>
    <row r="4775" spans="2:22" x14ac:dyDescent="0.3">
      <c r="B4775" s="13">
        <v>2023</v>
      </c>
      <c r="C4775" s="13">
        <v>7</v>
      </c>
      <c r="D4775" s="13">
        <v>16</v>
      </c>
      <c r="E4775" s="83" t="s">
        <v>296</v>
      </c>
      <c r="F4775" s="13">
        <v>6</v>
      </c>
      <c r="G4775" s="13">
        <v>8</v>
      </c>
      <c r="H4775" s="13" t="s">
        <v>69</v>
      </c>
      <c r="I4775" s="13" t="s">
        <v>53</v>
      </c>
      <c r="J4775" s="13"/>
      <c r="K4775" s="13" t="s">
        <v>28</v>
      </c>
      <c r="L4775" s="12">
        <f t="shared" ca="1" si="661"/>
        <v>2.6454632387302803</v>
      </c>
      <c r="M4775" s="101">
        <f t="shared" ca="1" si="662"/>
        <v>0.1395746404754096</v>
      </c>
      <c r="N4775" s="101">
        <f t="shared" ca="1" si="669"/>
        <v>505.87991128318356</v>
      </c>
      <c r="O4775" s="101">
        <f t="shared" ca="1" si="663"/>
        <v>0.28541902882660997</v>
      </c>
      <c r="Q4775" s="12">
        <f t="shared" ca="1" si="664"/>
        <v>5.6000000000000005</v>
      </c>
      <c r="R4775" s="101">
        <f t="shared" ca="1" si="665"/>
        <v>0.25010153684148184</v>
      </c>
      <c r="S4775" s="13"/>
      <c r="T4775" s="101">
        <f t="shared" ca="1" si="666"/>
        <v>0</v>
      </c>
      <c r="U4775" s="101">
        <f t="shared" si="667"/>
        <v>0</v>
      </c>
      <c r="V4775" s="101">
        <f t="shared" ca="1" si="668"/>
        <v>-268.48592409460537</v>
      </c>
    </row>
    <row r="4776" spans="2:22" x14ac:dyDescent="0.3">
      <c r="B4776" s="13">
        <v>2023</v>
      </c>
      <c r="C4776" s="13">
        <v>7</v>
      </c>
      <c r="D4776" s="13">
        <v>16</v>
      </c>
      <c r="E4776" s="83" t="s">
        <v>296</v>
      </c>
      <c r="F4776" s="13">
        <v>6</v>
      </c>
      <c r="G4776" s="13">
        <v>9</v>
      </c>
      <c r="H4776" s="13" t="s">
        <v>69</v>
      </c>
      <c r="I4776" s="13" t="s">
        <v>53</v>
      </c>
      <c r="J4776" s="13"/>
      <c r="K4776" s="13" t="s">
        <v>28</v>
      </c>
      <c r="L4776" s="12">
        <f t="shared" ca="1" si="661"/>
        <v>4.6148242964274608</v>
      </c>
      <c r="M4776" s="101">
        <f t="shared" ca="1" si="662"/>
        <v>0.24347812987951284</v>
      </c>
      <c r="N4776" s="101">
        <f t="shared" ca="1" si="669"/>
        <v>505.87991128318356</v>
      </c>
      <c r="O4776" s="101">
        <f t="shared" ca="1" si="663"/>
        <v>0.49789339334155874</v>
      </c>
      <c r="Q4776" s="12">
        <f t="shared" ca="1" si="664"/>
        <v>5.6000000000000005</v>
      </c>
      <c r="R4776" s="101">
        <f t="shared" ca="1" si="665"/>
        <v>8.3395123307415484E-2</v>
      </c>
      <c r="S4776" s="13"/>
      <c r="T4776" s="101">
        <f t="shared" ca="1" si="666"/>
        <v>0</v>
      </c>
      <c r="U4776" s="101">
        <f t="shared" si="667"/>
        <v>0</v>
      </c>
      <c r="V4776" s="101">
        <f t="shared" ca="1" si="668"/>
        <v>-268.65271434122019</v>
      </c>
    </row>
    <row r="4777" spans="2:22" x14ac:dyDescent="0.3">
      <c r="B4777" s="13">
        <v>2023</v>
      </c>
      <c r="C4777" s="13">
        <v>7</v>
      </c>
      <c r="D4777" s="13">
        <v>16</v>
      </c>
      <c r="E4777" s="83" t="s">
        <v>296</v>
      </c>
      <c r="F4777" s="13">
        <v>6</v>
      </c>
      <c r="G4777" s="13">
        <v>10</v>
      </c>
      <c r="H4777" s="13" t="s">
        <v>70</v>
      </c>
      <c r="I4777" s="13" t="s">
        <v>53</v>
      </c>
      <c r="J4777" s="13"/>
      <c r="K4777" s="13" t="s">
        <v>28</v>
      </c>
      <c r="L4777" s="12">
        <f t="shared" ca="1" si="661"/>
        <v>4.1910757042804541</v>
      </c>
      <c r="M4777" s="101">
        <f t="shared" ca="1" si="662"/>
        <v>0.22112115415783676</v>
      </c>
      <c r="N4777" s="101">
        <f t="shared" ca="1" si="669"/>
        <v>505.87991128318356</v>
      </c>
      <c r="O4777" s="101">
        <f t="shared" ca="1" si="663"/>
        <v>0.4521751577348182</v>
      </c>
      <c r="Q4777" s="12">
        <f t="shared" ca="1" si="664"/>
        <v>5.6000000000000005</v>
      </c>
      <c r="R4777" s="101">
        <f t="shared" ca="1" si="665"/>
        <v>0.11926544163265962</v>
      </c>
      <c r="S4777" s="13"/>
      <c r="T4777" s="101">
        <f t="shared" ca="1" si="666"/>
        <v>0</v>
      </c>
      <c r="U4777" s="101">
        <f t="shared" si="667"/>
        <v>0</v>
      </c>
      <c r="V4777" s="101">
        <f t="shared" ca="1" si="668"/>
        <v>-268.89124522448549</v>
      </c>
    </row>
    <row r="4778" spans="2:22" x14ac:dyDescent="0.3">
      <c r="B4778" s="13">
        <v>2023</v>
      </c>
      <c r="C4778" s="13">
        <v>7</v>
      </c>
      <c r="D4778" s="13">
        <v>16</v>
      </c>
      <c r="E4778" s="83" t="s">
        <v>296</v>
      </c>
      <c r="F4778" s="13">
        <v>6</v>
      </c>
      <c r="G4778" s="13">
        <v>11</v>
      </c>
      <c r="H4778" s="13" t="s">
        <v>70</v>
      </c>
      <c r="I4778" s="13" t="s">
        <v>53</v>
      </c>
      <c r="J4778" s="13"/>
      <c r="K4778" s="13" t="s">
        <v>28</v>
      </c>
      <c r="L4778" s="12">
        <f t="shared" ca="1" si="661"/>
        <v>5.0356417224516123</v>
      </c>
      <c r="M4778" s="101">
        <f t="shared" ca="1" si="662"/>
        <v>0.2656804572765471</v>
      </c>
      <c r="N4778" s="101">
        <f t="shared" ca="1" si="669"/>
        <v>505.87991128318356</v>
      </c>
      <c r="O4778" s="101">
        <f t="shared" ca="1" si="663"/>
        <v>0.54329538543530442</v>
      </c>
      <c r="Q4778" s="12">
        <f t="shared" ca="1" si="664"/>
        <v>0</v>
      </c>
      <c r="R4778" s="101">
        <f t="shared" ca="1" si="665"/>
        <v>0</v>
      </c>
      <c r="S4778" s="13"/>
      <c r="T4778" s="101">
        <f t="shared" ca="1" si="666"/>
        <v>0.2656804572765471</v>
      </c>
      <c r="U4778" s="101">
        <f t="shared" si="667"/>
        <v>0</v>
      </c>
      <c r="V4778" s="101">
        <f t="shared" ca="1" si="668"/>
        <v>-268.62556476720891</v>
      </c>
    </row>
    <row r="4779" spans="2:22" x14ac:dyDescent="0.3">
      <c r="B4779" s="13">
        <v>2023</v>
      </c>
      <c r="C4779" s="13">
        <v>7</v>
      </c>
      <c r="D4779" s="13">
        <v>16</v>
      </c>
      <c r="E4779" s="83" t="s">
        <v>296</v>
      </c>
      <c r="F4779" s="13">
        <v>6</v>
      </c>
      <c r="G4779" s="13">
        <v>12</v>
      </c>
      <c r="H4779" s="13" t="s">
        <v>70</v>
      </c>
      <c r="I4779" s="13" t="s">
        <v>53</v>
      </c>
      <c r="J4779" s="13"/>
      <c r="K4779" s="13" t="s">
        <v>28</v>
      </c>
      <c r="L4779" s="12">
        <f t="shared" ca="1" si="661"/>
        <v>4.5974846434717467</v>
      </c>
      <c r="M4779" s="101">
        <f t="shared" ca="1" si="662"/>
        <v>0.24256328978956937</v>
      </c>
      <c r="N4779" s="101">
        <f t="shared" ca="1" si="669"/>
        <v>505.87991128318356</v>
      </c>
      <c r="O4779" s="101">
        <f t="shared" ca="1" si="663"/>
        <v>0.49602261818416676</v>
      </c>
      <c r="Q4779" s="12">
        <f t="shared" ca="1" si="664"/>
        <v>5.6000000000000005</v>
      </c>
      <c r="R4779" s="101">
        <f t="shared" ca="1" si="665"/>
        <v>8.4862924930116698E-2</v>
      </c>
      <c r="S4779" s="13"/>
      <c r="T4779" s="101">
        <f t="shared" ca="1" si="666"/>
        <v>0</v>
      </c>
      <c r="U4779" s="101">
        <f t="shared" si="667"/>
        <v>0</v>
      </c>
      <c r="V4779" s="101">
        <f t="shared" ca="1" si="668"/>
        <v>-268.79529061706916</v>
      </c>
    </row>
    <row r="4780" spans="2:22" x14ac:dyDescent="0.3">
      <c r="B4780" s="13">
        <v>2023</v>
      </c>
      <c r="C4780" s="13">
        <v>7</v>
      </c>
      <c r="D4780" s="13">
        <v>16</v>
      </c>
      <c r="E4780" s="83" t="s">
        <v>296</v>
      </c>
      <c r="F4780" s="13">
        <v>6</v>
      </c>
      <c r="G4780" s="13">
        <v>13</v>
      </c>
      <c r="H4780" s="13" t="s">
        <v>70</v>
      </c>
      <c r="I4780" s="13" t="s">
        <v>53</v>
      </c>
      <c r="J4780" s="13"/>
      <c r="K4780" s="13" t="s">
        <v>28</v>
      </c>
      <c r="L4780" s="12">
        <f t="shared" ca="1" si="661"/>
        <v>4.3627219993232504</v>
      </c>
      <c r="M4780" s="101">
        <f t="shared" ca="1" si="662"/>
        <v>0.2301772126842947</v>
      </c>
      <c r="N4780" s="101">
        <f t="shared" ca="1" si="669"/>
        <v>505.87991128318356</v>
      </c>
      <c r="O4780" s="101">
        <f t="shared" ca="1" si="663"/>
        <v>0.47069407650698547</v>
      </c>
      <c r="Q4780" s="12">
        <f t="shared" ca="1" si="664"/>
        <v>5.6000000000000005</v>
      </c>
      <c r="R4780" s="101">
        <f t="shared" ca="1" si="665"/>
        <v>0.10473558275728689</v>
      </c>
      <c r="S4780" s="13"/>
      <c r="T4780" s="101">
        <f t="shared" ca="1" si="666"/>
        <v>0</v>
      </c>
      <c r="U4780" s="101">
        <f t="shared" si="667"/>
        <v>0</v>
      </c>
      <c r="V4780" s="101">
        <f t="shared" ca="1" si="668"/>
        <v>-269.00476178258378</v>
      </c>
    </row>
    <row r="4781" spans="2:22" x14ac:dyDescent="0.3">
      <c r="B4781" s="13">
        <v>2023</v>
      </c>
      <c r="C4781" s="13">
        <v>7</v>
      </c>
      <c r="D4781" s="13">
        <v>16</v>
      </c>
      <c r="E4781" s="83" t="s">
        <v>296</v>
      </c>
      <c r="F4781" s="13">
        <v>6</v>
      </c>
      <c r="G4781" s="13">
        <v>14</v>
      </c>
      <c r="H4781" s="13" t="s">
        <v>70</v>
      </c>
      <c r="I4781" s="13" t="s">
        <v>53</v>
      </c>
      <c r="J4781" s="13"/>
      <c r="K4781" s="13" t="s">
        <v>28</v>
      </c>
      <c r="L4781" s="12">
        <f t="shared" ca="1" si="661"/>
        <v>3.5673864006122455</v>
      </c>
      <c r="M4781" s="101">
        <f t="shared" ca="1" si="662"/>
        <v>0.18821530649630208</v>
      </c>
      <c r="N4781" s="101">
        <f t="shared" ca="1" si="669"/>
        <v>505.87991128318356</v>
      </c>
      <c r="O4781" s="101">
        <f t="shared" ca="1" si="663"/>
        <v>0.38488531876205517</v>
      </c>
      <c r="Q4781" s="12">
        <f t="shared" ca="1" si="664"/>
        <v>5.6000000000000005</v>
      </c>
      <c r="R4781" s="101">
        <f t="shared" ca="1" si="665"/>
        <v>0.17206074118817347</v>
      </c>
      <c r="S4781" s="13"/>
      <c r="T4781" s="101">
        <f t="shared" ca="1" si="666"/>
        <v>0</v>
      </c>
      <c r="U4781" s="101">
        <f t="shared" si="667"/>
        <v>0</v>
      </c>
      <c r="V4781" s="101">
        <f t="shared" ca="1" si="668"/>
        <v>-269.34888326496008</v>
      </c>
    </row>
    <row r="4782" spans="2:22" x14ac:dyDescent="0.3">
      <c r="B4782" s="13">
        <v>2023</v>
      </c>
      <c r="C4782" s="13">
        <v>7</v>
      </c>
      <c r="D4782" s="13">
        <v>16</v>
      </c>
      <c r="E4782" s="83" t="s">
        <v>296</v>
      </c>
      <c r="F4782" s="13">
        <v>6</v>
      </c>
      <c r="G4782" s="13">
        <v>15</v>
      </c>
      <c r="H4782" s="13" t="s">
        <v>70</v>
      </c>
      <c r="I4782" s="13" t="s">
        <v>53</v>
      </c>
      <c r="J4782" s="13"/>
      <c r="K4782" s="13" t="s">
        <v>28</v>
      </c>
      <c r="L4782" s="12">
        <f t="shared" ca="1" si="661"/>
        <v>5.924839530066329</v>
      </c>
      <c r="M4782" s="101">
        <f t="shared" ca="1" si="662"/>
        <v>0.31259453360629952</v>
      </c>
      <c r="N4782" s="101">
        <f t="shared" ca="1" si="669"/>
        <v>505.87991128318356</v>
      </c>
      <c r="O4782" s="101">
        <f t="shared" ca="1" si="663"/>
        <v>0.63923093689885624</v>
      </c>
      <c r="Q4782" s="12">
        <f t="shared" ca="1" si="664"/>
        <v>0</v>
      </c>
      <c r="R4782" s="101">
        <f t="shared" ca="1" si="665"/>
        <v>0</v>
      </c>
      <c r="S4782" s="13"/>
      <c r="T4782" s="101">
        <f t="shared" ca="1" si="666"/>
        <v>0.31259453360629952</v>
      </c>
      <c r="U4782" s="101">
        <f t="shared" si="667"/>
        <v>0</v>
      </c>
      <c r="V4782" s="101">
        <f t="shared" ca="1" si="668"/>
        <v>-269.03628873135381</v>
      </c>
    </row>
    <row r="4783" spans="2:22" x14ac:dyDescent="0.3">
      <c r="B4783" s="13">
        <v>2023</v>
      </c>
      <c r="C4783" s="13">
        <v>7</v>
      </c>
      <c r="D4783" s="13">
        <v>16</v>
      </c>
      <c r="E4783" s="83" t="s">
        <v>296</v>
      </c>
      <c r="F4783" s="13">
        <v>6</v>
      </c>
      <c r="G4783" s="13">
        <v>16</v>
      </c>
      <c r="H4783" s="13" t="s">
        <v>71</v>
      </c>
      <c r="I4783" s="13" t="s">
        <v>53</v>
      </c>
      <c r="J4783" s="13"/>
      <c r="K4783" s="13" t="s">
        <v>28</v>
      </c>
      <c r="L4783" s="12">
        <f t="shared" ca="1" si="661"/>
        <v>4.3844450818131513</v>
      </c>
      <c r="M4783" s="101">
        <f t="shared" ca="1" si="662"/>
        <v>0.54428501245628458</v>
      </c>
      <c r="N4783" s="101">
        <f t="shared" ca="1" si="669"/>
        <v>507.11303646244352</v>
      </c>
      <c r="O4783" s="101">
        <f t="shared" ca="1" si="663"/>
        <v>1.3056877453639566</v>
      </c>
      <c r="Q4783" s="12">
        <f t="shared" ca="1" si="664"/>
        <v>5.6000000000000005</v>
      </c>
      <c r="R4783" s="101">
        <f t="shared" ca="1" si="665"/>
        <v>0.1028967238245168</v>
      </c>
      <c r="S4783" s="13"/>
      <c r="T4783" s="101">
        <f t="shared" ca="1" si="666"/>
        <v>0</v>
      </c>
      <c r="U4783" s="101">
        <f t="shared" ca="1" si="667"/>
        <v>1.2331251792599489</v>
      </c>
      <c r="V4783" s="101">
        <f t="shared" ca="1" si="668"/>
        <v>-268.00895699974291</v>
      </c>
    </row>
    <row r="4784" spans="2:22" x14ac:dyDescent="0.3">
      <c r="B4784" s="13">
        <v>2023</v>
      </c>
      <c r="C4784" s="13">
        <v>7</v>
      </c>
      <c r="D4784" s="13">
        <v>16</v>
      </c>
      <c r="E4784" s="83" t="s">
        <v>296</v>
      </c>
      <c r="F4784" s="13">
        <v>6</v>
      </c>
      <c r="G4784" s="13">
        <v>17</v>
      </c>
      <c r="H4784" s="13" t="s">
        <v>71</v>
      </c>
      <c r="I4784" s="13" t="s">
        <v>53</v>
      </c>
      <c r="J4784" s="13"/>
      <c r="K4784" s="13" t="s">
        <v>28</v>
      </c>
      <c r="L4784" s="12">
        <f t="shared" ca="1" si="661"/>
        <v>5.8679147943113996</v>
      </c>
      <c r="M4784" s="101">
        <f t="shared" ca="1" si="662"/>
        <v>0.7284429425658171</v>
      </c>
      <c r="N4784" s="101">
        <f t="shared" ca="1" si="669"/>
        <v>508.7633874983436</v>
      </c>
      <c r="O4784" s="101">
        <f t="shared" ca="1" si="663"/>
        <v>1.7474650257459348</v>
      </c>
      <c r="Q4784" s="12">
        <f t="shared" ca="1" si="664"/>
        <v>5.6000000000000005</v>
      </c>
      <c r="R4784" s="101">
        <f t="shared" ca="1" si="665"/>
        <v>0</v>
      </c>
      <c r="S4784" s="13"/>
      <c r="T4784" s="101">
        <f t="shared" ca="1" si="666"/>
        <v>3.325894256581708E-2</v>
      </c>
      <c r="U4784" s="101">
        <f t="shared" ca="1" si="667"/>
        <v>1.650351035900081</v>
      </c>
      <c r="V4784" s="101">
        <f t="shared" ca="1" si="668"/>
        <v>-266.32534702127703</v>
      </c>
    </row>
    <row r="4785" spans="2:22" x14ac:dyDescent="0.3">
      <c r="B4785" s="13">
        <v>2023</v>
      </c>
      <c r="C4785" s="13">
        <v>7</v>
      </c>
      <c r="D4785" s="13">
        <v>16</v>
      </c>
      <c r="E4785" s="83" t="s">
        <v>296</v>
      </c>
      <c r="F4785" s="13">
        <v>6</v>
      </c>
      <c r="G4785" s="13">
        <v>18</v>
      </c>
      <c r="H4785" s="13" t="s">
        <v>71</v>
      </c>
      <c r="I4785" s="13" t="s">
        <v>53</v>
      </c>
      <c r="J4785" s="13"/>
      <c r="K4785" s="13" t="s">
        <v>28</v>
      </c>
      <c r="L4785" s="12">
        <f t="shared" ca="1" si="661"/>
        <v>5.4554259820822129</v>
      </c>
      <c r="M4785" s="101">
        <f t="shared" ca="1" si="662"/>
        <v>0.67723658141568588</v>
      </c>
      <c r="N4785" s="101">
        <f t="shared" ca="1" si="669"/>
        <v>510.29772605580422</v>
      </c>
      <c r="O4785" s="101">
        <f t="shared" ca="1" si="663"/>
        <v>1.6246258574640831</v>
      </c>
      <c r="Q4785" s="12">
        <f t="shared" ca="1" si="664"/>
        <v>5.6000000000000005</v>
      </c>
      <c r="R4785" s="101">
        <f t="shared" ca="1" si="665"/>
        <v>1.2238190616740727E-2</v>
      </c>
      <c r="S4785" s="13"/>
      <c r="T4785" s="101">
        <f t="shared" ca="1" si="666"/>
        <v>0</v>
      </c>
      <c r="U4785" s="101">
        <f t="shared" ca="1" si="667"/>
        <v>1.5343385574606223</v>
      </c>
      <c r="V4785" s="101">
        <f t="shared" ca="1" si="668"/>
        <v>-264.81548484504992</v>
      </c>
    </row>
    <row r="4786" spans="2:22" x14ac:dyDescent="0.3">
      <c r="B4786" s="13">
        <v>2023</v>
      </c>
      <c r="C4786" s="13">
        <v>7</v>
      </c>
      <c r="D4786" s="13">
        <v>16</v>
      </c>
      <c r="E4786" s="83" t="s">
        <v>296</v>
      </c>
      <c r="F4786" s="13">
        <v>6</v>
      </c>
      <c r="G4786" s="13">
        <v>19</v>
      </c>
      <c r="H4786" s="13" t="s">
        <v>71</v>
      </c>
      <c r="I4786" s="13" t="s">
        <v>53</v>
      </c>
      <c r="J4786" s="13"/>
      <c r="K4786" s="13" t="s">
        <v>28</v>
      </c>
      <c r="L4786" s="12">
        <f t="shared" ca="1" si="661"/>
        <v>6.0475604838874846</v>
      </c>
      <c r="M4786" s="101">
        <f t="shared" ca="1" si="662"/>
        <v>0.75074415846979237</v>
      </c>
      <c r="N4786" s="101">
        <f t="shared" ca="1" si="669"/>
        <v>511.99860244189756</v>
      </c>
      <c r="O4786" s="101">
        <f t="shared" ca="1" si="663"/>
        <v>1.8009635121016929</v>
      </c>
      <c r="Q4786" s="12">
        <f t="shared" ca="1" si="664"/>
        <v>5.3778728814715091</v>
      </c>
      <c r="R4786" s="101">
        <f t="shared" ca="1" si="665"/>
        <v>0</v>
      </c>
      <c r="S4786" s="13"/>
      <c r="T4786" s="101">
        <f t="shared" ca="1" si="666"/>
        <v>8.3135018963919199E-2</v>
      </c>
      <c r="U4786" s="101">
        <f t="shared" ca="1" si="667"/>
        <v>1.7008763860933551</v>
      </c>
      <c r="V4786" s="101">
        <f t="shared" ca="1" si="668"/>
        <v>-263.03147343999268</v>
      </c>
    </row>
    <row r="4787" spans="2:22" x14ac:dyDescent="0.3">
      <c r="B4787" s="13">
        <v>2023</v>
      </c>
      <c r="C4787" s="13">
        <v>7</v>
      </c>
      <c r="D4787" s="13">
        <v>16</v>
      </c>
      <c r="E4787" s="83" t="s">
        <v>296</v>
      </c>
      <c r="F4787" s="13">
        <v>6</v>
      </c>
      <c r="G4787" s="13">
        <v>20</v>
      </c>
      <c r="H4787" s="13" t="s">
        <v>69</v>
      </c>
      <c r="I4787" s="13" t="s">
        <v>53</v>
      </c>
      <c r="J4787" s="13"/>
      <c r="K4787" s="13" t="s">
        <v>28</v>
      </c>
      <c r="L4787" s="12">
        <f t="shared" ca="1" si="661"/>
        <v>5.3630140179959866</v>
      </c>
      <c r="M4787" s="101">
        <f t="shared" ca="1" si="662"/>
        <v>0.28295261958946827</v>
      </c>
      <c r="N4787" s="101">
        <f t="shared" ca="1" si="669"/>
        <v>511.99860244189756</v>
      </c>
      <c r="O4787" s="101">
        <f t="shared" ca="1" si="663"/>
        <v>0.57861558240158695</v>
      </c>
      <c r="Q4787" s="12">
        <f t="shared" ca="1" si="664"/>
        <v>0</v>
      </c>
      <c r="R4787" s="101">
        <f t="shared" ca="1" si="665"/>
        <v>0</v>
      </c>
      <c r="S4787" s="13"/>
      <c r="T4787" s="101">
        <f t="shared" ca="1" si="666"/>
        <v>0.28295261958946827</v>
      </c>
      <c r="U4787" s="101">
        <f t="shared" si="667"/>
        <v>0</v>
      </c>
      <c r="V4787" s="101">
        <f t="shared" ca="1" si="668"/>
        <v>-262.7485208204032</v>
      </c>
    </row>
    <row r="4788" spans="2:22" x14ac:dyDescent="0.3">
      <c r="B4788" s="13">
        <v>2023</v>
      </c>
      <c r="C4788" s="13">
        <v>7</v>
      </c>
      <c r="D4788" s="13">
        <v>16</v>
      </c>
      <c r="E4788" s="83" t="s">
        <v>296</v>
      </c>
      <c r="F4788" s="13">
        <v>6</v>
      </c>
      <c r="G4788" s="13">
        <v>21</v>
      </c>
      <c r="H4788" s="13" t="s">
        <v>69</v>
      </c>
      <c r="I4788" s="13" t="s">
        <v>53</v>
      </c>
      <c r="J4788" s="13"/>
      <c r="K4788" s="13" t="s">
        <v>28</v>
      </c>
      <c r="L4788" s="12">
        <f t="shared" ca="1" si="661"/>
        <v>4.9671876052234296</v>
      </c>
      <c r="M4788" s="101">
        <f t="shared" ca="1" si="662"/>
        <v>0.26206881805158816</v>
      </c>
      <c r="N4788" s="101">
        <f t="shared" ca="1" si="669"/>
        <v>511.99860244189756</v>
      </c>
      <c r="O4788" s="101">
        <f t="shared" ca="1" si="663"/>
        <v>0.5359098707275558</v>
      </c>
      <c r="Q4788" s="12">
        <f t="shared" ca="1" si="664"/>
        <v>0</v>
      </c>
      <c r="R4788" s="101">
        <f t="shared" ca="1" si="665"/>
        <v>0</v>
      </c>
      <c r="S4788" s="13"/>
      <c r="T4788" s="101">
        <f t="shared" ca="1" si="666"/>
        <v>0.26206881805158816</v>
      </c>
      <c r="U4788" s="101">
        <f t="shared" si="667"/>
        <v>0</v>
      </c>
      <c r="V4788" s="101">
        <f t="shared" ca="1" si="668"/>
        <v>-262.4864520023516</v>
      </c>
    </row>
    <row r="4789" spans="2:22" x14ac:dyDescent="0.3">
      <c r="B4789" s="13">
        <v>2023</v>
      </c>
      <c r="C4789" s="13">
        <v>7</v>
      </c>
      <c r="D4789" s="13">
        <v>16</v>
      </c>
      <c r="E4789" s="83" t="s">
        <v>296</v>
      </c>
      <c r="F4789" s="13">
        <v>6</v>
      </c>
      <c r="G4789" s="13">
        <v>22</v>
      </c>
      <c r="H4789" s="13" t="s">
        <v>69</v>
      </c>
      <c r="I4789" s="13" t="s">
        <v>53</v>
      </c>
      <c r="J4789" s="13"/>
      <c r="K4789" s="13" t="s">
        <v>28</v>
      </c>
      <c r="L4789" s="12">
        <f t="shared" ca="1" si="661"/>
        <v>5.5325716806395357</v>
      </c>
      <c r="M4789" s="101">
        <f t="shared" ca="1" si="662"/>
        <v>0.2918984818705419</v>
      </c>
      <c r="N4789" s="101">
        <f t="shared" ca="1" si="669"/>
        <v>511.99860244189756</v>
      </c>
      <c r="O4789" s="101">
        <f t="shared" ca="1" si="663"/>
        <v>0.59690915862419947</v>
      </c>
      <c r="Q4789" s="12">
        <f t="shared" ca="1" si="664"/>
        <v>0</v>
      </c>
      <c r="R4789" s="101">
        <f t="shared" ca="1" si="665"/>
        <v>0</v>
      </c>
      <c r="S4789" s="13"/>
      <c r="T4789" s="101">
        <f t="shared" ca="1" si="666"/>
        <v>0.2918984818705419</v>
      </c>
      <c r="U4789" s="101">
        <f t="shared" si="667"/>
        <v>0</v>
      </c>
      <c r="V4789" s="101">
        <f t="shared" ca="1" si="668"/>
        <v>-262.19455352048107</v>
      </c>
    </row>
    <row r="4790" spans="2:22" x14ac:dyDescent="0.3">
      <c r="B4790" s="13">
        <v>2023</v>
      </c>
      <c r="C4790" s="13">
        <v>7</v>
      </c>
      <c r="D4790" s="13">
        <v>16</v>
      </c>
      <c r="E4790" s="83" t="s">
        <v>296</v>
      </c>
      <c r="F4790" s="13">
        <v>6</v>
      </c>
      <c r="G4790" s="13">
        <v>23</v>
      </c>
      <c r="H4790" s="13" t="s">
        <v>69</v>
      </c>
      <c r="I4790" s="13" t="s">
        <v>53</v>
      </c>
      <c r="J4790" s="13"/>
      <c r="K4790" s="13" t="s">
        <v>28</v>
      </c>
      <c r="L4790" s="12">
        <f t="shared" ca="1" si="661"/>
        <v>5.2083692531292289</v>
      </c>
      <c r="M4790" s="101">
        <f t="shared" ca="1" si="662"/>
        <v>0.27479356179509812</v>
      </c>
      <c r="N4790" s="101">
        <f t="shared" ca="1" si="669"/>
        <v>511.99860244189756</v>
      </c>
      <c r="O4790" s="101">
        <f t="shared" ca="1" si="663"/>
        <v>0.56193095872011256</v>
      </c>
      <c r="Q4790" s="12">
        <f t="shared" ca="1" si="664"/>
        <v>0</v>
      </c>
      <c r="R4790" s="101">
        <f t="shared" ca="1" si="665"/>
        <v>0</v>
      </c>
      <c r="S4790" s="13"/>
      <c r="T4790" s="101">
        <f t="shared" ca="1" si="666"/>
        <v>0.27479356179509812</v>
      </c>
      <c r="U4790" s="101">
        <f t="shared" si="667"/>
        <v>0</v>
      </c>
      <c r="V4790" s="101">
        <f t="shared" ca="1" si="668"/>
        <v>-261.91975995868597</v>
      </c>
    </row>
    <row r="4791" spans="2:22" x14ac:dyDescent="0.3">
      <c r="B4791" s="13">
        <v>2023</v>
      </c>
      <c r="C4791" s="13">
        <v>7</v>
      </c>
      <c r="D4791" s="13">
        <v>17</v>
      </c>
      <c r="E4791" s="83" t="s">
        <v>297</v>
      </c>
      <c r="F4791" s="13">
        <v>7</v>
      </c>
      <c r="G4791" s="13">
        <v>0</v>
      </c>
      <c r="H4791" s="13" t="s">
        <v>69</v>
      </c>
      <c r="I4791" s="13" t="s">
        <v>53</v>
      </c>
      <c r="J4791" s="13"/>
      <c r="K4791" s="13" t="s">
        <v>27</v>
      </c>
      <c r="L4791" s="12">
        <f t="shared" ca="1" si="661"/>
        <v>5.2830472698942925</v>
      </c>
      <c r="M4791" s="101">
        <f t="shared" ca="1" si="662"/>
        <v>0.27873357395962289</v>
      </c>
      <c r="N4791" s="101">
        <f t="shared" ca="1" si="669"/>
        <v>511.99860244189756</v>
      </c>
      <c r="O4791" s="101">
        <f t="shared" ca="1" si="663"/>
        <v>0.56998796994889522</v>
      </c>
      <c r="Q4791" s="12">
        <f t="shared" ca="1" si="664"/>
        <v>0</v>
      </c>
      <c r="R4791" s="101">
        <f t="shared" ca="1" si="665"/>
        <v>0</v>
      </c>
      <c r="S4791" s="13"/>
      <c r="T4791" s="101">
        <f t="shared" ca="1" si="666"/>
        <v>0.27873357395962289</v>
      </c>
      <c r="U4791" s="101">
        <f t="shared" si="667"/>
        <v>0</v>
      </c>
      <c r="V4791" s="101">
        <f t="shared" ca="1" si="668"/>
        <v>-261.64102638472633</v>
      </c>
    </row>
    <row r="4792" spans="2:22" x14ac:dyDescent="0.3">
      <c r="B4792" s="13">
        <v>2023</v>
      </c>
      <c r="C4792" s="13">
        <v>7</v>
      </c>
      <c r="D4792" s="13">
        <v>17</v>
      </c>
      <c r="E4792" s="83" t="s">
        <v>297</v>
      </c>
      <c r="F4792" s="13">
        <v>7</v>
      </c>
      <c r="G4792" s="13">
        <v>1</v>
      </c>
      <c r="H4792" s="13" t="s">
        <v>69</v>
      </c>
      <c r="I4792" s="13" t="s">
        <v>53</v>
      </c>
      <c r="J4792" s="13"/>
      <c r="K4792" s="13" t="s">
        <v>27</v>
      </c>
      <c r="L4792" s="12">
        <f t="shared" ca="1" si="661"/>
        <v>2.8838474246008974</v>
      </c>
      <c r="M4792" s="101">
        <f t="shared" ca="1" si="662"/>
        <v>0.15215179012194335</v>
      </c>
      <c r="N4792" s="101">
        <f t="shared" ca="1" si="669"/>
        <v>511.99860244189756</v>
      </c>
      <c r="O4792" s="101">
        <f t="shared" ca="1" si="663"/>
        <v>0.31113829864019082</v>
      </c>
      <c r="Q4792" s="12">
        <f t="shared" ca="1" si="664"/>
        <v>0</v>
      </c>
      <c r="R4792" s="101">
        <f t="shared" ca="1" si="665"/>
        <v>0</v>
      </c>
      <c r="S4792" s="13"/>
      <c r="T4792" s="101">
        <f t="shared" ca="1" si="666"/>
        <v>0.15215179012194335</v>
      </c>
      <c r="U4792" s="101">
        <f t="shared" si="667"/>
        <v>0</v>
      </c>
      <c r="V4792" s="101">
        <f t="shared" ca="1" si="668"/>
        <v>-261.4888745946044</v>
      </c>
    </row>
    <row r="4793" spans="2:22" x14ac:dyDescent="0.3">
      <c r="B4793" s="13">
        <v>2023</v>
      </c>
      <c r="C4793" s="13">
        <v>7</v>
      </c>
      <c r="D4793" s="13">
        <v>17</v>
      </c>
      <c r="E4793" s="83" t="s">
        <v>297</v>
      </c>
      <c r="F4793" s="13">
        <v>7</v>
      </c>
      <c r="G4793" s="13">
        <v>2</v>
      </c>
      <c r="H4793" s="13" t="s">
        <v>69</v>
      </c>
      <c r="I4793" s="13" t="s">
        <v>53</v>
      </c>
      <c r="J4793" s="13"/>
      <c r="K4793" s="13" t="s">
        <v>27</v>
      </c>
      <c r="L4793" s="12">
        <f t="shared" ca="1" si="661"/>
        <v>3.2235758481029051</v>
      </c>
      <c r="M4793" s="101">
        <f t="shared" ca="1" si="662"/>
        <v>0.17007586174590927</v>
      </c>
      <c r="N4793" s="101">
        <f t="shared" ca="1" si="669"/>
        <v>511.99860244189756</v>
      </c>
      <c r="O4793" s="101">
        <f t="shared" ca="1" si="663"/>
        <v>0.34779159825182243</v>
      </c>
      <c r="Q4793" s="12">
        <f t="shared" ca="1" si="664"/>
        <v>0</v>
      </c>
      <c r="R4793" s="101">
        <f t="shared" ca="1" si="665"/>
        <v>0</v>
      </c>
      <c r="S4793" s="13"/>
      <c r="T4793" s="101">
        <f t="shared" ca="1" si="666"/>
        <v>0.17007586174590927</v>
      </c>
      <c r="U4793" s="101">
        <f t="shared" si="667"/>
        <v>0</v>
      </c>
      <c r="V4793" s="101">
        <f t="shared" ca="1" si="668"/>
        <v>-261.31879873285851</v>
      </c>
    </row>
    <row r="4794" spans="2:22" x14ac:dyDescent="0.3">
      <c r="B4794" s="13">
        <v>2023</v>
      </c>
      <c r="C4794" s="13">
        <v>7</v>
      </c>
      <c r="D4794" s="13">
        <v>17</v>
      </c>
      <c r="E4794" s="83" t="s">
        <v>297</v>
      </c>
      <c r="F4794" s="13">
        <v>7</v>
      </c>
      <c r="G4794" s="13">
        <v>3</v>
      </c>
      <c r="H4794" s="13" t="s">
        <v>69</v>
      </c>
      <c r="I4794" s="13" t="s">
        <v>53</v>
      </c>
      <c r="J4794" s="13"/>
      <c r="K4794" s="13" t="s">
        <v>27</v>
      </c>
      <c r="L4794" s="12">
        <f t="shared" ca="1" si="661"/>
        <v>2.7843282281821158</v>
      </c>
      <c r="M4794" s="101">
        <f t="shared" ca="1" si="662"/>
        <v>0.14690115731888842</v>
      </c>
      <c r="N4794" s="101">
        <f t="shared" ca="1" si="669"/>
        <v>511.99860244189756</v>
      </c>
      <c r="O4794" s="101">
        <f t="shared" ca="1" si="663"/>
        <v>0.30040117253856846</v>
      </c>
      <c r="Q4794" s="12">
        <f t="shared" ca="1" si="664"/>
        <v>0</v>
      </c>
      <c r="R4794" s="101">
        <f t="shared" ca="1" si="665"/>
        <v>0</v>
      </c>
      <c r="S4794" s="13"/>
      <c r="T4794" s="101">
        <f t="shared" ca="1" si="666"/>
        <v>0.14690115731888842</v>
      </c>
      <c r="U4794" s="101">
        <f t="shared" si="667"/>
        <v>0</v>
      </c>
      <c r="V4794" s="101">
        <f t="shared" ca="1" si="668"/>
        <v>-261.17189757553962</v>
      </c>
    </row>
    <row r="4795" spans="2:22" x14ac:dyDescent="0.3">
      <c r="B4795" s="13">
        <v>2023</v>
      </c>
      <c r="C4795" s="13">
        <v>7</v>
      </c>
      <c r="D4795" s="13">
        <v>17</v>
      </c>
      <c r="E4795" s="83" t="s">
        <v>297</v>
      </c>
      <c r="F4795" s="13">
        <v>7</v>
      </c>
      <c r="G4795" s="13">
        <v>4</v>
      </c>
      <c r="H4795" s="13" t="s">
        <v>69</v>
      </c>
      <c r="I4795" s="13" t="s">
        <v>53</v>
      </c>
      <c r="J4795" s="13"/>
      <c r="K4795" s="13" t="s">
        <v>27</v>
      </c>
      <c r="L4795" s="12">
        <f t="shared" ca="1" si="661"/>
        <v>2.9447241263685719</v>
      </c>
      <c r="M4795" s="101">
        <f t="shared" ca="1" si="662"/>
        <v>0.15536364490720586</v>
      </c>
      <c r="N4795" s="101">
        <f t="shared" ca="1" si="669"/>
        <v>511.99860244189756</v>
      </c>
      <c r="O4795" s="101">
        <f t="shared" ca="1" si="663"/>
        <v>0.31770628599390521</v>
      </c>
      <c r="Q4795" s="12">
        <f t="shared" ca="1" si="664"/>
        <v>0</v>
      </c>
      <c r="R4795" s="101">
        <f t="shared" ca="1" si="665"/>
        <v>0</v>
      </c>
      <c r="S4795" s="13"/>
      <c r="T4795" s="101">
        <f t="shared" ca="1" si="666"/>
        <v>0.15536364490720586</v>
      </c>
      <c r="U4795" s="101">
        <f t="shared" si="667"/>
        <v>0</v>
      </c>
      <c r="V4795" s="101">
        <f t="shared" ca="1" si="668"/>
        <v>-261.01653393063242</v>
      </c>
    </row>
    <row r="4796" spans="2:22" x14ac:dyDescent="0.3">
      <c r="B4796" s="13">
        <v>2023</v>
      </c>
      <c r="C4796" s="13">
        <v>7</v>
      </c>
      <c r="D4796" s="13">
        <v>17</v>
      </c>
      <c r="E4796" s="83" t="s">
        <v>297</v>
      </c>
      <c r="F4796" s="13">
        <v>7</v>
      </c>
      <c r="G4796" s="13">
        <v>5</v>
      </c>
      <c r="H4796" s="13" t="s">
        <v>69</v>
      </c>
      <c r="I4796" s="13" t="s">
        <v>53</v>
      </c>
      <c r="J4796" s="13"/>
      <c r="K4796" s="13" t="s">
        <v>27</v>
      </c>
      <c r="L4796" s="12">
        <f t="shared" ca="1" si="661"/>
        <v>3.2183553687338233</v>
      </c>
      <c r="M4796" s="101">
        <f t="shared" ca="1" si="662"/>
        <v>0.16980042925439653</v>
      </c>
      <c r="N4796" s="101">
        <f t="shared" ca="1" si="669"/>
        <v>511.99860244189756</v>
      </c>
      <c r="O4796" s="101">
        <f t="shared" ca="1" si="663"/>
        <v>0.3472283607326922</v>
      </c>
      <c r="Q4796" s="12">
        <f t="shared" ca="1" si="664"/>
        <v>5.6000000000000005</v>
      </c>
      <c r="R4796" s="101">
        <f t="shared" ca="1" si="665"/>
        <v>0.20160621803668191</v>
      </c>
      <c r="S4796" s="13"/>
      <c r="T4796" s="101">
        <f t="shared" ca="1" si="666"/>
        <v>0</v>
      </c>
      <c r="U4796" s="101">
        <f t="shared" si="667"/>
        <v>0</v>
      </c>
      <c r="V4796" s="101">
        <f t="shared" ca="1" si="668"/>
        <v>-261.41974636670574</v>
      </c>
    </row>
    <row r="4797" spans="2:22" x14ac:dyDescent="0.3">
      <c r="B4797" s="13">
        <v>2023</v>
      </c>
      <c r="C4797" s="13">
        <v>7</v>
      </c>
      <c r="D4797" s="13">
        <v>17</v>
      </c>
      <c r="E4797" s="83" t="s">
        <v>297</v>
      </c>
      <c r="F4797" s="13">
        <v>7</v>
      </c>
      <c r="G4797" s="13">
        <v>6</v>
      </c>
      <c r="H4797" s="13" t="s">
        <v>69</v>
      </c>
      <c r="I4797" s="13" t="s">
        <v>53</v>
      </c>
      <c r="J4797" s="13"/>
      <c r="K4797" s="13" t="s">
        <v>27</v>
      </c>
      <c r="L4797" s="12">
        <f t="shared" ca="1" si="661"/>
        <v>3.256671552778228</v>
      </c>
      <c r="M4797" s="101">
        <f t="shared" ca="1" si="662"/>
        <v>0.1718219911245793</v>
      </c>
      <c r="N4797" s="101">
        <f t="shared" ca="1" si="669"/>
        <v>511.99860244189756</v>
      </c>
      <c r="O4797" s="101">
        <f t="shared" ca="1" si="663"/>
        <v>0.351362293829243</v>
      </c>
      <c r="Q4797" s="12">
        <f t="shared" ca="1" si="664"/>
        <v>5.6000000000000005</v>
      </c>
      <c r="R4797" s="101">
        <f t="shared" ca="1" si="665"/>
        <v>0.19836275305732307</v>
      </c>
      <c r="S4797" s="13"/>
      <c r="T4797" s="101">
        <f t="shared" ca="1" si="666"/>
        <v>0</v>
      </c>
      <c r="U4797" s="101">
        <f t="shared" si="667"/>
        <v>0</v>
      </c>
      <c r="V4797" s="101">
        <f t="shared" ca="1" si="668"/>
        <v>-261.81647187282039</v>
      </c>
    </row>
    <row r="4798" spans="2:22" x14ac:dyDescent="0.3">
      <c r="B4798" s="13">
        <v>2023</v>
      </c>
      <c r="C4798" s="13">
        <v>7</v>
      </c>
      <c r="D4798" s="13">
        <v>17</v>
      </c>
      <c r="E4798" s="83" t="s">
        <v>297</v>
      </c>
      <c r="F4798" s="13">
        <v>7</v>
      </c>
      <c r="G4798" s="13">
        <v>7</v>
      </c>
      <c r="H4798" s="13" t="s">
        <v>69</v>
      </c>
      <c r="I4798" s="13" t="s">
        <v>53</v>
      </c>
      <c r="J4798" s="13"/>
      <c r="K4798" s="13" t="s">
        <v>27</v>
      </c>
      <c r="L4798" s="12">
        <f t="shared" ca="1" si="661"/>
        <v>2.8203452722397304</v>
      </c>
      <c r="M4798" s="101">
        <f t="shared" ca="1" si="662"/>
        <v>0.14880141656336818</v>
      </c>
      <c r="N4798" s="101">
        <f t="shared" ca="1" si="669"/>
        <v>511.99860244189756</v>
      </c>
      <c r="O4798" s="101">
        <f t="shared" ca="1" si="663"/>
        <v>0.30428705142194451</v>
      </c>
      <c r="Q4798" s="12">
        <f t="shared" ca="1" si="664"/>
        <v>5.6000000000000005</v>
      </c>
      <c r="R4798" s="101">
        <f t="shared" ca="1" si="665"/>
        <v>0.23529777270490687</v>
      </c>
      <c r="S4798" s="13"/>
      <c r="T4798" s="101">
        <f t="shared" ca="1" si="666"/>
        <v>0</v>
      </c>
      <c r="U4798" s="101">
        <f t="shared" si="667"/>
        <v>0</v>
      </c>
      <c r="V4798" s="101">
        <f t="shared" ca="1" si="668"/>
        <v>-262.28706741823015</v>
      </c>
    </row>
    <row r="4799" spans="2:22" x14ac:dyDescent="0.3">
      <c r="B4799" s="13">
        <v>2023</v>
      </c>
      <c r="C4799" s="13">
        <v>7</v>
      </c>
      <c r="D4799" s="13">
        <v>17</v>
      </c>
      <c r="E4799" s="83" t="s">
        <v>297</v>
      </c>
      <c r="F4799" s="13">
        <v>7</v>
      </c>
      <c r="G4799" s="13">
        <v>8</v>
      </c>
      <c r="H4799" s="13" t="s">
        <v>69</v>
      </c>
      <c r="I4799" s="13" t="s">
        <v>53</v>
      </c>
      <c r="J4799" s="13"/>
      <c r="K4799" s="13" t="s">
        <v>27</v>
      </c>
      <c r="L4799" s="12">
        <f t="shared" ca="1" si="661"/>
        <v>4.4895209966230123</v>
      </c>
      <c r="M4799" s="101">
        <f t="shared" ca="1" si="662"/>
        <v>0.23686712778183014</v>
      </c>
      <c r="N4799" s="101">
        <f t="shared" ca="1" si="669"/>
        <v>511.99860244189756</v>
      </c>
      <c r="O4799" s="101">
        <f t="shared" ca="1" si="663"/>
        <v>0.48437442032565681</v>
      </c>
      <c r="Q4799" s="12">
        <f t="shared" ca="1" si="664"/>
        <v>5.6000000000000005</v>
      </c>
      <c r="R4799" s="101">
        <f t="shared" ca="1" si="665"/>
        <v>9.4002047635862063E-2</v>
      </c>
      <c r="S4799" s="13"/>
      <c r="T4799" s="101">
        <f t="shared" ca="1" si="666"/>
        <v>0</v>
      </c>
      <c r="U4799" s="101">
        <f t="shared" si="667"/>
        <v>0</v>
      </c>
      <c r="V4799" s="101">
        <f t="shared" ca="1" si="668"/>
        <v>-262.47507151350186</v>
      </c>
    </row>
    <row r="4800" spans="2:22" x14ac:dyDescent="0.3">
      <c r="B4800" s="13">
        <v>2023</v>
      </c>
      <c r="C4800" s="13">
        <v>7</v>
      </c>
      <c r="D4800" s="13">
        <v>17</v>
      </c>
      <c r="E4800" s="83" t="s">
        <v>297</v>
      </c>
      <c r="F4800" s="13">
        <v>7</v>
      </c>
      <c r="G4800" s="13">
        <v>9</v>
      </c>
      <c r="H4800" s="13" t="s">
        <v>69</v>
      </c>
      <c r="I4800" s="13" t="s">
        <v>53</v>
      </c>
      <c r="J4800" s="13"/>
      <c r="K4800" s="13" t="s">
        <v>27</v>
      </c>
      <c r="L4800" s="12">
        <f t="shared" ref="L4800:L4863" ca="1" si="670">IF(K4800="Weekday",_xlfn.NORM.INV(RAND(),VLOOKUP(G4800,$J$5:$N$28,4),VLOOKUP(G4800,$J$5:$N$28,5)),_xlfn.NORM.INV(RAND(),VLOOKUP(G4800,$P$5:$T$28,4),VLOOKUP(G4800,$P$5:$T$28,5)))*VLOOKUP(C4800,$P$32:$R$43,3)</f>
        <v>3.7750958281910871</v>
      </c>
      <c r="M4800" s="101">
        <f t="shared" ref="M4800:M4863" ca="1" si="671">IF(I4800="Winter",VLOOKUP(G4800,$J$40:$L$43,3),VLOOKUP(G4800,$J$40:$L$43,2))*L4800</f>
        <v>0.19917405589536177</v>
      </c>
      <c r="N4800" s="101">
        <f t="shared" ca="1" si="669"/>
        <v>511.99860244189756</v>
      </c>
      <c r="O4800" s="101">
        <f t="shared" ref="O4800:O4863" ca="1" si="672">IF(I4800="Winter",VLOOKUP(G4800,$J$46:$L$49,3),VLOOKUP(G4800,$J$46:$L$49,2))*L4800</f>
        <v>0.40729508890353638</v>
      </c>
      <c r="Q4800" s="12">
        <f t="shared" ref="Q4800:Q4863" ca="1" si="673">MIN(MAX(AND(IF(G4800&gt;=VLOOKUP(C4800,$O$46:$T$57,5),1,0),IF(G4800&lt;=VLOOKUP(C4800,$O$46:$T$57,6),1,0))*$G$50*_xlfn.NORM.INV(RAND(),VLOOKUP(C4800,$B$4:$F$15,4),VLOOKUP(C4800,$B$4:$F$15,4)),0),0.2)*$G$51</f>
        <v>3.8876325133798653</v>
      </c>
      <c r="R4800" s="101">
        <f t="shared" ref="R4800:R4863" ca="1" si="674">MAX(Q4800-L4800,0)*$G$52</f>
        <v>9.5262304012300684E-3</v>
      </c>
      <c r="S4800" s="13"/>
      <c r="T4800" s="101">
        <f t="shared" ref="T4800:T4863" ca="1" si="675">MAX(L4800-Q4800,0)*IF(I4800="Winter",VLOOKUP(G4800,$J$40:$L$43,3),VLOOKUP(G4800,$J$40:$L$43,2))</f>
        <v>0</v>
      </c>
      <c r="U4800" s="101">
        <f t="shared" si="667"/>
        <v>0</v>
      </c>
      <c r="V4800" s="101">
        <f t="shared" ca="1" si="668"/>
        <v>-262.49412397430427</v>
      </c>
    </row>
    <row r="4801" spans="2:22" x14ac:dyDescent="0.3">
      <c r="B4801" s="13">
        <v>2023</v>
      </c>
      <c r="C4801" s="13">
        <v>7</v>
      </c>
      <c r="D4801" s="13">
        <v>17</v>
      </c>
      <c r="E4801" s="83" t="s">
        <v>297</v>
      </c>
      <c r="F4801" s="13">
        <v>7</v>
      </c>
      <c r="G4801" s="13">
        <v>10</v>
      </c>
      <c r="H4801" s="13" t="s">
        <v>70</v>
      </c>
      <c r="I4801" s="13" t="s">
        <v>53</v>
      </c>
      <c r="J4801" s="13"/>
      <c r="K4801" s="13" t="s">
        <v>27</v>
      </c>
      <c r="L4801" s="12">
        <f t="shared" ca="1" si="670"/>
        <v>3.8721600236092666</v>
      </c>
      <c r="M4801" s="101">
        <f t="shared" ca="1" si="671"/>
        <v>0.20429516284562491</v>
      </c>
      <c r="N4801" s="101">
        <f t="shared" ca="1" si="669"/>
        <v>511.99860244189756</v>
      </c>
      <c r="O4801" s="101">
        <f t="shared" ca="1" si="672"/>
        <v>0.41776734494720374</v>
      </c>
      <c r="Q4801" s="12">
        <f t="shared" ca="1" si="673"/>
        <v>5.6000000000000005</v>
      </c>
      <c r="R4801" s="101">
        <f t="shared" ca="1" si="674"/>
        <v>0.14626165400147564</v>
      </c>
      <c r="S4801" s="13"/>
      <c r="T4801" s="101">
        <f t="shared" ca="1" si="675"/>
        <v>0</v>
      </c>
      <c r="U4801" s="101">
        <f t="shared" ref="U4801:U4864" si="676">IF(H4801="On-Peak",IF(I4801="Winter",((L4801*$D$48)/60),((L4801*$D$47)/60)),0)</f>
        <v>0</v>
      </c>
      <c r="V4801" s="101">
        <f t="shared" ref="V4801:V4864" ca="1" si="677">V4800+MAX(T4801-R4801,0)-MAX(R4801-T4801,0)+MAX(U4801-R4801,0)-MAX(R4801-U4801,0)</f>
        <v>-262.78664728230723</v>
      </c>
    </row>
    <row r="4802" spans="2:22" x14ac:dyDescent="0.3">
      <c r="B4802" s="13">
        <v>2023</v>
      </c>
      <c r="C4802" s="13">
        <v>7</v>
      </c>
      <c r="D4802" s="13">
        <v>17</v>
      </c>
      <c r="E4802" s="83" t="s">
        <v>297</v>
      </c>
      <c r="F4802" s="13">
        <v>7</v>
      </c>
      <c r="G4802" s="13">
        <v>11</v>
      </c>
      <c r="H4802" s="13" t="s">
        <v>70</v>
      </c>
      <c r="I4802" s="13" t="s">
        <v>53</v>
      </c>
      <c r="J4802" s="13"/>
      <c r="K4802" s="13" t="s">
        <v>27</v>
      </c>
      <c r="L4802" s="12">
        <f t="shared" ca="1" si="670"/>
        <v>5.2569736579548723</v>
      </c>
      <c r="M4802" s="101">
        <f t="shared" ca="1" si="671"/>
        <v>0.27735793019369909</v>
      </c>
      <c r="N4802" s="101">
        <f t="shared" ca="1" si="669"/>
        <v>511.99860244189756</v>
      </c>
      <c r="O4802" s="101">
        <f t="shared" ca="1" si="672"/>
        <v>0.56717488795675119</v>
      </c>
      <c r="Q4802" s="12">
        <f t="shared" ca="1" si="673"/>
        <v>5.6000000000000005</v>
      </c>
      <c r="R4802" s="101">
        <f t="shared" ca="1" si="674"/>
        <v>2.9037179854120108E-2</v>
      </c>
      <c r="S4802" s="13"/>
      <c r="T4802" s="101">
        <f t="shared" ca="1" si="675"/>
        <v>0</v>
      </c>
      <c r="U4802" s="101">
        <f t="shared" si="676"/>
        <v>0</v>
      </c>
      <c r="V4802" s="101">
        <f t="shared" ca="1" si="677"/>
        <v>-262.84472164201549</v>
      </c>
    </row>
    <row r="4803" spans="2:22" x14ac:dyDescent="0.3">
      <c r="B4803" s="13">
        <v>2023</v>
      </c>
      <c r="C4803" s="13">
        <v>7</v>
      </c>
      <c r="D4803" s="13">
        <v>17</v>
      </c>
      <c r="E4803" s="83" t="s">
        <v>297</v>
      </c>
      <c r="F4803" s="13">
        <v>7</v>
      </c>
      <c r="G4803" s="13">
        <v>12</v>
      </c>
      <c r="H4803" s="13" t="s">
        <v>70</v>
      </c>
      <c r="I4803" s="13" t="s">
        <v>53</v>
      </c>
      <c r="J4803" s="13"/>
      <c r="K4803" s="13" t="s">
        <v>27</v>
      </c>
      <c r="L4803" s="12">
        <f t="shared" ca="1" si="670"/>
        <v>3.9103179837630813</v>
      </c>
      <c r="M4803" s="101">
        <f t="shared" ca="1" si="671"/>
        <v>0.20630837682334016</v>
      </c>
      <c r="N4803" s="101">
        <f t="shared" ca="1" si="669"/>
        <v>511.99860244189756</v>
      </c>
      <c r="O4803" s="101">
        <f t="shared" ca="1" si="672"/>
        <v>0.42188420726819886</v>
      </c>
      <c r="Q4803" s="12">
        <f t="shared" ca="1" si="673"/>
        <v>5.6000000000000005</v>
      </c>
      <c r="R4803" s="101">
        <f t="shared" ca="1" si="674"/>
        <v>0.14303158267445523</v>
      </c>
      <c r="S4803" s="13"/>
      <c r="T4803" s="101">
        <f t="shared" ca="1" si="675"/>
        <v>0</v>
      </c>
      <c r="U4803" s="101">
        <f t="shared" si="676"/>
        <v>0</v>
      </c>
      <c r="V4803" s="101">
        <f t="shared" ca="1" si="677"/>
        <v>-263.13078480736436</v>
      </c>
    </row>
    <row r="4804" spans="2:22" x14ac:dyDescent="0.3">
      <c r="B4804" s="13">
        <v>2023</v>
      </c>
      <c r="C4804" s="13">
        <v>7</v>
      </c>
      <c r="D4804" s="13">
        <v>17</v>
      </c>
      <c r="E4804" s="83" t="s">
        <v>297</v>
      </c>
      <c r="F4804" s="13">
        <v>7</v>
      </c>
      <c r="G4804" s="13">
        <v>13</v>
      </c>
      <c r="H4804" s="13" t="s">
        <v>70</v>
      </c>
      <c r="I4804" s="13" t="s">
        <v>53</v>
      </c>
      <c r="J4804" s="13"/>
      <c r="K4804" s="13" t="s">
        <v>27</v>
      </c>
      <c r="L4804" s="12">
        <f t="shared" ca="1" si="670"/>
        <v>4.7797595860800586</v>
      </c>
      <c r="M4804" s="101">
        <f t="shared" ca="1" si="671"/>
        <v>0.25218011576158389</v>
      </c>
      <c r="N4804" s="101">
        <f t="shared" ca="1" si="669"/>
        <v>511.99860244189756</v>
      </c>
      <c r="O4804" s="101">
        <f t="shared" ca="1" si="672"/>
        <v>0.51568826174217752</v>
      </c>
      <c r="Q4804" s="12">
        <f t="shared" ca="1" si="673"/>
        <v>5.6000000000000005</v>
      </c>
      <c r="R4804" s="101">
        <f t="shared" ca="1" si="674"/>
        <v>6.9433351038323085E-2</v>
      </c>
      <c r="S4804" s="13"/>
      <c r="T4804" s="101">
        <f t="shared" ca="1" si="675"/>
        <v>0</v>
      </c>
      <c r="U4804" s="101">
        <f t="shared" si="676"/>
        <v>0</v>
      </c>
      <c r="V4804" s="101">
        <f t="shared" ca="1" si="677"/>
        <v>-263.26965150944096</v>
      </c>
    </row>
    <row r="4805" spans="2:22" x14ac:dyDescent="0.3">
      <c r="B4805" s="13">
        <v>2023</v>
      </c>
      <c r="C4805" s="13">
        <v>7</v>
      </c>
      <c r="D4805" s="13">
        <v>17</v>
      </c>
      <c r="E4805" s="83" t="s">
        <v>297</v>
      </c>
      <c r="F4805" s="13">
        <v>7</v>
      </c>
      <c r="G4805" s="13">
        <v>14</v>
      </c>
      <c r="H4805" s="13" t="s">
        <v>70</v>
      </c>
      <c r="I4805" s="13" t="s">
        <v>53</v>
      </c>
      <c r="J4805" s="13"/>
      <c r="K4805" s="13" t="s">
        <v>27</v>
      </c>
      <c r="L4805" s="12">
        <f t="shared" ca="1" si="670"/>
        <v>5.3852142550429933</v>
      </c>
      <c r="M4805" s="101">
        <f t="shared" ca="1" si="671"/>
        <v>0.28412390409606836</v>
      </c>
      <c r="N4805" s="101">
        <f t="shared" ca="1" si="669"/>
        <v>511.99860244189756</v>
      </c>
      <c r="O4805" s="101">
        <f t="shared" ca="1" si="672"/>
        <v>0.58101076597658852</v>
      </c>
      <c r="Q4805" s="12">
        <f t="shared" ca="1" si="673"/>
        <v>5.6000000000000005</v>
      </c>
      <c r="R4805" s="101">
        <f t="shared" ca="1" si="674"/>
        <v>1.8181613310610661E-2</v>
      </c>
      <c r="S4805" s="13"/>
      <c r="T4805" s="101">
        <f t="shared" ca="1" si="675"/>
        <v>0</v>
      </c>
      <c r="U4805" s="101">
        <f t="shared" si="676"/>
        <v>0</v>
      </c>
      <c r="V4805" s="101">
        <f t="shared" ca="1" si="677"/>
        <v>-263.3060147360622</v>
      </c>
    </row>
    <row r="4806" spans="2:22" x14ac:dyDescent="0.3">
      <c r="B4806" s="13">
        <v>2023</v>
      </c>
      <c r="C4806" s="13">
        <v>7</v>
      </c>
      <c r="D4806" s="13">
        <v>17</v>
      </c>
      <c r="E4806" s="83" t="s">
        <v>297</v>
      </c>
      <c r="F4806" s="13">
        <v>7</v>
      </c>
      <c r="G4806" s="13">
        <v>15</v>
      </c>
      <c r="H4806" s="13" t="s">
        <v>70</v>
      </c>
      <c r="I4806" s="13" t="s">
        <v>53</v>
      </c>
      <c r="J4806" s="13"/>
      <c r="K4806" s="13" t="s">
        <v>27</v>
      </c>
      <c r="L4806" s="12">
        <f t="shared" ca="1" si="670"/>
        <v>4.157055780463752</v>
      </c>
      <c r="M4806" s="101">
        <f t="shared" ca="1" si="671"/>
        <v>0.21932626297726757</v>
      </c>
      <c r="N4806" s="101">
        <f t="shared" ca="1" si="669"/>
        <v>511.99860244189756</v>
      </c>
      <c r="O4806" s="101">
        <f t="shared" ca="1" si="672"/>
        <v>0.44850474815423419</v>
      </c>
      <c r="Q4806" s="12">
        <f t="shared" ca="1" si="673"/>
        <v>5.6000000000000005</v>
      </c>
      <c r="R4806" s="101">
        <f t="shared" ca="1" si="674"/>
        <v>0.12214522818374345</v>
      </c>
      <c r="S4806" s="13"/>
      <c r="T4806" s="101">
        <f t="shared" ca="1" si="675"/>
        <v>0</v>
      </c>
      <c r="U4806" s="101">
        <f t="shared" si="676"/>
        <v>0</v>
      </c>
      <c r="V4806" s="101">
        <f t="shared" ca="1" si="677"/>
        <v>-263.55030519242968</v>
      </c>
    </row>
    <row r="4807" spans="2:22" x14ac:dyDescent="0.3">
      <c r="B4807" s="13">
        <v>2023</v>
      </c>
      <c r="C4807" s="13">
        <v>7</v>
      </c>
      <c r="D4807" s="13">
        <v>17</v>
      </c>
      <c r="E4807" s="83" t="s">
        <v>297</v>
      </c>
      <c r="F4807" s="13">
        <v>7</v>
      </c>
      <c r="G4807" s="13">
        <v>16</v>
      </c>
      <c r="H4807" s="13" t="s">
        <v>71</v>
      </c>
      <c r="I4807" s="13" t="s">
        <v>53</v>
      </c>
      <c r="J4807" s="13"/>
      <c r="K4807" s="13" t="s">
        <v>27</v>
      </c>
      <c r="L4807" s="12">
        <f t="shared" ca="1" si="670"/>
        <v>4.0540128175586156</v>
      </c>
      <c r="M4807" s="101">
        <f t="shared" ca="1" si="671"/>
        <v>0.50326515117172654</v>
      </c>
      <c r="N4807" s="101">
        <f t="shared" ca="1" si="669"/>
        <v>513.13879354683593</v>
      </c>
      <c r="O4807" s="101">
        <f t="shared" ca="1" si="672"/>
        <v>1.2072850170689557</v>
      </c>
      <c r="Q4807" s="12">
        <f t="shared" ca="1" si="673"/>
        <v>5.6000000000000005</v>
      </c>
      <c r="R4807" s="101">
        <f t="shared" ca="1" si="674"/>
        <v>0.13086781499366323</v>
      </c>
      <c r="S4807" s="13"/>
      <c r="T4807" s="101">
        <f t="shared" ca="1" si="675"/>
        <v>0</v>
      </c>
      <c r="U4807" s="101">
        <f t="shared" ca="1" si="676"/>
        <v>1.1401911049383606</v>
      </c>
      <c r="V4807" s="101">
        <f t="shared" ca="1" si="677"/>
        <v>-262.67184971747866</v>
      </c>
    </row>
    <row r="4808" spans="2:22" x14ac:dyDescent="0.3">
      <c r="B4808" s="13">
        <v>2023</v>
      </c>
      <c r="C4808" s="13">
        <v>7</v>
      </c>
      <c r="D4808" s="13">
        <v>17</v>
      </c>
      <c r="E4808" s="83" t="s">
        <v>297</v>
      </c>
      <c r="F4808" s="13">
        <v>7</v>
      </c>
      <c r="G4808" s="13">
        <v>17</v>
      </c>
      <c r="H4808" s="13" t="s">
        <v>71</v>
      </c>
      <c r="I4808" s="13" t="s">
        <v>53</v>
      </c>
      <c r="J4808" s="13"/>
      <c r="K4808" s="13" t="s">
        <v>27</v>
      </c>
      <c r="L4808" s="12">
        <f t="shared" ca="1" si="670"/>
        <v>4.1462897353534789</v>
      </c>
      <c r="M4808" s="101">
        <f t="shared" ca="1" si="671"/>
        <v>0.51472040774678085</v>
      </c>
      <c r="N4808" s="101">
        <f t="shared" ca="1" si="669"/>
        <v>514.30493753490407</v>
      </c>
      <c r="O4808" s="101">
        <f t="shared" ca="1" si="672"/>
        <v>1.2347650831882659</v>
      </c>
      <c r="Q4808" s="12">
        <f t="shared" ca="1" si="673"/>
        <v>5.6000000000000005</v>
      </c>
      <c r="R4808" s="101">
        <f t="shared" ca="1" si="674"/>
        <v>0.12305657390232806</v>
      </c>
      <c r="S4808" s="13"/>
      <c r="T4808" s="101">
        <f t="shared" ca="1" si="675"/>
        <v>0</v>
      </c>
      <c r="U4808" s="101">
        <f t="shared" ca="1" si="676"/>
        <v>1.1661439880681661</v>
      </c>
      <c r="V4808" s="101">
        <f t="shared" ca="1" si="677"/>
        <v>-261.75181887721516</v>
      </c>
    </row>
    <row r="4809" spans="2:22" x14ac:dyDescent="0.3">
      <c r="B4809" s="13">
        <v>2023</v>
      </c>
      <c r="C4809" s="13">
        <v>7</v>
      </c>
      <c r="D4809" s="13">
        <v>17</v>
      </c>
      <c r="E4809" s="83" t="s">
        <v>297</v>
      </c>
      <c r="F4809" s="13">
        <v>7</v>
      </c>
      <c r="G4809" s="13">
        <v>18</v>
      </c>
      <c r="H4809" s="13" t="s">
        <v>71</v>
      </c>
      <c r="I4809" s="13" t="s">
        <v>53</v>
      </c>
      <c r="J4809" s="13"/>
      <c r="K4809" s="13" t="s">
        <v>27</v>
      </c>
      <c r="L4809" s="12">
        <f t="shared" ca="1" si="670"/>
        <v>4.8568244992890808</v>
      </c>
      <c r="M4809" s="101">
        <f t="shared" ca="1" si="671"/>
        <v>0.60292619334174646</v>
      </c>
      <c r="N4809" s="101">
        <f t="shared" ca="1" si="669"/>
        <v>515.67091942532909</v>
      </c>
      <c r="O4809" s="101">
        <f t="shared" ca="1" si="672"/>
        <v>1.4463623358882882</v>
      </c>
      <c r="Q4809" s="12">
        <f t="shared" ca="1" si="673"/>
        <v>5.0811050800815769</v>
      </c>
      <c r="R4809" s="101">
        <f t="shared" ca="1" si="674"/>
        <v>1.8985351164084799E-2</v>
      </c>
      <c r="S4809" s="13"/>
      <c r="T4809" s="101">
        <f t="shared" ca="1" si="675"/>
        <v>0</v>
      </c>
      <c r="U4809" s="101">
        <f t="shared" ca="1" si="676"/>
        <v>1.365981890425054</v>
      </c>
      <c r="V4809" s="101">
        <f t="shared" ca="1" si="677"/>
        <v>-260.42380768911829</v>
      </c>
    </row>
    <row r="4810" spans="2:22" x14ac:dyDescent="0.3">
      <c r="B4810" s="13">
        <v>2023</v>
      </c>
      <c r="C4810" s="13">
        <v>7</v>
      </c>
      <c r="D4810" s="13">
        <v>17</v>
      </c>
      <c r="E4810" s="83" t="s">
        <v>297</v>
      </c>
      <c r="F4810" s="13">
        <v>7</v>
      </c>
      <c r="G4810" s="13">
        <v>19</v>
      </c>
      <c r="H4810" s="13" t="s">
        <v>71</v>
      </c>
      <c r="I4810" s="13" t="s">
        <v>53</v>
      </c>
      <c r="J4810" s="13"/>
      <c r="K4810" s="13" t="s">
        <v>27</v>
      </c>
      <c r="L4810" s="12">
        <f t="shared" ca="1" si="670"/>
        <v>7.0802527436433138</v>
      </c>
      <c r="M4810" s="101">
        <f t="shared" ca="1" si="671"/>
        <v>0.87894257559588096</v>
      </c>
      <c r="N4810" s="101">
        <f t="shared" ca="1" si="669"/>
        <v>517.66224050947881</v>
      </c>
      <c r="O4810" s="101">
        <f t="shared" ca="1" si="672"/>
        <v>2.1084992670569789</v>
      </c>
      <c r="Q4810" s="12">
        <f t="shared" ca="1" si="673"/>
        <v>3.7550940910390369</v>
      </c>
      <c r="R4810" s="101">
        <f t="shared" ca="1" si="674"/>
        <v>0</v>
      </c>
      <c r="S4810" s="13"/>
      <c r="T4810" s="101">
        <f t="shared" ca="1" si="675"/>
        <v>0.41278519513429496</v>
      </c>
      <c r="U4810" s="101">
        <f t="shared" ca="1" si="676"/>
        <v>1.991321084149682</v>
      </c>
      <c r="V4810" s="101">
        <f t="shared" ca="1" si="677"/>
        <v>-258.01970140983434</v>
      </c>
    </row>
    <row r="4811" spans="2:22" x14ac:dyDescent="0.3">
      <c r="B4811" s="13">
        <v>2023</v>
      </c>
      <c r="C4811" s="13">
        <v>7</v>
      </c>
      <c r="D4811" s="13">
        <v>17</v>
      </c>
      <c r="E4811" s="83" t="s">
        <v>297</v>
      </c>
      <c r="F4811" s="13">
        <v>7</v>
      </c>
      <c r="G4811" s="13">
        <v>20</v>
      </c>
      <c r="H4811" s="13" t="s">
        <v>69</v>
      </c>
      <c r="I4811" s="13" t="s">
        <v>53</v>
      </c>
      <c r="J4811" s="13"/>
      <c r="K4811" s="13" t="s">
        <v>27</v>
      </c>
      <c r="L4811" s="12">
        <f t="shared" ca="1" si="670"/>
        <v>6.0187935528485799</v>
      </c>
      <c r="M4811" s="101">
        <f t="shared" ca="1" si="671"/>
        <v>0.31755154784829109</v>
      </c>
      <c r="N4811" s="101">
        <f t="shared" ca="1" si="669"/>
        <v>517.66224050947881</v>
      </c>
      <c r="O4811" s="101">
        <f t="shared" ca="1" si="672"/>
        <v>0.64936763641683326</v>
      </c>
      <c r="Q4811" s="12">
        <f t="shared" ca="1" si="673"/>
        <v>0</v>
      </c>
      <c r="R4811" s="101">
        <f t="shared" ca="1" si="674"/>
        <v>0</v>
      </c>
      <c r="S4811" s="13"/>
      <c r="T4811" s="101">
        <f t="shared" ca="1" si="675"/>
        <v>0.31755154784829109</v>
      </c>
      <c r="U4811" s="101">
        <f t="shared" si="676"/>
        <v>0</v>
      </c>
      <c r="V4811" s="101">
        <f t="shared" ca="1" si="677"/>
        <v>-257.70214986198607</v>
      </c>
    </row>
    <row r="4812" spans="2:22" x14ac:dyDescent="0.3">
      <c r="B4812" s="13">
        <v>2023</v>
      </c>
      <c r="C4812" s="13">
        <v>7</v>
      </c>
      <c r="D4812" s="13">
        <v>17</v>
      </c>
      <c r="E4812" s="83" t="s">
        <v>297</v>
      </c>
      <c r="F4812" s="13">
        <v>7</v>
      </c>
      <c r="G4812" s="13">
        <v>21</v>
      </c>
      <c r="H4812" s="13" t="s">
        <v>69</v>
      </c>
      <c r="I4812" s="13" t="s">
        <v>53</v>
      </c>
      <c r="J4812" s="13"/>
      <c r="K4812" s="13" t="s">
        <v>27</v>
      </c>
      <c r="L4812" s="12">
        <f t="shared" ca="1" si="670"/>
        <v>6.4837735123820481</v>
      </c>
      <c r="M4812" s="101">
        <f t="shared" ca="1" si="671"/>
        <v>0.34208389051327687</v>
      </c>
      <c r="N4812" s="101">
        <f t="shared" ca="1" si="669"/>
        <v>517.66224050947881</v>
      </c>
      <c r="O4812" s="101">
        <f t="shared" ca="1" si="672"/>
        <v>0.69953432425089912</v>
      </c>
      <c r="Q4812" s="12">
        <f t="shared" ca="1" si="673"/>
        <v>0</v>
      </c>
      <c r="R4812" s="101">
        <f t="shared" ca="1" si="674"/>
        <v>0</v>
      </c>
      <c r="S4812" s="13"/>
      <c r="T4812" s="101">
        <f t="shared" ca="1" si="675"/>
        <v>0.34208389051327687</v>
      </c>
      <c r="U4812" s="101">
        <f t="shared" si="676"/>
        <v>0</v>
      </c>
      <c r="V4812" s="101">
        <f t="shared" ca="1" si="677"/>
        <v>-257.36006597147281</v>
      </c>
    </row>
    <row r="4813" spans="2:22" x14ac:dyDescent="0.3">
      <c r="B4813" s="13">
        <v>2023</v>
      </c>
      <c r="C4813" s="13">
        <v>7</v>
      </c>
      <c r="D4813" s="13">
        <v>17</v>
      </c>
      <c r="E4813" s="83" t="s">
        <v>297</v>
      </c>
      <c r="F4813" s="13">
        <v>7</v>
      </c>
      <c r="G4813" s="13">
        <v>22</v>
      </c>
      <c r="H4813" s="13" t="s">
        <v>69</v>
      </c>
      <c r="I4813" s="13" t="s">
        <v>53</v>
      </c>
      <c r="J4813" s="13"/>
      <c r="K4813" s="13" t="s">
        <v>27</v>
      </c>
      <c r="L4813" s="12">
        <f t="shared" ca="1" si="670"/>
        <v>5.3841617874758088</v>
      </c>
      <c r="M4813" s="101">
        <f t="shared" ca="1" si="671"/>
        <v>0.28406837590722367</v>
      </c>
      <c r="N4813" s="101">
        <f t="shared" ca="1" si="669"/>
        <v>517.66224050947881</v>
      </c>
      <c r="O4813" s="101">
        <f t="shared" ca="1" si="672"/>
        <v>0.58089721525076499</v>
      </c>
      <c r="Q4813" s="12">
        <f t="shared" ca="1" si="673"/>
        <v>0</v>
      </c>
      <c r="R4813" s="101">
        <f t="shared" ca="1" si="674"/>
        <v>0</v>
      </c>
      <c r="S4813" s="13"/>
      <c r="T4813" s="101">
        <f t="shared" ca="1" si="675"/>
        <v>0.28406837590722367</v>
      </c>
      <c r="U4813" s="101">
        <f t="shared" si="676"/>
        <v>0</v>
      </c>
      <c r="V4813" s="101">
        <f t="shared" ca="1" si="677"/>
        <v>-257.07599759556558</v>
      </c>
    </row>
    <row r="4814" spans="2:22" x14ac:dyDescent="0.3">
      <c r="B4814" s="13">
        <v>2023</v>
      </c>
      <c r="C4814" s="13">
        <v>7</v>
      </c>
      <c r="D4814" s="13">
        <v>17</v>
      </c>
      <c r="E4814" s="83" t="s">
        <v>297</v>
      </c>
      <c r="F4814" s="13">
        <v>7</v>
      </c>
      <c r="G4814" s="13">
        <v>23</v>
      </c>
      <c r="H4814" s="13" t="s">
        <v>69</v>
      </c>
      <c r="I4814" s="13" t="s">
        <v>53</v>
      </c>
      <c r="J4814" s="13"/>
      <c r="K4814" s="13" t="s">
        <v>27</v>
      </c>
      <c r="L4814" s="12">
        <f t="shared" ca="1" si="670"/>
        <v>6.6390577399523174</v>
      </c>
      <c r="M4814" s="101">
        <f t="shared" ca="1" si="671"/>
        <v>0.35027668635988429</v>
      </c>
      <c r="N4814" s="101">
        <f t="shared" ca="1" si="669"/>
        <v>517.66224050947881</v>
      </c>
      <c r="O4814" s="101">
        <f t="shared" ca="1" si="672"/>
        <v>0.71628793956345549</v>
      </c>
      <c r="Q4814" s="12">
        <f t="shared" ca="1" si="673"/>
        <v>0</v>
      </c>
      <c r="R4814" s="101">
        <f t="shared" ca="1" si="674"/>
        <v>0</v>
      </c>
      <c r="S4814" s="13"/>
      <c r="T4814" s="101">
        <f t="shared" ca="1" si="675"/>
        <v>0.35027668635988429</v>
      </c>
      <c r="U4814" s="101">
        <f t="shared" si="676"/>
        <v>0</v>
      </c>
      <c r="V4814" s="101">
        <f t="shared" ca="1" si="677"/>
        <v>-256.72572090920568</v>
      </c>
    </row>
    <row r="4815" spans="2:22" x14ac:dyDescent="0.3">
      <c r="B4815" s="13">
        <v>2023</v>
      </c>
      <c r="C4815" s="13">
        <v>7</v>
      </c>
      <c r="D4815" s="13">
        <v>18</v>
      </c>
      <c r="E4815" s="83" t="s">
        <v>298</v>
      </c>
      <c r="F4815" s="13">
        <v>1</v>
      </c>
      <c r="G4815" s="13">
        <v>0</v>
      </c>
      <c r="H4815" s="13" t="s">
        <v>69</v>
      </c>
      <c r="I4815" s="13" t="s">
        <v>53</v>
      </c>
      <c r="J4815" s="13"/>
      <c r="K4815" s="13" t="s">
        <v>27</v>
      </c>
      <c r="L4815" s="12">
        <f t="shared" ca="1" si="670"/>
        <v>6.4221998388526416</v>
      </c>
      <c r="M4815" s="101">
        <f t="shared" ca="1" si="671"/>
        <v>0.33883526349786536</v>
      </c>
      <c r="N4815" s="101">
        <f t="shared" ca="1" si="669"/>
        <v>517.66224050947881</v>
      </c>
      <c r="O4815" s="101">
        <f t="shared" ca="1" si="672"/>
        <v>0.69289114061381152</v>
      </c>
      <c r="Q4815" s="12">
        <f t="shared" ca="1" si="673"/>
        <v>0</v>
      </c>
      <c r="R4815" s="101">
        <f t="shared" ca="1" si="674"/>
        <v>0</v>
      </c>
      <c r="S4815" s="13"/>
      <c r="T4815" s="101">
        <f t="shared" ca="1" si="675"/>
        <v>0.33883526349786536</v>
      </c>
      <c r="U4815" s="101">
        <f t="shared" si="676"/>
        <v>0</v>
      </c>
      <c r="V4815" s="101">
        <f t="shared" ca="1" si="677"/>
        <v>-256.38688564570782</v>
      </c>
    </row>
    <row r="4816" spans="2:22" x14ac:dyDescent="0.3">
      <c r="B4816" s="13">
        <v>2023</v>
      </c>
      <c r="C4816" s="13">
        <v>7</v>
      </c>
      <c r="D4816" s="13">
        <v>18</v>
      </c>
      <c r="E4816" s="83" t="s">
        <v>298</v>
      </c>
      <c r="F4816" s="13">
        <v>1</v>
      </c>
      <c r="G4816" s="13">
        <v>1</v>
      </c>
      <c r="H4816" s="13" t="s">
        <v>69</v>
      </c>
      <c r="I4816" s="13" t="s">
        <v>53</v>
      </c>
      <c r="J4816" s="13"/>
      <c r="K4816" s="13" t="s">
        <v>27</v>
      </c>
      <c r="L4816" s="12">
        <f t="shared" ca="1" si="670"/>
        <v>3.3679984130722254</v>
      </c>
      <c r="M4816" s="101">
        <f t="shared" ca="1" si="671"/>
        <v>0.17769559627369061</v>
      </c>
      <c r="N4816" s="101">
        <f t="shared" ref="N4816:N4879" ca="1" si="678">IF(H4816="On-Peak",IF(I4816="Winter",((L4816*$D$48)/60)+N4815,((L4816*$D$47)/60)+N4815),N4815)</f>
        <v>517.66224050947881</v>
      </c>
      <c r="O4816" s="101">
        <f t="shared" ca="1" si="672"/>
        <v>0.3633733487863624</v>
      </c>
      <c r="Q4816" s="12">
        <f t="shared" ca="1" si="673"/>
        <v>0</v>
      </c>
      <c r="R4816" s="101">
        <f t="shared" ca="1" si="674"/>
        <v>0</v>
      </c>
      <c r="S4816" s="13"/>
      <c r="T4816" s="101">
        <f t="shared" ca="1" si="675"/>
        <v>0.17769559627369061</v>
      </c>
      <c r="U4816" s="101">
        <f t="shared" si="676"/>
        <v>0</v>
      </c>
      <c r="V4816" s="101">
        <f t="shared" ca="1" si="677"/>
        <v>-256.20919004943414</v>
      </c>
    </row>
    <row r="4817" spans="2:22" x14ac:dyDescent="0.3">
      <c r="B4817" s="13">
        <v>2023</v>
      </c>
      <c r="C4817" s="13">
        <v>7</v>
      </c>
      <c r="D4817" s="13">
        <v>18</v>
      </c>
      <c r="E4817" s="83" t="s">
        <v>298</v>
      </c>
      <c r="F4817" s="13">
        <v>1</v>
      </c>
      <c r="G4817" s="13">
        <v>2</v>
      </c>
      <c r="H4817" s="13" t="s">
        <v>69</v>
      </c>
      <c r="I4817" s="13" t="s">
        <v>53</v>
      </c>
      <c r="J4817" s="13"/>
      <c r="K4817" s="13" t="s">
        <v>27</v>
      </c>
      <c r="L4817" s="12">
        <f t="shared" ca="1" si="670"/>
        <v>3.2341514018944735</v>
      </c>
      <c r="M4817" s="101">
        <f t="shared" ca="1" si="671"/>
        <v>0.17063382796395243</v>
      </c>
      <c r="N4817" s="101">
        <f t="shared" ca="1" si="678"/>
        <v>517.66224050947881</v>
      </c>
      <c r="O4817" s="101">
        <f t="shared" ca="1" si="672"/>
        <v>0.34893259475039473</v>
      </c>
      <c r="Q4817" s="12">
        <f t="shared" ca="1" si="673"/>
        <v>0</v>
      </c>
      <c r="R4817" s="101">
        <f t="shared" ca="1" si="674"/>
        <v>0</v>
      </c>
      <c r="S4817" s="13"/>
      <c r="T4817" s="101">
        <f t="shared" ca="1" si="675"/>
        <v>0.17063382796395243</v>
      </c>
      <c r="U4817" s="101">
        <f t="shared" si="676"/>
        <v>0</v>
      </c>
      <c r="V4817" s="101">
        <f t="shared" ca="1" si="677"/>
        <v>-256.03855622147017</v>
      </c>
    </row>
    <row r="4818" spans="2:22" x14ac:dyDescent="0.3">
      <c r="B4818" s="13">
        <v>2023</v>
      </c>
      <c r="C4818" s="13">
        <v>7</v>
      </c>
      <c r="D4818" s="13">
        <v>18</v>
      </c>
      <c r="E4818" s="83" t="s">
        <v>298</v>
      </c>
      <c r="F4818" s="13">
        <v>1</v>
      </c>
      <c r="G4818" s="13">
        <v>3</v>
      </c>
      <c r="H4818" s="13" t="s">
        <v>69</v>
      </c>
      <c r="I4818" s="13" t="s">
        <v>53</v>
      </c>
      <c r="J4818" s="13"/>
      <c r="K4818" s="13" t="s">
        <v>27</v>
      </c>
      <c r="L4818" s="12">
        <f t="shared" ca="1" si="670"/>
        <v>3.2418504797290817</v>
      </c>
      <c r="M4818" s="101">
        <f t="shared" ca="1" si="671"/>
        <v>0.17104003131050635</v>
      </c>
      <c r="N4818" s="101">
        <f t="shared" ca="1" si="678"/>
        <v>517.66224050947881</v>
      </c>
      <c r="O4818" s="101">
        <f t="shared" ca="1" si="672"/>
        <v>0.34976324825797062</v>
      </c>
      <c r="Q4818" s="12">
        <f t="shared" ca="1" si="673"/>
        <v>0</v>
      </c>
      <c r="R4818" s="101">
        <f t="shared" ca="1" si="674"/>
        <v>0</v>
      </c>
      <c r="S4818" s="13"/>
      <c r="T4818" s="101">
        <f t="shared" ca="1" si="675"/>
        <v>0.17104003131050635</v>
      </c>
      <c r="U4818" s="101">
        <f t="shared" si="676"/>
        <v>0</v>
      </c>
      <c r="V4818" s="101">
        <f t="shared" ca="1" si="677"/>
        <v>-255.86751619015968</v>
      </c>
    </row>
    <row r="4819" spans="2:22" x14ac:dyDescent="0.3">
      <c r="B4819" s="13">
        <v>2023</v>
      </c>
      <c r="C4819" s="13">
        <v>7</v>
      </c>
      <c r="D4819" s="13">
        <v>18</v>
      </c>
      <c r="E4819" s="83" t="s">
        <v>298</v>
      </c>
      <c r="F4819" s="13">
        <v>1</v>
      </c>
      <c r="G4819" s="13">
        <v>4</v>
      </c>
      <c r="H4819" s="13" t="s">
        <v>69</v>
      </c>
      <c r="I4819" s="13" t="s">
        <v>53</v>
      </c>
      <c r="J4819" s="13"/>
      <c r="K4819" s="13" t="s">
        <v>27</v>
      </c>
      <c r="L4819" s="12">
        <f t="shared" ca="1" si="670"/>
        <v>2.8364690904783987</v>
      </c>
      <c r="M4819" s="101">
        <f t="shared" ca="1" si="671"/>
        <v>0.14965210921364031</v>
      </c>
      <c r="N4819" s="101">
        <f t="shared" ca="1" si="678"/>
        <v>517.66224050947881</v>
      </c>
      <c r="O4819" s="101">
        <f t="shared" ca="1" si="672"/>
        <v>0.30602665017171443</v>
      </c>
      <c r="Q4819" s="12">
        <f t="shared" ca="1" si="673"/>
        <v>0</v>
      </c>
      <c r="R4819" s="101">
        <f t="shared" ca="1" si="674"/>
        <v>0</v>
      </c>
      <c r="S4819" s="13"/>
      <c r="T4819" s="101">
        <f t="shared" ca="1" si="675"/>
        <v>0.14965210921364031</v>
      </c>
      <c r="U4819" s="101">
        <f t="shared" si="676"/>
        <v>0</v>
      </c>
      <c r="V4819" s="101">
        <f t="shared" ca="1" si="677"/>
        <v>-255.71786408094604</v>
      </c>
    </row>
    <row r="4820" spans="2:22" x14ac:dyDescent="0.3">
      <c r="B4820" s="13">
        <v>2023</v>
      </c>
      <c r="C4820" s="13">
        <v>7</v>
      </c>
      <c r="D4820" s="13">
        <v>18</v>
      </c>
      <c r="E4820" s="83" t="s">
        <v>298</v>
      </c>
      <c r="F4820" s="13">
        <v>1</v>
      </c>
      <c r="G4820" s="13">
        <v>5</v>
      </c>
      <c r="H4820" s="13" t="s">
        <v>69</v>
      </c>
      <c r="I4820" s="13" t="s">
        <v>53</v>
      </c>
      <c r="J4820" s="13"/>
      <c r="K4820" s="13" t="s">
        <v>27</v>
      </c>
      <c r="L4820" s="12">
        <f t="shared" ca="1" si="670"/>
        <v>2.4107452224695884</v>
      </c>
      <c r="M4820" s="101">
        <f t="shared" ca="1" si="671"/>
        <v>0.12719091793749548</v>
      </c>
      <c r="N4820" s="101">
        <f t="shared" ca="1" si="678"/>
        <v>517.66224050947881</v>
      </c>
      <c r="O4820" s="101">
        <f t="shared" ca="1" si="672"/>
        <v>0.2600953020522439</v>
      </c>
      <c r="Q4820" s="12">
        <f t="shared" ca="1" si="673"/>
        <v>5.6000000000000005</v>
      </c>
      <c r="R4820" s="101">
        <f t="shared" ca="1" si="674"/>
        <v>0.26997041691794937</v>
      </c>
      <c r="S4820" s="13"/>
      <c r="T4820" s="101">
        <f t="shared" ca="1" si="675"/>
        <v>0</v>
      </c>
      <c r="U4820" s="101">
        <f t="shared" si="676"/>
        <v>0</v>
      </c>
      <c r="V4820" s="101">
        <f t="shared" ca="1" si="677"/>
        <v>-256.25780491478196</v>
      </c>
    </row>
    <row r="4821" spans="2:22" x14ac:dyDescent="0.3">
      <c r="B4821" s="13">
        <v>2023</v>
      </c>
      <c r="C4821" s="13">
        <v>7</v>
      </c>
      <c r="D4821" s="13">
        <v>18</v>
      </c>
      <c r="E4821" s="83" t="s">
        <v>298</v>
      </c>
      <c r="F4821" s="13">
        <v>1</v>
      </c>
      <c r="G4821" s="13">
        <v>6</v>
      </c>
      <c r="H4821" s="13" t="s">
        <v>69</v>
      </c>
      <c r="I4821" s="13" t="s">
        <v>53</v>
      </c>
      <c r="J4821" s="13"/>
      <c r="K4821" s="13" t="s">
        <v>27</v>
      </c>
      <c r="L4821" s="12">
        <f t="shared" ca="1" si="670"/>
        <v>3.1299667770395256</v>
      </c>
      <c r="M4821" s="101">
        <f t="shared" ca="1" si="671"/>
        <v>0.16513704715660538</v>
      </c>
      <c r="N4821" s="101">
        <f t="shared" ca="1" si="678"/>
        <v>517.66224050947881</v>
      </c>
      <c r="O4821" s="101">
        <f t="shared" ca="1" si="672"/>
        <v>0.33769211557479439</v>
      </c>
      <c r="Q4821" s="12">
        <f t="shared" ca="1" si="673"/>
        <v>2.1521881892491979</v>
      </c>
      <c r="R4821" s="101">
        <f t="shared" ca="1" si="674"/>
        <v>0</v>
      </c>
      <c r="S4821" s="13"/>
      <c r="T4821" s="101">
        <f t="shared" ca="1" si="675"/>
        <v>5.1587598291817693E-2</v>
      </c>
      <c r="U4821" s="101">
        <f t="shared" si="676"/>
        <v>0</v>
      </c>
      <c r="V4821" s="101">
        <f t="shared" ca="1" si="677"/>
        <v>-256.20621731649015</v>
      </c>
    </row>
    <row r="4822" spans="2:22" x14ac:dyDescent="0.3">
      <c r="B4822" s="13">
        <v>2023</v>
      </c>
      <c r="C4822" s="13">
        <v>7</v>
      </c>
      <c r="D4822" s="13">
        <v>18</v>
      </c>
      <c r="E4822" s="83" t="s">
        <v>298</v>
      </c>
      <c r="F4822" s="13">
        <v>1</v>
      </c>
      <c r="G4822" s="13">
        <v>7</v>
      </c>
      <c r="H4822" s="13" t="s">
        <v>69</v>
      </c>
      <c r="I4822" s="13" t="s">
        <v>53</v>
      </c>
      <c r="J4822" s="13"/>
      <c r="K4822" s="13" t="s">
        <v>27</v>
      </c>
      <c r="L4822" s="12">
        <f t="shared" ca="1" si="670"/>
        <v>3.1655548559276308</v>
      </c>
      <c r="M4822" s="101">
        <f t="shared" ca="1" si="671"/>
        <v>0.1670146741987418</v>
      </c>
      <c r="N4822" s="101">
        <f t="shared" ca="1" si="678"/>
        <v>517.66224050947881</v>
      </c>
      <c r="O4822" s="101">
        <f t="shared" ca="1" si="672"/>
        <v>0.34153171340603206</v>
      </c>
      <c r="Q4822" s="12">
        <f t="shared" ca="1" si="673"/>
        <v>5.6000000000000005</v>
      </c>
      <c r="R4822" s="101">
        <f t="shared" ca="1" si="674"/>
        <v>0.20607578144572611</v>
      </c>
      <c r="S4822" s="13"/>
      <c r="T4822" s="101">
        <f t="shared" ca="1" si="675"/>
        <v>0</v>
      </c>
      <c r="U4822" s="101">
        <f t="shared" si="676"/>
        <v>0</v>
      </c>
      <c r="V4822" s="101">
        <f t="shared" ca="1" si="677"/>
        <v>-256.61836887938165</v>
      </c>
    </row>
    <row r="4823" spans="2:22" x14ac:dyDescent="0.3">
      <c r="B4823" s="13">
        <v>2023</v>
      </c>
      <c r="C4823" s="13">
        <v>7</v>
      </c>
      <c r="D4823" s="13">
        <v>18</v>
      </c>
      <c r="E4823" s="83" t="s">
        <v>298</v>
      </c>
      <c r="F4823" s="13">
        <v>1</v>
      </c>
      <c r="G4823" s="13">
        <v>8</v>
      </c>
      <c r="H4823" s="13" t="s">
        <v>69</v>
      </c>
      <c r="I4823" s="13" t="s">
        <v>53</v>
      </c>
      <c r="J4823" s="13"/>
      <c r="K4823" s="13" t="s">
        <v>27</v>
      </c>
      <c r="L4823" s="12">
        <f t="shared" ca="1" si="670"/>
        <v>3.3764467836984515</v>
      </c>
      <c r="M4823" s="101">
        <f t="shared" ca="1" si="671"/>
        <v>0.17814133230793031</v>
      </c>
      <c r="N4823" s="101">
        <f t="shared" ca="1" si="678"/>
        <v>517.66224050947881</v>
      </c>
      <c r="O4823" s="101">
        <f t="shared" ca="1" si="672"/>
        <v>0.36428484349322593</v>
      </c>
      <c r="Q4823" s="12">
        <f t="shared" ca="1" si="673"/>
        <v>5.6000000000000005</v>
      </c>
      <c r="R4823" s="101">
        <f t="shared" ca="1" si="674"/>
        <v>0.18822377975992613</v>
      </c>
      <c r="S4823" s="13"/>
      <c r="T4823" s="101">
        <f t="shared" ca="1" si="675"/>
        <v>0</v>
      </c>
      <c r="U4823" s="101">
        <f t="shared" si="676"/>
        <v>0</v>
      </c>
      <c r="V4823" s="101">
        <f t="shared" ca="1" si="677"/>
        <v>-256.99481643890152</v>
      </c>
    </row>
    <row r="4824" spans="2:22" x14ac:dyDescent="0.3">
      <c r="B4824" s="13">
        <v>2023</v>
      </c>
      <c r="C4824" s="13">
        <v>7</v>
      </c>
      <c r="D4824" s="13">
        <v>18</v>
      </c>
      <c r="E4824" s="83" t="s">
        <v>298</v>
      </c>
      <c r="F4824" s="13">
        <v>1</v>
      </c>
      <c r="G4824" s="13">
        <v>9</v>
      </c>
      <c r="H4824" s="13" t="s">
        <v>69</v>
      </c>
      <c r="I4824" s="13" t="s">
        <v>53</v>
      </c>
      <c r="J4824" s="13"/>
      <c r="K4824" s="13" t="s">
        <v>27</v>
      </c>
      <c r="L4824" s="12">
        <f t="shared" ca="1" si="670"/>
        <v>3.2380359151453866</v>
      </c>
      <c r="M4824" s="101">
        <f t="shared" ca="1" si="671"/>
        <v>0.17083877488307059</v>
      </c>
      <c r="N4824" s="101">
        <f t="shared" ca="1" si="678"/>
        <v>517.66224050947881</v>
      </c>
      <c r="O4824" s="101">
        <f t="shared" ca="1" si="672"/>
        <v>0.34935169488503576</v>
      </c>
      <c r="Q4824" s="12">
        <f t="shared" ca="1" si="673"/>
        <v>0</v>
      </c>
      <c r="R4824" s="101">
        <f t="shared" ca="1" si="674"/>
        <v>0</v>
      </c>
      <c r="S4824" s="13"/>
      <c r="T4824" s="101">
        <f t="shared" ca="1" si="675"/>
        <v>0.17083877488307059</v>
      </c>
      <c r="U4824" s="101">
        <f t="shared" si="676"/>
        <v>0</v>
      </c>
      <c r="V4824" s="101">
        <f t="shared" ca="1" si="677"/>
        <v>-256.82397766401846</v>
      </c>
    </row>
    <row r="4825" spans="2:22" x14ac:dyDescent="0.3">
      <c r="B4825" s="13">
        <v>2023</v>
      </c>
      <c r="C4825" s="13">
        <v>7</v>
      </c>
      <c r="D4825" s="13">
        <v>18</v>
      </c>
      <c r="E4825" s="83" t="s">
        <v>298</v>
      </c>
      <c r="F4825" s="13">
        <v>1</v>
      </c>
      <c r="G4825" s="13">
        <v>10</v>
      </c>
      <c r="H4825" s="13" t="s">
        <v>70</v>
      </c>
      <c r="I4825" s="13" t="s">
        <v>53</v>
      </c>
      <c r="J4825" s="13"/>
      <c r="K4825" s="13" t="s">
        <v>27</v>
      </c>
      <c r="L4825" s="12">
        <f t="shared" ca="1" si="670"/>
        <v>4.6087233870754734</v>
      </c>
      <c r="M4825" s="101">
        <f t="shared" ca="1" si="671"/>
        <v>0.24315624590210197</v>
      </c>
      <c r="N4825" s="101">
        <f t="shared" ca="1" si="678"/>
        <v>517.66224050947881</v>
      </c>
      <c r="O4825" s="101">
        <f t="shared" ca="1" si="672"/>
        <v>0.49723516623157282</v>
      </c>
      <c r="Q4825" s="12">
        <f t="shared" ca="1" si="673"/>
        <v>5.6000000000000005</v>
      </c>
      <c r="R4825" s="101">
        <f t="shared" ca="1" si="674"/>
        <v>8.3911565284061226E-2</v>
      </c>
      <c r="S4825" s="13"/>
      <c r="T4825" s="101">
        <f t="shared" ca="1" si="675"/>
        <v>0</v>
      </c>
      <c r="U4825" s="101">
        <f t="shared" si="676"/>
        <v>0</v>
      </c>
      <c r="V4825" s="101">
        <f t="shared" ca="1" si="677"/>
        <v>-256.99180079458654</v>
      </c>
    </row>
    <row r="4826" spans="2:22" x14ac:dyDescent="0.3">
      <c r="B4826" s="13">
        <v>2023</v>
      </c>
      <c r="C4826" s="13">
        <v>7</v>
      </c>
      <c r="D4826" s="13">
        <v>18</v>
      </c>
      <c r="E4826" s="83" t="s">
        <v>298</v>
      </c>
      <c r="F4826" s="13">
        <v>1</v>
      </c>
      <c r="G4826" s="13">
        <v>11</v>
      </c>
      <c r="H4826" s="13" t="s">
        <v>70</v>
      </c>
      <c r="I4826" s="13" t="s">
        <v>53</v>
      </c>
      <c r="J4826" s="13"/>
      <c r="K4826" s="13" t="s">
        <v>27</v>
      </c>
      <c r="L4826" s="12">
        <f t="shared" ca="1" si="670"/>
        <v>3.8267217203113395</v>
      </c>
      <c r="M4826" s="101">
        <f t="shared" ca="1" si="671"/>
        <v>0.20189783796362629</v>
      </c>
      <c r="N4826" s="101">
        <f t="shared" ca="1" si="678"/>
        <v>517.66224050947881</v>
      </c>
      <c r="O4826" s="101">
        <f t="shared" ca="1" si="672"/>
        <v>0.41286500640439044</v>
      </c>
      <c r="Q4826" s="12">
        <f t="shared" ca="1" si="673"/>
        <v>0</v>
      </c>
      <c r="R4826" s="101">
        <f t="shared" ca="1" si="674"/>
        <v>0</v>
      </c>
      <c r="S4826" s="13"/>
      <c r="T4826" s="101">
        <f t="shared" ca="1" si="675"/>
        <v>0.20189783796362629</v>
      </c>
      <c r="U4826" s="101">
        <f t="shared" si="676"/>
        <v>0</v>
      </c>
      <c r="V4826" s="101">
        <f t="shared" ca="1" si="677"/>
        <v>-256.78990295662294</v>
      </c>
    </row>
    <row r="4827" spans="2:22" x14ac:dyDescent="0.3">
      <c r="B4827" s="13">
        <v>2023</v>
      </c>
      <c r="C4827" s="13">
        <v>7</v>
      </c>
      <c r="D4827" s="13">
        <v>18</v>
      </c>
      <c r="E4827" s="83" t="s">
        <v>298</v>
      </c>
      <c r="F4827" s="13">
        <v>1</v>
      </c>
      <c r="G4827" s="13">
        <v>12</v>
      </c>
      <c r="H4827" s="13" t="s">
        <v>70</v>
      </c>
      <c r="I4827" s="13" t="s">
        <v>53</v>
      </c>
      <c r="J4827" s="13"/>
      <c r="K4827" s="13" t="s">
        <v>27</v>
      </c>
      <c r="L4827" s="12">
        <f t="shared" ca="1" si="670"/>
        <v>3.5383634091880358</v>
      </c>
      <c r="M4827" s="101">
        <f t="shared" ca="1" si="671"/>
        <v>0.18668405346876077</v>
      </c>
      <c r="N4827" s="101">
        <f t="shared" ca="1" si="678"/>
        <v>517.66224050947881</v>
      </c>
      <c r="O4827" s="101">
        <f t="shared" ca="1" si="672"/>
        <v>0.3817540282172972</v>
      </c>
      <c r="Q4827" s="12">
        <f t="shared" ca="1" si="673"/>
        <v>5.6000000000000005</v>
      </c>
      <c r="R4827" s="101">
        <f t="shared" ca="1" si="674"/>
        <v>0.17451753741223283</v>
      </c>
      <c r="S4827" s="13"/>
      <c r="T4827" s="101">
        <f t="shared" ca="1" si="675"/>
        <v>0</v>
      </c>
      <c r="U4827" s="101">
        <f t="shared" si="676"/>
        <v>0</v>
      </c>
      <c r="V4827" s="101">
        <f t="shared" ca="1" si="677"/>
        <v>-257.13893803144737</v>
      </c>
    </row>
    <row r="4828" spans="2:22" x14ac:dyDescent="0.3">
      <c r="B4828" s="13">
        <v>2023</v>
      </c>
      <c r="C4828" s="13">
        <v>7</v>
      </c>
      <c r="D4828" s="13">
        <v>18</v>
      </c>
      <c r="E4828" s="83" t="s">
        <v>298</v>
      </c>
      <c r="F4828" s="13">
        <v>1</v>
      </c>
      <c r="G4828" s="13">
        <v>13</v>
      </c>
      <c r="H4828" s="13" t="s">
        <v>70</v>
      </c>
      <c r="I4828" s="13" t="s">
        <v>53</v>
      </c>
      <c r="J4828" s="13"/>
      <c r="K4828" s="13" t="s">
        <v>27</v>
      </c>
      <c r="L4828" s="12">
        <f t="shared" ca="1" si="670"/>
        <v>4.4007164108814223</v>
      </c>
      <c r="M4828" s="101">
        <f t="shared" ca="1" si="671"/>
        <v>0.23218179783810386</v>
      </c>
      <c r="N4828" s="101">
        <f t="shared" ca="1" si="678"/>
        <v>517.66224050947881</v>
      </c>
      <c r="O4828" s="101">
        <f t="shared" ca="1" si="672"/>
        <v>0.47479329356999667</v>
      </c>
      <c r="Q4828" s="12">
        <f t="shared" ca="1" si="673"/>
        <v>5.6000000000000005</v>
      </c>
      <c r="R4828" s="101">
        <f t="shared" ca="1" si="674"/>
        <v>0.10151935581888766</v>
      </c>
      <c r="S4828" s="13"/>
      <c r="T4828" s="101">
        <f t="shared" ca="1" si="675"/>
        <v>0</v>
      </c>
      <c r="U4828" s="101">
        <f t="shared" si="676"/>
        <v>0</v>
      </c>
      <c r="V4828" s="101">
        <f t="shared" ca="1" si="677"/>
        <v>-257.34197674308513</v>
      </c>
    </row>
    <row r="4829" spans="2:22" x14ac:dyDescent="0.3">
      <c r="B4829" s="13">
        <v>2023</v>
      </c>
      <c r="C4829" s="13">
        <v>7</v>
      </c>
      <c r="D4829" s="13">
        <v>18</v>
      </c>
      <c r="E4829" s="83" t="s">
        <v>298</v>
      </c>
      <c r="F4829" s="13">
        <v>1</v>
      </c>
      <c r="G4829" s="13">
        <v>14</v>
      </c>
      <c r="H4829" s="13" t="s">
        <v>70</v>
      </c>
      <c r="I4829" s="13" t="s">
        <v>53</v>
      </c>
      <c r="J4829" s="13"/>
      <c r="K4829" s="13" t="s">
        <v>27</v>
      </c>
      <c r="L4829" s="12">
        <f t="shared" ca="1" si="670"/>
        <v>2.687927543403839</v>
      </c>
      <c r="M4829" s="101">
        <f t="shared" ca="1" si="671"/>
        <v>0.14181505718998655</v>
      </c>
      <c r="N4829" s="101">
        <f t="shared" ca="1" si="678"/>
        <v>517.66224050947881</v>
      </c>
      <c r="O4829" s="101">
        <f t="shared" ca="1" si="672"/>
        <v>0.29000050265784016</v>
      </c>
      <c r="Q4829" s="12">
        <f t="shared" ca="1" si="673"/>
        <v>4.8438496809818687</v>
      </c>
      <c r="R4829" s="101">
        <f t="shared" ca="1" si="674"/>
        <v>0.18249880894598022</v>
      </c>
      <c r="S4829" s="13"/>
      <c r="T4829" s="101">
        <f t="shared" ca="1" si="675"/>
        <v>0</v>
      </c>
      <c r="U4829" s="101">
        <f t="shared" si="676"/>
        <v>0</v>
      </c>
      <c r="V4829" s="101">
        <f t="shared" ca="1" si="677"/>
        <v>-257.70697436097709</v>
      </c>
    </row>
    <row r="4830" spans="2:22" x14ac:dyDescent="0.3">
      <c r="B4830" s="13">
        <v>2023</v>
      </c>
      <c r="C4830" s="13">
        <v>7</v>
      </c>
      <c r="D4830" s="13">
        <v>18</v>
      </c>
      <c r="E4830" s="83" t="s">
        <v>298</v>
      </c>
      <c r="F4830" s="13">
        <v>1</v>
      </c>
      <c r="G4830" s="13">
        <v>15</v>
      </c>
      <c r="H4830" s="13" t="s">
        <v>70</v>
      </c>
      <c r="I4830" s="13" t="s">
        <v>53</v>
      </c>
      <c r="J4830" s="13"/>
      <c r="K4830" s="13" t="s">
        <v>27</v>
      </c>
      <c r="L4830" s="12">
        <f t="shared" ca="1" si="670"/>
        <v>2.5415251149124778</v>
      </c>
      <c r="M4830" s="101">
        <f t="shared" ca="1" si="671"/>
        <v>0.13409086506278234</v>
      </c>
      <c r="N4830" s="101">
        <f t="shared" ca="1" si="678"/>
        <v>517.66224050947881</v>
      </c>
      <c r="O4830" s="101">
        <f t="shared" ca="1" si="672"/>
        <v>0.27420514464790724</v>
      </c>
      <c r="Q4830" s="12">
        <f t="shared" ca="1" si="673"/>
        <v>0.5525179156693375</v>
      </c>
      <c r="R4830" s="101">
        <f t="shared" ca="1" si="674"/>
        <v>0</v>
      </c>
      <c r="S4830" s="13"/>
      <c r="T4830" s="101">
        <f t="shared" ca="1" si="675"/>
        <v>0.10494001983206808</v>
      </c>
      <c r="U4830" s="101">
        <f t="shared" si="676"/>
        <v>0</v>
      </c>
      <c r="V4830" s="101">
        <f t="shared" ca="1" si="677"/>
        <v>-257.60203434114504</v>
      </c>
    </row>
    <row r="4831" spans="2:22" x14ac:dyDescent="0.3">
      <c r="B4831" s="13">
        <v>2023</v>
      </c>
      <c r="C4831" s="13">
        <v>7</v>
      </c>
      <c r="D4831" s="13">
        <v>18</v>
      </c>
      <c r="E4831" s="83" t="s">
        <v>298</v>
      </c>
      <c r="F4831" s="13">
        <v>1</v>
      </c>
      <c r="G4831" s="13">
        <v>16</v>
      </c>
      <c r="H4831" s="13" t="s">
        <v>71</v>
      </c>
      <c r="I4831" s="13" t="s">
        <v>53</v>
      </c>
      <c r="J4831" s="13"/>
      <c r="K4831" s="13" t="s">
        <v>27</v>
      </c>
      <c r="L4831" s="12">
        <f t="shared" ca="1" si="670"/>
        <v>4.1545055787520662</v>
      </c>
      <c r="M4831" s="101">
        <f t="shared" ca="1" si="671"/>
        <v>0.51574032254628155</v>
      </c>
      <c r="N4831" s="101">
        <f t="shared" ca="1" si="678"/>
        <v>518.83069520350284</v>
      </c>
      <c r="O4831" s="101">
        <f t="shared" ca="1" si="672"/>
        <v>1.2372117613523654</v>
      </c>
      <c r="Q4831" s="12">
        <f t="shared" ca="1" si="673"/>
        <v>3.8565175005113184</v>
      </c>
      <c r="R4831" s="101">
        <f t="shared" ca="1" si="674"/>
        <v>0</v>
      </c>
      <c r="S4831" s="13"/>
      <c r="T4831" s="101">
        <f t="shared" ca="1" si="675"/>
        <v>3.6992240032806434E-2</v>
      </c>
      <c r="U4831" s="101">
        <f t="shared" ca="1" si="676"/>
        <v>1.1684546940240186</v>
      </c>
      <c r="V4831" s="101">
        <f t="shared" ca="1" si="677"/>
        <v>-256.39658740708819</v>
      </c>
    </row>
    <row r="4832" spans="2:22" x14ac:dyDescent="0.3">
      <c r="B4832" s="13">
        <v>2023</v>
      </c>
      <c r="C4832" s="13">
        <v>7</v>
      </c>
      <c r="D4832" s="13">
        <v>18</v>
      </c>
      <c r="E4832" s="83" t="s">
        <v>298</v>
      </c>
      <c r="F4832" s="13">
        <v>1</v>
      </c>
      <c r="G4832" s="13">
        <v>17</v>
      </c>
      <c r="H4832" s="13" t="s">
        <v>71</v>
      </c>
      <c r="I4832" s="13" t="s">
        <v>53</v>
      </c>
      <c r="J4832" s="13"/>
      <c r="K4832" s="13" t="s">
        <v>27</v>
      </c>
      <c r="L4832" s="12">
        <f t="shared" ca="1" si="670"/>
        <v>5.7608982927837555</v>
      </c>
      <c r="M4832" s="101">
        <f t="shared" ca="1" si="671"/>
        <v>0.71515791406617546</v>
      </c>
      <c r="N4832" s="101">
        <f t="shared" ca="1" si="678"/>
        <v>520.45094784834828</v>
      </c>
      <c r="O4832" s="101">
        <f t="shared" ca="1" si="672"/>
        <v>1.7155955115910024</v>
      </c>
      <c r="Q4832" s="12">
        <f t="shared" ca="1" si="673"/>
        <v>5.6000000000000005</v>
      </c>
      <c r="R4832" s="101">
        <f t="shared" ca="1" si="674"/>
        <v>0</v>
      </c>
      <c r="S4832" s="13"/>
      <c r="T4832" s="101">
        <f t="shared" ca="1" si="675"/>
        <v>1.9973914066175345E-2</v>
      </c>
      <c r="U4832" s="101">
        <f t="shared" ca="1" si="676"/>
        <v>1.6202526448454313</v>
      </c>
      <c r="V4832" s="101">
        <f t="shared" ca="1" si="677"/>
        <v>-254.7563608481766</v>
      </c>
    </row>
    <row r="4833" spans="2:22" x14ac:dyDescent="0.3">
      <c r="B4833" s="13">
        <v>2023</v>
      </c>
      <c r="C4833" s="13">
        <v>7</v>
      </c>
      <c r="D4833" s="13">
        <v>18</v>
      </c>
      <c r="E4833" s="83" t="s">
        <v>298</v>
      </c>
      <c r="F4833" s="13">
        <v>1</v>
      </c>
      <c r="G4833" s="13">
        <v>18</v>
      </c>
      <c r="H4833" s="13" t="s">
        <v>71</v>
      </c>
      <c r="I4833" s="13" t="s">
        <v>53</v>
      </c>
      <c r="J4833" s="13"/>
      <c r="K4833" s="13" t="s">
        <v>27</v>
      </c>
      <c r="L4833" s="12">
        <f t="shared" ca="1" si="670"/>
        <v>5.0064105983528995</v>
      </c>
      <c r="M4833" s="101">
        <f t="shared" ca="1" si="671"/>
        <v>0.62149581167952894</v>
      </c>
      <c r="N4833" s="101">
        <f t="shared" ca="1" si="678"/>
        <v>521.85900082913508</v>
      </c>
      <c r="O4833" s="101">
        <f t="shared" ca="1" si="672"/>
        <v>1.4909090761894934</v>
      </c>
      <c r="Q4833" s="12">
        <f t="shared" ca="1" si="673"/>
        <v>5.6000000000000005</v>
      </c>
      <c r="R4833" s="101">
        <f t="shared" ca="1" si="674"/>
        <v>5.0247342849427105E-2</v>
      </c>
      <c r="S4833" s="13"/>
      <c r="T4833" s="101">
        <f t="shared" ca="1" si="675"/>
        <v>0</v>
      </c>
      <c r="U4833" s="101">
        <f t="shared" ca="1" si="676"/>
        <v>1.408052980786753</v>
      </c>
      <c r="V4833" s="101">
        <f t="shared" ca="1" si="677"/>
        <v>-253.44880255308868</v>
      </c>
    </row>
    <row r="4834" spans="2:22" x14ac:dyDescent="0.3">
      <c r="B4834" s="13">
        <v>2023</v>
      </c>
      <c r="C4834" s="13">
        <v>7</v>
      </c>
      <c r="D4834" s="13">
        <v>18</v>
      </c>
      <c r="E4834" s="83" t="s">
        <v>298</v>
      </c>
      <c r="F4834" s="13">
        <v>1</v>
      </c>
      <c r="G4834" s="13">
        <v>19</v>
      </c>
      <c r="H4834" s="13" t="s">
        <v>71</v>
      </c>
      <c r="I4834" s="13" t="s">
        <v>53</v>
      </c>
      <c r="J4834" s="13"/>
      <c r="K4834" s="13" t="s">
        <v>27</v>
      </c>
      <c r="L4834" s="12">
        <f t="shared" ca="1" si="670"/>
        <v>6.853169897418816</v>
      </c>
      <c r="M4834" s="101">
        <f t="shared" ca="1" si="671"/>
        <v>0.85075251106557181</v>
      </c>
      <c r="N4834" s="101">
        <f t="shared" ca="1" si="678"/>
        <v>523.78645486278413</v>
      </c>
      <c r="O4834" s="101">
        <f t="shared" ca="1" si="672"/>
        <v>2.0408739954513235</v>
      </c>
      <c r="Q4834" s="12">
        <f t="shared" ca="1" si="673"/>
        <v>5.6000000000000005</v>
      </c>
      <c r="R4834" s="101">
        <f t="shared" ca="1" si="674"/>
        <v>0</v>
      </c>
      <c r="S4834" s="13"/>
      <c r="T4834" s="101">
        <f t="shared" ca="1" si="675"/>
        <v>0.15556851106557176</v>
      </c>
      <c r="U4834" s="101">
        <f t="shared" ca="1" si="676"/>
        <v>1.927454033649042</v>
      </c>
      <c r="V4834" s="101">
        <f t="shared" ca="1" si="677"/>
        <v>-251.36578000837406</v>
      </c>
    </row>
    <row r="4835" spans="2:22" x14ac:dyDescent="0.3">
      <c r="B4835" s="13">
        <v>2023</v>
      </c>
      <c r="C4835" s="13">
        <v>7</v>
      </c>
      <c r="D4835" s="13">
        <v>18</v>
      </c>
      <c r="E4835" s="83" t="s">
        <v>298</v>
      </c>
      <c r="F4835" s="13">
        <v>1</v>
      </c>
      <c r="G4835" s="13">
        <v>20</v>
      </c>
      <c r="H4835" s="13" t="s">
        <v>69</v>
      </c>
      <c r="I4835" s="13" t="s">
        <v>53</v>
      </c>
      <c r="J4835" s="13"/>
      <c r="K4835" s="13" t="s">
        <v>27</v>
      </c>
      <c r="L4835" s="12">
        <f t="shared" ca="1" si="670"/>
        <v>5.7078142116251467</v>
      </c>
      <c r="M4835" s="101">
        <f t="shared" ca="1" si="671"/>
        <v>0.30114427780534275</v>
      </c>
      <c r="N4835" s="101">
        <f t="shared" ca="1" si="678"/>
        <v>523.78645486278413</v>
      </c>
      <c r="O4835" s="101">
        <f t="shared" ca="1" si="672"/>
        <v>0.61581607529223703</v>
      </c>
      <c r="Q4835" s="12">
        <f t="shared" ca="1" si="673"/>
        <v>0</v>
      </c>
      <c r="R4835" s="101">
        <f t="shared" ca="1" si="674"/>
        <v>0</v>
      </c>
      <c r="S4835" s="13"/>
      <c r="T4835" s="101">
        <f t="shared" ca="1" si="675"/>
        <v>0.30114427780534275</v>
      </c>
      <c r="U4835" s="101">
        <f t="shared" si="676"/>
        <v>0</v>
      </c>
      <c r="V4835" s="101">
        <f t="shared" ca="1" si="677"/>
        <v>-251.06463573056871</v>
      </c>
    </row>
    <row r="4836" spans="2:22" x14ac:dyDescent="0.3">
      <c r="B4836" s="13">
        <v>2023</v>
      </c>
      <c r="C4836" s="13">
        <v>7</v>
      </c>
      <c r="D4836" s="13">
        <v>18</v>
      </c>
      <c r="E4836" s="83" t="s">
        <v>298</v>
      </c>
      <c r="F4836" s="13">
        <v>1</v>
      </c>
      <c r="G4836" s="13">
        <v>21</v>
      </c>
      <c r="H4836" s="13" t="s">
        <v>69</v>
      </c>
      <c r="I4836" s="13" t="s">
        <v>53</v>
      </c>
      <c r="J4836" s="13"/>
      <c r="K4836" s="13" t="s">
        <v>27</v>
      </c>
      <c r="L4836" s="12">
        <f t="shared" ca="1" si="670"/>
        <v>5.8944743985177288</v>
      </c>
      <c r="M4836" s="101">
        <f t="shared" ca="1" si="671"/>
        <v>0.31099246926579538</v>
      </c>
      <c r="N4836" s="101">
        <f t="shared" ca="1" si="678"/>
        <v>523.78645486278413</v>
      </c>
      <c r="O4836" s="101">
        <f t="shared" ca="1" si="672"/>
        <v>0.63595484285607773</v>
      </c>
      <c r="Q4836" s="12">
        <f t="shared" ca="1" si="673"/>
        <v>0</v>
      </c>
      <c r="R4836" s="101">
        <f t="shared" ca="1" si="674"/>
        <v>0</v>
      </c>
      <c r="S4836" s="13"/>
      <c r="T4836" s="101">
        <f t="shared" ca="1" si="675"/>
        <v>0.31099246926579538</v>
      </c>
      <c r="U4836" s="101">
        <f t="shared" si="676"/>
        <v>0</v>
      </c>
      <c r="V4836" s="101">
        <f t="shared" ca="1" si="677"/>
        <v>-250.75364326130293</v>
      </c>
    </row>
    <row r="4837" spans="2:22" x14ac:dyDescent="0.3">
      <c r="B4837" s="13">
        <v>2023</v>
      </c>
      <c r="C4837" s="13">
        <v>7</v>
      </c>
      <c r="D4837" s="13">
        <v>18</v>
      </c>
      <c r="E4837" s="83" t="s">
        <v>298</v>
      </c>
      <c r="F4837" s="13">
        <v>1</v>
      </c>
      <c r="G4837" s="13">
        <v>22</v>
      </c>
      <c r="H4837" s="13" t="s">
        <v>69</v>
      </c>
      <c r="I4837" s="13" t="s">
        <v>53</v>
      </c>
      <c r="J4837" s="13"/>
      <c r="K4837" s="13" t="s">
        <v>27</v>
      </c>
      <c r="L4837" s="12">
        <f t="shared" ca="1" si="670"/>
        <v>5.9939207137473218</v>
      </c>
      <c r="M4837" s="101">
        <f t="shared" ca="1" si="671"/>
        <v>0.31623925685730869</v>
      </c>
      <c r="N4837" s="101">
        <f t="shared" ca="1" si="678"/>
        <v>523.78645486278413</v>
      </c>
      <c r="O4837" s="101">
        <f t="shared" ca="1" si="672"/>
        <v>0.64668410580619851</v>
      </c>
      <c r="Q4837" s="12">
        <f t="shared" ca="1" si="673"/>
        <v>0</v>
      </c>
      <c r="R4837" s="101">
        <f t="shared" ca="1" si="674"/>
        <v>0</v>
      </c>
      <c r="S4837" s="13"/>
      <c r="T4837" s="101">
        <f t="shared" ca="1" si="675"/>
        <v>0.31623925685730869</v>
      </c>
      <c r="U4837" s="101">
        <f t="shared" si="676"/>
        <v>0</v>
      </c>
      <c r="V4837" s="101">
        <f t="shared" ca="1" si="677"/>
        <v>-250.43740400444563</v>
      </c>
    </row>
    <row r="4838" spans="2:22" x14ac:dyDescent="0.3">
      <c r="B4838" s="13">
        <v>2023</v>
      </c>
      <c r="C4838" s="13">
        <v>7</v>
      </c>
      <c r="D4838" s="13">
        <v>18</v>
      </c>
      <c r="E4838" s="83" t="s">
        <v>298</v>
      </c>
      <c r="F4838" s="13">
        <v>1</v>
      </c>
      <c r="G4838" s="13">
        <v>23</v>
      </c>
      <c r="H4838" s="13" t="s">
        <v>69</v>
      </c>
      <c r="I4838" s="13" t="s">
        <v>53</v>
      </c>
      <c r="J4838" s="13"/>
      <c r="K4838" s="13" t="s">
        <v>27</v>
      </c>
      <c r="L4838" s="12">
        <f t="shared" ca="1" si="670"/>
        <v>5.1932150807620445</v>
      </c>
      <c r="M4838" s="101">
        <f t="shared" ca="1" si="671"/>
        <v>0.2739940276610055</v>
      </c>
      <c r="N4838" s="101">
        <f t="shared" ca="1" si="678"/>
        <v>523.78645486278413</v>
      </c>
      <c r="O4838" s="101">
        <f t="shared" ca="1" si="672"/>
        <v>0.560295975063417</v>
      </c>
      <c r="Q4838" s="12">
        <f t="shared" ca="1" si="673"/>
        <v>0</v>
      </c>
      <c r="R4838" s="101">
        <f t="shared" ca="1" si="674"/>
        <v>0</v>
      </c>
      <c r="S4838" s="13"/>
      <c r="T4838" s="101">
        <f t="shared" ca="1" si="675"/>
        <v>0.2739940276610055</v>
      </c>
      <c r="U4838" s="101">
        <f t="shared" si="676"/>
        <v>0</v>
      </c>
      <c r="V4838" s="101">
        <f t="shared" ca="1" si="677"/>
        <v>-250.16340997678461</v>
      </c>
    </row>
    <row r="4839" spans="2:22" x14ac:dyDescent="0.3">
      <c r="B4839" s="13">
        <v>2023</v>
      </c>
      <c r="C4839" s="13">
        <v>7</v>
      </c>
      <c r="D4839" s="13">
        <v>19</v>
      </c>
      <c r="E4839" s="83" t="s">
        <v>299</v>
      </c>
      <c r="F4839" s="13">
        <v>2</v>
      </c>
      <c r="G4839" s="13">
        <v>0</v>
      </c>
      <c r="H4839" s="13" t="s">
        <v>69</v>
      </c>
      <c r="I4839" s="13" t="s">
        <v>53</v>
      </c>
      <c r="J4839" s="13"/>
      <c r="K4839" s="13" t="s">
        <v>27</v>
      </c>
      <c r="L4839" s="12">
        <f t="shared" ca="1" si="670"/>
        <v>4.9628600588395919</v>
      </c>
      <c r="M4839" s="101">
        <f t="shared" ca="1" si="671"/>
        <v>0.26184049670437687</v>
      </c>
      <c r="N4839" s="101">
        <f t="shared" ca="1" si="678"/>
        <v>523.78645486278413</v>
      </c>
      <c r="O4839" s="101">
        <f t="shared" ca="1" si="672"/>
        <v>0.53544297174820354</v>
      </c>
      <c r="Q4839" s="12">
        <f t="shared" ca="1" si="673"/>
        <v>0</v>
      </c>
      <c r="R4839" s="101">
        <f t="shared" ca="1" si="674"/>
        <v>0</v>
      </c>
      <c r="S4839" s="13"/>
      <c r="T4839" s="101">
        <f t="shared" ca="1" si="675"/>
        <v>0.26184049670437687</v>
      </c>
      <c r="U4839" s="101">
        <f t="shared" si="676"/>
        <v>0</v>
      </c>
      <c r="V4839" s="101">
        <f t="shared" ca="1" si="677"/>
        <v>-249.90156948008024</v>
      </c>
    </row>
    <row r="4840" spans="2:22" x14ac:dyDescent="0.3">
      <c r="B4840" s="13">
        <v>2023</v>
      </c>
      <c r="C4840" s="13">
        <v>7</v>
      </c>
      <c r="D4840" s="13">
        <v>19</v>
      </c>
      <c r="E4840" s="83" t="s">
        <v>299</v>
      </c>
      <c r="F4840" s="13">
        <v>2</v>
      </c>
      <c r="G4840" s="13">
        <v>1</v>
      </c>
      <c r="H4840" s="13" t="s">
        <v>69</v>
      </c>
      <c r="I4840" s="13" t="s">
        <v>53</v>
      </c>
      <c r="J4840" s="13"/>
      <c r="K4840" s="13" t="s">
        <v>27</v>
      </c>
      <c r="L4840" s="12">
        <f t="shared" ca="1" si="670"/>
        <v>3.0637916035285957</v>
      </c>
      <c r="M4840" s="101">
        <f t="shared" ca="1" si="671"/>
        <v>0.16164564500216871</v>
      </c>
      <c r="N4840" s="101">
        <f t="shared" ca="1" si="678"/>
        <v>523.78645486278413</v>
      </c>
      <c r="O4840" s="101">
        <f t="shared" ca="1" si="672"/>
        <v>0.33055247610470018</v>
      </c>
      <c r="Q4840" s="12">
        <f t="shared" ca="1" si="673"/>
        <v>0</v>
      </c>
      <c r="R4840" s="101">
        <f t="shared" ca="1" si="674"/>
        <v>0</v>
      </c>
      <c r="S4840" s="13"/>
      <c r="T4840" s="101">
        <f t="shared" ca="1" si="675"/>
        <v>0.16164564500216871</v>
      </c>
      <c r="U4840" s="101">
        <f t="shared" si="676"/>
        <v>0</v>
      </c>
      <c r="V4840" s="101">
        <f t="shared" ca="1" si="677"/>
        <v>-249.73992383507806</v>
      </c>
    </row>
    <row r="4841" spans="2:22" x14ac:dyDescent="0.3">
      <c r="B4841" s="13">
        <v>2023</v>
      </c>
      <c r="C4841" s="13">
        <v>7</v>
      </c>
      <c r="D4841" s="13">
        <v>19</v>
      </c>
      <c r="E4841" s="83" t="s">
        <v>299</v>
      </c>
      <c r="F4841" s="13">
        <v>2</v>
      </c>
      <c r="G4841" s="13">
        <v>2</v>
      </c>
      <c r="H4841" s="13" t="s">
        <v>69</v>
      </c>
      <c r="I4841" s="13" t="s">
        <v>53</v>
      </c>
      <c r="J4841" s="13"/>
      <c r="K4841" s="13" t="s">
        <v>27</v>
      </c>
      <c r="L4841" s="12">
        <f t="shared" ca="1" si="670"/>
        <v>3.2993625058048144</v>
      </c>
      <c r="M4841" s="101">
        <f t="shared" ca="1" si="671"/>
        <v>0.17407436580626201</v>
      </c>
      <c r="N4841" s="101">
        <f t="shared" ca="1" si="678"/>
        <v>523.78645486278413</v>
      </c>
      <c r="O4841" s="101">
        <f t="shared" ca="1" si="672"/>
        <v>0.35596822075128143</v>
      </c>
      <c r="Q4841" s="12">
        <f t="shared" ca="1" si="673"/>
        <v>0</v>
      </c>
      <c r="R4841" s="101">
        <f t="shared" ca="1" si="674"/>
        <v>0</v>
      </c>
      <c r="S4841" s="13"/>
      <c r="T4841" s="101">
        <f t="shared" ca="1" si="675"/>
        <v>0.17407436580626201</v>
      </c>
      <c r="U4841" s="101">
        <f t="shared" si="676"/>
        <v>0</v>
      </c>
      <c r="V4841" s="101">
        <f t="shared" ca="1" si="677"/>
        <v>-249.5658494692718</v>
      </c>
    </row>
    <row r="4842" spans="2:22" x14ac:dyDescent="0.3">
      <c r="B4842" s="13">
        <v>2023</v>
      </c>
      <c r="C4842" s="13">
        <v>7</v>
      </c>
      <c r="D4842" s="13">
        <v>19</v>
      </c>
      <c r="E4842" s="83" t="s">
        <v>299</v>
      </c>
      <c r="F4842" s="13">
        <v>2</v>
      </c>
      <c r="G4842" s="13">
        <v>3</v>
      </c>
      <c r="H4842" s="13" t="s">
        <v>69</v>
      </c>
      <c r="I4842" s="13" t="s">
        <v>53</v>
      </c>
      <c r="J4842" s="13"/>
      <c r="K4842" s="13" t="s">
        <v>27</v>
      </c>
      <c r="L4842" s="12">
        <f t="shared" ca="1" si="670"/>
        <v>3.0978789714940369</v>
      </c>
      <c r="M4842" s="101">
        <f t="shared" ca="1" si="671"/>
        <v>0.1634440945360254</v>
      </c>
      <c r="N4842" s="101">
        <f t="shared" ca="1" si="678"/>
        <v>523.78645486278413</v>
      </c>
      <c r="O4842" s="101">
        <f t="shared" ca="1" si="672"/>
        <v>0.33423016223449165</v>
      </c>
      <c r="Q4842" s="12">
        <f t="shared" ca="1" si="673"/>
        <v>0</v>
      </c>
      <c r="R4842" s="101">
        <f t="shared" ca="1" si="674"/>
        <v>0</v>
      </c>
      <c r="S4842" s="13"/>
      <c r="T4842" s="101">
        <f t="shared" ca="1" si="675"/>
        <v>0.1634440945360254</v>
      </c>
      <c r="U4842" s="101">
        <f t="shared" si="676"/>
        <v>0</v>
      </c>
      <c r="V4842" s="101">
        <f t="shared" ca="1" si="677"/>
        <v>-249.40240537473576</v>
      </c>
    </row>
    <row r="4843" spans="2:22" x14ac:dyDescent="0.3">
      <c r="B4843" s="13">
        <v>2023</v>
      </c>
      <c r="C4843" s="13">
        <v>7</v>
      </c>
      <c r="D4843" s="13">
        <v>19</v>
      </c>
      <c r="E4843" s="83" t="s">
        <v>299</v>
      </c>
      <c r="F4843" s="13">
        <v>2</v>
      </c>
      <c r="G4843" s="13">
        <v>4</v>
      </c>
      <c r="H4843" s="13" t="s">
        <v>69</v>
      </c>
      <c r="I4843" s="13" t="s">
        <v>53</v>
      </c>
      <c r="J4843" s="13"/>
      <c r="K4843" s="13" t="s">
        <v>27</v>
      </c>
      <c r="L4843" s="12">
        <f t="shared" ca="1" si="670"/>
        <v>3.1874016421013338</v>
      </c>
      <c r="M4843" s="101">
        <f t="shared" ca="1" si="671"/>
        <v>0.16816731063726637</v>
      </c>
      <c r="N4843" s="101">
        <f t="shared" ca="1" si="678"/>
        <v>523.78645486278413</v>
      </c>
      <c r="O4843" s="101">
        <f t="shared" ca="1" si="672"/>
        <v>0.34388876316631289</v>
      </c>
      <c r="Q4843" s="12">
        <f t="shared" ca="1" si="673"/>
        <v>0</v>
      </c>
      <c r="R4843" s="101">
        <f t="shared" ca="1" si="674"/>
        <v>0</v>
      </c>
      <c r="S4843" s="13"/>
      <c r="T4843" s="101">
        <f t="shared" ca="1" si="675"/>
        <v>0.16816731063726637</v>
      </c>
      <c r="U4843" s="101">
        <f t="shared" si="676"/>
        <v>0</v>
      </c>
      <c r="V4843" s="101">
        <f t="shared" ca="1" si="677"/>
        <v>-249.23423806409849</v>
      </c>
    </row>
    <row r="4844" spans="2:22" x14ac:dyDescent="0.3">
      <c r="B4844" s="13">
        <v>2023</v>
      </c>
      <c r="C4844" s="13">
        <v>7</v>
      </c>
      <c r="D4844" s="13">
        <v>19</v>
      </c>
      <c r="E4844" s="83" t="s">
        <v>299</v>
      </c>
      <c r="F4844" s="13">
        <v>2</v>
      </c>
      <c r="G4844" s="13">
        <v>5</v>
      </c>
      <c r="H4844" s="13" t="s">
        <v>69</v>
      </c>
      <c r="I4844" s="13" t="s">
        <v>53</v>
      </c>
      <c r="J4844" s="13"/>
      <c r="K4844" s="13" t="s">
        <v>27</v>
      </c>
      <c r="L4844" s="12">
        <f t="shared" ca="1" si="670"/>
        <v>2.7519643411194319</v>
      </c>
      <c r="M4844" s="101">
        <f t="shared" ca="1" si="671"/>
        <v>0.14519363863746124</v>
      </c>
      <c r="N4844" s="101">
        <f t="shared" ca="1" si="678"/>
        <v>523.78645486278413</v>
      </c>
      <c r="O4844" s="101">
        <f t="shared" ca="1" si="672"/>
        <v>0.2969094327633755</v>
      </c>
      <c r="Q4844" s="12">
        <f t="shared" ca="1" si="673"/>
        <v>5.6000000000000005</v>
      </c>
      <c r="R4844" s="101">
        <f t="shared" ca="1" si="674"/>
        <v>0.24108621852424014</v>
      </c>
      <c r="S4844" s="13"/>
      <c r="T4844" s="101">
        <f t="shared" ca="1" si="675"/>
        <v>0</v>
      </c>
      <c r="U4844" s="101">
        <f t="shared" si="676"/>
        <v>0</v>
      </c>
      <c r="V4844" s="101">
        <f t="shared" ca="1" si="677"/>
        <v>-249.71641050114695</v>
      </c>
    </row>
    <row r="4845" spans="2:22" x14ac:dyDescent="0.3">
      <c r="B4845" s="13">
        <v>2023</v>
      </c>
      <c r="C4845" s="13">
        <v>7</v>
      </c>
      <c r="D4845" s="13">
        <v>19</v>
      </c>
      <c r="E4845" s="83" t="s">
        <v>299</v>
      </c>
      <c r="F4845" s="13">
        <v>2</v>
      </c>
      <c r="G4845" s="13">
        <v>6</v>
      </c>
      <c r="H4845" s="13" t="s">
        <v>69</v>
      </c>
      <c r="I4845" s="13" t="s">
        <v>53</v>
      </c>
      <c r="J4845" s="13"/>
      <c r="K4845" s="13" t="s">
        <v>27</v>
      </c>
      <c r="L4845" s="12">
        <f t="shared" ca="1" si="670"/>
        <v>3.2749385249080132</v>
      </c>
      <c r="M4845" s="101">
        <f t="shared" ca="1" si="671"/>
        <v>0.17278575657414677</v>
      </c>
      <c r="N4845" s="101">
        <f t="shared" ca="1" si="678"/>
        <v>523.78645486278413</v>
      </c>
      <c r="O4845" s="101">
        <f t="shared" ca="1" si="672"/>
        <v>0.35333311745232554</v>
      </c>
      <c r="Q4845" s="12">
        <f t="shared" ca="1" si="673"/>
        <v>0</v>
      </c>
      <c r="R4845" s="101">
        <f t="shared" ca="1" si="674"/>
        <v>0</v>
      </c>
      <c r="S4845" s="13"/>
      <c r="T4845" s="101">
        <f t="shared" ca="1" si="675"/>
        <v>0.17278575657414677</v>
      </c>
      <c r="U4845" s="101">
        <f t="shared" si="676"/>
        <v>0</v>
      </c>
      <c r="V4845" s="101">
        <f t="shared" ca="1" si="677"/>
        <v>-249.54362474457281</v>
      </c>
    </row>
    <row r="4846" spans="2:22" x14ac:dyDescent="0.3">
      <c r="B4846" s="13">
        <v>2023</v>
      </c>
      <c r="C4846" s="13">
        <v>7</v>
      </c>
      <c r="D4846" s="13">
        <v>19</v>
      </c>
      <c r="E4846" s="83" t="s">
        <v>299</v>
      </c>
      <c r="F4846" s="13">
        <v>2</v>
      </c>
      <c r="G4846" s="13">
        <v>7</v>
      </c>
      <c r="H4846" s="13" t="s">
        <v>69</v>
      </c>
      <c r="I4846" s="13" t="s">
        <v>53</v>
      </c>
      <c r="J4846" s="13"/>
      <c r="K4846" s="13" t="s">
        <v>27</v>
      </c>
      <c r="L4846" s="12">
        <f t="shared" ca="1" si="670"/>
        <v>3.0752993076165165</v>
      </c>
      <c r="M4846" s="101">
        <f t="shared" ca="1" si="671"/>
        <v>0.16225279146984742</v>
      </c>
      <c r="N4846" s="101">
        <f t="shared" ca="1" si="678"/>
        <v>523.78645486278413</v>
      </c>
      <c r="O4846" s="101">
        <f t="shared" ca="1" si="672"/>
        <v>0.33179404229874598</v>
      </c>
      <c r="Q4846" s="12">
        <f t="shared" ca="1" si="673"/>
        <v>5.6000000000000005</v>
      </c>
      <c r="R4846" s="101">
        <f t="shared" ca="1" si="674"/>
        <v>0.21371591361026193</v>
      </c>
      <c r="S4846" s="13"/>
      <c r="T4846" s="101">
        <f t="shared" ca="1" si="675"/>
        <v>0</v>
      </c>
      <c r="U4846" s="101">
        <f t="shared" si="676"/>
        <v>0</v>
      </c>
      <c r="V4846" s="101">
        <f t="shared" ca="1" si="677"/>
        <v>-249.97105657179333</v>
      </c>
    </row>
    <row r="4847" spans="2:22" x14ac:dyDescent="0.3">
      <c r="B4847" s="13">
        <v>2023</v>
      </c>
      <c r="C4847" s="13">
        <v>7</v>
      </c>
      <c r="D4847" s="13">
        <v>19</v>
      </c>
      <c r="E4847" s="83" t="s">
        <v>299</v>
      </c>
      <c r="F4847" s="13">
        <v>2</v>
      </c>
      <c r="G4847" s="13">
        <v>8</v>
      </c>
      <c r="H4847" s="13" t="s">
        <v>69</v>
      </c>
      <c r="I4847" s="13" t="s">
        <v>53</v>
      </c>
      <c r="J4847" s="13"/>
      <c r="K4847" s="13" t="s">
        <v>27</v>
      </c>
      <c r="L4847" s="12">
        <f t="shared" ca="1" si="670"/>
        <v>5.5608132271001391</v>
      </c>
      <c r="M4847" s="101">
        <f t="shared" ca="1" si="671"/>
        <v>0.29338850586180337</v>
      </c>
      <c r="N4847" s="101">
        <f t="shared" ca="1" si="678"/>
        <v>523.78645486278413</v>
      </c>
      <c r="O4847" s="101">
        <f t="shared" ca="1" si="672"/>
        <v>0.59995613907183398</v>
      </c>
      <c r="Q4847" s="12">
        <f t="shared" ca="1" si="673"/>
        <v>5.6000000000000005</v>
      </c>
      <c r="R4847" s="101">
        <f t="shared" ca="1" si="674"/>
        <v>3.3171603259732666E-3</v>
      </c>
      <c r="S4847" s="13"/>
      <c r="T4847" s="101">
        <f t="shared" ca="1" si="675"/>
        <v>0</v>
      </c>
      <c r="U4847" s="101">
        <f t="shared" si="676"/>
        <v>0</v>
      </c>
      <c r="V4847" s="101">
        <f t="shared" ca="1" si="677"/>
        <v>-249.97769089244525</v>
      </c>
    </row>
    <row r="4848" spans="2:22" x14ac:dyDescent="0.3">
      <c r="B4848" s="13">
        <v>2023</v>
      </c>
      <c r="C4848" s="13">
        <v>7</v>
      </c>
      <c r="D4848" s="13">
        <v>19</v>
      </c>
      <c r="E4848" s="83" t="s">
        <v>299</v>
      </c>
      <c r="F4848" s="13">
        <v>2</v>
      </c>
      <c r="G4848" s="13">
        <v>9</v>
      </c>
      <c r="H4848" s="13" t="s">
        <v>69</v>
      </c>
      <c r="I4848" s="13" t="s">
        <v>53</v>
      </c>
      <c r="J4848" s="13"/>
      <c r="K4848" s="13" t="s">
        <v>27</v>
      </c>
      <c r="L4848" s="12">
        <f t="shared" ca="1" si="670"/>
        <v>3.2994011530708476</v>
      </c>
      <c r="M4848" s="101">
        <f t="shared" ca="1" si="671"/>
        <v>0.17407640483601791</v>
      </c>
      <c r="N4848" s="101">
        <f t="shared" ca="1" si="678"/>
        <v>523.78645486278413</v>
      </c>
      <c r="O4848" s="101">
        <f t="shared" ca="1" si="672"/>
        <v>0.35597239040481377</v>
      </c>
      <c r="Q4848" s="12">
        <f t="shared" ca="1" si="673"/>
        <v>5.6000000000000005</v>
      </c>
      <c r="R4848" s="101">
        <f t="shared" ca="1" si="674"/>
        <v>0.19474569239255279</v>
      </c>
      <c r="S4848" s="13"/>
      <c r="T4848" s="101">
        <f t="shared" ca="1" si="675"/>
        <v>0</v>
      </c>
      <c r="U4848" s="101">
        <f t="shared" si="676"/>
        <v>0</v>
      </c>
      <c r="V4848" s="101">
        <f t="shared" ca="1" si="677"/>
        <v>-250.36718227723037</v>
      </c>
    </row>
    <row r="4849" spans="2:22" x14ac:dyDescent="0.3">
      <c r="B4849" s="13">
        <v>2023</v>
      </c>
      <c r="C4849" s="13">
        <v>7</v>
      </c>
      <c r="D4849" s="13">
        <v>19</v>
      </c>
      <c r="E4849" s="83" t="s">
        <v>299</v>
      </c>
      <c r="F4849" s="13">
        <v>2</v>
      </c>
      <c r="G4849" s="13">
        <v>10</v>
      </c>
      <c r="H4849" s="13" t="s">
        <v>70</v>
      </c>
      <c r="I4849" s="13" t="s">
        <v>53</v>
      </c>
      <c r="J4849" s="13"/>
      <c r="K4849" s="13" t="s">
        <v>27</v>
      </c>
      <c r="L4849" s="12">
        <f t="shared" ca="1" si="670"/>
        <v>4.4250767053779052</v>
      </c>
      <c r="M4849" s="101">
        <f t="shared" ca="1" si="671"/>
        <v>0.23346704697573828</v>
      </c>
      <c r="N4849" s="101">
        <f t="shared" ca="1" si="678"/>
        <v>523.78645486278413</v>
      </c>
      <c r="O4849" s="101">
        <f t="shared" ca="1" si="672"/>
        <v>0.47742152574322222</v>
      </c>
      <c r="Q4849" s="12">
        <f t="shared" ca="1" si="673"/>
        <v>5.6000000000000005</v>
      </c>
      <c r="R4849" s="101">
        <f t="shared" ca="1" si="674"/>
        <v>9.945725688976037E-2</v>
      </c>
      <c r="S4849" s="13"/>
      <c r="T4849" s="101">
        <f t="shared" ca="1" si="675"/>
        <v>0</v>
      </c>
      <c r="U4849" s="101">
        <f t="shared" si="676"/>
        <v>0</v>
      </c>
      <c r="V4849" s="101">
        <f t="shared" ca="1" si="677"/>
        <v>-250.5660967910099</v>
      </c>
    </row>
    <row r="4850" spans="2:22" x14ac:dyDescent="0.3">
      <c r="B4850" s="13">
        <v>2023</v>
      </c>
      <c r="C4850" s="13">
        <v>7</v>
      </c>
      <c r="D4850" s="13">
        <v>19</v>
      </c>
      <c r="E4850" s="83" t="s">
        <v>299</v>
      </c>
      <c r="F4850" s="13">
        <v>2</v>
      </c>
      <c r="G4850" s="13">
        <v>11</v>
      </c>
      <c r="H4850" s="13" t="s">
        <v>70</v>
      </c>
      <c r="I4850" s="13" t="s">
        <v>53</v>
      </c>
      <c r="J4850" s="13"/>
      <c r="K4850" s="13" t="s">
        <v>27</v>
      </c>
      <c r="L4850" s="12">
        <f t="shared" ca="1" si="670"/>
        <v>4.6240198291306864</v>
      </c>
      <c r="M4850" s="101">
        <f t="shared" ca="1" si="671"/>
        <v>0.24396328618493501</v>
      </c>
      <c r="N4850" s="101">
        <f t="shared" ca="1" si="678"/>
        <v>523.78645486278413</v>
      </c>
      <c r="O4850" s="101">
        <f t="shared" ca="1" si="672"/>
        <v>0.49888549936490978</v>
      </c>
      <c r="Q4850" s="12">
        <f t="shared" ca="1" si="673"/>
        <v>5.6000000000000005</v>
      </c>
      <c r="R4850" s="101">
        <f t="shared" ca="1" si="674"/>
        <v>8.2616721464087439E-2</v>
      </c>
      <c r="S4850" s="13"/>
      <c r="T4850" s="101">
        <f t="shared" ca="1" si="675"/>
        <v>0</v>
      </c>
      <c r="U4850" s="101">
        <f t="shared" si="676"/>
        <v>0</v>
      </c>
      <c r="V4850" s="101">
        <f t="shared" ca="1" si="677"/>
        <v>-250.73133023393808</v>
      </c>
    </row>
    <row r="4851" spans="2:22" x14ac:dyDescent="0.3">
      <c r="B4851" s="13">
        <v>2023</v>
      </c>
      <c r="C4851" s="13">
        <v>7</v>
      </c>
      <c r="D4851" s="13">
        <v>19</v>
      </c>
      <c r="E4851" s="83" t="s">
        <v>299</v>
      </c>
      <c r="F4851" s="13">
        <v>2</v>
      </c>
      <c r="G4851" s="13">
        <v>12</v>
      </c>
      <c r="H4851" s="13" t="s">
        <v>70</v>
      </c>
      <c r="I4851" s="13" t="s">
        <v>53</v>
      </c>
      <c r="J4851" s="13"/>
      <c r="K4851" s="13" t="s">
        <v>27</v>
      </c>
      <c r="L4851" s="12">
        <f t="shared" ca="1" si="670"/>
        <v>3.9889985133258192</v>
      </c>
      <c r="M4851" s="101">
        <f t="shared" ca="1" si="671"/>
        <v>0.21045956156307022</v>
      </c>
      <c r="N4851" s="101">
        <f t="shared" ca="1" si="678"/>
        <v>523.78645486278413</v>
      </c>
      <c r="O4851" s="101">
        <f t="shared" ca="1" si="672"/>
        <v>0.43037304960272266</v>
      </c>
      <c r="Q4851" s="12">
        <f t="shared" ca="1" si="673"/>
        <v>0.85550028792693034</v>
      </c>
      <c r="R4851" s="101">
        <f t="shared" ca="1" si="674"/>
        <v>0</v>
      </c>
      <c r="S4851" s="13"/>
      <c r="T4851" s="101">
        <f t="shared" ca="1" si="675"/>
        <v>0.16532336637204537</v>
      </c>
      <c r="U4851" s="101">
        <f t="shared" si="676"/>
        <v>0</v>
      </c>
      <c r="V4851" s="101">
        <f t="shared" ca="1" si="677"/>
        <v>-250.56600686756605</v>
      </c>
    </row>
    <row r="4852" spans="2:22" x14ac:dyDescent="0.3">
      <c r="B4852" s="13">
        <v>2023</v>
      </c>
      <c r="C4852" s="13">
        <v>7</v>
      </c>
      <c r="D4852" s="13">
        <v>19</v>
      </c>
      <c r="E4852" s="83" t="s">
        <v>299</v>
      </c>
      <c r="F4852" s="13">
        <v>2</v>
      </c>
      <c r="G4852" s="13">
        <v>13</v>
      </c>
      <c r="H4852" s="13" t="s">
        <v>70</v>
      </c>
      <c r="I4852" s="13" t="s">
        <v>53</v>
      </c>
      <c r="J4852" s="13"/>
      <c r="K4852" s="13" t="s">
        <v>27</v>
      </c>
      <c r="L4852" s="12">
        <f t="shared" ca="1" si="670"/>
        <v>2.6374353872498575</v>
      </c>
      <c r="M4852" s="101">
        <f t="shared" ca="1" si="671"/>
        <v>0.13915109103130249</v>
      </c>
      <c r="N4852" s="101">
        <f t="shared" ca="1" si="678"/>
        <v>523.78645486278413</v>
      </c>
      <c r="O4852" s="101">
        <f t="shared" ca="1" si="672"/>
        <v>0.28455290393038712</v>
      </c>
      <c r="Q4852" s="12">
        <f t="shared" ca="1" si="673"/>
        <v>5.6000000000000005</v>
      </c>
      <c r="R4852" s="101">
        <f t="shared" ca="1" si="674"/>
        <v>0.25078109446929964</v>
      </c>
      <c r="S4852" s="13"/>
      <c r="T4852" s="101">
        <f t="shared" ca="1" si="675"/>
        <v>0</v>
      </c>
      <c r="U4852" s="101">
        <f t="shared" si="676"/>
        <v>0</v>
      </c>
      <c r="V4852" s="101">
        <f t="shared" ca="1" si="677"/>
        <v>-251.06756905650462</v>
      </c>
    </row>
    <row r="4853" spans="2:22" x14ac:dyDescent="0.3">
      <c r="B4853" s="13">
        <v>2023</v>
      </c>
      <c r="C4853" s="13">
        <v>7</v>
      </c>
      <c r="D4853" s="13">
        <v>19</v>
      </c>
      <c r="E4853" s="83" t="s">
        <v>299</v>
      </c>
      <c r="F4853" s="13">
        <v>2</v>
      </c>
      <c r="G4853" s="13">
        <v>14</v>
      </c>
      <c r="H4853" s="13" t="s">
        <v>70</v>
      </c>
      <c r="I4853" s="13" t="s">
        <v>53</v>
      </c>
      <c r="J4853" s="13"/>
      <c r="K4853" s="13" t="s">
        <v>27</v>
      </c>
      <c r="L4853" s="12">
        <f t="shared" ca="1" si="670"/>
        <v>2.5020110372711368</v>
      </c>
      <c r="M4853" s="101">
        <f t="shared" ca="1" si="671"/>
        <v>0.13200610232642518</v>
      </c>
      <c r="N4853" s="101">
        <f t="shared" ca="1" si="678"/>
        <v>523.78645486278413</v>
      </c>
      <c r="O4853" s="101">
        <f t="shared" ca="1" si="672"/>
        <v>0.26994197081118293</v>
      </c>
      <c r="Q4853" s="12">
        <f t="shared" ca="1" si="673"/>
        <v>5.6000000000000005</v>
      </c>
      <c r="R4853" s="101">
        <f t="shared" ca="1" si="674"/>
        <v>0.26224476569499833</v>
      </c>
      <c r="S4853" s="13"/>
      <c r="T4853" s="101">
        <f t="shared" ca="1" si="675"/>
        <v>0</v>
      </c>
      <c r="U4853" s="101">
        <f t="shared" si="676"/>
        <v>0</v>
      </c>
      <c r="V4853" s="101">
        <f t="shared" ca="1" si="677"/>
        <v>-251.5920585878946</v>
      </c>
    </row>
    <row r="4854" spans="2:22" x14ac:dyDescent="0.3">
      <c r="B4854" s="13">
        <v>2023</v>
      </c>
      <c r="C4854" s="13">
        <v>7</v>
      </c>
      <c r="D4854" s="13">
        <v>19</v>
      </c>
      <c r="E4854" s="83" t="s">
        <v>299</v>
      </c>
      <c r="F4854" s="13">
        <v>2</v>
      </c>
      <c r="G4854" s="13">
        <v>15</v>
      </c>
      <c r="H4854" s="13" t="s">
        <v>70</v>
      </c>
      <c r="I4854" s="13" t="s">
        <v>53</v>
      </c>
      <c r="J4854" s="13"/>
      <c r="K4854" s="13" t="s">
        <v>27</v>
      </c>
      <c r="L4854" s="12">
        <f t="shared" ca="1" si="670"/>
        <v>3.4905132461497668</v>
      </c>
      <c r="M4854" s="101">
        <f t="shared" ca="1" si="671"/>
        <v>0.18415947886686171</v>
      </c>
      <c r="N4854" s="101">
        <f t="shared" ca="1" si="678"/>
        <v>523.78645486278413</v>
      </c>
      <c r="O4854" s="101">
        <f t="shared" ca="1" si="672"/>
        <v>0.37659147412709831</v>
      </c>
      <c r="Q4854" s="12">
        <f t="shared" ca="1" si="673"/>
        <v>5.6000000000000005</v>
      </c>
      <c r="R4854" s="101">
        <f t="shared" ca="1" si="674"/>
        <v>0.1785680537134223</v>
      </c>
      <c r="S4854" s="13"/>
      <c r="T4854" s="101">
        <f t="shared" ca="1" si="675"/>
        <v>0</v>
      </c>
      <c r="U4854" s="101">
        <f t="shared" si="676"/>
        <v>0</v>
      </c>
      <c r="V4854" s="101">
        <f t="shared" ca="1" si="677"/>
        <v>-251.94919469532147</v>
      </c>
    </row>
    <row r="4855" spans="2:22" x14ac:dyDescent="0.3">
      <c r="B4855" s="13">
        <v>2023</v>
      </c>
      <c r="C4855" s="13">
        <v>7</v>
      </c>
      <c r="D4855" s="13">
        <v>19</v>
      </c>
      <c r="E4855" s="83" t="s">
        <v>299</v>
      </c>
      <c r="F4855" s="13">
        <v>2</v>
      </c>
      <c r="G4855" s="13">
        <v>16</v>
      </c>
      <c r="H4855" s="13" t="s">
        <v>71</v>
      </c>
      <c r="I4855" s="13" t="s">
        <v>53</v>
      </c>
      <c r="J4855" s="13"/>
      <c r="K4855" s="13" t="s">
        <v>27</v>
      </c>
      <c r="L4855" s="12">
        <f t="shared" ca="1" si="670"/>
        <v>2.4303638148423685</v>
      </c>
      <c r="M4855" s="101">
        <f t="shared" ca="1" si="671"/>
        <v>0.30170536397453163</v>
      </c>
      <c r="N4855" s="101">
        <f t="shared" ca="1" si="678"/>
        <v>524.46999468570857</v>
      </c>
      <c r="O4855" s="101">
        <f t="shared" ca="1" si="672"/>
        <v>0.72376234406005735</v>
      </c>
      <c r="Q4855" s="12">
        <f t="shared" ca="1" si="673"/>
        <v>0</v>
      </c>
      <c r="R4855" s="101">
        <f t="shared" ca="1" si="674"/>
        <v>0</v>
      </c>
      <c r="S4855" s="13"/>
      <c r="T4855" s="101">
        <f t="shared" ca="1" si="675"/>
        <v>0.30170536397453163</v>
      </c>
      <c r="U4855" s="101">
        <f t="shared" ca="1" si="676"/>
        <v>0.68353982292441617</v>
      </c>
      <c r="V4855" s="101">
        <f t="shared" ca="1" si="677"/>
        <v>-250.96394950842253</v>
      </c>
    </row>
    <row r="4856" spans="2:22" x14ac:dyDescent="0.3">
      <c r="B4856" s="13">
        <v>2023</v>
      </c>
      <c r="C4856" s="13">
        <v>7</v>
      </c>
      <c r="D4856" s="13">
        <v>19</v>
      </c>
      <c r="E4856" s="83" t="s">
        <v>299</v>
      </c>
      <c r="F4856" s="13">
        <v>2</v>
      </c>
      <c r="G4856" s="13">
        <v>17</v>
      </c>
      <c r="H4856" s="13" t="s">
        <v>71</v>
      </c>
      <c r="I4856" s="13" t="s">
        <v>53</v>
      </c>
      <c r="J4856" s="13"/>
      <c r="K4856" s="13" t="s">
        <v>27</v>
      </c>
      <c r="L4856" s="12">
        <f t="shared" ca="1" si="670"/>
        <v>6.6317282243929565</v>
      </c>
      <c r="M4856" s="101">
        <f t="shared" ca="1" si="671"/>
        <v>0.82326274177614167</v>
      </c>
      <c r="N4856" s="101">
        <f t="shared" ca="1" si="678"/>
        <v>526.33516824881906</v>
      </c>
      <c r="O4856" s="101">
        <f t="shared" ca="1" si="672"/>
        <v>1.9749286652242226</v>
      </c>
      <c r="Q4856" s="12">
        <f t="shared" ca="1" si="673"/>
        <v>5.6000000000000005</v>
      </c>
      <c r="R4856" s="101">
        <f t="shared" ca="1" si="674"/>
        <v>0</v>
      </c>
      <c r="S4856" s="13"/>
      <c r="T4856" s="101">
        <f t="shared" ca="1" si="675"/>
        <v>0.12807874177614156</v>
      </c>
      <c r="U4856" s="101">
        <f t="shared" ca="1" si="676"/>
        <v>1.8651735631105191</v>
      </c>
      <c r="V4856" s="101">
        <f t="shared" ca="1" si="677"/>
        <v>-248.97069720353588</v>
      </c>
    </row>
    <row r="4857" spans="2:22" x14ac:dyDescent="0.3">
      <c r="B4857" s="13">
        <v>2023</v>
      </c>
      <c r="C4857" s="13">
        <v>7</v>
      </c>
      <c r="D4857" s="13">
        <v>19</v>
      </c>
      <c r="E4857" s="83" t="s">
        <v>299</v>
      </c>
      <c r="F4857" s="13">
        <v>2</v>
      </c>
      <c r="G4857" s="13">
        <v>18</v>
      </c>
      <c r="H4857" s="13" t="s">
        <v>71</v>
      </c>
      <c r="I4857" s="13" t="s">
        <v>53</v>
      </c>
      <c r="J4857" s="13"/>
      <c r="K4857" s="13" t="s">
        <v>27</v>
      </c>
      <c r="L4857" s="12">
        <f t="shared" ca="1" si="670"/>
        <v>6.7990263507349784</v>
      </c>
      <c r="M4857" s="101">
        <f t="shared" ca="1" si="671"/>
        <v>0.8440311311802402</v>
      </c>
      <c r="N4857" s="101">
        <f t="shared" ca="1" si="678"/>
        <v>528.24739440996325</v>
      </c>
      <c r="O4857" s="101">
        <f t="shared" ca="1" si="672"/>
        <v>2.0247500472488764</v>
      </c>
      <c r="Q4857" s="12">
        <f t="shared" ca="1" si="673"/>
        <v>5.6000000000000005</v>
      </c>
      <c r="R4857" s="101">
        <f t="shared" ca="1" si="674"/>
        <v>0</v>
      </c>
      <c r="S4857" s="13"/>
      <c r="T4857" s="101">
        <f t="shared" ca="1" si="675"/>
        <v>0.14884713118024015</v>
      </c>
      <c r="U4857" s="101">
        <f t="shared" ca="1" si="676"/>
        <v>1.9122261611442126</v>
      </c>
      <c r="V4857" s="101">
        <f t="shared" ca="1" si="677"/>
        <v>-246.90962391121141</v>
      </c>
    </row>
    <row r="4858" spans="2:22" x14ac:dyDescent="0.3">
      <c r="B4858" s="13">
        <v>2023</v>
      </c>
      <c r="C4858" s="13">
        <v>7</v>
      </c>
      <c r="D4858" s="13">
        <v>19</v>
      </c>
      <c r="E4858" s="83" t="s">
        <v>299</v>
      </c>
      <c r="F4858" s="13">
        <v>2</v>
      </c>
      <c r="G4858" s="13">
        <v>19</v>
      </c>
      <c r="H4858" s="13" t="s">
        <v>71</v>
      </c>
      <c r="I4858" s="13" t="s">
        <v>53</v>
      </c>
      <c r="J4858" s="13"/>
      <c r="K4858" s="13" t="s">
        <v>27</v>
      </c>
      <c r="L4858" s="12">
        <f t="shared" ca="1" si="670"/>
        <v>6.0043037784251112</v>
      </c>
      <c r="M4858" s="101">
        <f t="shared" ca="1" si="671"/>
        <v>0.74537427105369336</v>
      </c>
      <c r="N4858" s="101">
        <f t="shared" ca="1" si="678"/>
        <v>529.93610484764531</v>
      </c>
      <c r="O4858" s="101">
        <f t="shared" ca="1" si="672"/>
        <v>1.7880816652149982</v>
      </c>
      <c r="Q4858" s="12">
        <f t="shared" ca="1" si="673"/>
        <v>1.0077120060489699</v>
      </c>
      <c r="R4858" s="101">
        <f t="shared" ca="1" si="674"/>
        <v>0</v>
      </c>
      <c r="S4858" s="13"/>
      <c r="T4858" s="101">
        <f t="shared" ca="1" si="675"/>
        <v>0.62027690262277413</v>
      </c>
      <c r="U4858" s="101">
        <f t="shared" ca="1" si="676"/>
        <v>1.6887104376820625</v>
      </c>
      <c r="V4858" s="101">
        <f t="shared" ca="1" si="677"/>
        <v>-244.60063657090657</v>
      </c>
    </row>
    <row r="4859" spans="2:22" x14ac:dyDescent="0.3">
      <c r="B4859" s="13">
        <v>2023</v>
      </c>
      <c r="C4859" s="13">
        <v>7</v>
      </c>
      <c r="D4859" s="13">
        <v>19</v>
      </c>
      <c r="E4859" s="83" t="s">
        <v>299</v>
      </c>
      <c r="F4859" s="13">
        <v>2</v>
      </c>
      <c r="G4859" s="13">
        <v>20</v>
      </c>
      <c r="H4859" s="13" t="s">
        <v>69</v>
      </c>
      <c r="I4859" s="13" t="s">
        <v>53</v>
      </c>
      <c r="J4859" s="13"/>
      <c r="K4859" s="13" t="s">
        <v>27</v>
      </c>
      <c r="L4859" s="12">
        <f t="shared" ca="1" si="670"/>
        <v>4.021958554366706</v>
      </c>
      <c r="M4859" s="101">
        <f t="shared" ca="1" si="671"/>
        <v>0.21219853332838742</v>
      </c>
      <c r="N4859" s="101">
        <f t="shared" ca="1" si="678"/>
        <v>529.93610484764531</v>
      </c>
      <c r="O4859" s="101">
        <f t="shared" ca="1" si="672"/>
        <v>0.43392910843062393</v>
      </c>
      <c r="Q4859" s="12">
        <f t="shared" ca="1" si="673"/>
        <v>0</v>
      </c>
      <c r="R4859" s="101">
        <f t="shared" ca="1" si="674"/>
        <v>0</v>
      </c>
      <c r="S4859" s="13"/>
      <c r="T4859" s="101">
        <f t="shared" ca="1" si="675"/>
        <v>0.21219853332838742</v>
      </c>
      <c r="U4859" s="101">
        <f t="shared" si="676"/>
        <v>0</v>
      </c>
      <c r="V4859" s="101">
        <f t="shared" ca="1" si="677"/>
        <v>-244.3884380375782</v>
      </c>
    </row>
    <row r="4860" spans="2:22" x14ac:dyDescent="0.3">
      <c r="B4860" s="13">
        <v>2023</v>
      </c>
      <c r="C4860" s="13">
        <v>7</v>
      </c>
      <c r="D4860" s="13">
        <v>19</v>
      </c>
      <c r="E4860" s="83" t="s">
        <v>299</v>
      </c>
      <c r="F4860" s="13">
        <v>2</v>
      </c>
      <c r="G4860" s="13">
        <v>21</v>
      </c>
      <c r="H4860" s="13" t="s">
        <v>69</v>
      </c>
      <c r="I4860" s="13" t="s">
        <v>53</v>
      </c>
      <c r="J4860" s="13"/>
      <c r="K4860" s="13" t="s">
        <v>27</v>
      </c>
      <c r="L4860" s="12">
        <f t="shared" ca="1" si="670"/>
        <v>6.9281336363443735</v>
      </c>
      <c r="M4860" s="101">
        <f t="shared" ca="1" si="671"/>
        <v>0.36552833065352913</v>
      </c>
      <c r="N4860" s="101">
        <f t="shared" ca="1" si="678"/>
        <v>529.93610484764531</v>
      </c>
      <c r="O4860" s="101">
        <f t="shared" ca="1" si="672"/>
        <v>0.74747633802519442</v>
      </c>
      <c r="Q4860" s="12">
        <f t="shared" ca="1" si="673"/>
        <v>0</v>
      </c>
      <c r="R4860" s="101">
        <f t="shared" ca="1" si="674"/>
        <v>0</v>
      </c>
      <c r="S4860" s="13"/>
      <c r="T4860" s="101">
        <f t="shared" ca="1" si="675"/>
        <v>0.36552833065352913</v>
      </c>
      <c r="U4860" s="101">
        <f t="shared" si="676"/>
        <v>0</v>
      </c>
      <c r="V4860" s="101">
        <f t="shared" ca="1" si="677"/>
        <v>-244.02290970692468</v>
      </c>
    </row>
    <row r="4861" spans="2:22" x14ac:dyDescent="0.3">
      <c r="B4861" s="13">
        <v>2023</v>
      </c>
      <c r="C4861" s="13">
        <v>7</v>
      </c>
      <c r="D4861" s="13">
        <v>19</v>
      </c>
      <c r="E4861" s="83" t="s">
        <v>299</v>
      </c>
      <c r="F4861" s="13">
        <v>2</v>
      </c>
      <c r="G4861" s="13">
        <v>22</v>
      </c>
      <c r="H4861" s="13" t="s">
        <v>69</v>
      </c>
      <c r="I4861" s="13" t="s">
        <v>53</v>
      </c>
      <c r="J4861" s="13"/>
      <c r="K4861" s="13" t="s">
        <v>27</v>
      </c>
      <c r="L4861" s="12">
        <f t="shared" ca="1" si="670"/>
        <v>3.7426930363474065</v>
      </c>
      <c r="M4861" s="101">
        <f t="shared" ca="1" si="671"/>
        <v>0.19746448459768917</v>
      </c>
      <c r="N4861" s="101">
        <f t="shared" ca="1" si="678"/>
        <v>529.93610484764531</v>
      </c>
      <c r="O4861" s="101">
        <f t="shared" ca="1" si="672"/>
        <v>0.4037991516915217</v>
      </c>
      <c r="Q4861" s="12">
        <f t="shared" ca="1" si="673"/>
        <v>0</v>
      </c>
      <c r="R4861" s="101">
        <f t="shared" ca="1" si="674"/>
        <v>0</v>
      </c>
      <c r="S4861" s="13"/>
      <c r="T4861" s="101">
        <f t="shared" ca="1" si="675"/>
        <v>0.19746448459768917</v>
      </c>
      <c r="U4861" s="101">
        <f t="shared" si="676"/>
        <v>0</v>
      </c>
      <c r="V4861" s="101">
        <f t="shared" ca="1" si="677"/>
        <v>-243.82544522232698</v>
      </c>
    </row>
    <row r="4862" spans="2:22" x14ac:dyDescent="0.3">
      <c r="B4862" s="13">
        <v>2023</v>
      </c>
      <c r="C4862" s="13">
        <v>7</v>
      </c>
      <c r="D4862" s="13">
        <v>19</v>
      </c>
      <c r="E4862" s="83" t="s">
        <v>299</v>
      </c>
      <c r="F4862" s="13">
        <v>2</v>
      </c>
      <c r="G4862" s="13">
        <v>23</v>
      </c>
      <c r="H4862" s="13" t="s">
        <v>69</v>
      </c>
      <c r="I4862" s="13" t="s">
        <v>53</v>
      </c>
      <c r="J4862" s="13"/>
      <c r="K4862" s="13" t="s">
        <v>27</v>
      </c>
      <c r="L4862" s="12">
        <f t="shared" ca="1" si="670"/>
        <v>5.5996644311654675</v>
      </c>
      <c r="M4862" s="101">
        <f t="shared" ca="1" si="671"/>
        <v>0.29543829538829008</v>
      </c>
      <c r="N4862" s="101">
        <f t="shared" ca="1" si="678"/>
        <v>529.93610484764531</v>
      </c>
      <c r="O4862" s="101">
        <f t="shared" ca="1" si="672"/>
        <v>0.60414779547844233</v>
      </c>
      <c r="Q4862" s="12">
        <f t="shared" ca="1" si="673"/>
        <v>0</v>
      </c>
      <c r="R4862" s="101">
        <f t="shared" ca="1" si="674"/>
        <v>0</v>
      </c>
      <c r="S4862" s="13"/>
      <c r="T4862" s="101">
        <f t="shared" ca="1" si="675"/>
        <v>0.29543829538829008</v>
      </c>
      <c r="U4862" s="101">
        <f t="shared" si="676"/>
        <v>0</v>
      </c>
      <c r="V4862" s="101">
        <f t="shared" ca="1" si="677"/>
        <v>-243.53000692693868</v>
      </c>
    </row>
    <row r="4863" spans="2:22" x14ac:dyDescent="0.3">
      <c r="B4863" s="13">
        <v>2023</v>
      </c>
      <c r="C4863" s="13">
        <v>7</v>
      </c>
      <c r="D4863" s="13">
        <v>20</v>
      </c>
      <c r="E4863" s="83" t="s">
        <v>300</v>
      </c>
      <c r="F4863" s="13">
        <v>3</v>
      </c>
      <c r="G4863" s="13">
        <v>0</v>
      </c>
      <c r="H4863" s="13" t="s">
        <v>69</v>
      </c>
      <c r="I4863" s="13" t="s">
        <v>53</v>
      </c>
      <c r="J4863" s="13"/>
      <c r="K4863" s="13" t="s">
        <v>27</v>
      </c>
      <c r="L4863" s="12">
        <f t="shared" ca="1" si="670"/>
        <v>5.7091406051331637</v>
      </c>
      <c r="M4863" s="101">
        <f t="shared" ca="1" si="671"/>
        <v>0.30121425832682575</v>
      </c>
      <c r="N4863" s="101">
        <f t="shared" ca="1" si="678"/>
        <v>529.93610484764531</v>
      </c>
      <c r="O4863" s="101">
        <f t="shared" ca="1" si="672"/>
        <v>0.61595917988781701</v>
      </c>
      <c r="Q4863" s="12">
        <f t="shared" ca="1" si="673"/>
        <v>0</v>
      </c>
      <c r="R4863" s="101">
        <f t="shared" ca="1" si="674"/>
        <v>0</v>
      </c>
      <c r="S4863" s="13"/>
      <c r="T4863" s="101">
        <f t="shared" ca="1" si="675"/>
        <v>0.30121425832682575</v>
      </c>
      <c r="U4863" s="101">
        <f t="shared" si="676"/>
        <v>0</v>
      </c>
      <c r="V4863" s="101">
        <f t="shared" ca="1" si="677"/>
        <v>-243.22879266861185</v>
      </c>
    </row>
    <row r="4864" spans="2:22" x14ac:dyDescent="0.3">
      <c r="B4864" s="13">
        <v>2023</v>
      </c>
      <c r="C4864" s="13">
        <v>7</v>
      </c>
      <c r="D4864" s="13">
        <v>20</v>
      </c>
      <c r="E4864" s="83" t="s">
        <v>300</v>
      </c>
      <c r="F4864" s="13">
        <v>3</v>
      </c>
      <c r="G4864" s="13">
        <v>1</v>
      </c>
      <c r="H4864" s="13" t="s">
        <v>69</v>
      </c>
      <c r="I4864" s="13" t="s">
        <v>53</v>
      </c>
      <c r="J4864" s="13"/>
      <c r="K4864" s="13" t="s">
        <v>27</v>
      </c>
      <c r="L4864" s="12">
        <f t="shared" ref="L4864:L4927" ca="1" si="679">IF(K4864="Weekday",_xlfn.NORM.INV(RAND(),VLOOKUP(G4864,$J$5:$N$28,4),VLOOKUP(G4864,$J$5:$N$28,5)),_xlfn.NORM.INV(RAND(),VLOOKUP(G4864,$P$5:$T$28,4),VLOOKUP(G4864,$P$5:$T$28,5)))*VLOOKUP(C4864,$P$32:$R$43,3)</f>
        <v>3.241995878383523</v>
      </c>
      <c r="M4864" s="101">
        <f t="shared" ref="M4864:M4927" ca="1" si="680">IF(I4864="Winter",VLOOKUP(G4864,$J$40:$L$43,3),VLOOKUP(G4864,$J$40:$L$43,2))*L4864</f>
        <v>0.17104770254351467</v>
      </c>
      <c r="N4864" s="101">
        <f t="shared" ca="1" si="678"/>
        <v>529.93610484764531</v>
      </c>
      <c r="O4864" s="101">
        <f t="shared" ref="O4864:O4927" ca="1" si="681">IF(I4864="Winter",VLOOKUP(G4864,$J$46:$L$49,3),VLOOKUP(G4864,$J$46:$L$49,2))*L4864</f>
        <v>0.34977893531879828</v>
      </c>
      <c r="Q4864" s="12">
        <f t="shared" ref="Q4864:Q4927" ca="1" si="682">MIN(MAX(AND(IF(G4864&gt;=VLOOKUP(C4864,$O$46:$T$57,5),1,0),IF(G4864&lt;=VLOOKUP(C4864,$O$46:$T$57,6),1,0))*$G$50*_xlfn.NORM.INV(RAND(),VLOOKUP(C4864,$B$4:$F$15,4),VLOOKUP(C4864,$B$4:$F$15,4)),0),0.2)*$G$51</f>
        <v>0</v>
      </c>
      <c r="R4864" s="101">
        <f t="shared" ref="R4864:R4927" ca="1" si="683">MAX(Q4864-L4864,0)*$G$52</f>
        <v>0</v>
      </c>
      <c r="S4864" s="13"/>
      <c r="T4864" s="101">
        <f t="shared" ref="T4864:T4927" ca="1" si="684">MAX(L4864-Q4864,0)*IF(I4864="Winter",VLOOKUP(G4864,$J$40:$L$43,3),VLOOKUP(G4864,$J$40:$L$43,2))</f>
        <v>0.17104770254351467</v>
      </c>
      <c r="U4864" s="101">
        <f t="shared" si="676"/>
        <v>0</v>
      </c>
      <c r="V4864" s="101">
        <f t="shared" ca="1" si="677"/>
        <v>-243.05774496606833</v>
      </c>
    </row>
    <row r="4865" spans="2:22" x14ac:dyDescent="0.3">
      <c r="B4865" s="13">
        <v>2023</v>
      </c>
      <c r="C4865" s="13">
        <v>7</v>
      </c>
      <c r="D4865" s="13">
        <v>20</v>
      </c>
      <c r="E4865" s="83" t="s">
        <v>300</v>
      </c>
      <c r="F4865" s="13">
        <v>3</v>
      </c>
      <c r="G4865" s="13">
        <v>2</v>
      </c>
      <c r="H4865" s="13" t="s">
        <v>69</v>
      </c>
      <c r="I4865" s="13" t="s">
        <v>53</v>
      </c>
      <c r="J4865" s="13"/>
      <c r="K4865" s="13" t="s">
        <v>27</v>
      </c>
      <c r="L4865" s="12">
        <f t="shared" ca="1" si="679"/>
        <v>3.0818154922902048</v>
      </c>
      <c r="M4865" s="101">
        <f t="shared" ca="1" si="680"/>
        <v>0.16259658537323121</v>
      </c>
      <c r="N4865" s="101">
        <f t="shared" ca="1" si="678"/>
        <v>529.93610484764531</v>
      </c>
      <c r="O4865" s="101">
        <f t="shared" ca="1" si="681"/>
        <v>0.33249707346319018</v>
      </c>
      <c r="Q4865" s="12">
        <f t="shared" ca="1" si="682"/>
        <v>0</v>
      </c>
      <c r="R4865" s="101">
        <f t="shared" ca="1" si="683"/>
        <v>0</v>
      </c>
      <c r="S4865" s="13"/>
      <c r="T4865" s="101">
        <f t="shared" ca="1" si="684"/>
        <v>0.16259658537323121</v>
      </c>
      <c r="U4865" s="101">
        <f t="shared" ref="U4865:U4928" si="685">IF(H4865="On-Peak",IF(I4865="Winter",((L4865*$D$48)/60),((L4865*$D$47)/60)),0)</f>
        <v>0</v>
      </c>
      <c r="V4865" s="101">
        <f t="shared" ref="V4865:V4928" ca="1" si="686">V4864+MAX(T4865-R4865,0)-MAX(R4865-T4865,0)+MAX(U4865-R4865,0)-MAX(R4865-U4865,0)</f>
        <v>-242.8951483806951</v>
      </c>
    </row>
    <row r="4866" spans="2:22" x14ac:dyDescent="0.3">
      <c r="B4866" s="13">
        <v>2023</v>
      </c>
      <c r="C4866" s="13">
        <v>7</v>
      </c>
      <c r="D4866" s="13">
        <v>20</v>
      </c>
      <c r="E4866" s="83" t="s">
        <v>300</v>
      </c>
      <c r="F4866" s="13">
        <v>3</v>
      </c>
      <c r="G4866" s="13">
        <v>3</v>
      </c>
      <c r="H4866" s="13" t="s">
        <v>69</v>
      </c>
      <c r="I4866" s="13" t="s">
        <v>53</v>
      </c>
      <c r="J4866" s="13"/>
      <c r="K4866" s="13" t="s">
        <v>27</v>
      </c>
      <c r="L4866" s="12">
        <f t="shared" ca="1" si="679"/>
        <v>3.1439870280294695</v>
      </c>
      <c r="M4866" s="101">
        <f t="shared" ca="1" si="680"/>
        <v>0.1658767555988348</v>
      </c>
      <c r="N4866" s="101">
        <f t="shared" ca="1" si="678"/>
        <v>529.93610484764531</v>
      </c>
      <c r="O4866" s="101">
        <f t="shared" ca="1" si="681"/>
        <v>0.33920476045409947</v>
      </c>
      <c r="Q4866" s="12">
        <f t="shared" ca="1" si="682"/>
        <v>0</v>
      </c>
      <c r="R4866" s="101">
        <f t="shared" ca="1" si="683"/>
        <v>0</v>
      </c>
      <c r="S4866" s="13"/>
      <c r="T4866" s="101">
        <f t="shared" ca="1" si="684"/>
        <v>0.1658767555988348</v>
      </c>
      <c r="U4866" s="101">
        <f t="shared" si="685"/>
        <v>0</v>
      </c>
      <c r="V4866" s="101">
        <f t="shared" ca="1" si="686"/>
        <v>-242.72927162509626</v>
      </c>
    </row>
    <row r="4867" spans="2:22" x14ac:dyDescent="0.3">
      <c r="B4867" s="13">
        <v>2023</v>
      </c>
      <c r="C4867" s="13">
        <v>7</v>
      </c>
      <c r="D4867" s="13">
        <v>20</v>
      </c>
      <c r="E4867" s="83" t="s">
        <v>300</v>
      </c>
      <c r="F4867" s="13">
        <v>3</v>
      </c>
      <c r="G4867" s="13">
        <v>4</v>
      </c>
      <c r="H4867" s="13" t="s">
        <v>69</v>
      </c>
      <c r="I4867" s="13" t="s">
        <v>53</v>
      </c>
      <c r="J4867" s="13"/>
      <c r="K4867" s="13" t="s">
        <v>27</v>
      </c>
      <c r="L4867" s="12">
        <f t="shared" ca="1" si="679"/>
        <v>2.8377743092690162</v>
      </c>
      <c r="M4867" s="101">
        <f t="shared" ca="1" si="680"/>
        <v>0.14972097255703329</v>
      </c>
      <c r="N4867" s="101">
        <f t="shared" ca="1" si="678"/>
        <v>529.93610484764531</v>
      </c>
      <c r="O4867" s="101">
        <f t="shared" ca="1" si="681"/>
        <v>0.30616747022703417</v>
      </c>
      <c r="Q4867" s="12">
        <f t="shared" ca="1" si="682"/>
        <v>0</v>
      </c>
      <c r="R4867" s="101">
        <f t="shared" ca="1" si="683"/>
        <v>0</v>
      </c>
      <c r="S4867" s="13"/>
      <c r="T4867" s="101">
        <f t="shared" ca="1" si="684"/>
        <v>0.14972097255703329</v>
      </c>
      <c r="U4867" s="101">
        <f t="shared" si="685"/>
        <v>0</v>
      </c>
      <c r="V4867" s="101">
        <f t="shared" ca="1" si="686"/>
        <v>-242.57955065253924</v>
      </c>
    </row>
    <row r="4868" spans="2:22" x14ac:dyDescent="0.3">
      <c r="B4868" s="13">
        <v>2023</v>
      </c>
      <c r="C4868" s="13">
        <v>7</v>
      </c>
      <c r="D4868" s="13">
        <v>20</v>
      </c>
      <c r="E4868" s="83" t="s">
        <v>300</v>
      </c>
      <c r="F4868" s="13">
        <v>3</v>
      </c>
      <c r="G4868" s="13">
        <v>5</v>
      </c>
      <c r="H4868" s="13" t="s">
        <v>69</v>
      </c>
      <c r="I4868" s="13" t="s">
        <v>53</v>
      </c>
      <c r="J4868" s="13"/>
      <c r="K4868" s="13" t="s">
        <v>27</v>
      </c>
      <c r="L4868" s="12">
        <f t="shared" ca="1" si="679"/>
        <v>2.7733983853955104</v>
      </c>
      <c r="M4868" s="101">
        <f t="shared" ca="1" si="680"/>
        <v>0.14632449881346712</v>
      </c>
      <c r="N4868" s="101">
        <f t="shared" ca="1" si="678"/>
        <v>529.93610484764531</v>
      </c>
      <c r="O4868" s="101">
        <f t="shared" ca="1" si="681"/>
        <v>0.29922195180032163</v>
      </c>
      <c r="Q4868" s="12">
        <f t="shared" ca="1" si="682"/>
        <v>5.6000000000000005</v>
      </c>
      <c r="R4868" s="101">
        <f t="shared" ca="1" si="683"/>
        <v>0.23927182667627009</v>
      </c>
      <c r="S4868" s="13"/>
      <c r="T4868" s="101">
        <f t="shared" ca="1" si="684"/>
        <v>0</v>
      </c>
      <c r="U4868" s="101">
        <f t="shared" si="685"/>
        <v>0</v>
      </c>
      <c r="V4868" s="101">
        <f t="shared" ca="1" si="686"/>
        <v>-243.05809430589176</v>
      </c>
    </row>
    <row r="4869" spans="2:22" x14ac:dyDescent="0.3">
      <c r="B4869" s="13">
        <v>2023</v>
      </c>
      <c r="C4869" s="13">
        <v>7</v>
      </c>
      <c r="D4869" s="13">
        <v>20</v>
      </c>
      <c r="E4869" s="83" t="s">
        <v>300</v>
      </c>
      <c r="F4869" s="13">
        <v>3</v>
      </c>
      <c r="G4869" s="13">
        <v>6</v>
      </c>
      <c r="H4869" s="13" t="s">
        <v>69</v>
      </c>
      <c r="I4869" s="13" t="s">
        <v>53</v>
      </c>
      <c r="J4869" s="13"/>
      <c r="K4869" s="13" t="s">
        <v>27</v>
      </c>
      <c r="L4869" s="12">
        <f t="shared" ca="1" si="679"/>
        <v>2.9458753623551091</v>
      </c>
      <c r="M4869" s="101">
        <f t="shared" ca="1" si="680"/>
        <v>0.15542438411785556</v>
      </c>
      <c r="N4869" s="101">
        <f t="shared" ca="1" si="678"/>
        <v>529.93610484764531</v>
      </c>
      <c r="O4869" s="101">
        <f t="shared" ca="1" si="681"/>
        <v>0.31783049284449272</v>
      </c>
      <c r="Q4869" s="12">
        <f t="shared" ca="1" si="682"/>
        <v>5.6000000000000005</v>
      </c>
      <c r="R4869" s="101">
        <f t="shared" ca="1" si="683"/>
        <v>0.22467165057664007</v>
      </c>
      <c r="S4869" s="13"/>
      <c r="T4869" s="101">
        <f t="shared" ca="1" si="684"/>
        <v>0</v>
      </c>
      <c r="U4869" s="101">
        <f t="shared" si="685"/>
        <v>0</v>
      </c>
      <c r="V4869" s="101">
        <f t="shared" ca="1" si="686"/>
        <v>-243.50743760704506</v>
      </c>
    </row>
    <row r="4870" spans="2:22" x14ac:dyDescent="0.3">
      <c r="B4870" s="13">
        <v>2023</v>
      </c>
      <c r="C4870" s="13">
        <v>7</v>
      </c>
      <c r="D4870" s="13">
        <v>20</v>
      </c>
      <c r="E4870" s="83" t="s">
        <v>300</v>
      </c>
      <c r="F4870" s="13">
        <v>3</v>
      </c>
      <c r="G4870" s="13">
        <v>7</v>
      </c>
      <c r="H4870" s="13" t="s">
        <v>69</v>
      </c>
      <c r="I4870" s="13" t="s">
        <v>53</v>
      </c>
      <c r="J4870" s="13"/>
      <c r="K4870" s="13" t="s">
        <v>27</v>
      </c>
      <c r="L4870" s="12">
        <f t="shared" ca="1" si="679"/>
        <v>2.799094686005136</v>
      </c>
      <c r="M4870" s="101">
        <f t="shared" ca="1" si="680"/>
        <v>0.14768023563363097</v>
      </c>
      <c r="N4870" s="101">
        <f t="shared" ca="1" si="678"/>
        <v>529.93610484764531</v>
      </c>
      <c r="O4870" s="101">
        <f t="shared" ca="1" si="681"/>
        <v>0.30199432567309414</v>
      </c>
      <c r="Q4870" s="12">
        <f t="shared" ca="1" si="682"/>
        <v>5.5235521776359819</v>
      </c>
      <c r="R4870" s="101">
        <f t="shared" ca="1" si="683"/>
        <v>0.23062532666655111</v>
      </c>
      <c r="S4870" s="13"/>
      <c r="T4870" s="101">
        <f t="shared" ca="1" si="684"/>
        <v>0</v>
      </c>
      <c r="U4870" s="101">
        <f t="shared" si="685"/>
        <v>0</v>
      </c>
      <c r="V4870" s="101">
        <f t="shared" ca="1" si="686"/>
        <v>-243.96868826037814</v>
      </c>
    </row>
    <row r="4871" spans="2:22" x14ac:dyDescent="0.3">
      <c r="B4871" s="13">
        <v>2023</v>
      </c>
      <c r="C4871" s="13">
        <v>7</v>
      </c>
      <c r="D4871" s="13">
        <v>20</v>
      </c>
      <c r="E4871" s="83" t="s">
        <v>300</v>
      </c>
      <c r="F4871" s="13">
        <v>3</v>
      </c>
      <c r="G4871" s="13">
        <v>8</v>
      </c>
      <c r="H4871" s="13" t="s">
        <v>69</v>
      </c>
      <c r="I4871" s="13" t="s">
        <v>53</v>
      </c>
      <c r="J4871" s="13"/>
      <c r="K4871" s="13" t="s">
        <v>27</v>
      </c>
      <c r="L4871" s="12">
        <f t="shared" ca="1" si="679"/>
        <v>3.7442523007871653</v>
      </c>
      <c r="M4871" s="101">
        <f t="shared" ca="1" si="680"/>
        <v>0.19754675138953084</v>
      </c>
      <c r="N4871" s="101">
        <f t="shared" ca="1" si="678"/>
        <v>529.93610484764531</v>
      </c>
      <c r="O4871" s="101">
        <f t="shared" ca="1" si="681"/>
        <v>0.40396738073192728</v>
      </c>
      <c r="Q4871" s="12">
        <f t="shared" ca="1" si="682"/>
        <v>5.6000000000000005</v>
      </c>
      <c r="R4871" s="101">
        <f t="shared" ca="1" si="683"/>
        <v>0.15708904273836652</v>
      </c>
      <c r="S4871" s="13"/>
      <c r="T4871" s="101">
        <f t="shared" ca="1" si="684"/>
        <v>0</v>
      </c>
      <c r="U4871" s="101">
        <f t="shared" si="685"/>
        <v>0</v>
      </c>
      <c r="V4871" s="101">
        <f t="shared" ca="1" si="686"/>
        <v>-244.28286634585487</v>
      </c>
    </row>
    <row r="4872" spans="2:22" x14ac:dyDescent="0.3">
      <c r="B4872" s="13">
        <v>2023</v>
      </c>
      <c r="C4872" s="13">
        <v>7</v>
      </c>
      <c r="D4872" s="13">
        <v>20</v>
      </c>
      <c r="E4872" s="83" t="s">
        <v>300</v>
      </c>
      <c r="F4872" s="13">
        <v>3</v>
      </c>
      <c r="G4872" s="13">
        <v>9</v>
      </c>
      <c r="H4872" s="13" t="s">
        <v>69</v>
      </c>
      <c r="I4872" s="13" t="s">
        <v>53</v>
      </c>
      <c r="J4872" s="13"/>
      <c r="K4872" s="13" t="s">
        <v>27</v>
      </c>
      <c r="L4872" s="12">
        <f t="shared" ca="1" si="679"/>
        <v>4.8732346088846681</v>
      </c>
      <c r="M4872" s="101">
        <f t="shared" ca="1" si="680"/>
        <v>0.25711185796475511</v>
      </c>
      <c r="N4872" s="101">
        <f t="shared" ca="1" si="678"/>
        <v>529.93610484764531</v>
      </c>
      <c r="O4872" s="101">
        <f t="shared" ca="1" si="681"/>
        <v>0.52577328195256678</v>
      </c>
      <c r="Q4872" s="12">
        <f t="shared" ca="1" si="682"/>
        <v>0</v>
      </c>
      <c r="R4872" s="101">
        <f t="shared" ca="1" si="683"/>
        <v>0</v>
      </c>
      <c r="S4872" s="13"/>
      <c r="T4872" s="101">
        <f t="shared" ca="1" si="684"/>
        <v>0.25711185796475511</v>
      </c>
      <c r="U4872" s="101">
        <f t="shared" si="685"/>
        <v>0</v>
      </c>
      <c r="V4872" s="101">
        <f t="shared" ca="1" si="686"/>
        <v>-244.02575448789011</v>
      </c>
    </row>
    <row r="4873" spans="2:22" x14ac:dyDescent="0.3">
      <c r="B4873" s="13">
        <v>2023</v>
      </c>
      <c r="C4873" s="13">
        <v>7</v>
      </c>
      <c r="D4873" s="13">
        <v>20</v>
      </c>
      <c r="E4873" s="83" t="s">
        <v>300</v>
      </c>
      <c r="F4873" s="13">
        <v>3</v>
      </c>
      <c r="G4873" s="13">
        <v>10</v>
      </c>
      <c r="H4873" s="13" t="s">
        <v>70</v>
      </c>
      <c r="I4873" s="13" t="s">
        <v>53</v>
      </c>
      <c r="J4873" s="13"/>
      <c r="K4873" s="13" t="s">
        <v>27</v>
      </c>
      <c r="L4873" s="12">
        <f t="shared" ca="1" si="679"/>
        <v>3.6208194924174713</v>
      </c>
      <c r="M4873" s="101">
        <f t="shared" ca="1" si="680"/>
        <v>0.19103443641994577</v>
      </c>
      <c r="N4873" s="101">
        <f t="shared" ca="1" si="678"/>
        <v>529.93610484764531</v>
      </c>
      <c r="O4873" s="101">
        <f t="shared" ca="1" si="681"/>
        <v>0.39065021503692099</v>
      </c>
      <c r="Q4873" s="12">
        <f t="shared" ca="1" si="682"/>
        <v>5.6000000000000005</v>
      </c>
      <c r="R4873" s="101">
        <f t="shared" ca="1" si="683"/>
        <v>0.16753762996686111</v>
      </c>
      <c r="S4873" s="13"/>
      <c r="T4873" s="101">
        <f t="shared" ca="1" si="684"/>
        <v>0</v>
      </c>
      <c r="U4873" s="101">
        <f t="shared" si="685"/>
        <v>0</v>
      </c>
      <c r="V4873" s="101">
        <f t="shared" ca="1" si="686"/>
        <v>-244.36082974782383</v>
      </c>
    </row>
    <row r="4874" spans="2:22" x14ac:dyDescent="0.3">
      <c r="B4874" s="13">
        <v>2023</v>
      </c>
      <c r="C4874" s="13">
        <v>7</v>
      </c>
      <c r="D4874" s="13">
        <v>20</v>
      </c>
      <c r="E4874" s="83" t="s">
        <v>300</v>
      </c>
      <c r="F4874" s="13">
        <v>3</v>
      </c>
      <c r="G4874" s="13">
        <v>11</v>
      </c>
      <c r="H4874" s="13" t="s">
        <v>70</v>
      </c>
      <c r="I4874" s="13" t="s">
        <v>53</v>
      </c>
      <c r="J4874" s="13"/>
      <c r="K4874" s="13" t="s">
        <v>27</v>
      </c>
      <c r="L4874" s="12">
        <f t="shared" ca="1" si="679"/>
        <v>3.6282947903222569</v>
      </c>
      <c r="M4874" s="101">
        <f t="shared" ca="1" si="680"/>
        <v>0.19142883313740228</v>
      </c>
      <c r="N4874" s="101">
        <f t="shared" ca="1" si="678"/>
        <v>529.93610484764531</v>
      </c>
      <c r="O4874" s="101">
        <f t="shared" ca="1" si="681"/>
        <v>0.39145672492786832</v>
      </c>
      <c r="Q4874" s="12">
        <f t="shared" ca="1" si="682"/>
        <v>2.1578216972123441</v>
      </c>
      <c r="R4874" s="101">
        <f t="shared" ca="1" si="683"/>
        <v>0</v>
      </c>
      <c r="S4874" s="13"/>
      <c r="T4874" s="101">
        <f t="shared" ca="1" si="684"/>
        <v>7.7582160392479005E-2</v>
      </c>
      <c r="U4874" s="101">
        <f t="shared" si="685"/>
        <v>0</v>
      </c>
      <c r="V4874" s="101">
        <f t="shared" ca="1" si="686"/>
        <v>-244.28324758743136</v>
      </c>
    </row>
    <row r="4875" spans="2:22" x14ac:dyDescent="0.3">
      <c r="B4875" s="13">
        <v>2023</v>
      </c>
      <c r="C4875" s="13">
        <v>7</v>
      </c>
      <c r="D4875" s="13">
        <v>20</v>
      </c>
      <c r="E4875" s="83" t="s">
        <v>300</v>
      </c>
      <c r="F4875" s="13">
        <v>3</v>
      </c>
      <c r="G4875" s="13">
        <v>12</v>
      </c>
      <c r="H4875" s="13" t="s">
        <v>70</v>
      </c>
      <c r="I4875" s="13" t="s">
        <v>53</v>
      </c>
      <c r="J4875" s="13"/>
      <c r="K4875" s="13" t="s">
        <v>27</v>
      </c>
      <c r="L4875" s="12">
        <f t="shared" ca="1" si="679"/>
        <v>4.2935902792588605</v>
      </c>
      <c r="M4875" s="101">
        <f t="shared" ca="1" si="680"/>
        <v>0.22652982313369749</v>
      </c>
      <c r="N4875" s="101">
        <f t="shared" ca="1" si="678"/>
        <v>529.93610484764531</v>
      </c>
      <c r="O4875" s="101">
        <f t="shared" ca="1" si="681"/>
        <v>0.46323545522923848</v>
      </c>
      <c r="Q4875" s="12">
        <f t="shared" ca="1" si="682"/>
        <v>5.6000000000000005</v>
      </c>
      <c r="R4875" s="101">
        <f t="shared" ca="1" si="683"/>
        <v>0.11058758286073751</v>
      </c>
      <c r="S4875" s="13"/>
      <c r="T4875" s="101">
        <f t="shared" ca="1" si="684"/>
        <v>0</v>
      </c>
      <c r="U4875" s="101">
        <f t="shared" si="685"/>
        <v>0</v>
      </c>
      <c r="V4875" s="101">
        <f t="shared" ca="1" si="686"/>
        <v>-244.50442275315285</v>
      </c>
    </row>
    <row r="4876" spans="2:22" x14ac:dyDescent="0.3">
      <c r="B4876" s="13">
        <v>2023</v>
      </c>
      <c r="C4876" s="13">
        <v>7</v>
      </c>
      <c r="D4876" s="13">
        <v>20</v>
      </c>
      <c r="E4876" s="83" t="s">
        <v>300</v>
      </c>
      <c r="F4876" s="13">
        <v>3</v>
      </c>
      <c r="G4876" s="13">
        <v>13</v>
      </c>
      <c r="H4876" s="13" t="s">
        <v>70</v>
      </c>
      <c r="I4876" s="13" t="s">
        <v>53</v>
      </c>
      <c r="J4876" s="13"/>
      <c r="K4876" s="13" t="s">
        <v>27</v>
      </c>
      <c r="L4876" s="12">
        <f t="shared" ca="1" si="679"/>
        <v>4.5057709429276933</v>
      </c>
      <c r="M4876" s="101">
        <f t="shared" ca="1" si="680"/>
        <v>0.23772447494886512</v>
      </c>
      <c r="N4876" s="101">
        <f t="shared" ca="1" si="678"/>
        <v>529.93610484764531</v>
      </c>
      <c r="O4876" s="101">
        <f t="shared" ca="1" si="681"/>
        <v>0.48612762703246881</v>
      </c>
      <c r="Q4876" s="12">
        <f t="shared" ca="1" si="682"/>
        <v>3.4334713680821447</v>
      </c>
      <c r="R4876" s="101">
        <f t="shared" ca="1" si="683"/>
        <v>0</v>
      </c>
      <c r="S4876" s="13"/>
      <c r="T4876" s="101">
        <f t="shared" ca="1" si="684"/>
        <v>5.6574525568851147E-2</v>
      </c>
      <c r="U4876" s="101">
        <f t="shared" si="685"/>
        <v>0</v>
      </c>
      <c r="V4876" s="101">
        <f t="shared" ca="1" si="686"/>
        <v>-244.44784822758399</v>
      </c>
    </row>
    <row r="4877" spans="2:22" x14ac:dyDescent="0.3">
      <c r="B4877" s="13">
        <v>2023</v>
      </c>
      <c r="C4877" s="13">
        <v>7</v>
      </c>
      <c r="D4877" s="13">
        <v>20</v>
      </c>
      <c r="E4877" s="83" t="s">
        <v>300</v>
      </c>
      <c r="F4877" s="13">
        <v>3</v>
      </c>
      <c r="G4877" s="13">
        <v>14</v>
      </c>
      <c r="H4877" s="13" t="s">
        <v>70</v>
      </c>
      <c r="I4877" s="13" t="s">
        <v>53</v>
      </c>
      <c r="J4877" s="13"/>
      <c r="K4877" s="13" t="s">
        <v>27</v>
      </c>
      <c r="L4877" s="12">
        <f t="shared" ca="1" si="679"/>
        <v>3.5335163383656263</v>
      </c>
      <c r="M4877" s="101">
        <f t="shared" ca="1" si="680"/>
        <v>0.18642832201217044</v>
      </c>
      <c r="N4877" s="101">
        <f t="shared" ca="1" si="678"/>
        <v>529.93610484764531</v>
      </c>
      <c r="O4877" s="101">
        <f t="shared" ca="1" si="681"/>
        <v>0.38123107774626741</v>
      </c>
      <c r="Q4877" s="12">
        <f t="shared" ca="1" si="682"/>
        <v>0</v>
      </c>
      <c r="R4877" s="101">
        <f t="shared" ca="1" si="683"/>
        <v>0</v>
      </c>
      <c r="S4877" s="13"/>
      <c r="T4877" s="101">
        <f t="shared" ca="1" si="684"/>
        <v>0.18642832201217044</v>
      </c>
      <c r="U4877" s="101">
        <f t="shared" si="685"/>
        <v>0</v>
      </c>
      <c r="V4877" s="101">
        <f t="shared" ca="1" si="686"/>
        <v>-244.26141990557181</v>
      </c>
    </row>
    <row r="4878" spans="2:22" x14ac:dyDescent="0.3">
      <c r="B4878" s="13">
        <v>2023</v>
      </c>
      <c r="C4878" s="13">
        <v>7</v>
      </c>
      <c r="D4878" s="13">
        <v>20</v>
      </c>
      <c r="E4878" s="83" t="s">
        <v>300</v>
      </c>
      <c r="F4878" s="13">
        <v>3</v>
      </c>
      <c r="G4878" s="13">
        <v>15</v>
      </c>
      <c r="H4878" s="13" t="s">
        <v>70</v>
      </c>
      <c r="I4878" s="13" t="s">
        <v>53</v>
      </c>
      <c r="J4878" s="13"/>
      <c r="K4878" s="13" t="s">
        <v>27</v>
      </c>
      <c r="L4878" s="12">
        <f t="shared" ca="1" si="679"/>
        <v>3.0253894323361696</v>
      </c>
      <c r="M4878" s="101">
        <f t="shared" ca="1" si="680"/>
        <v>0.15961954645005633</v>
      </c>
      <c r="N4878" s="101">
        <f t="shared" ca="1" si="678"/>
        <v>529.93610484764531</v>
      </c>
      <c r="O4878" s="101">
        <f t="shared" ca="1" si="681"/>
        <v>0.32640926585474933</v>
      </c>
      <c r="Q4878" s="12">
        <f t="shared" ca="1" si="682"/>
        <v>5.6000000000000005</v>
      </c>
      <c r="R4878" s="101">
        <f t="shared" ca="1" si="683"/>
        <v>0.21794078455274329</v>
      </c>
      <c r="S4878" s="13"/>
      <c r="T4878" s="101">
        <f t="shared" ca="1" si="684"/>
        <v>0</v>
      </c>
      <c r="U4878" s="101">
        <f t="shared" si="685"/>
        <v>0</v>
      </c>
      <c r="V4878" s="101">
        <f t="shared" ca="1" si="686"/>
        <v>-244.69730147467732</v>
      </c>
    </row>
    <row r="4879" spans="2:22" x14ac:dyDescent="0.3">
      <c r="B4879" s="13">
        <v>2023</v>
      </c>
      <c r="C4879" s="13">
        <v>7</v>
      </c>
      <c r="D4879" s="13">
        <v>20</v>
      </c>
      <c r="E4879" s="83" t="s">
        <v>300</v>
      </c>
      <c r="F4879" s="13">
        <v>3</v>
      </c>
      <c r="G4879" s="13">
        <v>16</v>
      </c>
      <c r="H4879" s="13" t="s">
        <v>71</v>
      </c>
      <c r="I4879" s="13" t="s">
        <v>53</v>
      </c>
      <c r="J4879" s="13"/>
      <c r="K4879" s="13" t="s">
        <v>27</v>
      </c>
      <c r="L4879" s="12">
        <f t="shared" ca="1" si="679"/>
        <v>3.5602668955552743</v>
      </c>
      <c r="M4879" s="101">
        <f t="shared" ca="1" si="680"/>
        <v>0.44197153241423176</v>
      </c>
      <c r="N4879" s="101">
        <f t="shared" ca="1" si="678"/>
        <v>530.93742991202021</v>
      </c>
      <c r="O4879" s="101">
        <f t="shared" ca="1" si="681"/>
        <v>1.0602474814963607</v>
      </c>
      <c r="Q4879" s="12">
        <f t="shared" ca="1" si="682"/>
        <v>5.6000000000000005</v>
      </c>
      <c r="R4879" s="101">
        <f t="shared" ca="1" si="683"/>
        <v>0.17266340729124607</v>
      </c>
      <c r="S4879" s="13"/>
      <c r="T4879" s="101">
        <f t="shared" ca="1" si="684"/>
        <v>0</v>
      </c>
      <c r="U4879" s="101">
        <f t="shared" ca="1" si="685"/>
        <v>1.0013250643749207</v>
      </c>
      <c r="V4879" s="101">
        <f t="shared" ca="1" si="686"/>
        <v>-244.0413032248849</v>
      </c>
    </row>
    <row r="4880" spans="2:22" x14ac:dyDescent="0.3">
      <c r="B4880" s="13">
        <v>2023</v>
      </c>
      <c r="C4880" s="13">
        <v>7</v>
      </c>
      <c r="D4880" s="13">
        <v>20</v>
      </c>
      <c r="E4880" s="83" t="s">
        <v>300</v>
      </c>
      <c r="F4880" s="13">
        <v>3</v>
      </c>
      <c r="G4880" s="13">
        <v>17</v>
      </c>
      <c r="H4880" s="13" t="s">
        <v>71</v>
      </c>
      <c r="I4880" s="13" t="s">
        <v>53</v>
      </c>
      <c r="J4880" s="13"/>
      <c r="K4880" s="13" t="s">
        <v>27</v>
      </c>
      <c r="L4880" s="12">
        <f t="shared" ca="1" si="679"/>
        <v>7.4564933058718115</v>
      </c>
      <c r="M4880" s="101">
        <f t="shared" ca="1" si="680"/>
        <v>0.92564907899092663</v>
      </c>
      <c r="N4880" s="101">
        <f t="shared" ref="N4880:N4943" ca="1" si="687">IF(H4880="On-Peak",IF(I4880="Winter",((L4880*$D$48)/60)+N4879,((L4880*$D$47)/60)+N4879),N4879)</f>
        <v>533.03456865429666</v>
      </c>
      <c r="O4880" s="101">
        <f t="shared" ca="1" si="681"/>
        <v>2.2205437064886255</v>
      </c>
      <c r="Q4880" s="12">
        <f t="shared" ca="1" si="682"/>
        <v>5.6000000000000005</v>
      </c>
      <c r="R4880" s="101">
        <f t="shared" ca="1" si="683"/>
        <v>0</v>
      </c>
      <c r="S4880" s="13"/>
      <c r="T4880" s="101">
        <f t="shared" ca="1" si="684"/>
        <v>0.23046507899092661</v>
      </c>
      <c r="U4880" s="101">
        <f t="shared" ca="1" si="685"/>
        <v>2.0971387422764471</v>
      </c>
      <c r="V4880" s="101">
        <f t="shared" ca="1" si="686"/>
        <v>-241.71369940361751</v>
      </c>
    </row>
    <row r="4881" spans="2:22" x14ac:dyDescent="0.3">
      <c r="B4881" s="13">
        <v>2023</v>
      </c>
      <c r="C4881" s="13">
        <v>7</v>
      </c>
      <c r="D4881" s="13">
        <v>20</v>
      </c>
      <c r="E4881" s="83" t="s">
        <v>300</v>
      </c>
      <c r="F4881" s="13">
        <v>3</v>
      </c>
      <c r="G4881" s="13">
        <v>18</v>
      </c>
      <c r="H4881" s="13" t="s">
        <v>71</v>
      </c>
      <c r="I4881" s="13" t="s">
        <v>53</v>
      </c>
      <c r="J4881" s="13"/>
      <c r="K4881" s="13" t="s">
        <v>27</v>
      </c>
      <c r="L4881" s="12">
        <f t="shared" ca="1" si="679"/>
        <v>5.4404954719278313</v>
      </c>
      <c r="M4881" s="101">
        <f t="shared" ca="1" si="680"/>
        <v>0.67538310788512101</v>
      </c>
      <c r="N4881" s="101">
        <f t="shared" ca="1" si="687"/>
        <v>534.56470800577631</v>
      </c>
      <c r="O4881" s="101">
        <f t="shared" ca="1" si="681"/>
        <v>1.6201795515401083</v>
      </c>
      <c r="Q4881" s="12">
        <f t="shared" ca="1" si="682"/>
        <v>3.4274407659315558</v>
      </c>
      <c r="R4881" s="101">
        <f t="shared" ca="1" si="683"/>
        <v>0</v>
      </c>
      <c r="S4881" s="13"/>
      <c r="T4881" s="101">
        <f t="shared" ca="1" si="684"/>
        <v>0.24990061120237764</v>
      </c>
      <c r="U4881" s="101">
        <f t="shared" ca="1" si="685"/>
        <v>1.5301393514797026</v>
      </c>
      <c r="V4881" s="101">
        <f t="shared" ca="1" si="686"/>
        <v>-239.93365944093543</v>
      </c>
    </row>
    <row r="4882" spans="2:22" x14ac:dyDescent="0.3">
      <c r="B4882" s="13">
        <v>2023</v>
      </c>
      <c r="C4882" s="13">
        <v>7</v>
      </c>
      <c r="D4882" s="13">
        <v>20</v>
      </c>
      <c r="E4882" s="83" t="s">
        <v>300</v>
      </c>
      <c r="F4882" s="13">
        <v>3</v>
      </c>
      <c r="G4882" s="13">
        <v>19</v>
      </c>
      <c r="H4882" s="13" t="s">
        <v>71</v>
      </c>
      <c r="I4882" s="13" t="s">
        <v>53</v>
      </c>
      <c r="J4882" s="13"/>
      <c r="K4882" s="13" t="s">
        <v>27</v>
      </c>
      <c r="L4882" s="12">
        <f t="shared" ca="1" si="679"/>
        <v>4.9598336682449791</v>
      </c>
      <c r="M4882" s="101">
        <f t="shared" ca="1" si="680"/>
        <v>0.61571375157593167</v>
      </c>
      <c r="N4882" s="101">
        <f t="shared" ca="1" si="687"/>
        <v>535.9596612249702</v>
      </c>
      <c r="O4882" s="101">
        <f t="shared" ca="1" si="681"/>
        <v>1.4770384664033549</v>
      </c>
      <c r="Q4882" s="12">
        <f t="shared" ca="1" si="682"/>
        <v>0</v>
      </c>
      <c r="R4882" s="101">
        <f t="shared" ca="1" si="683"/>
        <v>0</v>
      </c>
      <c r="S4882" s="13"/>
      <c r="T4882" s="101">
        <f t="shared" ca="1" si="684"/>
        <v>0.61571375157593167</v>
      </c>
      <c r="U4882" s="101">
        <f t="shared" ca="1" si="685"/>
        <v>1.3949532191939005</v>
      </c>
      <c r="V4882" s="101">
        <f t="shared" ca="1" si="686"/>
        <v>-237.92299247016561</v>
      </c>
    </row>
    <row r="4883" spans="2:22" x14ac:dyDescent="0.3">
      <c r="B4883" s="13">
        <v>2023</v>
      </c>
      <c r="C4883" s="13">
        <v>7</v>
      </c>
      <c r="D4883" s="13">
        <v>20</v>
      </c>
      <c r="E4883" s="83" t="s">
        <v>300</v>
      </c>
      <c r="F4883" s="13">
        <v>3</v>
      </c>
      <c r="G4883" s="13">
        <v>20</v>
      </c>
      <c r="H4883" s="13" t="s">
        <v>69</v>
      </c>
      <c r="I4883" s="13" t="s">
        <v>53</v>
      </c>
      <c r="J4883" s="13"/>
      <c r="K4883" s="13" t="s">
        <v>27</v>
      </c>
      <c r="L4883" s="12">
        <f t="shared" ca="1" si="679"/>
        <v>6.4769360334159369</v>
      </c>
      <c r="M4883" s="101">
        <f t="shared" ca="1" si="680"/>
        <v>0.34172314512302482</v>
      </c>
      <c r="N4883" s="101">
        <f t="shared" ca="1" si="687"/>
        <v>535.9596612249702</v>
      </c>
      <c r="O4883" s="101">
        <f t="shared" ca="1" si="681"/>
        <v>0.69879662864524539</v>
      </c>
      <c r="Q4883" s="12">
        <f t="shared" ca="1" si="682"/>
        <v>0</v>
      </c>
      <c r="R4883" s="101">
        <f t="shared" ca="1" si="683"/>
        <v>0</v>
      </c>
      <c r="S4883" s="13"/>
      <c r="T4883" s="101">
        <f t="shared" ca="1" si="684"/>
        <v>0.34172314512302482</v>
      </c>
      <c r="U4883" s="101">
        <f t="shared" si="685"/>
        <v>0</v>
      </c>
      <c r="V4883" s="101">
        <f t="shared" ca="1" si="686"/>
        <v>-237.5812693250426</v>
      </c>
    </row>
    <row r="4884" spans="2:22" x14ac:dyDescent="0.3">
      <c r="B4884" s="13">
        <v>2023</v>
      </c>
      <c r="C4884" s="13">
        <v>7</v>
      </c>
      <c r="D4884" s="13">
        <v>20</v>
      </c>
      <c r="E4884" s="83" t="s">
        <v>300</v>
      </c>
      <c r="F4884" s="13">
        <v>3</v>
      </c>
      <c r="G4884" s="13">
        <v>21</v>
      </c>
      <c r="H4884" s="13" t="s">
        <v>69</v>
      </c>
      <c r="I4884" s="13" t="s">
        <v>53</v>
      </c>
      <c r="J4884" s="13"/>
      <c r="K4884" s="13" t="s">
        <v>27</v>
      </c>
      <c r="L4884" s="12">
        <f t="shared" ca="1" si="679"/>
        <v>5.9288767213716982</v>
      </c>
      <c r="M4884" s="101">
        <f t="shared" ca="1" si="680"/>
        <v>0.31280753581957083</v>
      </c>
      <c r="N4884" s="101">
        <f t="shared" ca="1" si="687"/>
        <v>535.9596612249702</v>
      </c>
      <c r="O4884" s="101">
        <f t="shared" ca="1" si="681"/>
        <v>0.63966650946879255</v>
      </c>
      <c r="Q4884" s="12">
        <f t="shared" ca="1" si="682"/>
        <v>0</v>
      </c>
      <c r="R4884" s="101">
        <f t="shared" ca="1" si="683"/>
        <v>0</v>
      </c>
      <c r="S4884" s="13"/>
      <c r="T4884" s="101">
        <f t="shared" ca="1" si="684"/>
        <v>0.31280753581957083</v>
      </c>
      <c r="U4884" s="101">
        <f t="shared" si="685"/>
        <v>0</v>
      </c>
      <c r="V4884" s="101">
        <f t="shared" ca="1" si="686"/>
        <v>-237.26846178922304</v>
      </c>
    </row>
    <row r="4885" spans="2:22" x14ac:dyDescent="0.3">
      <c r="B4885" s="13">
        <v>2023</v>
      </c>
      <c r="C4885" s="13">
        <v>7</v>
      </c>
      <c r="D4885" s="13">
        <v>20</v>
      </c>
      <c r="E4885" s="83" t="s">
        <v>300</v>
      </c>
      <c r="F4885" s="13">
        <v>3</v>
      </c>
      <c r="G4885" s="13">
        <v>22</v>
      </c>
      <c r="H4885" s="13" t="s">
        <v>69</v>
      </c>
      <c r="I4885" s="13" t="s">
        <v>53</v>
      </c>
      <c r="J4885" s="13"/>
      <c r="K4885" s="13" t="s">
        <v>27</v>
      </c>
      <c r="L4885" s="12">
        <f t="shared" ca="1" si="679"/>
        <v>4.9700715219645737</v>
      </c>
      <c r="M4885" s="101">
        <f t="shared" ca="1" si="680"/>
        <v>0.26222097349885093</v>
      </c>
      <c r="N4885" s="101">
        <f t="shared" ca="1" si="687"/>
        <v>535.9596612249702</v>
      </c>
      <c r="O4885" s="101">
        <f t="shared" ca="1" si="681"/>
        <v>0.53622101650475784</v>
      </c>
      <c r="Q4885" s="12">
        <f t="shared" ca="1" si="682"/>
        <v>0</v>
      </c>
      <c r="R4885" s="101">
        <f t="shared" ca="1" si="683"/>
        <v>0</v>
      </c>
      <c r="S4885" s="13"/>
      <c r="T4885" s="101">
        <f t="shared" ca="1" si="684"/>
        <v>0.26222097349885093</v>
      </c>
      <c r="U4885" s="101">
        <f t="shared" si="685"/>
        <v>0</v>
      </c>
      <c r="V4885" s="101">
        <f t="shared" ca="1" si="686"/>
        <v>-237.0062408157242</v>
      </c>
    </row>
    <row r="4886" spans="2:22" x14ac:dyDescent="0.3">
      <c r="B4886" s="13">
        <v>2023</v>
      </c>
      <c r="C4886" s="13">
        <v>7</v>
      </c>
      <c r="D4886" s="13">
        <v>20</v>
      </c>
      <c r="E4886" s="83" t="s">
        <v>300</v>
      </c>
      <c r="F4886" s="13">
        <v>3</v>
      </c>
      <c r="G4886" s="13">
        <v>23</v>
      </c>
      <c r="H4886" s="13" t="s">
        <v>69</v>
      </c>
      <c r="I4886" s="13" t="s">
        <v>53</v>
      </c>
      <c r="J4886" s="13"/>
      <c r="K4886" s="13" t="s">
        <v>27</v>
      </c>
      <c r="L4886" s="12">
        <f t="shared" ca="1" si="679"/>
        <v>4.7119709118471436</v>
      </c>
      <c r="M4886" s="101">
        <f t="shared" ca="1" si="680"/>
        <v>0.2486035853090553</v>
      </c>
      <c r="N4886" s="101">
        <f t="shared" ca="1" si="687"/>
        <v>535.9596612249702</v>
      </c>
      <c r="O4886" s="101">
        <f t="shared" ca="1" si="681"/>
        <v>0.50837454167918827</v>
      </c>
      <c r="Q4886" s="12">
        <f t="shared" ca="1" si="682"/>
        <v>0</v>
      </c>
      <c r="R4886" s="101">
        <f t="shared" ca="1" si="683"/>
        <v>0</v>
      </c>
      <c r="S4886" s="13"/>
      <c r="T4886" s="101">
        <f t="shared" ca="1" si="684"/>
        <v>0.2486035853090553</v>
      </c>
      <c r="U4886" s="101">
        <f t="shared" si="685"/>
        <v>0</v>
      </c>
      <c r="V4886" s="101">
        <f t="shared" ca="1" si="686"/>
        <v>-236.75763723041516</v>
      </c>
    </row>
    <row r="4887" spans="2:22" x14ac:dyDescent="0.3">
      <c r="B4887" s="13">
        <v>2023</v>
      </c>
      <c r="C4887" s="13">
        <v>7</v>
      </c>
      <c r="D4887" s="13">
        <v>21</v>
      </c>
      <c r="E4887" s="83" t="s">
        <v>301</v>
      </c>
      <c r="F4887" s="13">
        <v>4</v>
      </c>
      <c r="G4887" s="13">
        <v>0</v>
      </c>
      <c r="H4887" s="13" t="s">
        <v>69</v>
      </c>
      <c r="I4887" s="13" t="s">
        <v>53</v>
      </c>
      <c r="J4887" s="13"/>
      <c r="K4887" s="13" t="s">
        <v>28</v>
      </c>
      <c r="L4887" s="12">
        <f t="shared" ca="1" si="679"/>
        <v>6.327698514233604</v>
      </c>
      <c r="M4887" s="101">
        <f t="shared" ca="1" si="680"/>
        <v>0.33384937361096495</v>
      </c>
      <c r="N4887" s="101">
        <f t="shared" ca="1" si="687"/>
        <v>535.9596612249702</v>
      </c>
      <c r="O4887" s="101">
        <f t="shared" ca="1" si="681"/>
        <v>0.68269539270066348</v>
      </c>
      <c r="Q4887" s="12">
        <f t="shared" ca="1" si="682"/>
        <v>0</v>
      </c>
      <c r="R4887" s="101">
        <f t="shared" ca="1" si="683"/>
        <v>0</v>
      </c>
      <c r="S4887" s="13"/>
      <c r="T4887" s="101">
        <f t="shared" ca="1" si="684"/>
        <v>0.33384937361096495</v>
      </c>
      <c r="U4887" s="101">
        <f t="shared" si="685"/>
        <v>0</v>
      </c>
      <c r="V4887" s="101">
        <f t="shared" ca="1" si="686"/>
        <v>-236.42378785680418</v>
      </c>
    </row>
    <row r="4888" spans="2:22" x14ac:dyDescent="0.3">
      <c r="B4888" s="13">
        <v>2023</v>
      </c>
      <c r="C4888" s="13">
        <v>7</v>
      </c>
      <c r="D4888" s="13">
        <v>21</v>
      </c>
      <c r="E4888" s="83" t="s">
        <v>301</v>
      </c>
      <c r="F4888" s="13">
        <v>4</v>
      </c>
      <c r="G4888" s="13">
        <v>1</v>
      </c>
      <c r="H4888" s="13" t="s">
        <v>69</v>
      </c>
      <c r="I4888" s="13" t="s">
        <v>53</v>
      </c>
      <c r="J4888" s="13"/>
      <c r="K4888" s="13" t="s">
        <v>28</v>
      </c>
      <c r="L4888" s="12">
        <f t="shared" ca="1" si="679"/>
        <v>3.3717560600220153</v>
      </c>
      <c r="M4888" s="101">
        <f t="shared" ca="1" si="680"/>
        <v>0.17789384972676153</v>
      </c>
      <c r="N4888" s="101">
        <f t="shared" ca="1" si="687"/>
        <v>535.9596612249702</v>
      </c>
      <c r="O4888" s="101">
        <f t="shared" ca="1" si="681"/>
        <v>0.36377876131577525</v>
      </c>
      <c r="Q4888" s="12">
        <f t="shared" ca="1" si="682"/>
        <v>0</v>
      </c>
      <c r="R4888" s="101">
        <f t="shared" ca="1" si="683"/>
        <v>0</v>
      </c>
      <c r="S4888" s="13"/>
      <c r="T4888" s="101">
        <f t="shared" ca="1" si="684"/>
        <v>0.17789384972676153</v>
      </c>
      <c r="U4888" s="101">
        <f t="shared" si="685"/>
        <v>0</v>
      </c>
      <c r="V4888" s="101">
        <f t="shared" ca="1" si="686"/>
        <v>-236.24589400707742</v>
      </c>
    </row>
    <row r="4889" spans="2:22" x14ac:dyDescent="0.3">
      <c r="B4889" s="13">
        <v>2023</v>
      </c>
      <c r="C4889" s="13">
        <v>7</v>
      </c>
      <c r="D4889" s="13">
        <v>21</v>
      </c>
      <c r="E4889" s="83" t="s">
        <v>301</v>
      </c>
      <c r="F4889" s="13">
        <v>4</v>
      </c>
      <c r="G4889" s="13">
        <v>2</v>
      </c>
      <c r="H4889" s="13" t="s">
        <v>69</v>
      </c>
      <c r="I4889" s="13" t="s">
        <v>53</v>
      </c>
      <c r="J4889" s="13"/>
      <c r="K4889" s="13" t="s">
        <v>28</v>
      </c>
      <c r="L4889" s="12">
        <f t="shared" ca="1" si="679"/>
        <v>2.8384612180379607</v>
      </c>
      <c r="M4889" s="101">
        <f t="shared" ca="1" si="680"/>
        <v>0.14975721386368282</v>
      </c>
      <c r="N4889" s="101">
        <f t="shared" ca="1" si="687"/>
        <v>535.9596612249702</v>
      </c>
      <c r="O4889" s="101">
        <f t="shared" ca="1" si="681"/>
        <v>0.30624158081411557</v>
      </c>
      <c r="Q4889" s="12">
        <f t="shared" ca="1" si="682"/>
        <v>0</v>
      </c>
      <c r="R4889" s="101">
        <f t="shared" ca="1" si="683"/>
        <v>0</v>
      </c>
      <c r="S4889" s="13"/>
      <c r="T4889" s="101">
        <f t="shared" ca="1" si="684"/>
        <v>0.14975721386368282</v>
      </c>
      <c r="U4889" s="101">
        <f t="shared" si="685"/>
        <v>0</v>
      </c>
      <c r="V4889" s="101">
        <f t="shared" ca="1" si="686"/>
        <v>-236.09613679321373</v>
      </c>
    </row>
    <row r="4890" spans="2:22" x14ac:dyDescent="0.3">
      <c r="B4890" s="13">
        <v>2023</v>
      </c>
      <c r="C4890" s="13">
        <v>7</v>
      </c>
      <c r="D4890" s="13">
        <v>21</v>
      </c>
      <c r="E4890" s="83" t="s">
        <v>301</v>
      </c>
      <c r="F4890" s="13">
        <v>4</v>
      </c>
      <c r="G4890" s="13">
        <v>3</v>
      </c>
      <c r="H4890" s="13" t="s">
        <v>69</v>
      </c>
      <c r="I4890" s="13" t="s">
        <v>53</v>
      </c>
      <c r="J4890" s="13"/>
      <c r="K4890" s="13" t="s">
        <v>28</v>
      </c>
      <c r="L4890" s="12">
        <f t="shared" ca="1" si="679"/>
        <v>2.7382770115881203</v>
      </c>
      <c r="M4890" s="101">
        <f t="shared" ca="1" si="680"/>
        <v>0.14447149513138924</v>
      </c>
      <c r="N4890" s="101">
        <f t="shared" ca="1" si="687"/>
        <v>535.9596612249702</v>
      </c>
      <c r="O4890" s="101">
        <f t="shared" ca="1" si="681"/>
        <v>0.2954327067802423</v>
      </c>
      <c r="Q4890" s="12">
        <f t="shared" ca="1" si="682"/>
        <v>0</v>
      </c>
      <c r="R4890" s="101">
        <f t="shared" ca="1" si="683"/>
        <v>0</v>
      </c>
      <c r="S4890" s="13"/>
      <c r="T4890" s="101">
        <f t="shared" ca="1" si="684"/>
        <v>0.14447149513138924</v>
      </c>
      <c r="U4890" s="101">
        <f t="shared" si="685"/>
        <v>0</v>
      </c>
      <c r="V4890" s="101">
        <f t="shared" ca="1" si="686"/>
        <v>-235.95166529808233</v>
      </c>
    </row>
    <row r="4891" spans="2:22" x14ac:dyDescent="0.3">
      <c r="B4891" s="13">
        <v>2023</v>
      </c>
      <c r="C4891" s="13">
        <v>7</v>
      </c>
      <c r="D4891" s="13">
        <v>21</v>
      </c>
      <c r="E4891" s="83" t="s">
        <v>301</v>
      </c>
      <c r="F4891" s="13">
        <v>4</v>
      </c>
      <c r="G4891" s="13">
        <v>4</v>
      </c>
      <c r="H4891" s="13" t="s">
        <v>69</v>
      </c>
      <c r="I4891" s="13" t="s">
        <v>53</v>
      </c>
      <c r="J4891" s="13"/>
      <c r="K4891" s="13" t="s">
        <v>28</v>
      </c>
      <c r="L4891" s="12">
        <f t="shared" ca="1" si="679"/>
        <v>2.8582870765427022</v>
      </c>
      <c r="M4891" s="101">
        <f t="shared" ca="1" si="680"/>
        <v>0.15080322615839298</v>
      </c>
      <c r="N4891" s="101">
        <f t="shared" ca="1" si="687"/>
        <v>535.9596612249702</v>
      </c>
      <c r="O4891" s="101">
        <f t="shared" ca="1" si="681"/>
        <v>0.30838059268819212</v>
      </c>
      <c r="Q4891" s="12">
        <f t="shared" ca="1" si="682"/>
        <v>0</v>
      </c>
      <c r="R4891" s="101">
        <f t="shared" ca="1" si="683"/>
        <v>0</v>
      </c>
      <c r="S4891" s="13"/>
      <c r="T4891" s="101">
        <f t="shared" ca="1" si="684"/>
        <v>0.15080322615839298</v>
      </c>
      <c r="U4891" s="101">
        <f t="shared" si="685"/>
        <v>0</v>
      </c>
      <c r="V4891" s="101">
        <f t="shared" ca="1" si="686"/>
        <v>-235.80086207192394</v>
      </c>
    </row>
    <row r="4892" spans="2:22" x14ac:dyDescent="0.3">
      <c r="B4892" s="13">
        <v>2023</v>
      </c>
      <c r="C4892" s="13">
        <v>7</v>
      </c>
      <c r="D4892" s="13">
        <v>21</v>
      </c>
      <c r="E4892" s="83" t="s">
        <v>301</v>
      </c>
      <c r="F4892" s="13">
        <v>4</v>
      </c>
      <c r="G4892" s="13">
        <v>5</v>
      </c>
      <c r="H4892" s="13" t="s">
        <v>69</v>
      </c>
      <c r="I4892" s="13" t="s">
        <v>53</v>
      </c>
      <c r="J4892" s="13"/>
      <c r="K4892" s="13" t="s">
        <v>28</v>
      </c>
      <c r="L4892" s="12">
        <f t="shared" ca="1" si="679"/>
        <v>2.9448931414008057</v>
      </c>
      <c r="M4892" s="101">
        <f t="shared" ca="1" si="680"/>
        <v>0.15537256214030651</v>
      </c>
      <c r="N4892" s="101">
        <f t="shared" ca="1" si="687"/>
        <v>535.9596612249702</v>
      </c>
      <c r="O4892" s="101">
        <f t="shared" ca="1" si="681"/>
        <v>0.31772452102573295</v>
      </c>
      <c r="Q4892" s="12">
        <f t="shared" ca="1" si="682"/>
        <v>5.6000000000000005</v>
      </c>
      <c r="R4892" s="101">
        <f t="shared" ca="1" si="683"/>
        <v>0.22475479558042186</v>
      </c>
      <c r="S4892" s="13"/>
      <c r="T4892" s="101">
        <f t="shared" ca="1" si="684"/>
        <v>0</v>
      </c>
      <c r="U4892" s="101">
        <f t="shared" si="685"/>
        <v>0</v>
      </c>
      <c r="V4892" s="101">
        <f t="shared" ca="1" si="686"/>
        <v>-236.25037166308479</v>
      </c>
    </row>
    <row r="4893" spans="2:22" x14ac:dyDescent="0.3">
      <c r="B4893" s="13">
        <v>2023</v>
      </c>
      <c r="C4893" s="13">
        <v>7</v>
      </c>
      <c r="D4893" s="13">
        <v>21</v>
      </c>
      <c r="E4893" s="83" t="s">
        <v>301</v>
      </c>
      <c r="F4893" s="13">
        <v>4</v>
      </c>
      <c r="G4893" s="13">
        <v>6</v>
      </c>
      <c r="H4893" s="13" t="s">
        <v>69</v>
      </c>
      <c r="I4893" s="13" t="s">
        <v>53</v>
      </c>
      <c r="J4893" s="13"/>
      <c r="K4893" s="13" t="s">
        <v>28</v>
      </c>
      <c r="L4893" s="12">
        <f t="shared" ca="1" si="679"/>
        <v>2.8749540674978964</v>
      </c>
      <c r="M4893" s="101">
        <f t="shared" ca="1" si="680"/>
        <v>0.15168257660118903</v>
      </c>
      <c r="N4893" s="101">
        <f t="shared" ca="1" si="687"/>
        <v>535.9596612249702</v>
      </c>
      <c r="O4893" s="101">
        <f t="shared" ca="1" si="681"/>
        <v>0.31017879434234802</v>
      </c>
      <c r="Q4893" s="12">
        <f t="shared" ca="1" si="682"/>
        <v>2.9620840759810743</v>
      </c>
      <c r="R4893" s="101">
        <f t="shared" ca="1" si="683"/>
        <v>7.3755552181010067E-3</v>
      </c>
      <c r="S4893" s="13"/>
      <c r="T4893" s="101">
        <f t="shared" ca="1" si="684"/>
        <v>0</v>
      </c>
      <c r="U4893" s="101">
        <f t="shared" si="685"/>
        <v>0</v>
      </c>
      <c r="V4893" s="101">
        <f t="shared" ca="1" si="686"/>
        <v>-236.26512277352097</v>
      </c>
    </row>
    <row r="4894" spans="2:22" x14ac:dyDescent="0.3">
      <c r="B4894" s="13">
        <v>2023</v>
      </c>
      <c r="C4894" s="13">
        <v>7</v>
      </c>
      <c r="D4894" s="13">
        <v>21</v>
      </c>
      <c r="E4894" s="83" t="s">
        <v>301</v>
      </c>
      <c r="F4894" s="13">
        <v>4</v>
      </c>
      <c r="G4894" s="13">
        <v>7</v>
      </c>
      <c r="H4894" s="13" t="s">
        <v>69</v>
      </c>
      <c r="I4894" s="13" t="s">
        <v>53</v>
      </c>
      <c r="J4894" s="13"/>
      <c r="K4894" s="13" t="s">
        <v>28</v>
      </c>
      <c r="L4894" s="12">
        <f t="shared" ca="1" si="679"/>
        <v>2.8510113047978098</v>
      </c>
      <c r="M4894" s="101">
        <f t="shared" ca="1" si="680"/>
        <v>0.15041935644113244</v>
      </c>
      <c r="N4894" s="101">
        <f t="shared" ca="1" si="687"/>
        <v>535.9596612249702</v>
      </c>
      <c r="O4894" s="101">
        <f t="shared" ca="1" si="681"/>
        <v>0.30759560967463573</v>
      </c>
      <c r="Q4894" s="12">
        <f t="shared" ca="1" si="682"/>
        <v>5.6000000000000005</v>
      </c>
      <c r="R4894" s="101">
        <f t="shared" ca="1" si="683"/>
        <v>0.23270189304886546</v>
      </c>
      <c r="S4894" s="13"/>
      <c r="T4894" s="101">
        <f t="shared" ca="1" si="684"/>
        <v>0</v>
      </c>
      <c r="U4894" s="101">
        <f t="shared" si="685"/>
        <v>0</v>
      </c>
      <c r="V4894" s="101">
        <f t="shared" ca="1" si="686"/>
        <v>-236.73052655961871</v>
      </c>
    </row>
    <row r="4895" spans="2:22" x14ac:dyDescent="0.3">
      <c r="B4895" s="13">
        <v>2023</v>
      </c>
      <c r="C4895" s="13">
        <v>7</v>
      </c>
      <c r="D4895" s="13">
        <v>21</v>
      </c>
      <c r="E4895" s="83" t="s">
        <v>301</v>
      </c>
      <c r="F4895" s="13">
        <v>4</v>
      </c>
      <c r="G4895" s="13">
        <v>8</v>
      </c>
      <c r="H4895" s="13" t="s">
        <v>69</v>
      </c>
      <c r="I4895" s="13" t="s">
        <v>53</v>
      </c>
      <c r="J4895" s="13"/>
      <c r="K4895" s="13" t="s">
        <v>28</v>
      </c>
      <c r="L4895" s="12">
        <f t="shared" ca="1" si="679"/>
        <v>2.9830785196239948</v>
      </c>
      <c r="M4895" s="101">
        <f t="shared" ca="1" si="680"/>
        <v>0.15738722269536198</v>
      </c>
      <c r="N4895" s="101">
        <f t="shared" ca="1" si="687"/>
        <v>535.9596612249702</v>
      </c>
      <c r="O4895" s="101">
        <f t="shared" ca="1" si="681"/>
        <v>0.32184434148223279</v>
      </c>
      <c r="Q4895" s="12">
        <f t="shared" ca="1" si="682"/>
        <v>5.6000000000000005</v>
      </c>
      <c r="R4895" s="101">
        <f t="shared" ca="1" si="683"/>
        <v>0.22152240331382889</v>
      </c>
      <c r="S4895" s="13"/>
      <c r="T4895" s="101">
        <f t="shared" ca="1" si="684"/>
        <v>0</v>
      </c>
      <c r="U4895" s="101">
        <f t="shared" si="685"/>
        <v>0</v>
      </c>
      <c r="V4895" s="101">
        <f t="shared" ca="1" si="686"/>
        <v>-237.17357136624636</v>
      </c>
    </row>
    <row r="4896" spans="2:22" x14ac:dyDescent="0.3">
      <c r="B4896" s="13">
        <v>2023</v>
      </c>
      <c r="C4896" s="13">
        <v>7</v>
      </c>
      <c r="D4896" s="13">
        <v>21</v>
      </c>
      <c r="E4896" s="83" t="s">
        <v>301</v>
      </c>
      <c r="F4896" s="13">
        <v>4</v>
      </c>
      <c r="G4896" s="13">
        <v>9</v>
      </c>
      <c r="H4896" s="13" t="s">
        <v>69</v>
      </c>
      <c r="I4896" s="13" t="s">
        <v>53</v>
      </c>
      <c r="J4896" s="13"/>
      <c r="K4896" s="13" t="s">
        <v>28</v>
      </c>
      <c r="L4896" s="12">
        <f t="shared" ca="1" si="679"/>
        <v>3.9252234481814621</v>
      </c>
      <c r="M4896" s="101">
        <f t="shared" ca="1" si="680"/>
        <v>0.20709478912605395</v>
      </c>
      <c r="N4896" s="101">
        <f t="shared" ca="1" si="687"/>
        <v>535.9596612249702</v>
      </c>
      <c r="O4896" s="101">
        <f t="shared" ca="1" si="681"/>
        <v>0.42349235782429795</v>
      </c>
      <c r="Q4896" s="12">
        <f t="shared" ca="1" si="682"/>
        <v>0</v>
      </c>
      <c r="R4896" s="101">
        <f t="shared" ca="1" si="683"/>
        <v>0</v>
      </c>
      <c r="S4896" s="13"/>
      <c r="T4896" s="101">
        <f t="shared" ca="1" si="684"/>
        <v>0.20709478912605395</v>
      </c>
      <c r="U4896" s="101">
        <f t="shared" si="685"/>
        <v>0</v>
      </c>
      <c r="V4896" s="101">
        <f t="shared" ca="1" si="686"/>
        <v>-236.96647657712032</v>
      </c>
    </row>
    <row r="4897" spans="2:22" x14ac:dyDescent="0.3">
      <c r="B4897" s="13">
        <v>2023</v>
      </c>
      <c r="C4897" s="13">
        <v>7</v>
      </c>
      <c r="D4897" s="13">
        <v>21</v>
      </c>
      <c r="E4897" s="83" t="s">
        <v>301</v>
      </c>
      <c r="F4897" s="13">
        <v>4</v>
      </c>
      <c r="G4897" s="13">
        <v>10</v>
      </c>
      <c r="H4897" s="13" t="s">
        <v>70</v>
      </c>
      <c r="I4897" s="13" t="s">
        <v>53</v>
      </c>
      <c r="J4897" s="13"/>
      <c r="K4897" s="13" t="s">
        <v>28</v>
      </c>
      <c r="L4897" s="12">
        <f t="shared" ca="1" si="679"/>
        <v>3.6148884556437109</v>
      </c>
      <c r="M4897" s="101">
        <f t="shared" ca="1" si="680"/>
        <v>0.19072151491976219</v>
      </c>
      <c r="N4897" s="101">
        <f t="shared" ca="1" si="687"/>
        <v>535.9596612249702</v>
      </c>
      <c r="O4897" s="101">
        <f t="shared" ca="1" si="681"/>
        <v>0.39001031547939996</v>
      </c>
      <c r="Q4897" s="12">
        <f t="shared" ca="1" si="682"/>
        <v>0</v>
      </c>
      <c r="R4897" s="101">
        <f t="shared" ca="1" si="683"/>
        <v>0</v>
      </c>
      <c r="S4897" s="13"/>
      <c r="T4897" s="101">
        <f t="shared" ca="1" si="684"/>
        <v>0.19072151491976219</v>
      </c>
      <c r="U4897" s="101">
        <f t="shared" si="685"/>
        <v>0</v>
      </c>
      <c r="V4897" s="101">
        <f t="shared" ca="1" si="686"/>
        <v>-236.77575506220055</v>
      </c>
    </row>
    <row r="4898" spans="2:22" x14ac:dyDescent="0.3">
      <c r="B4898" s="13">
        <v>2023</v>
      </c>
      <c r="C4898" s="13">
        <v>7</v>
      </c>
      <c r="D4898" s="13">
        <v>21</v>
      </c>
      <c r="E4898" s="83" t="s">
        <v>301</v>
      </c>
      <c r="F4898" s="13">
        <v>4</v>
      </c>
      <c r="G4898" s="13">
        <v>11</v>
      </c>
      <c r="H4898" s="13" t="s">
        <v>70</v>
      </c>
      <c r="I4898" s="13" t="s">
        <v>53</v>
      </c>
      <c r="J4898" s="13"/>
      <c r="K4898" s="13" t="s">
        <v>28</v>
      </c>
      <c r="L4898" s="12">
        <f t="shared" ca="1" si="679"/>
        <v>4.1650712540560892</v>
      </c>
      <c r="M4898" s="101">
        <f t="shared" ca="1" si="680"/>
        <v>0.21974915936399927</v>
      </c>
      <c r="N4898" s="101">
        <f t="shared" ca="1" si="687"/>
        <v>535.9596612249702</v>
      </c>
      <c r="O4898" s="101">
        <f t="shared" ca="1" si="681"/>
        <v>0.44936953760011145</v>
      </c>
      <c r="Q4898" s="12">
        <f t="shared" ca="1" si="682"/>
        <v>5.6000000000000005</v>
      </c>
      <c r="R4898" s="101">
        <f t="shared" ca="1" si="683"/>
        <v>0.1214667183441521</v>
      </c>
      <c r="S4898" s="13"/>
      <c r="T4898" s="101">
        <f t="shared" ca="1" si="684"/>
        <v>0</v>
      </c>
      <c r="U4898" s="101">
        <f t="shared" si="685"/>
        <v>0</v>
      </c>
      <c r="V4898" s="101">
        <f t="shared" ca="1" si="686"/>
        <v>-237.01868849888885</v>
      </c>
    </row>
    <row r="4899" spans="2:22" x14ac:dyDescent="0.3">
      <c r="B4899" s="13">
        <v>2023</v>
      </c>
      <c r="C4899" s="13">
        <v>7</v>
      </c>
      <c r="D4899" s="13">
        <v>21</v>
      </c>
      <c r="E4899" s="83" t="s">
        <v>301</v>
      </c>
      <c r="F4899" s="13">
        <v>4</v>
      </c>
      <c r="G4899" s="13">
        <v>12</v>
      </c>
      <c r="H4899" s="13" t="s">
        <v>70</v>
      </c>
      <c r="I4899" s="13" t="s">
        <v>53</v>
      </c>
      <c r="J4899" s="13"/>
      <c r="K4899" s="13" t="s">
        <v>28</v>
      </c>
      <c r="L4899" s="12">
        <f t="shared" ca="1" si="679"/>
        <v>3.1164689520475886</v>
      </c>
      <c r="M4899" s="101">
        <f t="shared" ca="1" si="680"/>
        <v>0.16442490191003079</v>
      </c>
      <c r="N4899" s="101">
        <f t="shared" ca="1" si="687"/>
        <v>535.9596612249702</v>
      </c>
      <c r="O4899" s="101">
        <f t="shared" ca="1" si="681"/>
        <v>0.33623583523641432</v>
      </c>
      <c r="Q4899" s="12">
        <f t="shared" ca="1" si="682"/>
        <v>5.6000000000000005</v>
      </c>
      <c r="R4899" s="101">
        <f t="shared" ca="1" si="683"/>
        <v>0.21023090320917168</v>
      </c>
      <c r="S4899" s="13"/>
      <c r="T4899" s="101">
        <f t="shared" ca="1" si="684"/>
        <v>0</v>
      </c>
      <c r="U4899" s="101">
        <f t="shared" si="685"/>
        <v>0</v>
      </c>
      <c r="V4899" s="101">
        <f t="shared" ca="1" si="686"/>
        <v>-237.43915030530721</v>
      </c>
    </row>
    <row r="4900" spans="2:22" x14ac:dyDescent="0.3">
      <c r="B4900" s="13">
        <v>2023</v>
      </c>
      <c r="C4900" s="13">
        <v>7</v>
      </c>
      <c r="D4900" s="13">
        <v>21</v>
      </c>
      <c r="E4900" s="83" t="s">
        <v>301</v>
      </c>
      <c r="F4900" s="13">
        <v>4</v>
      </c>
      <c r="G4900" s="13">
        <v>13</v>
      </c>
      <c r="H4900" s="13" t="s">
        <v>70</v>
      </c>
      <c r="I4900" s="13" t="s">
        <v>53</v>
      </c>
      <c r="J4900" s="13"/>
      <c r="K4900" s="13" t="s">
        <v>28</v>
      </c>
      <c r="L4900" s="12">
        <f t="shared" ca="1" si="679"/>
        <v>3.6457476118706422</v>
      </c>
      <c r="M4900" s="101">
        <f t="shared" ca="1" si="680"/>
        <v>0.19234964400229509</v>
      </c>
      <c r="N4900" s="101">
        <f t="shared" ca="1" si="687"/>
        <v>535.9596612249702</v>
      </c>
      <c r="O4900" s="101">
        <f t="shared" ca="1" si="681"/>
        <v>0.39333970984472361</v>
      </c>
      <c r="Q4900" s="12">
        <f t="shared" ca="1" si="682"/>
        <v>5.6000000000000005</v>
      </c>
      <c r="R4900" s="101">
        <f t="shared" ca="1" si="683"/>
        <v>0.16542746465515018</v>
      </c>
      <c r="S4900" s="13"/>
      <c r="T4900" s="101">
        <f t="shared" ca="1" si="684"/>
        <v>0</v>
      </c>
      <c r="U4900" s="101">
        <f t="shared" si="685"/>
        <v>0</v>
      </c>
      <c r="V4900" s="101">
        <f t="shared" ca="1" si="686"/>
        <v>-237.77000523461751</v>
      </c>
    </row>
    <row r="4901" spans="2:22" x14ac:dyDescent="0.3">
      <c r="B4901" s="13">
        <v>2023</v>
      </c>
      <c r="C4901" s="13">
        <v>7</v>
      </c>
      <c r="D4901" s="13">
        <v>21</v>
      </c>
      <c r="E4901" s="83" t="s">
        <v>301</v>
      </c>
      <c r="F4901" s="13">
        <v>4</v>
      </c>
      <c r="G4901" s="13">
        <v>14</v>
      </c>
      <c r="H4901" s="13" t="s">
        <v>70</v>
      </c>
      <c r="I4901" s="13" t="s">
        <v>53</v>
      </c>
      <c r="J4901" s="13"/>
      <c r="K4901" s="13" t="s">
        <v>28</v>
      </c>
      <c r="L4901" s="12">
        <f t="shared" ca="1" si="679"/>
        <v>4.2237821887901248</v>
      </c>
      <c r="M4901" s="101">
        <f t="shared" ca="1" si="680"/>
        <v>0.222846748280567</v>
      </c>
      <c r="N4901" s="101">
        <f t="shared" ca="1" si="687"/>
        <v>535.9596612249702</v>
      </c>
      <c r="O4901" s="101">
        <f t="shared" ca="1" si="681"/>
        <v>0.45570386034856658</v>
      </c>
      <c r="Q4901" s="12">
        <f t="shared" ca="1" si="682"/>
        <v>5.6000000000000005</v>
      </c>
      <c r="R4901" s="101">
        <f t="shared" ca="1" si="683"/>
        <v>0.11649683771891599</v>
      </c>
      <c r="S4901" s="13"/>
      <c r="T4901" s="101">
        <f t="shared" ca="1" si="684"/>
        <v>0</v>
      </c>
      <c r="U4901" s="101">
        <f t="shared" si="685"/>
        <v>0</v>
      </c>
      <c r="V4901" s="101">
        <f t="shared" ca="1" si="686"/>
        <v>-238.00299891005537</v>
      </c>
    </row>
    <row r="4902" spans="2:22" x14ac:dyDescent="0.3">
      <c r="B4902" s="13">
        <v>2023</v>
      </c>
      <c r="C4902" s="13">
        <v>7</v>
      </c>
      <c r="D4902" s="13">
        <v>21</v>
      </c>
      <c r="E4902" s="83" t="s">
        <v>301</v>
      </c>
      <c r="F4902" s="13">
        <v>4</v>
      </c>
      <c r="G4902" s="13">
        <v>15</v>
      </c>
      <c r="H4902" s="13" t="s">
        <v>70</v>
      </c>
      <c r="I4902" s="13" t="s">
        <v>53</v>
      </c>
      <c r="J4902" s="13"/>
      <c r="K4902" s="13" t="s">
        <v>28</v>
      </c>
      <c r="L4902" s="12">
        <f t="shared" ca="1" si="679"/>
        <v>3.3194312206345225</v>
      </c>
      <c r="M4902" s="101">
        <f t="shared" ca="1" si="680"/>
        <v>0.17513319120067741</v>
      </c>
      <c r="N4902" s="101">
        <f t="shared" ca="1" si="687"/>
        <v>535.9596612249702</v>
      </c>
      <c r="O4902" s="101">
        <f t="shared" ca="1" si="681"/>
        <v>0.35813343439425865</v>
      </c>
      <c r="Q4902" s="12">
        <f t="shared" ca="1" si="682"/>
        <v>5.6000000000000005</v>
      </c>
      <c r="R4902" s="101">
        <f t="shared" ca="1" si="683"/>
        <v>0.19305014717328772</v>
      </c>
      <c r="S4902" s="13"/>
      <c r="T4902" s="101">
        <f t="shared" ca="1" si="684"/>
        <v>0</v>
      </c>
      <c r="U4902" s="101">
        <f t="shared" si="685"/>
        <v>0</v>
      </c>
      <c r="V4902" s="101">
        <f t="shared" ca="1" si="686"/>
        <v>-238.38909920440196</v>
      </c>
    </row>
    <row r="4903" spans="2:22" x14ac:dyDescent="0.3">
      <c r="B4903" s="13">
        <v>2023</v>
      </c>
      <c r="C4903" s="13">
        <v>7</v>
      </c>
      <c r="D4903" s="13">
        <v>21</v>
      </c>
      <c r="E4903" s="83" t="s">
        <v>301</v>
      </c>
      <c r="F4903" s="13">
        <v>4</v>
      </c>
      <c r="G4903" s="13">
        <v>16</v>
      </c>
      <c r="H4903" s="13" t="s">
        <v>71</v>
      </c>
      <c r="I4903" s="13" t="s">
        <v>53</v>
      </c>
      <c r="J4903" s="13"/>
      <c r="K4903" s="13" t="s">
        <v>28</v>
      </c>
      <c r="L4903" s="12">
        <f t="shared" ca="1" si="679"/>
        <v>3.742322312914903</v>
      </c>
      <c r="M4903" s="101">
        <f t="shared" ca="1" si="680"/>
        <v>0.46457189192525605</v>
      </c>
      <c r="N4903" s="101">
        <f t="shared" ca="1" si="687"/>
        <v>537.01218937547753</v>
      </c>
      <c r="O4903" s="101">
        <f t="shared" ca="1" si="681"/>
        <v>1.1144635847860582</v>
      </c>
      <c r="Q4903" s="12">
        <f t="shared" ca="1" si="682"/>
        <v>0</v>
      </c>
      <c r="R4903" s="101">
        <f t="shared" ca="1" si="683"/>
        <v>0</v>
      </c>
      <c r="S4903" s="13"/>
      <c r="T4903" s="101">
        <f t="shared" ca="1" si="684"/>
        <v>0.46457189192525605</v>
      </c>
      <c r="U4903" s="101">
        <f t="shared" ca="1" si="685"/>
        <v>1.0525281505073165</v>
      </c>
      <c r="V4903" s="101">
        <f t="shared" ca="1" si="686"/>
        <v>-236.87199916196937</v>
      </c>
    </row>
    <row r="4904" spans="2:22" x14ac:dyDescent="0.3">
      <c r="B4904" s="13">
        <v>2023</v>
      </c>
      <c r="C4904" s="13">
        <v>7</v>
      </c>
      <c r="D4904" s="13">
        <v>21</v>
      </c>
      <c r="E4904" s="83" t="s">
        <v>301</v>
      </c>
      <c r="F4904" s="13">
        <v>4</v>
      </c>
      <c r="G4904" s="13">
        <v>17</v>
      </c>
      <c r="H4904" s="13" t="s">
        <v>71</v>
      </c>
      <c r="I4904" s="13" t="s">
        <v>53</v>
      </c>
      <c r="J4904" s="13"/>
      <c r="K4904" s="13" t="s">
        <v>28</v>
      </c>
      <c r="L4904" s="12">
        <f t="shared" ca="1" si="679"/>
        <v>4.1719504769859235</v>
      </c>
      <c r="M4904" s="101">
        <f t="shared" ca="1" si="680"/>
        <v>0.51790593221303249</v>
      </c>
      <c r="N4904" s="101">
        <f t="shared" ca="1" si="687"/>
        <v>538.1855504471298</v>
      </c>
      <c r="O4904" s="101">
        <f t="shared" ca="1" si="681"/>
        <v>1.242406852046408</v>
      </c>
      <c r="Q4904" s="12">
        <f t="shared" ca="1" si="682"/>
        <v>2.1812365559970477</v>
      </c>
      <c r="R4904" s="101">
        <f t="shared" ca="1" si="683"/>
        <v>0</v>
      </c>
      <c r="S4904" s="13"/>
      <c r="T4904" s="101">
        <f t="shared" ca="1" si="684"/>
        <v>0.24712722615155905</v>
      </c>
      <c r="U4904" s="101">
        <f t="shared" ca="1" si="685"/>
        <v>1.1733610716522911</v>
      </c>
      <c r="V4904" s="101">
        <f t="shared" ca="1" si="686"/>
        <v>-235.45151086416553</v>
      </c>
    </row>
    <row r="4905" spans="2:22" x14ac:dyDescent="0.3">
      <c r="B4905" s="13">
        <v>2023</v>
      </c>
      <c r="C4905" s="13">
        <v>7</v>
      </c>
      <c r="D4905" s="13">
        <v>21</v>
      </c>
      <c r="E4905" s="83" t="s">
        <v>301</v>
      </c>
      <c r="F4905" s="13">
        <v>4</v>
      </c>
      <c r="G4905" s="13">
        <v>18</v>
      </c>
      <c r="H4905" s="13" t="s">
        <v>71</v>
      </c>
      <c r="I4905" s="13" t="s">
        <v>53</v>
      </c>
      <c r="J4905" s="13"/>
      <c r="K4905" s="13" t="s">
        <v>28</v>
      </c>
      <c r="L4905" s="12">
        <f t="shared" ca="1" si="679"/>
        <v>6.7778029665318167</v>
      </c>
      <c r="M4905" s="101">
        <f t="shared" ca="1" si="680"/>
        <v>0.84139646026525972</v>
      </c>
      <c r="N4905" s="101">
        <f t="shared" ca="1" si="687"/>
        <v>540.09180753146688</v>
      </c>
      <c r="O4905" s="101">
        <f t="shared" ca="1" si="681"/>
        <v>2.0184297234331749</v>
      </c>
      <c r="Q4905" s="12">
        <f t="shared" ca="1" si="682"/>
        <v>1.1936665183986075</v>
      </c>
      <c r="R4905" s="101">
        <f t="shared" ca="1" si="683"/>
        <v>0</v>
      </c>
      <c r="S4905" s="13"/>
      <c r="T4905" s="101">
        <f t="shared" ca="1" si="684"/>
        <v>0.69321469867125662</v>
      </c>
      <c r="U4905" s="101">
        <f t="shared" ca="1" si="685"/>
        <v>1.9062570843370734</v>
      </c>
      <c r="V4905" s="101">
        <f t="shared" ca="1" si="686"/>
        <v>-232.85203908115719</v>
      </c>
    </row>
    <row r="4906" spans="2:22" x14ac:dyDescent="0.3">
      <c r="B4906" s="13">
        <v>2023</v>
      </c>
      <c r="C4906" s="13">
        <v>7</v>
      </c>
      <c r="D4906" s="13">
        <v>21</v>
      </c>
      <c r="E4906" s="83" t="s">
        <v>301</v>
      </c>
      <c r="F4906" s="13">
        <v>4</v>
      </c>
      <c r="G4906" s="13">
        <v>19</v>
      </c>
      <c r="H4906" s="13" t="s">
        <v>71</v>
      </c>
      <c r="I4906" s="13" t="s">
        <v>53</v>
      </c>
      <c r="J4906" s="13"/>
      <c r="K4906" s="13" t="s">
        <v>28</v>
      </c>
      <c r="L4906" s="12">
        <f t="shared" ca="1" si="679"/>
        <v>4.5086196994608843</v>
      </c>
      <c r="M4906" s="101">
        <f t="shared" ca="1" si="680"/>
        <v>0.55970004949107421</v>
      </c>
      <c r="N4906" s="101">
        <f t="shared" ca="1" si="687"/>
        <v>541.3598568219403</v>
      </c>
      <c r="O4906" s="101">
        <f t="shared" ca="1" si="681"/>
        <v>1.3426669464994514</v>
      </c>
      <c r="Q4906" s="12">
        <f t="shared" ca="1" si="682"/>
        <v>5.6000000000000005</v>
      </c>
      <c r="R4906" s="101">
        <f t="shared" ca="1" si="683"/>
        <v>9.2385342440636189E-2</v>
      </c>
      <c r="S4906" s="13"/>
      <c r="T4906" s="101">
        <f t="shared" ca="1" si="684"/>
        <v>0</v>
      </c>
      <c r="U4906" s="101">
        <f t="shared" ca="1" si="685"/>
        <v>1.2680492904733738</v>
      </c>
      <c r="V4906" s="101">
        <f t="shared" ca="1" si="686"/>
        <v>-231.7687604755651</v>
      </c>
    </row>
    <row r="4907" spans="2:22" x14ac:dyDescent="0.3">
      <c r="B4907" s="13">
        <v>2023</v>
      </c>
      <c r="C4907" s="13">
        <v>7</v>
      </c>
      <c r="D4907" s="13">
        <v>21</v>
      </c>
      <c r="E4907" s="83" t="s">
        <v>301</v>
      </c>
      <c r="F4907" s="13">
        <v>4</v>
      </c>
      <c r="G4907" s="13">
        <v>20</v>
      </c>
      <c r="H4907" s="13" t="s">
        <v>69</v>
      </c>
      <c r="I4907" s="13" t="s">
        <v>53</v>
      </c>
      <c r="J4907" s="13"/>
      <c r="K4907" s="13" t="s">
        <v>28</v>
      </c>
      <c r="L4907" s="12">
        <f t="shared" ca="1" si="679"/>
        <v>6.8804395238076488</v>
      </c>
      <c r="M4907" s="101">
        <f t="shared" ca="1" si="680"/>
        <v>0.36301198927609157</v>
      </c>
      <c r="N4907" s="101">
        <f t="shared" ca="1" si="687"/>
        <v>541.3598568219403</v>
      </c>
      <c r="O4907" s="101">
        <f t="shared" ca="1" si="681"/>
        <v>0.74233062022360718</v>
      </c>
      <c r="Q4907" s="12">
        <f t="shared" ca="1" si="682"/>
        <v>0</v>
      </c>
      <c r="R4907" s="101">
        <f t="shared" ca="1" si="683"/>
        <v>0</v>
      </c>
      <c r="S4907" s="13"/>
      <c r="T4907" s="101">
        <f t="shared" ca="1" si="684"/>
        <v>0.36301198927609157</v>
      </c>
      <c r="U4907" s="101">
        <f t="shared" si="685"/>
        <v>0</v>
      </c>
      <c r="V4907" s="101">
        <f t="shared" ca="1" si="686"/>
        <v>-231.40574848628901</v>
      </c>
    </row>
    <row r="4908" spans="2:22" x14ac:dyDescent="0.3">
      <c r="B4908" s="13">
        <v>2023</v>
      </c>
      <c r="C4908" s="13">
        <v>7</v>
      </c>
      <c r="D4908" s="13">
        <v>21</v>
      </c>
      <c r="E4908" s="83" t="s">
        <v>301</v>
      </c>
      <c r="F4908" s="13">
        <v>4</v>
      </c>
      <c r="G4908" s="13">
        <v>21</v>
      </c>
      <c r="H4908" s="13" t="s">
        <v>69</v>
      </c>
      <c r="I4908" s="13" t="s">
        <v>53</v>
      </c>
      <c r="J4908" s="13"/>
      <c r="K4908" s="13" t="s">
        <v>28</v>
      </c>
      <c r="L4908" s="12">
        <f t="shared" ca="1" si="679"/>
        <v>4.5255651597549615</v>
      </c>
      <c r="M4908" s="101">
        <f t="shared" ca="1" si="680"/>
        <v>0.23876881782867176</v>
      </c>
      <c r="N4908" s="101">
        <f t="shared" ca="1" si="687"/>
        <v>541.3598568219403</v>
      </c>
      <c r="O4908" s="101">
        <f t="shared" ca="1" si="681"/>
        <v>0.48826322508596282</v>
      </c>
      <c r="Q4908" s="12">
        <f t="shared" ca="1" si="682"/>
        <v>0</v>
      </c>
      <c r="R4908" s="101">
        <f t="shared" ca="1" si="683"/>
        <v>0</v>
      </c>
      <c r="S4908" s="13"/>
      <c r="T4908" s="101">
        <f t="shared" ca="1" si="684"/>
        <v>0.23876881782867176</v>
      </c>
      <c r="U4908" s="101">
        <f t="shared" si="685"/>
        <v>0</v>
      </c>
      <c r="V4908" s="101">
        <f t="shared" ca="1" si="686"/>
        <v>-231.16697966846033</v>
      </c>
    </row>
    <row r="4909" spans="2:22" x14ac:dyDescent="0.3">
      <c r="B4909" s="13">
        <v>2023</v>
      </c>
      <c r="C4909" s="13">
        <v>7</v>
      </c>
      <c r="D4909" s="13">
        <v>21</v>
      </c>
      <c r="E4909" s="83" t="s">
        <v>301</v>
      </c>
      <c r="F4909" s="13">
        <v>4</v>
      </c>
      <c r="G4909" s="13">
        <v>22</v>
      </c>
      <c r="H4909" s="13" t="s">
        <v>69</v>
      </c>
      <c r="I4909" s="13" t="s">
        <v>53</v>
      </c>
      <c r="J4909" s="13"/>
      <c r="K4909" s="13" t="s">
        <v>28</v>
      </c>
      <c r="L4909" s="12">
        <f t="shared" ca="1" si="679"/>
        <v>4.633101407198831</v>
      </c>
      <c r="M4909" s="101">
        <f t="shared" ca="1" si="680"/>
        <v>0.24444243024381032</v>
      </c>
      <c r="N4909" s="101">
        <f t="shared" ca="1" si="687"/>
        <v>541.3598568219403</v>
      </c>
      <c r="O4909" s="101">
        <f t="shared" ca="1" si="681"/>
        <v>0.49986531082268187</v>
      </c>
      <c r="Q4909" s="12">
        <f t="shared" ca="1" si="682"/>
        <v>0</v>
      </c>
      <c r="R4909" s="101">
        <f t="shared" ca="1" si="683"/>
        <v>0</v>
      </c>
      <c r="S4909" s="13"/>
      <c r="T4909" s="101">
        <f t="shared" ca="1" si="684"/>
        <v>0.24444243024381032</v>
      </c>
      <c r="U4909" s="101">
        <f t="shared" si="685"/>
        <v>0</v>
      </c>
      <c r="V4909" s="101">
        <f t="shared" ca="1" si="686"/>
        <v>-230.92253723821651</v>
      </c>
    </row>
    <row r="4910" spans="2:22" x14ac:dyDescent="0.3">
      <c r="B4910" s="13">
        <v>2023</v>
      </c>
      <c r="C4910" s="13">
        <v>7</v>
      </c>
      <c r="D4910" s="13">
        <v>21</v>
      </c>
      <c r="E4910" s="83" t="s">
        <v>301</v>
      </c>
      <c r="F4910" s="13">
        <v>4</v>
      </c>
      <c r="G4910" s="13">
        <v>23</v>
      </c>
      <c r="H4910" s="13" t="s">
        <v>69</v>
      </c>
      <c r="I4910" s="13" t="s">
        <v>53</v>
      </c>
      <c r="J4910" s="13"/>
      <c r="K4910" s="13" t="s">
        <v>28</v>
      </c>
      <c r="L4910" s="12">
        <f t="shared" ca="1" si="679"/>
        <v>4.6744194517804782</v>
      </c>
      <c r="M4910" s="101">
        <f t="shared" ca="1" si="680"/>
        <v>0.24662237027593803</v>
      </c>
      <c r="N4910" s="101">
        <f t="shared" ca="1" si="687"/>
        <v>541.3598568219403</v>
      </c>
      <c r="O4910" s="101">
        <f t="shared" ca="1" si="681"/>
        <v>0.50432311465259583</v>
      </c>
      <c r="Q4910" s="12">
        <f t="shared" ca="1" si="682"/>
        <v>0</v>
      </c>
      <c r="R4910" s="101">
        <f t="shared" ca="1" si="683"/>
        <v>0</v>
      </c>
      <c r="S4910" s="13"/>
      <c r="T4910" s="101">
        <f t="shared" ca="1" si="684"/>
        <v>0.24662237027593803</v>
      </c>
      <c r="U4910" s="101">
        <f t="shared" si="685"/>
        <v>0</v>
      </c>
      <c r="V4910" s="101">
        <f t="shared" ca="1" si="686"/>
        <v>-230.67591486794058</v>
      </c>
    </row>
    <row r="4911" spans="2:22" x14ac:dyDescent="0.3">
      <c r="B4911" s="13">
        <v>2023</v>
      </c>
      <c r="C4911" s="13">
        <v>7</v>
      </c>
      <c r="D4911" s="13">
        <v>22</v>
      </c>
      <c r="E4911" s="83" t="s">
        <v>302</v>
      </c>
      <c r="F4911" s="13">
        <v>5</v>
      </c>
      <c r="G4911" s="13">
        <v>0</v>
      </c>
      <c r="H4911" s="13" t="s">
        <v>69</v>
      </c>
      <c r="I4911" s="13" t="s">
        <v>53</v>
      </c>
      <c r="J4911" s="13"/>
      <c r="K4911" s="13" t="s">
        <v>28</v>
      </c>
      <c r="L4911" s="12">
        <f t="shared" ca="1" si="679"/>
        <v>6.1295728428532703</v>
      </c>
      <c r="M4911" s="101">
        <f t="shared" ca="1" si="680"/>
        <v>0.32339626318893855</v>
      </c>
      <c r="N4911" s="101">
        <f t="shared" ca="1" si="687"/>
        <v>541.3598568219403</v>
      </c>
      <c r="O4911" s="101">
        <f t="shared" ca="1" si="681"/>
        <v>0.66131961401543937</v>
      </c>
      <c r="Q4911" s="12">
        <f t="shared" ca="1" si="682"/>
        <v>0</v>
      </c>
      <c r="R4911" s="101">
        <f t="shared" ca="1" si="683"/>
        <v>0</v>
      </c>
      <c r="S4911" s="13"/>
      <c r="T4911" s="101">
        <f t="shared" ca="1" si="684"/>
        <v>0.32339626318893855</v>
      </c>
      <c r="U4911" s="101">
        <f t="shared" si="685"/>
        <v>0</v>
      </c>
      <c r="V4911" s="101">
        <f t="shared" ca="1" si="686"/>
        <v>-230.35251860475165</v>
      </c>
    </row>
    <row r="4912" spans="2:22" x14ac:dyDescent="0.3">
      <c r="B4912" s="13">
        <v>2023</v>
      </c>
      <c r="C4912" s="13">
        <v>7</v>
      </c>
      <c r="D4912" s="13">
        <v>22</v>
      </c>
      <c r="E4912" s="83" t="s">
        <v>302</v>
      </c>
      <c r="F4912" s="13">
        <v>5</v>
      </c>
      <c r="G4912" s="13">
        <v>1</v>
      </c>
      <c r="H4912" s="13" t="s">
        <v>69</v>
      </c>
      <c r="I4912" s="13" t="s">
        <v>53</v>
      </c>
      <c r="J4912" s="13"/>
      <c r="K4912" s="13" t="s">
        <v>28</v>
      </c>
      <c r="L4912" s="12">
        <f t="shared" ca="1" si="679"/>
        <v>2.8530034509454851</v>
      </c>
      <c r="M4912" s="101">
        <f t="shared" ca="1" si="680"/>
        <v>0.1505244620718838</v>
      </c>
      <c r="N4912" s="101">
        <f t="shared" ca="1" si="687"/>
        <v>541.3598568219403</v>
      </c>
      <c r="O4912" s="101">
        <f t="shared" ca="1" si="681"/>
        <v>0.30781054232250837</v>
      </c>
      <c r="Q4912" s="12">
        <f t="shared" ca="1" si="682"/>
        <v>0</v>
      </c>
      <c r="R4912" s="101">
        <f t="shared" ca="1" si="683"/>
        <v>0</v>
      </c>
      <c r="S4912" s="13"/>
      <c r="T4912" s="101">
        <f t="shared" ca="1" si="684"/>
        <v>0.1505244620718838</v>
      </c>
      <c r="U4912" s="101">
        <f t="shared" si="685"/>
        <v>0</v>
      </c>
      <c r="V4912" s="101">
        <f t="shared" ca="1" si="686"/>
        <v>-230.20199414267978</v>
      </c>
    </row>
    <row r="4913" spans="2:22" x14ac:dyDescent="0.3">
      <c r="B4913" s="13">
        <v>2023</v>
      </c>
      <c r="C4913" s="13">
        <v>7</v>
      </c>
      <c r="D4913" s="13">
        <v>22</v>
      </c>
      <c r="E4913" s="83" t="s">
        <v>302</v>
      </c>
      <c r="F4913" s="13">
        <v>5</v>
      </c>
      <c r="G4913" s="13">
        <v>2</v>
      </c>
      <c r="H4913" s="13" t="s">
        <v>69</v>
      </c>
      <c r="I4913" s="13" t="s">
        <v>53</v>
      </c>
      <c r="J4913" s="13"/>
      <c r="K4913" s="13" t="s">
        <v>28</v>
      </c>
      <c r="L4913" s="12">
        <f t="shared" ca="1" si="679"/>
        <v>2.8393491339589634</v>
      </c>
      <c r="M4913" s="101">
        <f t="shared" ca="1" si="680"/>
        <v>0.1498040603076749</v>
      </c>
      <c r="N4913" s="101">
        <f t="shared" ca="1" si="687"/>
        <v>541.3598568219403</v>
      </c>
      <c r="O4913" s="101">
        <f t="shared" ca="1" si="681"/>
        <v>0.30633737806283257</v>
      </c>
      <c r="Q4913" s="12">
        <f t="shared" ca="1" si="682"/>
        <v>0</v>
      </c>
      <c r="R4913" s="101">
        <f t="shared" ca="1" si="683"/>
        <v>0</v>
      </c>
      <c r="S4913" s="13"/>
      <c r="T4913" s="101">
        <f t="shared" ca="1" si="684"/>
        <v>0.1498040603076749</v>
      </c>
      <c r="U4913" s="101">
        <f t="shared" si="685"/>
        <v>0</v>
      </c>
      <c r="V4913" s="101">
        <f t="shared" ca="1" si="686"/>
        <v>-230.05219008237211</v>
      </c>
    </row>
    <row r="4914" spans="2:22" x14ac:dyDescent="0.3">
      <c r="B4914" s="13">
        <v>2023</v>
      </c>
      <c r="C4914" s="13">
        <v>7</v>
      </c>
      <c r="D4914" s="13">
        <v>22</v>
      </c>
      <c r="E4914" s="83" t="s">
        <v>302</v>
      </c>
      <c r="F4914" s="13">
        <v>5</v>
      </c>
      <c r="G4914" s="13">
        <v>3</v>
      </c>
      <c r="H4914" s="13" t="s">
        <v>69</v>
      </c>
      <c r="I4914" s="13" t="s">
        <v>53</v>
      </c>
      <c r="J4914" s="13"/>
      <c r="K4914" s="13" t="s">
        <v>28</v>
      </c>
      <c r="L4914" s="12">
        <f t="shared" ca="1" si="679"/>
        <v>2.8049383512156982</v>
      </c>
      <c r="M4914" s="101">
        <f t="shared" ca="1" si="680"/>
        <v>0.14798854741014025</v>
      </c>
      <c r="N4914" s="101">
        <f t="shared" ca="1" si="687"/>
        <v>541.3598568219403</v>
      </c>
      <c r="O4914" s="101">
        <f t="shared" ca="1" si="681"/>
        <v>0.30262479871266168</v>
      </c>
      <c r="Q4914" s="12">
        <f t="shared" ca="1" si="682"/>
        <v>0</v>
      </c>
      <c r="R4914" s="101">
        <f t="shared" ca="1" si="683"/>
        <v>0</v>
      </c>
      <c r="S4914" s="13"/>
      <c r="T4914" s="101">
        <f t="shared" ca="1" si="684"/>
        <v>0.14798854741014025</v>
      </c>
      <c r="U4914" s="101">
        <f t="shared" si="685"/>
        <v>0</v>
      </c>
      <c r="V4914" s="101">
        <f t="shared" ca="1" si="686"/>
        <v>-229.90420153496197</v>
      </c>
    </row>
    <row r="4915" spans="2:22" x14ac:dyDescent="0.3">
      <c r="B4915" s="13">
        <v>2023</v>
      </c>
      <c r="C4915" s="13">
        <v>7</v>
      </c>
      <c r="D4915" s="13">
        <v>22</v>
      </c>
      <c r="E4915" s="83" t="s">
        <v>302</v>
      </c>
      <c r="F4915" s="13">
        <v>5</v>
      </c>
      <c r="G4915" s="13">
        <v>4</v>
      </c>
      <c r="H4915" s="13" t="s">
        <v>69</v>
      </c>
      <c r="I4915" s="13" t="s">
        <v>53</v>
      </c>
      <c r="J4915" s="13"/>
      <c r="K4915" s="13" t="s">
        <v>28</v>
      </c>
      <c r="L4915" s="12">
        <f t="shared" ca="1" si="679"/>
        <v>2.7174929715115161</v>
      </c>
      <c r="M4915" s="101">
        <f t="shared" ca="1" si="680"/>
        <v>0.14337492917694761</v>
      </c>
      <c r="N4915" s="101">
        <f t="shared" ca="1" si="687"/>
        <v>541.3598568219403</v>
      </c>
      <c r="O4915" s="101">
        <f t="shared" ca="1" si="681"/>
        <v>0.29319031669637746</v>
      </c>
      <c r="Q4915" s="12">
        <f t="shared" ca="1" si="682"/>
        <v>0</v>
      </c>
      <c r="R4915" s="101">
        <f t="shared" ca="1" si="683"/>
        <v>0</v>
      </c>
      <c r="S4915" s="13"/>
      <c r="T4915" s="101">
        <f t="shared" ca="1" si="684"/>
        <v>0.14337492917694761</v>
      </c>
      <c r="U4915" s="101">
        <f t="shared" si="685"/>
        <v>0</v>
      </c>
      <c r="V4915" s="101">
        <f t="shared" ca="1" si="686"/>
        <v>-229.76082660578501</v>
      </c>
    </row>
    <row r="4916" spans="2:22" x14ac:dyDescent="0.3">
      <c r="B4916" s="13">
        <v>2023</v>
      </c>
      <c r="C4916" s="13">
        <v>7</v>
      </c>
      <c r="D4916" s="13">
        <v>22</v>
      </c>
      <c r="E4916" s="83" t="s">
        <v>302</v>
      </c>
      <c r="F4916" s="13">
        <v>5</v>
      </c>
      <c r="G4916" s="13">
        <v>5</v>
      </c>
      <c r="H4916" s="13" t="s">
        <v>69</v>
      </c>
      <c r="I4916" s="13" t="s">
        <v>53</v>
      </c>
      <c r="J4916" s="13"/>
      <c r="K4916" s="13" t="s">
        <v>28</v>
      </c>
      <c r="L4916" s="12">
        <f t="shared" ca="1" si="679"/>
        <v>3.2307740300910806</v>
      </c>
      <c r="M4916" s="101">
        <f t="shared" ca="1" si="680"/>
        <v>0.17045563782760542</v>
      </c>
      <c r="N4916" s="101">
        <f t="shared" ca="1" si="687"/>
        <v>541.3598568219403</v>
      </c>
      <c r="O4916" s="101">
        <f t="shared" ca="1" si="681"/>
        <v>0.34856821010652667</v>
      </c>
      <c r="Q4916" s="12">
        <f t="shared" ca="1" si="682"/>
        <v>5.6000000000000005</v>
      </c>
      <c r="R4916" s="101">
        <f t="shared" ca="1" si="683"/>
        <v>0.20055497835279007</v>
      </c>
      <c r="S4916" s="13"/>
      <c r="T4916" s="101">
        <f t="shared" ca="1" si="684"/>
        <v>0</v>
      </c>
      <c r="U4916" s="101">
        <f t="shared" si="685"/>
        <v>0</v>
      </c>
      <c r="V4916" s="101">
        <f t="shared" ca="1" si="686"/>
        <v>-230.16193656249058</v>
      </c>
    </row>
    <row r="4917" spans="2:22" x14ac:dyDescent="0.3">
      <c r="B4917" s="13">
        <v>2023</v>
      </c>
      <c r="C4917" s="13">
        <v>7</v>
      </c>
      <c r="D4917" s="13">
        <v>22</v>
      </c>
      <c r="E4917" s="83" t="s">
        <v>302</v>
      </c>
      <c r="F4917" s="13">
        <v>5</v>
      </c>
      <c r="G4917" s="13">
        <v>6</v>
      </c>
      <c r="H4917" s="13" t="s">
        <v>69</v>
      </c>
      <c r="I4917" s="13" t="s">
        <v>53</v>
      </c>
      <c r="J4917" s="13"/>
      <c r="K4917" s="13" t="s">
        <v>28</v>
      </c>
      <c r="L4917" s="12">
        <f t="shared" ca="1" si="679"/>
        <v>2.7052935989155493</v>
      </c>
      <c r="M4917" s="101">
        <f t="shared" ca="1" si="680"/>
        <v>0.1427312902787844</v>
      </c>
      <c r="N4917" s="101">
        <f t="shared" ca="1" si="687"/>
        <v>541.3598568219403</v>
      </c>
      <c r="O4917" s="101">
        <f t="shared" ca="1" si="681"/>
        <v>0.29187412638699861</v>
      </c>
      <c r="Q4917" s="12">
        <f t="shared" ca="1" si="682"/>
        <v>5.6000000000000005</v>
      </c>
      <c r="R4917" s="101">
        <f t="shared" ca="1" si="683"/>
        <v>0.2450368968517988</v>
      </c>
      <c r="S4917" s="13"/>
      <c r="T4917" s="101">
        <f t="shared" ca="1" si="684"/>
        <v>0</v>
      </c>
      <c r="U4917" s="101">
        <f t="shared" si="685"/>
        <v>0</v>
      </c>
      <c r="V4917" s="101">
        <f t="shared" ca="1" si="686"/>
        <v>-230.65201035619415</v>
      </c>
    </row>
    <row r="4918" spans="2:22" x14ac:dyDescent="0.3">
      <c r="B4918" s="13">
        <v>2023</v>
      </c>
      <c r="C4918" s="13">
        <v>7</v>
      </c>
      <c r="D4918" s="13">
        <v>22</v>
      </c>
      <c r="E4918" s="83" t="s">
        <v>302</v>
      </c>
      <c r="F4918" s="13">
        <v>5</v>
      </c>
      <c r="G4918" s="13">
        <v>7</v>
      </c>
      <c r="H4918" s="13" t="s">
        <v>69</v>
      </c>
      <c r="I4918" s="13" t="s">
        <v>53</v>
      </c>
      <c r="J4918" s="13"/>
      <c r="K4918" s="13" t="s">
        <v>28</v>
      </c>
      <c r="L4918" s="12">
        <f t="shared" ca="1" si="679"/>
        <v>3.0653325049327096</v>
      </c>
      <c r="M4918" s="101">
        <f t="shared" ca="1" si="680"/>
        <v>0.16172694296024975</v>
      </c>
      <c r="N4918" s="101">
        <f t="shared" ca="1" si="687"/>
        <v>541.3598568219403</v>
      </c>
      <c r="O4918" s="101">
        <f t="shared" ca="1" si="681"/>
        <v>0.33071872395719004</v>
      </c>
      <c r="Q4918" s="12">
        <f t="shared" ca="1" si="682"/>
        <v>5.4777803875368685</v>
      </c>
      <c r="R4918" s="101">
        <f t="shared" ca="1" si="683"/>
        <v>0.20421371326244206</v>
      </c>
      <c r="S4918" s="13"/>
      <c r="T4918" s="101">
        <f t="shared" ca="1" si="684"/>
        <v>0</v>
      </c>
      <c r="U4918" s="101">
        <f t="shared" si="685"/>
        <v>0</v>
      </c>
      <c r="V4918" s="101">
        <f t="shared" ca="1" si="686"/>
        <v>-231.06043778271905</v>
      </c>
    </row>
    <row r="4919" spans="2:22" x14ac:dyDescent="0.3">
      <c r="B4919" s="13">
        <v>2023</v>
      </c>
      <c r="C4919" s="13">
        <v>7</v>
      </c>
      <c r="D4919" s="13">
        <v>22</v>
      </c>
      <c r="E4919" s="83" t="s">
        <v>302</v>
      </c>
      <c r="F4919" s="13">
        <v>5</v>
      </c>
      <c r="G4919" s="13">
        <v>8</v>
      </c>
      <c r="H4919" s="13" t="s">
        <v>69</v>
      </c>
      <c r="I4919" s="13" t="s">
        <v>53</v>
      </c>
      <c r="J4919" s="13"/>
      <c r="K4919" s="13" t="s">
        <v>28</v>
      </c>
      <c r="L4919" s="12">
        <f t="shared" ca="1" si="679"/>
        <v>3.8516838093552233</v>
      </c>
      <c r="M4919" s="101">
        <f t="shared" ca="1" si="680"/>
        <v>0.20321483778158159</v>
      </c>
      <c r="N4919" s="101">
        <f t="shared" ca="1" si="687"/>
        <v>541.3598568219403</v>
      </c>
      <c r="O4919" s="101">
        <f t="shared" ca="1" si="681"/>
        <v>0.41555816619133501</v>
      </c>
      <c r="Q4919" s="12">
        <f t="shared" ca="1" si="682"/>
        <v>4.1995762571669664</v>
      </c>
      <c r="R4919" s="101">
        <f t="shared" ca="1" si="683"/>
        <v>2.9449095707264054E-2</v>
      </c>
      <c r="S4919" s="13"/>
      <c r="T4919" s="101">
        <f t="shared" ca="1" si="684"/>
        <v>0</v>
      </c>
      <c r="U4919" s="101">
        <f t="shared" si="685"/>
        <v>0</v>
      </c>
      <c r="V4919" s="101">
        <f t="shared" ca="1" si="686"/>
        <v>-231.11933597413358</v>
      </c>
    </row>
    <row r="4920" spans="2:22" x14ac:dyDescent="0.3">
      <c r="B4920" s="13">
        <v>2023</v>
      </c>
      <c r="C4920" s="13">
        <v>7</v>
      </c>
      <c r="D4920" s="13">
        <v>22</v>
      </c>
      <c r="E4920" s="83" t="s">
        <v>302</v>
      </c>
      <c r="F4920" s="13">
        <v>5</v>
      </c>
      <c r="G4920" s="13">
        <v>9</v>
      </c>
      <c r="H4920" s="13" t="s">
        <v>69</v>
      </c>
      <c r="I4920" s="13" t="s">
        <v>53</v>
      </c>
      <c r="J4920" s="13"/>
      <c r="K4920" s="13" t="s">
        <v>28</v>
      </c>
      <c r="L4920" s="12">
        <f t="shared" ca="1" si="679"/>
        <v>6.0277487553163516</v>
      </c>
      <c r="M4920" s="101">
        <f t="shared" ca="1" si="680"/>
        <v>0.31802402433049071</v>
      </c>
      <c r="N4920" s="101">
        <f t="shared" ca="1" si="687"/>
        <v>541.3598568219403</v>
      </c>
      <c r="O4920" s="101">
        <f t="shared" ca="1" si="681"/>
        <v>0.65033381321108119</v>
      </c>
      <c r="Q4920" s="12">
        <f t="shared" ca="1" si="682"/>
        <v>6.9494545466031371E-2</v>
      </c>
      <c r="R4920" s="101">
        <f t="shared" ca="1" si="683"/>
        <v>0</v>
      </c>
      <c r="S4920" s="13"/>
      <c r="T4920" s="101">
        <f t="shared" ca="1" si="684"/>
        <v>0.31435749211170289</v>
      </c>
      <c r="U4920" s="101">
        <f t="shared" si="685"/>
        <v>0</v>
      </c>
      <c r="V4920" s="101">
        <f t="shared" ca="1" si="686"/>
        <v>-230.80497848202188</v>
      </c>
    </row>
    <row r="4921" spans="2:22" x14ac:dyDescent="0.3">
      <c r="B4921" s="13">
        <v>2023</v>
      </c>
      <c r="C4921" s="13">
        <v>7</v>
      </c>
      <c r="D4921" s="13">
        <v>22</v>
      </c>
      <c r="E4921" s="83" t="s">
        <v>302</v>
      </c>
      <c r="F4921" s="13">
        <v>5</v>
      </c>
      <c r="G4921" s="13">
        <v>10</v>
      </c>
      <c r="H4921" s="13" t="s">
        <v>70</v>
      </c>
      <c r="I4921" s="13" t="s">
        <v>53</v>
      </c>
      <c r="J4921" s="13"/>
      <c r="K4921" s="13" t="s">
        <v>28</v>
      </c>
      <c r="L4921" s="12">
        <f t="shared" ca="1" si="679"/>
        <v>4.5992322469701064</v>
      </c>
      <c r="M4921" s="101">
        <f t="shared" ca="1" si="680"/>
        <v>0.2426554933501428</v>
      </c>
      <c r="N4921" s="101">
        <f t="shared" ca="1" si="687"/>
        <v>541.3598568219403</v>
      </c>
      <c r="O4921" s="101">
        <f t="shared" ca="1" si="681"/>
        <v>0.49621116712560476</v>
      </c>
      <c r="Q4921" s="12">
        <f t="shared" ca="1" si="682"/>
        <v>5.6000000000000005</v>
      </c>
      <c r="R4921" s="101">
        <f t="shared" ca="1" si="683"/>
        <v>8.4714990293980552E-2</v>
      </c>
      <c r="S4921" s="13"/>
      <c r="T4921" s="101">
        <f t="shared" ca="1" si="684"/>
        <v>0</v>
      </c>
      <c r="U4921" s="101">
        <f t="shared" si="685"/>
        <v>0</v>
      </c>
      <c r="V4921" s="101">
        <f t="shared" ca="1" si="686"/>
        <v>-230.97440846260983</v>
      </c>
    </row>
    <row r="4922" spans="2:22" x14ac:dyDescent="0.3">
      <c r="B4922" s="13">
        <v>2023</v>
      </c>
      <c r="C4922" s="13">
        <v>7</v>
      </c>
      <c r="D4922" s="13">
        <v>22</v>
      </c>
      <c r="E4922" s="83" t="s">
        <v>302</v>
      </c>
      <c r="F4922" s="13">
        <v>5</v>
      </c>
      <c r="G4922" s="13">
        <v>11</v>
      </c>
      <c r="H4922" s="13" t="s">
        <v>70</v>
      </c>
      <c r="I4922" s="13" t="s">
        <v>53</v>
      </c>
      <c r="J4922" s="13"/>
      <c r="K4922" s="13" t="s">
        <v>28</v>
      </c>
      <c r="L4922" s="12">
        <f t="shared" ca="1" si="679"/>
        <v>3.0235735322422701</v>
      </c>
      <c r="M4922" s="101">
        <f t="shared" ca="1" si="680"/>
        <v>0.15952373956110216</v>
      </c>
      <c r="N4922" s="101">
        <f t="shared" ca="1" si="687"/>
        <v>541.3598568219403</v>
      </c>
      <c r="O4922" s="101">
        <f t="shared" ca="1" si="681"/>
        <v>0.32621334839361854</v>
      </c>
      <c r="Q4922" s="12">
        <f t="shared" ca="1" si="682"/>
        <v>5.6000000000000005</v>
      </c>
      <c r="R4922" s="101">
        <f t="shared" ca="1" si="683"/>
        <v>0.2180945004956919</v>
      </c>
      <c r="S4922" s="13"/>
      <c r="T4922" s="101">
        <f t="shared" ca="1" si="684"/>
        <v>0</v>
      </c>
      <c r="U4922" s="101">
        <f t="shared" si="685"/>
        <v>0</v>
      </c>
      <c r="V4922" s="101">
        <f t="shared" ca="1" si="686"/>
        <v>-231.41059746360119</v>
      </c>
    </row>
    <row r="4923" spans="2:22" x14ac:dyDescent="0.3">
      <c r="B4923" s="13">
        <v>2023</v>
      </c>
      <c r="C4923" s="13">
        <v>7</v>
      </c>
      <c r="D4923" s="13">
        <v>22</v>
      </c>
      <c r="E4923" s="83" t="s">
        <v>302</v>
      </c>
      <c r="F4923" s="13">
        <v>5</v>
      </c>
      <c r="G4923" s="13">
        <v>12</v>
      </c>
      <c r="H4923" s="13" t="s">
        <v>70</v>
      </c>
      <c r="I4923" s="13" t="s">
        <v>53</v>
      </c>
      <c r="J4923" s="13"/>
      <c r="K4923" s="13" t="s">
        <v>28</v>
      </c>
      <c r="L4923" s="12">
        <f t="shared" ca="1" si="679"/>
        <v>3.8773811224870287</v>
      </c>
      <c r="M4923" s="101">
        <f t="shared" ca="1" si="680"/>
        <v>0.20457062802241563</v>
      </c>
      <c r="N4923" s="101">
        <f t="shared" ca="1" si="687"/>
        <v>541.3598568219403</v>
      </c>
      <c r="O4923" s="101">
        <f t="shared" ca="1" si="681"/>
        <v>0.41833064930512553</v>
      </c>
      <c r="Q4923" s="12">
        <f t="shared" ca="1" si="682"/>
        <v>5.6000000000000005</v>
      </c>
      <c r="R4923" s="101">
        <f t="shared" ca="1" si="683"/>
        <v>0.14581968798147307</v>
      </c>
      <c r="S4923" s="13"/>
      <c r="T4923" s="101">
        <f t="shared" ca="1" si="684"/>
        <v>0</v>
      </c>
      <c r="U4923" s="101">
        <f t="shared" si="685"/>
        <v>0</v>
      </c>
      <c r="V4923" s="101">
        <f t="shared" ca="1" si="686"/>
        <v>-231.70223683956416</v>
      </c>
    </row>
    <row r="4924" spans="2:22" x14ac:dyDescent="0.3">
      <c r="B4924" s="13">
        <v>2023</v>
      </c>
      <c r="C4924" s="13">
        <v>7</v>
      </c>
      <c r="D4924" s="13">
        <v>22</v>
      </c>
      <c r="E4924" s="83" t="s">
        <v>302</v>
      </c>
      <c r="F4924" s="13">
        <v>5</v>
      </c>
      <c r="G4924" s="13">
        <v>13</v>
      </c>
      <c r="H4924" s="13" t="s">
        <v>70</v>
      </c>
      <c r="I4924" s="13" t="s">
        <v>53</v>
      </c>
      <c r="J4924" s="13"/>
      <c r="K4924" s="13" t="s">
        <v>28</v>
      </c>
      <c r="L4924" s="12">
        <f t="shared" ca="1" si="679"/>
        <v>3.5598414131065947</v>
      </c>
      <c r="M4924" s="101">
        <f t="shared" ca="1" si="680"/>
        <v>0.18781723295550395</v>
      </c>
      <c r="N4924" s="101">
        <f t="shared" ca="1" si="687"/>
        <v>541.3598568219403</v>
      </c>
      <c r="O4924" s="101">
        <f t="shared" ca="1" si="681"/>
        <v>0.38407129006007051</v>
      </c>
      <c r="Q4924" s="12">
        <f t="shared" ca="1" si="682"/>
        <v>3.0106656950088584</v>
      </c>
      <c r="R4924" s="101">
        <f t="shared" ca="1" si="683"/>
        <v>0</v>
      </c>
      <c r="S4924" s="13"/>
      <c r="T4924" s="101">
        <f t="shared" ca="1" si="684"/>
        <v>2.8974510886836571E-2</v>
      </c>
      <c r="U4924" s="101">
        <f t="shared" si="685"/>
        <v>0</v>
      </c>
      <c r="V4924" s="101">
        <f t="shared" ca="1" si="686"/>
        <v>-231.67326232867734</v>
      </c>
    </row>
    <row r="4925" spans="2:22" x14ac:dyDescent="0.3">
      <c r="B4925" s="13">
        <v>2023</v>
      </c>
      <c r="C4925" s="13">
        <v>7</v>
      </c>
      <c r="D4925" s="13">
        <v>22</v>
      </c>
      <c r="E4925" s="83" t="s">
        <v>302</v>
      </c>
      <c r="F4925" s="13">
        <v>5</v>
      </c>
      <c r="G4925" s="13">
        <v>14</v>
      </c>
      <c r="H4925" s="13" t="s">
        <v>70</v>
      </c>
      <c r="I4925" s="13" t="s">
        <v>53</v>
      </c>
      <c r="J4925" s="13"/>
      <c r="K4925" s="13" t="s">
        <v>28</v>
      </c>
      <c r="L4925" s="12">
        <f t="shared" ca="1" si="679"/>
        <v>3.8708883029583268</v>
      </c>
      <c r="M4925" s="101">
        <f t="shared" ca="1" si="680"/>
        <v>0.20422806686408132</v>
      </c>
      <c r="N4925" s="101">
        <f t="shared" ca="1" si="687"/>
        <v>541.3598568219403</v>
      </c>
      <c r="O4925" s="101">
        <f t="shared" ca="1" si="681"/>
        <v>0.41763013900617385</v>
      </c>
      <c r="Q4925" s="12">
        <f t="shared" ca="1" si="682"/>
        <v>5.2478032315212815</v>
      </c>
      <c r="R4925" s="101">
        <f t="shared" ca="1" si="683"/>
        <v>0.11655584870285413</v>
      </c>
      <c r="S4925" s="13"/>
      <c r="T4925" s="101">
        <f t="shared" ca="1" si="684"/>
        <v>0</v>
      </c>
      <c r="U4925" s="101">
        <f t="shared" si="685"/>
        <v>0</v>
      </c>
      <c r="V4925" s="101">
        <f t="shared" ca="1" si="686"/>
        <v>-231.90637402608306</v>
      </c>
    </row>
    <row r="4926" spans="2:22" x14ac:dyDescent="0.3">
      <c r="B4926" s="13">
        <v>2023</v>
      </c>
      <c r="C4926" s="13">
        <v>7</v>
      </c>
      <c r="D4926" s="13">
        <v>22</v>
      </c>
      <c r="E4926" s="83" t="s">
        <v>302</v>
      </c>
      <c r="F4926" s="13">
        <v>5</v>
      </c>
      <c r="G4926" s="13">
        <v>15</v>
      </c>
      <c r="H4926" s="13" t="s">
        <v>70</v>
      </c>
      <c r="I4926" s="13" t="s">
        <v>53</v>
      </c>
      <c r="J4926" s="13"/>
      <c r="K4926" s="13" t="s">
        <v>28</v>
      </c>
      <c r="L4926" s="12">
        <f t="shared" ca="1" si="679"/>
        <v>4.9456271919241432</v>
      </c>
      <c r="M4926" s="101">
        <f t="shared" ca="1" si="680"/>
        <v>0.2609312906459178</v>
      </c>
      <c r="N4926" s="101">
        <f t="shared" ca="1" si="687"/>
        <v>541.3598568219403</v>
      </c>
      <c r="O4926" s="101">
        <f t="shared" ca="1" si="681"/>
        <v>0.53358371773669577</v>
      </c>
      <c r="Q4926" s="12">
        <f t="shared" ca="1" si="682"/>
        <v>1.9143365499887848</v>
      </c>
      <c r="R4926" s="101">
        <f t="shared" ca="1" si="683"/>
        <v>0</v>
      </c>
      <c r="S4926" s="13"/>
      <c r="T4926" s="101">
        <f t="shared" ca="1" si="684"/>
        <v>0.15993089426850951</v>
      </c>
      <c r="U4926" s="101">
        <f t="shared" si="685"/>
        <v>0</v>
      </c>
      <c r="V4926" s="101">
        <f t="shared" ca="1" si="686"/>
        <v>-231.74644313181454</v>
      </c>
    </row>
    <row r="4927" spans="2:22" x14ac:dyDescent="0.3">
      <c r="B4927" s="13">
        <v>2023</v>
      </c>
      <c r="C4927" s="13">
        <v>7</v>
      </c>
      <c r="D4927" s="13">
        <v>22</v>
      </c>
      <c r="E4927" s="83" t="s">
        <v>302</v>
      </c>
      <c r="F4927" s="13">
        <v>5</v>
      </c>
      <c r="G4927" s="13">
        <v>16</v>
      </c>
      <c r="H4927" s="13" t="s">
        <v>71</v>
      </c>
      <c r="I4927" s="13" t="s">
        <v>53</v>
      </c>
      <c r="J4927" s="13"/>
      <c r="K4927" s="13" t="s">
        <v>28</v>
      </c>
      <c r="L4927" s="12">
        <f t="shared" ca="1" si="679"/>
        <v>4.6769036690841475</v>
      </c>
      <c r="M4927" s="101">
        <f t="shared" ca="1" si="680"/>
        <v>0.5805908214801061</v>
      </c>
      <c r="N4927" s="101">
        <f t="shared" ca="1" si="687"/>
        <v>542.67523597887021</v>
      </c>
      <c r="O4927" s="101">
        <f t="shared" ca="1" si="681"/>
        <v>1.3927819126532592</v>
      </c>
      <c r="Q4927" s="12">
        <f t="shared" ca="1" si="682"/>
        <v>5.6000000000000005</v>
      </c>
      <c r="R4927" s="101">
        <f t="shared" ca="1" si="683"/>
        <v>7.814010441202697E-2</v>
      </c>
      <c r="S4927" s="13"/>
      <c r="T4927" s="101">
        <f t="shared" ca="1" si="684"/>
        <v>0</v>
      </c>
      <c r="U4927" s="101">
        <f t="shared" ca="1" si="685"/>
        <v>1.3153791569299165</v>
      </c>
      <c r="V4927" s="101">
        <f t="shared" ca="1" si="686"/>
        <v>-230.58734418370869</v>
      </c>
    </row>
    <row r="4928" spans="2:22" x14ac:dyDescent="0.3">
      <c r="B4928" s="13">
        <v>2023</v>
      </c>
      <c r="C4928" s="13">
        <v>7</v>
      </c>
      <c r="D4928" s="13">
        <v>22</v>
      </c>
      <c r="E4928" s="83" t="s">
        <v>302</v>
      </c>
      <c r="F4928" s="13">
        <v>5</v>
      </c>
      <c r="G4928" s="13">
        <v>17</v>
      </c>
      <c r="H4928" s="13" t="s">
        <v>71</v>
      </c>
      <c r="I4928" s="13" t="s">
        <v>53</v>
      </c>
      <c r="J4928" s="13"/>
      <c r="K4928" s="13" t="s">
        <v>28</v>
      </c>
      <c r="L4928" s="12">
        <f t="shared" ref="L4928:L4991" ca="1" si="688">IF(K4928="Weekday",_xlfn.NORM.INV(RAND(),VLOOKUP(G4928,$J$5:$N$28,4),VLOOKUP(G4928,$J$5:$N$28,5)),_xlfn.NORM.INV(RAND(),VLOOKUP(G4928,$P$5:$T$28,4),VLOOKUP(G4928,$P$5:$T$28,5)))*VLOOKUP(C4928,$P$32:$R$43,3)</f>
        <v>6.5809050865872978</v>
      </c>
      <c r="M4928" s="101">
        <f t="shared" ref="M4928:M4991" ca="1" si="689">IF(I4928="Winter",VLOOKUP(G4928,$J$40:$L$43,3),VLOOKUP(G4928,$J$40:$L$43,2))*L4928</f>
        <v>0.81695355744894715</v>
      </c>
      <c r="N4928" s="101">
        <f t="shared" ca="1" si="687"/>
        <v>544.52611553447286</v>
      </c>
      <c r="O4928" s="101">
        <f t="shared" ref="O4928:O4991" ca="1" si="690">IF(I4928="Winter",VLOOKUP(G4928,$J$46:$L$49,3),VLOOKUP(G4928,$J$46:$L$49,2))*L4928</f>
        <v>1.9597935347856974</v>
      </c>
      <c r="Q4928" s="12">
        <f t="shared" ref="Q4928:Q4991" ca="1" si="691">MIN(MAX(AND(IF(G4928&gt;=VLOOKUP(C4928,$O$46:$T$57,5),1,0),IF(G4928&lt;=VLOOKUP(C4928,$O$46:$T$57,6),1,0))*$G$50*_xlfn.NORM.INV(RAND(),VLOOKUP(C4928,$B$4:$F$15,4),VLOOKUP(C4928,$B$4:$F$15,4)),0),0.2)*$G$51</f>
        <v>0</v>
      </c>
      <c r="R4928" s="101">
        <f t="shared" ref="R4928:R4991" ca="1" si="692">MAX(Q4928-L4928,0)*$G$52</f>
        <v>0</v>
      </c>
      <c r="S4928" s="13"/>
      <c r="T4928" s="101">
        <f t="shared" ref="T4928:T4991" ca="1" si="693">MAX(L4928-Q4928,0)*IF(I4928="Winter",VLOOKUP(G4928,$J$40:$L$43,3),VLOOKUP(G4928,$J$40:$L$43,2))</f>
        <v>0.81695355744894715</v>
      </c>
      <c r="U4928" s="101">
        <f t="shared" ca="1" si="685"/>
        <v>1.8508795556026776</v>
      </c>
      <c r="V4928" s="101">
        <f t="shared" ca="1" si="686"/>
        <v>-227.91951107065705</v>
      </c>
    </row>
    <row r="4929" spans="2:22" x14ac:dyDescent="0.3">
      <c r="B4929" s="13">
        <v>2023</v>
      </c>
      <c r="C4929" s="13">
        <v>7</v>
      </c>
      <c r="D4929" s="13">
        <v>22</v>
      </c>
      <c r="E4929" s="83" t="s">
        <v>302</v>
      </c>
      <c r="F4929" s="13">
        <v>5</v>
      </c>
      <c r="G4929" s="13">
        <v>18</v>
      </c>
      <c r="H4929" s="13" t="s">
        <v>71</v>
      </c>
      <c r="I4929" s="13" t="s">
        <v>53</v>
      </c>
      <c r="J4929" s="13"/>
      <c r="K4929" s="13" t="s">
        <v>28</v>
      </c>
      <c r="L4929" s="12">
        <f t="shared" ca="1" si="688"/>
        <v>5.0742269001998599</v>
      </c>
      <c r="M4929" s="101">
        <f t="shared" ca="1" si="689"/>
        <v>0.62991452739081066</v>
      </c>
      <c r="N4929" s="101">
        <f t="shared" ca="1" si="687"/>
        <v>545.95324185015409</v>
      </c>
      <c r="O4929" s="101">
        <f t="shared" ca="1" si="690"/>
        <v>1.5111047708795182</v>
      </c>
      <c r="Q4929" s="12">
        <f t="shared" ca="1" si="691"/>
        <v>2.2486205831589743</v>
      </c>
      <c r="R4929" s="101">
        <f t="shared" ca="1" si="692"/>
        <v>0</v>
      </c>
      <c r="S4929" s="13"/>
      <c r="T4929" s="101">
        <f t="shared" ca="1" si="693"/>
        <v>0.35077076819745556</v>
      </c>
      <c r="U4929" s="101">
        <f t="shared" ref="U4929:U4992" ca="1" si="694">IF(H4929="On-Peak",IF(I4929="Winter",((L4929*$D$48)/60),((L4929*$D$47)/60)),0)</f>
        <v>1.4271263156812106</v>
      </c>
      <c r="V4929" s="101">
        <f t="shared" ref="V4929:V4992" ca="1" si="695">V4928+MAX(T4929-R4929,0)-MAX(R4929-T4929,0)+MAX(U4929-R4929,0)-MAX(R4929-U4929,0)</f>
        <v>-226.14161398677837</v>
      </c>
    </row>
    <row r="4930" spans="2:22" x14ac:dyDescent="0.3">
      <c r="B4930" s="13">
        <v>2023</v>
      </c>
      <c r="C4930" s="13">
        <v>7</v>
      </c>
      <c r="D4930" s="13">
        <v>22</v>
      </c>
      <c r="E4930" s="83" t="s">
        <v>302</v>
      </c>
      <c r="F4930" s="13">
        <v>5</v>
      </c>
      <c r="G4930" s="13">
        <v>19</v>
      </c>
      <c r="H4930" s="13" t="s">
        <v>71</v>
      </c>
      <c r="I4930" s="13" t="s">
        <v>53</v>
      </c>
      <c r="J4930" s="13"/>
      <c r="K4930" s="13" t="s">
        <v>28</v>
      </c>
      <c r="L4930" s="12">
        <f t="shared" ca="1" si="688"/>
        <v>4.99646346401925</v>
      </c>
      <c r="M4930" s="101">
        <f t="shared" ca="1" si="689"/>
        <v>0.62026097442334971</v>
      </c>
      <c r="N4930" s="101">
        <f t="shared" ca="1" si="687"/>
        <v>547.3584971994095</v>
      </c>
      <c r="O4930" s="101">
        <f t="shared" ca="1" si="690"/>
        <v>1.4879468195849328</v>
      </c>
      <c r="Q4930" s="12">
        <f t="shared" ca="1" si="691"/>
        <v>5.6000000000000005</v>
      </c>
      <c r="R4930" s="101">
        <f t="shared" ca="1" si="692"/>
        <v>5.1089367770770534E-2</v>
      </c>
      <c r="S4930" s="13"/>
      <c r="T4930" s="101">
        <f t="shared" ca="1" si="693"/>
        <v>0</v>
      </c>
      <c r="U4930" s="101">
        <f t="shared" ca="1" si="694"/>
        <v>1.4052553492554141</v>
      </c>
      <c r="V4930" s="101">
        <f t="shared" ca="1" si="695"/>
        <v>-224.8385373730645</v>
      </c>
    </row>
    <row r="4931" spans="2:22" x14ac:dyDescent="0.3">
      <c r="B4931" s="13">
        <v>2023</v>
      </c>
      <c r="C4931" s="13">
        <v>7</v>
      </c>
      <c r="D4931" s="13">
        <v>22</v>
      </c>
      <c r="E4931" s="83" t="s">
        <v>302</v>
      </c>
      <c r="F4931" s="13">
        <v>5</v>
      </c>
      <c r="G4931" s="13">
        <v>20</v>
      </c>
      <c r="H4931" s="13" t="s">
        <v>69</v>
      </c>
      <c r="I4931" s="13" t="s">
        <v>53</v>
      </c>
      <c r="J4931" s="13"/>
      <c r="K4931" s="13" t="s">
        <v>28</v>
      </c>
      <c r="L4931" s="12">
        <f t="shared" ca="1" si="688"/>
        <v>6.1664999970549559</v>
      </c>
      <c r="M4931" s="101">
        <f t="shared" ca="1" si="689"/>
        <v>0.32534453984461947</v>
      </c>
      <c r="N4931" s="101">
        <f t="shared" ca="1" si="687"/>
        <v>547.3584971994095</v>
      </c>
      <c r="O4931" s="101">
        <f t="shared" ca="1" si="690"/>
        <v>0.6653036846822592</v>
      </c>
      <c r="Q4931" s="12">
        <f t="shared" ca="1" si="691"/>
        <v>0</v>
      </c>
      <c r="R4931" s="101">
        <f t="shared" ca="1" si="692"/>
        <v>0</v>
      </c>
      <c r="S4931" s="13"/>
      <c r="T4931" s="101">
        <f t="shared" ca="1" si="693"/>
        <v>0.32534453984461947</v>
      </c>
      <c r="U4931" s="101">
        <f t="shared" si="694"/>
        <v>0</v>
      </c>
      <c r="V4931" s="101">
        <f t="shared" ca="1" si="695"/>
        <v>-224.51319283321988</v>
      </c>
    </row>
    <row r="4932" spans="2:22" x14ac:dyDescent="0.3">
      <c r="B4932" s="13">
        <v>2023</v>
      </c>
      <c r="C4932" s="13">
        <v>7</v>
      </c>
      <c r="D4932" s="13">
        <v>22</v>
      </c>
      <c r="E4932" s="83" t="s">
        <v>302</v>
      </c>
      <c r="F4932" s="13">
        <v>5</v>
      </c>
      <c r="G4932" s="13">
        <v>21</v>
      </c>
      <c r="H4932" s="13" t="s">
        <v>69</v>
      </c>
      <c r="I4932" s="13" t="s">
        <v>53</v>
      </c>
      <c r="J4932" s="13"/>
      <c r="K4932" s="13" t="s">
        <v>28</v>
      </c>
      <c r="L4932" s="12">
        <f t="shared" ca="1" si="688"/>
        <v>5.8585584394260959</v>
      </c>
      <c r="M4932" s="101">
        <f t="shared" ca="1" si="689"/>
        <v>0.30909754326412081</v>
      </c>
      <c r="N4932" s="101">
        <f t="shared" ca="1" si="687"/>
        <v>547.3584971994095</v>
      </c>
      <c r="O4932" s="101">
        <f t="shared" ca="1" si="690"/>
        <v>0.63207987002968147</v>
      </c>
      <c r="Q4932" s="12">
        <f t="shared" ca="1" si="691"/>
        <v>0</v>
      </c>
      <c r="R4932" s="101">
        <f t="shared" ca="1" si="692"/>
        <v>0</v>
      </c>
      <c r="S4932" s="13"/>
      <c r="T4932" s="101">
        <f t="shared" ca="1" si="693"/>
        <v>0.30909754326412081</v>
      </c>
      <c r="U4932" s="101">
        <f t="shared" si="694"/>
        <v>0</v>
      </c>
      <c r="V4932" s="101">
        <f t="shared" ca="1" si="695"/>
        <v>-224.20409528995575</v>
      </c>
    </row>
    <row r="4933" spans="2:22" x14ac:dyDescent="0.3">
      <c r="B4933" s="13">
        <v>2023</v>
      </c>
      <c r="C4933" s="13">
        <v>7</v>
      </c>
      <c r="D4933" s="13">
        <v>22</v>
      </c>
      <c r="E4933" s="83" t="s">
        <v>302</v>
      </c>
      <c r="F4933" s="13">
        <v>5</v>
      </c>
      <c r="G4933" s="13">
        <v>22</v>
      </c>
      <c r="H4933" s="13" t="s">
        <v>69</v>
      </c>
      <c r="I4933" s="13" t="s">
        <v>53</v>
      </c>
      <c r="J4933" s="13"/>
      <c r="K4933" s="13" t="s">
        <v>28</v>
      </c>
      <c r="L4933" s="12">
        <f t="shared" ca="1" si="688"/>
        <v>5.8728684440991454</v>
      </c>
      <c r="M4933" s="101">
        <f t="shared" ca="1" si="689"/>
        <v>0.3098525391106709</v>
      </c>
      <c r="N4933" s="101">
        <f t="shared" ca="1" si="687"/>
        <v>547.3584971994095</v>
      </c>
      <c r="O4933" s="101">
        <f t="shared" ca="1" si="690"/>
        <v>0.63362377643385681</v>
      </c>
      <c r="Q4933" s="12">
        <f t="shared" ca="1" si="691"/>
        <v>0</v>
      </c>
      <c r="R4933" s="101">
        <f t="shared" ca="1" si="692"/>
        <v>0</v>
      </c>
      <c r="S4933" s="13"/>
      <c r="T4933" s="101">
        <f t="shared" ca="1" si="693"/>
        <v>0.3098525391106709</v>
      </c>
      <c r="U4933" s="101">
        <f t="shared" si="694"/>
        <v>0</v>
      </c>
      <c r="V4933" s="101">
        <f t="shared" ca="1" si="695"/>
        <v>-223.89424275084508</v>
      </c>
    </row>
    <row r="4934" spans="2:22" x14ac:dyDescent="0.3">
      <c r="B4934" s="13">
        <v>2023</v>
      </c>
      <c r="C4934" s="13">
        <v>7</v>
      </c>
      <c r="D4934" s="13">
        <v>22</v>
      </c>
      <c r="E4934" s="83" t="s">
        <v>302</v>
      </c>
      <c r="F4934" s="13">
        <v>5</v>
      </c>
      <c r="G4934" s="13">
        <v>23</v>
      </c>
      <c r="H4934" s="13" t="s">
        <v>69</v>
      </c>
      <c r="I4934" s="13" t="s">
        <v>53</v>
      </c>
      <c r="J4934" s="13"/>
      <c r="K4934" s="13" t="s">
        <v>28</v>
      </c>
      <c r="L4934" s="12">
        <f t="shared" ca="1" si="688"/>
        <v>5.1909110230400302</v>
      </c>
      <c r="M4934" s="101">
        <f t="shared" ca="1" si="689"/>
        <v>0.27387246557559197</v>
      </c>
      <c r="N4934" s="101">
        <f t="shared" ca="1" si="687"/>
        <v>547.3584971994095</v>
      </c>
      <c r="O4934" s="101">
        <f t="shared" ca="1" si="690"/>
        <v>0.56004739027578887</v>
      </c>
      <c r="Q4934" s="12">
        <f t="shared" ca="1" si="691"/>
        <v>0</v>
      </c>
      <c r="R4934" s="101">
        <f t="shared" ca="1" si="692"/>
        <v>0</v>
      </c>
      <c r="S4934" s="13"/>
      <c r="T4934" s="101">
        <f t="shared" ca="1" si="693"/>
        <v>0.27387246557559197</v>
      </c>
      <c r="U4934" s="101">
        <f t="shared" si="694"/>
        <v>0</v>
      </c>
      <c r="V4934" s="101">
        <f t="shared" ca="1" si="695"/>
        <v>-223.6203702852695</v>
      </c>
    </row>
    <row r="4935" spans="2:22" x14ac:dyDescent="0.3">
      <c r="B4935" s="13">
        <v>2023</v>
      </c>
      <c r="C4935" s="13">
        <v>7</v>
      </c>
      <c r="D4935" s="13">
        <v>23</v>
      </c>
      <c r="E4935" s="83" t="s">
        <v>303</v>
      </c>
      <c r="F4935" s="13">
        <v>6</v>
      </c>
      <c r="G4935" s="13">
        <v>0</v>
      </c>
      <c r="H4935" s="13" t="s">
        <v>69</v>
      </c>
      <c r="I4935" s="13" t="s">
        <v>53</v>
      </c>
      <c r="J4935" s="13"/>
      <c r="K4935" s="13" t="s">
        <v>28</v>
      </c>
      <c r="L4935" s="12">
        <f t="shared" ca="1" si="688"/>
        <v>5.3515359422701616</v>
      </c>
      <c r="M4935" s="101">
        <f t="shared" ca="1" si="689"/>
        <v>0.28234703631417374</v>
      </c>
      <c r="N4935" s="101">
        <f t="shared" ca="1" si="687"/>
        <v>547.3584971994095</v>
      </c>
      <c r="O4935" s="101">
        <f t="shared" ca="1" si="690"/>
        <v>0.57737721281152776</v>
      </c>
      <c r="Q4935" s="12">
        <f t="shared" ca="1" si="691"/>
        <v>0</v>
      </c>
      <c r="R4935" s="101">
        <f t="shared" ca="1" si="692"/>
        <v>0</v>
      </c>
      <c r="S4935" s="13"/>
      <c r="T4935" s="101">
        <f t="shared" ca="1" si="693"/>
        <v>0.28234703631417374</v>
      </c>
      <c r="U4935" s="101">
        <f t="shared" si="694"/>
        <v>0</v>
      </c>
      <c r="V4935" s="101">
        <f t="shared" ca="1" si="695"/>
        <v>-223.33802324895532</v>
      </c>
    </row>
    <row r="4936" spans="2:22" x14ac:dyDescent="0.3">
      <c r="B4936" s="13">
        <v>2023</v>
      </c>
      <c r="C4936" s="13">
        <v>7</v>
      </c>
      <c r="D4936" s="13">
        <v>23</v>
      </c>
      <c r="E4936" s="83" t="s">
        <v>303</v>
      </c>
      <c r="F4936" s="13">
        <v>6</v>
      </c>
      <c r="G4936" s="13">
        <v>1</v>
      </c>
      <c r="H4936" s="13" t="s">
        <v>69</v>
      </c>
      <c r="I4936" s="13" t="s">
        <v>53</v>
      </c>
      <c r="J4936" s="13"/>
      <c r="K4936" s="13" t="s">
        <v>28</v>
      </c>
      <c r="L4936" s="12">
        <f t="shared" ca="1" si="688"/>
        <v>3.3346844323205036</v>
      </c>
      <c r="M4936" s="101">
        <f t="shared" ca="1" si="689"/>
        <v>0.17593795064922976</v>
      </c>
      <c r="N4936" s="101">
        <f t="shared" ca="1" si="687"/>
        <v>547.3584971994095</v>
      </c>
      <c r="O4936" s="101">
        <f t="shared" ca="1" si="690"/>
        <v>0.35977910340305913</v>
      </c>
      <c r="Q4936" s="12">
        <f t="shared" ca="1" si="691"/>
        <v>0</v>
      </c>
      <c r="R4936" s="101">
        <f t="shared" ca="1" si="692"/>
        <v>0</v>
      </c>
      <c r="S4936" s="13"/>
      <c r="T4936" s="101">
        <f t="shared" ca="1" si="693"/>
        <v>0.17593795064922976</v>
      </c>
      <c r="U4936" s="101">
        <f t="shared" si="694"/>
        <v>0</v>
      </c>
      <c r="V4936" s="101">
        <f t="shared" ca="1" si="695"/>
        <v>-223.1620852983061</v>
      </c>
    </row>
    <row r="4937" spans="2:22" x14ac:dyDescent="0.3">
      <c r="B4937" s="13">
        <v>2023</v>
      </c>
      <c r="C4937" s="13">
        <v>7</v>
      </c>
      <c r="D4937" s="13">
        <v>23</v>
      </c>
      <c r="E4937" s="83" t="s">
        <v>303</v>
      </c>
      <c r="F4937" s="13">
        <v>6</v>
      </c>
      <c r="G4937" s="13">
        <v>2</v>
      </c>
      <c r="H4937" s="13" t="s">
        <v>69</v>
      </c>
      <c r="I4937" s="13" t="s">
        <v>53</v>
      </c>
      <c r="J4937" s="13"/>
      <c r="K4937" s="13" t="s">
        <v>28</v>
      </c>
      <c r="L4937" s="12">
        <f t="shared" ca="1" si="688"/>
        <v>2.7646924944391409</v>
      </c>
      <c r="M4937" s="101">
        <f t="shared" ca="1" si="689"/>
        <v>0.14586517600660909</v>
      </c>
      <c r="N4937" s="101">
        <f t="shared" ca="1" si="687"/>
        <v>547.3584971994095</v>
      </c>
      <c r="O4937" s="101">
        <f t="shared" ca="1" si="690"/>
        <v>0.29828267322503893</v>
      </c>
      <c r="Q4937" s="12">
        <f t="shared" ca="1" si="691"/>
        <v>0</v>
      </c>
      <c r="R4937" s="101">
        <f t="shared" ca="1" si="692"/>
        <v>0</v>
      </c>
      <c r="S4937" s="13"/>
      <c r="T4937" s="101">
        <f t="shared" ca="1" si="693"/>
        <v>0.14586517600660909</v>
      </c>
      <c r="U4937" s="101">
        <f t="shared" si="694"/>
        <v>0</v>
      </c>
      <c r="V4937" s="101">
        <f t="shared" ca="1" si="695"/>
        <v>-223.01622012229947</v>
      </c>
    </row>
    <row r="4938" spans="2:22" x14ac:dyDescent="0.3">
      <c r="B4938" s="13">
        <v>2023</v>
      </c>
      <c r="C4938" s="13">
        <v>7</v>
      </c>
      <c r="D4938" s="13">
        <v>23</v>
      </c>
      <c r="E4938" s="83" t="s">
        <v>303</v>
      </c>
      <c r="F4938" s="13">
        <v>6</v>
      </c>
      <c r="G4938" s="13">
        <v>3</v>
      </c>
      <c r="H4938" s="13" t="s">
        <v>69</v>
      </c>
      <c r="I4938" s="13" t="s">
        <v>53</v>
      </c>
      <c r="J4938" s="13"/>
      <c r="K4938" s="13" t="s">
        <v>28</v>
      </c>
      <c r="L4938" s="12">
        <f t="shared" ca="1" si="688"/>
        <v>2.9419406267648047</v>
      </c>
      <c r="M4938" s="101">
        <f t="shared" ca="1" si="689"/>
        <v>0.1552167874681111</v>
      </c>
      <c r="N4938" s="101">
        <f t="shared" ca="1" si="687"/>
        <v>547.3584971994095</v>
      </c>
      <c r="O4938" s="101">
        <f t="shared" ca="1" si="690"/>
        <v>0.31740597422165479</v>
      </c>
      <c r="Q4938" s="12">
        <f t="shared" ca="1" si="691"/>
        <v>0</v>
      </c>
      <c r="R4938" s="101">
        <f t="shared" ca="1" si="692"/>
        <v>0</v>
      </c>
      <c r="S4938" s="13"/>
      <c r="T4938" s="101">
        <f t="shared" ca="1" si="693"/>
        <v>0.1552167874681111</v>
      </c>
      <c r="U4938" s="101">
        <f t="shared" si="694"/>
        <v>0</v>
      </c>
      <c r="V4938" s="101">
        <f t="shared" ca="1" si="695"/>
        <v>-222.86100333483137</v>
      </c>
    </row>
    <row r="4939" spans="2:22" x14ac:dyDescent="0.3">
      <c r="B4939" s="13">
        <v>2023</v>
      </c>
      <c r="C4939" s="13">
        <v>7</v>
      </c>
      <c r="D4939" s="13">
        <v>23</v>
      </c>
      <c r="E4939" s="83" t="s">
        <v>303</v>
      </c>
      <c r="F4939" s="13">
        <v>6</v>
      </c>
      <c r="G4939" s="13">
        <v>4</v>
      </c>
      <c r="H4939" s="13" t="s">
        <v>69</v>
      </c>
      <c r="I4939" s="13" t="s">
        <v>53</v>
      </c>
      <c r="J4939" s="13"/>
      <c r="K4939" s="13" t="s">
        <v>28</v>
      </c>
      <c r="L4939" s="12">
        <f t="shared" ca="1" si="688"/>
        <v>3.0344374259916753</v>
      </c>
      <c r="M4939" s="101">
        <f t="shared" ca="1" si="689"/>
        <v>0.1600969185953208</v>
      </c>
      <c r="N4939" s="101">
        <f t="shared" ca="1" si="687"/>
        <v>547.3584971994095</v>
      </c>
      <c r="O4939" s="101">
        <f t="shared" ca="1" si="690"/>
        <v>0.32738545389024187</v>
      </c>
      <c r="Q4939" s="12">
        <f t="shared" ca="1" si="691"/>
        <v>0</v>
      </c>
      <c r="R4939" s="101">
        <f t="shared" ca="1" si="692"/>
        <v>0</v>
      </c>
      <c r="S4939" s="13"/>
      <c r="T4939" s="101">
        <f t="shared" ca="1" si="693"/>
        <v>0.1600969185953208</v>
      </c>
      <c r="U4939" s="101">
        <f t="shared" si="694"/>
        <v>0</v>
      </c>
      <c r="V4939" s="101">
        <f t="shared" ca="1" si="695"/>
        <v>-222.70090641623605</v>
      </c>
    </row>
    <row r="4940" spans="2:22" x14ac:dyDescent="0.3">
      <c r="B4940" s="13">
        <v>2023</v>
      </c>
      <c r="C4940" s="13">
        <v>7</v>
      </c>
      <c r="D4940" s="13">
        <v>23</v>
      </c>
      <c r="E4940" s="83" t="s">
        <v>303</v>
      </c>
      <c r="F4940" s="13">
        <v>6</v>
      </c>
      <c r="G4940" s="13">
        <v>5</v>
      </c>
      <c r="H4940" s="13" t="s">
        <v>69</v>
      </c>
      <c r="I4940" s="13" t="s">
        <v>53</v>
      </c>
      <c r="J4940" s="13"/>
      <c r="K4940" s="13" t="s">
        <v>28</v>
      </c>
      <c r="L4940" s="12">
        <f t="shared" ca="1" si="688"/>
        <v>2.6881197939972346</v>
      </c>
      <c r="M4940" s="101">
        <f t="shared" ca="1" si="689"/>
        <v>0.14182520033129409</v>
      </c>
      <c r="N4940" s="101">
        <f t="shared" ca="1" si="687"/>
        <v>547.3584971994095</v>
      </c>
      <c r="O4940" s="101">
        <f t="shared" ca="1" si="690"/>
        <v>0.29002124457436163</v>
      </c>
      <c r="Q4940" s="12">
        <f t="shared" ca="1" si="691"/>
        <v>0</v>
      </c>
      <c r="R4940" s="101">
        <f t="shared" ca="1" si="692"/>
        <v>0</v>
      </c>
      <c r="S4940" s="13"/>
      <c r="T4940" s="101">
        <f t="shared" ca="1" si="693"/>
        <v>0.14182520033129409</v>
      </c>
      <c r="U4940" s="101">
        <f t="shared" si="694"/>
        <v>0</v>
      </c>
      <c r="V4940" s="101">
        <f t="shared" ca="1" si="695"/>
        <v>-222.55908121590477</v>
      </c>
    </row>
    <row r="4941" spans="2:22" x14ac:dyDescent="0.3">
      <c r="B4941" s="13">
        <v>2023</v>
      </c>
      <c r="C4941" s="13">
        <v>7</v>
      </c>
      <c r="D4941" s="13">
        <v>23</v>
      </c>
      <c r="E4941" s="83" t="s">
        <v>303</v>
      </c>
      <c r="F4941" s="13">
        <v>6</v>
      </c>
      <c r="G4941" s="13">
        <v>6</v>
      </c>
      <c r="H4941" s="13" t="s">
        <v>69</v>
      </c>
      <c r="I4941" s="13" t="s">
        <v>53</v>
      </c>
      <c r="J4941" s="13"/>
      <c r="K4941" s="13" t="s">
        <v>28</v>
      </c>
      <c r="L4941" s="12">
        <f t="shared" ca="1" si="688"/>
        <v>2.9889536549020366</v>
      </c>
      <c r="M4941" s="101">
        <f t="shared" ca="1" si="689"/>
        <v>0.15769719483263145</v>
      </c>
      <c r="N4941" s="101">
        <f t="shared" ca="1" si="687"/>
        <v>547.3584971994095</v>
      </c>
      <c r="O4941" s="101">
        <f t="shared" ca="1" si="690"/>
        <v>0.32247820982738074</v>
      </c>
      <c r="Q4941" s="12">
        <f t="shared" ca="1" si="691"/>
        <v>3.6333214344118261</v>
      </c>
      <c r="R4941" s="101">
        <f t="shared" ca="1" si="692"/>
        <v>5.4545732535503683E-2</v>
      </c>
      <c r="S4941" s="13"/>
      <c r="T4941" s="101">
        <f t="shared" ca="1" si="693"/>
        <v>0</v>
      </c>
      <c r="U4941" s="101">
        <f t="shared" si="694"/>
        <v>0</v>
      </c>
      <c r="V4941" s="101">
        <f t="shared" ca="1" si="695"/>
        <v>-222.66817268097577</v>
      </c>
    </row>
    <row r="4942" spans="2:22" x14ac:dyDescent="0.3">
      <c r="B4942" s="13">
        <v>2023</v>
      </c>
      <c r="C4942" s="13">
        <v>7</v>
      </c>
      <c r="D4942" s="13">
        <v>23</v>
      </c>
      <c r="E4942" s="83" t="s">
        <v>303</v>
      </c>
      <c r="F4942" s="13">
        <v>6</v>
      </c>
      <c r="G4942" s="13">
        <v>7</v>
      </c>
      <c r="H4942" s="13" t="s">
        <v>69</v>
      </c>
      <c r="I4942" s="13" t="s">
        <v>53</v>
      </c>
      <c r="J4942" s="13"/>
      <c r="K4942" s="13" t="s">
        <v>28</v>
      </c>
      <c r="L4942" s="12">
        <f t="shared" ca="1" si="688"/>
        <v>2.9205111553495962</v>
      </c>
      <c r="M4942" s="101">
        <f t="shared" ca="1" si="689"/>
        <v>0.15408616855624468</v>
      </c>
      <c r="N4942" s="101">
        <f t="shared" ca="1" si="687"/>
        <v>547.3584971994095</v>
      </c>
      <c r="O4942" s="101">
        <f t="shared" ca="1" si="690"/>
        <v>0.31509394855066791</v>
      </c>
      <c r="Q4942" s="12">
        <f t="shared" ca="1" si="691"/>
        <v>5.6000000000000005</v>
      </c>
      <c r="R4942" s="101">
        <f t="shared" ca="1" si="692"/>
        <v>0.22681873069965675</v>
      </c>
      <c r="S4942" s="13"/>
      <c r="T4942" s="101">
        <f t="shared" ca="1" si="693"/>
        <v>0</v>
      </c>
      <c r="U4942" s="101">
        <f t="shared" si="694"/>
        <v>0</v>
      </c>
      <c r="V4942" s="101">
        <f t="shared" ca="1" si="695"/>
        <v>-223.12181014237507</v>
      </c>
    </row>
    <row r="4943" spans="2:22" x14ac:dyDescent="0.3">
      <c r="B4943" s="13">
        <v>2023</v>
      </c>
      <c r="C4943" s="13">
        <v>7</v>
      </c>
      <c r="D4943" s="13">
        <v>23</v>
      </c>
      <c r="E4943" s="83" t="s">
        <v>303</v>
      </c>
      <c r="F4943" s="13">
        <v>6</v>
      </c>
      <c r="G4943" s="13">
        <v>8</v>
      </c>
      <c r="H4943" s="13" t="s">
        <v>69</v>
      </c>
      <c r="I4943" s="13" t="s">
        <v>53</v>
      </c>
      <c r="J4943" s="13"/>
      <c r="K4943" s="13" t="s">
        <v>28</v>
      </c>
      <c r="L4943" s="12">
        <f t="shared" ca="1" si="688"/>
        <v>3.6719195450539988</v>
      </c>
      <c r="M4943" s="101">
        <f t="shared" ca="1" si="689"/>
        <v>0.19373047519704897</v>
      </c>
      <c r="N4943" s="101">
        <f t="shared" ca="1" si="687"/>
        <v>547.3584971994095</v>
      </c>
      <c r="O4943" s="101">
        <f t="shared" ca="1" si="690"/>
        <v>0.39616339971587594</v>
      </c>
      <c r="Q4943" s="12">
        <f t="shared" ca="1" si="691"/>
        <v>5.6000000000000005</v>
      </c>
      <c r="R4943" s="101">
        <f t="shared" ca="1" si="692"/>
        <v>0.16321201051117906</v>
      </c>
      <c r="S4943" s="13"/>
      <c r="T4943" s="101">
        <f t="shared" ca="1" si="693"/>
        <v>0</v>
      </c>
      <c r="U4943" s="101">
        <f t="shared" si="694"/>
        <v>0</v>
      </c>
      <c r="V4943" s="101">
        <f t="shared" ca="1" si="695"/>
        <v>-223.44823416339744</v>
      </c>
    </row>
    <row r="4944" spans="2:22" x14ac:dyDescent="0.3">
      <c r="B4944" s="13">
        <v>2023</v>
      </c>
      <c r="C4944" s="13">
        <v>7</v>
      </c>
      <c r="D4944" s="13">
        <v>23</v>
      </c>
      <c r="E4944" s="83" t="s">
        <v>303</v>
      </c>
      <c r="F4944" s="13">
        <v>6</v>
      </c>
      <c r="G4944" s="13">
        <v>9</v>
      </c>
      <c r="H4944" s="13" t="s">
        <v>69</v>
      </c>
      <c r="I4944" s="13" t="s">
        <v>53</v>
      </c>
      <c r="J4944" s="13"/>
      <c r="K4944" s="13" t="s">
        <v>28</v>
      </c>
      <c r="L4944" s="12">
        <f t="shared" ca="1" si="688"/>
        <v>3.4810583085075621</v>
      </c>
      <c r="M4944" s="101">
        <f t="shared" ca="1" si="689"/>
        <v>0.18366063635685898</v>
      </c>
      <c r="N4944" s="101">
        <f t="shared" ref="N4944:N5007" ca="1" si="696">IF(H4944="On-Peak",IF(I4944="Winter",((L4944*$D$48)/60)+N4943,((L4944*$D$47)/60)+N4943),N4943)</f>
        <v>547.3584971994095</v>
      </c>
      <c r="O4944" s="101">
        <f t="shared" ca="1" si="690"/>
        <v>0.3755713809048809</v>
      </c>
      <c r="Q4944" s="12">
        <f t="shared" ca="1" si="691"/>
        <v>5.6000000000000005</v>
      </c>
      <c r="R4944" s="101">
        <f t="shared" ca="1" si="692"/>
        <v>0.17936841418483493</v>
      </c>
      <c r="S4944" s="13"/>
      <c r="T4944" s="101">
        <f t="shared" ca="1" si="693"/>
        <v>0</v>
      </c>
      <c r="U4944" s="101">
        <f t="shared" si="694"/>
        <v>0</v>
      </c>
      <c r="V4944" s="101">
        <f t="shared" ca="1" si="695"/>
        <v>-223.80697099176712</v>
      </c>
    </row>
    <row r="4945" spans="2:22" x14ac:dyDescent="0.3">
      <c r="B4945" s="13">
        <v>2023</v>
      </c>
      <c r="C4945" s="13">
        <v>7</v>
      </c>
      <c r="D4945" s="13">
        <v>23</v>
      </c>
      <c r="E4945" s="83" t="s">
        <v>303</v>
      </c>
      <c r="F4945" s="13">
        <v>6</v>
      </c>
      <c r="G4945" s="13">
        <v>10</v>
      </c>
      <c r="H4945" s="13" t="s">
        <v>70</v>
      </c>
      <c r="I4945" s="13" t="s">
        <v>53</v>
      </c>
      <c r="J4945" s="13"/>
      <c r="K4945" s="13" t="s">
        <v>28</v>
      </c>
      <c r="L4945" s="12">
        <f t="shared" ca="1" si="688"/>
        <v>3.7911433115005035</v>
      </c>
      <c r="M4945" s="101">
        <f t="shared" ca="1" si="689"/>
        <v>0.20002072111476657</v>
      </c>
      <c r="N4945" s="101">
        <f t="shared" ca="1" si="696"/>
        <v>547.3584971994095</v>
      </c>
      <c r="O4945" s="101">
        <f t="shared" ca="1" si="690"/>
        <v>0.4090264518777893</v>
      </c>
      <c r="Q4945" s="12">
        <f t="shared" ca="1" si="691"/>
        <v>5.6000000000000005</v>
      </c>
      <c r="R4945" s="101">
        <f t="shared" ca="1" si="692"/>
        <v>0.15311971868148241</v>
      </c>
      <c r="S4945" s="13"/>
      <c r="T4945" s="101">
        <f t="shared" ca="1" si="693"/>
        <v>0</v>
      </c>
      <c r="U4945" s="101">
        <f t="shared" si="694"/>
        <v>0</v>
      </c>
      <c r="V4945" s="101">
        <f t="shared" ca="1" si="695"/>
        <v>-224.11321042913011</v>
      </c>
    </row>
    <row r="4946" spans="2:22" x14ac:dyDescent="0.3">
      <c r="B4946" s="13">
        <v>2023</v>
      </c>
      <c r="C4946" s="13">
        <v>7</v>
      </c>
      <c r="D4946" s="13">
        <v>23</v>
      </c>
      <c r="E4946" s="83" t="s">
        <v>303</v>
      </c>
      <c r="F4946" s="13">
        <v>6</v>
      </c>
      <c r="G4946" s="13">
        <v>11</v>
      </c>
      <c r="H4946" s="13" t="s">
        <v>70</v>
      </c>
      <c r="I4946" s="13" t="s">
        <v>53</v>
      </c>
      <c r="J4946" s="13"/>
      <c r="K4946" s="13" t="s">
        <v>28</v>
      </c>
      <c r="L4946" s="12">
        <f t="shared" ca="1" si="688"/>
        <v>3.897685919149573</v>
      </c>
      <c r="M4946" s="101">
        <f t="shared" ca="1" si="689"/>
        <v>0.20564190909433147</v>
      </c>
      <c r="N4946" s="101">
        <f t="shared" ca="1" si="696"/>
        <v>547.3584971994095</v>
      </c>
      <c r="O4946" s="101">
        <f t="shared" ca="1" si="690"/>
        <v>0.42052133381704743</v>
      </c>
      <c r="Q4946" s="12">
        <f t="shared" ca="1" si="691"/>
        <v>5.6000000000000005</v>
      </c>
      <c r="R4946" s="101">
        <f t="shared" ca="1" si="692"/>
        <v>0.1441008869439887</v>
      </c>
      <c r="S4946" s="13"/>
      <c r="T4946" s="101">
        <f t="shared" ca="1" si="693"/>
        <v>0</v>
      </c>
      <c r="U4946" s="101">
        <f t="shared" si="694"/>
        <v>0</v>
      </c>
      <c r="V4946" s="101">
        <f t="shared" ca="1" si="695"/>
        <v>-224.40141220301808</v>
      </c>
    </row>
    <row r="4947" spans="2:22" x14ac:dyDescent="0.3">
      <c r="B4947" s="13">
        <v>2023</v>
      </c>
      <c r="C4947" s="13">
        <v>7</v>
      </c>
      <c r="D4947" s="13">
        <v>23</v>
      </c>
      <c r="E4947" s="83" t="s">
        <v>303</v>
      </c>
      <c r="F4947" s="13">
        <v>6</v>
      </c>
      <c r="G4947" s="13">
        <v>12</v>
      </c>
      <c r="H4947" s="13" t="s">
        <v>70</v>
      </c>
      <c r="I4947" s="13" t="s">
        <v>53</v>
      </c>
      <c r="J4947" s="13"/>
      <c r="K4947" s="13" t="s">
        <v>28</v>
      </c>
      <c r="L4947" s="12">
        <f t="shared" ca="1" si="688"/>
        <v>4.6846913227530127</v>
      </c>
      <c r="M4947" s="101">
        <f t="shared" ca="1" si="689"/>
        <v>0.24716431418844895</v>
      </c>
      <c r="N4947" s="101">
        <f t="shared" ca="1" si="696"/>
        <v>547.3584971994095</v>
      </c>
      <c r="O4947" s="101">
        <f t="shared" ca="1" si="690"/>
        <v>0.50543134681182256</v>
      </c>
      <c r="Q4947" s="12">
        <f t="shared" ca="1" si="691"/>
        <v>0</v>
      </c>
      <c r="R4947" s="101">
        <f t="shared" ca="1" si="692"/>
        <v>0</v>
      </c>
      <c r="S4947" s="13"/>
      <c r="T4947" s="101">
        <f t="shared" ca="1" si="693"/>
        <v>0.24716431418844895</v>
      </c>
      <c r="U4947" s="101">
        <f t="shared" si="694"/>
        <v>0</v>
      </c>
      <c r="V4947" s="101">
        <f t="shared" ca="1" si="695"/>
        <v>-224.15424788882964</v>
      </c>
    </row>
    <row r="4948" spans="2:22" x14ac:dyDescent="0.3">
      <c r="B4948" s="13">
        <v>2023</v>
      </c>
      <c r="C4948" s="13">
        <v>7</v>
      </c>
      <c r="D4948" s="13">
        <v>23</v>
      </c>
      <c r="E4948" s="83" t="s">
        <v>303</v>
      </c>
      <c r="F4948" s="13">
        <v>6</v>
      </c>
      <c r="G4948" s="13">
        <v>13</v>
      </c>
      <c r="H4948" s="13" t="s">
        <v>70</v>
      </c>
      <c r="I4948" s="13" t="s">
        <v>53</v>
      </c>
      <c r="J4948" s="13"/>
      <c r="K4948" s="13" t="s">
        <v>28</v>
      </c>
      <c r="L4948" s="12">
        <f t="shared" ca="1" si="688"/>
        <v>4.541252186706858</v>
      </c>
      <c r="M4948" s="101">
        <f t="shared" ca="1" si="689"/>
        <v>0.23959646537065385</v>
      </c>
      <c r="N4948" s="101">
        <f t="shared" ca="1" si="696"/>
        <v>547.3584971994095</v>
      </c>
      <c r="O4948" s="101">
        <f t="shared" ca="1" si="690"/>
        <v>0.48995569842380293</v>
      </c>
      <c r="Q4948" s="12">
        <f t="shared" ca="1" si="691"/>
        <v>5.6000000000000005</v>
      </c>
      <c r="R4948" s="101">
        <f t="shared" ca="1" si="692"/>
        <v>8.9623002395264509E-2</v>
      </c>
      <c r="S4948" s="13"/>
      <c r="T4948" s="101">
        <f t="shared" ca="1" si="693"/>
        <v>0</v>
      </c>
      <c r="U4948" s="101">
        <f t="shared" si="694"/>
        <v>0</v>
      </c>
      <c r="V4948" s="101">
        <f t="shared" ca="1" si="695"/>
        <v>-224.33349389362016</v>
      </c>
    </row>
    <row r="4949" spans="2:22" x14ac:dyDescent="0.3">
      <c r="B4949" s="13">
        <v>2023</v>
      </c>
      <c r="C4949" s="13">
        <v>7</v>
      </c>
      <c r="D4949" s="13">
        <v>23</v>
      </c>
      <c r="E4949" s="83" t="s">
        <v>303</v>
      </c>
      <c r="F4949" s="13">
        <v>6</v>
      </c>
      <c r="G4949" s="13">
        <v>14</v>
      </c>
      <c r="H4949" s="13" t="s">
        <v>70</v>
      </c>
      <c r="I4949" s="13" t="s">
        <v>53</v>
      </c>
      <c r="J4949" s="13"/>
      <c r="K4949" s="13" t="s">
        <v>28</v>
      </c>
      <c r="L4949" s="12">
        <f t="shared" ca="1" si="688"/>
        <v>3.873308433898961</v>
      </c>
      <c r="M4949" s="101">
        <f t="shared" ca="1" si="689"/>
        <v>0.20435575297250919</v>
      </c>
      <c r="N4949" s="101">
        <f t="shared" ca="1" si="696"/>
        <v>547.3584971994095</v>
      </c>
      <c r="O4949" s="101">
        <f t="shared" ca="1" si="690"/>
        <v>0.41789124693335888</v>
      </c>
      <c r="Q4949" s="12">
        <f t="shared" ca="1" si="691"/>
        <v>5.6000000000000005</v>
      </c>
      <c r="R4949" s="101">
        <f t="shared" ca="1" si="692"/>
        <v>0.14616444107045301</v>
      </c>
      <c r="S4949" s="13"/>
      <c r="T4949" s="101">
        <f t="shared" ca="1" si="693"/>
        <v>0</v>
      </c>
      <c r="U4949" s="101">
        <f t="shared" si="694"/>
        <v>0</v>
      </c>
      <c r="V4949" s="101">
        <f t="shared" ca="1" si="695"/>
        <v>-224.62582277576107</v>
      </c>
    </row>
    <row r="4950" spans="2:22" x14ac:dyDescent="0.3">
      <c r="B4950" s="13">
        <v>2023</v>
      </c>
      <c r="C4950" s="13">
        <v>7</v>
      </c>
      <c r="D4950" s="13">
        <v>23</v>
      </c>
      <c r="E4950" s="83" t="s">
        <v>303</v>
      </c>
      <c r="F4950" s="13">
        <v>6</v>
      </c>
      <c r="G4950" s="13">
        <v>15</v>
      </c>
      <c r="H4950" s="13" t="s">
        <v>70</v>
      </c>
      <c r="I4950" s="13" t="s">
        <v>53</v>
      </c>
      <c r="J4950" s="13"/>
      <c r="K4950" s="13" t="s">
        <v>28</v>
      </c>
      <c r="L4950" s="12">
        <f t="shared" ca="1" si="688"/>
        <v>3.4656226348639052</v>
      </c>
      <c r="M4950" s="101">
        <f t="shared" ca="1" si="689"/>
        <v>0.18284625021541964</v>
      </c>
      <c r="N4950" s="101">
        <f t="shared" ca="1" si="696"/>
        <v>547.3584971994095</v>
      </c>
      <c r="O4950" s="101">
        <f t="shared" ca="1" si="690"/>
        <v>0.37390602607546675</v>
      </c>
      <c r="Q4950" s="12">
        <f t="shared" ca="1" si="691"/>
        <v>5.6000000000000005</v>
      </c>
      <c r="R4950" s="101">
        <f t="shared" ca="1" si="692"/>
        <v>0.18067504395877049</v>
      </c>
      <c r="S4950" s="13"/>
      <c r="T4950" s="101">
        <f t="shared" ca="1" si="693"/>
        <v>0</v>
      </c>
      <c r="U4950" s="101">
        <f t="shared" si="694"/>
        <v>0</v>
      </c>
      <c r="V4950" s="101">
        <f t="shared" ca="1" si="695"/>
        <v>-224.98717286367858</v>
      </c>
    </row>
    <row r="4951" spans="2:22" x14ac:dyDescent="0.3">
      <c r="B4951" s="13">
        <v>2023</v>
      </c>
      <c r="C4951" s="13">
        <v>7</v>
      </c>
      <c r="D4951" s="13">
        <v>23</v>
      </c>
      <c r="E4951" s="83" t="s">
        <v>303</v>
      </c>
      <c r="F4951" s="13">
        <v>6</v>
      </c>
      <c r="G4951" s="13">
        <v>16</v>
      </c>
      <c r="H4951" s="13" t="s">
        <v>71</v>
      </c>
      <c r="I4951" s="13" t="s">
        <v>53</v>
      </c>
      <c r="J4951" s="13"/>
      <c r="K4951" s="13" t="s">
        <v>28</v>
      </c>
      <c r="L4951" s="12">
        <f t="shared" ca="1" si="688"/>
        <v>4.7753930354395742</v>
      </c>
      <c r="M4951" s="101">
        <f t="shared" ca="1" si="689"/>
        <v>0.59281729141946871</v>
      </c>
      <c r="N4951" s="101">
        <f t="shared" ca="1" si="696"/>
        <v>548.70157649062685</v>
      </c>
      <c r="O4951" s="101">
        <f t="shared" ca="1" si="690"/>
        <v>1.4221120459539052</v>
      </c>
      <c r="Q4951" s="12">
        <f t="shared" ca="1" si="691"/>
        <v>2.9401464097753403</v>
      </c>
      <c r="R4951" s="101">
        <f t="shared" ca="1" si="692"/>
        <v>0</v>
      </c>
      <c r="S4951" s="13"/>
      <c r="T4951" s="101">
        <f t="shared" ca="1" si="693"/>
        <v>0.22782751610995799</v>
      </c>
      <c r="U4951" s="101">
        <f t="shared" ca="1" si="694"/>
        <v>1.3430792912173801</v>
      </c>
      <c r="V4951" s="101">
        <f t="shared" ca="1" si="695"/>
        <v>-223.41626605635125</v>
      </c>
    </row>
    <row r="4952" spans="2:22" x14ac:dyDescent="0.3">
      <c r="B4952" s="13">
        <v>2023</v>
      </c>
      <c r="C4952" s="13">
        <v>7</v>
      </c>
      <c r="D4952" s="13">
        <v>23</v>
      </c>
      <c r="E4952" s="83" t="s">
        <v>303</v>
      </c>
      <c r="F4952" s="13">
        <v>6</v>
      </c>
      <c r="G4952" s="13">
        <v>17</v>
      </c>
      <c r="H4952" s="13" t="s">
        <v>71</v>
      </c>
      <c r="I4952" s="13" t="s">
        <v>53</v>
      </c>
      <c r="J4952" s="13"/>
      <c r="K4952" s="13" t="s">
        <v>28</v>
      </c>
      <c r="L4952" s="12">
        <f t="shared" ca="1" si="688"/>
        <v>7.032521071291109</v>
      </c>
      <c r="M4952" s="101">
        <f t="shared" ca="1" si="689"/>
        <v>0.87301716579007826</v>
      </c>
      <c r="N4952" s="101">
        <f t="shared" ca="1" si="696"/>
        <v>550.67947304192751</v>
      </c>
      <c r="O4952" s="101">
        <f t="shared" ca="1" si="690"/>
        <v>2.0942847750304923</v>
      </c>
      <c r="Q4952" s="12">
        <f t="shared" ca="1" si="691"/>
        <v>5.6000000000000005</v>
      </c>
      <c r="R4952" s="101">
        <f t="shared" ca="1" si="692"/>
        <v>0</v>
      </c>
      <c r="S4952" s="13"/>
      <c r="T4952" s="101">
        <f t="shared" ca="1" si="693"/>
        <v>0.17783316579007821</v>
      </c>
      <c r="U4952" s="101">
        <f t="shared" ca="1" si="694"/>
        <v>1.9778965513006244</v>
      </c>
      <c r="V4952" s="101">
        <f t="shared" ca="1" si="695"/>
        <v>-221.26053633926054</v>
      </c>
    </row>
    <row r="4953" spans="2:22" x14ac:dyDescent="0.3">
      <c r="B4953" s="13">
        <v>2023</v>
      </c>
      <c r="C4953" s="13">
        <v>7</v>
      </c>
      <c r="D4953" s="13">
        <v>23</v>
      </c>
      <c r="E4953" s="83" t="s">
        <v>303</v>
      </c>
      <c r="F4953" s="13">
        <v>6</v>
      </c>
      <c r="G4953" s="13">
        <v>18</v>
      </c>
      <c r="H4953" s="13" t="s">
        <v>71</v>
      </c>
      <c r="I4953" s="13" t="s">
        <v>53</v>
      </c>
      <c r="J4953" s="13"/>
      <c r="K4953" s="13" t="s">
        <v>28</v>
      </c>
      <c r="L4953" s="12">
        <f t="shared" ca="1" si="688"/>
        <v>5.8403811316487246</v>
      </c>
      <c r="M4953" s="101">
        <f t="shared" ca="1" si="689"/>
        <v>0.7250249136828727</v>
      </c>
      <c r="N4953" s="101">
        <f t="shared" ca="1" si="696"/>
        <v>552.32208023520366</v>
      </c>
      <c r="O4953" s="101">
        <f t="shared" ca="1" si="690"/>
        <v>1.7392655010049902</v>
      </c>
      <c r="Q4953" s="12">
        <f t="shared" ca="1" si="691"/>
        <v>5.6000000000000005</v>
      </c>
      <c r="R4953" s="101">
        <f t="shared" ca="1" si="692"/>
        <v>0</v>
      </c>
      <c r="S4953" s="13"/>
      <c r="T4953" s="101">
        <f t="shared" ca="1" si="693"/>
        <v>2.9840913682872609E-2</v>
      </c>
      <c r="U4953" s="101">
        <f t="shared" ca="1" si="694"/>
        <v>1.6426071932762036</v>
      </c>
      <c r="V4953" s="101">
        <f t="shared" ca="1" si="695"/>
        <v>-219.58808823230146</v>
      </c>
    </row>
    <row r="4954" spans="2:22" x14ac:dyDescent="0.3">
      <c r="B4954" s="13">
        <v>2023</v>
      </c>
      <c r="C4954" s="13">
        <v>7</v>
      </c>
      <c r="D4954" s="13">
        <v>23</v>
      </c>
      <c r="E4954" s="83" t="s">
        <v>303</v>
      </c>
      <c r="F4954" s="13">
        <v>6</v>
      </c>
      <c r="G4954" s="13">
        <v>19</v>
      </c>
      <c r="H4954" s="13" t="s">
        <v>71</v>
      </c>
      <c r="I4954" s="13" t="s">
        <v>53</v>
      </c>
      <c r="J4954" s="13"/>
      <c r="K4954" s="13" t="s">
        <v>28</v>
      </c>
      <c r="L4954" s="12">
        <f t="shared" ca="1" si="688"/>
        <v>5.5638028646811426</v>
      </c>
      <c r="M4954" s="101">
        <f t="shared" ca="1" si="689"/>
        <v>0.69069048762151708</v>
      </c>
      <c r="N4954" s="101">
        <f t="shared" ca="1" si="696"/>
        <v>553.8868997908952</v>
      </c>
      <c r="O4954" s="101">
        <f t="shared" ca="1" si="690"/>
        <v>1.6569004931020443</v>
      </c>
      <c r="Q4954" s="12">
        <f t="shared" ca="1" si="691"/>
        <v>2.1193528256518137</v>
      </c>
      <c r="R4954" s="101">
        <f t="shared" ca="1" si="692"/>
        <v>0</v>
      </c>
      <c r="S4954" s="13"/>
      <c r="T4954" s="101">
        <f t="shared" ca="1" si="693"/>
        <v>0.42759402784510087</v>
      </c>
      <c r="U4954" s="101">
        <f t="shared" ca="1" si="694"/>
        <v>1.5648195556915714</v>
      </c>
      <c r="V4954" s="101">
        <f t="shared" ca="1" si="695"/>
        <v>-217.5956746487648</v>
      </c>
    </row>
    <row r="4955" spans="2:22" x14ac:dyDescent="0.3">
      <c r="B4955" s="13">
        <v>2023</v>
      </c>
      <c r="C4955" s="13">
        <v>7</v>
      </c>
      <c r="D4955" s="13">
        <v>23</v>
      </c>
      <c r="E4955" s="83" t="s">
        <v>303</v>
      </c>
      <c r="F4955" s="13">
        <v>6</v>
      </c>
      <c r="G4955" s="13">
        <v>20</v>
      </c>
      <c r="H4955" s="13" t="s">
        <v>69</v>
      </c>
      <c r="I4955" s="13" t="s">
        <v>53</v>
      </c>
      <c r="J4955" s="13"/>
      <c r="K4955" s="13" t="s">
        <v>28</v>
      </c>
      <c r="L4955" s="12">
        <f t="shared" ca="1" si="688"/>
        <v>5.8707718409946219</v>
      </c>
      <c r="M4955" s="101">
        <f t="shared" ca="1" si="689"/>
        <v>0.30974192233087627</v>
      </c>
      <c r="N4955" s="101">
        <f t="shared" ca="1" si="696"/>
        <v>553.8868997908952</v>
      </c>
      <c r="O4955" s="101">
        <f t="shared" ca="1" si="690"/>
        <v>0.63339757392490981</v>
      </c>
      <c r="Q4955" s="12">
        <f t="shared" ca="1" si="691"/>
        <v>0</v>
      </c>
      <c r="R4955" s="101">
        <f t="shared" ca="1" si="692"/>
        <v>0</v>
      </c>
      <c r="S4955" s="13"/>
      <c r="T4955" s="101">
        <f t="shared" ca="1" si="693"/>
        <v>0.30974192233087627</v>
      </c>
      <c r="U4955" s="101">
        <f t="shared" si="694"/>
        <v>0</v>
      </c>
      <c r="V4955" s="101">
        <f t="shared" ca="1" si="695"/>
        <v>-217.28593272643391</v>
      </c>
    </row>
    <row r="4956" spans="2:22" x14ac:dyDescent="0.3">
      <c r="B4956" s="13">
        <v>2023</v>
      </c>
      <c r="C4956" s="13">
        <v>7</v>
      </c>
      <c r="D4956" s="13">
        <v>23</v>
      </c>
      <c r="E4956" s="83" t="s">
        <v>303</v>
      </c>
      <c r="F4956" s="13">
        <v>6</v>
      </c>
      <c r="G4956" s="13">
        <v>21</v>
      </c>
      <c r="H4956" s="13" t="s">
        <v>69</v>
      </c>
      <c r="I4956" s="13" t="s">
        <v>53</v>
      </c>
      <c r="J4956" s="13"/>
      <c r="K4956" s="13" t="s">
        <v>28</v>
      </c>
      <c r="L4956" s="12">
        <f t="shared" ca="1" si="688"/>
        <v>4.4006670082785995</v>
      </c>
      <c r="M4956" s="101">
        <f t="shared" ca="1" si="689"/>
        <v>0.23217919135677892</v>
      </c>
      <c r="N4956" s="101">
        <f t="shared" ca="1" si="696"/>
        <v>553.8868997908952</v>
      </c>
      <c r="O4956" s="101">
        <f t="shared" ca="1" si="690"/>
        <v>0.47478796352317809</v>
      </c>
      <c r="Q4956" s="12">
        <f t="shared" ca="1" si="691"/>
        <v>0</v>
      </c>
      <c r="R4956" s="101">
        <f t="shared" ca="1" si="692"/>
        <v>0</v>
      </c>
      <c r="S4956" s="13"/>
      <c r="T4956" s="101">
        <f t="shared" ca="1" si="693"/>
        <v>0.23217919135677892</v>
      </c>
      <c r="U4956" s="101">
        <f t="shared" si="694"/>
        <v>0</v>
      </c>
      <c r="V4956" s="101">
        <f t="shared" ca="1" si="695"/>
        <v>-217.05375353507713</v>
      </c>
    </row>
    <row r="4957" spans="2:22" x14ac:dyDescent="0.3">
      <c r="B4957" s="13">
        <v>2023</v>
      </c>
      <c r="C4957" s="13">
        <v>7</v>
      </c>
      <c r="D4957" s="13">
        <v>23</v>
      </c>
      <c r="E4957" s="83" t="s">
        <v>303</v>
      </c>
      <c r="F4957" s="13">
        <v>6</v>
      </c>
      <c r="G4957" s="13">
        <v>22</v>
      </c>
      <c r="H4957" s="13" t="s">
        <v>69</v>
      </c>
      <c r="I4957" s="13" t="s">
        <v>53</v>
      </c>
      <c r="J4957" s="13"/>
      <c r="K4957" s="13" t="s">
        <v>28</v>
      </c>
      <c r="L4957" s="12">
        <f t="shared" ca="1" si="688"/>
        <v>3.9920955384130843</v>
      </c>
      <c r="M4957" s="101">
        <f t="shared" ca="1" si="689"/>
        <v>0.21062296060667432</v>
      </c>
      <c r="N4957" s="101">
        <f t="shared" ca="1" si="696"/>
        <v>553.8868997908952</v>
      </c>
      <c r="O4957" s="101">
        <f t="shared" ca="1" si="690"/>
        <v>0.43070718763938765</v>
      </c>
      <c r="Q4957" s="12">
        <f t="shared" ca="1" si="691"/>
        <v>0</v>
      </c>
      <c r="R4957" s="101">
        <f t="shared" ca="1" si="692"/>
        <v>0</v>
      </c>
      <c r="S4957" s="13"/>
      <c r="T4957" s="101">
        <f t="shared" ca="1" si="693"/>
        <v>0.21062296060667432</v>
      </c>
      <c r="U4957" s="101">
        <f t="shared" si="694"/>
        <v>0</v>
      </c>
      <c r="V4957" s="101">
        <f t="shared" ca="1" si="695"/>
        <v>-216.84313057447045</v>
      </c>
    </row>
    <row r="4958" spans="2:22" x14ac:dyDescent="0.3">
      <c r="B4958" s="13">
        <v>2023</v>
      </c>
      <c r="C4958" s="13">
        <v>7</v>
      </c>
      <c r="D4958" s="13">
        <v>23</v>
      </c>
      <c r="E4958" s="83" t="s">
        <v>303</v>
      </c>
      <c r="F4958" s="13">
        <v>6</v>
      </c>
      <c r="G4958" s="13">
        <v>23</v>
      </c>
      <c r="H4958" s="13" t="s">
        <v>69</v>
      </c>
      <c r="I4958" s="13" t="s">
        <v>53</v>
      </c>
      <c r="J4958" s="13"/>
      <c r="K4958" s="13" t="s">
        <v>28</v>
      </c>
      <c r="L4958" s="12">
        <f t="shared" ca="1" si="688"/>
        <v>6.1812604432458498</v>
      </c>
      <c r="M4958" s="101">
        <f t="shared" ca="1" si="689"/>
        <v>0.32612330098565107</v>
      </c>
      <c r="N4958" s="101">
        <f t="shared" ca="1" si="696"/>
        <v>553.8868997908952</v>
      </c>
      <c r="O4958" s="101">
        <f t="shared" ca="1" si="690"/>
        <v>0.66689618922179472</v>
      </c>
      <c r="Q4958" s="12">
        <f t="shared" ca="1" si="691"/>
        <v>0</v>
      </c>
      <c r="R4958" s="101">
        <f t="shared" ca="1" si="692"/>
        <v>0</v>
      </c>
      <c r="S4958" s="13"/>
      <c r="T4958" s="101">
        <f t="shared" ca="1" si="693"/>
        <v>0.32612330098565107</v>
      </c>
      <c r="U4958" s="101">
        <f t="shared" si="694"/>
        <v>0</v>
      </c>
      <c r="V4958" s="101">
        <f t="shared" ca="1" si="695"/>
        <v>-216.51700727348481</v>
      </c>
    </row>
    <row r="4959" spans="2:22" x14ac:dyDescent="0.3">
      <c r="B4959" s="13">
        <v>2023</v>
      </c>
      <c r="C4959" s="13">
        <v>7</v>
      </c>
      <c r="D4959" s="13">
        <v>24</v>
      </c>
      <c r="E4959" s="83" t="s">
        <v>304</v>
      </c>
      <c r="F4959" s="13">
        <v>7</v>
      </c>
      <c r="G4959" s="13">
        <v>0</v>
      </c>
      <c r="H4959" s="13" t="s">
        <v>69</v>
      </c>
      <c r="I4959" s="13" t="s">
        <v>53</v>
      </c>
      <c r="J4959" s="13"/>
      <c r="K4959" s="13" t="s">
        <v>27</v>
      </c>
      <c r="L4959" s="12">
        <f t="shared" ca="1" si="688"/>
        <v>5.8017350371824472</v>
      </c>
      <c r="M4959" s="101">
        <f t="shared" ca="1" si="689"/>
        <v>0.30609954056174593</v>
      </c>
      <c r="N4959" s="101">
        <f t="shared" ca="1" si="696"/>
        <v>553.8868997908952</v>
      </c>
      <c r="O4959" s="101">
        <f t="shared" ca="1" si="690"/>
        <v>0.62594919316161424</v>
      </c>
      <c r="Q4959" s="12">
        <f t="shared" ca="1" si="691"/>
        <v>0</v>
      </c>
      <c r="R4959" s="101">
        <f t="shared" ca="1" si="692"/>
        <v>0</v>
      </c>
      <c r="S4959" s="13"/>
      <c r="T4959" s="101">
        <f t="shared" ca="1" si="693"/>
        <v>0.30609954056174593</v>
      </c>
      <c r="U4959" s="101">
        <f t="shared" si="694"/>
        <v>0</v>
      </c>
      <c r="V4959" s="101">
        <f t="shared" ca="1" si="695"/>
        <v>-216.21090773292306</v>
      </c>
    </row>
    <row r="4960" spans="2:22" x14ac:dyDescent="0.3">
      <c r="B4960" s="13">
        <v>2023</v>
      </c>
      <c r="C4960" s="13">
        <v>7</v>
      </c>
      <c r="D4960" s="13">
        <v>24</v>
      </c>
      <c r="E4960" s="83" t="s">
        <v>304</v>
      </c>
      <c r="F4960" s="13">
        <v>7</v>
      </c>
      <c r="G4960" s="13">
        <v>1</v>
      </c>
      <c r="H4960" s="13" t="s">
        <v>69</v>
      </c>
      <c r="I4960" s="13" t="s">
        <v>53</v>
      </c>
      <c r="J4960" s="13"/>
      <c r="K4960" s="13" t="s">
        <v>27</v>
      </c>
      <c r="L4960" s="12">
        <f t="shared" ca="1" si="688"/>
        <v>3.0848353978158154</v>
      </c>
      <c r="M4960" s="101">
        <f t="shared" ca="1" si="689"/>
        <v>0.16275591558876243</v>
      </c>
      <c r="N4960" s="101">
        <f t="shared" ca="1" si="696"/>
        <v>553.8868997908952</v>
      </c>
      <c r="O4960" s="101">
        <f t="shared" ca="1" si="690"/>
        <v>0.33282289107034835</v>
      </c>
      <c r="Q4960" s="12">
        <f t="shared" ca="1" si="691"/>
        <v>0</v>
      </c>
      <c r="R4960" s="101">
        <f t="shared" ca="1" si="692"/>
        <v>0</v>
      </c>
      <c r="S4960" s="13"/>
      <c r="T4960" s="101">
        <f t="shared" ca="1" si="693"/>
        <v>0.16275591558876243</v>
      </c>
      <c r="U4960" s="101">
        <f t="shared" si="694"/>
        <v>0</v>
      </c>
      <c r="V4960" s="101">
        <f t="shared" ca="1" si="695"/>
        <v>-216.04815181733429</v>
      </c>
    </row>
    <row r="4961" spans="2:22" x14ac:dyDescent="0.3">
      <c r="B4961" s="13">
        <v>2023</v>
      </c>
      <c r="C4961" s="13">
        <v>7</v>
      </c>
      <c r="D4961" s="13">
        <v>24</v>
      </c>
      <c r="E4961" s="83" t="s">
        <v>304</v>
      </c>
      <c r="F4961" s="13">
        <v>7</v>
      </c>
      <c r="G4961" s="13">
        <v>2</v>
      </c>
      <c r="H4961" s="13" t="s">
        <v>69</v>
      </c>
      <c r="I4961" s="13" t="s">
        <v>53</v>
      </c>
      <c r="J4961" s="13"/>
      <c r="K4961" s="13" t="s">
        <v>27</v>
      </c>
      <c r="L4961" s="12">
        <f t="shared" ca="1" si="688"/>
        <v>3.6013579655828343</v>
      </c>
      <c r="M4961" s="101">
        <f t="shared" ca="1" si="689"/>
        <v>0.19000764626415034</v>
      </c>
      <c r="N4961" s="101">
        <f t="shared" ca="1" si="696"/>
        <v>553.8868997908952</v>
      </c>
      <c r="O4961" s="101">
        <f t="shared" ca="1" si="690"/>
        <v>0.38855051090673198</v>
      </c>
      <c r="Q4961" s="12">
        <f t="shared" ca="1" si="691"/>
        <v>0</v>
      </c>
      <c r="R4961" s="101">
        <f t="shared" ca="1" si="692"/>
        <v>0</v>
      </c>
      <c r="S4961" s="13"/>
      <c r="T4961" s="101">
        <f t="shared" ca="1" si="693"/>
        <v>0.19000764626415034</v>
      </c>
      <c r="U4961" s="101">
        <f t="shared" si="694"/>
        <v>0</v>
      </c>
      <c r="V4961" s="101">
        <f t="shared" ca="1" si="695"/>
        <v>-215.85814417107014</v>
      </c>
    </row>
    <row r="4962" spans="2:22" x14ac:dyDescent="0.3">
      <c r="B4962" s="13">
        <v>2023</v>
      </c>
      <c r="C4962" s="13">
        <v>7</v>
      </c>
      <c r="D4962" s="13">
        <v>24</v>
      </c>
      <c r="E4962" s="83" t="s">
        <v>304</v>
      </c>
      <c r="F4962" s="13">
        <v>7</v>
      </c>
      <c r="G4962" s="13">
        <v>3</v>
      </c>
      <c r="H4962" s="13" t="s">
        <v>69</v>
      </c>
      <c r="I4962" s="13" t="s">
        <v>53</v>
      </c>
      <c r="J4962" s="13"/>
      <c r="K4962" s="13" t="s">
        <v>27</v>
      </c>
      <c r="L4962" s="12">
        <f t="shared" ca="1" si="688"/>
        <v>3.3826599623852682</v>
      </c>
      <c r="M4962" s="101">
        <f t="shared" ca="1" si="689"/>
        <v>0.17846913961544675</v>
      </c>
      <c r="N4962" s="101">
        <f t="shared" ca="1" si="696"/>
        <v>553.8868997908952</v>
      </c>
      <c r="O4962" s="101">
        <f t="shared" ca="1" si="690"/>
        <v>0.36495518334174659</v>
      </c>
      <c r="Q4962" s="12">
        <f t="shared" ca="1" si="691"/>
        <v>0</v>
      </c>
      <c r="R4962" s="101">
        <f t="shared" ca="1" si="692"/>
        <v>0</v>
      </c>
      <c r="S4962" s="13"/>
      <c r="T4962" s="101">
        <f t="shared" ca="1" si="693"/>
        <v>0.17846913961544675</v>
      </c>
      <c r="U4962" s="101">
        <f t="shared" si="694"/>
        <v>0</v>
      </c>
      <c r="V4962" s="101">
        <f t="shared" ca="1" si="695"/>
        <v>-215.67967503145468</v>
      </c>
    </row>
    <row r="4963" spans="2:22" x14ac:dyDescent="0.3">
      <c r="B4963" s="13">
        <v>2023</v>
      </c>
      <c r="C4963" s="13">
        <v>7</v>
      </c>
      <c r="D4963" s="13">
        <v>24</v>
      </c>
      <c r="E4963" s="83" t="s">
        <v>304</v>
      </c>
      <c r="F4963" s="13">
        <v>7</v>
      </c>
      <c r="G4963" s="13">
        <v>4</v>
      </c>
      <c r="H4963" s="13" t="s">
        <v>69</v>
      </c>
      <c r="I4963" s="13" t="s">
        <v>53</v>
      </c>
      <c r="J4963" s="13"/>
      <c r="K4963" s="13" t="s">
        <v>27</v>
      </c>
      <c r="L4963" s="12">
        <f t="shared" ca="1" si="688"/>
        <v>3.1791160910559007</v>
      </c>
      <c r="M4963" s="101">
        <f t="shared" ca="1" si="689"/>
        <v>0.16773016496410934</v>
      </c>
      <c r="N4963" s="101">
        <f t="shared" ca="1" si="696"/>
        <v>553.8868997908952</v>
      </c>
      <c r="O4963" s="101">
        <f t="shared" ca="1" si="690"/>
        <v>0.34299483506402112</v>
      </c>
      <c r="Q4963" s="12">
        <f t="shared" ca="1" si="691"/>
        <v>0</v>
      </c>
      <c r="R4963" s="101">
        <f t="shared" ca="1" si="692"/>
        <v>0</v>
      </c>
      <c r="S4963" s="13"/>
      <c r="T4963" s="101">
        <f t="shared" ca="1" si="693"/>
        <v>0.16773016496410934</v>
      </c>
      <c r="U4963" s="101">
        <f t="shared" si="694"/>
        <v>0</v>
      </c>
      <c r="V4963" s="101">
        <f t="shared" ca="1" si="695"/>
        <v>-215.51194486649058</v>
      </c>
    </row>
    <row r="4964" spans="2:22" x14ac:dyDescent="0.3">
      <c r="B4964" s="13">
        <v>2023</v>
      </c>
      <c r="C4964" s="13">
        <v>7</v>
      </c>
      <c r="D4964" s="13">
        <v>24</v>
      </c>
      <c r="E4964" s="83" t="s">
        <v>304</v>
      </c>
      <c r="F4964" s="13">
        <v>7</v>
      </c>
      <c r="G4964" s="13">
        <v>5</v>
      </c>
      <c r="H4964" s="13" t="s">
        <v>69</v>
      </c>
      <c r="I4964" s="13" t="s">
        <v>53</v>
      </c>
      <c r="J4964" s="13"/>
      <c r="K4964" s="13" t="s">
        <v>27</v>
      </c>
      <c r="L4964" s="12">
        <f t="shared" ca="1" si="688"/>
        <v>2.7551853299631972</v>
      </c>
      <c r="M4964" s="101">
        <f t="shared" ca="1" si="689"/>
        <v>0.1453635780088583</v>
      </c>
      <c r="N4964" s="101">
        <f t="shared" ca="1" si="696"/>
        <v>553.8868997908952</v>
      </c>
      <c r="O4964" s="101">
        <f t="shared" ca="1" si="690"/>
        <v>0.29725694524972934</v>
      </c>
      <c r="Q4964" s="12">
        <f t="shared" ca="1" si="691"/>
        <v>1.5763362808489594</v>
      </c>
      <c r="R4964" s="101">
        <f t="shared" ca="1" si="692"/>
        <v>0</v>
      </c>
      <c r="S4964" s="13"/>
      <c r="T4964" s="101">
        <f t="shared" ca="1" si="693"/>
        <v>6.219607583126719E-2</v>
      </c>
      <c r="U4964" s="101">
        <f t="shared" si="694"/>
        <v>0</v>
      </c>
      <c r="V4964" s="101">
        <f t="shared" ca="1" si="695"/>
        <v>-215.4497487906593</v>
      </c>
    </row>
    <row r="4965" spans="2:22" x14ac:dyDescent="0.3">
      <c r="B4965" s="13">
        <v>2023</v>
      </c>
      <c r="C4965" s="13">
        <v>7</v>
      </c>
      <c r="D4965" s="13">
        <v>24</v>
      </c>
      <c r="E4965" s="83" t="s">
        <v>304</v>
      </c>
      <c r="F4965" s="13">
        <v>7</v>
      </c>
      <c r="G4965" s="13">
        <v>6</v>
      </c>
      <c r="H4965" s="13" t="s">
        <v>69</v>
      </c>
      <c r="I4965" s="13" t="s">
        <v>53</v>
      </c>
      <c r="J4965" s="13"/>
      <c r="K4965" s="13" t="s">
        <v>27</v>
      </c>
      <c r="L4965" s="12">
        <f t="shared" ca="1" si="688"/>
        <v>2.8110702106754961</v>
      </c>
      <c r="M4965" s="101">
        <f t="shared" ca="1" si="689"/>
        <v>0.14831206431523919</v>
      </c>
      <c r="N4965" s="101">
        <f t="shared" ca="1" si="696"/>
        <v>553.8868997908952</v>
      </c>
      <c r="O4965" s="101">
        <f t="shared" ca="1" si="690"/>
        <v>0.30328636502977929</v>
      </c>
      <c r="Q4965" s="12">
        <f t="shared" ca="1" si="691"/>
        <v>5.6000000000000005</v>
      </c>
      <c r="R4965" s="101">
        <f t="shared" ca="1" si="692"/>
        <v>0.23608290666631931</v>
      </c>
      <c r="S4965" s="13"/>
      <c r="T4965" s="101">
        <f t="shared" ca="1" si="693"/>
        <v>0</v>
      </c>
      <c r="U4965" s="101">
        <f t="shared" si="694"/>
        <v>0</v>
      </c>
      <c r="V4965" s="101">
        <f t="shared" ca="1" si="695"/>
        <v>-215.92191460399195</v>
      </c>
    </row>
    <row r="4966" spans="2:22" x14ac:dyDescent="0.3">
      <c r="B4966" s="13">
        <v>2023</v>
      </c>
      <c r="C4966" s="13">
        <v>7</v>
      </c>
      <c r="D4966" s="13">
        <v>24</v>
      </c>
      <c r="E4966" s="83" t="s">
        <v>304</v>
      </c>
      <c r="F4966" s="13">
        <v>7</v>
      </c>
      <c r="G4966" s="13">
        <v>7</v>
      </c>
      <c r="H4966" s="13" t="s">
        <v>69</v>
      </c>
      <c r="I4966" s="13" t="s">
        <v>53</v>
      </c>
      <c r="J4966" s="13"/>
      <c r="K4966" s="13" t="s">
        <v>27</v>
      </c>
      <c r="L4966" s="12">
        <f t="shared" ca="1" si="688"/>
        <v>2.6743136440601432</v>
      </c>
      <c r="M4966" s="101">
        <f t="shared" ca="1" si="689"/>
        <v>0.14109678786061317</v>
      </c>
      <c r="N4966" s="101">
        <f t="shared" ca="1" si="696"/>
        <v>553.8868997908952</v>
      </c>
      <c r="O4966" s="101">
        <f t="shared" ca="1" si="690"/>
        <v>0.28853169905764886</v>
      </c>
      <c r="Q4966" s="12">
        <f t="shared" ca="1" si="691"/>
        <v>5.6000000000000005</v>
      </c>
      <c r="R4966" s="101">
        <f t="shared" ca="1" si="692"/>
        <v>0.24765935003030892</v>
      </c>
      <c r="S4966" s="13"/>
      <c r="T4966" s="101">
        <f t="shared" ca="1" si="693"/>
        <v>0</v>
      </c>
      <c r="U4966" s="101">
        <f t="shared" si="694"/>
        <v>0</v>
      </c>
      <c r="V4966" s="101">
        <f t="shared" ca="1" si="695"/>
        <v>-216.41723330405259</v>
      </c>
    </row>
    <row r="4967" spans="2:22" x14ac:dyDescent="0.3">
      <c r="B4967" s="13">
        <v>2023</v>
      </c>
      <c r="C4967" s="13">
        <v>7</v>
      </c>
      <c r="D4967" s="13">
        <v>24</v>
      </c>
      <c r="E4967" s="83" t="s">
        <v>304</v>
      </c>
      <c r="F4967" s="13">
        <v>7</v>
      </c>
      <c r="G4967" s="13">
        <v>8</v>
      </c>
      <c r="H4967" s="13" t="s">
        <v>69</v>
      </c>
      <c r="I4967" s="13" t="s">
        <v>53</v>
      </c>
      <c r="J4967" s="13"/>
      <c r="K4967" s="13" t="s">
        <v>27</v>
      </c>
      <c r="L4967" s="12">
        <f t="shared" ca="1" si="688"/>
        <v>4.8561225982984579</v>
      </c>
      <c r="M4967" s="101">
        <f t="shared" ca="1" si="689"/>
        <v>0.25620902828622666</v>
      </c>
      <c r="N4967" s="101">
        <f t="shared" ca="1" si="696"/>
        <v>553.8868997908952</v>
      </c>
      <c r="O4967" s="101">
        <f t="shared" ca="1" si="690"/>
        <v>0.52392706713042059</v>
      </c>
      <c r="Q4967" s="12">
        <f t="shared" ca="1" si="691"/>
        <v>5.6000000000000005</v>
      </c>
      <c r="R4967" s="101">
        <f t="shared" ca="1" si="692"/>
        <v>6.2969222054035587E-2</v>
      </c>
      <c r="S4967" s="13"/>
      <c r="T4967" s="101">
        <f t="shared" ca="1" si="693"/>
        <v>0</v>
      </c>
      <c r="U4967" s="101">
        <f t="shared" si="694"/>
        <v>0</v>
      </c>
      <c r="V4967" s="101">
        <f t="shared" ca="1" si="695"/>
        <v>-216.54317174816063</v>
      </c>
    </row>
    <row r="4968" spans="2:22" x14ac:dyDescent="0.3">
      <c r="B4968" s="13">
        <v>2023</v>
      </c>
      <c r="C4968" s="13">
        <v>7</v>
      </c>
      <c r="D4968" s="13">
        <v>24</v>
      </c>
      <c r="E4968" s="83" t="s">
        <v>304</v>
      </c>
      <c r="F4968" s="13">
        <v>7</v>
      </c>
      <c r="G4968" s="13">
        <v>9</v>
      </c>
      <c r="H4968" s="13" t="s">
        <v>69</v>
      </c>
      <c r="I4968" s="13" t="s">
        <v>53</v>
      </c>
      <c r="J4968" s="13"/>
      <c r="K4968" s="13" t="s">
        <v>27</v>
      </c>
      <c r="L4968" s="12">
        <f t="shared" ca="1" si="688"/>
        <v>4.2236130866480517</v>
      </c>
      <c r="M4968" s="101">
        <f t="shared" ca="1" si="689"/>
        <v>0.2228378264515512</v>
      </c>
      <c r="N4968" s="101">
        <f t="shared" ca="1" si="696"/>
        <v>553.8868997908952</v>
      </c>
      <c r="O4968" s="101">
        <f t="shared" ca="1" si="690"/>
        <v>0.4556856159184583</v>
      </c>
      <c r="Q4968" s="12">
        <f t="shared" ca="1" si="691"/>
        <v>5.6000000000000005</v>
      </c>
      <c r="R4968" s="101">
        <f t="shared" ca="1" si="692"/>
        <v>0.11651115221524247</v>
      </c>
      <c r="S4968" s="13"/>
      <c r="T4968" s="101">
        <f t="shared" ca="1" si="693"/>
        <v>0</v>
      </c>
      <c r="U4968" s="101">
        <f t="shared" si="694"/>
        <v>0</v>
      </c>
      <c r="V4968" s="101">
        <f t="shared" ca="1" si="695"/>
        <v>-216.77619405259114</v>
      </c>
    </row>
    <row r="4969" spans="2:22" x14ac:dyDescent="0.3">
      <c r="B4969" s="13">
        <v>2023</v>
      </c>
      <c r="C4969" s="13">
        <v>7</v>
      </c>
      <c r="D4969" s="13">
        <v>24</v>
      </c>
      <c r="E4969" s="83" t="s">
        <v>304</v>
      </c>
      <c r="F4969" s="13">
        <v>7</v>
      </c>
      <c r="G4969" s="13">
        <v>10</v>
      </c>
      <c r="H4969" s="13" t="s">
        <v>70</v>
      </c>
      <c r="I4969" s="13" t="s">
        <v>53</v>
      </c>
      <c r="J4969" s="13"/>
      <c r="K4969" s="13" t="s">
        <v>27</v>
      </c>
      <c r="L4969" s="12">
        <f t="shared" ca="1" si="688"/>
        <v>3.4866993306244449</v>
      </c>
      <c r="M4969" s="101">
        <f t="shared" ca="1" si="689"/>
        <v>0.18395825668374571</v>
      </c>
      <c r="N4969" s="101">
        <f t="shared" ca="1" si="696"/>
        <v>553.8868997908952</v>
      </c>
      <c r="O4969" s="101">
        <f t="shared" ca="1" si="690"/>
        <v>0.37617999078107134</v>
      </c>
      <c r="Q4969" s="12">
        <f t="shared" ca="1" si="691"/>
        <v>5.6000000000000005</v>
      </c>
      <c r="R4969" s="101">
        <f t="shared" ca="1" si="692"/>
        <v>0.17889090166264079</v>
      </c>
      <c r="S4969" s="13"/>
      <c r="T4969" s="101">
        <f t="shared" ca="1" si="693"/>
        <v>0</v>
      </c>
      <c r="U4969" s="101">
        <f t="shared" si="694"/>
        <v>0</v>
      </c>
      <c r="V4969" s="101">
        <f t="shared" ca="1" si="695"/>
        <v>-217.13397585591642</v>
      </c>
    </row>
    <row r="4970" spans="2:22" x14ac:dyDescent="0.3">
      <c r="B4970" s="13">
        <v>2023</v>
      </c>
      <c r="C4970" s="13">
        <v>7</v>
      </c>
      <c r="D4970" s="13">
        <v>24</v>
      </c>
      <c r="E4970" s="83" t="s">
        <v>304</v>
      </c>
      <c r="F4970" s="13">
        <v>7</v>
      </c>
      <c r="G4970" s="13">
        <v>11</v>
      </c>
      <c r="H4970" s="13" t="s">
        <v>70</v>
      </c>
      <c r="I4970" s="13" t="s">
        <v>53</v>
      </c>
      <c r="J4970" s="13"/>
      <c r="K4970" s="13" t="s">
        <v>27</v>
      </c>
      <c r="L4970" s="12">
        <f t="shared" ca="1" si="688"/>
        <v>4.0851870210535619</v>
      </c>
      <c r="M4970" s="101">
        <f t="shared" ca="1" si="689"/>
        <v>0.21553446723078593</v>
      </c>
      <c r="N4970" s="101">
        <f t="shared" ca="1" si="696"/>
        <v>553.8868997908952</v>
      </c>
      <c r="O4970" s="101">
        <f t="shared" ca="1" si="690"/>
        <v>0.44075082770146878</v>
      </c>
      <c r="Q4970" s="12">
        <f t="shared" ca="1" si="691"/>
        <v>2.9607907261482596</v>
      </c>
      <c r="R4970" s="101">
        <f t="shared" ca="1" si="692"/>
        <v>0</v>
      </c>
      <c r="S4970" s="13"/>
      <c r="T4970" s="101">
        <f t="shared" ca="1" si="693"/>
        <v>5.9323148519203756E-2</v>
      </c>
      <c r="U4970" s="101">
        <f t="shared" si="694"/>
        <v>0</v>
      </c>
      <c r="V4970" s="101">
        <f t="shared" ca="1" si="695"/>
        <v>-217.07465270739721</v>
      </c>
    </row>
    <row r="4971" spans="2:22" x14ac:dyDescent="0.3">
      <c r="B4971" s="13">
        <v>2023</v>
      </c>
      <c r="C4971" s="13">
        <v>7</v>
      </c>
      <c r="D4971" s="13">
        <v>24</v>
      </c>
      <c r="E4971" s="83" t="s">
        <v>304</v>
      </c>
      <c r="F4971" s="13">
        <v>7</v>
      </c>
      <c r="G4971" s="13">
        <v>12</v>
      </c>
      <c r="H4971" s="13" t="s">
        <v>70</v>
      </c>
      <c r="I4971" s="13" t="s">
        <v>53</v>
      </c>
      <c r="J4971" s="13"/>
      <c r="K4971" s="13" t="s">
        <v>27</v>
      </c>
      <c r="L4971" s="12">
        <f t="shared" ca="1" si="688"/>
        <v>3.7208825315130341</v>
      </c>
      <c r="M4971" s="101">
        <f t="shared" ca="1" si="689"/>
        <v>0.19631376236262768</v>
      </c>
      <c r="N4971" s="101">
        <f t="shared" ca="1" si="696"/>
        <v>553.8868997908952</v>
      </c>
      <c r="O4971" s="101">
        <f t="shared" ca="1" si="690"/>
        <v>0.40144601632494126</v>
      </c>
      <c r="Q4971" s="12">
        <f t="shared" ca="1" si="691"/>
        <v>0</v>
      </c>
      <c r="R4971" s="101">
        <f t="shared" ca="1" si="692"/>
        <v>0</v>
      </c>
      <c r="S4971" s="13"/>
      <c r="T4971" s="101">
        <f t="shared" ca="1" si="693"/>
        <v>0.19631376236262768</v>
      </c>
      <c r="U4971" s="101">
        <f t="shared" si="694"/>
        <v>0</v>
      </c>
      <c r="V4971" s="101">
        <f t="shared" ca="1" si="695"/>
        <v>-216.87833894503459</v>
      </c>
    </row>
    <row r="4972" spans="2:22" x14ac:dyDescent="0.3">
      <c r="B4972" s="13">
        <v>2023</v>
      </c>
      <c r="C4972" s="13">
        <v>7</v>
      </c>
      <c r="D4972" s="13">
        <v>24</v>
      </c>
      <c r="E4972" s="83" t="s">
        <v>304</v>
      </c>
      <c r="F4972" s="13">
        <v>7</v>
      </c>
      <c r="G4972" s="13">
        <v>13</v>
      </c>
      <c r="H4972" s="13" t="s">
        <v>70</v>
      </c>
      <c r="I4972" s="13" t="s">
        <v>53</v>
      </c>
      <c r="J4972" s="13"/>
      <c r="K4972" s="13" t="s">
        <v>27</v>
      </c>
      <c r="L4972" s="12">
        <f t="shared" ca="1" si="688"/>
        <v>5.3653700436696399</v>
      </c>
      <c r="M4972" s="101">
        <f t="shared" ca="1" si="689"/>
        <v>0.2830769235040102</v>
      </c>
      <c r="N4972" s="101">
        <f t="shared" ca="1" si="696"/>
        <v>553.8868997908952</v>
      </c>
      <c r="O4972" s="101">
        <f t="shared" ca="1" si="690"/>
        <v>0.5788697740115174</v>
      </c>
      <c r="Q4972" s="12">
        <f t="shared" ca="1" si="691"/>
        <v>5.6000000000000005</v>
      </c>
      <c r="R4972" s="101">
        <f t="shared" ca="1" si="692"/>
        <v>1.9861425803365029E-2</v>
      </c>
      <c r="S4972" s="13"/>
      <c r="T4972" s="101">
        <f t="shared" ca="1" si="693"/>
        <v>0</v>
      </c>
      <c r="U4972" s="101">
        <f t="shared" si="694"/>
        <v>0</v>
      </c>
      <c r="V4972" s="101">
        <f t="shared" ca="1" si="695"/>
        <v>-216.9180617966413</v>
      </c>
    </row>
    <row r="4973" spans="2:22" x14ac:dyDescent="0.3">
      <c r="B4973" s="13">
        <v>2023</v>
      </c>
      <c r="C4973" s="13">
        <v>7</v>
      </c>
      <c r="D4973" s="13">
        <v>24</v>
      </c>
      <c r="E4973" s="83" t="s">
        <v>304</v>
      </c>
      <c r="F4973" s="13">
        <v>7</v>
      </c>
      <c r="G4973" s="13">
        <v>14</v>
      </c>
      <c r="H4973" s="13" t="s">
        <v>70</v>
      </c>
      <c r="I4973" s="13" t="s">
        <v>53</v>
      </c>
      <c r="J4973" s="13"/>
      <c r="K4973" s="13" t="s">
        <v>27</v>
      </c>
      <c r="L4973" s="12">
        <f t="shared" ca="1" si="688"/>
        <v>4.2270746923134679</v>
      </c>
      <c r="M4973" s="101">
        <f t="shared" ca="1" si="689"/>
        <v>0.22302046076645857</v>
      </c>
      <c r="N4973" s="101">
        <f t="shared" ca="1" si="696"/>
        <v>553.8868997908952</v>
      </c>
      <c r="O4973" s="101">
        <f t="shared" ca="1" si="690"/>
        <v>0.45605908855370003</v>
      </c>
      <c r="Q4973" s="12">
        <f t="shared" ca="1" si="691"/>
        <v>5.6000000000000005</v>
      </c>
      <c r="R4973" s="101">
        <f t="shared" ca="1" si="692"/>
        <v>0.116218127295665</v>
      </c>
      <c r="S4973" s="13"/>
      <c r="T4973" s="101">
        <f t="shared" ca="1" si="693"/>
        <v>0</v>
      </c>
      <c r="U4973" s="101">
        <f t="shared" si="694"/>
        <v>0</v>
      </c>
      <c r="V4973" s="101">
        <f t="shared" ca="1" si="695"/>
        <v>-217.15049805123263</v>
      </c>
    </row>
    <row r="4974" spans="2:22" x14ac:dyDescent="0.3">
      <c r="B4974" s="13">
        <v>2023</v>
      </c>
      <c r="C4974" s="13">
        <v>7</v>
      </c>
      <c r="D4974" s="13">
        <v>24</v>
      </c>
      <c r="E4974" s="83" t="s">
        <v>304</v>
      </c>
      <c r="F4974" s="13">
        <v>7</v>
      </c>
      <c r="G4974" s="13">
        <v>15</v>
      </c>
      <c r="H4974" s="13" t="s">
        <v>70</v>
      </c>
      <c r="I4974" s="13" t="s">
        <v>53</v>
      </c>
      <c r="J4974" s="13"/>
      <c r="K4974" s="13" t="s">
        <v>27</v>
      </c>
      <c r="L4974" s="12">
        <f t="shared" ca="1" si="688"/>
        <v>3.9286358267864028</v>
      </c>
      <c r="M4974" s="101">
        <f t="shared" ca="1" si="689"/>
        <v>0.20727482622125062</v>
      </c>
      <c r="N4974" s="101">
        <f t="shared" ca="1" si="696"/>
        <v>553.8868997908952</v>
      </c>
      <c r="O4974" s="101">
        <f t="shared" ca="1" si="690"/>
        <v>0.42386051935198499</v>
      </c>
      <c r="Q4974" s="12">
        <f t="shared" ca="1" si="691"/>
        <v>0</v>
      </c>
      <c r="R4974" s="101">
        <f t="shared" ca="1" si="692"/>
        <v>0</v>
      </c>
      <c r="S4974" s="13"/>
      <c r="T4974" s="101">
        <f t="shared" ca="1" si="693"/>
        <v>0.20727482622125062</v>
      </c>
      <c r="U4974" s="101">
        <f t="shared" si="694"/>
        <v>0</v>
      </c>
      <c r="V4974" s="101">
        <f t="shared" ca="1" si="695"/>
        <v>-216.94322322501139</v>
      </c>
    </row>
    <row r="4975" spans="2:22" x14ac:dyDescent="0.3">
      <c r="B4975" s="13">
        <v>2023</v>
      </c>
      <c r="C4975" s="13">
        <v>7</v>
      </c>
      <c r="D4975" s="13">
        <v>24</v>
      </c>
      <c r="E4975" s="83" t="s">
        <v>304</v>
      </c>
      <c r="F4975" s="13">
        <v>7</v>
      </c>
      <c r="G4975" s="13">
        <v>16</v>
      </c>
      <c r="H4975" s="13" t="s">
        <v>71</v>
      </c>
      <c r="I4975" s="13" t="s">
        <v>53</v>
      </c>
      <c r="J4975" s="13"/>
      <c r="K4975" s="13" t="s">
        <v>27</v>
      </c>
      <c r="L4975" s="12">
        <f t="shared" ca="1" si="688"/>
        <v>4.3764890669971885</v>
      </c>
      <c r="M4975" s="101">
        <f t="shared" ca="1" si="689"/>
        <v>0.54329735277703095</v>
      </c>
      <c r="N4975" s="101">
        <f t="shared" ca="1" si="696"/>
        <v>555.11778734098812</v>
      </c>
      <c r="O4975" s="101">
        <f t="shared" ca="1" si="690"/>
        <v>1.3033184441517627</v>
      </c>
      <c r="Q4975" s="12">
        <f t="shared" ca="1" si="691"/>
        <v>0</v>
      </c>
      <c r="R4975" s="101">
        <f t="shared" ca="1" si="692"/>
        <v>0</v>
      </c>
      <c r="S4975" s="13"/>
      <c r="T4975" s="101">
        <f t="shared" ca="1" si="693"/>
        <v>0.54329735277703095</v>
      </c>
      <c r="U4975" s="101">
        <f t="shared" ca="1" si="694"/>
        <v>1.2308875500929592</v>
      </c>
      <c r="V4975" s="101">
        <f t="shared" ca="1" si="695"/>
        <v>-215.1690383221414</v>
      </c>
    </row>
    <row r="4976" spans="2:22" x14ac:dyDescent="0.3">
      <c r="B4976" s="13">
        <v>2023</v>
      </c>
      <c r="C4976" s="13">
        <v>7</v>
      </c>
      <c r="D4976" s="13">
        <v>24</v>
      </c>
      <c r="E4976" s="83" t="s">
        <v>304</v>
      </c>
      <c r="F4976" s="13">
        <v>7</v>
      </c>
      <c r="G4976" s="13">
        <v>17</v>
      </c>
      <c r="H4976" s="13" t="s">
        <v>71</v>
      </c>
      <c r="I4976" s="13" t="s">
        <v>53</v>
      </c>
      <c r="J4976" s="13"/>
      <c r="K4976" s="13" t="s">
        <v>27</v>
      </c>
      <c r="L4976" s="12">
        <f t="shared" ca="1" si="688"/>
        <v>5.2083072994874824</v>
      </c>
      <c r="M4976" s="101">
        <f t="shared" ca="1" si="689"/>
        <v>0.64655926815837605</v>
      </c>
      <c r="N4976" s="101">
        <f t="shared" ca="1" si="696"/>
        <v>556.58262376896892</v>
      </c>
      <c r="O4976" s="101">
        <f t="shared" ca="1" si="690"/>
        <v>1.5510339137873723</v>
      </c>
      <c r="Q4976" s="12">
        <f t="shared" ca="1" si="691"/>
        <v>5.6000000000000005</v>
      </c>
      <c r="R4976" s="101">
        <f t="shared" ca="1" si="692"/>
        <v>3.3156787098384662E-2</v>
      </c>
      <c r="S4976" s="13"/>
      <c r="T4976" s="101">
        <f t="shared" ca="1" si="693"/>
        <v>0</v>
      </c>
      <c r="U4976" s="101">
        <f t="shared" ca="1" si="694"/>
        <v>1.4648364279808546</v>
      </c>
      <c r="V4976" s="101">
        <f t="shared" ca="1" si="695"/>
        <v>-213.77051546835733</v>
      </c>
    </row>
    <row r="4977" spans="2:22" x14ac:dyDescent="0.3">
      <c r="B4977" s="13">
        <v>2023</v>
      </c>
      <c r="C4977" s="13">
        <v>7</v>
      </c>
      <c r="D4977" s="13">
        <v>24</v>
      </c>
      <c r="E4977" s="83" t="s">
        <v>304</v>
      </c>
      <c r="F4977" s="13">
        <v>7</v>
      </c>
      <c r="G4977" s="13">
        <v>18</v>
      </c>
      <c r="H4977" s="13" t="s">
        <v>71</v>
      </c>
      <c r="I4977" s="13" t="s">
        <v>53</v>
      </c>
      <c r="J4977" s="13"/>
      <c r="K4977" s="13" t="s">
        <v>27</v>
      </c>
      <c r="L4977" s="12">
        <f t="shared" ca="1" si="688"/>
        <v>3.4182802229709526</v>
      </c>
      <c r="M4977" s="101">
        <f t="shared" ca="1" si="689"/>
        <v>0.42434530687961408</v>
      </c>
      <c r="N4977" s="101">
        <f t="shared" ca="1" si="696"/>
        <v>557.5440150816795</v>
      </c>
      <c r="O4977" s="101">
        <f t="shared" ca="1" si="690"/>
        <v>1.0179638504007498</v>
      </c>
      <c r="Q4977" s="12">
        <f t="shared" ca="1" si="691"/>
        <v>5.6000000000000005</v>
      </c>
      <c r="R4977" s="101">
        <f t="shared" ca="1" si="692"/>
        <v>0.18468257912550892</v>
      </c>
      <c r="S4977" s="13"/>
      <c r="T4977" s="101">
        <f t="shared" ca="1" si="693"/>
        <v>0</v>
      </c>
      <c r="U4977" s="101">
        <f t="shared" ca="1" si="694"/>
        <v>0.96139131271058043</v>
      </c>
      <c r="V4977" s="101">
        <f t="shared" ca="1" si="695"/>
        <v>-213.17848931389776</v>
      </c>
    </row>
    <row r="4978" spans="2:22" x14ac:dyDescent="0.3">
      <c r="B4978" s="13">
        <v>2023</v>
      </c>
      <c r="C4978" s="13">
        <v>7</v>
      </c>
      <c r="D4978" s="13">
        <v>24</v>
      </c>
      <c r="E4978" s="83" t="s">
        <v>304</v>
      </c>
      <c r="F4978" s="13">
        <v>7</v>
      </c>
      <c r="G4978" s="13">
        <v>19</v>
      </c>
      <c r="H4978" s="13" t="s">
        <v>71</v>
      </c>
      <c r="I4978" s="13" t="s">
        <v>53</v>
      </c>
      <c r="J4978" s="13"/>
      <c r="K4978" s="13" t="s">
        <v>27</v>
      </c>
      <c r="L4978" s="12">
        <f t="shared" ca="1" si="688"/>
        <v>5.8745520739014427</v>
      </c>
      <c r="M4978" s="101">
        <f t="shared" ca="1" si="689"/>
        <v>0.72926689445412507</v>
      </c>
      <c r="N4978" s="101">
        <f t="shared" ca="1" si="696"/>
        <v>559.19623285246428</v>
      </c>
      <c r="O4978" s="101">
        <f t="shared" ca="1" si="690"/>
        <v>1.7494416076078496</v>
      </c>
      <c r="Q4978" s="12">
        <f t="shared" ca="1" si="691"/>
        <v>5.6000000000000005</v>
      </c>
      <c r="R4978" s="101">
        <f t="shared" ca="1" si="692"/>
        <v>0</v>
      </c>
      <c r="S4978" s="13"/>
      <c r="T4978" s="101">
        <f t="shared" ca="1" si="693"/>
        <v>3.4082894454125039E-2</v>
      </c>
      <c r="U4978" s="101">
        <f t="shared" ca="1" si="694"/>
        <v>1.6522177707847807</v>
      </c>
      <c r="V4978" s="101">
        <f t="shared" ca="1" si="695"/>
        <v>-211.49218864865887</v>
      </c>
    </row>
    <row r="4979" spans="2:22" x14ac:dyDescent="0.3">
      <c r="B4979" s="13">
        <v>2023</v>
      </c>
      <c r="C4979" s="13">
        <v>7</v>
      </c>
      <c r="D4979" s="13">
        <v>24</v>
      </c>
      <c r="E4979" s="83" t="s">
        <v>304</v>
      </c>
      <c r="F4979" s="13">
        <v>7</v>
      </c>
      <c r="G4979" s="13">
        <v>20</v>
      </c>
      <c r="H4979" s="13" t="s">
        <v>69</v>
      </c>
      <c r="I4979" s="13" t="s">
        <v>53</v>
      </c>
      <c r="J4979" s="13"/>
      <c r="K4979" s="13" t="s">
        <v>27</v>
      </c>
      <c r="L4979" s="12">
        <f t="shared" ca="1" si="688"/>
        <v>6.9332749601203663</v>
      </c>
      <c r="M4979" s="101">
        <f t="shared" ca="1" si="689"/>
        <v>0.36579958689595055</v>
      </c>
      <c r="N4979" s="101">
        <f t="shared" ca="1" si="696"/>
        <v>559.19623285246428</v>
      </c>
      <c r="O4979" s="101">
        <f t="shared" ca="1" si="690"/>
        <v>0.74803103544738636</v>
      </c>
      <c r="Q4979" s="12">
        <f t="shared" ca="1" si="691"/>
        <v>0</v>
      </c>
      <c r="R4979" s="101">
        <f t="shared" ca="1" si="692"/>
        <v>0</v>
      </c>
      <c r="S4979" s="13"/>
      <c r="T4979" s="101">
        <f t="shared" ca="1" si="693"/>
        <v>0.36579958689595055</v>
      </c>
      <c r="U4979" s="101">
        <f t="shared" si="694"/>
        <v>0</v>
      </c>
      <c r="V4979" s="101">
        <f t="shared" ca="1" si="695"/>
        <v>-211.12638906176292</v>
      </c>
    </row>
    <row r="4980" spans="2:22" x14ac:dyDescent="0.3">
      <c r="B4980" s="13">
        <v>2023</v>
      </c>
      <c r="C4980" s="13">
        <v>7</v>
      </c>
      <c r="D4980" s="13">
        <v>24</v>
      </c>
      <c r="E4980" s="83" t="s">
        <v>304</v>
      </c>
      <c r="F4980" s="13">
        <v>7</v>
      </c>
      <c r="G4980" s="13">
        <v>21</v>
      </c>
      <c r="H4980" s="13" t="s">
        <v>69</v>
      </c>
      <c r="I4980" s="13" t="s">
        <v>53</v>
      </c>
      <c r="J4980" s="13"/>
      <c r="K4980" s="13" t="s">
        <v>27</v>
      </c>
      <c r="L4980" s="12">
        <f t="shared" ca="1" si="688"/>
        <v>5.8457853594878531</v>
      </c>
      <c r="M4980" s="101">
        <f t="shared" ca="1" si="689"/>
        <v>0.30842363556657915</v>
      </c>
      <c r="N4980" s="101">
        <f t="shared" ca="1" si="696"/>
        <v>559.19623285246428</v>
      </c>
      <c r="O4980" s="101">
        <f t="shared" ca="1" si="690"/>
        <v>0.63070178243514441</v>
      </c>
      <c r="Q4980" s="12">
        <f t="shared" ca="1" si="691"/>
        <v>0</v>
      </c>
      <c r="R4980" s="101">
        <f t="shared" ca="1" si="692"/>
        <v>0</v>
      </c>
      <c r="S4980" s="13"/>
      <c r="T4980" s="101">
        <f t="shared" ca="1" si="693"/>
        <v>0.30842363556657915</v>
      </c>
      <c r="U4980" s="101">
        <f t="shared" si="694"/>
        <v>0</v>
      </c>
      <c r="V4980" s="101">
        <f t="shared" ca="1" si="695"/>
        <v>-210.81796542619634</v>
      </c>
    </row>
    <row r="4981" spans="2:22" x14ac:dyDescent="0.3">
      <c r="B4981" s="13">
        <v>2023</v>
      </c>
      <c r="C4981" s="13">
        <v>7</v>
      </c>
      <c r="D4981" s="13">
        <v>24</v>
      </c>
      <c r="E4981" s="83" t="s">
        <v>304</v>
      </c>
      <c r="F4981" s="13">
        <v>7</v>
      </c>
      <c r="G4981" s="13">
        <v>22</v>
      </c>
      <c r="H4981" s="13" t="s">
        <v>69</v>
      </c>
      <c r="I4981" s="13" t="s">
        <v>53</v>
      </c>
      <c r="J4981" s="13"/>
      <c r="K4981" s="13" t="s">
        <v>27</v>
      </c>
      <c r="L4981" s="12">
        <f t="shared" ca="1" si="688"/>
        <v>4.8505270445170776</v>
      </c>
      <c r="M4981" s="101">
        <f t="shared" ca="1" si="689"/>
        <v>0.25591380686872101</v>
      </c>
      <c r="N4981" s="101">
        <f t="shared" ca="1" si="696"/>
        <v>559.19623285246428</v>
      </c>
      <c r="O4981" s="101">
        <f t="shared" ca="1" si="690"/>
        <v>0.52332336283294745</v>
      </c>
      <c r="Q4981" s="12">
        <f t="shared" ca="1" si="691"/>
        <v>0</v>
      </c>
      <c r="R4981" s="101">
        <f t="shared" ca="1" si="692"/>
        <v>0</v>
      </c>
      <c r="S4981" s="13"/>
      <c r="T4981" s="101">
        <f t="shared" ca="1" si="693"/>
        <v>0.25591380686872101</v>
      </c>
      <c r="U4981" s="101">
        <f t="shared" si="694"/>
        <v>0</v>
      </c>
      <c r="V4981" s="101">
        <f t="shared" ca="1" si="695"/>
        <v>-210.5620516193276</v>
      </c>
    </row>
    <row r="4982" spans="2:22" x14ac:dyDescent="0.3">
      <c r="B4982" s="13">
        <v>2023</v>
      </c>
      <c r="C4982" s="13">
        <v>7</v>
      </c>
      <c r="D4982" s="13">
        <v>24</v>
      </c>
      <c r="E4982" s="83" t="s">
        <v>304</v>
      </c>
      <c r="F4982" s="13">
        <v>7</v>
      </c>
      <c r="G4982" s="13">
        <v>23</v>
      </c>
      <c r="H4982" s="13" t="s">
        <v>69</v>
      </c>
      <c r="I4982" s="13" t="s">
        <v>53</v>
      </c>
      <c r="J4982" s="13"/>
      <c r="K4982" s="13" t="s">
        <v>27</v>
      </c>
      <c r="L4982" s="12">
        <f t="shared" ca="1" si="688"/>
        <v>4.465284340753688</v>
      </c>
      <c r="M4982" s="101">
        <f t="shared" ca="1" si="689"/>
        <v>0.23558840181816459</v>
      </c>
      <c r="N4982" s="101">
        <f t="shared" ca="1" si="696"/>
        <v>559.19623285246428</v>
      </c>
      <c r="O4982" s="101">
        <f t="shared" ca="1" si="690"/>
        <v>0.48175952752391538</v>
      </c>
      <c r="Q4982" s="12">
        <f t="shared" ca="1" si="691"/>
        <v>0</v>
      </c>
      <c r="R4982" s="101">
        <f t="shared" ca="1" si="692"/>
        <v>0</v>
      </c>
      <c r="S4982" s="13"/>
      <c r="T4982" s="101">
        <f t="shared" ca="1" si="693"/>
        <v>0.23558840181816459</v>
      </c>
      <c r="U4982" s="101">
        <f t="shared" si="694"/>
        <v>0</v>
      </c>
      <c r="V4982" s="101">
        <f t="shared" ca="1" si="695"/>
        <v>-210.32646321750943</v>
      </c>
    </row>
    <row r="4983" spans="2:22" x14ac:dyDescent="0.3">
      <c r="B4983" s="13">
        <v>2023</v>
      </c>
      <c r="C4983" s="13">
        <v>7</v>
      </c>
      <c r="D4983" s="13">
        <v>25</v>
      </c>
      <c r="E4983" s="83" t="s">
        <v>305</v>
      </c>
      <c r="F4983" s="13">
        <v>1</v>
      </c>
      <c r="G4983" s="13">
        <v>0</v>
      </c>
      <c r="H4983" s="13" t="s">
        <v>69</v>
      </c>
      <c r="I4983" s="13" t="s">
        <v>53</v>
      </c>
      <c r="J4983" s="13"/>
      <c r="K4983" s="13" t="s">
        <v>27</v>
      </c>
      <c r="L4983" s="12">
        <f t="shared" ca="1" si="688"/>
        <v>4.391901756568827</v>
      </c>
      <c r="M4983" s="101">
        <f t="shared" ca="1" si="689"/>
        <v>0.23171673667657131</v>
      </c>
      <c r="N4983" s="101">
        <f t="shared" ca="1" si="696"/>
        <v>559.19623285246428</v>
      </c>
      <c r="O4983" s="101">
        <f t="shared" ca="1" si="690"/>
        <v>0.47384228051621075</v>
      </c>
      <c r="Q4983" s="12">
        <f t="shared" ca="1" si="691"/>
        <v>0</v>
      </c>
      <c r="R4983" s="101">
        <f t="shared" ca="1" si="692"/>
        <v>0</v>
      </c>
      <c r="S4983" s="13"/>
      <c r="T4983" s="101">
        <f t="shared" ca="1" si="693"/>
        <v>0.23171673667657131</v>
      </c>
      <c r="U4983" s="101">
        <f t="shared" si="694"/>
        <v>0</v>
      </c>
      <c r="V4983" s="101">
        <f t="shared" ca="1" si="695"/>
        <v>-210.09474648083287</v>
      </c>
    </row>
    <row r="4984" spans="2:22" x14ac:dyDescent="0.3">
      <c r="B4984" s="13">
        <v>2023</v>
      </c>
      <c r="C4984" s="13">
        <v>7</v>
      </c>
      <c r="D4984" s="13">
        <v>25</v>
      </c>
      <c r="E4984" s="83" t="s">
        <v>305</v>
      </c>
      <c r="F4984" s="13">
        <v>1</v>
      </c>
      <c r="G4984" s="13">
        <v>1</v>
      </c>
      <c r="H4984" s="13" t="s">
        <v>69</v>
      </c>
      <c r="I4984" s="13" t="s">
        <v>53</v>
      </c>
      <c r="J4984" s="13"/>
      <c r="K4984" s="13" t="s">
        <v>27</v>
      </c>
      <c r="L4984" s="12">
        <f t="shared" ca="1" si="688"/>
        <v>2.6156237273594591</v>
      </c>
      <c r="M4984" s="101">
        <f t="shared" ca="1" si="689"/>
        <v>0.13800030785548506</v>
      </c>
      <c r="N4984" s="101">
        <f t="shared" ca="1" si="696"/>
        <v>559.19623285246428</v>
      </c>
      <c r="O4984" s="101">
        <f t="shared" ca="1" si="690"/>
        <v>0.28219964394481206</v>
      </c>
      <c r="Q4984" s="12">
        <f t="shared" ca="1" si="691"/>
        <v>0</v>
      </c>
      <c r="R4984" s="101">
        <f t="shared" ca="1" si="692"/>
        <v>0</v>
      </c>
      <c r="S4984" s="13"/>
      <c r="T4984" s="101">
        <f t="shared" ca="1" si="693"/>
        <v>0.13800030785548506</v>
      </c>
      <c r="U4984" s="101">
        <f t="shared" si="694"/>
        <v>0</v>
      </c>
      <c r="V4984" s="101">
        <f t="shared" ca="1" si="695"/>
        <v>-209.95674617297738</v>
      </c>
    </row>
    <row r="4985" spans="2:22" x14ac:dyDescent="0.3">
      <c r="B4985" s="13">
        <v>2023</v>
      </c>
      <c r="C4985" s="13">
        <v>7</v>
      </c>
      <c r="D4985" s="13">
        <v>25</v>
      </c>
      <c r="E4985" s="83" t="s">
        <v>305</v>
      </c>
      <c r="F4985" s="13">
        <v>1</v>
      </c>
      <c r="G4985" s="13">
        <v>2</v>
      </c>
      <c r="H4985" s="13" t="s">
        <v>69</v>
      </c>
      <c r="I4985" s="13" t="s">
        <v>53</v>
      </c>
      <c r="J4985" s="13"/>
      <c r="K4985" s="13" t="s">
        <v>27</v>
      </c>
      <c r="L4985" s="12">
        <f t="shared" ca="1" si="688"/>
        <v>2.9438674164718623</v>
      </c>
      <c r="M4985" s="101">
        <f t="shared" ca="1" si="689"/>
        <v>0.15531844489305546</v>
      </c>
      <c r="N4985" s="101">
        <f t="shared" ca="1" si="696"/>
        <v>559.19623285246428</v>
      </c>
      <c r="O4985" s="101">
        <f t="shared" ca="1" si="690"/>
        <v>0.31761385556314925</v>
      </c>
      <c r="Q4985" s="12">
        <f t="shared" ca="1" si="691"/>
        <v>0</v>
      </c>
      <c r="R4985" s="101">
        <f t="shared" ca="1" si="692"/>
        <v>0</v>
      </c>
      <c r="S4985" s="13"/>
      <c r="T4985" s="101">
        <f t="shared" ca="1" si="693"/>
        <v>0.15531844489305546</v>
      </c>
      <c r="U4985" s="101">
        <f t="shared" si="694"/>
        <v>0</v>
      </c>
      <c r="V4985" s="101">
        <f t="shared" ca="1" si="695"/>
        <v>-209.80142772808432</v>
      </c>
    </row>
    <row r="4986" spans="2:22" x14ac:dyDescent="0.3">
      <c r="B4986" s="13">
        <v>2023</v>
      </c>
      <c r="C4986" s="13">
        <v>7</v>
      </c>
      <c r="D4986" s="13">
        <v>25</v>
      </c>
      <c r="E4986" s="83" t="s">
        <v>305</v>
      </c>
      <c r="F4986" s="13">
        <v>1</v>
      </c>
      <c r="G4986" s="13">
        <v>3</v>
      </c>
      <c r="H4986" s="13" t="s">
        <v>69</v>
      </c>
      <c r="I4986" s="13" t="s">
        <v>53</v>
      </c>
      <c r="J4986" s="13"/>
      <c r="K4986" s="13" t="s">
        <v>27</v>
      </c>
      <c r="L4986" s="12">
        <f t="shared" ca="1" si="688"/>
        <v>3.1207069232243652</v>
      </c>
      <c r="M4986" s="101">
        <f t="shared" ca="1" si="689"/>
        <v>0.16464849726931752</v>
      </c>
      <c r="N4986" s="101">
        <f t="shared" ca="1" si="696"/>
        <v>559.19623285246428</v>
      </c>
      <c r="O4986" s="101">
        <f t="shared" ca="1" si="690"/>
        <v>0.33669306994667675</v>
      </c>
      <c r="Q4986" s="12">
        <f t="shared" ca="1" si="691"/>
        <v>0</v>
      </c>
      <c r="R4986" s="101">
        <f t="shared" ca="1" si="692"/>
        <v>0</v>
      </c>
      <c r="S4986" s="13"/>
      <c r="T4986" s="101">
        <f t="shared" ca="1" si="693"/>
        <v>0.16464849726931752</v>
      </c>
      <c r="U4986" s="101">
        <f t="shared" si="694"/>
        <v>0</v>
      </c>
      <c r="V4986" s="101">
        <f t="shared" ca="1" si="695"/>
        <v>-209.63677923081499</v>
      </c>
    </row>
    <row r="4987" spans="2:22" x14ac:dyDescent="0.3">
      <c r="B4987" s="13">
        <v>2023</v>
      </c>
      <c r="C4987" s="13">
        <v>7</v>
      </c>
      <c r="D4987" s="13">
        <v>25</v>
      </c>
      <c r="E4987" s="83" t="s">
        <v>305</v>
      </c>
      <c r="F4987" s="13">
        <v>1</v>
      </c>
      <c r="G4987" s="13">
        <v>4</v>
      </c>
      <c r="H4987" s="13" t="s">
        <v>69</v>
      </c>
      <c r="I4987" s="13" t="s">
        <v>53</v>
      </c>
      <c r="J4987" s="13"/>
      <c r="K4987" s="13" t="s">
        <v>27</v>
      </c>
      <c r="L4987" s="12">
        <f t="shared" ca="1" si="688"/>
        <v>3.0967795155814297</v>
      </c>
      <c r="M4987" s="101">
        <f t="shared" ca="1" si="689"/>
        <v>0.16338608724207623</v>
      </c>
      <c r="N4987" s="101">
        <f t="shared" ca="1" si="696"/>
        <v>559.19623285246428</v>
      </c>
      <c r="O4987" s="101">
        <f t="shared" ca="1" si="690"/>
        <v>0.33411154193608045</v>
      </c>
      <c r="Q4987" s="12">
        <f t="shared" ca="1" si="691"/>
        <v>0</v>
      </c>
      <c r="R4987" s="101">
        <f t="shared" ca="1" si="692"/>
        <v>0</v>
      </c>
      <c r="S4987" s="13"/>
      <c r="T4987" s="101">
        <f t="shared" ca="1" si="693"/>
        <v>0.16338608724207623</v>
      </c>
      <c r="U4987" s="101">
        <f t="shared" si="694"/>
        <v>0</v>
      </c>
      <c r="V4987" s="101">
        <f t="shared" ca="1" si="695"/>
        <v>-209.47339314357291</v>
      </c>
    </row>
    <row r="4988" spans="2:22" x14ac:dyDescent="0.3">
      <c r="B4988" s="13">
        <v>2023</v>
      </c>
      <c r="C4988" s="13">
        <v>7</v>
      </c>
      <c r="D4988" s="13">
        <v>25</v>
      </c>
      <c r="E4988" s="83" t="s">
        <v>305</v>
      </c>
      <c r="F4988" s="13">
        <v>1</v>
      </c>
      <c r="G4988" s="13">
        <v>5</v>
      </c>
      <c r="H4988" s="13" t="s">
        <v>69</v>
      </c>
      <c r="I4988" s="13" t="s">
        <v>53</v>
      </c>
      <c r="J4988" s="13"/>
      <c r="K4988" s="13" t="s">
        <v>27</v>
      </c>
      <c r="L4988" s="12">
        <f t="shared" ca="1" si="688"/>
        <v>3.0566198666879365</v>
      </c>
      <c r="M4988" s="101">
        <f t="shared" ca="1" si="689"/>
        <v>0.16126726416645554</v>
      </c>
      <c r="N4988" s="101">
        <f t="shared" ca="1" si="696"/>
        <v>559.19623285246428</v>
      </c>
      <c r="O4988" s="101">
        <f t="shared" ca="1" si="690"/>
        <v>0.32977871741696146</v>
      </c>
      <c r="Q4988" s="12">
        <f t="shared" ca="1" si="691"/>
        <v>5.6000000000000005</v>
      </c>
      <c r="R4988" s="101">
        <f t="shared" ca="1" si="692"/>
        <v>0.21529712828486622</v>
      </c>
      <c r="S4988" s="13"/>
      <c r="T4988" s="101">
        <f t="shared" ca="1" si="693"/>
        <v>0</v>
      </c>
      <c r="U4988" s="101">
        <f t="shared" si="694"/>
        <v>0</v>
      </c>
      <c r="V4988" s="101">
        <f t="shared" ca="1" si="695"/>
        <v>-209.90398740014265</v>
      </c>
    </row>
    <row r="4989" spans="2:22" x14ac:dyDescent="0.3">
      <c r="B4989" s="13">
        <v>2023</v>
      </c>
      <c r="C4989" s="13">
        <v>7</v>
      </c>
      <c r="D4989" s="13">
        <v>25</v>
      </c>
      <c r="E4989" s="83" t="s">
        <v>305</v>
      </c>
      <c r="F4989" s="13">
        <v>1</v>
      </c>
      <c r="G4989" s="13">
        <v>6</v>
      </c>
      <c r="H4989" s="13" t="s">
        <v>69</v>
      </c>
      <c r="I4989" s="13" t="s">
        <v>53</v>
      </c>
      <c r="J4989" s="13"/>
      <c r="K4989" s="13" t="s">
        <v>27</v>
      </c>
      <c r="L4989" s="12">
        <f t="shared" ca="1" si="688"/>
        <v>3.0627614340693015</v>
      </c>
      <c r="M4989" s="101">
        <f t="shared" ca="1" si="689"/>
        <v>0.16159129326149635</v>
      </c>
      <c r="N4989" s="101">
        <f t="shared" ca="1" si="696"/>
        <v>559.19623285246428</v>
      </c>
      <c r="O4989" s="101">
        <f t="shared" ca="1" si="690"/>
        <v>0.33044133112173696</v>
      </c>
      <c r="Q4989" s="12">
        <f t="shared" ca="1" si="691"/>
        <v>5.6000000000000005</v>
      </c>
      <c r="R4989" s="101">
        <f t="shared" ca="1" si="692"/>
        <v>0.21477724460603367</v>
      </c>
      <c r="S4989" s="13"/>
      <c r="T4989" s="101">
        <f t="shared" ca="1" si="693"/>
        <v>0</v>
      </c>
      <c r="U4989" s="101">
        <f t="shared" si="694"/>
        <v>0</v>
      </c>
      <c r="V4989" s="101">
        <f t="shared" ca="1" si="695"/>
        <v>-210.33354188935473</v>
      </c>
    </row>
    <row r="4990" spans="2:22" x14ac:dyDescent="0.3">
      <c r="B4990" s="13">
        <v>2023</v>
      </c>
      <c r="C4990" s="13">
        <v>7</v>
      </c>
      <c r="D4990" s="13">
        <v>25</v>
      </c>
      <c r="E4990" s="83" t="s">
        <v>305</v>
      </c>
      <c r="F4990" s="13">
        <v>1</v>
      </c>
      <c r="G4990" s="13">
        <v>7</v>
      </c>
      <c r="H4990" s="13" t="s">
        <v>69</v>
      </c>
      <c r="I4990" s="13" t="s">
        <v>53</v>
      </c>
      <c r="J4990" s="13"/>
      <c r="K4990" s="13" t="s">
        <v>27</v>
      </c>
      <c r="L4990" s="12">
        <f t="shared" ca="1" si="688"/>
        <v>2.854757753416385</v>
      </c>
      <c r="M4990" s="101">
        <f t="shared" ca="1" si="689"/>
        <v>0.15061701907024849</v>
      </c>
      <c r="N4990" s="101">
        <f t="shared" ca="1" si="696"/>
        <v>559.19623285246428</v>
      </c>
      <c r="O4990" s="101">
        <f t="shared" ca="1" si="690"/>
        <v>0.30799981401609378</v>
      </c>
      <c r="Q4990" s="12">
        <f t="shared" ca="1" si="691"/>
        <v>5.6000000000000005</v>
      </c>
      <c r="R4990" s="101">
        <f t="shared" ca="1" si="692"/>
        <v>0.23238475617330306</v>
      </c>
      <c r="S4990" s="13"/>
      <c r="T4990" s="101">
        <f t="shared" ca="1" si="693"/>
        <v>0</v>
      </c>
      <c r="U4990" s="101">
        <f t="shared" si="694"/>
        <v>0</v>
      </c>
      <c r="V4990" s="101">
        <f t="shared" ca="1" si="695"/>
        <v>-210.79831140170134</v>
      </c>
    </row>
    <row r="4991" spans="2:22" x14ac:dyDescent="0.3">
      <c r="B4991" s="13">
        <v>2023</v>
      </c>
      <c r="C4991" s="13">
        <v>7</v>
      </c>
      <c r="D4991" s="13">
        <v>25</v>
      </c>
      <c r="E4991" s="83" t="s">
        <v>305</v>
      </c>
      <c r="F4991" s="13">
        <v>1</v>
      </c>
      <c r="G4991" s="13">
        <v>8</v>
      </c>
      <c r="H4991" s="13" t="s">
        <v>69</v>
      </c>
      <c r="I4991" s="13" t="s">
        <v>53</v>
      </c>
      <c r="J4991" s="13"/>
      <c r="K4991" s="13" t="s">
        <v>27</v>
      </c>
      <c r="L4991" s="12">
        <f t="shared" ca="1" si="688"/>
        <v>3.1625807728821598</v>
      </c>
      <c r="M4991" s="101">
        <f t="shared" ca="1" si="689"/>
        <v>0.16685776157726276</v>
      </c>
      <c r="N4991" s="101">
        <f t="shared" ca="1" si="696"/>
        <v>559.19623285246428</v>
      </c>
      <c r="O4991" s="101">
        <f t="shared" ca="1" si="690"/>
        <v>0.3412108395862562</v>
      </c>
      <c r="Q4991" s="12">
        <f t="shared" ca="1" si="691"/>
        <v>0</v>
      </c>
      <c r="R4991" s="101">
        <f t="shared" ca="1" si="692"/>
        <v>0</v>
      </c>
      <c r="S4991" s="13"/>
      <c r="T4991" s="101">
        <f t="shared" ca="1" si="693"/>
        <v>0.16685776157726276</v>
      </c>
      <c r="U4991" s="101">
        <f t="shared" si="694"/>
        <v>0</v>
      </c>
      <c r="V4991" s="101">
        <f t="shared" ca="1" si="695"/>
        <v>-210.63145364012408</v>
      </c>
    </row>
    <row r="4992" spans="2:22" x14ac:dyDescent="0.3">
      <c r="B4992" s="13">
        <v>2023</v>
      </c>
      <c r="C4992" s="13">
        <v>7</v>
      </c>
      <c r="D4992" s="13">
        <v>25</v>
      </c>
      <c r="E4992" s="83" t="s">
        <v>305</v>
      </c>
      <c r="F4992" s="13">
        <v>1</v>
      </c>
      <c r="G4992" s="13">
        <v>9</v>
      </c>
      <c r="H4992" s="13" t="s">
        <v>69</v>
      </c>
      <c r="I4992" s="13" t="s">
        <v>53</v>
      </c>
      <c r="J4992" s="13"/>
      <c r="K4992" s="13" t="s">
        <v>27</v>
      </c>
      <c r="L4992" s="12">
        <f t="shared" ref="L4992:L5055" ca="1" si="697">IF(K4992="Weekday",_xlfn.NORM.INV(RAND(),VLOOKUP(G4992,$J$5:$N$28,4),VLOOKUP(G4992,$J$5:$N$28,5)),_xlfn.NORM.INV(RAND(),VLOOKUP(G4992,$P$5:$T$28,4),VLOOKUP(G4992,$P$5:$T$28,5)))*VLOOKUP(C4992,$P$32:$R$43,3)</f>
        <v>4.6075190792630929</v>
      </c>
      <c r="M4992" s="101">
        <f t="shared" ref="M4992:M5055" ca="1" si="698">IF(I4992="Winter",VLOOKUP(G4992,$J$40:$L$43,3),VLOOKUP(G4992,$J$40:$L$43,2))*L4992</f>
        <v>0.24309270662192078</v>
      </c>
      <c r="N4992" s="101">
        <f t="shared" ca="1" si="696"/>
        <v>559.19623285246428</v>
      </c>
      <c r="O4992" s="101">
        <f t="shared" ref="O4992:O5055" ca="1" si="699">IF(I4992="Winter",VLOOKUP(G4992,$J$46:$L$49,3),VLOOKUP(G4992,$J$46:$L$49,2))*L4992</f>
        <v>0.49710523346169511</v>
      </c>
      <c r="Q4992" s="12">
        <f t="shared" ref="Q4992:Q5055" ca="1" si="700">MIN(MAX(AND(IF(G4992&gt;=VLOOKUP(C4992,$O$46:$T$57,5),1,0),IF(G4992&lt;=VLOOKUP(C4992,$O$46:$T$57,6),1,0))*$G$50*_xlfn.NORM.INV(RAND(),VLOOKUP(C4992,$B$4:$F$15,4),VLOOKUP(C4992,$B$4:$F$15,4)),0),0.2)*$G$51</f>
        <v>1.6829035579035914</v>
      </c>
      <c r="R4992" s="101">
        <f t="shared" ref="R4992:R5055" ca="1" si="701">MAX(Q4992-L4992,0)*$G$52</f>
        <v>0</v>
      </c>
      <c r="S4992" s="13"/>
      <c r="T4992" s="101">
        <f t="shared" ref="T4992:T5055" ca="1" si="702">MAX(L4992-Q4992,0)*IF(I4992="Winter",VLOOKUP(G4992,$J$40:$L$43,3),VLOOKUP(G4992,$J$40:$L$43,2))</f>
        <v>0.15430271490692732</v>
      </c>
      <c r="U4992" s="101">
        <f t="shared" si="694"/>
        <v>0</v>
      </c>
      <c r="V4992" s="101">
        <f t="shared" ca="1" si="695"/>
        <v>-210.47715092521716</v>
      </c>
    </row>
    <row r="4993" spans="2:22" x14ac:dyDescent="0.3">
      <c r="B4993" s="13">
        <v>2023</v>
      </c>
      <c r="C4993" s="13">
        <v>7</v>
      </c>
      <c r="D4993" s="13">
        <v>25</v>
      </c>
      <c r="E4993" s="83" t="s">
        <v>305</v>
      </c>
      <c r="F4993" s="13">
        <v>1</v>
      </c>
      <c r="G4993" s="13">
        <v>10</v>
      </c>
      <c r="H4993" s="13" t="s">
        <v>70</v>
      </c>
      <c r="I4993" s="13" t="s">
        <v>53</v>
      </c>
      <c r="J4993" s="13"/>
      <c r="K4993" s="13" t="s">
        <v>27</v>
      </c>
      <c r="L4993" s="12">
        <f t="shared" ca="1" si="697"/>
        <v>2.9786125036141855</v>
      </c>
      <c r="M4993" s="101">
        <f t="shared" ca="1" si="698"/>
        <v>0.15715159569068443</v>
      </c>
      <c r="N4993" s="101">
        <f t="shared" ca="1" si="696"/>
        <v>559.19623285246428</v>
      </c>
      <c r="O4993" s="101">
        <f t="shared" ca="1" si="699"/>
        <v>0.32136250301493446</v>
      </c>
      <c r="Q4993" s="12">
        <f t="shared" ca="1" si="700"/>
        <v>5.6000000000000005</v>
      </c>
      <c r="R4993" s="101">
        <f t="shared" ca="1" si="701"/>
        <v>0.22190045156905924</v>
      </c>
      <c r="S4993" s="13"/>
      <c r="T4993" s="101">
        <f t="shared" ca="1" si="702"/>
        <v>0</v>
      </c>
      <c r="U4993" s="101">
        <f t="shared" ref="U4993:U5056" si="703">IF(H4993="On-Peak",IF(I4993="Winter",((L4993*$D$48)/60),((L4993*$D$47)/60)),0)</f>
        <v>0</v>
      </c>
      <c r="V4993" s="101">
        <f t="shared" ref="V4993:V5056" ca="1" si="704">V4992+MAX(T4993-R4993,0)-MAX(R4993-T4993,0)+MAX(U4993-R4993,0)-MAX(R4993-U4993,0)</f>
        <v>-210.9209518283553</v>
      </c>
    </row>
    <row r="4994" spans="2:22" x14ac:dyDescent="0.3">
      <c r="B4994" s="13">
        <v>2023</v>
      </c>
      <c r="C4994" s="13">
        <v>7</v>
      </c>
      <c r="D4994" s="13">
        <v>25</v>
      </c>
      <c r="E4994" s="83" t="s">
        <v>305</v>
      </c>
      <c r="F4994" s="13">
        <v>1</v>
      </c>
      <c r="G4994" s="13">
        <v>11</v>
      </c>
      <c r="H4994" s="13" t="s">
        <v>70</v>
      </c>
      <c r="I4994" s="13" t="s">
        <v>53</v>
      </c>
      <c r="J4994" s="13"/>
      <c r="K4994" s="13" t="s">
        <v>27</v>
      </c>
      <c r="L4994" s="12">
        <f t="shared" ca="1" si="697"/>
        <v>3.3716699917492616</v>
      </c>
      <c r="M4994" s="101">
        <f t="shared" ca="1" si="698"/>
        <v>0.17788930876469106</v>
      </c>
      <c r="N4994" s="101">
        <f t="shared" ca="1" si="696"/>
        <v>559.19623285246428</v>
      </c>
      <c r="O4994" s="101">
        <f t="shared" ca="1" si="699"/>
        <v>0.36376947540982785</v>
      </c>
      <c r="Q4994" s="12">
        <f t="shared" ca="1" si="700"/>
        <v>5.6000000000000005</v>
      </c>
      <c r="R4994" s="101">
        <f t="shared" ca="1" si="701"/>
        <v>0.18862813519842506</v>
      </c>
      <c r="S4994" s="13"/>
      <c r="T4994" s="101">
        <f t="shared" ca="1" si="702"/>
        <v>0</v>
      </c>
      <c r="U4994" s="101">
        <f t="shared" si="703"/>
        <v>0</v>
      </c>
      <c r="V4994" s="101">
        <f t="shared" ca="1" si="704"/>
        <v>-211.29820809875216</v>
      </c>
    </row>
    <row r="4995" spans="2:22" x14ac:dyDescent="0.3">
      <c r="B4995" s="13">
        <v>2023</v>
      </c>
      <c r="C4995" s="13">
        <v>7</v>
      </c>
      <c r="D4995" s="13">
        <v>25</v>
      </c>
      <c r="E4995" s="83" t="s">
        <v>305</v>
      </c>
      <c r="F4995" s="13">
        <v>1</v>
      </c>
      <c r="G4995" s="13">
        <v>12</v>
      </c>
      <c r="H4995" s="13" t="s">
        <v>70</v>
      </c>
      <c r="I4995" s="13" t="s">
        <v>53</v>
      </c>
      <c r="J4995" s="13"/>
      <c r="K4995" s="13" t="s">
        <v>27</v>
      </c>
      <c r="L4995" s="12">
        <f t="shared" ca="1" si="697"/>
        <v>3.6615775702502318</v>
      </c>
      <c r="M4995" s="101">
        <f t="shared" ca="1" si="698"/>
        <v>0.19318483260640223</v>
      </c>
      <c r="N4995" s="101">
        <f t="shared" ca="1" si="696"/>
        <v>559.19623285246428</v>
      </c>
      <c r="O4995" s="101">
        <f t="shared" ca="1" si="699"/>
        <v>0.39504760405429751</v>
      </c>
      <c r="Q4995" s="12">
        <f t="shared" ca="1" si="700"/>
        <v>5.6000000000000005</v>
      </c>
      <c r="R4995" s="101">
        <f t="shared" ca="1" si="701"/>
        <v>0.16408745867831792</v>
      </c>
      <c r="S4995" s="13"/>
      <c r="T4995" s="101">
        <f t="shared" ca="1" si="702"/>
        <v>0</v>
      </c>
      <c r="U4995" s="101">
        <f t="shared" si="703"/>
        <v>0</v>
      </c>
      <c r="V4995" s="101">
        <f t="shared" ca="1" si="704"/>
        <v>-211.6263830161088</v>
      </c>
    </row>
    <row r="4996" spans="2:22" x14ac:dyDescent="0.3">
      <c r="B4996" s="13">
        <v>2023</v>
      </c>
      <c r="C4996" s="13">
        <v>7</v>
      </c>
      <c r="D4996" s="13">
        <v>25</v>
      </c>
      <c r="E4996" s="83" t="s">
        <v>305</v>
      </c>
      <c r="F4996" s="13">
        <v>1</v>
      </c>
      <c r="G4996" s="13">
        <v>13</v>
      </c>
      <c r="H4996" s="13" t="s">
        <v>70</v>
      </c>
      <c r="I4996" s="13" t="s">
        <v>53</v>
      </c>
      <c r="J4996" s="13"/>
      <c r="K4996" s="13" t="s">
        <v>27</v>
      </c>
      <c r="L4996" s="12">
        <f t="shared" ca="1" si="697"/>
        <v>4.9257351946048313</v>
      </c>
      <c r="M4996" s="101">
        <f t="shared" ca="1" si="698"/>
        <v>0.25988178886735092</v>
      </c>
      <c r="N4996" s="101">
        <f t="shared" ca="1" si="696"/>
        <v>559.19623285246428</v>
      </c>
      <c r="O4996" s="101">
        <f t="shared" ca="1" si="699"/>
        <v>0.53143757014591531</v>
      </c>
      <c r="Q4996" s="12">
        <f t="shared" ca="1" si="700"/>
        <v>5.6000000000000005</v>
      </c>
      <c r="R4996" s="101">
        <f t="shared" ca="1" si="701"/>
        <v>5.7076515776701073E-2</v>
      </c>
      <c r="S4996" s="13"/>
      <c r="T4996" s="101">
        <f t="shared" ca="1" si="702"/>
        <v>0</v>
      </c>
      <c r="U4996" s="101">
        <f t="shared" si="703"/>
        <v>0</v>
      </c>
      <c r="V4996" s="101">
        <f t="shared" ca="1" si="704"/>
        <v>-211.74053604766223</v>
      </c>
    </row>
    <row r="4997" spans="2:22" x14ac:dyDescent="0.3">
      <c r="B4997" s="13">
        <v>2023</v>
      </c>
      <c r="C4997" s="13">
        <v>7</v>
      </c>
      <c r="D4997" s="13">
        <v>25</v>
      </c>
      <c r="E4997" s="83" t="s">
        <v>305</v>
      </c>
      <c r="F4997" s="13">
        <v>1</v>
      </c>
      <c r="G4997" s="13">
        <v>14</v>
      </c>
      <c r="H4997" s="13" t="s">
        <v>70</v>
      </c>
      <c r="I4997" s="13" t="s">
        <v>53</v>
      </c>
      <c r="J4997" s="13"/>
      <c r="K4997" s="13" t="s">
        <v>27</v>
      </c>
      <c r="L4997" s="12">
        <f t="shared" ca="1" si="697"/>
        <v>4.2713948835608289</v>
      </c>
      <c r="M4997" s="101">
        <f t="shared" ca="1" si="698"/>
        <v>0.22535879405666934</v>
      </c>
      <c r="N4997" s="101">
        <f t="shared" ca="1" si="696"/>
        <v>559.19623285246428</v>
      </c>
      <c r="O4997" s="101">
        <f t="shared" ca="1" si="699"/>
        <v>0.46084079398737782</v>
      </c>
      <c r="Q4997" s="12">
        <f t="shared" ca="1" si="700"/>
        <v>5.3932527157917649</v>
      </c>
      <c r="R4997" s="101">
        <f t="shared" ca="1" si="701"/>
        <v>9.4965265498348744E-2</v>
      </c>
      <c r="S4997" s="13"/>
      <c r="T4997" s="101">
        <f t="shared" ca="1" si="702"/>
        <v>0</v>
      </c>
      <c r="U4997" s="101">
        <f t="shared" si="703"/>
        <v>0</v>
      </c>
      <c r="V4997" s="101">
        <f t="shared" ca="1" si="704"/>
        <v>-211.93046657865895</v>
      </c>
    </row>
    <row r="4998" spans="2:22" x14ac:dyDescent="0.3">
      <c r="B4998" s="13">
        <v>2023</v>
      </c>
      <c r="C4998" s="13">
        <v>7</v>
      </c>
      <c r="D4998" s="13">
        <v>25</v>
      </c>
      <c r="E4998" s="83" t="s">
        <v>305</v>
      </c>
      <c r="F4998" s="13">
        <v>1</v>
      </c>
      <c r="G4998" s="13">
        <v>15</v>
      </c>
      <c r="H4998" s="13" t="s">
        <v>70</v>
      </c>
      <c r="I4998" s="13" t="s">
        <v>53</v>
      </c>
      <c r="J4998" s="13"/>
      <c r="K4998" s="13" t="s">
        <v>27</v>
      </c>
      <c r="L4998" s="12">
        <f t="shared" ca="1" si="697"/>
        <v>3.1723597503377734</v>
      </c>
      <c r="M4998" s="101">
        <f t="shared" ca="1" si="698"/>
        <v>0.16737370042782093</v>
      </c>
      <c r="N4998" s="101">
        <f t="shared" ca="1" si="696"/>
        <v>559.19623285246428</v>
      </c>
      <c r="O4998" s="101">
        <f t="shared" ca="1" si="699"/>
        <v>0.34226589346394237</v>
      </c>
      <c r="Q4998" s="12">
        <f t="shared" ca="1" si="700"/>
        <v>5.6000000000000005</v>
      </c>
      <c r="R4998" s="101">
        <f t="shared" ca="1" si="701"/>
        <v>0.20549974713390753</v>
      </c>
      <c r="S4998" s="13"/>
      <c r="T4998" s="101">
        <f t="shared" ca="1" si="702"/>
        <v>0</v>
      </c>
      <c r="U4998" s="101">
        <f t="shared" si="703"/>
        <v>0</v>
      </c>
      <c r="V4998" s="101">
        <f t="shared" ca="1" si="704"/>
        <v>-212.34146607292675</v>
      </c>
    </row>
    <row r="4999" spans="2:22" x14ac:dyDescent="0.3">
      <c r="B4999" s="13">
        <v>2023</v>
      </c>
      <c r="C4999" s="13">
        <v>7</v>
      </c>
      <c r="D4999" s="13">
        <v>25</v>
      </c>
      <c r="E4999" s="83" t="s">
        <v>305</v>
      </c>
      <c r="F4999" s="13">
        <v>1</v>
      </c>
      <c r="G4999" s="13">
        <v>16</v>
      </c>
      <c r="H4999" s="13" t="s">
        <v>71</v>
      </c>
      <c r="I4999" s="13" t="s">
        <v>53</v>
      </c>
      <c r="J4999" s="13"/>
      <c r="K4999" s="13" t="s">
        <v>27</v>
      </c>
      <c r="L4999" s="12">
        <f t="shared" ca="1" si="697"/>
        <v>5.2489016883016699</v>
      </c>
      <c r="M4999" s="101">
        <f t="shared" ca="1" si="698"/>
        <v>0.65159865558576935</v>
      </c>
      <c r="N4999" s="101">
        <f t="shared" ca="1" si="696"/>
        <v>560.67248645229915</v>
      </c>
      <c r="O4999" s="101">
        <f t="shared" ca="1" si="699"/>
        <v>1.5631229227762373</v>
      </c>
      <c r="Q4999" s="12">
        <f t="shared" ca="1" si="700"/>
        <v>5.6000000000000005</v>
      </c>
      <c r="R4999" s="101">
        <f t="shared" ca="1" si="701"/>
        <v>2.9720472085263686E-2</v>
      </c>
      <c r="S4999" s="13"/>
      <c r="T4999" s="101">
        <f t="shared" ca="1" si="702"/>
        <v>0</v>
      </c>
      <c r="U4999" s="101">
        <f t="shared" ca="1" si="703"/>
        <v>1.4762535998348447</v>
      </c>
      <c r="V4999" s="101">
        <f t="shared" ca="1" si="704"/>
        <v>-210.92465341726245</v>
      </c>
    </row>
    <row r="5000" spans="2:22" x14ac:dyDescent="0.3">
      <c r="B5000" s="13">
        <v>2023</v>
      </c>
      <c r="C5000" s="13">
        <v>7</v>
      </c>
      <c r="D5000" s="13">
        <v>25</v>
      </c>
      <c r="E5000" s="83" t="s">
        <v>305</v>
      </c>
      <c r="F5000" s="13">
        <v>1</v>
      </c>
      <c r="G5000" s="13">
        <v>17</v>
      </c>
      <c r="H5000" s="13" t="s">
        <v>71</v>
      </c>
      <c r="I5000" s="13" t="s">
        <v>53</v>
      </c>
      <c r="J5000" s="13"/>
      <c r="K5000" s="13" t="s">
        <v>27</v>
      </c>
      <c r="L5000" s="12">
        <f t="shared" ca="1" si="697"/>
        <v>5.7463469601326098</v>
      </c>
      <c r="M5000" s="101">
        <f t="shared" ca="1" si="698"/>
        <v>0.71335151163086219</v>
      </c>
      <c r="N5000" s="101">
        <f t="shared" ca="1" si="696"/>
        <v>562.2886465348364</v>
      </c>
      <c r="O5000" s="101">
        <f t="shared" ca="1" si="699"/>
        <v>1.7112621247274913</v>
      </c>
      <c r="Q5000" s="12">
        <f t="shared" ca="1" si="700"/>
        <v>0</v>
      </c>
      <c r="R5000" s="101">
        <f t="shared" ca="1" si="701"/>
        <v>0</v>
      </c>
      <c r="S5000" s="13"/>
      <c r="T5000" s="101">
        <f t="shared" ca="1" si="702"/>
        <v>0.71335151163086219</v>
      </c>
      <c r="U5000" s="101">
        <f t="shared" ca="1" si="703"/>
        <v>1.6161600825372964</v>
      </c>
      <c r="V5000" s="101">
        <f t="shared" ca="1" si="704"/>
        <v>-208.59514182309428</v>
      </c>
    </row>
    <row r="5001" spans="2:22" x14ac:dyDescent="0.3">
      <c r="B5001" s="13">
        <v>2023</v>
      </c>
      <c r="C5001" s="13">
        <v>7</v>
      </c>
      <c r="D5001" s="13">
        <v>25</v>
      </c>
      <c r="E5001" s="83" t="s">
        <v>305</v>
      </c>
      <c r="F5001" s="13">
        <v>1</v>
      </c>
      <c r="G5001" s="13">
        <v>18</v>
      </c>
      <c r="H5001" s="13" t="s">
        <v>71</v>
      </c>
      <c r="I5001" s="13" t="s">
        <v>53</v>
      </c>
      <c r="J5001" s="13"/>
      <c r="K5001" s="13" t="s">
        <v>27</v>
      </c>
      <c r="L5001" s="12">
        <f t="shared" ca="1" si="697"/>
        <v>4.4891363427183375</v>
      </c>
      <c r="M5001" s="101">
        <f t="shared" ca="1" si="698"/>
        <v>0.55728138558505447</v>
      </c>
      <c r="N5001" s="101">
        <f t="shared" ca="1" si="696"/>
        <v>563.55121613122594</v>
      </c>
      <c r="O5001" s="101">
        <f t="shared" ca="1" si="699"/>
        <v>1.3368648028615209</v>
      </c>
      <c r="Q5001" s="12">
        <f t="shared" ca="1" si="700"/>
        <v>5.6000000000000005</v>
      </c>
      <c r="R5001" s="101">
        <f t="shared" ca="1" si="701"/>
        <v>9.4034608588892774E-2</v>
      </c>
      <c r="S5001" s="13"/>
      <c r="T5001" s="101">
        <f t="shared" ca="1" si="702"/>
        <v>0</v>
      </c>
      <c r="U5001" s="101">
        <f t="shared" ca="1" si="703"/>
        <v>1.2625695963895325</v>
      </c>
      <c r="V5001" s="101">
        <f t="shared" ca="1" si="704"/>
        <v>-207.52064144388254</v>
      </c>
    </row>
    <row r="5002" spans="2:22" x14ac:dyDescent="0.3">
      <c r="B5002" s="13">
        <v>2023</v>
      </c>
      <c r="C5002" s="13">
        <v>7</v>
      </c>
      <c r="D5002" s="13">
        <v>25</v>
      </c>
      <c r="E5002" s="83" t="s">
        <v>305</v>
      </c>
      <c r="F5002" s="13">
        <v>1</v>
      </c>
      <c r="G5002" s="13">
        <v>19</v>
      </c>
      <c r="H5002" s="13" t="s">
        <v>71</v>
      </c>
      <c r="I5002" s="13" t="s">
        <v>53</v>
      </c>
      <c r="J5002" s="13"/>
      <c r="K5002" s="13" t="s">
        <v>27</v>
      </c>
      <c r="L5002" s="12">
        <f t="shared" ca="1" si="697"/>
        <v>4.9568009152128951</v>
      </c>
      <c r="M5002" s="101">
        <f t="shared" ca="1" si="698"/>
        <v>0.61533726561452884</v>
      </c>
      <c r="N5002" s="101">
        <f t="shared" ca="1" si="696"/>
        <v>564.94531638862952</v>
      </c>
      <c r="O5002" s="101">
        <f t="shared" ca="1" si="699"/>
        <v>1.4761353125504002</v>
      </c>
      <c r="Q5002" s="12">
        <f t="shared" ca="1" si="700"/>
        <v>5.6000000000000005</v>
      </c>
      <c r="R5002" s="101">
        <f t="shared" ca="1" si="701"/>
        <v>5.4446802527228472E-2</v>
      </c>
      <c r="S5002" s="13"/>
      <c r="T5002" s="101">
        <f t="shared" ca="1" si="702"/>
        <v>0</v>
      </c>
      <c r="U5002" s="101">
        <f t="shared" ca="1" si="703"/>
        <v>1.3941002574036268</v>
      </c>
      <c r="V5002" s="101">
        <f t="shared" ca="1" si="704"/>
        <v>-206.23543479153335</v>
      </c>
    </row>
    <row r="5003" spans="2:22" x14ac:dyDescent="0.3">
      <c r="B5003" s="13">
        <v>2023</v>
      </c>
      <c r="C5003" s="13">
        <v>7</v>
      </c>
      <c r="D5003" s="13">
        <v>25</v>
      </c>
      <c r="E5003" s="83" t="s">
        <v>305</v>
      </c>
      <c r="F5003" s="13">
        <v>1</v>
      </c>
      <c r="G5003" s="13">
        <v>20</v>
      </c>
      <c r="H5003" s="13" t="s">
        <v>69</v>
      </c>
      <c r="I5003" s="13" t="s">
        <v>53</v>
      </c>
      <c r="J5003" s="13"/>
      <c r="K5003" s="13" t="s">
        <v>27</v>
      </c>
      <c r="L5003" s="12">
        <f t="shared" ca="1" si="697"/>
        <v>5.7506654882746657</v>
      </c>
      <c r="M5003" s="101">
        <f t="shared" ca="1" si="698"/>
        <v>0.30340511116137137</v>
      </c>
      <c r="N5003" s="101">
        <f t="shared" ca="1" si="696"/>
        <v>564.94531638862952</v>
      </c>
      <c r="O5003" s="101">
        <f t="shared" ca="1" si="699"/>
        <v>0.62043929952995369</v>
      </c>
      <c r="Q5003" s="12">
        <f t="shared" ca="1" si="700"/>
        <v>0</v>
      </c>
      <c r="R5003" s="101">
        <f t="shared" ca="1" si="701"/>
        <v>0</v>
      </c>
      <c r="S5003" s="13"/>
      <c r="T5003" s="101">
        <f t="shared" ca="1" si="702"/>
        <v>0.30340511116137137</v>
      </c>
      <c r="U5003" s="101">
        <f t="shared" si="703"/>
        <v>0</v>
      </c>
      <c r="V5003" s="101">
        <f t="shared" ca="1" si="704"/>
        <v>-205.93202968037198</v>
      </c>
    </row>
    <row r="5004" spans="2:22" x14ac:dyDescent="0.3">
      <c r="B5004" s="13">
        <v>2023</v>
      </c>
      <c r="C5004" s="13">
        <v>7</v>
      </c>
      <c r="D5004" s="13">
        <v>25</v>
      </c>
      <c r="E5004" s="83" t="s">
        <v>305</v>
      </c>
      <c r="F5004" s="13">
        <v>1</v>
      </c>
      <c r="G5004" s="13">
        <v>21</v>
      </c>
      <c r="H5004" s="13" t="s">
        <v>69</v>
      </c>
      <c r="I5004" s="13" t="s">
        <v>53</v>
      </c>
      <c r="J5004" s="13"/>
      <c r="K5004" s="13" t="s">
        <v>27</v>
      </c>
      <c r="L5004" s="12">
        <f t="shared" ca="1" si="697"/>
        <v>5.6853056070133858</v>
      </c>
      <c r="M5004" s="101">
        <f t="shared" ca="1" si="698"/>
        <v>0.29995672382602623</v>
      </c>
      <c r="N5004" s="101">
        <f t="shared" ca="1" si="696"/>
        <v>564.94531638862952</v>
      </c>
      <c r="O5004" s="101">
        <f t="shared" ca="1" si="699"/>
        <v>0.6133876219406742</v>
      </c>
      <c r="Q5004" s="12">
        <f t="shared" ca="1" si="700"/>
        <v>0</v>
      </c>
      <c r="R5004" s="101">
        <f t="shared" ca="1" si="701"/>
        <v>0</v>
      </c>
      <c r="S5004" s="13"/>
      <c r="T5004" s="101">
        <f t="shared" ca="1" si="702"/>
        <v>0.29995672382602623</v>
      </c>
      <c r="U5004" s="101">
        <f t="shared" si="703"/>
        <v>0</v>
      </c>
      <c r="V5004" s="101">
        <f t="shared" ca="1" si="704"/>
        <v>-205.63207295654595</v>
      </c>
    </row>
    <row r="5005" spans="2:22" x14ac:dyDescent="0.3">
      <c r="B5005" s="13">
        <v>2023</v>
      </c>
      <c r="C5005" s="13">
        <v>7</v>
      </c>
      <c r="D5005" s="13">
        <v>25</v>
      </c>
      <c r="E5005" s="83" t="s">
        <v>305</v>
      </c>
      <c r="F5005" s="13">
        <v>1</v>
      </c>
      <c r="G5005" s="13">
        <v>22</v>
      </c>
      <c r="H5005" s="13" t="s">
        <v>69</v>
      </c>
      <c r="I5005" s="13" t="s">
        <v>53</v>
      </c>
      <c r="J5005" s="13"/>
      <c r="K5005" s="13" t="s">
        <v>27</v>
      </c>
      <c r="L5005" s="12">
        <f t="shared" ca="1" si="697"/>
        <v>5.6153978078411964</v>
      </c>
      <c r="M5005" s="101">
        <f t="shared" ca="1" si="698"/>
        <v>0.29626838834170155</v>
      </c>
      <c r="N5005" s="101">
        <f t="shared" ca="1" si="696"/>
        <v>564.94531638862952</v>
      </c>
      <c r="O5005" s="101">
        <f t="shared" ca="1" si="699"/>
        <v>0.60584526948798667</v>
      </c>
      <c r="Q5005" s="12">
        <f t="shared" ca="1" si="700"/>
        <v>0</v>
      </c>
      <c r="R5005" s="101">
        <f t="shared" ca="1" si="701"/>
        <v>0</v>
      </c>
      <c r="S5005" s="13"/>
      <c r="T5005" s="101">
        <f t="shared" ca="1" si="702"/>
        <v>0.29626838834170155</v>
      </c>
      <c r="U5005" s="101">
        <f t="shared" si="703"/>
        <v>0</v>
      </c>
      <c r="V5005" s="101">
        <f t="shared" ca="1" si="704"/>
        <v>-205.33580456820425</v>
      </c>
    </row>
    <row r="5006" spans="2:22" x14ac:dyDescent="0.3">
      <c r="B5006" s="13">
        <v>2023</v>
      </c>
      <c r="C5006" s="13">
        <v>7</v>
      </c>
      <c r="D5006" s="13">
        <v>25</v>
      </c>
      <c r="E5006" s="83" t="s">
        <v>305</v>
      </c>
      <c r="F5006" s="13">
        <v>1</v>
      </c>
      <c r="G5006" s="13">
        <v>23</v>
      </c>
      <c r="H5006" s="13" t="s">
        <v>69</v>
      </c>
      <c r="I5006" s="13" t="s">
        <v>53</v>
      </c>
      <c r="J5006" s="13"/>
      <c r="K5006" s="13" t="s">
        <v>27</v>
      </c>
      <c r="L5006" s="12">
        <f t="shared" ca="1" si="697"/>
        <v>6.1283859472689981</v>
      </c>
      <c r="M5006" s="101">
        <f t="shared" ca="1" si="698"/>
        <v>0.32333364257791236</v>
      </c>
      <c r="N5006" s="101">
        <f t="shared" ca="1" si="696"/>
        <v>564.94531638862952</v>
      </c>
      <c r="O5006" s="101">
        <f t="shared" ca="1" si="699"/>
        <v>0.66119155985085221</v>
      </c>
      <c r="Q5006" s="12">
        <f t="shared" ca="1" si="700"/>
        <v>0</v>
      </c>
      <c r="R5006" s="101">
        <f t="shared" ca="1" si="701"/>
        <v>0</v>
      </c>
      <c r="S5006" s="13"/>
      <c r="T5006" s="101">
        <f t="shared" ca="1" si="702"/>
        <v>0.32333364257791236</v>
      </c>
      <c r="U5006" s="101">
        <f t="shared" si="703"/>
        <v>0</v>
      </c>
      <c r="V5006" s="101">
        <f t="shared" ca="1" si="704"/>
        <v>-205.01247092562633</v>
      </c>
    </row>
    <row r="5007" spans="2:22" x14ac:dyDescent="0.3">
      <c r="B5007" s="13">
        <v>2023</v>
      </c>
      <c r="C5007" s="13">
        <v>7</v>
      </c>
      <c r="D5007" s="13">
        <v>26</v>
      </c>
      <c r="E5007" s="83" t="s">
        <v>306</v>
      </c>
      <c r="F5007" s="13">
        <v>2</v>
      </c>
      <c r="G5007" s="13">
        <v>0</v>
      </c>
      <c r="H5007" s="13" t="s">
        <v>69</v>
      </c>
      <c r="I5007" s="13" t="s">
        <v>53</v>
      </c>
      <c r="J5007" s="13"/>
      <c r="K5007" s="13" t="s">
        <v>27</v>
      </c>
      <c r="L5007" s="12">
        <f t="shared" ca="1" si="697"/>
        <v>4.8605421280767427</v>
      </c>
      <c r="M5007" s="101">
        <f t="shared" ca="1" si="698"/>
        <v>0.25644220267732892</v>
      </c>
      <c r="N5007" s="101">
        <f t="shared" ca="1" si="696"/>
        <v>564.94531638862952</v>
      </c>
      <c r="O5007" s="101">
        <f t="shared" ca="1" si="699"/>
        <v>0.52440389019819977</v>
      </c>
      <c r="Q5007" s="12">
        <f t="shared" ca="1" si="700"/>
        <v>0</v>
      </c>
      <c r="R5007" s="101">
        <f t="shared" ca="1" si="701"/>
        <v>0</v>
      </c>
      <c r="S5007" s="13"/>
      <c r="T5007" s="101">
        <f t="shared" ca="1" si="702"/>
        <v>0.25644220267732892</v>
      </c>
      <c r="U5007" s="101">
        <f t="shared" si="703"/>
        <v>0</v>
      </c>
      <c r="V5007" s="101">
        <f t="shared" ca="1" si="704"/>
        <v>-204.756028722949</v>
      </c>
    </row>
    <row r="5008" spans="2:22" x14ac:dyDescent="0.3">
      <c r="B5008" s="13">
        <v>2023</v>
      </c>
      <c r="C5008" s="13">
        <v>7</v>
      </c>
      <c r="D5008" s="13">
        <v>26</v>
      </c>
      <c r="E5008" s="83" t="s">
        <v>306</v>
      </c>
      <c r="F5008" s="13">
        <v>2</v>
      </c>
      <c r="G5008" s="13">
        <v>1</v>
      </c>
      <c r="H5008" s="13" t="s">
        <v>69</v>
      </c>
      <c r="I5008" s="13" t="s">
        <v>53</v>
      </c>
      <c r="J5008" s="13"/>
      <c r="K5008" s="13" t="s">
        <v>27</v>
      </c>
      <c r="L5008" s="12">
        <f t="shared" ca="1" si="697"/>
        <v>2.9924034390103982</v>
      </c>
      <c r="M5008" s="101">
        <f t="shared" ca="1" si="698"/>
        <v>0.15787920544218861</v>
      </c>
      <c r="N5008" s="101">
        <f t="shared" ref="N5008:N5071" ca="1" si="705">IF(H5008="On-Peak",IF(I5008="Winter",((L5008*$D$48)/60)+N5007,((L5008*$D$47)/60)+N5007),N5007)</f>
        <v>564.94531638862952</v>
      </c>
      <c r="O5008" s="101">
        <f t="shared" ca="1" si="699"/>
        <v>0.32285040703483187</v>
      </c>
      <c r="Q5008" s="12">
        <f t="shared" ca="1" si="700"/>
        <v>0</v>
      </c>
      <c r="R5008" s="101">
        <f t="shared" ca="1" si="701"/>
        <v>0</v>
      </c>
      <c r="S5008" s="13"/>
      <c r="T5008" s="101">
        <f t="shared" ca="1" si="702"/>
        <v>0.15787920544218861</v>
      </c>
      <c r="U5008" s="101">
        <f t="shared" si="703"/>
        <v>0</v>
      </c>
      <c r="V5008" s="101">
        <f t="shared" ca="1" si="704"/>
        <v>-204.59814951750681</v>
      </c>
    </row>
    <row r="5009" spans="2:22" x14ac:dyDescent="0.3">
      <c r="B5009" s="13">
        <v>2023</v>
      </c>
      <c r="C5009" s="13">
        <v>7</v>
      </c>
      <c r="D5009" s="13">
        <v>26</v>
      </c>
      <c r="E5009" s="83" t="s">
        <v>306</v>
      </c>
      <c r="F5009" s="13">
        <v>2</v>
      </c>
      <c r="G5009" s="13">
        <v>2</v>
      </c>
      <c r="H5009" s="13" t="s">
        <v>69</v>
      </c>
      <c r="I5009" s="13" t="s">
        <v>53</v>
      </c>
      <c r="J5009" s="13"/>
      <c r="K5009" s="13" t="s">
        <v>27</v>
      </c>
      <c r="L5009" s="12">
        <f t="shared" ca="1" si="697"/>
        <v>3.160711788660127</v>
      </c>
      <c r="M5009" s="101">
        <f t="shared" ca="1" si="698"/>
        <v>0.16675915396970831</v>
      </c>
      <c r="N5009" s="101">
        <f t="shared" ca="1" si="705"/>
        <v>564.94531638862952</v>
      </c>
      <c r="O5009" s="101">
        <f t="shared" ca="1" si="699"/>
        <v>0.34100919487854109</v>
      </c>
      <c r="Q5009" s="12">
        <f t="shared" ca="1" si="700"/>
        <v>0</v>
      </c>
      <c r="R5009" s="101">
        <f t="shared" ca="1" si="701"/>
        <v>0</v>
      </c>
      <c r="S5009" s="13"/>
      <c r="T5009" s="101">
        <f t="shared" ca="1" si="702"/>
        <v>0.16675915396970831</v>
      </c>
      <c r="U5009" s="101">
        <f t="shared" si="703"/>
        <v>0</v>
      </c>
      <c r="V5009" s="101">
        <f t="shared" ca="1" si="704"/>
        <v>-204.4313903635371</v>
      </c>
    </row>
    <row r="5010" spans="2:22" x14ac:dyDescent="0.3">
      <c r="B5010" s="13">
        <v>2023</v>
      </c>
      <c r="C5010" s="13">
        <v>7</v>
      </c>
      <c r="D5010" s="13">
        <v>26</v>
      </c>
      <c r="E5010" s="83" t="s">
        <v>306</v>
      </c>
      <c r="F5010" s="13">
        <v>2</v>
      </c>
      <c r="G5010" s="13">
        <v>3</v>
      </c>
      <c r="H5010" s="13" t="s">
        <v>69</v>
      </c>
      <c r="I5010" s="13" t="s">
        <v>53</v>
      </c>
      <c r="J5010" s="13"/>
      <c r="K5010" s="13" t="s">
        <v>27</v>
      </c>
      <c r="L5010" s="12">
        <f t="shared" ca="1" si="697"/>
        <v>3.2628144054494967</v>
      </c>
      <c r="M5010" s="101">
        <f t="shared" ca="1" si="698"/>
        <v>0.17214608803151546</v>
      </c>
      <c r="N5010" s="101">
        <f t="shared" ca="1" si="705"/>
        <v>564.94531638862952</v>
      </c>
      <c r="O5010" s="101">
        <f t="shared" ca="1" si="699"/>
        <v>0.3520250462039462</v>
      </c>
      <c r="Q5010" s="12">
        <f t="shared" ca="1" si="700"/>
        <v>0</v>
      </c>
      <c r="R5010" s="101">
        <f t="shared" ca="1" si="701"/>
        <v>0</v>
      </c>
      <c r="S5010" s="13"/>
      <c r="T5010" s="101">
        <f t="shared" ca="1" si="702"/>
        <v>0.17214608803151546</v>
      </c>
      <c r="U5010" s="101">
        <f t="shared" si="703"/>
        <v>0</v>
      </c>
      <c r="V5010" s="101">
        <f t="shared" ca="1" si="704"/>
        <v>-204.25924427550558</v>
      </c>
    </row>
    <row r="5011" spans="2:22" x14ac:dyDescent="0.3">
      <c r="B5011" s="13">
        <v>2023</v>
      </c>
      <c r="C5011" s="13">
        <v>7</v>
      </c>
      <c r="D5011" s="13">
        <v>26</v>
      </c>
      <c r="E5011" s="83" t="s">
        <v>306</v>
      </c>
      <c r="F5011" s="13">
        <v>2</v>
      </c>
      <c r="G5011" s="13">
        <v>4</v>
      </c>
      <c r="H5011" s="13" t="s">
        <v>69</v>
      </c>
      <c r="I5011" s="13" t="s">
        <v>53</v>
      </c>
      <c r="J5011" s="13"/>
      <c r="K5011" s="13" t="s">
        <v>27</v>
      </c>
      <c r="L5011" s="12">
        <f t="shared" ca="1" si="697"/>
        <v>2.5547006656978084</v>
      </c>
      <c r="M5011" s="101">
        <f t="shared" ca="1" si="698"/>
        <v>0.13478600712221636</v>
      </c>
      <c r="N5011" s="101">
        <f t="shared" ca="1" si="705"/>
        <v>564.94531638862952</v>
      </c>
      <c r="O5011" s="101">
        <f t="shared" ca="1" si="699"/>
        <v>0.27562665482213655</v>
      </c>
      <c r="Q5011" s="12">
        <f t="shared" ca="1" si="700"/>
        <v>0</v>
      </c>
      <c r="R5011" s="101">
        <f t="shared" ca="1" si="701"/>
        <v>0</v>
      </c>
      <c r="S5011" s="13"/>
      <c r="T5011" s="101">
        <f t="shared" ca="1" si="702"/>
        <v>0.13478600712221636</v>
      </c>
      <c r="U5011" s="101">
        <f t="shared" si="703"/>
        <v>0</v>
      </c>
      <c r="V5011" s="101">
        <f t="shared" ca="1" si="704"/>
        <v>-204.12445826838336</v>
      </c>
    </row>
    <row r="5012" spans="2:22" x14ac:dyDescent="0.3">
      <c r="B5012" s="13">
        <v>2023</v>
      </c>
      <c r="C5012" s="13">
        <v>7</v>
      </c>
      <c r="D5012" s="13">
        <v>26</v>
      </c>
      <c r="E5012" s="83" t="s">
        <v>306</v>
      </c>
      <c r="F5012" s="13">
        <v>2</v>
      </c>
      <c r="G5012" s="13">
        <v>5</v>
      </c>
      <c r="H5012" s="13" t="s">
        <v>69</v>
      </c>
      <c r="I5012" s="13" t="s">
        <v>53</v>
      </c>
      <c r="J5012" s="13"/>
      <c r="K5012" s="13" t="s">
        <v>27</v>
      </c>
      <c r="L5012" s="12">
        <f t="shared" ca="1" si="697"/>
        <v>2.7876120170694496</v>
      </c>
      <c r="M5012" s="101">
        <f t="shared" ca="1" si="698"/>
        <v>0.14707441002058416</v>
      </c>
      <c r="N5012" s="101">
        <f t="shared" ca="1" si="705"/>
        <v>564.94531638862952</v>
      </c>
      <c r="O5012" s="101">
        <f t="shared" ca="1" si="699"/>
        <v>0.30075546052162294</v>
      </c>
      <c r="Q5012" s="12">
        <f t="shared" ca="1" si="700"/>
        <v>5.6000000000000005</v>
      </c>
      <c r="R5012" s="101">
        <f t="shared" ca="1" si="701"/>
        <v>0.23806864275507114</v>
      </c>
      <c r="S5012" s="13"/>
      <c r="T5012" s="101">
        <f t="shared" ca="1" si="702"/>
        <v>0</v>
      </c>
      <c r="U5012" s="101">
        <f t="shared" si="703"/>
        <v>0</v>
      </c>
      <c r="V5012" s="101">
        <f t="shared" ca="1" si="704"/>
        <v>-204.60059555389353</v>
      </c>
    </row>
    <row r="5013" spans="2:22" x14ac:dyDescent="0.3">
      <c r="B5013" s="13">
        <v>2023</v>
      </c>
      <c r="C5013" s="13">
        <v>7</v>
      </c>
      <c r="D5013" s="13">
        <v>26</v>
      </c>
      <c r="E5013" s="83" t="s">
        <v>306</v>
      </c>
      <c r="F5013" s="13">
        <v>2</v>
      </c>
      <c r="G5013" s="13">
        <v>6</v>
      </c>
      <c r="H5013" s="13" t="s">
        <v>69</v>
      </c>
      <c r="I5013" s="13" t="s">
        <v>53</v>
      </c>
      <c r="J5013" s="13"/>
      <c r="K5013" s="13" t="s">
        <v>27</v>
      </c>
      <c r="L5013" s="12">
        <f t="shared" ca="1" si="697"/>
        <v>3.379880691736409</v>
      </c>
      <c r="M5013" s="101">
        <f t="shared" ca="1" si="698"/>
        <v>0.17832250529601296</v>
      </c>
      <c r="N5013" s="101">
        <f t="shared" ca="1" si="705"/>
        <v>564.94531638862952</v>
      </c>
      <c r="O5013" s="101">
        <f t="shared" ca="1" si="699"/>
        <v>0.36465532783144117</v>
      </c>
      <c r="Q5013" s="12">
        <f t="shared" ca="1" si="700"/>
        <v>5.6000000000000005</v>
      </c>
      <c r="R5013" s="101">
        <f t="shared" ca="1" si="701"/>
        <v>0.18793309944451303</v>
      </c>
      <c r="S5013" s="13"/>
      <c r="T5013" s="101">
        <f t="shared" ca="1" si="702"/>
        <v>0</v>
      </c>
      <c r="U5013" s="101">
        <f t="shared" si="703"/>
        <v>0</v>
      </c>
      <c r="V5013" s="101">
        <f t="shared" ca="1" si="704"/>
        <v>-204.97646175278254</v>
      </c>
    </row>
    <row r="5014" spans="2:22" x14ac:dyDescent="0.3">
      <c r="B5014" s="13">
        <v>2023</v>
      </c>
      <c r="C5014" s="13">
        <v>7</v>
      </c>
      <c r="D5014" s="13">
        <v>26</v>
      </c>
      <c r="E5014" s="83" t="s">
        <v>306</v>
      </c>
      <c r="F5014" s="13">
        <v>2</v>
      </c>
      <c r="G5014" s="13">
        <v>7</v>
      </c>
      <c r="H5014" s="13" t="s">
        <v>69</v>
      </c>
      <c r="I5014" s="13" t="s">
        <v>53</v>
      </c>
      <c r="J5014" s="13"/>
      <c r="K5014" s="13" t="s">
        <v>27</v>
      </c>
      <c r="L5014" s="12">
        <f t="shared" ca="1" si="697"/>
        <v>3.1664029798338569</v>
      </c>
      <c r="M5014" s="101">
        <f t="shared" ca="1" si="698"/>
        <v>0.16705942121603429</v>
      </c>
      <c r="N5014" s="101">
        <f t="shared" ca="1" si="705"/>
        <v>564.94531638862952</v>
      </c>
      <c r="O5014" s="101">
        <f t="shared" ca="1" si="699"/>
        <v>0.34162321749427482</v>
      </c>
      <c r="Q5014" s="12">
        <f t="shared" ca="1" si="700"/>
        <v>4.6573584649274231</v>
      </c>
      <c r="R5014" s="101">
        <f t="shared" ca="1" si="701"/>
        <v>0.12620938181317037</v>
      </c>
      <c r="S5014" s="13"/>
      <c r="T5014" s="101">
        <f t="shared" ca="1" si="702"/>
        <v>0</v>
      </c>
      <c r="U5014" s="101">
        <f t="shared" si="703"/>
        <v>0</v>
      </c>
      <c r="V5014" s="101">
        <f t="shared" ca="1" si="704"/>
        <v>-205.22888051640888</v>
      </c>
    </row>
    <row r="5015" spans="2:22" x14ac:dyDescent="0.3">
      <c r="B5015" s="13">
        <v>2023</v>
      </c>
      <c r="C5015" s="13">
        <v>7</v>
      </c>
      <c r="D5015" s="13">
        <v>26</v>
      </c>
      <c r="E5015" s="83" t="s">
        <v>306</v>
      </c>
      <c r="F5015" s="13">
        <v>2</v>
      </c>
      <c r="G5015" s="13">
        <v>8</v>
      </c>
      <c r="H5015" s="13" t="s">
        <v>69</v>
      </c>
      <c r="I5015" s="13" t="s">
        <v>53</v>
      </c>
      <c r="J5015" s="13"/>
      <c r="K5015" s="13" t="s">
        <v>27</v>
      </c>
      <c r="L5015" s="12">
        <f t="shared" ca="1" si="697"/>
        <v>4.5229821516367874</v>
      </c>
      <c r="M5015" s="101">
        <f t="shared" ca="1" si="698"/>
        <v>0.23863253832035691</v>
      </c>
      <c r="N5015" s="101">
        <f t="shared" ca="1" si="705"/>
        <v>564.94531638862952</v>
      </c>
      <c r="O5015" s="101">
        <f t="shared" ca="1" si="699"/>
        <v>0.48798454434009297</v>
      </c>
      <c r="Q5015" s="12">
        <f t="shared" ca="1" si="700"/>
        <v>5.6000000000000005</v>
      </c>
      <c r="R5015" s="101">
        <f t="shared" ca="1" si="701"/>
        <v>9.1169560863945995E-2</v>
      </c>
      <c r="S5015" s="13"/>
      <c r="T5015" s="101">
        <f t="shared" ca="1" si="702"/>
        <v>0</v>
      </c>
      <c r="U5015" s="101">
        <f t="shared" si="703"/>
        <v>0</v>
      </c>
      <c r="V5015" s="101">
        <f t="shared" ca="1" si="704"/>
        <v>-205.41121963813674</v>
      </c>
    </row>
    <row r="5016" spans="2:22" x14ac:dyDescent="0.3">
      <c r="B5016" s="13">
        <v>2023</v>
      </c>
      <c r="C5016" s="13">
        <v>7</v>
      </c>
      <c r="D5016" s="13">
        <v>26</v>
      </c>
      <c r="E5016" s="83" t="s">
        <v>306</v>
      </c>
      <c r="F5016" s="13">
        <v>2</v>
      </c>
      <c r="G5016" s="13">
        <v>9</v>
      </c>
      <c r="H5016" s="13" t="s">
        <v>69</v>
      </c>
      <c r="I5016" s="13" t="s">
        <v>53</v>
      </c>
      <c r="J5016" s="13"/>
      <c r="K5016" s="13" t="s">
        <v>27</v>
      </c>
      <c r="L5016" s="12">
        <f t="shared" ca="1" si="697"/>
        <v>4.3820676014562752</v>
      </c>
      <c r="M5016" s="101">
        <f t="shared" ca="1" si="698"/>
        <v>0.23119788665283308</v>
      </c>
      <c r="N5016" s="101">
        <f t="shared" ca="1" si="705"/>
        <v>564.94531638862952</v>
      </c>
      <c r="O5016" s="101">
        <f t="shared" ca="1" si="699"/>
        <v>0.47278127352111754</v>
      </c>
      <c r="Q5016" s="12">
        <f t="shared" ca="1" si="700"/>
        <v>5.6000000000000005</v>
      </c>
      <c r="R5016" s="101">
        <f t="shared" ca="1" si="701"/>
        <v>0.10309797753672635</v>
      </c>
      <c r="S5016" s="13"/>
      <c r="T5016" s="101">
        <f t="shared" ca="1" si="702"/>
        <v>0</v>
      </c>
      <c r="U5016" s="101">
        <f t="shared" si="703"/>
        <v>0</v>
      </c>
      <c r="V5016" s="101">
        <f t="shared" ca="1" si="704"/>
        <v>-205.61741559321018</v>
      </c>
    </row>
    <row r="5017" spans="2:22" x14ac:dyDescent="0.3">
      <c r="B5017" s="13">
        <v>2023</v>
      </c>
      <c r="C5017" s="13">
        <v>7</v>
      </c>
      <c r="D5017" s="13">
        <v>26</v>
      </c>
      <c r="E5017" s="83" t="s">
        <v>306</v>
      </c>
      <c r="F5017" s="13">
        <v>2</v>
      </c>
      <c r="G5017" s="13">
        <v>10</v>
      </c>
      <c r="H5017" s="13" t="s">
        <v>70</v>
      </c>
      <c r="I5017" s="13" t="s">
        <v>53</v>
      </c>
      <c r="J5017" s="13"/>
      <c r="K5017" s="13" t="s">
        <v>27</v>
      </c>
      <c r="L5017" s="12">
        <f t="shared" ca="1" si="697"/>
        <v>3.2980027330575821</v>
      </c>
      <c r="M5017" s="101">
        <f t="shared" ca="1" si="698"/>
        <v>0.17400262419611803</v>
      </c>
      <c r="N5017" s="101">
        <f t="shared" ca="1" si="705"/>
        <v>564.94531638862952</v>
      </c>
      <c r="O5017" s="101">
        <f t="shared" ca="1" si="699"/>
        <v>0.35582151486958252</v>
      </c>
      <c r="Q5017" s="12">
        <f t="shared" ca="1" si="700"/>
        <v>0</v>
      </c>
      <c r="R5017" s="101">
        <f t="shared" ca="1" si="701"/>
        <v>0</v>
      </c>
      <c r="S5017" s="13"/>
      <c r="T5017" s="101">
        <f t="shared" ca="1" si="702"/>
        <v>0.17400262419611803</v>
      </c>
      <c r="U5017" s="101">
        <f t="shared" si="703"/>
        <v>0</v>
      </c>
      <c r="V5017" s="101">
        <f t="shared" ca="1" si="704"/>
        <v>-205.44341296901408</v>
      </c>
    </row>
    <row r="5018" spans="2:22" x14ac:dyDescent="0.3">
      <c r="B5018" s="13">
        <v>2023</v>
      </c>
      <c r="C5018" s="13">
        <v>7</v>
      </c>
      <c r="D5018" s="13">
        <v>26</v>
      </c>
      <c r="E5018" s="83" t="s">
        <v>306</v>
      </c>
      <c r="F5018" s="13">
        <v>2</v>
      </c>
      <c r="G5018" s="13">
        <v>11</v>
      </c>
      <c r="H5018" s="13" t="s">
        <v>70</v>
      </c>
      <c r="I5018" s="13" t="s">
        <v>53</v>
      </c>
      <c r="J5018" s="13"/>
      <c r="K5018" s="13" t="s">
        <v>27</v>
      </c>
      <c r="L5018" s="12">
        <f t="shared" ca="1" si="697"/>
        <v>3.6983210064247842</v>
      </c>
      <c r="M5018" s="101">
        <f t="shared" ca="1" si="698"/>
        <v>0.19512341629897162</v>
      </c>
      <c r="N5018" s="101">
        <f t="shared" ca="1" si="705"/>
        <v>564.94531638862952</v>
      </c>
      <c r="O5018" s="101">
        <f t="shared" ca="1" si="699"/>
        <v>0.39901185338316997</v>
      </c>
      <c r="Q5018" s="12">
        <f t="shared" ca="1" si="700"/>
        <v>5.6000000000000005</v>
      </c>
      <c r="R5018" s="101">
        <f t="shared" ca="1" si="701"/>
        <v>0.16097712680614207</v>
      </c>
      <c r="S5018" s="13"/>
      <c r="T5018" s="101">
        <f t="shared" ca="1" si="702"/>
        <v>0</v>
      </c>
      <c r="U5018" s="101">
        <f t="shared" si="703"/>
        <v>0</v>
      </c>
      <c r="V5018" s="101">
        <f t="shared" ca="1" si="704"/>
        <v>-205.76536722262634</v>
      </c>
    </row>
    <row r="5019" spans="2:22" x14ac:dyDescent="0.3">
      <c r="B5019" s="13">
        <v>2023</v>
      </c>
      <c r="C5019" s="13">
        <v>7</v>
      </c>
      <c r="D5019" s="13">
        <v>26</v>
      </c>
      <c r="E5019" s="83" t="s">
        <v>306</v>
      </c>
      <c r="F5019" s="13">
        <v>2</v>
      </c>
      <c r="G5019" s="13">
        <v>12</v>
      </c>
      <c r="H5019" s="13" t="s">
        <v>70</v>
      </c>
      <c r="I5019" s="13" t="s">
        <v>53</v>
      </c>
      <c r="J5019" s="13"/>
      <c r="K5019" s="13" t="s">
        <v>27</v>
      </c>
      <c r="L5019" s="12">
        <f t="shared" ca="1" si="697"/>
        <v>4.1921109675391071</v>
      </c>
      <c r="M5019" s="101">
        <f t="shared" ca="1" si="698"/>
        <v>0.22117577464736329</v>
      </c>
      <c r="N5019" s="101">
        <f t="shared" ca="1" si="705"/>
        <v>564.94531638862952</v>
      </c>
      <c r="O5019" s="101">
        <f t="shared" ca="1" si="699"/>
        <v>0.45228685228779425</v>
      </c>
      <c r="Q5019" s="12">
        <f t="shared" ca="1" si="700"/>
        <v>5.6000000000000005</v>
      </c>
      <c r="R5019" s="101">
        <f t="shared" ca="1" si="701"/>
        <v>0.11917780659781464</v>
      </c>
      <c r="S5019" s="13"/>
      <c r="T5019" s="101">
        <f t="shared" ca="1" si="702"/>
        <v>0</v>
      </c>
      <c r="U5019" s="101">
        <f t="shared" si="703"/>
        <v>0</v>
      </c>
      <c r="V5019" s="101">
        <f t="shared" ca="1" si="704"/>
        <v>-206.00372283582195</v>
      </c>
    </row>
    <row r="5020" spans="2:22" x14ac:dyDescent="0.3">
      <c r="B5020" s="13">
        <v>2023</v>
      </c>
      <c r="C5020" s="13">
        <v>7</v>
      </c>
      <c r="D5020" s="13">
        <v>26</v>
      </c>
      <c r="E5020" s="83" t="s">
        <v>306</v>
      </c>
      <c r="F5020" s="13">
        <v>2</v>
      </c>
      <c r="G5020" s="13">
        <v>13</v>
      </c>
      <c r="H5020" s="13" t="s">
        <v>70</v>
      </c>
      <c r="I5020" s="13" t="s">
        <v>53</v>
      </c>
      <c r="J5020" s="13"/>
      <c r="K5020" s="13" t="s">
        <v>27</v>
      </c>
      <c r="L5020" s="12">
        <f t="shared" ca="1" si="697"/>
        <v>3.6787603025209337</v>
      </c>
      <c r="M5020" s="101">
        <f t="shared" ca="1" si="698"/>
        <v>0.19409139356100447</v>
      </c>
      <c r="N5020" s="101">
        <f t="shared" ca="1" si="705"/>
        <v>564.94531638862952</v>
      </c>
      <c r="O5020" s="101">
        <f t="shared" ca="1" si="699"/>
        <v>0.39690144903898356</v>
      </c>
      <c r="Q5020" s="12">
        <f t="shared" ca="1" si="700"/>
        <v>5.6000000000000005</v>
      </c>
      <c r="R5020" s="101">
        <f t="shared" ca="1" si="701"/>
        <v>0.162632940391603</v>
      </c>
      <c r="S5020" s="13"/>
      <c r="T5020" s="101">
        <f t="shared" ca="1" si="702"/>
        <v>0</v>
      </c>
      <c r="U5020" s="101">
        <f t="shared" si="703"/>
        <v>0</v>
      </c>
      <c r="V5020" s="101">
        <f t="shared" ca="1" si="704"/>
        <v>-206.32898871660515</v>
      </c>
    </row>
    <row r="5021" spans="2:22" x14ac:dyDescent="0.3">
      <c r="B5021" s="13">
        <v>2023</v>
      </c>
      <c r="C5021" s="13">
        <v>7</v>
      </c>
      <c r="D5021" s="13">
        <v>26</v>
      </c>
      <c r="E5021" s="83" t="s">
        <v>306</v>
      </c>
      <c r="F5021" s="13">
        <v>2</v>
      </c>
      <c r="G5021" s="13">
        <v>14</v>
      </c>
      <c r="H5021" s="13" t="s">
        <v>70</v>
      </c>
      <c r="I5021" s="13" t="s">
        <v>53</v>
      </c>
      <c r="J5021" s="13"/>
      <c r="K5021" s="13" t="s">
        <v>27</v>
      </c>
      <c r="L5021" s="12">
        <f t="shared" ca="1" si="697"/>
        <v>4.9150373216637275</v>
      </c>
      <c r="M5021" s="101">
        <f t="shared" ca="1" si="698"/>
        <v>0.25931736909097824</v>
      </c>
      <c r="N5021" s="101">
        <f t="shared" ca="1" si="705"/>
        <v>564.94531638862952</v>
      </c>
      <c r="O5021" s="101">
        <f t="shared" ca="1" si="699"/>
        <v>0.53028337663429959</v>
      </c>
      <c r="Q5021" s="12">
        <f t="shared" ca="1" si="700"/>
        <v>5.6000000000000005</v>
      </c>
      <c r="R5021" s="101">
        <f t="shared" ca="1" si="701"/>
        <v>5.7982090721165509E-2</v>
      </c>
      <c r="S5021" s="13"/>
      <c r="T5021" s="101">
        <f t="shared" ca="1" si="702"/>
        <v>0</v>
      </c>
      <c r="U5021" s="101">
        <f t="shared" si="703"/>
        <v>0</v>
      </c>
      <c r="V5021" s="101">
        <f t="shared" ca="1" si="704"/>
        <v>-206.44495289804749</v>
      </c>
    </row>
    <row r="5022" spans="2:22" x14ac:dyDescent="0.3">
      <c r="B5022" s="13">
        <v>2023</v>
      </c>
      <c r="C5022" s="13">
        <v>7</v>
      </c>
      <c r="D5022" s="13">
        <v>26</v>
      </c>
      <c r="E5022" s="83" t="s">
        <v>306</v>
      </c>
      <c r="F5022" s="13">
        <v>2</v>
      </c>
      <c r="G5022" s="13">
        <v>15</v>
      </c>
      <c r="H5022" s="13" t="s">
        <v>70</v>
      </c>
      <c r="I5022" s="13" t="s">
        <v>53</v>
      </c>
      <c r="J5022" s="13"/>
      <c r="K5022" s="13" t="s">
        <v>27</v>
      </c>
      <c r="L5022" s="12">
        <f t="shared" ca="1" si="697"/>
        <v>4.8014761536973509</v>
      </c>
      <c r="M5022" s="101">
        <f t="shared" ca="1" si="698"/>
        <v>0.25332588186907223</v>
      </c>
      <c r="N5022" s="101">
        <f t="shared" ca="1" si="705"/>
        <v>564.94531638862952</v>
      </c>
      <c r="O5022" s="101">
        <f t="shared" ca="1" si="699"/>
        <v>0.51803126222240714</v>
      </c>
      <c r="Q5022" s="12">
        <f t="shared" ca="1" si="700"/>
        <v>5.6000000000000005</v>
      </c>
      <c r="R5022" s="101">
        <f t="shared" ca="1" si="701"/>
        <v>6.7595043589519288E-2</v>
      </c>
      <c r="S5022" s="13"/>
      <c r="T5022" s="101">
        <f t="shared" ca="1" si="702"/>
        <v>0</v>
      </c>
      <c r="U5022" s="101">
        <f t="shared" si="703"/>
        <v>0</v>
      </c>
      <c r="V5022" s="101">
        <f t="shared" ca="1" si="704"/>
        <v>-206.5801429852265</v>
      </c>
    </row>
    <row r="5023" spans="2:22" x14ac:dyDescent="0.3">
      <c r="B5023" s="13">
        <v>2023</v>
      </c>
      <c r="C5023" s="13">
        <v>7</v>
      </c>
      <c r="D5023" s="13">
        <v>26</v>
      </c>
      <c r="E5023" s="83" t="s">
        <v>306</v>
      </c>
      <c r="F5023" s="13">
        <v>2</v>
      </c>
      <c r="G5023" s="13">
        <v>16</v>
      </c>
      <c r="H5023" s="13" t="s">
        <v>71</v>
      </c>
      <c r="I5023" s="13" t="s">
        <v>53</v>
      </c>
      <c r="J5023" s="13"/>
      <c r="K5023" s="13" t="s">
        <v>27</v>
      </c>
      <c r="L5023" s="12">
        <f t="shared" ca="1" si="697"/>
        <v>2.9802314888220272</v>
      </c>
      <c r="M5023" s="101">
        <f t="shared" ca="1" si="698"/>
        <v>0.36996593702236646</v>
      </c>
      <c r="N5023" s="101">
        <f t="shared" ca="1" si="705"/>
        <v>565.78350649486072</v>
      </c>
      <c r="O5023" s="101">
        <f t="shared" ca="1" si="699"/>
        <v>0.88751293737119974</v>
      </c>
      <c r="Q5023" s="12">
        <f t="shared" ca="1" si="700"/>
        <v>5.6000000000000005</v>
      </c>
      <c r="R5023" s="101">
        <f t="shared" ca="1" si="701"/>
        <v>0.22176340447121545</v>
      </c>
      <c r="S5023" s="13"/>
      <c r="T5023" s="101">
        <f t="shared" ca="1" si="702"/>
        <v>0</v>
      </c>
      <c r="U5023" s="101">
        <f t="shared" ca="1" si="703"/>
        <v>0.83819010623119516</v>
      </c>
      <c r="V5023" s="101">
        <f t="shared" ca="1" si="704"/>
        <v>-206.18547968793771</v>
      </c>
    </row>
    <row r="5024" spans="2:22" x14ac:dyDescent="0.3">
      <c r="B5024" s="13">
        <v>2023</v>
      </c>
      <c r="C5024" s="13">
        <v>7</v>
      </c>
      <c r="D5024" s="13">
        <v>26</v>
      </c>
      <c r="E5024" s="83" t="s">
        <v>306</v>
      </c>
      <c r="F5024" s="13">
        <v>2</v>
      </c>
      <c r="G5024" s="13">
        <v>17</v>
      </c>
      <c r="H5024" s="13" t="s">
        <v>71</v>
      </c>
      <c r="I5024" s="13" t="s">
        <v>53</v>
      </c>
      <c r="J5024" s="13"/>
      <c r="K5024" s="13" t="s">
        <v>27</v>
      </c>
      <c r="L5024" s="12">
        <f t="shared" ca="1" si="697"/>
        <v>5.0692658580018932</v>
      </c>
      <c r="M5024" s="101">
        <f t="shared" ca="1" si="698"/>
        <v>0.62929866361235498</v>
      </c>
      <c r="N5024" s="101">
        <f t="shared" ca="1" si="705"/>
        <v>567.20923751742373</v>
      </c>
      <c r="O5024" s="101">
        <f t="shared" ca="1" si="699"/>
        <v>1.5096273725129639</v>
      </c>
      <c r="Q5024" s="12">
        <f t="shared" ca="1" si="700"/>
        <v>5.6000000000000005</v>
      </c>
      <c r="R5024" s="101">
        <f t="shared" ca="1" si="701"/>
        <v>4.4926645120139788E-2</v>
      </c>
      <c r="S5024" s="13"/>
      <c r="T5024" s="101">
        <f t="shared" ca="1" si="702"/>
        <v>0</v>
      </c>
      <c r="U5024" s="101">
        <f t="shared" ca="1" si="703"/>
        <v>1.4257310225630324</v>
      </c>
      <c r="V5024" s="101">
        <f t="shared" ca="1" si="704"/>
        <v>-204.84960195561496</v>
      </c>
    </row>
    <row r="5025" spans="2:22" x14ac:dyDescent="0.3">
      <c r="B5025" s="13">
        <v>2023</v>
      </c>
      <c r="C5025" s="13">
        <v>7</v>
      </c>
      <c r="D5025" s="13">
        <v>26</v>
      </c>
      <c r="E5025" s="83" t="s">
        <v>306</v>
      </c>
      <c r="F5025" s="13">
        <v>2</v>
      </c>
      <c r="G5025" s="13">
        <v>18</v>
      </c>
      <c r="H5025" s="13" t="s">
        <v>71</v>
      </c>
      <c r="I5025" s="13" t="s">
        <v>53</v>
      </c>
      <c r="J5025" s="13"/>
      <c r="K5025" s="13" t="s">
        <v>27</v>
      </c>
      <c r="L5025" s="12">
        <f t="shared" ca="1" si="697"/>
        <v>5.8780097375931684</v>
      </c>
      <c r="M5025" s="101">
        <f t="shared" ca="1" si="698"/>
        <v>0.72969612882481594</v>
      </c>
      <c r="N5025" s="101">
        <f t="shared" ca="1" si="705"/>
        <v>568.86242775612186</v>
      </c>
      <c r="O5025" s="101">
        <f t="shared" ca="1" si="699"/>
        <v>1.7504712998552456</v>
      </c>
      <c r="Q5025" s="12">
        <f t="shared" ca="1" si="700"/>
        <v>5.6000000000000005</v>
      </c>
      <c r="R5025" s="101">
        <f t="shared" ca="1" si="701"/>
        <v>0</v>
      </c>
      <c r="S5025" s="13"/>
      <c r="T5025" s="101">
        <f t="shared" ca="1" si="702"/>
        <v>3.4512128824815858E-2</v>
      </c>
      <c r="U5025" s="101">
        <f t="shared" ca="1" si="703"/>
        <v>1.6531902386980788</v>
      </c>
      <c r="V5025" s="101">
        <f t="shared" ca="1" si="704"/>
        <v>-203.16189958809207</v>
      </c>
    </row>
    <row r="5026" spans="2:22" x14ac:dyDescent="0.3">
      <c r="B5026" s="13">
        <v>2023</v>
      </c>
      <c r="C5026" s="13">
        <v>7</v>
      </c>
      <c r="D5026" s="13">
        <v>26</v>
      </c>
      <c r="E5026" s="83" t="s">
        <v>306</v>
      </c>
      <c r="F5026" s="13">
        <v>2</v>
      </c>
      <c r="G5026" s="13">
        <v>19</v>
      </c>
      <c r="H5026" s="13" t="s">
        <v>71</v>
      </c>
      <c r="I5026" s="13" t="s">
        <v>53</v>
      </c>
      <c r="J5026" s="13"/>
      <c r="K5026" s="13" t="s">
        <v>27</v>
      </c>
      <c r="L5026" s="12">
        <f t="shared" ca="1" si="697"/>
        <v>5.1315923492526014</v>
      </c>
      <c r="M5026" s="101">
        <f t="shared" ca="1" si="698"/>
        <v>0.63703587423621799</v>
      </c>
      <c r="N5026" s="101">
        <f t="shared" ca="1" si="705"/>
        <v>570.3056881043492</v>
      </c>
      <c r="O5026" s="101">
        <f t="shared" ca="1" si="699"/>
        <v>1.5281882016074249</v>
      </c>
      <c r="Q5026" s="12">
        <f t="shared" ca="1" si="700"/>
        <v>4.8269218427845511</v>
      </c>
      <c r="R5026" s="101">
        <f t="shared" ca="1" si="701"/>
        <v>0</v>
      </c>
      <c r="S5026" s="13"/>
      <c r="T5026" s="101">
        <f t="shared" ca="1" si="702"/>
        <v>3.7821796672943775E-2</v>
      </c>
      <c r="U5026" s="101">
        <f t="shared" ca="1" si="703"/>
        <v>1.4432603482272941</v>
      </c>
      <c r="V5026" s="101">
        <f t="shared" ca="1" si="704"/>
        <v>-201.68081744319184</v>
      </c>
    </row>
    <row r="5027" spans="2:22" x14ac:dyDescent="0.3">
      <c r="B5027" s="13">
        <v>2023</v>
      </c>
      <c r="C5027" s="13">
        <v>7</v>
      </c>
      <c r="D5027" s="13">
        <v>26</v>
      </c>
      <c r="E5027" s="83" t="s">
        <v>306</v>
      </c>
      <c r="F5027" s="13">
        <v>2</v>
      </c>
      <c r="G5027" s="13">
        <v>20</v>
      </c>
      <c r="H5027" s="13" t="s">
        <v>69</v>
      </c>
      <c r="I5027" s="13" t="s">
        <v>53</v>
      </c>
      <c r="J5027" s="13"/>
      <c r="K5027" s="13" t="s">
        <v>27</v>
      </c>
      <c r="L5027" s="12">
        <f t="shared" ca="1" si="697"/>
        <v>6.4879475999497886</v>
      </c>
      <c r="M5027" s="101">
        <f t="shared" ca="1" si="698"/>
        <v>0.34230411537335087</v>
      </c>
      <c r="N5027" s="101">
        <f t="shared" ca="1" si="705"/>
        <v>570.3056881043492</v>
      </c>
      <c r="O5027" s="101">
        <f t="shared" ca="1" si="699"/>
        <v>0.69998466655858271</v>
      </c>
      <c r="Q5027" s="12">
        <f t="shared" ca="1" si="700"/>
        <v>0</v>
      </c>
      <c r="R5027" s="101">
        <f t="shared" ca="1" si="701"/>
        <v>0</v>
      </c>
      <c r="S5027" s="13"/>
      <c r="T5027" s="101">
        <f t="shared" ca="1" si="702"/>
        <v>0.34230411537335087</v>
      </c>
      <c r="U5027" s="101">
        <f t="shared" si="703"/>
        <v>0</v>
      </c>
      <c r="V5027" s="101">
        <f t="shared" ca="1" si="704"/>
        <v>-201.3385133278185</v>
      </c>
    </row>
    <row r="5028" spans="2:22" x14ac:dyDescent="0.3">
      <c r="B5028" s="13">
        <v>2023</v>
      </c>
      <c r="C5028" s="13">
        <v>7</v>
      </c>
      <c r="D5028" s="13">
        <v>26</v>
      </c>
      <c r="E5028" s="83" t="s">
        <v>306</v>
      </c>
      <c r="F5028" s="13">
        <v>2</v>
      </c>
      <c r="G5028" s="13">
        <v>21</v>
      </c>
      <c r="H5028" s="13" t="s">
        <v>69</v>
      </c>
      <c r="I5028" s="13" t="s">
        <v>53</v>
      </c>
      <c r="J5028" s="13"/>
      <c r="K5028" s="13" t="s">
        <v>27</v>
      </c>
      <c r="L5028" s="12">
        <f t="shared" ca="1" si="697"/>
        <v>5.956258106418737</v>
      </c>
      <c r="M5028" s="101">
        <f t="shared" ca="1" si="698"/>
        <v>0.31425217769465258</v>
      </c>
      <c r="N5028" s="101">
        <f t="shared" ca="1" si="705"/>
        <v>570.3056881043492</v>
      </c>
      <c r="O5028" s="101">
        <f t="shared" ca="1" si="699"/>
        <v>0.64262068710151754</v>
      </c>
      <c r="Q5028" s="12">
        <f t="shared" ca="1" si="700"/>
        <v>0</v>
      </c>
      <c r="R5028" s="101">
        <f t="shared" ca="1" si="701"/>
        <v>0</v>
      </c>
      <c r="S5028" s="13"/>
      <c r="T5028" s="101">
        <f t="shared" ca="1" si="702"/>
        <v>0.31425217769465258</v>
      </c>
      <c r="U5028" s="101">
        <f t="shared" si="703"/>
        <v>0</v>
      </c>
      <c r="V5028" s="101">
        <f t="shared" ca="1" si="704"/>
        <v>-201.02426115012386</v>
      </c>
    </row>
    <row r="5029" spans="2:22" x14ac:dyDescent="0.3">
      <c r="B5029" s="13">
        <v>2023</v>
      </c>
      <c r="C5029" s="13">
        <v>7</v>
      </c>
      <c r="D5029" s="13">
        <v>26</v>
      </c>
      <c r="E5029" s="83" t="s">
        <v>306</v>
      </c>
      <c r="F5029" s="13">
        <v>2</v>
      </c>
      <c r="G5029" s="13">
        <v>22</v>
      </c>
      <c r="H5029" s="13" t="s">
        <v>69</v>
      </c>
      <c r="I5029" s="13" t="s">
        <v>53</v>
      </c>
      <c r="J5029" s="13"/>
      <c r="K5029" s="13" t="s">
        <v>27</v>
      </c>
      <c r="L5029" s="12">
        <f t="shared" ca="1" si="697"/>
        <v>6.0035067664626771</v>
      </c>
      <c r="M5029" s="101">
        <f t="shared" ca="1" si="698"/>
        <v>0.31674501699857083</v>
      </c>
      <c r="N5029" s="101">
        <f t="shared" ca="1" si="705"/>
        <v>570.3056881043492</v>
      </c>
      <c r="O5029" s="101">
        <f t="shared" ca="1" si="699"/>
        <v>0.64771834503365822</v>
      </c>
      <c r="Q5029" s="12">
        <f t="shared" ca="1" si="700"/>
        <v>0</v>
      </c>
      <c r="R5029" s="101">
        <f t="shared" ca="1" si="701"/>
        <v>0</v>
      </c>
      <c r="S5029" s="13"/>
      <c r="T5029" s="101">
        <f t="shared" ca="1" si="702"/>
        <v>0.31674501699857083</v>
      </c>
      <c r="U5029" s="101">
        <f t="shared" si="703"/>
        <v>0</v>
      </c>
      <c r="V5029" s="101">
        <f t="shared" ca="1" si="704"/>
        <v>-200.7075161331253</v>
      </c>
    </row>
    <row r="5030" spans="2:22" x14ac:dyDescent="0.3">
      <c r="B5030" s="13">
        <v>2023</v>
      </c>
      <c r="C5030" s="13">
        <v>7</v>
      </c>
      <c r="D5030" s="13">
        <v>26</v>
      </c>
      <c r="E5030" s="83" t="s">
        <v>306</v>
      </c>
      <c r="F5030" s="13">
        <v>2</v>
      </c>
      <c r="G5030" s="13">
        <v>23</v>
      </c>
      <c r="H5030" s="13" t="s">
        <v>69</v>
      </c>
      <c r="I5030" s="13" t="s">
        <v>53</v>
      </c>
      <c r="J5030" s="13"/>
      <c r="K5030" s="13" t="s">
        <v>27</v>
      </c>
      <c r="L5030" s="12">
        <f t="shared" ca="1" si="697"/>
        <v>6.1411005990335514</v>
      </c>
      <c r="M5030" s="101">
        <f t="shared" ca="1" si="698"/>
        <v>0.32400446760501017</v>
      </c>
      <c r="N5030" s="101">
        <f t="shared" ca="1" si="705"/>
        <v>570.3056881043492</v>
      </c>
      <c r="O5030" s="101">
        <f t="shared" ca="1" si="699"/>
        <v>0.66256334362972991</v>
      </c>
      <c r="Q5030" s="12">
        <f t="shared" ca="1" si="700"/>
        <v>0</v>
      </c>
      <c r="R5030" s="101">
        <f t="shared" ca="1" si="701"/>
        <v>0</v>
      </c>
      <c r="S5030" s="13"/>
      <c r="T5030" s="101">
        <f t="shared" ca="1" si="702"/>
        <v>0.32400446760501017</v>
      </c>
      <c r="U5030" s="101">
        <f t="shared" si="703"/>
        <v>0</v>
      </c>
      <c r="V5030" s="101">
        <f t="shared" ca="1" si="704"/>
        <v>-200.38351166552027</v>
      </c>
    </row>
    <row r="5031" spans="2:22" x14ac:dyDescent="0.3">
      <c r="B5031" s="13">
        <v>2023</v>
      </c>
      <c r="C5031" s="13">
        <v>7</v>
      </c>
      <c r="D5031" s="13">
        <v>27</v>
      </c>
      <c r="E5031" s="83" t="s">
        <v>307</v>
      </c>
      <c r="F5031" s="13">
        <v>3</v>
      </c>
      <c r="G5031" s="13">
        <v>0</v>
      </c>
      <c r="H5031" s="13" t="s">
        <v>69</v>
      </c>
      <c r="I5031" s="13" t="s">
        <v>53</v>
      </c>
      <c r="J5031" s="13"/>
      <c r="K5031" s="13" t="s">
        <v>27</v>
      </c>
      <c r="L5031" s="12">
        <f t="shared" ca="1" si="697"/>
        <v>5.3653763048443812</v>
      </c>
      <c r="M5031" s="101">
        <f t="shared" ca="1" si="698"/>
        <v>0.28307725384358956</v>
      </c>
      <c r="N5031" s="101">
        <f t="shared" ca="1" si="705"/>
        <v>570.3056881043492</v>
      </c>
      <c r="O5031" s="101">
        <f t="shared" ca="1" si="699"/>
        <v>0.57887044952966027</v>
      </c>
      <c r="Q5031" s="12">
        <f t="shared" ca="1" si="700"/>
        <v>0</v>
      </c>
      <c r="R5031" s="101">
        <f t="shared" ca="1" si="701"/>
        <v>0</v>
      </c>
      <c r="S5031" s="13"/>
      <c r="T5031" s="101">
        <f t="shared" ca="1" si="702"/>
        <v>0.28307725384358956</v>
      </c>
      <c r="U5031" s="101">
        <f t="shared" si="703"/>
        <v>0</v>
      </c>
      <c r="V5031" s="101">
        <f t="shared" ca="1" si="704"/>
        <v>-200.10043441167667</v>
      </c>
    </row>
    <row r="5032" spans="2:22" x14ac:dyDescent="0.3">
      <c r="B5032" s="13">
        <v>2023</v>
      </c>
      <c r="C5032" s="13">
        <v>7</v>
      </c>
      <c r="D5032" s="13">
        <v>27</v>
      </c>
      <c r="E5032" s="83" t="s">
        <v>307</v>
      </c>
      <c r="F5032" s="13">
        <v>3</v>
      </c>
      <c r="G5032" s="13">
        <v>1</v>
      </c>
      <c r="H5032" s="13" t="s">
        <v>69</v>
      </c>
      <c r="I5032" s="13" t="s">
        <v>53</v>
      </c>
      <c r="J5032" s="13"/>
      <c r="K5032" s="13" t="s">
        <v>27</v>
      </c>
      <c r="L5032" s="12">
        <f t="shared" ca="1" si="697"/>
        <v>2.4666654929300531</v>
      </c>
      <c r="M5032" s="101">
        <f t="shared" ca="1" si="698"/>
        <v>0.13014127140698961</v>
      </c>
      <c r="N5032" s="101">
        <f t="shared" ca="1" si="705"/>
        <v>570.3056881043492</v>
      </c>
      <c r="O5032" s="101">
        <f t="shared" ca="1" si="699"/>
        <v>0.26612854003222342</v>
      </c>
      <c r="Q5032" s="12">
        <f t="shared" ca="1" si="700"/>
        <v>0</v>
      </c>
      <c r="R5032" s="101">
        <f t="shared" ca="1" si="701"/>
        <v>0</v>
      </c>
      <c r="S5032" s="13"/>
      <c r="T5032" s="101">
        <f t="shared" ca="1" si="702"/>
        <v>0.13014127140698961</v>
      </c>
      <c r="U5032" s="101">
        <f t="shared" si="703"/>
        <v>0</v>
      </c>
      <c r="V5032" s="101">
        <f t="shared" ca="1" si="704"/>
        <v>-199.97029314026969</v>
      </c>
    </row>
    <row r="5033" spans="2:22" x14ac:dyDescent="0.3">
      <c r="B5033" s="13">
        <v>2023</v>
      </c>
      <c r="C5033" s="13">
        <v>7</v>
      </c>
      <c r="D5033" s="13">
        <v>27</v>
      </c>
      <c r="E5033" s="83" t="s">
        <v>307</v>
      </c>
      <c r="F5033" s="13">
        <v>3</v>
      </c>
      <c r="G5033" s="13">
        <v>2</v>
      </c>
      <c r="H5033" s="13" t="s">
        <v>69</v>
      </c>
      <c r="I5033" s="13" t="s">
        <v>53</v>
      </c>
      <c r="J5033" s="13"/>
      <c r="K5033" s="13" t="s">
        <v>27</v>
      </c>
      <c r="L5033" s="12">
        <f t="shared" ca="1" si="697"/>
        <v>3.1434177034849298</v>
      </c>
      <c r="M5033" s="101">
        <f t="shared" ca="1" si="698"/>
        <v>0.1658467180358649</v>
      </c>
      <c r="N5033" s="101">
        <f t="shared" ca="1" si="705"/>
        <v>570.3056881043492</v>
      </c>
      <c r="O5033" s="101">
        <f t="shared" ca="1" si="699"/>
        <v>0.33914333602898905</v>
      </c>
      <c r="Q5033" s="12">
        <f t="shared" ca="1" si="700"/>
        <v>0</v>
      </c>
      <c r="R5033" s="101">
        <f t="shared" ca="1" si="701"/>
        <v>0</v>
      </c>
      <c r="S5033" s="13"/>
      <c r="T5033" s="101">
        <f t="shared" ca="1" si="702"/>
        <v>0.1658467180358649</v>
      </c>
      <c r="U5033" s="101">
        <f t="shared" si="703"/>
        <v>0</v>
      </c>
      <c r="V5033" s="101">
        <f t="shared" ca="1" si="704"/>
        <v>-199.80444642223384</v>
      </c>
    </row>
    <row r="5034" spans="2:22" x14ac:dyDescent="0.3">
      <c r="B5034" s="13">
        <v>2023</v>
      </c>
      <c r="C5034" s="13">
        <v>7</v>
      </c>
      <c r="D5034" s="13">
        <v>27</v>
      </c>
      <c r="E5034" s="83" t="s">
        <v>307</v>
      </c>
      <c r="F5034" s="13">
        <v>3</v>
      </c>
      <c r="G5034" s="13">
        <v>3</v>
      </c>
      <c r="H5034" s="13" t="s">
        <v>69</v>
      </c>
      <c r="I5034" s="13" t="s">
        <v>53</v>
      </c>
      <c r="J5034" s="13"/>
      <c r="K5034" s="13" t="s">
        <v>27</v>
      </c>
      <c r="L5034" s="12">
        <f t="shared" ca="1" si="697"/>
        <v>3.4423267547556327</v>
      </c>
      <c r="M5034" s="101">
        <f t="shared" ca="1" si="698"/>
        <v>0.18161715958090718</v>
      </c>
      <c r="N5034" s="101">
        <f t="shared" ca="1" si="705"/>
        <v>570.3056881043492</v>
      </c>
      <c r="O5034" s="101">
        <f t="shared" ca="1" si="699"/>
        <v>0.37139263357058522</v>
      </c>
      <c r="Q5034" s="12">
        <f t="shared" ca="1" si="700"/>
        <v>0</v>
      </c>
      <c r="R5034" s="101">
        <f t="shared" ca="1" si="701"/>
        <v>0</v>
      </c>
      <c r="S5034" s="13"/>
      <c r="T5034" s="101">
        <f t="shared" ca="1" si="702"/>
        <v>0.18161715958090718</v>
      </c>
      <c r="U5034" s="101">
        <f t="shared" si="703"/>
        <v>0</v>
      </c>
      <c r="V5034" s="101">
        <f t="shared" ca="1" si="704"/>
        <v>-199.62282926265294</v>
      </c>
    </row>
    <row r="5035" spans="2:22" x14ac:dyDescent="0.3">
      <c r="B5035" s="13">
        <v>2023</v>
      </c>
      <c r="C5035" s="13">
        <v>7</v>
      </c>
      <c r="D5035" s="13">
        <v>27</v>
      </c>
      <c r="E5035" s="83" t="s">
        <v>307</v>
      </c>
      <c r="F5035" s="13">
        <v>3</v>
      </c>
      <c r="G5035" s="13">
        <v>4</v>
      </c>
      <c r="H5035" s="13" t="s">
        <v>69</v>
      </c>
      <c r="I5035" s="13" t="s">
        <v>53</v>
      </c>
      <c r="J5035" s="13"/>
      <c r="K5035" s="13" t="s">
        <v>27</v>
      </c>
      <c r="L5035" s="12">
        <f t="shared" ca="1" si="697"/>
        <v>3.4013807802243301</v>
      </c>
      <c r="M5035" s="101">
        <f t="shared" ca="1" si="698"/>
        <v>0.17945684996463565</v>
      </c>
      <c r="N5035" s="101">
        <f t="shared" ca="1" si="705"/>
        <v>570.3056881043492</v>
      </c>
      <c r="O5035" s="101">
        <f t="shared" ca="1" si="699"/>
        <v>0.36697497237840299</v>
      </c>
      <c r="Q5035" s="12">
        <f t="shared" ca="1" si="700"/>
        <v>0</v>
      </c>
      <c r="R5035" s="101">
        <f t="shared" ca="1" si="701"/>
        <v>0</v>
      </c>
      <c r="S5035" s="13"/>
      <c r="T5035" s="101">
        <f t="shared" ca="1" si="702"/>
        <v>0.17945684996463565</v>
      </c>
      <c r="U5035" s="101">
        <f t="shared" si="703"/>
        <v>0</v>
      </c>
      <c r="V5035" s="101">
        <f t="shared" ca="1" si="704"/>
        <v>-199.44337241268832</v>
      </c>
    </row>
    <row r="5036" spans="2:22" x14ac:dyDescent="0.3">
      <c r="B5036" s="13">
        <v>2023</v>
      </c>
      <c r="C5036" s="13">
        <v>7</v>
      </c>
      <c r="D5036" s="13">
        <v>27</v>
      </c>
      <c r="E5036" s="83" t="s">
        <v>307</v>
      </c>
      <c r="F5036" s="13">
        <v>3</v>
      </c>
      <c r="G5036" s="13">
        <v>5</v>
      </c>
      <c r="H5036" s="13" t="s">
        <v>69</v>
      </c>
      <c r="I5036" s="13" t="s">
        <v>53</v>
      </c>
      <c r="J5036" s="13"/>
      <c r="K5036" s="13" t="s">
        <v>27</v>
      </c>
      <c r="L5036" s="12">
        <f t="shared" ca="1" si="697"/>
        <v>3.0323571179686715</v>
      </c>
      <c r="M5036" s="101">
        <f t="shared" ca="1" si="698"/>
        <v>0.15998716154402712</v>
      </c>
      <c r="N5036" s="101">
        <f t="shared" ca="1" si="705"/>
        <v>570.3056881043492</v>
      </c>
      <c r="O5036" s="101">
        <f t="shared" ca="1" si="699"/>
        <v>0.32716100945763998</v>
      </c>
      <c r="Q5036" s="12">
        <f t="shared" ca="1" si="700"/>
        <v>3.6184509835191627</v>
      </c>
      <c r="R5036" s="101">
        <f t="shared" ca="1" si="701"/>
        <v>4.9612845718849087E-2</v>
      </c>
      <c r="S5036" s="13"/>
      <c r="T5036" s="101">
        <f t="shared" ca="1" si="702"/>
        <v>0</v>
      </c>
      <c r="U5036" s="101">
        <f t="shared" si="703"/>
        <v>0</v>
      </c>
      <c r="V5036" s="101">
        <f t="shared" ca="1" si="704"/>
        <v>-199.54259810412603</v>
      </c>
    </row>
    <row r="5037" spans="2:22" x14ac:dyDescent="0.3">
      <c r="B5037" s="13">
        <v>2023</v>
      </c>
      <c r="C5037" s="13">
        <v>7</v>
      </c>
      <c r="D5037" s="13">
        <v>27</v>
      </c>
      <c r="E5037" s="83" t="s">
        <v>307</v>
      </c>
      <c r="F5037" s="13">
        <v>3</v>
      </c>
      <c r="G5037" s="13">
        <v>6</v>
      </c>
      <c r="H5037" s="13" t="s">
        <v>69</v>
      </c>
      <c r="I5037" s="13" t="s">
        <v>53</v>
      </c>
      <c r="J5037" s="13"/>
      <c r="K5037" s="13" t="s">
        <v>27</v>
      </c>
      <c r="L5037" s="12">
        <f t="shared" ca="1" si="697"/>
        <v>2.9419923392036127</v>
      </c>
      <c r="M5037" s="101">
        <f t="shared" ca="1" si="698"/>
        <v>0.1552195158163826</v>
      </c>
      <c r="N5037" s="101">
        <f t="shared" ca="1" si="705"/>
        <v>570.3056881043492</v>
      </c>
      <c r="O5037" s="101">
        <f t="shared" ca="1" si="699"/>
        <v>0.31741155347667777</v>
      </c>
      <c r="Q5037" s="12">
        <f t="shared" ca="1" si="700"/>
        <v>5.6000000000000005</v>
      </c>
      <c r="R5037" s="101">
        <f t="shared" ca="1" si="701"/>
        <v>0.22500034848641423</v>
      </c>
      <c r="S5037" s="13"/>
      <c r="T5037" s="101">
        <f t="shared" ca="1" si="702"/>
        <v>0</v>
      </c>
      <c r="U5037" s="101">
        <f t="shared" si="703"/>
        <v>0</v>
      </c>
      <c r="V5037" s="101">
        <f t="shared" ca="1" si="704"/>
        <v>-199.99259880109886</v>
      </c>
    </row>
    <row r="5038" spans="2:22" x14ac:dyDescent="0.3">
      <c r="B5038" s="13">
        <v>2023</v>
      </c>
      <c r="C5038" s="13">
        <v>7</v>
      </c>
      <c r="D5038" s="13">
        <v>27</v>
      </c>
      <c r="E5038" s="83" t="s">
        <v>307</v>
      </c>
      <c r="F5038" s="13">
        <v>3</v>
      </c>
      <c r="G5038" s="13">
        <v>7</v>
      </c>
      <c r="H5038" s="13" t="s">
        <v>69</v>
      </c>
      <c r="I5038" s="13" t="s">
        <v>53</v>
      </c>
      <c r="J5038" s="13"/>
      <c r="K5038" s="13" t="s">
        <v>27</v>
      </c>
      <c r="L5038" s="12">
        <f t="shared" ca="1" si="697"/>
        <v>3.222035931891531</v>
      </c>
      <c r="M5038" s="101">
        <f t="shared" ca="1" si="698"/>
        <v>0.16999461576659719</v>
      </c>
      <c r="N5038" s="101">
        <f t="shared" ca="1" si="705"/>
        <v>570.3056881043492</v>
      </c>
      <c r="O5038" s="101">
        <f t="shared" ca="1" si="699"/>
        <v>0.3476254566917773</v>
      </c>
      <c r="Q5038" s="12">
        <f t="shared" ca="1" si="700"/>
        <v>5.6000000000000005</v>
      </c>
      <c r="R5038" s="101">
        <f t="shared" ca="1" si="701"/>
        <v>0.20129465836538196</v>
      </c>
      <c r="S5038" s="13"/>
      <c r="T5038" s="101">
        <f t="shared" ca="1" si="702"/>
        <v>0</v>
      </c>
      <c r="U5038" s="101">
        <f t="shared" si="703"/>
        <v>0</v>
      </c>
      <c r="V5038" s="101">
        <f t="shared" ca="1" si="704"/>
        <v>-200.39518811782963</v>
      </c>
    </row>
    <row r="5039" spans="2:22" x14ac:dyDescent="0.3">
      <c r="B5039" s="13">
        <v>2023</v>
      </c>
      <c r="C5039" s="13">
        <v>7</v>
      </c>
      <c r="D5039" s="13">
        <v>27</v>
      </c>
      <c r="E5039" s="83" t="s">
        <v>307</v>
      </c>
      <c r="F5039" s="13">
        <v>3</v>
      </c>
      <c r="G5039" s="13">
        <v>8</v>
      </c>
      <c r="H5039" s="13" t="s">
        <v>69</v>
      </c>
      <c r="I5039" s="13" t="s">
        <v>53</v>
      </c>
      <c r="J5039" s="13"/>
      <c r="K5039" s="13" t="s">
        <v>27</v>
      </c>
      <c r="L5039" s="12">
        <f t="shared" ca="1" si="697"/>
        <v>4.1550140618981812</v>
      </c>
      <c r="M5039" s="101">
        <f t="shared" ca="1" si="698"/>
        <v>0.21921854190574805</v>
      </c>
      <c r="N5039" s="101">
        <f t="shared" ca="1" si="705"/>
        <v>570.3056881043492</v>
      </c>
      <c r="O5039" s="101">
        <f t="shared" ca="1" si="699"/>
        <v>0.44828446713819475</v>
      </c>
      <c r="Q5039" s="12">
        <f t="shared" ca="1" si="700"/>
        <v>5.6000000000000005</v>
      </c>
      <c r="R5039" s="101">
        <f t="shared" ca="1" si="701"/>
        <v>0.12231805966031901</v>
      </c>
      <c r="S5039" s="13"/>
      <c r="T5039" s="101">
        <f t="shared" ca="1" si="702"/>
        <v>0</v>
      </c>
      <c r="U5039" s="101">
        <f t="shared" si="703"/>
        <v>0</v>
      </c>
      <c r="V5039" s="101">
        <f t="shared" ca="1" si="704"/>
        <v>-200.63982423715029</v>
      </c>
    </row>
    <row r="5040" spans="2:22" x14ac:dyDescent="0.3">
      <c r="B5040" s="13">
        <v>2023</v>
      </c>
      <c r="C5040" s="13">
        <v>7</v>
      </c>
      <c r="D5040" s="13">
        <v>27</v>
      </c>
      <c r="E5040" s="83" t="s">
        <v>307</v>
      </c>
      <c r="F5040" s="13">
        <v>3</v>
      </c>
      <c r="G5040" s="13">
        <v>9</v>
      </c>
      <c r="H5040" s="13" t="s">
        <v>69</v>
      </c>
      <c r="I5040" s="13" t="s">
        <v>53</v>
      </c>
      <c r="J5040" s="13"/>
      <c r="K5040" s="13" t="s">
        <v>27</v>
      </c>
      <c r="L5040" s="12">
        <f t="shared" ca="1" si="697"/>
        <v>3.843403102430635</v>
      </c>
      <c r="M5040" s="101">
        <f t="shared" ca="1" si="698"/>
        <v>0.20277794768424032</v>
      </c>
      <c r="N5040" s="101">
        <f t="shared" ca="1" si="705"/>
        <v>570.3056881043492</v>
      </c>
      <c r="O5040" s="101">
        <f t="shared" ca="1" si="699"/>
        <v>0.4146647607212412</v>
      </c>
      <c r="Q5040" s="12">
        <f t="shared" ca="1" si="700"/>
        <v>5.6000000000000005</v>
      </c>
      <c r="R5040" s="101">
        <f t="shared" ca="1" si="701"/>
        <v>0.14869592737924681</v>
      </c>
      <c r="S5040" s="13"/>
      <c r="T5040" s="101">
        <f t="shared" ca="1" si="702"/>
        <v>0</v>
      </c>
      <c r="U5040" s="101">
        <f t="shared" si="703"/>
        <v>0</v>
      </c>
      <c r="V5040" s="101">
        <f t="shared" ca="1" si="704"/>
        <v>-200.93721609190877</v>
      </c>
    </row>
    <row r="5041" spans="2:22" x14ac:dyDescent="0.3">
      <c r="B5041" s="13">
        <v>2023</v>
      </c>
      <c r="C5041" s="13">
        <v>7</v>
      </c>
      <c r="D5041" s="13">
        <v>27</v>
      </c>
      <c r="E5041" s="83" t="s">
        <v>307</v>
      </c>
      <c r="F5041" s="13">
        <v>3</v>
      </c>
      <c r="G5041" s="13">
        <v>10</v>
      </c>
      <c r="H5041" s="13" t="s">
        <v>70</v>
      </c>
      <c r="I5041" s="13" t="s">
        <v>53</v>
      </c>
      <c r="J5041" s="13"/>
      <c r="K5041" s="13" t="s">
        <v>27</v>
      </c>
      <c r="L5041" s="12">
        <f t="shared" ca="1" si="697"/>
        <v>3.9407681150715335</v>
      </c>
      <c r="M5041" s="101">
        <f t="shared" ca="1" si="698"/>
        <v>0.20791492575117412</v>
      </c>
      <c r="N5041" s="101">
        <f t="shared" ca="1" si="705"/>
        <v>570.3056881043492</v>
      </c>
      <c r="O5041" s="101">
        <f t="shared" ca="1" si="699"/>
        <v>0.42516947193506777</v>
      </c>
      <c r="Q5041" s="12">
        <f t="shared" ca="1" si="700"/>
        <v>5.6000000000000005</v>
      </c>
      <c r="R5041" s="101">
        <f t="shared" ca="1" si="701"/>
        <v>0.14045397905919474</v>
      </c>
      <c r="S5041" s="13"/>
      <c r="T5041" s="101">
        <f t="shared" ca="1" si="702"/>
        <v>0</v>
      </c>
      <c r="U5041" s="101">
        <f t="shared" si="703"/>
        <v>0</v>
      </c>
      <c r="V5041" s="101">
        <f t="shared" ca="1" si="704"/>
        <v>-201.21812405002717</v>
      </c>
    </row>
    <row r="5042" spans="2:22" x14ac:dyDescent="0.3">
      <c r="B5042" s="13">
        <v>2023</v>
      </c>
      <c r="C5042" s="13">
        <v>7</v>
      </c>
      <c r="D5042" s="13">
        <v>27</v>
      </c>
      <c r="E5042" s="83" t="s">
        <v>307</v>
      </c>
      <c r="F5042" s="13">
        <v>3</v>
      </c>
      <c r="G5042" s="13">
        <v>11</v>
      </c>
      <c r="H5042" s="13" t="s">
        <v>70</v>
      </c>
      <c r="I5042" s="13" t="s">
        <v>53</v>
      </c>
      <c r="J5042" s="13"/>
      <c r="K5042" s="13" t="s">
        <v>27</v>
      </c>
      <c r="L5042" s="12">
        <f t="shared" ca="1" si="697"/>
        <v>3.2448590497181229</v>
      </c>
      <c r="M5042" s="101">
        <f t="shared" ca="1" si="698"/>
        <v>0.17119876346312818</v>
      </c>
      <c r="N5042" s="101">
        <f t="shared" ca="1" si="705"/>
        <v>570.3056881043492</v>
      </c>
      <c r="O5042" s="101">
        <f t="shared" ca="1" si="699"/>
        <v>0.35008784287408828</v>
      </c>
      <c r="Q5042" s="12">
        <f t="shared" ca="1" si="700"/>
        <v>5.6000000000000005</v>
      </c>
      <c r="R5042" s="101">
        <f t="shared" ca="1" si="701"/>
        <v>0.19936268144136096</v>
      </c>
      <c r="S5042" s="13"/>
      <c r="T5042" s="101">
        <f t="shared" ca="1" si="702"/>
        <v>0</v>
      </c>
      <c r="U5042" s="101">
        <f t="shared" si="703"/>
        <v>0</v>
      </c>
      <c r="V5042" s="101">
        <f t="shared" ca="1" si="704"/>
        <v>-201.61684941290989</v>
      </c>
    </row>
    <row r="5043" spans="2:22" x14ac:dyDescent="0.3">
      <c r="B5043" s="13">
        <v>2023</v>
      </c>
      <c r="C5043" s="13">
        <v>7</v>
      </c>
      <c r="D5043" s="13">
        <v>27</v>
      </c>
      <c r="E5043" s="83" t="s">
        <v>307</v>
      </c>
      <c r="F5043" s="13">
        <v>3</v>
      </c>
      <c r="G5043" s="13">
        <v>12</v>
      </c>
      <c r="H5043" s="13" t="s">
        <v>70</v>
      </c>
      <c r="I5043" s="13" t="s">
        <v>53</v>
      </c>
      <c r="J5043" s="13"/>
      <c r="K5043" s="13" t="s">
        <v>27</v>
      </c>
      <c r="L5043" s="12">
        <f t="shared" ca="1" si="697"/>
        <v>3.8692805661448419</v>
      </c>
      <c r="M5043" s="101">
        <f t="shared" ca="1" si="698"/>
        <v>0.20414324266980186</v>
      </c>
      <c r="N5043" s="101">
        <f t="shared" ca="1" si="705"/>
        <v>570.3056881043492</v>
      </c>
      <c r="O5043" s="101">
        <f t="shared" ca="1" si="699"/>
        <v>0.41745668028136701</v>
      </c>
      <c r="Q5043" s="12">
        <f t="shared" ca="1" si="700"/>
        <v>5.6000000000000005</v>
      </c>
      <c r="R5043" s="101">
        <f t="shared" ca="1" si="701"/>
        <v>0.14650540007583918</v>
      </c>
      <c r="S5043" s="13"/>
      <c r="T5043" s="101">
        <f t="shared" ca="1" si="702"/>
        <v>0</v>
      </c>
      <c r="U5043" s="101">
        <f t="shared" si="703"/>
        <v>0</v>
      </c>
      <c r="V5043" s="101">
        <f t="shared" ca="1" si="704"/>
        <v>-201.90986021306159</v>
      </c>
    </row>
    <row r="5044" spans="2:22" x14ac:dyDescent="0.3">
      <c r="B5044" s="13">
        <v>2023</v>
      </c>
      <c r="C5044" s="13">
        <v>7</v>
      </c>
      <c r="D5044" s="13">
        <v>27</v>
      </c>
      <c r="E5044" s="83" t="s">
        <v>307</v>
      </c>
      <c r="F5044" s="13">
        <v>3</v>
      </c>
      <c r="G5044" s="13">
        <v>13</v>
      </c>
      <c r="H5044" s="13" t="s">
        <v>70</v>
      </c>
      <c r="I5044" s="13" t="s">
        <v>53</v>
      </c>
      <c r="J5044" s="13"/>
      <c r="K5044" s="13" t="s">
        <v>27</v>
      </c>
      <c r="L5044" s="12">
        <f t="shared" ca="1" si="697"/>
        <v>4.2547455063120188</v>
      </c>
      <c r="M5044" s="101">
        <f t="shared" ca="1" si="698"/>
        <v>0.22448037291302211</v>
      </c>
      <c r="N5044" s="101">
        <f t="shared" ca="1" si="705"/>
        <v>570.3056881043492</v>
      </c>
      <c r="O5044" s="101">
        <f t="shared" ca="1" si="699"/>
        <v>0.45904449267600372</v>
      </c>
      <c r="Q5044" s="12">
        <f t="shared" ca="1" si="700"/>
        <v>1.4612674911724859</v>
      </c>
      <c r="R5044" s="101">
        <f t="shared" ca="1" si="701"/>
        <v>0</v>
      </c>
      <c r="S5044" s="13"/>
      <c r="T5044" s="101">
        <f t="shared" ca="1" si="702"/>
        <v>0.14738390007876176</v>
      </c>
      <c r="U5044" s="101">
        <f t="shared" si="703"/>
        <v>0</v>
      </c>
      <c r="V5044" s="101">
        <f t="shared" ca="1" si="704"/>
        <v>-201.76247631298284</v>
      </c>
    </row>
    <row r="5045" spans="2:22" x14ac:dyDescent="0.3">
      <c r="B5045" s="13">
        <v>2023</v>
      </c>
      <c r="C5045" s="13">
        <v>7</v>
      </c>
      <c r="D5045" s="13">
        <v>27</v>
      </c>
      <c r="E5045" s="83" t="s">
        <v>307</v>
      </c>
      <c r="F5045" s="13">
        <v>3</v>
      </c>
      <c r="G5045" s="13">
        <v>14</v>
      </c>
      <c r="H5045" s="13" t="s">
        <v>70</v>
      </c>
      <c r="I5045" s="13" t="s">
        <v>53</v>
      </c>
      <c r="J5045" s="13"/>
      <c r="K5045" s="13" t="s">
        <v>27</v>
      </c>
      <c r="L5045" s="12">
        <f t="shared" ca="1" si="697"/>
        <v>2.2835110647159724</v>
      </c>
      <c r="M5045" s="101">
        <f t="shared" ca="1" si="698"/>
        <v>0.12047804377441471</v>
      </c>
      <c r="N5045" s="101">
        <f t="shared" ca="1" si="705"/>
        <v>570.3056881043492</v>
      </c>
      <c r="O5045" s="101">
        <f t="shared" ca="1" si="699"/>
        <v>0.24636800877220627</v>
      </c>
      <c r="Q5045" s="12">
        <f t="shared" ca="1" si="700"/>
        <v>0</v>
      </c>
      <c r="R5045" s="101">
        <f t="shared" ca="1" si="701"/>
        <v>0</v>
      </c>
      <c r="S5045" s="13"/>
      <c r="T5045" s="101">
        <f t="shared" ca="1" si="702"/>
        <v>0.12047804377441471</v>
      </c>
      <c r="U5045" s="101">
        <f t="shared" si="703"/>
        <v>0</v>
      </c>
      <c r="V5045" s="101">
        <f t="shared" ca="1" si="704"/>
        <v>-201.64199826920841</v>
      </c>
    </row>
    <row r="5046" spans="2:22" x14ac:dyDescent="0.3">
      <c r="B5046" s="13">
        <v>2023</v>
      </c>
      <c r="C5046" s="13">
        <v>7</v>
      </c>
      <c r="D5046" s="13">
        <v>27</v>
      </c>
      <c r="E5046" s="83" t="s">
        <v>307</v>
      </c>
      <c r="F5046" s="13">
        <v>3</v>
      </c>
      <c r="G5046" s="13">
        <v>15</v>
      </c>
      <c r="H5046" s="13" t="s">
        <v>70</v>
      </c>
      <c r="I5046" s="13" t="s">
        <v>53</v>
      </c>
      <c r="J5046" s="13"/>
      <c r="K5046" s="13" t="s">
        <v>27</v>
      </c>
      <c r="L5046" s="12">
        <f t="shared" ca="1" si="697"/>
        <v>4.3653595731846231</v>
      </c>
      <c r="M5046" s="101">
        <f t="shared" ca="1" si="698"/>
        <v>0.23031637108122072</v>
      </c>
      <c r="N5046" s="101">
        <f t="shared" ca="1" si="705"/>
        <v>570.3056881043492</v>
      </c>
      <c r="O5046" s="101">
        <f t="shared" ca="1" si="699"/>
        <v>0.47097864435088899</v>
      </c>
      <c r="Q5046" s="12">
        <f t="shared" ca="1" si="700"/>
        <v>4.9340864836974081</v>
      </c>
      <c r="R5046" s="101">
        <f t="shared" ca="1" si="701"/>
        <v>4.8142732974907253E-2</v>
      </c>
      <c r="S5046" s="13"/>
      <c r="T5046" s="101">
        <f t="shared" ca="1" si="702"/>
        <v>0</v>
      </c>
      <c r="U5046" s="101">
        <f t="shared" si="703"/>
        <v>0</v>
      </c>
      <c r="V5046" s="101">
        <f t="shared" ca="1" si="704"/>
        <v>-201.73828373515821</v>
      </c>
    </row>
    <row r="5047" spans="2:22" x14ac:dyDescent="0.3">
      <c r="B5047" s="13">
        <v>2023</v>
      </c>
      <c r="C5047" s="13">
        <v>7</v>
      </c>
      <c r="D5047" s="13">
        <v>27</v>
      </c>
      <c r="E5047" s="83" t="s">
        <v>307</v>
      </c>
      <c r="F5047" s="13">
        <v>3</v>
      </c>
      <c r="G5047" s="13">
        <v>16</v>
      </c>
      <c r="H5047" s="13" t="s">
        <v>71</v>
      </c>
      <c r="I5047" s="13" t="s">
        <v>53</v>
      </c>
      <c r="J5047" s="13"/>
      <c r="K5047" s="13" t="s">
        <v>27</v>
      </c>
      <c r="L5047" s="12">
        <f t="shared" ca="1" si="697"/>
        <v>4.5219567230370386</v>
      </c>
      <c r="M5047" s="101">
        <f t="shared" ca="1" si="698"/>
        <v>0.56135570759781794</v>
      </c>
      <c r="N5047" s="101">
        <f t="shared" ca="1" si="705"/>
        <v>571.57748843270338</v>
      </c>
      <c r="O5047" s="101">
        <f t="shared" ca="1" si="699"/>
        <v>1.3466387121204302</v>
      </c>
      <c r="Q5047" s="12">
        <f t="shared" ca="1" si="700"/>
        <v>5.6000000000000005</v>
      </c>
      <c r="R5047" s="101">
        <f t="shared" ca="1" si="701"/>
        <v>9.1256363394914733E-2</v>
      </c>
      <c r="S5047" s="13"/>
      <c r="T5047" s="101">
        <f t="shared" ca="1" si="702"/>
        <v>0</v>
      </c>
      <c r="U5047" s="101">
        <f t="shared" ca="1" si="703"/>
        <v>1.2718003283541672</v>
      </c>
      <c r="V5047" s="101">
        <f t="shared" ca="1" si="704"/>
        <v>-200.64899613359387</v>
      </c>
    </row>
    <row r="5048" spans="2:22" x14ac:dyDescent="0.3">
      <c r="B5048" s="13">
        <v>2023</v>
      </c>
      <c r="C5048" s="13">
        <v>7</v>
      </c>
      <c r="D5048" s="13">
        <v>27</v>
      </c>
      <c r="E5048" s="83" t="s">
        <v>307</v>
      </c>
      <c r="F5048" s="13">
        <v>3</v>
      </c>
      <c r="G5048" s="13">
        <v>17</v>
      </c>
      <c r="H5048" s="13" t="s">
        <v>71</v>
      </c>
      <c r="I5048" s="13" t="s">
        <v>53</v>
      </c>
      <c r="J5048" s="13"/>
      <c r="K5048" s="13" t="s">
        <v>27</v>
      </c>
      <c r="L5048" s="12">
        <f t="shared" ca="1" si="697"/>
        <v>4.8655389512570117</v>
      </c>
      <c r="M5048" s="101">
        <f t="shared" ca="1" si="698"/>
        <v>0.60400800540904542</v>
      </c>
      <c r="N5048" s="101">
        <f t="shared" ca="1" si="705"/>
        <v>572.94592126274438</v>
      </c>
      <c r="O5048" s="101">
        <f t="shared" ca="1" si="699"/>
        <v>1.4489574996843382</v>
      </c>
      <c r="Q5048" s="12">
        <f t="shared" ca="1" si="700"/>
        <v>5.6000000000000005</v>
      </c>
      <c r="R5048" s="101">
        <f t="shared" ca="1" si="701"/>
        <v>6.2172127776094002E-2</v>
      </c>
      <c r="S5048" s="13"/>
      <c r="T5048" s="101">
        <f t="shared" ca="1" si="702"/>
        <v>0</v>
      </c>
      <c r="U5048" s="101">
        <f t="shared" ca="1" si="703"/>
        <v>1.3684328300410344</v>
      </c>
      <c r="V5048" s="101">
        <f t="shared" ca="1" si="704"/>
        <v>-199.404907559105</v>
      </c>
    </row>
    <row r="5049" spans="2:22" x14ac:dyDescent="0.3">
      <c r="B5049" s="13">
        <v>2023</v>
      </c>
      <c r="C5049" s="13">
        <v>7</v>
      </c>
      <c r="D5049" s="13">
        <v>27</v>
      </c>
      <c r="E5049" s="83" t="s">
        <v>307</v>
      </c>
      <c r="F5049" s="13">
        <v>3</v>
      </c>
      <c r="G5049" s="13">
        <v>18</v>
      </c>
      <c r="H5049" s="13" t="s">
        <v>71</v>
      </c>
      <c r="I5049" s="13" t="s">
        <v>53</v>
      </c>
      <c r="J5049" s="13"/>
      <c r="K5049" s="13" t="s">
        <v>27</v>
      </c>
      <c r="L5049" s="12">
        <f t="shared" ca="1" si="697"/>
        <v>4.7714059614948905</v>
      </c>
      <c r="M5049" s="101">
        <f t="shared" ca="1" si="698"/>
        <v>0.59232233605997575</v>
      </c>
      <c r="N5049" s="101">
        <f t="shared" ca="1" si="705"/>
        <v>574.28787918941487</v>
      </c>
      <c r="O5049" s="101">
        <f t="shared" ca="1" si="699"/>
        <v>1.4209246953331784</v>
      </c>
      <c r="Q5049" s="12">
        <f t="shared" ca="1" si="700"/>
        <v>4.9359409114688528</v>
      </c>
      <c r="R5049" s="101">
        <f t="shared" ca="1" si="701"/>
        <v>1.3927883515295912E-2</v>
      </c>
      <c r="S5049" s="13"/>
      <c r="T5049" s="101">
        <f t="shared" ca="1" si="702"/>
        <v>0</v>
      </c>
      <c r="U5049" s="101">
        <f t="shared" ca="1" si="703"/>
        <v>1.341957926670438</v>
      </c>
      <c r="V5049" s="101">
        <f t="shared" ca="1" si="704"/>
        <v>-198.09080539946515</v>
      </c>
    </row>
    <row r="5050" spans="2:22" x14ac:dyDescent="0.3">
      <c r="B5050" s="13">
        <v>2023</v>
      </c>
      <c r="C5050" s="13">
        <v>7</v>
      </c>
      <c r="D5050" s="13">
        <v>27</v>
      </c>
      <c r="E5050" s="83" t="s">
        <v>307</v>
      </c>
      <c r="F5050" s="13">
        <v>3</v>
      </c>
      <c r="G5050" s="13">
        <v>19</v>
      </c>
      <c r="H5050" s="13" t="s">
        <v>71</v>
      </c>
      <c r="I5050" s="13" t="s">
        <v>53</v>
      </c>
      <c r="J5050" s="13"/>
      <c r="K5050" s="13" t="s">
        <v>27</v>
      </c>
      <c r="L5050" s="12">
        <f t="shared" ca="1" si="697"/>
        <v>5.4168319505129023</v>
      </c>
      <c r="M5050" s="101">
        <f t="shared" ca="1" si="698"/>
        <v>0.67244551833667165</v>
      </c>
      <c r="N5050" s="101">
        <f t="shared" ca="1" si="705"/>
        <v>575.81136317549658</v>
      </c>
      <c r="O5050" s="101">
        <f t="shared" ca="1" si="699"/>
        <v>1.6131325548627424</v>
      </c>
      <c r="Q5050" s="12">
        <f t="shared" ca="1" si="700"/>
        <v>3.7079258620828508</v>
      </c>
      <c r="R5050" s="101">
        <f t="shared" ca="1" si="701"/>
        <v>0</v>
      </c>
      <c r="S5050" s="13"/>
      <c r="T5050" s="101">
        <f t="shared" ca="1" si="702"/>
        <v>0.21214360181770661</v>
      </c>
      <c r="U5050" s="101">
        <f t="shared" ca="1" si="703"/>
        <v>1.5234839860817537</v>
      </c>
      <c r="V5050" s="101">
        <f t="shared" ca="1" si="704"/>
        <v>-196.35517781156571</v>
      </c>
    </row>
    <row r="5051" spans="2:22" x14ac:dyDescent="0.3">
      <c r="B5051" s="13">
        <v>2023</v>
      </c>
      <c r="C5051" s="13">
        <v>7</v>
      </c>
      <c r="D5051" s="13">
        <v>27</v>
      </c>
      <c r="E5051" s="83" t="s">
        <v>307</v>
      </c>
      <c r="F5051" s="13">
        <v>3</v>
      </c>
      <c r="G5051" s="13">
        <v>20</v>
      </c>
      <c r="H5051" s="13" t="s">
        <v>69</v>
      </c>
      <c r="I5051" s="13" t="s">
        <v>53</v>
      </c>
      <c r="J5051" s="13"/>
      <c r="K5051" s="13" t="s">
        <v>27</v>
      </c>
      <c r="L5051" s="12">
        <f t="shared" ca="1" si="697"/>
        <v>5.2816090074281359</v>
      </c>
      <c r="M5051" s="101">
        <f t="shared" ca="1" si="698"/>
        <v>0.27865769123190848</v>
      </c>
      <c r="N5051" s="101">
        <f t="shared" ca="1" si="705"/>
        <v>575.81136317549658</v>
      </c>
      <c r="O5051" s="101">
        <f t="shared" ca="1" si="699"/>
        <v>0.56983279581142154</v>
      </c>
      <c r="Q5051" s="12">
        <f t="shared" ca="1" si="700"/>
        <v>0</v>
      </c>
      <c r="R5051" s="101">
        <f t="shared" ca="1" si="701"/>
        <v>0</v>
      </c>
      <c r="S5051" s="13"/>
      <c r="T5051" s="101">
        <f t="shared" ca="1" si="702"/>
        <v>0.27865769123190848</v>
      </c>
      <c r="U5051" s="101">
        <f t="shared" si="703"/>
        <v>0</v>
      </c>
      <c r="V5051" s="101">
        <f t="shared" ca="1" si="704"/>
        <v>-196.07652012033381</v>
      </c>
    </row>
    <row r="5052" spans="2:22" x14ac:dyDescent="0.3">
      <c r="B5052" s="13">
        <v>2023</v>
      </c>
      <c r="C5052" s="13">
        <v>7</v>
      </c>
      <c r="D5052" s="13">
        <v>27</v>
      </c>
      <c r="E5052" s="83" t="s">
        <v>307</v>
      </c>
      <c r="F5052" s="13">
        <v>3</v>
      </c>
      <c r="G5052" s="13">
        <v>21</v>
      </c>
      <c r="H5052" s="13" t="s">
        <v>69</v>
      </c>
      <c r="I5052" s="13" t="s">
        <v>53</v>
      </c>
      <c r="J5052" s="13"/>
      <c r="K5052" s="13" t="s">
        <v>27</v>
      </c>
      <c r="L5052" s="12">
        <f t="shared" ca="1" si="697"/>
        <v>3.9259941996374867</v>
      </c>
      <c r="M5052" s="101">
        <f t="shared" ca="1" si="698"/>
        <v>0.20713545397287381</v>
      </c>
      <c r="N5052" s="101">
        <f t="shared" ca="1" si="705"/>
        <v>575.81136317549658</v>
      </c>
      <c r="O5052" s="101">
        <f t="shared" ca="1" si="699"/>
        <v>0.42357551419888845</v>
      </c>
      <c r="Q5052" s="12">
        <f t="shared" ca="1" si="700"/>
        <v>0</v>
      </c>
      <c r="R5052" s="101">
        <f t="shared" ca="1" si="701"/>
        <v>0</v>
      </c>
      <c r="S5052" s="13"/>
      <c r="T5052" s="101">
        <f t="shared" ca="1" si="702"/>
        <v>0.20713545397287381</v>
      </c>
      <c r="U5052" s="101">
        <f t="shared" si="703"/>
        <v>0</v>
      </c>
      <c r="V5052" s="101">
        <f t="shared" ca="1" si="704"/>
        <v>-195.86938466636093</v>
      </c>
    </row>
    <row r="5053" spans="2:22" x14ac:dyDescent="0.3">
      <c r="B5053" s="13">
        <v>2023</v>
      </c>
      <c r="C5053" s="13">
        <v>7</v>
      </c>
      <c r="D5053" s="13">
        <v>27</v>
      </c>
      <c r="E5053" s="83" t="s">
        <v>307</v>
      </c>
      <c r="F5053" s="13">
        <v>3</v>
      </c>
      <c r="G5053" s="13">
        <v>22</v>
      </c>
      <c r="H5053" s="13" t="s">
        <v>69</v>
      </c>
      <c r="I5053" s="13" t="s">
        <v>53</v>
      </c>
      <c r="J5053" s="13"/>
      <c r="K5053" s="13" t="s">
        <v>27</v>
      </c>
      <c r="L5053" s="12">
        <f t="shared" ca="1" si="697"/>
        <v>6.515869023480052</v>
      </c>
      <c r="M5053" s="101">
        <f t="shared" ca="1" si="698"/>
        <v>0.34377724967880757</v>
      </c>
      <c r="N5053" s="101">
        <f t="shared" ca="1" si="705"/>
        <v>575.81136317549658</v>
      </c>
      <c r="O5053" s="101">
        <f t="shared" ca="1" si="699"/>
        <v>0.70299710894326284</v>
      </c>
      <c r="Q5053" s="12">
        <f t="shared" ca="1" si="700"/>
        <v>0</v>
      </c>
      <c r="R5053" s="101">
        <f t="shared" ca="1" si="701"/>
        <v>0</v>
      </c>
      <c r="S5053" s="13"/>
      <c r="T5053" s="101">
        <f t="shared" ca="1" si="702"/>
        <v>0.34377724967880757</v>
      </c>
      <c r="U5053" s="101">
        <f t="shared" si="703"/>
        <v>0</v>
      </c>
      <c r="V5053" s="101">
        <f t="shared" ca="1" si="704"/>
        <v>-195.52560741668213</v>
      </c>
    </row>
    <row r="5054" spans="2:22" x14ac:dyDescent="0.3">
      <c r="B5054" s="13">
        <v>2023</v>
      </c>
      <c r="C5054" s="13">
        <v>7</v>
      </c>
      <c r="D5054" s="13">
        <v>27</v>
      </c>
      <c r="E5054" s="83" t="s">
        <v>307</v>
      </c>
      <c r="F5054" s="13">
        <v>3</v>
      </c>
      <c r="G5054" s="13">
        <v>23</v>
      </c>
      <c r="H5054" s="13" t="s">
        <v>69</v>
      </c>
      <c r="I5054" s="13" t="s">
        <v>53</v>
      </c>
      <c r="J5054" s="13"/>
      <c r="K5054" s="13" t="s">
        <v>27</v>
      </c>
      <c r="L5054" s="12">
        <f t="shared" ca="1" si="697"/>
        <v>4.7540196707253113</v>
      </c>
      <c r="M5054" s="101">
        <f t="shared" ca="1" si="698"/>
        <v>0.2508220778274674</v>
      </c>
      <c r="N5054" s="101">
        <f t="shared" ca="1" si="705"/>
        <v>575.81136317549658</v>
      </c>
      <c r="O5054" s="101">
        <f t="shared" ca="1" si="699"/>
        <v>0.51291118227455379</v>
      </c>
      <c r="Q5054" s="12">
        <f t="shared" ca="1" si="700"/>
        <v>0</v>
      </c>
      <c r="R5054" s="101">
        <f t="shared" ca="1" si="701"/>
        <v>0</v>
      </c>
      <c r="S5054" s="13"/>
      <c r="T5054" s="101">
        <f t="shared" ca="1" si="702"/>
        <v>0.2508220778274674</v>
      </c>
      <c r="U5054" s="101">
        <f t="shared" si="703"/>
        <v>0</v>
      </c>
      <c r="V5054" s="101">
        <f t="shared" ca="1" si="704"/>
        <v>-195.27478533885466</v>
      </c>
    </row>
    <row r="5055" spans="2:22" x14ac:dyDescent="0.3">
      <c r="B5055" s="13">
        <v>2023</v>
      </c>
      <c r="C5055" s="13">
        <v>7</v>
      </c>
      <c r="D5055" s="13">
        <v>28</v>
      </c>
      <c r="E5055" s="83" t="s">
        <v>308</v>
      </c>
      <c r="F5055" s="13">
        <v>4</v>
      </c>
      <c r="G5055" s="13">
        <v>0</v>
      </c>
      <c r="H5055" s="13" t="s">
        <v>69</v>
      </c>
      <c r="I5055" s="13" t="s">
        <v>53</v>
      </c>
      <c r="J5055" s="13"/>
      <c r="K5055" s="13" t="s">
        <v>28</v>
      </c>
      <c r="L5055" s="12">
        <f t="shared" ca="1" si="697"/>
        <v>5.4281589692792327</v>
      </c>
      <c r="M5055" s="101">
        <f t="shared" ca="1" si="698"/>
        <v>0.28638966721917231</v>
      </c>
      <c r="N5055" s="101">
        <f t="shared" ca="1" si="705"/>
        <v>575.81136317549658</v>
      </c>
      <c r="O5055" s="101">
        <f t="shared" ca="1" si="699"/>
        <v>0.58564407119553641</v>
      </c>
      <c r="Q5055" s="12">
        <f t="shared" ca="1" si="700"/>
        <v>0</v>
      </c>
      <c r="R5055" s="101">
        <f t="shared" ca="1" si="701"/>
        <v>0</v>
      </c>
      <c r="S5055" s="13"/>
      <c r="T5055" s="101">
        <f t="shared" ca="1" si="702"/>
        <v>0.28638966721917231</v>
      </c>
      <c r="U5055" s="101">
        <f t="shared" si="703"/>
        <v>0</v>
      </c>
      <c r="V5055" s="101">
        <f t="shared" ca="1" si="704"/>
        <v>-194.98839567163549</v>
      </c>
    </row>
    <row r="5056" spans="2:22" x14ac:dyDescent="0.3">
      <c r="B5056" s="13">
        <v>2023</v>
      </c>
      <c r="C5056" s="13">
        <v>7</v>
      </c>
      <c r="D5056" s="13">
        <v>28</v>
      </c>
      <c r="E5056" s="83" t="s">
        <v>308</v>
      </c>
      <c r="F5056" s="13">
        <v>4</v>
      </c>
      <c r="G5056" s="13">
        <v>1</v>
      </c>
      <c r="H5056" s="13" t="s">
        <v>69</v>
      </c>
      <c r="I5056" s="13" t="s">
        <v>53</v>
      </c>
      <c r="J5056" s="13"/>
      <c r="K5056" s="13" t="s">
        <v>28</v>
      </c>
      <c r="L5056" s="12">
        <f t="shared" ref="L5056:L5119" ca="1" si="706">IF(K5056="Weekday",_xlfn.NORM.INV(RAND(),VLOOKUP(G5056,$J$5:$N$28,4),VLOOKUP(G5056,$J$5:$N$28,5)),_xlfn.NORM.INV(RAND(),VLOOKUP(G5056,$P$5:$T$28,4),VLOOKUP(G5056,$P$5:$T$28,5)))*VLOOKUP(C5056,$P$32:$R$43,3)</f>
        <v>2.8577395749823018</v>
      </c>
      <c r="M5056" s="101">
        <f t="shared" ref="M5056:M5119" ca="1" si="707">IF(I5056="Winter",VLOOKUP(G5056,$J$40:$L$43,3),VLOOKUP(G5056,$J$40:$L$43,2))*L5056</f>
        <v>0.15077433997606624</v>
      </c>
      <c r="N5056" s="101">
        <f t="shared" ca="1" si="705"/>
        <v>575.81136317549658</v>
      </c>
      <c r="O5056" s="101">
        <f t="shared" ref="O5056:O5119" ca="1" si="708">IF(I5056="Winter",VLOOKUP(G5056,$J$46:$L$49,3),VLOOKUP(G5056,$J$46:$L$49,2))*L5056</f>
        <v>0.30832152274484054</v>
      </c>
      <c r="Q5056" s="12">
        <f t="shared" ref="Q5056:Q5119" ca="1" si="709">MIN(MAX(AND(IF(G5056&gt;=VLOOKUP(C5056,$O$46:$T$57,5),1,0),IF(G5056&lt;=VLOOKUP(C5056,$O$46:$T$57,6),1,0))*$G$50*_xlfn.NORM.INV(RAND(),VLOOKUP(C5056,$B$4:$F$15,4),VLOOKUP(C5056,$B$4:$F$15,4)),0),0.2)*$G$51</f>
        <v>0</v>
      </c>
      <c r="R5056" s="101">
        <f t="shared" ref="R5056:R5119" ca="1" si="710">MAX(Q5056-L5056,0)*$G$52</f>
        <v>0</v>
      </c>
      <c r="S5056" s="13"/>
      <c r="T5056" s="101">
        <f t="shared" ref="T5056:T5119" ca="1" si="711">MAX(L5056-Q5056,0)*IF(I5056="Winter",VLOOKUP(G5056,$J$40:$L$43,3),VLOOKUP(G5056,$J$40:$L$43,2))</f>
        <v>0.15077433997606624</v>
      </c>
      <c r="U5056" s="101">
        <f t="shared" si="703"/>
        <v>0</v>
      </c>
      <c r="V5056" s="101">
        <f t="shared" ca="1" si="704"/>
        <v>-194.83762133165942</v>
      </c>
    </row>
    <row r="5057" spans="2:22" x14ac:dyDescent="0.3">
      <c r="B5057" s="13">
        <v>2023</v>
      </c>
      <c r="C5057" s="13">
        <v>7</v>
      </c>
      <c r="D5057" s="13">
        <v>28</v>
      </c>
      <c r="E5057" s="83" t="s">
        <v>308</v>
      </c>
      <c r="F5057" s="13">
        <v>4</v>
      </c>
      <c r="G5057" s="13">
        <v>2</v>
      </c>
      <c r="H5057" s="13" t="s">
        <v>69</v>
      </c>
      <c r="I5057" s="13" t="s">
        <v>53</v>
      </c>
      <c r="J5057" s="13"/>
      <c r="K5057" s="13" t="s">
        <v>28</v>
      </c>
      <c r="L5057" s="12">
        <f t="shared" ca="1" si="706"/>
        <v>2.9513026826407782</v>
      </c>
      <c r="M5057" s="101">
        <f t="shared" ca="1" si="707"/>
        <v>0.15571072953612747</v>
      </c>
      <c r="N5057" s="101">
        <f t="shared" ca="1" si="705"/>
        <v>575.81136317549658</v>
      </c>
      <c r="O5057" s="101">
        <f t="shared" ca="1" si="708"/>
        <v>0.31841604643011356</v>
      </c>
      <c r="Q5057" s="12">
        <f t="shared" ca="1" si="709"/>
        <v>0</v>
      </c>
      <c r="R5057" s="101">
        <f t="shared" ca="1" si="710"/>
        <v>0</v>
      </c>
      <c r="S5057" s="13"/>
      <c r="T5057" s="101">
        <f t="shared" ca="1" si="711"/>
        <v>0.15571072953612747</v>
      </c>
      <c r="U5057" s="101">
        <f t="shared" ref="U5057:U5120" si="712">IF(H5057="On-Peak",IF(I5057="Winter",((L5057*$D$48)/60),((L5057*$D$47)/60)),0)</f>
        <v>0</v>
      </c>
      <c r="V5057" s="101">
        <f t="shared" ref="V5057:V5120" ca="1" si="713">V5056+MAX(T5057-R5057,0)-MAX(R5057-T5057,0)+MAX(U5057-R5057,0)-MAX(R5057-U5057,0)</f>
        <v>-194.68191060212328</v>
      </c>
    </row>
    <row r="5058" spans="2:22" x14ac:dyDescent="0.3">
      <c r="B5058" s="13">
        <v>2023</v>
      </c>
      <c r="C5058" s="13">
        <v>7</v>
      </c>
      <c r="D5058" s="13">
        <v>28</v>
      </c>
      <c r="E5058" s="83" t="s">
        <v>308</v>
      </c>
      <c r="F5058" s="13">
        <v>4</v>
      </c>
      <c r="G5058" s="13">
        <v>3</v>
      </c>
      <c r="H5058" s="13" t="s">
        <v>69</v>
      </c>
      <c r="I5058" s="13" t="s">
        <v>53</v>
      </c>
      <c r="J5058" s="13"/>
      <c r="K5058" s="13" t="s">
        <v>28</v>
      </c>
      <c r="L5058" s="12">
        <f t="shared" ca="1" si="706"/>
        <v>2.8633699890621371</v>
      </c>
      <c r="M5058" s="101">
        <f t="shared" ca="1" si="707"/>
        <v>0.15107140062291835</v>
      </c>
      <c r="N5058" s="101">
        <f t="shared" ca="1" si="705"/>
        <v>575.81136317549658</v>
      </c>
      <c r="O5058" s="101">
        <f t="shared" ca="1" si="708"/>
        <v>0.30892898811991398</v>
      </c>
      <c r="Q5058" s="12">
        <f t="shared" ca="1" si="709"/>
        <v>0</v>
      </c>
      <c r="R5058" s="101">
        <f t="shared" ca="1" si="710"/>
        <v>0</v>
      </c>
      <c r="S5058" s="13"/>
      <c r="T5058" s="101">
        <f t="shared" ca="1" si="711"/>
        <v>0.15107140062291835</v>
      </c>
      <c r="U5058" s="101">
        <f t="shared" si="712"/>
        <v>0</v>
      </c>
      <c r="V5058" s="101">
        <f t="shared" ca="1" si="713"/>
        <v>-194.53083920150036</v>
      </c>
    </row>
    <row r="5059" spans="2:22" x14ac:dyDescent="0.3">
      <c r="B5059" s="13">
        <v>2023</v>
      </c>
      <c r="C5059" s="13">
        <v>7</v>
      </c>
      <c r="D5059" s="13">
        <v>28</v>
      </c>
      <c r="E5059" s="83" t="s">
        <v>308</v>
      </c>
      <c r="F5059" s="13">
        <v>4</v>
      </c>
      <c r="G5059" s="13">
        <v>4</v>
      </c>
      <c r="H5059" s="13" t="s">
        <v>69</v>
      </c>
      <c r="I5059" s="13" t="s">
        <v>53</v>
      </c>
      <c r="J5059" s="13"/>
      <c r="K5059" s="13" t="s">
        <v>28</v>
      </c>
      <c r="L5059" s="12">
        <f t="shared" ca="1" si="706"/>
        <v>2.7631704421060097</v>
      </c>
      <c r="M5059" s="101">
        <f t="shared" ca="1" si="707"/>
        <v>0.14578487252551309</v>
      </c>
      <c r="N5059" s="101">
        <f t="shared" ca="1" si="705"/>
        <v>575.81136317549658</v>
      </c>
      <c r="O5059" s="101">
        <f t="shared" ca="1" si="708"/>
        <v>0.29811845899881739</v>
      </c>
      <c r="Q5059" s="12">
        <f t="shared" ca="1" si="709"/>
        <v>0</v>
      </c>
      <c r="R5059" s="101">
        <f t="shared" ca="1" si="710"/>
        <v>0</v>
      </c>
      <c r="S5059" s="13"/>
      <c r="T5059" s="101">
        <f t="shared" ca="1" si="711"/>
        <v>0.14578487252551309</v>
      </c>
      <c r="U5059" s="101">
        <f t="shared" si="712"/>
        <v>0</v>
      </c>
      <c r="V5059" s="101">
        <f t="shared" ca="1" si="713"/>
        <v>-194.38505432897483</v>
      </c>
    </row>
    <row r="5060" spans="2:22" x14ac:dyDescent="0.3">
      <c r="B5060" s="13">
        <v>2023</v>
      </c>
      <c r="C5060" s="13">
        <v>7</v>
      </c>
      <c r="D5060" s="13">
        <v>28</v>
      </c>
      <c r="E5060" s="83" t="s">
        <v>308</v>
      </c>
      <c r="F5060" s="13">
        <v>4</v>
      </c>
      <c r="G5060" s="13">
        <v>5</v>
      </c>
      <c r="H5060" s="13" t="s">
        <v>69</v>
      </c>
      <c r="I5060" s="13" t="s">
        <v>53</v>
      </c>
      <c r="J5060" s="13"/>
      <c r="K5060" s="13" t="s">
        <v>28</v>
      </c>
      <c r="L5060" s="12">
        <f t="shared" ca="1" si="706"/>
        <v>3.070933010238877</v>
      </c>
      <c r="M5060" s="101">
        <f t="shared" ca="1" si="707"/>
        <v>0.16202242562020316</v>
      </c>
      <c r="N5060" s="101">
        <f t="shared" ca="1" si="705"/>
        <v>575.81136317549658</v>
      </c>
      <c r="O5060" s="101">
        <f t="shared" ca="1" si="708"/>
        <v>0.33132296247467241</v>
      </c>
      <c r="Q5060" s="12">
        <f t="shared" ca="1" si="709"/>
        <v>0</v>
      </c>
      <c r="R5060" s="101">
        <f t="shared" ca="1" si="710"/>
        <v>0</v>
      </c>
      <c r="S5060" s="13"/>
      <c r="T5060" s="101">
        <f t="shared" ca="1" si="711"/>
        <v>0.16202242562020316</v>
      </c>
      <c r="U5060" s="101">
        <f t="shared" si="712"/>
        <v>0</v>
      </c>
      <c r="V5060" s="101">
        <f t="shared" ca="1" si="713"/>
        <v>-194.22303190335464</v>
      </c>
    </row>
    <row r="5061" spans="2:22" x14ac:dyDescent="0.3">
      <c r="B5061" s="13">
        <v>2023</v>
      </c>
      <c r="C5061" s="13">
        <v>7</v>
      </c>
      <c r="D5061" s="13">
        <v>28</v>
      </c>
      <c r="E5061" s="83" t="s">
        <v>308</v>
      </c>
      <c r="F5061" s="13">
        <v>4</v>
      </c>
      <c r="G5061" s="13">
        <v>6</v>
      </c>
      <c r="H5061" s="13" t="s">
        <v>69</v>
      </c>
      <c r="I5061" s="13" t="s">
        <v>53</v>
      </c>
      <c r="J5061" s="13"/>
      <c r="K5061" s="13" t="s">
        <v>28</v>
      </c>
      <c r="L5061" s="12">
        <f t="shared" ca="1" si="706"/>
        <v>3.0174880045717454</v>
      </c>
      <c r="M5061" s="101">
        <f t="shared" ca="1" si="707"/>
        <v>0.15920266712120529</v>
      </c>
      <c r="N5061" s="101">
        <f t="shared" ca="1" si="705"/>
        <v>575.81136317549658</v>
      </c>
      <c r="O5061" s="101">
        <f t="shared" ca="1" si="708"/>
        <v>0.32555678081324563</v>
      </c>
      <c r="Q5061" s="12">
        <f t="shared" ca="1" si="709"/>
        <v>5.6000000000000005</v>
      </c>
      <c r="R5061" s="101">
        <f t="shared" ca="1" si="710"/>
        <v>0.21860964041300179</v>
      </c>
      <c r="S5061" s="13"/>
      <c r="T5061" s="101">
        <f t="shared" ca="1" si="711"/>
        <v>0</v>
      </c>
      <c r="U5061" s="101">
        <f t="shared" si="712"/>
        <v>0</v>
      </c>
      <c r="V5061" s="101">
        <f t="shared" ca="1" si="713"/>
        <v>-194.66025118418065</v>
      </c>
    </row>
    <row r="5062" spans="2:22" x14ac:dyDescent="0.3">
      <c r="B5062" s="13">
        <v>2023</v>
      </c>
      <c r="C5062" s="13">
        <v>7</v>
      </c>
      <c r="D5062" s="13">
        <v>28</v>
      </c>
      <c r="E5062" s="83" t="s">
        <v>308</v>
      </c>
      <c r="F5062" s="13">
        <v>4</v>
      </c>
      <c r="G5062" s="13">
        <v>7</v>
      </c>
      <c r="H5062" s="13" t="s">
        <v>69</v>
      </c>
      <c r="I5062" s="13" t="s">
        <v>53</v>
      </c>
      <c r="J5062" s="13"/>
      <c r="K5062" s="13" t="s">
        <v>28</v>
      </c>
      <c r="L5062" s="12">
        <f t="shared" ca="1" si="706"/>
        <v>3.2423803788553296</v>
      </c>
      <c r="M5062" s="101">
        <f t="shared" ca="1" si="707"/>
        <v>0.1710679887884072</v>
      </c>
      <c r="N5062" s="101">
        <f t="shared" ca="1" si="705"/>
        <v>575.81136317549658</v>
      </c>
      <c r="O5062" s="101">
        <f t="shared" ca="1" si="708"/>
        <v>0.34982041907470152</v>
      </c>
      <c r="Q5062" s="12">
        <f t="shared" ca="1" si="709"/>
        <v>5.6000000000000005</v>
      </c>
      <c r="R5062" s="101">
        <f t="shared" ca="1" si="710"/>
        <v>0.1995725009298964</v>
      </c>
      <c r="S5062" s="13"/>
      <c r="T5062" s="101">
        <f t="shared" ca="1" si="711"/>
        <v>0</v>
      </c>
      <c r="U5062" s="101">
        <f t="shared" si="712"/>
        <v>0</v>
      </c>
      <c r="V5062" s="101">
        <f t="shared" ca="1" si="713"/>
        <v>-195.05939618604043</v>
      </c>
    </row>
    <row r="5063" spans="2:22" x14ac:dyDescent="0.3">
      <c r="B5063" s="13">
        <v>2023</v>
      </c>
      <c r="C5063" s="13">
        <v>7</v>
      </c>
      <c r="D5063" s="13">
        <v>28</v>
      </c>
      <c r="E5063" s="83" t="s">
        <v>308</v>
      </c>
      <c r="F5063" s="13">
        <v>4</v>
      </c>
      <c r="G5063" s="13">
        <v>8</v>
      </c>
      <c r="H5063" s="13" t="s">
        <v>69</v>
      </c>
      <c r="I5063" s="13" t="s">
        <v>53</v>
      </c>
      <c r="J5063" s="13"/>
      <c r="K5063" s="13" t="s">
        <v>28</v>
      </c>
      <c r="L5063" s="12">
        <f t="shared" ca="1" si="706"/>
        <v>4.7625710770034004</v>
      </c>
      <c r="M5063" s="101">
        <f t="shared" ca="1" si="707"/>
        <v>0.2512732500226994</v>
      </c>
      <c r="N5063" s="101">
        <f t="shared" ca="1" si="705"/>
        <v>575.81136317549658</v>
      </c>
      <c r="O5063" s="101">
        <f t="shared" ca="1" si="708"/>
        <v>0.51383379349789682</v>
      </c>
      <c r="Q5063" s="12">
        <f t="shared" ca="1" si="709"/>
        <v>5.6000000000000005</v>
      </c>
      <c r="R5063" s="101">
        <f t="shared" ca="1" si="710"/>
        <v>7.0888358331662196E-2</v>
      </c>
      <c r="S5063" s="13"/>
      <c r="T5063" s="101">
        <f t="shared" ca="1" si="711"/>
        <v>0</v>
      </c>
      <c r="U5063" s="101">
        <f t="shared" si="712"/>
        <v>0</v>
      </c>
      <c r="V5063" s="101">
        <f t="shared" ca="1" si="713"/>
        <v>-195.20117290270377</v>
      </c>
    </row>
    <row r="5064" spans="2:22" x14ac:dyDescent="0.3">
      <c r="B5064" s="13">
        <v>2023</v>
      </c>
      <c r="C5064" s="13">
        <v>7</v>
      </c>
      <c r="D5064" s="13">
        <v>28</v>
      </c>
      <c r="E5064" s="83" t="s">
        <v>308</v>
      </c>
      <c r="F5064" s="13">
        <v>4</v>
      </c>
      <c r="G5064" s="13">
        <v>9</v>
      </c>
      <c r="H5064" s="13" t="s">
        <v>69</v>
      </c>
      <c r="I5064" s="13" t="s">
        <v>53</v>
      </c>
      <c r="J5064" s="13"/>
      <c r="K5064" s="13" t="s">
        <v>28</v>
      </c>
      <c r="L5064" s="12">
        <f t="shared" ca="1" si="706"/>
        <v>4.5747674090621606</v>
      </c>
      <c r="M5064" s="101">
        <f t="shared" ca="1" si="707"/>
        <v>0.2413647285021196</v>
      </c>
      <c r="N5064" s="101">
        <f t="shared" ca="1" si="705"/>
        <v>575.81136317549658</v>
      </c>
      <c r="O5064" s="101">
        <f t="shared" ca="1" si="708"/>
        <v>0.49357165576371653</v>
      </c>
      <c r="Q5064" s="12">
        <f t="shared" ca="1" si="709"/>
        <v>5.6000000000000005</v>
      </c>
      <c r="R5064" s="101">
        <f t="shared" ca="1" si="710"/>
        <v>8.6785938822888153E-2</v>
      </c>
      <c r="S5064" s="13"/>
      <c r="T5064" s="101">
        <f t="shared" ca="1" si="711"/>
        <v>0</v>
      </c>
      <c r="U5064" s="101">
        <f t="shared" si="712"/>
        <v>0</v>
      </c>
      <c r="V5064" s="101">
        <f t="shared" ca="1" si="713"/>
        <v>-195.37474478034954</v>
      </c>
    </row>
    <row r="5065" spans="2:22" x14ac:dyDescent="0.3">
      <c r="B5065" s="13">
        <v>2023</v>
      </c>
      <c r="C5065" s="13">
        <v>7</v>
      </c>
      <c r="D5065" s="13">
        <v>28</v>
      </c>
      <c r="E5065" s="83" t="s">
        <v>308</v>
      </c>
      <c r="F5065" s="13">
        <v>4</v>
      </c>
      <c r="G5065" s="13">
        <v>10</v>
      </c>
      <c r="H5065" s="13" t="s">
        <v>70</v>
      </c>
      <c r="I5065" s="13" t="s">
        <v>53</v>
      </c>
      <c r="J5065" s="13"/>
      <c r="K5065" s="13" t="s">
        <v>28</v>
      </c>
      <c r="L5065" s="12">
        <f t="shared" ca="1" si="706"/>
        <v>3.694057837805564</v>
      </c>
      <c r="M5065" s="101">
        <f t="shared" ca="1" si="707"/>
        <v>0.19489849152262156</v>
      </c>
      <c r="N5065" s="101">
        <f t="shared" ca="1" si="705"/>
        <v>575.81136317549658</v>
      </c>
      <c r="O5065" s="101">
        <f t="shared" ca="1" si="708"/>
        <v>0.3985519001208423</v>
      </c>
      <c r="Q5065" s="12">
        <f t="shared" ca="1" si="709"/>
        <v>5.6000000000000005</v>
      </c>
      <c r="R5065" s="101">
        <f t="shared" ca="1" si="710"/>
        <v>0.16133800402975906</v>
      </c>
      <c r="S5065" s="13"/>
      <c r="T5065" s="101">
        <f t="shared" ca="1" si="711"/>
        <v>0</v>
      </c>
      <c r="U5065" s="101">
        <f t="shared" si="712"/>
        <v>0</v>
      </c>
      <c r="V5065" s="101">
        <f t="shared" ca="1" si="713"/>
        <v>-195.69742078840909</v>
      </c>
    </row>
    <row r="5066" spans="2:22" x14ac:dyDescent="0.3">
      <c r="B5066" s="13">
        <v>2023</v>
      </c>
      <c r="C5066" s="13">
        <v>7</v>
      </c>
      <c r="D5066" s="13">
        <v>28</v>
      </c>
      <c r="E5066" s="83" t="s">
        <v>308</v>
      </c>
      <c r="F5066" s="13">
        <v>4</v>
      </c>
      <c r="G5066" s="13">
        <v>11</v>
      </c>
      <c r="H5066" s="13" t="s">
        <v>70</v>
      </c>
      <c r="I5066" s="13" t="s">
        <v>53</v>
      </c>
      <c r="J5066" s="13"/>
      <c r="K5066" s="13" t="s">
        <v>28</v>
      </c>
      <c r="L5066" s="12">
        <f t="shared" ca="1" si="706"/>
        <v>3.8647175559793876</v>
      </c>
      <c r="M5066" s="101">
        <f t="shared" ca="1" si="707"/>
        <v>0.20390249825347251</v>
      </c>
      <c r="N5066" s="101">
        <f t="shared" ca="1" si="705"/>
        <v>575.81136317549658</v>
      </c>
      <c r="O5066" s="101">
        <f t="shared" ca="1" si="708"/>
        <v>0.41696437711461615</v>
      </c>
      <c r="Q5066" s="12">
        <f t="shared" ca="1" si="709"/>
        <v>5.6000000000000005</v>
      </c>
      <c r="R5066" s="101">
        <f t="shared" ca="1" si="710"/>
        <v>0.14689165888634489</v>
      </c>
      <c r="S5066" s="13"/>
      <c r="T5066" s="101">
        <f t="shared" ca="1" si="711"/>
        <v>0</v>
      </c>
      <c r="U5066" s="101">
        <f t="shared" si="712"/>
        <v>0</v>
      </c>
      <c r="V5066" s="101">
        <f t="shared" ca="1" si="713"/>
        <v>-195.99120410618178</v>
      </c>
    </row>
    <row r="5067" spans="2:22" x14ac:dyDescent="0.3">
      <c r="B5067" s="13">
        <v>2023</v>
      </c>
      <c r="C5067" s="13">
        <v>7</v>
      </c>
      <c r="D5067" s="13">
        <v>28</v>
      </c>
      <c r="E5067" s="83" t="s">
        <v>308</v>
      </c>
      <c r="F5067" s="13">
        <v>4</v>
      </c>
      <c r="G5067" s="13">
        <v>12</v>
      </c>
      <c r="H5067" s="13" t="s">
        <v>70</v>
      </c>
      <c r="I5067" s="13" t="s">
        <v>53</v>
      </c>
      <c r="J5067" s="13"/>
      <c r="K5067" s="13" t="s">
        <v>28</v>
      </c>
      <c r="L5067" s="12">
        <f t="shared" ca="1" si="706"/>
        <v>3.728755679858601</v>
      </c>
      <c r="M5067" s="101">
        <f t="shared" ca="1" si="707"/>
        <v>0.1967291496693398</v>
      </c>
      <c r="N5067" s="101">
        <f t="shared" ca="1" si="705"/>
        <v>575.81136317549658</v>
      </c>
      <c r="O5067" s="101">
        <f t="shared" ca="1" si="708"/>
        <v>0.40229545029994446</v>
      </c>
      <c r="Q5067" s="12">
        <f t="shared" ca="1" si="709"/>
        <v>0</v>
      </c>
      <c r="R5067" s="101">
        <f t="shared" ca="1" si="710"/>
        <v>0</v>
      </c>
      <c r="S5067" s="13"/>
      <c r="T5067" s="101">
        <f t="shared" ca="1" si="711"/>
        <v>0.1967291496693398</v>
      </c>
      <c r="U5067" s="101">
        <f t="shared" si="712"/>
        <v>0</v>
      </c>
      <c r="V5067" s="101">
        <f t="shared" ca="1" si="713"/>
        <v>-195.79447495651243</v>
      </c>
    </row>
    <row r="5068" spans="2:22" x14ac:dyDescent="0.3">
      <c r="B5068" s="13">
        <v>2023</v>
      </c>
      <c r="C5068" s="13">
        <v>7</v>
      </c>
      <c r="D5068" s="13">
        <v>28</v>
      </c>
      <c r="E5068" s="83" t="s">
        <v>308</v>
      </c>
      <c r="F5068" s="13">
        <v>4</v>
      </c>
      <c r="G5068" s="13">
        <v>13</v>
      </c>
      <c r="H5068" s="13" t="s">
        <v>70</v>
      </c>
      <c r="I5068" s="13" t="s">
        <v>53</v>
      </c>
      <c r="J5068" s="13"/>
      <c r="K5068" s="13" t="s">
        <v>28</v>
      </c>
      <c r="L5068" s="12">
        <f t="shared" ca="1" si="706"/>
        <v>4.1064790197823022</v>
      </c>
      <c r="M5068" s="101">
        <f t="shared" ca="1" si="707"/>
        <v>0.21665783308371428</v>
      </c>
      <c r="N5068" s="101">
        <f t="shared" ca="1" si="705"/>
        <v>575.81136317549658</v>
      </c>
      <c r="O5068" s="101">
        <f t="shared" ca="1" si="708"/>
        <v>0.4430480214443126</v>
      </c>
      <c r="Q5068" s="12">
        <f t="shared" ca="1" si="709"/>
        <v>5.6000000000000005</v>
      </c>
      <c r="R5068" s="101">
        <f t="shared" ca="1" si="710"/>
        <v>0.12642655097542815</v>
      </c>
      <c r="S5068" s="13"/>
      <c r="T5068" s="101">
        <f t="shared" ca="1" si="711"/>
        <v>0</v>
      </c>
      <c r="U5068" s="101">
        <f t="shared" si="712"/>
        <v>0</v>
      </c>
      <c r="V5068" s="101">
        <f t="shared" ca="1" si="713"/>
        <v>-196.04732805846328</v>
      </c>
    </row>
    <row r="5069" spans="2:22" x14ac:dyDescent="0.3">
      <c r="B5069" s="13">
        <v>2023</v>
      </c>
      <c r="C5069" s="13">
        <v>7</v>
      </c>
      <c r="D5069" s="13">
        <v>28</v>
      </c>
      <c r="E5069" s="83" t="s">
        <v>308</v>
      </c>
      <c r="F5069" s="13">
        <v>4</v>
      </c>
      <c r="G5069" s="13">
        <v>14</v>
      </c>
      <c r="H5069" s="13" t="s">
        <v>70</v>
      </c>
      <c r="I5069" s="13" t="s">
        <v>53</v>
      </c>
      <c r="J5069" s="13"/>
      <c r="K5069" s="13" t="s">
        <v>28</v>
      </c>
      <c r="L5069" s="12">
        <f t="shared" ca="1" si="706"/>
        <v>3.3579683540135901</v>
      </c>
      <c r="M5069" s="101">
        <f t="shared" ca="1" si="707"/>
        <v>0.17716641035775701</v>
      </c>
      <c r="N5069" s="101">
        <f t="shared" ca="1" si="705"/>
        <v>575.81136317549658</v>
      </c>
      <c r="O5069" s="101">
        <f t="shared" ca="1" si="708"/>
        <v>0.36229120571452622</v>
      </c>
      <c r="Q5069" s="12">
        <f t="shared" ca="1" si="709"/>
        <v>5.6000000000000005</v>
      </c>
      <c r="R5069" s="101">
        <f t="shared" ca="1" si="710"/>
        <v>0.18978797883274964</v>
      </c>
      <c r="S5069" s="13"/>
      <c r="T5069" s="101">
        <f t="shared" ca="1" si="711"/>
        <v>0</v>
      </c>
      <c r="U5069" s="101">
        <f t="shared" si="712"/>
        <v>0</v>
      </c>
      <c r="V5069" s="101">
        <f t="shared" ca="1" si="713"/>
        <v>-196.42690401612879</v>
      </c>
    </row>
    <row r="5070" spans="2:22" x14ac:dyDescent="0.3">
      <c r="B5070" s="13">
        <v>2023</v>
      </c>
      <c r="C5070" s="13">
        <v>7</v>
      </c>
      <c r="D5070" s="13">
        <v>28</v>
      </c>
      <c r="E5070" s="83" t="s">
        <v>308</v>
      </c>
      <c r="F5070" s="13">
        <v>4</v>
      </c>
      <c r="G5070" s="13">
        <v>15</v>
      </c>
      <c r="H5070" s="13" t="s">
        <v>70</v>
      </c>
      <c r="I5070" s="13" t="s">
        <v>53</v>
      </c>
      <c r="J5070" s="13"/>
      <c r="K5070" s="13" t="s">
        <v>28</v>
      </c>
      <c r="L5070" s="12">
        <f t="shared" ca="1" si="706"/>
        <v>4.2896059384365763</v>
      </c>
      <c r="M5070" s="101">
        <f t="shared" ca="1" si="707"/>
        <v>0.22631960931191378</v>
      </c>
      <c r="N5070" s="101">
        <f t="shared" ca="1" si="705"/>
        <v>575.81136317549658</v>
      </c>
      <c r="O5070" s="101">
        <f t="shared" ca="1" si="708"/>
        <v>0.46280558469792221</v>
      </c>
      <c r="Q5070" s="12">
        <f t="shared" ca="1" si="709"/>
        <v>5.6000000000000005</v>
      </c>
      <c r="R5070" s="101">
        <f t="shared" ca="1" si="710"/>
        <v>0.11092485731134386</v>
      </c>
      <c r="S5070" s="13"/>
      <c r="T5070" s="101">
        <f t="shared" ca="1" si="711"/>
        <v>0</v>
      </c>
      <c r="U5070" s="101">
        <f t="shared" si="712"/>
        <v>0</v>
      </c>
      <c r="V5070" s="101">
        <f t="shared" ca="1" si="713"/>
        <v>-196.64875373075148</v>
      </c>
    </row>
    <row r="5071" spans="2:22" x14ac:dyDescent="0.3">
      <c r="B5071" s="13">
        <v>2023</v>
      </c>
      <c r="C5071" s="13">
        <v>7</v>
      </c>
      <c r="D5071" s="13">
        <v>28</v>
      </c>
      <c r="E5071" s="83" t="s">
        <v>308</v>
      </c>
      <c r="F5071" s="13">
        <v>4</v>
      </c>
      <c r="G5071" s="13">
        <v>16</v>
      </c>
      <c r="H5071" s="13" t="s">
        <v>71</v>
      </c>
      <c r="I5071" s="13" t="s">
        <v>53</v>
      </c>
      <c r="J5071" s="13"/>
      <c r="K5071" s="13" t="s">
        <v>28</v>
      </c>
      <c r="L5071" s="12">
        <f t="shared" ca="1" si="706"/>
        <v>4.8875079315683045</v>
      </c>
      <c r="M5071" s="101">
        <f t="shared" ca="1" si="707"/>
        <v>0.60673523462488932</v>
      </c>
      <c r="N5071" s="101">
        <f t="shared" ca="1" si="705"/>
        <v>577.18597478125014</v>
      </c>
      <c r="O5071" s="101">
        <f t="shared" ca="1" si="708"/>
        <v>1.4554998620210411</v>
      </c>
      <c r="Q5071" s="12">
        <f t="shared" ca="1" si="709"/>
        <v>0</v>
      </c>
      <c r="R5071" s="101">
        <f t="shared" ca="1" si="710"/>
        <v>0</v>
      </c>
      <c r="S5071" s="13"/>
      <c r="T5071" s="101">
        <f t="shared" ca="1" si="711"/>
        <v>0.60673523462488932</v>
      </c>
      <c r="U5071" s="101">
        <f t="shared" ca="1" si="712"/>
        <v>1.3746116057535858</v>
      </c>
      <c r="V5071" s="101">
        <f t="shared" ca="1" si="713"/>
        <v>-194.667406890373</v>
      </c>
    </row>
    <row r="5072" spans="2:22" x14ac:dyDescent="0.3">
      <c r="B5072" s="13">
        <v>2023</v>
      </c>
      <c r="C5072" s="13">
        <v>7</v>
      </c>
      <c r="D5072" s="13">
        <v>28</v>
      </c>
      <c r="E5072" s="83" t="s">
        <v>308</v>
      </c>
      <c r="F5072" s="13">
        <v>4</v>
      </c>
      <c r="G5072" s="13">
        <v>17</v>
      </c>
      <c r="H5072" s="13" t="s">
        <v>71</v>
      </c>
      <c r="I5072" s="13" t="s">
        <v>53</v>
      </c>
      <c r="J5072" s="13"/>
      <c r="K5072" s="13" t="s">
        <v>28</v>
      </c>
      <c r="L5072" s="12">
        <f t="shared" ca="1" si="706"/>
        <v>4.7801550564144764</v>
      </c>
      <c r="M5072" s="101">
        <f t="shared" ca="1" si="707"/>
        <v>0.59340844870329312</v>
      </c>
      <c r="N5072" s="101">
        <f t="shared" ref="N5072:N5135" ca="1" si="714">IF(H5072="On-Peak",IF(I5072="Winter",((L5072*$D$48)/60)+N5071,((L5072*$D$47)/60)+N5071),N5071)</f>
        <v>578.53039339086672</v>
      </c>
      <c r="O5072" s="101">
        <f t="shared" ca="1" si="708"/>
        <v>1.423530175800231</v>
      </c>
      <c r="Q5072" s="12">
        <f t="shared" ca="1" si="709"/>
        <v>5.6000000000000005</v>
      </c>
      <c r="R5072" s="101">
        <f t="shared" ca="1" si="710"/>
        <v>6.9399874474514622E-2</v>
      </c>
      <c r="S5072" s="13"/>
      <c r="T5072" s="101">
        <f t="shared" ca="1" si="711"/>
        <v>0</v>
      </c>
      <c r="U5072" s="101">
        <f t="shared" ca="1" si="712"/>
        <v>1.3444186096165716</v>
      </c>
      <c r="V5072" s="101">
        <f t="shared" ca="1" si="713"/>
        <v>-193.46178802970547</v>
      </c>
    </row>
    <row r="5073" spans="2:22" x14ac:dyDescent="0.3">
      <c r="B5073" s="13">
        <v>2023</v>
      </c>
      <c r="C5073" s="13">
        <v>7</v>
      </c>
      <c r="D5073" s="13">
        <v>28</v>
      </c>
      <c r="E5073" s="83" t="s">
        <v>308</v>
      </c>
      <c r="F5073" s="13">
        <v>4</v>
      </c>
      <c r="G5073" s="13">
        <v>18</v>
      </c>
      <c r="H5073" s="13" t="s">
        <v>71</v>
      </c>
      <c r="I5073" s="13" t="s">
        <v>53</v>
      </c>
      <c r="J5073" s="13"/>
      <c r="K5073" s="13" t="s">
        <v>28</v>
      </c>
      <c r="L5073" s="12">
        <f t="shared" ca="1" si="706"/>
        <v>5.4143745031183688</v>
      </c>
      <c r="M5073" s="101">
        <f t="shared" ca="1" si="707"/>
        <v>0.67214045081711427</v>
      </c>
      <c r="N5073" s="101">
        <f t="shared" ca="1" si="714"/>
        <v>580.05318621986873</v>
      </c>
      <c r="O5073" s="101">
        <f t="shared" ca="1" si="708"/>
        <v>1.6124007270286502</v>
      </c>
      <c r="Q5073" s="12">
        <f t="shared" ca="1" si="709"/>
        <v>5.6000000000000005</v>
      </c>
      <c r="R5073" s="101">
        <f t="shared" ca="1" si="710"/>
        <v>1.571319831103013E-2</v>
      </c>
      <c r="S5073" s="13"/>
      <c r="T5073" s="101">
        <f t="shared" ca="1" si="711"/>
        <v>0</v>
      </c>
      <c r="U5073" s="101">
        <f t="shared" ca="1" si="712"/>
        <v>1.5227928290020414</v>
      </c>
      <c r="V5073" s="101">
        <f t="shared" ca="1" si="713"/>
        <v>-191.9704215973255</v>
      </c>
    </row>
    <row r="5074" spans="2:22" x14ac:dyDescent="0.3">
      <c r="B5074" s="13">
        <v>2023</v>
      </c>
      <c r="C5074" s="13">
        <v>7</v>
      </c>
      <c r="D5074" s="13">
        <v>28</v>
      </c>
      <c r="E5074" s="83" t="s">
        <v>308</v>
      </c>
      <c r="F5074" s="13">
        <v>4</v>
      </c>
      <c r="G5074" s="13">
        <v>19</v>
      </c>
      <c r="H5074" s="13" t="s">
        <v>71</v>
      </c>
      <c r="I5074" s="13" t="s">
        <v>53</v>
      </c>
      <c r="J5074" s="13"/>
      <c r="K5074" s="13" t="s">
        <v>28</v>
      </c>
      <c r="L5074" s="12">
        <f t="shared" ca="1" si="706"/>
        <v>6.0938067626108756</v>
      </c>
      <c r="M5074" s="101">
        <f t="shared" ca="1" si="707"/>
        <v>0.75648517151051409</v>
      </c>
      <c r="N5074" s="101">
        <f t="shared" ca="1" si="714"/>
        <v>581.76706937185304</v>
      </c>
      <c r="O5074" s="101">
        <f t="shared" ca="1" si="708"/>
        <v>1.8147356539055188</v>
      </c>
      <c r="Q5074" s="12">
        <f t="shared" ca="1" si="709"/>
        <v>0</v>
      </c>
      <c r="R5074" s="101">
        <f t="shared" ca="1" si="710"/>
        <v>0</v>
      </c>
      <c r="S5074" s="13"/>
      <c r="T5074" s="101">
        <f t="shared" ca="1" si="711"/>
        <v>0.75648517151051409</v>
      </c>
      <c r="U5074" s="101">
        <f t="shared" ca="1" si="712"/>
        <v>1.7138831519843087</v>
      </c>
      <c r="V5074" s="101">
        <f t="shared" ca="1" si="713"/>
        <v>-189.50005327383067</v>
      </c>
    </row>
    <row r="5075" spans="2:22" x14ac:dyDescent="0.3">
      <c r="B5075" s="13">
        <v>2023</v>
      </c>
      <c r="C5075" s="13">
        <v>7</v>
      </c>
      <c r="D5075" s="13">
        <v>28</v>
      </c>
      <c r="E5075" s="83" t="s">
        <v>308</v>
      </c>
      <c r="F5075" s="13">
        <v>4</v>
      </c>
      <c r="G5075" s="13">
        <v>20</v>
      </c>
      <c r="H5075" s="13" t="s">
        <v>69</v>
      </c>
      <c r="I5075" s="13" t="s">
        <v>53</v>
      </c>
      <c r="J5075" s="13"/>
      <c r="K5075" s="13" t="s">
        <v>28</v>
      </c>
      <c r="L5075" s="12">
        <f t="shared" ca="1" si="706"/>
        <v>6.1403993291899317</v>
      </c>
      <c r="M5075" s="101">
        <f t="shared" ca="1" si="707"/>
        <v>0.3239674686080608</v>
      </c>
      <c r="N5075" s="101">
        <f t="shared" ca="1" si="714"/>
        <v>581.76706937185304</v>
      </c>
      <c r="O5075" s="101">
        <f t="shared" ca="1" si="708"/>
        <v>0.66248768362630173</v>
      </c>
      <c r="Q5075" s="12">
        <f t="shared" ca="1" si="709"/>
        <v>0</v>
      </c>
      <c r="R5075" s="101">
        <f t="shared" ca="1" si="710"/>
        <v>0</v>
      </c>
      <c r="S5075" s="13"/>
      <c r="T5075" s="101">
        <f t="shared" ca="1" si="711"/>
        <v>0.3239674686080608</v>
      </c>
      <c r="U5075" s="101">
        <f t="shared" si="712"/>
        <v>0</v>
      </c>
      <c r="V5075" s="101">
        <f t="shared" ca="1" si="713"/>
        <v>-189.17608580522261</v>
      </c>
    </row>
    <row r="5076" spans="2:22" x14ac:dyDescent="0.3">
      <c r="B5076" s="13">
        <v>2023</v>
      </c>
      <c r="C5076" s="13">
        <v>7</v>
      </c>
      <c r="D5076" s="13">
        <v>28</v>
      </c>
      <c r="E5076" s="83" t="s">
        <v>308</v>
      </c>
      <c r="F5076" s="13">
        <v>4</v>
      </c>
      <c r="G5076" s="13">
        <v>21</v>
      </c>
      <c r="H5076" s="13" t="s">
        <v>69</v>
      </c>
      <c r="I5076" s="13" t="s">
        <v>53</v>
      </c>
      <c r="J5076" s="13"/>
      <c r="K5076" s="13" t="s">
        <v>28</v>
      </c>
      <c r="L5076" s="12">
        <f t="shared" ca="1" si="706"/>
        <v>6.0228282942648947</v>
      </c>
      <c r="M5076" s="101">
        <f t="shared" ca="1" si="707"/>
        <v>0.31776442080541584</v>
      </c>
      <c r="N5076" s="101">
        <f t="shared" ca="1" si="714"/>
        <v>581.76706937185304</v>
      </c>
      <c r="O5076" s="101">
        <f t="shared" ca="1" si="708"/>
        <v>0.64980294466823951</v>
      </c>
      <c r="Q5076" s="12">
        <f t="shared" ca="1" si="709"/>
        <v>0</v>
      </c>
      <c r="R5076" s="101">
        <f t="shared" ca="1" si="710"/>
        <v>0</v>
      </c>
      <c r="S5076" s="13"/>
      <c r="T5076" s="101">
        <f t="shared" ca="1" si="711"/>
        <v>0.31776442080541584</v>
      </c>
      <c r="U5076" s="101">
        <f t="shared" si="712"/>
        <v>0</v>
      </c>
      <c r="V5076" s="101">
        <f t="shared" ca="1" si="713"/>
        <v>-188.8583213844172</v>
      </c>
    </row>
    <row r="5077" spans="2:22" x14ac:dyDescent="0.3">
      <c r="B5077" s="13">
        <v>2023</v>
      </c>
      <c r="C5077" s="13">
        <v>7</v>
      </c>
      <c r="D5077" s="13">
        <v>28</v>
      </c>
      <c r="E5077" s="83" t="s">
        <v>308</v>
      </c>
      <c r="F5077" s="13">
        <v>4</v>
      </c>
      <c r="G5077" s="13">
        <v>22</v>
      </c>
      <c r="H5077" s="13" t="s">
        <v>69</v>
      </c>
      <c r="I5077" s="13" t="s">
        <v>53</v>
      </c>
      <c r="J5077" s="13"/>
      <c r="K5077" s="13" t="s">
        <v>28</v>
      </c>
      <c r="L5077" s="12">
        <f t="shared" ca="1" si="706"/>
        <v>5.6337770835219247</v>
      </c>
      <c r="M5077" s="101">
        <f t="shared" ca="1" si="707"/>
        <v>0.29723807892661674</v>
      </c>
      <c r="N5077" s="101">
        <f t="shared" ca="1" si="714"/>
        <v>581.76706937185304</v>
      </c>
      <c r="O5077" s="101">
        <f t="shared" ca="1" si="708"/>
        <v>0.60782820954118044</v>
      </c>
      <c r="Q5077" s="12">
        <f t="shared" ca="1" si="709"/>
        <v>0</v>
      </c>
      <c r="R5077" s="101">
        <f t="shared" ca="1" si="710"/>
        <v>0</v>
      </c>
      <c r="S5077" s="13"/>
      <c r="T5077" s="101">
        <f t="shared" ca="1" si="711"/>
        <v>0.29723807892661674</v>
      </c>
      <c r="U5077" s="101">
        <f t="shared" si="712"/>
        <v>0</v>
      </c>
      <c r="V5077" s="101">
        <f t="shared" ca="1" si="713"/>
        <v>-188.56108330549057</v>
      </c>
    </row>
    <row r="5078" spans="2:22" x14ac:dyDescent="0.3">
      <c r="B5078" s="13">
        <v>2023</v>
      </c>
      <c r="C5078" s="13">
        <v>7</v>
      </c>
      <c r="D5078" s="13">
        <v>28</v>
      </c>
      <c r="E5078" s="83" t="s">
        <v>308</v>
      </c>
      <c r="F5078" s="13">
        <v>4</v>
      </c>
      <c r="G5078" s="13">
        <v>23</v>
      </c>
      <c r="H5078" s="13" t="s">
        <v>69</v>
      </c>
      <c r="I5078" s="13" t="s">
        <v>53</v>
      </c>
      <c r="J5078" s="13"/>
      <c r="K5078" s="13" t="s">
        <v>28</v>
      </c>
      <c r="L5078" s="12">
        <f t="shared" ca="1" si="706"/>
        <v>4.5743688771569033</v>
      </c>
      <c r="M5078" s="101">
        <f t="shared" ca="1" si="707"/>
        <v>0.24134370195879823</v>
      </c>
      <c r="N5078" s="101">
        <f t="shared" ca="1" si="714"/>
        <v>581.76706937185304</v>
      </c>
      <c r="O5078" s="101">
        <f t="shared" ca="1" si="708"/>
        <v>0.4935286581564583</v>
      </c>
      <c r="Q5078" s="12">
        <f t="shared" ca="1" si="709"/>
        <v>0</v>
      </c>
      <c r="R5078" s="101">
        <f t="shared" ca="1" si="710"/>
        <v>0</v>
      </c>
      <c r="S5078" s="13"/>
      <c r="T5078" s="101">
        <f t="shared" ca="1" si="711"/>
        <v>0.24134370195879823</v>
      </c>
      <c r="U5078" s="101">
        <f t="shared" si="712"/>
        <v>0</v>
      </c>
      <c r="V5078" s="101">
        <f t="shared" ca="1" si="713"/>
        <v>-188.31973960353176</v>
      </c>
    </row>
    <row r="5079" spans="2:22" x14ac:dyDescent="0.3">
      <c r="B5079" s="13">
        <v>2023</v>
      </c>
      <c r="C5079" s="13">
        <v>7</v>
      </c>
      <c r="D5079" s="13">
        <v>29</v>
      </c>
      <c r="E5079" s="83" t="s">
        <v>309</v>
      </c>
      <c r="F5079" s="13">
        <v>5</v>
      </c>
      <c r="G5079" s="13">
        <v>0</v>
      </c>
      <c r="H5079" s="13" t="s">
        <v>69</v>
      </c>
      <c r="I5079" s="13" t="s">
        <v>53</v>
      </c>
      <c r="J5079" s="13"/>
      <c r="K5079" s="13" t="s">
        <v>28</v>
      </c>
      <c r="L5079" s="12">
        <f t="shared" ca="1" si="706"/>
        <v>4.8155477886553939</v>
      </c>
      <c r="M5079" s="101">
        <f t="shared" ca="1" si="707"/>
        <v>0.25406830132945857</v>
      </c>
      <c r="N5079" s="101">
        <f t="shared" ca="1" si="714"/>
        <v>581.76706937185304</v>
      </c>
      <c r="O5079" s="101">
        <f t="shared" ca="1" si="708"/>
        <v>0.5195494509180304</v>
      </c>
      <c r="Q5079" s="12">
        <f t="shared" ca="1" si="709"/>
        <v>0</v>
      </c>
      <c r="R5079" s="101">
        <f t="shared" ca="1" si="710"/>
        <v>0</v>
      </c>
      <c r="S5079" s="13"/>
      <c r="T5079" s="101">
        <f t="shared" ca="1" si="711"/>
        <v>0.25406830132945857</v>
      </c>
      <c r="U5079" s="101">
        <f t="shared" si="712"/>
        <v>0</v>
      </c>
      <c r="V5079" s="101">
        <f t="shared" ca="1" si="713"/>
        <v>-188.0656713022023</v>
      </c>
    </row>
    <row r="5080" spans="2:22" x14ac:dyDescent="0.3">
      <c r="B5080" s="13">
        <v>2023</v>
      </c>
      <c r="C5080" s="13">
        <v>7</v>
      </c>
      <c r="D5080" s="13">
        <v>29</v>
      </c>
      <c r="E5080" s="83" t="s">
        <v>309</v>
      </c>
      <c r="F5080" s="13">
        <v>5</v>
      </c>
      <c r="G5080" s="13">
        <v>1</v>
      </c>
      <c r="H5080" s="13" t="s">
        <v>69</v>
      </c>
      <c r="I5080" s="13" t="s">
        <v>53</v>
      </c>
      <c r="J5080" s="13"/>
      <c r="K5080" s="13" t="s">
        <v>28</v>
      </c>
      <c r="L5080" s="12">
        <f t="shared" ca="1" si="706"/>
        <v>2.9765064492439119</v>
      </c>
      <c r="M5080" s="101">
        <f t="shared" ca="1" si="707"/>
        <v>0.15704048026210879</v>
      </c>
      <c r="N5080" s="101">
        <f t="shared" ca="1" si="714"/>
        <v>581.76706937185304</v>
      </c>
      <c r="O5080" s="101">
        <f t="shared" ca="1" si="708"/>
        <v>0.32113528080892567</v>
      </c>
      <c r="Q5080" s="12">
        <f t="shared" ca="1" si="709"/>
        <v>0</v>
      </c>
      <c r="R5080" s="101">
        <f t="shared" ca="1" si="710"/>
        <v>0</v>
      </c>
      <c r="S5080" s="13"/>
      <c r="T5080" s="101">
        <f t="shared" ca="1" si="711"/>
        <v>0.15704048026210879</v>
      </c>
      <c r="U5080" s="101">
        <f t="shared" si="712"/>
        <v>0</v>
      </c>
      <c r="V5080" s="101">
        <f t="shared" ca="1" si="713"/>
        <v>-187.90863082194019</v>
      </c>
    </row>
    <row r="5081" spans="2:22" x14ac:dyDescent="0.3">
      <c r="B5081" s="13">
        <v>2023</v>
      </c>
      <c r="C5081" s="13">
        <v>7</v>
      </c>
      <c r="D5081" s="13">
        <v>29</v>
      </c>
      <c r="E5081" s="83" t="s">
        <v>309</v>
      </c>
      <c r="F5081" s="13">
        <v>5</v>
      </c>
      <c r="G5081" s="13">
        <v>2</v>
      </c>
      <c r="H5081" s="13" t="s">
        <v>69</v>
      </c>
      <c r="I5081" s="13" t="s">
        <v>53</v>
      </c>
      <c r="J5081" s="13"/>
      <c r="K5081" s="13" t="s">
        <v>28</v>
      </c>
      <c r="L5081" s="12">
        <f t="shared" ca="1" si="706"/>
        <v>2.9674841704101502</v>
      </c>
      <c r="M5081" s="101">
        <f t="shared" ca="1" si="707"/>
        <v>0.15656446483083952</v>
      </c>
      <c r="N5081" s="101">
        <f t="shared" ca="1" si="714"/>
        <v>581.76706937185304</v>
      </c>
      <c r="O5081" s="101">
        <f t="shared" ca="1" si="708"/>
        <v>0.32016186714555112</v>
      </c>
      <c r="Q5081" s="12">
        <f t="shared" ca="1" si="709"/>
        <v>0</v>
      </c>
      <c r="R5081" s="101">
        <f t="shared" ca="1" si="710"/>
        <v>0</v>
      </c>
      <c r="S5081" s="13"/>
      <c r="T5081" s="101">
        <f t="shared" ca="1" si="711"/>
        <v>0.15656446483083952</v>
      </c>
      <c r="U5081" s="101">
        <f t="shared" si="712"/>
        <v>0</v>
      </c>
      <c r="V5081" s="101">
        <f t="shared" ca="1" si="713"/>
        <v>-187.75206635710936</v>
      </c>
    </row>
    <row r="5082" spans="2:22" x14ac:dyDescent="0.3">
      <c r="B5082" s="13">
        <v>2023</v>
      </c>
      <c r="C5082" s="13">
        <v>7</v>
      </c>
      <c r="D5082" s="13">
        <v>29</v>
      </c>
      <c r="E5082" s="83" t="s">
        <v>309</v>
      </c>
      <c r="F5082" s="13">
        <v>5</v>
      </c>
      <c r="G5082" s="13">
        <v>3</v>
      </c>
      <c r="H5082" s="13" t="s">
        <v>69</v>
      </c>
      <c r="I5082" s="13" t="s">
        <v>53</v>
      </c>
      <c r="J5082" s="13"/>
      <c r="K5082" s="13" t="s">
        <v>28</v>
      </c>
      <c r="L5082" s="12">
        <f t="shared" ca="1" si="706"/>
        <v>2.7062303513281556</v>
      </c>
      <c r="M5082" s="101">
        <f t="shared" ca="1" si="707"/>
        <v>0.14278071333607351</v>
      </c>
      <c r="N5082" s="101">
        <f t="shared" ca="1" si="714"/>
        <v>581.76706937185304</v>
      </c>
      <c r="O5082" s="101">
        <f t="shared" ca="1" si="708"/>
        <v>0.29197519260479471</v>
      </c>
      <c r="Q5082" s="12">
        <f t="shared" ca="1" si="709"/>
        <v>0</v>
      </c>
      <c r="R5082" s="101">
        <f t="shared" ca="1" si="710"/>
        <v>0</v>
      </c>
      <c r="S5082" s="13"/>
      <c r="T5082" s="101">
        <f t="shared" ca="1" si="711"/>
        <v>0.14278071333607351</v>
      </c>
      <c r="U5082" s="101">
        <f t="shared" si="712"/>
        <v>0</v>
      </c>
      <c r="V5082" s="101">
        <f t="shared" ca="1" si="713"/>
        <v>-187.60928564377329</v>
      </c>
    </row>
    <row r="5083" spans="2:22" x14ac:dyDescent="0.3">
      <c r="B5083" s="13">
        <v>2023</v>
      </c>
      <c r="C5083" s="13">
        <v>7</v>
      </c>
      <c r="D5083" s="13">
        <v>29</v>
      </c>
      <c r="E5083" s="83" t="s">
        <v>309</v>
      </c>
      <c r="F5083" s="13">
        <v>5</v>
      </c>
      <c r="G5083" s="13">
        <v>4</v>
      </c>
      <c r="H5083" s="13" t="s">
        <v>69</v>
      </c>
      <c r="I5083" s="13" t="s">
        <v>53</v>
      </c>
      <c r="J5083" s="13"/>
      <c r="K5083" s="13" t="s">
        <v>28</v>
      </c>
      <c r="L5083" s="12">
        <f t="shared" ca="1" si="706"/>
        <v>2.9043695734084074</v>
      </c>
      <c r="M5083" s="101">
        <f t="shared" ca="1" si="707"/>
        <v>0.15323453869302758</v>
      </c>
      <c r="N5083" s="101">
        <f t="shared" ca="1" si="714"/>
        <v>581.76706937185304</v>
      </c>
      <c r="O5083" s="101">
        <f t="shared" ca="1" si="708"/>
        <v>0.31335243327503309</v>
      </c>
      <c r="Q5083" s="12">
        <f t="shared" ca="1" si="709"/>
        <v>0</v>
      </c>
      <c r="R5083" s="101">
        <f t="shared" ca="1" si="710"/>
        <v>0</v>
      </c>
      <c r="S5083" s="13"/>
      <c r="T5083" s="101">
        <f t="shared" ca="1" si="711"/>
        <v>0.15323453869302758</v>
      </c>
      <c r="U5083" s="101">
        <f t="shared" si="712"/>
        <v>0</v>
      </c>
      <c r="V5083" s="101">
        <f t="shared" ca="1" si="713"/>
        <v>-187.45605110508026</v>
      </c>
    </row>
    <row r="5084" spans="2:22" x14ac:dyDescent="0.3">
      <c r="B5084" s="13">
        <v>2023</v>
      </c>
      <c r="C5084" s="13">
        <v>7</v>
      </c>
      <c r="D5084" s="13">
        <v>29</v>
      </c>
      <c r="E5084" s="83" t="s">
        <v>309</v>
      </c>
      <c r="F5084" s="13">
        <v>5</v>
      </c>
      <c r="G5084" s="13">
        <v>5</v>
      </c>
      <c r="H5084" s="13" t="s">
        <v>69</v>
      </c>
      <c r="I5084" s="13" t="s">
        <v>53</v>
      </c>
      <c r="J5084" s="13"/>
      <c r="K5084" s="13" t="s">
        <v>28</v>
      </c>
      <c r="L5084" s="12">
        <f t="shared" ca="1" si="706"/>
        <v>2.6072361614343582</v>
      </c>
      <c r="M5084" s="101">
        <f t="shared" ca="1" si="707"/>
        <v>0.13755777987727674</v>
      </c>
      <c r="N5084" s="101">
        <f t="shared" ca="1" si="714"/>
        <v>581.76706937185304</v>
      </c>
      <c r="O5084" s="101">
        <f t="shared" ca="1" si="708"/>
        <v>0.2812947094571529</v>
      </c>
      <c r="Q5084" s="12">
        <f t="shared" ca="1" si="709"/>
        <v>2.8083001338025566</v>
      </c>
      <c r="R5084" s="101">
        <f t="shared" ca="1" si="710"/>
        <v>1.7020065260967995E-2</v>
      </c>
      <c r="S5084" s="13"/>
      <c r="T5084" s="101">
        <f t="shared" ca="1" si="711"/>
        <v>0</v>
      </c>
      <c r="U5084" s="101">
        <f t="shared" si="712"/>
        <v>0</v>
      </c>
      <c r="V5084" s="101">
        <f t="shared" ca="1" si="713"/>
        <v>-187.49009123560219</v>
      </c>
    </row>
    <row r="5085" spans="2:22" x14ac:dyDescent="0.3">
      <c r="B5085" s="13">
        <v>2023</v>
      </c>
      <c r="C5085" s="13">
        <v>7</v>
      </c>
      <c r="D5085" s="13">
        <v>29</v>
      </c>
      <c r="E5085" s="83" t="s">
        <v>309</v>
      </c>
      <c r="F5085" s="13">
        <v>5</v>
      </c>
      <c r="G5085" s="13">
        <v>6</v>
      </c>
      <c r="H5085" s="13" t="s">
        <v>69</v>
      </c>
      <c r="I5085" s="13" t="s">
        <v>53</v>
      </c>
      <c r="J5085" s="13"/>
      <c r="K5085" s="13" t="s">
        <v>28</v>
      </c>
      <c r="L5085" s="12">
        <f t="shared" ca="1" si="706"/>
        <v>2.7539352439202918</v>
      </c>
      <c r="M5085" s="101">
        <f t="shared" ca="1" si="707"/>
        <v>0.14529762346923461</v>
      </c>
      <c r="N5085" s="101">
        <f t="shared" ca="1" si="714"/>
        <v>581.76706937185304</v>
      </c>
      <c r="O5085" s="101">
        <f t="shared" ca="1" si="708"/>
        <v>0.29712207346656028</v>
      </c>
      <c r="Q5085" s="12">
        <f t="shared" ca="1" si="709"/>
        <v>0</v>
      </c>
      <c r="R5085" s="101">
        <f t="shared" ca="1" si="710"/>
        <v>0</v>
      </c>
      <c r="S5085" s="13"/>
      <c r="T5085" s="101">
        <f t="shared" ca="1" si="711"/>
        <v>0.14529762346923461</v>
      </c>
      <c r="U5085" s="101">
        <f t="shared" si="712"/>
        <v>0</v>
      </c>
      <c r="V5085" s="101">
        <f t="shared" ca="1" si="713"/>
        <v>-187.34479361213295</v>
      </c>
    </row>
    <row r="5086" spans="2:22" x14ac:dyDescent="0.3">
      <c r="B5086" s="13">
        <v>2023</v>
      </c>
      <c r="C5086" s="13">
        <v>7</v>
      </c>
      <c r="D5086" s="13">
        <v>29</v>
      </c>
      <c r="E5086" s="83" t="s">
        <v>309</v>
      </c>
      <c r="F5086" s="13">
        <v>5</v>
      </c>
      <c r="G5086" s="13">
        <v>7</v>
      </c>
      <c r="H5086" s="13" t="s">
        <v>69</v>
      </c>
      <c r="I5086" s="13" t="s">
        <v>53</v>
      </c>
      <c r="J5086" s="13"/>
      <c r="K5086" s="13" t="s">
        <v>28</v>
      </c>
      <c r="L5086" s="12">
        <f t="shared" ca="1" si="706"/>
        <v>2.9264722757233921</v>
      </c>
      <c r="M5086" s="101">
        <f t="shared" ca="1" si="707"/>
        <v>0.15440067726716616</v>
      </c>
      <c r="N5086" s="101">
        <f t="shared" ca="1" si="714"/>
        <v>581.76706937185304</v>
      </c>
      <c r="O5086" s="101">
        <f t="shared" ca="1" si="708"/>
        <v>0.31573709382779674</v>
      </c>
      <c r="Q5086" s="12">
        <f t="shared" ca="1" si="709"/>
        <v>3.4980328715598192</v>
      </c>
      <c r="R5086" s="101">
        <f t="shared" ca="1" si="710"/>
        <v>4.8382604437553559E-2</v>
      </c>
      <c r="S5086" s="13"/>
      <c r="T5086" s="101">
        <f t="shared" ca="1" si="711"/>
        <v>0</v>
      </c>
      <c r="U5086" s="101">
        <f t="shared" si="712"/>
        <v>0</v>
      </c>
      <c r="V5086" s="101">
        <f t="shared" ca="1" si="713"/>
        <v>-187.44155882100807</v>
      </c>
    </row>
    <row r="5087" spans="2:22" x14ac:dyDescent="0.3">
      <c r="B5087" s="13">
        <v>2023</v>
      </c>
      <c r="C5087" s="13">
        <v>7</v>
      </c>
      <c r="D5087" s="13">
        <v>29</v>
      </c>
      <c r="E5087" s="83" t="s">
        <v>309</v>
      </c>
      <c r="F5087" s="13">
        <v>5</v>
      </c>
      <c r="G5087" s="13">
        <v>8</v>
      </c>
      <c r="H5087" s="13" t="s">
        <v>69</v>
      </c>
      <c r="I5087" s="13" t="s">
        <v>53</v>
      </c>
      <c r="J5087" s="13"/>
      <c r="K5087" s="13" t="s">
        <v>28</v>
      </c>
      <c r="L5087" s="12">
        <f t="shared" ca="1" si="706"/>
        <v>4.6348385595890305</v>
      </c>
      <c r="M5087" s="101">
        <f t="shared" ca="1" si="707"/>
        <v>0.24453408240391725</v>
      </c>
      <c r="N5087" s="101">
        <f t="shared" ca="1" si="714"/>
        <v>581.76706937185304</v>
      </c>
      <c r="O5087" s="101">
        <f t="shared" ca="1" si="708"/>
        <v>0.50005273219406055</v>
      </c>
      <c r="Q5087" s="12">
        <f t="shared" ca="1" si="709"/>
        <v>5.6000000000000005</v>
      </c>
      <c r="R5087" s="101">
        <f t="shared" ca="1" si="710"/>
        <v>8.1700915930788626E-2</v>
      </c>
      <c r="S5087" s="13"/>
      <c r="T5087" s="101">
        <f t="shared" ca="1" si="711"/>
        <v>0</v>
      </c>
      <c r="U5087" s="101">
        <f t="shared" si="712"/>
        <v>0</v>
      </c>
      <c r="V5087" s="101">
        <f t="shared" ca="1" si="713"/>
        <v>-187.60496065286964</v>
      </c>
    </row>
    <row r="5088" spans="2:22" x14ac:dyDescent="0.3">
      <c r="B5088" s="13">
        <v>2023</v>
      </c>
      <c r="C5088" s="13">
        <v>7</v>
      </c>
      <c r="D5088" s="13">
        <v>29</v>
      </c>
      <c r="E5088" s="83" t="s">
        <v>309</v>
      </c>
      <c r="F5088" s="13">
        <v>5</v>
      </c>
      <c r="G5088" s="13">
        <v>9</v>
      </c>
      <c r="H5088" s="13" t="s">
        <v>69</v>
      </c>
      <c r="I5088" s="13" t="s">
        <v>53</v>
      </c>
      <c r="J5088" s="13"/>
      <c r="K5088" s="13" t="s">
        <v>28</v>
      </c>
      <c r="L5088" s="12">
        <f t="shared" ca="1" si="706"/>
        <v>3.6595254929939345</v>
      </c>
      <c r="M5088" s="101">
        <f t="shared" ca="1" si="707"/>
        <v>0.19307656501036</v>
      </c>
      <c r="N5088" s="101">
        <f t="shared" ca="1" si="714"/>
        <v>581.76706937185304</v>
      </c>
      <c r="O5088" s="101">
        <f t="shared" ca="1" si="708"/>
        <v>0.39482620543911556</v>
      </c>
      <c r="Q5088" s="12">
        <f t="shared" ca="1" si="709"/>
        <v>4.1882638088716746</v>
      </c>
      <c r="R5088" s="101">
        <f t="shared" ca="1" si="710"/>
        <v>4.4757698439050704E-2</v>
      </c>
      <c r="S5088" s="13"/>
      <c r="T5088" s="101">
        <f t="shared" ca="1" si="711"/>
        <v>0</v>
      </c>
      <c r="U5088" s="101">
        <f t="shared" si="712"/>
        <v>0</v>
      </c>
      <c r="V5088" s="101">
        <f t="shared" ca="1" si="713"/>
        <v>-187.69447604974772</v>
      </c>
    </row>
    <row r="5089" spans="2:22" x14ac:dyDescent="0.3">
      <c r="B5089" s="13">
        <v>2023</v>
      </c>
      <c r="C5089" s="13">
        <v>7</v>
      </c>
      <c r="D5089" s="13">
        <v>29</v>
      </c>
      <c r="E5089" s="83" t="s">
        <v>309</v>
      </c>
      <c r="F5089" s="13">
        <v>5</v>
      </c>
      <c r="G5089" s="13">
        <v>10</v>
      </c>
      <c r="H5089" s="13" t="s">
        <v>70</v>
      </c>
      <c r="I5089" s="13" t="s">
        <v>53</v>
      </c>
      <c r="J5089" s="13"/>
      <c r="K5089" s="13" t="s">
        <v>28</v>
      </c>
      <c r="L5089" s="12">
        <f t="shared" ca="1" si="706"/>
        <v>5.6863477943334013</v>
      </c>
      <c r="M5089" s="101">
        <f t="shared" ca="1" si="707"/>
        <v>0.30001170962903029</v>
      </c>
      <c r="N5089" s="101">
        <f t="shared" ca="1" si="714"/>
        <v>581.76706937185304</v>
      </c>
      <c r="O5089" s="101">
        <f t="shared" ca="1" si="708"/>
        <v>0.61350006353063069</v>
      </c>
      <c r="Q5089" s="12">
        <f t="shared" ca="1" si="709"/>
        <v>2.0478277224122516</v>
      </c>
      <c r="R5089" s="101">
        <f t="shared" ca="1" si="710"/>
        <v>0</v>
      </c>
      <c r="S5089" s="13"/>
      <c r="T5089" s="101">
        <f t="shared" ca="1" si="711"/>
        <v>0.19196831899455985</v>
      </c>
      <c r="U5089" s="101">
        <f t="shared" si="712"/>
        <v>0</v>
      </c>
      <c r="V5089" s="101">
        <f t="shared" ca="1" si="713"/>
        <v>-187.50250773075317</v>
      </c>
    </row>
    <row r="5090" spans="2:22" x14ac:dyDescent="0.3">
      <c r="B5090" s="13">
        <v>2023</v>
      </c>
      <c r="C5090" s="13">
        <v>7</v>
      </c>
      <c r="D5090" s="13">
        <v>29</v>
      </c>
      <c r="E5090" s="83" t="s">
        <v>309</v>
      </c>
      <c r="F5090" s="13">
        <v>5</v>
      </c>
      <c r="G5090" s="13">
        <v>11</v>
      </c>
      <c r="H5090" s="13" t="s">
        <v>70</v>
      </c>
      <c r="I5090" s="13" t="s">
        <v>53</v>
      </c>
      <c r="J5090" s="13"/>
      <c r="K5090" s="13" t="s">
        <v>28</v>
      </c>
      <c r="L5090" s="12">
        <f t="shared" ca="1" si="706"/>
        <v>4.618676140677592</v>
      </c>
      <c r="M5090" s="101">
        <f t="shared" ca="1" si="707"/>
        <v>0.24368135318214976</v>
      </c>
      <c r="N5090" s="101">
        <f t="shared" ca="1" si="714"/>
        <v>581.76706937185304</v>
      </c>
      <c r="O5090" s="101">
        <f t="shared" ca="1" si="708"/>
        <v>0.49830896881770542</v>
      </c>
      <c r="Q5090" s="12">
        <f t="shared" ca="1" si="709"/>
        <v>5.6000000000000005</v>
      </c>
      <c r="R5090" s="101">
        <f t="shared" ca="1" si="710"/>
        <v>8.3069064691641881E-2</v>
      </c>
      <c r="S5090" s="13"/>
      <c r="T5090" s="101">
        <f t="shared" ca="1" si="711"/>
        <v>0</v>
      </c>
      <c r="U5090" s="101">
        <f t="shared" si="712"/>
        <v>0</v>
      </c>
      <c r="V5090" s="101">
        <f t="shared" ca="1" si="713"/>
        <v>-187.66864586013645</v>
      </c>
    </row>
    <row r="5091" spans="2:22" x14ac:dyDescent="0.3">
      <c r="B5091" s="13">
        <v>2023</v>
      </c>
      <c r="C5091" s="13">
        <v>7</v>
      </c>
      <c r="D5091" s="13">
        <v>29</v>
      </c>
      <c r="E5091" s="83" t="s">
        <v>309</v>
      </c>
      <c r="F5091" s="13">
        <v>5</v>
      </c>
      <c r="G5091" s="13">
        <v>12</v>
      </c>
      <c r="H5091" s="13" t="s">
        <v>70</v>
      </c>
      <c r="I5091" s="13" t="s">
        <v>53</v>
      </c>
      <c r="J5091" s="13"/>
      <c r="K5091" s="13" t="s">
        <v>28</v>
      </c>
      <c r="L5091" s="12">
        <f t="shared" ca="1" si="706"/>
        <v>3.254003284992907</v>
      </c>
      <c r="M5091" s="101">
        <f t="shared" ca="1" si="707"/>
        <v>0.17168121331622577</v>
      </c>
      <c r="N5091" s="101">
        <f t="shared" ca="1" si="714"/>
        <v>581.76706937185304</v>
      </c>
      <c r="O5091" s="101">
        <f t="shared" ca="1" si="708"/>
        <v>0.35107441441788473</v>
      </c>
      <c r="Q5091" s="12">
        <f t="shared" ca="1" si="709"/>
        <v>5.6000000000000005</v>
      </c>
      <c r="R5091" s="101">
        <f t="shared" ca="1" si="710"/>
        <v>0.19858862192535048</v>
      </c>
      <c r="S5091" s="13"/>
      <c r="T5091" s="101">
        <f t="shared" ca="1" si="711"/>
        <v>0</v>
      </c>
      <c r="U5091" s="101">
        <f t="shared" si="712"/>
        <v>0</v>
      </c>
      <c r="V5091" s="101">
        <f t="shared" ca="1" si="713"/>
        <v>-188.06582310398716</v>
      </c>
    </row>
    <row r="5092" spans="2:22" x14ac:dyDescent="0.3">
      <c r="B5092" s="13">
        <v>2023</v>
      </c>
      <c r="C5092" s="13">
        <v>7</v>
      </c>
      <c r="D5092" s="13">
        <v>29</v>
      </c>
      <c r="E5092" s="83" t="s">
        <v>309</v>
      </c>
      <c r="F5092" s="13">
        <v>5</v>
      </c>
      <c r="G5092" s="13">
        <v>13</v>
      </c>
      <c r="H5092" s="13" t="s">
        <v>70</v>
      </c>
      <c r="I5092" s="13" t="s">
        <v>53</v>
      </c>
      <c r="J5092" s="13"/>
      <c r="K5092" s="13" t="s">
        <v>28</v>
      </c>
      <c r="L5092" s="12">
        <f t="shared" ca="1" si="706"/>
        <v>2.8976558414232221</v>
      </c>
      <c r="M5092" s="101">
        <f t="shared" ca="1" si="707"/>
        <v>0.15288032219348921</v>
      </c>
      <c r="N5092" s="101">
        <f t="shared" ca="1" si="714"/>
        <v>581.76706937185304</v>
      </c>
      <c r="O5092" s="101">
        <f t="shared" ca="1" si="708"/>
        <v>0.31262808873115144</v>
      </c>
      <c r="Q5092" s="12">
        <f t="shared" ca="1" si="709"/>
        <v>5.6000000000000005</v>
      </c>
      <c r="R5092" s="101">
        <f t="shared" ca="1" si="710"/>
        <v>0.2287534330235243</v>
      </c>
      <c r="S5092" s="13"/>
      <c r="T5092" s="101">
        <f t="shared" ca="1" si="711"/>
        <v>0</v>
      </c>
      <c r="U5092" s="101">
        <f t="shared" si="712"/>
        <v>0</v>
      </c>
      <c r="V5092" s="101">
        <f t="shared" ca="1" si="713"/>
        <v>-188.52332997003418</v>
      </c>
    </row>
    <row r="5093" spans="2:22" x14ac:dyDescent="0.3">
      <c r="B5093" s="13">
        <v>2023</v>
      </c>
      <c r="C5093" s="13">
        <v>7</v>
      </c>
      <c r="D5093" s="13">
        <v>29</v>
      </c>
      <c r="E5093" s="83" t="s">
        <v>309</v>
      </c>
      <c r="F5093" s="13">
        <v>5</v>
      </c>
      <c r="G5093" s="13">
        <v>14</v>
      </c>
      <c r="H5093" s="13" t="s">
        <v>70</v>
      </c>
      <c r="I5093" s="13" t="s">
        <v>53</v>
      </c>
      <c r="J5093" s="13"/>
      <c r="K5093" s="13" t="s">
        <v>28</v>
      </c>
      <c r="L5093" s="12">
        <f t="shared" ca="1" si="706"/>
        <v>4.6607609022849754</v>
      </c>
      <c r="M5093" s="101">
        <f t="shared" ca="1" si="707"/>
        <v>0.24590174520455532</v>
      </c>
      <c r="N5093" s="101">
        <f t="shared" ca="1" si="714"/>
        <v>581.76706937185304</v>
      </c>
      <c r="O5093" s="101">
        <f t="shared" ca="1" si="708"/>
        <v>0.50284949374752597</v>
      </c>
      <c r="Q5093" s="12">
        <f t="shared" ca="1" si="709"/>
        <v>0</v>
      </c>
      <c r="R5093" s="101">
        <f t="shared" ca="1" si="710"/>
        <v>0</v>
      </c>
      <c r="S5093" s="13"/>
      <c r="T5093" s="101">
        <f t="shared" ca="1" si="711"/>
        <v>0.24590174520455532</v>
      </c>
      <c r="U5093" s="101">
        <f t="shared" si="712"/>
        <v>0</v>
      </c>
      <c r="V5093" s="101">
        <f t="shared" ca="1" si="713"/>
        <v>-188.27742822482963</v>
      </c>
    </row>
    <row r="5094" spans="2:22" x14ac:dyDescent="0.3">
      <c r="B5094" s="13">
        <v>2023</v>
      </c>
      <c r="C5094" s="13">
        <v>7</v>
      </c>
      <c r="D5094" s="13">
        <v>29</v>
      </c>
      <c r="E5094" s="83" t="s">
        <v>309</v>
      </c>
      <c r="F5094" s="13">
        <v>5</v>
      </c>
      <c r="G5094" s="13">
        <v>15</v>
      </c>
      <c r="H5094" s="13" t="s">
        <v>70</v>
      </c>
      <c r="I5094" s="13" t="s">
        <v>53</v>
      </c>
      <c r="J5094" s="13"/>
      <c r="K5094" s="13" t="s">
        <v>28</v>
      </c>
      <c r="L5094" s="12">
        <f t="shared" ca="1" si="706"/>
        <v>4.915201100767403</v>
      </c>
      <c r="M5094" s="101">
        <f t="shared" ca="1" si="707"/>
        <v>0.2593260100764882</v>
      </c>
      <c r="N5094" s="101">
        <f t="shared" ca="1" si="714"/>
        <v>581.76706937185304</v>
      </c>
      <c r="O5094" s="101">
        <f t="shared" ca="1" si="708"/>
        <v>0.53030104676179513</v>
      </c>
      <c r="Q5094" s="12">
        <f t="shared" ca="1" si="709"/>
        <v>5.6000000000000005</v>
      </c>
      <c r="R5094" s="101">
        <f t="shared" ca="1" si="710"/>
        <v>5.7968226820039381E-2</v>
      </c>
      <c r="S5094" s="13"/>
      <c r="T5094" s="101">
        <f t="shared" ca="1" si="711"/>
        <v>0</v>
      </c>
      <c r="U5094" s="101">
        <f t="shared" si="712"/>
        <v>0</v>
      </c>
      <c r="V5094" s="101">
        <f t="shared" ca="1" si="713"/>
        <v>-188.39336467846971</v>
      </c>
    </row>
    <row r="5095" spans="2:22" x14ac:dyDescent="0.3">
      <c r="B5095" s="13">
        <v>2023</v>
      </c>
      <c r="C5095" s="13">
        <v>7</v>
      </c>
      <c r="D5095" s="13">
        <v>29</v>
      </c>
      <c r="E5095" s="83" t="s">
        <v>309</v>
      </c>
      <c r="F5095" s="13">
        <v>5</v>
      </c>
      <c r="G5095" s="13">
        <v>16</v>
      </c>
      <c r="H5095" s="13" t="s">
        <v>71</v>
      </c>
      <c r="I5095" s="13" t="s">
        <v>53</v>
      </c>
      <c r="J5095" s="13"/>
      <c r="K5095" s="13" t="s">
        <v>28</v>
      </c>
      <c r="L5095" s="12">
        <f t="shared" ca="1" si="706"/>
        <v>4.1119714052951091</v>
      </c>
      <c r="M5095" s="101">
        <f t="shared" ca="1" si="707"/>
        <v>0.51046013025333481</v>
      </c>
      <c r="N5095" s="101">
        <f t="shared" ca="1" si="714"/>
        <v>582.9235613295923</v>
      </c>
      <c r="O5095" s="101">
        <f t="shared" ca="1" si="708"/>
        <v>1.2245450844968835</v>
      </c>
      <c r="Q5095" s="12">
        <f t="shared" ca="1" si="709"/>
        <v>5.6000000000000005</v>
      </c>
      <c r="R5095" s="101">
        <f t="shared" ca="1" si="710"/>
        <v>0.12596162054176907</v>
      </c>
      <c r="S5095" s="13"/>
      <c r="T5095" s="101">
        <f t="shared" ca="1" si="711"/>
        <v>0</v>
      </c>
      <c r="U5095" s="101">
        <f t="shared" ca="1" si="712"/>
        <v>1.1564919577392494</v>
      </c>
      <c r="V5095" s="101">
        <f t="shared" ca="1" si="713"/>
        <v>-187.48879596181399</v>
      </c>
    </row>
    <row r="5096" spans="2:22" x14ac:dyDescent="0.3">
      <c r="B5096" s="13">
        <v>2023</v>
      </c>
      <c r="C5096" s="13">
        <v>7</v>
      </c>
      <c r="D5096" s="13">
        <v>29</v>
      </c>
      <c r="E5096" s="83" t="s">
        <v>309</v>
      </c>
      <c r="F5096" s="13">
        <v>5</v>
      </c>
      <c r="G5096" s="13">
        <v>17</v>
      </c>
      <c r="H5096" s="13" t="s">
        <v>71</v>
      </c>
      <c r="I5096" s="13" t="s">
        <v>53</v>
      </c>
      <c r="J5096" s="13"/>
      <c r="K5096" s="13" t="s">
        <v>28</v>
      </c>
      <c r="L5096" s="12">
        <f t="shared" ca="1" si="706"/>
        <v>6.0967314955017198</v>
      </c>
      <c r="M5096" s="101">
        <f t="shared" ca="1" si="707"/>
        <v>0.75684824785158344</v>
      </c>
      <c r="N5096" s="101">
        <f t="shared" ca="1" si="714"/>
        <v>584.6382670627022</v>
      </c>
      <c r="O5096" s="101">
        <f t="shared" ca="1" si="708"/>
        <v>1.8156066393604122</v>
      </c>
      <c r="Q5096" s="12">
        <f t="shared" ca="1" si="709"/>
        <v>4.4304274336014053</v>
      </c>
      <c r="R5096" s="101">
        <f t="shared" ca="1" si="710"/>
        <v>0</v>
      </c>
      <c r="S5096" s="13"/>
      <c r="T5096" s="101">
        <f t="shared" ca="1" si="711"/>
        <v>0.20685498624430504</v>
      </c>
      <c r="U5096" s="101">
        <f t="shared" ca="1" si="712"/>
        <v>1.7147057331098587</v>
      </c>
      <c r="V5096" s="101">
        <f t="shared" ca="1" si="713"/>
        <v>-185.56723524245982</v>
      </c>
    </row>
    <row r="5097" spans="2:22" x14ac:dyDescent="0.3">
      <c r="B5097" s="13">
        <v>2023</v>
      </c>
      <c r="C5097" s="13">
        <v>7</v>
      </c>
      <c r="D5097" s="13">
        <v>29</v>
      </c>
      <c r="E5097" s="83" t="s">
        <v>309</v>
      </c>
      <c r="F5097" s="13">
        <v>5</v>
      </c>
      <c r="G5097" s="13">
        <v>18</v>
      </c>
      <c r="H5097" s="13" t="s">
        <v>71</v>
      </c>
      <c r="I5097" s="13" t="s">
        <v>53</v>
      </c>
      <c r="J5097" s="13"/>
      <c r="K5097" s="13" t="s">
        <v>28</v>
      </c>
      <c r="L5097" s="12">
        <f t="shared" ca="1" si="706"/>
        <v>5.4057721941451176</v>
      </c>
      <c r="M5097" s="101">
        <f t="shared" ca="1" si="707"/>
        <v>0.67107256018117489</v>
      </c>
      <c r="N5097" s="101">
        <f t="shared" ca="1" si="714"/>
        <v>586.15864049230549</v>
      </c>
      <c r="O5097" s="101">
        <f t="shared" ca="1" si="708"/>
        <v>1.609838959416416</v>
      </c>
      <c r="Q5097" s="12">
        <f t="shared" ca="1" si="709"/>
        <v>5.6000000000000005</v>
      </c>
      <c r="R5097" s="101">
        <f t="shared" ca="1" si="710"/>
        <v>1.6441383765615845E-2</v>
      </c>
      <c r="S5097" s="13"/>
      <c r="T5097" s="101">
        <f t="shared" ca="1" si="711"/>
        <v>0</v>
      </c>
      <c r="U5097" s="101">
        <f t="shared" ca="1" si="712"/>
        <v>1.5203734296033142</v>
      </c>
      <c r="V5097" s="101">
        <f t="shared" ca="1" si="713"/>
        <v>-184.07974458038774</v>
      </c>
    </row>
    <row r="5098" spans="2:22" x14ac:dyDescent="0.3">
      <c r="B5098" s="13">
        <v>2023</v>
      </c>
      <c r="C5098" s="13">
        <v>7</v>
      </c>
      <c r="D5098" s="13">
        <v>29</v>
      </c>
      <c r="E5098" s="83" t="s">
        <v>309</v>
      </c>
      <c r="F5098" s="13">
        <v>5</v>
      </c>
      <c r="G5098" s="13">
        <v>19</v>
      </c>
      <c r="H5098" s="13" t="s">
        <v>71</v>
      </c>
      <c r="I5098" s="13" t="s">
        <v>53</v>
      </c>
      <c r="J5098" s="13"/>
      <c r="K5098" s="13" t="s">
        <v>28</v>
      </c>
      <c r="L5098" s="12">
        <f t="shared" ca="1" si="706"/>
        <v>5.9467742922743962</v>
      </c>
      <c r="M5098" s="101">
        <f t="shared" ca="1" si="707"/>
        <v>0.73823256064294351</v>
      </c>
      <c r="N5098" s="101">
        <f t="shared" ca="1" si="714"/>
        <v>587.83117076200767</v>
      </c>
      <c r="O5098" s="101">
        <f t="shared" ca="1" si="708"/>
        <v>1.7709493842393154</v>
      </c>
      <c r="Q5098" s="12">
        <f t="shared" ca="1" si="709"/>
        <v>0</v>
      </c>
      <c r="R5098" s="101">
        <f t="shared" ca="1" si="710"/>
        <v>0</v>
      </c>
      <c r="S5098" s="13"/>
      <c r="T5098" s="101">
        <f t="shared" ca="1" si="711"/>
        <v>0.73823256064294351</v>
      </c>
      <c r="U5098" s="101">
        <f t="shared" ca="1" si="712"/>
        <v>1.672530269702174</v>
      </c>
      <c r="V5098" s="101">
        <f t="shared" ca="1" si="713"/>
        <v>-181.6689817500426</v>
      </c>
    </row>
    <row r="5099" spans="2:22" x14ac:dyDescent="0.3">
      <c r="B5099" s="13">
        <v>2023</v>
      </c>
      <c r="C5099" s="13">
        <v>7</v>
      </c>
      <c r="D5099" s="13">
        <v>29</v>
      </c>
      <c r="E5099" s="83" t="s">
        <v>309</v>
      </c>
      <c r="F5099" s="13">
        <v>5</v>
      </c>
      <c r="G5099" s="13">
        <v>20</v>
      </c>
      <c r="H5099" s="13" t="s">
        <v>69</v>
      </c>
      <c r="I5099" s="13" t="s">
        <v>53</v>
      </c>
      <c r="J5099" s="13"/>
      <c r="K5099" s="13" t="s">
        <v>28</v>
      </c>
      <c r="L5099" s="12">
        <f t="shared" ca="1" si="706"/>
        <v>4.9325906360561662</v>
      </c>
      <c r="M5099" s="101">
        <f t="shared" ca="1" si="707"/>
        <v>0.26024348195832331</v>
      </c>
      <c r="N5099" s="101">
        <f t="shared" ca="1" si="714"/>
        <v>587.83117076200767</v>
      </c>
      <c r="O5099" s="101">
        <f t="shared" ca="1" si="708"/>
        <v>0.53217720372409982</v>
      </c>
      <c r="Q5099" s="12">
        <f t="shared" ca="1" si="709"/>
        <v>0</v>
      </c>
      <c r="R5099" s="101">
        <f t="shared" ca="1" si="710"/>
        <v>0</v>
      </c>
      <c r="S5099" s="13"/>
      <c r="T5099" s="101">
        <f t="shared" ca="1" si="711"/>
        <v>0.26024348195832331</v>
      </c>
      <c r="U5099" s="101">
        <f t="shared" si="712"/>
        <v>0</v>
      </c>
      <c r="V5099" s="101">
        <f t="shared" ca="1" si="713"/>
        <v>-181.40873826808428</v>
      </c>
    </row>
    <row r="5100" spans="2:22" x14ac:dyDescent="0.3">
      <c r="B5100" s="13">
        <v>2023</v>
      </c>
      <c r="C5100" s="13">
        <v>7</v>
      </c>
      <c r="D5100" s="13">
        <v>29</v>
      </c>
      <c r="E5100" s="83" t="s">
        <v>309</v>
      </c>
      <c r="F5100" s="13">
        <v>5</v>
      </c>
      <c r="G5100" s="13">
        <v>21</v>
      </c>
      <c r="H5100" s="13" t="s">
        <v>69</v>
      </c>
      <c r="I5100" s="13" t="s">
        <v>53</v>
      </c>
      <c r="J5100" s="13"/>
      <c r="K5100" s="13" t="s">
        <v>28</v>
      </c>
      <c r="L5100" s="12">
        <f t="shared" ca="1" si="706"/>
        <v>4.7364254551051097</v>
      </c>
      <c r="M5100" s="101">
        <f t="shared" ca="1" si="707"/>
        <v>0.24989380701134559</v>
      </c>
      <c r="N5100" s="101">
        <f t="shared" ca="1" si="714"/>
        <v>587.83117076200767</v>
      </c>
      <c r="O5100" s="101">
        <f t="shared" ca="1" si="708"/>
        <v>0.51101294235129024</v>
      </c>
      <c r="Q5100" s="12">
        <f t="shared" ca="1" si="709"/>
        <v>0</v>
      </c>
      <c r="R5100" s="101">
        <f t="shared" ca="1" si="710"/>
        <v>0</v>
      </c>
      <c r="S5100" s="13"/>
      <c r="T5100" s="101">
        <f t="shared" ca="1" si="711"/>
        <v>0.24989380701134559</v>
      </c>
      <c r="U5100" s="101">
        <f t="shared" si="712"/>
        <v>0</v>
      </c>
      <c r="V5100" s="101">
        <f t="shared" ca="1" si="713"/>
        <v>-181.15884446107293</v>
      </c>
    </row>
    <row r="5101" spans="2:22" x14ac:dyDescent="0.3">
      <c r="B5101" s="13">
        <v>2023</v>
      </c>
      <c r="C5101" s="13">
        <v>7</v>
      </c>
      <c r="D5101" s="13">
        <v>29</v>
      </c>
      <c r="E5101" s="83" t="s">
        <v>309</v>
      </c>
      <c r="F5101" s="13">
        <v>5</v>
      </c>
      <c r="G5101" s="13">
        <v>22</v>
      </c>
      <c r="H5101" s="13" t="s">
        <v>69</v>
      </c>
      <c r="I5101" s="13" t="s">
        <v>53</v>
      </c>
      <c r="J5101" s="13"/>
      <c r="K5101" s="13" t="s">
        <v>28</v>
      </c>
      <c r="L5101" s="12">
        <f t="shared" ca="1" si="706"/>
        <v>5.4303283992013816</v>
      </c>
      <c r="M5101" s="101">
        <f t="shared" ca="1" si="707"/>
        <v>0.2865041263418649</v>
      </c>
      <c r="N5101" s="101">
        <f t="shared" ca="1" si="714"/>
        <v>587.83117076200767</v>
      </c>
      <c r="O5101" s="101">
        <f t="shared" ca="1" si="708"/>
        <v>0.5858781309898371</v>
      </c>
      <c r="Q5101" s="12">
        <f t="shared" ca="1" si="709"/>
        <v>0</v>
      </c>
      <c r="R5101" s="101">
        <f t="shared" ca="1" si="710"/>
        <v>0</v>
      </c>
      <c r="S5101" s="13"/>
      <c r="T5101" s="101">
        <f t="shared" ca="1" si="711"/>
        <v>0.2865041263418649</v>
      </c>
      <c r="U5101" s="101">
        <f t="shared" si="712"/>
        <v>0</v>
      </c>
      <c r="V5101" s="101">
        <f t="shared" ca="1" si="713"/>
        <v>-180.87234033473106</v>
      </c>
    </row>
    <row r="5102" spans="2:22" x14ac:dyDescent="0.3">
      <c r="B5102" s="13">
        <v>2023</v>
      </c>
      <c r="C5102" s="13">
        <v>7</v>
      </c>
      <c r="D5102" s="13">
        <v>29</v>
      </c>
      <c r="E5102" s="83" t="s">
        <v>309</v>
      </c>
      <c r="F5102" s="13">
        <v>5</v>
      </c>
      <c r="G5102" s="13">
        <v>23</v>
      </c>
      <c r="H5102" s="13" t="s">
        <v>69</v>
      </c>
      <c r="I5102" s="13" t="s">
        <v>53</v>
      </c>
      <c r="J5102" s="13"/>
      <c r="K5102" s="13" t="s">
        <v>28</v>
      </c>
      <c r="L5102" s="12">
        <f t="shared" ca="1" si="706"/>
        <v>5.3463606756533428</v>
      </c>
      <c r="M5102" s="101">
        <f t="shared" ca="1" si="707"/>
        <v>0.2820739892474704</v>
      </c>
      <c r="N5102" s="101">
        <f t="shared" ca="1" si="714"/>
        <v>587.83117076200767</v>
      </c>
      <c r="O5102" s="101">
        <f t="shared" ca="1" si="708"/>
        <v>0.57681885329623916</v>
      </c>
      <c r="Q5102" s="12">
        <f t="shared" ca="1" si="709"/>
        <v>0</v>
      </c>
      <c r="R5102" s="101">
        <f t="shared" ca="1" si="710"/>
        <v>0</v>
      </c>
      <c r="S5102" s="13"/>
      <c r="T5102" s="101">
        <f t="shared" ca="1" si="711"/>
        <v>0.2820739892474704</v>
      </c>
      <c r="U5102" s="101">
        <f t="shared" si="712"/>
        <v>0</v>
      </c>
      <c r="V5102" s="101">
        <f t="shared" ca="1" si="713"/>
        <v>-180.5902663454836</v>
      </c>
    </row>
    <row r="5103" spans="2:22" x14ac:dyDescent="0.3">
      <c r="B5103" s="13">
        <v>2023</v>
      </c>
      <c r="C5103" s="13">
        <v>7</v>
      </c>
      <c r="D5103" s="13">
        <v>30</v>
      </c>
      <c r="E5103" s="83" t="s">
        <v>310</v>
      </c>
      <c r="F5103" s="13">
        <v>6</v>
      </c>
      <c r="G5103" s="13">
        <v>0</v>
      </c>
      <c r="H5103" s="13" t="s">
        <v>69</v>
      </c>
      <c r="I5103" s="13" t="s">
        <v>53</v>
      </c>
      <c r="J5103" s="13"/>
      <c r="K5103" s="13" t="s">
        <v>28</v>
      </c>
      <c r="L5103" s="12">
        <f t="shared" ca="1" si="706"/>
        <v>5.1426496176931762</v>
      </c>
      <c r="M5103" s="101">
        <f t="shared" ca="1" si="707"/>
        <v>0.27132619382949197</v>
      </c>
      <c r="N5103" s="101">
        <f t="shared" ca="1" si="714"/>
        <v>587.83117076200767</v>
      </c>
      <c r="O5103" s="101">
        <f t="shared" ca="1" si="708"/>
        <v>0.5548404672529168</v>
      </c>
      <c r="Q5103" s="12">
        <f t="shared" ca="1" si="709"/>
        <v>0</v>
      </c>
      <c r="R5103" s="101">
        <f t="shared" ca="1" si="710"/>
        <v>0</v>
      </c>
      <c r="S5103" s="13"/>
      <c r="T5103" s="101">
        <f t="shared" ca="1" si="711"/>
        <v>0.27132619382949197</v>
      </c>
      <c r="U5103" s="101">
        <f t="shared" si="712"/>
        <v>0</v>
      </c>
      <c r="V5103" s="101">
        <f t="shared" ca="1" si="713"/>
        <v>-180.31894015165412</v>
      </c>
    </row>
    <row r="5104" spans="2:22" x14ac:dyDescent="0.3">
      <c r="B5104" s="13">
        <v>2023</v>
      </c>
      <c r="C5104" s="13">
        <v>7</v>
      </c>
      <c r="D5104" s="13">
        <v>30</v>
      </c>
      <c r="E5104" s="83" t="s">
        <v>310</v>
      </c>
      <c r="F5104" s="13">
        <v>6</v>
      </c>
      <c r="G5104" s="13">
        <v>1</v>
      </c>
      <c r="H5104" s="13" t="s">
        <v>69</v>
      </c>
      <c r="I5104" s="13" t="s">
        <v>53</v>
      </c>
      <c r="J5104" s="13"/>
      <c r="K5104" s="13" t="s">
        <v>28</v>
      </c>
      <c r="L5104" s="12">
        <f t="shared" ca="1" si="706"/>
        <v>3.5945097000819599</v>
      </c>
      <c r="M5104" s="101">
        <f t="shared" ca="1" si="707"/>
        <v>0.1896463317763242</v>
      </c>
      <c r="N5104" s="101">
        <f t="shared" ca="1" si="714"/>
        <v>587.83117076200767</v>
      </c>
      <c r="O5104" s="101">
        <f t="shared" ca="1" si="708"/>
        <v>0.38781165154184266</v>
      </c>
      <c r="Q5104" s="12">
        <f t="shared" ca="1" si="709"/>
        <v>0</v>
      </c>
      <c r="R5104" s="101">
        <f t="shared" ca="1" si="710"/>
        <v>0</v>
      </c>
      <c r="S5104" s="13"/>
      <c r="T5104" s="101">
        <f t="shared" ca="1" si="711"/>
        <v>0.1896463317763242</v>
      </c>
      <c r="U5104" s="101">
        <f t="shared" si="712"/>
        <v>0</v>
      </c>
      <c r="V5104" s="101">
        <f t="shared" ca="1" si="713"/>
        <v>-180.1292938198778</v>
      </c>
    </row>
    <row r="5105" spans="2:22" x14ac:dyDescent="0.3">
      <c r="B5105" s="13">
        <v>2023</v>
      </c>
      <c r="C5105" s="13">
        <v>7</v>
      </c>
      <c r="D5105" s="13">
        <v>30</v>
      </c>
      <c r="E5105" s="83" t="s">
        <v>310</v>
      </c>
      <c r="F5105" s="13">
        <v>6</v>
      </c>
      <c r="G5105" s="13">
        <v>2</v>
      </c>
      <c r="H5105" s="13" t="s">
        <v>69</v>
      </c>
      <c r="I5105" s="13" t="s">
        <v>53</v>
      </c>
      <c r="J5105" s="13"/>
      <c r="K5105" s="13" t="s">
        <v>28</v>
      </c>
      <c r="L5105" s="12">
        <f t="shared" ca="1" si="706"/>
        <v>2.9852475971581778</v>
      </c>
      <c r="M5105" s="101">
        <f t="shared" ca="1" si="707"/>
        <v>0.15750166322606546</v>
      </c>
      <c r="N5105" s="101">
        <f t="shared" ca="1" si="714"/>
        <v>587.83117076200767</v>
      </c>
      <c r="O5105" s="101">
        <f t="shared" ca="1" si="708"/>
        <v>0.32207836325739581</v>
      </c>
      <c r="Q5105" s="12">
        <f t="shared" ca="1" si="709"/>
        <v>0</v>
      </c>
      <c r="R5105" s="101">
        <f t="shared" ca="1" si="710"/>
        <v>0</v>
      </c>
      <c r="S5105" s="13"/>
      <c r="T5105" s="101">
        <f t="shared" ca="1" si="711"/>
        <v>0.15750166322606546</v>
      </c>
      <c r="U5105" s="101">
        <f t="shared" si="712"/>
        <v>0</v>
      </c>
      <c r="V5105" s="101">
        <f t="shared" ca="1" si="713"/>
        <v>-179.97179215665173</v>
      </c>
    </row>
    <row r="5106" spans="2:22" x14ac:dyDescent="0.3">
      <c r="B5106" s="13">
        <v>2023</v>
      </c>
      <c r="C5106" s="13">
        <v>7</v>
      </c>
      <c r="D5106" s="13">
        <v>30</v>
      </c>
      <c r="E5106" s="83" t="s">
        <v>310</v>
      </c>
      <c r="F5106" s="13">
        <v>6</v>
      </c>
      <c r="G5106" s="13">
        <v>3</v>
      </c>
      <c r="H5106" s="13" t="s">
        <v>69</v>
      </c>
      <c r="I5106" s="13" t="s">
        <v>53</v>
      </c>
      <c r="J5106" s="13"/>
      <c r="K5106" s="13" t="s">
        <v>28</v>
      </c>
      <c r="L5106" s="12">
        <f t="shared" ca="1" si="706"/>
        <v>3.1521440754272003</v>
      </c>
      <c r="M5106" s="101">
        <f t="shared" ca="1" si="707"/>
        <v>0.1663071214195391</v>
      </c>
      <c r="N5106" s="101">
        <f t="shared" ca="1" si="714"/>
        <v>587.83117076200767</v>
      </c>
      <c r="O5106" s="101">
        <f t="shared" ca="1" si="708"/>
        <v>0.34008482429784065</v>
      </c>
      <c r="Q5106" s="12">
        <f t="shared" ca="1" si="709"/>
        <v>0</v>
      </c>
      <c r="R5106" s="101">
        <f t="shared" ca="1" si="710"/>
        <v>0</v>
      </c>
      <c r="S5106" s="13"/>
      <c r="T5106" s="101">
        <f t="shared" ca="1" si="711"/>
        <v>0.1663071214195391</v>
      </c>
      <c r="U5106" s="101">
        <f t="shared" si="712"/>
        <v>0</v>
      </c>
      <c r="V5106" s="101">
        <f t="shared" ca="1" si="713"/>
        <v>-179.80548503523218</v>
      </c>
    </row>
    <row r="5107" spans="2:22" x14ac:dyDescent="0.3">
      <c r="B5107" s="13">
        <v>2023</v>
      </c>
      <c r="C5107" s="13">
        <v>7</v>
      </c>
      <c r="D5107" s="13">
        <v>30</v>
      </c>
      <c r="E5107" s="83" t="s">
        <v>310</v>
      </c>
      <c r="F5107" s="13">
        <v>6</v>
      </c>
      <c r="G5107" s="13">
        <v>4</v>
      </c>
      <c r="H5107" s="13" t="s">
        <v>69</v>
      </c>
      <c r="I5107" s="13" t="s">
        <v>53</v>
      </c>
      <c r="J5107" s="13"/>
      <c r="K5107" s="13" t="s">
        <v>28</v>
      </c>
      <c r="L5107" s="12">
        <f t="shared" ca="1" si="706"/>
        <v>3.0486099113037208</v>
      </c>
      <c r="M5107" s="101">
        <f t="shared" ca="1" si="707"/>
        <v>0.16084465892038433</v>
      </c>
      <c r="N5107" s="101">
        <f t="shared" ca="1" si="714"/>
        <v>587.83117076200767</v>
      </c>
      <c r="O5107" s="101">
        <f t="shared" ca="1" si="708"/>
        <v>0.32891452333055843</v>
      </c>
      <c r="Q5107" s="12">
        <f t="shared" ca="1" si="709"/>
        <v>0</v>
      </c>
      <c r="R5107" s="101">
        <f t="shared" ca="1" si="710"/>
        <v>0</v>
      </c>
      <c r="S5107" s="13"/>
      <c r="T5107" s="101">
        <f t="shared" ca="1" si="711"/>
        <v>0.16084465892038433</v>
      </c>
      <c r="U5107" s="101">
        <f t="shared" si="712"/>
        <v>0</v>
      </c>
      <c r="V5107" s="101">
        <f t="shared" ca="1" si="713"/>
        <v>-179.6446403763118</v>
      </c>
    </row>
    <row r="5108" spans="2:22" x14ac:dyDescent="0.3">
      <c r="B5108" s="13">
        <v>2023</v>
      </c>
      <c r="C5108" s="13">
        <v>7</v>
      </c>
      <c r="D5108" s="13">
        <v>30</v>
      </c>
      <c r="E5108" s="83" t="s">
        <v>310</v>
      </c>
      <c r="F5108" s="13">
        <v>6</v>
      </c>
      <c r="G5108" s="13">
        <v>5</v>
      </c>
      <c r="H5108" s="13" t="s">
        <v>69</v>
      </c>
      <c r="I5108" s="13" t="s">
        <v>53</v>
      </c>
      <c r="J5108" s="13"/>
      <c r="K5108" s="13" t="s">
        <v>28</v>
      </c>
      <c r="L5108" s="12">
        <f t="shared" ca="1" si="706"/>
        <v>3.3917873593278722</v>
      </c>
      <c r="M5108" s="101">
        <f t="shared" ca="1" si="707"/>
        <v>0.17895070107813854</v>
      </c>
      <c r="N5108" s="101">
        <f t="shared" ca="1" si="714"/>
        <v>587.83117076200767</v>
      </c>
      <c r="O5108" s="101">
        <f t="shared" ca="1" si="708"/>
        <v>0.36593993819788412</v>
      </c>
      <c r="Q5108" s="12">
        <f t="shared" ca="1" si="709"/>
        <v>5.6000000000000005</v>
      </c>
      <c r="R5108" s="101">
        <f t="shared" ca="1" si="710"/>
        <v>0.18692520003289567</v>
      </c>
      <c r="S5108" s="13"/>
      <c r="T5108" s="101">
        <f t="shared" ca="1" si="711"/>
        <v>0</v>
      </c>
      <c r="U5108" s="101">
        <f t="shared" si="712"/>
        <v>0</v>
      </c>
      <c r="V5108" s="101">
        <f t="shared" ca="1" si="713"/>
        <v>-180.0184907763776</v>
      </c>
    </row>
    <row r="5109" spans="2:22" x14ac:dyDescent="0.3">
      <c r="B5109" s="13">
        <v>2023</v>
      </c>
      <c r="C5109" s="13">
        <v>7</v>
      </c>
      <c r="D5109" s="13">
        <v>30</v>
      </c>
      <c r="E5109" s="83" t="s">
        <v>310</v>
      </c>
      <c r="F5109" s="13">
        <v>6</v>
      </c>
      <c r="G5109" s="13">
        <v>6</v>
      </c>
      <c r="H5109" s="13" t="s">
        <v>69</v>
      </c>
      <c r="I5109" s="13" t="s">
        <v>53</v>
      </c>
      <c r="J5109" s="13"/>
      <c r="K5109" s="13" t="s">
        <v>28</v>
      </c>
      <c r="L5109" s="12">
        <f t="shared" ca="1" si="706"/>
        <v>2.8420404222051094</v>
      </c>
      <c r="M5109" s="101">
        <f t="shared" ca="1" si="707"/>
        <v>0.14994605267554159</v>
      </c>
      <c r="N5109" s="101">
        <f t="shared" ca="1" si="714"/>
        <v>587.83117076200767</v>
      </c>
      <c r="O5109" s="101">
        <f t="shared" ca="1" si="708"/>
        <v>0.30662774115170927</v>
      </c>
      <c r="Q5109" s="12">
        <f t="shared" ca="1" si="709"/>
        <v>5.6000000000000005</v>
      </c>
      <c r="R5109" s="101">
        <f t="shared" ca="1" si="710"/>
        <v>0.23346127826033755</v>
      </c>
      <c r="S5109" s="13"/>
      <c r="T5109" s="101">
        <f t="shared" ca="1" si="711"/>
        <v>0</v>
      </c>
      <c r="U5109" s="101">
        <f t="shared" si="712"/>
        <v>0</v>
      </c>
      <c r="V5109" s="101">
        <f t="shared" ca="1" si="713"/>
        <v>-180.48541333289828</v>
      </c>
    </row>
    <row r="5110" spans="2:22" x14ac:dyDescent="0.3">
      <c r="B5110" s="13">
        <v>2023</v>
      </c>
      <c r="C5110" s="13">
        <v>7</v>
      </c>
      <c r="D5110" s="13">
        <v>30</v>
      </c>
      <c r="E5110" s="83" t="s">
        <v>310</v>
      </c>
      <c r="F5110" s="13">
        <v>6</v>
      </c>
      <c r="G5110" s="13">
        <v>7</v>
      </c>
      <c r="H5110" s="13" t="s">
        <v>69</v>
      </c>
      <c r="I5110" s="13" t="s">
        <v>53</v>
      </c>
      <c r="J5110" s="13"/>
      <c r="K5110" s="13" t="s">
        <v>28</v>
      </c>
      <c r="L5110" s="12">
        <f t="shared" ca="1" si="706"/>
        <v>3.0992818789773362</v>
      </c>
      <c r="M5110" s="101">
        <f t="shared" ca="1" si="707"/>
        <v>0.16351811193484425</v>
      </c>
      <c r="N5110" s="101">
        <f t="shared" ca="1" si="714"/>
        <v>587.83117076200767</v>
      </c>
      <c r="O5110" s="101">
        <f t="shared" ca="1" si="708"/>
        <v>0.3343815219228648</v>
      </c>
      <c r="Q5110" s="12">
        <f t="shared" ca="1" si="709"/>
        <v>0</v>
      </c>
      <c r="R5110" s="101">
        <f t="shared" ca="1" si="710"/>
        <v>0</v>
      </c>
      <c r="S5110" s="13"/>
      <c r="T5110" s="101">
        <f t="shared" ca="1" si="711"/>
        <v>0.16351811193484425</v>
      </c>
      <c r="U5110" s="101">
        <f t="shared" si="712"/>
        <v>0</v>
      </c>
      <c r="V5110" s="101">
        <f t="shared" ca="1" si="713"/>
        <v>-180.32189522096343</v>
      </c>
    </row>
    <row r="5111" spans="2:22" x14ac:dyDescent="0.3">
      <c r="B5111" s="13">
        <v>2023</v>
      </c>
      <c r="C5111" s="13">
        <v>7</v>
      </c>
      <c r="D5111" s="13">
        <v>30</v>
      </c>
      <c r="E5111" s="83" t="s">
        <v>310</v>
      </c>
      <c r="F5111" s="13">
        <v>6</v>
      </c>
      <c r="G5111" s="13">
        <v>8</v>
      </c>
      <c r="H5111" s="13" t="s">
        <v>69</v>
      </c>
      <c r="I5111" s="13" t="s">
        <v>53</v>
      </c>
      <c r="J5111" s="13"/>
      <c r="K5111" s="13" t="s">
        <v>28</v>
      </c>
      <c r="L5111" s="12">
        <f t="shared" ca="1" si="706"/>
        <v>5.0010855793547302</v>
      </c>
      <c r="M5111" s="101">
        <f t="shared" ca="1" si="707"/>
        <v>0.26385727516675556</v>
      </c>
      <c r="N5111" s="101">
        <f t="shared" ca="1" si="714"/>
        <v>587.83117076200767</v>
      </c>
      <c r="O5111" s="101">
        <f t="shared" ca="1" si="708"/>
        <v>0.53956712315658184</v>
      </c>
      <c r="Q5111" s="12">
        <f t="shared" ca="1" si="709"/>
        <v>0</v>
      </c>
      <c r="R5111" s="101">
        <f t="shared" ca="1" si="710"/>
        <v>0</v>
      </c>
      <c r="S5111" s="13"/>
      <c r="T5111" s="101">
        <f t="shared" ca="1" si="711"/>
        <v>0.26385727516675556</v>
      </c>
      <c r="U5111" s="101">
        <f t="shared" si="712"/>
        <v>0</v>
      </c>
      <c r="V5111" s="101">
        <f t="shared" ca="1" si="713"/>
        <v>-180.05803794579668</v>
      </c>
    </row>
    <row r="5112" spans="2:22" x14ac:dyDescent="0.3">
      <c r="B5112" s="13">
        <v>2023</v>
      </c>
      <c r="C5112" s="13">
        <v>7</v>
      </c>
      <c r="D5112" s="13">
        <v>30</v>
      </c>
      <c r="E5112" s="83" t="s">
        <v>310</v>
      </c>
      <c r="F5112" s="13">
        <v>6</v>
      </c>
      <c r="G5112" s="13">
        <v>9</v>
      </c>
      <c r="H5112" s="13" t="s">
        <v>69</v>
      </c>
      <c r="I5112" s="13" t="s">
        <v>53</v>
      </c>
      <c r="J5112" s="13"/>
      <c r="K5112" s="13" t="s">
        <v>28</v>
      </c>
      <c r="L5112" s="12">
        <f t="shared" ca="1" si="706"/>
        <v>5.1165888964824919</v>
      </c>
      <c r="M5112" s="101">
        <f t="shared" ca="1" si="707"/>
        <v>0.26995123017841627</v>
      </c>
      <c r="N5112" s="101">
        <f t="shared" ca="1" si="714"/>
        <v>587.83117076200767</v>
      </c>
      <c r="O5112" s="101">
        <f t="shared" ca="1" si="708"/>
        <v>0.55202877604149603</v>
      </c>
      <c r="Q5112" s="12">
        <f t="shared" ca="1" si="709"/>
        <v>5.6000000000000005</v>
      </c>
      <c r="R5112" s="101">
        <f t="shared" ca="1" si="710"/>
        <v>4.0920749912757105E-2</v>
      </c>
      <c r="S5112" s="13"/>
      <c r="T5112" s="101">
        <f t="shared" ca="1" si="711"/>
        <v>0</v>
      </c>
      <c r="U5112" s="101">
        <f t="shared" si="712"/>
        <v>0</v>
      </c>
      <c r="V5112" s="101">
        <f t="shared" ca="1" si="713"/>
        <v>-180.13987944562217</v>
      </c>
    </row>
    <row r="5113" spans="2:22" x14ac:dyDescent="0.3">
      <c r="B5113" s="13">
        <v>2023</v>
      </c>
      <c r="C5113" s="13">
        <v>7</v>
      </c>
      <c r="D5113" s="13">
        <v>30</v>
      </c>
      <c r="E5113" s="83" t="s">
        <v>310</v>
      </c>
      <c r="F5113" s="13">
        <v>6</v>
      </c>
      <c r="G5113" s="13">
        <v>10</v>
      </c>
      <c r="H5113" s="13" t="s">
        <v>70</v>
      </c>
      <c r="I5113" s="13" t="s">
        <v>53</v>
      </c>
      <c r="J5113" s="13"/>
      <c r="K5113" s="13" t="s">
        <v>28</v>
      </c>
      <c r="L5113" s="12">
        <f t="shared" ca="1" si="706"/>
        <v>3.7082628039178642</v>
      </c>
      <c r="M5113" s="101">
        <f t="shared" ca="1" si="707"/>
        <v>0.19564794553470652</v>
      </c>
      <c r="N5113" s="101">
        <f t="shared" ca="1" si="714"/>
        <v>587.83117076200767</v>
      </c>
      <c r="O5113" s="101">
        <f t="shared" ca="1" si="708"/>
        <v>0.40008447391469837</v>
      </c>
      <c r="Q5113" s="12">
        <f t="shared" ca="1" si="709"/>
        <v>5.6000000000000005</v>
      </c>
      <c r="R5113" s="101">
        <f t="shared" ca="1" si="710"/>
        <v>0.16013555364835286</v>
      </c>
      <c r="S5113" s="13"/>
      <c r="T5113" s="101">
        <f t="shared" ca="1" si="711"/>
        <v>0</v>
      </c>
      <c r="U5113" s="101">
        <f t="shared" si="712"/>
        <v>0</v>
      </c>
      <c r="V5113" s="101">
        <f t="shared" ca="1" si="713"/>
        <v>-180.46015055291889</v>
      </c>
    </row>
    <row r="5114" spans="2:22" x14ac:dyDescent="0.3">
      <c r="B5114" s="13">
        <v>2023</v>
      </c>
      <c r="C5114" s="13">
        <v>7</v>
      </c>
      <c r="D5114" s="13">
        <v>30</v>
      </c>
      <c r="E5114" s="83" t="s">
        <v>310</v>
      </c>
      <c r="F5114" s="13">
        <v>6</v>
      </c>
      <c r="G5114" s="13">
        <v>11</v>
      </c>
      <c r="H5114" s="13" t="s">
        <v>70</v>
      </c>
      <c r="I5114" s="13" t="s">
        <v>53</v>
      </c>
      <c r="J5114" s="13"/>
      <c r="K5114" s="13" t="s">
        <v>28</v>
      </c>
      <c r="L5114" s="12">
        <f t="shared" ca="1" si="706"/>
        <v>3.5178012385865318</v>
      </c>
      <c r="M5114" s="101">
        <f t="shared" ca="1" si="707"/>
        <v>0.18559919334782543</v>
      </c>
      <c r="N5114" s="101">
        <f t="shared" ca="1" si="714"/>
        <v>587.83117076200767</v>
      </c>
      <c r="O5114" s="101">
        <f t="shared" ca="1" si="708"/>
        <v>0.37953557563110091</v>
      </c>
      <c r="Q5114" s="12">
        <f t="shared" ca="1" si="709"/>
        <v>5.6000000000000005</v>
      </c>
      <c r="R5114" s="101">
        <f t="shared" ca="1" si="710"/>
        <v>0.17625812515365014</v>
      </c>
      <c r="S5114" s="13"/>
      <c r="T5114" s="101">
        <f t="shared" ca="1" si="711"/>
        <v>0</v>
      </c>
      <c r="U5114" s="101">
        <f t="shared" si="712"/>
        <v>0</v>
      </c>
      <c r="V5114" s="101">
        <f t="shared" ca="1" si="713"/>
        <v>-180.81266680322619</v>
      </c>
    </row>
    <row r="5115" spans="2:22" x14ac:dyDescent="0.3">
      <c r="B5115" s="13">
        <v>2023</v>
      </c>
      <c r="C5115" s="13">
        <v>7</v>
      </c>
      <c r="D5115" s="13">
        <v>30</v>
      </c>
      <c r="E5115" s="83" t="s">
        <v>310</v>
      </c>
      <c r="F5115" s="13">
        <v>6</v>
      </c>
      <c r="G5115" s="13">
        <v>12</v>
      </c>
      <c r="H5115" s="13" t="s">
        <v>70</v>
      </c>
      <c r="I5115" s="13" t="s">
        <v>53</v>
      </c>
      <c r="J5115" s="13"/>
      <c r="K5115" s="13" t="s">
        <v>28</v>
      </c>
      <c r="L5115" s="12">
        <f t="shared" ca="1" si="706"/>
        <v>4.4676313389699462</v>
      </c>
      <c r="M5115" s="101">
        <f t="shared" ca="1" si="707"/>
        <v>0.23571222944405437</v>
      </c>
      <c r="N5115" s="101">
        <f t="shared" ca="1" si="714"/>
        <v>587.83117076200767</v>
      </c>
      <c r="O5115" s="101">
        <f t="shared" ca="1" si="708"/>
        <v>0.48201274516146753</v>
      </c>
      <c r="Q5115" s="12">
        <f t="shared" ca="1" si="709"/>
        <v>5.6000000000000005</v>
      </c>
      <c r="R5115" s="101">
        <f t="shared" ca="1" si="710"/>
        <v>9.5855007156194105E-2</v>
      </c>
      <c r="S5115" s="13"/>
      <c r="T5115" s="101">
        <f t="shared" ca="1" si="711"/>
        <v>0</v>
      </c>
      <c r="U5115" s="101">
        <f t="shared" si="712"/>
        <v>0</v>
      </c>
      <c r="V5115" s="101">
        <f t="shared" ca="1" si="713"/>
        <v>-181.00437681753857</v>
      </c>
    </row>
    <row r="5116" spans="2:22" x14ac:dyDescent="0.3">
      <c r="B5116" s="13">
        <v>2023</v>
      </c>
      <c r="C5116" s="13">
        <v>7</v>
      </c>
      <c r="D5116" s="13">
        <v>30</v>
      </c>
      <c r="E5116" s="83" t="s">
        <v>310</v>
      </c>
      <c r="F5116" s="13">
        <v>6</v>
      </c>
      <c r="G5116" s="13">
        <v>13</v>
      </c>
      <c r="H5116" s="13" t="s">
        <v>70</v>
      </c>
      <c r="I5116" s="13" t="s">
        <v>53</v>
      </c>
      <c r="J5116" s="13"/>
      <c r="K5116" s="13" t="s">
        <v>28</v>
      </c>
      <c r="L5116" s="12">
        <f t="shared" ca="1" si="706"/>
        <v>4.5865826976354986</v>
      </c>
      <c r="M5116" s="101">
        <f t="shared" ca="1" si="707"/>
        <v>0.24198810312724892</v>
      </c>
      <c r="N5116" s="101">
        <f t="shared" ca="1" si="714"/>
        <v>587.83117076200767</v>
      </c>
      <c r="O5116" s="101">
        <f t="shared" ca="1" si="708"/>
        <v>0.49484640724789397</v>
      </c>
      <c r="Q5116" s="12">
        <f t="shared" ca="1" si="709"/>
        <v>5.6000000000000005</v>
      </c>
      <c r="R5116" s="101">
        <f t="shared" ca="1" si="710"/>
        <v>8.5785774645155091E-2</v>
      </c>
      <c r="S5116" s="13"/>
      <c r="T5116" s="101">
        <f t="shared" ca="1" si="711"/>
        <v>0</v>
      </c>
      <c r="U5116" s="101">
        <f t="shared" si="712"/>
        <v>0</v>
      </c>
      <c r="V5116" s="101">
        <f t="shared" ca="1" si="713"/>
        <v>-181.17594836682889</v>
      </c>
    </row>
    <row r="5117" spans="2:22" x14ac:dyDescent="0.3">
      <c r="B5117" s="13">
        <v>2023</v>
      </c>
      <c r="C5117" s="13">
        <v>7</v>
      </c>
      <c r="D5117" s="13">
        <v>30</v>
      </c>
      <c r="E5117" s="83" t="s">
        <v>310</v>
      </c>
      <c r="F5117" s="13">
        <v>6</v>
      </c>
      <c r="G5117" s="13">
        <v>14</v>
      </c>
      <c r="H5117" s="13" t="s">
        <v>70</v>
      </c>
      <c r="I5117" s="13" t="s">
        <v>53</v>
      </c>
      <c r="J5117" s="13"/>
      <c r="K5117" s="13" t="s">
        <v>28</v>
      </c>
      <c r="L5117" s="12">
        <f t="shared" ca="1" si="706"/>
        <v>3.7695218000664004</v>
      </c>
      <c r="M5117" s="101">
        <f t="shared" ca="1" si="707"/>
        <v>0.1988799701715033</v>
      </c>
      <c r="N5117" s="101">
        <f t="shared" ca="1" si="714"/>
        <v>587.83117076200767</v>
      </c>
      <c r="O5117" s="101">
        <f t="shared" ca="1" si="708"/>
        <v>0.40669370700916391</v>
      </c>
      <c r="Q5117" s="12">
        <f t="shared" ca="1" si="709"/>
        <v>5.6000000000000005</v>
      </c>
      <c r="R5117" s="101">
        <f t="shared" ca="1" si="710"/>
        <v>0.15494997962437926</v>
      </c>
      <c r="S5117" s="13"/>
      <c r="T5117" s="101">
        <f t="shared" ca="1" si="711"/>
        <v>0</v>
      </c>
      <c r="U5117" s="101">
        <f t="shared" si="712"/>
        <v>0</v>
      </c>
      <c r="V5117" s="101">
        <f t="shared" ca="1" si="713"/>
        <v>-181.48584832607764</v>
      </c>
    </row>
    <row r="5118" spans="2:22" x14ac:dyDescent="0.3">
      <c r="B5118" s="13">
        <v>2023</v>
      </c>
      <c r="C5118" s="13">
        <v>7</v>
      </c>
      <c r="D5118" s="13">
        <v>30</v>
      </c>
      <c r="E5118" s="83" t="s">
        <v>310</v>
      </c>
      <c r="F5118" s="13">
        <v>6</v>
      </c>
      <c r="G5118" s="13">
        <v>15</v>
      </c>
      <c r="H5118" s="13" t="s">
        <v>70</v>
      </c>
      <c r="I5118" s="13" t="s">
        <v>53</v>
      </c>
      <c r="J5118" s="13"/>
      <c r="K5118" s="13" t="s">
        <v>28</v>
      </c>
      <c r="L5118" s="12">
        <f t="shared" ca="1" si="706"/>
        <v>5.3590400851699442</v>
      </c>
      <c r="M5118" s="101">
        <f t="shared" ca="1" si="707"/>
        <v>0.28274295489356627</v>
      </c>
      <c r="N5118" s="101">
        <f t="shared" ca="1" si="714"/>
        <v>587.83117076200767</v>
      </c>
      <c r="O5118" s="101">
        <f t="shared" ca="1" si="708"/>
        <v>0.57818683478898525</v>
      </c>
      <c r="Q5118" s="12">
        <f t="shared" ca="1" si="709"/>
        <v>0</v>
      </c>
      <c r="R5118" s="101">
        <f t="shared" ca="1" si="710"/>
        <v>0</v>
      </c>
      <c r="S5118" s="13"/>
      <c r="T5118" s="101">
        <f t="shared" ca="1" si="711"/>
        <v>0.28274295489356627</v>
      </c>
      <c r="U5118" s="101">
        <f t="shared" si="712"/>
        <v>0</v>
      </c>
      <c r="V5118" s="101">
        <f t="shared" ca="1" si="713"/>
        <v>-181.20310537118408</v>
      </c>
    </row>
    <row r="5119" spans="2:22" x14ac:dyDescent="0.3">
      <c r="B5119" s="13">
        <v>2023</v>
      </c>
      <c r="C5119" s="13">
        <v>7</v>
      </c>
      <c r="D5119" s="13">
        <v>30</v>
      </c>
      <c r="E5119" s="83" t="s">
        <v>310</v>
      </c>
      <c r="F5119" s="13">
        <v>6</v>
      </c>
      <c r="G5119" s="13">
        <v>16</v>
      </c>
      <c r="H5119" s="13" t="s">
        <v>71</v>
      </c>
      <c r="I5119" s="13" t="s">
        <v>53</v>
      </c>
      <c r="J5119" s="13"/>
      <c r="K5119" s="13" t="s">
        <v>28</v>
      </c>
      <c r="L5119" s="12">
        <f t="shared" ca="1" si="706"/>
        <v>3.9919572242402341</v>
      </c>
      <c r="M5119" s="101">
        <f t="shared" ca="1" si="707"/>
        <v>0.49556156981718269</v>
      </c>
      <c r="N5119" s="101">
        <f t="shared" ca="1" si="714"/>
        <v>588.95390873132521</v>
      </c>
      <c r="O5119" s="101">
        <f t="shared" ca="1" si="708"/>
        <v>1.1888048613787419</v>
      </c>
      <c r="Q5119" s="12">
        <f t="shared" ca="1" si="709"/>
        <v>5.6000000000000005</v>
      </c>
      <c r="R5119" s="101">
        <f t="shared" ca="1" si="710"/>
        <v>0.13612082096806424</v>
      </c>
      <c r="S5119" s="13"/>
      <c r="T5119" s="101">
        <f t="shared" ca="1" si="711"/>
        <v>0</v>
      </c>
      <c r="U5119" s="101">
        <f t="shared" ca="1" si="712"/>
        <v>1.1227379693175659</v>
      </c>
      <c r="V5119" s="101">
        <f t="shared" ca="1" si="713"/>
        <v>-180.35260904380266</v>
      </c>
    </row>
    <row r="5120" spans="2:22" x14ac:dyDescent="0.3">
      <c r="B5120" s="13">
        <v>2023</v>
      </c>
      <c r="C5120" s="13">
        <v>7</v>
      </c>
      <c r="D5120" s="13">
        <v>30</v>
      </c>
      <c r="E5120" s="83" t="s">
        <v>310</v>
      </c>
      <c r="F5120" s="13">
        <v>6</v>
      </c>
      <c r="G5120" s="13">
        <v>17</v>
      </c>
      <c r="H5120" s="13" t="s">
        <v>71</v>
      </c>
      <c r="I5120" s="13" t="s">
        <v>53</v>
      </c>
      <c r="J5120" s="13"/>
      <c r="K5120" s="13" t="s">
        <v>28</v>
      </c>
      <c r="L5120" s="12">
        <f t="shared" ref="L5120:L5183" ca="1" si="715">IF(K5120="Weekday",_xlfn.NORM.INV(RAND(),VLOOKUP(G5120,$J$5:$N$28,4),VLOOKUP(G5120,$J$5:$N$28,5)),_xlfn.NORM.INV(RAND(),VLOOKUP(G5120,$P$5:$T$28,4),VLOOKUP(G5120,$P$5:$T$28,5)))*VLOOKUP(C5120,$P$32:$R$43,3)</f>
        <v>6.3939250334788804</v>
      </c>
      <c r="M5120" s="101">
        <f t="shared" ref="M5120:M5183" ca="1" si="716">IF(I5120="Winter",VLOOKUP(G5120,$J$40:$L$43,3),VLOOKUP(G5120,$J$40:$L$43,2))*L5120</f>
        <v>0.7937418536560682</v>
      </c>
      <c r="N5120" s="101">
        <f t="shared" ca="1" si="714"/>
        <v>590.75220014699119</v>
      </c>
      <c r="O5120" s="101">
        <f t="shared" ref="O5120:O5183" ca="1" si="717">IF(I5120="Winter",VLOOKUP(G5120,$J$46:$L$49,3),VLOOKUP(G5120,$J$46:$L$49,2))*L5120</f>
        <v>1.9041108749700106</v>
      </c>
      <c r="Q5120" s="12">
        <f t="shared" ref="Q5120:Q5183" ca="1" si="718">MIN(MAX(AND(IF(G5120&gt;=VLOOKUP(C5120,$O$46:$T$57,5),1,0),IF(G5120&lt;=VLOOKUP(C5120,$O$46:$T$57,6),1,0))*$G$50*_xlfn.NORM.INV(RAND(),VLOOKUP(C5120,$B$4:$F$15,4),VLOOKUP(C5120,$B$4:$F$15,4)),0),0.2)*$G$51</f>
        <v>5.6000000000000005</v>
      </c>
      <c r="R5120" s="101">
        <f t="shared" ref="R5120:R5183" ca="1" si="719">MAX(Q5120-L5120,0)*$G$52</f>
        <v>0</v>
      </c>
      <c r="S5120" s="13"/>
      <c r="T5120" s="101">
        <f t="shared" ref="T5120:T5183" ca="1" si="720">MAX(L5120-Q5120,0)*IF(I5120="Winter",VLOOKUP(G5120,$J$40:$L$43,3),VLOOKUP(G5120,$J$40:$L$43,2))</f>
        <v>9.8557853656068145E-2</v>
      </c>
      <c r="U5120" s="101">
        <f t="shared" ca="1" si="712"/>
        <v>1.7982914156659351</v>
      </c>
      <c r="V5120" s="101">
        <f t="shared" ca="1" si="713"/>
        <v>-178.45575977448064</v>
      </c>
    </row>
    <row r="5121" spans="2:22" x14ac:dyDescent="0.3">
      <c r="B5121" s="13">
        <v>2023</v>
      </c>
      <c r="C5121" s="13">
        <v>7</v>
      </c>
      <c r="D5121" s="13">
        <v>30</v>
      </c>
      <c r="E5121" s="83" t="s">
        <v>310</v>
      </c>
      <c r="F5121" s="13">
        <v>6</v>
      </c>
      <c r="G5121" s="13">
        <v>18</v>
      </c>
      <c r="H5121" s="13" t="s">
        <v>71</v>
      </c>
      <c r="I5121" s="13" t="s">
        <v>53</v>
      </c>
      <c r="J5121" s="13"/>
      <c r="K5121" s="13" t="s">
        <v>28</v>
      </c>
      <c r="L5121" s="12">
        <f t="shared" ca="1" si="715"/>
        <v>5.8371283165423318</v>
      </c>
      <c r="M5121" s="101">
        <f t="shared" ca="1" si="716"/>
        <v>0.72462110921556511</v>
      </c>
      <c r="N5121" s="101">
        <f t="shared" ca="1" si="714"/>
        <v>592.39389248601867</v>
      </c>
      <c r="O5121" s="101">
        <f t="shared" ca="1" si="717"/>
        <v>1.7382968126663065</v>
      </c>
      <c r="Q5121" s="12">
        <f t="shared" ca="1" si="718"/>
        <v>5.6000000000000005</v>
      </c>
      <c r="R5121" s="101">
        <f t="shared" ca="1" si="719"/>
        <v>0</v>
      </c>
      <c r="S5121" s="13"/>
      <c r="T5121" s="101">
        <f t="shared" ca="1" si="720"/>
        <v>2.9437109215564999E-2</v>
      </c>
      <c r="U5121" s="101">
        <f t="shared" ref="U5121:U5184" ca="1" si="721">IF(H5121="On-Peak",IF(I5121="Winter",((L5121*$D$48)/60),((L5121*$D$47)/60)),0)</f>
        <v>1.6416923390275309</v>
      </c>
      <c r="V5121" s="101">
        <f t="shared" ref="V5121:V5184" ca="1" si="722">V5120+MAX(T5121-R5121,0)-MAX(R5121-T5121,0)+MAX(U5121-R5121,0)-MAX(R5121-U5121,0)</f>
        <v>-176.78463032623753</v>
      </c>
    </row>
    <row r="5122" spans="2:22" x14ac:dyDescent="0.3">
      <c r="B5122" s="13">
        <v>2023</v>
      </c>
      <c r="C5122" s="13">
        <v>7</v>
      </c>
      <c r="D5122" s="13">
        <v>30</v>
      </c>
      <c r="E5122" s="83" t="s">
        <v>310</v>
      </c>
      <c r="F5122" s="13">
        <v>6</v>
      </c>
      <c r="G5122" s="13">
        <v>19</v>
      </c>
      <c r="H5122" s="13" t="s">
        <v>71</v>
      </c>
      <c r="I5122" s="13" t="s">
        <v>53</v>
      </c>
      <c r="J5122" s="13"/>
      <c r="K5122" s="13" t="s">
        <v>28</v>
      </c>
      <c r="L5122" s="12">
        <f t="shared" ca="1" si="715"/>
        <v>6.6024529148576452</v>
      </c>
      <c r="M5122" s="101">
        <f t="shared" ca="1" si="716"/>
        <v>0.81962850485042804</v>
      </c>
      <c r="N5122" s="101">
        <f t="shared" ca="1" si="714"/>
        <v>594.25083236832234</v>
      </c>
      <c r="O5122" s="101">
        <f t="shared" ca="1" si="717"/>
        <v>1.9662104780446068</v>
      </c>
      <c r="Q5122" s="12">
        <f t="shared" ca="1" si="718"/>
        <v>5.6000000000000005</v>
      </c>
      <c r="R5122" s="101">
        <f t="shared" ca="1" si="719"/>
        <v>0</v>
      </c>
      <c r="S5122" s="13"/>
      <c r="T5122" s="101">
        <f t="shared" ca="1" si="720"/>
        <v>0.124444504850428</v>
      </c>
      <c r="U5122" s="101">
        <f t="shared" ca="1" si="721"/>
        <v>1.8569398823037127</v>
      </c>
      <c r="V5122" s="101">
        <f t="shared" ca="1" si="722"/>
        <v>-174.80324593908338</v>
      </c>
    </row>
    <row r="5123" spans="2:22" x14ac:dyDescent="0.3">
      <c r="B5123" s="13">
        <v>2023</v>
      </c>
      <c r="C5123" s="13">
        <v>7</v>
      </c>
      <c r="D5123" s="13">
        <v>30</v>
      </c>
      <c r="E5123" s="83" t="s">
        <v>310</v>
      </c>
      <c r="F5123" s="13">
        <v>6</v>
      </c>
      <c r="G5123" s="13">
        <v>20</v>
      </c>
      <c r="H5123" s="13" t="s">
        <v>69</v>
      </c>
      <c r="I5123" s="13" t="s">
        <v>53</v>
      </c>
      <c r="J5123" s="13"/>
      <c r="K5123" s="13" t="s">
        <v>28</v>
      </c>
      <c r="L5123" s="12">
        <f t="shared" ca="1" si="715"/>
        <v>5.268238052637928</v>
      </c>
      <c r="M5123" s="101">
        <f t="shared" ca="1" si="716"/>
        <v>0.27795223965717708</v>
      </c>
      <c r="N5123" s="101">
        <f t="shared" ca="1" si="714"/>
        <v>594.25083236832234</v>
      </c>
      <c r="O5123" s="101">
        <f t="shared" ca="1" si="717"/>
        <v>0.56839020349910607</v>
      </c>
      <c r="Q5123" s="12">
        <f t="shared" ca="1" si="718"/>
        <v>0</v>
      </c>
      <c r="R5123" s="101">
        <f t="shared" ca="1" si="719"/>
        <v>0</v>
      </c>
      <c r="S5123" s="13"/>
      <c r="T5123" s="101">
        <f t="shared" ca="1" si="720"/>
        <v>0.27795223965717708</v>
      </c>
      <c r="U5123" s="101">
        <f t="shared" si="721"/>
        <v>0</v>
      </c>
      <c r="V5123" s="101">
        <f t="shared" ca="1" si="722"/>
        <v>-174.52529369942621</v>
      </c>
    </row>
    <row r="5124" spans="2:22" x14ac:dyDescent="0.3">
      <c r="B5124" s="13">
        <v>2023</v>
      </c>
      <c r="C5124" s="13">
        <v>7</v>
      </c>
      <c r="D5124" s="13">
        <v>30</v>
      </c>
      <c r="E5124" s="83" t="s">
        <v>310</v>
      </c>
      <c r="F5124" s="13">
        <v>6</v>
      </c>
      <c r="G5124" s="13">
        <v>21</v>
      </c>
      <c r="H5124" s="13" t="s">
        <v>69</v>
      </c>
      <c r="I5124" s="13" t="s">
        <v>53</v>
      </c>
      <c r="J5124" s="13"/>
      <c r="K5124" s="13" t="s">
        <v>28</v>
      </c>
      <c r="L5124" s="12">
        <f t="shared" ca="1" si="715"/>
        <v>5.9454706339657122</v>
      </c>
      <c r="M5124" s="101">
        <f t="shared" ca="1" si="716"/>
        <v>0.31368303064803099</v>
      </c>
      <c r="N5124" s="101">
        <f t="shared" ca="1" si="714"/>
        <v>594.25083236832234</v>
      </c>
      <c r="O5124" s="101">
        <f t="shared" ca="1" si="717"/>
        <v>0.64145682669856063</v>
      </c>
      <c r="Q5124" s="12">
        <f t="shared" ca="1" si="718"/>
        <v>0</v>
      </c>
      <c r="R5124" s="101">
        <f t="shared" ca="1" si="719"/>
        <v>0</v>
      </c>
      <c r="S5124" s="13"/>
      <c r="T5124" s="101">
        <f t="shared" ca="1" si="720"/>
        <v>0.31368303064803099</v>
      </c>
      <c r="U5124" s="101">
        <f t="shared" si="721"/>
        <v>0</v>
      </c>
      <c r="V5124" s="101">
        <f t="shared" ca="1" si="722"/>
        <v>-174.21161066877818</v>
      </c>
    </row>
    <row r="5125" spans="2:22" x14ac:dyDescent="0.3">
      <c r="B5125" s="13">
        <v>2023</v>
      </c>
      <c r="C5125" s="13">
        <v>7</v>
      </c>
      <c r="D5125" s="13">
        <v>30</v>
      </c>
      <c r="E5125" s="83" t="s">
        <v>310</v>
      </c>
      <c r="F5125" s="13">
        <v>6</v>
      </c>
      <c r="G5125" s="13">
        <v>22</v>
      </c>
      <c r="H5125" s="13" t="s">
        <v>69</v>
      </c>
      <c r="I5125" s="13" t="s">
        <v>53</v>
      </c>
      <c r="J5125" s="13"/>
      <c r="K5125" s="13" t="s">
        <v>28</v>
      </c>
      <c r="L5125" s="12">
        <f t="shared" ca="1" si="715"/>
        <v>6.5100414232843553</v>
      </c>
      <c r="M5125" s="101">
        <f t="shared" ca="1" si="716"/>
        <v>0.34346978549248258</v>
      </c>
      <c r="N5125" s="101">
        <f t="shared" ca="1" si="714"/>
        <v>594.25083236832234</v>
      </c>
      <c r="O5125" s="101">
        <f t="shared" ca="1" si="717"/>
        <v>0.70236836915814904</v>
      </c>
      <c r="Q5125" s="12">
        <f t="shared" ca="1" si="718"/>
        <v>0</v>
      </c>
      <c r="R5125" s="101">
        <f t="shared" ca="1" si="719"/>
        <v>0</v>
      </c>
      <c r="S5125" s="13"/>
      <c r="T5125" s="101">
        <f t="shared" ca="1" si="720"/>
        <v>0.34346978549248258</v>
      </c>
      <c r="U5125" s="101">
        <f t="shared" si="721"/>
        <v>0</v>
      </c>
      <c r="V5125" s="101">
        <f t="shared" ca="1" si="722"/>
        <v>-173.86814088328569</v>
      </c>
    </row>
    <row r="5126" spans="2:22" x14ac:dyDescent="0.3">
      <c r="B5126" s="13">
        <v>2023</v>
      </c>
      <c r="C5126" s="13">
        <v>7</v>
      </c>
      <c r="D5126" s="13">
        <v>30</v>
      </c>
      <c r="E5126" s="83" t="s">
        <v>310</v>
      </c>
      <c r="F5126" s="13">
        <v>6</v>
      </c>
      <c r="G5126" s="13">
        <v>23</v>
      </c>
      <c r="H5126" s="13" t="s">
        <v>69</v>
      </c>
      <c r="I5126" s="13" t="s">
        <v>53</v>
      </c>
      <c r="J5126" s="13"/>
      <c r="K5126" s="13" t="s">
        <v>28</v>
      </c>
      <c r="L5126" s="12">
        <f t="shared" ca="1" si="715"/>
        <v>5.6704275915173152</v>
      </c>
      <c r="M5126" s="101">
        <f t="shared" ca="1" si="716"/>
        <v>0.29917175972845356</v>
      </c>
      <c r="N5126" s="101">
        <f t="shared" ca="1" si="714"/>
        <v>594.25083236832234</v>
      </c>
      <c r="O5126" s="101">
        <f t="shared" ca="1" si="717"/>
        <v>0.61178243284880318</v>
      </c>
      <c r="Q5126" s="12">
        <f t="shared" ca="1" si="718"/>
        <v>0</v>
      </c>
      <c r="R5126" s="101">
        <f t="shared" ca="1" si="719"/>
        <v>0</v>
      </c>
      <c r="S5126" s="13"/>
      <c r="T5126" s="101">
        <f t="shared" ca="1" si="720"/>
        <v>0.29917175972845356</v>
      </c>
      <c r="U5126" s="101">
        <f t="shared" si="721"/>
        <v>0</v>
      </c>
      <c r="V5126" s="101">
        <f t="shared" ca="1" si="722"/>
        <v>-173.56896912355722</v>
      </c>
    </row>
    <row r="5127" spans="2:22" x14ac:dyDescent="0.3">
      <c r="B5127" s="13">
        <v>2023</v>
      </c>
      <c r="C5127" s="13">
        <v>7</v>
      </c>
      <c r="D5127" s="13">
        <v>31</v>
      </c>
      <c r="E5127" s="83" t="s">
        <v>311</v>
      </c>
      <c r="F5127" s="13">
        <v>7</v>
      </c>
      <c r="G5127" s="13">
        <v>0</v>
      </c>
      <c r="H5127" s="13" t="s">
        <v>69</v>
      </c>
      <c r="I5127" s="13" t="s">
        <v>53</v>
      </c>
      <c r="J5127" s="13"/>
      <c r="K5127" s="13" t="s">
        <v>27</v>
      </c>
      <c r="L5127" s="12">
        <f t="shared" ca="1" si="715"/>
        <v>6.2340964442559272</v>
      </c>
      <c r="M5127" s="101">
        <f t="shared" ca="1" si="716"/>
        <v>0.3289109283989427</v>
      </c>
      <c r="N5127" s="101">
        <f t="shared" ca="1" si="714"/>
        <v>594.25083236832234</v>
      </c>
      <c r="O5127" s="101">
        <f t="shared" ca="1" si="717"/>
        <v>0.67259666537077201</v>
      </c>
      <c r="Q5127" s="12">
        <f t="shared" ca="1" si="718"/>
        <v>0</v>
      </c>
      <c r="R5127" s="101">
        <f t="shared" ca="1" si="719"/>
        <v>0</v>
      </c>
      <c r="S5127" s="13"/>
      <c r="T5127" s="101">
        <f t="shared" ca="1" si="720"/>
        <v>0.3289109283989427</v>
      </c>
      <c r="U5127" s="101">
        <f t="shared" si="721"/>
        <v>0</v>
      </c>
      <c r="V5127" s="101">
        <f t="shared" ca="1" si="722"/>
        <v>-173.24005819515827</v>
      </c>
    </row>
    <row r="5128" spans="2:22" x14ac:dyDescent="0.3">
      <c r="B5128" s="13">
        <v>2023</v>
      </c>
      <c r="C5128" s="13">
        <v>7</v>
      </c>
      <c r="D5128" s="13">
        <v>31</v>
      </c>
      <c r="E5128" s="83" t="s">
        <v>311</v>
      </c>
      <c r="F5128" s="13">
        <v>7</v>
      </c>
      <c r="G5128" s="13">
        <v>1</v>
      </c>
      <c r="H5128" s="13" t="s">
        <v>69</v>
      </c>
      <c r="I5128" s="13" t="s">
        <v>53</v>
      </c>
      <c r="J5128" s="13"/>
      <c r="K5128" s="13" t="s">
        <v>27</v>
      </c>
      <c r="L5128" s="12">
        <f t="shared" ca="1" si="715"/>
        <v>3.1955700919995564</v>
      </c>
      <c r="M5128" s="101">
        <f t="shared" ca="1" si="716"/>
        <v>0.1685982780538966</v>
      </c>
      <c r="N5128" s="101">
        <f t="shared" ca="1" si="714"/>
        <v>594.25083236832234</v>
      </c>
      <c r="O5128" s="101">
        <f t="shared" ca="1" si="717"/>
        <v>0.34477005722583215</v>
      </c>
      <c r="Q5128" s="12">
        <f t="shared" ca="1" si="718"/>
        <v>0</v>
      </c>
      <c r="R5128" s="101">
        <f t="shared" ca="1" si="719"/>
        <v>0</v>
      </c>
      <c r="S5128" s="13"/>
      <c r="T5128" s="101">
        <f t="shared" ca="1" si="720"/>
        <v>0.1685982780538966</v>
      </c>
      <c r="U5128" s="101">
        <f t="shared" si="721"/>
        <v>0</v>
      </c>
      <c r="V5128" s="101">
        <f t="shared" ca="1" si="722"/>
        <v>-173.07145991710436</v>
      </c>
    </row>
    <row r="5129" spans="2:22" x14ac:dyDescent="0.3">
      <c r="B5129" s="13">
        <v>2023</v>
      </c>
      <c r="C5129" s="13">
        <v>7</v>
      </c>
      <c r="D5129" s="13">
        <v>31</v>
      </c>
      <c r="E5129" s="83" t="s">
        <v>311</v>
      </c>
      <c r="F5129" s="13">
        <v>7</v>
      </c>
      <c r="G5129" s="13">
        <v>2</v>
      </c>
      <c r="H5129" s="13" t="s">
        <v>69</v>
      </c>
      <c r="I5129" s="13" t="s">
        <v>53</v>
      </c>
      <c r="J5129" s="13"/>
      <c r="K5129" s="13" t="s">
        <v>27</v>
      </c>
      <c r="L5129" s="12">
        <f t="shared" ca="1" si="715"/>
        <v>3.3978657417159357</v>
      </c>
      <c r="M5129" s="101">
        <f t="shared" ca="1" si="716"/>
        <v>0.17927139653293278</v>
      </c>
      <c r="N5129" s="101">
        <f t="shared" ca="1" si="714"/>
        <v>594.25083236832234</v>
      </c>
      <c r="O5129" s="101">
        <f t="shared" ca="1" si="717"/>
        <v>0.36659573487373232</v>
      </c>
      <c r="Q5129" s="12">
        <f t="shared" ca="1" si="718"/>
        <v>0</v>
      </c>
      <c r="R5129" s="101">
        <f t="shared" ca="1" si="719"/>
        <v>0</v>
      </c>
      <c r="S5129" s="13"/>
      <c r="T5129" s="101">
        <f t="shared" ca="1" si="720"/>
        <v>0.17927139653293278</v>
      </c>
      <c r="U5129" s="101">
        <f t="shared" si="721"/>
        <v>0</v>
      </c>
      <c r="V5129" s="101">
        <f t="shared" ca="1" si="722"/>
        <v>-172.89218852057144</v>
      </c>
    </row>
    <row r="5130" spans="2:22" x14ac:dyDescent="0.3">
      <c r="B5130" s="13">
        <v>2023</v>
      </c>
      <c r="C5130" s="13">
        <v>7</v>
      </c>
      <c r="D5130" s="13">
        <v>31</v>
      </c>
      <c r="E5130" s="83" t="s">
        <v>311</v>
      </c>
      <c r="F5130" s="13">
        <v>7</v>
      </c>
      <c r="G5130" s="13">
        <v>3</v>
      </c>
      <c r="H5130" s="13" t="s">
        <v>69</v>
      </c>
      <c r="I5130" s="13" t="s">
        <v>53</v>
      </c>
      <c r="J5130" s="13"/>
      <c r="K5130" s="13" t="s">
        <v>27</v>
      </c>
      <c r="L5130" s="12">
        <f t="shared" ca="1" si="715"/>
        <v>3.3839431265390734</v>
      </c>
      <c r="M5130" s="101">
        <f t="shared" ca="1" si="716"/>
        <v>0.17853683935620152</v>
      </c>
      <c r="N5130" s="101">
        <f t="shared" ca="1" si="714"/>
        <v>594.25083236832234</v>
      </c>
      <c r="O5130" s="101">
        <f t="shared" ca="1" si="717"/>
        <v>0.3650936239223006</v>
      </c>
      <c r="Q5130" s="12">
        <f t="shared" ca="1" si="718"/>
        <v>0</v>
      </c>
      <c r="R5130" s="101">
        <f t="shared" ca="1" si="719"/>
        <v>0</v>
      </c>
      <c r="S5130" s="13"/>
      <c r="T5130" s="101">
        <f t="shared" ca="1" si="720"/>
        <v>0.17853683935620152</v>
      </c>
      <c r="U5130" s="101">
        <f t="shared" si="721"/>
        <v>0</v>
      </c>
      <c r="V5130" s="101">
        <f t="shared" ca="1" si="722"/>
        <v>-172.71365168121523</v>
      </c>
    </row>
    <row r="5131" spans="2:22" x14ac:dyDescent="0.3">
      <c r="B5131" s="13">
        <v>2023</v>
      </c>
      <c r="C5131" s="13">
        <v>7</v>
      </c>
      <c r="D5131" s="13">
        <v>31</v>
      </c>
      <c r="E5131" s="83" t="s">
        <v>311</v>
      </c>
      <c r="F5131" s="13">
        <v>7</v>
      </c>
      <c r="G5131" s="13">
        <v>4</v>
      </c>
      <c r="H5131" s="13" t="s">
        <v>69</v>
      </c>
      <c r="I5131" s="13" t="s">
        <v>53</v>
      </c>
      <c r="J5131" s="13"/>
      <c r="K5131" s="13" t="s">
        <v>27</v>
      </c>
      <c r="L5131" s="12">
        <f t="shared" ca="1" si="715"/>
        <v>2.8705484250865418</v>
      </c>
      <c r="M5131" s="101">
        <f t="shared" ca="1" si="716"/>
        <v>0.15145013490756595</v>
      </c>
      <c r="N5131" s="101">
        <f t="shared" ca="1" si="714"/>
        <v>594.25083236832234</v>
      </c>
      <c r="O5131" s="101">
        <f t="shared" ca="1" si="717"/>
        <v>0.30970346958258699</v>
      </c>
      <c r="Q5131" s="12">
        <f t="shared" ca="1" si="718"/>
        <v>0</v>
      </c>
      <c r="R5131" s="101">
        <f t="shared" ca="1" si="719"/>
        <v>0</v>
      </c>
      <c r="S5131" s="13"/>
      <c r="T5131" s="101">
        <f t="shared" ca="1" si="720"/>
        <v>0.15145013490756595</v>
      </c>
      <c r="U5131" s="101">
        <f t="shared" si="721"/>
        <v>0</v>
      </c>
      <c r="V5131" s="101">
        <f t="shared" ca="1" si="722"/>
        <v>-172.56220154630765</v>
      </c>
    </row>
    <row r="5132" spans="2:22" x14ac:dyDescent="0.3">
      <c r="B5132" s="13">
        <v>2023</v>
      </c>
      <c r="C5132" s="13">
        <v>7</v>
      </c>
      <c r="D5132" s="13">
        <v>31</v>
      </c>
      <c r="E5132" s="83" t="s">
        <v>311</v>
      </c>
      <c r="F5132" s="13">
        <v>7</v>
      </c>
      <c r="G5132" s="13">
        <v>5</v>
      </c>
      <c r="H5132" s="13" t="s">
        <v>69</v>
      </c>
      <c r="I5132" s="13" t="s">
        <v>53</v>
      </c>
      <c r="J5132" s="13"/>
      <c r="K5132" s="13" t="s">
        <v>27</v>
      </c>
      <c r="L5132" s="12">
        <f t="shared" ca="1" si="715"/>
        <v>2.7091988272852134</v>
      </c>
      <c r="M5132" s="101">
        <f t="shared" ca="1" si="716"/>
        <v>0.14293733012756787</v>
      </c>
      <c r="N5132" s="101">
        <f t="shared" ca="1" si="714"/>
        <v>594.25083236832234</v>
      </c>
      <c r="O5132" s="101">
        <f t="shared" ca="1" si="717"/>
        <v>0.29229546147580165</v>
      </c>
      <c r="Q5132" s="12">
        <f t="shared" ca="1" si="718"/>
        <v>3.7832533436846121</v>
      </c>
      <c r="R5132" s="101">
        <f t="shared" ca="1" si="719"/>
        <v>9.0918714813209095E-2</v>
      </c>
      <c r="S5132" s="13"/>
      <c r="T5132" s="101">
        <f t="shared" ca="1" si="720"/>
        <v>0</v>
      </c>
      <c r="U5132" s="101">
        <f t="shared" si="721"/>
        <v>0</v>
      </c>
      <c r="V5132" s="101">
        <f t="shared" ca="1" si="722"/>
        <v>-172.74403897593405</v>
      </c>
    </row>
    <row r="5133" spans="2:22" x14ac:dyDescent="0.3">
      <c r="B5133" s="13">
        <v>2023</v>
      </c>
      <c r="C5133" s="13">
        <v>7</v>
      </c>
      <c r="D5133" s="13">
        <v>31</v>
      </c>
      <c r="E5133" s="83" t="s">
        <v>311</v>
      </c>
      <c r="F5133" s="13">
        <v>7</v>
      </c>
      <c r="G5133" s="13">
        <v>6</v>
      </c>
      <c r="H5133" s="13" t="s">
        <v>69</v>
      </c>
      <c r="I5133" s="13" t="s">
        <v>53</v>
      </c>
      <c r="J5133" s="13"/>
      <c r="K5133" s="13" t="s">
        <v>27</v>
      </c>
      <c r="L5133" s="12">
        <f t="shared" ca="1" si="715"/>
        <v>3.2258766977313149</v>
      </c>
      <c r="M5133" s="101">
        <f t="shared" ca="1" si="716"/>
        <v>0.17019725457230417</v>
      </c>
      <c r="N5133" s="101">
        <f t="shared" ca="1" si="714"/>
        <v>594.25083236832234</v>
      </c>
      <c r="O5133" s="101">
        <f t="shared" ca="1" si="717"/>
        <v>0.34803983691823154</v>
      </c>
      <c r="Q5133" s="12">
        <f t="shared" ca="1" si="718"/>
        <v>0.22933296819311513</v>
      </c>
      <c r="R5133" s="101">
        <f t="shared" ca="1" si="719"/>
        <v>0</v>
      </c>
      <c r="S5133" s="13"/>
      <c r="T5133" s="101">
        <f t="shared" ca="1" si="720"/>
        <v>0.15809764717043542</v>
      </c>
      <c r="U5133" s="101">
        <f t="shared" si="721"/>
        <v>0</v>
      </c>
      <c r="V5133" s="101">
        <f t="shared" ca="1" si="722"/>
        <v>-172.58594132876362</v>
      </c>
    </row>
    <row r="5134" spans="2:22" x14ac:dyDescent="0.3">
      <c r="B5134" s="13">
        <v>2023</v>
      </c>
      <c r="C5134" s="13">
        <v>7</v>
      </c>
      <c r="D5134" s="13">
        <v>31</v>
      </c>
      <c r="E5134" s="83" t="s">
        <v>311</v>
      </c>
      <c r="F5134" s="13">
        <v>7</v>
      </c>
      <c r="G5134" s="13">
        <v>7</v>
      </c>
      <c r="H5134" s="13" t="s">
        <v>69</v>
      </c>
      <c r="I5134" s="13" t="s">
        <v>53</v>
      </c>
      <c r="J5134" s="13"/>
      <c r="K5134" s="13" t="s">
        <v>27</v>
      </c>
      <c r="L5134" s="12">
        <f t="shared" ca="1" si="715"/>
        <v>2.7900854432958506</v>
      </c>
      <c r="M5134" s="101">
        <f t="shared" ca="1" si="716"/>
        <v>0.14720490798828909</v>
      </c>
      <c r="N5134" s="101">
        <f t="shared" ca="1" si="714"/>
        <v>594.25083236832234</v>
      </c>
      <c r="O5134" s="101">
        <f t="shared" ca="1" si="717"/>
        <v>0.3010223184771893</v>
      </c>
      <c r="Q5134" s="12">
        <f t="shared" ca="1" si="718"/>
        <v>5.6000000000000005</v>
      </c>
      <c r="R5134" s="101">
        <f t="shared" ca="1" si="719"/>
        <v>0.2378592672250063</v>
      </c>
      <c r="S5134" s="13"/>
      <c r="T5134" s="101">
        <f t="shared" ca="1" si="720"/>
        <v>0</v>
      </c>
      <c r="U5134" s="101">
        <f t="shared" si="721"/>
        <v>0</v>
      </c>
      <c r="V5134" s="101">
        <f t="shared" ca="1" si="722"/>
        <v>-173.06165986321366</v>
      </c>
    </row>
    <row r="5135" spans="2:22" x14ac:dyDescent="0.3">
      <c r="B5135" s="13">
        <v>2023</v>
      </c>
      <c r="C5135" s="13">
        <v>7</v>
      </c>
      <c r="D5135" s="13">
        <v>31</v>
      </c>
      <c r="E5135" s="83" t="s">
        <v>311</v>
      </c>
      <c r="F5135" s="13">
        <v>7</v>
      </c>
      <c r="G5135" s="13">
        <v>8</v>
      </c>
      <c r="H5135" s="13" t="s">
        <v>69</v>
      </c>
      <c r="I5135" s="13" t="s">
        <v>53</v>
      </c>
      <c r="J5135" s="13"/>
      <c r="K5135" s="13" t="s">
        <v>27</v>
      </c>
      <c r="L5135" s="12">
        <f t="shared" ca="1" si="715"/>
        <v>5.0818239362430333</v>
      </c>
      <c r="M5135" s="101">
        <f t="shared" ca="1" si="716"/>
        <v>0.26811703087618244</v>
      </c>
      <c r="N5135" s="101">
        <f t="shared" ca="1" si="714"/>
        <v>594.25083236832234</v>
      </c>
      <c r="O5135" s="101">
        <f t="shared" ca="1" si="717"/>
        <v>0.54827798448126086</v>
      </c>
      <c r="Q5135" s="12">
        <f t="shared" ca="1" si="718"/>
        <v>4.6254628481215709</v>
      </c>
      <c r="R5135" s="101">
        <f t="shared" ca="1" si="719"/>
        <v>0</v>
      </c>
      <c r="S5135" s="13"/>
      <c r="T5135" s="101">
        <f t="shared" ca="1" si="720"/>
        <v>2.4077611009288354E-2</v>
      </c>
      <c r="U5135" s="101">
        <f t="shared" si="721"/>
        <v>0</v>
      </c>
      <c r="V5135" s="101">
        <f t="shared" ca="1" si="722"/>
        <v>-173.03758225220437</v>
      </c>
    </row>
    <row r="5136" spans="2:22" x14ac:dyDescent="0.3">
      <c r="B5136" s="13">
        <v>2023</v>
      </c>
      <c r="C5136" s="13">
        <v>7</v>
      </c>
      <c r="D5136" s="13">
        <v>31</v>
      </c>
      <c r="E5136" s="83" t="s">
        <v>311</v>
      </c>
      <c r="F5136" s="13">
        <v>7</v>
      </c>
      <c r="G5136" s="13">
        <v>9</v>
      </c>
      <c r="H5136" s="13" t="s">
        <v>69</v>
      </c>
      <c r="I5136" s="13" t="s">
        <v>53</v>
      </c>
      <c r="J5136" s="13"/>
      <c r="K5136" s="13" t="s">
        <v>27</v>
      </c>
      <c r="L5136" s="12">
        <f t="shared" ca="1" si="715"/>
        <v>3.7681758675783845</v>
      </c>
      <c r="M5136" s="101">
        <f t="shared" ca="1" si="716"/>
        <v>0.19880895877343557</v>
      </c>
      <c r="N5136" s="101">
        <f t="shared" ref="N5136:N5199" ca="1" si="723">IF(H5136="On-Peak",IF(I5136="Winter",((L5136*$D$48)/60)+N5135,((L5136*$D$47)/60)+N5135),N5135)</f>
        <v>594.25083236832234</v>
      </c>
      <c r="O5136" s="101">
        <f t="shared" ca="1" si="717"/>
        <v>0.40654849435303192</v>
      </c>
      <c r="Q5136" s="12">
        <f t="shared" ca="1" si="718"/>
        <v>5.6000000000000005</v>
      </c>
      <c r="R5136" s="101">
        <f t="shared" ca="1" si="719"/>
        <v>0.15506391280948981</v>
      </c>
      <c r="S5136" s="13"/>
      <c r="T5136" s="101">
        <f t="shared" ca="1" si="720"/>
        <v>0</v>
      </c>
      <c r="U5136" s="101">
        <f t="shared" si="721"/>
        <v>0</v>
      </c>
      <c r="V5136" s="101">
        <f t="shared" ca="1" si="722"/>
        <v>-173.34771007782334</v>
      </c>
    </row>
    <row r="5137" spans="2:22" x14ac:dyDescent="0.3">
      <c r="B5137" s="13">
        <v>2023</v>
      </c>
      <c r="C5137" s="13">
        <v>7</v>
      </c>
      <c r="D5137" s="13">
        <v>31</v>
      </c>
      <c r="E5137" s="83" t="s">
        <v>311</v>
      </c>
      <c r="F5137" s="13">
        <v>7</v>
      </c>
      <c r="G5137" s="13">
        <v>10</v>
      </c>
      <c r="H5137" s="13" t="s">
        <v>70</v>
      </c>
      <c r="I5137" s="13" t="s">
        <v>53</v>
      </c>
      <c r="J5137" s="13"/>
      <c r="K5137" s="13" t="s">
        <v>27</v>
      </c>
      <c r="L5137" s="12">
        <f t="shared" ca="1" si="715"/>
        <v>2.0929552633271382</v>
      </c>
      <c r="M5137" s="101">
        <f t="shared" ca="1" si="716"/>
        <v>0.11042431969313982</v>
      </c>
      <c r="N5137" s="101">
        <f t="shared" ca="1" si="723"/>
        <v>594.25083236832234</v>
      </c>
      <c r="O5137" s="101">
        <f t="shared" ca="1" si="717"/>
        <v>0.22580894336036494</v>
      </c>
      <c r="Q5137" s="12">
        <f t="shared" ca="1" si="718"/>
        <v>5.6000000000000005</v>
      </c>
      <c r="R5137" s="101">
        <f t="shared" ca="1" si="719"/>
        <v>0.2968713369593578</v>
      </c>
      <c r="S5137" s="13"/>
      <c r="T5137" s="101">
        <f t="shared" ca="1" si="720"/>
        <v>0</v>
      </c>
      <c r="U5137" s="101">
        <f t="shared" si="721"/>
        <v>0</v>
      </c>
      <c r="V5137" s="101">
        <f t="shared" ca="1" si="722"/>
        <v>-173.94145275174205</v>
      </c>
    </row>
    <row r="5138" spans="2:22" x14ac:dyDescent="0.3">
      <c r="B5138" s="13">
        <v>2023</v>
      </c>
      <c r="C5138" s="13">
        <v>7</v>
      </c>
      <c r="D5138" s="13">
        <v>31</v>
      </c>
      <c r="E5138" s="83" t="s">
        <v>311</v>
      </c>
      <c r="F5138" s="13">
        <v>7</v>
      </c>
      <c r="G5138" s="13">
        <v>11</v>
      </c>
      <c r="H5138" s="13" t="s">
        <v>70</v>
      </c>
      <c r="I5138" s="13" t="s">
        <v>53</v>
      </c>
      <c r="J5138" s="13"/>
      <c r="K5138" s="13" t="s">
        <v>27</v>
      </c>
      <c r="L5138" s="12">
        <f t="shared" ca="1" si="715"/>
        <v>4.5668410451126551</v>
      </c>
      <c r="M5138" s="101">
        <f t="shared" ca="1" si="716"/>
        <v>0.2409465335401437</v>
      </c>
      <c r="N5138" s="101">
        <f t="shared" ca="1" si="723"/>
        <v>594.25083236832234</v>
      </c>
      <c r="O5138" s="101">
        <f t="shared" ca="1" si="717"/>
        <v>0.49271648035720433</v>
      </c>
      <c r="Q5138" s="12">
        <f t="shared" ca="1" si="718"/>
        <v>5.6000000000000005</v>
      </c>
      <c r="R5138" s="101">
        <f t="shared" ca="1" si="719"/>
        <v>8.7456905531213797E-2</v>
      </c>
      <c r="S5138" s="13"/>
      <c r="T5138" s="101">
        <f t="shared" ca="1" si="720"/>
        <v>0</v>
      </c>
      <c r="U5138" s="101">
        <f t="shared" si="721"/>
        <v>0</v>
      </c>
      <c r="V5138" s="101">
        <f t="shared" ca="1" si="722"/>
        <v>-174.11636656280447</v>
      </c>
    </row>
    <row r="5139" spans="2:22" x14ac:dyDescent="0.3">
      <c r="B5139" s="13">
        <v>2023</v>
      </c>
      <c r="C5139" s="13">
        <v>7</v>
      </c>
      <c r="D5139" s="13">
        <v>31</v>
      </c>
      <c r="E5139" s="83" t="s">
        <v>311</v>
      </c>
      <c r="F5139" s="13">
        <v>7</v>
      </c>
      <c r="G5139" s="13">
        <v>12</v>
      </c>
      <c r="H5139" s="13" t="s">
        <v>70</v>
      </c>
      <c r="I5139" s="13" t="s">
        <v>53</v>
      </c>
      <c r="J5139" s="13"/>
      <c r="K5139" s="13" t="s">
        <v>27</v>
      </c>
      <c r="L5139" s="12">
        <f t="shared" ca="1" si="715"/>
        <v>4.3782850392504988</v>
      </c>
      <c r="M5139" s="101">
        <f t="shared" ca="1" si="716"/>
        <v>0.23099831867085632</v>
      </c>
      <c r="N5139" s="101">
        <f t="shared" ca="1" si="723"/>
        <v>594.25083236832234</v>
      </c>
      <c r="O5139" s="101">
        <f t="shared" ca="1" si="717"/>
        <v>0.47237317288473629</v>
      </c>
      <c r="Q5139" s="12">
        <f t="shared" ca="1" si="718"/>
        <v>5.6000000000000005</v>
      </c>
      <c r="R5139" s="101">
        <f t="shared" ca="1" si="719"/>
        <v>0.10341817142744532</v>
      </c>
      <c r="S5139" s="13"/>
      <c r="T5139" s="101">
        <f t="shared" ca="1" si="720"/>
        <v>0</v>
      </c>
      <c r="U5139" s="101">
        <f t="shared" si="721"/>
        <v>0</v>
      </c>
      <c r="V5139" s="101">
        <f t="shared" ca="1" si="722"/>
        <v>-174.32320290565937</v>
      </c>
    </row>
    <row r="5140" spans="2:22" x14ac:dyDescent="0.3">
      <c r="B5140" s="13">
        <v>2023</v>
      </c>
      <c r="C5140" s="13">
        <v>7</v>
      </c>
      <c r="D5140" s="13">
        <v>31</v>
      </c>
      <c r="E5140" s="83" t="s">
        <v>311</v>
      </c>
      <c r="F5140" s="13">
        <v>7</v>
      </c>
      <c r="G5140" s="13">
        <v>13</v>
      </c>
      <c r="H5140" s="13" t="s">
        <v>70</v>
      </c>
      <c r="I5140" s="13" t="s">
        <v>53</v>
      </c>
      <c r="J5140" s="13"/>
      <c r="K5140" s="13" t="s">
        <v>27</v>
      </c>
      <c r="L5140" s="12">
        <f t="shared" ca="1" si="715"/>
        <v>3.4053968387203351</v>
      </c>
      <c r="M5140" s="101">
        <f t="shared" ca="1" si="716"/>
        <v>0.17966873721088489</v>
      </c>
      <c r="N5140" s="101">
        <f t="shared" ca="1" si="723"/>
        <v>594.25083236832234</v>
      </c>
      <c r="O5140" s="101">
        <f t="shared" ca="1" si="717"/>
        <v>0.36740826492953693</v>
      </c>
      <c r="Q5140" s="12">
        <f t="shared" ca="1" si="718"/>
        <v>5.6000000000000005</v>
      </c>
      <c r="R5140" s="101">
        <f t="shared" ca="1" si="719"/>
        <v>0.18577315760232369</v>
      </c>
      <c r="S5140" s="13"/>
      <c r="T5140" s="101">
        <f t="shared" ca="1" si="720"/>
        <v>0</v>
      </c>
      <c r="U5140" s="101">
        <f t="shared" si="721"/>
        <v>0</v>
      </c>
      <c r="V5140" s="101">
        <f t="shared" ca="1" si="722"/>
        <v>-174.694749220864</v>
      </c>
    </row>
    <row r="5141" spans="2:22" x14ac:dyDescent="0.3">
      <c r="B5141" s="13">
        <v>2023</v>
      </c>
      <c r="C5141" s="13">
        <v>7</v>
      </c>
      <c r="D5141" s="13">
        <v>31</v>
      </c>
      <c r="E5141" s="83" t="s">
        <v>311</v>
      </c>
      <c r="F5141" s="13">
        <v>7</v>
      </c>
      <c r="G5141" s="13">
        <v>14</v>
      </c>
      <c r="H5141" s="13" t="s">
        <v>70</v>
      </c>
      <c r="I5141" s="13" t="s">
        <v>53</v>
      </c>
      <c r="J5141" s="13"/>
      <c r="K5141" s="13" t="s">
        <v>27</v>
      </c>
      <c r="L5141" s="12">
        <f t="shared" ca="1" si="715"/>
        <v>5.2427858132918503</v>
      </c>
      <c r="M5141" s="101">
        <f t="shared" ca="1" si="716"/>
        <v>0.27660937950927805</v>
      </c>
      <c r="N5141" s="101">
        <f t="shared" ca="1" si="723"/>
        <v>594.25083236832234</v>
      </c>
      <c r="O5141" s="101">
        <f t="shared" ca="1" si="717"/>
        <v>0.56564416139605778</v>
      </c>
      <c r="Q5141" s="12">
        <f t="shared" ca="1" si="718"/>
        <v>5.6000000000000005</v>
      </c>
      <c r="R5141" s="101">
        <f t="shared" ca="1" si="719"/>
        <v>3.0238180904844914E-2</v>
      </c>
      <c r="S5141" s="13"/>
      <c r="T5141" s="101">
        <f t="shared" ca="1" si="720"/>
        <v>0</v>
      </c>
      <c r="U5141" s="101">
        <f t="shared" si="721"/>
        <v>0</v>
      </c>
      <c r="V5141" s="101">
        <f t="shared" ca="1" si="722"/>
        <v>-174.75522558267366</v>
      </c>
    </row>
    <row r="5142" spans="2:22" x14ac:dyDescent="0.3">
      <c r="B5142" s="13">
        <v>2023</v>
      </c>
      <c r="C5142" s="13">
        <v>7</v>
      </c>
      <c r="D5142" s="13">
        <v>31</v>
      </c>
      <c r="E5142" s="83" t="s">
        <v>311</v>
      </c>
      <c r="F5142" s="13">
        <v>7</v>
      </c>
      <c r="G5142" s="13">
        <v>15</v>
      </c>
      <c r="H5142" s="13" t="s">
        <v>70</v>
      </c>
      <c r="I5142" s="13" t="s">
        <v>53</v>
      </c>
      <c r="J5142" s="13"/>
      <c r="K5142" s="13" t="s">
        <v>27</v>
      </c>
      <c r="L5142" s="12">
        <f t="shared" ca="1" si="715"/>
        <v>3.9467918717986143</v>
      </c>
      <c r="M5142" s="101">
        <f t="shared" ca="1" si="716"/>
        <v>0.20823273915609489</v>
      </c>
      <c r="N5142" s="101">
        <f t="shared" ca="1" si="723"/>
        <v>594.25083236832234</v>
      </c>
      <c r="O5142" s="101">
        <f t="shared" ca="1" si="717"/>
        <v>0.42581937504835249</v>
      </c>
      <c r="Q5142" s="12">
        <f t="shared" ca="1" si="718"/>
        <v>0</v>
      </c>
      <c r="R5142" s="101">
        <f t="shared" ca="1" si="719"/>
        <v>0</v>
      </c>
      <c r="S5142" s="13"/>
      <c r="T5142" s="101">
        <f t="shared" ca="1" si="720"/>
        <v>0.20823273915609489</v>
      </c>
      <c r="U5142" s="101">
        <f t="shared" si="721"/>
        <v>0</v>
      </c>
      <c r="V5142" s="101">
        <f t="shared" ca="1" si="722"/>
        <v>-174.54699284351756</v>
      </c>
    </row>
    <row r="5143" spans="2:22" x14ac:dyDescent="0.3">
      <c r="B5143" s="13">
        <v>2023</v>
      </c>
      <c r="C5143" s="13">
        <v>7</v>
      </c>
      <c r="D5143" s="13">
        <v>31</v>
      </c>
      <c r="E5143" s="83" t="s">
        <v>311</v>
      </c>
      <c r="F5143" s="13">
        <v>7</v>
      </c>
      <c r="G5143" s="13">
        <v>16</v>
      </c>
      <c r="H5143" s="13" t="s">
        <v>71</v>
      </c>
      <c r="I5143" s="13" t="s">
        <v>53</v>
      </c>
      <c r="J5143" s="13"/>
      <c r="K5143" s="13" t="s">
        <v>27</v>
      </c>
      <c r="L5143" s="12">
        <f t="shared" ca="1" si="715"/>
        <v>3.8727633499000276</v>
      </c>
      <c r="M5143" s="101">
        <f t="shared" ca="1" si="716"/>
        <v>0.48076484225658944</v>
      </c>
      <c r="N5143" s="101">
        <f t="shared" ca="1" si="723"/>
        <v>595.34004706048177</v>
      </c>
      <c r="O5143" s="101">
        <f t="shared" ca="1" si="717"/>
        <v>1.1533089256002282</v>
      </c>
      <c r="Q5143" s="12">
        <f t="shared" ca="1" si="718"/>
        <v>5.6000000000000005</v>
      </c>
      <c r="R5143" s="101">
        <f t="shared" ca="1" si="719"/>
        <v>0.14621058243096272</v>
      </c>
      <c r="S5143" s="13"/>
      <c r="T5143" s="101">
        <f t="shared" ca="1" si="720"/>
        <v>0</v>
      </c>
      <c r="U5143" s="101">
        <f t="shared" ca="1" si="721"/>
        <v>1.0892146921593828</v>
      </c>
      <c r="V5143" s="101">
        <f t="shared" ca="1" si="722"/>
        <v>-173.75019931622012</v>
      </c>
    </row>
    <row r="5144" spans="2:22" x14ac:dyDescent="0.3">
      <c r="B5144" s="13">
        <v>2023</v>
      </c>
      <c r="C5144" s="13">
        <v>7</v>
      </c>
      <c r="D5144" s="13">
        <v>31</v>
      </c>
      <c r="E5144" s="83" t="s">
        <v>311</v>
      </c>
      <c r="F5144" s="13">
        <v>7</v>
      </c>
      <c r="G5144" s="13">
        <v>17</v>
      </c>
      <c r="H5144" s="13" t="s">
        <v>71</v>
      </c>
      <c r="I5144" s="13" t="s">
        <v>53</v>
      </c>
      <c r="J5144" s="13"/>
      <c r="K5144" s="13" t="s">
        <v>27</v>
      </c>
      <c r="L5144" s="12">
        <f t="shared" ca="1" si="715"/>
        <v>5.6520732297039276</v>
      </c>
      <c r="M5144" s="101">
        <f t="shared" ca="1" si="716"/>
        <v>0.70164837073544561</v>
      </c>
      <c r="N5144" s="101">
        <f t="shared" ca="1" si="723"/>
        <v>596.92969265633599</v>
      </c>
      <c r="O5144" s="101">
        <f t="shared" ca="1" si="717"/>
        <v>1.6831874078058298</v>
      </c>
      <c r="Q5144" s="12">
        <f t="shared" ca="1" si="718"/>
        <v>5.6000000000000005</v>
      </c>
      <c r="R5144" s="101">
        <f t="shared" ca="1" si="719"/>
        <v>0</v>
      </c>
      <c r="S5144" s="13"/>
      <c r="T5144" s="101">
        <f t="shared" ca="1" si="720"/>
        <v>6.464370735445501E-3</v>
      </c>
      <c r="U5144" s="101">
        <f t="shared" ca="1" si="721"/>
        <v>1.5896455958542295</v>
      </c>
      <c r="V5144" s="101">
        <f t="shared" ca="1" si="722"/>
        <v>-172.15408934963045</v>
      </c>
    </row>
    <row r="5145" spans="2:22" x14ac:dyDescent="0.3">
      <c r="B5145" s="13">
        <v>2023</v>
      </c>
      <c r="C5145" s="13">
        <v>7</v>
      </c>
      <c r="D5145" s="13">
        <v>31</v>
      </c>
      <c r="E5145" s="83" t="s">
        <v>311</v>
      </c>
      <c r="F5145" s="13">
        <v>7</v>
      </c>
      <c r="G5145" s="13">
        <v>18</v>
      </c>
      <c r="H5145" s="13" t="s">
        <v>71</v>
      </c>
      <c r="I5145" s="13" t="s">
        <v>53</v>
      </c>
      <c r="J5145" s="13"/>
      <c r="K5145" s="13" t="s">
        <v>27</v>
      </c>
      <c r="L5145" s="12">
        <f t="shared" ca="1" si="715"/>
        <v>6.9875470068917833</v>
      </c>
      <c r="M5145" s="101">
        <f t="shared" ca="1" si="716"/>
        <v>0.86743408543554601</v>
      </c>
      <c r="N5145" s="101">
        <f t="shared" ca="1" si="723"/>
        <v>598.8949402520243</v>
      </c>
      <c r="O5145" s="101">
        <f t="shared" ca="1" si="717"/>
        <v>2.080891498652373</v>
      </c>
      <c r="Q5145" s="12">
        <f t="shared" ca="1" si="718"/>
        <v>5.6000000000000005</v>
      </c>
      <c r="R5145" s="101">
        <f t="shared" ca="1" si="719"/>
        <v>0</v>
      </c>
      <c r="S5145" s="13"/>
      <c r="T5145" s="101">
        <f t="shared" ca="1" si="720"/>
        <v>0.1722500854355459</v>
      </c>
      <c r="U5145" s="101">
        <f t="shared" ca="1" si="721"/>
        <v>1.965247595688314</v>
      </c>
      <c r="V5145" s="101">
        <f t="shared" ca="1" si="722"/>
        <v>-170.01659166850661</v>
      </c>
    </row>
    <row r="5146" spans="2:22" x14ac:dyDescent="0.3">
      <c r="B5146" s="13">
        <v>2023</v>
      </c>
      <c r="C5146" s="13">
        <v>7</v>
      </c>
      <c r="D5146" s="13">
        <v>31</v>
      </c>
      <c r="E5146" s="83" t="s">
        <v>311</v>
      </c>
      <c r="F5146" s="13">
        <v>7</v>
      </c>
      <c r="G5146" s="13">
        <v>19</v>
      </c>
      <c r="H5146" s="13" t="s">
        <v>71</v>
      </c>
      <c r="I5146" s="13" t="s">
        <v>53</v>
      </c>
      <c r="J5146" s="13"/>
      <c r="K5146" s="13" t="s">
        <v>27</v>
      </c>
      <c r="L5146" s="12">
        <f t="shared" ca="1" si="715"/>
        <v>4.4020095067737444</v>
      </c>
      <c r="M5146" s="101">
        <f t="shared" ca="1" si="716"/>
        <v>0.54646546017089259</v>
      </c>
      <c r="N5146" s="101">
        <f t="shared" ca="1" si="723"/>
        <v>600.13300542580441</v>
      </c>
      <c r="O5146" s="101">
        <f t="shared" ca="1" si="717"/>
        <v>1.3109184311172211</v>
      </c>
      <c r="Q5146" s="12">
        <f t="shared" ca="1" si="718"/>
        <v>5.6000000000000005</v>
      </c>
      <c r="R5146" s="101">
        <f t="shared" ca="1" si="719"/>
        <v>0.10140989525160259</v>
      </c>
      <c r="S5146" s="13"/>
      <c r="T5146" s="101">
        <f t="shared" ca="1" si="720"/>
        <v>0</v>
      </c>
      <c r="U5146" s="101">
        <f t="shared" ca="1" si="721"/>
        <v>1.2380651737801156</v>
      </c>
      <c r="V5146" s="101">
        <f t="shared" ca="1" si="722"/>
        <v>-168.98134628522971</v>
      </c>
    </row>
    <row r="5147" spans="2:22" x14ac:dyDescent="0.3">
      <c r="B5147" s="13">
        <v>2023</v>
      </c>
      <c r="C5147" s="13">
        <v>7</v>
      </c>
      <c r="D5147" s="13">
        <v>31</v>
      </c>
      <c r="E5147" s="83" t="s">
        <v>311</v>
      </c>
      <c r="F5147" s="13">
        <v>7</v>
      </c>
      <c r="G5147" s="13">
        <v>20</v>
      </c>
      <c r="H5147" s="13" t="s">
        <v>69</v>
      </c>
      <c r="I5147" s="13" t="s">
        <v>53</v>
      </c>
      <c r="J5147" s="13"/>
      <c r="K5147" s="13" t="s">
        <v>27</v>
      </c>
      <c r="L5147" s="12">
        <f t="shared" ca="1" si="715"/>
        <v>6.1110295853457597</v>
      </c>
      <c r="M5147" s="101">
        <f t="shared" ca="1" si="716"/>
        <v>0.32241792092284227</v>
      </c>
      <c r="N5147" s="101">
        <f t="shared" ca="1" si="723"/>
        <v>600.13300542580441</v>
      </c>
      <c r="O5147" s="101">
        <f t="shared" ca="1" si="717"/>
        <v>0.65931898196295402</v>
      </c>
      <c r="Q5147" s="12">
        <f t="shared" ca="1" si="718"/>
        <v>0</v>
      </c>
      <c r="R5147" s="101">
        <f t="shared" ca="1" si="719"/>
        <v>0</v>
      </c>
      <c r="S5147" s="13"/>
      <c r="T5147" s="101">
        <f t="shared" ca="1" si="720"/>
        <v>0.32241792092284227</v>
      </c>
      <c r="U5147" s="101">
        <f t="shared" si="721"/>
        <v>0</v>
      </c>
      <c r="V5147" s="101">
        <f t="shared" ca="1" si="722"/>
        <v>-168.65892836430686</v>
      </c>
    </row>
    <row r="5148" spans="2:22" x14ac:dyDescent="0.3">
      <c r="B5148" s="13">
        <v>2023</v>
      </c>
      <c r="C5148" s="13">
        <v>7</v>
      </c>
      <c r="D5148" s="13">
        <v>31</v>
      </c>
      <c r="E5148" s="83" t="s">
        <v>311</v>
      </c>
      <c r="F5148" s="13">
        <v>7</v>
      </c>
      <c r="G5148" s="13">
        <v>21</v>
      </c>
      <c r="H5148" s="13" t="s">
        <v>69</v>
      </c>
      <c r="I5148" s="13" t="s">
        <v>53</v>
      </c>
      <c r="J5148" s="13"/>
      <c r="K5148" s="13" t="s">
        <v>27</v>
      </c>
      <c r="L5148" s="12">
        <f t="shared" ca="1" si="715"/>
        <v>4.183465380831743</v>
      </c>
      <c r="M5148" s="101">
        <f t="shared" ca="1" si="716"/>
        <v>0.22071963349268275</v>
      </c>
      <c r="N5148" s="101">
        <f t="shared" ca="1" si="723"/>
        <v>600.13300542580441</v>
      </c>
      <c r="O5148" s="101">
        <f t="shared" ca="1" si="717"/>
        <v>0.45135407993793675</v>
      </c>
      <c r="Q5148" s="12">
        <f t="shared" ca="1" si="718"/>
        <v>0</v>
      </c>
      <c r="R5148" s="101">
        <f t="shared" ca="1" si="719"/>
        <v>0</v>
      </c>
      <c r="S5148" s="13"/>
      <c r="T5148" s="101">
        <f t="shared" ca="1" si="720"/>
        <v>0.22071963349268275</v>
      </c>
      <c r="U5148" s="101">
        <f t="shared" si="721"/>
        <v>0</v>
      </c>
      <c r="V5148" s="101">
        <f t="shared" ca="1" si="722"/>
        <v>-168.43820873081418</v>
      </c>
    </row>
    <row r="5149" spans="2:22" x14ac:dyDescent="0.3">
      <c r="B5149" s="13">
        <v>2023</v>
      </c>
      <c r="C5149" s="13">
        <v>7</v>
      </c>
      <c r="D5149" s="13">
        <v>31</v>
      </c>
      <c r="E5149" s="83" t="s">
        <v>311</v>
      </c>
      <c r="F5149" s="13">
        <v>7</v>
      </c>
      <c r="G5149" s="13">
        <v>22</v>
      </c>
      <c r="H5149" s="13" t="s">
        <v>69</v>
      </c>
      <c r="I5149" s="13" t="s">
        <v>53</v>
      </c>
      <c r="J5149" s="13"/>
      <c r="K5149" s="13" t="s">
        <v>27</v>
      </c>
      <c r="L5149" s="12">
        <f t="shared" ca="1" si="715"/>
        <v>6.1509241305326219</v>
      </c>
      <c r="M5149" s="101">
        <f t="shared" ca="1" si="716"/>
        <v>0.32452275712690115</v>
      </c>
      <c r="N5149" s="101">
        <f t="shared" ca="1" si="723"/>
        <v>600.13300542580441</v>
      </c>
      <c r="O5149" s="101">
        <f t="shared" ca="1" si="717"/>
        <v>0.66362320444316458</v>
      </c>
      <c r="Q5149" s="12">
        <f t="shared" ca="1" si="718"/>
        <v>0</v>
      </c>
      <c r="R5149" s="101">
        <f t="shared" ca="1" si="719"/>
        <v>0</v>
      </c>
      <c r="S5149" s="13"/>
      <c r="T5149" s="101">
        <f t="shared" ca="1" si="720"/>
        <v>0.32452275712690115</v>
      </c>
      <c r="U5149" s="101">
        <f t="shared" si="721"/>
        <v>0</v>
      </c>
      <c r="V5149" s="101">
        <f t="shared" ca="1" si="722"/>
        <v>-168.11368597368727</v>
      </c>
    </row>
    <row r="5150" spans="2:22" x14ac:dyDescent="0.3">
      <c r="B5150" s="13">
        <v>2023</v>
      </c>
      <c r="C5150" s="13">
        <v>7</v>
      </c>
      <c r="D5150" s="13">
        <v>31</v>
      </c>
      <c r="E5150" s="83" t="s">
        <v>311</v>
      </c>
      <c r="F5150" s="13">
        <v>7</v>
      </c>
      <c r="G5150" s="13">
        <v>23</v>
      </c>
      <c r="H5150" s="13" t="s">
        <v>69</v>
      </c>
      <c r="I5150" s="13" t="s">
        <v>53</v>
      </c>
      <c r="J5150" s="13"/>
      <c r="K5150" s="13" t="s">
        <v>27</v>
      </c>
      <c r="L5150" s="12">
        <f t="shared" ca="1" si="715"/>
        <v>4.8858352784886554</v>
      </c>
      <c r="M5150" s="101">
        <f t="shared" ca="1" si="716"/>
        <v>0.25777666929306148</v>
      </c>
      <c r="N5150" s="101">
        <f t="shared" ca="1" si="723"/>
        <v>600.13300542580441</v>
      </c>
      <c r="O5150" s="101">
        <f t="shared" ca="1" si="717"/>
        <v>0.52713276819614108</v>
      </c>
      <c r="Q5150" s="12">
        <f t="shared" ca="1" si="718"/>
        <v>0</v>
      </c>
      <c r="R5150" s="101">
        <f t="shared" ca="1" si="719"/>
        <v>0</v>
      </c>
      <c r="S5150" s="13"/>
      <c r="T5150" s="101">
        <f t="shared" ca="1" si="720"/>
        <v>0.25777666929306148</v>
      </c>
      <c r="U5150" s="101">
        <f t="shared" si="721"/>
        <v>0</v>
      </c>
      <c r="V5150" s="101">
        <f t="shared" ca="1" si="722"/>
        <v>-167.8559093043942</v>
      </c>
    </row>
    <row r="5151" spans="2:22" x14ac:dyDescent="0.3">
      <c r="B5151" s="13">
        <v>2023</v>
      </c>
      <c r="C5151" s="13">
        <v>8</v>
      </c>
      <c r="D5151" s="13">
        <v>1</v>
      </c>
      <c r="E5151" s="83" t="s">
        <v>312</v>
      </c>
      <c r="F5151" s="13">
        <v>1</v>
      </c>
      <c r="G5151" s="13">
        <v>0</v>
      </c>
      <c r="H5151" s="13" t="s">
        <v>69</v>
      </c>
      <c r="I5151" s="13" t="s">
        <v>53</v>
      </c>
      <c r="J5151" s="13"/>
      <c r="K5151" s="13" t="s">
        <v>27</v>
      </c>
      <c r="L5151" s="12">
        <f t="shared" ca="1" si="715"/>
        <v>7.4513873715997132</v>
      </c>
      <c r="M5151" s="101">
        <f t="shared" ca="1" si="716"/>
        <v>0.3931351977256009</v>
      </c>
      <c r="N5151" s="101">
        <f t="shared" ca="1" si="723"/>
        <v>600.13300542580441</v>
      </c>
      <c r="O5151" s="101">
        <f t="shared" ca="1" si="717"/>
        <v>0.80393018352189305</v>
      </c>
      <c r="Q5151" s="12">
        <f t="shared" ca="1" si="718"/>
        <v>0</v>
      </c>
      <c r="R5151" s="101">
        <f t="shared" ca="1" si="719"/>
        <v>0</v>
      </c>
      <c r="S5151" s="13"/>
      <c r="T5151" s="101">
        <f t="shared" ca="1" si="720"/>
        <v>0.3931351977256009</v>
      </c>
      <c r="U5151" s="101">
        <f t="shared" si="721"/>
        <v>0</v>
      </c>
      <c r="V5151" s="101">
        <f t="shared" ca="1" si="722"/>
        <v>-167.4627741066686</v>
      </c>
    </row>
    <row r="5152" spans="2:22" x14ac:dyDescent="0.3">
      <c r="B5152" s="13">
        <v>2023</v>
      </c>
      <c r="C5152" s="13">
        <v>8</v>
      </c>
      <c r="D5152" s="13">
        <v>1</v>
      </c>
      <c r="E5152" s="83" t="s">
        <v>312</v>
      </c>
      <c r="F5152" s="13">
        <v>1</v>
      </c>
      <c r="G5152" s="13">
        <v>1</v>
      </c>
      <c r="H5152" s="13" t="s">
        <v>69</v>
      </c>
      <c r="I5152" s="13" t="s">
        <v>53</v>
      </c>
      <c r="J5152" s="13"/>
      <c r="K5152" s="13" t="s">
        <v>27</v>
      </c>
      <c r="L5152" s="12">
        <f t="shared" ca="1" si="715"/>
        <v>3.0746282531855367</v>
      </c>
      <c r="M5152" s="101">
        <f t="shared" ca="1" si="716"/>
        <v>0.16221738663806892</v>
      </c>
      <c r="N5152" s="101">
        <f t="shared" ca="1" si="723"/>
        <v>600.13300542580441</v>
      </c>
      <c r="O5152" s="101">
        <f t="shared" ca="1" si="717"/>
        <v>0.33172164223618755</v>
      </c>
      <c r="Q5152" s="12">
        <f t="shared" ca="1" si="718"/>
        <v>0</v>
      </c>
      <c r="R5152" s="101">
        <f t="shared" ca="1" si="719"/>
        <v>0</v>
      </c>
      <c r="S5152" s="13"/>
      <c r="T5152" s="101">
        <f t="shared" ca="1" si="720"/>
        <v>0.16221738663806892</v>
      </c>
      <c r="U5152" s="101">
        <f t="shared" si="721"/>
        <v>0</v>
      </c>
      <c r="V5152" s="101">
        <f t="shared" ca="1" si="722"/>
        <v>-167.30055672003053</v>
      </c>
    </row>
    <row r="5153" spans="2:22" x14ac:dyDescent="0.3">
      <c r="B5153" s="13">
        <v>2023</v>
      </c>
      <c r="C5153" s="13">
        <v>8</v>
      </c>
      <c r="D5153" s="13">
        <v>1</v>
      </c>
      <c r="E5153" s="83" t="s">
        <v>312</v>
      </c>
      <c r="F5153" s="13">
        <v>1</v>
      </c>
      <c r="G5153" s="13">
        <v>2</v>
      </c>
      <c r="H5153" s="13" t="s">
        <v>69</v>
      </c>
      <c r="I5153" s="13" t="s">
        <v>53</v>
      </c>
      <c r="J5153" s="13"/>
      <c r="K5153" s="13" t="s">
        <v>27</v>
      </c>
      <c r="L5153" s="12">
        <f t="shared" ca="1" si="715"/>
        <v>3.6883131671692917</v>
      </c>
      <c r="M5153" s="101">
        <f t="shared" ca="1" si="716"/>
        <v>0.19459540269985184</v>
      </c>
      <c r="N5153" s="101">
        <f t="shared" ca="1" si="723"/>
        <v>600.13300542580441</v>
      </c>
      <c r="O5153" s="101">
        <f t="shared" ca="1" si="717"/>
        <v>0.39793210760589487</v>
      </c>
      <c r="Q5153" s="12">
        <f t="shared" ca="1" si="718"/>
        <v>0</v>
      </c>
      <c r="R5153" s="101">
        <f t="shared" ca="1" si="719"/>
        <v>0</v>
      </c>
      <c r="S5153" s="13"/>
      <c r="T5153" s="101">
        <f t="shared" ca="1" si="720"/>
        <v>0.19459540269985184</v>
      </c>
      <c r="U5153" s="101">
        <f t="shared" si="721"/>
        <v>0</v>
      </c>
      <c r="V5153" s="101">
        <f t="shared" ca="1" si="722"/>
        <v>-167.10596131733067</v>
      </c>
    </row>
    <row r="5154" spans="2:22" x14ac:dyDescent="0.3">
      <c r="B5154" s="13">
        <v>2023</v>
      </c>
      <c r="C5154" s="13">
        <v>8</v>
      </c>
      <c r="D5154" s="13">
        <v>1</v>
      </c>
      <c r="E5154" s="83" t="s">
        <v>312</v>
      </c>
      <c r="F5154" s="13">
        <v>1</v>
      </c>
      <c r="G5154" s="13">
        <v>3</v>
      </c>
      <c r="H5154" s="13" t="s">
        <v>69</v>
      </c>
      <c r="I5154" s="13" t="s">
        <v>53</v>
      </c>
      <c r="J5154" s="13"/>
      <c r="K5154" s="13" t="s">
        <v>27</v>
      </c>
      <c r="L5154" s="12">
        <f t="shared" ca="1" si="715"/>
        <v>3.2202289517534135</v>
      </c>
      <c r="M5154" s="101">
        <f t="shared" ca="1" si="716"/>
        <v>0.16989927949451011</v>
      </c>
      <c r="N5154" s="101">
        <f t="shared" ca="1" si="723"/>
        <v>600.13300542580441</v>
      </c>
      <c r="O5154" s="101">
        <f t="shared" ca="1" si="717"/>
        <v>0.34743050160467576</v>
      </c>
      <c r="Q5154" s="12">
        <f t="shared" ca="1" si="718"/>
        <v>0</v>
      </c>
      <c r="R5154" s="101">
        <f t="shared" ca="1" si="719"/>
        <v>0</v>
      </c>
      <c r="S5154" s="13"/>
      <c r="T5154" s="101">
        <f t="shared" ca="1" si="720"/>
        <v>0.16989927949451011</v>
      </c>
      <c r="U5154" s="101">
        <f t="shared" si="721"/>
        <v>0</v>
      </c>
      <c r="V5154" s="101">
        <f t="shared" ca="1" si="722"/>
        <v>-166.93606203783617</v>
      </c>
    </row>
    <row r="5155" spans="2:22" x14ac:dyDescent="0.3">
      <c r="B5155" s="13">
        <v>2023</v>
      </c>
      <c r="C5155" s="13">
        <v>8</v>
      </c>
      <c r="D5155" s="13">
        <v>1</v>
      </c>
      <c r="E5155" s="83" t="s">
        <v>312</v>
      </c>
      <c r="F5155" s="13">
        <v>1</v>
      </c>
      <c r="G5155" s="13">
        <v>4</v>
      </c>
      <c r="H5155" s="13" t="s">
        <v>69</v>
      </c>
      <c r="I5155" s="13" t="s">
        <v>53</v>
      </c>
      <c r="J5155" s="13"/>
      <c r="K5155" s="13" t="s">
        <v>27</v>
      </c>
      <c r="L5155" s="12">
        <f t="shared" ca="1" si="715"/>
        <v>3.4276493560085752</v>
      </c>
      <c r="M5155" s="101">
        <f t="shared" ca="1" si="716"/>
        <v>0.18084278002301243</v>
      </c>
      <c r="N5155" s="101">
        <f t="shared" ca="1" si="723"/>
        <v>600.13300542580441</v>
      </c>
      <c r="O5155" s="101">
        <f t="shared" ca="1" si="717"/>
        <v>0.36980908901976517</v>
      </c>
      <c r="Q5155" s="12">
        <f t="shared" ca="1" si="718"/>
        <v>0</v>
      </c>
      <c r="R5155" s="101">
        <f t="shared" ca="1" si="719"/>
        <v>0</v>
      </c>
      <c r="S5155" s="13"/>
      <c r="T5155" s="101">
        <f t="shared" ca="1" si="720"/>
        <v>0.18084278002301243</v>
      </c>
      <c r="U5155" s="101">
        <f t="shared" si="721"/>
        <v>0</v>
      </c>
      <c r="V5155" s="101">
        <f t="shared" ca="1" si="722"/>
        <v>-166.75521925781317</v>
      </c>
    </row>
    <row r="5156" spans="2:22" x14ac:dyDescent="0.3">
      <c r="B5156" s="13">
        <v>2023</v>
      </c>
      <c r="C5156" s="13">
        <v>8</v>
      </c>
      <c r="D5156" s="13">
        <v>1</v>
      </c>
      <c r="E5156" s="83" t="s">
        <v>312</v>
      </c>
      <c r="F5156" s="13">
        <v>1</v>
      </c>
      <c r="G5156" s="13">
        <v>5</v>
      </c>
      <c r="H5156" s="13" t="s">
        <v>69</v>
      </c>
      <c r="I5156" s="13" t="s">
        <v>53</v>
      </c>
      <c r="J5156" s="13"/>
      <c r="K5156" s="13" t="s">
        <v>27</v>
      </c>
      <c r="L5156" s="12">
        <f t="shared" ca="1" si="715"/>
        <v>3.1229007125923558</v>
      </c>
      <c r="M5156" s="101">
        <f t="shared" ca="1" si="716"/>
        <v>0.16476424159637271</v>
      </c>
      <c r="N5156" s="101">
        <f t="shared" ca="1" si="723"/>
        <v>600.13300542580441</v>
      </c>
      <c r="O5156" s="101">
        <f t="shared" ca="1" si="717"/>
        <v>0.33692975788158924</v>
      </c>
      <c r="Q5156" s="12">
        <f t="shared" ca="1" si="718"/>
        <v>3.0239437370003079</v>
      </c>
      <c r="R5156" s="101">
        <f t="shared" ca="1" si="719"/>
        <v>0</v>
      </c>
      <c r="S5156" s="13"/>
      <c r="T5156" s="101">
        <f t="shared" ca="1" si="720"/>
        <v>5.2209700322364454E-3</v>
      </c>
      <c r="U5156" s="101">
        <f t="shared" si="721"/>
        <v>0</v>
      </c>
      <c r="V5156" s="101">
        <f t="shared" ca="1" si="722"/>
        <v>-166.74999828778093</v>
      </c>
    </row>
    <row r="5157" spans="2:22" x14ac:dyDescent="0.3">
      <c r="B5157" s="13">
        <v>2023</v>
      </c>
      <c r="C5157" s="13">
        <v>8</v>
      </c>
      <c r="D5157" s="13">
        <v>1</v>
      </c>
      <c r="E5157" s="83" t="s">
        <v>312</v>
      </c>
      <c r="F5157" s="13">
        <v>1</v>
      </c>
      <c r="G5157" s="13">
        <v>6</v>
      </c>
      <c r="H5157" s="13" t="s">
        <v>69</v>
      </c>
      <c r="I5157" s="13" t="s">
        <v>53</v>
      </c>
      <c r="J5157" s="13"/>
      <c r="K5157" s="13" t="s">
        <v>27</v>
      </c>
      <c r="L5157" s="12">
        <f t="shared" ca="1" si="715"/>
        <v>3.4034807115026009</v>
      </c>
      <c r="M5157" s="101">
        <f t="shared" ca="1" si="716"/>
        <v>0.17956764233887723</v>
      </c>
      <c r="N5157" s="101">
        <f t="shared" ca="1" si="723"/>
        <v>600.13300542580441</v>
      </c>
      <c r="O5157" s="101">
        <f t="shared" ca="1" si="717"/>
        <v>0.36720153396401561</v>
      </c>
      <c r="Q5157" s="12">
        <f t="shared" ca="1" si="718"/>
        <v>5.6000000000000005</v>
      </c>
      <c r="R5157" s="101">
        <f t="shared" ca="1" si="719"/>
        <v>0.18593535777130488</v>
      </c>
      <c r="S5157" s="13"/>
      <c r="T5157" s="101">
        <f t="shared" ca="1" si="720"/>
        <v>0</v>
      </c>
      <c r="U5157" s="101">
        <f t="shared" si="721"/>
        <v>0</v>
      </c>
      <c r="V5157" s="101">
        <f t="shared" ca="1" si="722"/>
        <v>-167.12186900332355</v>
      </c>
    </row>
    <row r="5158" spans="2:22" x14ac:dyDescent="0.3">
      <c r="B5158" s="13">
        <v>2023</v>
      </c>
      <c r="C5158" s="13">
        <v>8</v>
      </c>
      <c r="D5158" s="13">
        <v>1</v>
      </c>
      <c r="E5158" s="83" t="s">
        <v>312</v>
      </c>
      <c r="F5158" s="13">
        <v>1</v>
      </c>
      <c r="G5158" s="13">
        <v>7</v>
      </c>
      <c r="H5158" s="13" t="s">
        <v>69</v>
      </c>
      <c r="I5158" s="13" t="s">
        <v>53</v>
      </c>
      <c r="J5158" s="13"/>
      <c r="K5158" s="13" t="s">
        <v>27</v>
      </c>
      <c r="L5158" s="12">
        <f t="shared" ca="1" si="715"/>
        <v>3.38428052413252</v>
      </c>
      <c r="M5158" s="101">
        <f t="shared" ca="1" si="716"/>
        <v>0.17855464045323177</v>
      </c>
      <c r="N5158" s="101">
        <f t="shared" ca="1" si="723"/>
        <v>600.13300542580441</v>
      </c>
      <c r="O5158" s="101">
        <f t="shared" ca="1" si="717"/>
        <v>0.36513002574865761</v>
      </c>
      <c r="Q5158" s="12">
        <f t="shared" ca="1" si="718"/>
        <v>3.845385939472016</v>
      </c>
      <c r="R5158" s="101">
        <f t="shared" ca="1" si="719"/>
        <v>3.9032573408488341E-2</v>
      </c>
      <c r="S5158" s="13"/>
      <c r="T5158" s="101">
        <f t="shared" ca="1" si="720"/>
        <v>0</v>
      </c>
      <c r="U5158" s="101">
        <f t="shared" si="721"/>
        <v>0</v>
      </c>
      <c r="V5158" s="101">
        <f t="shared" ca="1" si="722"/>
        <v>-167.19993415014054</v>
      </c>
    </row>
    <row r="5159" spans="2:22" x14ac:dyDescent="0.3">
      <c r="B5159" s="13">
        <v>2023</v>
      </c>
      <c r="C5159" s="13">
        <v>8</v>
      </c>
      <c r="D5159" s="13">
        <v>1</v>
      </c>
      <c r="E5159" s="83" t="s">
        <v>312</v>
      </c>
      <c r="F5159" s="13">
        <v>1</v>
      </c>
      <c r="G5159" s="13">
        <v>8</v>
      </c>
      <c r="H5159" s="13" t="s">
        <v>69</v>
      </c>
      <c r="I5159" s="13" t="s">
        <v>53</v>
      </c>
      <c r="J5159" s="13"/>
      <c r="K5159" s="13" t="s">
        <v>27</v>
      </c>
      <c r="L5159" s="12">
        <f t="shared" ca="1" si="715"/>
        <v>5.3574705551623927</v>
      </c>
      <c r="M5159" s="101">
        <f t="shared" ca="1" si="716"/>
        <v>0.28266014649036786</v>
      </c>
      <c r="N5159" s="101">
        <f t="shared" ca="1" si="723"/>
        <v>600.13300542580441</v>
      </c>
      <c r="O5159" s="101">
        <f t="shared" ca="1" si="717"/>
        <v>0.57801749819647052</v>
      </c>
      <c r="Q5159" s="12">
        <f t="shared" ca="1" si="718"/>
        <v>5.6000000000000005</v>
      </c>
      <c r="R5159" s="101">
        <f t="shared" ca="1" si="719"/>
        <v>2.0530117505503504E-2</v>
      </c>
      <c r="S5159" s="13"/>
      <c r="T5159" s="101">
        <f t="shared" ca="1" si="720"/>
        <v>0</v>
      </c>
      <c r="U5159" s="101">
        <f t="shared" si="721"/>
        <v>0</v>
      </c>
      <c r="V5159" s="101">
        <f t="shared" ca="1" si="722"/>
        <v>-167.24099438515154</v>
      </c>
    </row>
    <row r="5160" spans="2:22" x14ac:dyDescent="0.3">
      <c r="B5160" s="13">
        <v>2023</v>
      </c>
      <c r="C5160" s="13">
        <v>8</v>
      </c>
      <c r="D5160" s="13">
        <v>1</v>
      </c>
      <c r="E5160" s="83" t="s">
        <v>312</v>
      </c>
      <c r="F5160" s="13">
        <v>1</v>
      </c>
      <c r="G5160" s="13">
        <v>9</v>
      </c>
      <c r="H5160" s="13" t="s">
        <v>69</v>
      </c>
      <c r="I5160" s="13" t="s">
        <v>53</v>
      </c>
      <c r="J5160" s="13"/>
      <c r="K5160" s="13" t="s">
        <v>27</v>
      </c>
      <c r="L5160" s="12">
        <f t="shared" ca="1" si="715"/>
        <v>4.861423920125107</v>
      </c>
      <c r="M5160" s="101">
        <f t="shared" ca="1" si="716"/>
        <v>0.25648872602580064</v>
      </c>
      <c r="N5160" s="101">
        <f t="shared" ca="1" si="723"/>
        <v>600.13300542580441</v>
      </c>
      <c r="O5160" s="101">
        <f t="shared" ca="1" si="717"/>
        <v>0.52449902674229776</v>
      </c>
      <c r="Q5160" s="12">
        <f t="shared" ca="1" si="718"/>
        <v>0</v>
      </c>
      <c r="R5160" s="101">
        <f t="shared" ca="1" si="719"/>
        <v>0</v>
      </c>
      <c r="S5160" s="13"/>
      <c r="T5160" s="101">
        <f t="shared" ca="1" si="720"/>
        <v>0.25648872602580064</v>
      </c>
      <c r="U5160" s="101">
        <f t="shared" si="721"/>
        <v>0</v>
      </c>
      <c r="V5160" s="101">
        <f t="shared" ca="1" si="722"/>
        <v>-166.98450565912574</v>
      </c>
    </row>
    <row r="5161" spans="2:22" x14ac:dyDescent="0.3">
      <c r="B5161" s="13">
        <v>2023</v>
      </c>
      <c r="C5161" s="13">
        <v>8</v>
      </c>
      <c r="D5161" s="13">
        <v>1</v>
      </c>
      <c r="E5161" s="83" t="s">
        <v>312</v>
      </c>
      <c r="F5161" s="13">
        <v>1</v>
      </c>
      <c r="G5161" s="13">
        <v>10</v>
      </c>
      <c r="H5161" s="13" t="s">
        <v>70</v>
      </c>
      <c r="I5161" s="13" t="s">
        <v>53</v>
      </c>
      <c r="J5161" s="13"/>
      <c r="K5161" s="13" t="s">
        <v>27</v>
      </c>
      <c r="L5161" s="12">
        <f t="shared" ca="1" si="715"/>
        <v>3.232010063649871</v>
      </c>
      <c r="M5161" s="101">
        <f t="shared" ca="1" si="716"/>
        <v>0.17052085095816719</v>
      </c>
      <c r="N5161" s="101">
        <f t="shared" ca="1" si="723"/>
        <v>600.13300542580441</v>
      </c>
      <c r="O5161" s="101">
        <f t="shared" ca="1" si="717"/>
        <v>0.34870156576718458</v>
      </c>
      <c r="Q5161" s="12">
        <f t="shared" ca="1" si="718"/>
        <v>5.6000000000000005</v>
      </c>
      <c r="R5161" s="101">
        <f t="shared" ca="1" si="719"/>
        <v>0.20045034811203846</v>
      </c>
      <c r="S5161" s="13"/>
      <c r="T5161" s="101">
        <f t="shared" ca="1" si="720"/>
        <v>0</v>
      </c>
      <c r="U5161" s="101">
        <f t="shared" si="721"/>
        <v>0</v>
      </c>
      <c r="V5161" s="101">
        <f t="shared" ca="1" si="722"/>
        <v>-167.38540635534983</v>
      </c>
    </row>
    <row r="5162" spans="2:22" x14ac:dyDescent="0.3">
      <c r="B5162" s="13">
        <v>2023</v>
      </c>
      <c r="C5162" s="13">
        <v>8</v>
      </c>
      <c r="D5162" s="13">
        <v>1</v>
      </c>
      <c r="E5162" s="83" t="s">
        <v>312</v>
      </c>
      <c r="F5162" s="13">
        <v>1</v>
      </c>
      <c r="G5162" s="13">
        <v>11</v>
      </c>
      <c r="H5162" s="13" t="s">
        <v>70</v>
      </c>
      <c r="I5162" s="13" t="s">
        <v>53</v>
      </c>
      <c r="J5162" s="13"/>
      <c r="K5162" s="13" t="s">
        <v>27</v>
      </c>
      <c r="L5162" s="12">
        <f t="shared" ca="1" si="715"/>
        <v>5.3152862624116981</v>
      </c>
      <c r="M5162" s="101">
        <f t="shared" ca="1" si="716"/>
        <v>0.2804345032048412</v>
      </c>
      <c r="N5162" s="101">
        <f t="shared" ca="1" si="723"/>
        <v>600.13300542580441</v>
      </c>
      <c r="O5162" s="101">
        <f t="shared" ca="1" si="717"/>
        <v>0.57346623485159809</v>
      </c>
      <c r="Q5162" s="12">
        <f t="shared" ca="1" si="718"/>
        <v>4.1823736992338665</v>
      </c>
      <c r="R5162" s="101">
        <f t="shared" ca="1" si="719"/>
        <v>0</v>
      </c>
      <c r="S5162" s="13"/>
      <c r="T5162" s="101">
        <f t="shared" ca="1" si="720"/>
        <v>5.97724668332624E-2</v>
      </c>
      <c r="U5162" s="101">
        <f t="shared" si="721"/>
        <v>0</v>
      </c>
      <c r="V5162" s="101">
        <f t="shared" ca="1" si="722"/>
        <v>-167.32563388851656</v>
      </c>
    </row>
    <row r="5163" spans="2:22" x14ac:dyDescent="0.3">
      <c r="B5163" s="13">
        <v>2023</v>
      </c>
      <c r="C5163" s="13">
        <v>8</v>
      </c>
      <c r="D5163" s="13">
        <v>1</v>
      </c>
      <c r="E5163" s="83" t="s">
        <v>312</v>
      </c>
      <c r="F5163" s="13">
        <v>1</v>
      </c>
      <c r="G5163" s="13">
        <v>12</v>
      </c>
      <c r="H5163" s="13" t="s">
        <v>70</v>
      </c>
      <c r="I5163" s="13" t="s">
        <v>53</v>
      </c>
      <c r="J5163" s="13"/>
      <c r="K5163" s="13" t="s">
        <v>27</v>
      </c>
      <c r="L5163" s="12">
        <f t="shared" ca="1" si="715"/>
        <v>4.5588942061339859</v>
      </c>
      <c r="M5163" s="101">
        <f t="shared" ca="1" si="716"/>
        <v>0.2405272583156291</v>
      </c>
      <c r="N5163" s="101">
        <f t="shared" ca="1" si="723"/>
        <v>600.13300542580441</v>
      </c>
      <c r="O5163" s="101">
        <f t="shared" ca="1" si="717"/>
        <v>0.49185909589979576</v>
      </c>
      <c r="Q5163" s="12">
        <f t="shared" ca="1" si="718"/>
        <v>0</v>
      </c>
      <c r="R5163" s="101">
        <f t="shared" ca="1" si="719"/>
        <v>0</v>
      </c>
      <c r="S5163" s="13"/>
      <c r="T5163" s="101">
        <f t="shared" ca="1" si="720"/>
        <v>0.2405272583156291</v>
      </c>
      <c r="U5163" s="101">
        <f t="shared" si="721"/>
        <v>0</v>
      </c>
      <c r="V5163" s="101">
        <f t="shared" ca="1" si="722"/>
        <v>-167.08510663020093</v>
      </c>
    </row>
    <row r="5164" spans="2:22" x14ac:dyDescent="0.3">
      <c r="B5164" s="13">
        <v>2023</v>
      </c>
      <c r="C5164" s="13">
        <v>8</v>
      </c>
      <c r="D5164" s="13">
        <v>1</v>
      </c>
      <c r="E5164" s="83" t="s">
        <v>312</v>
      </c>
      <c r="F5164" s="13">
        <v>1</v>
      </c>
      <c r="G5164" s="13">
        <v>13</v>
      </c>
      <c r="H5164" s="13" t="s">
        <v>70</v>
      </c>
      <c r="I5164" s="13" t="s">
        <v>53</v>
      </c>
      <c r="J5164" s="13"/>
      <c r="K5164" s="13" t="s">
        <v>27</v>
      </c>
      <c r="L5164" s="12">
        <f t="shared" ca="1" si="715"/>
        <v>4.5445715694170614</v>
      </c>
      <c r="M5164" s="101">
        <f t="shared" ca="1" si="716"/>
        <v>0.23977159600244416</v>
      </c>
      <c r="N5164" s="101">
        <f t="shared" ca="1" si="723"/>
        <v>600.13300542580441</v>
      </c>
      <c r="O5164" s="101">
        <f t="shared" ca="1" si="717"/>
        <v>0.49031382662440676</v>
      </c>
      <c r="Q5164" s="12">
        <f t="shared" ca="1" si="718"/>
        <v>0</v>
      </c>
      <c r="R5164" s="101">
        <f t="shared" ca="1" si="719"/>
        <v>0</v>
      </c>
      <c r="S5164" s="13"/>
      <c r="T5164" s="101">
        <f t="shared" ca="1" si="720"/>
        <v>0.23977159600244416</v>
      </c>
      <c r="U5164" s="101">
        <f t="shared" si="721"/>
        <v>0</v>
      </c>
      <c r="V5164" s="101">
        <f t="shared" ca="1" si="722"/>
        <v>-166.84533503419848</v>
      </c>
    </row>
    <row r="5165" spans="2:22" x14ac:dyDescent="0.3">
      <c r="B5165" s="13">
        <v>2023</v>
      </c>
      <c r="C5165" s="13">
        <v>8</v>
      </c>
      <c r="D5165" s="13">
        <v>1</v>
      </c>
      <c r="E5165" s="83" t="s">
        <v>312</v>
      </c>
      <c r="F5165" s="13">
        <v>1</v>
      </c>
      <c r="G5165" s="13">
        <v>14</v>
      </c>
      <c r="H5165" s="13" t="s">
        <v>70</v>
      </c>
      <c r="I5165" s="13" t="s">
        <v>53</v>
      </c>
      <c r="J5165" s="13"/>
      <c r="K5165" s="13" t="s">
        <v>27</v>
      </c>
      <c r="L5165" s="12">
        <f t="shared" ca="1" si="715"/>
        <v>5.1386572463516158</v>
      </c>
      <c r="M5165" s="101">
        <f t="shared" ca="1" si="716"/>
        <v>0.27111555631751127</v>
      </c>
      <c r="N5165" s="101">
        <f t="shared" ca="1" si="723"/>
        <v>600.13300542580441</v>
      </c>
      <c r="O5165" s="101">
        <f t="shared" ca="1" si="717"/>
        <v>0.55440973030887586</v>
      </c>
      <c r="Q5165" s="12">
        <f t="shared" ca="1" si="718"/>
        <v>5.6000000000000005</v>
      </c>
      <c r="R5165" s="101">
        <f t="shared" ca="1" si="719"/>
        <v>3.9052664096335767E-2</v>
      </c>
      <c r="S5165" s="13"/>
      <c r="T5165" s="101">
        <f t="shared" ca="1" si="720"/>
        <v>0</v>
      </c>
      <c r="U5165" s="101">
        <f t="shared" si="721"/>
        <v>0</v>
      </c>
      <c r="V5165" s="101">
        <f t="shared" ca="1" si="722"/>
        <v>-166.92344036239118</v>
      </c>
    </row>
    <row r="5166" spans="2:22" x14ac:dyDescent="0.3">
      <c r="B5166" s="13">
        <v>2023</v>
      </c>
      <c r="C5166" s="13">
        <v>8</v>
      </c>
      <c r="D5166" s="13">
        <v>1</v>
      </c>
      <c r="E5166" s="83" t="s">
        <v>312</v>
      </c>
      <c r="F5166" s="13">
        <v>1</v>
      </c>
      <c r="G5166" s="13">
        <v>15</v>
      </c>
      <c r="H5166" s="13" t="s">
        <v>70</v>
      </c>
      <c r="I5166" s="13" t="s">
        <v>53</v>
      </c>
      <c r="J5166" s="13"/>
      <c r="K5166" s="13" t="s">
        <v>27</v>
      </c>
      <c r="L5166" s="12">
        <f t="shared" ca="1" si="715"/>
        <v>5.5636715816783013</v>
      </c>
      <c r="M5166" s="101">
        <f t="shared" ca="1" si="716"/>
        <v>0.29353931264934718</v>
      </c>
      <c r="N5166" s="101">
        <f t="shared" ca="1" si="723"/>
        <v>600.13300542580441</v>
      </c>
      <c r="O5166" s="101">
        <f t="shared" ca="1" si="717"/>
        <v>0.60026452694727195</v>
      </c>
      <c r="Q5166" s="12">
        <f t="shared" ca="1" si="718"/>
        <v>5.6000000000000005</v>
      </c>
      <c r="R5166" s="101">
        <f t="shared" ca="1" si="719"/>
        <v>3.075200610931837E-3</v>
      </c>
      <c r="S5166" s="13"/>
      <c r="T5166" s="101">
        <f t="shared" ca="1" si="720"/>
        <v>0</v>
      </c>
      <c r="U5166" s="101">
        <f t="shared" si="721"/>
        <v>0</v>
      </c>
      <c r="V5166" s="101">
        <f t="shared" ca="1" si="722"/>
        <v>-166.92959076361305</v>
      </c>
    </row>
    <row r="5167" spans="2:22" x14ac:dyDescent="0.3">
      <c r="B5167" s="13">
        <v>2023</v>
      </c>
      <c r="C5167" s="13">
        <v>8</v>
      </c>
      <c r="D5167" s="13">
        <v>1</v>
      </c>
      <c r="E5167" s="83" t="s">
        <v>312</v>
      </c>
      <c r="F5167" s="13">
        <v>1</v>
      </c>
      <c r="G5167" s="13">
        <v>16</v>
      </c>
      <c r="H5167" s="13" t="s">
        <v>71</v>
      </c>
      <c r="I5167" s="13" t="s">
        <v>53</v>
      </c>
      <c r="J5167" s="13"/>
      <c r="K5167" s="13" t="s">
        <v>27</v>
      </c>
      <c r="L5167" s="12">
        <f t="shared" ca="1" si="715"/>
        <v>5.2135758274886816</v>
      </c>
      <c r="M5167" s="101">
        <f t="shared" ca="1" si="716"/>
        <v>0.64721330322444492</v>
      </c>
      <c r="N5167" s="101">
        <f t="shared" ca="1" si="723"/>
        <v>601.59932362728557</v>
      </c>
      <c r="O5167" s="101">
        <f t="shared" ca="1" si="717"/>
        <v>1.5526028814261295</v>
      </c>
      <c r="Q5167" s="12">
        <f t="shared" ca="1" si="718"/>
        <v>5.6000000000000005</v>
      </c>
      <c r="R5167" s="101">
        <f t="shared" ca="1" si="719"/>
        <v>3.2710806203083143E-2</v>
      </c>
      <c r="S5167" s="13"/>
      <c r="T5167" s="101">
        <f t="shared" ca="1" si="720"/>
        <v>0</v>
      </c>
      <c r="U5167" s="101">
        <f t="shared" ca="1" si="721"/>
        <v>1.4663182014811915</v>
      </c>
      <c r="V5167" s="101">
        <f t="shared" ca="1" si="722"/>
        <v>-165.52869417453803</v>
      </c>
    </row>
    <row r="5168" spans="2:22" x14ac:dyDescent="0.3">
      <c r="B5168" s="13">
        <v>2023</v>
      </c>
      <c r="C5168" s="13">
        <v>8</v>
      </c>
      <c r="D5168" s="13">
        <v>1</v>
      </c>
      <c r="E5168" s="83" t="s">
        <v>312</v>
      </c>
      <c r="F5168" s="13">
        <v>1</v>
      </c>
      <c r="G5168" s="13">
        <v>17</v>
      </c>
      <c r="H5168" s="13" t="s">
        <v>71</v>
      </c>
      <c r="I5168" s="13" t="s">
        <v>53</v>
      </c>
      <c r="J5168" s="13"/>
      <c r="K5168" s="13" t="s">
        <v>27</v>
      </c>
      <c r="L5168" s="12">
        <f t="shared" ca="1" si="715"/>
        <v>4.543822198058395</v>
      </c>
      <c r="M5168" s="101">
        <f t="shared" ca="1" si="716"/>
        <v>0.5640700876669692</v>
      </c>
      <c r="N5168" s="101">
        <f t="shared" ca="1" si="723"/>
        <v>602.87727362048952</v>
      </c>
      <c r="O5168" s="101">
        <f t="shared" ca="1" si="717"/>
        <v>1.3531502505817901</v>
      </c>
      <c r="Q5168" s="12">
        <f t="shared" ca="1" si="718"/>
        <v>0</v>
      </c>
      <c r="R5168" s="101">
        <f t="shared" ca="1" si="719"/>
        <v>0</v>
      </c>
      <c r="S5168" s="13"/>
      <c r="T5168" s="101">
        <f t="shared" ca="1" si="720"/>
        <v>0.5640700876669692</v>
      </c>
      <c r="U5168" s="101">
        <f t="shared" ca="1" si="721"/>
        <v>1.2779499932039236</v>
      </c>
      <c r="V5168" s="101">
        <f t="shared" ca="1" si="722"/>
        <v>-163.68667409366714</v>
      </c>
    </row>
    <row r="5169" spans="2:22" x14ac:dyDescent="0.3">
      <c r="B5169" s="13">
        <v>2023</v>
      </c>
      <c r="C5169" s="13">
        <v>8</v>
      </c>
      <c r="D5169" s="13">
        <v>1</v>
      </c>
      <c r="E5169" s="83" t="s">
        <v>312</v>
      </c>
      <c r="F5169" s="13">
        <v>1</v>
      </c>
      <c r="G5169" s="13">
        <v>18</v>
      </c>
      <c r="H5169" s="13" t="s">
        <v>71</v>
      </c>
      <c r="I5169" s="13" t="s">
        <v>53</v>
      </c>
      <c r="J5169" s="13"/>
      <c r="K5169" s="13" t="s">
        <v>27</v>
      </c>
      <c r="L5169" s="12">
        <f t="shared" ca="1" si="715"/>
        <v>6.410588629931472</v>
      </c>
      <c r="M5169" s="101">
        <f t="shared" ca="1" si="716"/>
        <v>0.79581047251969295</v>
      </c>
      <c r="N5169" s="101">
        <f t="shared" ca="1" si="723"/>
        <v>604.68025167265773</v>
      </c>
      <c r="O5169" s="101">
        <f t="shared" ca="1" si="717"/>
        <v>1.9090732939935924</v>
      </c>
      <c r="Q5169" s="12">
        <f t="shared" ca="1" si="718"/>
        <v>0</v>
      </c>
      <c r="R5169" s="101">
        <f t="shared" ca="1" si="719"/>
        <v>0</v>
      </c>
      <c r="S5169" s="13"/>
      <c r="T5169" s="101">
        <f t="shared" ca="1" si="720"/>
        <v>0.79581047251969295</v>
      </c>
      <c r="U5169" s="101">
        <f t="shared" ca="1" si="721"/>
        <v>1.8029780521682264</v>
      </c>
      <c r="V5169" s="101">
        <f t="shared" ca="1" si="722"/>
        <v>-161.08788556897923</v>
      </c>
    </row>
    <row r="5170" spans="2:22" x14ac:dyDescent="0.3">
      <c r="B5170" s="13">
        <v>2023</v>
      </c>
      <c r="C5170" s="13">
        <v>8</v>
      </c>
      <c r="D5170" s="13">
        <v>1</v>
      </c>
      <c r="E5170" s="83" t="s">
        <v>312</v>
      </c>
      <c r="F5170" s="13">
        <v>1</v>
      </c>
      <c r="G5170" s="13">
        <v>19</v>
      </c>
      <c r="H5170" s="13" t="s">
        <v>71</v>
      </c>
      <c r="I5170" s="13" t="s">
        <v>53</v>
      </c>
      <c r="J5170" s="13"/>
      <c r="K5170" s="13" t="s">
        <v>27</v>
      </c>
      <c r="L5170" s="12">
        <f t="shared" ca="1" si="715"/>
        <v>5.62587718440082</v>
      </c>
      <c r="M5170" s="101">
        <f t="shared" ca="1" si="716"/>
        <v>0.69839639367151785</v>
      </c>
      <c r="N5170" s="101">
        <f t="shared" ca="1" si="723"/>
        <v>606.26252963077047</v>
      </c>
      <c r="O5170" s="101">
        <f t="shared" ca="1" si="717"/>
        <v>1.6753862255145642</v>
      </c>
      <c r="Q5170" s="12">
        <f t="shared" ca="1" si="718"/>
        <v>5.6000000000000005</v>
      </c>
      <c r="R5170" s="101">
        <f t="shared" ca="1" si="719"/>
        <v>0</v>
      </c>
      <c r="S5170" s="13"/>
      <c r="T5170" s="101">
        <f t="shared" ca="1" si="720"/>
        <v>3.2123936715177243E-3</v>
      </c>
      <c r="U5170" s="101">
        <f t="shared" ca="1" si="721"/>
        <v>1.5822779581127306</v>
      </c>
      <c r="V5170" s="101">
        <f t="shared" ca="1" si="722"/>
        <v>-159.50239521719499</v>
      </c>
    </row>
    <row r="5171" spans="2:22" x14ac:dyDescent="0.3">
      <c r="B5171" s="13">
        <v>2023</v>
      </c>
      <c r="C5171" s="13">
        <v>8</v>
      </c>
      <c r="D5171" s="13">
        <v>1</v>
      </c>
      <c r="E5171" s="83" t="s">
        <v>312</v>
      </c>
      <c r="F5171" s="13">
        <v>1</v>
      </c>
      <c r="G5171" s="13">
        <v>20</v>
      </c>
      <c r="H5171" s="13" t="s">
        <v>69</v>
      </c>
      <c r="I5171" s="13" t="s">
        <v>53</v>
      </c>
      <c r="J5171" s="13"/>
      <c r="K5171" s="13" t="s">
        <v>27</v>
      </c>
      <c r="L5171" s="12">
        <f t="shared" ca="1" si="715"/>
        <v>6.6830463309617905</v>
      </c>
      <c r="M5171" s="101">
        <f t="shared" ca="1" si="716"/>
        <v>0.35259752442154407</v>
      </c>
      <c r="N5171" s="101">
        <f t="shared" ca="1" si="723"/>
        <v>606.26252963077047</v>
      </c>
      <c r="O5171" s="101">
        <f t="shared" ca="1" si="717"/>
        <v>0.72103386864746755</v>
      </c>
      <c r="Q5171" s="12">
        <f t="shared" ca="1" si="718"/>
        <v>0</v>
      </c>
      <c r="R5171" s="101">
        <f t="shared" ca="1" si="719"/>
        <v>0</v>
      </c>
      <c r="S5171" s="13"/>
      <c r="T5171" s="101">
        <f t="shared" ca="1" si="720"/>
        <v>0.35259752442154407</v>
      </c>
      <c r="U5171" s="101">
        <f t="shared" si="721"/>
        <v>0</v>
      </c>
      <c r="V5171" s="101">
        <f t="shared" ca="1" si="722"/>
        <v>-159.14979769277343</v>
      </c>
    </row>
    <row r="5172" spans="2:22" x14ac:dyDescent="0.3">
      <c r="B5172" s="13">
        <v>2023</v>
      </c>
      <c r="C5172" s="13">
        <v>8</v>
      </c>
      <c r="D5172" s="13">
        <v>1</v>
      </c>
      <c r="E5172" s="83" t="s">
        <v>312</v>
      </c>
      <c r="F5172" s="13">
        <v>1</v>
      </c>
      <c r="G5172" s="13">
        <v>21</v>
      </c>
      <c r="H5172" s="13" t="s">
        <v>69</v>
      </c>
      <c r="I5172" s="13" t="s">
        <v>53</v>
      </c>
      <c r="J5172" s="13"/>
      <c r="K5172" s="13" t="s">
        <v>27</v>
      </c>
      <c r="L5172" s="12">
        <f t="shared" ca="1" si="715"/>
        <v>7.1956400224262405</v>
      </c>
      <c r="M5172" s="101">
        <f t="shared" ca="1" si="716"/>
        <v>0.37964196758320845</v>
      </c>
      <c r="N5172" s="101">
        <f t="shared" ca="1" si="723"/>
        <v>606.26252963077047</v>
      </c>
      <c r="O5172" s="101">
        <f t="shared" ca="1" si="717"/>
        <v>0.77633760201956703</v>
      </c>
      <c r="Q5172" s="12">
        <f t="shared" ca="1" si="718"/>
        <v>0</v>
      </c>
      <c r="R5172" s="101">
        <f t="shared" ca="1" si="719"/>
        <v>0</v>
      </c>
      <c r="S5172" s="13"/>
      <c r="T5172" s="101">
        <f t="shared" ca="1" si="720"/>
        <v>0.37964196758320845</v>
      </c>
      <c r="U5172" s="101">
        <f t="shared" si="721"/>
        <v>0</v>
      </c>
      <c r="V5172" s="101">
        <f t="shared" ca="1" si="722"/>
        <v>-158.77015572519022</v>
      </c>
    </row>
    <row r="5173" spans="2:22" x14ac:dyDescent="0.3">
      <c r="B5173" s="13">
        <v>2023</v>
      </c>
      <c r="C5173" s="13">
        <v>8</v>
      </c>
      <c r="D5173" s="13">
        <v>1</v>
      </c>
      <c r="E5173" s="83" t="s">
        <v>312</v>
      </c>
      <c r="F5173" s="13">
        <v>1</v>
      </c>
      <c r="G5173" s="13">
        <v>22</v>
      </c>
      <c r="H5173" s="13" t="s">
        <v>69</v>
      </c>
      <c r="I5173" s="13" t="s">
        <v>53</v>
      </c>
      <c r="J5173" s="13"/>
      <c r="K5173" s="13" t="s">
        <v>27</v>
      </c>
      <c r="L5173" s="12">
        <f t="shared" ca="1" si="715"/>
        <v>5.9800006284455796</v>
      </c>
      <c r="M5173" s="101">
        <f t="shared" ca="1" si="716"/>
        <v>0.31550483315678879</v>
      </c>
      <c r="N5173" s="101">
        <f t="shared" ca="1" si="723"/>
        <v>606.26252963077047</v>
      </c>
      <c r="O5173" s="101">
        <f t="shared" ca="1" si="717"/>
        <v>0.64518226780299359</v>
      </c>
      <c r="Q5173" s="12">
        <f t="shared" ca="1" si="718"/>
        <v>0</v>
      </c>
      <c r="R5173" s="101">
        <f t="shared" ca="1" si="719"/>
        <v>0</v>
      </c>
      <c r="S5173" s="13"/>
      <c r="T5173" s="101">
        <f t="shared" ca="1" si="720"/>
        <v>0.31550483315678879</v>
      </c>
      <c r="U5173" s="101">
        <f t="shared" si="721"/>
        <v>0</v>
      </c>
      <c r="V5173" s="101">
        <f t="shared" ca="1" si="722"/>
        <v>-158.45465089203344</v>
      </c>
    </row>
    <row r="5174" spans="2:22" x14ac:dyDescent="0.3">
      <c r="B5174" s="13">
        <v>2023</v>
      </c>
      <c r="C5174" s="13">
        <v>8</v>
      </c>
      <c r="D5174" s="13">
        <v>1</v>
      </c>
      <c r="E5174" s="83" t="s">
        <v>312</v>
      </c>
      <c r="F5174" s="13">
        <v>1</v>
      </c>
      <c r="G5174" s="13">
        <v>23</v>
      </c>
      <c r="H5174" s="13" t="s">
        <v>69</v>
      </c>
      <c r="I5174" s="13" t="s">
        <v>53</v>
      </c>
      <c r="J5174" s="13"/>
      <c r="K5174" s="13" t="s">
        <v>27</v>
      </c>
      <c r="L5174" s="12">
        <f t="shared" ca="1" si="715"/>
        <v>4.1979654401019078</v>
      </c>
      <c r="M5174" s="101">
        <f t="shared" ca="1" si="716"/>
        <v>0.22148465661977665</v>
      </c>
      <c r="N5174" s="101">
        <f t="shared" ca="1" si="723"/>
        <v>606.26252963077047</v>
      </c>
      <c r="O5174" s="101">
        <f t="shared" ca="1" si="717"/>
        <v>0.45291849133259482</v>
      </c>
      <c r="Q5174" s="12">
        <f t="shared" ca="1" si="718"/>
        <v>0</v>
      </c>
      <c r="R5174" s="101">
        <f t="shared" ca="1" si="719"/>
        <v>0</v>
      </c>
      <c r="S5174" s="13"/>
      <c r="T5174" s="101">
        <f t="shared" ca="1" si="720"/>
        <v>0.22148465661977665</v>
      </c>
      <c r="U5174" s="101">
        <f t="shared" si="721"/>
        <v>0</v>
      </c>
      <c r="V5174" s="101">
        <f t="shared" ca="1" si="722"/>
        <v>-158.23316623541368</v>
      </c>
    </row>
    <row r="5175" spans="2:22" x14ac:dyDescent="0.3">
      <c r="B5175" s="13">
        <v>2023</v>
      </c>
      <c r="C5175" s="13">
        <v>8</v>
      </c>
      <c r="D5175" s="13">
        <v>2</v>
      </c>
      <c r="E5175" s="83" t="s">
        <v>313</v>
      </c>
      <c r="F5175" s="13">
        <v>2</v>
      </c>
      <c r="G5175" s="13">
        <v>0</v>
      </c>
      <c r="H5175" s="13" t="s">
        <v>69</v>
      </c>
      <c r="I5175" s="13" t="s">
        <v>53</v>
      </c>
      <c r="J5175" s="13"/>
      <c r="K5175" s="13" t="s">
        <v>27</v>
      </c>
      <c r="L5175" s="12">
        <f t="shared" ca="1" si="715"/>
        <v>6.1176269557373812</v>
      </c>
      <c r="M5175" s="101">
        <f t="shared" ca="1" si="716"/>
        <v>0.32276599818470425</v>
      </c>
      <c r="N5175" s="101">
        <f t="shared" ca="1" si="723"/>
        <v>606.26252963077047</v>
      </c>
      <c r="O5175" s="101">
        <f t="shared" ca="1" si="717"/>
        <v>0.66003077225450602</v>
      </c>
      <c r="Q5175" s="12">
        <f t="shared" ca="1" si="718"/>
        <v>0</v>
      </c>
      <c r="R5175" s="101">
        <f t="shared" ca="1" si="719"/>
        <v>0</v>
      </c>
      <c r="S5175" s="13"/>
      <c r="T5175" s="101">
        <f t="shared" ca="1" si="720"/>
        <v>0.32276599818470425</v>
      </c>
      <c r="U5175" s="101">
        <f t="shared" si="721"/>
        <v>0</v>
      </c>
      <c r="V5175" s="101">
        <f t="shared" ca="1" si="722"/>
        <v>-157.91040023722897</v>
      </c>
    </row>
    <row r="5176" spans="2:22" x14ac:dyDescent="0.3">
      <c r="B5176" s="13">
        <v>2023</v>
      </c>
      <c r="C5176" s="13">
        <v>8</v>
      </c>
      <c r="D5176" s="13">
        <v>2</v>
      </c>
      <c r="E5176" s="83" t="s">
        <v>313</v>
      </c>
      <c r="F5176" s="13">
        <v>2</v>
      </c>
      <c r="G5176" s="13">
        <v>1</v>
      </c>
      <c r="H5176" s="13" t="s">
        <v>69</v>
      </c>
      <c r="I5176" s="13" t="s">
        <v>53</v>
      </c>
      <c r="J5176" s="13"/>
      <c r="K5176" s="13" t="s">
        <v>27</v>
      </c>
      <c r="L5176" s="12">
        <f t="shared" ca="1" si="715"/>
        <v>3.34199844709712</v>
      </c>
      <c r="M5176" s="101">
        <f t="shared" ca="1" si="716"/>
        <v>0.17632383806884405</v>
      </c>
      <c r="N5176" s="101">
        <f t="shared" ca="1" si="723"/>
        <v>606.26252963077047</v>
      </c>
      <c r="O5176" s="101">
        <f t="shared" ca="1" si="717"/>
        <v>0.3605682124573083</v>
      </c>
      <c r="Q5176" s="12">
        <f t="shared" ca="1" si="718"/>
        <v>0</v>
      </c>
      <c r="R5176" s="101">
        <f t="shared" ca="1" si="719"/>
        <v>0</v>
      </c>
      <c r="S5176" s="13"/>
      <c r="T5176" s="101">
        <f t="shared" ca="1" si="720"/>
        <v>0.17632383806884405</v>
      </c>
      <c r="U5176" s="101">
        <f t="shared" si="721"/>
        <v>0</v>
      </c>
      <c r="V5176" s="101">
        <f t="shared" ca="1" si="722"/>
        <v>-157.73407639916013</v>
      </c>
    </row>
    <row r="5177" spans="2:22" x14ac:dyDescent="0.3">
      <c r="B5177" s="13">
        <v>2023</v>
      </c>
      <c r="C5177" s="13">
        <v>8</v>
      </c>
      <c r="D5177" s="13">
        <v>2</v>
      </c>
      <c r="E5177" s="83" t="s">
        <v>313</v>
      </c>
      <c r="F5177" s="13">
        <v>2</v>
      </c>
      <c r="G5177" s="13">
        <v>2</v>
      </c>
      <c r="H5177" s="13" t="s">
        <v>69</v>
      </c>
      <c r="I5177" s="13" t="s">
        <v>53</v>
      </c>
      <c r="J5177" s="13"/>
      <c r="K5177" s="13" t="s">
        <v>27</v>
      </c>
      <c r="L5177" s="12">
        <f t="shared" ca="1" si="715"/>
        <v>3.2318720232401681</v>
      </c>
      <c r="M5177" s="101">
        <f t="shared" ca="1" si="716"/>
        <v>0.17051356794615127</v>
      </c>
      <c r="N5177" s="101">
        <f t="shared" ca="1" si="723"/>
        <v>606.26252963077047</v>
      </c>
      <c r="O5177" s="101">
        <f t="shared" ca="1" si="717"/>
        <v>0.34868667258738173</v>
      </c>
      <c r="Q5177" s="12">
        <f t="shared" ca="1" si="718"/>
        <v>0</v>
      </c>
      <c r="R5177" s="101">
        <f t="shared" ca="1" si="719"/>
        <v>0</v>
      </c>
      <c r="S5177" s="13"/>
      <c r="T5177" s="101">
        <f t="shared" ca="1" si="720"/>
        <v>0.17051356794615127</v>
      </c>
      <c r="U5177" s="101">
        <f t="shared" si="721"/>
        <v>0</v>
      </c>
      <c r="V5177" s="101">
        <f t="shared" ca="1" si="722"/>
        <v>-157.56356283121397</v>
      </c>
    </row>
    <row r="5178" spans="2:22" x14ac:dyDescent="0.3">
      <c r="B5178" s="13">
        <v>2023</v>
      </c>
      <c r="C5178" s="13">
        <v>8</v>
      </c>
      <c r="D5178" s="13">
        <v>2</v>
      </c>
      <c r="E5178" s="83" t="s">
        <v>313</v>
      </c>
      <c r="F5178" s="13">
        <v>2</v>
      </c>
      <c r="G5178" s="13">
        <v>3</v>
      </c>
      <c r="H5178" s="13" t="s">
        <v>69</v>
      </c>
      <c r="I5178" s="13" t="s">
        <v>53</v>
      </c>
      <c r="J5178" s="13"/>
      <c r="K5178" s="13" t="s">
        <v>27</v>
      </c>
      <c r="L5178" s="12">
        <f t="shared" ca="1" si="715"/>
        <v>3.4161554080251713</v>
      </c>
      <c r="M5178" s="101">
        <f t="shared" ca="1" si="716"/>
        <v>0.18023635932740803</v>
      </c>
      <c r="N5178" s="101">
        <f t="shared" ca="1" si="723"/>
        <v>606.26252963077047</v>
      </c>
      <c r="O5178" s="101">
        <f t="shared" ca="1" si="717"/>
        <v>0.3685690069718357</v>
      </c>
      <c r="Q5178" s="12">
        <f t="shared" ca="1" si="718"/>
        <v>0</v>
      </c>
      <c r="R5178" s="101">
        <f t="shared" ca="1" si="719"/>
        <v>0</v>
      </c>
      <c r="S5178" s="13"/>
      <c r="T5178" s="101">
        <f t="shared" ca="1" si="720"/>
        <v>0.18023635932740803</v>
      </c>
      <c r="U5178" s="101">
        <f t="shared" si="721"/>
        <v>0</v>
      </c>
      <c r="V5178" s="101">
        <f t="shared" ca="1" si="722"/>
        <v>-157.38332647188656</v>
      </c>
    </row>
    <row r="5179" spans="2:22" x14ac:dyDescent="0.3">
      <c r="B5179" s="13">
        <v>2023</v>
      </c>
      <c r="C5179" s="13">
        <v>8</v>
      </c>
      <c r="D5179" s="13">
        <v>2</v>
      </c>
      <c r="E5179" s="83" t="s">
        <v>313</v>
      </c>
      <c r="F5179" s="13">
        <v>2</v>
      </c>
      <c r="G5179" s="13">
        <v>4</v>
      </c>
      <c r="H5179" s="13" t="s">
        <v>69</v>
      </c>
      <c r="I5179" s="13" t="s">
        <v>53</v>
      </c>
      <c r="J5179" s="13"/>
      <c r="K5179" s="13" t="s">
        <v>27</v>
      </c>
      <c r="L5179" s="12">
        <f t="shared" ca="1" si="715"/>
        <v>3.2094924534979565</v>
      </c>
      <c r="M5179" s="101">
        <f t="shared" ca="1" si="716"/>
        <v>0.16933282184655218</v>
      </c>
      <c r="N5179" s="101">
        <f t="shared" ca="1" si="723"/>
        <v>606.26252963077047</v>
      </c>
      <c r="O5179" s="101">
        <f t="shared" ca="1" si="717"/>
        <v>0.34627214080789454</v>
      </c>
      <c r="Q5179" s="12">
        <f t="shared" ca="1" si="718"/>
        <v>0</v>
      </c>
      <c r="R5179" s="101">
        <f t="shared" ca="1" si="719"/>
        <v>0</v>
      </c>
      <c r="S5179" s="13"/>
      <c r="T5179" s="101">
        <f t="shared" ca="1" si="720"/>
        <v>0.16933282184655218</v>
      </c>
      <c r="U5179" s="101">
        <f t="shared" si="721"/>
        <v>0</v>
      </c>
      <c r="V5179" s="101">
        <f t="shared" ca="1" si="722"/>
        <v>-157.21399365004001</v>
      </c>
    </row>
    <row r="5180" spans="2:22" x14ac:dyDescent="0.3">
      <c r="B5180" s="13">
        <v>2023</v>
      </c>
      <c r="C5180" s="13">
        <v>8</v>
      </c>
      <c r="D5180" s="13">
        <v>2</v>
      </c>
      <c r="E5180" s="83" t="s">
        <v>313</v>
      </c>
      <c r="F5180" s="13">
        <v>2</v>
      </c>
      <c r="G5180" s="13">
        <v>5</v>
      </c>
      <c r="H5180" s="13" t="s">
        <v>69</v>
      </c>
      <c r="I5180" s="13" t="s">
        <v>53</v>
      </c>
      <c r="J5180" s="13"/>
      <c r="K5180" s="13" t="s">
        <v>27</v>
      </c>
      <c r="L5180" s="12">
        <f t="shared" ca="1" si="715"/>
        <v>3.320480171935638</v>
      </c>
      <c r="M5180" s="101">
        <f t="shared" ca="1" si="716"/>
        <v>0.17518853387132427</v>
      </c>
      <c r="N5180" s="101">
        <f t="shared" ca="1" si="723"/>
        <v>606.26252963077047</v>
      </c>
      <c r="O5180" s="101">
        <f t="shared" ca="1" si="717"/>
        <v>0.358246605750136</v>
      </c>
      <c r="Q5180" s="12">
        <f t="shared" ca="1" si="718"/>
        <v>5.6000000000000005</v>
      </c>
      <c r="R5180" s="101">
        <f t="shared" ca="1" si="719"/>
        <v>0.1929613534456483</v>
      </c>
      <c r="S5180" s="13"/>
      <c r="T5180" s="101">
        <f t="shared" ca="1" si="720"/>
        <v>0</v>
      </c>
      <c r="U5180" s="101">
        <f t="shared" si="721"/>
        <v>0</v>
      </c>
      <c r="V5180" s="101">
        <f t="shared" ca="1" si="722"/>
        <v>-157.59991635693129</v>
      </c>
    </row>
    <row r="5181" spans="2:22" x14ac:dyDescent="0.3">
      <c r="B5181" s="13">
        <v>2023</v>
      </c>
      <c r="C5181" s="13">
        <v>8</v>
      </c>
      <c r="D5181" s="13">
        <v>2</v>
      </c>
      <c r="E5181" s="83" t="s">
        <v>313</v>
      </c>
      <c r="F5181" s="13">
        <v>2</v>
      </c>
      <c r="G5181" s="13">
        <v>6</v>
      </c>
      <c r="H5181" s="13" t="s">
        <v>69</v>
      </c>
      <c r="I5181" s="13" t="s">
        <v>53</v>
      </c>
      <c r="J5181" s="13"/>
      <c r="K5181" s="13" t="s">
        <v>27</v>
      </c>
      <c r="L5181" s="12">
        <f t="shared" ca="1" si="715"/>
        <v>3.4943605129551338</v>
      </c>
      <c r="M5181" s="101">
        <f t="shared" ca="1" si="716"/>
        <v>0.18436246066351286</v>
      </c>
      <c r="N5181" s="101">
        <f t="shared" ca="1" si="723"/>
        <v>606.26252963077047</v>
      </c>
      <c r="O5181" s="101">
        <f t="shared" ca="1" si="717"/>
        <v>0.3770065557427294</v>
      </c>
      <c r="Q5181" s="12">
        <f t="shared" ca="1" si="718"/>
        <v>1.2104342438100903</v>
      </c>
      <c r="R5181" s="101">
        <f t="shared" ca="1" si="719"/>
        <v>0</v>
      </c>
      <c r="S5181" s="13"/>
      <c r="T5181" s="101">
        <f t="shared" ca="1" si="720"/>
        <v>0.12049994996009249</v>
      </c>
      <c r="U5181" s="101">
        <f t="shared" si="721"/>
        <v>0</v>
      </c>
      <c r="V5181" s="101">
        <f t="shared" ca="1" si="722"/>
        <v>-157.47941640697118</v>
      </c>
    </row>
    <row r="5182" spans="2:22" x14ac:dyDescent="0.3">
      <c r="B5182" s="13">
        <v>2023</v>
      </c>
      <c r="C5182" s="13">
        <v>8</v>
      </c>
      <c r="D5182" s="13">
        <v>2</v>
      </c>
      <c r="E5182" s="83" t="s">
        <v>313</v>
      </c>
      <c r="F5182" s="13">
        <v>2</v>
      </c>
      <c r="G5182" s="13">
        <v>7</v>
      </c>
      <c r="H5182" s="13" t="s">
        <v>69</v>
      </c>
      <c r="I5182" s="13" t="s">
        <v>53</v>
      </c>
      <c r="J5182" s="13"/>
      <c r="K5182" s="13" t="s">
        <v>27</v>
      </c>
      <c r="L5182" s="12">
        <f t="shared" ca="1" si="715"/>
        <v>3.4953353463020167</v>
      </c>
      <c r="M5182" s="101">
        <f t="shared" ca="1" si="716"/>
        <v>0.18441389287089441</v>
      </c>
      <c r="N5182" s="101">
        <f t="shared" ca="1" si="723"/>
        <v>606.26252963077047</v>
      </c>
      <c r="O5182" s="101">
        <f t="shared" ca="1" si="717"/>
        <v>0.37711173051252456</v>
      </c>
      <c r="Q5182" s="12">
        <f t="shared" ca="1" si="718"/>
        <v>2.4339623052523529</v>
      </c>
      <c r="R5182" s="101">
        <f t="shared" ca="1" si="719"/>
        <v>0</v>
      </c>
      <c r="S5182" s="13"/>
      <c r="T5182" s="101">
        <f t="shared" ca="1" si="720"/>
        <v>5.5998041645780261E-2</v>
      </c>
      <c r="U5182" s="101">
        <f t="shared" si="721"/>
        <v>0</v>
      </c>
      <c r="V5182" s="101">
        <f t="shared" ca="1" si="722"/>
        <v>-157.4234183653254</v>
      </c>
    </row>
    <row r="5183" spans="2:22" x14ac:dyDescent="0.3">
      <c r="B5183" s="13">
        <v>2023</v>
      </c>
      <c r="C5183" s="13">
        <v>8</v>
      </c>
      <c r="D5183" s="13">
        <v>2</v>
      </c>
      <c r="E5183" s="83" t="s">
        <v>313</v>
      </c>
      <c r="F5183" s="13">
        <v>2</v>
      </c>
      <c r="G5183" s="13">
        <v>8</v>
      </c>
      <c r="H5183" s="13" t="s">
        <v>69</v>
      </c>
      <c r="I5183" s="13" t="s">
        <v>53</v>
      </c>
      <c r="J5183" s="13"/>
      <c r="K5183" s="13" t="s">
        <v>27</v>
      </c>
      <c r="L5183" s="12">
        <f t="shared" ca="1" si="715"/>
        <v>4.0695642992295555</v>
      </c>
      <c r="M5183" s="101">
        <f t="shared" ca="1" si="716"/>
        <v>0.21471021242735136</v>
      </c>
      <c r="N5183" s="101">
        <f t="shared" ca="1" si="723"/>
        <v>606.26252963077047</v>
      </c>
      <c r="O5183" s="101">
        <f t="shared" ca="1" si="717"/>
        <v>0.43906529224387675</v>
      </c>
      <c r="Q5183" s="12">
        <f t="shared" ca="1" si="718"/>
        <v>5.6000000000000005</v>
      </c>
      <c r="R5183" s="101">
        <f t="shared" ca="1" si="719"/>
        <v>0.12955138207021819</v>
      </c>
      <c r="S5183" s="13"/>
      <c r="T5183" s="101">
        <f t="shared" ca="1" si="720"/>
        <v>0</v>
      </c>
      <c r="U5183" s="101">
        <f t="shared" si="721"/>
        <v>0</v>
      </c>
      <c r="V5183" s="101">
        <f t="shared" ca="1" si="722"/>
        <v>-157.68252112946584</v>
      </c>
    </row>
    <row r="5184" spans="2:22" x14ac:dyDescent="0.3">
      <c r="B5184" s="13">
        <v>2023</v>
      </c>
      <c r="C5184" s="13">
        <v>8</v>
      </c>
      <c r="D5184" s="13">
        <v>2</v>
      </c>
      <c r="E5184" s="83" t="s">
        <v>313</v>
      </c>
      <c r="F5184" s="13">
        <v>2</v>
      </c>
      <c r="G5184" s="13">
        <v>9</v>
      </c>
      <c r="H5184" s="13" t="s">
        <v>69</v>
      </c>
      <c r="I5184" s="13" t="s">
        <v>53</v>
      </c>
      <c r="J5184" s="13"/>
      <c r="K5184" s="13" t="s">
        <v>27</v>
      </c>
      <c r="L5184" s="12">
        <f t="shared" ref="L5184:L5247" ca="1" si="724">IF(K5184="Weekday",_xlfn.NORM.INV(RAND(),VLOOKUP(G5184,$J$5:$N$28,4),VLOOKUP(G5184,$J$5:$N$28,5)),_xlfn.NORM.INV(RAND(),VLOOKUP(G5184,$P$5:$T$28,4),VLOOKUP(G5184,$P$5:$T$28,5)))*VLOOKUP(C5184,$P$32:$R$43,3)</f>
        <v>5.0168712379037004</v>
      </c>
      <c r="M5184" s="101">
        <f t="shared" ref="M5184:M5247" ca="1" si="725">IF(I5184="Winter",VLOOKUP(G5184,$J$40:$L$43,3),VLOOKUP(G5184,$J$40:$L$43,2))*L5184</f>
        <v>0.26469012651179924</v>
      </c>
      <c r="N5184" s="101">
        <f t="shared" ca="1" si="723"/>
        <v>606.26252963077047</v>
      </c>
      <c r="O5184" s="101">
        <f t="shared" ref="O5184:O5247" ca="1" si="726">IF(I5184="Winter",VLOOKUP(G5184,$J$46:$L$49,3),VLOOKUP(G5184,$J$46:$L$49,2))*L5184</f>
        <v>0.54127023785743023</v>
      </c>
      <c r="Q5184" s="12">
        <f t="shared" ref="Q5184:Q5247" ca="1" si="727">MIN(MAX(AND(IF(G5184&gt;=VLOOKUP(C5184,$O$46:$T$57,5),1,0),IF(G5184&lt;=VLOOKUP(C5184,$O$46:$T$57,6),1,0))*$G$50*_xlfn.NORM.INV(RAND(),VLOOKUP(C5184,$B$4:$F$15,4),VLOOKUP(C5184,$B$4:$F$15,4)),0),0.2)*$G$51</f>
        <v>1.4271021794024477</v>
      </c>
      <c r="R5184" s="101">
        <f t="shared" ref="R5184:R5247" ca="1" si="728">MAX(Q5184-L5184,0)*$G$52</f>
        <v>0</v>
      </c>
      <c r="S5184" s="13"/>
      <c r="T5184" s="101">
        <f t="shared" ref="T5184:T5247" ca="1" si="729">MAX(L5184-Q5184,0)*IF(I5184="Winter",VLOOKUP(G5184,$J$40:$L$43,3),VLOOKUP(G5184,$J$40:$L$43,2))</f>
        <v>0.18939621552652611</v>
      </c>
      <c r="U5184" s="101">
        <f t="shared" si="721"/>
        <v>0</v>
      </c>
      <c r="V5184" s="101">
        <f t="shared" ca="1" si="722"/>
        <v>-157.49312491393931</v>
      </c>
    </row>
    <row r="5185" spans="2:22" x14ac:dyDescent="0.3">
      <c r="B5185" s="13">
        <v>2023</v>
      </c>
      <c r="C5185" s="13">
        <v>8</v>
      </c>
      <c r="D5185" s="13">
        <v>2</v>
      </c>
      <c r="E5185" s="83" t="s">
        <v>313</v>
      </c>
      <c r="F5185" s="13">
        <v>2</v>
      </c>
      <c r="G5185" s="13">
        <v>10</v>
      </c>
      <c r="H5185" s="13" t="s">
        <v>70</v>
      </c>
      <c r="I5185" s="13" t="s">
        <v>53</v>
      </c>
      <c r="J5185" s="13"/>
      <c r="K5185" s="13" t="s">
        <v>27</v>
      </c>
      <c r="L5185" s="12">
        <f t="shared" ca="1" si="724"/>
        <v>4.5872770328235886</v>
      </c>
      <c r="M5185" s="101">
        <f t="shared" ca="1" si="725"/>
        <v>0.24202473625177254</v>
      </c>
      <c r="N5185" s="101">
        <f t="shared" ca="1" si="723"/>
        <v>606.26252963077047</v>
      </c>
      <c r="O5185" s="101">
        <f t="shared" ca="1" si="726"/>
        <v>0.49492131907133696</v>
      </c>
      <c r="Q5185" s="12">
        <f t="shared" ca="1" si="727"/>
        <v>0.15431530321500414</v>
      </c>
      <c r="R5185" s="101">
        <f t="shared" ca="1" si="728"/>
        <v>0</v>
      </c>
      <c r="S5185" s="13"/>
      <c r="T5185" s="101">
        <f t="shared" ca="1" si="729"/>
        <v>0.23388306085414895</v>
      </c>
      <c r="U5185" s="101">
        <f t="shared" ref="U5185:U5248" si="730">IF(H5185="On-Peak",IF(I5185="Winter",((L5185*$D$48)/60),((L5185*$D$47)/60)),0)</f>
        <v>0</v>
      </c>
      <c r="V5185" s="101">
        <f t="shared" ref="V5185:V5248" ca="1" si="731">V5184+MAX(T5185-R5185,0)-MAX(R5185-T5185,0)+MAX(U5185-R5185,0)-MAX(R5185-U5185,0)</f>
        <v>-157.25924185308517</v>
      </c>
    </row>
    <row r="5186" spans="2:22" x14ac:dyDescent="0.3">
      <c r="B5186" s="13">
        <v>2023</v>
      </c>
      <c r="C5186" s="13">
        <v>8</v>
      </c>
      <c r="D5186" s="13">
        <v>2</v>
      </c>
      <c r="E5186" s="83" t="s">
        <v>313</v>
      </c>
      <c r="F5186" s="13">
        <v>2</v>
      </c>
      <c r="G5186" s="13">
        <v>11</v>
      </c>
      <c r="H5186" s="13" t="s">
        <v>70</v>
      </c>
      <c r="I5186" s="13" t="s">
        <v>53</v>
      </c>
      <c r="J5186" s="13"/>
      <c r="K5186" s="13" t="s">
        <v>27</v>
      </c>
      <c r="L5186" s="12">
        <f t="shared" ca="1" si="724"/>
        <v>4.9301571723588378</v>
      </c>
      <c r="M5186" s="101">
        <f t="shared" ca="1" si="725"/>
        <v>0.26011509241365227</v>
      </c>
      <c r="N5186" s="101">
        <f t="shared" ca="1" si="723"/>
        <v>606.26252963077047</v>
      </c>
      <c r="O5186" s="101">
        <f t="shared" ca="1" si="726"/>
        <v>0.53191465732579502</v>
      </c>
      <c r="Q5186" s="12">
        <f t="shared" ca="1" si="727"/>
        <v>2.9042349307121667</v>
      </c>
      <c r="R5186" s="101">
        <f t="shared" ca="1" si="728"/>
        <v>0</v>
      </c>
      <c r="S5186" s="13"/>
      <c r="T5186" s="101">
        <f t="shared" ca="1" si="729"/>
        <v>0.10688765746927838</v>
      </c>
      <c r="U5186" s="101">
        <f t="shared" si="730"/>
        <v>0</v>
      </c>
      <c r="V5186" s="101">
        <f t="shared" ca="1" si="731"/>
        <v>-157.15235419561589</v>
      </c>
    </row>
    <row r="5187" spans="2:22" x14ac:dyDescent="0.3">
      <c r="B5187" s="13">
        <v>2023</v>
      </c>
      <c r="C5187" s="13">
        <v>8</v>
      </c>
      <c r="D5187" s="13">
        <v>2</v>
      </c>
      <c r="E5187" s="83" t="s">
        <v>313</v>
      </c>
      <c r="F5187" s="13">
        <v>2</v>
      </c>
      <c r="G5187" s="13">
        <v>12</v>
      </c>
      <c r="H5187" s="13" t="s">
        <v>70</v>
      </c>
      <c r="I5187" s="13" t="s">
        <v>53</v>
      </c>
      <c r="J5187" s="13"/>
      <c r="K5187" s="13" t="s">
        <v>27</v>
      </c>
      <c r="L5187" s="12">
        <f t="shared" ca="1" si="724"/>
        <v>3.5673962940182942</v>
      </c>
      <c r="M5187" s="101">
        <f t="shared" ca="1" si="725"/>
        <v>0.1882158284724052</v>
      </c>
      <c r="N5187" s="101">
        <f t="shared" ca="1" si="723"/>
        <v>606.26252963077047</v>
      </c>
      <c r="O5187" s="101">
        <f t="shared" ca="1" si="726"/>
        <v>0.38488638616163373</v>
      </c>
      <c r="Q5187" s="12">
        <f t="shared" ca="1" si="727"/>
        <v>4.8751043900971549</v>
      </c>
      <c r="R5187" s="101">
        <f t="shared" ca="1" si="728"/>
        <v>0.11069749033307556</v>
      </c>
      <c r="S5187" s="13"/>
      <c r="T5187" s="101">
        <f t="shared" ca="1" si="729"/>
        <v>0</v>
      </c>
      <c r="U5187" s="101">
        <f t="shared" si="730"/>
        <v>0</v>
      </c>
      <c r="V5187" s="101">
        <f t="shared" ca="1" si="731"/>
        <v>-157.37374917628205</v>
      </c>
    </row>
    <row r="5188" spans="2:22" x14ac:dyDescent="0.3">
      <c r="B5188" s="13">
        <v>2023</v>
      </c>
      <c r="C5188" s="13">
        <v>8</v>
      </c>
      <c r="D5188" s="13">
        <v>2</v>
      </c>
      <c r="E5188" s="83" t="s">
        <v>313</v>
      </c>
      <c r="F5188" s="13">
        <v>2</v>
      </c>
      <c r="G5188" s="13">
        <v>13</v>
      </c>
      <c r="H5188" s="13" t="s">
        <v>70</v>
      </c>
      <c r="I5188" s="13" t="s">
        <v>53</v>
      </c>
      <c r="J5188" s="13"/>
      <c r="K5188" s="13" t="s">
        <v>27</v>
      </c>
      <c r="L5188" s="12">
        <f t="shared" ca="1" si="724"/>
        <v>5.9749848977973965</v>
      </c>
      <c r="M5188" s="101">
        <f t="shared" ca="1" si="725"/>
        <v>0.31524020320779067</v>
      </c>
      <c r="N5188" s="101">
        <f t="shared" ca="1" si="723"/>
        <v>606.26252963077047</v>
      </c>
      <c r="O5188" s="101">
        <f t="shared" ca="1" si="726"/>
        <v>0.6446411206233611</v>
      </c>
      <c r="Q5188" s="12">
        <f t="shared" ca="1" si="727"/>
        <v>4.9121075229102287</v>
      </c>
      <c r="R5188" s="101">
        <f t="shared" ca="1" si="728"/>
        <v>0</v>
      </c>
      <c r="S5188" s="13"/>
      <c r="T5188" s="101">
        <f t="shared" ca="1" si="729"/>
        <v>5.6077410299046976E-2</v>
      </c>
      <c r="U5188" s="101">
        <f t="shared" si="730"/>
        <v>0</v>
      </c>
      <c r="V5188" s="101">
        <f t="shared" ca="1" si="731"/>
        <v>-157.31767176598299</v>
      </c>
    </row>
    <row r="5189" spans="2:22" x14ac:dyDescent="0.3">
      <c r="B5189" s="13">
        <v>2023</v>
      </c>
      <c r="C5189" s="13">
        <v>8</v>
      </c>
      <c r="D5189" s="13">
        <v>2</v>
      </c>
      <c r="E5189" s="83" t="s">
        <v>313</v>
      </c>
      <c r="F5189" s="13">
        <v>2</v>
      </c>
      <c r="G5189" s="13">
        <v>14</v>
      </c>
      <c r="H5189" s="13" t="s">
        <v>70</v>
      </c>
      <c r="I5189" s="13" t="s">
        <v>53</v>
      </c>
      <c r="J5189" s="13"/>
      <c r="K5189" s="13" t="s">
        <v>27</v>
      </c>
      <c r="L5189" s="12">
        <f t="shared" ca="1" si="724"/>
        <v>3.4592562679544945</v>
      </c>
      <c r="M5189" s="101">
        <f t="shared" ca="1" si="725"/>
        <v>0.18251036069727913</v>
      </c>
      <c r="N5189" s="101">
        <f t="shared" ca="1" si="723"/>
        <v>606.26252963077047</v>
      </c>
      <c r="O5189" s="101">
        <f t="shared" ca="1" si="726"/>
        <v>0.37321915874961042</v>
      </c>
      <c r="Q5189" s="12">
        <f t="shared" ca="1" si="727"/>
        <v>0</v>
      </c>
      <c r="R5189" s="101">
        <f t="shared" ca="1" si="728"/>
        <v>0</v>
      </c>
      <c r="S5189" s="13"/>
      <c r="T5189" s="101">
        <f t="shared" ca="1" si="729"/>
        <v>0.18251036069727913</v>
      </c>
      <c r="U5189" s="101">
        <f t="shared" si="730"/>
        <v>0</v>
      </c>
      <c r="V5189" s="101">
        <f t="shared" ca="1" si="731"/>
        <v>-157.13516140528571</v>
      </c>
    </row>
    <row r="5190" spans="2:22" x14ac:dyDescent="0.3">
      <c r="B5190" s="13">
        <v>2023</v>
      </c>
      <c r="C5190" s="13">
        <v>8</v>
      </c>
      <c r="D5190" s="13">
        <v>2</v>
      </c>
      <c r="E5190" s="83" t="s">
        <v>313</v>
      </c>
      <c r="F5190" s="13">
        <v>2</v>
      </c>
      <c r="G5190" s="13">
        <v>15</v>
      </c>
      <c r="H5190" s="13" t="s">
        <v>70</v>
      </c>
      <c r="I5190" s="13" t="s">
        <v>53</v>
      </c>
      <c r="J5190" s="13"/>
      <c r="K5190" s="13" t="s">
        <v>27</v>
      </c>
      <c r="L5190" s="12">
        <f t="shared" ca="1" si="724"/>
        <v>2.9901219627153024</v>
      </c>
      <c r="M5190" s="101">
        <f t="shared" ca="1" si="725"/>
        <v>0.15775883475285934</v>
      </c>
      <c r="N5190" s="101">
        <f t="shared" ca="1" si="723"/>
        <v>606.26252963077047</v>
      </c>
      <c r="O5190" s="101">
        <f t="shared" ca="1" si="726"/>
        <v>0.32260425855735397</v>
      </c>
      <c r="Q5190" s="12">
        <f t="shared" ca="1" si="727"/>
        <v>5.6000000000000005</v>
      </c>
      <c r="R5190" s="101">
        <f t="shared" ca="1" si="728"/>
        <v>0.22092617585614971</v>
      </c>
      <c r="S5190" s="13"/>
      <c r="T5190" s="101">
        <f t="shared" ca="1" si="729"/>
        <v>0</v>
      </c>
      <c r="U5190" s="101">
        <f t="shared" si="730"/>
        <v>0</v>
      </c>
      <c r="V5190" s="101">
        <f t="shared" ca="1" si="731"/>
        <v>-157.57701375699804</v>
      </c>
    </row>
    <row r="5191" spans="2:22" x14ac:dyDescent="0.3">
      <c r="B5191" s="13">
        <v>2023</v>
      </c>
      <c r="C5191" s="13">
        <v>8</v>
      </c>
      <c r="D5191" s="13">
        <v>2</v>
      </c>
      <c r="E5191" s="83" t="s">
        <v>313</v>
      </c>
      <c r="F5191" s="13">
        <v>2</v>
      </c>
      <c r="G5191" s="13">
        <v>16</v>
      </c>
      <c r="H5191" s="13" t="s">
        <v>71</v>
      </c>
      <c r="I5191" s="13" t="s">
        <v>53</v>
      </c>
      <c r="J5191" s="13"/>
      <c r="K5191" s="13" t="s">
        <v>27</v>
      </c>
      <c r="L5191" s="12">
        <f t="shared" ca="1" si="724"/>
        <v>5.0719050949105133</v>
      </c>
      <c r="M5191" s="101">
        <f t="shared" ca="1" si="725"/>
        <v>0.62962629848219109</v>
      </c>
      <c r="N5191" s="101">
        <f t="shared" ca="1" si="723"/>
        <v>607.68900293871411</v>
      </c>
      <c r="O5191" s="101">
        <f t="shared" ca="1" si="726"/>
        <v>1.5104133372643509</v>
      </c>
      <c r="Q5191" s="12">
        <f t="shared" ca="1" si="727"/>
        <v>0</v>
      </c>
      <c r="R5191" s="101">
        <f t="shared" ca="1" si="728"/>
        <v>0</v>
      </c>
      <c r="S5191" s="13"/>
      <c r="T5191" s="101">
        <f t="shared" ca="1" si="729"/>
        <v>0.62962629848219109</v>
      </c>
      <c r="U5191" s="101">
        <f t="shared" ca="1" si="730"/>
        <v>1.4264733079435818</v>
      </c>
      <c r="V5191" s="101">
        <f t="shared" ca="1" si="731"/>
        <v>-155.52091415057228</v>
      </c>
    </row>
    <row r="5192" spans="2:22" x14ac:dyDescent="0.3">
      <c r="B5192" s="13">
        <v>2023</v>
      </c>
      <c r="C5192" s="13">
        <v>8</v>
      </c>
      <c r="D5192" s="13">
        <v>2</v>
      </c>
      <c r="E5192" s="83" t="s">
        <v>313</v>
      </c>
      <c r="F5192" s="13">
        <v>2</v>
      </c>
      <c r="G5192" s="13">
        <v>17</v>
      </c>
      <c r="H5192" s="13" t="s">
        <v>71</v>
      </c>
      <c r="I5192" s="13" t="s">
        <v>53</v>
      </c>
      <c r="J5192" s="13"/>
      <c r="K5192" s="13" t="s">
        <v>27</v>
      </c>
      <c r="L5192" s="12">
        <f t="shared" ca="1" si="724"/>
        <v>5.2805464733590988</v>
      </c>
      <c r="M5192" s="101">
        <f t="shared" ca="1" si="725"/>
        <v>0.65552703920279853</v>
      </c>
      <c r="N5192" s="101">
        <f t="shared" ca="1" si="723"/>
        <v>609.17415663434633</v>
      </c>
      <c r="O5192" s="101">
        <f t="shared" ca="1" si="726"/>
        <v>1.5725467397663397</v>
      </c>
      <c r="Q5192" s="12">
        <f t="shared" ca="1" si="727"/>
        <v>5.6000000000000005</v>
      </c>
      <c r="R5192" s="101">
        <f t="shared" ca="1" si="728"/>
        <v>2.7041741030152337E-2</v>
      </c>
      <c r="S5192" s="13"/>
      <c r="T5192" s="101">
        <f t="shared" ca="1" si="729"/>
        <v>0</v>
      </c>
      <c r="U5192" s="101">
        <f t="shared" ca="1" si="730"/>
        <v>1.4851536956322464</v>
      </c>
      <c r="V5192" s="101">
        <f t="shared" ca="1" si="731"/>
        <v>-154.08984393700035</v>
      </c>
    </row>
    <row r="5193" spans="2:22" x14ac:dyDescent="0.3">
      <c r="B5193" s="13">
        <v>2023</v>
      </c>
      <c r="C5193" s="13">
        <v>8</v>
      </c>
      <c r="D5193" s="13">
        <v>2</v>
      </c>
      <c r="E5193" s="83" t="s">
        <v>313</v>
      </c>
      <c r="F5193" s="13">
        <v>2</v>
      </c>
      <c r="G5193" s="13">
        <v>18</v>
      </c>
      <c r="H5193" s="13" t="s">
        <v>71</v>
      </c>
      <c r="I5193" s="13" t="s">
        <v>53</v>
      </c>
      <c r="J5193" s="13"/>
      <c r="K5193" s="13" t="s">
        <v>27</v>
      </c>
      <c r="L5193" s="12">
        <f t="shared" ca="1" si="724"/>
        <v>5.8781521091769706</v>
      </c>
      <c r="M5193" s="101">
        <f t="shared" ca="1" si="725"/>
        <v>0.72971380283322917</v>
      </c>
      <c r="N5193" s="101">
        <f t="shared" ca="1" si="723"/>
        <v>610.82738691505233</v>
      </c>
      <c r="O5193" s="101">
        <f t="shared" ca="1" si="726"/>
        <v>1.7505136981129019</v>
      </c>
      <c r="Q5193" s="12">
        <f t="shared" ca="1" si="727"/>
        <v>5.6000000000000005</v>
      </c>
      <c r="R5193" s="101">
        <f t="shared" ca="1" si="728"/>
        <v>0</v>
      </c>
      <c r="S5193" s="13"/>
      <c r="T5193" s="101">
        <f t="shared" ca="1" si="729"/>
        <v>3.4529802833229067E-2</v>
      </c>
      <c r="U5193" s="101">
        <f t="shared" ca="1" si="730"/>
        <v>1.6532302807060231</v>
      </c>
      <c r="V5193" s="101">
        <f t="shared" ca="1" si="731"/>
        <v>-152.40208385346111</v>
      </c>
    </row>
    <row r="5194" spans="2:22" x14ac:dyDescent="0.3">
      <c r="B5194" s="13">
        <v>2023</v>
      </c>
      <c r="C5194" s="13">
        <v>8</v>
      </c>
      <c r="D5194" s="13">
        <v>2</v>
      </c>
      <c r="E5194" s="83" t="s">
        <v>313</v>
      </c>
      <c r="F5194" s="13">
        <v>2</v>
      </c>
      <c r="G5194" s="13">
        <v>19</v>
      </c>
      <c r="H5194" s="13" t="s">
        <v>71</v>
      </c>
      <c r="I5194" s="13" t="s">
        <v>53</v>
      </c>
      <c r="J5194" s="13"/>
      <c r="K5194" s="13" t="s">
        <v>27</v>
      </c>
      <c r="L5194" s="12">
        <f t="shared" ca="1" si="724"/>
        <v>6.6329599679173645</v>
      </c>
      <c r="M5194" s="101">
        <f t="shared" ca="1" si="725"/>
        <v>0.82341565041726161</v>
      </c>
      <c r="N5194" s="101">
        <f t="shared" ca="1" si="723"/>
        <v>612.69290690602907</v>
      </c>
      <c r="O5194" s="101">
        <f t="shared" ca="1" si="726"/>
        <v>1.9752954784457912</v>
      </c>
      <c r="Q5194" s="12">
        <f t="shared" ca="1" si="727"/>
        <v>5.6000000000000005</v>
      </c>
      <c r="R5194" s="101">
        <f t="shared" ca="1" si="728"/>
        <v>0</v>
      </c>
      <c r="S5194" s="13"/>
      <c r="T5194" s="101">
        <f t="shared" ca="1" si="729"/>
        <v>0.12823165041726156</v>
      </c>
      <c r="U5194" s="101">
        <f t="shared" ca="1" si="730"/>
        <v>1.8655199909767588</v>
      </c>
      <c r="V5194" s="101">
        <f t="shared" ca="1" si="731"/>
        <v>-150.40833221206708</v>
      </c>
    </row>
    <row r="5195" spans="2:22" x14ac:dyDescent="0.3">
      <c r="B5195" s="13">
        <v>2023</v>
      </c>
      <c r="C5195" s="13">
        <v>8</v>
      </c>
      <c r="D5195" s="13">
        <v>2</v>
      </c>
      <c r="E5195" s="83" t="s">
        <v>313</v>
      </c>
      <c r="F5195" s="13">
        <v>2</v>
      </c>
      <c r="G5195" s="13">
        <v>20</v>
      </c>
      <c r="H5195" s="13" t="s">
        <v>69</v>
      </c>
      <c r="I5195" s="13" t="s">
        <v>53</v>
      </c>
      <c r="J5195" s="13"/>
      <c r="K5195" s="13" t="s">
        <v>27</v>
      </c>
      <c r="L5195" s="12">
        <f t="shared" ca="1" si="724"/>
        <v>5.2577596946396916</v>
      </c>
      <c r="M5195" s="101">
        <f t="shared" ca="1" si="725"/>
        <v>0.27739940148919012</v>
      </c>
      <c r="N5195" s="101">
        <f t="shared" ca="1" si="723"/>
        <v>612.69290690602907</v>
      </c>
      <c r="O5195" s="101">
        <f t="shared" ca="1" si="726"/>
        <v>0.56725969345467631</v>
      </c>
      <c r="Q5195" s="12">
        <f t="shared" ca="1" si="727"/>
        <v>0</v>
      </c>
      <c r="R5195" s="101">
        <f t="shared" ca="1" si="728"/>
        <v>0</v>
      </c>
      <c r="S5195" s="13"/>
      <c r="T5195" s="101">
        <f t="shared" ca="1" si="729"/>
        <v>0.27739940148919012</v>
      </c>
      <c r="U5195" s="101">
        <f t="shared" si="730"/>
        <v>0</v>
      </c>
      <c r="V5195" s="101">
        <f t="shared" ca="1" si="731"/>
        <v>-150.13093281057789</v>
      </c>
    </row>
    <row r="5196" spans="2:22" x14ac:dyDescent="0.3">
      <c r="B5196" s="13">
        <v>2023</v>
      </c>
      <c r="C5196" s="13">
        <v>8</v>
      </c>
      <c r="D5196" s="13">
        <v>2</v>
      </c>
      <c r="E5196" s="83" t="s">
        <v>313</v>
      </c>
      <c r="F5196" s="13">
        <v>2</v>
      </c>
      <c r="G5196" s="13">
        <v>21</v>
      </c>
      <c r="H5196" s="13" t="s">
        <v>69</v>
      </c>
      <c r="I5196" s="13" t="s">
        <v>53</v>
      </c>
      <c r="J5196" s="13"/>
      <c r="K5196" s="13" t="s">
        <v>27</v>
      </c>
      <c r="L5196" s="12">
        <f t="shared" ca="1" si="724"/>
        <v>5.9952507150915499</v>
      </c>
      <c r="M5196" s="101">
        <f t="shared" ca="1" si="725"/>
        <v>0.31630942772823017</v>
      </c>
      <c r="N5196" s="101">
        <f t="shared" ca="1" si="723"/>
        <v>612.69290690602907</v>
      </c>
      <c r="O5196" s="101">
        <f t="shared" ca="1" si="726"/>
        <v>0.64682759965122727</v>
      </c>
      <c r="Q5196" s="12">
        <f t="shared" ca="1" si="727"/>
        <v>0</v>
      </c>
      <c r="R5196" s="101">
        <f t="shared" ca="1" si="728"/>
        <v>0</v>
      </c>
      <c r="S5196" s="13"/>
      <c r="T5196" s="101">
        <f t="shared" ca="1" si="729"/>
        <v>0.31630942772823017</v>
      </c>
      <c r="U5196" s="101">
        <f t="shared" si="730"/>
        <v>0</v>
      </c>
      <c r="V5196" s="101">
        <f t="shared" ca="1" si="731"/>
        <v>-149.81462338284965</v>
      </c>
    </row>
    <row r="5197" spans="2:22" x14ac:dyDescent="0.3">
      <c r="B5197" s="13">
        <v>2023</v>
      </c>
      <c r="C5197" s="13">
        <v>8</v>
      </c>
      <c r="D5197" s="13">
        <v>2</v>
      </c>
      <c r="E5197" s="83" t="s">
        <v>313</v>
      </c>
      <c r="F5197" s="13">
        <v>2</v>
      </c>
      <c r="G5197" s="13">
        <v>22</v>
      </c>
      <c r="H5197" s="13" t="s">
        <v>69</v>
      </c>
      <c r="I5197" s="13" t="s">
        <v>53</v>
      </c>
      <c r="J5197" s="13"/>
      <c r="K5197" s="13" t="s">
        <v>27</v>
      </c>
      <c r="L5197" s="12">
        <f t="shared" ca="1" si="724"/>
        <v>6.5988146917477168</v>
      </c>
      <c r="M5197" s="101">
        <f t="shared" ca="1" si="725"/>
        <v>0.34815346313660955</v>
      </c>
      <c r="N5197" s="101">
        <f t="shared" ca="1" si="723"/>
        <v>612.69290690602907</v>
      </c>
      <c r="O5197" s="101">
        <f t="shared" ca="1" si="726"/>
        <v>0.7119461170926612</v>
      </c>
      <c r="Q5197" s="12">
        <f t="shared" ca="1" si="727"/>
        <v>0</v>
      </c>
      <c r="R5197" s="101">
        <f t="shared" ca="1" si="728"/>
        <v>0</v>
      </c>
      <c r="S5197" s="13"/>
      <c r="T5197" s="101">
        <f t="shared" ca="1" si="729"/>
        <v>0.34815346313660955</v>
      </c>
      <c r="U5197" s="101">
        <f t="shared" si="730"/>
        <v>0</v>
      </c>
      <c r="V5197" s="101">
        <f t="shared" ca="1" si="731"/>
        <v>-149.46646991971303</v>
      </c>
    </row>
    <row r="5198" spans="2:22" x14ac:dyDescent="0.3">
      <c r="B5198" s="13">
        <v>2023</v>
      </c>
      <c r="C5198" s="13">
        <v>8</v>
      </c>
      <c r="D5198" s="13">
        <v>2</v>
      </c>
      <c r="E5198" s="83" t="s">
        <v>313</v>
      </c>
      <c r="F5198" s="13">
        <v>2</v>
      </c>
      <c r="G5198" s="13">
        <v>23</v>
      </c>
      <c r="H5198" s="13" t="s">
        <v>69</v>
      </c>
      <c r="I5198" s="13" t="s">
        <v>53</v>
      </c>
      <c r="J5198" s="13"/>
      <c r="K5198" s="13" t="s">
        <v>27</v>
      </c>
      <c r="L5198" s="12">
        <f t="shared" ca="1" si="724"/>
        <v>5.7061074607187372</v>
      </c>
      <c r="M5198" s="101">
        <f t="shared" ca="1" si="725"/>
        <v>0.3010542296275206</v>
      </c>
      <c r="N5198" s="101">
        <f t="shared" ca="1" si="723"/>
        <v>612.69290690602907</v>
      </c>
      <c r="O5198" s="101">
        <f t="shared" ca="1" si="726"/>
        <v>0.6156319339369446</v>
      </c>
      <c r="Q5198" s="12">
        <f t="shared" ca="1" si="727"/>
        <v>0</v>
      </c>
      <c r="R5198" s="101">
        <f t="shared" ca="1" si="728"/>
        <v>0</v>
      </c>
      <c r="S5198" s="13"/>
      <c r="T5198" s="101">
        <f t="shared" ca="1" si="729"/>
        <v>0.3010542296275206</v>
      </c>
      <c r="U5198" s="101">
        <f t="shared" si="730"/>
        <v>0</v>
      </c>
      <c r="V5198" s="101">
        <f t="shared" ca="1" si="731"/>
        <v>-149.16541569008552</v>
      </c>
    </row>
    <row r="5199" spans="2:22" x14ac:dyDescent="0.3">
      <c r="B5199" s="13">
        <v>2023</v>
      </c>
      <c r="C5199" s="13">
        <v>8</v>
      </c>
      <c r="D5199" s="13">
        <v>3</v>
      </c>
      <c r="E5199" s="83" t="s">
        <v>314</v>
      </c>
      <c r="F5199" s="13">
        <v>3</v>
      </c>
      <c r="G5199" s="13">
        <v>0</v>
      </c>
      <c r="H5199" s="13" t="s">
        <v>69</v>
      </c>
      <c r="I5199" s="13" t="s">
        <v>53</v>
      </c>
      <c r="J5199" s="13"/>
      <c r="K5199" s="13" t="s">
        <v>27</v>
      </c>
      <c r="L5199" s="12">
        <f t="shared" ca="1" si="724"/>
        <v>6.4860532824395056</v>
      </c>
      <c r="M5199" s="101">
        <f t="shared" ca="1" si="725"/>
        <v>0.34220417118150831</v>
      </c>
      <c r="N5199" s="101">
        <f t="shared" ca="1" si="723"/>
        <v>612.69290690602907</v>
      </c>
      <c r="O5199" s="101">
        <f t="shared" ca="1" si="726"/>
        <v>0.69978028864239827</v>
      </c>
      <c r="Q5199" s="12">
        <f t="shared" ca="1" si="727"/>
        <v>0</v>
      </c>
      <c r="R5199" s="101">
        <f t="shared" ca="1" si="728"/>
        <v>0</v>
      </c>
      <c r="S5199" s="13"/>
      <c r="T5199" s="101">
        <f t="shared" ca="1" si="729"/>
        <v>0.34220417118150831</v>
      </c>
      <c r="U5199" s="101">
        <f t="shared" si="730"/>
        <v>0</v>
      </c>
      <c r="V5199" s="101">
        <f t="shared" ca="1" si="731"/>
        <v>-148.823211518904</v>
      </c>
    </row>
    <row r="5200" spans="2:22" x14ac:dyDescent="0.3">
      <c r="B5200" s="13">
        <v>2023</v>
      </c>
      <c r="C5200" s="13">
        <v>8</v>
      </c>
      <c r="D5200" s="13">
        <v>3</v>
      </c>
      <c r="E5200" s="83" t="s">
        <v>314</v>
      </c>
      <c r="F5200" s="13">
        <v>3</v>
      </c>
      <c r="G5200" s="13">
        <v>1</v>
      </c>
      <c r="H5200" s="13" t="s">
        <v>69</v>
      </c>
      <c r="I5200" s="13" t="s">
        <v>53</v>
      </c>
      <c r="J5200" s="13"/>
      <c r="K5200" s="13" t="s">
        <v>27</v>
      </c>
      <c r="L5200" s="12">
        <f t="shared" ca="1" si="724"/>
        <v>3.6158490295801671</v>
      </c>
      <c r="M5200" s="101">
        <f t="shared" ca="1" si="725"/>
        <v>0.19077219480064961</v>
      </c>
      <c r="N5200" s="101">
        <f t="shared" ref="N5200:N5263" ca="1" si="732">IF(H5200="On-Peak",IF(I5200="Winter",((L5200*$D$48)/60)+N5199,((L5200*$D$47)/60)+N5199),N5199)</f>
        <v>612.69290690602907</v>
      </c>
      <c r="O5200" s="101">
        <f t="shared" ca="1" si="726"/>
        <v>0.39011395180140424</v>
      </c>
      <c r="Q5200" s="12">
        <f t="shared" ca="1" si="727"/>
        <v>0</v>
      </c>
      <c r="R5200" s="101">
        <f t="shared" ca="1" si="728"/>
        <v>0</v>
      </c>
      <c r="S5200" s="13"/>
      <c r="T5200" s="101">
        <f t="shared" ca="1" si="729"/>
        <v>0.19077219480064961</v>
      </c>
      <c r="U5200" s="101">
        <f t="shared" si="730"/>
        <v>0</v>
      </c>
      <c r="V5200" s="101">
        <f t="shared" ca="1" si="731"/>
        <v>-148.63243932410336</v>
      </c>
    </row>
    <row r="5201" spans="2:22" x14ac:dyDescent="0.3">
      <c r="B5201" s="13">
        <v>2023</v>
      </c>
      <c r="C5201" s="13">
        <v>8</v>
      </c>
      <c r="D5201" s="13">
        <v>3</v>
      </c>
      <c r="E5201" s="83" t="s">
        <v>314</v>
      </c>
      <c r="F5201" s="13">
        <v>3</v>
      </c>
      <c r="G5201" s="13">
        <v>2</v>
      </c>
      <c r="H5201" s="13" t="s">
        <v>69</v>
      </c>
      <c r="I5201" s="13" t="s">
        <v>53</v>
      </c>
      <c r="J5201" s="13"/>
      <c r="K5201" s="13" t="s">
        <v>27</v>
      </c>
      <c r="L5201" s="12">
        <f t="shared" ca="1" si="724"/>
        <v>3.204525167644757</v>
      </c>
      <c r="M5201" s="101">
        <f t="shared" ca="1" si="725"/>
        <v>0.16907074784493739</v>
      </c>
      <c r="N5201" s="101">
        <f t="shared" ca="1" si="732"/>
        <v>612.69290690602907</v>
      </c>
      <c r="O5201" s="101">
        <f t="shared" ca="1" si="726"/>
        <v>0.34573622033719281</v>
      </c>
      <c r="Q5201" s="12">
        <f t="shared" ca="1" si="727"/>
        <v>0</v>
      </c>
      <c r="R5201" s="101">
        <f t="shared" ca="1" si="728"/>
        <v>0</v>
      </c>
      <c r="S5201" s="13"/>
      <c r="T5201" s="101">
        <f t="shared" ca="1" si="729"/>
        <v>0.16907074784493739</v>
      </c>
      <c r="U5201" s="101">
        <f t="shared" si="730"/>
        <v>0</v>
      </c>
      <c r="V5201" s="101">
        <f t="shared" ca="1" si="731"/>
        <v>-148.46336857625843</v>
      </c>
    </row>
    <row r="5202" spans="2:22" x14ac:dyDescent="0.3">
      <c r="B5202" s="13">
        <v>2023</v>
      </c>
      <c r="C5202" s="13">
        <v>8</v>
      </c>
      <c r="D5202" s="13">
        <v>3</v>
      </c>
      <c r="E5202" s="83" t="s">
        <v>314</v>
      </c>
      <c r="F5202" s="13">
        <v>3</v>
      </c>
      <c r="G5202" s="13">
        <v>3</v>
      </c>
      <c r="H5202" s="13" t="s">
        <v>69</v>
      </c>
      <c r="I5202" s="13" t="s">
        <v>53</v>
      </c>
      <c r="J5202" s="13"/>
      <c r="K5202" s="13" t="s">
        <v>27</v>
      </c>
      <c r="L5202" s="12">
        <f t="shared" ca="1" si="724"/>
        <v>3.040189679851184</v>
      </c>
      <c r="M5202" s="101">
        <f t="shared" ca="1" si="725"/>
        <v>0.16040040750894846</v>
      </c>
      <c r="N5202" s="101">
        <f t="shared" ca="1" si="732"/>
        <v>612.69290690602907</v>
      </c>
      <c r="O5202" s="101">
        <f t="shared" ca="1" si="726"/>
        <v>0.32800606455914427</v>
      </c>
      <c r="Q5202" s="12">
        <f t="shared" ca="1" si="727"/>
        <v>0</v>
      </c>
      <c r="R5202" s="101">
        <f t="shared" ca="1" si="728"/>
        <v>0</v>
      </c>
      <c r="S5202" s="13"/>
      <c r="T5202" s="101">
        <f t="shared" ca="1" si="729"/>
        <v>0.16040040750894846</v>
      </c>
      <c r="U5202" s="101">
        <f t="shared" si="730"/>
        <v>0</v>
      </c>
      <c r="V5202" s="101">
        <f t="shared" ca="1" si="731"/>
        <v>-148.30296816874949</v>
      </c>
    </row>
    <row r="5203" spans="2:22" x14ac:dyDescent="0.3">
      <c r="B5203" s="13">
        <v>2023</v>
      </c>
      <c r="C5203" s="13">
        <v>8</v>
      </c>
      <c r="D5203" s="13">
        <v>3</v>
      </c>
      <c r="E5203" s="83" t="s">
        <v>314</v>
      </c>
      <c r="F5203" s="13">
        <v>3</v>
      </c>
      <c r="G5203" s="13">
        <v>4</v>
      </c>
      <c r="H5203" s="13" t="s">
        <v>69</v>
      </c>
      <c r="I5203" s="13" t="s">
        <v>53</v>
      </c>
      <c r="J5203" s="13"/>
      <c r="K5203" s="13" t="s">
        <v>27</v>
      </c>
      <c r="L5203" s="12">
        <f t="shared" ca="1" si="724"/>
        <v>3.2352373446008049</v>
      </c>
      <c r="M5203" s="101">
        <f t="shared" ca="1" si="725"/>
        <v>0.17069112230113848</v>
      </c>
      <c r="N5203" s="101">
        <f t="shared" ca="1" si="732"/>
        <v>612.69290690602907</v>
      </c>
      <c r="O5203" s="101">
        <f t="shared" ca="1" si="726"/>
        <v>0.34904975710898084</v>
      </c>
      <c r="Q5203" s="12">
        <f t="shared" ca="1" si="727"/>
        <v>0</v>
      </c>
      <c r="R5203" s="101">
        <f t="shared" ca="1" si="728"/>
        <v>0</v>
      </c>
      <c r="S5203" s="13"/>
      <c r="T5203" s="101">
        <f t="shared" ca="1" si="729"/>
        <v>0.17069112230113848</v>
      </c>
      <c r="U5203" s="101">
        <f t="shared" si="730"/>
        <v>0</v>
      </c>
      <c r="V5203" s="101">
        <f t="shared" ca="1" si="731"/>
        <v>-148.13227704644834</v>
      </c>
    </row>
    <row r="5204" spans="2:22" x14ac:dyDescent="0.3">
      <c r="B5204" s="13">
        <v>2023</v>
      </c>
      <c r="C5204" s="13">
        <v>8</v>
      </c>
      <c r="D5204" s="13">
        <v>3</v>
      </c>
      <c r="E5204" s="83" t="s">
        <v>314</v>
      </c>
      <c r="F5204" s="13">
        <v>3</v>
      </c>
      <c r="G5204" s="13">
        <v>5</v>
      </c>
      <c r="H5204" s="13" t="s">
        <v>69</v>
      </c>
      <c r="I5204" s="13" t="s">
        <v>53</v>
      </c>
      <c r="J5204" s="13"/>
      <c r="K5204" s="13" t="s">
        <v>27</v>
      </c>
      <c r="L5204" s="12">
        <f t="shared" ca="1" si="724"/>
        <v>3.2004088483105502</v>
      </c>
      <c r="M5204" s="101">
        <f t="shared" ca="1" si="725"/>
        <v>0.16885357083686464</v>
      </c>
      <c r="N5204" s="101">
        <f t="shared" ca="1" si="732"/>
        <v>612.69290690602907</v>
      </c>
      <c r="O5204" s="101">
        <f t="shared" ca="1" si="726"/>
        <v>0.34529211064422527</v>
      </c>
      <c r="Q5204" s="12">
        <f t="shared" ca="1" si="727"/>
        <v>5.6000000000000005</v>
      </c>
      <c r="R5204" s="101">
        <f t="shared" ca="1" si="728"/>
        <v>0.20312539099051197</v>
      </c>
      <c r="S5204" s="13"/>
      <c r="T5204" s="101">
        <f t="shared" ca="1" si="729"/>
        <v>0</v>
      </c>
      <c r="U5204" s="101">
        <f t="shared" si="730"/>
        <v>0</v>
      </c>
      <c r="V5204" s="101">
        <f t="shared" ca="1" si="731"/>
        <v>-148.53852782842938</v>
      </c>
    </row>
    <row r="5205" spans="2:22" x14ac:dyDescent="0.3">
      <c r="B5205" s="13">
        <v>2023</v>
      </c>
      <c r="C5205" s="13">
        <v>8</v>
      </c>
      <c r="D5205" s="13">
        <v>3</v>
      </c>
      <c r="E5205" s="83" t="s">
        <v>314</v>
      </c>
      <c r="F5205" s="13">
        <v>3</v>
      </c>
      <c r="G5205" s="13">
        <v>6</v>
      </c>
      <c r="H5205" s="13" t="s">
        <v>69</v>
      </c>
      <c r="I5205" s="13" t="s">
        <v>53</v>
      </c>
      <c r="J5205" s="13"/>
      <c r="K5205" s="13" t="s">
        <v>27</v>
      </c>
      <c r="L5205" s="12">
        <f t="shared" ca="1" si="724"/>
        <v>3.0748532391775272</v>
      </c>
      <c r="M5205" s="101">
        <f t="shared" ca="1" si="725"/>
        <v>0.16222925689900633</v>
      </c>
      <c r="N5205" s="101">
        <f t="shared" ca="1" si="732"/>
        <v>612.69290690602907</v>
      </c>
      <c r="O5205" s="101">
        <f t="shared" ca="1" si="726"/>
        <v>0.33174591597486341</v>
      </c>
      <c r="Q5205" s="12">
        <f t="shared" ca="1" si="727"/>
        <v>0</v>
      </c>
      <c r="R5205" s="101">
        <f t="shared" ca="1" si="728"/>
        <v>0</v>
      </c>
      <c r="S5205" s="13"/>
      <c r="T5205" s="101">
        <f t="shared" ca="1" si="729"/>
        <v>0.16222925689900633</v>
      </c>
      <c r="U5205" s="101">
        <f t="shared" si="730"/>
        <v>0</v>
      </c>
      <c r="V5205" s="101">
        <f t="shared" ca="1" si="731"/>
        <v>-148.37629857153038</v>
      </c>
    </row>
    <row r="5206" spans="2:22" x14ac:dyDescent="0.3">
      <c r="B5206" s="13">
        <v>2023</v>
      </c>
      <c r="C5206" s="13">
        <v>8</v>
      </c>
      <c r="D5206" s="13">
        <v>3</v>
      </c>
      <c r="E5206" s="83" t="s">
        <v>314</v>
      </c>
      <c r="F5206" s="13">
        <v>3</v>
      </c>
      <c r="G5206" s="13">
        <v>7</v>
      </c>
      <c r="H5206" s="13" t="s">
        <v>69</v>
      </c>
      <c r="I5206" s="13" t="s">
        <v>53</v>
      </c>
      <c r="J5206" s="13"/>
      <c r="K5206" s="13" t="s">
        <v>27</v>
      </c>
      <c r="L5206" s="12">
        <f t="shared" ca="1" si="724"/>
        <v>3.3907441855003171</v>
      </c>
      <c r="M5206" s="101">
        <f t="shared" ca="1" si="725"/>
        <v>0.17889566322699674</v>
      </c>
      <c r="N5206" s="101">
        <f t="shared" ca="1" si="732"/>
        <v>612.69290690602907</v>
      </c>
      <c r="O5206" s="101">
        <f t="shared" ca="1" si="726"/>
        <v>0.3658273901736292</v>
      </c>
      <c r="Q5206" s="12">
        <f t="shared" ca="1" si="727"/>
        <v>2.477905109766128</v>
      </c>
      <c r="R5206" s="101">
        <f t="shared" ca="1" si="728"/>
        <v>0</v>
      </c>
      <c r="S5206" s="13"/>
      <c r="T5206" s="101">
        <f t="shared" ca="1" si="729"/>
        <v>4.8161389635735817E-2</v>
      </c>
      <c r="U5206" s="101">
        <f t="shared" si="730"/>
        <v>0</v>
      </c>
      <c r="V5206" s="101">
        <f t="shared" ca="1" si="731"/>
        <v>-148.32813718189465</v>
      </c>
    </row>
    <row r="5207" spans="2:22" x14ac:dyDescent="0.3">
      <c r="B5207" s="13">
        <v>2023</v>
      </c>
      <c r="C5207" s="13">
        <v>8</v>
      </c>
      <c r="D5207" s="13">
        <v>3</v>
      </c>
      <c r="E5207" s="83" t="s">
        <v>314</v>
      </c>
      <c r="F5207" s="13">
        <v>3</v>
      </c>
      <c r="G5207" s="13">
        <v>8</v>
      </c>
      <c r="H5207" s="13" t="s">
        <v>69</v>
      </c>
      <c r="I5207" s="13" t="s">
        <v>53</v>
      </c>
      <c r="J5207" s="13"/>
      <c r="K5207" s="13" t="s">
        <v>27</v>
      </c>
      <c r="L5207" s="12">
        <f t="shared" ca="1" si="724"/>
        <v>4.775585802810359</v>
      </c>
      <c r="M5207" s="101">
        <f t="shared" ca="1" si="725"/>
        <v>0.25195990695627457</v>
      </c>
      <c r="N5207" s="101">
        <f t="shared" ca="1" si="732"/>
        <v>612.69290690602907</v>
      </c>
      <c r="O5207" s="101">
        <f t="shared" ca="1" si="726"/>
        <v>0.51523795226520963</v>
      </c>
      <c r="Q5207" s="12">
        <f t="shared" ca="1" si="727"/>
        <v>5.6000000000000005</v>
      </c>
      <c r="R5207" s="101">
        <f t="shared" ca="1" si="728"/>
        <v>6.9786661792103161E-2</v>
      </c>
      <c r="S5207" s="13"/>
      <c r="T5207" s="101">
        <f t="shared" ca="1" si="729"/>
        <v>0</v>
      </c>
      <c r="U5207" s="101">
        <f t="shared" si="730"/>
        <v>0</v>
      </c>
      <c r="V5207" s="101">
        <f t="shared" ca="1" si="731"/>
        <v>-148.46771050547886</v>
      </c>
    </row>
    <row r="5208" spans="2:22" x14ac:dyDescent="0.3">
      <c r="B5208" s="13">
        <v>2023</v>
      </c>
      <c r="C5208" s="13">
        <v>8</v>
      </c>
      <c r="D5208" s="13">
        <v>3</v>
      </c>
      <c r="E5208" s="83" t="s">
        <v>314</v>
      </c>
      <c r="F5208" s="13">
        <v>3</v>
      </c>
      <c r="G5208" s="13">
        <v>9</v>
      </c>
      <c r="H5208" s="13" t="s">
        <v>69</v>
      </c>
      <c r="I5208" s="13" t="s">
        <v>53</v>
      </c>
      <c r="J5208" s="13"/>
      <c r="K5208" s="13" t="s">
        <v>27</v>
      </c>
      <c r="L5208" s="12">
        <f t="shared" ca="1" si="724"/>
        <v>3.6138034861837665</v>
      </c>
      <c r="M5208" s="101">
        <f t="shared" ca="1" si="725"/>
        <v>0.19066427193105553</v>
      </c>
      <c r="N5208" s="101">
        <f t="shared" ca="1" si="732"/>
        <v>612.69290690602907</v>
      </c>
      <c r="O5208" s="101">
        <f t="shared" ca="1" si="726"/>
        <v>0.38989325812436654</v>
      </c>
      <c r="Q5208" s="12">
        <f t="shared" ca="1" si="727"/>
        <v>5.2368369637861463</v>
      </c>
      <c r="R5208" s="101">
        <f t="shared" ca="1" si="728"/>
        <v>0.13738978387904147</v>
      </c>
      <c r="S5208" s="13"/>
      <c r="T5208" s="101">
        <f t="shared" ca="1" si="729"/>
        <v>0</v>
      </c>
      <c r="U5208" s="101">
        <f t="shared" si="730"/>
        <v>0</v>
      </c>
      <c r="V5208" s="101">
        <f t="shared" ca="1" si="731"/>
        <v>-148.74249007323692</v>
      </c>
    </row>
    <row r="5209" spans="2:22" x14ac:dyDescent="0.3">
      <c r="B5209" s="13">
        <v>2023</v>
      </c>
      <c r="C5209" s="13">
        <v>8</v>
      </c>
      <c r="D5209" s="13">
        <v>3</v>
      </c>
      <c r="E5209" s="83" t="s">
        <v>314</v>
      </c>
      <c r="F5209" s="13">
        <v>3</v>
      </c>
      <c r="G5209" s="13">
        <v>10</v>
      </c>
      <c r="H5209" s="13" t="s">
        <v>70</v>
      </c>
      <c r="I5209" s="13" t="s">
        <v>53</v>
      </c>
      <c r="J5209" s="13"/>
      <c r="K5209" s="13" t="s">
        <v>27</v>
      </c>
      <c r="L5209" s="12">
        <f t="shared" ca="1" si="724"/>
        <v>5.1563950238992096</v>
      </c>
      <c r="M5209" s="101">
        <f t="shared" ca="1" si="725"/>
        <v>0.27205140146092233</v>
      </c>
      <c r="N5209" s="101">
        <f t="shared" ca="1" si="732"/>
        <v>612.69290690602907</v>
      </c>
      <c r="O5209" s="101">
        <f t="shared" ca="1" si="726"/>
        <v>0.55632345912848569</v>
      </c>
      <c r="Q5209" s="12">
        <f t="shared" ca="1" si="727"/>
        <v>5.6000000000000005</v>
      </c>
      <c r="R5209" s="101">
        <f t="shared" ca="1" si="728"/>
        <v>3.7551161226931959E-2</v>
      </c>
      <c r="S5209" s="13"/>
      <c r="T5209" s="101">
        <f t="shared" ca="1" si="729"/>
        <v>0</v>
      </c>
      <c r="U5209" s="101">
        <f t="shared" si="730"/>
        <v>0</v>
      </c>
      <c r="V5209" s="101">
        <f t="shared" ca="1" si="731"/>
        <v>-148.81759239569078</v>
      </c>
    </row>
    <row r="5210" spans="2:22" x14ac:dyDescent="0.3">
      <c r="B5210" s="13">
        <v>2023</v>
      </c>
      <c r="C5210" s="13">
        <v>8</v>
      </c>
      <c r="D5210" s="13">
        <v>3</v>
      </c>
      <c r="E5210" s="83" t="s">
        <v>314</v>
      </c>
      <c r="F5210" s="13">
        <v>3</v>
      </c>
      <c r="G5210" s="13">
        <v>11</v>
      </c>
      <c r="H5210" s="13" t="s">
        <v>70</v>
      </c>
      <c r="I5210" s="13" t="s">
        <v>53</v>
      </c>
      <c r="J5210" s="13"/>
      <c r="K5210" s="13" t="s">
        <v>27</v>
      </c>
      <c r="L5210" s="12">
        <f t="shared" ca="1" si="724"/>
        <v>5.498301007179645</v>
      </c>
      <c r="M5210" s="101">
        <f t="shared" ca="1" si="725"/>
        <v>0.2900903611387981</v>
      </c>
      <c r="N5210" s="101">
        <f t="shared" ca="1" si="732"/>
        <v>612.69290690602907</v>
      </c>
      <c r="O5210" s="101">
        <f t="shared" ca="1" si="726"/>
        <v>0.59321169566461185</v>
      </c>
      <c r="Q5210" s="12">
        <f t="shared" ca="1" si="727"/>
        <v>0</v>
      </c>
      <c r="R5210" s="101">
        <f t="shared" ca="1" si="728"/>
        <v>0</v>
      </c>
      <c r="S5210" s="13"/>
      <c r="T5210" s="101">
        <f t="shared" ca="1" si="729"/>
        <v>0.2900903611387981</v>
      </c>
      <c r="U5210" s="101">
        <f t="shared" si="730"/>
        <v>0</v>
      </c>
      <c r="V5210" s="101">
        <f t="shared" ca="1" si="731"/>
        <v>-148.52750203455199</v>
      </c>
    </row>
    <row r="5211" spans="2:22" x14ac:dyDescent="0.3">
      <c r="B5211" s="13">
        <v>2023</v>
      </c>
      <c r="C5211" s="13">
        <v>8</v>
      </c>
      <c r="D5211" s="13">
        <v>3</v>
      </c>
      <c r="E5211" s="83" t="s">
        <v>314</v>
      </c>
      <c r="F5211" s="13">
        <v>3</v>
      </c>
      <c r="G5211" s="13">
        <v>12</v>
      </c>
      <c r="H5211" s="13" t="s">
        <v>70</v>
      </c>
      <c r="I5211" s="13" t="s">
        <v>53</v>
      </c>
      <c r="J5211" s="13"/>
      <c r="K5211" s="13" t="s">
        <v>27</v>
      </c>
      <c r="L5211" s="12">
        <f t="shared" ca="1" si="724"/>
        <v>4.7077616515090659</v>
      </c>
      <c r="M5211" s="101">
        <f t="shared" ca="1" si="725"/>
        <v>0.24838150473361834</v>
      </c>
      <c r="N5211" s="101">
        <f t="shared" ca="1" si="732"/>
        <v>612.69290690602907</v>
      </c>
      <c r="O5211" s="101">
        <f t="shared" ca="1" si="726"/>
        <v>0.50792040458131316</v>
      </c>
      <c r="Q5211" s="12">
        <f t="shared" ca="1" si="727"/>
        <v>5.6000000000000005</v>
      </c>
      <c r="R5211" s="101">
        <f t="shared" ca="1" si="728"/>
        <v>7.5527976199757624E-2</v>
      </c>
      <c r="S5211" s="13"/>
      <c r="T5211" s="101">
        <f t="shared" ca="1" si="729"/>
        <v>0</v>
      </c>
      <c r="U5211" s="101">
        <f t="shared" si="730"/>
        <v>0</v>
      </c>
      <c r="V5211" s="101">
        <f t="shared" ca="1" si="731"/>
        <v>-148.67855798695152</v>
      </c>
    </row>
    <row r="5212" spans="2:22" x14ac:dyDescent="0.3">
      <c r="B5212" s="13">
        <v>2023</v>
      </c>
      <c r="C5212" s="13">
        <v>8</v>
      </c>
      <c r="D5212" s="13">
        <v>3</v>
      </c>
      <c r="E5212" s="83" t="s">
        <v>314</v>
      </c>
      <c r="F5212" s="13">
        <v>3</v>
      </c>
      <c r="G5212" s="13">
        <v>13</v>
      </c>
      <c r="H5212" s="13" t="s">
        <v>70</v>
      </c>
      <c r="I5212" s="13" t="s">
        <v>53</v>
      </c>
      <c r="J5212" s="13"/>
      <c r="K5212" s="13" t="s">
        <v>27</v>
      </c>
      <c r="L5212" s="12">
        <f t="shared" ca="1" si="724"/>
        <v>3.2157154102951431</v>
      </c>
      <c r="M5212" s="101">
        <f t="shared" ca="1" si="725"/>
        <v>0.16966114504717175</v>
      </c>
      <c r="N5212" s="101">
        <f t="shared" ca="1" si="732"/>
        <v>612.69290690602907</v>
      </c>
      <c r="O5212" s="101">
        <f t="shared" ca="1" si="726"/>
        <v>0.34694353561674296</v>
      </c>
      <c r="Q5212" s="12">
        <f t="shared" ca="1" si="727"/>
        <v>5.6000000000000005</v>
      </c>
      <c r="R5212" s="101">
        <f t="shared" ca="1" si="728"/>
        <v>0.20182969051851618</v>
      </c>
      <c r="S5212" s="13"/>
      <c r="T5212" s="101">
        <f t="shared" ca="1" si="729"/>
        <v>0</v>
      </c>
      <c r="U5212" s="101">
        <f t="shared" si="730"/>
        <v>0</v>
      </c>
      <c r="V5212" s="101">
        <f t="shared" ca="1" si="731"/>
        <v>-149.08221736798853</v>
      </c>
    </row>
    <row r="5213" spans="2:22" x14ac:dyDescent="0.3">
      <c r="B5213" s="13">
        <v>2023</v>
      </c>
      <c r="C5213" s="13">
        <v>8</v>
      </c>
      <c r="D5213" s="13">
        <v>3</v>
      </c>
      <c r="E5213" s="83" t="s">
        <v>314</v>
      </c>
      <c r="F5213" s="13">
        <v>3</v>
      </c>
      <c r="G5213" s="13">
        <v>14</v>
      </c>
      <c r="H5213" s="13" t="s">
        <v>70</v>
      </c>
      <c r="I5213" s="13" t="s">
        <v>53</v>
      </c>
      <c r="J5213" s="13"/>
      <c r="K5213" s="13" t="s">
        <v>27</v>
      </c>
      <c r="L5213" s="12">
        <f t="shared" ca="1" si="724"/>
        <v>4.0472692896948113</v>
      </c>
      <c r="M5213" s="101">
        <f t="shared" ca="1" si="725"/>
        <v>0.21353392772429824</v>
      </c>
      <c r="N5213" s="101">
        <f t="shared" ca="1" si="732"/>
        <v>612.69290690602907</v>
      </c>
      <c r="O5213" s="101">
        <f t="shared" ca="1" si="726"/>
        <v>0.43665988366517317</v>
      </c>
      <c r="Q5213" s="12">
        <f t="shared" ca="1" si="727"/>
        <v>3.7454361253996478</v>
      </c>
      <c r="R5213" s="101">
        <f t="shared" ca="1" si="728"/>
        <v>0</v>
      </c>
      <c r="S5213" s="13"/>
      <c r="T5213" s="101">
        <f t="shared" ca="1" si="729"/>
        <v>1.5924717748212826E-2</v>
      </c>
      <c r="U5213" s="101">
        <f t="shared" si="730"/>
        <v>0</v>
      </c>
      <c r="V5213" s="101">
        <f t="shared" ca="1" si="731"/>
        <v>-149.06629265024031</v>
      </c>
    </row>
    <row r="5214" spans="2:22" x14ac:dyDescent="0.3">
      <c r="B5214" s="13">
        <v>2023</v>
      </c>
      <c r="C5214" s="13">
        <v>8</v>
      </c>
      <c r="D5214" s="13">
        <v>3</v>
      </c>
      <c r="E5214" s="83" t="s">
        <v>314</v>
      </c>
      <c r="F5214" s="13">
        <v>3</v>
      </c>
      <c r="G5214" s="13">
        <v>15</v>
      </c>
      <c r="H5214" s="13" t="s">
        <v>70</v>
      </c>
      <c r="I5214" s="13" t="s">
        <v>53</v>
      </c>
      <c r="J5214" s="13"/>
      <c r="K5214" s="13" t="s">
        <v>27</v>
      </c>
      <c r="L5214" s="12">
        <f t="shared" ca="1" si="724"/>
        <v>2.5742058094999241</v>
      </c>
      <c r="M5214" s="101">
        <f t="shared" ca="1" si="725"/>
        <v>0.135815098509216</v>
      </c>
      <c r="N5214" s="101">
        <f t="shared" ca="1" si="732"/>
        <v>612.69290690602907</v>
      </c>
      <c r="O5214" s="101">
        <f t="shared" ca="1" si="726"/>
        <v>0.27773106478694681</v>
      </c>
      <c r="Q5214" s="12">
        <f t="shared" ca="1" si="727"/>
        <v>5.6000000000000005</v>
      </c>
      <c r="R5214" s="101">
        <f t="shared" ca="1" si="728"/>
        <v>0.25613347822583149</v>
      </c>
      <c r="S5214" s="13"/>
      <c r="T5214" s="101">
        <f t="shared" ca="1" si="729"/>
        <v>0</v>
      </c>
      <c r="U5214" s="101">
        <f t="shared" si="730"/>
        <v>0</v>
      </c>
      <c r="V5214" s="101">
        <f t="shared" ca="1" si="731"/>
        <v>-149.57855960669195</v>
      </c>
    </row>
    <row r="5215" spans="2:22" x14ac:dyDescent="0.3">
      <c r="B5215" s="13">
        <v>2023</v>
      </c>
      <c r="C5215" s="13">
        <v>8</v>
      </c>
      <c r="D5215" s="13">
        <v>3</v>
      </c>
      <c r="E5215" s="83" t="s">
        <v>314</v>
      </c>
      <c r="F5215" s="13">
        <v>3</v>
      </c>
      <c r="G5215" s="13">
        <v>16</v>
      </c>
      <c r="H5215" s="13" t="s">
        <v>71</v>
      </c>
      <c r="I5215" s="13" t="s">
        <v>53</v>
      </c>
      <c r="J5215" s="13"/>
      <c r="K5215" s="13" t="s">
        <v>27</v>
      </c>
      <c r="L5215" s="12">
        <f t="shared" ca="1" si="724"/>
        <v>4.7224156276229117</v>
      </c>
      <c r="M5215" s="101">
        <f t="shared" ca="1" si="725"/>
        <v>0.58624067601310825</v>
      </c>
      <c r="N5215" s="101">
        <f t="shared" ca="1" si="732"/>
        <v>614.02108630129806</v>
      </c>
      <c r="O5215" s="101">
        <f t="shared" ca="1" si="726"/>
        <v>1.4063353739061031</v>
      </c>
      <c r="Q5215" s="12">
        <f t="shared" ca="1" si="727"/>
        <v>0</v>
      </c>
      <c r="R5215" s="101">
        <f t="shared" ca="1" si="728"/>
        <v>0</v>
      </c>
      <c r="S5215" s="13"/>
      <c r="T5215" s="101">
        <f t="shared" ca="1" si="729"/>
        <v>0.58624067601310825</v>
      </c>
      <c r="U5215" s="101">
        <f t="shared" ca="1" si="730"/>
        <v>1.3281793952689438</v>
      </c>
      <c r="V5215" s="101">
        <f t="shared" ca="1" si="731"/>
        <v>-147.6641395354099</v>
      </c>
    </row>
    <row r="5216" spans="2:22" x14ac:dyDescent="0.3">
      <c r="B5216" s="13">
        <v>2023</v>
      </c>
      <c r="C5216" s="13">
        <v>8</v>
      </c>
      <c r="D5216" s="13">
        <v>3</v>
      </c>
      <c r="E5216" s="83" t="s">
        <v>314</v>
      </c>
      <c r="F5216" s="13">
        <v>3</v>
      </c>
      <c r="G5216" s="13">
        <v>17</v>
      </c>
      <c r="H5216" s="13" t="s">
        <v>71</v>
      </c>
      <c r="I5216" s="13" t="s">
        <v>53</v>
      </c>
      <c r="J5216" s="13"/>
      <c r="K5216" s="13" t="s">
        <v>27</v>
      </c>
      <c r="L5216" s="12">
        <f t="shared" ca="1" si="724"/>
        <v>6.3605126071469762</v>
      </c>
      <c r="M5216" s="101">
        <f t="shared" ca="1" si="725"/>
        <v>0.78959403505122561</v>
      </c>
      <c r="N5216" s="101">
        <f t="shared" ca="1" si="732"/>
        <v>615.8099804720581</v>
      </c>
      <c r="O5216" s="101">
        <f t="shared" ca="1" si="726"/>
        <v>1.8941606544083696</v>
      </c>
      <c r="Q5216" s="12">
        <f t="shared" ca="1" si="727"/>
        <v>2.8255121507136445</v>
      </c>
      <c r="R5216" s="101">
        <f t="shared" ca="1" si="728"/>
        <v>0</v>
      </c>
      <c r="S5216" s="13"/>
      <c r="T5216" s="101">
        <f t="shared" ca="1" si="729"/>
        <v>0.4388349566616338</v>
      </c>
      <c r="U5216" s="101">
        <f t="shared" ca="1" si="730"/>
        <v>1.7888941707600872</v>
      </c>
      <c r="V5216" s="101">
        <f t="shared" ca="1" si="731"/>
        <v>-145.43641040798821</v>
      </c>
    </row>
    <row r="5217" spans="2:22" x14ac:dyDescent="0.3">
      <c r="B5217" s="13">
        <v>2023</v>
      </c>
      <c r="C5217" s="13">
        <v>8</v>
      </c>
      <c r="D5217" s="13">
        <v>3</v>
      </c>
      <c r="E5217" s="83" t="s">
        <v>314</v>
      </c>
      <c r="F5217" s="13">
        <v>3</v>
      </c>
      <c r="G5217" s="13">
        <v>18</v>
      </c>
      <c r="H5217" s="13" t="s">
        <v>71</v>
      </c>
      <c r="I5217" s="13" t="s">
        <v>53</v>
      </c>
      <c r="J5217" s="13"/>
      <c r="K5217" s="13" t="s">
        <v>27</v>
      </c>
      <c r="L5217" s="12">
        <f t="shared" ca="1" si="724"/>
        <v>6.3850319858369424</v>
      </c>
      <c r="M5217" s="101">
        <f t="shared" ca="1" si="725"/>
        <v>0.79263787072179803</v>
      </c>
      <c r="N5217" s="101">
        <f t="shared" ca="1" si="732"/>
        <v>617.60577071807472</v>
      </c>
      <c r="O5217" s="101">
        <f t="shared" ca="1" si="726"/>
        <v>1.9014625253822415</v>
      </c>
      <c r="Q5217" s="12">
        <f t="shared" ca="1" si="727"/>
        <v>5.6000000000000005</v>
      </c>
      <c r="R5217" s="101">
        <f t="shared" ca="1" si="728"/>
        <v>0</v>
      </c>
      <c r="S5217" s="13"/>
      <c r="T5217" s="101">
        <f t="shared" ca="1" si="729"/>
        <v>9.7453870721797967E-2</v>
      </c>
      <c r="U5217" s="101">
        <f t="shared" ca="1" si="730"/>
        <v>1.7957902460166402</v>
      </c>
      <c r="V5217" s="101">
        <f t="shared" ca="1" si="731"/>
        <v>-143.54316629124975</v>
      </c>
    </row>
    <row r="5218" spans="2:22" x14ac:dyDescent="0.3">
      <c r="B5218" s="13">
        <v>2023</v>
      </c>
      <c r="C5218" s="13">
        <v>8</v>
      </c>
      <c r="D5218" s="13">
        <v>3</v>
      </c>
      <c r="E5218" s="83" t="s">
        <v>314</v>
      </c>
      <c r="F5218" s="13">
        <v>3</v>
      </c>
      <c r="G5218" s="13">
        <v>19</v>
      </c>
      <c r="H5218" s="13" t="s">
        <v>71</v>
      </c>
      <c r="I5218" s="13" t="s">
        <v>53</v>
      </c>
      <c r="J5218" s="13"/>
      <c r="K5218" s="13" t="s">
        <v>27</v>
      </c>
      <c r="L5218" s="12">
        <f t="shared" ca="1" si="724"/>
        <v>6.9395527209850707</v>
      </c>
      <c r="M5218" s="101">
        <f t="shared" ca="1" si="725"/>
        <v>0.86147607478308663</v>
      </c>
      <c r="N5218" s="101">
        <f t="shared" ca="1" si="732"/>
        <v>619.55751992085175</v>
      </c>
      <c r="O5218" s="101">
        <f t="shared" ca="1" si="726"/>
        <v>2.0665988003093543</v>
      </c>
      <c r="Q5218" s="12">
        <f t="shared" ca="1" si="727"/>
        <v>2.1150105031873934</v>
      </c>
      <c r="R5218" s="101">
        <f t="shared" ca="1" si="728"/>
        <v>0</v>
      </c>
      <c r="S5218" s="13"/>
      <c r="T5218" s="101">
        <f t="shared" ca="1" si="729"/>
        <v>0.59891867091740369</v>
      </c>
      <c r="U5218" s="101">
        <f t="shared" ca="1" si="730"/>
        <v>1.9517492027770511</v>
      </c>
      <c r="V5218" s="101">
        <f t="shared" ca="1" si="731"/>
        <v>-140.99249841755528</v>
      </c>
    </row>
    <row r="5219" spans="2:22" x14ac:dyDescent="0.3">
      <c r="B5219" s="13">
        <v>2023</v>
      </c>
      <c r="C5219" s="13">
        <v>8</v>
      </c>
      <c r="D5219" s="13">
        <v>3</v>
      </c>
      <c r="E5219" s="83" t="s">
        <v>314</v>
      </c>
      <c r="F5219" s="13">
        <v>3</v>
      </c>
      <c r="G5219" s="13">
        <v>20</v>
      </c>
      <c r="H5219" s="13" t="s">
        <v>69</v>
      </c>
      <c r="I5219" s="13" t="s">
        <v>53</v>
      </c>
      <c r="J5219" s="13"/>
      <c r="K5219" s="13" t="s">
        <v>27</v>
      </c>
      <c r="L5219" s="12">
        <f t="shared" ca="1" si="724"/>
        <v>5.5369103302348348</v>
      </c>
      <c r="M5219" s="101">
        <f t="shared" ca="1" si="725"/>
        <v>0.29212738902318991</v>
      </c>
      <c r="N5219" s="101">
        <f t="shared" ca="1" si="732"/>
        <v>619.55751992085175</v>
      </c>
      <c r="O5219" s="101">
        <f t="shared" ca="1" si="726"/>
        <v>0.59737725552903631</v>
      </c>
      <c r="Q5219" s="12">
        <f t="shared" ca="1" si="727"/>
        <v>0</v>
      </c>
      <c r="R5219" s="101">
        <f t="shared" ca="1" si="728"/>
        <v>0</v>
      </c>
      <c r="S5219" s="13"/>
      <c r="T5219" s="101">
        <f t="shared" ca="1" si="729"/>
        <v>0.29212738902318991</v>
      </c>
      <c r="U5219" s="101">
        <f t="shared" si="730"/>
        <v>0</v>
      </c>
      <c r="V5219" s="101">
        <f t="shared" ca="1" si="731"/>
        <v>-140.70037102853209</v>
      </c>
    </row>
    <row r="5220" spans="2:22" x14ac:dyDescent="0.3">
      <c r="B5220" s="13">
        <v>2023</v>
      </c>
      <c r="C5220" s="13">
        <v>8</v>
      </c>
      <c r="D5220" s="13">
        <v>3</v>
      </c>
      <c r="E5220" s="83" t="s">
        <v>314</v>
      </c>
      <c r="F5220" s="13">
        <v>3</v>
      </c>
      <c r="G5220" s="13">
        <v>21</v>
      </c>
      <c r="H5220" s="13" t="s">
        <v>69</v>
      </c>
      <c r="I5220" s="13" t="s">
        <v>53</v>
      </c>
      <c r="J5220" s="13"/>
      <c r="K5220" s="13" t="s">
        <v>27</v>
      </c>
      <c r="L5220" s="12">
        <f t="shared" ca="1" si="724"/>
        <v>6.934009153081603</v>
      </c>
      <c r="M5220" s="101">
        <f t="shared" ca="1" si="725"/>
        <v>0.36583832291658541</v>
      </c>
      <c r="N5220" s="101">
        <f t="shared" ca="1" si="732"/>
        <v>619.55751992085175</v>
      </c>
      <c r="O5220" s="101">
        <f t="shared" ca="1" si="726"/>
        <v>0.7481102475259741</v>
      </c>
      <c r="Q5220" s="12">
        <f t="shared" ca="1" si="727"/>
        <v>0</v>
      </c>
      <c r="R5220" s="101">
        <f t="shared" ca="1" si="728"/>
        <v>0</v>
      </c>
      <c r="S5220" s="13"/>
      <c r="T5220" s="101">
        <f t="shared" ca="1" si="729"/>
        <v>0.36583832291658541</v>
      </c>
      <c r="U5220" s="101">
        <f t="shared" si="730"/>
        <v>0</v>
      </c>
      <c r="V5220" s="101">
        <f t="shared" ca="1" si="731"/>
        <v>-140.33453270561552</v>
      </c>
    </row>
    <row r="5221" spans="2:22" x14ac:dyDescent="0.3">
      <c r="B5221" s="13">
        <v>2023</v>
      </c>
      <c r="C5221" s="13">
        <v>8</v>
      </c>
      <c r="D5221" s="13">
        <v>3</v>
      </c>
      <c r="E5221" s="83" t="s">
        <v>314</v>
      </c>
      <c r="F5221" s="13">
        <v>3</v>
      </c>
      <c r="G5221" s="13">
        <v>22</v>
      </c>
      <c r="H5221" s="13" t="s">
        <v>69</v>
      </c>
      <c r="I5221" s="13" t="s">
        <v>53</v>
      </c>
      <c r="J5221" s="13"/>
      <c r="K5221" s="13" t="s">
        <v>27</v>
      </c>
      <c r="L5221" s="12">
        <f t="shared" ca="1" si="724"/>
        <v>4.6220373964960402</v>
      </c>
      <c r="M5221" s="101">
        <f t="shared" ca="1" si="725"/>
        <v>0.24385869303913107</v>
      </c>
      <c r="N5221" s="101">
        <f t="shared" ca="1" si="732"/>
        <v>619.55751992085175</v>
      </c>
      <c r="O5221" s="101">
        <f t="shared" ca="1" si="726"/>
        <v>0.49867161470795779</v>
      </c>
      <c r="Q5221" s="12">
        <f t="shared" ca="1" si="727"/>
        <v>0</v>
      </c>
      <c r="R5221" s="101">
        <f t="shared" ca="1" si="728"/>
        <v>0</v>
      </c>
      <c r="S5221" s="13"/>
      <c r="T5221" s="101">
        <f t="shared" ca="1" si="729"/>
        <v>0.24385869303913107</v>
      </c>
      <c r="U5221" s="101">
        <f t="shared" si="730"/>
        <v>0</v>
      </c>
      <c r="V5221" s="101">
        <f t="shared" ca="1" si="731"/>
        <v>-140.09067401257639</v>
      </c>
    </row>
    <row r="5222" spans="2:22" x14ac:dyDescent="0.3">
      <c r="B5222" s="13">
        <v>2023</v>
      </c>
      <c r="C5222" s="13">
        <v>8</v>
      </c>
      <c r="D5222" s="13">
        <v>3</v>
      </c>
      <c r="E5222" s="83" t="s">
        <v>314</v>
      </c>
      <c r="F5222" s="13">
        <v>3</v>
      </c>
      <c r="G5222" s="13">
        <v>23</v>
      </c>
      <c r="H5222" s="13" t="s">
        <v>69</v>
      </c>
      <c r="I5222" s="13" t="s">
        <v>53</v>
      </c>
      <c r="J5222" s="13"/>
      <c r="K5222" s="13" t="s">
        <v>27</v>
      </c>
      <c r="L5222" s="12">
        <f t="shared" ca="1" si="724"/>
        <v>6.05617011176642</v>
      </c>
      <c r="M5222" s="101">
        <f t="shared" ca="1" si="725"/>
        <v>0.31952353509679632</v>
      </c>
      <c r="N5222" s="101">
        <f t="shared" ca="1" si="732"/>
        <v>619.55751992085175</v>
      </c>
      <c r="O5222" s="101">
        <f t="shared" ca="1" si="726"/>
        <v>0.6534001933584791</v>
      </c>
      <c r="Q5222" s="12">
        <f t="shared" ca="1" si="727"/>
        <v>0</v>
      </c>
      <c r="R5222" s="101">
        <f t="shared" ca="1" si="728"/>
        <v>0</v>
      </c>
      <c r="S5222" s="13"/>
      <c r="T5222" s="101">
        <f t="shared" ca="1" si="729"/>
        <v>0.31952353509679632</v>
      </c>
      <c r="U5222" s="101">
        <f t="shared" si="730"/>
        <v>0</v>
      </c>
      <c r="V5222" s="101">
        <f t="shared" ca="1" si="731"/>
        <v>-139.77115047747958</v>
      </c>
    </row>
    <row r="5223" spans="2:22" x14ac:dyDescent="0.3">
      <c r="B5223" s="13">
        <v>2023</v>
      </c>
      <c r="C5223" s="13">
        <v>8</v>
      </c>
      <c r="D5223" s="13">
        <v>4</v>
      </c>
      <c r="E5223" s="83" t="s">
        <v>315</v>
      </c>
      <c r="F5223" s="13">
        <v>4</v>
      </c>
      <c r="G5223" s="13">
        <v>0</v>
      </c>
      <c r="H5223" s="13" t="s">
        <v>69</v>
      </c>
      <c r="I5223" s="13" t="s">
        <v>53</v>
      </c>
      <c r="J5223" s="13"/>
      <c r="K5223" s="13" t="s">
        <v>28</v>
      </c>
      <c r="L5223" s="12">
        <f t="shared" ca="1" si="724"/>
        <v>5.8974313053731064</v>
      </c>
      <c r="M5223" s="101">
        <f t="shared" ca="1" si="725"/>
        <v>0.31114847567148513</v>
      </c>
      <c r="N5223" s="101">
        <f t="shared" ca="1" si="732"/>
        <v>619.55751992085175</v>
      </c>
      <c r="O5223" s="101">
        <f t="shared" ca="1" si="726"/>
        <v>0.63627386353670445</v>
      </c>
      <c r="Q5223" s="12">
        <f t="shared" ca="1" si="727"/>
        <v>0</v>
      </c>
      <c r="R5223" s="101">
        <f t="shared" ca="1" si="728"/>
        <v>0</v>
      </c>
      <c r="S5223" s="13"/>
      <c r="T5223" s="101">
        <f t="shared" ca="1" si="729"/>
        <v>0.31114847567148513</v>
      </c>
      <c r="U5223" s="101">
        <f t="shared" si="730"/>
        <v>0</v>
      </c>
      <c r="V5223" s="101">
        <f t="shared" ca="1" si="731"/>
        <v>-139.46000200180811</v>
      </c>
    </row>
    <row r="5224" spans="2:22" x14ac:dyDescent="0.3">
      <c r="B5224" s="13">
        <v>2023</v>
      </c>
      <c r="C5224" s="13">
        <v>8</v>
      </c>
      <c r="D5224" s="13">
        <v>4</v>
      </c>
      <c r="E5224" s="83" t="s">
        <v>315</v>
      </c>
      <c r="F5224" s="13">
        <v>4</v>
      </c>
      <c r="G5224" s="13">
        <v>1</v>
      </c>
      <c r="H5224" s="13" t="s">
        <v>69</v>
      </c>
      <c r="I5224" s="13" t="s">
        <v>53</v>
      </c>
      <c r="J5224" s="13"/>
      <c r="K5224" s="13" t="s">
        <v>28</v>
      </c>
      <c r="L5224" s="12">
        <f t="shared" ca="1" si="724"/>
        <v>3.4126403788560284</v>
      </c>
      <c r="M5224" s="101">
        <f t="shared" ca="1" si="725"/>
        <v>0.18005090638844407</v>
      </c>
      <c r="N5224" s="101">
        <f t="shared" ca="1" si="732"/>
        <v>619.55751992085175</v>
      </c>
      <c r="O5224" s="101">
        <f t="shared" ca="1" si="726"/>
        <v>0.36818977047477691</v>
      </c>
      <c r="Q5224" s="12">
        <f t="shared" ca="1" si="727"/>
        <v>0</v>
      </c>
      <c r="R5224" s="101">
        <f t="shared" ca="1" si="728"/>
        <v>0</v>
      </c>
      <c r="S5224" s="13"/>
      <c r="T5224" s="101">
        <f t="shared" ca="1" si="729"/>
        <v>0.18005090638844407</v>
      </c>
      <c r="U5224" s="101">
        <f t="shared" si="730"/>
        <v>0</v>
      </c>
      <c r="V5224" s="101">
        <f t="shared" ca="1" si="731"/>
        <v>-139.27995109541968</v>
      </c>
    </row>
    <row r="5225" spans="2:22" x14ac:dyDescent="0.3">
      <c r="B5225" s="13">
        <v>2023</v>
      </c>
      <c r="C5225" s="13">
        <v>8</v>
      </c>
      <c r="D5225" s="13">
        <v>4</v>
      </c>
      <c r="E5225" s="83" t="s">
        <v>315</v>
      </c>
      <c r="F5225" s="13">
        <v>4</v>
      </c>
      <c r="G5225" s="13">
        <v>2</v>
      </c>
      <c r="H5225" s="13" t="s">
        <v>69</v>
      </c>
      <c r="I5225" s="13" t="s">
        <v>53</v>
      </c>
      <c r="J5225" s="13"/>
      <c r="K5225" s="13" t="s">
        <v>28</v>
      </c>
      <c r="L5225" s="12">
        <f t="shared" ca="1" si="724"/>
        <v>3.1000552793845735</v>
      </c>
      <c r="M5225" s="101">
        <f t="shared" ca="1" si="725"/>
        <v>0.16355891654033011</v>
      </c>
      <c r="N5225" s="101">
        <f t="shared" ca="1" si="732"/>
        <v>619.55751992085175</v>
      </c>
      <c r="O5225" s="101">
        <f t="shared" ca="1" si="726"/>
        <v>0.33446496409280163</v>
      </c>
      <c r="Q5225" s="12">
        <f t="shared" ca="1" si="727"/>
        <v>0</v>
      </c>
      <c r="R5225" s="101">
        <f t="shared" ca="1" si="728"/>
        <v>0</v>
      </c>
      <c r="S5225" s="13"/>
      <c r="T5225" s="101">
        <f t="shared" ca="1" si="729"/>
        <v>0.16355891654033011</v>
      </c>
      <c r="U5225" s="101">
        <f t="shared" si="730"/>
        <v>0</v>
      </c>
      <c r="V5225" s="101">
        <f t="shared" ca="1" si="731"/>
        <v>-139.11639217887935</v>
      </c>
    </row>
    <row r="5226" spans="2:22" x14ac:dyDescent="0.3">
      <c r="B5226" s="13">
        <v>2023</v>
      </c>
      <c r="C5226" s="13">
        <v>8</v>
      </c>
      <c r="D5226" s="13">
        <v>4</v>
      </c>
      <c r="E5226" s="83" t="s">
        <v>315</v>
      </c>
      <c r="F5226" s="13">
        <v>4</v>
      </c>
      <c r="G5226" s="13">
        <v>3</v>
      </c>
      <c r="H5226" s="13" t="s">
        <v>69</v>
      </c>
      <c r="I5226" s="13" t="s">
        <v>53</v>
      </c>
      <c r="J5226" s="13"/>
      <c r="K5226" s="13" t="s">
        <v>28</v>
      </c>
      <c r="L5226" s="12">
        <f t="shared" ca="1" si="724"/>
        <v>2.9331383478993529</v>
      </c>
      <c r="M5226" s="101">
        <f t="shared" ca="1" si="725"/>
        <v>0.15475237923516985</v>
      </c>
      <c r="N5226" s="101">
        <f t="shared" ca="1" si="732"/>
        <v>619.55751992085175</v>
      </c>
      <c r="O5226" s="101">
        <f t="shared" ca="1" si="726"/>
        <v>0.31645629635486117</v>
      </c>
      <c r="Q5226" s="12">
        <f t="shared" ca="1" si="727"/>
        <v>0</v>
      </c>
      <c r="R5226" s="101">
        <f t="shared" ca="1" si="728"/>
        <v>0</v>
      </c>
      <c r="S5226" s="13"/>
      <c r="T5226" s="101">
        <f t="shared" ca="1" si="729"/>
        <v>0.15475237923516985</v>
      </c>
      <c r="U5226" s="101">
        <f t="shared" si="730"/>
        <v>0</v>
      </c>
      <c r="V5226" s="101">
        <f t="shared" ca="1" si="731"/>
        <v>-138.96163979964419</v>
      </c>
    </row>
    <row r="5227" spans="2:22" x14ac:dyDescent="0.3">
      <c r="B5227" s="13">
        <v>2023</v>
      </c>
      <c r="C5227" s="13">
        <v>8</v>
      </c>
      <c r="D5227" s="13">
        <v>4</v>
      </c>
      <c r="E5227" s="83" t="s">
        <v>315</v>
      </c>
      <c r="F5227" s="13">
        <v>4</v>
      </c>
      <c r="G5227" s="13">
        <v>4</v>
      </c>
      <c r="H5227" s="13" t="s">
        <v>69</v>
      </c>
      <c r="I5227" s="13" t="s">
        <v>53</v>
      </c>
      <c r="J5227" s="13"/>
      <c r="K5227" s="13" t="s">
        <v>28</v>
      </c>
      <c r="L5227" s="12">
        <f t="shared" ca="1" si="724"/>
        <v>3.3368846829741239</v>
      </c>
      <c r="M5227" s="101">
        <f t="shared" ca="1" si="725"/>
        <v>0.17605403587371479</v>
      </c>
      <c r="N5227" s="101">
        <f t="shared" ca="1" si="732"/>
        <v>619.55751992085175</v>
      </c>
      <c r="O5227" s="101">
        <f t="shared" ca="1" si="726"/>
        <v>0.3600164884460782</v>
      </c>
      <c r="Q5227" s="12">
        <f t="shared" ca="1" si="727"/>
        <v>0</v>
      </c>
      <c r="R5227" s="101">
        <f t="shared" ca="1" si="728"/>
        <v>0</v>
      </c>
      <c r="S5227" s="13"/>
      <c r="T5227" s="101">
        <f t="shared" ca="1" si="729"/>
        <v>0.17605403587371479</v>
      </c>
      <c r="U5227" s="101">
        <f t="shared" si="730"/>
        <v>0</v>
      </c>
      <c r="V5227" s="101">
        <f t="shared" ca="1" si="731"/>
        <v>-138.78558576377048</v>
      </c>
    </row>
    <row r="5228" spans="2:22" x14ac:dyDescent="0.3">
      <c r="B5228" s="13">
        <v>2023</v>
      </c>
      <c r="C5228" s="13">
        <v>8</v>
      </c>
      <c r="D5228" s="13">
        <v>4</v>
      </c>
      <c r="E5228" s="83" t="s">
        <v>315</v>
      </c>
      <c r="F5228" s="13">
        <v>4</v>
      </c>
      <c r="G5228" s="13">
        <v>5</v>
      </c>
      <c r="H5228" s="13" t="s">
        <v>69</v>
      </c>
      <c r="I5228" s="13" t="s">
        <v>53</v>
      </c>
      <c r="J5228" s="13"/>
      <c r="K5228" s="13" t="s">
        <v>28</v>
      </c>
      <c r="L5228" s="12">
        <f t="shared" ca="1" si="724"/>
        <v>3.1549749631980295</v>
      </c>
      <c r="M5228" s="101">
        <f t="shared" ca="1" si="725"/>
        <v>0.16645647905832803</v>
      </c>
      <c r="N5228" s="101">
        <f t="shared" ca="1" si="732"/>
        <v>619.55751992085175</v>
      </c>
      <c r="O5228" s="101">
        <f t="shared" ca="1" si="726"/>
        <v>0.34039024877943541</v>
      </c>
      <c r="Q5228" s="12">
        <f t="shared" ca="1" si="727"/>
        <v>5.6000000000000005</v>
      </c>
      <c r="R5228" s="101">
        <f t="shared" ca="1" si="728"/>
        <v>0.20697136936528684</v>
      </c>
      <c r="S5228" s="13"/>
      <c r="T5228" s="101">
        <f t="shared" ca="1" si="729"/>
        <v>0</v>
      </c>
      <c r="U5228" s="101">
        <f t="shared" si="730"/>
        <v>0</v>
      </c>
      <c r="V5228" s="101">
        <f t="shared" ca="1" si="731"/>
        <v>-139.19952850250104</v>
      </c>
    </row>
    <row r="5229" spans="2:22" x14ac:dyDescent="0.3">
      <c r="B5229" s="13">
        <v>2023</v>
      </c>
      <c r="C5229" s="13">
        <v>8</v>
      </c>
      <c r="D5229" s="13">
        <v>4</v>
      </c>
      <c r="E5229" s="83" t="s">
        <v>315</v>
      </c>
      <c r="F5229" s="13">
        <v>4</v>
      </c>
      <c r="G5229" s="13">
        <v>6</v>
      </c>
      <c r="H5229" s="13" t="s">
        <v>69</v>
      </c>
      <c r="I5229" s="13" t="s">
        <v>53</v>
      </c>
      <c r="J5229" s="13"/>
      <c r="K5229" s="13" t="s">
        <v>28</v>
      </c>
      <c r="L5229" s="12">
        <f t="shared" ca="1" si="724"/>
        <v>3.1154582620702826</v>
      </c>
      <c r="M5229" s="101">
        <f t="shared" ca="1" si="725"/>
        <v>0.1643715779068281</v>
      </c>
      <c r="N5229" s="101">
        <f t="shared" ca="1" si="732"/>
        <v>619.55751992085175</v>
      </c>
      <c r="O5229" s="101">
        <f t="shared" ca="1" si="726"/>
        <v>0.3361267918947628</v>
      </c>
      <c r="Q5229" s="12">
        <f t="shared" ca="1" si="727"/>
        <v>5.6000000000000005</v>
      </c>
      <c r="R5229" s="101">
        <f t="shared" ca="1" si="728"/>
        <v>0.21031645811575062</v>
      </c>
      <c r="S5229" s="13"/>
      <c r="T5229" s="101">
        <f t="shared" ca="1" si="729"/>
        <v>0</v>
      </c>
      <c r="U5229" s="101">
        <f t="shared" si="730"/>
        <v>0</v>
      </c>
      <c r="V5229" s="101">
        <f t="shared" ca="1" si="731"/>
        <v>-139.62016141873255</v>
      </c>
    </row>
    <row r="5230" spans="2:22" x14ac:dyDescent="0.3">
      <c r="B5230" s="13">
        <v>2023</v>
      </c>
      <c r="C5230" s="13">
        <v>8</v>
      </c>
      <c r="D5230" s="13">
        <v>4</v>
      </c>
      <c r="E5230" s="83" t="s">
        <v>315</v>
      </c>
      <c r="F5230" s="13">
        <v>4</v>
      </c>
      <c r="G5230" s="13">
        <v>7</v>
      </c>
      <c r="H5230" s="13" t="s">
        <v>69</v>
      </c>
      <c r="I5230" s="13" t="s">
        <v>53</v>
      </c>
      <c r="J5230" s="13"/>
      <c r="K5230" s="13" t="s">
        <v>28</v>
      </c>
      <c r="L5230" s="12">
        <f t="shared" ca="1" si="724"/>
        <v>3.0290579481182025</v>
      </c>
      <c r="M5230" s="101">
        <f t="shared" ca="1" si="725"/>
        <v>0.15981309734271637</v>
      </c>
      <c r="N5230" s="101">
        <f t="shared" ca="1" si="732"/>
        <v>619.55751992085175</v>
      </c>
      <c r="O5230" s="101">
        <f t="shared" ca="1" si="726"/>
        <v>0.32680506202247289</v>
      </c>
      <c r="Q5230" s="12">
        <f t="shared" ca="1" si="727"/>
        <v>5.6000000000000005</v>
      </c>
      <c r="R5230" s="101">
        <f t="shared" ca="1" si="728"/>
        <v>0.21763024469179421</v>
      </c>
      <c r="S5230" s="13"/>
      <c r="T5230" s="101">
        <f t="shared" ca="1" si="729"/>
        <v>0</v>
      </c>
      <c r="U5230" s="101">
        <f t="shared" si="730"/>
        <v>0</v>
      </c>
      <c r="V5230" s="101">
        <f t="shared" ca="1" si="731"/>
        <v>-140.05542190811616</v>
      </c>
    </row>
    <row r="5231" spans="2:22" x14ac:dyDescent="0.3">
      <c r="B5231" s="13">
        <v>2023</v>
      </c>
      <c r="C5231" s="13">
        <v>8</v>
      </c>
      <c r="D5231" s="13">
        <v>4</v>
      </c>
      <c r="E5231" s="83" t="s">
        <v>315</v>
      </c>
      <c r="F5231" s="13">
        <v>4</v>
      </c>
      <c r="G5231" s="13">
        <v>8</v>
      </c>
      <c r="H5231" s="13" t="s">
        <v>69</v>
      </c>
      <c r="I5231" s="13" t="s">
        <v>53</v>
      </c>
      <c r="J5231" s="13"/>
      <c r="K5231" s="13" t="s">
        <v>28</v>
      </c>
      <c r="L5231" s="12">
        <f t="shared" ca="1" si="724"/>
        <v>3.3386607668512793</v>
      </c>
      <c r="M5231" s="101">
        <f t="shared" ca="1" si="725"/>
        <v>0.17614774205907349</v>
      </c>
      <c r="N5231" s="101">
        <f t="shared" ca="1" si="732"/>
        <v>619.55751992085175</v>
      </c>
      <c r="O5231" s="101">
        <f t="shared" ca="1" si="726"/>
        <v>0.36020811013558451</v>
      </c>
      <c r="Q5231" s="12">
        <f t="shared" ca="1" si="727"/>
        <v>5.3576749048303913</v>
      </c>
      <c r="R5231" s="101">
        <f t="shared" ca="1" si="728"/>
        <v>0.17090954677993184</v>
      </c>
      <c r="S5231" s="13"/>
      <c r="T5231" s="101">
        <f t="shared" ca="1" si="729"/>
        <v>0</v>
      </c>
      <c r="U5231" s="101">
        <f t="shared" si="730"/>
        <v>0</v>
      </c>
      <c r="V5231" s="101">
        <f t="shared" ca="1" si="731"/>
        <v>-140.39724100167604</v>
      </c>
    </row>
    <row r="5232" spans="2:22" x14ac:dyDescent="0.3">
      <c r="B5232" s="13">
        <v>2023</v>
      </c>
      <c r="C5232" s="13">
        <v>8</v>
      </c>
      <c r="D5232" s="13">
        <v>4</v>
      </c>
      <c r="E5232" s="83" t="s">
        <v>315</v>
      </c>
      <c r="F5232" s="13">
        <v>4</v>
      </c>
      <c r="G5232" s="13">
        <v>9</v>
      </c>
      <c r="H5232" s="13" t="s">
        <v>69</v>
      </c>
      <c r="I5232" s="13" t="s">
        <v>53</v>
      </c>
      <c r="J5232" s="13"/>
      <c r="K5232" s="13" t="s">
        <v>28</v>
      </c>
      <c r="L5232" s="12">
        <f t="shared" ca="1" si="724"/>
        <v>4.6360133564275392</v>
      </c>
      <c r="M5232" s="101">
        <f t="shared" ca="1" si="725"/>
        <v>0.24459606468511697</v>
      </c>
      <c r="N5232" s="101">
        <f t="shared" ca="1" si="732"/>
        <v>619.55751992085175</v>
      </c>
      <c r="O5232" s="101">
        <f t="shared" ca="1" si="726"/>
        <v>0.50017948102496723</v>
      </c>
      <c r="Q5232" s="12">
        <f t="shared" ca="1" si="727"/>
        <v>5.6000000000000005</v>
      </c>
      <c r="R5232" s="101">
        <f t="shared" ca="1" si="728"/>
        <v>8.1601469378408856E-2</v>
      </c>
      <c r="S5232" s="13"/>
      <c r="T5232" s="101">
        <f t="shared" ca="1" si="729"/>
        <v>0</v>
      </c>
      <c r="U5232" s="101">
        <f t="shared" si="730"/>
        <v>0</v>
      </c>
      <c r="V5232" s="101">
        <f t="shared" ca="1" si="731"/>
        <v>-140.56044394043283</v>
      </c>
    </row>
    <row r="5233" spans="2:22" x14ac:dyDescent="0.3">
      <c r="B5233" s="13">
        <v>2023</v>
      </c>
      <c r="C5233" s="13">
        <v>8</v>
      </c>
      <c r="D5233" s="13">
        <v>4</v>
      </c>
      <c r="E5233" s="83" t="s">
        <v>315</v>
      </c>
      <c r="F5233" s="13">
        <v>4</v>
      </c>
      <c r="G5233" s="13">
        <v>10</v>
      </c>
      <c r="H5233" s="13" t="s">
        <v>70</v>
      </c>
      <c r="I5233" s="13" t="s">
        <v>53</v>
      </c>
      <c r="J5233" s="13"/>
      <c r="K5233" s="13" t="s">
        <v>28</v>
      </c>
      <c r="L5233" s="12">
        <f t="shared" ca="1" si="724"/>
        <v>5.3371214957383133</v>
      </c>
      <c r="M5233" s="101">
        <f t="shared" ca="1" si="725"/>
        <v>0.28158653011515344</v>
      </c>
      <c r="N5233" s="101">
        <f t="shared" ca="1" si="732"/>
        <v>619.55751992085175</v>
      </c>
      <c r="O5233" s="101">
        <f t="shared" ca="1" si="726"/>
        <v>0.57582203817520661</v>
      </c>
      <c r="Q5233" s="12">
        <f t="shared" ca="1" si="727"/>
        <v>1.7783670669682676</v>
      </c>
      <c r="R5233" s="101">
        <f t="shared" ca="1" si="728"/>
        <v>0</v>
      </c>
      <c r="S5233" s="13"/>
      <c r="T5233" s="101">
        <f t="shared" ca="1" si="729"/>
        <v>0.1877598836619076</v>
      </c>
      <c r="U5233" s="101">
        <f t="shared" si="730"/>
        <v>0</v>
      </c>
      <c r="V5233" s="101">
        <f t="shared" ca="1" si="731"/>
        <v>-140.37268405677094</v>
      </c>
    </row>
    <row r="5234" spans="2:22" x14ac:dyDescent="0.3">
      <c r="B5234" s="13">
        <v>2023</v>
      </c>
      <c r="C5234" s="13">
        <v>8</v>
      </c>
      <c r="D5234" s="13">
        <v>4</v>
      </c>
      <c r="E5234" s="83" t="s">
        <v>315</v>
      </c>
      <c r="F5234" s="13">
        <v>4</v>
      </c>
      <c r="G5234" s="13">
        <v>11</v>
      </c>
      <c r="H5234" s="13" t="s">
        <v>70</v>
      </c>
      <c r="I5234" s="13" t="s">
        <v>53</v>
      </c>
      <c r="J5234" s="13"/>
      <c r="K5234" s="13" t="s">
        <v>28</v>
      </c>
      <c r="L5234" s="12">
        <f t="shared" ca="1" si="724"/>
        <v>4.8457855647625578</v>
      </c>
      <c r="M5234" s="101">
        <f t="shared" ca="1" si="725"/>
        <v>0.25566364639687256</v>
      </c>
      <c r="N5234" s="101">
        <f t="shared" ca="1" si="732"/>
        <v>619.55751992085175</v>
      </c>
      <c r="O5234" s="101">
        <f t="shared" ca="1" si="726"/>
        <v>0.52281180458223231</v>
      </c>
      <c r="Q5234" s="12">
        <f t="shared" ca="1" si="727"/>
        <v>0</v>
      </c>
      <c r="R5234" s="101">
        <f t="shared" ca="1" si="728"/>
        <v>0</v>
      </c>
      <c r="S5234" s="13"/>
      <c r="T5234" s="101">
        <f t="shared" ca="1" si="729"/>
        <v>0.25566364639687256</v>
      </c>
      <c r="U5234" s="101">
        <f t="shared" si="730"/>
        <v>0</v>
      </c>
      <c r="V5234" s="101">
        <f t="shared" ca="1" si="731"/>
        <v>-140.11702041037407</v>
      </c>
    </row>
    <row r="5235" spans="2:22" x14ac:dyDescent="0.3">
      <c r="B5235" s="13">
        <v>2023</v>
      </c>
      <c r="C5235" s="13">
        <v>8</v>
      </c>
      <c r="D5235" s="13">
        <v>4</v>
      </c>
      <c r="E5235" s="83" t="s">
        <v>315</v>
      </c>
      <c r="F5235" s="13">
        <v>4</v>
      </c>
      <c r="G5235" s="13">
        <v>12</v>
      </c>
      <c r="H5235" s="13" t="s">
        <v>70</v>
      </c>
      <c r="I5235" s="13" t="s">
        <v>53</v>
      </c>
      <c r="J5235" s="13"/>
      <c r="K5235" s="13" t="s">
        <v>28</v>
      </c>
      <c r="L5235" s="12">
        <f t="shared" ca="1" si="724"/>
        <v>3.7870073928022006</v>
      </c>
      <c r="M5235" s="101">
        <f t="shared" ca="1" si="725"/>
        <v>0.1998025100442441</v>
      </c>
      <c r="N5235" s="101">
        <f t="shared" ca="1" si="732"/>
        <v>619.55751992085175</v>
      </c>
      <c r="O5235" s="101">
        <f t="shared" ca="1" si="726"/>
        <v>0.40858022760942941</v>
      </c>
      <c r="Q5235" s="12">
        <f t="shared" ca="1" si="727"/>
        <v>5.6000000000000005</v>
      </c>
      <c r="R5235" s="101">
        <f t="shared" ca="1" si="728"/>
        <v>0.15346982419929378</v>
      </c>
      <c r="S5235" s="13"/>
      <c r="T5235" s="101">
        <f t="shared" ca="1" si="729"/>
        <v>0</v>
      </c>
      <c r="U5235" s="101">
        <f t="shared" si="730"/>
        <v>0</v>
      </c>
      <c r="V5235" s="101">
        <f t="shared" ca="1" si="731"/>
        <v>-140.42396005877268</v>
      </c>
    </row>
    <row r="5236" spans="2:22" x14ac:dyDescent="0.3">
      <c r="B5236" s="13">
        <v>2023</v>
      </c>
      <c r="C5236" s="13">
        <v>8</v>
      </c>
      <c r="D5236" s="13">
        <v>4</v>
      </c>
      <c r="E5236" s="83" t="s">
        <v>315</v>
      </c>
      <c r="F5236" s="13">
        <v>4</v>
      </c>
      <c r="G5236" s="13">
        <v>13</v>
      </c>
      <c r="H5236" s="13" t="s">
        <v>70</v>
      </c>
      <c r="I5236" s="13" t="s">
        <v>53</v>
      </c>
      <c r="J5236" s="13"/>
      <c r="K5236" s="13" t="s">
        <v>28</v>
      </c>
      <c r="L5236" s="12">
        <f t="shared" ca="1" si="724"/>
        <v>4.39202657758422</v>
      </c>
      <c r="M5236" s="101">
        <f t="shared" ca="1" si="725"/>
        <v>0.23172332223334347</v>
      </c>
      <c r="N5236" s="101">
        <f t="shared" ca="1" si="732"/>
        <v>619.55751992085175</v>
      </c>
      <c r="O5236" s="101">
        <f t="shared" ca="1" si="726"/>
        <v>0.47385574745556147</v>
      </c>
      <c r="Q5236" s="12">
        <f t="shared" ca="1" si="727"/>
        <v>5.6000000000000005</v>
      </c>
      <c r="R5236" s="101">
        <f t="shared" ca="1" si="728"/>
        <v>0.10225495020749582</v>
      </c>
      <c r="S5236" s="13"/>
      <c r="T5236" s="101">
        <f t="shared" ca="1" si="729"/>
        <v>0</v>
      </c>
      <c r="U5236" s="101">
        <f t="shared" si="730"/>
        <v>0</v>
      </c>
      <c r="V5236" s="101">
        <f t="shared" ca="1" si="731"/>
        <v>-140.6284699591877</v>
      </c>
    </row>
    <row r="5237" spans="2:22" x14ac:dyDescent="0.3">
      <c r="B5237" s="13">
        <v>2023</v>
      </c>
      <c r="C5237" s="13">
        <v>8</v>
      </c>
      <c r="D5237" s="13">
        <v>4</v>
      </c>
      <c r="E5237" s="83" t="s">
        <v>315</v>
      </c>
      <c r="F5237" s="13">
        <v>4</v>
      </c>
      <c r="G5237" s="13">
        <v>14</v>
      </c>
      <c r="H5237" s="13" t="s">
        <v>70</v>
      </c>
      <c r="I5237" s="13" t="s">
        <v>53</v>
      </c>
      <c r="J5237" s="13"/>
      <c r="K5237" s="13" t="s">
        <v>28</v>
      </c>
      <c r="L5237" s="12">
        <f t="shared" ca="1" si="724"/>
        <v>5.9818096462566883</v>
      </c>
      <c r="M5237" s="101">
        <f t="shared" ca="1" si="725"/>
        <v>0.31560027693650289</v>
      </c>
      <c r="N5237" s="101">
        <f t="shared" ca="1" si="732"/>
        <v>619.55751992085175</v>
      </c>
      <c r="O5237" s="101">
        <f t="shared" ca="1" si="726"/>
        <v>0.64537744273463415</v>
      </c>
      <c r="Q5237" s="12">
        <f t="shared" ca="1" si="727"/>
        <v>5.6000000000000005</v>
      </c>
      <c r="R5237" s="101">
        <f t="shared" ca="1" si="728"/>
        <v>0</v>
      </c>
      <c r="S5237" s="13"/>
      <c r="T5237" s="101">
        <f t="shared" ca="1" si="729"/>
        <v>2.0144276936502847E-2</v>
      </c>
      <c r="U5237" s="101">
        <f t="shared" si="730"/>
        <v>0</v>
      </c>
      <c r="V5237" s="101">
        <f t="shared" ca="1" si="731"/>
        <v>-140.60832568225121</v>
      </c>
    </row>
    <row r="5238" spans="2:22" x14ac:dyDescent="0.3">
      <c r="B5238" s="13">
        <v>2023</v>
      </c>
      <c r="C5238" s="13">
        <v>8</v>
      </c>
      <c r="D5238" s="13">
        <v>4</v>
      </c>
      <c r="E5238" s="83" t="s">
        <v>315</v>
      </c>
      <c r="F5238" s="13">
        <v>4</v>
      </c>
      <c r="G5238" s="13">
        <v>15</v>
      </c>
      <c r="H5238" s="13" t="s">
        <v>70</v>
      </c>
      <c r="I5238" s="13" t="s">
        <v>53</v>
      </c>
      <c r="J5238" s="13"/>
      <c r="K5238" s="13" t="s">
        <v>28</v>
      </c>
      <c r="L5238" s="12">
        <f t="shared" ca="1" si="724"/>
        <v>5.3296274348999111</v>
      </c>
      <c r="M5238" s="101">
        <f t="shared" ca="1" si="725"/>
        <v>0.28119114346531932</v>
      </c>
      <c r="N5238" s="101">
        <f t="shared" ca="1" si="732"/>
        <v>619.55751992085175</v>
      </c>
      <c r="O5238" s="101">
        <f t="shared" ca="1" si="726"/>
        <v>0.57501350395135142</v>
      </c>
      <c r="Q5238" s="12">
        <f t="shared" ca="1" si="727"/>
        <v>1.2726946619159036</v>
      </c>
      <c r="R5238" s="101">
        <f t="shared" ca="1" si="728"/>
        <v>0</v>
      </c>
      <c r="S5238" s="13"/>
      <c r="T5238" s="101">
        <f t="shared" ca="1" si="729"/>
        <v>0.21404377310263623</v>
      </c>
      <c r="U5238" s="101">
        <f t="shared" si="730"/>
        <v>0</v>
      </c>
      <c r="V5238" s="101">
        <f t="shared" ca="1" si="731"/>
        <v>-140.39428190914856</v>
      </c>
    </row>
    <row r="5239" spans="2:22" x14ac:dyDescent="0.3">
      <c r="B5239" s="13">
        <v>2023</v>
      </c>
      <c r="C5239" s="13">
        <v>8</v>
      </c>
      <c r="D5239" s="13">
        <v>4</v>
      </c>
      <c r="E5239" s="83" t="s">
        <v>315</v>
      </c>
      <c r="F5239" s="13">
        <v>4</v>
      </c>
      <c r="G5239" s="13">
        <v>16</v>
      </c>
      <c r="H5239" s="13" t="s">
        <v>71</v>
      </c>
      <c r="I5239" s="13" t="s">
        <v>53</v>
      </c>
      <c r="J5239" s="13"/>
      <c r="K5239" s="13" t="s">
        <v>28</v>
      </c>
      <c r="L5239" s="12">
        <f t="shared" ca="1" si="724"/>
        <v>4.6031919936664725</v>
      </c>
      <c r="M5239" s="101">
        <f t="shared" ca="1" si="725"/>
        <v>0.57144025409375587</v>
      </c>
      <c r="N5239" s="101">
        <f t="shared" ca="1" si="732"/>
        <v>620.85216766907047</v>
      </c>
      <c r="O5239" s="101">
        <f t="shared" ca="1" si="726"/>
        <v>1.3708305757138755</v>
      </c>
      <c r="Q5239" s="12">
        <f t="shared" ca="1" si="727"/>
        <v>5.6000000000000005</v>
      </c>
      <c r="R5239" s="101">
        <f t="shared" ca="1" si="728"/>
        <v>8.4379797736133147E-2</v>
      </c>
      <c r="S5239" s="13"/>
      <c r="T5239" s="101">
        <f t="shared" ca="1" si="729"/>
        <v>0</v>
      </c>
      <c r="U5239" s="101">
        <f t="shared" ca="1" si="730"/>
        <v>1.2946477482186955</v>
      </c>
      <c r="V5239" s="101">
        <f t="shared" ca="1" si="731"/>
        <v>-139.26839375640211</v>
      </c>
    </row>
    <row r="5240" spans="2:22" x14ac:dyDescent="0.3">
      <c r="B5240" s="13">
        <v>2023</v>
      </c>
      <c r="C5240" s="13">
        <v>8</v>
      </c>
      <c r="D5240" s="13">
        <v>4</v>
      </c>
      <c r="E5240" s="83" t="s">
        <v>315</v>
      </c>
      <c r="F5240" s="13">
        <v>4</v>
      </c>
      <c r="G5240" s="13">
        <v>17</v>
      </c>
      <c r="H5240" s="13" t="s">
        <v>71</v>
      </c>
      <c r="I5240" s="13" t="s">
        <v>53</v>
      </c>
      <c r="J5240" s="13"/>
      <c r="K5240" s="13" t="s">
        <v>28</v>
      </c>
      <c r="L5240" s="12">
        <f t="shared" ca="1" si="724"/>
        <v>7.1504540712127147</v>
      </c>
      <c r="M5240" s="101">
        <f t="shared" ca="1" si="725"/>
        <v>0.88765736840034637</v>
      </c>
      <c r="N5240" s="101">
        <f t="shared" ca="1" si="732"/>
        <v>622.863232876599</v>
      </c>
      <c r="O5240" s="101">
        <f t="shared" ca="1" si="726"/>
        <v>2.1294052224071467</v>
      </c>
      <c r="Q5240" s="12">
        <f t="shared" ca="1" si="727"/>
        <v>5.6000000000000005</v>
      </c>
      <c r="R5240" s="101">
        <f t="shared" ca="1" si="728"/>
        <v>0</v>
      </c>
      <c r="S5240" s="13"/>
      <c r="T5240" s="101">
        <f t="shared" ca="1" si="729"/>
        <v>0.19247336840034635</v>
      </c>
      <c r="U5240" s="101">
        <f t="shared" ca="1" si="730"/>
        <v>2.011065207528576</v>
      </c>
      <c r="V5240" s="101">
        <f t="shared" ca="1" si="731"/>
        <v>-137.06485518047316</v>
      </c>
    </row>
    <row r="5241" spans="2:22" x14ac:dyDescent="0.3">
      <c r="B5241" s="13">
        <v>2023</v>
      </c>
      <c r="C5241" s="13">
        <v>8</v>
      </c>
      <c r="D5241" s="13">
        <v>4</v>
      </c>
      <c r="E5241" s="83" t="s">
        <v>315</v>
      </c>
      <c r="F5241" s="13">
        <v>4</v>
      </c>
      <c r="G5241" s="13">
        <v>18</v>
      </c>
      <c r="H5241" s="13" t="s">
        <v>71</v>
      </c>
      <c r="I5241" s="13" t="s">
        <v>53</v>
      </c>
      <c r="J5241" s="13"/>
      <c r="K5241" s="13" t="s">
        <v>28</v>
      </c>
      <c r="L5241" s="12">
        <f t="shared" ca="1" si="724"/>
        <v>5.5960987978817318</v>
      </c>
      <c r="M5241" s="101">
        <f t="shared" ca="1" si="725"/>
        <v>0.6946997047690382</v>
      </c>
      <c r="N5241" s="101">
        <f t="shared" ca="1" si="732"/>
        <v>624.43713566350323</v>
      </c>
      <c r="O5241" s="101">
        <f t="shared" ca="1" si="726"/>
        <v>1.6665182220091799</v>
      </c>
      <c r="Q5241" s="12">
        <f t="shared" ca="1" si="727"/>
        <v>5.6000000000000005</v>
      </c>
      <c r="R5241" s="101">
        <f t="shared" ca="1" si="728"/>
        <v>3.3023675931144724E-4</v>
      </c>
      <c r="S5241" s="13"/>
      <c r="T5241" s="101">
        <f t="shared" ca="1" si="729"/>
        <v>0</v>
      </c>
      <c r="U5241" s="101">
        <f t="shared" ca="1" si="730"/>
        <v>1.5739027869042372</v>
      </c>
      <c r="V5241" s="101">
        <f t="shared" ca="1" si="731"/>
        <v>-135.49161286708755</v>
      </c>
    </row>
    <row r="5242" spans="2:22" x14ac:dyDescent="0.3">
      <c r="B5242" s="13">
        <v>2023</v>
      </c>
      <c r="C5242" s="13">
        <v>8</v>
      </c>
      <c r="D5242" s="13">
        <v>4</v>
      </c>
      <c r="E5242" s="83" t="s">
        <v>315</v>
      </c>
      <c r="F5242" s="13">
        <v>4</v>
      </c>
      <c r="G5242" s="13">
        <v>19</v>
      </c>
      <c r="H5242" s="13" t="s">
        <v>71</v>
      </c>
      <c r="I5242" s="13" t="s">
        <v>53</v>
      </c>
      <c r="J5242" s="13"/>
      <c r="K5242" s="13" t="s">
        <v>28</v>
      </c>
      <c r="L5242" s="12">
        <f t="shared" ca="1" si="724"/>
        <v>5.1751078362100911</v>
      </c>
      <c r="M5242" s="101">
        <f t="shared" ca="1" si="725"/>
        <v>0.64243788678712066</v>
      </c>
      <c r="N5242" s="101">
        <f t="shared" ca="1" si="732"/>
        <v>625.89263474243728</v>
      </c>
      <c r="O5242" s="101">
        <f t="shared" ca="1" si="726"/>
        <v>1.5411471136233652</v>
      </c>
      <c r="Q5242" s="12">
        <f t="shared" ca="1" si="727"/>
        <v>3.6254407673393549</v>
      </c>
      <c r="R5242" s="101">
        <f t="shared" ca="1" si="728"/>
        <v>0</v>
      </c>
      <c r="S5242" s="13"/>
      <c r="T5242" s="101">
        <f t="shared" ca="1" si="729"/>
        <v>0.19237566992961319</v>
      </c>
      <c r="U5242" s="101">
        <f t="shared" ca="1" si="730"/>
        <v>1.4554990789340883</v>
      </c>
      <c r="V5242" s="101">
        <f t="shared" ca="1" si="731"/>
        <v>-133.84373811822385</v>
      </c>
    </row>
    <row r="5243" spans="2:22" x14ac:dyDescent="0.3">
      <c r="B5243" s="13">
        <v>2023</v>
      </c>
      <c r="C5243" s="13">
        <v>8</v>
      </c>
      <c r="D5243" s="13">
        <v>4</v>
      </c>
      <c r="E5243" s="83" t="s">
        <v>315</v>
      </c>
      <c r="F5243" s="13">
        <v>4</v>
      </c>
      <c r="G5243" s="13">
        <v>20</v>
      </c>
      <c r="H5243" s="13" t="s">
        <v>69</v>
      </c>
      <c r="I5243" s="13" t="s">
        <v>53</v>
      </c>
      <c r="J5243" s="13"/>
      <c r="K5243" s="13" t="s">
        <v>28</v>
      </c>
      <c r="L5243" s="12">
        <f t="shared" ca="1" si="724"/>
        <v>5.6179403605198432</v>
      </c>
      <c r="M5243" s="101">
        <f t="shared" ca="1" si="725"/>
        <v>0.29640253342102696</v>
      </c>
      <c r="N5243" s="101">
        <f t="shared" ca="1" si="732"/>
        <v>625.89263474243728</v>
      </c>
      <c r="O5243" s="101">
        <f t="shared" ca="1" si="726"/>
        <v>0.60611958549648592</v>
      </c>
      <c r="Q5243" s="12">
        <f t="shared" ca="1" si="727"/>
        <v>0</v>
      </c>
      <c r="R5243" s="101">
        <f t="shared" ca="1" si="728"/>
        <v>0</v>
      </c>
      <c r="S5243" s="13"/>
      <c r="T5243" s="101">
        <f t="shared" ca="1" si="729"/>
        <v>0.29640253342102696</v>
      </c>
      <c r="U5243" s="101">
        <f t="shared" si="730"/>
        <v>0</v>
      </c>
      <c r="V5243" s="101">
        <f t="shared" ca="1" si="731"/>
        <v>-133.54733558480282</v>
      </c>
    </row>
    <row r="5244" spans="2:22" x14ac:dyDescent="0.3">
      <c r="B5244" s="13">
        <v>2023</v>
      </c>
      <c r="C5244" s="13">
        <v>8</v>
      </c>
      <c r="D5244" s="13">
        <v>4</v>
      </c>
      <c r="E5244" s="83" t="s">
        <v>315</v>
      </c>
      <c r="F5244" s="13">
        <v>4</v>
      </c>
      <c r="G5244" s="13">
        <v>21</v>
      </c>
      <c r="H5244" s="13" t="s">
        <v>69</v>
      </c>
      <c r="I5244" s="13" t="s">
        <v>53</v>
      </c>
      <c r="J5244" s="13"/>
      <c r="K5244" s="13" t="s">
        <v>28</v>
      </c>
      <c r="L5244" s="12">
        <f t="shared" ca="1" si="724"/>
        <v>4.9462259366513175</v>
      </c>
      <c r="M5244" s="101">
        <f t="shared" ca="1" si="725"/>
        <v>0.26096288041772353</v>
      </c>
      <c r="N5244" s="101">
        <f t="shared" ca="1" si="732"/>
        <v>625.89263474243728</v>
      </c>
      <c r="O5244" s="101">
        <f t="shared" ca="1" si="726"/>
        <v>0.53364831630531062</v>
      </c>
      <c r="Q5244" s="12">
        <f t="shared" ca="1" si="727"/>
        <v>0</v>
      </c>
      <c r="R5244" s="101">
        <f t="shared" ca="1" si="728"/>
        <v>0</v>
      </c>
      <c r="S5244" s="13"/>
      <c r="T5244" s="101">
        <f t="shared" ca="1" si="729"/>
        <v>0.26096288041772353</v>
      </c>
      <c r="U5244" s="101">
        <f t="shared" si="730"/>
        <v>0</v>
      </c>
      <c r="V5244" s="101">
        <f t="shared" ca="1" si="731"/>
        <v>-133.28637270438509</v>
      </c>
    </row>
    <row r="5245" spans="2:22" x14ac:dyDescent="0.3">
      <c r="B5245" s="13">
        <v>2023</v>
      </c>
      <c r="C5245" s="13">
        <v>8</v>
      </c>
      <c r="D5245" s="13">
        <v>4</v>
      </c>
      <c r="E5245" s="83" t="s">
        <v>315</v>
      </c>
      <c r="F5245" s="13">
        <v>4</v>
      </c>
      <c r="G5245" s="13">
        <v>22</v>
      </c>
      <c r="H5245" s="13" t="s">
        <v>69</v>
      </c>
      <c r="I5245" s="13" t="s">
        <v>53</v>
      </c>
      <c r="J5245" s="13"/>
      <c r="K5245" s="13" t="s">
        <v>28</v>
      </c>
      <c r="L5245" s="12">
        <f t="shared" ca="1" si="724"/>
        <v>6.234219480999986</v>
      </c>
      <c r="M5245" s="101">
        <f t="shared" ca="1" si="725"/>
        <v>0.32891741981755929</v>
      </c>
      <c r="N5245" s="101">
        <f t="shared" ca="1" si="732"/>
        <v>625.89263474243728</v>
      </c>
      <c r="O5245" s="101">
        <f t="shared" ca="1" si="726"/>
        <v>0.67260993980508854</v>
      </c>
      <c r="Q5245" s="12">
        <f t="shared" ca="1" si="727"/>
        <v>0</v>
      </c>
      <c r="R5245" s="101">
        <f t="shared" ca="1" si="728"/>
        <v>0</v>
      </c>
      <c r="S5245" s="13"/>
      <c r="T5245" s="101">
        <f t="shared" ca="1" si="729"/>
        <v>0.32891741981755929</v>
      </c>
      <c r="U5245" s="101">
        <f t="shared" si="730"/>
        <v>0</v>
      </c>
      <c r="V5245" s="101">
        <f t="shared" ca="1" si="731"/>
        <v>-132.95745528456752</v>
      </c>
    </row>
    <row r="5246" spans="2:22" x14ac:dyDescent="0.3">
      <c r="B5246" s="13">
        <v>2023</v>
      </c>
      <c r="C5246" s="13">
        <v>8</v>
      </c>
      <c r="D5246" s="13">
        <v>4</v>
      </c>
      <c r="E5246" s="83" t="s">
        <v>315</v>
      </c>
      <c r="F5246" s="13">
        <v>4</v>
      </c>
      <c r="G5246" s="13">
        <v>23</v>
      </c>
      <c r="H5246" s="13" t="s">
        <v>69</v>
      </c>
      <c r="I5246" s="13" t="s">
        <v>53</v>
      </c>
      <c r="J5246" s="13"/>
      <c r="K5246" s="13" t="s">
        <v>28</v>
      </c>
      <c r="L5246" s="12">
        <f t="shared" ca="1" si="724"/>
        <v>5.4451131255615826</v>
      </c>
      <c r="M5246" s="101">
        <f t="shared" ca="1" si="725"/>
        <v>0.28728416850462912</v>
      </c>
      <c r="N5246" s="101">
        <f t="shared" ca="1" si="732"/>
        <v>625.89263474243728</v>
      </c>
      <c r="O5246" s="101">
        <f t="shared" ca="1" si="726"/>
        <v>0.58747325511683912</v>
      </c>
      <c r="Q5246" s="12">
        <f t="shared" ca="1" si="727"/>
        <v>0</v>
      </c>
      <c r="R5246" s="101">
        <f t="shared" ca="1" si="728"/>
        <v>0</v>
      </c>
      <c r="S5246" s="13"/>
      <c r="T5246" s="101">
        <f t="shared" ca="1" si="729"/>
        <v>0.28728416850462912</v>
      </c>
      <c r="U5246" s="101">
        <f t="shared" si="730"/>
        <v>0</v>
      </c>
      <c r="V5246" s="101">
        <f t="shared" ca="1" si="731"/>
        <v>-132.67017111606287</v>
      </c>
    </row>
    <row r="5247" spans="2:22" x14ac:dyDescent="0.3">
      <c r="B5247" s="13">
        <v>2023</v>
      </c>
      <c r="C5247" s="13">
        <v>8</v>
      </c>
      <c r="D5247" s="13">
        <v>5</v>
      </c>
      <c r="E5247" s="83" t="s">
        <v>316</v>
      </c>
      <c r="F5247" s="13">
        <v>5</v>
      </c>
      <c r="G5247" s="13">
        <v>0</v>
      </c>
      <c r="H5247" s="13" t="s">
        <v>69</v>
      </c>
      <c r="I5247" s="13" t="s">
        <v>53</v>
      </c>
      <c r="J5247" s="13"/>
      <c r="K5247" s="13" t="s">
        <v>28</v>
      </c>
      <c r="L5247" s="12">
        <f t="shared" ca="1" si="724"/>
        <v>6.0672358301643188</v>
      </c>
      <c r="M5247" s="101">
        <f t="shared" ca="1" si="725"/>
        <v>0.32010736239946946</v>
      </c>
      <c r="N5247" s="101">
        <f t="shared" ca="1" si="732"/>
        <v>625.89263474243728</v>
      </c>
      <c r="O5247" s="101">
        <f t="shared" ca="1" si="726"/>
        <v>0.6545940737164283</v>
      </c>
      <c r="Q5247" s="12">
        <f t="shared" ca="1" si="727"/>
        <v>0</v>
      </c>
      <c r="R5247" s="101">
        <f t="shared" ca="1" si="728"/>
        <v>0</v>
      </c>
      <c r="S5247" s="13"/>
      <c r="T5247" s="101">
        <f t="shared" ca="1" si="729"/>
        <v>0.32010736239946946</v>
      </c>
      <c r="U5247" s="101">
        <f t="shared" si="730"/>
        <v>0</v>
      </c>
      <c r="V5247" s="101">
        <f t="shared" ca="1" si="731"/>
        <v>-132.35006375366339</v>
      </c>
    </row>
    <row r="5248" spans="2:22" x14ac:dyDescent="0.3">
      <c r="B5248" s="13">
        <v>2023</v>
      </c>
      <c r="C5248" s="13">
        <v>8</v>
      </c>
      <c r="D5248" s="13">
        <v>5</v>
      </c>
      <c r="E5248" s="83" t="s">
        <v>316</v>
      </c>
      <c r="F5248" s="13">
        <v>5</v>
      </c>
      <c r="G5248" s="13">
        <v>1</v>
      </c>
      <c r="H5248" s="13" t="s">
        <v>69</v>
      </c>
      <c r="I5248" s="13" t="s">
        <v>53</v>
      </c>
      <c r="J5248" s="13"/>
      <c r="K5248" s="13" t="s">
        <v>28</v>
      </c>
      <c r="L5248" s="12">
        <f t="shared" ref="L5248:L5311" ca="1" si="733">IF(K5248="Weekday",_xlfn.NORM.INV(RAND(),VLOOKUP(G5248,$J$5:$N$28,4),VLOOKUP(G5248,$J$5:$N$28,5)),_xlfn.NORM.INV(RAND(),VLOOKUP(G5248,$P$5:$T$28,4),VLOOKUP(G5248,$P$5:$T$28,5)))*VLOOKUP(C5248,$P$32:$R$43,3)</f>
        <v>3.4881672960970778</v>
      </c>
      <c r="M5248" s="101">
        <f t="shared" ref="M5248:M5311" ca="1" si="734">IF(I5248="Winter",VLOOKUP(G5248,$J$40:$L$43,3),VLOOKUP(G5248,$J$40:$L$43,2))*L5248</f>
        <v>0.18403570654208182</v>
      </c>
      <c r="N5248" s="101">
        <f t="shared" ca="1" si="732"/>
        <v>625.89263474243728</v>
      </c>
      <c r="O5248" s="101">
        <f t="shared" ref="O5248:O5311" ca="1" si="735">IF(I5248="Winter",VLOOKUP(G5248,$J$46:$L$49,3),VLOOKUP(G5248,$J$46:$L$49,2))*L5248</f>
        <v>0.37633836957591371</v>
      </c>
      <c r="Q5248" s="12">
        <f t="shared" ref="Q5248:Q5311" ca="1" si="736">MIN(MAX(AND(IF(G5248&gt;=VLOOKUP(C5248,$O$46:$T$57,5),1,0),IF(G5248&lt;=VLOOKUP(C5248,$O$46:$T$57,6),1,0))*$G$50*_xlfn.NORM.INV(RAND(),VLOOKUP(C5248,$B$4:$F$15,4),VLOOKUP(C5248,$B$4:$F$15,4)),0),0.2)*$G$51</f>
        <v>0</v>
      </c>
      <c r="R5248" s="101">
        <f t="shared" ref="R5248:R5311" ca="1" si="737">MAX(Q5248-L5248,0)*$G$52</f>
        <v>0</v>
      </c>
      <c r="S5248" s="13"/>
      <c r="T5248" s="101">
        <f t="shared" ref="T5248:T5311" ca="1" si="738">MAX(L5248-Q5248,0)*IF(I5248="Winter",VLOOKUP(G5248,$J$40:$L$43,3),VLOOKUP(G5248,$J$40:$L$43,2))</f>
        <v>0.18403570654208182</v>
      </c>
      <c r="U5248" s="101">
        <f t="shared" si="730"/>
        <v>0</v>
      </c>
      <c r="V5248" s="101">
        <f t="shared" ca="1" si="731"/>
        <v>-132.1660280471213</v>
      </c>
    </row>
    <row r="5249" spans="2:22" x14ac:dyDescent="0.3">
      <c r="B5249" s="13">
        <v>2023</v>
      </c>
      <c r="C5249" s="13">
        <v>8</v>
      </c>
      <c r="D5249" s="13">
        <v>5</v>
      </c>
      <c r="E5249" s="83" t="s">
        <v>316</v>
      </c>
      <c r="F5249" s="13">
        <v>5</v>
      </c>
      <c r="G5249" s="13">
        <v>2</v>
      </c>
      <c r="H5249" s="13" t="s">
        <v>69</v>
      </c>
      <c r="I5249" s="13" t="s">
        <v>53</v>
      </c>
      <c r="J5249" s="13"/>
      <c r="K5249" s="13" t="s">
        <v>28</v>
      </c>
      <c r="L5249" s="12">
        <f t="shared" ca="1" si="733"/>
        <v>3.1376430691112902</v>
      </c>
      <c r="M5249" s="101">
        <f t="shared" ca="1" si="734"/>
        <v>0.16554204832631167</v>
      </c>
      <c r="N5249" s="101">
        <f t="shared" ca="1" si="732"/>
        <v>625.89263474243728</v>
      </c>
      <c r="O5249" s="101">
        <f t="shared" ca="1" si="735"/>
        <v>0.33852031072641708</v>
      </c>
      <c r="Q5249" s="12">
        <f t="shared" ca="1" si="736"/>
        <v>0</v>
      </c>
      <c r="R5249" s="101">
        <f t="shared" ca="1" si="737"/>
        <v>0</v>
      </c>
      <c r="S5249" s="13"/>
      <c r="T5249" s="101">
        <f t="shared" ca="1" si="738"/>
        <v>0.16554204832631167</v>
      </c>
      <c r="U5249" s="101">
        <f t="shared" ref="U5249:U5312" si="739">IF(H5249="On-Peak",IF(I5249="Winter",((L5249*$D$48)/60),((L5249*$D$47)/60)),0)</f>
        <v>0</v>
      </c>
      <c r="V5249" s="101">
        <f t="shared" ref="V5249:V5312" ca="1" si="740">V5248+MAX(T5249-R5249,0)-MAX(R5249-T5249,0)+MAX(U5249-R5249,0)-MAX(R5249-U5249,0)</f>
        <v>-132.000485998795</v>
      </c>
    </row>
    <row r="5250" spans="2:22" x14ac:dyDescent="0.3">
      <c r="B5250" s="13">
        <v>2023</v>
      </c>
      <c r="C5250" s="13">
        <v>8</v>
      </c>
      <c r="D5250" s="13">
        <v>5</v>
      </c>
      <c r="E5250" s="83" t="s">
        <v>316</v>
      </c>
      <c r="F5250" s="13">
        <v>5</v>
      </c>
      <c r="G5250" s="13">
        <v>3</v>
      </c>
      <c r="H5250" s="13" t="s">
        <v>69</v>
      </c>
      <c r="I5250" s="13" t="s">
        <v>53</v>
      </c>
      <c r="J5250" s="13"/>
      <c r="K5250" s="13" t="s">
        <v>28</v>
      </c>
      <c r="L5250" s="12">
        <f t="shared" ca="1" si="733"/>
        <v>3.3383624143935688</v>
      </c>
      <c r="M5250" s="101">
        <f t="shared" ca="1" si="734"/>
        <v>0.1761320009834047</v>
      </c>
      <c r="N5250" s="101">
        <f t="shared" ca="1" si="732"/>
        <v>625.89263474243728</v>
      </c>
      <c r="O5250" s="101">
        <f t="shared" ca="1" si="735"/>
        <v>0.36017592088892214</v>
      </c>
      <c r="Q5250" s="12">
        <f t="shared" ca="1" si="736"/>
        <v>0</v>
      </c>
      <c r="R5250" s="101">
        <f t="shared" ca="1" si="737"/>
        <v>0</v>
      </c>
      <c r="S5250" s="13"/>
      <c r="T5250" s="101">
        <f t="shared" ca="1" si="738"/>
        <v>0.1761320009834047</v>
      </c>
      <c r="U5250" s="101">
        <f t="shared" si="739"/>
        <v>0</v>
      </c>
      <c r="V5250" s="101">
        <f t="shared" ca="1" si="740"/>
        <v>-131.82435399781158</v>
      </c>
    </row>
    <row r="5251" spans="2:22" x14ac:dyDescent="0.3">
      <c r="B5251" s="13">
        <v>2023</v>
      </c>
      <c r="C5251" s="13">
        <v>8</v>
      </c>
      <c r="D5251" s="13">
        <v>5</v>
      </c>
      <c r="E5251" s="83" t="s">
        <v>316</v>
      </c>
      <c r="F5251" s="13">
        <v>5</v>
      </c>
      <c r="G5251" s="13">
        <v>4</v>
      </c>
      <c r="H5251" s="13" t="s">
        <v>69</v>
      </c>
      <c r="I5251" s="13" t="s">
        <v>53</v>
      </c>
      <c r="J5251" s="13"/>
      <c r="K5251" s="13" t="s">
        <v>28</v>
      </c>
      <c r="L5251" s="12">
        <f t="shared" ca="1" si="733"/>
        <v>3.2876640589711323</v>
      </c>
      <c r="M5251" s="101">
        <f t="shared" ca="1" si="734"/>
        <v>0.17345715575131695</v>
      </c>
      <c r="N5251" s="101">
        <f t="shared" ca="1" si="732"/>
        <v>625.89263474243728</v>
      </c>
      <c r="O5251" s="101">
        <f t="shared" ca="1" si="735"/>
        <v>0.35470607532239545</v>
      </c>
      <c r="Q5251" s="12">
        <f t="shared" ca="1" si="736"/>
        <v>0</v>
      </c>
      <c r="R5251" s="101">
        <f t="shared" ca="1" si="737"/>
        <v>0</v>
      </c>
      <c r="S5251" s="13"/>
      <c r="T5251" s="101">
        <f t="shared" ca="1" si="738"/>
        <v>0.17345715575131695</v>
      </c>
      <c r="U5251" s="101">
        <f t="shared" si="739"/>
        <v>0</v>
      </c>
      <c r="V5251" s="101">
        <f t="shared" ca="1" si="740"/>
        <v>-131.65089684206026</v>
      </c>
    </row>
    <row r="5252" spans="2:22" x14ac:dyDescent="0.3">
      <c r="B5252" s="13">
        <v>2023</v>
      </c>
      <c r="C5252" s="13">
        <v>8</v>
      </c>
      <c r="D5252" s="13">
        <v>5</v>
      </c>
      <c r="E5252" s="83" t="s">
        <v>316</v>
      </c>
      <c r="F5252" s="13">
        <v>5</v>
      </c>
      <c r="G5252" s="13">
        <v>5</v>
      </c>
      <c r="H5252" s="13" t="s">
        <v>69</v>
      </c>
      <c r="I5252" s="13" t="s">
        <v>53</v>
      </c>
      <c r="J5252" s="13"/>
      <c r="K5252" s="13" t="s">
        <v>28</v>
      </c>
      <c r="L5252" s="12">
        <f t="shared" ca="1" si="733"/>
        <v>2.8227218757525967</v>
      </c>
      <c r="M5252" s="101">
        <f t="shared" ca="1" si="734"/>
        <v>0.14892680616470699</v>
      </c>
      <c r="N5252" s="101">
        <f t="shared" ca="1" si="732"/>
        <v>625.89263474243728</v>
      </c>
      <c r="O5252" s="101">
        <f t="shared" ca="1" si="735"/>
        <v>0.30454346317494768</v>
      </c>
      <c r="Q5252" s="12">
        <f t="shared" ca="1" si="736"/>
        <v>3.076624045943241</v>
      </c>
      <c r="R5252" s="101">
        <f t="shared" ca="1" si="737"/>
        <v>2.1492818706638044E-2</v>
      </c>
      <c r="S5252" s="13"/>
      <c r="T5252" s="101">
        <f t="shared" ca="1" si="738"/>
        <v>0</v>
      </c>
      <c r="U5252" s="101">
        <f t="shared" si="739"/>
        <v>0</v>
      </c>
      <c r="V5252" s="101">
        <f t="shared" ca="1" si="740"/>
        <v>-131.69388247947353</v>
      </c>
    </row>
    <row r="5253" spans="2:22" x14ac:dyDescent="0.3">
      <c r="B5253" s="13">
        <v>2023</v>
      </c>
      <c r="C5253" s="13">
        <v>8</v>
      </c>
      <c r="D5253" s="13">
        <v>5</v>
      </c>
      <c r="E5253" s="83" t="s">
        <v>316</v>
      </c>
      <c r="F5253" s="13">
        <v>5</v>
      </c>
      <c r="G5253" s="13">
        <v>6</v>
      </c>
      <c r="H5253" s="13" t="s">
        <v>69</v>
      </c>
      <c r="I5253" s="13" t="s">
        <v>53</v>
      </c>
      <c r="J5253" s="13"/>
      <c r="K5253" s="13" t="s">
        <v>28</v>
      </c>
      <c r="L5253" s="12">
        <f t="shared" ca="1" si="733"/>
        <v>2.9109397587971193</v>
      </c>
      <c r="M5253" s="101">
        <f t="shared" ca="1" si="734"/>
        <v>0.15358118167413601</v>
      </c>
      <c r="N5253" s="101">
        <f t="shared" ca="1" si="732"/>
        <v>625.89263474243728</v>
      </c>
      <c r="O5253" s="101">
        <f t="shared" ca="1" si="735"/>
        <v>0.31406129057662119</v>
      </c>
      <c r="Q5253" s="12">
        <f t="shared" ca="1" si="736"/>
        <v>5.6000000000000005</v>
      </c>
      <c r="R5253" s="101">
        <f t="shared" ca="1" si="737"/>
        <v>0.22762894941782391</v>
      </c>
      <c r="S5253" s="13"/>
      <c r="T5253" s="101">
        <f t="shared" ca="1" si="738"/>
        <v>0</v>
      </c>
      <c r="U5253" s="101">
        <f t="shared" si="739"/>
        <v>0</v>
      </c>
      <c r="V5253" s="101">
        <f t="shared" ca="1" si="740"/>
        <v>-132.1491403783092</v>
      </c>
    </row>
    <row r="5254" spans="2:22" x14ac:dyDescent="0.3">
      <c r="B5254" s="13">
        <v>2023</v>
      </c>
      <c r="C5254" s="13">
        <v>8</v>
      </c>
      <c r="D5254" s="13">
        <v>5</v>
      </c>
      <c r="E5254" s="83" t="s">
        <v>316</v>
      </c>
      <c r="F5254" s="13">
        <v>5</v>
      </c>
      <c r="G5254" s="13">
        <v>7</v>
      </c>
      <c r="H5254" s="13" t="s">
        <v>69</v>
      </c>
      <c r="I5254" s="13" t="s">
        <v>53</v>
      </c>
      <c r="J5254" s="13"/>
      <c r="K5254" s="13" t="s">
        <v>28</v>
      </c>
      <c r="L5254" s="12">
        <f t="shared" ca="1" si="733"/>
        <v>3.1075996029829698</v>
      </c>
      <c r="M5254" s="101">
        <f t="shared" ca="1" si="734"/>
        <v>0.16395695505338148</v>
      </c>
      <c r="N5254" s="101">
        <f t="shared" ca="1" si="732"/>
        <v>625.89263474243728</v>
      </c>
      <c r="O5254" s="101">
        <f t="shared" ca="1" si="735"/>
        <v>0.33527892116583263</v>
      </c>
      <c r="Q5254" s="12">
        <f t="shared" ca="1" si="736"/>
        <v>5.6000000000000005</v>
      </c>
      <c r="R5254" s="101">
        <f t="shared" ca="1" si="737"/>
        <v>0.21098169360749167</v>
      </c>
      <c r="S5254" s="13"/>
      <c r="T5254" s="101">
        <f t="shared" ca="1" si="738"/>
        <v>0</v>
      </c>
      <c r="U5254" s="101">
        <f t="shared" si="739"/>
        <v>0</v>
      </c>
      <c r="V5254" s="101">
        <f t="shared" ca="1" si="740"/>
        <v>-132.57110376552419</v>
      </c>
    </row>
    <row r="5255" spans="2:22" x14ac:dyDescent="0.3">
      <c r="B5255" s="13">
        <v>2023</v>
      </c>
      <c r="C5255" s="13">
        <v>8</v>
      </c>
      <c r="D5255" s="13">
        <v>5</v>
      </c>
      <c r="E5255" s="83" t="s">
        <v>316</v>
      </c>
      <c r="F5255" s="13">
        <v>5</v>
      </c>
      <c r="G5255" s="13">
        <v>8</v>
      </c>
      <c r="H5255" s="13" t="s">
        <v>69</v>
      </c>
      <c r="I5255" s="13" t="s">
        <v>53</v>
      </c>
      <c r="J5255" s="13"/>
      <c r="K5255" s="13" t="s">
        <v>28</v>
      </c>
      <c r="L5255" s="12">
        <f t="shared" ca="1" si="733"/>
        <v>4.195502367581752</v>
      </c>
      <c r="M5255" s="101">
        <f t="shared" ca="1" si="734"/>
        <v>0.22135470491361325</v>
      </c>
      <c r="N5255" s="101">
        <f t="shared" ca="1" si="732"/>
        <v>625.89263474243728</v>
      </c>
      <c r="O5255" s="101">
        <f t="shared" ca="1" si="735"/>
        <v>0.4526527504383952</v>
      </c>
      <c r="Q5255" s="12">
        <f t="shared" ca="1" si="736"/>
        <v>5.6000000000000005</v>
      </c>
      <c r="R5255" s="101">
        <f t="shared" ca="1" si="737"/>
        <v>0.11889072458420474</v>
      </c>
      <c r="S5255" s="13"/>
      <c r="T5255" s="101">
        <f t="shared" ca="1" si="738"/>
        <v>0</v>
      </c>
      <c r="U5255" s="101">
        <f t="shared" si="739"/>
        <v>0</v>
      </c>
      <c r="V5255" s="101">
        <f t="shared" ca="1" si="740"/>
        <v>-132.80888521469262</v>
      </c>
    </row>
    <row r="5256" spans="2:22" x14ac:dyDescent="0.3">
      <c r="B5256" s="13">
        <v>2023</v>
      </c>
      <c r="C5256" s="13">
        <v>8</v>
      </c>
      <c r="D5256" s="13">
        <v>5</v>
      </c>
      <c r="E5256" s="83" t="s">
        <v>316</v>
      </c>
      <c r="F5256" s="13">
        <v>5</v>
      </c>
      <c r="G5256" s="13">
        <v>9</v>
      </c>
      <c r="H5256" s="13" t="s">
        <v>69</v>
      </c>
      <c r="I5256" s="13" t="s">
        <v>53</v>
      </c>
      <c r="J5256" s="13"/>
      <c r="K5256" s="13" t="s">
        <v>28</v>
      </c>
      <c r="L5256" s="12">
        <f t="shared" ca="1" si="733"/>
        <v>6.1881326166771844</v>
      </c>
      <c r="M5256" s="101">
        <f t="shared" ca="1" si="734"/>
        <v>0.32648587685588826</v>
      </c>
      <c r="N5256" s="101">
        <f t="shared" ca="1" si="732"/>
        <v>625.89263474243728</v>
      </c>
      <c r="O5256" s="101">
        <f t="shared" ca="1" si="735"/>
        <v>0.6676376280133014</v>
      </c>
      <c r="Q5256" s="12">
        <f t="shared" ca="1" si="736"/>
        <v>5.6000000000000005</v>
      </c>
      <c r="R5256" s="101">
        <f t="shared" ca="1" si="737"/>
        <v>0</v>
      </c>
      <c r="S5256" s="13"/>
      <c r="T5256" s="101">
        <f t="shared" ca="1" si="738"/>
        <v>3.1029876855888223E-2</v>
      </c>
      <c r="U5256" s="101">
        <f t="shared" si="739"/>
        <v>0</v>
      </c>
      <c r="V5256" s="101">
        <f t="shared" ca="1" si="740"/>
        <v>-132.77785533783674</v>
      </c>
    </row>
    <row r="5257" spans="2:22" x14ac:dyDescent="0.3">
      <c r="B5257" s="13">
        <v>2023</v>
      </c>
      <c r="C5257" s="13">
        <v>8</v>
      </c>
      <c r="D5257" s="13">
        <v>5</v>
      </c>
      <c r="E5257" s="83" t="s">
        <v>316</v>
      </c>
      <c r="F5257" s="13">
        <v>5</v>
      </c>
      <c r="G5257" s="13">
        <v>10</v>
      </c>
      <c r="H5257" s="13" t="s">
        <v>70</v>
      </c>
      <c r="I5257" s="13" t="s">
        <v>53</v>
      </c>
      <c r="J5257" s="13"/>
      <c r="K5257" s="13" t="s">
        <v>28</v>
      </c>
      <c r="L5257" s="12">
        <f t="shared" ca="1" si="733"/>
        <v>5.2805661135497939</v>
      </c>
      <c r="M5257" s="101">
        <f t="shared" ca="1" si="734"/>
        <v>0.27860266815088713</v>
      </c>
      <c r="N5257" s="101">
        <f t="shared" ca="1" si="732"/>
        <v>625.89263474243728</v>
      </c>
      <c r="O5257" s="101">
        <f t="shared" ca="1" si="735"/>
        <v>0.56972027799088731</v>
      </c>
      <c r="Q5257" s="12">
        <f t="shared" ca="1" si="736"/>
        <v>5.6000000000000005</v>
      </c>
      <c r="R5257" s="101">
        <f t="shared" ca="1" si="737"/>
        <v>2.7040078488009992E-2</v>
      </c>
      <c r="S5257" s="13"/>
      <c r="T5257" s="101">
        <f t="shared" ca="1" si="738"/>
        <v>0</v>
      </c>
      <c r="U5257" s="101">
        <f t="shared" si="739"/>
        <v>0</v>
      </c>
      <c r="V5257" s="101">
        <f t="shared" ca="1" si="740"/>
        <v>-132.83193549481274</v>
      </c>
    </row>
    <row r="5258" spans="2:22" x14ac:dyDescent="0.3">
      <c r="B5258" s="13">
        <v>2023</v>
      </c>
      <c r="C5258" s="13">
        <v>8</v>
      </c>
      <c r="D5258" s="13">
        <v>5</v>
      </c>
      <c r="E5258" s="83" t="s">
        <v>316</v>
      </c>
      <c r="F5258" s="13">
        <v>5</v>
      </c>
      <c r="G5258" s="13">
        <v>11</v>
      </c>
      <c r="H5258" s="13" t="s">
        <v>70</v>
      </c>
      <c r="I5258" s="13" t="s">
        <v>53</v>
      </c>
      <c r="J5258" s="13"/>
      <c r="K5258" s="13" t="s">
        <v>28</v>
      </c>
      <c r="L5258" s="12">
        <f t="shared" ca="1" si="733"/>
        <v>5.7815401670438504</v>
      </c>
      <c r="M5258" s="101">
        <f t="shared" ca="1" si="734"/>
        <v>0.30503405921323357</v>
      </c>
      <c r="N5258" s="101">
        <f t="shared" ca="1" si="732"/>
        <v>625.89263474243728</v>
      </c>
      <c r="O5258" s="101">
        <f t="shared" ca="1" si="735"/>
        <v>0.62377036862236102</v>
      </c>
      <c r="Q5258" s="12">
        <f t="shared" ca="1" si="736"/>
        <v>5.6000000000000005</v>
      </c>
      <c r="R5258" s="101">
        <f t="shared" ca="1" si="737"/>
        <v>0</v>
      </c>
      <c r="S5258" s="13"/>
      <c r="T5258" s="101">
        <f t="shared" ca="1" si="738"/>
        <v>9.578059213233521E-3</v>
      </c>
      <c r="U5258" s="101">
        <f t="shared" si="739"/>
        <v>0</v>
      </c>
      <c r="V5258" s="101">
        <f t="shared" ca="1" si="740"/>
        <v>-132.82235743559951</v>
      </c>
    </row>
    <row r="5259" spans="2:22" x14ac:dyDescent="0.3">
      <c r="B5259" s="13">
        <v>2023</v>
      </c>
      <c r="C5259" s="13">
        <v>8</v>
      </c>
      <c r="D5259" s="13">
        <v>5</v>
      </c>
      <c r="E5259" s="83" t="s">
        <v>316</v>
      </c>
      <c r="F5259" s="13">
        <v>5</v>
      </c>
      <c r="G5259" s="13">
        <v>12</v>
      </c>
      <c r="H5259" s="13" t="s">
        <v>70</v>
      </c>
      <c r="I5259" s="13" t="s">
        <v>53</v>
      </c>
      <c r="J5259" s="13"/>
      <c r="K5259" s="13" t="s">
        <v>28</v>
      </c>
      <c r="L5259" s="12">
        <f t="shared" ca="1" si="733"/>
        <v>5.3762783555933282</v>
      </c>
      <c r="M5259" s="101">
        <f t="shared" ca="1" si="734"/>
        <v>0.28365244604110401</v>
      </c>
      <c r="N5259" s="101">
        <f t="shared" ca="1" si="732"/>
        <v>625.89263474243728</v>
      </c>
      <c r="O5259" s="101">
        <f t="shared" ca="1" si="735"/>
        <v>0.58004667178496416</v>
      </c>
      <c r="Q5259" s="12">
        <f t="shared" ca="1" si="736"/>
        <v>5.6000000000000005</v>
      </c>
      <c r="R5259" s="101">
        <f t="shared" ca="1" si="737"/>
        <v>1.8938037199024812E-2</v>
      </c>
      <c r="S5259" s="13"/>
      <c r="T5259" s="101">
        <f t="shared" ca="1" si="738"/>
        <v>0</v>
      </c>
      <c r="U5259" s="101">
        <f t="shared" si="739"/>
        <v>0</v>
      </c>
      <c r="V5259" s="101">
        <f t="shared" ca="1" si="740"/>
        <v>-132.86023350999758</v>
      </c>
    </row>
    <row r="5260" spans="2:22" x14ac:dyDescent="0.3">
      <c r="B5260" s="13">
        <v>2023</v>
      </c>
      <c r="C5260" s="13">
        <v>8</v>
      </c>
      <c r="D5260" s="13">
        <v>5</v>
      </c>
      <c r="E5260" s="83" t="s">
        <v>316</v>
      </c>
      <c r="F5260" s="13">
        <v>5</v>
      </c>
      <c r="G5260" s="13">
        <v>13</v>
      </c>
      <c r="H5260" s="13" t="s">
        <v>70</v>
      </c>
      <c r="I5260" s="13" t="s">
        <v>53</v>
      </c>
      <c r="J5260" s="13"/>
      <c r="K5260" s="13" t="s">
        <v>28</v>
      </c>
      <c r="L5260" s="12">
        <f t="shared" ca="1" si="733"/>
        <v>5.0693177673217278</v>
      </c>
      <c r="M5260" s="101">
        <f t="shared" ca="1" si="734"/>
        <v>0.26745720540389434</v>
      </c>
      <c r="N5260" s="101">
        <f t="shared" ca="1" si="732"/>
        <v>625.89263474243728</v>
      </c>
      <c r="O5260" s="101">
        <f t="shared" ca="1" si="735"/>
        <v>0.54692869391634125</v>
      </c>
      <c r="Q5260" s="12">
        <f t="shared" ca="1" si="736"/>
        <v>5.6000000000000005</v>
      </c>
      <c r="R5260" s="101">
        <f t="shared" ca="1" si="737"/>
        <v>4.4922250996215787E-2</v>
      </c>
      <c r="S5260" s="13"/>
      <c r="T5260" s="101">
        <f t="shared" ca="1" si="738"/>
        <v>0</v>
      </c>
      <c r="U5260" s="101">
        <f t="shared" si="739"/>
        <v>0</v>
      </c>
      <c r="V5260" s="101">
        <f t="shared" ca="1" si="740"/>
        <v>-132.95007801199003</v>
      </c>
    </row>
    <row r="5261" spans="2:22" x14ac:dyDescent="0.3">
      <c r="B5261" s="13">
        <v>2023</v>
      </c>
      <c r="C5261" s="13">
        <v>8</v>
      </c>
      <c r="D5261" s="13">
        <v>5</v>
      </c>
      <c r="E5261" s="83" t="s">
        <v>316</v>
      </c>
      <c r="F5261" s="13">
        <v>5</v>
      </c>
      <c r="G5261" s="13">
        <v>14</v>
      </c>
      <c r="H5261" s="13" t="s">
        <v>70</v>
      </c>
      <c r="I5261" s="13" t="s">
        <v>53</v>
      </c>
      <c r="J5261" s="13"/>
      <c r="K5261" s="13" t="s">
        <v>28</v>
      </c>
      <c r="L5261" s="12">
        <f t="shared" ca="1" si="733"/>
        <v>5.4151803597687769</v>
      </c>
      <c r="M5261" s="101">
        <f t="shared" ca="1" si="734"/>
        <v>0.28570491578140067</v>
      </c>
      <c r="N5261" s="101">
        <f t="shared" ca="1" si="732"/>
        <v>625.89263474243728</v>
      </c>
      <c r="O5261" s="101">
        <f t="shared" ca="1" si="735"/>
        <v>0.58424380901545336</v>
      </c>
      <c r="Q5261" s="12">
        <f t="shared" ca="1" si="736"/>
        <v>0</v>
      </c>
      <c r="R5261" s="101">
        <f t="shared" ca="1" si="737"/>
        <v>0</v>
      </c>
      <c r="S5261" s="13"/>
      <c r="T5261" s="101">
        <f t="shared" ca="1" si="738"/>
        <v>0.28570491578140067</v>
      </c>
      <c r="U5261" s="101">
        <f t="shared" si="739"/>
        <v>0</v>
      </c>
      <c r="V5261" s="101">
        <f t="shared" ca="1" si="740"/>
        <v>-132.66437309620864</v>
      </c>
    </row>
    <row r="5262" spans="2:22" x14ac:dyDescent="0.3">
      <c r="B5262" s="13">
        <v>2023</v>
      </c>
      <c r="C5262" s="13">
        <v>8</v>
      </c>
      <c r="D5262" s="13">
        <v>5</v>
      </c>
      <c r="E5262" s="83" t="s">
        <v>316</v>
      </c>
      <c r="F5262" s="13">
        <v>5</v>
      </c>
      <c r="G5262" s="13">
        <v>15</v>
      </c>
      <c r="H5262" s="13" t="s">
        <v>70</v>
      </c>
      <c r="I5262" s="13" t="s">
        <v>53</v>
      </c>
      <c r="J5262" s="13"/>
      <c r="K5262" s="13" t="s">
        <v>28</v>
      </c>
      <c r="L5262" s="12">
        <f t="shared" ca="1" si="733"/>
        <v>4.6610095636184425</v>
      </c>
      <c r="M5262" s="101">
        <f t="shared" ca="1" si="734"/>
        <v>0.24591486457650905</v>
      </c>
      <c r="N5262" s="101">
        <f t="shared" ca="1" si="732"/>
        <v>625.89263474243728</v>
      </c>
      <c r="O5262" s="101">
        <f t="shared" ca="1" si="735"/>
        <v>0.50287632181879371</v>
      </c>
      <c r="Q5262" s="12">
        <f t="shared" ca="1" si="736"/>
        <v>5.6000000000000005</v>
      </c>
      <c r="R5262" s="101">
        <f t="shared" ca="1" si="737"/>
        <v>7.9485540439698882E-2</v>
      </c>
      <c r="S5262" s="13"/>
      <c r="T5262" s="101">
        <f t="shared" ca="1" si="738"/>
        <v>0</v>
      </c>
      <c r="U5262" s="101">
        <f t="shared" si="739"/>
        <v>0</v>
      </c>
      <c r="V5262" s="101">
        <f t="shared" ca="1" si="740"/>
        <v>-132.82334417708802</v>
      </c>
    </row>
    <row r="5263" spans="2:22" x14ac:dyDescent="0.3">
      <c r="B5263" s="13">
        <v>2023</v>
      </c>
      <c r="C5263" s="13">
        <v>8</v>
      </c>
      <c r="D5263" s="13">
        <v>5</v>
      </c>
      <c r="E5263" s="83" t="s">
        <v>316</v>
      </c>
      <c r="F5263" s="13">
        <v>5</v>
      </c>
      <c r="G5263" s="13">
        <v>16</v>
      </c>
      <c r="H5263" s="13" t="s">
        <v>71</v>
      </c>
      <c r="I5263" s="13" t="s">
        <v>53</v>
      </c>
      <c r="J5263" s="13"/>
      <c r="K5263" s="13" t="s">
        <v>28</v>
      </c>
      <c r="L5263" s="12">
        <f t="shared" ca="1" si="733"/>
        <v>3.7344487681261289</v>
      </c>
      <c r="M5263" s="101">
        <f t="shared" ca="1" si="734"/>
        <v>0.46359447007517762</v>
      </c>
      <c r="N5263" s="101">
        <f t="shared" ca="1" si="732"/>
        <v>626.94294845847276</v>
      </c>
      <c r="O5263" s="101">
        <f t="shared" ca="1" si="735"/>
        <v>1.1121188431479612</v>
      </c>
      <c r="Q5263" s="12">
        <f t="shared" ca="1" si="736"/>
        <v>0</v>
      </c>
      <c r="R5263" s="101">
        <f t="shared" ca="1" si="737"/>
        <v>0</v>
      </c>
      <c r="S5263" s="13"/>
      <c r="T5263" s="101">
        <f t="shared" ca="1" si="738"/>
        <v>0.46359447007517762</v>
      </c>
      <c r="U5263" s="101">
        <f t="shared" ca="1" si="739"/>
        <v>1.0503137160354739</v>
      </c>
      <c r="V5263" s="101">
        <f t="shared" ca="1" si="740"/>
        <v>-131.30943599097736</v>
      </c>
    </row>
    <row r="5264" spans="2:22" x14ac:dyDescent="0.3">
      <c r="B5264" s="13">
        <v>2023</v>
      </c>
      <c r="C5264" s="13">
        <v>8</v>
      </c>
      <c r="D5264" s="13">
        <v>5</v>
      </c>
      <c r="E5264" s="83" t="s">
        <v>316</v>
      </c>
      <c r="F5264" s="13">
        <v>5</v>
      </c>
      <c r="G5264" s="13">
        <v>17</v>
      </c>
      <c r="H5264" s="13" t="s">
        <v>71</v>
      </c>
      <c r="I5264" s="13" t="s">
        <v>53</v>
      </c>
      <c r="J5264" s="13"/>
      <c r="K5264" s="13" t="s">
        <v>28</v>
      </c>
      <c r="L5264" s="12">
        <f t="shared" ca="1" si="733"/>
        <v>5.2132242714358386</v>
      </c>
      <c r="M5264" s="101">
        <f t="shared" ca="1" si="734"/>
        <v>0.64716966105604501</v>
      </c>
      <c r="N5264" s="101">
        <f t="shared" ref="N5264:N5327" ca="1" si="741">IF(H5264="On-Peak",IF(I5264="Winter",((L5264*$D$48)/60)+N5263,((L5264*$D$47)/60)+N5263),N5263)</f>
        <v>628.40916778481403</v>
      </c>
      <c r="O5264" s="101">
        <f t="shared" ca="1" si="735"/>
        <v>1.5524981880335929</v>
      </c>
      <c r="Q5264" s="12">
        <f t="shared" ca="1" si="736"/>
        <v>5.6000000000000005</v>
      </c>
      <c r="R5264" s="101">
        <f t="shared" ca="1" si="737"/>
        <v>3.2740565422956315E-2</v>
      </c>
      <c r="S5264" s="13"/>
      <c r="T5264" s="101">
        <f t="shared" ca="1" si="738"/>
        <v>0</v>
      </c>
      <c r="U5264" s="101">
        <f t="shared" ca="1" si="739"/>
        <v>1.4662193263413295</v>
      </c>
      <c r="V5264" s="101">
        <f t="shared" ca="1" si="740"/>
        <v>-129.90869779548194</v>
      </c>
    </row>
    <row r="5265" spans="2:22" x14ac:dyDescent="0.3">
      <c r="B5265" s="13">
        <v>2023</v>
      </c>
      <c r="C5265" s="13">
        <v>8</v>
      </c>
      <c r="D5265" s="13">
        <v>5</v>
      </c>
      <c r="E5265" s="83" t="s">
        <v>316</v>
      </c>
      <c r="F5265" s="13">
        <v>5</v>
      </c>
      <c r="G5265" s="13">
        <v>18</v>
      </c>
      <c r="H5265" s="13" t="s">
        <v>71</v>
      </c>
      <c r="I5265" s="13" t="s">
        <v>53</v>
      </c>
      <c r="J5265" s="13"/>
      <c r="K5265" s="13" t="s">
        <v>28</v>
      </c>
      <c r="L5265" s="12">
        <f t="shared" ca="1" si="733"/>
        <v>6.0129933739786798</v>
      </c>
      <c r="M5265" s="101">
        <f t="shared" ca="1" si="734"/>
        <v>0.74645299744571336</v>
      </c>
      <c r="N5265" s="101">
        <f t="shared" ca="1" si="741"/>
        <v>630.10032217124558</v>
      </c>
      <c r="O5265" s="101">
        <f t="shared" ca="1" si="735"/>
        <v>1.7906694267708509</v>
      </c>
      <c r="Q5265" s="12">
        <f t="shared" ca="1" si="736"/>
        <v>5.6000000000000005</v>
      </c>
      <c r="R5265" s="101">
        <f t="shared" ca="1" si="737"/>
        <v>0</v>
      </c>
      <c r="S5265" s="13"/>
      <c r="T5265" s="101">
        <f t="shared" ca="1" si="738"/>
        <v>5.1268997445713248E-2</v>
      </c>
      <c r="U5265" s="101">
        <f t="shared" ca="1" si="739"/>
        <v>1.6911543864315037</v>
      </c>
      <c r="V5265" s="101">
        <f t="shared" ca="1" si="740"/>
        <v>-128.16627441160475</v>
      </c>
    </row>
    <row r="5266" spans="2:22" x14ac:dyDescent="0.3">
      <c r="B5266" s="13">
        <v>2023</v>
      </c>
      <c r="C5266" s="13">
        <v>8</v>
      </c>
      <c r="D5266" s="13">
        <v>5</v>
      </c>
      <c r="E5266" s="83" t="s">
        <v>316</v>
      </c>
      <c r="F5266" s="13">
        <v>5</v>
      </c>
      <c r="G5266" s="13">
        <v>19</v>
      </c>
      <c r="H5266" s="13" t="s">
        <v>71</v>
      </c>
      <c r="I5266" s="13" t="s">
        <v>53</v>
      </c>
      <c r="J5266" s="13"/>
      <c r="K5266" s="13" t="s">
        <v>28</v>
      </c>
      <c r="L5266" s="12">
        <f t="shared" ca="1" si="733"/>
        <v>6.3244324453842058</v>
      </c>
      <c r="M5266" s="101">
        <f t="shared" ca="1" si="734"/>
        <v>0.7851150437699953</v>
      </c>
      <c r="N5266" s="101">
        <f t="shared" ca="1" si="741"/>
        <v>631.87906879650984</v>
      </c>
      <c r="O5266" s="101">
        <f t="shared" ca="1" si="735"/>
        <v>1.8834159822354166</v>
      </c>
      <c r="Q5266" s="12">
        <f t="shared" ca="1" si="736"/>
        <v>5.6000000000000005</v>
      </c>
      <c r="R5266" s="101">
        <f t="shared" ca="1" si="737"/>
        <v>0</v>
      </c>
      <c r="S5266" s="13"/>
      <c r="T5266" s="101">
        <f t="shared" ca="1" si="738"/>
        <v>8.9931043769995236E-2</v>
      </c>
      <c r="U5266" s="101">
        <f t="shared" ca="1" si="739"/>
        <v>1.7787466252643078</v>
      </c>
      <c r="V5266" s="101">
        <f t="shared" ca="1" si="740"/>
        <v>-126.29759674257043</v>
      </c>
    </row>
    <row r="5267" spans="2:22" x14ac:dyDescent="0.3">
      <c r="B5267" s="13">
        <v>2023</v>
      </c>
      <c r="C5267" s="13">
        <v>8</v>
      </c>
      <c r="D5267" s="13">
        <v>5</v>
      </c>
      <c r="E5267" s="83" t="s">
        <v>316</v>
      </c>
      <c r="F5267" s="13">
        <v>5</v>
      </c>
      <c r="G5267" s="13">
        <v>20</v>
      </c>
      <c r="H5267" s="13" t="s">
        <v>69</v>
      </c>
      <c r="I5267" s="13" t="s">
        <v>53</v>
      </c>
      <c r="J5267" s="13"/>
      <c r="K5267" s="13" t="s">
        <v>28</v>
      </c>
      <c r="L5267" s="12">
        <f t="shared" ca="1" si="733"/>
        <v>6.2947535184530263</v>
      </c>
      <c r="M5267" s="101">
        <f t="shared" ca="1" si="734"/>
        <v>0.33211119563358166</v>
      </c>
      <c r="N5267" s="101">
        <f t="shared" ca="1" si="741"/>
        <v>631.87906879650984</v>
      </c>
      <c r="O5267" s="101">
        <f t="shared" ca="1" si="735"/>
        <v>0.67914095710589706</v>
      </c>
      <c r="Q5267" s="12">
        <f t="shared" ca="1" si="736"/>
        <v>0</v>
      </c>
      <c r="R5267" s="101">
        <f t="shared" ca="1" si="737"/>
        <v>0</v>
      </c>
      <c r="S5267" s="13"/>
      <c r="T5267" s="101">
        <f t="shared" ca="1" si="738"/>
        <v>0.33211119563358166</v>
      </c>
      <c r="U5267" s="101">
        <f t="shared" si="739"/>
        <v>0</v>
      </c>
      <c r="V5267" s="101">
        <f t="shared" ca="1" si="740"/>
        <v>-125.96548554693685</v>
      </c>
    </row>
    <row r="5268" spans="2:22" x14ac:dyDescent="0.3">
      <c r="B5268" s="13">
        <v>2023</v>
      </c>
      <c r="C5268" s="13">
        <v>8</v>
      </c>
      <c r="D5268" s="13">
        <v>5</v>
      </c>
      <c r="E5268" s="83" t="s">
        <v>316</v>
      </c>
      <c r="F5268" s="13">
        <v>5</v>
      </c>
      <c r="G5268" s="13">
        <v>21</v>
      </c>
      <c r="H5268" s="13" t="s">
        <v>69</v>
      </c>
      <c r="I5268" s="13" t="s">
        <v>53</v>
      </c>
      <c r="J5268" s="13"/>
      <c r="K5268" s="13" t="s">
        <v>28</v>
      </c>
      <c r="L5268" s="12">
        <f t="shared" ca="1" si="733"/>
        <v>5.3641215658406693</v>
      </c>
      <c r="M5268" s="101">
        <f t="shared" ca="1" si="734"/>
        <v>0.28301105381375374</v>
      </c>
      <c r="N5268" s="101">
        <f t="shared" ca="1" si="741"/>
        <v>631.87906879650984</v>
      </c>
      <c r="O5268" s="101">
        <f t="shared" ca="1" si="735"/>
        <v>0.57873507573854976</v>
      </c>
      <c r="Q5268" s="12">
        <f t="shared" ca="1" si="736"/>
        <v>0</v>
      </c>
      <c r="R5268" s="101">
        <f t="shared" ca="1" si="737"/>
        <v>0</v>
      </c>
      <c r="S5268" s="13"/>
      <c r="T5268" s="101">
        <f t="shared" ca="1" si="738"/>
        <v>0.28301105381375374</v>
      </c>
      <c r="U5268" s="101">
        <f t="shared" si="739"/>
        <v>0</v>
      </c>
      <c r="V5268" s="101">
        <f t="shared" ca="1" si="740"/>
        <v>-125.6824744931231</v>
      </c>
    </row>
    <row r="5269" spans="2:22" x14ac:dyDescent="0.3">
      <c r="B5269" s="13">
        <v>2023</v>
      </c>
      <c r="C5269" s="13">
        <v>8</v>
      </c>
      <c r="D5269" s="13">
        <v>5</v>
      </c>
      <c r="E5269" s="83" t="s">
        <v>316</v>
      </c>
      <c r="F5269" s="13">
        <v>5</v>
      </c>
      <c r="G5269" s="13">
        <v>22</v>
      </c>
      <c r="H5269" s="13" t="s">
        <v>69</v>
      </c>
      <c r="I5269" s="13" t="s">
        <v>53</v>
      </c>
      <c r="J5269" s="13"/>
      <c r="K5269" s="13" t="s">
        <v>28</v>
      </c>
      <c r="L5269" s="12">
        <f t="shared" ca="1" si="733"/>
        <v>7.1557169201410424</v>
      </c>
      <c r="M5269" s="101">
        <f t="shared" ca="1" si="734"/>
        <v>0.37753562470664143</v>
      </c>
      <c r="N5269" s="101">
        <f t="shared" ca="1" si="741"/>
        <v>631.87906879650984</v>
      </c>
      <c r="O5269" s="101">
        <f t="shared" ca="1" si="735"/>
        <v>0.77203029851401705</v>
      </c>
      <c r="Q5269" s="12">
        <f t="shared" ca="1" si="736"/>
        <v>0</v>
      </c>
      <c r="R5269" s="101">
        <f t="shared" ca="1" si="737"/>
        <v>0</v>
      </c>
      <c r="S5269" s="13"/>
      <c r="T5269" s="101">
        <f t="shared" ca="1" si="738"/>
        <v>0.37753562470664143</v>
      </c>
      <c r="U5269" s="101">
        <f t="shared" si="739"/>
        <v>0</v>
      </c>
      <c r="V5269" s="101">
        <f t="shared" ca="1" si="740"/>
        <v>-125.30493886841646</v>
      </c>
    </row>
    <row r="5270" spans="2:22" x14ac:dyDescent="0.3">
      <c r="B5270" s="13">
        <v>2023</v>
      </c>
      <c r="C5270" s="13">
        <v>8</v>
      </c>
      <c r="D5270" s="13">
        <v>5</v>
      </c>
      <c r="E5270" s="83" t="s">
        <v>316</v>
      </c>
      <c r="F5270" s="13">
        <v>5</v>
      </c>
      <c r="G5270" s="13">
        <v>23</v>
      </c>
      <c r="H5270" s="13" t="s">
        <v>69</v>
      </c>
      <c r="I5270" s="13" t="s">
        <v>53</v>
      </c>
      <c r="J5270" s="13"/>
      <c r="K5270" s="13" t="s">
        <v>28</v>
      </c>
      <c r="L5270" s="12">
        <f t="shared" ca="1" si="733"/>
        <v>5.1449037158881099</v>
      </c>
      <c r="M5270" s="101">
        <f t="shared" ca="1" si="734"/>
        <v>0.27144512005025667</v>
      </c>
      <c r="N5270" s="101">
        <f t="shared" ca="1" si="741"/>
        <v>631.87906879650984</v>
      </c>
      <c r="O5270" s="101">
        <f t="shared" ca="1" si="735"/>
        <v>0.55508366190716818</v>
      </c>
      <c r="Q5270" s="12">
        <f t="shared" ca="1" si="736"/>
        <v>0</v>
      </c>
      <c r="R5270" s="101">
        <f t="shared" ca="1" si="737"/>
        <v>0</v>
      </c>
      <c r="S5270" s="13"/>
      <c r="T5270" s="101">
        <f t="shared" ca="1" si="738"/>
        <v>0.27144512005025667</v>
      </c>
      <c r="U5270" s="101">
        <f t="shared" si="739"/>
        <v>0</v>
      </c>
      <c r="V5270" s="101">
        <f t="shared" ca="1" si="740"/>
        <v>-125.0334937483662</v>
      </c>
    </row>
    <row r="5271" spans="2:22" x14ac:dyDescent="0.3">
      <c r="B5271" s="13">
        <v>2023</v>
      </c>
      <c r="C5271" s="13">
        <v>8</v>
      </c>
      <c r="D5271" s="13">
        <v>6</v>
      </c>
      <c r="E5271" s="83" t="s">
        <v>317</v>
      </c>
      <c r="F5271" s="13">
        <v>6</v>
      </c>
      <c r="G5271" s="13">
        <v>0</v>
      </c>
      <c r="H5271" s="13" t="s">
        <v>69</v>
      </c>
      <c r="I5271" s="13" t="s">
        <v>53</v>
      </c>
      <c r="J5271" s="13"/>
      <c r="K5271" s="13" t="s">
        <v>28</v>
      </c>
      <c r="L5271" s="12">
        <f t="shared" ca="1" si="733"/>
        <v>6.3946980009959669</v>
      </c>
      <c r="M5271" s="101">
        <f t="shared" ca="1" si="734"/>
        <v>0.33738426653254722</v>
      </c>
      <c r="N5271" s="101">
        <f t="shared" ca="1" si="741"/>
        <v>631.87906879650984</v>
      </c>
      <c r="O5271" s="101">
        <f t="shared" ca="1" si="735"/>
        <v>0.68992396732745487</v>
      </c>
      <c r="Q5271" s="12">
        <f t="shared" ca="1" si="736"/>
        <v>0</v>
      </c>
      <c r="R5271" s="101">
        <f t="shared" ca="1" si="737"/>
        <v>0</v>
      </c>
      <c r="S5271" s="13"/>
      <c r="T5271" s="101">
        <f t="shared" ca="1" si="738"/>
        <v>0.33738426653254722</v>
      </c>
      <c r="U5271" s="101">
        <f t="shared" si="739"/>
        <v>0</v>
      </c>
      <c r="V5271" s="101">
        <f t="shared" ca="1" si="740"/>
        <v>-124.69610948183364</v>
      </c>
    </row>
    <row r="5272" spans="2:22" x14ac:dyDescent="0.3">
      <c r="B5272" s="13">
        <v>2023</v>
      </c>
      <c r="C5272" s="13">
        <v>8</v>
      </c>
      <c r="D5272" s="13">
        <v>6</v>
      </c>
      <c r="E5272" s="83" t="s">
        <v>317</v>
      </c>
      <c r="F5272" s="13">
        <v>6</v>
      </c>
      <c r="G5272" s="13">
        <v>1</v>
      </c>
      <c r="H5272" s="13" t="s">
        <v>69</v>
      </c>
      <c r="I5272" s="13" t="s">
        <v>53</v>
      </c>
      <c r="J5272" s="13"/>
      <c r="K5272" s="13" t="s">
        <v>28</v>
      </c>
      <c r="L5272" s="12">
        <f t="shared" ca="1" si="733"/>
        <v>3.2267124945896768</v>
      </c>
      <c r="M5272" s="101">
        <f t="shared" ca="1" si="734"/>
        <v>0.17024135121455136</v>
      </c>
      <c r="N5272" s="101">
        <f t="shared" ca="1" si="741"/>
        <v>631.87906879650984</v>
      </c>
      <c r="O5272" s="101">
        <f t="shared" ca="1" si="735"/>
        <v>0.34813001104128022</v>
      </c>
      <c r="Q5272" s="12">
        <f t="shared" ca="1" si="736"/>
        <v>0</v>
      </c>
      <c r="R5272" s="101">
        <f t="shared" ca="1" si="737"/>
        <v>0</v>
      </c>
      <c r="S5272" s="13"/>
      <c r="T5272" s="101">
        <f t="shared" ca="1" si="738"/>
        <v>0.17024135121455136</v>
      </c>
      <c r="U5272" s="101">
        <f t="shared" si="739"/>
        <v>0</v>
      </c>
      <c r="V5272" s="101">
        <f t="shared" ca="1" si="740"/>
        <v>-124.52586813061909</v>
      </c>
    </row>
    <row r="5273" spans="2:22" x14ac:dyDescent="0.3">
      <c r="B5273" s="13">
        <v>2023</v>
      </c>
      <c r="C5273" s="13">
        <v>8</v>
      </c>
      <c r="D5273" s="13">
        <v>6</v>
      </c>
      <c r="E5273" s="83" t="s">
        <v>317</v>
      </c>
      <c r="F5273" s="13">
        <v>6</v>
      </c>
      <c r="G5273" s="13">
        <v>2</v>
      </c>
      <c r="H5273" s="13" t="s">
        <v>69</v>
      </c>
      <c r="I5273" s="13" t="s">
        <v>53</v>
      </c>
      <c r="J5273" s="13"/>
      <c r="K5273" s="13" t="s">
        <v>28</v>
      </c>
      <c r="L5273" s="12">
        <f t="shared" ca="1" si="733"/>
        <v>2.962044412983857</v>
      </c>
      <c r="M5273" s="101">
        <f t="shared" ca="1" si="734"/>
        <v>0.1562774632290283</v>
      </c>
      <c r="N5273" s="101">
        <f t="shared" ca="1" si="741"/>
        <v>631.87906879650984</v>
      </c>
      <c r="O5273" s="101">
        <f t="shared" ca="1" si="735"/>
        <v>0.31957497171682836</v>
      </c>
      <c r="Q5273" s="12">
        <f t="shared" ca="1" si="736"/>
        <v>0</v>
      </c>
      <c r="R5273" s="101">
        <f t="shared" ca="1" si="737"/>
        <v>0</v>
      </c>
      <c r="S5273" s="13"/>
      <c r="T5273" s="101">
        <f t="shared" ca="1" si="738"/>
        <v>0.1562774632290283</v>
      </c>
      <c r="U5273" s="101">
        <f t="shared" si="739"/>
        <v>0</v>
      </c>
      <c r="V5273" s="101">
        <f t="shared" ca="1" si="740"/>
        <v>-124.36959066739006</v>
      </c>
    </row>
    <row r="5274" spans="2:22" x14ac:dyDescent="0.3">
      <c r="B5274" s="13">
        <v>2023</v>
      </c>
      <c r="C5274" s="13">
        <v>8</v>
      </c>
      <c r="D5274" s="13">
        <v>6</v>
      </c>
      <c r="E5274" s="83" t="s">
        <v>317</v>
      </c>
      <c r="F5274" s="13">
        <v>6</v>
      </c>
      <c r="G5274" s="13">
        <v>3</v>
      </c>
      <c r="H5274" s="13" t="s">
        <v>69</v>
      </c>
      <c r="I5274" s="13" t="s">
        <v>53</v>
      </c>
      <c r="J5274" s="13"/>
      <c r="K5274" s="13" t="s">
        <v>28</v>
      </c>
      <c r="L5274" s="12">
        <f t="shared" ca="1" si="733"/>
        <v>3.1585101510737417</v>
      </c>
      <c r="M5274" s="101">
        <f t="shared" ca="1" si="734"/>
        <v>0.16664299557065063</v>
      </c>
      <c r="N5274" s="101">
        <f t="shared" ca="1" si="741"/>
        <v>631.87906879650984</v>
      </c>
      <c r="O5274" s="101">
        <f t="shared" ca="1" si="735"/>
        <v>0.34077166019934596</v>
      </c>
      <c r="Q5274" s="12">
        <f t="shared" ca="1" si="736"/>
        <v>0</v>
      </c>
      <c r="R5274" s="101">
        <f t="shared" ca="1" si="737"/>
        <v>0</v>
      </c>
      <c r="S5274" s="13"/>
      <c r="T5274" s="101">
        <f t="shared" ca="1" si="738"/>
        <v>0.16664299557065063</v>
      </c>
      <c r="U5274" s="101">
        <f t="shared" si="739"/>
        <v>0</v>
      </c>
      <c r="V5274" s="101">
        <f t="shared" ca="1" si="740"/>
        <v>-124.2029476718194</v>
      </c>
    </row>
    <row r="5275" spans="2:22" x14ac:dyDescent="0.3">
      <c r="B5275" s="13">
        <v>2023</v>
      </c>
      <c r="C5275" s="13">
        <v>8</v>
      </c>
      <c r="D5275" s="13">
        <v>6</v>
      </c>
      <c r="E5275" s="83" t="s">
        <v>317</v>
      </c>
      <c r="F5275" s="13">
        <v>6</v>
      </c>
      <c r="G5275" s="13">
        <v>4</v>
      </c>
      <c r="H5275" s="13" t="s">
        <v>69</v>
      </c>
      <c r="I5275" s="13" t="s">
        <v>53</v>
      </c>
      <c r="J5275" s="13"/>
      <c r="K5275" s="13" t="s">
        <v>28</v>
      </c>
      <c r="L5275" s="12">
        <f t="shared" ca="1" si="733"/>
        <v>3.3469870164256923</v>
      </c>
      <c r="M5275" s="101">
        <f t="shared" ca="1" si="734"/>
        <v>0.17658703498661954</v>
      </c>
      <c r="N5275" s="101">
        <f t="shared" ca="1" si="741"/>
        <v>631.87906879650984</v>
      </c>
      <c r="O5275" s="101">
        <f t="shared" ca="1" si="735"/>
        <v>0.36110642920216796</v>
      </c>
      <c r="Q5275" s="12">
        <f t="shared" ca="1" si="736"/>
        <v>0</v>
      </c>
      <c r="R5275" s="101">
        <f t="shared" ca="1" si="737"/>
        <v>0</v>
      </c>
      <c r="S5275" s="13"/>
      <c r="T5275" s="101">
        <f t="shared" ca="1" si="738"/>
        <v>0.17658703498661954</v>
      </c>
      <c r="U5275" s="101">
        <f t="shared" si="739"/>
        <v>0</v>
      </c>
      <c r="V5275" s="101">
        <f t="shared" ca="1" si="740"/>
        <v>-124.02636063683278</v>
      </c>
    </row>
    <row r="5276" spans="2:22" x14ac:dyDescent="0.3">
      <c r="B5276" s="13">
        <v>2023</v>
      </c>
      <c r="C5276" s="13">
        <v>8</v>
      </c>
      <c r="D5276" s="13">
        <v>6</v>
      </c>
      <c r="E5276" s="83" t="s">
        <v>317</v>
      </c>
      <c r="F5276" s="13">
        <v>6</v>
      </c>
      <c r="G5276" s="13">
        <v>5</v>
      </c>
      <c r="H5276" s="13" t="s">
        <v>69</v>
      </c>
      <c r="I5276" s="13" t="s">
        <v>53</v>
      </c>
      <c r="J5276" s="13"/>
      <c r="K5276" s="13" t="s">
        <v>28</v>
      </c>
      <c r="L5276" s="12">
        <f t="shared" ca="1" si="733"/>
        <v>3.2128815348874284</v>
      </c>
      <c r="M5276" s="101">
        <f t="shared" ca="1" si="734"/>
        <v>0.16951162978066073</v>
      </c>
      <c r="N5276" s="101">
        <f t="shared" ca="1" si="741"/>
        <v>631.87906879650984</v>
      </c>
      <c r="O5276" s="101">
        <f t="shared" ca="1" si="735"/>
        <v>0.34663778879900464</v>
      </c>
      <c r="Q5276" s="12">
        <f t="shared" ca="1" si="736"/>
        <v>5.6000000000000005</v>
      </c>
      <c r="R5276" s="101">
        <f t="shared" ca="1" si="737"/>
        <v>0.20206957807177922</v>
      </c>
      <c r="S5276" s="13"/>
      <c r="T5276" s="101">
        <f t="shared" ca="1" si="738"/>
        <v>0</v>
      </c>
      <c r="U5276" s="101">
        <f t="shared" si="739"/>
        <v>0</v>
      </c>
      <c r="V5276" s="101">
        <f t="shared" ca="1" si="740"/>
        <v>-124.43049979297635</v>
      </c>
    </row>
    <row r="5277" spans="2:22" x14ac:dyDescent="0.3">
      <c r="B5277" s="13">
        <v>2023</v>
      </c>
      <c r="C5277" s="13">
        <v>8</v>
      </c>
      <c r="D5277" s="13">
        <v>6</v>
      </c>
      <c r="E5277" s="83" t="s">
        <v>317</v>
      </c>
      <c r="F5277" s="13">
        <v>6</v>
      </c>
      <c r="G5277" s="13">
        <v>6</v>
      </c>
      <c r="H5277" s="13" t="s">
        <v>69</v>
      </c>
      <c r="I5277" s="13" t="s">
        <v>53</v>
      </c>
      <c r="J5277" s="13"/>
      <c r="K5277" s="13" t="s">
        <v>28</v>
      </c>
      <c r="L5277" s="12">
        <f t="shared" ca="1" si="733"/>
        <v>3.5088911055900418</v>
      </c>
      <c r="M5277" s="101">
        <f t="shared" ca="1" si="734"/>
        <v>0.18512909473093062</v>
      </c>
      <c r="N5277" s="101">
        <f t="shared" ca="1" si="741"/>
        <v>631.87906879650984</v>
      </c>
      <c r="O5277" s="101">
        <f t="shared" ca="1" si="735"/>
        <v>0.37857426138210959</v>
      </c>
      <c r="Q5277" s="12">
        <f t="shared" ca="1" si="736"/>
        <v>4.4895453097746811</v>
      </c>
      <c r="R5277" s="101">
        <f t="shared" ca="1" si="737"/>
        <v>8.3012378384229729E-2</v>
      </c>
      <c r="S5277" s="13"/>
      <c r="T5277" s="101">
        <f t="shared" ca="1" si="738"/>
        <v>0</v>
      </c>
      <c r="U5277" s="101">
        <f t="shared" si="739"/>
        <v>0</v>
      </c>
      <c r="V5277" s="101">
        <f t="shared" ca="1" si="740"/>
        <v>-124.5965245497448</v>
      </c>
    </row>
    <row r="5278" spans="2:22" x14ac:dyDescent="0.3">
      <c r="B5278" s="13">
        <v>2023</v>
      </c>
      <c r="C5278" s="13">
        <v>8</v>
      </c>
      <c r="D5278" s="13">
        <v>6</v>
      </c>
      <c r="E5278" s="83" t="s">
        <v>317</v>
      </c>
      <c r="F5278" s="13">
        <v>6</v>
      </c>
      <c r="G5278" s="13">
        <v>7</v>
      </c>
      <c r="H5278" s="13" t="s">
        <v>69</v>
      </c>
      <c r="I5278" s="13" t="s">
        <v>53</v>
      </c>
      <c r="J5278" s="13"/>
      <c r="K5278" s="13" t="s">
        <v>28</v>
      </c>
      <c r="L5278" s="12">
        <f t="shared" ca="1" si="733"/>
        <v>3.243099001385505</v>
      </c>
      <c r="M5278" s="101">
        <f t="shared" ca="1" si="734"/>
        <v>0.17110590331309924</v>
      </c>
      <c r="N5278" s="101">
        <f t="shared" ca="1" si="741"/>
        <v>631.87906879650984</v>
      </c>
      <c r="O5278" s="101">
        <f t="shared" ca="1" si="735"/>
        <v>0.34989795125948214</v>
      </c>
      <c r="Q5278" s="12">
        <f t="shared" ca="1" si="736"/>
        <v>1.0686570243548799</v>
      </c>
      <c r="R5278" s="101">
        <f t="shared" ca="1" si="737"/>
        <v>0</v>
      </c>
      <c r="S5278" s="13"/>
      <c r="T5278" s="101">
        <f t="shared" ca="1" si="738"/>
        <v>0.11472355870813579</v>
      </c>
      <c r="U5278" s="101">
        <f t="shared" si="739"/>
        <v>0</v>
      </c>
      <c r="V5278" s="101">
        <f t="shared" ca="1" si="740"/>
        <v>-124.48180099103666</v>
      </c>
    </row>
    <row r="5279" spans="2:22" x14ac:dyDescent="0.3">
      <c r="B5279" s="13">
        <v>2023</v>
      </c>
      <c r="C5279" s="13">
        <v>8</v>
      </c>
      <c r="D5279" s="13">
        <v>6</v>
      </c>
      <c r="E5279" s="83" t="s">
        <v>317</v>
      </c>
      <c r="F5279" s="13">
        <v>6</v>
      </c>
      <c r="G5279" s="13">
        <v>8</v>
      </c>
      <c r="H5279" s="13" t="s">
        <v>69</v>
      </c>
      <c r="I5279" s="13" t="s">
        <v>53</v>
      </c>
      <c r="J5279" s="13"/>
      <c r="K5279" s="13" t="s">
        <v>28</v>
      </c>
      <c r="L5279" s="12">
        <f t="shared" ca="1" si="733"/>
        <v>5.2665735812223096</v>
      </c>
      <c r="M5279" s="101">
        <f t="shared" ca="1" si="734"/>
        <v>0.27786442214528906</v>
      </c>
      <c r="N5279" s="101">
        <f t="shared" ca="1" si="741"/>
        <v>631.87906879650984</v>
      </c>
      <c r="O5279" s="101">
        <f t="shared" ca="1" si="735"/>
        <v>0.56821062367807496</v>
      </c>
      <c r="Q5279" s="12">
        <f t="shared" ca="1" si="736"/>
        <v>5.6000000000000005</v>
      </c>
      <c r="R5279" s="101">
        <f t="shared" ca="1" si="737"/>
        <v>2.8224546349531542E-2</v>
      </c>
      <c r="S5279" s="13"/>
      <c r="T5279" s="101">
        <f t="shared" ca="1" si="738"/>
        <v>0</v>
      </c>
      <c r="U5279" s="101">
        <f t="shared" si="739"/>
        <v>0</v>
      </c>
      <c r="V5279" s="101">
        <f t="shared" ca="1" si="740"/>
        <v>-124.53825008373573</v>
      </c>
    </row>
    <row r="5280" spans="2:22" x14ac:dyDescent="0.3">
      <c r="B5280" s="13">
        <v>2023</v>
      </c>
      <c r="C5280" s="13">
        <v>8</v>
      </c>
      <c r="D5280" s="13">
        <v>6</v>
      </c>
      <c r="E5280" s="83" t="s">
        <v>317</v>
      </c>
      <c r="F5280" s="13">
        <v>6</v>
      </c>
      <c r="G5280" s="13">
        <v>9</v>
      </c>
      <c r="H5280" s="13" t="s">
        <v>69</v>
      </c>
      <c r="I5280" s="13" t="s">
        <v>53</v>
      </c>
      <c r="J5280" s="13"/>
      <c r="K5280" s="13" t="s">
        <v>28</v>
      </c>
      <c r="L5280" s="12">
        <f t="shared" ca="1" si="733"/>
        <v>4.7957788544909965</v>
      </c>
      <c r="M5280" s="101">
        <f t="shared" ca="1" si="734"/>
        <v>0.25302529236294496</v>
      </c>
      <c r="N5280" s="101">
        <f t="shared" ca="1" si="741"/>
        <v>631.87906879650984</v>
      </c>
      <c r="O5280" s="101">
        <f t="shared" ca="1" si="735"/>
        <v>0.51741658061103357</v>
      </c>
      <c r="Q5280" s="12">
        <f t="shared" ca="1" si="736"/>
        <v>5.6000000000000005</v>
      </c>
      <c r="R5280" s="101">
        <f t="shared" ca="1" si="737"/>
        <v>6.8077319967337194E-2</v>
      </c>
      <c r="S5280" s="13"/>
      <c r="T5280" s="101">
        <f t="shared" ca="1" si="738"/>
        <v>0</v>
      </c>
      <c r="U5280" s="101">
        <f t="shared" si="739"/>
        <v>0</v>
      </c>
      <c r="V5280" s="101">
        <f t="shared" ca="1" si="740"/>
        <v>-124.67440472367042</v>
      </c>
    </row>
    <row r="5281" spans="2:22" x14ac:dyDescent="0.3">
      <c r="B5281" s="13">
        <v>2023</v>
      </c>
      <c r="C5281" s="13">
        <v>8</v>
      </c>
      <c r="D5281" s="13">
        <v>6</v>
      </c>
      <c r="E5281" s="83" t="s">
        <v>317</v>
      </c>
      <c r="F5281" s="13">
        <v>6</v>
      </c>
      <c r="G5281" s="13">
        <v>10</v>
      </c>
      <c r="H5281" s="13" t="s">
        <v>70</v>
      </c>
      <c r="I5281" s="13" t="s">
        <v>53</v>
      </c>
      <c r="J5281" s="13"/>
      <c r="K5281" s="13" t="s">
        <v>28</v>
      </c>
      <c r="L5281" s="12">
        <f t="shared" ca="1" si="733"/>
        <v>4.7181475096236927</v>
      </c>
      <c r="M5281" s="101">
        <f t="shared" ca="1" si="734"/>
        <v>0.24892946260774604</v>
      </c>
      <c r="N5281" s="101">
        <f t="shared" ca="1" si="741"/>
        <v>631.87906879650984</v>
      </c>
      <c r="O5281" s="101">
        <f t="shared" ca="1" si="735"/>
        <v>0.50904093481330015</v>
      </c>
      <c r="Q5281" s="12">
        <f t="shared" ca="1" si="736"/>
        <v>5.6000000000000005</v>
      </c>
      <c r="R5281" s="101">
        <f t="shared" ca="1" si="737"/>
        <v>7.4648813310354459E-2</v>
      </c>
      <c r="S5281" s="13"/>
      <c r="T5281" s="101">
        <f t="shared" ca="1" si="738"/>
        <v>0</v>
      </c>
      <c r="U5281" s="101">
        <f t="shared" si="739"/>
        <v>0</v>
      </c>
      <c r="V5281" s="101">
        <f t="shared" ca="1" si="740"/>
        <v>-124.82370235029114</v>
      </c>
    </row>
    <row r="5282" spans="2:22" x14ac:dyDescent="0.3">
      <c r="B5282" s="13">
        <v>2023</v>
      </c>
      <c r="C5282" s="13">
        <v>8</v>
      </c>
      <c r="D5282" s="13">
        <v>6</v>
      </c>
      <c r="E5282" s="83" t="s">
        <v>317</v>
      </c>
      <c r="F5282" s="13">
        <v>6</v>
      </c>
      <c r="G5282" s="13">
        <v>11</v>
      </c>
      <c r="H5282" s="13" t="s">
        <v>70</v>
      </c>
      <c r="I5282" s="13" t="s">
        <v>53</v>
      </c>
      <c r="J5282" s="13"/>
      <c r="K5282" s="13" t="s">
        <v>28</v>
      </c>
      <c r="L5282" s="12">
        <f t="shared" ca="1" si="733"/>
        <v>4.8177990443293641</v>
      </c>
      <c r="M5282" s="101">
        <f t="shared" ca="1" si="734"/>
        <v>0.25418707757881726</v>
      </c>
      <c r="N5282" s="101">
        <f t="shared" ca="1" si="741"/>
        <v>631.87906879650984</v>
      </c>
      <c r="O5282" s="101">
        <f t="shared" ca="1" si="735"/>
        <v>0.51979233889269505</v>
      </c>
      <c r="Q5282" s="12">
        <f t="shared" ca="1" si="736"/>
        <v>0</v>
      </c>
      <c r="R5282" s="101">
        <f t="shared" ca="1" si="737"/>
        <v>0</v>
      </c>
      <c r="S5282" s="13"/>
      <c r="T5282" s="101">
        <f t="shared" ca="1" si="738"/>
        <v>0.25418707757881726</v>
      </c>
      <c r="U5282" s="101">
        <f t="shared" si="739"/>
        <v>0</v>
      </c>
      <c r="V5282" s="101">
        <f t="shared" ca="1" si="740"/>
        <v>-124.56951527271232</v>
      </c>
    </row>
    <row r="5283" spans="2:22" x14ac:dyDescent="0.3">
      <c r="B5283" s="13">
        <v>2023</v>
      </c>
      <c r="C5283" s="13">
        <v>8</v>
      </c>
      <c r="D5283" s="13">
        <v>6</v>
      </c>
      <c r="E5283" s="83" t="s">
        <v>317</v>
      </c>
      <c r="F5283" s="13">
        <v>6</v>
      </c>
      <c r="G5283" s="13">
        <v>12</v>
      </c>
      <c r="H5283" s="13" t="s">
        <v>70</v>
      </c>
      <c r="I5283" s="13" t="s">
        <v>53</v>
      </c>
      <c r="J5283" s="13"/>
      <c r="K5283" s="13" t="s">
        <v>28</v>
      </c>
      <c r="L5283" s="12">
        <f t="shared" ca="1" si="733"/>
        <v>4.4332077525018105</v>
      </c>
      <c r="M5283" s="101">
        <f t="shared" ca="1" si="734"/>
        <v>0.23389604102199554</v>
      </c>
      <c r="N5283" s="101">
        <f t="shared" ca="1" si="741"/>
        <v>631.87906879650984</v>
      </c>
      <c r="O5283" s="101">
        <f t="shared" ca="1" si="735"/>
        <v>0.47829878441742035</v>
      </c>
      <c r="Q5283" s="12">
        <f t="shared" ca="1" si="736"/>
        <v>4.8428478135534654</v>
      </c>
      <c r="R5283" s="101">
        <f t="shared" ca="1" si="737"/>
        <v>3.4676031168022585E-2</v>
      </c>
      <c r="S5283" s="13"/>
      <c r="T5283" s="101">
        <f t="shared" ca="1" si="738"/>
        <v>0</v>
      </c>
      <c r="U5283" s="101">
        <f t="shared" si="739"/>
        <v>0</v>
      </c>
      <c r="V5283" s="101">
        <f t="shared" ca="1" si="740"/>
        <v>-124.63886733504836</v>
      </c>
    </row>
    <row r="5284" spans="2:22" x14ac:dyDescent="0.3">
      <c r="B5284" s="13">
        <v>2023</v>
      </c>
      <c r="C5284" s="13">
        <v>8</v>
      </c>
      <c r="D5284" s="13">
        <v>6</v>
      </c>
      <c r="E5284" s="83" t="s">
        <v>317</v>
      </c>
      <c r="F5284" s="13">
        <v>6</v>
      </c>
      <c r="G5284" s="13">
        <v>13</v>
      </c>
      <c r="H5284" s="13" t="s">
        <v>70</v>
      </c>
      <c r="I5284" s="13" t="s">
        <v>53</v>
      </c>
      <c r="J5284" s="13"/>
      <c r="K5284" s="13" t="s">
        <v>28</v>
      </c>
      <c r="L5284" s="12">
        <f t="shared" ca="1" si="733"/>
        <v>4.2350248847602563</v>
      </c>
      <c r="M5284" s="101">
        <f t="shared" ca="1" si="734"/>
        <v>0.22343991291995113</v>
      </c>
      <c r="N5284" s="101">
        <f t="shared" ca="1" si="741"/>
        <v>631.87906879650984</v>
      </c>
      <c r="O5284" s="101">
        <f t="shared" ca="1" si="735"/>
        <v>0.45691683481678402</v>
      </c>
      <c r="Q5284" s="12">
        <f t="shared" ca="1" si="736"/>
        <v>4.8926098189882907</v>
      </c>
      <c r="R5284" s="101">
        <f t="shared" ca="1" si="737"/>
        <v>5.566456468240312E-2</v>
      </c>
      <c r="S5284" s="13"/>
      <c r="T5284" s="101">
        <f t="shared" ca="1" si="738"/>
        <v>0</v>
      </c>
      <c r="U5284" s="101">
        <f t="shared" si="739"/>
        <v>0</v>
      </c>
      <c r="V5284" s="101">
        <f t="shared" ca="1" si="740"/>
        <v>-124.75019646441316</v>
      </c>
    </row>
    <row r="5285" spans="2:22" x14ac:dyDescent="0.3">
      <c r="B5285" s="13">
        <v>2023</v>
      </c>
      <c r="C5285" s="13">
        <v>8</v>
      </c>
      <c r="D5285" s="13">
        <v>6</v>
      </c>
      <c r="E5285" s="83" t="s">
        <v>317</v>
      </c>
      <c r="F5285" s="13">
        <v>6</v>
      </c>
      <c r="G5285" s="13">
        <v>14</v>
      </c>
      <c r="H5285" s="13" t="s">
        <v>70</v>
      </c>
      <c r="I5285" s="13" t="s">
        <v>53</v>
      </c>
      <c r="J5285" s="13"/>
      <c r="K5285" s="13" t="s">
        <v>28</v>
      </c>
      <c r="L5285" s="12">
        <f t="shared" ca="1" si="733"/>
        <v>4.40797032060315</v>
      </c>
      <c r="M5285" s="101">
        <f t="shared" ca="1" si="734"/>
        <v>0.23256451411502219</v>
      </c>
      <c r="N5285" s="101">
        <f t="shared" ca="1" si="741"/>
        <v>631.87906879650984</v>
      </c>
      <c r="O5285" s="101">
        <f t="shared" ca="1" si="735"/>
        <v>0.47557591788987386</v>
      </c>
      <c r="Q5285" s="12">
        <f t="shared" ca="1" si="736"/>
        <v>5.6000000000000005</v>
      </c>
      <c r="R5285" s="101">
        <f t="shared" ca="1" si="737"/>
        <v>0.1009053123609434</v>
      </c>
      <c r="S5285" s="13"/>
      <c r="T5285" s="101">
        <f t="shared" ca="1" si="738"/>
        <v>0</v>
      </c>
      <c r="U5285" s="101">
        <f t="shared" si="739"/>
        <v>0</v>
      </c>
      <c r="V5285" s="101">
        <f t="shared" ca="1" si="740"/>
        <v>-124.95200708913507</v>
      </c>
    </row>
    <row r="5286" spans="2:22" x14ac:dyDescent="0.3">
      <c r="B5286" s="13">
        <v>2023</v>
      </c>
      <c r="C5286" s="13">
        <v>8</v>
      </c>
      <c r="D5286" s="13">
        <v>6</v>
      </c>
      <c r="E5286" s="83" t="s">
        <v>317</v>
      </c>
      <c r="F5286" s="13">
        <v>6</v>
      </c>
      <c r="G5286" s="13">
        <v>15</v>
      </c>
      <c r="H5286" s="13" t="s">
        <v>70</v>
      </c>
      <c r="I5286" s="13" t="s">
        <v>53</v>
      </c>
      <c r="J5286" s="13"/>
      <c r="K5286" s="13" t="s">
        <v>28</v>
      </c>
      <c r="L5286" s="12">
        <f t="shared" ca="1" si="733"/>
        <v>4.9730628759797471</v>
      </c>
      <c r="M5286" s="101">
        <f t="shared" ca="1" si="734"/>
        <v>0.26237879733669145</v>
      </c>
      <c r="N5286" s="101">
        <f t="shared" ca="1" si="741"/>
        <v>631.87906879650984</v>
      </c>
      <c r="O5286" s="101">
        <f t="shared" ca="1" si="735"/>
        <v>0.53654375368945495</v>
      </c>
      <c r="Q5286" s="12">
        <f t="shared" ca="1" si="736"/>
        <v>5.6000000000000005</v>
      </c>
      <c r="R5286" s="101">
        <f t="shared" ca="1" si="737"/>
        <v>5.3070227548314461E-2</v>
      </c>
      <c r="S5286" s="13"/>
      <c r="T5286" s="101">
        <f t="shared" ca="1" si="738"/>
        <v>0</v>
      </c>
      <c r="U5286" s="101">
        <f t="shared" si="739"/>
        <v>0</v>
      </c>
      <c r="V5286" s="101">
        <f t="shared" ca="1" si="740"/>
        <v>-125.0581475442317</v>
      </c>
    </row>
    <row r="5287" spans="2:22" x14ac:dyDescent="0.3">
      <c r="B5287" s="13">
        <v>2023</v>
      </c>
      <c r="C5287" s="13">
        <v>8</v>
      </c>
      <c r="D5287" s="13">
        <v>6</v>
      </c>
      <c r="E5287" s="83" t="s">
        <v>317</v>
      </c>
      <c r="F5287" s="13">
        <v>6</v>
      </c>
      <c r="G5287" s="13">
        <v>16</v>
      </c>
      <c r="H5287" s="13" t="s">
        <v>71</v>
      </c>
      <c r="I5287" s="13" t="s">
        <v>53</v>
      </c>
      <c r="J5287" s="13"/>
      <c r="K5287" s="13" t="s">
        <v>28</v>
      </c>
      <c r="L5287" s="12">
        <f t="shared" ca="1" si="733"/>
        <v>3.8209019708255489</v>
      </c>
      <c r="M5287" s="101">
        <f t="shared" ca="1" si="734"/>
        <v>0.47432677065828366</v>
      </c>
      <c r="N5287" s="101">
        <f t="shared" ca="1" si="741"/>
        <v>632.95369747580457</v>
      </c>
      <c r="O5287" s="101">
        <f t="shared" ca="1" si="735"/>
        <v>1.1378646069118485</v>
      </c>
      <c r="Q5287" s="12">
        <f t="shared" ca="1" si="736"/>
        <v>2.7985452301676217</v>
      </c>
      <c r="R5287" s="101">
        <f t="shared" ca="1" si="737"/>
        <v>0</v>
      </c>
      <c r="S5287" s="13"/>
      <c r="T5287" s="101">
        <f t="shared" ca="1" si="738"/>
        <v>0.1269153657852751</v>
      </c>
      <c r="U5287" s="101">
        <f t="shared" ca="1" si="739"/>
        <v>1.0746286792946858</v>
      </c>
      <c r="V5287" s="101">
        <f t="shared" ca="1" si="740"/>
        <v>-123.85660349915173</v>
      </c>
    </row>
    <row r="5288" spans="2:22" x14ac:dyDescent="0.3">
      <c r="B5288" s="13">
        <v>2023</v>
      </c>
      <c r="C5288" s="13">
        <v>8</v>
      </c>
      <c r="D5288" s="13">
        <v>6</v>
      </c>
      <c r="E5288" s="83" t="s">
        <v>317</v>
      </c>
      <c r="F5288" s="13">
        <v>6</v>
      </c>
      <c r="G5288" s="13">
        <v>17</v>
      </c>
      <c r="H5288" s="13" t="s">
        <v>71</v>
      </c>
      <c r="I5288" s="13" t="s">
        <v>53</v>
      </c>
      <c r="J5288" s="13"/>
      <c r="K5288" s="13" t="s">
        <v>28</v>
      </c>
      <c r="L5288" s="12">
        <f t="shared" ca="1" si="733"/>
        <v>5.2211317575408973</v>
      </c>
      <c r="M5288" s="101">
        <f t="shared" ca="1" si="734"/>
        <v>0.64815129638112701</v>
      </c>
      <c r="N5288" s="101">
        <f t="shared" ca="1" si="741"/>
        <v>634.42214078261293</v>
      </c>
      <c r="O5288" s="101">
        <f t="shared" ca="1" si="735"/>
        <v>1.5548530373956793</v>
      </c>
      <c r="Q5288" s="12">
        <f t="shared" ca="1" si="736"/>
        <v>3.7422873756826096</v>
      </c>
      <c r="R5288" s="101">
        <f t="shared" ca="1" si="737"/>
        <v>0</v>
      </c>
      <c r="S5288" s="13"/>
      <c r="T5288" s="101">
        <f t="shared" ca="1" si="738"/>
        <v>0.18358374156388785</v>
      </c>
      <c r="U5288" s="101">
        <f t="shared" ca="1" si="739"/>
        <v>1.4684433068083775</v>
      </c>
      <c r="V5288" s="101">
        <f t="shared" ca="1" si="740"/>
        <v>-122.20457645077946</v>
      </c>
    </row>
    <row r="5289" spans="2:22" x14ac:dyDescent="0.3">
      <c r="B5289" s="13">
        <v>2023</v>
      </c>
      <c r="C5289" s="13">
        <v>8</v>
      </c>
      <c r="D5289" s="13">
        <v>6</v>
      </c>
      <c r="E5289" s="83" t="s">
        <v>317</v>
      </c>
      <c r="F5289" s="13">
        <v>6</v>
      </c>
      <c r="G5289" s="13">
        <v>18</v>
      </c>
      <c r="H5289" s="13" t="s">
        <v>71</v>
      </c>
      <c r="I5289" s="13" t="s">
        <v>53</v>
      </c>
      <c r="J5289" s="13"/>
      <c r="K5289" s="13" t="s">
        <v>28</v>
      </c>
      <c r="L5289" s="12">
        <f t="shared" ca="1" si="733"/>
        <v>6.7531158629716233</v>
      </c>
      <c r="M5289" s="101">
        <f t="shared" ca="1" si="734"/>
        <v>0.83833180322929735</v>
      </c>
      <c r="N5289" s="101">
        <f t="shared" ca="1" si="741"/>
        <v>636.32145461907373</v>
      </c>
      <c r="O5289" s="101">
        <f t="shared" ca="1" si="735"/>
        <v>2.0110779039929496</v>
      </c>
      <c r="Q5289" s="12">
        <f t="shared" ca="1" si="736"/>
        <v>5.6000000000000005</v>
      </c>
      <c r="R5289" s="101">
        <f t="shared" ca="1" si="737"/>
        <v>0</v>
      </c>
      <c r="S5289" s="13"/>
      <c r="T5289" s="101">
        <f t="shared" ca="1" si="738"/>
        <v>0.14314780322929724</v>
      </c>
      <c r="U5289" s="101">
        <f t="shared" ca="1" si="739"/>
        <v>1.8993138364607691</v>
      </c>
      <c r="V5289" s="101">
        <f t="shared" ca="1" si="740"/>
        <v>-120.1621148110894</v>
      </c>
    </row>
    <row r="5290" spans="2:22" x14ac:dyDescent="0.3">
      <c r="B5290" s="13">
        <v>2023</v>
      </c>
      <c r="C5290" s="13">
        <v>8</v>
      </c>
      <c r="D5290" s="13">
        <v>6</v>
      </c>
      <c r="E5290" s="83" t="s">
        <v>317</v>
      </c>
      <c r="F5290" s="13">
        <v>6</v>
      </c>
      <c r="G5290" s="13">
        <v>19</v>
      </c>
      <c r="H5290" s="13" t="s">
        <v>71</v>
      </c>
      <c r="I5290" s="13" t="s">
        <v>53</v>
      </c>
      <c r="J5290" s="13"/>
      <c r="K5290" s="13" t="s">
        <v>28</v>
      </c>
      <c r="L5290" s="12">
        <f t="shared" ca="1" si="733"/>
        <v>6.2044360952008057</v>
      </c>
      <c r="M5290" s="101">
        <f t="shared" ca="1" si="734"/>
        <v>0.77021869685822808</v>
      </c>
      <c r="N5290" s="101">
        <f t="shared" ca="1" si="741"/>
        <v>638.06645227084891</v>
      </c>
      <c r="O5290" s="101">
        <f t="shared" ca="1" si="735"/>
        <v>1.8476810691508001</v>
      </c>
      <c r="Q5290" s="12">
        <f t="shared" ca="1" si="736"/>
        <v>5.6000000000000005</v>
      </c>
      <c r="R5290" s="101">
        <f t="shared" ca="1" si="737"/>
        <v>0</v>
      </c>
      <c r="S5290" s="13"/>
      <c r="T5290" s="101">
        <f t="shared" ca="1" si="738"/>
        <v>7.5034696858227959E-2</v>
      </c>
      <c r="U5290" s="101">
        <f t="shared" ca="1" si="739"/>
        <v>1.7449976517752266</v>
      </c>
      <c r="V5290" s="101">
        <f t="shared" ca="1" si="740"/>
        <v>-118.34208246245595</v>
      </c>
    </row>
    <row r="5291" spans="2:22" x14ac:dyDescent="0.3">
      <c r="B5291" s="13">
        <v>2023</v>
      </c>
      <c r="C5291" s="13">
        <v>8</v>
      </c>
      <c r="D5291" s="13">
        <v>6</v>
      </c>
      <c r="E5291" s="83" t="s">
        <v>317</v>
      </c>
      <c r="F5291" s="13">
        <v>6</v>
      </c>
      <c r="G5291" s="13">
        <v>20</v>
      </c>
      <c r="H5291" s="13" t="s">
        <v>69</v>
      </c>
      <c r="I5291" s="13" t="s">
        <v>53</v>
      </c>
      <c r="J5291" s="13"/>
      <c r="K5291" s="13" t="s">
        <v>28</v>
      </c>
      <c r="L5291" s="12">
        <f t="shared" ca="1" si="733"/>
        <v>4.331622365701528</v>
      </c>
      <c r="M5291" s="101">
        <f t="shared" ca="1" si="734"/>
        <v>0.22853639601441261</v>
      </c>
      <c r="N5291" s="101">
        <f t="shared" ca="1" si="741"/>
        <v>638.06645227084891</v>
      </c>
      <c r="O5291" s="101">
        <f t="shared" ca="1" si="735"/>
        <v>0.46733873703553785</v>
      </c>
      <c r="Q5291" s="12">
        <f t="shared" ca="1" si="736"/>
        <v>0</v>
      </c>
      <c r="R5291" s="101">
        <f t="shared" ca="1" si="737"/>
        <v>0</v>
      </c>
      <c r="S5291" s="13"/>
      <c r="T5291" s="101">
        <f t="shared" ca="1" si="738"/>
        <v>0.22853639601441261</v>
      </c>
      <c r="U5291" s="101">
        <f t="shared" si="739"/>
        <v>0</v>
      </c>
      <c r="V5291" s="101">
        <f t="shared" ca="1" si="740"/>
        <v>-118.11354606644153</v>
      </c>
    </row>
    <row r="5292" spans="2:22" x14ac:dyDescent="0.3">
      <c r="B5292" s="13">
        <v>2023</v>
      </c>
      <c r="C5292" s="13">
        <v>8</v>
      </c>
      <c r="D5292" s="13">
        <v>6</v>
      </c>
      <c r="E5292" s="83" t="s">
        <v>317</v>
      </c>
      <c r="F5292" s="13">
        <v>6</v>
      </c>
      <c r="G5292" s="13">
        <v>21</v>
      </c>
      <c r="H5292" s="13" t="s">
        <v>69</v>
      </c>
      <c r="I5292" s="13" t="s">
        <v>53</v>
      </c>
      <c r="J5292" s="13"/>
      <c r="K5292" s="13" t="s">
        <v>28</v>
      </c>
      <c r="L5292" s="12">
        <f t="shared" ca="1" si="733"/>
        <v>7.3490093812476429</v>
      </c>
      <c r="M5292" s="101">
        <f t="shared" ca="1" si="734"/>
        <v>0.38773373495462565</v>
      </c>
      <c r="N5292" s="101">
        <f t="shared" ca="1" si="741"/>
        <v>638.06645227084891</v>
      </c>
      <c r="O5292" s="101">
        <f t="shared" ca="1" si="735"/>
        <v>0.79288462214280819</v>
      </c>
      <c r="Q5292" s="12">
        <f t="shared" ca="1" si="736"/>
        <v>0</v>
      </c>
      <c r="R5292" s="101">
        <f t="shared" ca="1" si="737"/>
        <v>0</v>
      </c>
      <c r="S5292" s="13"/>
      <c r="T5292" s="101">
        <f t="shared" ca="1" si="738"/>
        <v>0.38773373495462565</v>
      </c>
      <c r="U5292" s="101">
        <f t="shared" si="739"/>
        <v>0</v>
      </c>
      <c r="V5292" s="101">
        <f t="shared" ca="1" si="740"/>
        <v>-117.72581233148691</v>
      </c>
    </row>
    <row r="5293" spans="2:22" x14ac:dyDescent="0.3">
      <c r="B5293" s="13">
        <v>2023</v>
      </c>
      <c r="C5293" s="13">
        <v>8</v>
      </c>
      <c r="D5293" s="13">
        <v>6</v>
      </c>
      <c r="E5293" s="83" t="s">
        <v>317</v>
      </c>
      <c r="F5293" s="13">
        <v>6</v>
      </c>
      <c r="G5293" s="13">
        <v>22</v>
      </c>
      <c r="H5293" s="13" t="s">
        <v>69</v>
      </c>
      <c r="I5293" s="13" t="s">
        <v>53</v>
      </c>
      <c r="J5293" s="13"/>
      <c r="K5293" s="13" t="s">
        <v>28</v>
      </c>
      <c r="L5293" s="12">
        <f t="shared" ca="1" si="733"/>
        <v>6.4572081784061979</v>
      </c>
      <c r="M5293" s="101">
        <f t="shared" ca="1" si="734"/>
        <v>0.340682303492711</v>
      </c>
      <c r="N5293" s="101">
        <f t="shared" ca="1" si="741"/>
        <v>638.06645227084891</v>
      </c>
      <c r="O5293" s="101">
        <f t="shared" ca="1" si="735"/>
        <v>0.69666819036824468</v>
      </c>
      <c r="Q5293" s="12">
        <f t="shared" ca="1" si="736"/>
        <v>0</v>
      </c>
      <c r="R5293" s="101">
        <f t="shared" ca="1" si="737"/>
        <v>0</v>
      </c>
      <c r="S5293" s="13"/>
      <c r="T5293" s="101">
        <f t="shared" ca="1" si="738"/>
        <v>0.340682303492711</v>
      </c>
      <c r="U5293" s="101">
        <f t="shared" si="739"/>
        <v>0</v>
      </c>
      <c r="V5293" s="101">
        <f t="shared" ca="1" si="740"/>
        <v>-117.38513002799419</v>
      </c>
    </row>
    <row r="5294" spans="2:22" x14ac:dyDescent="0.3">
      <c r="B5294" s="13">
        <v>2023</v>
      </c>
      <c r="C5294" s="13">
        <v>8</v>
      </c>
      <c r="D5294" s="13">
        <v>6</v>
      </c>
      <c r="E5294" s="83" t="s">
        <v>317</v>
      </c>
      <c r="F5294" s="13">
        <v>6</v>
      </c>
      <c r="G5294" s="13">
        <v>23</v>
      </c>
      <c r="H5294" s="13" t="s">
        <v>69</v>
      </c>
      <c r="I5294" s="13" t="s">
        <v>53</v>
      </c>
      <c r="J5294" s="13"/>
      <c r="K5294" s="13" t="s">
        <v>28</v>
      </c>
      <c r="L5294" s="12">
        <f t="shared" ca="1" si="733"/>
        <v>7.0034614005711875</v>
      </c>
      <c r="M5294" s="101">
        <f t="shared" ca="1" si="734"/>
        <v>0.36950262349413587</v>
      </c>
      <c r="N5294" s="101">
        <f t="shared" ca="1" si="741"/>
        <v>638.06645227084891</v>
      </c>
      <c r="O5294" s="101">
        <f t="shared" ca="1" si="735"/>
        <v>0.75560345050762545</v>
      </c>
      <c r="Q5294" s="12">
        <f t="shared" ca="1" si="736"/>
        <v>0</v>
      </c>
      <c r="R5294" s="101">
        <f t="shared" ca="1" si="737"/>
        <v>0</v>
      </c>
      <c r="S5294" s="13"/>
      <c r="T5294" s="101">
        <f t="shared" ca="1" si="738"/>
        <v>0.36950262349413587</v>
      </c>
      <c r="U5294" s="101">
        <f t="shared" si="739"/>
        <v>0</v>
      </c>
      <c r="V5294" s="101">
        <f t="shared" ca="1" si="740"/>
        <v>-117.01562740450005</v>
      </c>
    </row>
    <row r="5295" spans="2:22" x14ac:dyDescent="0.3">
      <c r="B5295" s="13">
        <v>2023</v>
      </c>
      <c r="C5295" s="13">
        <v>8</v>
      </c>
      <c r="D5295" s="13">
        <v>7</v>
      </c>
      <c r="E5295" s="83" t="s">
        <v>318</v>
      </c>
      <c r="F5295" s="13">
        <v>7</v>
      </c>
      <c r="G5295" s="13">
        <v>0</v>
      </c>
      <c r="H5295" s="13" t="s">
        <v>69</v>
      </c>
      <c r="I5295" s="13" t="s">
        <v>53</v>
      </c>
      <c r="J5295" s="13"/>
      <c r="K5295" s="13" t="s">
        <v>27</v>
      </c>
      <c r="L5295" s="12">
        <f t="shared" ca="1" si="733"/>
        <v>5.8354473997300342</v>
      </c>
      <c r="M5295" s="101">
        <f t="shared" ca="1" si="734"/>
        <v>0.30787820480975664</v>
      </c>
      <c r="N5295" s="101">
        <f t="shared" ca="1" si="741"/>
        <v>638.06645227084891</v>
      </c>
      <c r="O5295" s="101">
        <f t="shared" ca="1" si="735"/>
        <v>0.62958641995687337</v>
      </c>
      <c r="Q5295" s="12">
        <f t="shared" ca="1" si="736"/>
        <v>0</v>
      </c>
      <c r="R5295" s="101">
        <f t="shared" ca="1" si="737"/>
        <v>0</v>
      </c>
      <c r="S5295" s="13"/>
      <c r="T5295" s="101">
        <f t="shared" ca="1" si="738"/>
        <v>0.30787820480975664</v>
      </c>
      <c r="U5295" s="101">
        <f t="shared" si="739"/>
        <v>0</v>
      </c>
      <c r="V5295" s="101">
        <f t="shared" ca="1" si="740"/>
        <v>-116.7077491996903</v>
      </c>
    </row>
    <row r="5296" spans="2:22" x14ac:dyDescent="0.3">
      <c r="B5296" s="13">
        <v>2023</v>
      </c>
      <c r="C5296" s="13">
        <v>8</v>
      </c>
      <c r="D5296" s="13">
        <v>7</v>
      </c>
      <c r="E5296" s="83" t="s">
        <v>318</v>
      </c>
      <c r="F5296" s="13">
        <v>7</v>
      </c>
      <c r="G5296" s="13">
        <v>1</v>
      </c>
      <c r="H5296" s="13" t="s">
        <v>69</v>
      </c>
      <c r="I5296" s="13" t="s">
        <v>53</v>
      </c>
      <c r="J5296" s="13"/>
      <c r="K5296" s="13" t="s">
        <v>27</v>
      </c>
      <c r="L5296" s="12">
        <f t="shared" ca="1" si="733"/>
        <v>3.1787726539343666</v>
      </c>
      <c r="M5296" s="101">
        <f t="shared" ca="1" si="734"/>
        <v>0.16771204522157718</v>
      </c>
      <c r="N5296" s="101">
        <f t="shared" ca="1" si="741"/>
        <v>638.06645227084891</v>
      </c>
      <c r="O5296" s="101">
        <f t="shared" ca="1" si="735"/>
        <v>0.3429577816329788</v>
      </c>
      <c r="Q5296" s="12">
        <f t="shared" ca="1" si="736"/>
        <v>0</v>
      </c>
      <c r="R5296" s="101">
        <f t="shared" ca="1" si="737"/>
        <v>0</v>
      </c>
      <c r="S5296" s="13"/>
      <c r="T5296" s="101">
        <f t="shared" ca="1" si="738"/>
        <v>0.16771204522157718</v>
      </c>
      <c r="U5296" s="101">
        <f t="shared" si="739"/>
        <v>0</v>
      </c>
      <c r="V5296" s="101">
        <f t="shared" ca="1" si="740"/>
        <v>-116.54003715446872</v>
      </c>
    </row>
    <row r="5297" spans="2:22" x14ac:dyDescent="0.3">
      <c r="B5297" s="13">
        <v>2023</v>
      </c>
      <c r="C5297" s="13">
        <v>8</v>
      </c>
      <c r="D5297" s="13">
        <v>7</v>
      </c>
      <c r="E5297" s="83" t="s">
        <v>318</v>
      </c>
      <c r="F5297" s="13">
        <v>7</v>
      </c>
      <c r="G5297" s="13">
        <v>2</v>
      </c>
      <c r="H5297" s="13" t="s">
        <v>69</v>
      </c>
      <c r="I5297" s="13" t="s">
        <v>53</v>
      </c>
      <c r="J5297" s="13"/>
      <c r="K5297" s="13" t="s">
        <v>27</v>
      </c>
      <c r="L5297" s="12">
        <f t="shared" ca="1" si="733"/>
        <v>3.2457171528534596</v>
      </c>
      <c r="M5297" s="101">
        <f t="shared" ca="1" si="734"/>
        <v>0.17124403698454854</v>
      </c>
      <c r="N5297" s="101">
        <f t="shared" ca="1" si="741"/>
        <v>638.06645227084891</v>
      </c>
      <c r="O5297" s="101">
        <f t="shared" ca="1" si="735"/>
        <v>0.35018042362135976</v>
      </c>
      <c r="Q5297" s="12">
        <f t="shared" ca="1" si="736"/>
        <v>0</v>
      </c>
      <c r="R5297" s="101">
        <f t="shared" ca="1" si="737"/>
        <v>0</v>
      </c>
      <c r="S5297" s="13"/>
      <c r="T5297" s="101">
        <f t="shared" ca="1" si="738"/>
        <v>0.17124403698454854</v>
      </c>
      <c r="U5297" s="101">
        <f t="shared" si="739"/>
        <v>0</v>
      </c>
      <c r="V5297" s="101">
        <f t="shared" ca="1" si="740"/>
        <v>-116.36879311748417</v>
      </c>
    </row>
    <row r="5298" spans="2:22" x14ac:dyDescent="0.3">
      <c r="B5298" s="13">
        <v>2023</v>
      </c>
      <c r="C5298" s="13">
        <v>8</v>
      </c>
      <c r="D5298" s="13">
        <v>7</v>
      </c>
      <c r="E5298" s="83" t="s">
        <v>318</v>
      </c>
      <c r="F5298" s="13">
        <v>7</v>
      </c>
      <c r="G5298" s="13">
        <v>3</v>
      </c>
      <c r="H5298" s="13" t="s">
        <v>69</v>
      </c>
      <c r="I5298" s="13" t="s">
        <v>53</v>
      </c>
      <c r="J5298" s="13"/>
      <c r="K5298" s="13" t="s">
        <v>27</v>
      </c>
      <c r="L5298" s="12">
        <f t="shared" ca="1" si="733"/>
        <v>3.0023592305701228</v>
      </c>
      <c r="M5298" s="101">
        <f t="shared" ca="1" si="734"/>
        <v>0.15840447300487967</v>
      </c>
      <c r="N5298" s="101">
        <f t="shared" ca="1" si="741"/>
        <v>638.06645227084891</v>
      </c>
      <c r="O5298" s="101">
        <f t="shared" ca="1" si="735"/>
        <v>0.32392453738621052</v>
      </c>
      <c r="Q5298" s="12">
        <f t="shared" ca="1" si="736"/>
        <v>0</v>
      </c>
      <c r="R5298" s="101">
        <f t="shared" ca="1" si="737"/>
        <v>0</v>
      </c>
      <c r="S5298" s="13"/>
      <c r="T5298" s="101">
        <f t="shared" ca="1" si="738"/>
        <v>0.15840447300487967</v>
      </c>
      <c r="U5298" s="101">
        <f t="shared" si="739"/>
        <v>0</v>
      </c>
      <c r="V5298" s="101">
        <f t="shared" ca="1" si="740"/>
        <v>-116.21038864447929</v>
      </c>
    </row>
    <row r="5299" spans="2:22" x14ac:dyDescent="0.3">
      <c r="B5299" s="13">
        <v>2023</v>
      </c>
      <c r="C5299" s="13">
        <v>8</v>
      </c>
      <c r="D5299" s="13">
        <v>7</v>
      </c>
      <c r="E5299" s="83" t="s">
        <v>318</v>
      </c>
      <c r="F5299" s="13">
        <v>7</v>
      </c>
      <c r="G5299" s="13">
        <v>4</v>
      </c>
      <c r="H5299" s="13" t="s">
        <v>69</v>
      </c>
      <c r="I5299" s="13" t="s">
        <v>53</v>
      </c>
      <c r="J5299" s="13"/>
      <c r="K5299" s="13" t="s">
        <v>27</v>
      </c>
      <c r="L5299" s="12">
        <f t="shared" ca="1" si="733"/>
        <v>3.7826031058615905</v>
      </c>
      <c r="M5299" s="101">
        <f t="shared" ca="1" si="734"/>
        <v>0.19957013986525751</v>
      </c>
      <c r="N5299" s="101">
        <f t="shared" ca="1" si="741"/>
        <v>638.06645227084891</v>
      </c>
      <c r="O5299" s="101">
        <f t="shared" ca="1" si="735"/>
        <v>0.40810504909140699</v>
      </c>
      <c r="Q5299" s="12">
        <f t="shared" ca="1" si="736"/>
        <v>0</v>
      </c>
      <c r="R5299" s="101">
        <f t="shared" ca="1" si="737"/>
        <v>0</v>
      </c>
      <c r="S5299" s="13"/>
      <c r="T5299" s="101">
        <f t="shared" ca="1" si="738"/>
        <v>0.19957013986525751</v>
      </c>
      <c r="U5299" s="101">
        <f t="shared" si="739"/>
        <v>0</v>
      </c>
      <c r="V5299" s="101">
        <f t="shared" ca="1" si="740"/>
        <v>-116.01081850461404</v>
      </c>
    </row>
    <row r="5300" spans="2:22" x14ac:dyDescent="0.3">
      <c r="B5300" s="13">
        <v>2023</v>
      </c>
      <c r="C5300" s="13">
        <v>8</v>
      </c>
      <c r="D5300" s="13">
        <v>7</v>
      </c>
      <c r="E5300" s="83" t="s">
        <v>318</v>
      </c>
      <c r="F5300" s="13">
        <v>7</v>
      </c>
      <c r="G5300" s="13">
        <v>5</v>
      </c>
      <c r="H5300" s="13" t="s">
        <v>69</v>
      </c>
      <c r="I5300" s="13" t="s">
        <v>53</v>
      </c>
      <c r="J5300" s="13"/>
      <c r="K5300" s="13" t="s">
        <v>27</v>
      </c>
      <c r="L5300" s="12">
        <f t="shared" ca="1" si="733"/>
        <v>3.2022433522925189</v>
      </c>
      <c r="M5300" s="101">
        <f t="shared" ca="1" si="734"/>
        <v>0.16895035926695329</v>
      </c>
      <c r="N5300" s="101">
        <f t="shared" ca="1" si="741"/>
        <v>638.06645227084891</v>
      </c>
      <c r="O5300" s="101">
        <f t="shared" ca="1" si="735"/>
        <v>0.34549003527883987</v>
      </c>
      <c r="Q5300" s="12">
        <f t="shared" ca="1" si="736"/>
        <v>5.6000000000000005</v>
      </c>
      <c r="R5300" s="101">
        <f t="shared" ca="1" si="737"/>
        <v>0.20297010022843834</v>
      </c>
      <c r="S5300" s="13"/>
      <c r="T5300" s="101">
        <f t="shared" ca="1" si="738"/>
        <v>0</v>
      </c>
      <c r="U5300" s="101">
        <f t="shared" si="739"/>
        <v>0</v>
      </c>
      <c r="V5300" s="101">
        <f t="shared" ca="1" si="740"/>
        <v>-116.41675870507092</v>
      </c>
    </row>
    <row r="5301" spans="2:22" x14ac:dyDescent="0.3">
      <c r="B5301" s="13">
        <v>2023</v>
      </c>
      <c r="C5301" s="13">
        <v>8</v>
      </c>
      <c r="D5301" s="13">
        <v>7</v>
      </c>
      <c r="E5301" s="83" t="s">
        <v>318</v>
      </c>
      <c r="F5301" s="13">
        <v>7</v>
      </c>
      <c r="G5301" s="13">
        <v>6</v>
      </c>
      <c r="H5301" s="13" t="s">
        <v>69</v>
      </c>
      <c r="I5301" s="13" t="s">
        <v>53</v>
      </c>
      <c r="J5301" s="13"/>
      <c r="K5301" s="13" t="s">
        <v>27</v>
      </c>
      <c r="L5301" s="12">
        <f t="shared" ca="1" si="733"/>
        <v>3.1460713684579771</v>
      </c>
      <c r="M5301" s="101">
        <f t="shared" ca="1" si="734"/>
        <v>0.16598672539984288</v>
      </c>
      <c r="N5301" s="101">
        <f t="shared" ca="1" si="741"/>
        <v>638.06645227084891</v>
      </c>
      <c r="O5301" s="101">
        <f t="shared" ca="1" si="735"/>
        <v>0.33942963994293113</v>
      </c>
      <c r="Q5301" s="12">
        <f t="shared" ca="1" si="736"/>
        <v>2.6987076355608806</v>
      </c>
      <c r="R5301" s="101">
        <f t="shared" ca="1" si="737"/>
        <v>0</v>
      </c>
      <c r="S5301" s="13"/>
      <c r="T5301" s="101">
        <f t="shared" ca="1" si="738"/>
        <v>2.3602910547650815E-2</v>
      </c>
      <c r="U5301" s="101">
        <f t="shared" si="739"/>
        <v>0</v>
      </c>
      <c r="V5301" s="101">
        <f t="shared" ca="1" si="740"/>
        <v>-116.39315579452327</v>
      </c>
    </row>
    <row r="5302" spans="2:22" x14ac:dyDescent="0.3">
      <c r="B5302" s="13">
        <v>2023</v>
      </c>
      <c r="C5302" s="13">
        <v>8</v>
      </c>
      <c r="D5302" s="13">
        <v>7</v>
      </c>
      <c r="E5302" s="83" t="s">
        <v>318</v>
      </c>
      <c r="F5302" s="13">
        <v>7</v>
      </c>
      <c r="G5302" s="13">
        <v>7</v>
      </c>
      <c r="H5302" s="13" t="s">
        <v>69</v>
      </c>
      <c r="I5302" s="13" t="s">
        <v>53</v>
      </c>
      <c r="J5302" s="13"/>
      <c r="K5302" s="13" t="s">
        <v>27</v>
      </c>
      <c r="L5302" s="12">
        <f t="shared" ca="1" si="733"/>
        <v>3.1625094802230658</v>
      </c>
      <c r="M5302" s="101">
        <f t="shared" ca="1" si="734"/>
        <v>0.16685400017656896</v>
      </c>
      <c r="N5302" s="101">
        <f t="shared" ca="1" si="741"/>
        <v>638.06645227084891</v>
      </c>
      <c r="O5302" s="101">
        <f t="shared" ca="1" si="735"/>
        <v>0.34120314782126654</v>
      </c>
      <c r="Q5302" s="12">
        <f t="shared" ca="1" si="736"/>
        <v>5.6000000000000005</v>
      </c>
      <c r="R5302" s="101">
        <f t="shared" ca="1" si="737"/>
        <v>0.20633357249911755</v>
      </c>
      <c r="S5302" s="13"/>
      <c r="T5302" s="101">
        <f t="shared" ca="1" si="738"/>
        <v>0</v>
      </c>
      <c r="U5302" s="101">
        <f t="shared" si="739"/>
        <v>0</v>
      </c>
      <c r="V5302" s="101">
        <f t="shared" ca="1" si="740"/>
        <v>-116.80582293952151</v>
      </c>
    </row>
    <row r="5303" spans="2:22" x14ac:dyDescent="0.3">
      <c r="B5303" s="13">
        <v>2023</v>
      </c>
      <c r="C5303" s="13">
        <v>8</v>
      </c>
      <c r="D5303" s="13">
        <v>7</v>
      </c>
      <c r="E5303" s="83" t="s">
        <v>318</v>
      </c>
      <c r="F5303" s="13">
        <v>7</v>
      </c>
      <c r="G5303" s="13">
        <v>8</v>
      </c>
      <c r="H5303" s="13" t="s">
        <v>69</v>
      </c>
      <c r="I5303" s="13" t="s">
        <v>53</v>
      </c>
      <c r="J5303" s="13"/>
      <c r="K5303" s="13" t="s">
        <v>27</v>
      </c>
      <c r="L5303" s="12">
        <f t="shared" ca="1" si="733"/>
        <v>2.6619898801233735</v>
      </c>
      <c r="M5303" s="101">
        <f t="shared" ca="1" si="734"/>
        <v>0.14044658607530919</v>
      </c>
      <c r="N5303" s="101">
        <f t="shared" ca="1" si="741"/>
        <v>638.06645227084891</v>
      </c>
      <c r="O5303" s="101">
        <f t="shared" ca="1" si="735"/>
        <v>0.28720208816651077</v>
      </c>
      <c r="Q5303" s="12">
        <f t="shared" ca="1" si="736"/>
        <v>5.6000000000000005</v>
      </c>
      <c r="R5303" s="101">
        <f t="shared" ca="1" si="737"/>
        <v>0.2487025566475565</v>
      </c>
      <c r="S5303" s="13"/>
      <c r="T5303" s="101">
        <f t="shared" ca="1" si="738"/>
        <v>0</v>
      </c>
      <c r="U5303" s="101">
        <f t="shared" si="739"/>
        <v>0</v>
      </c>
      <c r="V5303" s="101">
        <f t="shared" ca="1" si="740"/>
        <v>-117.30322805281662</v>
      </c>
    </row>
    <row r="5304" spans="2:22" x14ac:dyDescent="0.3">
      <c r="B5304" s="13">
        <v>2023</v>
      </c>
      <c r="C5304" s="13">
        <v>8</v>
      </c>
      <c r="D5304" s="13">
        <v>7</v>
      </c>
      <c r="E5304" s="83" t="s">
        <v>318</v>
      </c>
      <c r="F5304" s="13">
        <v>7</v>
      </c>
      <c r="G5304" s="13">
        <v>9</v>
      </c>
      <c r="H5304" s="13" t="s">
        <v>69</v>
      </c>
      <c r="I5304" s="13" t="s">
        <v>53</v>
      </c>
      <c r="J5304" s="13"/>
      <c r="K5304" s="13" t="s">
        <v>27</v>
      </c>
      <c r="L5304" s="12">
        <f t="shared" ca="1" si="733"/>
        <v>5.1086490261405917</v>
      </c>
      <c r="M5304" s="101">
        <f t="shared" ca="1" si="734"/>
        <v>0.26953232261917764</v>
      </c>
      <c r="N5304" s="101">
        <f t="shared" ca="1" si="741"/>
        <v>638.06645227084891</v>
      </c>
      <c r="O5304" s="101">
        <f t="shared" ca="1" si="735"/>
        <v>0.5511721434303084</v>
      </c>
      <c r="Q5304" s="12">
        <f t="shared" ca="1" si="736"/>
        <v>5.6000000000000005</v>
      </c>
      <c r="R5304" s="101">
        <f t="shared" ca="1" si="737"/>
        <v>4.159285993719896E-2</v>
      </c>
      <c r="S5304" s="13"/>
      <c r="T5304" s="101">
        <f t="shared" ca="1" si="738"/>
        <v>0</v>
      </c>
      <c r="U5304" s="101">
        <f t="shared" si="739"/>
        <v>0</v>
      </c>
      <c r="V5304" s="101">
        <f t="shared" ca="1" si="740"/>
        <v>-117.38641377269101</v>
      </c>
    </row>
    <row r="5305" spans="2:22" x14ac:dyDescent="0.3">
      <c r="B5305" s="13">
        <v>2023</v>
      </c>
      <c r="C5305" s="13">
        <v>8</v>
      </c>
      <c r="D5305" s="13">
        <v>7</v>
      </c>
      <c r="E5305" s="83" t="s">
        <v>318</v>
      </c>
      <c r="F5305" s="13">
        <v>7</v>
      </c>
      <c r="G5305" s="13">
        <v>10</v>
      </c>
      <c r="H5305" s="13" t="s">
        <v>70</v>
      </c>
      <c r="I5305" s="13" t="s">
        <v>53</v>
      </c>
      <c r="J5305" s="13"/>
      <c r="K5305" s="13" t="s">
        <v>27</v>
      </c>
      <c r="L5305" s="12">
        <f t="shared" ca="1" si="733"/>
        <v>2.0200691033404516</v>
      </c>
      <c r="M5305" s="101">
        <f t="shared" ca="1" si="734"/>
        <v>0.10657884589224223</v>
      </c>
      <c r="N5305" s="101">
        <f t="shared" ca="1" si="741"/>
        <v>638.06645227084891</v>
      </c>
      <c r="O5305" s="101">
        <f t="shared" ca="1" si="735"/>
        <v>0.21794525555940134</v>
      </c>
      <c r="Q5305" s="12">
        <f t="shared" ca="1" si="736"/>
        <v>0</v>
      </c>
      <c r="R5305" s="101">
        <f t="shared" ca="1" si="737"/>
        <v>0</v>
      </c>
      <c r="S5305" s="13"/>
      <c r="T5305" s="101">
        <f t="shared" ca="1" si="738"/>
        <v>0.10657884589224223</v>
      </c>
      <c r="U5305" s="101">
        <f t="shared" si="739"/>
        <v>0</v>
      </c>
      <c r="V5305" s="101">
        <f t="shared" ca="1" si="740"/>
        <v>-117.27983492679877</v>
      </c>
    </row>
    <row r="5306" spans="2:22" x14ac:dyDescent="0.3">
      <c r="B5306" s="13">
        <v>2023</v>
      </c>
      <c r="C5306" s="13">
        <v>8</v>
      </c>
      <c r="D5306" s="13">
        <v>7</v>
      </c>
      <c r="E5306" s="83" t="s">
        <v>318</v>
      </c>
      <c r="F5306" s="13">
        <v>7</v>
      </c>
      <c r="G5306" s="13">
        <v>11</v>
      </c>
      <c r="H5306" s="13" t="s">
        <v>70</v>
      </c>
      <c r="I5306" s="13" t="s">
        <v>53</v>
      </c>
      <c r="J5306" s="13"/>
      <c r="K5306" s="13" t="s">
        <v>27</v>
      </c>
      <c r="L5306" s="12">
        <f t="shared" ca="1" si="733"/>
        <v>3.1058470552566786</v>
      </c>
      <c r="M5306" s="101">
        <f t="shared" ca="1" si="734"/>
        <v>0.16386449063534236</v>
      </c>
      <c r="N5306" s="101">
        <f t="shared" ca="1" si="741"/>
        <v>638.06645227084891</v>
      </c>
      <c r="O5306" s="101">
        <f t="shared" ca="1" si="735"/>
        <v>0.33508983879164306</v>
      </c>
      <c r="Q5306" s="12">
        <f t="shared" ca="1" si="736"/>
        <v>0</v>
      </c>
      <c r="R5306" s="101">
        <f t="shared" ca="1" si="737"/>
        <v>0</v>
      </c>
      <c r="S5306" s="13"/>
      <c r="T5306" s="101">
        <f t="shared" ca="1" si="738"/>
        <v>0.16386449063534236</v>
      </c>
      <c r="U5306" s="101">
        <f t="shared" si="739"/>
        <v>0</v>
      </c>
      <c r="V5306" s="101">
        <f t="shared" ca="1" si="740"/>
        <v>-117.11597043616342</v>
      </c>
    </row>
    <row r="5307" spans="2:22" x14ac:dyDescent="0.3">
      <c r="B5307" s="13">
        <v>2023</v>
      </c>
      <c r="C5307" s="13">
        <v>8</v>
      </c>
      <c r="D5307" s="13">
        <v>7</v>
      </c>
      <c r="E5307" s="83" t="s">
        <v>318</v>
      </c>
      <c r="F5307" s="13">
        <v>7</v>
      </c>
      <c r="G5307" s="13">
        <v>12</v>
      </c>
      <c r="H5307" s="13" t="s">
        <v>70</v>
      </c>
      <c r="I5307" s="13" t="s">
        <v>53</v>
      </c>
      <c r="J5307" s="13"/>
      <c r="K5307" s="13" t="s">
        <v>27</v>
      </c>
      <c r="L5307" s="12">
        <f t="shared" ca="1" si="733"/>
        <v>4.0636568611918076</v>
      </c>
      <c r="M5307" s="101">
        <f t="shared" ca="1" si="734"/>
        <v>0.21439853599647976</v>
      </c>
      <c r="N5307" s="101">
        <f t="shared" ca="1" si="741"/>
        <v>638.06645227084891</v>
      </c>
      <c r="O5307" s="101">
        <f t="shared" ca="1" si="735"/>
        <v>0.43842793875398411</v>
      </c>
      <c r="Q5307" s="12">
        <f t="shared" ca="1" si="736"/>
        <v>3.6209376398605779</v>
      </c>
      <c r="R5307" s="101">
        <f t="shared" ca="1" si="737"/>
        <v>0</v>
      </c>
      <c r="S5307" s="13"/>
      <c r="T5307" s="101">
        <f t="shared" ca="1" si="738"/>
        <v>2.3357866117435677E-2</v>
      </c>
      <c r="U5307" s="101">
        <f t="shared" si="739"/>
        <v>0</v>
      </c>
      <c r="V5307" s="101">
        <f t="shared" ca="1" si="740"/>
        <v>-117.09261257004599</v>
      </c>
    </row>
    <row r="5308" spans="2:22" x14ac:dyDescent="0.3">
      <c r="B5308" s="13">
        <v>2023</v>
      </c>
      <c r="C5308" s="13">
        <v>8</v>
      </c>
      <c r="D5308" s="13">
        <v>7</v>
      </c>
      <c r="E5308" s="83" t="s">
        <v>318</v>
      </c>
      <c r="F5308" s="13">
        <v>7</v>
      </c>
      <c r="G5308" s="13">
        <v>13</v>
      </c>
      <c r="H5308" s="13" t="s">
        <v>70</v>
      </c>
      <c r="I5308" s="13" t="s">
        <v>53</v>
      </c>
      <c r="J5308" s="13"/>
      <c r="K5308" s="13" t="s">
        <v>27</v>
      </c>
      <c r="L5308" s="12">
        <f t="shared" ca="1" si="733"/>
        <v>3.9920269208534109</v>
      </c>
      <c r="M5308" s="101">
        <f t="shared" ca="1" si="734"/>
        <v>0.21061934034422597</v>
      </c>
      <c r="N5308" s="101">
        <f t="shared" ca="1" si="741"/>
        <v>638.06645227084891</v>
      </c>
      <c r="O5308" s="101">
        <f t="shared" ca="1" si="735"/>
        <v>0.43069978449087448</v>
      </c>
      <c r="Q5308" s="12">
        <f t="shared" ca="1" si="736"/>
        <v>5.6000000000000005</v>
      </c>
      <c r="R5308" s="101">
        <f t="shared" ca="1" si="737"/>
        <v>0.13611492114975882</v>
      </c>
      <c r="S5308" s="13"/>
      <c r="T5308" s="101">
        <f t="shared" ca="1" si="738"/>
        <v>0</v>
      </c>
      <c r="U5308" s="101">
        <f t="shared" si="739"/>
        <v>0</v>
      </c>
      <c r="V5308" s="101">
        <f t="shared" ca="1" si="740"/>
        <v>-117.3648424123455</v>
      </c>
    </row>
    <row r="5309" spans="2:22" x14ac:dyDescent="0.3">
      <c r="B5309" s="13">
        <v>2023</v>
      </c>
      <c r="C5309" s="13">
        <v>8</v>
      </c>
      <c r="D5309" s="13">
        <v>7</v>
      </c>
      <c r="E5309" s="83" t="s">
        <v>318</v>
      </c>
      <c r="F5309" s="13">
        <v>7</v>
      </c>
      <c r="G5309" s="13">
        <v>14</v>
      </c>
      <c r="H5309" s="13" t="s">
        <v>70</v>
      </c>
      <c r="I5309" s="13" t="s">
        <v>53</v>
      </c>
      <c r="J5309" s="13"/>
      <c r="K5309" s="13" t="s">
        <v>27</v>
      </c>
      <c r="L5309" s="12">
        <f t="shared" ca="1" si="733"/>
        <v>5.0871676663403251</v>
      </c>
      <c r="M5309" s="101">
        <f t="shared" ca="1" si="734"/>
        <v>0.26839896607611557</v>
      </c>
      <c r="N5309" s="101">
        <f t="shared" ca="1" si="741"/>
        <v>638.06645227084891</v>
      </c>
      <c r="O5309" s="101">
        <f t="shared" ca="1" si="735"/>
        <v>0.5488545195214577</v>
      </c>
      <c r="Q5309" s="12">
        <f t="shared" ca="1" si="736"/>
        <v>5.6000000000000005</v>
      </c>
      <c r="R5309" s="101">
        <f t="shared" ca="1" si="737"/>
        <v>4.3411257044291524E-2</v>
      </c>
      <c r="S5309" s="13"/>
      <c r="T5309" s="101">
        <f t="shared" ca="1" si="738"/>
        <v>0</v>
      </c>
      <c r="U5309" s="101">
        <f t="shared" si="739"/>
        <v>0</v>
      </c>
      <c r="V5309" s="101">
        <f t="shared" ca="1" si="740"/>
        <v>-117.45166492643409</v>
      </c>
    </row>
    <row r="5310" spans="2:22" x14ac:dyDescent="0.3">
      <c r="B5310" s="13">
        <v>2023</v>
      </c>
      <c r="C5310" s="13">
        <v>8</v>
      </c>
      <c r="D5310" s="13">
        <v>7</v>
      </c>
      <c r="E5310" s="83" t="s">
        <v>318</v>
      </c>
      <c r="F5310" s="13">
        <v>7</v>
      </c>
      <c r="G5310" s="13">
        <v>15</v>
      </c>
      <c r="H5310" s="13" t="s">
        <v>70</v>
      </c>
      <c r="I5310" s="13" t="s">
        <v>53</v>
      </c>
      <c r="J5310" s="13"/>
      <c r="K5310" s="13" t="s">
        <v>27</v>
      </c>
      <c r="L5310" s="12">
        <f t="shared" ca="1" si="733"/>
        <v>3.8990336734112425</v>
      </c>
      <c r="M5310" s="101">
        <f t="shared" ca="1" si="734"/>
        <v>0.20571301660917715</v>
      </c>
      <c r="N5310" s="101">
        <f t="shared" ca="1" si="741"/>
        <v>638.06645227084891</v>
      </c>
      <c r="O5310" s="101">
        <f t="shared" ca="1" si="735"/>
        <v>0.42066674302433893</v>
      </c>
      <c r="Q5310" s="12">
        <f t="shared" ca="1" si="736"/>
        <v>5.6000000000000005</v>
      </c>
      <c r="R5310" s="101">
        <f t="shared" ca="1" si="737"/>
        <v>0.14398679954573837</v>
      </c>
      <c r="S5310" s="13"/>
      <c r="T5310" s="101">
        <f t="shared" ca="1" si="738"/>
        <v>0</v>
      </c>
      <c r="U5310" s="101">
        <f t="shared" si="739"/>
        <v>0</v>
      </c>
      <c r="V5310" s="101">
        <f t="shared" ca="1" si="740"/>
        <v>-117.73963852552558</v>
      </c>
    </row>
    <row r="5311" spans="2:22" x14ac:dyDescent="0.3">
      <c r="B5311" s="13">
        <v>2023</v>
      </c>
      <c r="C5311" s="13">
        <v>8</v>
      </c>
      <c r="D5311" s="13">
        <v>7</v>
      </c>
      <c r="E5311" s="83" t="s">
        <v>318</v>
      </c>
      <c r="F5311" s="13">
        <v>7</v>
      </c>
      <c r="G5311" s="13">
        <v>16</v>
      </c>
      <c r="H5311" s="13" t="s">
        <v>71</v>
      </c>
      <c r="I5311" s="13" t="s">
        <v>53</v>
      </c>
      <c r="J5311" s="13"/>
      <c r="K5311" s="13" t="s">
        <v>27</v>
      </c>
      <c r="L5311" s="12">
        <f t="shared" ca="1" si="733"/>
        <v>4.8407320116035111</v>
      </c>
      <c r="M5311" s="101">
        <f t="shared" ca="1" si="734"/>
        <v>0.60092847192045984</v>
      </c>
      <c r="N5311" s="101">
        <f t="shared" ca="1" si="741"/>
        <v>639.42790814911245</v>
      </c>
      <c r="O5311" s="101">
        <f t="shared" ca="1" si="735"/>
        <v>1.4415699930555257</v>
      </c>
      <c r="Q5311" s="12">
        <f t="shared" ca="1" si="736"/>
        <v>2.2453883813593949</v>
      </c>
      <c r="R5311" s="101">
        <f t="shared" ca="1" si="737"/>
        <v>0</v>
      </c>
      <c r="S5311" s="13"/>
      <c r="T5311" s="101">
        <f t="shared" ca="1" si="738"/>
        <v>0.3221859582585046</v>
      </c>
      <c r="U5311" s="101">
        <f t="shared" ca="1" si="739"/>
        <v>1.3614558782634876</v>
      </c>
      <c r="V5311" s="101">
        <f t="shared" ca="1" si="740"/>
        <v>-116.05599668900359</v>
      </c>
    </row>
    <row r="5312" spans="2:22" x14ac:dyDescent="0.3">
      <c r="B5312" s="13">
        <v>2023</v>
      </c>
      <c r="C5312" s="13">
        <v>8</v>
      </c>
      <c r="D5312" s="13">
        <v>7</v>
      </c>
      <c r="E5312" s="83" t="s">
        <v>318</v>
      </c>
      <c r="F5312" s="13">
        <v>7</v>
      </c>
      <c r="G5312" s="13">
        <v>17</v>
      </c>
      <c r="H5312" s="13" t="s">
        <v>71</v>
      </c>
      <c r="I5312" s="13" t="s">
        <v>53</v>
      </c>
      <c r="J5312" s="13"/>
      <c r="K5312" s="13" t="s">
        <v>27</v>
      </c>
      <c r="L5312" s="12">
        <f t="shared" ref="L5312:L5375" ca="1" si="742">IF(K5312="Weekday",_xlfn.NORM.INV(RAND(),VLOOKUP(G5312,$J$5:$N$28,4),VLOOKUP(G5312,$J$5:$N$28,5)),_xlfn.NORM.INV(RAND(),VLOOKUP(G5312,$P$5:$T$28,4),VLOOKUP(G5312,$P$5:$T$28,5)))*VLOOKUP(C5312,$P$32:$R$43,3)</f>
        <v>5.199377138933575</v>
      </c>
      <c r="M5312" s="101">
        <f t="shared" ref="M5312:M5375" ca="1" si="743">IF(I5312="Winter",VLOOKUP(G5312,$J$40:$L$43,3),VLOOKUP(G5312,$J$40:$L$43,2))*L5312</f>
        <v>0.64545067802721401</v>
      </c>
      <c r="N5312" s="101">
        <f t="shared" ca="1" si="741"/>
        <v>640.89023296943753</v>
      </c>
      <c r="O5312" s="101">
        <f t="shared" ref="O5312:O5375" ca="1" si="744">IF(I5312="Winter",VLOOKUP(G5312,$J$46:$L$49,3),VLOOKUP(G5312,$J$46:$L$49,2))*L5312</f>
        <v>1.5483745119744188</v>
      </c>
      <c r="Q5312" s="12">
        <f t="shared" ref="Q5312:Q5375" ca="1" si="745">MIN(MAX(AND(IF(G5312&gt;=VLOOKUP(C5312,$O$46:$T$57,5),1,0),IF(G5312&lt;=VLOOKUP(C5312,$O$46:$T$57,6),1,0))*$G$50*_xlfn.NORM.INV(RAND(),VLOOKUP(C5312,$B$4:$F$15,4),VLOOKUP(C5312,$B$4:$F$15,4)),0),0.2)*$G$51</f>
        <v>0</v>
      </c>
      <c r="R5312" s="101">
        <f t="shared" ref="R5312:R5375" ca="1" si="746">MAX(Q5312-L5312,0)*$G$52</f>
        <v>0</v>
      </c>
      <c r="S5312" s="13"/>
      <c r="T5312" s="101">
        <f t="shared" ref="T5312:T5375" ca="1" si="747">MAX(L5312-Q5312,0)*IF(I5312="Winter",VLOOKUP(G5312,$J$40:$L$43,3),VLOOKUP(G5312,$J$40:$L$43,2))</f>
        <v>0.64545067802721401</v>
      </c>
      <c r="U5312" s="101">
        <f t="shared" ca="1" si="739"/>
        <v>1.4623248203250681</v>
      </c>
      <c r="V5312" s="101">
        <f t="shared" ca="1" si="740"/>
        <v>-113.94822119065131</v>
      </c>
    </row>
    <row r="5313" spans="2:22" x14ac:dyDescent="0.3">
      <c r="B5313" s="13">
        <v>2023</v>
      </c>
      <c r="C5313" s="13">
        <v>8</v>
      </c>
      <c r="D5313" s="13">
        <v>7</v>
      </c>
      <c r="E5313" s="83" t="s">
        <v>318</v>
      </c>
      <c r="F5313" s="13">
        <v>7</v>
      </c>
      <c r="G5313" s="13">
        <v>18</v>
      </c>
      <c r="H5313" s="13" t="s">
        <v>71</v>
      </c>
      <c r="I5313" s="13" t="s">
        <v>53</v>
      </c>
      <c r="J5313" s="13"/>
      <c r="K5313" s="13" t="s">
        <v>27</v>
      </c>
      <c r="L5313" s="12">
        <f t="shared" ca="1" si="742"/>
        <v>5.9754553474861956</v>
      </c>
      <c r="M5313" s="101">
        <f t="shared" ca="1" si="743"/>
        <v>0.74179302683693626</v>
      </c>
      <c r="N5313" s="101">
        <f t="shared" ca="1" si="741"/>
        <v>642.57082978591802</v>
      </c>
      <c r="O5313" s="101">
        <f t="shared" ca="1" si="744"/>
        <v>1.779490602481389</v>
      </c>
      <c r="Q5313" s="12">
        <f t="shared" ca="1" si="745"/>
        <v>0</v>
      </c>
      <c r="R5313" s="101">
        <f t="shared" ca="1" si="746"/>
        <v>0</v>
      </c>
      <c r="S5313" s="13"/>
      <c r="T5313" s="101">
        <f t="shared" ca="1" si="747"/>
        <v>0.74179302683693626</v>
      </c>
      <c r="U5313" s="101">
        <f t="shared" ref="U5313:U5376" ca="1" si="748">IF(H5313="On-Peak",IF(I5313="Winter",((L5313*$D$48)/60),((L5313*$D$47)/60)),0)</f>
        <v>1.6805968164804925</v>
      </c>
      <c r="V5313" s="101">
        <f t="shared" ref="V5313:V5376" ca="1" si="749">V5312+MAX(T5313-R5313,0)-MAX(R5313-T5313,0)+MAX(U5313-R5313,0)-MAX(R5313-U5313,0)</f>
        <v>-111.52583134733389</v>
      </c>
    </row>
    <row r="5314" spans="2:22" x14ac:dyDescent="0.3">
      <c r="B5314" s="13">
        <v>2023</v>
      </c>
      <c r="C5314" s="13">
        <v>8</v>
      </c>
      <c r="D5314" s="13">
        <v>7</v>
      </c>
      <c r="E5314" s="83" t="s">
        <v>318</v>
      </c>
      <c r="F5314" s="13">
        <v>7</v>
      </c>
      <c r="G5314" s="13">
        <v>19</v>
      </c>
      <c r="H5314" s="13" t="s">
        <v>71</v>
      </c>
      <c r="I5314" s="13" t="s">
        <v>53</v>
      </c>
      <c r="J5314" s="13"/>
      <c r="K5314" s="13" t="s">
        <v>27</v>
      </c>
      <c r="L5314" s="12">
        <f t="shared" ca="1" si="742"/>
        <v>6.9633410867076444</v>
      </c>
      <c r="M5314" s="101">
        <f t="shared" ca="1" si="743"/>
        <v>0.86442916250388702</v>
      </c>
      <c r="N5314" s="101">
        <f t="shared" ca="1" si="741"/>
        <v>644.52926946655452</v>
      </c>
      <c r="O5314" s="101">
        <f t="shared" ca="1" si="744"/>
        <v>2.0736829756215367</v>
      </c>
      <c r="Q5314" s="12">
        <f t="shared" ca="1" si="745"/>
        <v>5.6000000000000005</v>
      </c>
      <c r="R5314" s="101">
        <f t="shared" ca="1" si="746"/>
        <v>0</v>
      </c>
      <c r="S5314" s="13"/>
      <c r="T5314" s="101">
        <f t="shared" ca="1" si="747"/>
        <v>0.16924516250388691</v>
      </c>
      <c r="U5314" s="101">
        <f t="shared" ca="1" si="748"/>
        <v>1.958439680636525</v>
      </c>
      <c r="V5314" s="101">
        <f t="shared" ca="1" si="749"/>
        <v>-109.39814650419348</v>
      </c>
    </row>
    <row r="5315" spans="2:22" x14ac:dyDescent="0.3">
      <c r="B5315" s="13">
        <v>2023</v>
      </c>
      <c r="C5315" s="13">
        <v>8</v>
      </c>
      <c r="D5315" s="13">
        <v>7</v>
      </c>
      <c r="E5315" s="83" t="s">
        <v>318</v>
      </c>
      <c r="F5315" s="13">
        <v>7</v>
      </c>
      <c r="G5315" s="13">
        <v>20</v>
      </c>
      <c r="H5315" s="13" t="s">
        <v>69</v>
      </c>
      <c r="I5315" s="13" t="s">
        <v>53</v>
      </c>
      <c r="J5315" s="13"/>
      <c r="K5315" s="13" t="s">
        <v>27</v>
      </c>
      <c r="L5315" s="12">
        <f t="shared" ca="1" si="742"/>
        <v>6.5768277841192422</v>
      </c>
      <c r="M5315" s="101">
        <f t="shared" ca="1" si="743"/>
        <v>0.34699343389013121</v>
      </c>
      <c r="N5315" s="101">
        <f t="shared" ca="1" si="741"/>
        <v>644.52926946655452</v>
      </c>
      <c r="O5315" s="101">
        <f t="shared" ca="1" si="744"/>
        <v>0.70957394962862508</v>
      </c>
      <c r="Q5315" s="12">
        <f t="shared" ca="1" si="745"/>
        <v>0</v>
      </c>
      <c r="R5315" s="101">
        <f t="shared" ca="1" si="746"/>
        <v>0</v>
      </c>
      <c r="S5315" s="13"/>
      <c r="T5315" s="101">
        <f t="shared" ca="1" si="747"/>
        <v>0.34699343389013121</v>
      </c>
      <c r="U5315" s="101">
        <f t="shared" si="748"/>
        <v>0</v>
      </c>
      <c r="V5315" s="101">
        <f t="shared" ca="1" si="749"/>
        <v>-109.05115307030334</v>
      </c>
    </row>
    <row r="5316" spans="2:22" x14ac:dyDescent="0.3">
      <c r="B5316" s="13">
        <v>2023</v>
      </c>
      <c r="C5316" s="13">
        <v>8</v>
      </c>
      <c r="D5316" s="13">
        <v>7</v>
      </c>
      <c r="E5316" s="83" t="s">
        <v>318</v>
      </c>
      <c r="F5316" s="13">
        <v>7</v>
      </c>
      <c r="G5316" s="13">
        <v>21</v>
      </c>
      <c r="H5316" s="13" t="s">
        <v>69</v>
      </c>
      <c r="I5316" s="13" t="s">
        <v>53</v>
      </c>
      <c r="J5316" s="13"/>
      <c r="K5316" s="13" t="s">
        <v>27</v>
      </c>
      <c r="L5316" s="12">
        <f t="shared" ca="1" si="742"/>
        <v>5.9970271414553107</v>
      </c>
      <c r="M5316" s="101">
        <f t="shared" ca="1" si="743"/>
        <v>0.3164031519831822</v>
      </c>
      <c r="N5316" s="101">
        <f t="shared" ca="1" si="741"/>
        <v>644.52926946655452</v>
      </c>
      <c r="O5316" s="101">
        <f t="shared" ca="1" si="744"/>
        <v>0.64701925829161344</v>
      </c>
      <c r="Q5316" s="12">
        <f t="shared" ca="1" si="745"/>
        <v>0</v>
      </c>
      <c r="R5316" s="101">
        <f t="shared" ca="1" si="746"/>
        <v>0</v>
      </c>
      <c r="S5316" s="13"/>
      <c r="T5316" s="101">
        <f t="shared" ca="1" si="747"/>
        <v>0.3164031519831822</v>
      </c>
      <c r="U5316" s="101">
        <f t="shared" si="748"/>
        <v>0</v>
      </c>
      <c r="V5316" s="101">
        <f t="shared" ca="1" si="749"/>
        <v>-108.73474991832016</v>
      </c>
    </row>
    <row r="5317" spans="2:22" x14ac:dyDescent="0.3">
      <c r="B5317" s="13">
        <v>2023</v>
      </c>
      <c r="C5317" s="13">
        <v>8</v>
      </c>
      <c r="D5317" s="13">
        <v>7</v>
      </c>
      <c r="E5317" s="83" t="s">
        <v>318</v>
      </c>
      <c r="F5317" s="13">
        <v>7</v>
      </c>
      <c r="G5317" s="13">
        <v>22</v>
      </c>
      <c r="H5317" s="13" t="s">
        <v>69</v>
      </c>
      <c r="I5317" s="13" t="s">
        <v>53</v>
      </c>
      <c r="J5317" s="13"/>
      <c r="K5317" s="13" t="s">
        <v>27</v>
      </c>
      <c r="L5317" s="12">
        <f t="shared" ca="1" si="742"/>
        <v>6.9524128847164626</v>
      </c>
      <c r="M5317" s="101">
        <f t="shared" ca="1" si="743"/>
        <v>0.3668093037976406</v>
      </c>
      <c r="N5317" s="101">
        <f t="shared" ca="1" si="741"/>
        <v>644.52926946655452</v>
      </c>
      <c r="O5317" s="101">
        <f t="shared" ca="1" si="744"/>
        <v>0.75009582613205916</v>
      </c>
      <c r="Q5317" s="12">
        <f t="shared" ca="1" si="745"/>
        <v>0</v>
      </c>
      <c r="R5317" s="101">
        <f t="shared" ca="1" si="746"/>
        <v>0</v>
      </c>
      <c r="S5317" s="13"/>
      <c r="T5317" s="101">
        <f t="shared" ca="1" si="747"/>
        <v>0.3668093037976406</v>
      </c>
      <c r="U5317" s="101">
        <f t="shared" si="748"/>
        <v>0</v>
      </c>
      <c r="V5317" s="101">
        <f t="shared" ca="1" si="749"/>
        <v>-108.36794061452252</v>
      </c>
    </row>
    <row r="5318" spans="2:22" x14ac:dyDescent="0.3">
      <c r="B5318" s="13">
        <v>2023</v>
      </c>
      <c r="C5318" s="13">
        <v>8</v>
      </c>
      <c r="D5318" s="13">
        <v>7</v>
      </c>
      <c r="E5318" s="83" t="s">
        <v>318</v>
      </c>
      <c r="F5318" s="13">
        <v>7</v>
      </c>
      <c r="G5318" s="13">
        <v>23</v>
      </c>
      <c r="H5318" s="13" t="s">
        <v>69</v>
      </c>
      <c r="I5318" s="13" t="s">
        <v>53</v>
      </c>
      <c r="J5318" s="13"/>
      <c r="K5318" s="13" t="s">
        <v>27</v>
      </c>
      <c r="L5318" s="12">
        <f t="shared" ca="1" si="742"/>
        <v>7.4097833721689108</v>
      </c>
      <c r="M5318" s="101">
        <f t="shared" ca="1" si="743"/>
        <v>0.39094017071563175</v>
      </c>
      <c r="N5318" s="101">
        <f t="shared" ca="1" si="741"/>
        <v>644.52926946655452</v>
      </c>
      <c r="O5318" s="101">
        <f t="shared" ca="1" si="744"/>
        <v>0.79944152802330382</v>
      </c>
      <c r="Q5318" s="12">
        <f t="shared" ca="1" si="745"/>
        <v>0</v>
      </c>
      <c r="R5318" s="101">
        <f t="shared" ca="1" si="746"/>
        <v>0</v>
      </c>
      <c r="S5318" s="13"/>
      <c r="T5318" s="101">
        <f t="shared" ca="1" si="747"/>
        <v>0.39094017071563175</v>
      </c>
      <c r="U5318" s="101">
        <f t="shared" si="748"/>
        <v>0</v>
      </c>
      <c r="V5318" s="101">
        <f t="shared" ca="1" si="749"/>
        <v>-107.97700044380689</v>
      </c>
    </row>
    <row r="5319" spans="2:22" x14ac:dyDescent="0.3">
      <c r="B5319" s="13">
        <v>2023</v>
      </c>
      <c r="C5319" s="13">
        <v>8</v>
      </c>
      <c r="D5319" s="13">
        <v>8</v>
      </c>
      <c r="E5319" s="83" t="s">
        <v>319</v>
      </c>
      <c r="F5319" s="13">
        <v>1</v>
      </c>
      <c r="G5319" s="13">
        <v>0</v>
      </c>
      <c r="H5319" s="13" t="s">
        <v>69</v>
      </c>
      <c r="I5319" s="13" t="s">
        <v>53</v>
      </c>
      <c r="J5319" s="13"/>
      <c r="K5319" s="13" t="s">
        <v>27</v>
      </c>
      <c r="L5319" s="12">
        <f t="shared" ca="1" si="742"/>
        <v>4.7215653752068256</v>
      </c>
      <c r="M5319" s="101">
        <f t="shared" ca="1" si="743"/>
        <v>0.24910978919591212</v>
      </c>
      <c r="N5319" s="101">
        <f t="shared" ca="1" si="741"/>
        <v>644.52926946655452</v>
      </c>
      <c r="O5319" s="101">
        <f t="shared" ca="1" si="744"/>
        <v>0.50940968833106437</v>
      </c>
      <c r="Q5319" s="12">
        <f t="shared" ca="1" si="745"/>
        <v>0</v>
      </c>
      <c r="R5319" s="101">
        <f t="shared" ca="1" si="746"/>
        <v>0</v>
      </c>
      <c r="S5319" s="13"/>
      <c r="T5319" s="101">
        <f t="shared" ca="1" si="747"/>
        <v>0.24910978919591212</v>
      </c>
      <c r="U5319" s="101">
        <f t="shared" si="748"/>
        <v>0</v>
      </c>
      <c r="V5319" s="101">
        <f t="shared" ca="1" si="749"/>
        <v>-107.72789065461097</v>
      </c>
    </row>
    <row r="5320" spans="2:22" x14ac:dyDescent="0.3">
      <c r="B5320" s="13">
        <v>2023</v>
      </c>
      <c r="C5320" s="13">
        <v>8</v>
      </c>
      <c r="D5320" s="13">
        <v>8</v>
      </c>
      <c r="E5320" s="83" t="s">
        <v>319</v>
      </c>
      <c r="F5320" s="13">
        <v>1</v>
      </c>
      <c r="G5320" s="13">
        <v>1</v>
      </c>
      <c r="H5320" s="13" t="s">
        <v>69</v>
      </c>
      <c r="I5320" s="13" t="s">
        <v>53</v>
      </c>
      <c r="J5320" s="13"/>
      <c r="K5320" s="13" t="s">
        <v>27</v>
      </c>
      <c r="L5320" s="12">
        <f t="shared" ca="1" si="742"/>
        <v>3.1340162585852207</v>
      </c>
      <c r="M5320" s="101">
        <f t="shared" ca="1" si="743"/>
        <v>0.16535069780295625</v>
      </c>
      <c r="N5320" s="101">
        <f t="shared" ca="1" si="741"/>
        <v>644.52926946655452</v>
      </c>
      <c r="O5320" s="101">
        <f t="shared" ca="1" si="744"/>
        <v>0.33812901413875945</v>
      </c>
      <c r="Q5320" s="12">
        <f t="shared" ca="1" si="745"/>
        <v>0</v>
      </c>
      <c r="R5320" s="101">
        <f t="shared" ca="1" si="746"/>
        <v>0</v>
      </c>
      <c r="S5320" s="13"/>
      <c r="T5320" s="101">
        <f t="shared" ca="1" si="747"/>
        <v>0.16535069780295625</v>
      </c>
      <c r="U5320" s="101">
        <f t="shared" si="748"/>
        <v>0</v>
      </c>
      <c r="V5320" s="101">
        <f t="shared" ca="1" si="749"/>
        <v>-107.56253995680802</v>
      </c>
    </row>
    <row r="5321" spans="2:22" x14ac:dyDescent="0.3">
      <c r="B5321" s="13">
        <v>2023</v>
      </c>
      <c r="C5321" s="13">
        <v>8</v>
      </c>
      <c r="D5321" s="13">
        <v>8</v>
      </c>
      <c r="E5321" s="83" t="s">
        <v>319</v>
      </c>
      <c r="F5321" s="13">
        <v>1</v>
      </c>
      <c r="G5321" s="13">
        <v>2</v>
      </c>
      <c r="H5321" s="13" t="s">
        <v>69</v>
      </c>
      <c r="I5321" s="13" t="s">
        <v>53</v>
      </c>
      <c r="J5321" s="13"/>
      <c r="K5321" s="13" t="s">
        <v>27</v>
      </c>
      <c r="L5321" s="12">
        <f t="shared" ca="1" si="742"/>
        <v>3.204103488031691</v>
      </c>
      <c r="M5321" s="101">
        <f t="shared" ca="1" si="743"/>
        <v>0.16904850002855201</v>
      </c>
      <c r="N5321" s="101">
        <f t="shared" ca="1" si="741"/>
        <v>644.52926946655452</v>
      </c>
      <c r="O5321" s="101">
        <f t="shared" ca="1" si="744"/>
        <v>0.34569072532373912</v>
      </c>
      <c r="Q5321" s="12">
        <f t="shared" ca="1" si="745"/>
        <v>0</v>
      </c>
      <c r="R5321" s="101">
        <f t="shared" ca="1" si="746"/>
        <v>0</v>
      </c>
      <c r="S5321" s="13"/>
      <c r="T5321" s="101">
        <f t="shared" ca="1" si="747"/>
        <v>0.16904850002855201</v>
      </c>
      <c r="U5321" s="101">
        <f t="shared" si="748"/>
        <v>0</v>
      </c>
      <c r="V5321" s="101">
        <f t="shared" ca="1" si="749"/>
        <v>-107.39349145677947</v>
      </c>
    </row>
    <row r="5322" spans="2:22" x14ac:dyDescent="0.3">
      <c r="B5322" s="13">
        <v>2023</v>
      </c>
      <c r="C5322" s="13">
        <v>8</v>
      </c>
      <c r="D5322" s="13">
        <v>8</v>
      </c>
      <c r="E5322" s="83" t="s">
        <v>319</v>
      </c>
      <c r="F5322" s="13">
        <v>1</v>
      </c>
      <c r="G5322" s="13">
        <v>3</v>
      </c>
      <c r="H5322" s="13" t="s">
        <v>69</v>
      </c>
      <c r="I5322" s="13" t="s">
        <v>53</v>
      </c>
      <c r="J5322" s="13"/>
      <c r="K5322" s="13" t="s">
        <v>27</v>
      </c>
      <c r="L5322" s="12">
        <f t="shared" ca="1" si="742"/>
        <v>3.2354963491485251</v>
      </c>
      <c r="M5322" s="101">
        <f t="shared" ca="1" si="743"/>
        <v>0.1707047873810762</v>
      </c>
      <c r="N5322" s="101">
        <f t="shared" ca="1" si="741"/>
        <v>644.52926946655452</v>
      </c>
      <c r="O5322" s="101">
        <f t="shared" ca="1" si="744"/>
        <v>0.34907770110963438</v>
      </c>
      <c r="Q5322" s="12">
        <f t="shared" ca="1" si="745"/>
        <v>0</v>
      </c>
      <c r="R5322" s="101">
        <f t="shared" ca="1" si="746"/>
        <v>0</v>
      </c>
      <c r="S5322" s="13"/>
      <c r="T5322" s="101">
        <f t="shared" ca="1" si="747"/>
        <v>0.1707047873810762</v>
      </c>
      <c r="U5322" s="101">
        <f t="shared" si="748"/>
        <v>0</v>
      </c>
      <c r="V5322" s="101">
        <f t="shared" ca="1" si="749"/>
        <v>-107.2227866693984</v>
      </c>
    </row>
    <row r="5323" spans="2:22" x14ac:dyDescent="0.3">
      <c r="B5323" s="13">
        <v>2023</v>
      </c>
      <c r="C5323" s="13">
        <v>8</v>
      </c>
      <c r="D5323" s="13">
        <v>8</v>
      </c>
      <c r="E5323" s="83" t="s">
        <v>319</v>
      </c>
      <c r="F5323" s="13">
        <v>1</v>
      </c>
      <c r="G5323" s="13">
        <v>4</v>
      </c>
      <c r="H5323" s="13" t="s">
        <v>69</v>
      </c>
      <c r="I5323" s="13" t="s">
        <v>53</v>
      </c>
      <c r="J5323" s="13"/>
      <c r="K5323" s="13" t="s">
        <v>27</v>
      </c>
      <c r="L5323" s="12">
        <f t="shared" ca="1" si="742"/>
        <v>3.3042450496845737</v>
      </c>
      <c r="M5323" s="101">
        <f t="shared" ca="1" si="743"/>
        <v>0.17433196882135812</v>
      </c>
      <c r="N5323" s="101">
        <f t="shared" ca="1" si="741"/>
        <v>644.52926946655452</v>
      </c>
      <c r="O5323" s="101">
        <f t="shared" ca="1" si="744"/>
        <v>0.35649499841046867</v>
      </c>
      <c r="Q5323" s="12">
        <f t="shared" ca="1" si="745"/>
        <v>0</v>
      </c>
      <c r="R5323" s="101">
        <f t="shared" ca="1" si="746"/>
        <v>0</v>
      </c>
      <c r="S5323" s="13"/>
      <c r="T5323" s="101">
        <f t="shared" ca="1" si="747"/>
        <v>0.17433196882135812</v>
      </c>
      <c r="U5323" s="101">
        <f t="shared" si="748"/>
        <v>0</v>
      </c>
      <c r="V5323" s="101">
        <f t="shared" ca="1" si="749"/>
        <v>-107.04845470057704</v>
      </c>
    </row>
    <row r="5324" spans="2:22" x14ac:dyDescent="0.3">
      <c r="B5324" s="13">
        <v>2023</v>
      </c>
      <c r="C5324" s="13">
        <v>8</v>
      </c>
      <c r="D5324" s="13">
        <v>8</v>
      </c>
      <c r="E5324" s="83" t="s">
        <v>319</v>
      </c>
      <c r="F5324" s="13">
        <v>1</v>
      </c>
      <c r="G5324" s="13">
        <v>5</v>
      </c>
      <c r="H5324" s="13" t="s">
        <v>69</v>
      </c>
      <c r="I5324" s="13" t="s">
        <v>53</v>
      </c>
      <c r="J5324" s="13"/>
      <c r="K5324" s="13" t="s">
        <v>27</v>
      </c>
      <c r="L5324" s="12">
        <f t="shared" ca="1" si="742"/>
        <v>3.2767935163838295</v>
      </c>
      <c r="M5324" s="101">
        <f t="shared" ca="1" si="743"/>
        <v>0.17288362592441084</v>
      </c>
      <c r="N5324" s="101">
        <f t="shared" ca="1" si="741"/>
        <v>644.52926946655452</v>
      </c>
      <c r="O5324" s="101">
        <f t="shared" ca="1" si="744"/>
        <v>0.35353325248265138</v>
      </c>
      <c r="Q5324" s="12">
        <f t="shared" ca="1" si="745"/>
        <v>5.6000000000000005</v>
      </c>
      <c r="R5324" s="101">
        <f t="shared" ca="1" si="746"/>
        <v>0.19665942883810889</v>
      </c>
      <c r="S5324" s="13"/>
      <c r="T5324" s="101">
        <f t="shared" ca="1" si="747"/>
        <v>0</v>
      </c>
      <c r="U5324" s="101">
        <f t="shared" si="748"/>
        <v>0</v>
      </c>
      <c r="V5324" s="101">
        <f t="shared" ca="1" si="749"/>
        <v>-107.44177355825325</v>
      </c>
    </row>
    <row r="5325" spans="2:22" x14ac:dyDescent="0.3">
      <c r="B5325" s="13">
        <v>2023</v>
      </c>
      <c r="C5325" s="13">
        <v>8</v>
      </c>
      <c r="D5325" s="13">
        <v>8</v>
      </c>
      <c r="E5325" s="83" t="s">
        <v>319</v>
      </c>
      <c r="F5325" s="13">
        <v>1</v>
      </c>
      <c r="G5325" s="13">
        <v>6</v>
      </c>
      <c r="H5325" s="13" t="s">
        <v>69</v>
      </c>
      <c r="I5325" s="13" t="s">
        <v>53</v>
      </c>
      <c r="J5325" s="13"/>
      <c r="K5325" s="13" t="s">
        <v>27</v>
      </c>
      <c r="L5325" s="12">
        <f t="shared" ca="1" si="742"/>
        <v>3.3413129474020988</v>
      </c>
      <c r="M5325" s="101">
        <f t="shared" ca="1" si="743"/>
        <v>0.17628767110493473</v>
      </c>
      <c r="N5325" s="101">
        <f t="shared" ca="1" si="741"/>
        <v>644.52926946655452</v>
      </c>
      <c r="O5325" s="101">
        <f t="shared" ca="1" si="744"/>
        <v>0.36049425389521245</v>
      </c>
      <c r="Q5325" s="12">
        <f t="shared" ca="1" si="745"/>
        <v>0</v>
      </c>
      <c r="R5325" s="101">
        <f t="shared" ca="1" si="746"/>
        <v>0</v>
      </c>
      <c r="S5325" s="13"/>
      <c r="T5325" s="101">
        <f t="shared" ca="1" si="747"/>
        <v>0.17628767110493473</v>
      </c>
      <c r="U5325" s="101">
        <f t="shared" si="748"/>
        <v>0</v>
      </c>
      <c r="V5325" s="101">
        <f t="shared" ca="1" si="749"/>
        <v>-107.26548588714832</v>
      </c>
    </row>
    <row r="5326" spans="2:22" x14ac:dyDescent="0.3">
      <c r="B5326" s="13">
        <v>2023</v>
      </c>
      <c r="C5326" s="13">
        <v>8</v>
      </c>
      <c r="D5326" s="13">
        <v>8</v>
      </c>
      <c r="E5326" s="83" t="s">
        <v>319</v>
      </c>
      <c r="F5326" s="13">
        <v>1</v>
      </c>
      <c r="G5326" s="13">
        <v>7</v>
      </c>
      <c r="H5326" s="13" t="s">
        <v>69</v>
      </c>
      <c r="I5326" s="13" t="s">
        <v>53</v>
      </c>
      <c r="J5326" s="13"/>
      <c r="K5326" s="13" t="s">
        <v>27</v>
      </c>
      <c r="L5326" s="12">
        <f t="shared" ca="1" si="742"/>
        <v>3.3062918147982052</v>
      </c>
      <c r="M5326" s="101">
        <f t="shared" ca="1" si="743"/>
        <v>0.17443995614875332</v>
      </c>
      <c r="N5326" s="101">
        <f t="shared" ca="1" si="741"/>
        <v>644.52926946655452</v>
      </c>
      <c r="O5326" s="101">
        <f t="shared" ca="1" si="744"/>
        <v>0.35671582389857837</v>
      </c>
      <c r="Q5326" s="12">
        <f t="shared" ca="1" si="745"/>
        <v>4.6336832187805506</v>
      </c>
      <c r="R5326" s="101">
        <f t="shared" ca="1" si="746"/>
        <v>0.11236368234710553</v>
      </c>
      <c r="S5326" s="13"/>
      <c r="T5326" s="101">
        <f t="shared" ca="1" si="747"/>
        <v>0</v>
      </c>
      <c r="U5326" s="101">
        <f t="shared" si="748"/>
        <v>0</v>
      </c>
      <c r="V5326" s="101">
        <f t="shared" ca="1" si="749"/>
        <v>-107.49021325184253</v>
      </c>
    </row>
    <row r="5327" spans="2:22" x14ac:dyDescent="0.3">
      <c r="B5327" s="13">
        <v>2023</v>
      </c>
      <c r="C5327" s="13">
        <v>8</v>
      </c>
      <c r="D5327" s="13">
        <v>8</v>
      </c>
      <c r="E5327" s="83" t="s">
        <v>319</v>
      </c>
      <c r="F5327" s="13">
        <v>1</v>
      </c>
      <c r="G5327" s="13">
        <v>8</v>
      </c>
      <c r="H5327" s="13" t="s">
        <v>69</v>
      </c>
      <c r="I5327" s="13" t="s">
        <v>53</v>
      </c>
      <c r="J5327" s="13"/>
      <c r="K5327" s="13" t="s">
        <v>27</v>
      </c>
      <c r="L5327" s="12">
        <f t="shared" ca="1" si="742"/>
        <v>4.5157600542835219</v>
      </c>
      <c r="M5327" s="101">
        <f t="shared" ca="1" si="743"/>
        <v>0.23825150046399862</v>
      </c>
      <c r="N5327" s="101">
        <f t="shared" ca="1" si="741"/>
        <v>644.52926946655452</v>
      </c>
      <c r="O5327" s="101">
        <f t="shared" ca="1" si="744"/>
        <v>0.48720535225664918</v>
      </c>
      <c r="Q5327" s="12">
        <f t="shared" ca="1" si="745"/>
        <v>5.6000000000000005</v>
      </c>
      <c r="R5327" s="101">
        <f t="shared" ca="1" si="746"/>
        <v>9.1780911404899926E-2</v>
      </c>
      <c r="S5327" s="13"/>
      <c r="T5327" s="101">
        <f t="shared" ca="1" si="747"/>
        <v>0</v>
      </c>
      <c r="U5327" s="101">
        <f t="shared" si="748"/>
        <v>0</v>
      </c>
      <c r="V5327" s="101">
        <f t="shared" ca="1" si="749"/>
        <v>-107.67377507465233</v>
      </c>
    </row>
    <row r="5328" spans="2:22" x14ac:dyDescent="0.3">
      <c r="B5328" s="13">
        <v>2023</v>
      </c>
      <c r="C5328" s="13">
        <v>8</v>
      </c>
      <c r="D5328" s="13">
        <v>8</v>
      </c>
      <c r="E5328" s="83" t="s">
        <v>319</v>
      </c>
      <c r="F5328" s="13">
        <v>1</v>
      </c>
      <c r="G5328" s="13">
        <v>9</v>
      </c>
      <c r="H5328" s="13" t="s">
        <v>69</v>
      </c>
      <c r="I5328" s="13" t="s">
        <v>53</v>
      </c>
      <c r="J5328" s="13"/>
      <c r="K5328" s="13" t="s">
        <v>27</v>
      </c>
      <c r="L5328" s="12">
        <f t="shared" ca="1" si="742"/>
        <v>2.5483539906031023</v>
      </c>
      <c r="M5328" s="101">
        <f t="shared" ca="1" si="743"/>
        <v>0.13445115654421969</v>
      </c>
      <c r="N5328" s="101">
        <f t="shared" ref="N5328:N5391" ca="1" si="750">IF(H5328="On-Peak",IF(I5328="Winter",((L5328*$D$48)/60)+N5327,((L5328*$D$47)/60)+N5327),N5327)</f>
        <v>644.52926946655452</v>
      </c>
      <c r="O5328" s="101">
        <f t="shared" ca="1" si="744"/>
        <v>0.27494191204616869</v>
      </c>
      <c r="Q5328" s="12">
        <f t="shared" ca="1" si="745"/>
        <v>4.5005295977453832</v>
      </c>
      <c r="R5328" s="101">
        <f t="shared" ca="1" si="746"/>
        <v>0.16525166514459408</v>
      </c>
      <c r="S5328" s="13"/>
      <c r="T5328" s="101">
        <f t="shared" ca="1" si="747"/>
        <v>0</v>
      </c>
      <c r="U5328" s="101">
        <f t="shared" si="748"/>
        <v>0</v>
      </c>
      <c r="V5328" s="101">
        <f t="shared" ca="1" si="749"/>
        <v>-108.00427840494152</v>
      </c>
    </row>
    <row r="5329" spans="2:22" x14ac:dyDescent="0.3">
      <c r="B5329" s="13">
        <v>2023</v>
      </c>
      <c r="C5329" s="13">
        <v>8</v>
      </c>
      <c r="D5329" s="13">
        <v>8</v>
      </c>
      <c r="E5329" s="83" t="s">
        <v>319</v>
      </c>
      <c r="F5329" s="13">
        <v>1</v>
      </c>
      <c r="G5329" s="13">
        <v>10</v>
      </c>
      <c r="H5329" s="13" t="s">
        <v>70</v>
      </c>
      <c r="I5329" s="13" t="s">
        <v>53</v>
      </c>
      <c r="J5329" s="13"/>
      <c r="K5329" s="13" t="s">
        <v>27</v>
      </c>
      <c r="L5329" s="12">
        <f t="shared" ca="1" si="742"/>
        <v>4.7319046829401037</v>
      </c>
      <c r="M5329" s="101">
        <f t="shared" ca="1" si="743"/>
        <v>0.24965529107191989</v>
      </c>
      <c r="N5329" s="101">
        <f t="shared" ca="1" si="750"/>
        <v>644.52926946655452</v>
      </c>
      <c r="O5329" s="101">
        <f t="shared" ca="1" si="744"/>
        <v>0.51052519624240777</v>
      </c>
      <c r="Q5329" s="12">
        <f t="shared" ca="1" si="745"/>
        <v>1.2887054840363024</v>
      </c>
      <c r="R5329" s="101">
        <f t="shared" ca="1" si="746"/>
        <v>0</v>
      </c>
      <c r="S5329" s="13"/>
      <c r="T5329" s="101">
        <f t="shared" ca="1" si="747"/>
        <v>0.18166318973416457</v>
      </c>
      <c r="U5329" s="101">
        <f t="shared" si="748"/>
        <v>0</v>
      </c>
      <c r="V5329" s="101">
        <f t="shared" ca="1" si="749"/>
        <v>-107.82261521520735</v>
      </c>
    </row>
    <row r="5330" spans="2:22" x14ac:dyDescent="0.3">
      <c r="B5330" s="13">
        <v>2023</v>
      </c>
      <c r="C5330" s="13">
        <v>8</v>
      </c>
      <c r="D5330" s="13">
        <v>8</v>
      </c>
      <c r="E5330" s="83" t="s">
        <v>319</v>
      </c>
      <c r="F5330" s="13">
        <v>1</v>
      </c>
      <c r="G5330" s="13">
        <v>11</v>
      </c>
      <c r="H5330" s="13" t="s">
        <v>70</v>
      </c>
      <c r="I5330" s="13" t="s">
        <v>53</v>
      </c>
      <c r="J5330" s="13"/>
      <c r="K5330" s="13" t="s">
        <v>27</v>
      </c>
      <c r="L5330" s="12">
        <f t="shared" ca="1" si="742"/>
        <v>3.5623168633145799</v>
      </c>
      <c r="M5330" s="101">
        <f t="shared" ca="1" si="743"/>
        <v>0.18794783770847723</v>
      </c>
      <c r="N5330" s="101">
        <f t="shared" ca="1" si="750"/>
        <v>644.52926946655452</v>
      </c>
      <c r="O5330" s="101">
        <f t="shared" ca="1" si="744"/>
        <v>0.38433836638301</v>
      </c>
      <c r="Q5330" s="12">
        <f t="shared" ca="1" si="745"/>
        <v>5.6000000000000005</v>
      </c>
      <c r="R5330" s="101">
        <f t="shared" ca="1" si="746"/>
        <v>0.17248987752042086</v>
      </c>
      <c r="S5330" s="13"/>
      <c r="T5330" s="101">
        <f t="shared" ca="1" si="747"/>
        <v>0</v>
      </c>
      <c r="U5330" s="101">
        <f t="shared" si="748"/>
        <v>0</v>
      </c>
      <c r="V5330" s="101">
        <f t="shared" ca="1" si="749"/>
        <v>-108.16759497024819</v>
      </c>
    </row>
    <row r="5331" spans="2:22" x14ac:dyDescent="0.3">
      <c r="B5331" s="13">
        <v>2023</v>
      </c>
      <c r="C5331" s="13">
        <v>8</v>
      </c>
      <c r="D5331" s="13">
        <v>8</v>
      </c>
      <c r="E5331" s="83" t="s">
        <v>319</v>
      </c>
      <c r="F5331" s="13">
        <v>1</v>
      </c>
      <c r="G5331" s="13">
        <v>12</v>
      </c>
      <c r="H5331" s="13" t="s">
        <v>70</v>
      </c>
      <c r="I5331" s="13" t="s">
        <v>53</v>
      </c>
      <c r="J5331" s="13"/>
      <c r="K5331" s="13" t="s">
        <v>27</v>
      </c>
      <c r="L5331" s="12">
        <f t="shared" ca="1" si="742"/>
        <v>6.2683452485127207</v>
      </c>
      <c r="M5331" s="101">
        <f t="shared" ca="1" si="743"/>
        <v>0.33071789531153117</v>
      </c>
      <c r="N5331" s="101">
        <f t="shared" ca="1" si="750"/>
        <v>644.52926946655452</v>
      </c>
      <c r="O5331" s="101">
        <f t="shared" ca="1" si="744"/>
        <v>0.67629176886203746</v>
      </c>
      <c r="Q5331" s="12">
        <f t="shared" ca="1" si="745"/>
        <v>5.6000000000000005</v>
      </c>
      <c r="R5331" s="101">
        <f t="shared" ca="1" si="746"/>
        <v>0</v>
      </c>
      <c r="S5331" s="13"/>
      <c r="T5331" s="101">
        <f t="shared" ca="1" si="747"/>
        <v>3.5261895311531115E-2</v>
      </c>
      <c r="U5331" s="101">
        <f t="shared" si="748"/>
        <v>0</v>
      </c>
      <c r="V5331" s="101">
        <f t="shared" ca="1" si="749"/>
        <v>-108.13233307493665</v>
      </c>
    </row>
    <row r="5332" spans="2:22" x14ac:dyDescent="0.3">
      <c r="B5332" s="13">
        <v>2023</v>
      </c>
      <c r="C5332" s="13">
        <v>8</v>
      </c>
      <c r="D5332" s="13">
        <v>8</v>
      </c>
      <c r="E5332" s="83" t="s">
        <v>319</v>
      </c>
      <c r="F5332" s="13">
        <v>1</v>
      </c>
      <c r="G5332" s="13">
        <v>13</v>
      </c>
      <c r="H5332" s="13" t="s">
        <v>70</v>
      </c>
      <c r="I5332" s="13" t="s">
        <v>53</v>
      </c>
      <c r="J5332" s="13"/>
      <c r="K5332" s="13" t="s">
        <v>27</v>
      </c>
      <c r="L5332" s="12">
        <f t="shared" ca="1" si="742"/>
        <v>5.3034629075666508</v>
      </c>
      <c r="M5332" s="101">
        <f t="shared" ca="1" si="743"/>
        <v>0.27981070300321653</v>
      </c>
      <c r="N5332" s="101">
        <f t="shared" ca="1" si="750"/>
        <v>644.52926946655452</v>
      </c>
      <c r="O5332" s="101">
        <f t="shared" ca="1" si="744"/>
        <v>0.57219061309736596</v>
      </c>
      <c r="Q5332" s="12">
        <f t="shared" ca="1" si="745"/>
        <v>2.8447369302606164E-3</v>
      </c>
      <c r="R5332" s="101">
        <f t="shared" ca="1" si="746"/>
        <v>0</v>
      </c>
      <c r="S5332" s="13"/>
      <c r="T5332" s="101">
        <f t="shared" ca="1" si="747"/>
        <v>0.27966061468277598</v>
      </c>
      <c r="U5332" s="101">
        <f t="shared" si="748"/>
        <v>0</v>
      </c>
      <c r="V5332" s="101">
        <f t="shared" ca="1" si="749"/>
        <v>-107.85267246025387</v>
      </c>
    </row>
    <row r="5333" spans="2:22" x14ac:dyDescent="0.3">
      <c r="B5333" s="13">
        <v>2023</v>
      </c>
      <c r="C5333" s="13">
        <v>8</v>
      </c>
      <c r="D5333" s="13">
        <v>8</v>
      </c>
      <c r="E5333" s="83" t="s">
        <v>319</v>
      </c>
      <c r="F5333" s="13">
        <v>1</v>
      </c>
      <c r="G5333" s="13">
        <v>14</v>
      </c>
      <c r="H5333" s="13" t="s">
        <v>70</v>
      </c>
      <c r="I5333" s="13" t="s">
        <v>53</v>
      </c>
      <c r="J5333" s="13"/>
      <c r="K5333" s="13" t="s">
        <v>27</v>
      </c>
      <c r="L5333" s="12">
        <f t="shared" ca="1" si="742"/>
        <v>3.348494402252411</v>
      </c>
      <c r="M5333" s="101">
        <f t="shared" ca="1" si="743"/>
        <v>0.1766665646628372</v>
      </c>
      <c r="N5333" s="101">
        <f t="shared" ca="1" si="750"/>
        <v>644.52926946655452</v>
      </c>
      <c r="O5333" s="101">
        <f t="shared" ca="1" si="744"/>
        <v>0.36126906105901263</v>
      </c>
      <c r="Q5333" s="12">
        <f t="shared" ca="1" si="745"/>
        <v>5.6000000000000005</v>
      </c>
      <c r="R5333" s="101">
        <f t="shared" ca="1" si="746"/>
        <v>0.19058994884933345</v>
      </c>
      <c r="S5333" s="13"/>
      <c r="T5333" s="101">
        <f t="shared" ca="1" si="747"/>
        <v>0</v>
      </c>
      <c r="U5333" s="101">
        <f t="shared" si="748"/>
        <v>0</v>
      </c>
      <c r="V5333" s="101">
        <f t="shared" ca="1" si="749"/>
        <v>-108.23385235795254</v>
      </c>
    </row>
    <row r="5334" spans="2:22" x14ac:dyDescent="0.3">
      <c r="B5334" s="13">
        <v>2023</v>
      </c>
      <c r="C5334" s="13">
        <v>8</v>
      </c>
      <c r="D5334" s="13">
        <v>8</v>
      </c>
      <c r="E5334" s="83" t="s">
        <v>319</v>
      </c>
      <c r="F5334" s="13">
        <v>1</v>
      </c>
      <c r="G5334" s="13">
        <v>15</v>
      </c>
      <c r="H5334" s="13" t="s">
        <v>70</v>
      </c>
      <c r="I5334" s="13" t="s">
        <v>53</v>
      </c>
      <c r="J5334" s="13"/>
      <c r="K5334" s="13" t="s">
        <v>27</v>
      </c>
      <c r="L5334" s="12">
        <f t="shared" ca="1" si="742"/>
        <v>3.4933976628387731</v>
      </c>
      <c r="M5334" s="101">
        <f t="shared" ca="1" si="743"/>
        <v>0.18431166069137367</v>
      </c>
      <c r="N5334" s="101">
        <f t="shared" ca="1" si="750"/>
        <v>644.52926946655452</v>
      </c>
      <c r="O5334" s="101">
        <f t="shared" ca="1" si="744"/>
        <v>0.37690267384367521</v>
      </c>
      <c r="Q5334" s="12">
        <f t="shared" ca="1" si="745"/>
        <v>5.6000000000000005</v>
      </c>
      <c r="R5334" s="101">
        <f t="shared" ca="1" si="746"/>
        <v>0.17832388784069791</v>
      </c>
      <c r="S5334" s="13"/>
      <c r="T5334" s="101">
        <f t="shared" ca="1" si="747"/>
        <v>0</v>
      </c>
      <c r="U5334" s="101">
        <f t="shared" si="748"/>
        <v>0</v>
      </c>
      <c r="V5334" s="101">
        <f t="shared" ca="1" si="749"/>
        <v>-108.59050013363395</v>
      </c>
    </row>
    <row r="5335" spans="2:22" x14ac:dyDescent="0.3">
      <c r="B5335" s="13">
        <v>2023</v>
      </c>
      <c r="C5335" s="13">
        <v>8</v>
      </c>
      <c r="D5335" s="13">
        <v>8</v>
      </c>
      <c r="E5335" s="83" t="s">
        <v>319</v>
      </c>
      <c r="F5335" s="13">
        <v>1</v>
      </c>
      <c r="G5335" s="13">
        <v>16</v>
      </c>
      <c r="H5335" s="13" t="s">
        <v>71</v>
      </c>
      <c r="I5335" s="13" t="s">
        <v>53</v>
      </c>
      <c r="J5335" s="13"/>
      <c r="K5335" s="13" t="s">
        <v>27</v>
      </c>
      <c r="L5335" s="12">
        <f t="shared" ca="1" si="742"/>
        <v>4.2814489303584748</v>
      </c>
      <c r="M5335" s="101">
        <f t="shared" ca="1" si="743"/>
        <v>0.53149907021470111</v>
      </c>
      <c r="N5335" s="101">
        <f t="shared" ca="1" si="750"/>
        <v>645.73342697821784</v>
      </c>
      <c r="O5335" s="101">
        <f t="shared" ca="1" si="744"/>
        <v>1.2750154914607539</v>
      </c>
      <c r="Q5335" s="12">
        <f t="shared" ca="1" si="745"/>
        <v>2.0825919693746671</v>
      </c>
      <c r="R5335" s="101">
        <f t="shared" ca="1" si="746"/>
        <v>0</v>
      </c>
      <c r="S5335" s="13"/>
      <c r="T5335" s="101">
        <f t="shared" ca="1" si="747"/>
        <v>0.27296610313652991</v>
      </c>
      <c r="U5335" s="101">
        <f t="shared" ca="1" si="748"/>
        <v>1.2041575116633212</v>
      </c>
      <c r="V5335" s="101">
        <f t="shared" ca="1" si="749"/>
        <v>-107.1133765188341</v>
      </c>
    </row>
    <row r="5336" spans="2:22" x14ac:dyDescent="0.3">
      <c r="B5336" s="13">
        <v>2023</v>
      </c>
      <c r="C5336" s="13">
        <v>8</v>
      </c>
      <c r="D5336" s="13">
        <v>8</v>
      </c>
      <c r="E5336" s="83" t="s">
        <v>319</v>
      </c>
      <c r="F5336" s="13">
        <v>1</v>
      </c>
      <c r="G5336" s="13">
        <v>17</v>
      </c>
      <c r="H5336" s="13" t="s">
        <v>71</v>
      </c>
      <c r="I5336" s="13" t="s">
        <v>53</v>
      </c>
      <c r="J5336" s="13"/>
      <c r="K5336" s="13" t="s">
        <v>27</v>
      </c>
      <c r="L5336" s="12">
        <f t="shared" ca="1" si="742"/>
        <v>5.4987657995633166</v>
      </c>
      <c r="M5336" s="101">
        <f t="shared" ca="1" si="743"/>
        <v>0.68261678635779011</v>
      </c>
      <c r="N5336" s="101">
        <f t="shared" ca="1" si="750"/>
        <v>647.27995485934503</v>
      </c>
      <c r="O5336" s="101">
        <f t="shared" ca="1" si="744"/>
        <v>1.6375324551099557</v>
      </c>
      <c r="Q5336" s="12">
        <f t="shared" ca="1" si="745"/>
        <v>5.6000000000000005</v>
      </c>
      <c r="R5336" s="101">
        <f t="shared" ca="1" si="746"/>
        <v>8.5694750669652979E-3</v>
      </c>
      <c r="S5336" s="13"/>
      <c r="T5336" s="101">
        <f t="shared" ca="1" si="747"/>
        <v>0</v>
      </c>
      <c r="U5336" s="101">
        <f t="shared" ca="1" si="748"/>
        <v>1.5465278811271828</v>
      </c>
      <c r="V5336" s="101">
        <f t="shared" ca="1" si="749"/>
        <v>-105.58398758784085</v>
      </c>
    </row>
    <row r="5337" spans="2:22" x14ac:dyDescent="0.3">
      <c r="B5337" s="13">
        <v>2023</v>
      </c>
      <c r="C5337" s="13">
        <v>8</v>
      </c>
      <c r="D5337" s="13">
        <v>8</v>
      </c>
      <c r="E5337" s="83" t="s">
        <v>319</v>
      </c>
      <c r="F5337" s="13">
        <v>1</v>
      </c>
      <c r="G5337" s="13">
        <v>18</v>
      </c>
      <c r="H5337" s="13" t="s">
        <v>71</v>
      </c>
      <c r="I5337" s="13" t="s">
        <v>53</v>
      </c>
      <c r="J5337" s="13"/>
      <c r="K5337" s="13" t="s">
        <v>27</v>
      </c>
      <c r="L5337" s="12">
        <f t="shared" ca="1" si="742"/>
        <v>5.1485567118199267</v>
      </c>
      <c r="M5337" s="101">
        <f t="shared" ca="1" si="743"/>
        <v>0.63914183020532567</v>
      </c>
      <c r="N5337" s="101">
        <f t="shared" ca="1" si="750"/>
        <v>648.72798643454439</v>
      </c>
      <c r="O5337" s="101">
        <f t="shared" ca="1" si="744"/>
        <v>1.5332401887799743</v>
      </c>
      <c r="Q5337" s="12">
        <f t="shared" ca="1" si="745"/>
        <v>0</v>
      </c>
      <c r="R5337" s="101">
        <f t="shared" ca="1" si="746"/>
        <v>0</v>
      </c>
      <c r="S5337" s="13"/>
      <c r="T5337" s="101">
        <f t="shared" ca="1" si="747"/>
        <v>0.63914183020532567</v>
      </c>
      <c r="U5337" s="101">
        <f t="shared" ca="1" si="748"/>
        <v>1.4480315751993544</v>
      </c>
      <c r="V5337" s="101">
        <f t="shared" ca="1" si="749"/>
        <v>-103.49681418243617</v>
      </c>
    </row>
    <row r="5338" spans="2:22" x14ac:dyDescent="0.3">
      <c r="B5338" s="13">
        <v>2023</v>
      </c>
      <c r="C5338" s="13">
        <v>8</v>
      </c>
      <c r="D5338" s="13">
        <v>8</v>
      </c>
      <c r="E5338" s="83" t="s">
        <v>319</v>
      </c>
      <c r="F5338" s="13">
        <v>1</v>
      </c>
      <c r="G5338" s="13">
        <v>19</v>
      </c>
      <c r="H5338" s="13" t="s">
        <v>71</v>
      </c>
      <c r="I5338" s="13" t="s">
        <v>53</v>
      </c>
      <c r="J5338" s="13"/>
      <c r="K5338" s="13" t="s">
        <v>27</v>
      </c>
      <c r="L5338" s="12">
        <f t="shared" ca="1" si="742"/>
        <v>5.330779959970954</v>
      </c>
      <c r="M5338" s="101">
        <f t="shared" ca="1" si="743"/>
        <v>0.66176302423079425</v>
      </c>
      <c r="N5338" s="101">
        <f t="shared" ca="1" si="750"/>
        <v>650.22726829828628</v>
      </c>
      <c r="O5338" s="101">
        <f t="shared" ca="1" si="744"/>
        <v>1.5875062720793502</v>
      </c>
      <c r="Q5338" s="12">
        <f t="shared" ca="1" si="745"/>
        <v>0</v>
      </c>
      <c r="R5338" s="101">
        <f t="shared" ca="1" si="746"/>
        <v>0</v>
      </c>
      <c r="S5338" s="13"/>
      <c r="T5338" s="101">
        <f t="shared" ca="1" si="747"/>
        <v>0.66176302423079425</v>
      </c>
      <c r="U5338" s="101">
        <f t="shared" ca="1" si="748"/>
        <v>1.4992818637418308</v>
      </c>
      <c r="V5338" s="101">
        <f t="shared" ca="1" si="749"/>
        <v>-101.33576929446355</v>
      </c>
    </row>
    <row r="5339" spans="2:22" x14ac:dyDescent="0.3">
      <c r="B5339" s="13">
        <v>2023</v>
      </c>
      <c r="C5339" s="13">
        <v>8</v>
      </c>
      <c r="D5339" s="13">
        <v>8</v>
      </c>
      <c r="E5339" s="83" t="s">
        <v>319</v>
      </c>
      <c r="F5339" s="13">
        <v>1</v>
      </c>
      <c r="G5339" s="13">
        <v>20</v>
      </c>
      <c r="H5339" s="13" t="s">
        <v>69</v>
      </c>
      <c r="I5339" s="13" t="s">
        <v>53</v>
      </c>
      <c r="J5339" s="13"/>
      <c r="K5339" s="13" t="s">
        <v>27</v>
      </c>
      <c r="L5339" s="12">
        <f t="shared" ca="1" si="742"/>
        <v>5.7414839551696888</v>
      </c>
      <c r="M5339" s="101">
        <f t="shared" ca="1" si="743"/>
        <v>0.30292069347475281</v>
      </c>
      <c r="N5339" s="101">
        <f t="shared" ca="1" si="750"/>
        <v>650.22726829828628</v>
      </c>
      <c r="O5339" s="101">
        <f t="shared" ca="1" si="744"/>
        <v>0.61944870392325768</v>
      </c>
      <c r="Q5339" s="12">
        <f t="shared" ca="1" si="745"/>
        <v>0</v>
      </c>
      <c r="R5339" s="101">
        <f t="shared" ca="1" si="746"/>
        <v>0</v>
      </c>
      <c r="S5339" s="13"/>
      <c r="T5339" s="101">
        <f t="shared" ca="1" si="747"/>
        <v>0.30292069347475281</v>
      </c>
      <c r="U5339" s="101">
        <f t="shared" si="748"/>
        <v>0</v>
      </c>
      <c r="V5339" s="101">
        <f t="shared" ca="1" si="749"/>
        <v>-101.0328486009888</v>
      </c>
    </row>
    <row r="5340" spans="2:22" x14ac:dyDescent="0.3">
      <c r="B5340" s="13">
        <v>2023</v>
      </c>
      <c r="C5340" s="13">
        <v>8</v>
      </c>
      <c r="D5340" s="13">
        <v>8</v>
      </c>
      <c r="E5340" s="83" t="s">
        <v>319</v>
      </c>
      <c r="F5340" s="13">
        <v>1</v>
      </c>
      <c r="G5340" s="13">
        <v>21</v>
      </c>
      <c r="H5340" s="13" t="s">
        <v>69</v>
      </c>
      <c r="I5340" s="13" t="s">
        <v>53</v>
      </c>
      <c r="J5340" s="13"/>
      <c r="K5340" s="13" t="s">
        <v>27</v>
      </c>
      <c r="L5340" s="12">
        <f t="shared" ca="1" si="742"/>
        <v>8.066878595799837</v>
      </c>
      <c r="M5340" s="101">
        <f t="shared" ca="1" si="743"/>
        <v>0.42560851471439942</v>
      </c>
      <c r="N5340" s="101">
        <f t="shared" ca="1" si="750"/>
        <v>650.22726829828628</v>
      </c>
      <c r="O5340" s="101">
        <f t="shared" ca="1" si="744"/>
        <v>0.87033553170084443</v>
      </c>
      <c r="Q5340" s="12">
        <f t="shared" ca="1" si="745"/>
        <v>0</v>
      </c>
      <c r="R5340" s="101">
        <f t="shared" ca="1" si="746"/>
        <v>0</v>
      </c>
      <c r="S5340" s="13"/>
      <c r="T5340" s="101">
        <f t="shared" ca="1" si="747"/>
        <v>0.42560851471439942</v>
      </c>
      <c r="U5340" s="101">
        <f t="shared" si="748"/>
        <v>0</v>
      </c>
      <c r="V5340" s="101">
        <f t="shared" ca="1" si="749"/>
        <v>-100.6072400862744</v>
      </c>
    </row>
    <row r="5341" spans="2:22" x14ac:dyDescent="0.3">
      <c r="B5341" s="13">
        <v>2023</v>
      </c>
      <c r="C5341" s="13">
        <v>8</v>
      </c>
      <c r="D5341" s="13">
        <v>8</v>
      </c>
      <c r="E5341" s="83" t="s">
        <v>319</v>
      </c>
      <c r="F5341" s="13">
        <v>1</v>
      </c>
      <c r="G5341" s="13">
        <v>22</v>
      </c>
      <c r="H5341" s="13" t="s">
        <v>69</v>
      </c>
      <c r="I5341" s="13" t="s">
        <v>53</v>
      </c>
      <c r="J5341" s="13"/>
      <c r="K5341" s="13" t="s">
        <v>27</v>
      </c>
      <c r="L5341" s="12">
        <f t="shared" ca="1" si="742"/>
        <v>3.1639158016574895</v>
      </c>
      <c r="M5341" s="101">
        <f t="shared" ca="1" si="743"/>
        <v>0.16692819769544914</v>
      </c>
      <c r="N5341" s="101">
        <f t="shared" ca="1" si="750"/>
        <v>650.22726829828628</v>
      </c>
      <c r="O5341" s="101">
        <f t="shared" ca="1" si="744"/>
        <v>0.34135487584082652</v>
      </c>
      <c r="Q5341" s="12">
        <f t="shared" ca="1" si="745"/>
        <v>0</v>
      </c>
      <c r="R5341" s="101">
        <f t="shared" ca="1" si="746"/>
        <v>0</v>
      </c>
      <c r="S5341" s="13"/>
      <c r="T5341" s="101">
        <f t="shared" ca="1" si="747"/>
        <v>0.16692819769544914</v>
      </c>
      <c r="U5341" s="101">
        <f t="shared" si="748"/>
        <v>0</v>
      </c>
      <c r="V5341" s="101">
        <f t="shared" ca="1" si="749"/>
        <v>-100.44031188857895</v>
      </c>
    </row>
    <row r="5342" spans="2:22" x14ac:dyDescent="0.3">
      <c r="B5342" s="13">
        <v>2023</v>
      </c>
      <c r="C5342" s="13">
        <v>8</v>
      </c>
      <c r="D5342" s="13">
        <v>8</v>
      </c>
      <c r="E5342" s="83" t="s">
        <v>319</v>
      </c>
      <c r="F5342" s="13">
        <v>1</v>
      </c>
      <c r="G5342" s="13">
        <v>23</v>
      </c>
      <c r="H5342" s="13" t="s">
        <v>69</v>
      </c>
      <c r="I5342" s="13" t="s">
        <v>53</v>
      </c>
      <c r="J5342" s="13"/>
      <c r="K5342" s="13" t="s">
        <v>27</v>
      </c>
      <c r="L5342" s="12">
        <f t="shared" ca="1" si="742"/>
        <v>4.5311081410292635</v>
      </c>
      <c r="M5342" s="101">
        <f t="shared" ca="1" si="743"/>
        <v>0.23906126552070395</v>
      </c>
      <c r="N5342" s="101">
        <f t="shared" ca="1" si="750"/>
        <v>650.22726829828628</v>
      </c>
      <c r="O5342" s="101">
        <f t="shared" ca="1" si="744"/>
        <v>0.48886125733564723</v>
      </c>
      <c r="Q5342" s="12">
        <f t="shared" ca="1" si="745"/>
        <v>0</v>
      </c>
      <c r="R5342" s="101">
        <f t="shared" ca="1" si="746"/>
        <v>0</v>
      </c>
      <c r="S5342" s="13"/>
      <c r="T5342" s="101">
        <f t="shared" ca="1" si="747"/>
        <v>0.23906126552070395</v>
      </c>
      <c r="U5342" s="101">
        <f t="shared" si="748"/>
        <v>0</v>
      </c>
      <c r="V5342" s="101">
        <f t="shared" ca="1" si="749"/>
        <v>-100.20125062305824</v>
      </c>
    </row>
    <row r="5343" spans="2:22" x14ac:dyDescent="0.3">
      <c r="B5343" s="13">
        <v>2023</v>
      </c>
      <c r="C5343" s="13">
        <v>8</v>
      </c>
      <c r="D5343" s="13">
        <v>9</v>
      </c>
      <c r="E5343" s="83" t="s">
        <v>320</v>
      </c>
      <c r="F5343" s="13">
        <v>2</v>
      </c>
      <c r="G5343" s="13">
        <v>0</v>
      </c>
      <c r="H5343" s="13" t="s">
        <v>69</v>
      </c>
      <c r="I5343" s="13" t="s">
        <v>53</v>
      </c>
      <c r="J5343" s="13"/>
      <c r="K5343" s="13" t="s">
        <v>27</v>
      </c>
      <c r="L5343" s="12">
        <f t="shared" ca="1" si="742"/>
        <v>4.601328709703016</v>
      </c>
      <c r="M5343" s="101">
        <f t="shared" ca="1" si="743"/>
        <v>0.24276610272393112</v>
      </c>
      <c r="N5343" s="101">
        <f t="shared" ca="1" si="750"/>
        <v>650.22726829828628</v>
      </c>
      <c r="O5343" s="101">
        <f t="shared" ca="1" si="744"/>
        <v>0.49643735448985837</v>
      </c>
      <c r="Q5343" s="12">
        <f t="shared" ca="1" si="745"/>
        <v>0</v>
      </c>
      <c r="R5343" s="101">
        <f t="shared" ca="1" si="746"/>
        <v>0</v>
      </c>
      <c r="S5343" s="13"/>
      <c r="T5343" s="101">
        <f t="shared" ca="1" si="747"/>
        <v>0.24276610272393112</v>
      </c>
      <c r="U5343" s="101">
        <f t="shared" si="748"/>
        <v>0</v>
      </c>
      <c r="V5343" s="101">
        <f t="shared" ca="1" si="749"/>
        <v>-99.958484520334309</v>
      </c>
    </row>
    <row r="5344" spans="2:22" x14ac:dyDescent="0.3">
      <c r="B5344" s="13">
        <v>2023</v>
      </c>
      <c r="C5344" s="13">
        <v>8</v>
      </c>
      <c r="D5344" s="13">
        <v>9</v>
      </c>
      <c r="E5344" s="83" t="s">
        <v>320</v>
      </c>
      <c r="F5344" s="13">
        <v>2</v>
      </c>
      <c r="G5344" s="13">
        <v>1</v>
      </c>
      <c r="H5344" s="13" t="s">
        <v>69</v>
      </c>
      <c r="I5344" s="13" t="s">
        <v>53</v>
      </c>
      <c r="J5344" s="13"/>
      <c r="K5344" s="13" t="s">
        <v>27</v>
      </c>
      <c r="L5344" s="12">
        <f t="shared" ca="1" si="742"/>
        <v>3.5763498512785796</v>
      </c>
      <c r="M5344" s="101">
        <f t="shared" ca="1" si="743"/>
        <v>0.18868821815345788</v>
      </c>
      <c r="N5344" s="101">
        <f t="shared" ca="1" si="750"/>
        <v>650.22726829828628</v>
      </c>
      <c r="O5344" s="101">
        <f t="shared" ca="1" si="744"/>
        <v>0.38585238545444595</v>
      </c>
      <c r="Q5344" s="12">
        <f t="shared" ca="1" si="745"/>
        <v>0</v>
      </c>
      <c r="R5344" s="101">
        <f t="shared" ca="1" si="746"/>
        <v>0</v>
      </c>
      <c r="S5344" s="13"/>
      <c r="T5344" s="101">
        <f t="shared" ca="1" si="747"/>
        <v>0.18868821815345788</v>
      </c>
      <c r="U5344" s="101">
        <f t="shared" si="748"/>
        <v>0</v>
      </c>
      <c r="V5344" s="101">
        <f t="shared" ca="1" si="749"/>
        <v>-99.76979630218085</v>
      </c>
    </row>
    <row r="5345" spans="2:22" x14ac:dyDescent="0.3">
      <c r="B5345" s="13">
        <v>2023</v>
      </c>
      <c r="C5345" s="13">
        <v>8</v>
      </c>
      <c r="D5345" s="13">
        <v>9</v>
      </c>
      <c r="E5345" s="83" t="s">
        <v>320</v>
      </c>
      <c r="F5345" s="13">
        <v>2</v>
      </c>
      <c r="G5345" s="13">
        <v>2</v>
      </c>
      <c r="H5345" s="13" t="s">
        <v>69</v>
      </c>
      <c r="I5345" s="13" t="s">
        <v>53</v>
      </c>
      <c r="J5345" s="13"/>
      <c r="K5345" s="13" t="s">
        <v>27</v>
      </c>
      <c r="L5345" s="12">
        <f t="shared" ca="1" si="742"/>
        <v>3.2218583478411249</v>
      </c>
      <c r="M5345" s="101">
        <f t="shared" ca="1" si="743"/>
        <v>0.16998524643209775</v>
      </c>
      <c r="N5345" s="101">
        <f t="shared" ca="1" si="750"/>
        <v>650.22726829828628</v>
      </c>
      <c r="O5345" s="101">
        <f t="shared" ca="1" si="744"/>
        <v>0.34760629714857899</v>
      </c>
      <c r="Q5345" s="12">
        <f t="shared" ca="1" si="745"/>
        <v>0</v>
      </c>
      <c r="R5345" s="101">
        <f t="shared" ca="1" si="746"/>
        <v>0</v>
      </c>
      <c r="S5345" s="13"/>
      <c r="T5345" s="101">
        <f t="shared" ca="1" si="747"/>
        <v>0.16998524643209775</v>
      </c>
      <c r="U5345" s="101">
        <f t="shared" si="748"/>
        <v>0</v>
      </c>
      <c r="V5345" s="101">
        <f t="shared" ca="1" si="749"/>
        <v>-99.599811055748759</v>
      </c>
    </row>
    <row r="5346" spans="2:22" x14ac:dyDescent="0.3">
      <c r="B5346" s="13">
        <v>2023</v>
      </c>
      <c r="C5346" s="13">
        <v>8</v>
      </c>
      <c r="D5346" s="13">
        <v>9</v>
      </c>
      <c r="E5346" s="83" t="s">
        <v>320</v>
      </c>
      <c r="F5346" s="13">
        <v>2</v>
      </c>
      <c r="G5346" s="13">
        <v>3</v>
      </c>
      <c r="H5346" s="13" t="s">
        <v>69</v>
      </c>
      <c r="I5346" s="13" t="s">
        <v>53</v>
      </c>
      <c r="J5346" s="13"/>
      <c r="K5346" s="13" t="s">
        <v>27</v>
      </c>
      <c r="L5346" s="12">
        <f t="shared" ca="1" si="742"/>
        <v>3.3111169199411288</v>
      </c>
      <c r="M5346" s="101">
        <f t="shared" ca="1" si="743"/>
        <v>0.17469452869609395</v>
      </c>
      <c r="N5346" s="101">
        <f t="shared" ca="1" si="750"/>
        <v>650.22726829828628</v>
      </c>
      <c r="O5346" s="101">
        <f t="shared" ca="1" si="744"/>
        <v>0.35723640449244837</v>
      </c>
      <c r="Q5346" s="12">
        <f t="shared" ca="1" si="745"/>
        <v>0</v>
      </c>
      <c r="R5346" s="101">
        <f t="shared" ca="1" si="746"/>
        <v>0</v>
      </c>
      <c r="S5346" s="13"/>
      <c r="T5346" s="101">
        <f t="shared" ca="1" si="747"/>
        <v>0.17469452869609395</v>
      </c>
      <c r="U5346" s="101">
        <f t="shared" si="748"/>
        <v>0</v>
      </c>
      <c r="V5346" s="101">
        <f t="shared" ca="1" si="749"/>
        <v>-99.425116527052666</v>
      </c>
    </row>
    <row r="5347" spans="2:22" x14ac:dyDescent="0.3">
      <c r="B5347" s="13">
        <v>2023</v>
      </c>
      <c r="C5347" s="13">
        <v>8</v>
      </c>
      <c r="D5347" s="13">
        <v>9</v>
      </c>
      <c r="E5347" s="83" t="s">
        <v>320</v>
      </c>
      <c r="F5347" s="13">
        <v>2</v>
      </c>
      <c r="G5347" s="13">
        <v>4</v>
      </c>
      <c r="H5347" s="13" t="s">
        <v>69</v>
      </c>
      <c r="I5347" s="13" t="s">
        <v>53</v>
      </c>
      <c r="J5347" s="13"/>
      <c r="K5347" s="13" t="s">
        <v>27</v>
      </c>
      <c r="L5347" s="12">
        <f t="shared" ca="1" si="742"/>
        <v>3.2023152762975164</v>
      </c>
      <c r="M5347" s="101">
        <f t="shared" ca="1" si="743"/>
        <v>0.16895415397745697</v>
      </c>
      <c r="N5347" s="101">
        <f t="shared" ca="1" si="750"/>
        <v>650.22726829828628</v>
      </c>
      <c r="O5347" s="101">
        <f t="shared" ca="1" si="744"/>
        <v>0.34549779515973905</v>
      </c>
      <c r="Q5347" s="12">
        <f t="shared" ca="1" si="745"/>
        <v>0</v>
      </c>
      <c r="R5347" s="101">
        <f t="shared" ca="1" si="746"/>
        <v>0</v>
      </c>
      <c r="S5347" s="13"/>
      <c r="T5347" s="101">
        <f t="shared" ca="1" si="747"/>
        <v>0.16895415397745697</v>
      </c>
      <c r="U5347" s="101">
        <f t="shared" si="748"/>
        <v>0</v>
      </c>
      <c r="V5347" s="101">
        <f t="shared" ca="1" si="749"/>
        <v>-99.256162373075213</v>
      </c>
    </row>
    <row r="5348" spans="2:22" x14ac:dyDescent="0.3">
      <c r="B5348" s="13">
        <v>2023</v>
      </c>
      <c r="C5348" s="13">
        <v>8</v>
      </c>
      <c r="D5348" s="13">
        <v>9</v>
      </c>
      <c r="E5348" s="83" t="s">
        <v>320</v>
      </c>
      <c r="F5348" s="13">
        <v>2</v>
      </c>
      <c r="G5348" s="13">
        <v>5</v>
      </c>
      <c r="H5348" s="13" t="s">
        <v>69</v>
      </c>
      <c r="I5348" s="13" t="s">
        <v>53</v>
      </c>
      <c r="J5348" s="13"/>
      <c r="K5348" s="13" t="s">
        <v>27</v>
      </c>
      <c r="L5348" s="12">
        <f t="shared" ca="1" si="742"/>
        <v>3.1519707485395068</v>
      </c>
      <c r="M5348" s="101">
        <f t="shared" ca="1" si="743"/>
        <v>0.16629797669294438</v>
      </c>
      <c r="N5348" s="101">
        <f t="shared" ca="1" si="750"/>
        <v>650.22726829828628</v>
      </c>
      <c r="O5348" s="101">
        <f t="shared" ca="1" si="744"/>
        <v>0.34006612405992737</v>
      </c>
      <c r="Q5348" s="12">
        <f t="shared" ca="1" si="745"/>
        <v>5.6000000000000005</v>
      </c>
      <c r="R5348" s="101">
        <f t="shared" ca="1" si="746"/>
        <v>0.2072256761361308</v>
      </c>
      <c r="S5348" s="13"/>
      <c r="T5348" s="101">
        <f t="shared" ca="1" si="747"/>
        <v>0</v>
      </c>
      <c r="U5348" s="101">
        <f t="shared" si="748"/>
        <v>0</v>
      </c>
      <c r="V5348" s="101">
        <f t="shared" ca="1" si="749"/>
        <v>-99.670613725347479</v>
      </c>
    </row>
    <row r="5349" spans="2:22" x14ac:dyDescent="0.3">
      <c r="B5349" s="13">
        <v>2023</v>
      </c>
      <c r="C5349" s="13">
        <v>8</v>
      </c>
      <c r="D5349" s="13">
        <v>9</v>
      </c>
      <c r="E5349" s="83" t="s">
        <v>320</v>
      </c>
      <c r="F5349" s="13">
        <v>2</v>
      </c>
      <c r="G5349" s="13">
        <v>6</v>
      </c>
      <c r="H5349" s="13" t="s">
        <v>69</v>
      </c>
      <c r="I5349" s="13" t="s">
        <v>53</v>
      </c>
      <c r="J5349" s="13"/>
      <c r="K5349" s="13" t="s">
        <v>27</v>
      </c>
      <c r="L5349" s="12">
        <f t="shared" ca="1" si="742"/>
        <v>3.2061484861611418</v>
      </c>
      <c r="M5349" s="101">
        <f t="shared" ca="1" si="743"/>
        <v>0.16915639412986183</v>
      </c>
      <c r="N5349" s="101">
        <f t="shared" ca="1" si="750"/>
        <v>650.22726829828628</v>
      </c>
      <c r="O5349" s="101">
        <f t="shared" ca="1" si="744"/>
        <v>0.34591136017192559</v>
      </c>
      <c r="Q5349" s="12">
        <f t="shared" ca="1" si="745"/>
        <v>5.6000000000000005</v>
      </c>
      <c r="R5349" s="101">
        <f t="shared" ca="1" si="746"/>
        <v>0.2026395306464594</v>
      </c>
      <c r="S5349" s="13"/>
      <c r="T5349" s="101">
        <f t="shared" ca="1" si="747"/>
        <v>0</v>
      </c>
      <c r="U5349" s="101">
        <f t="shared" si="748"/>
        <v>0</v>
      </c>
      <c r="V5349" s="101">
        <f t="shared" ca="1" si="749"/>
        <v>-100.07589278664041</v>
      </c>
    </row>
    <row r="5350" spans="2:22" x14ac:dyDescent="0.3">
      <c r="B5350" s="13">
        <v>2023</v>
      </c>
      <c r="C5350" s="13">
        <v>8</v>
      </c>
      <c r="D5350" s="13">
        <v>9</v>
      </c>
      <c r="E5350" s="83" t="s">
        <v>320</v>
      </c>
      <c r="F5350" s="13">
        <v>2</v>
      </c>
      <c r="G5350" s="13">
        <v>7</v>
      </c>
      <c r="H5350" s="13" t="s">
        <v>69</v>
      </c>
      <c r="I5350" s="13" t="s">
        <v>53</v>
      </c>
      <c r="J5350" s="13"/>
      <c r="K5350" s="13" t="s">
        <v>27</v>
      </c>
      <c r="L5350" s="12">
        <f t="shared" ca="1" si="742"/>
        <v>3.381192628461839</v>
      </c>
      <c r="M5350" s="101">
        <f t="shared" ca="1" si="743"/>
        <v>0.17839172307764664</v>
      </c>
      <c r="N5350" s="101">
        <f t="shared" ca="1" si="750"/>
        <v>650.22726829828628</v>
      </c>
      <c r="O5350" s="101">
        <f t="shared" ca="1" si="744"/>
        <v>0.36479687268474781</v>
      </c>
      <c r="Q5350" s="12">
        <f t="shared" ca="1" si="745"/>
        <v>5.6000000000000005</v>
      </c>
      <c r="R5350" s="101">
        <f t="shared" ca="1" si="746"/>
        <v>0.18782204400070537</v>
      </c>
      <c r="S5350" s="13"/>
      <c r="T5350" s="101">
        <f t="shared" ca="1" si="747"/>
        <v>0</v>
      </c>
      <c r="U5350" s="101">
        <f t="shared" si="748"/>
        <v>0</v>
      </c>
      <c r="V5350" s="101">
        <f t="shared" ca="1" si="749"/>
        <v>-100.45153687464183</v>
      </c>
    </row>
    <row r="5351" spans="2:22" x14ac:dyDescent="0.3">
      <c r="B5351" s="13">
        <v>2023</v>
      </c>
      <c r="C5351" s="13">
        <v>8</v>
      </c>
      <c r="D5351" s="13">
        <v>9</v>
      </c>
      <c r="E5351" s="83" t="s">
        <v>320</v>
      </c>
      <c r="F5351" s="13">
        <v>2</v>
      </c>
      <c r="G5351" s="13">
        <v>8</v>
      </c>
      <c r="H5351" s="13" t="s">
        <v>69</v>
      </c>
      <c r="I5351" s="13" t="s">
        <v>53</v>
      </c>
      <c r="J5351" s="13"/>
      <c r="K5351" s="13" t="s">
        <v>27</v>
      </c>
      <c r="L5351" s="12">
        <f t="shared" ca="1" si="742"/>
        <v>3.6266283434393598</v>
      </c>
      <c r="M5351" s="101">
        <f t="shared" ca="1" si="743"/>
        <v>0.19134091139986062</v>
      </c>
      <c r="N5351" s="101">
        <f t="shared" ca="1" si="750"/>
        <v>650.22726829828628</v>
      </c>
      <c r="O5351" s="101">
        <f t="shared" ca="1" si="744"/>
        <v>0.39127693197367253</v>
      </c>
      <c r="Q5351" s="12">
        <f t="shared" ca="1" si="745"/>
        <v>5.6000000000000005</v>
      </c>
      <c r="R5351" s="101">
        <f t="shared" ca="1" si="746"/>
        <v>0.16704591072785824</v>
      </c>
      <c r="S5351" s="13"/>
      <c r="T5351" s="101">
        <f t="shared" ca="1" si="747"/>
        <v>0</v>
      </c>
      <c r="U5351" s="101">
        <f t="shared" si="748"/>
        <v>0</v>
      </c>
      <c r="V5351" s="101">
        <f t="shared" ca="1" si="749"/>
        <v>-100.78562869609756</v>
      </c>
    </row>
    <row r="5352" spans="2:22" x14ac:dyDescent="0.3">
      <c r="B5352" s="13">
        <v>2023</v>
      </c>
      <c r="C5352" s="13">
        <v>8</v>
      </c>
      <c r="D5352" s="13">
        <v>9</v>
      </c>
      <c r="E5352" s="83" t="s">
        <v>320</v>
      </c>
      <c r="F5352" s="13">
        <v>2</v>
      </c>
      <c r="G5352" s="13">
        <v>9</v>
      </c>
      <c r="H5352" s="13" t="s">
        <v>69</v>
      </c>
      <c r="I5352" s="13" t="s">
        <v>53</v>
      </c>
      <c r="J5352" s="13"/>
      <c r="K5352" s="13" t="s">
        <v>27</v>
      </c>
      <c r="L5352" s="12">
        <f t="shared" ca="1" si="742"/>
        <v>4.1970138513367692</v>
      </c>
      <c r="M5352" s="101">
        <f t="shared" ca="1" si="743"/>
        <v>0.22143445079652796</v>
      </c>
      <c r="N5352" s="101">
        <f t="shared" ca="1" si="750"/>
        <v>650.22726829828628</v>
      </c>
      <c r="O5352" s="101">
        <f t="shared" ca="1" si="744"/>
        <v>0.45281582442072404</v>
      </c>
      <c r="Q5352" s="12">
        <f t="shared" ca="1" si="745"/>
        <v>5.6000000000000005</v>
      </c>
      <c r="R5352" s="101">
        <f t="shared" ca="1" si="746"/>
        <v>0.11876277748434254</v>
      </c>
      <c r="S5352" s="13"/>
      <c r="T5352" s="101">
        <f t="shared" ca="1" si="747"/>
        <v>0</v>
      </c>
      <c r="U5352" s="101">
        <f t="shared" si="748"/>
        <v>0</v>
      </c>
      <c r="V5352" s="101">
        <f t="shared" ca="1" si="749"/>
        <v>-101.02315425106626</v>
      </c>
    </row>
    <row r="5353" spans="2:22" x14ac:dyDescent="0.3">
      <c r="B5353" s="13">
        <v>2023</v>
      </c>
      <c r="C5353" s="13">
        <v>8</v>
      </c>
      <c r="D5353" s="13">
        <v>9</v>
      </c>
      <c r="E5353" s="83" t="s">
        <v>320</v>
      </c>
      <c r="F5353" s="13">
        <v>2</v>
      </c>
      <c r="G5353" s="13">
        <v>10</v>
      </c>
      <c r="H5353" s="13" t="s">
        <v>70</v>
      </c>
      <c r="I5353" s="13" t="s">
        <v>53</v>
      </c>
      <c r="J5353" s="13"/>
      <c r="K5353" s="13" t="s">
        <v>27</v>
      </c>
      <c r="L5353" s="12">
        <f t="shared" ca="1" si="742"/>
        <v>4.4059055796405975</v>
      </c>
      <c r="M5353" s="101">
        <f t="shared" ca="1" si="743"/>
        <v>0.23245557838183792</v>
      </c>
      <c r="N5353" s="101">
        <f t="shared" ca="1" si="750"/>
        <v>650.22726829828628</v>
      </c>
      <c r="O5353" s="101">
        <f t="shared" ca="1" si="744"/>
        <v>0.47535315298742409</v>
      </c>
      <c r="Q5353" s="12">
        <f t="shared" ca="1" si="745"/>
        <v>2.780077604537361</v>
      </c>
      <c r="R5353" s="101">
        <f t="shared" ca="1" si="746"/>
        <v>0</v>
      </c>
      <c r="S5353" s="13"/>
      <c r="T5353" s="101">
        <f t="shared" ca="1" si="747"/>
        <v>8.5778683966446764E-2</v>
      </c>
      <c r="U5353" s="101">
        <f t="shared" si="748"/>
        <v>0</v>
      </c>
      <c r="V5353" s="101">
        <f t="shared" ca="1" si="749"/>
        <v>-100.93737556709981</v>
      </c>
    </row>
    <row r="5354" spans="2:22" x14ac:dyDescent="0.3">
      <c r="B5354" s="13">
        <v>2023</v>
      </c>
      <c r="C5354" s="13">
        <v>8</v>
      </c>
      <c r="D5354" s="13">
        <v>9</v>
      </c>
      <c r="E5354" s="83" t="s">
        <v>320</v>
      </c>
      <c r="F5354" s="13">
        <v>2</v>
      </c>
      <c r="G5354" s="13">
        <v>11</v>
      </c>
      <c r="H5354" s="13" t="s">
        <v>70</v>
      </c>
      <c r="I5354" s="13" t="s">
        <v>53</v>
      </c>
      <c r="J5354" s="13"/>
      <c r="K5354" s="13" t="s">
        <v>27</v>
      </c>
      <c r="L5354" s="12">
        <f t="shared" ca="1" si="742"/>
        <v>3.3072295067629414</v>
      </c>
      <c r="M5354" s="101">
        <f t="shared" ca="1" si="743"/>
        <v>0.17448942877681278</v>
      </c>
      <c r="N5354" s="101">
        <f t="shared" ca="1" si="750"/>
        <v>650.22726829828628</v>
      </c>
      <c r="O5354" s="101">
        <f t="shared" ca="1" si="744"/>
        <v>0.35681699148465373</v>
      </c>
      <c r="Q5354" s="12">
        <f t="shared" ca="1" si="745"/>
        <v>0.54247590933777112</v>
      </c>
      <c r="R5354" s="101">
        <f t="shared" ca="1" si="746"/>
        <v>0</v>
      </c>
      <c r="S5354" s="13"/>
      <c r="T5354" s="101">
        <f t="shared" ca="1" si="747"/>
        <v>0.14586839980015201</v>
      </c>
      <c r="U5354" s="101">
        <f t="shared" si="748"/>
        <v>0</v>
      </c>
      <c r="V5354" s="101">
        <f t="shared" ca="1" si="749"/>
        <v>-100.79150716729966</v>
      </c>
    </row>
    <row r="5355" spans="2:22" x14ac:dyDescent="0.3">
      <c r="B5355" s="13">
        <v>2023</v>
      </c>
      <c r="C5355" s="13">
        <v>8</v>
      </c>
      <c r="D5355" s="13">
        <v>9</v>
      </c>
      <c r="E5355" s="83" t="s">
        <v>320</v>
      </c>
      <c r="F5355" s="13">
        <v>2</v>
      </c>
      <c r="G5355" s="13">
        <v>12</v>
      </c>
      <c r="H5355" s="13" t="s">
        <v>70</v>
      </c>
      <c r="I5355" s="13" t="s">
        <v>53</v>
      </c>
      <c r="J5355" s="13"/>
      <c r="K5355" s="13" t="s">
        <v>27</v>
      </c>
      <c r="L5355" s="12">
        <f t="shared" ca="1" si="742"/>
        <v>3.8807114839930734</v>
      </c>
      <c r="M5355" s="101">
        <f t="shared" ca="1" si="743"/>
        <v>0.20474633789547456</v>
      </c>
      <c r="N5355" s="101">
        <f t="shared" ca="1" si="750"/>
        <v>650.22726829828628</v>
      </c>
      <c r="O5355" s="101">
        <f t="shared" ca="1" si="744"/>
        <v>0.41868996200801267</v>
      </c>
      <c r="Q5355" s="12">
        <f t="shared" ca="1" si="745"/>
        <v>1.943426083795831</v>
      </c>
      <c r="R5355" s="101">
        <f t="shared" ca="1" si="746"/>
        <v>0</v>
      </c>
      <c r="S5355" s="13"/>
      <c r="T5355" s="101">
        <f t="shared" ca="1" si="747"/>
        <v>0.10221117771440651</v>
      </c>
      <c r="U5355" s="101">
        <f t="shared" si="748"/>
        <v>0</v>
      </c>
      <c r="V5355" s="101">
        <f t="shared" ca="1" si="749"/>
        <v>-100.68929598958525</v>
      </c>
    </row>
    <row r="5356" spans="2:22" x14ac:dyDescent="0.3">
      <c r="B5356" s="13">
        <v>2023</v>
      </c>
      <c r="C5356" s="13">
        <v>8</v>
      </c>
      <c r="D5356" s="13">
        <v>9</v>
      </c>
      <c r="E5356" s="83" t="s">
        <v>320</v>
      </c>
      <c r="F5356" s="13">
        <v>2</v>
      </c>
      <c r="G5356" s="13">
        <v>13</v>
      </c>
      <c r="H5356" s="13" t="s">
        <v>70</v>
      </c>
      <c r="I5356" s="13" t="s">
        <v>53</v>
      </c>
      <c r="J5356" s="13"/>
      <c r="K5356" s="13" t="s">
        <v>27</v>
      </c>
      <c r="L5356" s="12">
        <f t="shared" ca="1" si="742"/>
        <v>3.2962962491595422</v>
      </c>
      <c r="M5356" s="101">
        <f t="shared" ca="1" si="743"/>
        <v>0.17391259010565746</v>
      </c>
      <c r="N5356" s="101">
        <f t="shared" ca="1" si="750"/>
        <v>650.22726829828628</v>
      </c>
      <c r="O5356" s="101">
        <f t="shared" ca="1" si="744"/>
        <v>0.355637402321823</v>
      </c>
      <c r="Q5356" s="12">
        <f t="shared" ca="1" si="745"/>
        <v>5.6000000000000005</v>
      </c>
      <c r="R5356" s="101">
        <f t="shared" ca="1" si="746"/>
        <v>0.19500852250864481</v>
      </c>
      <c r="S5356" s="13"/>
      <c r="T5356" s="101">
        <f t="shared" ca="1" si="747"/>
        <v>0</v>
      </c>
      <c r="U5356" s="101">
        <f t="shared" si="748"/>
        <v>0</v>
      </c>
      <c r="V5356" s="101">
        <f t="shared" ca="1" si="749"/>
        <v>-101.07931303460254</v>
      </c>
    </row>
    <row r="5357" spans="2:22" x14ac:dyDescent="0.3">
      <c r="B5357" s="13">
        <v>2023</v>
      </c>
      <c r="C5357" s="13">
        <v>8</v>
      </c>
      <c r="D5357" s="13">
        <v>9</v>
      </c>
      <c r="E5357" s="83" t="s">
        <v>320</v>
      </c>
      <c r="F5357" s="13">
        <v>2</v>
      </c>
      <c r="G5357" s="13">
        <v>14</v>
      </c>
      <c r="H5357" s="13" t="s">
        <v>70</v>
      </c>
      <c r="I5357" s="13" t="s">
        <v>53</v>
      </c>
      <c r="J5357" s="13"/>
      <c r="K5357" s="13" t="s">
        <v>27</v>
      </c>
      <c r="L5357" s="12">
        <f t="shared" ca="1" si="742"/>
        <v>2.7979354466716959</v>
      </c>
      <c r="M5357" s="101">
        <f t="shared" ca="1" si="743"/>
        <v>0.14761907416639869</v>
      </c>
      <c r="N5357" s="101">
        <f t="shared" ca="1" si="750"/>
        <v>650.22726829828628</v>
      </c>
      <c r="O5357" s="101">
        <f t="shared" ca="1" si="744"/>
        <v>0.30186925534140929</v>
      </c>
      <c r="Q5357" s="12">
        <f t="shared" ca="1" si="745"/>
        <v>0</v>
      </c>
      <c r="R5357" s="101">
        <f t="shared" ca="1" si="746"/>
        <v>0</v>
      </c>
      <c r="S5357" s="13"/>
      <c r="T5357" s="101">
        <f t="shared" ca="1" si="747"/>
        <v>0.14761907416639869</v>
      </c>
      <c r="U5357" s="101">
        <f t="shared" si="748"/>
        <v>0</v>
      </c>
      <c r="V5357" s="101">
        <f t="shared" ca="1" si="749"/>
        <v>-100.93169396043614</v>
      </c>
    </row>
    <row r="5358" spans="2:22" x14ac:dyDescent="0.3">
      <c r="B5358" s="13">
        <v>2023</v>
      </c>
      <c r="C5358" s="13">
        <v>8</v>
      </c>
      <c r="D5358" s="13">
        <v>9</v>
      </c>
      <c r="E5358" s="83" t="s">
        <v>320</v>
      </c>
      <c r="F5358" s="13">
        <v>2</v>
      </c>
      <c r="G5358" s="13">
        <v>15</v>
      </c>
      <c r="H5358" s="13" t="s">
        <v>70</v>
      </c>
      <c r="I5358" s="13" t="s">
        <v>53</v>
      </c>
      <c r="J5358" s="13"/>
      <c r="K5358" s="13" t="s">
        <v>27</v>
      </c>
      <c r="L5358" s="12">
        <f t="shared" ca="1" si="742"/>
        <v>3.5077363276694915</v>
      </c>
      <c r="M5358" s="101">
        <f t="shared" ca="1" si="743"/>
        <v>0.18506816864784237</v>
      </c>
      <c r="N5358" s="101">
        <f t="shared" ca="1" si="750"/>
        <v>650.22726829828628</v>
      </c>
      <c r="O5358" s="101">
        <f t="shared" ca="1" si="744"/>
        <v>0.37844967239226146</v>
      </c>
      <c r="Q5358" s="12">
        <f t="shared" ca="1" si="745"/>
        <v>0</v>
      </c>
      <c r="R5358" s="101">
        <f t="shared" ca="1" si="746"/>
        <v>0</v>
      </c>
      <c r="S5358" s="13"/>
      <c r="T5358" s="101">
        <f t="shared" ca="1" si="747"/>
        <v>0.18506816864784237</v>
      </c>
      <c r="U5358" s="101">
        <f t="shared" si="748"/>
        <v>0</v>
      </c>
      <c r="V5358" s="101">
        <f t="shared" ca="1" si="749"/>
        <v>-100.74662579178829</v>
      </c>
    </row>
    <row r="5359" spans="2:22" x14ac:dyDescent="0.3">
      <c r="B5359" s="13">
        <v>2023</v>
      </c>
      <c r="C5359" s="13">
        <v>8</v>
      </c>
      <c r="D5359" s="13">
        <v>9</v>
      </c>
      <c r="E5359" s="83" t="s">
        <v>320</v>
      </c>
      <c r="F5359" s="13">
        <v>2</v>
      </c>
      <c r="G5359" s="13">
        <v>16</v>
      </c>
      <c r="H5359" s="13" t="s">
        <v>71</v>
      </c>
      <c r="I5359" s="13" t="s">
        <v>53</v>
      </c>
      <c r="J5359" s="13"/>
      <c r="K5359" s="13" t="s">
        <v>27</v>
      </c>
      <c r="L5359" s="12">
        <f t="shared" ca="1" si="742"/>
        <v>5.6679452290706207</v>
      </c>
      <c r="M5359" s="101">
        <f t="shared" ca="1" si="743"/>
        <v>0.70361872073682685</v>
      </c>
      <c r="N5359" s="101">
        <f t="shared" ca="1" si="750"/>
        <v>651.82137789396234</v>
      </c>
      <c r="O5359" s="101">
        <f t="shared" ca="1" si="744"/>
        <v>1.6879140892172309</v>
      </c>
      <c r="Q5359" s="12">
        <f t="shared" ca="1" si="745"/>
        <v>4.9649597007730986</v>
      </c>
      <c r="R5359" s="101">
        <f t="shared" ca="1" si="746"/>
        <v>0</v>
      </c>
      <c r="S5359" s="13"/>
      <c r="T5359" s="101">
        <f t="shared" ca="1" si="747"/>
        <v>8.7268623482854399E-2</v>
      </c>
      <c r="U5359" s="101">
        <f t="shared" ca="1" si="748"/>
        <v>1.594109595676112</v>
      </c>
      <c r="V5359" s="101">
        <f t="shared" ca="1" si="749"/>
        <v>-99.065247572629318</v>
      </c>
    </row>
    <row r="5360" spans="2:22" x14ac:dyDescent="0.3">
      <c r="B5360" s="13">
        <v>2023</v>
      </c>
      <c r="C5360" s="13">
        <v>8</v>
      </c>
      <c r="D5360" s="13">
        <v>9</v>
      </c>
      <c r="E5360" s="83" t="s">
        <v>320</v>
      </c>
      <c r="F5360" s="13">
        <v>2</v>
      </c>
      <c r="G5360" s="13">
        <v>17</v>
      </c>
      <c r="H5360" s="13" t="s">
        <v>71</v>
      </c>
      <c r="I5360" s="13" t="s">
        <v>53</v>
      </c>
      <c r="J5360" s="13"/>
      <c r="K5360" s="13" t="s">
        <v>27</v>
      </c>
      <c r="L5360" s="12">
        <f t="shared" ca="1" si="742"/>
        <v>7.3321997083114132</v>
      </c>
      <c r="M5360" s="101">
        <f t="shared" ca="1" si="743"/>
        <v>0.91021927178977879</v>
      </c>
      <c r="N5360" s="101">
        <f t="shared" ca="1" si="750"/>
        <v>653.88355906192487</v>
      </c>
      <c r="O5360" s="101">
        <f t="shared" ca="1" si="744"/>
        <v>2.1835290731351389</v>
      </c>
      <c r="Q5360" s="12">
        <f t="shared" ca="1" si="745"/>
        <v>5.6000000000000005</v>
      </c>
      <c r="R5360" s="101">
        <f t="shared" ca="1" si="746"/>
        <v>0</v>
      </c>
      <c r="S5360" s="13"/>
      <c r="T5360" s="101">
        <f t="shared" ca="1" si="747"/>
        <v>0.21503527178977877</v>
      </c>
      <c r="U5360" s="101">
        <f t="shared" ca="1" si="748"/>
        <v>2.062181167962585</v>
      </c>
      <c r="V5360" s="101">
        <f t="shared" ca="1" si="749"/>
        <v>-96.788031132876966</v>
      </c>
    </row>
    <row r="5361" spans="2:22" x14ac:dyDescent="0.3">
      <c r="B5361" s="13">
        <v>2023</v>
      </c>
      <c r="C5361" s="13">
        <v>8</v>
      </c>
      <c r="D5361" s="13">
        <v>9</v>
      </c>
      <c r="E5361" s="83" t="s">
        <v>320</v>
      </c>
      <c r="F5361" s="13">
        <v>2</v>
      </c>
      <c r="G5361" s="13">
        <v>18</v>
      </c>
      <c r="H5361" s="13" t="s">
        <v>71</v>
      </c>
      <c r="I5361" s="13" t="s">
        <v>53</v>
      </c>
      <c r="J5361" s="13"/>
      <c r="K5361" s="13" t="s">
        <v>27</v>
      </c>
      <c r="L5361" s="12">
        <f t="shared" ca="1" si="742"/>
        <v>5.8931093734859559</v>
      </c>
      <c r="M5361" s="101">
        <f t="shared" ca="1" si="743"/>
        <v>0.73157059762454657</v>
      </c>
      <c r="N5361" s="101">
        <f t="shared" ca="1" si="750"/>
        <v>655.5409960732178</v>
      </c>
      <c r="O5361" s="101">
        <f t="shared" ca="1" si="744"/>
        <v>1.7549679714241178</v>
      </c>
      <c r="Q5361" s="12">
        <f t="shared" ca="1" si="745"/>
        <v>2.1678072323598077</v>
      </c>
      <c r="R5361" s="101">
        <f t="shared" ca="1" si="746"/>
        <v>0</v>
      </c>
      <c r="S5361" s="13"/>
      <c r="T5361" s="101">
        <f t="shared" ca="1" si="747"/>
        <v>0.46245900779940002</v>
      </c>
      <c r="U5361" s="101">
        <f t="shared" ca="1" si="748"/>
        <v>1.6574370112929251</v>
      </c>
      <c r="V5361" s="101">
        <f t="shared" ca="1" si="749"/>
        <v>-94.668135113784643</v>
      </c>
    </row>
    <row r="5362" spans="2:22" x14ac:dyDescent="0.3">
      <c r="B5362" s="13">
        <v>2023</v>
      </c>
      <c r="C5362" s="13">
        <v>8</v>
      </c>
      <c r="D5362" s="13">
        <v>9</v>
      </c>
      <c r="E5362" s="83" t="s">
        <v>320</v>
      </c>
      <c r="F5362" s="13">
        <v>2</v>
      </c>
      <c r="G5362" s="13">
        <v>19</v>
      </c>
      <c r="H5362" s="13" t="s">
        <v>71</v>
      </c>
      <c r="I5362" s="13" t="s">
        <v>53</v>
      </c>
      <c r="J5362" s="13"/>
      <c r="K5362" s="13" t="s">
        <v>27</v>
      </c>
      <c r="L5362" s="12">
        <f t="shared" ca="1" si="742"/>
        <v>6.1626417763141532</v>
      </c>
      <c r="M5362" s="101">
        <f t="shared" ca="1" si="743"/>
        <v>0.765030350111639</v>
      </c>
      <c r="N5362" s="101">
        <f t="shared" ca="1" si="750"/>
        <v>657.27423907280615</v>
      </c>
      <c r="O5362" s="101">
        <f t="shared" ca="1" si="744"/>
        <v>1.8352347209863549</v>
      </c>
      <c r="Q5362" s="12">
        <f t="shared" ca="1" si="745"/>
        <v>5.6000000000000005</v>
      </c>
      <c r="R5362" s="101">
        <f t="shared" ca="1" si="746"/>
        <v>0</v>
      </c>
      <c r="S5362" s="13"/>
      <c r="T5362" s="101">
        <f t="shared" ca="1" si="747"/>
        <v>6.9846350111638908E-2</v>
      </c>
      <c r="U5362" s="101">
        <f t="shared" ca="1" si="748"/>
        <v>1.7332429995883556</v>
      </c>
      <c r="V5362" s="101">
        <f t="shared" ca="1" si="749"/>
        <v>-92.865045764084655</v>
      </c>
    </row>
    <row r="5363" spans="2:22" x14ac:dyDescent="0.3">
      <c r="B5363" s="13">
        <v>2023</v>
      </c>
      <c r="C5363" s="13">
        <v>8</v>
      </c>
      <c r="D5363" s="13">
        <v>9</v>
      </c>
      <c r="E5363" s="83" t="s">
        <v>320</v>
      </c>
      <c r="F5363" s="13">
        <v>2</v>
      </c>
      <c r="G5363" s="13">
        <v>20</v>
      </c>
      <c r="H5363" s="13" t="s">
        <v>69</v>
      </c>
      <c r="I5363" s="13" t="s">
        <v>53</v>
      </c>
      <c r="J5363" s="13"/>
      <c r="K5363" s="13" t="s">
        <v>27</v>
      </c>
      <c r="L5363" s="12">
        <f t="shared" ca="1" si="742"/>
        <v>5.7536241451351611</v>
      </c>
      <c r="M5363" s="101">
        <f t="shared" ca="1" si="743"/>
        <v>0.3035612098973311</v>
      </c>
      <c r="N5363" s="101">
        <f t="shared" ca="1" si="750"/>
        <v>657.27423907280615</v>
      </c>
      <c r="O5363" s="101">
        <f t="shared" ca="1" si="744"/>
        <v>0.6207585090186325</v>
      </c>
      <c r="Q5363" s="12">
        <f t="shared" ca="1" si="745"/>
        <v>0</v>
      </c>
      <c r="R5363" s="101">
        <f t="shared" ca="1" si="746"/>
        <v>0</v>
      </c>
      <c r="S5363" s="13"/>
      <c r="T5363" s="101">
        <f t="shared" ca="1" si="747"/>
        <v>0.3035612098973311</v>
      </c>
      <c r="U5363" s="101">
        <f t="shared" si="748"/>
        <v>0</v>
      </c>
      <c r="V5363" s="101">
        <f t="shared" ca="1" si="749"/>
        <v>-92.561484554187331</v>
      </c>
    </row>
    <row r="5364" spans="2:22" x14ac:dyDescent="0.3">
      <c r="B5364" s="13">
        <v>2023</v>
      </c>
      <c r="C5364" s="13">
        <v>8</v>
      </c>
      <c r="D5364" s="13">
        <v>9</v>
      </c>
      <c r="E5364" s="83" t="s">
        <v>320</v>
      </c>
      <c r="F5364" s="13">
        <v>2</v>
      </c>
      <c r="G5364" s="13">
        <v>21</v>
      </c>
      <c r="H5364" s="13" t="s">
        <v>69</v>
      </c>
      <c r="I5364" s="13" t="s">
        <v>53</v>
      </c>
      <c r="J5364" s="13"/>
      <c r="K5364" s="13" t="s">
        <v>27</v>
      </c>
      <c r="L5364" s="12">
        <f t="shared" ca="1" si="742"/>
        <v>6.3968677433461512</v>
      </c>
      <c r="M5364" s="101">
        <f t="shared" ca="1" si="743"/>
        <v>0.33749874213894293</v>
      </c>
      <c r="N5364" s="101">
        <f t="shared" ca="1" si="750"/>
        <v>657.27423907280615</v>
      </c>
      <c r="O5364" s="101">
        <f t="shared" ca="1" si="744"/>
        <v>0.69015806082961628</v>
      </c>
      <c r="Q5364" s="12">
        <f t="shared" ca="1" si="745"/>
        <v>0</v>
      </c>
      <c r="R5364" s="101">
        <f t="shared" ca="1" si="746"/>
        <v>0</v>
      </c>
      <c r="S5364" s="13"/>
      <c r="T5364" s="101">
        <f t="shared" ca="1" si="747"/>
        <v>0.33749874213894293</v>
      </c>
      <c r="U5364" s="101">
        <f t="shared" si="748"/>
        <v>0</v>
      </c>
      <c r="V5364" s="101">
        <f t="shared" ca="1" si="749"/>
        <v>-92.223985812048383</v>
      </c>
    </row>
    <row r="5365" spans="2:22" x14ac:dyDescent="0.3">
      <c r="B5365" s="13">
        <v>2023</v>
      </c>
      <c r="C5365" s="13">
        <v>8</v>
      </c>
      <c r="D5365" s="13">
        <v>9</v>
      </c>
      <c r="E5365" s="83" t="s">
        <v>320</v>
      </c>
      <c r="F5365" s="13">
        <v>2</v>
      </c>
      <c r="G5365" s="13">
        <v>22</v>
      </c>
      <c r="H5365" s="13" t="s">
        <v>69</v>
      </c>
      <c r="I5365" s="13" t="s">
        <v>53</v>
      </c>
      <c r="J5365" s="13"/>
      <c r="K5365" s="13" t="s">
        <v>27</v>
      </c>
      <c r="L5365" s="12">
        <f t="shared" ca="1" si="742"/>
        <v>5.9900996052712072</v>
      </c>
      <c r="M5365" s="101">
        <f t="shared" ca="1" si="743"/>
        <v>0.31603765517410892</v>
      </c>
      <c r="N5365" s="101">
        <f t="shared" ca="1" si="750"/>
        <v>657.27423907280615</v>
      </c>
      <c r="O5365" s="101">
        <f t="shared" ca="1" si="744"/>
        <v>0.64627184641271052</v>
      </c>
      <c r="Q5365" s="12">
        <f t="shared" ca="1" si="745"/>
        <v>0</v>
      </c>
      <c r="R5365" s="101">
        <f t="shared" ca="1" si="746"/>
        <v>0</v>
      </c>
      <c r="S5365" s="13"/>
      <c r="T5365" s="101">
        <f t="shared" ca="1" si="747"/>
        <v>0.31603765517410892</v>
      </c>
      <c r="U5365" s="101">
        <f t="shared" si="748"/>
        <v>0</v>
      </c>
      <c r="V5365" s="101">
        <f t="shared" ca="1" si="749"/>
        <v>-91.907948156874269</v>
      </c>
    </row>
    <row r="5366" spans="2:22" x14ac:dyDescent="0.3">
      <c r="B5366" s="13">
        <v>2023</v>
      </c>
      <c r="C5366" s="13">
        <v>8</v>
      </c>
      <c r="D5366" s="13">
        <v>9</v>
      </c>
      <c r="E5366" s="83" t="s">
        <v>320</v>
      </c>
      <c r="F5366" s="13">
        <v>2</v>
      </c>
      <c r="G5366" s="13">
        <v>23</v>
      </c>
      <c r="H5366" s="13" t="s">
        <v>69</v>
      </c>
      <c r="I5366" s="13" t="s">
        <v>53</v>
      </c>
      <c r="J5366" s="13"/>
      <c r="K5366" s="13" t="s">
        <v>27</v>
      </c>
      <c r="L5366" s="12">
        <f t="shared" ca="1" si="742"/>
        <v>5.8573163634967367</v>
      </c>
      <c r="M5366" s="101">
        <f t="shared" ca="1" si="743"/>
        <v>0.30903201133808783</v>
      </c>
      <c r="N5366" s="101">
        <f t="shared" ca="1" si="750"/>
        <v>657.27423907280615</v>
      </c>
      <c r="O5366" s="101">
        <f t="shared" ca="1" si="744"/>
        <v>0.63194586245766293</v>
      </c>
      <c r="Q5366" s="12">
        <f t="shared" ca="1" si="745"/>
        <v>0</v>
      </c>
      <c r="R5366" s="101">
        <f t="shared" ca="1" si="746"/>
        <v>0</v>
      </c>
      <c r="S5366" s="13"/>
      <c r="T5366" s="101">
        <f t="shared" ca="1" si="747"/>
        <v>0.30903201133808783</v>
      </c>
      <c r="U5366" s="101">
        <f t="shared" si="748"/>
        <v>0</v>
      </c>
      <c r="V5366" s="101">
        <f t="shared" ca="1" si="749"/>
        <v>-91.59891614553618</v>
      </c>
    </row>
    <row r="5367" spans="2:22" x14ac:dyDescent="0.3">
      <c r="B5367" s="13">
        <v>2023</v>
      </c>
      <c r="C5367" s="13">
        <v>8</v>
      </c>
      <c r="D5367" s="13">
        <v>10</v>
      </c>
      <c r="E5367" s="83" t="s">
        <v>321</v>
      </c>
      <c r="F5367" s="13">
        <v>3</v>
      </c>
      <c r="G5367" s="13">
        <v>0</v>
      </c>
      <c r="H5367" s="13" t="s">
        <v>69</v>
      </c>
      <c r="I5367" s="13" t="s">
        <v>53</v>
      </c>
      <c r="J5367" s="13"/>
      <c r="K5367" s="13" t="s">
        <v>27</v>
      </c>
      <c r="L5367" s="12">
        <f t="shared" ca="1" si="742"/>
        <v>6.2343913692852135</v>
      </c>
      <c r="M5367" s="101">
        <f t="shared" ca="1" si="743"/>
        <v>0.32892648864348789</v>
      </c>
      <c r="N5367" s="101">
        <f t="shared" ca="1" si="750"/>
        <v>657.27423907280615</v>
      </c>
      <c r="O5367" s="101">
        <f t="shared" ca="1" si="744"/>
        <v>0.67262848483218174</v>
      </c>
      <c r="Q5367" s="12">
        <f t="shared" ca="1" si="745"/>
        <v>0</v>
      </c>
      <c r="R5367" s="101">
        <f t="shared" ca="1" si="746"/>
        <v>0</v>
      </c>
      <c r="S5367" s="13"/>
      <c r="T5367" s="101">
        <f t="shared" ca="1" si="747"/>
        <v>0.32892648864348789</v>
      </c>
      <c r="U5367" s="101">
        <f t="shared" si="748"/>
        <v>0</v>
      </c>
      <c r="V5367" s="101">
        <f t="shared" ca="1" si="749"/>
        <v>-91.26998965689269</v>
      </c>
    </row>
    <row r="5368" spans="2:22" x14ac:dyDescent="0.3">
      <c r="B5368" s="13">
        <v>2023</v>
      </c>
      <c r="C5368" s="13">
        <v>8</v>
      </c>
      <c r="D5368" s="13">
        <v>10</v>
      </c>
      <c r="E5368" s="83" t="s">
        <v>321</v>
      </c>
      <c r="F5368" s="13">
        <v>3</v>
      </c>
      <c r="G5368" s="13">
        <v>1</v>
      </c>
      <c r="H5368" s="13" t="s">
        <v>69</v>
      </c>
      <c r="I5368" s="13" t="s">
        <v>53</v>
      </c>
      <c r="J5368" s="13"/>
      <c r="K5368" s="13" t="s">
        <v>27</v>
      </c>
      <c r="L5368" s="12">
        <f t="shared" ca="1" si="742"/>
        <v>3.9556176272189694</v>
      </c>
      <c r="M5368" s="101">
        <f t="shared" ca="1" si="743"/>
        <v>0.20869838601207283</v>
      </c>
      <c r="N5368" s="101">
        <f t="shared" ca="1" si="750"/>
        <v>657.27423907280615</v>
      </c>
      <c r="O5368" s="101">
        <f t="shared" ca="1" si="744"/>
        <v>0.42677158580065461</v>
      </c>
      <c r="Q5368" s="12">
        <f t="shared" ca="1" si="745"/>
        <v>0</v>
      </c>
      <c r="R5368" s="101">
        <f t="shared" ca="1" si="746"/>
        <v>0</v>
      </c>
      <c r="S5368" s="13"/>
      <c r="T5368" s="101">
        <f t="shared" ca="1" si="747"/>
        <v>0.20869838601207283</v>
      </c>
      <c r="U5368" s="101">
        <f t="shared" si="748"/>
        <v>0</v>
      </c>
      <c r="V5368" s="101">
        <f t="shared" ca="1" si="749"/>
        <v>-91.061291270880616</v>
      </c>
    </row>
    <row r="5369" spans="2:22" x14ac:dyDescent="0.3">
      <c r="B5369" s="13">
        <v>2023</v>
      </c>
      <c r="C5369" s="13">
        <v>8</v>
      </c>
      <c r="D5369" s="13">
        <v>10</v>
      </c>
      <c r="E5369" s="83" t="s">
        <v>321</v>
      </c>
      <c r="F5369" s="13">
        <v>3</v>
      </c>
      <c r="G5369" s="13">
        <v>2</v>
      </c>
      <c r="H5369" s="13" t="s">
        <v>69</v>
      </c>
      <c r="I5369" s="13" t="s">
        <v>53</v>
      </c>
      <c r="J5369" s="13"/>
      <c r="K5369" s="13" t="s">
        <v>27</v>
      </c>
      <c r="L5369" s="12">
        <f t="shared" ca="1" si="742"/>
        <v>3.8030362778994142</v>
      </c>
      <c r="M5369" s="101">
        <f t="shared" ca="1" si="743"/>
        <v>0.20064819402197309</v>
      </c>
      <c r="N5369" s="101">
        <f t="shared" ca="1" si="750"/>
        <v>657.27423907280615</v>
      </c>
      <c r="O5369" s="101">
        <f t="shared" ca="1" si="744"/>
        <v>0.41030958402256779</v>
      </c>
      <c r="Q5369" s="12">
        <f t="shared" ca="1" si="745"/>
        <v>0</v>
      </c>
      <c r="R5369" s="101">
        <f t="shared" ca="1" si="746"/>
        <v>0</v>
      </c>
      <c r="S5369" s="13"/>
      <c r="T5369" s="101">
        <f t="shared" ca="1" si="747"/>
        <v>0.20064819402197309</v>
      </c>
      <c r="U5369" s="101">
        <f t="shared" si="748"/>
        <v>0</v>
      </c>
      <c r="V5369" s="101">
        <f t="shared" ca="1" si="749"/>
        <v>-90.860643076858636</v>
      </c>
    </row>
    <row r="5370" spans="2:22" x14ac:dyDescent="0.3">
      <c r="B5370" s="13">
        <v>2023</v>
      </c>
      <c r="C5370" s="13">
        <v>8</v>
      </c>
      <c r="D5370" s="13">
        <v>10</v>
      </c>
      <c r="E5370" s="83" t="s">
        <v>321</v>
      </c>
      <c r="F5370" s="13">
        <v>3</v>
      </c>
      <c r="G5370" s="13">
        <v>3</v>
      </c>
      <c r="H5370" s="13" t="s">
        <v>69</v>
      </c>
      <c r="I5370" s="13" t="s">
        <v>53</v>
      </c>
      <c r="J5370" s="13"/>
      <c r="K5370" s="13" t="s">
        <v>27</v>
      </c>
      <c r="L5370" s="12">
        <f t="shared" ca="1" si="742"/>
        <v>3.3101826118908821</v>
      </c>
      <c r="M5370" s="101">
        <f t="shared" ca="1" si="743"/>
        <v>0.17464523460336295</v>
      </c>
      <c r="N5370" s="101">
        <f t="shared" ca="1" si="750"/>
        <v>657.27423907280615</v>
      </c>
      <c r="O5370" s="101">
        <f t="shared" ca="1" si="744"/>
        <v>0.35713560199690725</v>
      </c>
      <c r="Q5370" s="12">
        <f t="shared" ca="1" si="745"/>
        <v>0</v>
      </c>
      <c r="R5370" s="101">
        <f t="shared" ca="1" si="746"/>
        <v>0</v>
      </c>
      <c r="S5370" s="13"/>
      <c r="T5370" s="101">
        <f t="shared" ca="1" si="747"/>
        <v>0.17464523460336295</v>
      </c>
      <c r="U5370" s="101">
        <f t="shared" si="748"/>
        <v>0</v>
      </c>
      <c r="V5370" s="101">
        <f t="shared" ca="1" si="749"/>
        <v>-90.685997842255276</v>
      </c>
    </row>
    <row r="5371" spans="2:22" x14ac:dyDescent="0.3">
      <c r="B5371" s="13">
        <v>2023</v>
      </c>
      <c r="C5371" s="13">
        <v>8</v>
      </c>
      <c r="D5371" s="13">
        <v>10</v>
      </c>
      <c r="E5371" s="83" t="s">
        <v>321</v>
      </c>
      <c r="F5371" s="13">
        <v>3</v>
      </c>
      <c r="G5371" s="13">
        <v>4</v>
      </c>
      <c r="H5371" s="13" t="s">
        <v>69</v>
      </c>
      <c r="I5371" s="13" t="s">
        <v>53</v>
      </c>
      <c r="J5371" s="13"/>
      <c r="K5371" s="13" t="s">
        <v>27</v>
      </c>
      <c r="L5371" s="12">
        <f t="shared" ca="1" si="742"/>
        <v>3.5061179951975516</v>
      </c>
      <c r="M5371" s="101">
        <f t="shared" ca="1" si="743"/>
        <v>0.18498278542662283</v>
      </c>
      <c r="N5371" s="101">
        <f t="shared" ca="1" si="750"/>
        <v>657.27423907280615</v>
      </c>
      <c r="O5371" s="101">
        <f t="shared" ca="1" si="744"/>
        <v>0.37827507050186382</v>
      </c>
      <c r="Q5371" s="12">
        <f t="shared" ca="1" si="745"/>
        <v>0</v>
      </c>
      <c r="R5371" s="101">
        <f t="shared" ca="1" si="746"/>
        <v>0</v>
      </c>
      <c r="S5371" s="13"/>
      <c r="T5371" s="101">
        <f t="shared" ca="1" si="747"/>
        <v>0.18498278542662283</v>
      </c>
      <c r="U5371" s="101">
        <f t="shared" si="748"/>
        <v>0</v>
      </c>
      <c r="V5371" s="101">
        <f t="shared" ca="1" si="749"/>
        <v>-90.501015056828649</v>
      </c>
    </row>
    <row r="5372" spans="2:22" x14ac:dyDescent="0.3">
      <c r="B5372" s="13">
        <v>2023</v>
      </c>
      <c r="C5372" s="13">
        <v>8</v>
      </c>
      <c r="D5372" s="13">
        <v>10</v>
      </c>
      <c r="E5372" s="83" t="s">
        <v>321</v>
      </c>
      <c r="F5372" s="13">
        <v>3</v>
      </c>
      <c r="G5372" s="13">
        <v>5</v>
      </c>
      <c r="H5372" s="13" t="s">
        <v>69</v>
      </c>
      <c r="I5372" s="13" t="s">
        <v>53</v>
      </c>
      <c r="J5372" s="13"/>
      <c r="K5372" s="13" t="s">
        <v>27</v>
      </c>
      <c r="L5372" s="12">
        <f t="shared" ca="1" si="742"/>
        <v>3.017328505086287</v>
      </c>
      <c r="M5372" s="101">
        <f t="shared" ca="1" si="743"/>
        <v>0.15919425192835251</v>
      </c>
      <c r="N5372" s="101">
        <f t="shared" ca="1" si="750"/>
        <v>657.27423907280615</v>
      </c>
      <c r="O5372" s="101">
        <f t="shared" ca="1" si="744"/>
        <v>0.32553957241375953</v>
      </c>
      <c r="Q5372" s="12">
        <f t="shared" ca="1" si="745"/>
        <v>5.6000000000000005</v>
      </c>
      <c r="R5372" s="101">
        <f t="shared" ca="1" si="746"/>
        <v>0.21862314204444586</v>
      </c>
      <c r="S5372" s="13"/>
      <c r="T5372" s="101">
        <f t="shared" ca="1" si="747"/>
        <v>0</v>
      </c>
      <c r="U5372" s="101">
        <f t="shared" si="748"/>
        <v>0</v>
      </c>
      <c r="V5372" s="101">
        <f t="shared" ca="1" si="749"/>
        <v>-90.938261340917549</v>
      </c>
    </row>
    <row r="5373" spans="2:22" x14ac:dyDescent="0.3">
      <c r="B5373" s="13">
        <v>2023</v>
      </c>
      <c r="C5373" s="13">
        <v>8</v>
      </c>
      <c r="D5373" s="13">
        <v>10</v>
      </c>
      <c r="E5373" s="83" t="s">
        <v>321</v>
      </c>
      <c r="F5373" s="13">
        <v>3</v>
      </c>
      <c r="G5373" s="13">
        <v>6</v>
      </c>
      <c r="H5373" s="13" t="s">
        <v>69</v>
      </c>
      <c r="I5373" s="13" t="s">
        <v>53</v>
      </c>
      <c r="J5373" s="13"/>
      <c r="K5373" s="13" t="s">
        <v>27</v>
      </c>
      <c r="L5373" s="12">
        <f t="shared" ca="1" si="742"/>
        <v>3.5142990555324993</v>
      </c>
      <c r="M5373" s="101">
        <f t="shared" ca="1" si="743"/>
        <v>0.18541441816989468</v>
      </c>
      <c r="N5373" s="101">
        <f t="shared" ca="1" si="750"/>
        <v>657.27423907280615</v>
      </c>
      <c r="O5373" s="101">
        <f t="shared" ca="1" si="744"/>
        <v>0.37915772510140133</v>
      </c>
      <c r="Q5373" s="12">
        <f t="shared" ca="1" si="745"/>
        <v>5.6000000000000005</v>
      </c>
      <c r="R5373" s="101">
        <f t="shared" ca="1" si="746"/>
        <v>0.17655458494917398</v>
      </c>
      <c r="S5373" s="13"/>
      <c r="T5373" s="101">
        <f t="shared" ca="1" si="747"/>
        <v>0</v>
      </c>
      <c r="U5373" s="101">
        <f t="shared" si="748"/>
        <v>0</v>
      </c>
      <c r="V5373" s="101">
        <f t="shared" ca="1" si="749"/>
        <v>-91.291370510815895</v>
      </c>
    </row>
    <row r="5374" spans="2:22" x14ac:dyDescent="0.3">
      <c r="B5374" s="13">
        <v>2023</v>
      </c>
      <c r="C5374" s="13">
        <v>8</v>
      </c>
      <c r="D5374" s="13">
        <v>10</v>
      </c>
      <c r="E5374" s="83" t="s">
        <v>321</v>
      </c>
      <c r="F5374" s="13">
        <v>3</v>
      </c>
      <c r="G5374" s="13">
        <v>7</v>
      </c>
      <c r="H5374" s="13" t="s">
        <v>69</v>
      </c>
      <c r="I5374" s="13" t="s">
        <v>53</v>
      </c>
      <c r="J5374" s="13"/>
      <c r="K5374" s="13" t="s">
        <v>27</v>
      </c>
      <c r="L5374" s="12">
        <f t="shared" ca="1" si="742"/>
        <v>3.4113665160560167</v>
      </c>
      <c r="M5374" s="101">
        <f t="shared" ca="1" si="743"/>
        <v>0.17998369738711545</v>
      </c>
      <c r="N5374" s="101">
        <f t="shared" ca="1" si="750"/>
        <v>657.27423907280615</v>
      </c>
      <c r="O5374" s="101">
        <f t="shared" ca="1" si="744"/>
        <v>0.36805233341728366</v>
      </c>
      <c r="Q5374" s="12">
        <f t="shared" ca="1" si="745"/>
        <v>3.0231754142141414</v>
      </c>
      <c r="R5374" s="101">
        <f t="shared" ca="1" si="746"/>
        <v>0</v>
      </c>
      <c r="S5374" s="13"/>
      <c r="T5374" s="101">
        <f t="shared" ca="1" si="747"/>
        <v>2.0480962533177344E-2</v>
      </c>
      <c r="U5374" s="101">
        <f t="shared" si="748"/>
        <v>0</v>
      </c>
      <c r="V5374" s="101">
        <f t="shared" ca="1" si="749"/>
        <v>-91.270889548282724</v>
      </c>
    </row>
    <row r="5375" spans="2:22" x14ac:dyDescent="0.3">
      <c r="B5375" s="13">
        <v>2023</v>
      </c>
      <c r="C5375" s="13">
        <v>8</v>
      </c>
      <c r="D5375" s="13">
        <v>10</v>
      </c>
      <c r="E5375" s="83" t="s">
        <v>321</v>
      </c>
      <c r="F5375" s="13">
        <v>3</v>
      </c>
      <c r="G5375" s="13">
        <v>8</v>
      </c>
      <c r="H5375" s="13" t="s">
        <v>69</v>
      </c>
      <c r="I5375" s="13" t="s">
        <v>53</v>
      </c>
      <c r="J5375" s="13"/>
      <c r="K5375" s="13" t="s">
        <v>27</v>
      </c>
      <c r="L5375" s="12">
        <f t="shared" ca="1" si="742"/>
        <v>4.2710733859480143</v>
      </c>
      <c r="M5375" s="101">
        <f t="shared" ca="1" si="743"/>
        <v>0.22534183184261725</v>
      </c>
      <c r="N5375" s="101">
        <f t="shared" ca="1" si="750"/>
        <v>657.27423907280615</v>
      </c>
      <c r="O5375" s="101">
        <f t="shared" ca="1" si="744"/>
        <v>0.46080610760993129</v>
      </c>
      <c r="Q5375" s="12">
        <f t="shared" ca="1" si="745"/>
        <v>5.6000000000000005</v>
      </c>
      <c r="R5375" s="101">
        <f t="shared" ca="1" si="746"/>
        <v>0.11249363787950063</v>
      </c>
      <c r="S5375" s="13"/>
      <c r="T5375" s="101">
        <f t="shared" ca="1" si="747"/>
        <v>0</v>
      </c>
      <c r="U5375" s="101">
        <f t="shared" si="748"/>
        <v>0</v>
      </c>
      <c r="V5375" s="101">
        <f t="shared" ca="1" si="749"/>
        <v>-91.495876824041716</v>
      </c>
    </row>
    <row r="5376" spans="2:22" x14ac:dyDescent="0.3">
      <c r="B5376" s="13">
        <v>2023</v>
      </c>
      <c r="C5376" s="13">
        <v>8</v>
      </c>
      <c r="D5376" s="13">
        <v>10</v>
      </c>
      <c r="E5376" s="83" t="s">
        <v>321</v>
      </c>
      <c r="F5376" s="13">
        <v>3</v>
      </c>
      <c r="G5376" s="13">
        <v>9</v>
      </c>
      <c r="H5376" s="13" t="s">
        <v>69</v>
      </c>
      <c r="I5376" s="13" t="s">
        <v>53</v>
      </c>
      <c r="J5376" s="13"/>
      <c r="K5376" s="13" t="s">
        <v>27</v>
      </c>
      <c r="L5376" s="12">
        <f t="shared" ref="L5376:L5439" ca="1" si="751">IF(K5376="Weekday",_xlfn.NORM.INV(RAND(),VLOOKUP(G5376,$J$5:$N$28,4),VLOOKUP(G5376,$J$5:$N$28,5)),_xlfn.NORM.INV(RAND(),VLOOKUP(G5376,$P$5:$T$28,4),VLOOKUP(G5376,$P$5:$T$28,5)))*VLOOKUP(C5376,$P$32:$R$43,3)</f>
        <v>3.9394279100429843</v>
      </c>
      <c r="M5376" s="101">
        <f t="shared" ref="M5376:M5439" ca="1" si="752">IF(I5376="Winter",VLOOKUP(G5376,$J$40:$L$43,3),VLOOKUP(G5376,$J$40:$L$43,2))*L5376</f>
        <v>0.20784421653386786</v>
      </c>
      <c r="N5376" s="101">
        <f t="shared" ca="1" si="750"/>
        <v>657.27423907280615</v>
      </c>
      <c r="O5376" s="101">
        <f t="shared" ref="O5376:O5439" ca="1" si="753">IF(I5376="Winter",VLOOKUP(G5376,$J$46:$L$49,3),VLOOKUP(G5376,$J$46:$L$49,2))*L5376</f>
        <v>0.42502487721453758</v>
      </c>
      <c r="Q5376" s="12">
        <f t="shared" ref="Q5376:Q5439" ca="1" si="754">MIN(MAX(AND(IF(G5376&gt;=VLOOKUP(C5376,$O$46:$T$57,5),1,0),IF(G5376&lt;=VLOOKUP(C5376,$O$46:$T$57,6),1,0))*$G$50*_xlfn.NORM.INV(RAND(),VLOOKUP(C5376,$B$4:$F$15,4),VLOOKUP(C5376,$B$4:$F$15,4)),0),0.2)*$G$51</f>
        <v>5.3163853485414974</v>
      </c>
      <c r="R5376" s="101">
        <f t="shared" ref="R5376:R5439" ca="1" si="755">MAX(Q5376-L5376,0)*$G$52</f>
        <v>0.11655944716889913</v>
      </c>
      <c r="S5376" s="13"/>
      <c r="T5376" s="101">
        <f t="shared" ref="T5376:T5439" ca="1" si="756">MAX(L5376-Q5376,0)*IF(I5376="Winter",VLOOKUP(G5376,$J$40:$L$43,3),VLOOKUP(G5376,$J$40:$L$43,2))</f>
        <v>0</v>
      </c>
      <c r="U5376" s="101">
        <f t="shared" si="748"/>
        <v>0</v>
      </c>
      <c r="V5376" s="101">
        <f t="shared" ca="1" si="749"/>
        <v>-91.728995718379508</v>
      </c>
    </row>
    <row r="5377" spans="2:22" x14ac:dyDescent="0.3">
      <c r="B5377" s="13">
        <v>2023</v>
      </c>
      <c r="C5377" s="13">
        <v>8</v>
      </c>
      <c r="D5377" s="13">
        <v>10</v>
      </c>
      <c r="E5377" s="83" t="s">
        <v>321</v>
      </c>
      <c r="F5377" s="13">
        <v>3</v>
      </c>
      <c r="G5377" s="13">
        <v>10</v>
      </c>
      <c r="H5377" s="13" t="s">
        <v>70</v>
      </c>
      <c r="I5377" s="13" t="s">
        <v>53</v>
      </c>
      <c r="J5377" s="13"/>
      <c r="K5377" s="13" t="s">
        <v>27</v>
      </c>
      <c r="L5377" s="12">
        <f t="shared" ca="1" si="751"/>
        <v>4.4404182354342447</v>
      </c>
      <c r="M5377" s="101">
        <f t="shared" ca="1" si="752"/>
        <v>0.23427646610151076</v>
      </c>
      <c r="N5377" s="101">
        <f t="shared" ca="1" si="750"/>
        <v>657.27423907280615</v>
      </c>
      <c r="O5377" s="101">
        <f t="shared" ca="1" si="753"/>
        <v>0.47907672342100066</v>
      </c>
      <c r="Q5377" s="12">
        <f t="shared" ca="1" si="754"/>
        <v>5.6000000000000005</v>
      </c>
      <c r="R5377" s="101">
        <f t="shared" ca="1" si="755"/>
        <v>9.8158596370491236E-2</v>
      </c>
      <c r="S5377" s="13"/>
      <c r="T5377" s="101">
        <f t="shared" ca="1" si="756"/>
        <v>0</v>
      </c>
      <c r="U5377" s="101">
        <f t="shared" ref="U5377:U5440" si="757">IF(H5377="On-Peak",IF(I5377="Winter",((L5377*$D$48)/60),((L5377*$D$47)/60)),0)</f>
        <v>0</v>
      </c>
      <c r="V5377" s="101">
        <f t="shared" ref="V5377:V5440" ca="1" si="758">V5376+MAX(T5377-R5377,0)-MAX(R5377-T5377,0)+MAX(U5377-R5377,0)-MAX(R5377-U5377,0)</f>
        <v>-91.9253129111205</v>
      </c>
    </row>
    <row r="5378" spans="2:22" x14ac:dyDescent="0.3">
      <c r="B5378" s="13">
        <v>2023</v>
      </c>
      <c r="C5378" s="13">
        <v>8</v>
      </c>
      <c r="D5378" s="13">
        <v>10</v>
      </c>
      <c r="E5378" s="83" t="s">
        <v>321</v>
      </c>
      <c r="F5378" s="13">
        <v>3</v>
      </c>
      <c r="G5378" s="13">
        <v>11</v>
      </c>
      <c r="H5378" s="13" t="s">
        <v>70</v>
      </c>
      <c r="I5378" s="13" t="s">
        <v>53</v>
      </c>
      <c r="J5378" s="13"/>
      <c r="K5378" s="13" t="s">
        <v>27</v>
      </c>
      <c r="L5378" s="12">
        <f t="shared" ca="1" si="751"/>
        <v>4.56694949060602</v>
      </c>
      <c r="M5378" s="101">
        <f t="shared" ca="1" si="752"/>
        <v>0.24095225512437363</v>
      </c>
      <c r="N5378" s="101">
        <f t="shared" ca="1" si="750"/>
        <v>657.27423907280615</v>
      </c>
      <c r="O5378" s="101">
        <f t="shared" ca="1" si="753"/>
        <v>0.49272818054148348</v>
      </c>
      <c r="Q5378" s="12">
        <f t="shared" ca="1" si="754"/>
        <v>5.6000000000000005</v>
      </c>
      <c r="R5378" s="101">
        <f t="shared" ca="1" si="755"/>
        <v>8.7447725620200464E-2</v>
      </c>
      <c r="S5378" s="13"/>
      <c r="T5378" s="101">
        <f t="shared" ca="1" si="756"/>
        <v>0</v>
      </c>
      <c r="U5378" s="101">
        <f t="shared" si="757"/>
        <v>0</v>
      </c>
      <c r="V5378" s="101">
        <f t="shared" ca="1" si="758"/>
        <v>-92.100208362360888</v>
      </c>
    </row>
    <row r="5379" spans="2:22" x14ac:dyDescent="0.3">
      <c r="B5379" s="13">
        <v>2023</v>
      </c>
      <c r="C5379" s="13">
        <v>8</v>
      </c>
      <c r="D5379" s="13">
        <v>10</v>
      </c>
      <c r="E5379" s="83" t="s">
        <v>321</v>
      </c>
      <c r="F5379" s="13">
        <v>3</v>
      </c>
      <c r="G5379" s="13">
        <v>12</v>
      </c>
      <c r="H5379" s="13" t="s">
        <v>70</v>
      </c>
      <c r="I5379" s="13" t="s">
        <v>53</v>
      </c>
      <c r="J5379" s="13"/>
      <c r="K5379" s="13" t="s">
        <v>27</v>
      </c>
      <c r="L5379" s="12">
        <f t="shared" ca="1" si="751"/>
        <v>3.3123881405902327</v>
      </c>
      <c r="M5379" s="101">
        <f t="shared" ca="1" si="752"/>
        <v>0.17476159829754068</v>
      </c>
      <c r="N5379" s="101">
        <f t="shared" ca="1" si="750"/>
        <v>657.27423907280615</v>
      </c>
      <c r="O5379" s="101">
        <f t="shared" ca="1" si="753"/>
        <v>0.35737355648828018</v>
      </c>
      <c r="Q5379" s="12">
        <f t="shared" ca="1" si="754"/>
        <v>1.4953045721536262</v>
      </c>
      <c r="R5379" s="101">
        <f t="shared" ca="1" si="755"/>
        <v>0</v>
      </c>
      <c r="S5379" s="13"/>
      <c r="T5379" s="101">
        <f t="shared" ca="1" si="756"/>
        <v>9.5869329070715353E-2</v>
      </c>
      <c r="U5379" s="101">
        <f t="shared" si="757"/>
        <v>0</v>
      </c>
      <c r="V5379" s="101">
        <f t="shared" ca="1" si="758"/>
        <v>-92.004339033290179</v>
      </c>
    </row>
    <row r="5380" spans="2:22" x14ac:dyDescent="0.3">
      <c r="B5380" s="13">
        <v>2023</v>
      </c>
      <c r="C5380" s="13">
        <v>8</v>
      </c>
      <c r="D5380" s="13">
        <v>10</v>
      </c>
      <c r="E5380" s="83" t="s">
        <v>321</v>
      </c>
      <c r="F5380" s="13">
        <v>3</v>
      </c>
      <c r="G5380" s="13">
        <v>13</v>
      </c>
      <c r="H5380" s="13" t="s">
        <v>70</v>
      </c>
      <c r="I5380" s="13" t="s">
        <v>53</v>
      </c>
      <c r="J5380" s="13"/>
      <c r="K5380" s="13" t="s">
        <v>27</v>
      </c>
      <c r="L5380" s="12">
        <f t="shared" ca="1" si="751"/>
        <v>4.5040643367750803</v>
      </c>
      <c r="M5380" s="101">
        <f t="shared" ca="1" si="752"/>
        <v>0.23763443440825324</v>
      </c>
      <c r="N5380" s="101">
        <f t="shared" ca="1" si="750"/>
        <v>657.27423907280615</v>
      </c>
      <c r="O5380" s="101">
        <f t="shared" ca="1" si="753"/>
        <v>0.4859435012946634</v>
      </c>
      <c r="Q5380" s="12">
        <f t="shared" ca="1" si="754"/>
        <v>5.6000000000000005</v>
      </c>
      <c r="R5380" s="101">
        <f t="shared" ca="1" si="755"/>
        <v>9.2770953891989499E-2</v>
      </c>
      <c r="S5380" s="13"/>
      <c r="T5380" s="101">
        <f t="shared" ca="1" si="756"/>
        <v>0</v>
      </c>
      <c r="U5380" s="101">
        <f t="shared" si="757"/>
        <v>0</v>
      </c>
      <c r="V5380" s="101">
        <f t="shared" ca="1" si="758"/>
        <v>-92.189880941074151</v>
      </c>
    </row>
    <row r="5381" spans="2:22" x14ac:dyDescent="0.3">
      <c r="B5381" s="13">
        <v>2023</v>
      </c>
      <c r="C5381" s="13">
        <v>8</v>
      </c>
      <c r="D5381" s="13">
        <v>10</v>
      </c>
      <c r="E5381" s="83" t="s">
        <v>321</v>
      </c>
      <c r="F5381" s="13">
        <v>3</v>
      </c>
      <c r="G5381" s="13">
        <v>14</v>
      </c>
      <c r="H5381" s="13" t="s">
        <v>70</v>
      </c>
      <c r="I5381" s="13" t="s">
        <v>53</v>
      </c>
      <c r="J5381" s="13"/>
      <c r="K5381" s="13" t="s">
        <v>27</v>
      </c>
      <c r="L5381" s="12">
        <f t="shared" ca="1" si="751"/>
        <v>4.0943935895046977</v>
      </c>
      <c r="M5381" s="101">
        <f t="shared" ca="1" si="752"/>
        <v>0.21602020578226785</v>
      </c>
      <c r="N5381" s="101">
        <f t="shared" ca="1" si="750"/>
        <v>657.27423907280615</v>
      </c>
      <c r="O5381" s="101">
        <f t="shared" ca="1" si="753"/>
        <v>0.44174412437166183</v>
      </c>
      <c r="Q5381" s="12">
        <f t="shared" ca="1" si="754"/>
        <v>5.6000000000000005</v>
      </c>
      <c r="R5381" s="101">
        <f t="shared" ca="1" si="755"/>
        <v>0.1274495826484274</v>
      </c>
      <c r="S5381" s="13"/>
      <c r="T5381" s="101">
        <f t="shared" ca="1" si="756"/>
        <v>0</v>
      </c>
      <c r="U5381" s="101">
        <f t="shared" si="757"/>
        <v>0</v>
      </c>
      <c r="V5381" s="101">
        <f t="shared" ca="1" si="758"/>
        <v>-92.444780106370999</v>
      </c>
    </row>
    <row r="5382" spans="2:22" x14ac:dyDescent="0.3">
      <c r="B5382" s="13">
        <v>2023</v>
      </c>
      <c r="C5382" s="13">
        <v>8</v>
      </c>
      <c r="D5382" s="13">
        <v>10</v>
      </c>
      <c r="E5382" s="83" t="s">
        <v>321</v>
      </c>
      <c r="F5382" s="13">
        <v>3</v>
      </c>
      <c r="G5382" s="13">
        <v>15</v>
      </c>
      <c r="H5382" s="13" t="s">
        <v>70</v>
      </c>
      <c r="I5382" s="13" t="s">
        <v>53</v>
      </c>
      <c r="J5382" s="13"/>
      <c r="K5382" s="13" t="s">
        <v>27</v>
      </c>
      <c r="L5382" s="12">
        <f t="shared" ca="1" si="751"/>
        <v>6.0005234670971266</v>
      </c>
      <c r="M5382" s="101">
        <f t="shared" ca="1" si="752"/>
        <v>0.3165876181240444</v>
      </c>
      <c r="N5382" s="101">
        <f t="shared" ca="1" si="750"/>
        <v>657.27423907280615</v>
      </c>
      <c r="O5382" s="101">
        <f t="shared" ca="1" si="753"/>
        <v>0.64739647686510904</v>
      </c>
      <c r="Q5382" s="12">
        <f t="shared" ca="1" si="754"/>
        <v>0</v>
      </c>
      <c r="R5382" s="101">
        <f t="shared" ca="1" si="755"/>
        <v>0</v>
      </c>
      <c r="S5382" s="13"/>
      <c r="T5382" s="101">
        <f t="shared" ca="1" si="756"/>
        <v>0.3165876181240444</v>
      </c>
      <c r="U5382" s="101">
        <f t="shared" si="757"/>
        <v>0</v>
      </c>
      <c r="V5382" s="101">
        <f t="shared" ca="1" si="758"/>
        <v>-92.128192488246953</v>
      </c>
    </row>
    <row r="5383" spans="2:22" x14ac:dyDescent="0.3">
      <c r="B5383" s="13">
        <v>2023</v>
      </c>
      <c r="C5383" s="13">
        <v>8</v>
      </c>
      <c r="D5383" s="13">
        <v>10</v>
      </c>
      <c r="E5383" s="83" t="s">
        <v>321</v>
      </c>
      <c r="F5383" s="13">
        <v>3</v>
      </c>
      <c r="G5383" s="13">
        <v>16</v>
      </c>
      <c r="H5383" s="13" t="s">
        <v>71</v>
      </c>
      <c r="I5383" s="13" t="s">
        <v>53</v>
      </c>
      <c r="J5383" s="13"/>
      <c r="K5383" s="13" t="s">
        <v>27</v>
      </c>
      <c r="L5383" s="12">
        <f t="shared" ca="1" si="751"/>
        <v>4.555273110716481</v>
      </c>
      <c r="M5383" s="101">
        <f t="shared" ca="1" si="752"/>
        <v>0.56549160396434395</v>
      </c>
      <c r="N5383" s="101">
        <f t="shared" ca="1" si="750"/>
        <v>658.55540963519513</v>
      </c>
      <c r="O5383" s="101">
        <f t="shared" ca="1" si="753"/>
        <v>1.3565603323713682</v>
      </c>
      <c r="Q5383" s="12">
        <f t="shared" ca="1" si="754"/>
        <v>5.6000000000000005</v>
      </c>
      <c r="R5383" s="101">
        <f t="shared" ca="1" si="755"/>
        <v>8.843613117784993E-2</v>
      </c>
      <c r="S5383" s="13"/>
      <c r="T5383" s="101">
        <f t="shared" ca="1" si="756"/>
        <v>0</v>
      </c>
      <c r="U5383" s="101">
        <f t="shared" ca="1" si="757"/>
        <v>1.2811705623890104</v>
      </c>
      <c r="V5383" s="101">
        <f t="shared" ca="1" si="758"/>
        <v>-91.023894188213632</v>
      </c>
    </row>
    <row r="5384" spans="2:22" x14ac:dyDescent="0.3">
      <c r="B5384" s="13">
        <v>2023</v>
      </c>
      <c r="C5384" s="13">
        <v>8</v>
      </c>
      <c r="D5384" s="13">
        <v>10</v>
      </c>
      <c r="E5384" s="83" t="s">
        <v>321</v>
      </c>
      <c r="F5384" s="13">
        <v>3</v>
      </c>
      <c r="G5384" s="13">
        <v>17</v>
      </c>
      <c r="H5384" s="13" t="s">
        <v>71</v>
      </c>
      <c r="I5384" s="13" t="s">
        <v>53</v>
      </c>
      <c r="J5384" s="13"/>
      <c r="K5384" s="13" t="s">
        <v>27</v>
      </c>
      <c r="L5384" s="12">
        <f t="shared" ca="1" si="751"/>
        <v>4.4444123808425076</v>
      </c>
      <c r="M5384" s="101">
        <f t="shared" ca="1" si="752"/>
        <v>0.55172935295778891</v>
      </c>
      <c r="N5384" s="101">
        <f t="shared" ca="1" si="750"/>
        <v>659.8054006173071</v>
      </c>
      <c r="O5384" s="101">
        <f t="shared" ca="1" si="753"/>
        <v>1.3235460070148988</v>
      </c>
      <c r="Q5384" s="12">
        <f t="shared" ca="1" si="754"/>
        <v>0</v>
      </c>
      <c r="R5384" s="101">
        <f t="shared" ca="1" si="755"/>
        <v>0</v>
      </c>
      <c r="S5384" s="13"/>
      <c r="T5384" s="101">
        <f t="shared" ca="1" si="756"/>
        <v>0.55172935295778891</v>
      </c>
      <c r="U5384" s="101">
        <f t="shared" ca="1" si="757"/>
        <v>1.2499909821119553</v>
      </c>
      <c r="V5384" s="101">
        <f t="shared" ca="1" si="758"/>
        <v>-89.222173853143886</v>
      </c>
    </row>
    <row r="5385" spans="2:22" x14ac:dyDescent="0.3">
      <c r="B5385" s="13">
        <v>2023</v>
      </c>
      <c r="C5385" s="13">
        <v>8</v>
      </c>
      <c r="D5385" s="13">
        <v>10</v>
      </c>
      <c r="E5385" s="83" t="s">
        <v>321</v>
      </c>
      <c r="F5385" s="13">
        <v>3</v>
      </c>
      <c r="G5385" s="13">
        <v>18</v>
      </c>
      <c r="H5385" s="13" t="s">
        <v>71</v>
      </c>
      <c r="I5385" s="13" t="s">
        <v>53</v>
      </c>
      <c r="J5385" s="13"/>
      <c r="K5385" s="13" t="s">
        <v>27</v>
      </c>
      <c r="L5385" s="12">
        <f t="shared" ca="1" si="751"/>
        <v>6.1041170200290953</v>
      </c>
      <c r="M5385" s="101">
        <f t="shared" ca="1" si="752"/>
        <v>0.75776508686641186</v>
      </c>
      <c r="N5385" s="101">
        <f t="shared" ca="1" si="750"/>
        <v>661.52218352919033</v>
      </c>
      <c r="O5385" s="101">
        <f t="shared" ca="1" si="753"/>
        <v>1.8178060485646645</v>
      </c>
      <c r="Q5385" s="12">
        <f t="shared" ca="1" si="754"/>
        <v>0</v>
      </c>
      <c r="R5385" s="101">
        <f t="shared" ca="1" si="755"/>
        <v>0</v>
      </c>
      <c r="S5385" s="13"/>
      <c r="T5385" s="101">
        <f t="shared" ca="1" si="756"/>
        <v>0.75776508686641186</v>
      </c>
      <c r="U5385" s="101">
        <f t="shared" ca="1" si="757"/>
        <v>1.716782911883183</v>
      </c>
      <c r="V5385" s="101">
        <f t="shared" ca="1" si="758"/>
        <v>-86.747625854394286</v>
      </c>
    </row>
    <row r="5386" spans="2:22" x14ac:dyDescent="0.3">
      <c r="B5386" s="13">
        <v>2023</v>
      </c>
      <c r="C5386" s="13">
        <v>8</v>
      </c>
      <c r="D5386" s="13">
        <v>10</v>
      </c>
      <c r="E5386" s="83" t="s">
        <v>321</v>
      </c>
      <c r="F5386" s="13">
        <v>3</v>
      </c>
      <c r="G5386" s="13">
        <v>19</v>
      </c>
      <c r="H5386" s="13" t="s">
        <v>71</v>
      </c>
      <c r="I5386" s="13" t="s">
        <v>53</v>
      </c>
      <c r="J5386" s="13"/>
      <c r="K5386" s="13" t="s">
        <v>27</v>
      </c>
      <c r="L5386" s="12">
        <f t="shared" ca="1" si="751"/>
        <v>7.1210048503617571</v>
      </c>
      <c r="M5386" s="101">
        <f t="shared" ca="1" si="752"/>
        <v>0.88400154212390858</v>
      </c>
      <c r="N5386" s="101">
        <f t="shared" ca="1" si="750"/>
        <v>663.52496614335462</v>
      </c>
      <c r="O5386" s="101">
        <f t="shared" ca="1" si="753"/>
        <v>2.1206352444377314</v>
      </c>
      <c r="Q5386" s="12">
        <f t="shared" ca="1" si="754"/>
        <v>5.6000000000000005</v>
      </c>
      <c r="R5386" s="101">
        <f t="shared" ca="1" si="755"/>
        <v>0</v>
      </c>
      <c r="S5386" s="13"/>
      <c r="T5386" s="101">
        <f t="shared" ca="1" si="756"/>
        <v>0.18881754212390847</v>
      </c>
      <c r="U5386" s="101">
        <f t="shared" ca="1" si="757"/>
        <v>2.0027826141642442</v>
      </c>
      <c r="V5386" s="101">
        <f t="shared" ca="1" si="758"/>
        <v>-84.556025698106126</v>
      </c>
    </row>
    <row r="5387" spans="2:22" x14ac:dyDescent="0.3">
      <c r="B5387" s="13">
        <v>2023</v>
      </c>
      <c r="C5387" s="13">
        <v>8</v>
      </c>
      <c r="D5387" s="13">
        <v>10</v>
      </c>
      <c r="E5387" s="83" t="s">
        <v>321</v>
      </c>
      <c r="F5387" s="13">
        <v>3</v>
      </c>
      <c r="G5387" s="13">
        <v>20</v>
      </c>
      <c r="H5387" s="13" t="s">
        <v>69</v>
      </c>
      <c r="I5387" s="13" t="s">
        <v>53</v>
      </c>
      <c r="J5387" s="13"/>
      <c r="K5387" s="13" t="s">
        <v>27</v>
      </c>
      <c r="L5387" s="12">
        <f t="shared" ca="1" si="751"/>
        <v>6.2680271566721739</v>
      </c>
      <c r="M5387" s="101">
        <f t="shared" ca="1" si="752"/>
        <v>0.33070111278602393</v>
      </c>
      <c r="N5387" s="101">
        <f t="shared" ca="1" si="750"/>
        <v>663.52496614335462</v>
      </c>
      <c r="O5387" s="101">
        <f t="shared" ca="1" si="753"/>
        <v>0.67625744993336079</v>
      </c>
      <c r="Q5387" s="12">
        <f t="shared" ca="1" si="754"/>
        <v>0</v>
      </c>
      <c r="R5387" s="101">
        <f t="shared" ca="1" si="755"/>
        <v>0</v>
      </c>
      <c r="S5387" s="13"/>
      <c r="T5387" s="101">
        <f t="shared" ca="1" si="756"/>
        <v>0.33070111278602393</v>
      </c>
      <c r="U5387" s="101">
        <f t="shared" si="757"/>
        <v>0</v>
      </c>
      <c r="V5387" s="101">
        <f t="shared" ca="1" si="758"/>
        <v>-84.225324585320095</v>
      </c>
    </row>
    <row r="5388" spans="2:22" x14ac:dyDescent="0.3">
      <c r="B5388" s="13">
        <v>2023</v>
      </c>
      <c r="C5388" s="13">
        <v>8</v>
      </c>
      <c r="D5388" s="13">
        <v>10</v>
      </c>
      <c r="E5388" s="83" t="s">
        <v>321</v>
      </c>
      <c r="F5388" s="13">
        <v>3</v>
      </c>
      <c r="G5388" s="13">
        <v>21</v>
      </c>
      <c r="H5388" s="13" t="s">
        <v>69</v>
      </c>
      <c r="I5388" s="13" t="s">
        <v>53</v>
      </c>
      <c r="J5388" s="13"/>
      <c r="K5388" s="13" t="s">
        <v>27</v>
      </c>
      <c r="L5388" s="12">
        <f t="shared" ca="1" si="751"/>
        <v>5.0846167941860445</v>
      </c>
      <c r="M5388" s="101">
        <f t="shared" ca="1" si="752"/>
        <v>0.26826438206125569</v>
      </c>
      <c r="N5388" s="101">
        <f t="shared" ca="1" si="750"/>
        <v>663.52496614335462</v>
      </c>
      <c r="O5388" s="101">
        <f t="shared" ca="1" si="753"/>
        <v>0.54857930592473236</v>
      </c>
      <c r="Q5388" s="12">
        <f t="shared" ca="1" si="754"/>
        <v>0</v>
      </c>
      <c r="R5388" s="101">
        <f t="shared" ca="1" si="755"/>
        <v>0</v>
      </c>
      <c r="S5388" s="13"/>
      <c r="T5388" s="101">
        <f t="shared" ca="1" si="756"/>
        <v>0.26826438206125569</v>
      </c>
      <c r="U5388" s="101">
        <f t="shared" si="757"/>
        <v>0</v>
      </c>
      <c r="V5388" s="101">
        <f t="shared" ca="1" si="758"/>
        <v>-83.957060203258834</v>
      </c>
    </row>
    <row r="5389" spans="2:22" x14ac:dyDescent="0.3">
      <c r="B5389" s="13">
        <v>2023</v>
      </c>
      <c r="C5389" s="13">
        <v>8</v>
      </c>
      <c r="D5389" s="13">
        <v>10</v>
      </c>
      <c r="E5389" s="83" t="s">
        <v>321</v>
      </c>
      <c r="F5389" s="13">
        <v>3</v>
      </c>
      <c r="G5389" s="13">
        <v>22</v>
      </c>
      <c r="H5389" s="13" t="s">
        <v>69</v>
      </c>
      <c r="I5389" s="13" t="s">
        <v>53</v>
      </c>
      <c r="J5389" s="13"/>
      <c r="K5389" s="13" t="s">
        <v>27</v>
      </c>
      <c r="L5389" s="12">
        <f t="shared" ca="1" si="751"/>
        <v>6.9119311415253799</v>
      </c>
      <c r="M5389" s="101">
        <f t="shared" ca="1" si="752"/>
        <v>0.36467348702687907</v>
      </c>
      <c r="N5389" s="101">
        <f t="shared" ca="1" si="750"/>
        <v>663.52496614335462</v>
      </c>
      <c r="O5389" s="101">
        <f t="shared" ca="1" si="753"/>
        <v>0.74572825085917327</v>
      </c>
      <c r="Q5389" s="12">
        <f t="shared" ca="1" si="754"/>
        <v>0</v>
      </c>
      <c r="R5389" s="101">
        <f t="shared" ca="1" si="755"/>
        <v>0</v>
      </c>
      <c r="S5389" s="13"/>
      <c r="T5389" s="101">
        <f t="shared" ca="1" si="756"/>
        <v>0.36467348702687907</v>
      </c>
      <c r="U5389" s="101">
        <f t="shared" si="757"/>
        <v>0</v>
      </c>
      <c r="V5389" s="101">
        <f t="shared" ca="1" si="758"/>
        <v>-83.592386716231957</v>
      </c>
    </row>
    <row r="5390" spans="2:22" x14ac:dyDescent="0.3">
      <c r="B5390" s="13">
        <v>2023</v>
      </c>
      <c r="C5390" s="13">
        <v>8</v>
      </c>
      <c r="D5390" s="13">
        <v>10</v>
      </c>
      <c r="E5390" s="83" t="s">
        <v>321</v>
      </c>
      <c r="F5390" s="13">
        <v>3</v>
      </c>
      <c r="G5390" s="13">
        <v>23</v>
      </c>
      <c r="H5390" s="13" t="s">
        <v>69</v>
      </c>
      <c r="I5390" s="13" t="s">
        <v>53</v>
      </c>
      <c r="J5390" s="13"/>
      <c r="K5390" s="13" t="s">
        <v>27</v>
      </c>
      <c r="L5390" s="12">
        <f t="shared" ca="1" si="751"/>
        <v>6.4205959679115967</v>
      </c>
      <c r="M5390" s="101">
        <f t="shared" ca="1" si="752"/>
        <v>0.33875064326701587</v>
      </c>
      <c r="N5390" s="101">
        <f t="shared" ca="1" si="750"/>
        <v>663.52496614335462</v>
      </c>
      <c r="O5390" s="101">
        <f t="shared" ca="1" si="753"/>
        <v>0.6927180989779822</v>
      </c>
      <c r="Q5390" s="12">
        <f t="shared" ca="1" si="754"/>
        <v>0</v>
      </c>
      <c r="R5390" s="101">
        <f t="shared" ca="1" si="755"/>
        <v>0</v>
      </c>
      <c r="S5390" s="13"/>
      <c r="T5390" s="101">
        <f t="shared" ca="1" si="756"/>
        <v>0.33875064326701587</v>
      </c>
      <c r="U5390" s="101">
        <f t="shared" si="757"/>
        <v>0</v>
      </c>
      <c r="V5390" s="101">
        <f t="shared" ca="1" si="758"/>
        <v>-83.253636072964937</v>
      </c>
    </row>
    <row r="5391" spans="2:22" x14ac:dyDescent="0.3">
      <c r="B5391" s="13">
        <v>2023</v>
      </c>
      <c r="C5391" s="13">
        <v>8</v>
      </c>
      <c r="D5391" s="13">
        <v>11</v>
      </c>
      <c r="E5391" s="83" t="s">
        <v>322</v>
      </c>
      <c r="F5391" s="13">
        <v>4</v>
      </c>
      <c r="G5391" s="13">
        <v>0</v>
      </c>
      <c r="H5391" s="13" t="s">
        <v>69</v>
      </c>
      <c r="I5391" s="13" t="s">
        <v>53</v>
      </c>
      <c r="J5391" s="13"/>
      <c r="K5391" s="13" t="s">
        <v>28</v>
      </c>
      <c r="L5391" s="12">
        <f t="shared" ca="1" si="751"/>
        <v>5.8725994488559294</v>
      </c>
      <c r="M5391" s="101">
        <f t="shared" ca="1" si="752"/>
        <v>0.30983834692163886</v>
      </c>
      <c r="N5391" s="101">
        <f t="shared" ca="1" si="750"/>
        <v>663.52496614335462</v>
      </c>
      <c r="O5391" s="101">
        <f t="shared" ca="1" si="753"/>
        <v>0.63359475453706626</v>
      </c>
      <c r="Q5391" s="12">
        <f t="shared" ca="1" si="754"/>
        <v>0</v>
      </c>
      <c r="R5391" s="101">
        <f t="shared" ca="1" si="755"/>
        <v>0</v>
      </c>
      <c r="S5391" s="13"/>
      <c r="T5391" s="101">
        <f t="shared" ca="1" si="756"/>
        <v>0.30983834692163886</v>
      </c>
      <c r="U5391" s="101">
        <f t="shared" si="757"/>
        <v>0</v>
      </c>
      <c r="V5391" s="101">
        <f t="shared" ca="1" si="758"/>
        <v>-82.9437977260433</v>
      </c>
    </row>
    <row r="5392" spans="2:22" x14ac:dyDescent="0.3">
      <c r="B5392" s="13">
        <v>2023</v>
      </c>
      <c r="C5392" s="13">
        <v>8</v>
      </c>
      <c r="D5392" s="13">
        <v>11</v>
      </c>
      <c r="E5392" s="83" t="s">
        <v>322</v>
      </c>
      <c r="F5392" s="13">
        <v>4</v>
      </c>
      <c r="G5392" s="13">
        <v>1</v>
      </c>
      <c r="H5392" s="13" t="s">
        <v>69</v>
      </c>
      <c r="I5392" s="13" t="s">
        <v>53</v>
      </c>
      <c r="J5392" s="13"/>
      <c r="K5392" s="13" t="s">
        <v>28</v>
      </c>
      <c r="L5392" s="12">
        <f t="shared" ca="1" si="751"/>
        <v>3.6244602645691382</v>
      </c>
      <c r="M5392" s="101">
        <f t="shared" ca="1" si="752"/>
        <v>0.19122652355866773</v>
      </c>
      <c r="N5392" s="101">
        <f t="shared" ref="N5392:N5455" ca="1" si="759">IF(H5392="On-Peak",IF(I5392="Winter",((L5392*$D$48)/60)+N5391,((L5392*$D$47)/60)+N5391),N5391)</f>
        <v>663.52496614335462</v>
      </c>
      <c r="O5392" s="101">
        <f t="shared" ca="1" si="753"/>
        <v>0.3910430179443643</v>
      </c>
      <c r="Q5392" s="12">
        <f t="shared" ca="1" si="754"/>
        <v>0</v>
      </c>
      <c r="R5392" s="101">
        <f t="shared" ca="1" si="755"/>
        <v>0</v>
      </c>
      <c r="S5392" s="13"/>
      <c r="T5392" s="101">
        <f t="shared" ca="1" si="756"/>
        <v>0.19122652355866773</v>
      </c>
      <c r="U5392" s="101">
        <f t="shared" si="757"/>
        <v>0</v>
      </c>
      <c r="V5392" s="101">
        <f t="shared" ca="1" si="758"/>
        <v>-82.752571202484631</v>
      </c>
    </row>
    <row r="5393" spans="2:22" x14ac:dyDescent="0.3">
      <c r="B5393" s="13">
        <v>2023</v>
      </c>
      <c r="C5393" s="13">
        <v>8</v>
      </c>
      <c r="D5393" s="13">
        <v>11</v>
      </c>
      <c r="E5393" s="83" t="s">
        <v>322</v>
      </c>
      <c r="F5393" s="13">
        <v>4</v>
      </c>
      <c r="G5393" s="13">
        <v>2</v>
      </c>
      <c r="H5393" s="13" t="s">
        <v>69</v>
      </c>
      <c r="I5393" s="13" t="s">
        <v>53</v>
      </c>
      <c r="J5393" s="13"/>
      <c r="K5393" s="13" t="s">
        <v>28</v>
      </c>
      <c r="L5393" s="12">
        <f t="shared" ca="1" si="751"/>
        <v>3.3387397926058697</v>
      </c>
      <c r="M5393" s="101">
        <f t="shared" ca="1" si="752"/>
        <v>0.1761519114578857</v>
      </c>
      <c r="N5393" s="101">
        <f t="shared" ca="1" si="759"/>
        <v>663.52496614335462</v>
      </c>
      <c r="O5393" s="101">
        <f t="shared" ca="1" si="753"/>
        <v>0.36021663622424727</v>
      </c>
      <c r="Q5393" s="12">
        <f t="shared" ca="1" si="754"/>
        <v>0</v>
      </c>
      <c r="R5393" s="101">
        <f t="shared" ca="1" si="755"/>
        <v>0</v>
      </c>
      <c r="S5393" s="13"/>
      <c r="T5393" s="101">
        <f t="shared" ca="1" si="756"/>
        <v>0.1761519114578857</v>
      </c>
      <c r="U5393" s="101">
        <f t="shared" si="757"/>
        <v>0</v>
      </c>
      <c r="V5393" s="101">
        <f t="shared" ca="1" si="758"/>
        <v>-82.576419291026752</v>
      </c>
    </row>
    <row r="5394" spans="2:22" x14ac:dyDescent="0.3">
      <c r="B5394" s="13">
        <v>2023</v>
      </c>
      <c r="C5394" s="13">
        <v>8</v>
      </c>
      <c r="D5394" s="13">
        <v>11</v>
      </c>
      <c r="E5394" s="83" t="s">
        <v>322</v>
      </c>
      <c r="F5394" s="13">
        <v>4</v>
      </c>
      <c r="G5394" s="13">
        <v>3</v>
      </c>
      <c r="H5394" s="13" t="s">
        <v>69</v>
      </c>
      <c r="I5394" s="13" t="s">
        <v>53</v>
      </c>
      <c r="J5394" s="13"/>
      <c r="K5394" s="13" t="s">
        <v>28</v>
      </c>
      <c r="L5394" s="12">
        <f t="shared" ca="1" si="751"/>
        <v>3.1004726447989359</v>
      </c>
      <c r="M5394" s="101">
        <f t="shared" ca="1" si="752"/>
        <v>0.16358093673959187</v>
      </c>
      <c r="N5394" s="101">
        <f t="shared" ca="1" si="759"/>
        <v>663.52496614335462</v>
      </c>
      <c r="O5394" s="101">
        <f t="shared" ca="1" si="753"/>
        <v>0.33450999364735717</v>
      </c>
      <c r="Q5394" s="12">
        <f t="shared" ca="1" si="754"/>
        <v>0</v>
      </c>
      <c r="R5394" s="101">
        <f t="shared" ca="1" si="755"/>
        <v>0</v>
      </c>
      <c r="S5394" s="13"/>
      <c r="T5394" s="101">
        <f t="shared" ca="1" si="756"/>
        <v>0.16358093673959187</v>
      </c>
      <c r="U5394" s="101">
        <f t="shared" si="757"/>
        <v>0</v>
      </c>
      <c r="V5394" s="101">
        <f t="shared" ca="1" si="758"/>
        <v>-82.41283835428716</v>
      </c>
    </row>
    <row r="5395" spans="2:22" x14ac:dyDescent="0.3">
      <c r="B5395" s="13">
        <v>2023</v>
      </c>
      <c r="C5395" s="13">
        <v>8</v>
      </c>
      <c r="D5395" s="13">
        <v>11</v>
      </c>
      <c r="E5395" s="83" t="s">
        <v>322</v>
      </c>
      <c r="F5395" s="13">
        <v>4</v>
      </c>
      <c r="G5395" s="13">
        <v>4</v>
      </c>
      <c r="H5395" s="13" t="s">
        <v>69</v>
      </c>
      <c r="I5395" s="13" t="s">
        <v>53</v>
      </c>
      <c r="J5395" s="13"/>
      <c r="K5395" s="13" t="s">
        <v>28</v>
      </c>
      <c r="L5395" s="12">
        <f t="shared" ca="1" si="751"/>
        <v>3.1010138943836241</v>
      </c>
      <c r="M5395" s="101">
        <f t="shared" ca="1" si="752"/>
        <v>0.16360949306768002</v>
      </c>
      <c r="N5395" s="101">
        <f t="shared" ca="1" si="759"/>
        <v>663.52496614335462</v>
      </c>
      <c r="O5395" s="101">
        <f t="shared" ca="1" si="753"/>
        <v>0.33456838906504921</v>
      </c>
      <c r="Q5395" s="12">
        <f t="shared" ca="1" si="754"/>
        <v>0</v>
      </c>
      <c r="R5395" s="101">
        <f t="shared" ca="1" si="755"/>
        <v>0</v>
      </c>
      <c r="S5395" s="13"/>
      <c r="T5395" s="101">
        <f t="shared" ca="1" si="756"/>
        <v>0.16360949306768002</v>
      </c>
      <c r="U5395" s="101">
        <f t="shared" si="757"/>
        <v>0</v>
      </c>
      <c r="V5395" s="101">
        <f t="shared" ca="1" si="758"/>
        <v>-82.249228861219478</v>
      </c>
    </row>
    <row r="5396" spans="2:22" x14ac:dyDescent="0.3">
      <c r="B5396" s="13">
        <v>2023</v>
      </c>
      <c r="C5396" s="13">
        <v>8</v>
      </c>
      <c r="D5396" s="13">
        <v>11</v>
      </c>
      <c r="E5396" s="83" t="s">
        <v>322</v>
      </c>
      <c r="F5396" s="13">
        <v>4</v>
      </c>
      <c r="G5396" s="13">
        <v>5</v>
      </c>
      <c r="H5396" s="13" t="s">
        <v>69</v>
      </c>
      <c r="I5396" s="13" t="s">
        <v>53</v>
      </c>
      <c r="J5396" s="13"/>
      <c r="K5396" s="13" t="s">
        <v>28</v>
      </c>
      <c r="L5396" s="12">
        <f t="shared" ca="1" si="751"/>
        <v>3.1899662367974391</v>
      </c>
      <c r="M5396" s="101">
        <f t="shared" ca="1" si="752"/>
        <v>0.16830261865343288</v>
      </c>
      <c r="N5396" s="101">
        <f t="shared" ca="1" si="759"/>
        <v>663.52496614335462</v>
      </c>
      <c r="O5396" s="101">
        <f t="shared" ca="1" si="753"/>
        <v>0.34416545728807568</v>
      </c>
      <c r="Q5396" s="12">
        <f t="shared" ca="1" si="754"/>
        <v>5.6000000000000005</v>
      </c>
      <c r="R5396" s="101">
        <f t="shared" ca="1" si="755"/>
        <v>0.20400935805509685</v>
      </c>
      <c r="S5396" s="13"/>
      <c r="T5396" s="101">
        <f t="shared" ca="1" si="756"/>
        <v>0</v>
      </c>
      <c r="U5396" s="101">
        <f t="shared" si="757"/>
        <v>0</v>
      </c>
      <c r="V5396" s="101">
        <f t="shared" ca="1" si="758"/>
        <v>-82.657247577329684</v>
      </c>
    </row>
    <row r="5397" spans="2:22" x14ac:dyDescent="0.3">
      <c r="B5397" s="13">
        <v>2023</v>
      </c>
      <c r="C5397" s="13">
        <v>8</v>
      </c>
      <c r="D5397" s="13">
        <v>11</v>
      </c>
      <c r="E5397" s="83" t="s">
        <v>322</v>
      </c>
      <c r="F5397" s="13">
        <v>4</v>
      </c>
      <c r="G5397" s="13">
        <v>6</v>
      </c>
      <c r="H5397" s="13" t="s">
        <v>69</v>
      </c>
      <c r="I5397" s="13" t="s">
        <v>53</v>
      </c>
      <c r="J5397" s="13"/>
      <c r="K5397" s="13" t="s">
        <v>28</v>
      </c>
      <c r="L5397" s="12">
        <f t="shared" ca="1" si="751"/>
        <v>3.0520897192358412</v>
      </c>
      <c r="M5397" s="101">
        <f t="shared" ca="1" si="752"/>
        <v>0.161028253586883</v>
      </c>
      <c r="N5397" s="101">
        <f t="shared" ca="1" si="759"/>
        <v>663.52496614335462</v>
      </c>
      <c r="O5397" s="101">
        <f t="shared" ca="1" si="753"/>
        <v>0.3292899598083549</v>
      </c>
      <c r="Q5397" s="12">
        <f t="shared" ca="1" si="754"/>
        <v>4.9233807414061248</v>
      </c>
      <c r="R5397" s="101">
        <f t="shared" ca="1" si="755"/>
        <v>0.15840478502671451</v>
      </c>
      <c r="S5397" s="13"/>
      <c r="T5397" s="101">
        <f t="shared" ca="1" si="756"/>
        <v>0</v>
      </c>
      <c r="U5397" s="101">
        <f t="shared" si="757"/>
        <v>0</v>
      </c>
      <c r="V5397" s="101">
        <f t="shared" ca="1" si="758"/>
        <v>-82.974057147383121</v>
      </c>
    </row>
    <row r="5398" spans="2:22" x14ac:dyDescent="0.3">
      <c r="B5398" s="13">
        <v>2023</v>
      </c>
      <c r="C5398" s="13">
        <v>8</v>
      </c>
      <c r="D5398" s="13">
        <v>11</v>
      </c>
      <c r="E5398" s="83" t="s">
        <v>322</v>
      </c>
      <c r="F5398" s="13">
        <v>4</v>
      </c>
      <c r="G5398" s="13">
        <v>7</v>
      </c>
      <c r="H5398" s="13" t="s">
        <v>69</v>
      </c>
      <c r="I5398" s="13" t="s">
        <v>53</v>
      </c>
      <c r="J5398" s="13"/>
      <c r="K5398" s="13" t="s">
        <v>28</v>
      </c>
      <c r="L5398" s="12">
        <f t="shared" ca="1" si="751"/>
        <v>3.113037823677276</v>
      </c>
      <c r="M5398" s="101">
        <f t="shared" ca="1" si="752"/>
        <v>0.16424387557721309</v>
      </c>
      <c r="N5398" s="101">
        <f t="shared" ca="1" si="759"/>
        <v>663.52496614335462</v>
      </c>
      <c r="O5398" s="101">
        <f t="shared" ca="1" si="753"/>
        <v>0.33586565079654129</v>
      </c>
      <c r="Q5398" s="12">
        <f t="shared" ca="1" si="754"/>
        <v>5.6000000000000005</v>
      </c>
      <c r="R5398" s="101">
        <f t="shared" ca="1" si="755"/>
        <v>0.21052134822571864</v>
      </c>
      <c r="S5398" s="13"/>
      <c r="T5398" s="101">
        <f t="shared" ca="1" si="756"/>
        <v>0</v>
      </c>
      <c r="U5398" s="101">
        <f t="shared" si="757"/>
        <v>0</v>
      </c>
      <c r="V5398" s="101">
        <f t="shared" ca="1" si="758"/>
        <v>-83.395099843834572</v>
      </c>
    </row>
    <row r="5399" spans="2:22" x14ac:dyDescent="0.3">
      <c r="B5399" s="13">
        <v>2023</v>
      </c>
      <c r="C5399" s="13">
        <v>8</v>
      </c>
      <c r="D5399" s="13">
        <v>11</v>
      </c>
      <c r="E5399" s="83" t="s">
        <v>322</v>
      </c>
      <c r="F5399" s="13">
        <v>4</v>
      </c>
      <c r="G5399" s="13">
        <v>8</v>
      </c>
      <c r="H5399" s="13" t="s">
        <v>69</v>
      </c>
      <c r="I5399" s="13" t="s">
        <v>53</v>
      </c>
      <c r="J5399" s="13"/>
      <c r="K5399" s="13" t="s">
        <v>28</v>
      </c>
      <c r="L5399" s="12">
        <f t="shared" ca="1" si="751"/>
        <v>5.4550325374807853</v>
      </c>
      <c r="M5399" s="101">
        <f t="shared" ca="1" si="752"/>
        <v>0.28780751667748622</v>
      </c>
      <c r="N5399" s="101">
        <f t="shared" ca="1" si="759"/>
        <v>663.52496614335462</v>
      </c>
      <c r="O5399" s="101">
        <f t="shared" ca="1" si="753"/>
        <v>0.5885434604688019</v>
      </c>
      <c r="Q5399" s="12">
        <f t="shared" ca="1" si="754"/>
        <v>5.6000000000000005</v>
      </c>
      <c r="R5399" s="101">
        <f t="shared" ca="1" si="755"/>
        <v>1.2271495702251568E-2</v>
      </c>
      <c r="S5399" s="13"/>
      <c r="T5399" s="101">
        <f t="shared" ca="1" si="756"/>
        <v>0</v>
      </c>
      <c r="U5399" s="101">
        <f t="shared" si="757"/>
        <v>0</v>
      </c>
      <c r="V5399" s="101">
        <f t="shared" ca="1" si="758"/>
        <v>-83.419642835239074</v>
      </c>
    </row>
    <row r="5400" spans="2:22" x14ac:dyDescent="0.3">
      <c r="B5400" s="13">
        <v>2023</v>
      </c>
      <c r="C5400" s="13">
        <v>8</v>
      </c>
      <c r="D5400" s="13">
        <v>11</v>
      </c>
      <c r="E5400" s="83" t="s">
        <v>322</v>
      </c>
      <c r="F5400" s="13">
        <v>4</v>
      </c>
      <c r="G5400" s="13">
        <v>9</v>
      </c>
      <c r="H5400" s="13" t="s">
        <v>69</v>
      </c>
      <c r="I5400" s="13" t="s">
        <v>53</v>
      </c>
      <c r="J5400" s="13"/>
      <c r="K5400" s="13" t="s">
        <v>28</v>
      </c>
      <c r="L5400" s="12">
        <f t="shared" ca="1" si="751"/>
        <v>4.4861073159803144</v>
      </c>
      <c r="M5400" s="101">
        <f t="shared" ca="1" si="752"/>
        <v>0.2366870219911214</v>
      </c>
      <c r="N5400" s="101">
        <f t="shared" ca="1" si="759"/>
        <v>663.52496614335462</v>
      </c>
      <c r="O5400" s="101">
        <f t="shared" ca="1" si="753"/>
        <v>0.48400611832111612</v>
      </c>
      <c r="Q5400" s="12">
        <f t="shared" ca="1" si="754"/>
        <v>0</v>
      </c>
      <c r="R5400" s="101">
        <f t="shared" ca="1" si="755"/>
        <v>0</v>
      </c>
      <c r="S5400" s="13"/>
      <c r="T5400" s="101">
        <f t="shared" ca="1" si="756"/>
        <v>0.2366870219911214</v>
      </c>
      <c r="U5400" s="101">
        <f t="shared" si="757"/>
        <v>0</v>
      </c>
      <c r="V5400" s="101">
        <f t="shared" ca="1" si="758"/>
        <v>-83.182955813247958</v>
      </c>
    </row>
    <row r="5401" spans="2:22" x14ac:dyDescent="0.3">
      <c r="B5401" s="13">
        <v>2023</v>
      </c>
      <c r="C5401" s="13">
        <v>8</v>
      </c>
      <c r="D5401" s="13">
        <v>11</v>
      </c>
      <c r="E5401" s="83" t="s">
        <v>322</v>
      </c>
      <c r="F5401" s="13">
        <v>4</v>
      </c>
      <c r="G5401" s="13">
        <v>10</v>
      </c>
      <c r="H5401" s="13" t="s">
        <v>70</v>
      </c>
      <c r="I5401" s="13" t="s">
        <v>53</v>
      </c>
      <c r="J5401" s="13"/>
      <c r="K5401" s="13" t="s">
        <v>28</v>
      </c>
      <c r="L5401" s="12">
        <f t="shared" ca="1" si="751"/>
        <v>4.4463126643366158</v>
      </c>
      <c r="M5401" s="101">
        <f t="shared" ca="1" si="752"/>
        <v>0.23458745617039986</v>
      </c>
      <c r="N5401" s="101">
        <f t="shared" ca="1" si="759"/>
        <v>663.52496614335462</v>
      </c>
      <c r="O5401" s="101">
        <f t="shared" ca="1" si="753"/>
        <v>0.47971267335527745</v>
      </c>
      <c r="Q5401" s="12">
        <f t="shared" ca="1" si="754"/>
        <v>3.3794700001789333</v>
      </c>
      <c r="R5401" s="101">
        <f t="shared" ca="1" si="755"/>
        <v>0</v>
      </c>
      <c r="S5401" s="13"/>
      <c r="T5401" s="101">
        <f t="shared" ca="1" si="756"/>
        <v>5.628661896095933E-2</v>
      </c>
      <c r="U5401" s="101">
        <f t="shared" si="757"/>
        <v>0</v>
      </c>
      <c r="V5401" s="101">
        <f t="shared" ca="1" si="758"/>
        <v>-83.126669194287004</v>
      </c>
    </row>
    <row r="5402" spans="2:22" x14ac:dyDescent="0.3">
      <c r="B5402" s="13">
        <v>2023</v>
      </c>
      <c r="C5402" s="13">
        <v>8</v>
      </c>
      <c r="D5402" s="13">
        <v>11</v>
      </c>
      <c r="E5402" s="83" t="s">
        <v>322</v>
      </c>
      <c r="F5402" s="13">
        <v>4</v>
      </c>
      <c r="G5402" s="13">
        <v>11</v>
      </c>
      <c r="H5402" s="13" t="s">
        <v>70</v>
      </c>
      <c r="I5402" s="13" t="s">
        <v>53</v>
      </c>
      <c r="J5402" s="13"/>
      <c r="K5402" s="13" t="s">
        <v>28</v>
      </c>
      <c r="L5402" s="12">
        <f t="shared" ca="1" si="751"/>
        <v>4.6174975841591346</v>
      </c>
      <c r="M5402" s="101">
        <f t="shared" ca="1" si="752"/>
        <v>0.24361917254023593</v>
      </c>
      <c r="N5402" s="101">
        <f t="shared" ca="1" si="759"/>
        <v>663.52496614335462</v>
      </c>
      <c r="O5402" s="101">
        <f t="shared" ca="1" si="753"/>
        <v>0.49818181435492903</v>
      </c>
      <c r="Q5402" s="12">
        <f t="shared" ca="1" si="754"/>
        <v>5.6000000000000005</v>
      </c>
      <c r="R5402" s="101">
        <f t="shared" ca="1" si="755"/>
        <v>8.3168829500929312E-2</v>
      </c>
      <c r="S5402" s="13"/>
      <c r="T5402" s="101">
        <f t="shared" ca="1" si="756"/>
        <v>0</v>
      </c>
      <c r="U5402" s="101">
        <f t="shared" si="757"/>
        <v>0</v>
      </c>
      <c r="V5402" s="101">
        <f t="shared" ca="1" si="758"/>
        <v>-83.293006853288873</v>
      </c>
    </row>
    <row r="5403" spans="2:22" x14ac:dyDescent="0.3">
      <c r="B5403" s="13">
        <v>2023</v>
      </c>
      <c r="C5403" s="13">
        <v>8</v>
      </c>
      <c r="D5403" s="13">
        <v>11</v>
      </c>
      <c r="E5403" s="83" t="s">
        <v>322</v>
      </c>
      <c r="F5403" s="13">
        <v>4</v>
      </c>
      <c r="G5403" s="13">
        <v>12</v>
      </c>
      <c r="H5403" s="13" t="s">
        <v>70</v>
      </c>
      <c r="I5403" s="13" t="s">
        <v>53</v>
      </c>
      <c r="J5403" s="13"/>
      <c r="K5403" s="13" t="s">
        <v>28</v>
      </c>
      <c r="L5403" s="12">
        <f t="shared" ca="1" si="751"/>
        <v>3.217200169663494</v>
      </c>
      <c r="M5403" s="101">
        <f t="shared" ca="1" si="752"/>
        <v>0.16973948095144595</v>
      </c>
      <c r="N5403" s="101">
        <f t="shared" ca="1" si="759"/>
        <v>663.52496614335462</v>
      </c>
      <c r="O5403" s="101">
        <f t="shared" ca="1" si="753"/>
        <v>0.34710372630499436</v>
      </c>
      <c r="Q5403" s="12">
        <f t="shared" ca="1" si="754"/>
        <v>1.7645872067945778</v>
      </c>
      <c r="R5403" s="101">
        <f t="shared" ca="1" si="755"/>
        <v>0</v>
      </c>
      <c r="S5403" s="13"/>
      <c r="T5403" s="101">
        <f t="shared" ca="1" si="756"/>
        <v>7.6639859920964018E-2</v>
      </c>
      <c r="U5403" s="101">
        <f t="shared" si="757"/>
        <v>0</v>
      </c>
      <c r="V5403" s="101">
        <f t="shared" ca="1" si="758"/>
        <v>-83.216366993367913</v>
      </c>
    </row>
    <row r="5404" spans="2:22" x14ac:dyDescent="0.3">
      <c r="B5404" s="13">
        <v>2023</v>
      </c>
      <c r="C5404" s="13">
        <v>8</v>
      </c>
      <c r="D5404" s="13">
        <v>11</v>
      </c>
      <c r="E5404" s="83" t="s">
        <v>322</v>
      </c>
      <c r="F5404" s="13">
        <v>4</v>
      </c>
      <c r="G5404" s="13">
        <v>13</v>
      </c>
      <c r="H5404" s="13" t="s">
        <v>70</v>
      </c>
      <c r="I5404" s="13" t="s">
        <v>53</v>
      </c>
      <c r="J5404" s="13"/>
      <c r="K5404" s="13" t="s">
        <v>28</v>
      </c>
      <c r="L5404" s="12">
        <f t="shared" ca="1" si="751"/>
        <v>4.6468475947890324</v>
      </c>
      <c r="M5404" s="101">
        <f t="shared" ca="1" si="752"/>
        <v>0.24516767910106935</v>
      </c>
      <c r="N5404" s="101">
        <f t="shared" ca="1" si="759"/>
        <v>663.52496614335462</v>
      </c>
      <c r="O5404" s="101">
        <f t="shared" ca="1" si="753"/>
        <v>0.50134838700178874</v>
      </c>
      <c r="Q5404" s="12">
        <f t="shared" ca="1" si="754"/>
        <v>5.6000000000000005</v>
      </c>
      <c r="R5404" s="101">
        <f t="shared" ca="1" si="755"/>
        <v>8.0684351101108456E-2</v>
      </c>
      <c r="S5404" s="13"/>
      <c r="T5404" s="101">
        <f t="shared" ca="1" si="756"/>
        <v>0</v>
      </c>
      <c r="U5404" s="101">
        <f t="shared" si="757"/>
        <v>0</v>
      </c>
      <c r="V5404" s="101">
        <f t="shared" ca="1" si="758"/>
        <v>-83.377735695570138</v>
      </c>
    </row>
    <row r="5405" spans="2:22" x14ac:dyDescent="0.3">
      <c r="B5405" s="13">
        <v>2023</v>
      </c>
      <c r="C5405" s="13">
        <v>8</v>
      </c>
      <c r="D5405" s="13">
        <v>11</v>
      </c>
      <c r="E5405" s="83" t="s">
        <v>322</v>
      </c>
      <c r="F5405" s="13">
        <v>4</v>
      </c>
      <c r="G5405" s="13">
        <v>14</v>
      </c>
      <c r="H5405" s="13" t="s">
        <v>70</v>
      </c>
      <c r="I5405" s="13" t="s">
        <v>53</v>
      </c>
      <c r="J5405" s="13"/>
      <c r="K5405" s="13" t="s">
        <v>28</v>
      </c>
      <c r="L5405" s="12">
        <f t="shared" ca="1" si="751"/>
        <v>4.2314566163166081</v>
      </c>
      <c r="M5405" s="101">
        <f t="shared" ca="1" si="752"/>
        <v>0.22325165107686426</v>
      </c>
      <c r="N5405" s="101">
        <f t="shared" ca="1" si="759"/>
        <v>663.52496614335462</v>
      </c>
      <c r="O5405" s="101">
        <f t="shared" ca="1" si="753"/>
        <v>0.45653185433439886</v>
      </c>
      <c r="Q5405" s="12">
        <f t="shared" ca="1" si="754"/>
        <v>2.0634415611121244</v>
      </c>
      <c r="R5405" s="101">
        <f t="shared" ca="1" si="755"/>
        <v>0</v>
      </c>
      <c r="S5405" s="13"/>
      <c r="T5405" s="101">
        <f t="shared" ca="1" si="756"/>
        <v>0.11438447431258857</v>
      </c>
      <c r="U5405" s="101">
        <f t="shared" si="757"/>
        <v>0</v>
      </c>
      <c r="V5405" s="101">
        <f t="shared" ca="1" si="758"/>
        <v>-83.263351221257551</v>
      </c>
    </row>
    <row r="5406" spans="2:22" x14ac:dyDescent="0.3">
      <c r="B5406" s="13">
        <v>2023</v>
      </c>
      <c r="C5406" s="13">
        <v>8</v>
      </c>
      <c r="D5406" s="13">
        <v>11</v>
      </c>
      <c r="E5406" s="83" t="s">
        <v>322</v>
      </c>
      <c r="F5406" s="13">
        <v>4</v>
      </c>
      <c r="G5406" s="13">
        <v>15</v>
      </c>
      <c r="H5406" s="13" t="s">
        <v>70</v>
      </c>
      <c r="I5406" s="13" t="s">
        <v>53</v>
      </c>
      <c r="J5406" s="13"/>
      <c r="K5406" s="13" t="s">
        <v>28</v>
      </c>
      <c r="L5406" s="12">
        <f t="shared" ca="1" si="751"/>
        <v>3.7331009621926263</v>
      </c>
      <c r="M5406" s="101">
        <f t="shared" ca="1" si="752"/>
        <v>0.19695840676528298</v>
      </c>
      <c r="N5406" s="101">
        <f t="shared" ca="1" si="759"/>
        <v>663.52496614335462</v>
      </c>
      <c r="O5406" s="101">
        <f t="shared" ca="1" si="753"/>
        <v>0.40276426281096245</v>
      </c>
      <c r="Q5406" s="12">
        <f t="shared" ca="1" si="754"/>
        <v>5.6000000000000005</v>
      </c>
      <c r="R5406" s="101">
        <f t="shared" ca="1" si="755"/>
        <v>0.15803300355039424</v>
      </c>
      <c r="S5406" s="13"/>
      <c r="T5406" s="101">
        <f t="shared" ca="1" si="756"/>
        <v>0</v>
      </c>
      <c r="U5406" s="101">
        <f t="shared" si="757"/>
        <v>0</v>
      </c>
      <c r="V5406" s="101">
        <f t="shared" ca="1" si="758"/>
        <v>-83.579417228358352</v>
      </c>
    </row>
    <row r="5407" spans="2:22" x14ac:dyDescent="0.3">
      <c r="B5407" s="13">
        <v>2023</v>
      </c>
      <c r="C5407" s="13">
        <v>8</v>
      </c>
      <c r="D5407" s="13">
        <v>11</v>
      </c>
      <c r="E5407" s="83" t="s">
        <v>322</v>
      </c>
      <c r="F5407" s="13">
        <v>4</v>
      </c>
      <c r="G5407" s="13">
        <v>16</v>
      </c>
      <c r="H5407" s="13" t="s">
        <v>71</v>
      </c>
      <c r="I5407" s="13" t="s">
        <v>53</v>
      </c>
      <c r="J5407" s="13"/>
      <c r="K5407" s="13" t="s">
        <v>28</v>
      </c>
      <c r="L5407" s="12">
        <f t="shared" ca="1" si="751"/>
        <v>4.4315362910380172</v>
      </c>
      <c r="M5407" s="101">
        <f t="shared" ca="1" si="752"/>
        <v>0.55013091516945944</v>
      </c>
      <c r="N5407" s="101">
        <f t="shared" ca="1" si="759"/>
        <v>664.77133572520904</v>
      </c>
      <c r="O5407" s="101">
        <f t="shared" ca="1" si="753"/>
        <v>1.3197115074711216</v>
      </c>
      <c r="Q5407" s="12">
        <f t="shared" ca="1" si="754"/>
        <v>0.74063748992766132</v>
      </c>
      <c r="R5407" s="101">
        <f t="shared" ca="1" si="755"/>
        <v>0</v>
      </c>
      <c r="S5407" s="13"/>
      <c r="T5407" s="101">
        <f t="shared" ca="1" si="756"/>
        <v>0.45818817716983956</v>
      </c>
      <c r="U5407" s="101">
        <f t="shared" ca="1" si="757"/>
        <v>1.2463695818544422</v>
      </c>
      <c r="V5407" s="101">
        <f t="shared" ca="1" si="758"/>
        <v>-81.874859469334069</v>
      </c>
    </row>
    <row r="5408" spans="2:22" x14ac:dyDescent="0.3">
      <c r="B5408" s="13">
        <v>2023</v>
      </c>
      <c r="C5408" s="13">
        <v>8</v>
      </c>
      <c r="D5408" s="13">
        <v>11</v>
      </c>
      <c r="E5408" s="83" t="s">
        <v>322</v>
      </c>
      <c r="F5408" s="13">
        <v>4</v>
      </c>
      <c r="G5408" s="13">
        <v>17</v>
      </c>
      <c r="H5408" s="13" t="s">
        <v>71</v>
      </c>
      <c r="I5408" s="13" t="s">
        <v>53</v>
      </c>
      <c r="J5408" s="13"/>
      <c r="K5408" s="13" t="s">
        <v>28</v>
      </c>
      <c r="L5408" s="12">
        <f t="shared" ca="1" si="751"/>
        <v>6.8719286809386562</v>
      </c>
      <c r="M5408" s="101">
        <f t="shared" ca="1" si="752"/>
        <v>0.85308122645172479</v>
      </c>
      <c r="N5408" s="101">
        <f t="shared" ca="1" si="759"/>
        <v>666.70406566672307</v>
      </c>
      <c r="O5408" s="101">
        <f t="shared" ca="1" si="753"/>
        <v>2.0464603611835317</v>
      </c>
      <c r="Q5408" s="12">
        <f t="shared" ca="1" si="754"/>
        <v>5.6000000000000005</v>
      </c>
      <c r="R5408" s="101">
        <f t="shared" ca="1" si="755"/>
        <v>0</v>
      </c>
      <c r="S5408" s="13"/>
      <c r="T5408" s="101">
        <f t="shared" ca="1" si="756"/>
        <v>0.15789722645172471</v>
      </c>
      <c r="U5408" s="101">
        <f t="shared" ca="1" si="757"/>
        <v>1.9327299415139971</v>
      </c>
      <c r="V5408" s="101">
        <f t="shared" ca="1" si="758"/>
        <v>-79.784232301368348</v>
      </c>
    </row>
    <row r="5409" spans="2:22" x14ac:dyDescent="0.3">
      <c r="B5409" s="13">
        <v>2023</v>
      </c>
      <c r="C5409" s="13">
        <v>8</v>
      </c>
      <c r="D5409" s="13">
        <v>11</v>
      </c>
      <c r="E5409" s="83" t="s">
        <v>322</v>
      </c>
      <c r="F5409" s="13">
        <v>4</v>
      </c>
      <c r="G5409" s="13">
        <v>18</v>
      </c>
      <c r="H5409" s="13" t="s">
        <v>71</v>
      </c>
      <c r="I5409" s="13" t="s">
        <v>53</v>
      </c>
      <c r="J5409" s="13"/>
      <c r="K5409" s="13" t="s">
        <v>28</v>
      </c>
      <c r="L5409" s="12">
        <f t="shared" ca="1" si="751"/>
        <v>6.0997875657556477</v>
      </c>
      <c r="M5409" s="101">
        <f t="shared" ca="1" si="752"/>
        <v>0.75722762841290614</v>
      </c>
      <c r="N5409" s="101">
        <f t="shared" ca="1" si="759"/>
        <v>668.4196309195919</v>
      </c>
      <c r="O5409" s="101">
        <f t="shared" ca="1" si="753"/>
        <v>1.8165167370820319</v>
      </c>
      <c r="Q5409" s="12">
        <f t="shared" ca="1" si="754"/>
        <v>5.6000000000000005</v>
      </c>
      <c r="R5409" s="101">
        <f t="shared" ca="1" si="755"/>
        <v>0</v>
      </c>
      <c r="S5409" s="13"/>
      <c r="T5409" s="101">
        <f t="shared" ca="1" si="756"/>
        <v>6.2043628412906046E-2</v>
      </c>
      <c r="U5409" s="101">
        <f t="shared" ca="1" si="757"/>
        <v>1.7155652528687759</v>
      </c>
      <c r="V5409" s="101">
        <f t="shared" ca="1" si="758"/>
        <v>-78.006623420086669</v>
      </c>
    </row>
    <row r="5410" spans="2:22" x14ac:dyDescent="0.3">
      <c r="B5410" s="13">
        <v>2023</v>
      </c>
      <c r="C5410" s="13">
        <v>8</v>
      </c>
      <c r="D5410" s="13">
        <v>11</v>
      </c>
      <c r="E5410" s="83" t="s">
        <v>322</v>
      </c>
      <c r="F5410" s="13">
        <v>4</v>
      </c>
      <c r="G5410" s="13">
        <v>19</v>
      </c>
      <c r="H5410" s="13" t="s">
        <v>71</v>
      </c>
      <c r="I5410" s="13" t="s">
        <v>53</v>
      </c>
      <c r="J5410" s="13"/>
      <c r="K5410" s="13" t="s">
        <v>28</v>
      </c>
      <c r="L5410" s="12">
        <f t="shared" ca="1" si="751"/>
        <v>5.3061049527189921</v>
      </c>
      <c r="M5410" s="101">
        <f t="shared" ca="1" si="752"/>
        <v>0.65869986883053566</v>
      </c>
      <c r="N5410" s="101">
        <f t="shared" ca="1" si="759"/>
        <v>669.91197293754408</v>
      </c>
      <c r="O5410" s="101">
        <f t="shared" ca="1" si="753"/>
        <v>1.5801580549197158</v>
      </c>
      <c r="Q5410" s="12">
        <f t="shared" ca="1" si="754"/>
        <v>0</v>
      </c>
      <c r="R5410" s="101">
        <f t="shared" ca="1" si="755"/>
        <v>0</v>
      </c>
      <c r="S5410" s="13"/>
      <c r="T5410" s="101">
        <f t="shared" ca="1" si="756"/>
        <v>0.65869986883053566</v>
      </c>
      <c r="U5410" s="101">
        <f t="shared" ca="1" si="757"/>
        <v>1.4923420179522167</v>
      </c>
      <c r="V5410" s="101">
        <f t="shared" ca="1" si="758"/>
        <v>-75.855581533303919</v>
      </c>
    </row>
    <row r="5411" spans="2:22" x14ac:dyDescent="0.3">
      <c r="B5411" s="13">
        <v>2023</v>
      </c>
      <c r="C5411" s="13">
        <v>8</v>
      </c>
      <c r="D5411" s="13">
        <v>11</v>
      </c>
      <c r="E5411" s="83" t="s">
        <v>322</v>
      </c>
      <c r="F5411" s="13">
        <v>4</v>
      </c>
      <c r="G5411" s="13">
        <v>20</v>
      </c>
      <c r="H5411" s="13" t="s">
        <v>69</v>
      </c>
      <c r="I5411" s="13" t="s">
        <v>53</v>
      </c>
      <c r="J5411" s="13"/>
      <c r="K5411" s="13" t="s">
        <v>28</v>
      </c>
      <c r="L5411" s="12">
        <f t="shared" ca="1" si="751"/>
        <v>5.9331569799389108</v>
      </c>
      <c r="M5411" s="101">
        <f t="shared" ca="1" si="752"/>
        <v>0.31303336226157696</v>
      </c>
      <c r="N5411" s="101">
        <f t="shared" ca="1" si="759"/>
        <v>669.91197293754408</v>
      </c>
      <c r="O5411" s="101">
        <f t="shared" ca="1" si="753"/>
        <v>0.64012830656560904</v>
      </c>
      <c r="Q5411" s="12">
        <f t="shared" ca="1" si="754"/>
        <v>0</v>
      </c>
      <c r="R5411" s="101">
        <f t="shared" ca="1" si="755"/>
        <v>0</v>
      </c>
      <c r="S5411" s="13"/>
      <c r="T5411" s="101">
        <f t="shared" ca="1" si="756"/>
        <v>0.31303336226157696</v>
      </c>
      <c r="U5411" s="101">
        <f t="shared" si="757"/>
        <v>0</v>
      </c>
      <c r="V5411" s="101">
        <f t="shared" ca="1" si="758"/>
        <v>-75.542548171042341</v>
      </c>
    </row>
    <row r="5412" spans="2:22" x14ac:dyDescent="0.3">
      <c r="B5412" s="13">
        <v>2023</v>
      </c>
      <c r="C5412" s="13">
        <v>8</v>
      </c>
      <c r="D5412" s="13">
        <v>11</v>
      </c>
      <c r="E5412" s="83" t="s">
        <v>322</v>
      </c>
      <c r="F5412" s="13">
        <v>4</v>
      </c>
      <c r="G5412" s="13">
        <v>21</v>
      </c>
      <c r="H5412" s="13" t="s">
        <v>69</v>
      </c>
      <c r="I5412" s="13" t="s">
        <v>53</v>
      </c>
      <c r="J5412" s="13"/>
      <c r="K5412" s="13" t="s">
        <v>28</v>
      </c>
      <c r="L5412" s="12">
        <f t="shared" ca="1" si="751"/>
        <v>5.747277727207301</v>
      </c>
      <c r="M5412" s="101">
        <f t="shared" ca="1" si="752"/>
        <v>0.30322637288745719</v>
      </c>
      <c r="N5412" s="101">
        <f t="shared" ca="1" si="759"/>
        <v>669.91197293754408</v>
      </c>
      <c r="O5412" s="101">
        <f t="shared" ca="1" si="753"/>
        <v>0.62007379398839568</v>
      </c>
      <c r="Q5412" s="12">
        <f t="shared" ca="1" si="754"/>
        <v>0</v>
      </c>
      <c r="R5412" s="101">
        <f t="shared" ca="1" si="755"/>
        <v>0</v>
      </c>
      <c r="S5412" s="13"/>
      <c r="T5412" s="101">
        <f t="shared" ca="1" si="756"/>
        <v>0.30322637288745719</v>
      </c>
      <c r="U5412" s="101">
        <f t="shared" si="757"/>
        <v>0</v>
      </c>
      <c r="V5412" s="101">
        <f t="shared" ca="1" si="758"/>
        <v>-75.23932179815489</v>
      </c>
    </row>
    <row r="5413" spans="2:22" x14ac:dyDescent="0.3">
      <c r="B5413" s="13">
        <v>2023</v>
      </c>
      <c r="C5413" s="13">
        <v>8</v>
      </c>
      <c r="D5413" s="13">
        <v>11</v>
      </c>
      <c r="E5413" s="83" t="s">
        <v>322</v>
      </c>
      <c r="F5413" s="13">
        <v>4</v>
      </c>
      <c r="G5413" s="13">
        <v>22</v>
      </c>
      <c r="H5413" s="13" t="s">
        <v>69</v>
      </c>
      <c r="I5413" s="13" t="s">
        <v>53</v>
      </c>
      <c r="J5413" s="13"/>
      <c r="K5413" s="13" t="s">
        <v>28</v>
      </c>
      <c r="L5413" s="12">
        <f t="shared" ca="1" si="751"/>
        <v>6.408583957910599</v>
      </c>
      <c r="M5413" s="101">
        <f t="shared" ca="1" si="752"/>
        <v>0.3381168896193632</v>
      </c>
      <c r="N5413" s="101">
        <f t="shared" ca="1" si="759"/>
        <v>669.91197293754408</v>
      </c>
      <c r="O5413" s="101">
        <f t="shared" ca="1" si="753"/>
        <v>0.69142212321897456</v>
      </c>
      <c r="Q5413" s="12">
        <f t="shared" ca="1" si="754"/>
        <v>0</v>
      </c>
      <c r="R5413" s="101">
        <f t="shared" ca="1" si="755"/>
        <v>0</v>
      </c>
      <c r="S5413" s="13"/>
      <c r="T5413" s="101">
        <f t="shared" ca="1" si="756"/>
        <v>0.3381168896193632</v>
      </c>
      <c r="U5413" s="101">
        <f t="shared" si="757"/>
        <v>0</v>
      </c>
      <c r="V5413" s="101">
        <f t="shared" ca="1" si="758"/>
        <v>-74.901204908535533</v>
      </c>
    </row>
    <row r="5414" spans="2:22" x14ac:dyDescent="0.3">
      <c r="B5414" s="13">
        <v>2023</v>
      </c>
      <c r="C5414" s="13">
        <v>8</v>
      </c>
      <c r="D5414" s="13">
        <v>11</v>
      </c>
      <c r="E5414" s="83" t="s">
        <v>322</v>
      </c>
      <c r="F5414" s="13">
        <v>4</v>
      </c>
      <c r="G5414" s="13">
        <v>23</v>
      </c>
      <c r="H5414" s="13" t="s">
        <v>69</v>
      </c>
      <c r="I5414" s="13" t="s">
        <v>53</v>
      </c>
      <c r="J5414" s="13"/>
      <c r="K5414" s="13" t="s">
        <v>28</v>
      </c>
      <c r="L5414" s="12">
        <f t="shared" ca="1" si="751"/>
        <v>5.3131489833181469</v>
      </c>
      <c r="M5414" s="101">
        <f t="shared" ca="1" si="752"/>
        <v>0.28032174035986546</v>
      </c>
      <c r="N5414" s="101">
        <f t="shared" ca="1" si="759"/>
        <v>669.91197293754408</v>
      </c>
      <c r="O5414" s="101">
        <f t="shared" ca="1" si="753"/>
        <v>0.57323564381019487</v>
      </c>
      <c r="Q5414" s="12">
        <f t="shared" ca="1" si="754"/>
        <v>0</v>
      </c>
      <c r="R5414" s="101">
        <f t="shared" ca="1" si="755"/>
        <v>0</v>
      </c>
      <c r="S5414" s="13"/>
      <c r="T5414" s="101">
        <f t="shared" ca="1" si="756"/>
        <v>0.28032174035986546</v>
      </c>
      <c r="U5414" s="101">
        <f t="shared" si="757"/>
        <v>0</v>
      </c>
      <c r="V5414" s="101">
        <f t="shared" ca="1" si="758"/>
        <v>-74.620883168175666</v>
      </c>
    </row>
    <row r="5415" spans="2:22" x14ac:dyDescent="0.3">
      <c r="B5415" s="13">
        <v>2023</v>
      </c>
      <c r="C5415" s="13">
        <v>8</v>
      </c>
      <c r="D5415" s="13">
        <v>12</v>
      </c>
      <c r="E5415" s="83" t="s">
        <v>323</v>
      </c>
      <c r="F5415" s="13">
        <v>5</v>
      </c>
      <c r="G5415" s="13">
        <v>0</v>
      </c>
      <c r="H5415" s="13" t="s">
        <v>69</v>
      </c>
      <c r="I5415" s="13" t="s">
        <v>53</v>
      </c>
      <c r="J5415" s="13"/>
      <c r="K5415" s="13" t="s">
        <v>28</v>
      </c>
      <c r="L5415" s="12">
        <f t="shared" ca="1" si="751"/>
        <v>6.337589064640377</v>
      </c>
      <c r="M5415" s="101">
        <f t="shared" ca="1" si="752"/>
        <v>0.33437119905042628</v>
      </c>
      <c r="N5415" s="101">
        <f t="shared" ca="1" si="759"/>
        <v>669.91197293754408</v>
      </c>
      <c r="O5415" s="101">
        <f t="shared" ca="1" si="753"/>
        <v>0.68376248418405028</v>
      </c>
      <c r="Q5415" s="12">
        <f t="shared" ca="1" si="754"/>
        <v>0</v>
      </c>
      <c r="R5415" s="101">
        <f t="shared" ca="1" si="755"/>
        <v>0</v>
      </c>
      <c r="S5415" s="13"/>
      <c r="T5415" s="101">
        <f t="shared" ca="1" si="756"/>
        <v>0.33437119905042628</v>
      </c>
      <c r="U5415" s="101">
        <f t="shared" si="757"/>
        <v>0</v>
      </c>
      <c r="V5415" s="101">
        <f t="shared" ca="1" si="758"/>
        <v>-74.286511969125243</v>
      </c>
    </row>
    <row r="5416" spans="2:22" x14ac:dyDescent="0.3">
      <c r="B5416" s="13">
        <v>2023</v>
      </c>
      <c r="C5416" s="13">
        <v>8</v>
      </c>
      <c r="D5416" s="13">
        <v>12</v>
      </c>
      <c r="E5416" s="83" t="s">
        <v>323</v>
      </c>
      <c r="F5416" s="13">
        <v>5</v>
      </c>
      <c r="G5416" s="13">
        <v>1</v>
      </c>
      <c r="H5416" s="13" t="s">
        <v>69</v>
      </c>
      <c r="I5416" s="13" t="s">
        <v>53</v>
      </c>
      <c r="J5416" s="13"/>
      <c r="K5416" s="13" t="s">
        <v>28</v>
      </c>
      <c r="L5416" s="12">
        <f t="shared" ca="1" si="751"/>
        <v>3.1956683154900203</v>
      </c>
      <c r="M5416" s="101">
        <f t="shared" ca="1" si="752"/>
        <v>0.16860346032525347</v>
      </c>
      <c r="N5416" s="101">
        <f t="shared" ca="1" si="759"/>
        <v>669.91197293754408</v>
      </c>
      <c r="O5416" s="101">
        <f t="shared" ca="1" si="753"/>
        <v>0.34478065455821827</v>
      </c>
      <c r="Q5416" s="12">
        <f t="shared" ca="1" si="754"/>
        <v>0</v>
      </c>
      <c r="R5416" s="101">
        <f t="shared" ca="1" si="755"/>
        <v>0</v>
      </c>
      <c r="S5416" s="13"/>
      <c r="T5416" s="101">
        <f t="shared" ca="1" si="756"/>
        <v>0.16860346032525347</v>
      </c>
      <c r="U5416" s="101">
        <f t="shared" si="757"/>
        <v>0</v>
      </c>
      <c r="V5416" s="101">
        <f t="shared" ca="1" si="758"/>
        <v>-74.117908508799985</v>
      </c>
    </row>
    <row r="5417" spans="2:22" x14ac:dyDescent="0.3">
      <c r="B5417" s="13">
        <v>2023</v>
      </c>
      <c r="C5417" s="13">
        <v>8</v>
      </c>
      <c r="D5417" s="13">
        <v>12</v>
      </c>
      <c r="E5417" s="83" t="s">
        <v>323</v>
      </c>
      <c r="F5417" s="13">
        <v>5</v>
      </c>
      <c r="G5417" s="13">
        <v>2</v>
      </c>
      <c r="H5417" s="13" t="s">
        <v>69</v>
      </c>
      <c r="I5417" s="13" t="s">
        <v>53</v>
      </c>
      <c r="J5417" s="13"/>
      <c r="K5417" s="13" t="s">
        <v>28</v>
      </c>
      <c r="L5417" s="12">
        <f t="shared" ca="1" si="751"/>
        <v>3.5066225417715904</v>
      </c>
      <c r="M5417" s="101">
        <f t="shared" ca="1" si="752"/>
        <v>0.18500940530386911</v>
      </c>
      <c r="N5417" s="101">
        <f t="shared" ca="1" si="759"/>
        <v>669.91197293754408</v>
      </c>
      <c r="O5417" s="101">
        <f t="shared" ca="1" si="753"/>
        <v>0.37832950603173687</v>
      </c>
      <c r="Q5417" s="12">
        <f t="shared" ca="1" si="754"/>
        <v>0</v>
      </c>
      <c r="R5417" s="101">
        <f t="shared" ca="1" si="755"/>
        <v>0</v>
      </c>
      <c r="S5417" s="13"/>
      <c r="T5417" s="101">
        <f t="shared" ca="1" si="756"/>
        <v>0.18500940530386911</v>
      </c>
      <c r="U5417" s="101">
        <f t="shared" si="757"/>
        <v>0</v>
      </c>
      <c r="V5417" s="101">
        <f t="shared" ca="1" si="758"/>
        <v>-73.932899103496112</v>
      </c>
    </row>
    <row r="5418" spans="2:22" x14ac:dyDescent="0.3">
      <c r="B5418" s="13">
        <v>2023</v>
      </c>
      <c r="C5418" s="13">
        <v>8</v>
      </c>
      <c r="D5418" s="13">
        <v>12</v>
      </c>
      <c r="E5418" s="83" t="s">
        <v>323</v>
      </c>
      <c r="F5418" s="13">
        <v>5</v>
      </c>
      <c r="G5418" s="13">
        <v>3</v>
      </c>
      <c r="H5418" s="13" t="s">
        <v>69</v>
      </c>
      <c r="I5418" s="13" t="s">
        <v>53</v>
      </c>
      <c r="J5418" s="13"/>
      <c r="K5418" s="13" t="s">
        <v>28</v>
      </c>
      <c r="L5418" s="12">
        <f t="shared" ca="1" si="751"/>
        <v>3.4942969182616359</v>
      </c>
      <c r="M5418" s="101">
        <f t="shared" ca="1" si="752"/>
        <v>0.1843591054074839</v>
      </c>
      <c r="N5418" s="101">
        <f t="shared" ca="1" si="759"/>
        <v>669.91197293754408</v>
      </c>
      <c r="O5418" s="101">
        <f t="shared" ca="1" si="753"/>
        <v>0.37699969451124787</v>
      </c>
      <c r="Q5418" s="12">
        <f t="shared" ca="1" si="754"/>
        <v>0</v>
      </c>
      <c r="R5418" s="101">
        <f t="shared" ca="1" si="755"/>
        <v>0</v>
      </c>
      <c r="S5418" s="13"/>
      <c r="T5418" s="101">
        <f t="shared" ca="1" si="756"/>
        <v>0.1843591054074839</v>
      </c>
      <c r="U5418" s="101">
        <f t="shared" si="757"/>
        <v>0</v>
      </c>
      <c r="V5418" s="101">
        <f t="shared" ca="1" si="758"/>
        <v>-73.748539998088631</v>
      </c>
    </row>
    <row r="5419" spans="2:22" x14ac:dyDescent="0.3">
      <c r="B5419" s="13">
        <v>2023</v>
      </c>
      <c r="C5419" s="13">
        <v>8</v>
      </c>
      <c r="D5419" s="13">
        <v>12</v>
      </c>
      <c r="E5419" s="83" t="s">
        <v>323</v>
      </c>
      <c r="F5419" s="13">
        <v>5</v>
      </c>
      <c r="G5419" s="13">
        <v>4</v>
      </c>
      <c r="H5419" s="13" t="s">
        <v>69</v>
      </c>
      <c r="I5419" s="13" t="s">
        <v>53</v>
      </c>
      <c r="J5419" s="13"/>
      <c r="K5419" s="13" t="s">
        <v>28</v>
      </c>
      <c r="L5419" s="12">
        <f t="shared" ca="1" si="751"/>
        <v>3.8080715605998181</v>
      </c>
      <c r="M5419" s="101">
        <f t="shared" ca="1" si="752"/>
        <v>0.20091385553724642</v>
      </c>
      <c r="N5419" s="101">
        <f t="shared" ca="1" si="759"/>
        <v>669.91197293754408</v>
      </c>
      <c r="O5419" s="101">
        <f t="shared" ca="1" si="753"/>
        <v>0.41085284067311439</v>
      </c>
      <c r="Q5419" s="12">
        <f t="shared" ca="1" si="754"/>
        <v>0</v>
      </c>
      <c r="R5419" s="101">
        <f t="shared" ca="1" si="755"/>
        <v>0</v>
      </c>
      <c r="S5419" s="13"/>
      <c r="T5419" s="101">
        <f t="shared" ca="1" si="756"/>
        <v>0.20091385553724642</v>
      </c>
      <c r="U5419" s="101">
        <f t="shared" si="757"/>
        <v>0</v>
      </c>
      <c r="V5419" s="101">
        <f t="shared" ca="1" si="758"/>
        <v>-73.54762614255138</v>
      </c>
    </row>
    <row r="5420" spans="2:22" x14ac:dyDescent="0.3">
      <c r="B5420" s="13">
        <v>2023</v>
      </c>
      <c r="C5420" s="13">
        <v>8</v>
      </c>
      <c r="D5420" s="13">
        <v>12</v>
      </c>
      <c r="E5420" s="83" t="s">
        <v>323</v>
      </c>
      <c r="F5420" s="13">
        <v>5</v>
      </c>
      <c r="G5420" s="13">
        <v>5</v>
      </c>
      <c r="H5420" s="13" t="s">
        <v>69</v>
      </c>
      <c r="I5420" s="13" t="s">
        <v>53</v>
      </c>
      <c r="J5420" s="13"/>
      <c r="K5420" s="13" t="s">
        <v>28</v>
      </c>
      <c r="L5420" s="12">
        <f t="shared" ca="1" si="751"/>
        <v>3.1587182550716362</v>
      </c>
      <c r="M5420" s="101">
        <f t="shared" ca="1" si="752"/>
        <v>0.16665397513757954</v>
      </c>
      <c r="N5420" s="101">
        <f t="shared" ca="1" si="759"/>
        <v>669.91197293754408</v>
      </c>
      <c r="O5420" s="101">
        <f t="shared" ca="1" si="753"/>
        <v>0.34079411253967884</v>
      </c>
      <c r="Q5420" s="12">
        <f t="shared" ca="1" si="754"/>
        <v>5.6000000000000005</v>
      </c>
      <c r="R5420" s="101">
        <f t="shared" ca="1" si="755"/>
        <v>0.20665449970818606</v>
      </c>
      <c r="S5420" s="13"/>
      <c r="T5420" s="101">
        <f t="shared" ca="1" si="756"/>
        <v>0</v>
      </c>
      <c r="U5420" s="101">
        <f t="shared" si="757"/>
        <v>0</v>
      </c>
      <c r="V5420" s="101">
        <f t="shared" ca="1" si="758"/>
        <v>-73.960935141967738</v>
      </c>
    </row>
    <row r="5421" spans="2:22" x14ac:dyDescent="0.3">
      <c r="B5421" s="13">
        <v>2023</v>
      </c>
      <c r="C5421" s="13">
        <v>8</v>
      </c>
      <c r="D5421" s="13">
        <v>12</v>
      </c>
      <c r="E5421" s="83" t="s">
        <v>323</v>
      </c>
      <c r="F5421" s="13">
        <v>5</v>
      </c>
      <c r="G5421" s="13">
        <v>6</v>
      </c>
      <c r="H5421" s="13" t="s">
        <v>69</v>
      </c>
      <c r="I5421" s="13" t="s">
        <v>53</v>
      </c>
      <c r="J5421" s="13"/>
      <c r="K5421" s="13" t="s">
        <v>28</v>
      </c>
      <c r="L5421" s="12">
        <f t="shared" ca="1" si="751"/>
        <v>3.1955890794547215</v>
      </c>
      <c r="M5421" s="101">
        <f t="shared" ca="1" si="752"/>
        <v>0.1685992798320311</v>
      </c>
      <c r="N5421" s="101">
        <f t="shared" ca="1" si="759"/>
        <v>669.91197293754408</v>
      </c>
      <c r="O5421" s="101">
        <f t="shared" ca="1" si="753"/>
        <v>0.34477210578236989</v>
      </c>
      <c r="Q5421" s="12">
        <f t="shared" ca="1" si="754"/>
        <v>0</v>
      </c>
      <c r="R5421" s="101">
        <f t="shared" ca="1" si="755"/>
        <v>0</v>
      </c>
      <c r="S5421" s="13"/>
      <c r="T5421" s="101">
        <f t="shared" ca="1" si="756"/>
        <v>0.1685992798320311</v>
      </c>
      <c r="U5421" s="101">
        <f t="shared" si="757"/>
        <v>0</v>
      </c>
      <c r="V5421" s="101">
        <f t="shared" ca="1" si="758"/>
        <v>-73.792335862135701</v>
      </c>
    </row>
    <row r="5422" spans="2:22" x14ac:dyDescent="0.3">
      <c r="B5422" s="13">
        <v>2023</v>
      </c>
      <c r="C5422" s="13">
        <v>8</v>
      </c>
      <c r="D5422" s="13">
        <v>12</v>
      </c>
      <c r="E5422" s="83" t="s">
        <v>323</v>
      </c>
      <c r="F5422" s="13">
        <v>5</v>
      </c>
      <c r="G5422" s="13">
        <v>7</v>
      </c>
      <c r="H5422" s="13" t="s">
        <v>69</v>
      </c>
      <c r="I5422" s="13" t="s">
        <v>53</v>
      </c>
      <c r="J5422" s="13"/>
      <c r="K5422" s="13" t="s">
        <v>28</v>
      </c>
      <c r="L5422" s="12">
        <f t="shared" ca="1" si="751"/>
        <v>3.3989379845583492</v>
      </c>
      <c r="M5422" s="101">
        <f t="shared" ca="1" si="752"/>
        <v>0.17932796806529849</v>
      </c>
      <c r="N5422" s="101">
        <f t="shared" ca="1" si="759"/>
        <v>669.91197293754408</v>
      </c>
      <c r="O5422" s="101">
        <f t="shared" ca="1" si="753"/>
        <v>0.3667114191540003</v>
      </c>
      <c r="Q5422" s="12">
        <f t="shared" ca="1" si="754"/>
        <v>5.4690725539388492</v>
      </c>
      <c r="R5422" s="101">
        <f t="shared" ca="1" si="755"/>
        <v>0.17523689129805933</v>
      </c>
      <c r="S5422" s="13"/>
      <c r="T5422" s="101">
        <f t="shared" ca="1" si="756"/>
        <v>0</v>
      </c>
      <c r="U5422" s="101">
        <f t="shared" si="757"/>
        <v>0</v>
      </c>
      <c r="V5422" s="101">
        <f t="shared" ca="1" si="758"/>
        <v>-74.142809644731813</v>
      </c>
    </row>
    <row r="5423" spans="2:22" x14ac:dyDescent="0.3">
      <c r="B5423" s="13">
        <v>2023</v>
      </c>
      <c r="C5423" s="13">
        <v>8</v>
      </c>
      <c r="D5423" s="13">
        <v>12</v>
      </c>
      <c r="E5423" s="83" t="s">
        <v>323</v>
      </c>
      <c r="F5423" s="13">
        <v>5</v>
      </c>
      <c r="G5423" s="13">
        <v>8</v>
      </c>
      <c r="H5423" s="13" t="s">
        <v>69</v>
      </c>
      <c r="I5423" s="13" t="s">
        <v>53</v>
      </c>
      <c r="J5423" s="13"/>
      <c r="K5423" s="13" t="s">
        <v>28</v>
      </c>
      <c r="L5423" s="12">
        <f t="shared" ca="1" si="751"/>
        <v>4.1584524247053176</v>
      </c>
      <c r="M5423" s="101">
        <f t="shared" ca="1" si="752"/>
        <v>0.21939994992745257</v>
      </c>
      <c r="N5423" s="101">
        <f t="shared" ca="1" si="759"/>
        <v>669.91197293754408</v>
      </c>
      <c r="O5423" s="101">
        <f t="shared" ca="1" si="753"/>
        <v>0.4486554321014567</v>
      </c>
      <c r="Q5423" s="12">
        <f t="shared" ca="1" si="754"/>
        <v>5.6000000000000005</v>
      </c>
      <c r="R5423" s="101">
        <f t="shared" ca="1" si="755"/>
        <v>0.12202700224869491</v>
      </c>
      <c r="S5423" s="13"/>
      <c r="T5423" s="101">
        <f t="shared" ca="1" si="756"/>
        <v>0</v>
      </c>
      <c r="U5423" s="101">
        <f t="shared" si="757"/>
        <v>0</v>
      </c>
      <c r="V5423" s="101">
        <f t="shared" ca="1" si="758"/>
        <v>-74.386863649229213</v>
      </c>
    </row>
    <row r="5424" spans="2:22" x14ac:dyDescent="0.3">
      <c r="B5424" s="13">
        <v>2023</v>
      </c>
      <c r="C5424" s="13">
        <v>8</v>
      </c>
      <c r="D5424" s="13">
        <v>12</v>
      </c>
      <c r="E5424" s="83" t="s">
        <v>323</v>
      </c>
      <c r="F5424" s="13">
        <v>5</v>
      </c>
      <c r="G5424" s="13">
        <v>9</v>
      </c>
      <c r="H5424" s="13" t="s">
        <v>69</v>
      </c>
      <c r="I5424" s="13" t="s">
        <v>53</v>
      </c>
      <c r="J5424" s="13"/>
      <c r="K5424" s="13" t="s">
        <v>28</v>
      </c>
      <c r="L5424" s="12">
        <f t="shared" ca="1" si="751"/>
        <v>4.8144947138891014</v>
      </c>
      <c r="M5424" s="101">
        <f t="shared" ca="1" si="752"/>
        <v>0.254012741104789</v>
      </c>
      <c r="N5424" s="101">
        <f t="shared" ca="1" si="759"/>
        <v>669.91197293754408</v>
      </c>
      <c r="O5424" s="101">
        <f t="shared" ca="1" si="753"/>
        <v>0.51943583468149512</v>
      </c>
      <c r="Q5424" s="12">
        <f t="shared" ca="1" si="754"/>
        <v>5.6000000000000005</v>
      </c>
      <c r="R5424" s="101">
        <f t="shared" ca="1" si="755"/>
        <v>6.6493022469287608E-2</v>
      </c>
      <c r="S5424" s="13"/>
      <c r="T5424" s="101">
        <f t="shared" ca="1" si="756"/>
        <v>0</v>
      </c>
      <c r="U5424" s="101">
        <f t="shared" si="757"/>
        <v>0</v>
      </c>
      <c r="V5424" s="101">
        <f t="shared" ca="1" si="758"/>
        <v>-74.519849694167789</v>
      </c>
    </row>
    <row r="5425" spans="2:22" x14ac:dyDescent="0.3">
      <c r="B5425" s="13">
        <v>2023</v>
      </c>
      <c r="C5425" s="13">
        <v>8</v>
      </c>
      <c r="D5425" s="13">
        <v>12</v>
      </c>
      <c r="E5425" s="83" t="s">
        <v>323</v>
      </c>
      <c r="F5425" s="13">
        <v>5</v>
      </c>
      <c r="G5425" s="13">
        <v>10</v>
      </c>
      <c r="H5425" s="13" t="s">
        <v>70</v>
      </c>
      <c r="I5425" s="13" t="s">
        <v>53</v>
      </c>
      <c r="J5425" s="13"/>
      <c r="K5425" s="13" t="s">
        <v>28</v>
      </c>
      <c r="L5425" s="12">
        <f t="shared" ca="1" si="751"/>
        <v>5.7043221087936118</v>
      </c>
      <c r="M5425" s="101">
        <f t="shared" ca="1" si="752"/>
        <v>0.30096003445995095</v>
      </c>
      <c r="N5425" s="101">
        <f t="shared" ca="1" si="759"/>
        <v>669.91197293754408</v>
      </c>
      <c r="O5425" s="101">
        <f t="shared" ca="1" si="753"/>
        <v>0.61543931231774274</v>
      </c>
      <c r="Q5425" s="12">
        <f t="shared" ca="1" si="754"/>
        <v>0</v>
      </c>
      <c r="R5425" s="101">
        <f t="shared" ca="1" si="755"/>
        <v>0</v>
      </c>
      <c r="S5425" s="13"/>
      <c r="T5425" s="101">
        <f t="shared" ca="1" si="756"/>
        <v>0.30096003445995095</v>
      </c>
      <c r="U5425" s="101">
        <f t="shared" si="757"/>
        <v>0</v>
      </c>
      <c r="V5425" s="101">
        <f t="shared" ca="1" si="758"/>
        <v>-74.218889659707841</v>
      </c>
    </row>
    <row r="5426" spans="2:22" x14ac:dyDescent="0.3">
      <c r="B5426" s="13">
        <v>2023</v>
      </c>
      <c r="C5426" s="13">
        <v>8</v>
      </c>
      <c r="D5426" s="13">
        <v>12</v>
      </c>
      <c r="E5426" s="83" t="s">
        <v>323</v>
      </c>
      <c r="F5426" s="13">
        <v>5</v>
      </c>
      <c r="G5426" s="13">
        <v>11</v>
      </c>
      <c r="H5426" s="13" t="s">
        <v>70</v>
      </c>
      <c r="I5426" s="13" t="s">
        <v>53</v>
      </c>
      <c r="J5426" s="13"/>
      <c r="K5426" s="13" t="s">
        <v>28</v>
      </c>
      <c r="L5426" s="12">
        <f t="shared" ca="1" si="751"/>
        <v>4.4861744957561838</v>
      </c>
      <c r="M5426" s="101">
        <f t="shared" ca="1" si="752"/>
        <v>0.23669056639609626</v>
      </c>
      <c r="N5426" s="101">
        <f t="shared" ca="1" si="759"/>
        <v>669.91197293754408</v>
      </c>
      <c r="O5426" s="101">
        <f t="shared" ca="1" si="753"/>
        <v>0.48401336634713465</v>
      </c>
      <c r="Q5426" s="12">
        <f t="shared" ca="1" si="754"/>
        <v>0</v>
      </c>
      <c r="R5426" s="101">
        <f t="shared" ca="1" si="755"/>
        <v>0</v>
      </c>
      <c r="S5426" s="13"/>
      <c r="T5426" s="101">
        <f t="shared" ca="1" si="756"/>
        <v>0.23669056639609626</v>
      </c>
      <c r="U5426" s="101">
        <f t="shared" si="757"/>
        <v>0</v>
      </c>
      <c r="V5426" s="101">
        <f t="shared" ca="1" si="758"/>
        <v>-73.982199093311749</v>
      </c>
    </row>
    <row r="5427" spans="2:22" x14ac:dyDescent="0.3">
      <c r="B5427" s="13">
        <v>2023</v>
      </c>
      <c r="C5427" s="13">
        <v>8</v>
      </c>
      <c r="D5427" s="13">
        <v>12</v>
      </c>
      <c r="E5427" s="83" t="s">
        <v>323</v>
      </c>
      <c r="F5427" s="13">
        <v>5</v>
      </c>
      <c r="G5427" s="13">
        <v>12</v>
      </c>
      <c r="H5427" s="13" t="s">
        <v>70</v>
      </c>
      <c r="I5427" s="13" t="s">
        <v>53</v>
      </c>
      <c r="J5427" s="13"/>
      <c r="K5427" s="13" t="s">
        <v>28</v>
      </c>
      <c r="L5427" s="12">
        <f t="shared" ca="1" si="751"/>
        <v>2.9609765211524208</v>
      </c>
      <c r="M5427" s="101">
        <f t="shared" ca="1" si="752"/>
        <v>0.15622112125600174</v>
      </c>
      <c r="N5427" s="101">
        <f t="shared" ca="1" si="759"/>
        <v>669.91197293754408</v>
      </c>
      <c r="O5427" s="101">
        <f t="shared" ca="1" si="753"/>
        <v>0.31945975686713468</v>
      </c>
      <c r="Q5427" s="12">
        <f t="shared" ca="1" si="754"/>
        <v>5.6000000000000005</v>
      </c>
      <c r="R5427" s="101">
        <f t="shared" ca="1" si="755"/>
        <v>0.22339333748444762</v>
      </c>
      <c r="S5427" s="13"/>
      <c r="T5427" s="101">
        <f t="shared" ca="1" si="756"/>
        <v>0</v>
      </c>
      <c r="U5427" s="101">
        <f t="shared" si="757"/>
        <v>0</v>
      </c>
      <c r="V5427" s="101">
        <f t="shared" ca="1" si="758"/>
        <v>-74.428985768280654</v>
      </c>
    </row>
    <row r="5428" spans="2:22" x14ac:dyDescent="0.3">
      <c r="B5428" s="13">
        <v>2023</v>
      </c>
      <c r="C5428" s="13">
        <v>8</v>
      </c>
      <c r="D5428" s="13">
        <v>12</v>
      </c>
      <c r="E5428" s="83" t="s">
        <v>323</v>
      </c>
      <c r="F5428" s="13">
        <v>5</v>
      </c>
      <c r="G5428" s="13">
        <v>13</v>
      </c>
      <c r="H5428" s="13" t="s">
        <v>70</v>
      </c>
      <c r="I5428" s="13" t="s">
        <v>53</v>
      </c>
      <c r="J5428" s="13"/>
      <c r="K5428" s="13" t="s">
        <v>28</v>
      </c>
      <c r="L5428" s="12">
        <f t="shared" ca="1" si="751"/>
        <v>4.5758424391667836</v>
      </c>
      <c r="M5428" s="101">
        <f t="shared" ca="1" si="752"/>
        <v>0.2414214470904395</v>
      </c>
      <c r="N5428" s="101">
        <f t="shared" ca="1" si="759"/>
        <v>669.91197293754408</v>
      </c>
      <c r="O5428" s="101">
        <f t="shared" ca="1" si="753"/>
        <v>0.49368764076170429</v>
      </c>
      <c r="Q5428" s="12">
        <f t="shared" ca="1" si="754"/>
        <v>5.6000000000000005</v>
      </c>
      <c r="R5428" s="101">
        <f t="shared" ca="1" si="755"/>
        <v>8.669493752453182E-2</v>
      </c>
      <c r="S5428" s="13"/>
      <c r="T5428" s="101">
        <f t="shared" ca="1" si="756"/>
        <v>0</v>
      </c>
      <c r="U5428" s="101">
        <f t="shared" si="757"/>
        <v>0</v>
      </c>
      <c r="V5428" s="101">
        <f t="shared" ca="1" si="758"/>
        <v>-74.602375643329708</v>
      </c>
    </row>
    <row r="5429" spans="2:22" x14ac:dyDescent="0.3">
      <c r="B5429" s="13">
        <v>2023</v>
      </c>
      <c r="C5429" s="13">
        <v>8</v>
      </c>
      <c r="D5429" s="13">
        <v>12</v>
      </c>
      <c r="E5429" s="83" t="s">
        <v>323</v>
      </c>
      <c r="F5429" s="13">
        <v>5</v>
      </c>
      <c r="G5429" s="13">
        <v>14</v>
      </c>
      <c r="H5429" s="13" t="s">
        <v>70</v>
      </c>
      <c r="I5429" s="13" t="s">
        <v>53</v>
      </c>
      <c r="J5429" s="13"/>
      <c r="K5429" s="13" t="s">
        <v>28</v>
      </c>
      <c r="L5429" s="12">
        <f t="shared" ca="1" si="751"/>
        <v>5.3151348731112638</v>
      </c>
      <c r="M5429" s="101">
        <f t="shared" ca="1" si="752"/>
        <v>0.28042651590535028</v>
      </c>
      <c r="N5429" s="101">
        <f t="shared" ca="1" si="759"/>
        <v>669.91197293754408</v>
      </c>
      <c r="O5429" s="101">
        <f t="shared" ca="1" si="753"/>
        <v>0.57344990145997421</v>
      </c>
      <c r="Q5429" s="12">
        <f t="shared" ca="1" si="754"/>
        <v>0</v>
      </c>
      <c r="R5429" s="101">
        <f t="shared" ca="1" si="755"/>
        <v>0</v>
      </c>
      <c r="S5429" s="13"/>
      <c r="T5429" s="101">
        <f t="shared" ca="1" si="756"/>
        <v>0.28042651590535028</v>
      </c>
      <c r="U5429" s="101">
        <f t="shared" si="757"/>
        <v>0</v>
      </c>
      <c r="V5429" s="101">
        <f t="shared" ca="1" si="758"/>
        <v>-74.321949127424361</v>
      </c>
    </row>
    <row r="5430" spans="2:22" x14ac:dyDescent="0.3">
      <c r="B5430" s="13">
        <v>2023</v>
      </c>
      <c r="C5430" s="13">
        <v>8</v>
      </c>
      <c r="D5430" s="13">
        <v>12</v>
      </c>
      <c r="E5430" s="83" t="s">
        <v>323</v>
      </c>
      <c r="F5430" s="13">
        <v>5</v>
      </c>
      <c r="G5430" s="13">
        <v>15</v>
      </c>
      <c r="H5430" s="13" t="s">
        <v>70</v>
      </c>
      <c r="I5430" s="13" t="s">
        <v>53</v>
      </c>
      <c r="J5430" s="13"/>
      <c r="K5430" s="13" t="s">
        <v>28</v>
      </c>
      <c r="L5430" s="12">
        <f t="shared" ca="1" si="751"/>
        <v>4.6682327369131373</v>
      </c>
      <c r="M5430" s="101">
        <f t="shared" ca="1" si="752"/>
        <v>0.24629595919953715</v>
      </c>
      <c r="N5430" s="101">
        <f t="shared" ca="1" si="759"/>
        <v>669.91197293754408</v>
      </c>
      <c r="O5430" s="101">
        <f t="shared" ca="1" si="753"/>
        <v>0.50365562998555835</v>
      </c>
      <c r="Q5430" s="12">
        <f t="shared" ca="1" si="754"/>
        <v>5.6000000000000005</v>
      </c>
      <c r="R5430" s="101">
        <f t="shared" ca="1" si="755"/>
        <v>7.8874098820302968E-2</v>
      </c>
      <c r="S5430" s="13"/>
      <c r="T5430" s="101">
        <f t="shared" ca="1" si="756"/>
        <v>0</v>
      </c>
      <c r="U5430" s="101">
        <f t="shared" si="757"/>
        <v>0</v>
      </c>
      <c r="V5430" s="101">
        <f t="shared" ca="1" si="758"/>
        <v>-74.479697325064976</v>
      </c>
    </row>
    <row r="5431" spans="2:22" x14ac:dyDescent="0.3">
      <c r="B5431" s="13">
        <v>2023</v>
      </c>
      <c r="C5431" s="13">
        <v>8</v>
      </c>
      <c r="D5431" s="13">
        <v>12</v>
      </c>
      <c r="E5431" s="83" t="s">
        <v>323</v>
      </c>
      <c r="F5431" s="13">
        <v>5</v>
      </c>
      <c r="G5431" s="13">
        <v>16</v>
      </c>
      <c r="H5431" s="13" t="s">
        <v>71</v>
      </c>
      <c r="I5431" s="13" t="s">
        <v>53</v>
      </c>
      <c r="J5431" s="13"/>
      <c r="K5431" s="13" t="s">
        <v>28</v>
      </c>
      <c r="L5431" s="12">
        <f t="shared" ca="1" si="751"/>
        <v>4.4040131838023582</v>
      </c>
      <c r="M5431" s="101">
        <f t="shared" ca="1" si="752"/>
        <v>0.54671419663722476</v>
      </c>
      <c r="N5431" s="101">
        <f t="shared" ca="1" si="759"/>
        <v>671.15060164548845</v>
      </c>
      <c r="O5431" s="101">
        <f t="shared" ca="1" si="753"/>
        <v>1.3115151261363422</v>
      </c>
      <c r="Q5431" s="12">
        <f t="shared" ca="1" si="754"/>
        <v>5.6000000000000005</v>
      </c>
      <c r="R5431" s="101">
        <f t="shared" ca="1" si="755"/>
        <v>0.10124028399113043</v>
      </c>
      <c r="S5431" s="13"/>
      <c r="T5431" s="101">
        <f t="shared" ca="1" si="756"/>
        <v>0</v>
      </c>
      <c r="U5431" s="101">
        <f t="shared" ca="1" si="757"/>
        <v>1.2386287079444134</v>
      </c>
      <c r="V5431" s="101">
        <f t="shared" ca="1" si="758"/>
        <v>-73.443549185102825</v>
      </c>
    </row>
    <row r="5432" spans="2:22" x14ac:dyDescent="0.3">
      <c r="B5432" s="13">
        <v>2023</v>
      </c>
      <c r="C5432" s="13">
        <v>8</v>
      </c>
      <c r="D5432" s="13">
        <v>12</v>
      </c>
      <c r="E5432" s="83" t="s">
        <v>323</v>
      </c>
      <c r="F5432" s="13">
        <v>5</v>
      </c>
      <c r="G5432" s="13">
        <v>17</v>
      </c>
      <c r="H5432" s="13" t="s">
        <v>71</v>
      </c>
      <c r="I5432" s="13" t="s">
        <v>53</v>
      </c>
      <c r="J5432" s="13"/>
      <c r="K5432" s="13" t="s">
        <v>28</v>
      </c>
      <c r="L5432" s="12">
        <f t="shared" ca="1" si="751"/>
        <v>6.0182462620829398</v>
      </c>
      <c r="M5432" s="101">
        <f t="shared" ca="1" si="752"/>
        <v>0.74710509097497613</v>
      </c>
      <c r="N5432" s="101">
        <f t="shared" ca="1" si="759"/>
        <v>672.84323340669926</v>
      </c>
      <c r="O5432" s="101">
        <f t="shared" ca="1" si="753"/>
        <v>1.7922337368482995</v>
      </c>
      <c r="Q5432" s="12">
        <f t="shared" ca="1" si="754"/>
        <v>5.6000000000000005</v>
      </c>
      <c r="R5432" s="101">
        <f t="shared" ca="1" si="755"/>
        <v>0</v>
      </c>
      <c r="S5432" s="13"/>
      <c r="T5432" s="101">
        <f t="shared" ca="1" si="756"/>
        <v>5.1921090974976075E-2</v>
      </c>
      <c r="U5432" s="101">
        <f t="shared" ca="1" si="757"/>
        <v>1.6926317612108268</v>
      </c>
      <c r="V5432" s="101">
        <f t="shared" ca="1" si="758"/>
        <v>-71.698996332917019</v>
      </c>
    </row>
    <row r="5433" spans="2:22" x14ac:dyDescent="0.3">
      <c r="B5433" s="13">
        <v>2023</v>
      </c>
      <c r="C5433" s="13">
        <v>8</v>
      </c>
      <c r="D5433" s="13">
        <v>12</v>
      </c>
      <c r="E5433" s="83" t="s">
        <v>323</v>
      </c>
      <c r="F5433" s="13">
        <v>5</v>
      </c>
      <c r="G5433" s="13">
        <v>18</v>
      </c>
      <c r="H5433" s="13" t="s">
        <v>71</v>
      </c>
      <c r="I5433" s="13" t="s">
        <v>53</v>
      </c>
      <c r="J5433" s="13"/>
      <c r="K5433" s="13" t="s">
        <v>28</v>
      </c>
      <c r="L5433" s="12">
        <f t="shared" ca="1" si="751"/>
        <v>6.167062567524435</v>
      </c>
      <c r="M5433" s="101">
        <f t="shared" ca="1" si="752"/>
        <v>0.76557914713248332</v>
      </c>
      <c r="N5433" s="101">
        <f t="shared" ca="1" si="759"/>
        <v>674.57771975381547</v>
      </c>
      <c r="O5433" s="101">
        <f t="shared" ca="1" si="753"/>
        <v>1.8365512326087767</v>
      </c>
      <c r="Q5433" s="12">
        <f t="shared" ca="1" si="754"/>
        <v>5.6000000000000005</v>
      </c>
      <c r="R5433" s="101">
        <f t="shared" ca="1" si="755"/>
        <v>0</v>
      </c>
      <c r="S5433" s="13"/>
      <c r="T5433" s="101">
        <f t="shared" ca="1" si="756"/>
        <v>7.0395147132483307E-2</v>
      </c>
      <c r="U5433" s="101">
        <f t="shared" ca="1" si="757"/>
        <v>1.7344863471162475</v>
      </c>
      <c r="V5433" s="101">
        <f t="shared" ca="1" si="758"/>
        <v>-69.894114838668287</v>
      </c>
    </row>
    <row r="5434" spans="2:22" x14ac:dyDescent="0.3">
      <c r="B5434" s="13">
        <v>2023</v>
      </c>
      <c r="C5434" s="13">
        <v>8</v>
      </c>
      <c r="D5434" s="13">
        <v>12</v>
      </c>
      <c r="E5434" s="83" t="s">
        <v>323</v>
      </c>
      <c r="F5434" s="13">
        <v>5</v>
      </c>
      <c r="G5434" s="13">
        <v>19</v>
      </c>
      <c r="H5434" s="13" t="s">
        <v>71</v>
      </c>
      <c r="I5434" s="13" t="s">
        <v>53</v>
      </c>
      <c r="J5434" s="13"/>
      <c r="K5434" s="13" t="s">
        <v>28</v>
      </c>
      <c r="L5434" s="12">
        <f t="shared" ca="1" si="751"/>
        <v>6.1811448334984194</v>
      </c>
      <c r="M5434" s="101">
        <f t="shared" ca="1" si="752"/>
        <v>0.76732731963049383</v>
      </c>
      <c r="N5434" s="101">
        <f t="shared" ca="1" si="759"/>
        <v>676.31616673823692</v>
      </c>
      <c r="O5434" s="101">
        <f t="shared" ca="1" si="753"/>
        <v>1.8407449314158293</v>
      </c>
      <c r="Q5434" s="12">
        <f t="shared" ca="1" si="754"/>
        <v>5.6000000000000005</v>
      </c>
      <c r="R5434" s="101">
        <f t="shared" ca="1" si="755"/>
        <v>0</v>
      </c>
      <c r="S5434" s="13"/>
      <c r="T5434" s="101">
        <f t="shared" ca="1" si="756"/>
        <v>7.214331963049371E-2</v>
      </c>
      <c r="U5434" s="101">
        <f t="shared" ca="1" si="757"/>
        <v>1.7384469844214303</v>
      </c>
      <c r="V5434" s="101">
        <f t="shared" ca="1" si="758"/>
        <v>-68.083524534616359</v>
      </c>
    </row>
    <row r="5435" spans="2:22" x14ac:dyDescent="0.3">
      <c r="B5435" s="13">
        <v>2023</v>
      </c>
      <c r="C5435" s="13">
        <v>8</v>
      </c>
      <c r="D5435" s="13">
        <v>12</v>
      </c>
      <c r="E5435" s="83" t="s">
        <v>323</v>
      </c>
      <c r="F5435" s="13">
        <v>5</v>
      </c>
      <c r="G5435" s="13">
        <v>20</v>
      </c>
      <c r="H5435" s="13" t="s">
        <v>69</v>
      </c>
      <c r="I5435" s="13" t="s">
        <v>53</v>
      </c>
      <c r="J5435" s="13"/>
      <c r="K5435" s="13" t="s">
        <v>28</v>
      </c>
      <c r="L5435" s="12">
        <f t="shared" ca="1" si="751"/>
        <v>5.4319997194244021</v>
      </c>
      <c r="M5435" s="101">
        <f t="shared" ca="1" si="752"/>
        <v>0.28659230519683149</v>
      </c>
      <c r="N5435" s="101">
        <f t="shared" ca="1" si="759"/>
        <v>676.31616673823692</v>
      </c>
      <c r="O5435" s="101">
        <f t="shared" ca="1" si="753"/>
        <v>0.58605844972869869</v>
      </c>
      <c r="Q5435" s="12">
        <f t="shared" ca="1" si="754"/>
        <v>0</v>
      </c>
      <c r="R5435" s="101">
        <f t="shared" ca="1" si="755"/>
        <v>0</v>
      </c>
      <c r="S5435" s="13"/>
      <c r="T5435" s="101">
        <f t="shared" ca="1" si="756"/>
        <v>0.28659230519683149</v>
      </c>
      <c r="U5435" s="101">
        <f t="shared" si="757"/>
        <v>0</v>
      </c>
      <c r="V5435" s="101">
        <f t="shared" ca="1" si="758"/>
        <v>-67.796932229419525</v>
      </c>
    </row>
    <row r="5436" spans="2:22" x14ac:dyDescent="0.3">
      <c r="B5436" s="13">
        <v>2023</v>
      </c>
      <c r="C5436" s="13">
        <v>8</v>
      </c>
      <c r="D5436" s="13">
        <v>12</v>
      </c>
      <c r="E5436" s="83" t="s">
        <v>323</v>
      </c>
      <c r="F5436" s="13">
        <v>5</v>
      </c>
      <c r="G5436" s="13">
        <v>21</v>
      </c>
      <c r="H5436" s="13" t="s">
        <v>69</v>
      </c>
      <c r="I5436" s="13" t="s">
        <v>53</v>
      </c>
      <c r="J5436" s="13"/>
      <c r="K5436" s="13" t="s">
        <v>28</v>
      </c>
      <c r="L5436" s="12">
        <f t="shared" ca="1" si="751"/>
        <v>6.7014806720145312</v>
      </c>
      <c r="M5436" s="101">
        <f t="shared" ca="1" si="752"/>
        <v>0.35357012025548668</v>
      </c>
      <c r="N5436" s="101">
        <f t="shared" ca="1" si="759"/>
        <v>676.31616673823692</v>
      </c>
      <c r="O5436" s="101">
        <f t="shared" ca="1" si="753"/>
        <v>0.72302274970364777</v>
      </c>
      <c r="Q5436" s="12">
        <f t="shared" ca="1" si="754"/>
        <v>0</v>
      </c>
      <c r="R5436" s="101">
        <f t="shared" ca="1" si="755"/>
        <v>0</v>
      </c>
      <c r="S5436" s="13"/>
      <c r="T5436" s="101">
        <f t="shared" ca="1" si="756"/>
        <v>0.35357012025548668</v>
      </c>
      <c r="U5436" s="101">
        <f t="shared" si="757"/>
        <v>0</v>
      </c>
      <c r="V5436" s="101">
        <f t="shared" ca="1" si="758"/>
        <v>-67.443362109164042</v>
      </c>
    </row>
    <row r="5437" spans="2:22" x14ac:dyDescent="0.3">
      <c r="B5437" s="13">
        <v>2023</v>
      </c>
      <c r="C5437" s="13">
        <v>8</v>
      </c>
      <c r="D5437" s="13">
        <v>12</v>
      </c>
      <c r="E5437" s="83" t="s">
        <v>323</v>
      </c>
      <c r="F5437" s="13">
        <v>5</v>
      </c>
      <c r="G5437" s="13">
        <v>22</v>
      </c>
      <c r="H5437" s="13" t="s">
        <v>69</v>
      </c>
      <c r="I5437" s="13" t="s">
        <v>53</v>
      </c>
      <c r="J5437" s="13"/>
      <c r="K5437" s="13" t="s">
        <v>28</v>
      </c>
      <c r="L5437" s="12">
        <f t="shared" ca="1" si="751"/>
        <v>6.3323750490800732</v>
      </c>
      <c r="M5437" s="101">
        <f t="shared" ca="1" si="752"/>
        <v>0.33409610758946467</v>
      </c>
      <c r="N5437" s="101">
        <f t="shared" ca="1" si="759"/>
        <v>676.31616673823692</v>
      </c>
      <c r="O5437" s="101">
        <f t="shared" ca="1" si="753"/>
        <v>0.68319994404524909</v>
      </c>
      <c r="Q5437" s="12">
        <f t="shared" ca="1" si="754"/>
        <v>0</v>
      </c>
      <c r="R5437" s="101">
        <f t="shared" ca="1" si="755"/>
        <v>0</v>
      </c>
      <c r="S5437" s="13"/>
      <c r="T5437" s="101">
        <f t="shared" ca="1" si="756"/>
        <v>0.33409610758946467</v>
      </c>
      <c r="U5437" s="101">
        <f t="shared" si="757"/>
        <v>0</v>
      </c>
      <c r="V5437" s="101">
        <f t="shared" ca="1" si="758"/>
        <v>-67.109266001574582</v>
      </c>
    </row>
    <row r="5438" spans="2:22" x14ac:dyDescent="0.3">
      <c r="B5438" s="13">
        <v>2023</v>
      </c>
      <c r="C5438" s="13">
        <v>8</v>
      </c>
      <c r="D5438" s="13">
        <v>12</v>
      </c>
      <c r="E5438" s="83" t="s">
        <v>323</v>
      </c>
      <c r="F5438" s="13">
        <v>5</v>
      </c>
      <c r="G5438" s="13">
        <v>23</v>
      </c>
      <c r="H5438" s="13" t="s">
        <v>69</v>
      </c>
      <c r="I5438" s="13" t="s">
        <v>53</v>
      </c>
      <c r="J5438" s="13"/>
      <c r="K5438" s="13" t="s">
        <v>28</v>
      </c>
      <c r="L5438" s="12">
        <f t="shared" ca="1" si="751"/>
        <v>6.2863806454860676</v>
      </c>
      <c r="M5438" s="101">
        <f t="shared" ca="1" si="752"/>
        <v>0.33166944285584493</v>
      </c>
      <c r="N5438" s="101">
        <f t="shared" ca="1" si="759"/>
        <v>676.31616673823692</v>
      </c>
      <c r="O5438" s="101">
        <f t="shared" ca="1" si="753"/>
        <v>0.67823760784149179</v>
      </c>
      <c r="Q5438" s="12">
        <f t="shared" ca="1" si="754"/>
        <v>0</v>
      </c>
      <c r="R5438" s="101">
        <f t="shared" ca="1" si="755"/>
        <v>0</v>
      </c>
      <c r="S5438" s="13"/>
      <c r="T5438" s="101">
        <f t="shared" ca="1" si="756"/>
        <v>0.33166944285584493</v>
      </c>
      <c r="U5438" s="101">
        <f t="shared" si="757"/>
        <v>0</v>
      </c>
      <c r="V5438" s="101">
        <f t="shared" ca="1" si="758"/>
        <v>-66.777596558718741</v>
      </c>
    </row>
    <row r="5439" spans="2:22" x14ac:dyDescent="0.3">
      <c r="B5439" s="13">
        <v>2023</v>
      </c>
      <c r="C5439" s="13">
        <v>8</v>
      </c>
      <c r="D5439" s="13">
        <v>13</v>
      </c>
      <c r="E5439" s="83" t="s">
        <v>324</v>
      </c>
      <c r="F5439" s="13">
        <v>6</v>
      </c>
      <c r="G5439" s="13">
        <v>0</v>
      </c>
      <c r="H5439" s="13" t="s">
        <v>69</v>
      </c>
      <c r="I5439" s="13" t="s">
        <v>53</v>
      </c>
      <c r="J5439" s="13"/>
      <c r="K5439" s="13" t="s">
        <v>28</v>
      </c>
      <c r="L5439" s="12">
        <f t="shared" ca="1" si="751"/>
        <v>6.2535625635242615</v>
      </c>
      <c r="M5439" s="101">
        <f t="shared" ca="1" si="752"/>
        <v>0.32993796085154004</v>
      </c>
      <c r="N5439" s="101">
        <f t="shared" ca="1" si="759"/>
        <v>676.31616673823692</v>
      </c>
      <c r="O5439" s="101">
        <f t="shared" ca="1" si="753"/>
        <v>0.67469686497863257</v>
      </c>
      <c r="Q5439" s="12">
        <f t="shared" ca="1" si="754"/>
        <v>0</v>
      </c>
      <c r="R5439" s="101">
        <f t="shared" ca="1" si="755"/>
        <v>0</v>
      </c>
      <c r="S5439" s="13"/>
      <c r="T5439" s="101">
        <f t="shared" ca="1" si="756"/>
        <v>0.32993796085154004</v>
      </c>
      <c r="U5439" s="101">
        <f t="shared" si="757"/>
        <v>0</v>
      </c>
      <c r="V5439" s="101">
        <f t="shared" ca="1" si="758"/>
        <v>-66.447658597867203</v>
      </c>
    </row>
    <row r="5440" spans="2:22" x14ac:dyDescent="0.3">
      <c r="B5440" s="13">
        <v>2023</v>
      </c>
      <c r="C5440" s="13">
        <v>8</v>
      </c>
      <c r="D5440" s="13">
        <v>13</v>
      </c>
      <c r="E5440" s="83" t="s">
        <v>324</v>
      </c>
      <c r="F5440" s="13">
        <v>6</v>
      </c>
      <c r="G5440" s="13">
        <v>1</v>
      </c>
      <c r="H5440" s="13" t="s">
        <v>69</v>
      </c>
      <c r="I5440" s="13" t="s">
        <v>53</v>
      </c>
      <c r="J5440" s="13"/>
      <c r="K5440" s="13" t="s">
        <v>28</v>
      </c>
      <c r="L5440" s="12">
        <f t="shared" ref="L5440:L5503" ca="1" si="760">IF(K5440="Weekday",_xlfn.NORM.INV(RAND(),VLOOKUP(G5440,$J$5:$N$28,4),VLOOKUP(G5440,$J$5:$N$28,5)),_xlfn.NORM.INV(RAND(),VLOOKUP(G5440,$P$5:$T$28,4),VLOOKUP(G5440,$P$5:$T$28,5)))*VLOOKUP(C5440,$P$32:$R$43,3)</f>
        <v>3.9120797320318816</v>
      </c>
      <c r="M5440" s="101">
        <f t="shared" ref="M5440:M5503" ca="1" si="761">IF(I5440="Winter",VLOOKUP(G5440,$J$40:$L$43,3),VLOOKUP(G5440,$J$40:$L$43,2))*L5440</f>
        <v>0.20640132666200209</v>
      </c>
      <c r="N5440" s="101">
        <f t="shared" ca="1" si="759"/>
        <v>676.31616673823692</v>
      </c>
      <c r="O5440" s="101">
        <f t="shared" ref="O5440:O5503" ca="1" si="762">IF(I5440="Winter",VLOOKUP(G5440,$J$46:$L$49,3),VLOOKUP(G5440,$J$46:$L$49,2))*L5440</f>
        <v>0.42207428228891969</v>
      </c>
      <c r="Q5440" s="12">
        <f t="shared" ref="Q5440:Q5503" ca="1" si="763">MIN(MAX(AND(IF(G5440&gt;=VLOOKUP(C5440,$O$46:$T$57,5),1,0),IF(G5440&lt;=VLOOKUP(C5440,$O$46:$T$57,6),1,0))*$G$50*_xlfn.NORM.INV(RAND(),VLOOKUP(C5440,$B$4:$F$15,4),VLOOKUP(C5440,$B$4:$F$15,4)),0),0.2)*$G$51</f>
        <v>0</v>
      </c>
      <c r="R5440" s="101">
        <f t="shared" ref="R5440:R5503" ca="1" si="764">MAX(Q5440-L5440,0)*$G$52</f>
        <v>0</v>
      </c>
      <c r="S5440" s="13"/>
      <c r="T5440" s="101">
        <f t="shared" ref="T5440:T5503" ca="1" si="765">MAX(L5440-Q5440,0)*IF(I5440="Winter",VLOOKUP(G5440,$J$40:$L$43,3),VLOOKUP(G5440,$J$40:$L$43,2))</f>
        <v>0.20640132666200209</v>
      </c>
      <c r="U5440" s="101">
        <f t="shared" si="757"/>
        <v>0</v>
      </c>
      <c r="V5440" s="101">
        <f t="shared" ca="1" si="758"/>
        <v>-66.2412572712052</v>
      </c>
    </row>
    <row r="5441" spans="2:22" x14ac:dyDescent="0.3">
      <c r="B5441" s="13">
        <v>2023</v>
      </c>
      <c r="C5441" s="13">
        <v>8</v>
      </c>
      <c r="D5441" s="13">
        <v>13</v>
      </c>
      <c r="E5441" s="83" t="s">
        <v>324</v>
      </c>
      <c r="F5441" s="13">
        <v>6</v>
      </c>
      <c r="G5441" s="13">
        <v>2</v>
      </c>
      <c r="H5441" s="13" t="s">
        <v>69</v>
      </c>
      <c r="I5441" s="13" t="s">
        <v>53</v>
      </c>
      <c r="J5441" s="13"/>
      <c r="K5441" s="13" t="s">
        <v>28</v>
      </c>
      <c r="L5441" s="12">
        <f t="shared" ca="1" si="760"/>
        <v>2.9548606638033044</v>
      </c>
      <c r="M5441" s="101">
        <f t="shared" ca="1" si="761"/>
        <v>0.15589844862226235</v>
      </c>
      <c r="N5441" s="101">
        <f t="shared" ca="1" si="759"/>
        <v>676.31616673823692</v>
      </c>
      <c r="O5441" s="101">
        <f t="shared" ca="1" si="762"/>
        <v>0.31879991701773852</v>
      </c>
      <c r="Q5441" s="12">
        <f t="shared" ca="1" si="763"/>
        <v>0</v>
      </c>
      <c r="R5441" s="101">
        <f t="shared" ca="1" si="764"/>
        <v>0</v>
      </c>
      <c r="S5441" s="13"/>
      <c r="T5441" s="101">
        <f t="shared" ca="1" si="765"/>
        <v>0.15589844862226235</v>
      </c>
      <c r="U5441" s="101">
        <f t="shared" ref="U5441:U5504" si="766">IF(H5441="On-Peak",IF(I5441="Winter",((L5441*$D$48)/60),((L5441*$D$47)/60)),0)</f>
        <v>0</v>
      </c>
      <c r="V5441" s="101">
        <f t="shared" ref="V5441:V5504" ca="1" si="767">V5440+MAX(T5441-R5441,0)-MAX(R5441-T5441,0)+MAX(U5441-R5441,0)-MAX(R5441-U5441,0)</f>
        <v>-66.085358822582933</v>
      </c>
    </row>
    <row r="5442" spans="2:22" x14ac:dyDescent="0.3">
      <c r="B5442" s="13">
        <v>2023</v>
      </c>
      <c r="C5442" s="13">
        <v>8</v>
      </c>
      <c r="D5442" s="13">
        <v>13</v>
      </c>
      <c r="E5442" s="83" t="s">
        <v>324</v>
      </c>
      <c r="F5442" s="13">
        <v>6</v>
      </c>
      <c r="G5442" s="13">
        <v>3</v>
      </c>
      <c r="H5442" s="13" t="s">
        <v>69</v>
      </c>
      <c r="I5442" s="13" t="s">
        <v>53</v>
      </c>
      <c r="J5442" s="13"/>
      <c r="K5442" s="13" t="s">
        <v>28</v>
      </c>
      <c r="L5442" s="12">
        <f t="shared" ca="1" si="760"/>
        <v>3.1264092729818063</v>
      </c>
      <c r="M5442" s="101">
        <f t="shared" ca="1" si="761"/>
        <v>0.16494935324252011</v>
      </c>
      <c r="N5442" s="101">
        <f t="shared" ca="1" si="759"/>
        <v>676.31616673823692</v>
      </c>
      <c r="O5442" s="101">
        <f t="shared" ca="1" si="762"/>
        <v>0.33730829646200705</v>
      </c>
      <c r="Q5442" s="12">
        <f t="shared" ca="1" si="763"/>
        <v>0</v>
      </c>
      <c r="R5442" s="101">
        <f t="shared" ca="1" si="764"/>
        <v>0</v>
      </c>
      <c r="S5442" s="13"/>
      <c r="T5442" s="101">
        <f t="shared" ca="1" si="765"/>
        <v>0.16494935324252011</v>
      </c>
      <c r="U5442" s="101">
        <f t="shared" si="766"/>
        <v>0</v>
      </c>
      <c r="V5442" s="101">
        <f t="shared" ca="1" si="767"/>
        <v>-65.920409469340413</v>
      </c>
    </row>
    <row r="5443" spans="2:22" x14ac:dyDescent="0.3">
      <c r="B5443" s="13">
        <v>2023</v>
      </c>
      <c r="C5443" s="13">
        <v>8</v>
      </c>
      <c r="D5443" s="13">
        <v>13</v>
      </c>
      <c r="E5443" s="83" t="s">
        <v>324</v>
      </c>
      <c r="F5443" s="13">
        <v>6</v>
      </c>
      <c r="G5443" s="13">
        <v>4</v>
      </c>
      <c r="H5443" s="13" t="s">
        <v>69</v>
      </c>
      <c r="I5443" s="13" t="s">
        <v>53</v>
      </c>
      <c r="J5443" s="13"/>
      <c r="K5443" s="13" t="s">
        <v>28</v>
      </c>
      <c r="L5443" s="12">
        <f t="shared" ca="1" si="760"/>
        <v>3.1751657250474148</v>
      </c>
      <c r="M5443" s="101">
        <f t="shared" ca="1" si="761"/>
        <v>0.16752174365350161</v>
      </c>
      <c r="N5443" s="101">
        <f t="shared" ca="1" si="759"/>
        <v>676.31616673823692</v>
      </c>
      <c r="O5443" s="101">
        <f t="shared" ca="1" si="762"/>
        <v>0.34256863007536559</v>
      </c>
      <c r="Q5443" s="12">
        <f t="shared" ca="1" si="763"/>
        <v>0</v>
      </c>
      <c r="R5443" s="101">
        <f t="shared" ca="1" si="764"/>
        <v>0</v>
      </c>
      <c r="S5443" s="13"/>
      <c r="T5443" s="101">
        <f t="shared" ca="1" si="765"/>
        <v>0.16752174365350161</v>
      </c>
      <c r="U5443" s="101">
        <f t="shared" si="766"/>
        <v>0</v>
      </c>
      <c r="V5443" s="101">
        <f t="shared" ca="1" si="767"/>
        <v>-65.752887725686918</v>
      </c>
    </row>
    <row r="5444" spans="2:22" x14ac:dyDescent="0.3">
      <c r="B5444" s="13">
        <v>2023</v>
      </c>
      <c r="C5444" s="13">
        <v>8</v>
      </c>
      <c r="D5444" s="13">
        <v>13</v>
      </c>
      <c r="E5444" s="83" t="s">
        <v>324</v>
      </c>
      <c r="F5444" s="13">
        <v>6</v>
      </c>
      <c r="G5444" s="13">
        <v>5</v>
      </c>
      <c r="H5444" s="13" t="s">
        <v>69</v>
      </c>
      <c r="I5444" s="13" t="s">
        <v>53</v>
      </c>
      <c r="J5444" s="13"/>
      <c r="K5444" s="13" t="s">
        <v>28</v>
      </c>
      <c r="L5444" s="12">
        <f t="shared" ca="1" si="760"/>
        <v>3.4672859748292737</v>
      </c>
      <c r="M5444" s="101">
        <f t="shared" ca="1" si="761"/>
        <v>0.18293400803199247</v>
      </c>
      <c r="N5444" s="101">
        <f t="shared" ca="1" si="759"/>
        <v>676.31616673823692</v>
      </c>
      <c r="O5444" s="101">
        <f t="shared" ca="1" si="762"/>
        <v>0.37408548382433032</v>
      </c>
      <c r="Q5444" s="12">
        <f t="shared" ca="1" si="763"/>
        <v>5.6000000000000005</v>
      </c>
      <c r="R5444" s="101">
        <f t="shared" ca="1" si="764"/>
        <v>0.18053424223070202</v>
      </c>
      <c r="S5444" s="13"/>
      <c r="T5444" s="101">
        <f t="shared" ca="1" si="765"/>
        <v>0</v>
      </c>
      <c r="U5444" s="101">
        <f t="shared" si="766"/>
        <v>0</v>
      </c>
      <c r="V5444" s="101">
        <f t="shared" ca="1" si="767"/>
        <v>-66.113956210148331</v>
      </c>
    </row>
    <row r="5445" spans="2:22" x14ac:dyDescent="0.3">
      <c r="B5445" s="13">
        <v>2023</v>
      </c>
      <c r="C5445" s="13">
        <v>8</v>
      </c>
      <c r="D5445" s="13">
        <v>13</v>
      </c>
      <c r="E5445" s="83" t="s">
        <v>324</v>
      </c>
      <c r="F5445" s="13">
        <v>6</v>
      </c>
      <c r="G5445" s="13">
        <v>6</v>
      </c>
      <c r="H5445" s="13" t="s">
        <v>69</v>
      </c>
      <c r="I5445" s="13" t="s">
        <v>53</v>
      </c>
      <c r="J5445" s="13"/>
      <c r="K5445" s="13" t="s">
        <v>28</v>
      </c>
      <c r="L5445" s="12">
        <f t="shared" ca="1" si="760"/>
        <v>3.2285945416572503</v>
      </c>
      <c r="M5445" s="101">
        <f t="shared" ca="1" si="761"/>
        <v>0.17034064801783652</v>
      </c>
      <c r="N5445" s="101">
        <f t="shared" ca="1" si="759"/>
        <v>676.31616673823692</v>
      </c>
      <c r="O5445" s="101">
        <f t="shared" ca="1" si="762"/>
        <v>0.34833306509940076</v>
      </c>
      <c r="Q5445" s="12">
        <f t="shared" ca="1" si="763"/>
        <v>5.6000000000000005</v>
      </c>
      <c r="R5445" s="101">
        <f t="shared" ca="1" si="764"/>
        <v>0.20073947204871381</v>
      </c>
      <c r="S5445" s="13"/>
      <c r="T5445" s="101">
        <f t="shared" ca="1" si="765"/>
        <v>0</v>
      </c>
      <c r="U5445" s="101">
        <f t="shared" si="766"/>
        <v>0</v>
      </c>
      <c r="V5445" s="101">
        <f t="shared" ca="1" si="767"/>
        <v>-66.51543515424575</v>
      </c>
    </row>
    <row r="5446" spans="2:22" x14ac:dyDescent="0.3">
      <c r="B5446" s="13">
        <v>2023</v>
      </c>
      <c r="C5446" s="13">
        <v>8</v>
      </c>
      <c r="D5446" s="13">
        <v>13</v>
      </c>
      <c r="E5446" s="83" t="s">
        <v>324</v>
      </c>
      <c r="F5446" s="13">
        <v>6</v>
      </c>
      <c r="G5446" s="13">
        <v>7</v>
      </c>
      <c r="H5446" s="13" t="s">
        <v>69</v>
      </c>
      <c r="I5446" s="13" t="s">
        <v>53</v>
      </c>
      <c r="J5446" s="13"/>
      <c r="K5446" s="13" t="s">
        <v>28</v>
      </c>
      <c r="L5446" s="12">
        <f t="shared" ca="1" si="760"/>
        <v>3.5715805226274644</v>
      </c>
      <c r="M5446" s="101">
        <f t="shared" ca="1" si="761"/>
        <v>0.18843658837382501</v>
      </c>
      <c r="N5446" s="101">
        <f t="shared" ca="1" si="759"/>
        <v>676.31616673823692</v>
      </c>
      <c r="O5446" s="101">
        <f t="shared" ca="1" si="762"/>
        <v>0.38533782258627713</v>
      </c>
      <c r="Q5446" s="12">
        <f t="shared" ca="1" si="763"/>
        <v>5.6000000000000005</v>
      </c>
      <c r="R5446" s="101">
        <f t="shared" ca="1" si="764"/>
        <v>0.17170570875958518</v>
      </c>
      <c r="S5446" s="13"/>
      <c r="T5446" s="101">
        <f t="shared" ca="1" si="765"/>
        <v>0</v>
      </c>
      <c r="U5446" s="101">
        <f t="shared" si="766"/>
        <v>0</v>
      </c>
      <c r="V5446" s="101">
        <f t="shared" ca="1" si="767"/>
        <v>-66.858846571764929</v>
      </c>
    </row>
    <row r="5447" spans="2:22" x14ac:dyDescent="0.3">
      <c r="B5447" s="13">
        <v>2023</v>
      </c>
      <c r="C5447" s="13">
        <v>8</v>
      </c>
      <c r="D5447" s="13">
        <v>13</v>
      </c>
      <c r="E5447" s="83" t="s">
        <v>324</v>
      </c>
      <c r="F5447" s="13">
        <v>6</v>
      </c>
      <c r="G5447" s="13">
        <v>8</v>
      </c>
      <c r="H5447" s="13" t="s">
        <v>69</v>
      </c>
      <c r="I5447" s="13" t="s">
        <v>53</v>
      </c>
      <c r="J5447" s="13"/>
      <c r="K5447" s="13" t="s">
        <v>28</v>
      </c>
      <c r="L5447" s="12">
        <f t="shared" ca="1" si="760"/>
        <v>5.1518950596230688</v>
      </c>
      <c r="M5447" s="101">
        <f t="shared" ca="1" si="761"/>
        <v>0.27181398334571311</v>
      </c>
      <c r="N5447" s="101">
        <f t="shared" ca="1" si="759"/>
        <v>676.31616673823692</v>
      </c>
      <c r="O5447" s="101">
        <f t="shared" ca="1" si="762"/>
        <v>0.55583795798273294</v>
      </c>
      <c r="Q5447" s="12">
        <f t="shared" ca="1" si="763"/>
        <v>5.0366476252244698</v>
      </c>
      <c r="R5447" s="101">
        <f t="shared" ca="1" si="764"/>
        <v>0</v>
      </c>
      <c r="S5447" s="13"/>
      <c r="T5447" s="101">
        <f t="shared" ca="1" si="765"/>
        <v>6.0804546388700817E-3</v>
      </c>
      <c r="U5447" s="101">
        <f t="shared" si="766"/>
        <v>0</v>
      </c>
      <c r="V5447" s="101">
        <f t="shared" ca="1" si="767"/>
        <v>-66.852766117126052</v>
      </c>
    </row>
    <row r="5448" spans="2:22" x14ac:dyDescent="0.3">
      <c r="B5448" s="13">
        <v>2023</v>
      </c>
      <c r="C5448" s="13">
        <v>8</v>
      </c>
      <c r="D5448" s="13">
        <v>13</v>
      </c>
      <c r="E5448" s="83" t="s">
        <v>324</v>
      </c>
      <c r="F5448" s="13">
        <v>6</v>
      </c>
      <c r="G5448" s="13">
        <v>9</v>
      </c>
      <c r="H5448" s="13" t="s">
        <v>69</v>
      </c>
      <c r="I5448" s="13" t="s">
        <v>53</v>
      </c>
      <c r="J5448" s="13"/>
      <c r="K5448" s="13" t="s">
        <v>28</v>
      </c>
      <c r="L5448" s="12">
        <f t="shared" ca="1" si="760"/>
        <v>6.0763725993072004</v>
      </c>
      <c r="M5448" s="101">
        <f t="shared" ca="1" si="761"/>
        <v>0.32058941833944793</v>
      </c>
      <c r="N5448" s="101">
        <f t="shared" ca="1" si="759"/>
        <v>676.31616673823692</v>
      </c>
      <c r="O5448" s="101">
        <f t="shared" ca="1" si="762"/>
        <v>0.65557983973925382</v>
      </c>
      <c r="Q5448" s="12">
        <f t="shared" ca="1" si="763"/>
        <v>5.6000000000000005</v>
      </c>
      <c r="R5448" s="101">
        <f t="shared" ca="1" si="764"/>
        <v>0</v>
      </c>
      <c r="S5448" s="13"/>
      <c r="T5448" s="101">
        <f t="shared" ca="1" si="765"/>
        <v>2.5133418339447867E-2</v>
      </c>
      <c r="U5448" s="101">
        <f t="shared" si="766"/>
        <v>0</v>
      </c>
      <c r="V5448" s="101">
        <f t="shared" ca="1" si="767"/>
        <v>-66.827632698786601</v>
      </c>
    </row>
    <row r="5449" spans="2:22" x14ac:dyDescent="0.3">
      <c r="B5449" s="13">
        <v>2023</v>
      </c>
      <c r="C5449" s="13">
        <v>8</v>
      </c>
      <c r="D5449" s="13">
        <v>13</v>
      </c>
      <c r="E5449" s="83" t="s">
        <v>324</v>
      </c>
      <c r="F5449" s="13">
        <v>6</v>
      </c>
      <c r="G5449" s="13">
        <v>10</v>
      </c>
      <c r="H5449" s="13" t="s">
        <v>70</v>
      </c>
      <c r="I5449" s="13" t="s">
        <v>53</v>
      </c>
      <c r="J5449" s="13"/>
      <c r="K5449" s="13" t="s">
        <v>28</v>
      </c>
      <c r="L5449" s="12">
        <f t="shared" ca="1" si="760"/>
        <v>4.2184129454474562</v>
      </c>
      <c r="M5449" s="101">
        <f t="shared" ca="1" si="761"/>
        <v>0.22256346700180779</v>
      </c>
      <c r="N5449" s="101">
        <f t="shared" ca="1" si="759"/>
        <v>676.31616673823692</v>
      </c>
      <c r="O5449" s="101">
        <f t="shared" ca="1" si="762"/>
        <v>0.45512457268432605</v>
      </c>
      <c r="Q5449" s="12">
        <f t="shared" ca="1" si="763"/>
        <v>5.6000000000000005</v>
      </c>
      <c r="R5449" s="101">
        <f t="shared" ca="1" si="764"/>
        <v>0.11695134416787288</v>
      </c>
      <c r="S5449" s="13"/>
      <c r="T5449" s="101">
        <f t="shared" ca="1" si="765"/>
        <v>0</v>
      </c>
      <c r="U5449" s="101">
        <f t="shared" si="766"/>
        <v>0</v>
      </c>
      <c r="V5449" s="101">
        <f t="shared" ca="1" si="767"/>
        <v>-67.061535387122348</v>
      </c>
    </row>
    <row r="5450" spans="2:22" x14ac:dyDescent="0.3">
      <c r="B5450" s="13">
        <v>2023</v>
      </c>
      <c r="C5450" s="13">
        <v>8</v>
      </c>
      <c r="D5450" s="13">
        <v>13</v>
      </c>
      <c r="E5450" s="83" t="s">
        <v>324</v>
      </c>
      <c r="F5450" s="13">
        <v>6</v>
      </c>
      <c r="G5450" s="13">
        <v>11</v>
      </c>
      <c r="H5450" s="13" t="s">
        <v>70</v>
      </c>
      <c r="I5450" s="13" t="s">
        <v>53</v>
      </c>
      <c r="J5450" s="13"/>
      <c r="K5450" s="13" t="s">
        <v>28</v>
      </c>
      <c r="L5450" s="12">
        <f t="shared" ca="1" si="760"/>
        <v>4.7178235924190961</v>
      </c>
      <c r="M5450" s="101">
        <f t="shared" ca="1" si="761"/>
        <v>0.24891237273603151</v>
      </c>
      <c r="N5450" s="101">
        <f t="shared" ca="1" si="759"/>
        <v>676.31616673823692</v>
      </c>
      <c r="O5450" s="101">
        <f t="shared" ca="1" si="762"/>
        <v>0.50900598738609626</v>
      </c>
      <c r="Q5450" s="12">
        <f t="shared" ca="1" si="763"/>
        <v>5.6000000000000005</v>
      </c>
      <c r="R5450" s="101">
        <f t="shared" ca="1" si="764"/>
        <v>7.4676232901723566E-2</v>
      </c>
      <c r="S5450" s="13"/>
      <c r="T5450" s="101">
        <f t="shared" ca="1" si="765"/>
        <v>0</v>
      </c>
      <c r="U5450" s="101">
        <f t="shared" si="766"/>
        <v>0</v>
      </c>
      <c r="V5450" s="101">
        <f t="shared" ca="1" si="767"/>
        <v>-67.210887852925794</v>
      </c>
    </row>
    <row r="5451" spans="2:22" x14ac:dyDescent="0.3">
      <c r="B5451" s="13">
        <v>2023</v>
      </c>
      <c r="C5451" s="13">
        <v>8</v>
      </c>
      <c r="D5451" s="13">
        <v>13</v>
      </c>
      <c r="E5451" s="83" t="s">
        <v>324</v>
      </c>
      <c r="F5451" s="13">
        <v>6</v>
      </c>
      <c r="G5451" s="13">
        <v>12</v>
      </c>
      <c r="H5451" s="13" t="s">
        <v>70</v>
      </c>
      <c r="I5451" s="13" t="s">
        <v>53</v>
      </c>
      <c r="J5451" s="13"/>
      <c r="K5451" s="13" t="s">
        <v>28</v>
      </c>
      <c r="L5451" s="12">
        <f t="shared" ca="1" si="760"/>
        <v>4.966671331508687</v>
      </c>
      <c r="M5451" s="101">
        <f t="shared" ca="1" si="761"/>
        <v>0.26204157945039835</v>
      </c>
      <c r="N5451" s="101">
        <f t="shared" ca="1" si="759"/>
        <v>676.31616673823692</v>
      </c>
      <c r="O5451" s="101">
        <f t="shared" ca="1" si="762"/>
        <v>0.53585416995647228</v>
      </c>
      <c r="Q5451" s="12">
        <f t="shared" ca="1" si="763"/>
        <v>0</v>
      </c>
      <c r="R5451" s="101">
        <f t="shared" ca="1" si="764"/>
        <v>0</v>
      </c>
      <c r="S5451" s="13"/>
      <c r="T5451" s="101">
        <f t="shared" ca="1" si="765"/>
        <v>0.26204157945039835</v>
      </c>
      <c r="U5451" s="101">
        <f t="shared" si="766"/>
        <v>0</v>
      </c>
      <c r="V5451" s="101">
        <f t="shared" ca="1" si="767"/>
        <v>-66.948846273475397</v>
      </c>
    </row>
    <row r="5452" spans="2:22" x14ac:dyDescent="0.3">
      <c r="B5452" s="13">
        <v>2023</v>
      </c>
      <c r="C5452" s="13">
        <v>8</v>
      </c>
      <c r="D5452" s="13">
        <v>13</v>
      </c>
      <c r="E5452" s="83" t="s">
        <v>324</v>
      </c>
      <c r="F5452" s="13">
        <v>6</v>
      </c>
      <c r="G5452" s="13">
        <v>13</v>
      </c>
      <c r="H5452" s="13" t="s">
        <v>70</v>
      </c>
      <c r="I5452" s="13" t="s">
        <v>53</v>
      </c>
      <c r="J5452" s="13"/>
      <c r="K5452" s="13" t="s">
        <v>28</v>
      </c>
      <c r="L5452" s="12">
        <f t="shared" ca="1" si="760"/>
        <v>4.8306814344227895</v>
      </c>
      <c r="M5452" s="101">
        <f t="shared" ca="1" si="761"/>
        <v>0.2548667524801464</v>
      </c>
      <c r="N5452" s="101">
        <f t="shared" ca="1" si="759"/>
        <v>676.31616673823692</v>
      </c>
      <c r="O5452" s="101">
        <f t="shared" ca="1" si="762"/>
        <v>0.52118221995987479</v>
      </c>
      <c r="Q5452" s="12">
        <f t="shared" ca="1" si="763"/>
        <v>5.6000000000000005</v>
      </c>
      <c r="R5452" s="101">
        <f t="shared" ca="1" si="764"/>
        <v>6.5122816576110909E-2</v>
      </c>
      <c r="S5452" s="13"/>
      <c r="T5452" s="101">
        <f t="shared" ca="1" si="765"/>
        <v>0</v>
      </c>
      <c r="U5452" s="101">
        <f t="shared" si="766"/>
        <v>0</v>
      </c>
      <c r="V5452" s="101">
        <f t="shared" ca="1" si="767"/>
        <v>-67.07909190662761</v>
      </c>
    </row>
    <row r="5453" spans="2:22" x14ac:dyDescent="0.3">
      <c r="B5453" s="13">
        <v>2023</v>
      </c>
      <c r="C5453" s="13">
        <v>8</v>
      </c>
      <c r="D5453" s="13">
        <v>13</v>
      </c>
      <c r="E5453" s="83" t="s">
        <v>324</v>
      </c>
      <c r="F5453" s="13">
        <v>6</v>
      </c>
      <c r="G5453" s="13">
        <v>14</v>
      </c>
      <c r="H5453" s="13" t="s">
        <v>70</v>
      </c>
      <c r="I5453" s="13" t="s">
        <v>53</v>
      </c>
      <c r="J5453" s="13"/>
      <c r="K5453" s="13" t="s">
        <v>28</v>
      </c>
      <c r="L5453" s="12">
        <f t="shared" ca="1" si="760"/>
        <v>3.84334704685691</v>
      </c>
      <c r="M5453" s="101">
        <f t="shared" ca="1" si="761"/>
        <v>0.20277499019217057</v>
      </c>
      <c r="N5453" s="101">
        <f t="shared" ca="1" si="759"/>
        <v>676.31616673823692</v>
      </c>
      <c r="O5453" s="101">
        <f t="shared" ca="1" si="762"/>
        <v>0.41465871288539202</v>
      </c>
      <c r="Q5453" s="12">
        <f t="shared" ca="1" si="763"/>
        <v>5.6000000000000005</v>
      </c>
      <c r="R5453" s="101">
        <f t="shared" ca="1" si="764"/>
        <v>0.14870067248356261</v>
      </c>
      <c r="S5453" s="13"/>
      <c r="T5453" s="101">
        <f t="shared" ca="1" si="765"/>
        <v>0</v>
      </c>
      <c r="U5453" s="101">
        <f t="shared" si="766"/>
        <v>0</v>
      </c>
      <c r="V5453" s="101">
        <f t="shared" ca="1" si="767"/>
        <v>-67.376493251594724</v>
      </c>
    </row>
    <row r="5454" spans="2:22" x14ac:dyDescent="0.3">
      <c r="B5454" s="13">
        <v>2023</v>
      </c>
      <c r="C5454" s="13">
        <v>8</v>
      </c>
      <c r="D5454" s="13">
        <v>13</v>
      </c>
      <c r="E5454" s="83" t="s">
        <v>324</v>
      </c>
      <c r="F5454" s="13">
        <v>6</v>
      </c>
      <c r="G5454" s="13">
        <v>15</v>
      </c>
      <c r="H5454" s="13" t="s">
        <v>70</v>
      </c>
      <c r="I5454" s="13" t="s">
        <v>53</v>
      </c>
      <c r="J5454" s="13"/>
      <c r="K5454" s="13" t="s">
        <v>28</v>
      </c>
      <c r="L5454" s="12">
        <f t="shared" ca="1" si="760"/>
        <v>5.0263950593342139</v>
      </c>
      <c r="M5454" s="101">
        <f t="shared" ca="1" si="761"/>
        <v>0.26519260333047312</v>
      </c>
      <c r="N5454" s="101">
        <f t="shared" ca="1" si="759"/>
        <v>676.31616673823692</v>
      </c>
      <c r="O5454" s="101">
        <f t="shared" ca="1" si="762"/>
        <v>0.54229776295156829</v>
      </c>
      <c r="Q5454" s="12">
        <f t="shared" ca="1" si="763"/>
        <v>5.6000000000000005</v>
      </c>
      <c r="R5454" s="101">
        <f t="shared" ca="1" si="764"/>
        <v>4.8555658227358835E-2</v>
      </c>
      <c r="S5454" s="13"/>
      <c r="T5454" s="101">
        <f t="shared" ca="1" si="765"/>
        <v>0</v>
      </c>
      <c r="U5454" s="101">
        <f t="shared" si="766"/>
        <v>0</v>
      </c>
      <c r="V5454" s="101">
        <f t="shared" ca="1" si="767"/>
        <v>-67.473604568049439</v>
      </c>
    </row>
    <row r="5455" spans="2:22" x14ac:dyDescent="0.3">
      <c r="B5455" s="13">
        <v>2023</v>
      </c>
      <c r="C5455" s="13">
        <v>8</v>
      </c>
      <c r="D5455" s="13">
        <v>13</v>
      </c>
      <c r="E5455" s="83" t="s">
        <v>324</v>
      </c>
      <c r="F5455" s="13">
        <v>6</v>
      </c>
      <c r="G5455" s="13">
        <v>16</v>
      </c>
      <c r="H5455" s="13" t="s">
        <v>71</v>
      </c>
      <c r="I5455" s="13" t="s">
        <v>53</v>
      </c>
      <c r="J5455" s="13"/>
      <c r="K5455" s="13" t="s">
        <v>28</v>
      </c>
      <c r="L5455" s="12">
        <f t="shared" ca="1" si="760"/>
        <v>4.355976777641704</v>
      </c>
      <c r="M5455" s="101">
        <f t="shared" ca="1" si="761"/>
        <v>0.54075095717644117</v>
      </c>
      <c r="N5455" s="101">
        <f t="shared" ca="1" si="759"/>
        <v>677.5412852069486</v>
      </c>
      <c r="O5455" s="101">
        <f t="shared" ca="1" si="762"/>
        <v>1.2972098843816995</v>
      </c>
      <c r="Q5455" s="12">
        <f t="shared" ca="1" si="763"/>
        <v>4.8994207970308308</v>
      </c>
      <c r="R5455" s="101">
        <f t="shared" ca="1" si="764"/>
        <v>4.6002536241289582E-2</v>
      </c>
      <c r="S5455" s="13"/>
      <c r="T5455" s="101">
        <f t="shared" ca="1" si="765"/>
        <v>0</v>
      </c>
      <c r="U5455" s="101">
        <f t="shared" ca="1" si="766"/>
        <v>1.2251184687117294</v>
      </c>
      <c r="V5455" s="101">
        <f t="shared" ca="1" si="767"/>
        <v>-66.34049117182029</v>
      </c>
    </row>
    <row r="5456" spans="2:22" x14ac:dyDescent="0.3">
      <c r="B5456" s="13">
        <v>2023</v>
      </c>
      <c r="C5456" s="13">
        <v>8</v>
      </c>
      <c r="D5456" s="13">
        <v>13</v>
      </c>
      <c r="E5456" s="83" t="s">
        <v>324</v>
      </c>
      <c r="F5456" s="13">
        <v>6</v>
      </c>
      <c r="G5456" s="13">
        <v>17</v>
      </c>
      <c r="H5456" s="13" t="s">
        <v>71</v>
      </c>
      <c r="I5456" s="13" t="s">
        <v>53</v>
      </c>
      <c r="J5456" s="13"/>
      <c r="K5456" s="13" t="s">
        <v>28</v>
      </c>
      <c r="L5456" s="12">
        <f t="shared" ca="1" si="760"/>
        <v>5.6588184633444412</v>
      </c>
      <c r="M5456" s="101">
        <f t="shared" ca="1" si="761"/>
        <v>0.70248572403957887</v>
      </c>
      <c r="N5456" s="101">
        <f t="shared" ref="N5456:N5519" ca="1" si="768">IF(H5456="On-Peak",IF(I5456="Winter",((L5456*$D$48)/60)+N5455,((L5456*$D$47)/60)+N5455),N5455)</f>
        <v>679.13282789976427</v>
      </c>
      <c r="O5456" s="101">
        <f t="shared" ca="1" si="762"/>
        <v>1.6851961383839746</v>
      </c>
      <c r="Q5456" s="12">
        <f t="shared" ca="1" si="763"/>
        <v>5.6000000000000005</v>
      </c>
      <c r="R5456" s="101">
        <f t="shared" ca="1" si="764"/>
        <v>0</v>
      </c>
      <c r="S5456" s="13"/>
      <c r="T5456" s="101">
        <f t="shared" ca="1" si="765"/>
        <v>7.30172403957886E-3</v>
      </c>
      <c r="U5456" s="101">
        <f t="shared" ca="1" si="766"/>
        <v>1.5915426928156242</v>
      </c>
      <c r="V5456" s="101">
        <f t="shared" ca="1" si="767"/>
        <v>-64.741646754965089</v>
      </c>
    </row>
    <row r="5457" spans="2:22" x14ac:dyDescent="0.3">
      <c r="B5457" s="13">
        <v>2023</v>
      </c>
      <c r="C5457" s="13">
        <v>8</v>
      </c>
      <c r="D5457" s="13">
        <v>13</v>
      </c>
      <c r="E5457" s="83" t="s">
        <v>324</v>
      </c>
      <c r="F5457" s="13">
        <v>6</v>
      </c>
      <c r="G5457" s="13">
        <v>18</v>
      </c>
      <c r="H5457" s="13" t="s">
        <v>71</v>
      </c>
      <c r="I5457" s="13" t="s">
        <v>53</v>
      </c>
      <c r="J5457" s="13"/>
      <c r="K5457" s="13" t="s">
        <v>28</v>
      </c>
      <c r="L5457" s="12">
        <f t="shared" ca="1" si="760"/>
        <v>5.3004784021360027</v>
      </c>
      <c r="M5457" s="101">
        <f t="shared" ca="1" si="761"/>
        <v>0.65800138884116344</v>
      </c>
      <c r="N5457" s="101">
        <f t="shared" ca="1" si="768"/>
        <v>680.62358745036499</v>
      </c>
      <c r="O5457" s="101">
        <f t="shared" ca="1" si="762"/>
        <v>1.5784824681561016</v>
      </c>
      <c r="Q5457" s="12">
        <f t="shared" ca="1" si="763"/>
        <v>0</v>
      </c>
      <c r="R5457" s="101">
        <f t="shared" ca="1" si="764"/>
        <v>0</v>
      </c>
      <c r="S5457" s="13"/>
      <c r="T5457" s="101">
        <f t="shared" ca="1" si="765"/>
        <v>0.65800138884116344</v>
      </c>
      <c r="U5457" s="101">
        <f t="shared" ca="1" si="766"/>
        <v>1.4907595506007507</v>
      </c>
      <c r="V5457" s="101">
        <f t="shared" ca="1" si="767"/>
        <v>-62.592885815523182</v>
      </c>
    </row>
    <row r="5458" spans="2:22" x14ac:dyDescent="0.3">
      <c r="B5458" s="13">
        <v>2023</v>
      </c>
      <c r="C5458" s="13">
        <v>8</v>
      </c>
      <c r="D5458" s="13">
        <v>13</v>
      </c>
      <c r="E5458" s="83" t="s">
        <v>324</v>
      </c>
      <c r="F5458" s="13">
        <v>6</v>
      </c>
      <c r="G5458" s="13">
        <v>19</v>
      </c>
      <c r="H5458" s="13" t="s">
        <v>71</v>
      </c>
      <c r="I5458" s="13" t="s">
        <v>53</v>
      </c>
      <c r="J5458" s="13"/>
      <c r="K5458" s="13" t="s">
        <v>28</v>
      </c>
      <c r="L5458" s="12">
        <f t="shared" ca="1" si="760"/>
        <v>5.7150911360792271</v>
      </c>
      <c r="M5458" s="101">
        <f t="shared" ca="1" si="761"/>
        <v>0.70947141363287525</v>
      </c>
      <c r="N5458" s="101">
        <f t="shared" ca="1" si="768"/>
        <v>682.23095683238728</v>
      </c>
      <c r="O5458" s="101">
        <f t="shared" ca="1" si="762"/>
        <v>1.7019541403243938</v>
      </c>
      <c r="Q5458" s="12">
        <f t="shared" ca="1" si="763"/>
        <v>0</v>
      </c>
      <c r="R5458" s="101">
        <f t="shared" ca="1" si="764"/>
        <v>0</v>
      </c>
      <c r="S5458" s="13"/>
      <c r="T5458" s="101">
        <f t="shared" ca="1" si="765"/>
        <v>0.70947141363287525</v>
      </c>
      <c r="U5458" s="101">
        <f t="shared" ca="1" si="766"/>
        <v>1.6073693820222827</v>
      </c>
      <c r="V5458" s="101">
        <f t="shared" ca="1" si="767"/>
        <v>-60.276045019868022</v>
      </c>
    </row>
    <row r="5459" spans="2:22" x14ac:dyDescent="0.3">
      <c r="B5459" s="13">
        <v>2023</v>
      </c>
      <c r="C5459" s="13">
        <v>8</v>
      </c>
      <c r="D5459" s="13">
        <v>13</v>
      </c>
      <c r="E5459" s="83" t="s">
        <v>324</v>
      </c>
      <c r="F5459" s="13">
        <v>6</v>
      </c>
      <c r="G5459" s="13">
        <v>20</v>
      </c>
      <c r="H5459" s="13" t="s">
        <v>69</v>
      </c>
      <c r="I5459" s="13" t="s">
        <v>53</v>
      </c>
      <c r="J5459" s="13"/>
      <c r="K5459" s="13" t="s">
        <v>28</v>
      </c>
      <c r="L5459" s="12">
        <f t="shared" ca="1" si="760"/>
        <v>6.5445924736238856</v>
      </c>
      <c r="M5459" s="101">
        <f t="shared" ca="1" si="761"/>
        <v>0.3452926989083962</v>
      </c>
      <c r="N5459" s="101">
        <f t="shared" ca="1" si="768"/>
        <v>682.23095683238728</v>
      </c>
      <c r="O5459" s="101">
        <f t="shared" ca="1" si="762"/>
        <v>0.70609608197928098</v>
      </c>
      <c r="Q5459" s="12">
        <f t="shared" ca="1" si="763"/>
        <v>0</v>
      </c>
      <c r="R5459" s="101">
        <f t="shared" ca="1" si="764"/>
        <v>0</v>
      </c>
      <c r="S5459" s="13"/>
      <c r="T5459" s="101">
        <f t="shared" ca="1" si="765"/>
        <v>0.3452926989083962</v>
      </c>
      <c r="U5459" s="101">
        <f t="shared" si="766"/>
        <v>0</v>
      </c>
      <c r="V5459" s="101">
        <f t="shared" ca="1" si="767"/>
        <v>-59.930752320959627</v>
      </c>
    </row>
    <row r="5460" spans="2:22" x14ac:dyDescent="0.3">
      <c r="B5460" s="13">
        <v>2023</v>
      </c>
      <c r="C5460" s="13">
        <v>8</v>
      </c>
      <c r="D5460" s="13">
        <v>13</v>
      </c>
      <c r="E5460" s="83" t="s">
        <v>324</v>
      </c>
      <c r="F5460" s="13">
        <v>6</v>
      </c>
      <c r="G5460" s="13">
        <v>21</v>
      </c>
      <c r="H5460" s="13" t="s">
        <v>69</v>
      </c>
      <c r="I5460" s="13" t="s">
        <v>53</v>
      </c>
      <c r="J5460" s="13"/>
      <c r="K5460" s="13" t="s">
        <v>28</v>
      </c>
      <c r="L5460" s="12">
        <f t="shared" ca="1" si="760"/>
        <v>6.0110912474474016</v>
      </c>
      <c r="M5460" s="101">
        <f t="shared" ca="1" si="761"/>
        <v>0.3171451742153249</v>
      </c>
      <c r="N5460" s="101">
        <f t="shared" ca="1" si="768"/>
        <v>682.23095683238728</v>
      </c>
      <c r="O5460" s="101">
        <f t="shared" ca="1" si="762"/>
        <v>0.64853663468710021</v>
      </c>
      <c r="Q5460" s="12">
        <f t="shared" ca="1" si="763"/>
        <v>0</v>
      </c>
      <c r="R5460" s="101">
        <f t="shared" ca="1" si="764"/>
        <v>0</v>
      </c>
      <c r="S5460" s="13"/>
      <c r="T5460" s="101">
        <f t="shared" ca="1" si="765"/>
        <v>0.3171451742153249</v>
      </c>
      <c r="U5460" s="101">
        <f t="shared" si="766"/>
        <v>0</v>
      </c>
      <c r="V5460" s="101">
        <f t="shared" ca="1" si="767"/>
        <v>-59.6136071467443</v>
      </c>
    </row>
    <row r="5461" spans="2:22" x14ac:dyDescent="0.3">
      <c r="B5461" s="13">
        <v>2023</v>
      </c>
      <c r="C5461" s="13">
        <v>8</v>
      </c>
      <c r="D5461" s="13">
        <v>13</v>
      </c>
      <c r="E5461" s="83" t="s">
        <v>324</v>
      </c>
      <c r="F5461" s="13">
        <v>6</v>
      </c>
      <c r="G5461" s="13">
        <v>22</v>
      </c>
      <c r="H5461" s="13" t="s">
        <v>69</v>
      </c>
      <c r="I5461" s="13" t="s">
        <v>53</v>
      </c>
      <c r="J5461" s="13"/>
      <c r="K5461" s="13" t="s">
        <v>28</v>
      </c>
      <c r="L5461" s="12">
        <f t="shared" ca="1" si="760"/>
        <v>5.3239278085608959</v>
      </c>
      <c r="M5461" s="101">
        <f t="shared" ca="1" si="761"/>
        <v>0.28089043117967288</v>
      </c>
      <c r="N5461" s="101">
        <f t="shared" ca="1" si="768"/>
        <v>682.23095683238728</v>
      </c>
      <c r="O5461" s="101">
        <f t="shared" ca="1" si="762"/>
        <v>0.57439857126563509</v>
      </c>
      <c r="Q5461" s="12">
        <f t="shared" ca="1" si="763"/>
        <v>0</v>
      </c>
      <c r="R5461" s="101">
        <f t="shared" ca="1" si="764"/>
        <v>0</v>
      </c>
      <c r="S5461" s="13"/>
      <c r="T5461" s="101">
        <f t="shared" ca="1" si="765"/>
        <v>0.28089043117967288</v>
      </c>
      <c r="U5461" s="101">
        <f t="shared" si="766"/>
        <v>0</v>
      </c>
      <c r="V5461" s="101">
        <f t="shared" ca="1" si="767"/>
        <v>-59.332716715564629</v>
      </c>
    </row>
    <row r="5462" spans="2:22" x14ac:dyDescent="0.3">
      <c r="B5462" s="13">
        <v>2023</v>
      </c>
      <c r="C5462" s="13">
        <v>8</v>
      </c>
      <c r="D5462" s="13">
        <v>13</v>
      </c>
      <c r="E5462" s="83" t="s">
        <v>324</v>
      </c>
      <c r="F5462" s="13">
        <v>6</v>
      </c>
      <c r="G5462" s="13">
        <v>23</v>
      </c>
      <c r="H5462" s="13" t="s">
        <v>69</v>
      </c>
      <c r="I5462" s="13" t="s">
        <v>53</v>
      </c>
      <c r="J5462" s="13"/>
      <c r="K5462" s="13" t="s">
        <v>28</v>
      </c>
      <c r="L5462" s="12">
        <f t="shared" ca="1" si="760"/>
        <v>4.8046907329419053</v>
      </c>
      <c r="M5462" s="101">
        <f t="shared" ca="1" si="761"/>
        <v>0.2534954830700149</v>
      </c>
      <c r="N5462" s="101">
        <f t="shared" ca="1" si="768"/>
        <v>682.23095683238728</v>
      </c>
      <c r="O5462" s="101">
        <f t="shared" ca="1" si="762"/>
        <v>0.51837808317710221</v>
      </c>
      <c r="Q5462" s="12">
        <f t="shared" ca="1" si="763"/>
        <v>0</v>
      </c>
      <c r="R5462" s="101">
        <f t="shared" ca="1" si="764"/>
        <v>0</v>
      </c>
      <c r="S5462" s="13"/>
      <c r="T5462" s="101">
        <f t="shared" ca="1" si="765"/>
        <v>0.2534954830700149</v>
      </c>
      <c r="U5462" s="101">
        <f t="shared" si="766"/>
        <v>0</v>
      </c>
      <c r="V5462" s="101">
        <f t="shared" ca="1" si="767"/>
        <v>-59.079221232494618</v>
      </c>
    </row>
    <row r="5463" spans="2:22" x14ac:dyDescent="0.3">
      <c r="B5463" s="13">
        <v>2023</v>
      </c>
      <c r="C5463" s="13">
        <v>8</v>
      </c>
      <c r="D5463" s="13">
        <v>14</v>
      </c>
      <c r="E5463" s="83" t="s">
        <v>325</v>
      </c>
      <c r="F5463" s="13">
        <v>7</v>
      </c>
      <c r="G5463" s="13">
        <v>0</v>
      </c>
      <c r="H5463" s="13" t="s">
        <v>69</v>
      </c>
      <c r="I5463" s="13" t="s">
        <v>53</v>
      </c>
      <c r="J5463" s="13"/>
      <c r="K5463" s="13" t="s">
        <v>27</v>
      </c>
      <c r="L5463" s="12">
        <f t="shared" ca="1" si="760"/>
        <v>5.6284397735933576</v>
      </c>
      <c r="M5463" s="101">
        <f t="shared" ca="1" si="761"/>
        <v>0.29695648245478556</v>
      </c>
      <c r="N5463" s="101">
        <f t="shared" ca="1" si="768"/>
        <v>682.23095683238728</v>
      </c>
      <c r="O5463" s="101">
        <f t="shared" ca="1" si="762"/>
        <v>0.60725236717298736</v>
      </c>
      <c r="Q5463" s="12">
        <f t="shared" ca="1" si="763"/>
        <v>0</v>
      </c>
      <c r="R5463" s="101">
        <f t="shared" ca="1" si="764"/>
        <v>0</v>
      </c>
      <c r="S5463" s="13"/>
      <c r="T5463" s="101">
        <f t="shared" ca="1" si="765"/>
        <v>0.29695648245478556</v>
      </c>
      <c r="U5463" s="101">
        <f t="shared" si="766"/>
        <v>0</v>
      </c>
      <c r="V5463" s="101">
        <f t="shared" ca="1" si="767"/>
        <v>-58.782264750039829</v>
      </c>
    </row>
    <row r="5464" spans="2:22" x14ac:dyDescent="0.3">
      <c r="B5464" s="13">
        <v>2023</v>
      </c>
      <c r="C5464" s="13">
        <v>8</v>
      </c>
      <c r="D5464" s="13">
        <v>14</v>
      </c>
      <c r="E5464" s="83" t="s">
        <v>325</v>
      </c>
      <c r="F5464" s="13">
        <v>7</v>
      </c>
      <c r="G5464" s="13">
        <v>1</v>
      </c>
      <c r="H5464" s="13" t="s">
        <v>69</v>
      </c>
      <c r="I5464" s="13" t="s">
        <v>53</v>
      </c>
      <c r="J5464" s="13"/>
      <c r="K5464" s="13" t="s">
        <v>27</v>
      </c>
      <c r="L5464" s="12">
        <f t="shared" ca="1" si="760"/>
        <v>3.7507782884851562</v>
      </c>
      <c r="M5464" s="101">
        <f t="shared" ca="1" si="761"/>
        <v>0.19789106250047683</v>
      </c>
      <c r="N5464" s="101">
        <f t="shared" ca="1" si="768"/>
        <v>682.23095683238728</v>
      </c>
      <c r="O5464" s="101">
        <f t="shared" ca="1" si="762"/>
        <v>0.40467146954466349</v>
      </c>
      <c r="Q5464" s="12">
        <f t="shared" ca="1" si="763"/>
        <v>0</v>
      </c>
      <c r="R5464" s="101">
        <f t="shared" ca="1" si="764"/>
        <v>0</v>
      </c>
      <c r="S5464" s="13"/>
      <c r="T5464" s="101">
        <f t="shared" ca="1" si="765"/>
        <v>0.19789106250047683</v>
      </c>
      <c r="U5464" s="101">
        <f t="shared" si="766"/>
        <v>0</v>
      </c>
      <c r="V5464" s="101">
        <f t="shared" ca="1" si="767"/>
        <v>-58.584373687539355</v>
      </c>
    </row>
    <row r="5465" spans="2:22" x14ac:dyDescent="0.3">
      <c r="B5465" s="13">
        <v>2023</v>
      </c>
      <c r="C5465" s="13">
        <v>8</v>
      </c>
      <c r="D5465" s="13">
        <v>14</v>
      </c>
      <c r="E5465" s="83" t="s">
        <v>325</v>
      </c>
      <c r="F5465" s="13">
        <v>7</v>
      </c>
      <c r="G5465" s="13">
        <v>2</v>
      </c>
      <c r="H5465" s="13" t="s">
        <v>69</v>
      </c>
      <c r="I5465" s="13" t="s">
        <v>53</v>
      </c>
      <c r="J5465" s="13"/>
      <c r="K5465" s="13" t="s">
        <v>27</v>
      </c>
      <c r="L5465" s="12">
        <f t="shared" ca="1" si="760"/>
        <v>2.850695929454683</v>
      </c>
      <c r="M5465" s="101">
        <f t="shared" ca="1" si="761"/>
        <v>0.15040271723802909</v>
      </c>
      <c r="N5465" s="101">
        <f t="shared" ca="1" si="768"/>
        <v>682.23095683238728</v>
      </c>
      <c r="O5465" s="101">
        <f t="shared" ca="1" si="762"/>
        <v>0.30756158382886573</v>
      </c>
      <c r="Q5465" s="12">
        <f t="shared" ca="1" si="763"/>
        <v>0</v>
      </c>
      <c r="R5465" s="101">
        <f t="shared" ca="1" si="764"/>
        <v>0</v>
      </c>
      <c r="S5465" s="13"/>
      <c r="T5465" s="101">
        <f t="shared" ca="1" si="765"/>
        <v>0.15040271723802909</v>
      </c>
      <c r="U5465" s="101">
        <f t="shared" si="766"/>
        <v>0</v>
      </c>
      <c r="V5465" s="101">
        <f t="shared" ca="1" si="767"/>
        <v>-58.433970970301324</v>
      </c>
    </row>
    <row r="5466" spans="2:22" x14ac:dyDescent="0.3">
      <c r="B5466" s="13">
        <v>2023</v>
      </c>
      <c r="C5466" s="13">
        <v>8</v>
      </c>
      <c r="D5466" s="13">
        <v>14</v>
      </c>
      <c r="E5466" s="83" t="s">
        <v>325</v>
      </c>
      <c r="F5466" s="13">
        <v>7</v>
      </c>
      <c r="G5466" s="13">
        <v>3</v>
      </c>
      <c r="H5466" s="13" t="s">
        <v>69</v>
      </c>
      <c r="I5466" s="13" t="s">
        <v>53</v>
      </c>
      <c r="J5466" s="13"/>
      <c r="K5466" s="13" t="s">
        <v>27</v>
      </c>
      <c r="L5466" s="12">
        <f t="shared" ca="1" si="760"/>
        <v>3.5235722926819961</v>
      </c>
      <c r="M5466" s="101">
        <f t="shared" ca="1" si="761"/>
        <v>0.18590367416190212</v>
      </c>
      <c r="N5466" s="101">
        <f t="shared" ca="1" si="768"/>
        <v>682.23095683238728</v>
      </c>
      <c r="O5466" s="101">
        <f t="shared" ca="1" si="762"/>
        <v>0.38015821465746058</v>
      </c>
      <c r="Q5466" s="12">
        <f t="shared" ca="1" si="763"/>
        <v>0</v>
      </c>
      <c r="R5466" s="101">
        <f t="shared" ca="1" si="764"/>
        <v>0</v>
      </c>
      <c r="S5466" s="13"/>
      <c r="T5466" s="101">
        <f t="shared" ca="1" si="765"/>
        <v>0.18590367416190212</v>
      </c>
      <c r="U5466" s="101">
        <f t="shared" si="766"/>
        <v>0</v>
      </c>
      <c r="V5466" s="101">
        <f t="shared" ca="1" si="767"/>
        <v>-58.248067296139425</v>
      </c>
    </row>
    <row r="5467" spans="2:22" x14ac:dyDescent="0.3">
      <c r="B5467" s="13">
        <v>2023</v>
      </c>
      <c r="C5467" s="13">
        <v>8</v>
      </c>
      <c r="D5467" s="13">
        <v>14</v>
      </c>
      <c r="E5467" s="83" t="s">
        <v>325</v>
      </c>
      <c r="F5467" s="13">
        <v>7</v>
      </c>
      <c r="G5467" s="13">
        <v>4</v>
      </c>
      <c r="H5467" s="13" t="s">
        <v>69</v>
      </c>
      <c r="I5467" s="13" t="s">
        <v>53</v>
      </c>
      <c r="J5467" s="13"/>
      <c r="K5467" s="13" t="s">
        <v>27</v>
      </c>
      <c r="L5467" s="12">
        <f t="shared" ca="1" si="760"/>
        <v>3.2061448817028584</v>
      </c>
      <c r="M5467" s="101">
        <f t="shared" ca="1" si="761"/>
        <v>0.16915620395864281</v>
      </c>
      <c r="N5467" s="101">
        <f t="shared" ca="1" si="768"/>
        <v>682.23095683238728</v>
      </c>
      <c r="O5467" s="101">
        <f t="shared" ca="1" si="762"/>
        <v>0.34591097128692139</v>
      </c>
      <c r="Q5467" s="12">
        <f t="shared" ca="1" si="763"/>
        <v>0</v>
      </c>
      <c r="R5467" s="101">
        <f t="shared" ca="1" si="764"/>
        <v>0</v>
      </c>
      <c r="S5467" s="13"/>
      <c r="T5467" s="101">
        <f t="shared" ca="1" si="765"/>
        <v>0.16915620395864281</v>
      </c>
      <c r="U5467" s="101">
        <f t="shared" si="766"/>
        <v>0</v>
      </c>
      <c r="V5467" s="101">
        <f t="shared" ca="1" si="767"/>
        <v>-58.078911092180782</v>
      </c>
    </row>
    <row r="5468" spans="2:22" x14ac:dyDescent="0.3">
      <c r="B5468" s="13">
        <v>2023</v>
      </c>
      <c r="C5468" s="13">
        <v>8</v>
      </c>
      <c r="D5468" s="13">
        <v>14</v>
      </c>
      <c r="E5468" s="83" t="s">
        <v>325</v>
      </c>
      <c r="F5468" s="13">
        <v>7</v>
      </c>
      <c r="G5468" s="13">
        <v>5</v>
      </c>
      <c r="H5468" s="13" t="s">
        <v>69</v>
      </c>
      <c r="I5468" s="13" t="s">
        <v>53</v>
      </c>
      <c r="J5468" s="13"/>
      <c r="K5468" s="13" t="s">
        <v>27</v>
      </c>
      <c r="L5468" s="12">
        <f t="shared" ca="1" si="760"/>
        <v>3.1656017750364005</v>
      </c>
      <c r="M5468" s="101">
        <f t="shared" ca="1" si="761"/>
        <v>0.16701714965092049</v>
      </c>
      <c r="N5468" s="101">
        <f t="shared" ca="1" si="768"/>
        <v>682.23095683238728</v>
      </c>
      <c r="O5468" s="101">
        <f t="shared" ca="1" si="762"/>
        <v>0.34153677550867723</v>
      </c>
      <c r="Q5468" s="12">
        <f t="shared" ca="1" si="763"/>
        <v>2.8540392132758288</v>
      </c>
      <c r="R5468" s="101">
        <f t="shared" ca="1" si="764"/>
        <v>0</v>
      </c>
      <c r="S5468" s="13"/>
      <c r="T5468" s="101">
        <f t="shared" ca="1" si="765"/>
        <v>1.6438040758487767E-2</v>
      </c>
      <c r="U5468" s="101">
        <f t="shared" si="766"/>
        <v>0</v>
      </c>
      <c r="V5468" s="101">
        <f t="shared" ca="1" si="767"/>
        <v>-58.062473051422295</v>
      </c>
    </row>
    <row r="5469" spans="2:22" x14ac:dyDescent="0.3">
      <c r="B5469" s="13">
        <v>2023</v>
      </c>
      <c r="C5469" s="13">
        <v>8</v>
      </c>
      <c r="D5469" s="13">
        <v>14</v>
      </c>
      <c r="E5469" s="83" t="s">
        <v>325</v>
      </c>
      <c r="F5469" s="13">
        <v>7</v>
      </c>
      <c r="G5469" s="13">
        <v>6</v>
      </c>
      <c r="H5469" s="13" t="s">
        <v>69</v>
      </c>
      <c r="I5469" s="13" t="s">
        <v>53</v>
      </c>
      <c r="J5469" s="13"/>
      <c r="K5469" s="13" t="s">
        <v>27</v>
      </c>
      <c r="L5469" s="12">
        <f t="shared" ca="1" si="760"/>
        <v>3.579511106897169</v>
      </c>
      <c r="M5469" s="101">
        <f t="shared" ca="1" si="761"/>
        <v>0.18885500599989463</v>
      </c>
      <c r="N5469" s="101">
        <f t="shared" ca="1" si="768"/>
        <v>682.23095683238728</v>
      </c>
      <c r="O5469" s="101">
        <f t="shared" ca="1" si="762"/>
        <v>0.38619345332313554</v>
      </c>
      <c r="Q5469" s="12">
        <f t="shared" ca="1" si="763"/>
        <v>5.6000000000000005</v>
      </c>
      <c r="R5469" s="101">
        <f t="shared" ca="1" si="764"/>
        <v>0.17103438480115468</v>
      </c>
      <c r="S5469" s="13"/>
      <c r="T5469" s="101">
        <f t="shared" ca="1" si="765"/>
        <v>0</v>
      </c>
      <c r="U5469" s="101">
        <f t="shared" si="766"/>
        <v>0</v>
      </c>
      <c r="V5469" s="101">
        <f t="shared" ca="1" si="767"/>
        <v>-58.404541821024601</v>
      </c>
    </row>
    <row r="5470" spans="2:22" x14ac:dyDescent="0.3">
      <c r="B5470" s="13">
        <v>2023</v>
      </c>
      <c r="C5470" s="13">
        <v>8</v>
      </c>
      <c r="D5470" s="13">
        <v>14</v>
      </c>
      <c r="E5470" s="83" t="s">
        <v>325</v>
      </c>
      <c r="F5470" s="13">
        <v>7</v>
      </c>
      <c r="G5470" s="13">
        <v>7</v>
      </c>
      <c r="H5470" s="13" t="s">
        <v>69</v>
      </c>
      <c r="I5470" s="13" t="s">
        <v>53</v>
      </c>
      <c r="J5470" s="13"/>
      <c r="K5470" s="13" t="s">
        <v>27</v>
      </c>
      <c r="L5470" s="12">
        <f t="shared" ca="1" si="760"/>
        <v>2.8894144989256088</v>
      </c>
      <c r="M5470" s="101">
        <f t="shared" ca="1" si="761"/>
        <v>0.15244550896331513</v>
      </c>
      <c r="N5470" s="101">
        <f t="shared" ca="1" si="768"/>
        <v>682.23095683238728</v>
      </c>
      <c r="O5470" s="101">
        <f t="shared" ca="1" si="762"/>
        <v>0.31173893028908395</v>
      </c>
      <c r="Q5470" s="12">
        <f t="shared" ca="1" si="763"/>
        <v>1.5867147829708663</v>
      </c>
      <c r="R5470" s="101">
        <f t="shared" ca="1" si="764"/>
        <v>0</v>
      </c>
      <c r="S5470" s="13"/>
      <c r="T5470" s="101">
        <f t="shared" ca="1" si="765"/>
        <v>6.8730437013772211E-2</v>
      </c>
      <c r="U5470" s="101">
        <f t="shared" si="766"/>
        <v>0</v>
      </c>
      <c r="V5470" s="101">
        <f t="shared" ca="1" si="767"/>
        <v>-58.335811384010832</v>
      </c>
    </row>
    <row r="5471" spans="2:22" x14ac:dyDescent="0.3">
      <c r="B5471" s="13">
        <v>2023</v>
      </c>
      <c r="C5471" s="13">
        <v>8</v>
      </c>
      <c r="D5471" s="13">
        <v>14</v>
      </c>
      <c r="E5471" s="83" t="s">
        <v>325</v>
      </c>
      <c r="F5471" s="13">
        <v>7</v>
      </c>
      <c r="G5471" s="13">
        <v>8</v>
      </c>
      <c r="H5471" s="13" t="s">
        <v>69</v>
      </c>
      <c r="I5471" s="13" t="s">
        <v>53</v>
      </c>
      <c r="J5471" s="13"/>
      <c r="K5471" s="13" t="s">
        <v>27</v>
      </c>
      <c r="L5471" s="12">
        <f t="shared" ca="1" si="760"/>
        <v>3.3461879378055022</v>
      </c>
      <c r="M5471" s="101">
        <f t="shared" ca="1" si="761"/>
        <v>0.17654487559861831</v>
      </c>
      <c r="N5471" s="101">
        <f t="shared" ca="1" si="768"/>
        <v>682.23095683238728</v>
      </c>
      <c r="O5471" s="101">
        <f t="shared" ca="1" si="762"/>
        <v>0.36102021660983563</v>
      </c>
      <c r="Q5471" s="12">
        <f t="shared" ca="1" si="763"/>
        <v>5.6000000000000005</v>
      </c>
      <c r="R5471" s="101">
        <f t="shared" ca="1" si="764"/>
        <v>0.1907851910647643</v>
      </c>
      <c r="S5471" s="13"/>
      <c r="T5471" s="101">
        <f t="shared" ca="1" si="765"/>
        <v>0</v>
      </c>
      <c r="U5471" s="101">
        <f t="shared" si="766"/>
        <v>0</v>
      </c>
      <c r="V5471" s="101">
        <f t="shared" ca="1" si="767"/>
        <v>-58.717381766140356</v>
      </c>
    </row>
    <row r="5472" spans="2:22" x14ac:dyDescent="0.3">
      <c r="B5472" s="13">
        <v>2023</v>
      </c>
      <c r="C5472" s="13">
        <v>8</v>
      </c>
      <c r="D5472" s="13">
        <v>14</v>
      </c>
      <c r="E5472" s="83" t="s">
        <v>325</v>
      </c>
      <c r="F5472" s="13">
        <v>7</v>
      </c>
      <c r="G5472" s="13">
        <v>9</v>
      </c>
      <c r="H5472" s="13" t="s">
        <v>69</v>
      </c>
      <c r="I5472" s="13" t="s">
        <v>53</v>
      </c>
      <c r="J5472" s="13"/>
      <c r="K5472" s="13" t="s">
        <v>27</v>
      </c>
      <c r="L5472" s="12">
        <f t="shared" ca="1" si="760"/>
        <v>5.6807033131666858</v>
      </c>
      <c r="M5472" s="101">
        <f t="shared" ca="1" si="761"/>
        <v>0.29971390680267435</v>
      </c>
      <c r="N5472" s="101">
        <f t="shared" ca="1" si="768"/>
        <v>682.23095683238728</v>
      </c>
      <c r="O5472" s="101">
        <f t="shared" ca="1" si="762"/>
        <v>0.61289108045755369</v>
      </c>
      <c r="Q5472" s="12">
        <f t="shared" ca="1" si="763"/>
        <v>4.1573229664430267</v>
      </c>
      <c r="R5472" s="101">
        <f t="shared" ca="1" si="764"/>
        <v>0</v>
      </c>
      <c r="S5472" s="13"/>
      <c r="T5472" s="101">
        <f t="shared" ca="1" si="765"/>
        <v>8.0373547093140249E-2</v>
      </c>
      <c r="U5472" s="101">
        <f t="shared" si="766"/>
        <v>0</v>
      </c>
      <c r="V5472" s="101">
        <f t="shared" ca="1" si="767"/>
        <v>-58.637008219047217</v>
      </c>
    </row>
    <row r="5473" spans="2:22" x14ac:dyDescent="0.3">
      <c r="B5473" s="13">
        <v>2023</v>
      </c>
      <c r="C5473" s="13">
        <v>8</v>
      </c>
      <c r="D5473" s="13">
        <v>14</v>
      </c>
      <c r="E5473" s="83" t="s">
        <v>325</v>
      </c>
      <c r="F5473" s="13">
        <v>7</v>
      </c>
      <c r="G5473" s="13">
        <v>10</v>
      </c>
      <c r="H5473" s="13" t="s">
        <v>70</v>
      </c>
      <c r="I5473" s="13" t="s">
        <v>53</v>
      </c>
      <c r="J5473" s="13"/>
      <c r="K5473" s="13" t="s">
        <v>27</v>
      </c>
      <c r="L5473" s="12">
        <f t="shared" ca="1" si="760"/>
        <v>3.7253401148929912</v>
      </c>
      <c r="M5473" s="101">
        <f t="shared" ca="1" si="761"/>
        <v>0.19654894446175422</v>
      </c>
      <c r="N5473" s="101">
        <f t="shared" ca="1" si="768"/>
        <v>682.23095683238728</v>
      </c>
      <c r="O5473" s="101">
        <f t="shared" ca="1" si="762"/>
        <v>0.40192694499580484</v>
      </c>
      <c r="Q5473" s="12">
        <f t="shared" ca="1" si="763"/>
        <v>5.6000000000000005</v>
      </c>
      <c r="R5473" s="101">
        <f t="shared" ca="1" si="764"/>
        <v>0.15868995927430835</v>
      </c>
      <c r="S5473" s="13"/>
      <c r="T5473" s="101">
        <f t="shared" ca="1" si="765"/>
        <v>0</v>
      </c>
      <c r="U5473" s="101">
        <f t="shared" si="766"/>
        <v>0</v>
      </c>
      <c r="V5473" s="101">
        <f t="shared" ca="1" si="767"/>
        <v>-58.954388137595828</v>
      </c>
    </row>
    <row r="5474" spans="2:22" x14ac:dyDescent="0.3">
      <c r="B5474" s="13">
        <v>2023</v>
      </c>
      <c r="C5474" s="13">
        <v>8</v>
      </c>
      <c r="D5474" s="13">
        <v>14</v>
      </c>
      <c r="E5474" s="83" t="s">
        <v>325</v>
      </c>
      <c r="F5474" s="13">
        <v>7</v>
      </c>
      <c r="G5474" s="13">
        <v>11</v>
      </c>
      <c r="H5474" s="13" t="s">
        <v>70</v>
      </c>
      <c r="I5474" s="13" t="s">
        <v>53</v>
      </c>
      <c r="J5474" s="13"/>
      <c r="K5474" s="13" t="s">
        <v>27</v>
      </c>
      <c r="L5474" s="12">
        <f t="shared" ca="1" si="760"/>
        <v>4.170210955375758</v>
      </c>
      <c r="M5474" s="101">
        <f t="shared" ca="1" si="761"/>
        <v>0.22002033000562499</v>
      </c>
      <c r="N5474" s="101">
        <f t="shared" ca="1" si="768"/>
        <v>682.23095683238728</v>
      </c>
      <c r="O5474" s="101">
        <f t="shared" ca="1" si="762"/>
        <v>0.44992405997549051</v>
      </c>
      <c r="Q5474" s="12">
        <f t="shared" ca="1" si="763"/>
        <v>2.4884649438453001</v>
      </c>
      <c r="R5474" s="101">
        <f t="shared" ca="1" si="764"/>
        <v>0</v>
      </c>
      <c r="S5474" s="13"/>
      <c r="T5474" s="101">
        <f t="shared" ca="1" si="765"/>
        <v>8.8728919568346956E-2</v>
      </c>
      <c r="U5474" s="101">
        <f t="shared" si="766"/>
        <v>0</v>
      </c>
      <c r="V5474" s="101">
        <f t="shared" ca="1" si="767"/>
        <v>-58.865659218027481</v>
      </c>
    </row>
    <row r="5475" spans="2:22" x14ac:dyDescent="0.3">
      <c r="B5475" s="13">
        <v>2023</v>
      </c>
      <c r="C5475" s="13">
        <v>8</v>
      </c>
      <c r="D5475" s="13">
        <v>14</v>
      </c>
      <c r="E5475" s="83" t="s">
        <v>325</v>
      </c>
      <c r="F5475" s="13">
        <v>7</v>
      </c>
      <c r="G5475" s="13">
        <v>12</v>
      </c>
      <c r="H5475" s="13" t="s">
        <v>70</v>
      </c>
      <c r="I5475" s="13" t="s">
        <v>53</v>
      </c>
      <c r="J5475" s="13"/>
      <c r="K5475" s="13" t="s">
        <v>27</v>
      </c>
      <c r="L5475" s="12">
        <f t="shared" ca="1" si="760"/>
        <v>4.7666648525848574</v>
      </c>
      <c r="M5475" s="101">
        <f t="shared" ca="1" si="761"/>
        <v>0.25148923762237707</v>
      </c>
      <c r="N5475" s="101">
        <f t="shared" ca="1" si="768"/>
        <v>682.23095683238728</v>
      </c>
      <c r="O5475" s="101">
        <f t="shared" ca="1" si="762"/>
        <v>0.51427547094538029</v>
      </c>
      <c r="Q5475" s="12">
        <f t="shared" ca="1" si="763"/>
        <v>1.8500077390454897</v>
      </c>
      <c r="R5475" s="101">
        <f t="shared" ca="1" si="764"/>
        <v>0</v>
      </c>
      <c r="S5475" s="13"/>
      <c r="T5475" s="101">
        <f t="shared" ca="1" si="765"/>
        <v>0.15388282931033706</v>
      </c>
      <c r="U5475" s="101">
        <f t="shared" si="766"/>
        <v>0</v>
      </c>
      <c r="V5475" s="101">
        <f t="shared" ca="1" si="767"/>
        <v>-58.711776388717148</v>
      </c>
    </row>
    <row r="5476" spans="2:22" x14ac:dyDescent="0.3">
      <c r="B5476" s="13">
        <v>2023</v>
      </c>
      <c r="C5476" s="13">
        <v>8</v>
      </c>
      <c r="D5476" s="13">
        <v>14</v>
      </c>
      <c r="E5476" s="83" t="s">
        <v>325</v>
      </c>
      <c r="F5476" s="13">
        <v>7</v>
      </c>
      <c r="G5476" s="13">
        <v>13</v>
      </c>
      <c r="H5476" s="13" t="s">
        <v>70</v>
      </c>
      <c r="I5476" s="13" t="s">
        <v>53</v>
      </c>
      <c r="J5476" s="13"/>
      <c r="K5476" s="13" t="s">
        <v>27</v>
      </c>
      <c r="L5476" s="12">
        <f t="shared" ca="1" si="760"/>
        <v>3.757870660130767</v>
      </c>
      <c r="M5476" s="101">
        <f t="shared" ca="1" si="761"/>
        <v>0.19826525602849926</v>
      </c>
      <c r="N5476" s="101">
        <f t="shared" ca="1" si="768"/>
        <v>682.23095683238728</v>
      </c>
      <c r="O5476" s="101">
        <f t="shared" ca="1" si="762"/>
        <v>0.40543666552150842</v>
      </c>
      <c r="Q5476" s="12">
        <f t="shared" ca="1" si="763"/>
        <v>0</v>
      </c>
      <c r="R5476" s="101">
        <f t="shared" ca="1" si="764"/>
        <v>0</v>
      </c>
      <c r="S5476" s="13"/>
      <c r="T5476" s="101">
        <f t="shared" ca="1" si="765"/>
        <v>0.19826525602849926</v>
      </c>
      <c r="U5476" s="101">
        <f t="shared" si="766"/>
        <v>0</v>
      </c>
      <c r="V5476" s="101">
        <f t="shared" ca="1" si="767"/>
        <v>-58.513511132688649</v>
      </c>
    </row>
    <row r="5477" spans="2:22" x14ac:dyDescent="0.3">
      <c r="B5477" s="13">
        <v>2023</v>
      </c>
      <c r="C5477" s="13">
        <v>8</v>
      </c>
      <c r="D5477" s="13">
        <v>14</v>
      </c>
      <c r="E5477" s="83" t="s">
        <v>325</v>
      </c>
      <c r="F5477" s="13">
        <v>7</v>
      </c>
      <c r="G5477" s="13">
        <v>14</v>
      </c>
      <c r="H5477" s="13" t="s">
        <v>70</v>
      </c>
      <c r="I5477" s="13" t="s">
        <v>53</v>
      </c>
      <c r="J5477" s="13"/>
      <c r="K5477" s="13" t="s">
        <v>27</v>
      </c>
      <c r="L5477" s="12">
        <f t="shared" ca="1" si="760"/>
        <v>2.6987585856789069</v>
      </c>
      <c r="M5477" s="101">
        <f t="shared" ca="1" si="761"/>
        <v>0.14238650298041913</v>
      </c>
      <c r="N5477" s="101">
        <f t="shared" ca="1" si="768"/>
        <v>682.23095683238728</v>
      </c>
      <c r="O5477" s="101">
        <f t="shared" ca="1" si="762"/>
        <v>0.29116906380889729</v>
      </c>
      <c r="Q5477" s="12">
        <f t="shared" ca="1" si="763"/>
        <v>4.0051550354804508</v>
      </c>
      <c r="R5477" s="101">
        <f t="shared" ca="1" si="764"/>
        <v>0.1105864594757007</v>
      </c>
      <c r="S5477" s="13"/>
      <c r="T5477" s="101">
        <f t="shared" ca="1" si="765"/>
        <v>0</v>
      </c>
      <c r="U5477" s="101">
        <f t="shared" si="766"/>
        <v>0</v>
      </c>
      <c r="V5477" s="101">
        <f t="shared" ca="1" si="767"/>
        <v>-58.734684051640045</v>
      </c>
    </row>
    <row r="5478" spans="2:22" x14ac:dyDescent="0.3">
      <c r="B5478" s="13">
        <v>2023</v>
      </c>
      <c r="C5478" s="13">
        <v>8</v>
      </c>
      <c r="D5478" s="13">
        <v>14</v>
      </c>
      <c r="E5478" s="83" t="s">
        <v>325</v>
      </c>
      <c r="F5478" s="13">
        <v>7</v>
      </c>
      <c r="G5478" s="13">
        <v>15</v>
      </c>
      <c r="H5478" s="13" t="s">
        <v>70</v>
      </c>
      <c r="I5478" s="13" t="s">
        <v>53</v>
      </c>
      <c r="J5478" s="13"/>
      <c r="K5478" s="13" t="s">
        <v>27</v>
      </c>
      <c r="L5478" s="12">
        <f t="shared" ca="1" si="760"/>
        <v>4.5562015152023765</v>
      </c>
      <c r="M5478" s="101">
        <f t="shared" ca="1" si="761"/>
        <v>0.24038519194207739</v>
      </c>
      <c r="N5478" s="101">
        <f t="shared" ca="1" si="768"/>
        <v>682.23095683238728</v>
      </c>
      <c r="O5478" s="101">
        <f t="shared" ca="1" si="762"/>
        <v>0.4915685814751844</v>
      </c>
      <c r="Q5478" s="12">
        <f t="shared" ca="1" si="763"/>
        <v>0</v>
      </c>
      <c r="R5478" s="101">
        <f t="shared" ca="1" si="764"/>
        <v>0</v>
      </c>
      <c r="S5478" s="13"/>
      <c r="T5478" s="101">
        <f t="shared" ca="1" si="765"/>
        <v>0.24038519194207739</v>
      </c>
      <c r="U5478" s="101">
        <f t="shared" si="766"/>
        <v>0</v>
      </c>
      <c r="V5478" s="101">
        <f t="shared" ca="1" si="767"/>
        <v>-58.49429885969797</v>
      </c>
    </row>
    <row r="5479" spans="2:22" x14ac:dyDescent="0.3">
      <c r="B5479" s="13">
        <v>2023</v>
      </c>
      <c r="C5479" s="13">
        <v>8</v>
      </c>
      <c r="D5479" s="13">
        <v>14</v>
      </c>
      <c r="E5479" s="83" t="s">
        <v>325</v>
      </c>
      <c r="F5479" s="13">
        <v>7</v>
      </c>
      <c r="G5479" s="13">
        <v>16</v>
      </c>
      <c r="H5479" s="13" t="s">
        <v>71</v>
      </c>
      <c r="I5479" s="13" t="s">
        <v>53</v>
      </c>
      <c r="J5479" s="13"/>
      <c r="K5479" s="13" t="s">
        <v>27</v>
      </c>
      <c r="L5479" s="12">
        <f t="shared" ca="1" si="760"/>
        <v>5.2668358594496558</v>
      </c>
      <c r="M5479" s="101">
        <f t="shared" ca="1" si="761"/>
        <v>0.65382500359208029</v>
      </c>
      <c r="N5479" s="101">
        <f t="shared" ca="1" si="768"/>
        <v>683.71225441785748</v>
      </c>
      <c r="O5479" s="101">
        <f t="shared" ca="1" si="762"/>
        <v>1.5684637189441075</v>
      </c>
      <c r="Q5479" s="12">
        <f t="shared" ca="1" si="763"/>
        <v>5.6000000000000005</v>
      </c>
      <c r="R5479" s="101">
        <f t="shared" ca="1" si="764"/>
        <v>2.8202344497586681E-2</v>
      </c>
      <c r="S5479" s="13"/>
      <c r="T5479" s="101">
        <f t="shared" ca="1" si="765"/>
        <v>0</v>
      </c>
      <c r="U5479" s="101">
        <f t="shared" ca="1" si="766"/>
        <v>1.4812975854702157</v>
      </c>
      <c r="V5479" s="101">
        <f t="shared" ca="1" si="767"/>
        <v>-57.069405963222927</v>
      </c>
    </row>
    <row r="5480" spans="2:22" x14ac:dyDescent="0.3">
      <c r="B5480" s="13">
        <v>2023</v>
      </c>
      <c r="C5480" s="13">
        <v>8</v>
      </c>
      <c r="D5480" s="13">
        <v>14</v>
      </c>
      <c r="E5480" s="83" t="s">
        <v>325</v>
      </c>
      <c r="F5480" s="13">
        <v>7</v>
      </c>
      <c r="G5480" s="13">
        <v>17</v>
      </c>
      <c r="H5480" s="13" t="s">
        <v>71</v>
      </c>
      <c r="I5480" s="13" t="s">
        <v>53</v>
      </c>
      <c r="J5480" s="13"/>
      <c r="K5480" s="13" t="s">
        <v>27</v>
      </c>
      <c r="L5480" s="12">
        <f t="shared" ca="1" si="760"/>
        <v>7.69541460187751</v>
      </c>
      <c r="M5480" s="101">
        <f t="shared" ca="1" si="761"/>
        <v>0.95530876867707415</v>
      </c>
      <c r="N5480" s="101">
        <f t="shared" ca="1" si="768"/>
        <v>685.87658977463548</v>
      </c>
      <c r="O5480" s="101">
        <f t="shared" ca="1" si="762"/>
        <v>2.2916944684391227</v>
      </c>
      <c r="Q5480" s="12">
        <f t="shared" ca="1" si="763"/>
        <v>0.45718441653496389</v>
      </c>
      <c r="R5480" s="101">
        <f t="shared" ca="1" si="764"/>
        <v>0</v>
      </c>
      <c r="S5480" s="13"/>
      <c r="T5480" s="101">
        <f t="shared" ca="1" si="765"/>
        <v>0.89855389520842366</v>
      </c>
      <c r="U5480" s="101">
        <f t="shared" ca="1" si="766"/>
        <v>2.1643353567780497</v>
      </c>
      <c r="V5480" s="101">
        <f t="shared" ca="1" si="767"/>
        <v>-54.006516711236458</v>
      </c>
    </row>
    <row r="5481" spans="2:22" x14ac:dyDescent="0.3">
      <c r="B5481" s="13">
        <v>2023</v>
      </c>
      <c r="C5481" s="13">
        <v>8</v>
      </c>
      <c r="D5481" s="13">
        <v>14</v>
      </c>
      <c r="E5481" s="83" t="s">
        <v>325</v>
      </c>
      <c r="F5481" s="13">
        <v>7</v>
      </c>
      <c r="G5481" s="13">
        <v>18</v>
      </c>
      <c r="H5481" s="13" t="s">
        <v>71</v>
      </c>
      <c r="I5481" s="13" t="s">
        <v>53</v>
      </c>
      <c r="J5481" s="13"/>
      <c r="K5481" s="13" t="s">
        <v>27</v>
      </c>
      <c r="L5481" s="12">
        <f t="shared" ca="1" si="760"/>
        <v>7.1965100420968167</v>
      </c>
      <c r="M5481" s="101">
        <f t="shared" ca="1" si="761"/>
        <v>0.89337475662589882</v>
      </c>
      <c r="N5481" s="101">
        <f t="shared" ca="1" si="768"/>
        <v>687.90060822397515</v>
      </c>
      <c r="O5481" s="101">
        <f t="shared" ca="1" si="762"/>
        <v>2.1431206905364322</v>
      </c>
      <c r="Q5481" s="12">
        <f t="shared" ca="1" si="763"/>
        <v>5.6000000000000005</v>
      </c>
      <c r="R5481" s="101">
        <f t="shared" ca="1" si="764"/>
        <v>0</v>
      </c>
      <c r="S5481" s="13"/>
      <c r="T5481" s="101">
        <f t="shared" ca="1" si="765"/>
        <v>0.19819075662589875</v>
      </c>
      <c r="U5481" s="101">
        <f t="shared" ca="1" si="766"/>
        <v>2.0240184493397297</v>
      </c>
      <c r="V5481" s="101">
        <f t="shared" ca="1" si="767"/>
        <v>-51.784307505270831</v>
      </c>
    </row>
    <row r="5482" spans="2:22" x14ac:dyDescent="0.3">
      <c r="B5482" s="13">
        <v>2023</v>
      </c>
      <c r="C5482" s="13">
        <v>8</v>
      </c>
      <c r="D5482" s="13">
        <v>14</v>
      </c>
      <c r="E5482" s="83" t="s">
        <v>325</v>
      </c>
      <c r="F5482" s="13">
        <v>7</v>
      </c>
      <c r="G5482" s="13">
        <v>19</v>
      </c>
      <c r="H5482" s="13" t="s">
        <v>71</v>
      </c>
      <c r="I5482" s="13" t="s">
        <v>53</v>
      </c>
      <c r="J5482" s="13"/>
      <c r="K5482" s="13" t="s">
        <v>27</v>
      </c>
      <c r="L5482" s="12">
        <f t="shared" ca="1" si="760"/>
        <v>6.6594907556503475</v>
      </c>
      <c r="M5482" s="101">
        <f t="shared" ca="1" si="761"/>
        <v>0.8267091824064341</v>
      </c>
      <c r="N5482" s="101">
        <f t="shared" ca="1" si="768"/>
        <v>689.77358999900184</v>
      </c>
      <c r="O5482" s="101">
        <f t="shared" ca="1" si="762"/>
        <v>1.9831963470326737</v>
      </c>
      <c r="Q5482" s="12">
        <f t="shared" ca="1" si="763"/>
        <v>1.350125805607679</v>
      </c>
      <c r="R5482" s="101">
        <f t="shared" ca="1" si="764"/>
        <v>0</v>
      </c>
      <c r="S5482" s="13"/>
      <c r="T5482" s="101">
        <f t="shared" ca="1" si="765"/>
        <v>0.65910456489829694</v>
      </c>
      <c r="U5482" s="101">
        <f t="shared" ca="1" si="766"/>
        <v>1.8729817750266602</v>
      </c>
      <c r="V5482" s="101">
        <f t="shared" ca="1" si="767"/>
        <v>-49.252221165345873</v>
      </c>
    </row>
    <row r="5483" spans="2:22" x14ac:dyDescent="0.3">
      <c r="B5483" s="13">
        <v>2023</v>
      </c>
      <c r="C5483" s="13">
        <v>8</v>
      </c>
      <c r="D5483" s="13">
        <v>14</v>
      </c>
      <c r="E5483" s="83" t="s">
        <v>325</v>
      </c>
      <c r="F5483" s="13">
        <v>7</v>
      </c>
      <c r="G5483" s="13">
        <v>20</v>
      </c>
      <c r="H5483" s="13" t="s">
        <v>69</v>
      </c>
      <c r="I5483" s="13" t="s">
        <v>53</v>
      </c>
      <c r="J5483" s="13"/>
      <c r="K5483" s="13" t="s">
        <v>27</v>
      </c>
      <c r="L5483" s="12">
        <f t="shared" ca="1" si="760"/>
        <v>4.4999378226559541</v>
      </c>
      <c r="M5483" s="101">
        <f t="shared" ca="1" si="761"/>
        <v>0.23741671952332816</v>
      </c>
      <c r="N5483" s="101">
        <f t="shared" ca="1" si="768"/>
        <v>689.77358999900184</v>
      </c>
      <c r="O5483" s="101">
        <f t="shared" ca="1" si="762"/>
        <v>0.48549829168635089</v>
      </c>
      <c r="Q5483" s="12">
        <f t="shared" ca="1" si="763"/>
        <v>0</v>
      </c>
      <c r="R5483" s="101">
        <f t="shared" ca="1" si="764"/>
        <v>0</v>
      </c>
      <c r="S5483" s="13"/>
      <c r="T5483" s="101">
        <f t="shared" ca="1" si="765"/>
        <v>0.23741671952332816</v>
      </c>
      <c r="U5483" s="101">
        <f t="shared" si="766"/>
        <v>0</v>
      </c>
      <c r="V5483" s="101">
        <f t="shared" ca="1" si="767"/>
        <v>-49.014804445822541</v>
      </c>
    </row>
    <row r="5484" spans="2:22" x14ac:dyDescent="0.3">
      <c r="B5484" s="13">
        <v>2023</v>
      </c>
      <c r="C5484" s="13">
        <v>8</v>
      </c>
      <c r="D5484" s="13">
        <v>14</v>
      </c>
      <c r="E5484" s="83" t="s">
        <v>325</v>
      </c>
      <c r="F5484" s="13">
        <v>7</v>
      </c>
      <c r="G5484" s="13">
        <v>21</v>
      </c>
      <c r="H5484" s="13" t="s">
        <v>69</v>
      </c>
      <c r="I5484" s="13" t="s">
        <v>53</v>
      </c>
      <c r="J5484" s="13"/>
      <c r="K5484" s="13" t="s">
        <v>27</v>
      </c>
      <c r="L5484" s="12">
        <f t="shared" ca="1" si="760"/>
        <v>7.6228185874382595</v>
      </c>
      <c r="M5484" s="101">
        <f t="shared" ca="1" si="761"/>
        <v>0.4021799086732426</v>
      </c>
      <c r="N5484" s="101">
        <f t="shared" ca="1" si="768"/>
        <v>689.77358999900184</v>
      </c>
      <c r="O5484" s="101">
        <f t="shared" ca="1" si="762"/>
        <v>0.82242589739871386</v>
      </c>
      <c r="Q5484" s="12">
        <f t="shared" ca="1" si="763"/>
        <v>0</v>
      </c>
      <c r="R5484" s="101">
        <f t="shared" ca="1" si="764"/>
        <v>0</v>
      </c>
      <c r="S5484" s="13"/>
      <c r="T5484" s="101">
        <f t="shared" ca="1" si="765"/>
        <v>0.4021799086732426</v>
      </c>
      <c r="U5484" s="101">
        <f t="shared" si="766"/>
        <v>0</v>
      </c>
      <c r="V5484" s="101">
        <f t="shared" ca="1" si="767"/>
        <v>-48.612624537149301</v>
      </c>
    </row>
    <row r="5485" spans="2:22" x14ac:dyDescent="0.3">
      <c r="B5485" s="13">
        <v>2023</v>
      </c>
      <c r="C5485" s="13">
        <v>8</v>
      </c>
      <c r="D5485" s="13">
        <v>14</v>
      </c>
      <c r="E5485" s="83" t="s">
        <v>325</v>
      </c>
      <c r="F5485" s="13">
        <v>7</v>
      </c>
      <c r="G5485" s="13">
        <v>22</v>
      </c>
      <c r="H5485" s="13" t="s">
        <v>69</v>
      </c>
      <c r="I5485" s="13" t="s">
        <v>53</v>
      </c>
      <c r="J5485" s="13"/>
      <c r="K5485" s="13" t="s">
        <v>27</v>
      </c>
      <c r="L5485" s="12">
        <f t="shared" ca="1" si="760"/>
        <v>6.6657059884530909</v>
      </c>
      <c r="M5485" s="101">
        <f t="shared" ca="1" si="761"/>
        <v>0.35168264795078508</v>
      </c>
      <c r="N5485" s="101">
        <f t="shared" ca="1" si="768"/>
        <v>689.77358999900184</v>
      </c>
      <c r="O5485" s="101">
        <f t="shared" ca="1" si="762"/>
        <v>0.71916301909420399</v>
      </c>
      <c r="Q5485" s="12">
        <f t="shared" ca="1" si="763"/>
        <v>0</v>
      </c>
      <c r="R5485" s="101">
        <f t="shared" ca="1" si="764"/>
        <v>0</v>
      </c>
      <c r="S5485" s="13"/>
      <c r="T5485" s="101">
        <f t="shared" ca="1" si="765"/>
        <v>0.35168264795078508</v>
      </c>
      <c r="U5485" s="101">
        <f t="shared" si="766"/>
        <v>0</v>
      </c>
      <c r="V5485" s="101">
        <f t="shared" ca="1" si="767"/>
        <v>-48.260941889198513</v>
      </c>
    </row>
    <row r="5486" spans="2:22" x14ac:dyDescent="0.3">
      <c r="B5486" s="13">
        <v>2023</v>
      </c>
      <c r="C5486" s="13">
        <v>8</v>
      </c>
      <c r="D5486" s="13">
        <v>14</v>
      </c>
      <c r="E5486" s="83" t="s">
        <v>325</v>
      </c>
      <c r="F5486" s="13">
        <v>7</v>
      </c>
      <c r="G5486" s="13">
        <v>23</v>
      </c>
      <c r="H5486" s="13" t="s">
        <v>69</v>
      </c>
      <c r="I5486" s="13" t="s">
        <v>53</v>
      </c>
      <c r="J5486" s="13"/>
      <c r="K5486" s="13" t="s">
        <v>27</v>
      </c>
      <c r="L5486" s="12">
        <f t="shared" ca="1" si="760"/>
        <v>6.0844743586083752</v>
      </c>
      <c r="M5486" s="101">
        <f t="shared" ca="1" si="761"/>
        <v>0.32101686716017785</v>
      </c>
      <c r="N5486" s="101">
        <f t="shared" ca="1" si="768"/>
        <v>689.77358999900184</v>
      </c>
      <c r="O5486" s="101">
        <f t="shared" ca="1" si="762"/>
        <v>0.65645393855025758</v>
      </c>
      <c r="Q5486" s="12">
        <f t="shared" ca="1" si="763"/>
        <v>0</v>
      </c>
      <c r="R5486" s="101">
        <f t="shared" ca="1" si="764"/>
        <v>0</v>
      </c>
      <c r="S5486" s="13"/>
      <c r="T5486" s="101">
        <f t="shared" ca="1" si="765"/>
        <v>0.32101686716017785</v>
      </c>
      <c r="U5486" s="101">
        <f t="shared" si="766"/>
        <v>0</v>
      </c>
      <c r="V5486" s="101">
        <f t="shared" ca="1" si="767"/>
        <v>-47.939925022038338</v>
      </c>
    </row>
    <row r="5487" spans="2:22" x14ac:dyDescent="0.3">
      <c r="B5487" s="13">
        <v>2023</v>
      </c>
      <c r="C5487" s="13">
        <v>8</v>
      </c>
      <c r="D5487" s="13">
        <v>15</v>
      </c>
      <c r="E5487" s="83" t="s">
        <v>326</v>
      </c>
      <c r="F5487" s="13">
        <v>1</v>
      </c>
      <c r="G5487" s="13">
        <v>0</v>
      </c>
      <c r="H5487" s="13" t="s">
        <v>69</v>
      </c>
      <c r="I5487" s="13" t="s">
        <v>53</v>
      </c>
      <c r="J5487" s="13"/>
      <c r="K5487" s="13" t="s">
        <v>27</v>
      </c>
      <c r="L5487" s="12">
        <f t="shared" ca="1" si="760"/>
        <v>6.8663427072383536</v>
      </c>
      <c r="M5487" s="101">
        <f t="shared" ca="1" si="761"/>
        <v>0.36226824123389556</v>
      </c>
      <c r="N5487" s="101">
        <f t="shared" ca="1" si="768"/>
        <v>689.77358999900184</v>
      </c>
      <c r="O5487" s="101">
        <f t="shared" ca="1" si="762"/>
        <v>0.74080971468394596</v>
      </c>
      <c r="Q5487" s="12">
        <f t="shared" ca="1" si="763"/>
        <v>0</v>
      </c>
      <c r="R5487" s="101">
        <f t="shared" ca="1" si="764"/>
        <v>0</v>
      </c>
      <c r="S5487" s="13"/>
      <c r="T5487" s="101">
        <f t="shared" ca="1" si="765"/>
        <v>0.36226824123389556</v>
      </c>
      <c r="U5487" s="101">
        <f t="shared" si="766"/>
        <v>0</v>
      </c>
      <c r="V5487" s="101">
        <f t="shared" ca="1" si="767"/>
        <v>-47.577656780804439</v>
      </c>
    </row>
    <row r="5488" spans="2:22" x14ac:dyDescent="0.3">
      <c r="B5488" s="13">
        <v>2023</v>
      </c>
      <c r="C5488" s="13">
        <v>8</v>
      </c>
      <c r="D5488" s="13">
        <v>15</v>
      </c>
      <c r="E5488" s="83" t="s">
        <v>326</v>
      </c>
      <c r="F5488" s="13">
        <v>1</v>
      </c>
      <c r="G5488" s="13">
        <v>1</v>
      </c>
      <c r="H5488" s="13" t="s">
        <v>69</v>
      </c>
      <c r="I5488" s="13" t="s">
        <v>53</v>
      </c>
      <c r="J5488" s="13"/>
      <c r="K5488" s="13" t="s">
        <v>27</v>
      </c>
      <c r="L5488" s="12">
        <f t="shared" ca="1" si="760"/>
        <v>2.977979191572083</v>
      </c>
      <c r="M5488" s="101">
        <f t="shared" ca="1" si="761"/>
        <v>0.15711818214734311</v>
      </c>
      <c r="N5488" s="101">
        <f t="shared" ca="1" si="768"/>
        <v>689.77358999900184</v>
      </c>
      <c r="O5488" s="101">
        <f t="shared" ca="1" si="762"/>
        <v>0.32129417497871204</v>
      </c>
      <c r="Q5488" s="12">
        <f t="shared" ca="1" si="763"/>
        <v>0</v>
      </c>
      <c r="R5488" s="101">
        <f t="shared" ca="1" si="764"/>
        <v>0</v>
      </c>
      <c r="S5488" s="13"/>
      <c r="T5488" s="101">
        <f t="shared" ca="1" si="765"/>
        <v>0.15711818214734311</v>
      </c>
      <c r="U5488" s="101">
        <f t="shared" si="766"/>
        <v>0</v>
      </c>
      <c r="V5488" s="101">
        <f t="shared" ca="1" si="767"/>
        <v>-47.420538598657096</v>
      </c>
    </row>
    <row r="5489" spans="2:22" x14ac:dyDescent="0.3">
      <c r="B5489" s="13">
        <v>2023</v>
      </c>
      <c r="C5489" s="13">
        <v>8</v>
      </c>
      <c r="D5489" s="13">
        <v>15</v>
      </c>
      <c r="E5489" s="83" t="s">
        <v>326</v>
      </c>
      <c r="F5489" s="13">
        <v>1</v>
      </c>
      <c r="G5489" s="13">
        <v>2</v>
      </c>
      <c r="H5489" s="13" t="s">
        <v>69</v>
      </c>
      <c r="I5489" s="13" t="s">
        <v>53</v>
      </c>
      <c r="J5489" s="13"/>
      <c r="K5489" s="13" t="s">
        <v>27</v>
      </c>
      <c r="L5489" s="12">
        <f t="shared" ca="1" si="760"/>
        <v>3.1119319258135194</v>
      </c>
      <c r="M5489" s="101">
        <f t="shared" ca="1" si="761"/>
        <v>0.16418552840592129</v>
      </c>
      <c r="N5489" s="101">
        <f t="shared" ca="1" si="768"/>
        <v>689.77358999900184</v>
      </c>
      <c r="O5489" s="101">
        <f t="shared" ca="1" si="762"/>
        <v>0.33574633547602062</v>
      </c>
      <c r="Q5489" s="12">
        <f t="shared" ca="1" si="763"/>
        <v>0</v>
      </c>
      <c r="R5489" s="101">
        <f t="shared" ca="1" si="764"/>
        <v>0</v>
      </c>
      <c r="S5489" s="13"/>
      <c r="T5489" s="101">
        <f t="shared" ca="1" si="765"/>
        <v>0.16418552840592129</v>
      </c>
      <c r="U5489" s="101">
        <f t="shared" si="766"/>
        <v>0</v>
      </c>
      <c r="V5489" s="101">
        <f t="shared" ca="1" si="767"/>
        <v>-47.256353070251173</v>
      </c>
    </row>
    <row r="5490" spans="2:22" x14ac:dyDescent="0.3">
      <c r="B5490" s="13">
        <v>2023</v>
      </c>
      <c r="C5490" s="13">
        <v>8</v>
      </c>
      <c r="D5490" s="13">
        <v>15</v>
      </c>
      <c r="E5490" s="83" t="s">
        <v>326</v>
      </c>
      <c r="F5490" s="13">
        <v>1</v>
      </c>
      <c r="G5490" s="13">
        <v>3</v>
      </c>
      <c r="H5490" s="13" t="s">
        <v>69</v>
      </c>
      <c r="I5490" s="13" t="s">
        <v>53</v>
      </c>
      <c r="J5490" s="13"/>
      <c r="K5490" s="13" t="s">
        <v>27</v>
      </c>
      <c r="L5490" s="12">
        <f t="shared" ca="1" si="760"/>
        <v>3.0560306542773308</v>
      </c>
      <c r="M5490" s="101">
        <f t="shared" ca="1" si="761"/>
        <v>0.16123617731967196</v>
      </c>
      <c r="N5490" s="101">
        <f t="shared" ca="1" si="768"/>
        <v>689.77358999900184</v>
      </c>
      <c r="O5490" s="101">
        <f t="shared" ca="1" si="762"/>
        <v>0.32971514728998119</v>
      </c>
      <c r="Q5490" s="12">
        <f t="shared" ca="1" si="763"/>
        <v>0</v>
      </c>
      <c r="R5490" s="101">
        <f t="shared" ca="1" si="764"/>
        <v>0</v>
      </c>
      <c r="S5490" s="13"/>
      <c r="T5490" s="101">
        <f t="shared" ca="1" si="765"/>
        <v>0.16123617731967196</v>
      </c>
      <c r="U5490" s="101">
        <f t="shared" si="766"/>
        <v>0</v>
      </c>
      <c r="V5490" s="101">
        <f t="shared" ca="1" si="767"/>
        <v>-47.0951168929315</v>
      </c>
    </row>
    <row r="5491" spans="2:22" x14ac:dyDescent="0.3">
      <c r="B5491" s="13">
        <v>2023</v>
      </c>
      <c r="C5491" s="13">
        <v>8</v>
      </c>
      <c r="D5491" s="13">
        <v>15</v>
      </c>
      <c r="E5491" s="83" t="s">
        <v>326</v>
      </c>
      <c r="F5491" s="13">
        <v>1</v>
      </c>
      <c r="G5491" s="13">
        <v>4</v>
      </c>
      <c r="H5491" s="13" t="s">
        <v>69</v>
      </c>
      <c r="I5491" s="13" t="s">
        <v>53</v>
      </c>
      <c r="J5491" s="13"/>
      <c r="K5491" s="13" t="s">
        <v>27</v>
      </c>
      <c r="L5491" s="12">
        <f t="shared" ca="1" si="760"/>
        <v>3.0990487947846774</v>
      </c>
      <c r="M5491" s="101">
        <f t="shared" ca="1" si="761"/>
        <v>0.1635058144128396</v>
      </c>
      <c r="N5491" s="101">
        <f t="shared" ca="1" si="768"/>
        <v>689.77358999900184</v>
      </c>
      <c r="O5491" s="101">
        <f t="shared" ca="1" si="762"/>
        <v>0.33435637446931887</v>
      </c>
      <c r="Q5491" s="12">
        <f t="shared" ca="1" si="763"/>
        <v>0</v>
      </c>
      <c r="R5491" s="101">
        <f t="shared" ca="1" si="764"/>
        <v>0</v>
      </c>
      <c r="S5491" s="13"/>
      <c r="T5491" s="101">
        <f t="shared" ca="1" si="765"/>
        <v>0.1635058144128396</v>
      </c>
      <c r="U5491" s="101">
        <f t="shared" si="766"/>
        <v>0</v>
      </c>
      <c r="V5491" s="101">
        <f t="shared" ca="1" si="767"/>
        <v>-46.931611078518664</v>
      </c>
    </row>
    <row r="5492" spans="2:22" x14ac:dyDescent="0.3">
      <c r="B5492" s="13">
        <v>2023</v>
      </c>
      <c r="C5492" s="13">
        <v>8</v>
      </c>
      <c r="D5492" s="13">
        <v>15</v>
      </c>
      <c r="E5492" s="83" t="s">
        <v>326</v>
      </c>
      <c r="F5492" s="13">
        <v>1</v>
      </c>
      <c r="G5492" s="13">
        <v>5</v>
      </c>
      <c r="H5492" s="13" t="s">
        <v>69</v>
      </c>
      <c r="I5492" s="13" t="s">
        <v>53</v>
      </c>
      <c r="J5492" s="13"/>
      <c r="K5492" s="13" t="s">
        <v>27</v>
      </c>
      <c r="L5492" s="12">
        <f t="shared" ca="1" si="760"/>
        <v>3.4892106414685444</v>
      </c>
      <c r="M5492" s="101">
        <f t="shared" ca="1" si="761"/>
        <v>0.1840907534438804</v>
      </c>
      <c r="N5492" s="101">
        <f t="shared" ca="1" si="768"/>
        <v>689.77358999900184</v>
      </c>
      <c r="O5492" s="101">
        <f t="shared" ca="1" si="762"/>
        <v>0.37645093610804126</v>
      </c>
      <c r="Q5492" s="12">
        <f t="shared" ca="1" si="763"/>
        <v>5.6000000000000005</v>
      </c>
      <c r="R5492" s="101">
        <f t="shared" ca="1" si="764"/>
        <v>0.17867831919968777</v>
      </c>
      <c r="S5492" s="13"/>
      <c r="T5492" s="101">
        <f t="shared" ca="1" si="765"/>
        <v>0</v>
      </c>
      <c r="U5492" s="101">
        <f t="shared" si="766"/>
        <v>0</v>
      </c>
      <c r="V5492" s="101">
        <f t="shared" ca="1" si="767"/>
        <v>-47.288967716918044</v>
      </c>
    </row>
    <row r="5493" spans="2:22" x14ac:dyDescent="0.3">
      <c r="B5493" s="13">
        <v>2023</v>
      </c>
      <c r="C5493" s="13">
        <v>8</v>
      </c>
      <c r="D5493" s="13">
        <v>15</v>
      </c>
      <c r="E5493" s="83" t="s">
        <v>326</v>
      </c>
      <c r="F5493" s="13">
        <v>1</v>
      </c>
      <c r="G5493" s="13">
        <v>6</v>
      </c>
      <c r="H5493" s="13" t="s">
        <v>69</v>
      </c>
      <c r="I5493" s="13" t="s">
        <v>53</v>
      </c>
      <c r="J5493" s="13"/>
      <c r="K5493" s="13" t="s">
        <v>27</v>
      </c>
      <c r="L5493" s="12">
        <f t="shared" ca="1" si="760"/>
        <v>3.2519940983762554</v>
      </c>
      <c r="M5493" s="101">
        <f t="shared" ca="1" si="761"/>
        <v>0.17157520863033124</v>
      </c>
      <c r="N5493" s="101">
        <f t="shared" ca="1" si="768"/>
        <v>689.77358999900184</v>
      </c>
      <c r="O5493" s="101">
        <f t="shared" ca="1" si="762"/>
        <v>0.35085764327381419</v>
      </c>
      <c r="Q5493" s="12">
        <f t="shared" ca="1" si="763"/>
        <v>0</v>
      </c>
      <c r="R5493" s="101">
        <f t="shared" ca="1" si="764"/>
        <v>0</v>
      </c>
      <c r="S5493" s="13"/>
      <c r="T5493" s="101">
        <f t="shared" ca="1" si="765"/>
        <v>0.17157520863033124</v>
      </c>
      <c r="U5493" s="101">
        <f t="shared" si="766"/>
        <v>0</v>
      </c>
      <c r="V5493" s="101">
        <f t="shared" ca="1" si="767"/>
        <v>-47.117392508287715</v>
      </c>
    </row>
    <row r="5494" spans="2:22" x14ac:dyDescent="0.3">
      <c r="B5494" s="13">
        <v>2023</v>
      </c>
      <c r="C5494" s="13">
        <v>8</v>
      </c>
      <c r="D5494" s="13">
        <v>15</v>
      </c>
      <c r="E5494" s="83" t="s">
        <v>326</v>
      </c>
      <c r="F5494" s="13">
        <v>1</v>
      </c>
      <c r="G5494" s="13">
        <v>7</v>
      </c>
      <c r="H5494" s="13" t="s">
        <v>69</v>
      </c>
      <c r="I5494" s="13" t="s">
        <v>53</v>
      </c>
      <c r="J5494" s="13"/>
      <c r="K5494" s="13" t="s">
        <v>27</v>
      </c>
      <c r="L5494" s="12">
        <f t="shared" ca="1" si="760"/>
        <v>3.3590644795537186</v>
      </c>
      <c r="M5494" s="101">
        <f t="shared" ca="1" si="761"/>
        <v>0.17722424194125419</v>
      </c>
      <c r="N5494" s="101">
        <f t="shared" ca="1" si="768"/>
        <v>689.77358999900184</v>
      </c>
      <c r="O5494" s="101">
        <f t="shared" ca="1" si="762"/>
        <v>0.36240946669905072</v>
      </c>
      <c r="Q5494" s="12">
        <f t="shared" ca="1" si="763"/>
        <v>5.6000000000000005</v>
      </c>
      <c r="R5494" s="101">
        <f t="shared" ca="1" si="764"/>
        <v>0.18969519180577776</v>
      </c>
      <c r="S5494" s="13"/>
      <c r="T5494" s="101">
        <f t="shared" ca="1" si="765"/>
        <v>0</v>
      </c>
      <c r="U5494" s="101">
        <f t="shared" si="766"/>
        <v>0</v>
      </c>
      <c r="V5494" s="101">
        <f t="shared" ca="1" si="767"/>
        <v>-47.496782891899265</v>
      </c>
    </row>
    <row r="5495" spans="2:22" x14ac:dyDescent="0.3">
      <c r="B5495" s="13">
        <v>2023</v>
      </c>
      <c r="C5495" s="13">
        <v>8</v>
      </c>
      <c r="D5495" s="13">
        <v>15</v>
      </c>
      <c r="E5495" s="83" t="s">
        <v>326</v>
      </c>
      <c r="F5495" s="13">
        <v>1</v>
      </c>
      <c r="G5495" s="13">
        <v>8</v>
      </c>
      <c r="H5495" s="13" t="s">
        <v>69</v>
      </c>
      <c r="I5495" s="13" t="s">
        <v>53</v>
      </c>
      <c r="J5495" s="13"/>
      <c r="K5495" s="13" t="s">
        <v>27</v>
      </c>
      <c r="L5495" s="12">
        <f t="shared" ca="1" si="760"/>
        <v>3.881958361258361</v>
      </c>
      <c r="M5495" s="101">
        <f t="shared" ca="1" si="761"/>
        <v>0.20481212313999114</v>
      </c>
      <c r="N5495" s="101">
        <f t="shared" ca="1" si="768"/>
        <v>689.77358999900184</v>
      </c>
      <c r="O5495" s="101">
        <f t="shared" ca="1" si="762"/>
        <v>0.41882448759616459</v>
      </c>
      <c r="Q5495" s="12">
        <f t="shared" ca="1" si="763"/>
        <v>0</v>
      </c>
      <c r="R5495" s="101">
        <f t="shared" ca="1" si="764"/>
        <v>0</v>
      </c>
      <c r="S5495" s="13"/>
      <c r="T5495" s="101">
        <f t="shared" ca="1" si="765"/>
        <v>0.20481212313999114</v>
      </c>
      <c r="U5495" s="101">
        <f t="shared" si="766"/>
        <v>0</v>
      </c>
      <c r="V5495" s="101">
        <f t="shared" ca="1" si="767"/>
        <v>-47.291970768759271</v>
      </c>
    </row>
    <row r="5496" spans="2:22" x14ac:dyDescent="0.3">
      <c r="B5496" s="13">
        <v>2023</v>
      </c>
      <c r="C5496" s="13">
        <v>8</v>
      </c>
      <c r="D5496" s="13">
        <v>15</v>
      </c>
      <c r="E5496" s="83" t="s">
        <v>326</v>
      </c>
      <c r="F5496" s="13">
        <v>1</v>
      </c>
      <c r="G5496" s="13">
        <v>9</v>
      </c>
      <c r="H5496" s="13" t="s">
        <v>69</v>
      </c>
      <c r="I5496" s="13" t="s">
        <v>53</v>
      </c>
      <c r="J5496" s="13"/>
      <c r="K5496" s="13" t="s">
        <v>27</v>
      </c>
      <c r="L5496" s="12">
        <f t="shared" ca="1" si="760"/>
        <v>5.7137871574440506</v>
      </c>
      <c r="M5496" s="101">
        <f t="shared" ca="1" si="761"/>
        <v>0.30145941042674812</v>
      </c>
      <c r="N5496" s="101">
        <f t="shared" ca="1" si="768"/>
        <v>689.77358999900184</v>
      </c>
      <c r="O5496" s="101">
        <f t="shared" ca="1" si="762"/>
        <v>0.61646049641663858</v>
      </c>
      <c r="Q5496" s="12">
        <f t="shared" ca="1" si="763"/>
        <v>0</v>
      </c>
      <c r="R5496" s="101">
        <f t="shared" ca="1" si="764"/>
        <v>0</v>
      </c>
      <c r="S5496" s="13"/>
      <c r="T5496" s="101">
        <f t="shared" ca="1" si="765"/>
        <v>0.30145941042674812</v>
      </c>
      <c r="U5496" s="101">
        <f t="shared" si="766"/>
        <v>0</v>
      </c>
      <c r="V5496" s="101">
        <f t="shared" ca="1" si="767"/>
        <v>-46.990511358332519</v>
      </c>
    </row>
    <row r="5497" spans="2:22" x14ac:dyDescent="0.3">
      <c r="B5497" s="13">
        <v>2023</v>
      </c>
      <c r="C5497" s="13">
        <v>8</v>
      </c>
      <c r="D5497" s="13">
        <v>15</v>
      </c>
      <c r="E5497" s="83" t="s">
        <v>326</v>
      </c>
      <c r="F5497" s="13">
        <v>1</v>
      </c>
      <c r="G5497" s="13">
        <v>10</v>
      </c>
      <c r="H5497" s="13" t="s">
        <v>70</v>
      </c>
      <c r="I5497" s="13" t="s">
        <v>53</v>
      </c>
      <c r="J5497" s="13"/>
      <c r="K5497" s="13" t="s">
        <v>27</v>
      </c>
      <c r="L5497" s="12">
        <f t="shared" ca="1" si="760"/>
        <v>4.6320859222474544</v>
      </c>
      <c r="M5497" s="101">
        <f t="shared" ca="1" si="761"/>
        <v>0.24438885325777571</v>
      </c>
      <c r="N5497" s="101">
        <f t="shared" ca="1" si="768"/>
        <v>689.77358999900184</v>
      </c>
      <c r="O5497" s="101">
        <f t="shared" ca="1" si="762"/>
        <v>0.49975575015127788</v>
      </c>
      <c r="Q5497" s="12">
        <f t="shared" ca="1" si="763"/>
        <v>5.6000000000000005</v>
      </c>
      <c r="R5497" s="101">
        <f t="shared" ca="1" si="764"/>
        <v>8.1933926681753033E-2</v>
      </c>
      <c r="S5497" s="13"/>
      <c r="T5497" s="101">
        <f t="shared" ca="1" si="765"/>
        <v>0</v>
      </c>
      <c r="U5497" s="101">
        <f t="shared" si="766"/>
        <v>0</v>
      </c>
      <c r="V5497" s="101">
        <f t="shared" ca="1" si="767"/>
        <v>-47.154379211696032</v>
      </c>
    </row>
    <row r="5498" spans="2:22" x14ac:dyDescent="0.3">
      <c r="B5498" s="13">
        <v>2023</v>
      </c>
      <c r="C5498" s="13">
        <v>8</v>
      </c>
      <c r="D5498" s="13">
        <v>15</v>
      </c>
      <c r="E5498" s="83" t="s">
        <v>326</v>
      </c>
      <c r="F5498" s="13">
        <v>1</v>
      </c>
      <c r="G5498" s="13">
        <v>11</v>
      </c>
      <c r="H5498" s="13" t="s">
        <v>70</v>
      </c>
      <c r="I5498" s="13" t="s">
        <v>53</v>
      </c>
      <c r="J5498" s="13"/>
      <c r="K5498" s="13" t="s">
        <v>27</v>
      </c>
      <c r="L5498" s="12">
        <f t="shared" ca="1" si="760"/>
        <v>4.2717148526269053</v>
      </c>
      <c r="M5498" s="101">
        <f t="shared" ca="1" si="761"/>
        <v>0.22537567562459554</v>
      </c>
      <c r="N5498" s="101">
        <f t="shared" ca="1" si="768"/>
        <v>689.77358999900184</v>
      </c>
      <c r="O5498" s="101">
        <f t="shared" ca="1" si="762"/>
        <v>0.46087531544991683</v>
      </c>
      <c r="Q5498" s="12">
        <f t="shared" ca="1" si="763"/>
        <v>5.6000000000000005</v>
      </c>
      <c r="R5498" s="101">
        <f t="shared" ca="1" si="764"/>
        <v>0.11243933772513251</v>
      </c>
      <c r="S5498" s="13"/>
      <c r="T5498" s="101">
        <f t="shared" ca="1" si="765"/>
        <v>0</v>
      </c>
      <c r="U5498" s="101">
        <f t="shared" si="766"/>
        <v>0</v>
      </c>
      <c r="V5498" s="101">
        <f t="shared" ca="1" si="767"/>
        <v>-47.379257887146302</v>
      </c>
    </row>
    <row r="5499" spans="2:22" x14ac:dyDescent="0.3">
      <c r="B5499" s="13">
        <v>2023</v>
      </c>
      <c r="C5499" s="13">
        <v>8</v>
      </c>
      <c r="D5499" s="13">
        <v>15</v>
      </c>
      <c r="E5499" s="83" t="s">
        <v>326</v>
      </c>
      <c r="F5499" s="13">
        <v>1</v>
      </c>
      <c r="G5499" s="13">
        <v>12</v>
      </c>
      <c r="H5499" s="13" t="s">
        <v>70</v>
      </c>
      <c r="I5499" s="13" t="s">
        <v>53</v>
      </c>
      <c r="J5499" s="13"/>
      <c r="K5499" s="13" t="s">
        <v>27</v>
      </c>
      <c r="L5499" s="12">
        <f t="shared" ca="1" si="760"/>
        <v>4.7168880129882016</v>
      </c>
      <c r="M5499" s="101">
        <f t="shared" ca="1" si="761"/>
        <v>0.24886301156525753</v>
      </c>
      <c r="N5499" s="101">
        <f t="shared" ca="1" si="768"/>
        <v>689.77358999900184</v>
      </c>
      <c r="O5499" s="101">
        <f t="shared" ca="1" si="762"/>
        <v>0.50890504772129708</v>
      </c>
      <c r="Q5499" s="12">
        <f t="shared" ca="1" si="763"/>
        <v>5.6000000000000005</v>
      </c>
      <c r="R5499" s="101">
        <f t="shared" ca="1" si="764"/>
        <v>7.4755429700548784E-2</v>
      </c>
      <c r="S5499" s="13"/>
      <c r="T5499" s="101">
        <f t="shared" ca="1" si="765"/>
        <v>0</v>
      </c>
      <c r="U5499" s="101">
        <f t="shared" si="766"/>
        <v>0</v>
      </c>
      <c r="V5499" s="101">
        <f t="shared" ca="1" si="767"/>
        <v>-47.528768746547406</v>
      </c>
    </row>
    <row r="5500" spans="2:22" x14ac:dyDescent="0.3">
      <c r="B5500" s="13">
        <v>2023</v>
      </c>
      <c r="C5500" s="13">
        <v>8</v>
      </c>
      <c r="D5500" s="13">
        <v>15</v>
      </c>
      <c r="E5500" s="83" t="s">
        <v>326</v>
      </c>
      <c r="F5500" s="13">
        <v>1</v>
      </c>
      <c r="G5500" s="13">
        <v>13</v>
      </c>
      <c r="H5500" s="13" t="s">
        <v>70</v>
      </c>
      <c r="I5500" s="13" t="s">
        <v>53</v>
      </c>
      <c r="J5500" s="13"/>
      <c r="K5500" s="13" t="s">
        <v>27</v>
      </c>
      <c r="L5500" s="12">
        <f t="shared" ca="1" si="760"/>
        <v>5.006483532377378</v>
      </c>
      <c r="M5500" s="101">
        <f t="shared" ca="1" si="761"/>
        <v>0.26414207116823046</v>
      </c>
      <c r="N5500" s="101">
        <f t="shared" ca="1" si="768"/>
        <v>689.77358999900184</v>
      </c>
      <c r="O5500" s="101">
        <f t="shared" ca="1" si="762"/>
        <v>0.5401495083081953</v>
      </c>
      <c r="Q5500" s="12">
        <f t="shared" ca="1" si="763"/>
        <v>5.6000000000000005</v>
      </c>
      <c r="R5500" s="101">
        <f t="shared" ca="1" si="764"/>
        <v>5.0241168984255E-2</v>
      </c>
      <c r="S5500" s="13"/>
      <c r="T5500" s="101">
        <f t="shared" ca="1" si="765"/>
        <v>0</v>
      </c>
      <c r="U5500" s="101">
        <f t="shared" si="766"/>
        <v>0</v>
      </c>
      <c r="V5500" s="101">
        <f t="shared" ca="1" si="767"/>
        <v>-47.629251084515921</v>
      </c>
    </row>
    <row r="5501" spans="2:22" x14ac:dyDescent="0.3">
      <c r="B5501" s="13">
        <v>2023</v>
      </c>
      <c r="C5501" s="13">
        <v>8</v>
      </c>
      <c r="D5501" s="13">
        <v>15</v>
      </c>
      <c r="E5501" s="83" t="s">
        <v>326</v>
      </c>
      <c r="F5501" s="13">
        <v>1</v>
      </c>
      <c r="G5501" s="13">
        <v>14</v>
      </c>
      <c r="H5501" s="13" t="s">
        <v>70</v>
      </c>
      <c r="I5501" s="13" t="s">
        <v>53</v>
      </c>
      <c r="J5501" s="13"/>
      <c r="K5501" s="13" t="s">
        <v>27</v>
      </c>
      <c r="L5501" s="12">
        <f t="shared" ca="1" si="760"/>
        <v>4.8150367142743651</v>
      </c>
      <c r="M5501" s="101">
        <f t="shared" ca="1" si="761"/>
        <v>0.2540413370451155</v>
      </c>
      <c r="N5501" s="101">
        <f t="shared" ca="1" si="768"/>
        <v>689.77358999900184</v>
      </c>
      <c r="O5501" s="101">
        <f t="shared" ca="1" si="762"/>
        <v>0.51949431110306121</v>
      </c>
      <c r="Q5501" s="12">
        <f t="shared" ca="1" si="763"/>
        <v>5.6000000000000005</v>
      </c>
      <c r="R5501" s="101">
        <f t="shared" ca="1" si="764"/>
        <v>6.6447142136675047E-2</v>
      </c>
      <c r="S5501" s="13"/>
      <c r="T5501" s="101">
        <f t="shared" ca="1" si="765"/>
        <v>0</v>
      </c>
      <c r="U5501" s="101">
        <f t="shared" si="766"/>
        <v>0</v>
      </c>
      <c r="V5501" s="101">
        <f t="shared" ca="1" si="767"/>
        <v>-47.76214536878927</v>
      </c>
    </row>
    <row r="5502" spans="2:22" x14ac:dyDescent="0.3">
      <c r="B5502" s="13">
        <v>2023</v>
      </c>
      <c r="C5502" s="13">
        <v>8</v>
      </c>
      <c r="D5502" s="13">
        <v>15</v>
      </c>
      <c r="E5502" s="83" t="s">
        <v>326</v>
      </c>
      <c r="F5502" s="13">
        <v>1</v>
      </c>
      <c r="G5502" s="13">
        <v>15</v>
      </c>
      <c r="H5502" s="13" t="s">
        <v>70</v>
      </c>
      <c r="I5502" s="13" t="s">
        <v>53</v>
      </c>
      <c r="J5502" s="13"/>
      <c r="K5502" s="13" t="s">
        <v>27</v>
      </c>
      <c r="L5502" s="12">
        <f t="shared" ca="1" si="760"/>
        <v>4.2926445071970614</v>
      </c>
      <c r="M5502" s="101">
        <f t="shared" ca="1" si="761"/>
        <v>0.22647992419971696</v>
      </c>
      <c r="N5502" s="101">
        <f t="shared" ca="1" si="768"/>
        <v>689.77358999900184</v>
      </c>
      <c r="O5502" s="101">
        <f t="shared" ca="1" si="762"/>
        <v>0.46313341588149093</v>
      </c>
      <c r="Q5502" s="12">
        <f t="shared" ca="1" si="763"/>
        <v>5.6000000000000005</v>
      </c>
      <c r="R5502" s="101">
        <f t="shared" ca="1" si="764"/>
        <v>0.11066764246576881</v>
      </c>
      <c r="S5502" s="13"/>
      <c r="T5502" s="101">
        <f t="shared" ca="1" si="765"/>
        <v>0</v>
      </c>
      <c r="U5502" s="101">
        <f t="shared" si="766"/>
        <v>0</v>
      </c>
      <c r="V5502" s="101">
        <f t="shared" ca="1" si="767"/>
        <v>-47.983480653720811</v>
      </c>
    </row>
    <row r="5503" spans="2:22" x14ac:dyDescent="0.3">
      <c r="B5503" s="13">
        <v>2023</v>
      </c>
      <c r="C5503" s="13">
        <v>8</v>
      </c>
      <c r="D5503" s="13">
        <v>15</v>
      </c>
      <c r="E5503" s="83" t="s">
        <v>326</v>
      </c>
      <c r="F5503" s="13">
        <v>1</v>
      </c>
      <c r="G5503" s="13">
        <v>16</v>
      </c>
      <c r="H5503" s="13" t="s">
        <v>71</v>
      </c>
      <c r="I5503" s="13" t="s">
        <v>53</v>
      </c>
      <c r="J5503" s="13"/>
      <c r="K5503" s="13" t="s">
        <v>27</v>
      </c>
      <c r="L5503" s="12">
        <f t="shared" ca="1" si="760"/>
        <v>3.744611827392716</v>
      </c>
      <c r="M5503" s="101">
        <f t="shared" ca="1" si="761"/>
        <v>0.46485611225253176</v>
      </c>
      <c r="N5503" s="101">
        <f t="shared" ca="1" si="768"/>
        <v>690.82676207545603</v>
      </c>
      <c r="O5503" s="101">
        <f t="shared" ca="1" si="762"/>
        <v>1.1151454021975509</v>
      </c>
      <c r="Q5503" s="12">
        <f t="shared" ca="1" si="763"/>
        <v>0</v>
      </c>
      <c r="R5503" s="101">
        <f t="shared" ca="1" si="764"/>
        <v>0</v>
      </c>
      <c r="S5503" s="13"/>
      <c r="T5503" s="101">
        <f t="shared" ca="1" si="765"/>
        <v>0.46485611225253176</v>
      </c>
      <c r="U5503" s="101">
        <f t="shared" ca="1" si="766"/>
        <v>1.0531720764542014</v>
      </c>
      <c r="V5503" s="101">
        <f t="shared" ca="1" si="767"/>
        <v>-46.465452465014074</v>
      </c>
    </row>
    <row r="5504" spans="2:22" x14ac:dyDescent="0.3">
      <c r="B5504" s="13">
        <v>2023</v>
      </c>
      <c r="C5504" s="13">
        <v>8</v>
      </c>
      <c r="D5504" s="13">
        <v>15</v>
      </c>
      <c r="E5504" s="83" t="s">
        <v>326</v>
      </c>
      <c r="F5504" s="13">
        <v>1</v>
      </c>
      <c r="G5504" s="13">
        <v>17</v>
      </c>
      <c r="H5504" s="13" t="s">
        <v>71</v>
      </c>
      <c r="I5504" s="13" t="s">
        <v>53</v>
      </c>
      <c r="J5504" s="13"/>
      <c r="K5504" s="13" t="s">
        <v>27</v>
      </c>
      <c r="L5504" s="12">
        <f t="shared" ref="L5504:L5567" ca="1" si="769">IF(K5504="Weekday",_xlfn.NORM.INV(RAND(),VLOOKUP(G5504,$J$5:$N$28,4),VLOOKUP(G5504,$J$5:$N$28,5)),_xlfn.NORM.INV(RAND(),VLOOKUP(G5504,$P$5:$T$28,4),VLOOKUP(G5504,$P$5:$T$28,5)))*VLOOKUP(C5504,$P$32:$R$43,3)</f>
        <v>5.553696155695782</v>
      </c>
      <c r="M5504" s="101">
        <f t="shared" ref="M5504:M5567" ca="1" si="770">IF(I5504="Winter",VLOOKUP(G5504,$J$40:$L$43,3),VLOOKUP(G5504,$J$40:$L$43,2))*L5504</f>
        <v>0.6894358407680744</v>
      </c>
      <c r="N5504" s="101">
        <f t="shared" ca="1" si="768"/>
        <v>692.38873911924543</v>
      </c>
      <c r="O5504" s="101">
        <f t="shared" ref="O5504:O5567" ca="1" si="771">IF(I5504="Winter",VLOOKUP(G5504,$J$46:$L$49,3),VLOOKUP(G5504,$J$46:$L$49,2))*L5504</f>
        <v>1.6538907151662039</v>
      </c>
      <c r="Q5504" s="12">
        <f t="shared" ref="Q5504:Q5567" ca="1" si="772">MIN(MAX(AND(IF(G5504&gt;=VLOOKUP(C5504,$O$46:$T$57,5),1,0),IF(G5504&lt;=VLOOKUP(C5504,$O$46:$T$57,6),1,0))*$G$50*_xlfn.NORM.INV(RAND(),VLOOKUP(C5504,$B$4:$F$15,4),VLOOKUP(C5504,$B$4:$F$15,4)),0),0.2)*$G$51</f>
        <v>0</v>
      </c>
      <c r="R5504" s="101">
        <f t="shared" ref="R5504:R5567" ca="1" si="773">MAX(Q5504-L5504,0)*$G$52</f>
        <v>0</v>
      </c>
      <c r="S5504" s="13"/>
      <c r="T5504" s="101">
        <f t="shared" ref="T5504:T5567" ca="1" si="774">MAX(L5504-Q5504,0)*IF(I5504="Winter",VLOOKUP(G5504,$J$40:$L$43,3),VLOOKUP(G5504,$J$40:$L$43,2))</f>
        <v>0.6894358407680744</v>
      </c>
      <c r="U5504" s="101">
        <f t="shared" ca="1" si="766"/>
        <v>1.5619770437894387</v>
      </c>
      <c r="V5504" s="101">
        <f t="shared" ca="1" si="767"/>
        <v>-44.214039580456557</v>
      </c>
    </row>
    <row r="5505" spans="2:22" x14ac:dyDescent="0.3">
      <c r="B5505" s="13">
        <v>2023</v>
      </c>
      <c r="C5505" s="13">
        <v>8</v>
      </c>
      <c r="D5505" s="13">
        <v>15</v>
      </c>
      <c r="E5505" s="83" t="s">
        <v>326</v>
      </c>
      <c r="F5505" s="13">
        <v>1</v>
      </c>
      <c r="G5505" s="13">
        <v>18</v>
      </c>
      <c r="H5505" s="13" t="s">
        <v>71</v>
      </c>
      <c r="I5505" s="13" t="s">
        <v>53</v>
      </c>
      <c r="J5505" s="13"/>
      <c r="K5505" s="13" t="s">
        <v>27</v>
      </c>
      <c r="L5505" s="12">
        <f t="shared" ca="1" si="769"/>
        <v>5.6880528659119305</v>
      </c>
      <c r="M5505" s="101">
        <f t="shared" ca="1" si="770"/>
        <v>0.70611488277430701</v>
      </c>
      <c r="N5505" s="101">
        <f t="shared" ca="1" si="768"/>
        <v>693.98850398778313</v>
      </c>
      <c r="O5505" s="101">
        <f t="shared" ca="1" si="771"/>
        <v>1.693902143468573</v>
      </c>
      <c r="Q5505" s="12">
        <f t="shared" ca="1" si="772"/>
        <v>5.6000000000000005</v>
      </c>
      <c r="R5505" s="101">
        <f t="shared" ca="1" si="773"/>
        <v>0</v>
      </c>
      <c r="S5505" s="13"/>
      <c r="T5505" s="101">
        <f t="shared" ca="1" si="774"/>
        <v>1.0930882774306984E-2</v>
      </c>
      <c r="U5505" s="101">
        <f t="shared" ref="U5505:U5568" ca="1" si="775">IF(H5505="On-Peak",IF(I5505="Winter",((L5505*$D$48)/60),((L5505*$D$47)/60)),0)</f>
        <v>1.5997648685377304</v>
      </c>
      <c r="V5505" s="101">
        <f t="shared" ref="V5505:V5568" ca="1" si="776">V5504+MAX(T5505-R5505,0)-MAX(R5505-T5505,0)+MAX(U5505-R5505,0)-MAX(R5505-U5505,0)</f>
        <v>-42.603343829144521</v>
      </c>
    </row>
    <row r="5506" spans="2:22" x14ac:dyDescent="0.3">
      <c r="B5506" s="13">
        <v>2023</v>
      </c>
      <c r="C5506" s="13">
        <v>8</v>
      </c>
      <c r="D5506" s="13">
        <v>15</v>
      </c>
      <c r="E5506" s="83" t="s">
        <v>326</v>
      </c>
      <c r="F5506" s="13">
        <v>1</v>
      </c>
      <c r="G5506" s="13">
        <v>19</v>
      </c>
      <c r="H5506" s="13" t="s">
        <v>71</v>
      </c>
      <c r="I5506" s="13" t="s">
        <v>53</v>
      </c>
      <c r="J5506" s="13"/>
      <c r="K5506" s="13" t="s">
        <v>27</v>
      </c>
      <c r="L5506" s="12">
        <f t="shared" ca="1" si="769"/>
        <v>5.5148887697509439</v>
      </c>
      <c r="M5506" s="101">
        <f t="shared" ca="1" si="770"/>
        <v>0.68461829187688217</v>
      </c>
      <c r="N5506" s="101">
        <f t="shared" ca="1" si="768"/>
        <v>695.53956645427559</v>
      </c>
      <c r="O5506" s="101">
        <f t="shared" ca="1" si="771"/>
        <v>1.6423338756318311</v>
      </c>
      <c r="Q5506" s="12">
        <f t="shared" ca="1" si="772"/>
        <v>5.6000000000000005</v>
      </c>
      <c r="R5506" s="101">
        <f t="shared" ca="1" si="773"/>
        <v>7.2046656405826449E-3</v>
      </c>
      <c r="S5506" s="13"/>
      <c r="T5506" s="101">
        <f t="shared" ca="1" si="774"/>
        <v>0</v>
      </c>
      <c r="U5506" s="101">
        <f t="shared" ca="1" si="775"/>
        <v>1.5510624664924531</v>
      </c>
      <c r="V5506" s="101">
        <f t="shared" ca="1" si="776"/>
        <v>-41.066690693933239</v>
      </c>
    </row>
    <row r="5507" spans="2:22" x14ac:dyDescent="0.3">
      <c r="B5507" s="13">
        <v>2023</v>
      </c>
      <c r="C5507" s="13">
        <v>8</v>
      </c>
      <c r="D5507" s="13">
        <v>15</v>
      </c>
      <c r="E5507" s="83" t="s">
        <v>326</v>
      </c>
      <c r="F5507" s="13">
        <v>1</v>
      </c>
      <c r="G5507" s="13">
        <v>20</v>
      </c>
      <c r="H5507" s="13" t="s">
        <v>69</v>
      </c>
      <c r="I5507" s="13" t="s">
        <v>53</v>
      </c>
      <c r="J5507" s="13"/>
      <c r="K5507" s="13" t="s">
        <v>27</v>
      </c>
      <c r="L5507" s="12">
        <f t="shared" ca="1" si="769"/>
        <v>6.6528184397432648</v>
      </c>
      <c r="M5507" s="101">
        <f t="shared" ca="1" si="770"/>
        <v>0.35100270088085467</v>
      </c>
      <c r="N5507" s="101">
        <f t="shared" ca="1" si="768"/>
        <v>695.53956645427559</v>
      </c>
      <c r="O5507" s="101">
        <f t="shared" ca="1" si="771"/>
        <v>0.71777258146390088</v>
      </c>
      <c r="Q5507" s="12">
        <f t="shared" ca="1" si="772"/>
        <v>0</v>
      </c>
      <c r="R5507" s="101">
        <f t="shared" ca="1" si="773"/>
        <v>0</v>
      </c>
      <c r="S5507" s="13"/>
      <c r="T5507" s="101">
        <f t="shared" ca="1" si="774"/>
        <v>0.35100270088085467</v>
      </c>
      <c r="U5507" s="101">
        <f t="shared" si="775"/>
        <v>0</v>
      </c>
      <c r="V5507" s="101">
        <f t="shared" ca="1" si="776"/>
        <v>-40.715687993052384</v>
      </c>
    </row>
    <row r="5508" spans="2:22" x14ac:dyDescent="0.3">
      <c r="B5508" s="13">
        <v>2023</v>
      </c>
      <c r="C5508" s="13">
        <v>8</v>
      </c>
      <c r="D5508" s="13">
        <v>15</v>
      </c>
      <c r="E5508" s="83" t="s">
        <v>326</v>
      </c>
      <c r="F5508" s="13">
        <v>1</v>
      </c>
      <c r="G5508" s="13">
        <v>21</v>
      </c>
      <c r="H5508" s="13" t="s">
        <v>69</v>
      </c>
      <c r="I5508" s="13" t="s">
        <v>53</v>
      </c>
      <c r="J5508" s="13"/>
      <c r="K5508" s="13" t="s">
        <v>27</v>
      </c>
      <c r="L5508" s="12">
        <f t="shared" ca="1" si="769"/>
        <v>5.1739073701914382</v>
      </c>
      <c r="M5508" s="101">
        <f t="shared" ca="1" si="770"/>
        <v>0.27297535285130031</v>
      </c>
      <c r="N5508" s="101">
        <f t="shared" ca="1" si="768"/>
        <v>695.53956645427559</v>
      </c>
      <c r="O5508" s="101">
        <f t="shared" ca="1" si="771"/>
        <v>0.55821286616995425</v>
      </c>
      <c r="Q5508" s="12">
        <f t="shared" ca="1" si="772"/>
        <v>0</v>
      </c>
      <c r="R5508" s="101">
        <f t="shared" ca="1" si="773"/>
        <v>0</v>
      </c>
      <c r="S5508" s="13"/>
      <c r="T5508" s="101">
        <f t="shared" ca="1" si="774"/>
        <v>0.27297535285130031</v>
      </c>
      <c r="U5508" s="101">
        <f t="shared" si="775"/>
        <v>0</v>
      </c>
      <c r="V5508" s="101">
        <f t="shared" ca="1" si="776"/>
        <v>-40.442712640201087</v>
      </c>
    </row>
    <row r="5509" spans="2:22" x14ac:dyDescent="0.3">
      <c r="B5509" s="13">
        <v>2023</v>
      </c>
      <c r="C5509" s="13">
        <v>8</v>
      </c>
      <c r="D5509" s="13">
        <v>15</v>
      </c>
      <c r="E5509" s="83" t="s">
        <v>326</v>
      </c>
      <c r="F5509" s="13">
        <v>1</v>
      </c>
      <c r="G5509" s="13">
        <v>22</v>
      </c>
      <c r="H5509" s="13" t="s">
        <v>69</v>
      </c>
      <c r="I5509" s="13" t="s">
        <v>53</v>
      </c>
      <c r="J5509" s="13"/>
      <c r="K5509" s="13" t="s">
        <v>27</v>
      </c>
      <c r="L5509" s="12">
        <f t="shared" ca="1" si="769"/>
        <v>6.2891835099257376</v>
      </c>
      <c r="M5509" s="101">
        <f t="shared" ca="1" si="770"/>
        <v>0.33181732198368191</v>
      </c>
      <c r="N5509" s="101">
        <f t="shared" ca="1" si="768"/>
        <v>695.53956645427559</v>
      </c>
      <c r="O5509" s="101">
        <f t="shared" ca="1" si="771"/>
        <v>0.67854000888588784</v>
      </c>
      <c r="Q5509" s="12">
        <f t="shared" ca="1" si="772"/>
        <v>0</v>
      </c>
      <c r="R5509" s="101">
        <f t="shared" ca="1" si="773"/>
        <v>0</v>
      </c>
      <c r="S5509" s="13"/>
      <c r="T5509" s="101">
        <f t="shared" ca="1" si="774"/>
        <v>0.33181732198368191</v>
      </c>
      <c r="U5509" s="101">
        <f t="shared" si="775"/>
        <v>0</v>
      </c>
      <c r="V5509" s="101">
        <f t="shared" ca="1" si="776"/>
        <v>-40.110895318217402</v>
      </c>
    </row>
    <row r="5510" spans="2:22" x14ac:dyDescent="0.3">
      <c r="B5510" s="13">
        <v>2023</v>
      </c>
      <c r="C5510" s="13">
        <v>8</v>
      </c>
      <c r="D5510" s="13">
        <v>15</v>
      </c>
      <c r="E5510" s="83" t="s">
        <v>326</v>
      </c>
      <c r="F5510" s="13">
        <v>1</v>
      </c>
      <c r="G5510" s="13">
        <v>23</v>
      </c>
      <c r="H5510" s="13" t="s">
        <v>69</v>
      </c>
      <c r="I5510" s="13" t="s">
        <v>53</v>
      </c>
      <c r="J5510" s="13"/>
      <c r="K5510" s="13" t="s">
        <v>27</v>
      </c>
      <c r="L5510" s="12">
        <f t="shared" ca="1" si="769"/>
        <v>5.253040518412746</v>
      </c>
      <c r="M5510" s="101">
        <f t="shared" ca="1" si="770"/>
        <v>0.27715041775145649</v>
      </c>
      <c r="N5510" s="101">
        <f t="shared" ca="1" si="768"/>
        <v>695.53956645427559</v>
      </c>
      <c r="O5510" s="101">
        <f t="shared" ca="1" si="771"/>
        <v>0.56675054153155113</v>
      </c>
      <c r="Q5510" s="12">
        <f t="shared" ca="1" si="772"/>
        <v>0</v>
      </c>
      <c r="R5510" s="101">
        <f t="shared" ca="1" si="773"/>
        <v>0</v>
      </c>
      <c r="S5510" s="13"/>
      <c r="T5510" s="101">
        <f t="shared" ca="1" si="774"/>
        <v>0.27715041775145649</v>
      </c>
      <c r="U5510" s="101">
        <f t="shared" si="775"/>
        <v>0</v>
      </c>
      <c r="V5510" s="101">
        <f t="shared" ca="1" si="776"/>
        <v>-39.833744900465945</v>
      </c>
    </row>
    <row r="5511" spans="2:22" x14ac:dyDescent="0.3">
      <c r="B5511" s="13">
        <v>2023</v>
      </c>
      <c r="C5511" s="13">
        <v>8</v>
      </c>
      <c r="D5511" s="13">
        <v>16</v>
      </c>
      <c r="E5511" s="83" t="s">
        <v>327</v>
      </c>
      <c r="F5511" s="13">
        <v>2</v>
      </c>
      <c r="G5511" s="13">
        <v>0</v>
      </c>
      <c r="H5511" s="13" t="s">
        <v>69</v>
      </c>
      <c r="I5511" s="13" t="s">
        <v>53</v>
      </c>
      <c r="J5511" s="13"/>
      <c r="K5511" s="13" t="s">
        <v>27</v>
      </c>
      <c r="L5511" s="12">
        <f t="shared" ca="1" si="769"/>
        <v>5.8344975057526263</v>
      </c>
      <c r="M5511" s="101">
        <f t="shared" ca="1" si="770"/>
        <v>0.30782808840350856</v>
      </c>
      <c r="N5511" s="101">
        <f t="shared" ca="1" si="768"/>
        <v>695.53956645427559</v>
      </c>
      <c r="O5511" s="101">
        <f t="shared" ca="1" si="771"/>
        <v>0.62948393589565088</v>
      </c>
      <c r="Q5511" s="12">
        <f t="shared" ca="1" si="772"/>
        <v>0</v>
      </c>
      <c r="R5511" s="101">
        <f t="shared" ca="1" si="773"/>
        <v>0</v>
      </c>
      <c r="S5511" s="13"/>
      <c r="T5511" s="101">
        <f t="shared" ca="1" si="774"/>
        <v>0.30782808840350856</v>
      </c>
      <c r="U5511" s="101">
        <f t="shared" si="775"/>
        <v>0</v>
      </c>
      <c r="V5511" s="101">
        <f t="shared" ca="1" si="776"/>
        <v>-39.525916812062434</v>
      </c>
    </row>
    <row r="5512" spans="2:22" x14ac:dyDescent="0.3">
      <c r="B5512" s="13">
        <v>2023</v>
      </c>
      <c r="C5512" s="13">
        <v>8</v>
      </c>
      <c r="D5512" s="13">
        <v>16</v>
      </c>
      <c r="E5512" s="83" t="s">
        <v>327</v>
      </c>
      <c r="F5512" s="13">
        <v>2</v>
      </c>
      <c r="G5512" s="13">
        <v>1</v>
      </c>
      <c r="H5512" s="13" t="s">
        <v>69</v>
      </c>
      <c r="I5512" s="13" t="s">
        <v>53</v>
      </c>
      <c r="J5512" s="13"/>
      <c r="K5512" s="13" t="s">
        <v>27</v>
      </c>
      <c r="L5512" s="12">
        <f t="shared" ca="1" si="769"/>
        <v>3.1472592552882865</v>
      </c>
      <c r="M5512" s="101">
        <f t="shared" ca="1" si="770"/>
        <v>0.16604939830901</v>
      </c>
      <c r="N5512" s="101">
        <f t="shared" ca="1" si="768"/>
        <v>695.53956645427559</v>
      </c>
      <c r="O5512" s="101">
        <f t="shared" ca="1" si="771"/>
        <v>0.33955780105305322</v>
      </c>
      <c r="Q5512" s="12">
        <f t="shared" ca="1" si="772"/>
        <v>0</v>
      </c>
      <c r="R5512" s="101">
        <f t="shared" ca="1" si="773"/>
        <v>0</v>
      </c>
      <c r="S5512" s="13"/>
      <c r="T5512" s="101">
        <f t="shared" ca="1" si="774"/>
        <v>0.16604939830901</v>
      </c>
      <c r="U5512" s="101">
        <f t="shared" si="775"/>
        <v>0</v>
      </c>
      <c r="V5512" s="101">
        <f t="shared" ca="1" si="776"/>
        <v>-39.35986741375342</v>
      </c>
    </row>
    <row r="5513" spans="2:22" x14ac:dyDescent="0.3">
      <c r="B5513" s="13">
        <v>2023</v>
      </c>
      <c r="C5513" s="13">
        <v>8</v>
      </c>
      <c r="D5513" s="13">
        <v>16</v>
      </c>
      <c r="E5513" s="83" t="s">
        <v>327</v>
      </c>
      <c r="F5513" s="13">
        <v>2</v>
      </c>
      <c r="G5513" s="13">
        <v>2</v>
      </c>
      <c r="H5513" s="13" t="s">
        <v>69</v>
      </c>
      <c r="I5513" s="13" t="s">
        <v>53</v>
      </c>
      <c r="J5513" s="13"/>
      <c r="K5513" s="13" t="s">
        <v>27</v>
      </c>
      <c r="L5513" s="12">
        <f t="shared" ca="1" si="769"/>
        <v>2.925728071836029</v>
      </c>
      <c r="M5513" s="101">
        <f t="shared" ca="1" si="770"/>
        <v>0.1543614130700689</v>
      </c>
      <c r="N5513" s="101">
        <f t="shared" ca="1" si="768"/>
        <v>695.53956645427559</v>
      </c>
      <c r="O5513" s="101">
        <f t="shared" ca="1" si="771"/>
        <v>0.31565680167038918</v>
      </c>
      <c r="Q5513" s="12">
        <f t="shared" ca="1" si="772"/>
        <v>0</v>
      </c>
      <c r="R5513" s="101">
        <f t="shared" ca="1" si="773"/>
        <v>0</v>
      </c>
      <c r="S5513" s="13"/>
      <c r="T5513" s="101">
        <f t="shared" ca="1" si="774"/>
        <v>0.1543614130700689</v>
      </c>
      <c r="U5513" s="101">
        <f t="shared" si="775"/>
        <v>0</v>
      </c>
      <c r="V5513" s="101">
        <f t="shared" ca="1" si="776"/>
        <v>-39.20550600068335</v>
      </c>
    </row>
    <row r="5514" spans="2:22" x14ac:dyDescent="0.3">
      <c r="B5514" s="13">
        <v>2023</v>
      </c>
      <c r="C5514" s="13">
        <v>8</v>
      </c>
      <c r="D5514" s="13">
        <v>16</v>
      </c>
      <c r="E5514" s="83" t="s">
        <v>327</v>
      </c>
      <c r="F5514" s="13">
        <v>2</v>
      </c>
      <c r="G5514" s="13">
        <v>3</v>
      </c>
      <c r="H5514" s="13" t="s">
        <v>69</v>
      </c>
      <c r="I5514" s="13" t="s">
        <v>53</v>
      </c>
      <c r="J5514" s="13"/>
      <c r="K5514" s="13" t="s">
        <v>27</v>
      </c>
      <c r="L5514" s="12">
        <f t="shared" ca="1" si="769"/>
        <v>3.1550754387259832</v>
      </c>
      <c r="M5514" s="101">
        <f t="shared" ca="1" si="770"/>
        <v>0.16646178014718288</v>
      </c>
      <c r="N5514" s="101">
        <f t="shared" ca="1" si="768"/>
        <v>695.53956645427559</v>
      </c>
      <c r="O5514" s="101">
        <f t="shared" ca="1" si="771"/>
        <v>0.34040108908414635</v>
      </c>
      <c r="Q5514" s="12">
        <f t="shared" ca="1" si="772"/>
        <v>0</v>
      </c>
      <c r="R5514" s="101">
        <f t="shared" ca="1" si="773"/>
        <v>0</v>
      </c>
      <c r="S5514" s="13"/>
      <c r="T5514" s="101">
        <f t="shared" ca="1" si="774"/>
        <v>0.16646178014718288</v>
      </c>
      <c r="U5514" s="101">
        <f t="shared" si="775"/>
        <v>0</v>
      </c>
      <c r="V5514" s="101">
        <f t="shared" ca="1" si="776"/>
        <v>-39.039044220536169</v>
      </c>
    </row>
    <row r="5515" spans="2:22" x14ac:dyDescent="0.3">
      <c r="B5515" s="13">
        <v>2023</v>
      </c>
      <c r="C5515" s="13">
        <v>8</v>
      </c>
      <c r="D5515" s="13">
        <v>16</v>
      </c>
      <c r="E5515" s="83" t="s">
        <v>327</v>
      </c>
      <c r="F5515" s="13">
        <v>2</v>
      </c>
      <c r="G5515" s="13">
        <v>4</v>
      </c>
      <c r="H5515" s="13" t="s">
        <v>69</v>
      </c>
      <c r="I5515" s="13" t="s">
        <v>53</v>
      </c>
      <c r="J5515" s="13"/>
      <c r="K5515" s="13" t="s">
        <v>27</v>
      </c>
      <c r="L5515" s="12">
        <f t="shared" ca="1" si="769"/>
        <v>2.9069287563703972</v>
      </c>
      <c r="M5515" s="101">
        <f t="shared" ca="1" si="770"/>
        <v>0.15336956118610215</v>
      </c>
      <c r="N5515" s="101">
        <f t="shared" ca="1" si="768"/>
        <v>695.53956645427559</v>
      </c>
      <c r="O5515" s="101">
        <f t="shared" ca="1" si="771"/>
        <v>0.31362854352480213</v>
      </c>
      <c r="Q5515" s="12">
        <f t="shared" ca="1" si="772"/>
        <v>0</v>
      </c>
      <c r="R5515" s="101">
        <f t="shared" ca="1" si="773"/>
        <v>0</v>
      </c>
      <c r="S5515" s="13"/>
      <c r="T5515" s="101">
        <f t="shared" ca="1" si="774"/>
        <v>0.15336956118610215</v>
      </c>
      <c r="U5515" s="101">
        <f t="shared" si="775"/>
        <v>0</v>
      </c>
      <c r="V5515" s="101">
        <f t="shared" ca="1" si="776"/>
        <v>-38.885674659350066</v>
      </c>
    </row>
    <row r="5516" spans="2:22" x14ac:dyDescent="0.3">
      <c r="B5516" s="13">
        <v>2023</v>
      </c>
      <c r="C5516" s="13">
        <v>8</v>
      </c>
      <c r="D5516" s="13">
        <v>16</v>
      </c>
      <c r="E5516" s="83" t="s">
        <v>327</v>
      </c>
      <c r="F5516" s="13">
        <v>2</v>
      </c>
      <c r="G5516" s="13">
        <v>5</v>
      </c>
      <c r="H5516" s="13" t="s">
        <v>69</v>
      </c>
      <c r="I5516" s="13" t="s">
        <v>53</v>
      </c>
      <c r="J5516" s="13"/>
      <c r="K5516" s="13" t="s">
        <v>27</v>
      </c>
      <c r="L5516" s="12">
        <f t="shared" ca="1" si="769"/>
        <v>3.4167740005242773</v>
      </c>
      <c r="M5516" s="101">
        <f t="shared" ca="1" si="770"/>
        <v>0.18026899626766088</v>
      </c>
      <c r="N5516" s="101">
        <f t="shared" ca="1" si="768"/>
        <v>695.53956645427559</v>
      </c>
      <c r="O5516" s="101">
        <f t="shared" ca="1" si="771"/>
        <v>0.36863574691656426</v>
      </c>
      <c r="Q5516" s="12">
        <f t="shared" ca="1" si="772"/>
        <v>5.6000000000000005</v>
      </c>
      <c r="R5516" s="101">
        <f t="shared" ca="1" si="773"/>
        <v>0.18481008085561998</v>
      </c>
      <c r="S5516" s="13"/>
      <c r="T5516" s="101">
        <f t="shared" ca="1" si="774"/>
        <v>0</v>
      </c>
      <c r="U5516" s="101">
        <f t="shared" si="775"/>
        <v>0</v>
      </c>
      <c r="V5516" s="101">
        <f t="shared" ca="1" si="776"/>
        <v>-39.255294821061305</v>
      </c>
    </row>
    <row r="5517" spans="2:22" x14ac:dyDescent="0.3">
      <c r="B5517" s="13">
        <v>2023</v>
      </c>
      <c r="C5517" s="13">
        <v>8</v>
      </c>
      <c r="D5517" s="13">
        <v>16</v>
      </c>
      <c r="E5517" s="83" t="s">
        <v>327</v>
      </c>
      <c r="F5517" s="13">
        <v>2</v>
      </c>
      <c r="G5517" s="13">
        <v>6</v>
      </c>
      <c r="H5517" s="13" t="s">
        <v>69</v>
      </c>
      <c r="I5517" s="13" t="s">
        <v>53</v>
      </c>
      <c r="J5517" s="13"/>
      <c r="K5517" s="13" t="s">
        <v>27</v>
      </c>
      <c r="L5517" s="12">
        <f t="shared" ca="1" si="769"/>
        <v>3.4579981883551425</v>
      </c>
      <c r="M5517" s="101">
        <f t="shared" ca="1" si="770"/>
        <v>0.18244398441761733</v>
      </c>
      <c r="N5517" s="101">
        <f t="shared" ca="1" si="768"/>
        <v>695.53956645427559</v>
      </c>
      <c r="O5517" s="101">
        <f t="shared" ca="1" si="771"/>
        <v>0.37308342454163634</v>
      </c>
      <c r="Q5517" s="12">
        <f t="shared" ca="1" si="772"/>
        <v>5.6000000000000005</v>
      </c>
      <c r="R5517" s="101">
        <f t="shared" ca="1" si="773"/>
        <v>0.18132045335573724</v>
      </c>
      <c r="S5517" s="13"/>
      <c r="T5517" s="101">
        <f t="shared" ca="1" si="774"/>
        <v>0</v>
      </c>
      <c r="U5517" s="101">
        <f t="shared" si="775"/>
        <v>0</v>
      </c>
      <c r="V5517" s="101">
        <f t="shared" ca="1" si="776"/>
        <v>-39.617935727772782</v>
      </c>
    </row>
    <row r="5518" spans="2:22" x14ac:dyDescent="0.3">
      <c r="B5518" s="13">
        <v>2023</v>
      </c>
      <c r="C5518" s="13">
        <v>8</v>
      </c>
      <c r="D5518" s="13">
        <v>16</v>
      </c>
      <c r="E5518" s="83" t="s">
        <v>327</v>
      </c>
      <c r="F5518" s="13">
        <v>2</v>
      </c>
      <c r="G5518" s="13">
        <v>7</v>
      </c>
      <c r="H5518" s="13" t="s">
        <v>69</v>
      </c>
      <c r="I5518" s="13" t="s">
        <v>53</v>
      </c>
      <c r="J5518" s="13"/>
      <c r="K5518" s="13" t="s">
        <v>27</v>
      </c>
      <c r="L5518" s="12">
        <f t="shared" ca="1" si="769"/>
        <v>2.9412983100118826</v>
      </c>
      <c r="M5518" s="101">
        <f t="shared" ca="1" si="770"/>
        <v>0.15518289883622693</v>
      </c>
      <c r="N5518" s="101">
        <f t="shared" ca="1" si="768"/>
        <v>695.53956645427559</v>
      </c>
      <c r="O5518" s="101">
        <f t="shared" ca="1" si="771"/>
        <v>0.31733667466718202</v>
      </c>
      <c r="Q5518" s="12">
        <f t="shared" ca="1" si="772"/>
        <v>0</v>
      </c>
      <c r="R5518" s="101">
        <f t="shared" ca="1" si="773"/>
        <v>0</v>
      </c>
      <c r="S5518" s="13"/>
      <c r="T5518" s="101">
        <f t="shared" ca="1" si="774"/>
        <v>0.15518289883622693</v>
      </c>
      <c r="U5518" s="101">
        <f t="shared" si="775"/>
        <v>0</v>
      </c>
      <c r="V5518" s="101">
        <f t="shared" ca="1" si="776"/>
        <v>-39.462752828936551</v>
      </c>
    </row>
    <row r="5519" spans="2:22" x14ac:dyDescent="0.3">
      <c r="B5519" s="13">
        <v>2023</v>
      </c>
      <c r="C5519" s="13">
        <v>8</v>
      </c>
      <c r="D5519" s="13">
        <v>16</v>
      </c>
      <c r="E5519" s="83" t="s">
        <v>327</v>
      </c>
      <c r="F5519" s="13">
        <v>2</v>
      </c>
      <c r="G5519" s="13">
        <v>8</v>
      </c>
      <c r="H5519" s="13" t="s">
        <v>69</v>
      </c>
      <c r="I5519" s="13" t="s">
        <v>53</v>
      </c>
      <c r="J5519" s="13"/>
      <c r="K5519" s="13" t="s">
        <v>27</v>
      </c>
      <c r="L5519" s="12">
        <f t="shared" ca="1" si="769"/>
        <v>5.7969240050836532</v>
      </c>
      <c r="M5519" s="101">
        <f t="shared" ca="1" si="770"/>
        <v>0.30584571050821358</v>
      </c>
      <c r="N5519" s="101">
        <f t="shared" ca="1" si="768"/>
        <v>695.53956645427559</v>
      </c>
      <c r="O5519" s="101">
        <f t="shared" ca="1" si="771"/>
        <v>0.62543013090847532</v>
      </c>
      <c r="Q5519" s="12">
        <f t="shared" ca="1" si="772"/>
        <v>0</v>
      </c>
      <c r="R5519" s="101">
        <f t="shared" ca="1" si="773"/>
        <v>0</v>
      </c>
      <c r="S5519" s="13"/>
      <c r="T5519" s="101">
        <f t="shared" ca="1" si="774"/>
        <v>0.30584571050821358</v>
      </c>
      <c r="U5519" s="101">
        <f t="shared" si="775"/>
        <v>0</v>
      </c>
      <c r="V5519" s="101">
        <f t="shared" ca="1" si="776"/>
        <v>-39.156907118428336</v>
      </c>
    </row>
    <row r="5520" spans="2:22" x14ac:dyDescent="0.3">
      <c r="B5520" s="13">
        <v>2023</v>
      </c>
      <c r="C5520" s="13">
        <v>8</v>
      </c>
      <c r="D5520" s="13">
        <v>16</v>
      </c>
      <c r="E5520" s="83" t="s">
        <v>327</v>
      </c>
      <c r="F5520" s="13">
        <v>2</v>
      </c>
      <c r="G5520" s="13">
        <v>9</v>
      </c>
      <c r="H5520" s="13" t="s">
        <v>69</v>
      </c>
      <c r="I5520" s="13" t="s">
        <v>53</v>
      </c>
      <c r="J5520" s="13"/>
      <c r="K5520" s="13" t="s">
        <v>27</v>
      </c>
      <c r="L5520" s="12">
        <f t="shared" ca="1" si="769"/>
        <v>2.4706875989886026</v>
      </c>
      <c r="M5520" s="101">
        <f t="shared" ca="1" si="770"/>
        <v>0.13035347772263867</v>
      </c>
      <c r="N5520" s="101">
        <f t="shared" ref="N5520:N5583" ca="1" si="777">IF(H5520="On-Peak",IF(I5520="Winter",((L5520*$D$48)/60)+N5519,((L5520*$D$47)/60)+N5519),N5519)</f>
        <v>695.53956645427559</v>
      </c>
      <c r="O5520" s="101">
        <f t="shared" ca="1" si="771"/>
        <v>0.26656248505488034</v>
      </c>
      <c r="Q5520" s="12">
        <f t="shared" ca="1" si="772"/>
        <v>5.6000000000000005</v>
      </c>
      <c r="R5520" s="101">
        <f t="shared" ca="1" si="773"/>
        <v>0.26489629474561482</v>
      </c>
      <c r="S5520" s="13"/>
      <c r="T5520" s="101">
        <f t="shared" ca="1" si="774"/>
        <v>0</v>
      </c>
      <c r="U5520" s="101">
        <f t="shared" si="775"/>
        <v>0</v>
      </c>
      <c r="V5520" s="101">
        <f t="shared" ca="1" si="776"/>
        <v>-39.686699707919558</v>
      </c>
    </row>
    <row r="5521" spans="2:22" x14ac:dyDescent="0.3">
      <c r="B5521" s="13">
        <v>2023</v>
      </c>
      <c r="C5521" s="13">
        <v>8</v>
      </c>
      <c r="D5521" s="13">
        <v>16</v>
      </c>
      <c r="E5521" s="83" t="s">
        <v>327</v>
      </c>
      <c r="F5521" s="13">
        <v>2</v>
      </c>
      <c r="G5521" s="13">
        <v>10</v>
      </c>
      <c r="H5521" s="13" t="s">
        <v>70</v>
      </c>
      <c r="I5521" s="13" t="s">
        <v>53</v>
      </c>
      <c r="J5521" s="13"/>
      <c r="K5521" s="13" t="s">
        <v>27</v>
      </c>
      <c r="L5521" s="12">
        <f t="shared" ca="1" si="769"/>
        <v>4.6096764248339577</v>
      </c>
      <c r="M5521" s="101">
        <f t="shared" ca="1" si="770"/>
        <v>0.2432065281742396</v>
      </c>
      <c r="N5521" s="101">
        <f t="shared" ca="1" si="777"/>
        <v>695.53956645427559</v>
      </c>
      <c r="O5521" s="101">
        <f t="shared" ca="1" si="771"/>
        <v>0.4973379894753357</v>
      </c>
      <c r="Q5521" s="12">
        <f t="shared" ca="1" si="772"/>
        <v>5.6000000000000005</v>
      </c>
      <c r="R5521" s="101">
        <f t="shared" ca="1" si="773"/>
        <v>8.3830890637805536E-2</v>
      </c>
      <c r="S5521" s="13"/>
      <c r="T5521" s="101">
        <f t="shared" ca="1" si="774"/>
        <v>0</v>
      </c>
      <c r="U5521" s="101">
        <f t="shared" si="775"/>
        <v>0</v>
      </c>
      <c r="V5521" s="101">
        <f t="shared" ca="1" si="776"/>
        <v>-39.854361489195171</v>
      </c>
    </row>
    <row r="5522" spans="2:22" x14ac:dyDescent="0.3">
      <c r="B5522" s="13">
        <v>2023</v>
      </c>
      <c r="C5522" s="13">
        <v>8</v>
      </c>
      <c r="D5522" s="13">
        <v>16</v>
      </c>
      <c r="E5522" s="83" t="s">
        <v>327</v>
      </c>
      <c r="F5522" s="13">
        <v>2</v>
      </c>
      <c r="G5522" s="13">
        <v>11</v>
      </c>
      <c r="H5522" s="13" t="s">
        <v>70</v>
      </c>
      <c r="I5522" s="13" t="s">
        <v>53</v>
      </c>
      <c r="J5522" s="13"/>
      <c r="K5522" s="13" t="s">
        <v>27</v>
      </c>
      <c r="L5522" s="12">
        <f t="shared" ca="1" si="769"/>
        <v>5.2453789381114797</v>
      </c>
      <c r="M5522" s="101">
        <f t="shared" ca="1" si="770"/>
        <v>0.2767461927747617</v>
      </c>
      <c r="N5522" s="101">
        <f t="shared" ca="1" si="777"/>
        <v>695.53956645427559</v>
      </c>
      <c r="O5522" s="101">
        <f t="shared" ca="1" si="771"/>
        <v>0.56592393363284754</v>
      </c>
      <c r="Q5522" s="12">
        <f t="shared" ca="1" si="772"/>
        <v>5.6000000000000005</v>
      </c>
      <c r="R5522" s="101">
        <f t="shared" ca="1" si="773"/>
        <v>3.0018672888863288E-2</v>
      </c>
      <c r="S5522" s="13"/>
      <c r="T5522" s="101">
        <f t="shared" ca="1" si="774"/>
        <v>0</v>
      </c>
      <c r="U5522" s="101">
        <f t="shared" si="775"/>
        <v>0</v>
      </c>
      <c r="V5522" s="101">
        <f t="shared" ca="1" si="776"/>
        <v>-39.9143988349729</v>
      </c>
    </row>
    <row r="5523" spans="2:22" x14ac:dyDescent="0.3">
      <c r="B5523" s="13">
        <v>2023</v>
      </c>
      <c r="C5523" s="13">
        <v>8</v>
      </c>
      <c r="D5523" s="13">
        <v>16</v>
      </c>
      <c r="E5523" s="83" t="s">
        <v>327</v>
      </c>
      <c r="F5523" s="13">
        <v>2</v>
      </c>
      <c r="G5523" s="13">
        <v>12</v>
      </c>
      <c r="H5523" s="13" t="s">
        <v>70</v>
      </c>
      <c r="I5523" s="13" t="s">
        <v>53</v>
      </c>
      <c r="J5523" s="13"/>
      <c r="K5523" s="13" t="s">
        <v>27</v>
      </c>
      <c r="L5523" s="12">
        <f t="shared" ca="1" si="769"/>
        <v>4.8919263769908694</v>
      </c>
      <c r="M5523" s="101">
        <f t="shared" ca="1" si="770"/>
        <v>0.25809803565003825</v>
      </c>
      <c r="N5523" s="101">
        <f t="shared" ca="1" si="777"/>
        <v>695.53956645427559</v>
      </c>
      <c r="O5523" s="101">
        <f t="shared" ca="1" si="771"/>
        <v>0.52778993681354491</v>
      </c>
      <c r="Q5523" s="12">
        <f t="shared" ca="1" si="772"/>
        <v>5.6000000000000005</v>
      </c>
      <c r="R5523" s="101">
        <f t="shared" ca="1" si="773"/>
        <v>5.9938432187722955E-2</v>
      </c>
      <c r="S5523" s="13"/>
      <c r="T5523" s="101">
        <f t="shared" ca="1" si="774"/>
        <v>0</v>
      </c>
      <c r="U5523" s="101">
        <f t="shared" si="775"/>
        <v>0</v>
      </c>
      <c r="V5523" s="101">
        <f t="shared" ca="1" si="776"/>
        <v>-40.034275699348342</v>
      </c>
    </row>
    <row r="5524" spans="2:22" x14ac:dyDescent="0.3">
      <c r="B5524" s="13">
        <v>2023</v>
      </c>
      <c r="C5524" s="13">
        <v>8</v>
      </c>
      <c r="D5524" s="13">
        <v>16</v>
      </c>
      <c r="E5524" s="83" t="s">
        <v>327</v>
      </c>
      <c r="F5524" s="13">
        <v>2</v>
      </c>
      <c r="G5524" s="13">
        <v>13</v>
      </c>
      <c r="H5524" s="13" t="s">
        <v>70</v>
      </c>
      <c r="I5524" s="13" t="s">
        <v>53</v>
      </c>
      <c r="J5524" s="13"/>
      <c r="K5524" s="13" t="s">
        <v>27</v>
      </c>
      <c r="L5524" s="12">
        <f t="shared" ca="1" si="769"/>
        <v>3.5390585504994152</v>
      </c>
      <c r="M5524" s="101">
        <f t="shared" ca="1" si="770"/>
        <v>0.18672072912434914</v>
      </c>
      <c r="N5524" s="101">
        <f t="shared" ca="1" si="777"/>
        <v>695.53956645427559</v>
      </c>
      <c r="O5524" s="101">
        <f t="shared" ca="1" si="771"/>
        <v>0.38182902701338189</v>
      </c>
      <c r="Q5524" s="12">
        <f t="shared" ca="1" si="772"/>
        <v>5.6000000000000005</v>
      </c>
      <c r="R5524" s="101">
        <f t="shared" ca="1" si="773"/>
        <v>0.17445869370022454</v>
      </c>
      <c r="S5524" s="13"/>
      <c r="T5524" s="101">
        <f t="shared" ca="1" si="774"/>
        <v>0</v>
      </c>
      <c r="U5524" s="101">
        <f t="shared" si="775"/>
        <v>0</v>
      </c>
      <c r="V5524" s="101">
        <f t="shared" ca="1" si="776"/>
        <v>-40.38319308674879</v>
      </c>
    </row>
    <row r="5525" spans="2:22" x14ac:dyDescent="0.3">
      <c r="B5525" s="13">
        <v>2023</v>
      </c>
      <c r="C5525" s="13">
        <v>8</v>
      </c>
      <c r="D5525" s="13">
        <v>16</v>
      </c>
      <c r="E5525" s="83" t="s">
        <v>327</v>
      </c>
      <c r="F5525" s="13">
        <v>2</v>
      </c>
      <c r="G5525" s="13">
        <v>14</v>
      </c>
      <c r="H5525" s="13" t="s">
        <v>70</v>
      </c>
      <c r="I5525" s="13" t="s">
        <v>53</v>
      </c>
      <c r="J5525" s="13"/>
      <c r="K5525" s="13" t="s">
        <v>27</v>
      </c>
      <c r="L5525" s="12">
        <f t="shared" ca="1" si="769"/>
        <v>4.448081866976298</v>
      </c>
      <c r="M5525" s="101">
        <f t="shared" ca="1" si="770"/>
        <v>0.23468079930166949</v>
      </c>
      <c r="N5525" s="101">
        <f t="shared" ca="1" si="777"/>
        <v>695.53956645427559</v>
      </c>
      <c r="O5525" s="101">
        <f t="shared" ca="1" si="771"/>
        <v>0.47990355262807277</v>
      </c>
      <c r="Q5525" s="12">
        <f t="shared" ca="1" si="772"/>
        <v>5.6000000000000005</v>
      </c>
      <c r="R5525" s="101">
        <f t="shared" ca="1" si="773"/>
        <v>9.7509869960456422E-2</v>
      </c>
      <c r="S5525" s="13"/>
      <c r="T5525" s="101">
        <f t="shared" ca="1" si="774"/>
        <v>0</v>
      </c>
      <c r="U5525" s="101">
        <f t="shared" si="775"/>
        <v>0</v>
      </c>
      <c r="V5525" s="101">
        <f t="shared" ca="1" si="776"/>
        <v>-40.578212826669699</v>
      </c>
    </row>
    <row r="5526" spans="2:22" x14ac:dyDescent="0.3">
      <c r="B5526" s="13">
        <v>2023</v>
      </c>
      <c r="C5526" s="13">
        <v>8</v>
      </c>
      <c r="D5526" s="13">
        <v>16</v>
      </c>
      <c r="E5526" s="83" t="s">
        <v>327</v>
      </c>
      <c r="F5526" s="13">
        <v>2</v>
      </c>
      <c r="G5526" s="13">
        <v>15</v>
      </c>
      <c r="H5526" s="13" t="s">
        <v>70</v>
      </c>
      <c r="I5526" s="13" t="s">
        <v>53</v>
      </c>
      <c r="J5526" s="13"/>
      <c r="K5526" s="13" t="s">
        <v>27</v>
      </c>
      <c r="L5526" s="12">
        <f t="shared" ca="1" si="769"/>
        <v>5.0541364634157269</v>
      </c>
      <c r="M5526" s="101">
        <f t="shared" ca="1" si="770"/>
        <v>0.26665623980981373</v>
      </c>
      <c r="N5526" s="101">
        <f t="shared" ca="1" si="777"/>
        <v>695.53956645427559</v>
      </c>
      <c r="O5526" s="101">
        <f t="shared" ca="1" si="771"/>
        <v>0.54529078303792278</v>
      </c>
      <c r="Q5526" s="12">
        <f t="shared" ca="1" si="772"/>
        <v>5.6000000000000005</v>
      </c>
      <c r="R5526" s="101">
        <f t="shared" ca="1" si="773"/>
        <v>4.6207348371858768E-2</v>
      </c>
      <c r="S5526" s="13"/>
      <c r="T5526" s="101">
        <f t="shared" ca="1" si="774"/>
        <v>0</v>
      </c>
      <c r="U5526" s="101">
        <f t="shared" si="775"/>
        <v>0</v>
      </c>
      <c r="V5526" s="101">
        <f t="shared" ca="1" si="776"/>
        <v>-40.670627523413415</v>
      </c>
    </row>
    <row r="5527" spans="2:22" x14ac:dyDescent="0.3">
      <c r="B5527" s="13">
        <v>2023</v>
      </c>
      <c r="C5527" s="13">
        <v>8</v>
      </c>
      <c r="D5527" s="13">
        <v>16</v>
      </c>
      <c r="E5527" s="83" t="s">
        <v>327</v>
      </c>
      <c r="F5527" s="13">
        <v>2</v>
      </c>
      <c r="G5527" s="13">
        <v>16</v>
      </c>
      <c r="H5527" s="13" t="s">
        <v>71</v>
      </c>
      <c r="I5527" s="13" t="s">
        <v>53</v>
      </c>
      <c r="J5527" s="13"/>
      <c r="K5527" s="13" t="s">
        <v>27</v>
      </c>
      <c r="L5527" s="12">
        <f t="shared" ca="1" si="769"/>
        <v>4.6408145844500428</v>
      </c>
      <c r="M5527" s="101">
        <f t="shared" ca="1" si="770"/>
        <v>0.57611072251362827</v>
      </c>
      <c r="N5527" s="101">
        <f t="shared" ca="1" si="777"/>
        <v>696.84479555615212</v>
      </c>
      <c r="O5527" s="101">
        <f t="shared" ca="1" si="771"/>
        <v>1.3820345832492227</v>
      </c>
      <c r="Q5527" s="12">
        <f t="shared" ca="1" si="772"/>
        <v>5.6000000000000005</v>
      </c>
      <c r="R5527" s="101">
        <f t="shared" ca="1" si="773"/>
        <v>8.119504542630393E-2</v>
      </c>
      <c r="S5527" s="13"/>
      <c r="T5527" s="101">
        <f t="shared" ca="1" si="774"/>
        <v>0</v>
      </c>
      <c r="U5527" s="101">
        <f t="shared" ca="1" si="775"/>
        <v>1.3052291018765745</v>
      </c>
      <c r="V5527" s="101">
        <f t="shared" ca="1" si="776"/>
        <v>-39.527788512389449</v>
      </c>
    </row>
    <row r="5528" spans="2:22" x14ac:dyDescent="0.3">
      <c r="B5528" s="13">
        <v>2023</v>
      </c>
      <c r="C5528" s="13">
        <v>8</v>
      </c>
      <c r="D5528" s="13">
        <v>16</v>
      </c>
      <c r="E5528" s="83" t="s">
        <v>327</v>
      </c>
      <c r="F5528" s="13">
        <v>2</v>
      </c>
      <c r="G5528" s="13">
        <v>17</v>
      </c>
      <c r="H5528" s="13" t="s">
        <v>71</v>
      </c>
      <c r="I5528" s="13" t="s">
        <v>53</v>
      </c>
      <c r="J5528" s="13"/>
      <c r="K5528" s="13" t="s">
        <v>27</v>
      </c>
      <c r="L5528" s="12">
        <f t="shared" ca="1" si="769"/>
        <v>4.2487563424358639</v>
      </c>
      <c r="M5528" s="101">
        <f t="shared" ca="1" si="770"/>
        <v>0.52744061234998818</v>
      </c>
      <c r="N5528" s="101">
        <f t="shared" ca="1" si="777"/>
        <v>698.03975827746217</v>
      </c>
      <c r="O5528" s="101">
        <f t="shared" ca="1" si="771"/>
        <v>1.2652796387774004</v>
      </c>
      <c r="Q5528" s="12">
        <f t="shared" ca="1" si="772"/>
        <v>5.6000000000000005</v>
      </c>
      <c r="R5528" s="101">
        <f t="shared" ca="1" si="773"/>
        <v>0.11438277561280417</v>
      </c>
      <c r="S5528" s="13"/>
      <c r="T5528" s="101">
        <f t="shared" ca="1" si="774"/>
        <v>0</v>
      </c>
      <c r="U5528" s="101">
        <f t="shared" ca="1" si="775"/>
        <v>1.1949627213100869</v>
      </c>
      <c r="V5528" s="101">
        <f t="shared" ca="1" si="776"/>
        <v>-38.561591342304972</v>
      </c>
    </row>
    <row r="5529" spans="2:22" x14ac:dyDescent="0.3">
      <c r="B5529" s="13">
        <v>2023</v>
      </c>
      <c r="C5529" s="13">
        <v>8</v>
      </c>
      <c r="D5529" s="13">
        <v>16</v>
      </c>
      <c r="E5529" s="83" t="s">
        <v>327</v>
      </c>
      <c r="F5529" s="13">
        <v>2</v>
      </c>
      <c r="G5529" s="13">
        <v>18</v>
      </c>
      <c r="H5529" s="13" t="s">
        <v>71</v>
      </c>
      <c r="I5529" s="13" t="s">
        <v>53</v>
      </c>
      <c r="J5529" s="13"/>
      <c r="K5529" s="13" t="s">
        <v>27</v>
      </c>
      <c r="L5529" s="12">
        <f t="shared" ca="1" si="769"/>
        <v>4.4949040184868441</v>
      </c>
      <c r="M5529" s="101">
        <f t="shared" ca="1" si="770"/>
        <v>0.55799738485495687</v>
      </c>
      <c r="N5529" s="101">
        <f t="shared" ca="1" si="777"/>
        <v>699.30395003266165</v>
      </c>
      <c r="O5529" s="101">
        <f t="shared" ca="1" si="771"/>
        <v>1.3385824167053821</v>
      </c>
      <c r="Q5529" s="12">
        <f t="shared" ca="1" si="772"/>
        <v>5.6000000000000005</v>
      </c>
      <c r="R5529" s="101">
        <f t="shared" ca="1" si="773"/>
        <v>9.3546374835088694E-2</v>
      </c>
      <c r="S5529" s="13"/>
      <c r="T5529" s="101">
        <f t="shared" ca="1" si="774"/>
        <v>0</v>
      </c>
      <c r="U5529" s="101">
        <f t="shared" ca="1" si="775"/>
        <v>1.2641917551994248</v>
      </c>
      <c r="V5529" s="101">
        <f t="shared" ca="1" si="776"/>
        <v>-37.484492336775723</v>
      </c>
    </row>
    <row r="5530" spans="2:22" x14ac:dyDescent="0.3">
      <c r="B5530" s="13">
        <v>2023</v>
      </c>
      <c r="C5530" s="13">
        <v>8</v>
      </c>
      <c r="D5530" s="13">
        <v>16</v>
      </c>
      <c r="E5530" s="83" t="s">
        <v>327</v>
      </c>
      <c r="F5530" s="13">
        <v>2</v>
      </c>
      <c r="G5530" s="13">
        <v>19</v>
      </c>
      <c r="H5530" s="13" t="s">
        <v>71</v>
      </c>
      <c r="I5530" s="13" t="s">
        <v>53</v>
      </c>
      <c r="J5530" s="13"/>
      <c r="K5530" s="13" t="s">
        <v>27</v>
      </c>
      <c r="L5530" s="12">
        <f t="shared" ca="1" si="769"/>
        <v>6.5908417039236538</v>
      </c>
      <c r="M5530" s="101">
        <f t="shared" ca="1" si="770"/>
        <v>0.81818708912508242</v>
      </c>
      <c r="N5530" s="101">
        <f t="shared" ca="1" si="777"/>
        <v>701.15762426189019</v>
      </c>
      <c r="O5530" s="101">
        <f t="shared" ca="1" si="771"/>
        <v>1.9627526594284641</v>
      </c>
      <c r="Q5530" s="12">
        <f t="shared" ca="1" si="772"/>
        <v>2.5002075694495201</v>
      </c>
      <c r="R5530" s="101">
        <f t="shared" ca="1" si="773"/>
        <v>0</v>
      </c>
      <c r="S5530" s="13"/>
      <c r="T5530" s="101">
        <f t="shared" ca="1" si="774"/>
        <v>0.50781132145361896</v>
      </c>
      <c r="U5530" s="101">
        <f t="shared" ca="1" si="775"/>
        <v>1.8536742292285275</v>
      </c>
      <c r="V5530" s="101">
        <f t="shared" ca="1" si="776"/>
        <v>-35.123006786093583</v>
      </c>
    </row>
    <row r="5531" spans="2:22" x14ac:dyDescent="0.3">
      <c r="B5531" s="13">
        <v>2023</v>
      </c>
      <c r="C5531" s="13">
        <v>8</v>
      </c>
      <c r="D5531" s="13">
        <v>16</v>
      </c>
      <c r="E5531" s="83" t="s">
        <v>327</v>
      </c>
      <c r="F5531" s="13">
        <v>2</v>
      </c>
      <c r="G5531" s="13">
        <v>20</v>
      </c>
      <c r="H5531" s="13" t="s">
        <v>69</v>
      </c>
      <c r="I5531" s="13" t="s">
        <v>53</v>
      </c>
      <c r="J5531" s="13"/>
      <c r="K5531" s="13" t="s">
        <v>27</v>
      </c>
      <c r="L5531" s="12">
        <f t="shared" ca="1" si="769"/>
        <v>5.4561939840602562</v>
      </c>
      <c r="M5531" s="101">
        <f t="shared" ca="1" si="770"/>
        <v>0.28786879459901915</v>
      </c>
      <c r="N5531" s="101">
        <f t="shared" ca="1" si="777"/>
        <v>701.15762426189019</v>
      </c>
      <c r="O5531" s="101">
        <f t="shared" ca="1" si="771"/>
        <v>0.5886687689402611</v>
      </c>
      <c r="Q5531" s="12">
        <f t="shared" ca="1" si="772"/>
        <v>0</v>
      </c>
      <c r="R5531" s="101">
        <f t="shared" ca="1" si="773"/>
        <v>0</v>
      </c>
      <c r="S5531" s="13"/>
      <c r="T5531" s="101">
        <f t="shared" ca="1" si="774"/>
        <v>0.28786879459901915</v>
      </c>
      <c r="U5531" s="101">
        <f t="shared" si="775"/>
        <v>0</v>
      </c>
      <c r="V5531" s="101">
        <f t="shared" ca="1" si="776"/>
        <v>-34.835137991494562</v>
      </c>
    </row>
    <row r="5532" spans="2:22" x14ac:dyDescent="0.3">
      <c r="B5532" s="13">
        <v>2023</v>
      </c>
      <c r="C5532" s="13">
        <v>8</v>
      </c>
      <c r="D5532" s="13">
        <v>16</v>
      </c>
      <c r="E5532" s="83" t="s">
        <v>327</v>
      </c>
      <c r="F5532" s="13">
        <v>2</v>
      </c>
      <c r="G5532" s="13">
        <v>21</v>
      </c>
      <c r="H5532" s="13" t="s">
        <v>69</v>
      </c>
      <c r="I5532" s="13" t="s">
        <v>53</v>
      </c>
      <c r="J5532" s="13"/>
      <c r="K5532" s="13" t="s">
        <v>27</v>
      </c>
      <c r="L5532" s="12">
        <f t="shared" ca="1" si="769"/>
        <v>6.2408450987808282</v>
      </c>
      <c r="M5532" s="101">
        <f t="shared" ca="1" si="770"/>
        <v>0.32926698741167648</v>
      </c>
      <c r="N5532" s="101">
        <f t="shared" ca="1" si="777"/>
        <v>701.15762426189019</v>
      </c>
      <c r="O5532" s="101">
        <f t="shared" ca="1" si="771"/>
        <v>0.67332477770746357</v>
      </c>
      <c r="Q5532" s="12">
        <f t="shared" ca="1" si="772"/>
        <v>0</v>
      </c>
      <c r="R5532" s="101">
        <f t="shared" ca="1" si="773"/>
        <v>0</v>
      </c>
      <c r="S5532" s="13"/>
      <c r="T5532" s="101">
        <f t="shared" ca="1" si="774"/>
        <v>0.32926698741167648</v>
      </c>
      <c r="U5532" s="101">
        <f t="shared" si="775"/>
        <v>0</v>
      </c>
      <c r="V5532" s="101">
        <f t="shared" ca="1" si="776"/>
        <v>-34.505871004082884</v>
      </c>
    </row>
    <row r="5533" spans="2:22" x14ac:dyDescent="0.3">
      <c r="B5533" s="13">
        <v>2023</v>
      </c>
      <c r="C5533" s="13">
        <v>8</v>
      </c>
      <c r="D5533" s="13">
        <v>16</v>
      </c>
      <c r="E5533" s="83" t="s">
        <v>327</v>
      </c>
      <c r="F5533" s="13">
        <v>2</v>
      </c>
      <c r="G5533" s="13">
        <v>22</v>
      </c>
      <c r="H5533" s="13" t="s">
        <v>69</v>
      </c>
      <c r="I5533" s="13" t="s">
        <v>53</v>
      </c>
      <c r="J5533" s="13"/>
      <c r="K5533" s="13" t="s">
        <v>27</v>
      </c>
      <c r="L5533" s="12">
        <f t="shared" ca="1" si="769"/>
        <v>7.1334084261054551</v>
      </c>
      <c r="M5533" s="101">
        <f t="shared" ca="1" si="770"/>
        <v>0.37635862856132379</v>
      </c>
      <c r="N5533" s="101">
        <f t="shared" ca="1" si="777"/>
        <v>701.15762426189019</v>
      </c>
      <c r="O5533" s="101">
        <f t="shared" ca="1" si="771"/>
        <v>0.76962343509251752</v>
      </c>
      <c r="Q5533" s="12">
        <f t="shared" ca="1" si="772"/>
        <v>0</v>
      </c>
      <c r="R5533" s="101">
        <f t="shared" ca="1" si="773"/>
        <v>0</v>
      </c>
      <c r="S5533" s="13"/>
      <c r="T5533" s="101">
        <f t="shared" ca="1" si="774"/>
        <v>0.37635862856132379</v>
      </c>
      <c r="U5533" s="101">
        <f t="shared" si="775"/>
        <v>0</v>
      </c>
      <c r="V5533" s="101">
        <f t="shared" ca="1" si="776"/>
        <v>-34.129512375521557</v>
      </c>
    </row>
    <row r="5534" spans="2:22" x14ac:dyDescent="0.3">
      <c r="B5534" s="13">
        <v>2023</v>
      </c>
      <c r="C5534" s="13">
        <v>8</v>
      </c>
      <c r="D5534" s="13">
        <v>16</v>
      </c>
      <c r="E5534" s="83" t="s">
        <v>327</v>
      </c>
      <c r="F5534" s="13">
        <v>2</v>
      </c>
      <c r="G5534" s="13">
        <v>23</v>
      </c>
      <c r="H5534" s="13" t="s">
        <v>69</v>
      </c>
      <c r="I5534" s="13" t="s">
        <v>53</v>
      </c>
      <c r="J5534" s="13"/>
      <c r="K5534" s="13" t="s">
        <v>27</v>
      </c>
      <c r="L5534" s="12">
        <f t="shared" ca="1" si="769"/>
        <v>6.5135289361931301</v>
      </c>
      <c r="M5534" s="101">
        <f t="shared" ca="1" si="770"/>
        <v>0.34365378667354957</v>
      </c>
      <c r="N5534" s="101">
        <f t="shared" ca="1" si="777"/>
        <v>701.15762426189019</v>
      </c>
      <c r="O5534" s="101">
        <f t="shared" ca="1" si="771"/>
        <v>0.70274463692587685</v>
      </c>
      <c r="Q5534" s="12">
        <f t="shared" ca="1" si="772"/>
        <v>0</v>
      </c>
      <c r="R5534" s="101">
        <f t="shared" ca="1" si="773"/>
        <v>0</v>
      </c>
      <c r="S5534" s="13"/>
      <c r="T5534" s="101">
        <f t="shared" ca="1" si="774"/>
        <v>0.34365378667354957</v>
      </c>
      <c r="U5534" s="101">
        <f t="shared" si="775"/>
        <v>0</v>
      </c>
      <c r="V5534" s="101">
        <f t="shared" ca="1" si="776"/>
        <v>-33.785858588848008</v>
      </c>
    </row>
    <row r="5535" spans="2:22" x14ac:dyDescent="0.3">
      <c r="B5535" s="13">
        <v>2023</v>
      </c>
      <c r="C5535" s="13">
        <v>8</v>
      </c>
      <c r="D5535" s="13">
        <v>17</v>
      </c>
      <c r="E5535" s="83" t="s">
        <v>328</v>
      </c>
      <c r="F5535" s="13">
        <v>3</v>
      </c>
      <c r="G5535" s="13">
        <v>0</v>
      </c>
      <c r="H5535" s="13" t="s">
        <v>69</v>
      </c>
      <c r="I5535" s="13" t="s">
        <v>53</v>
      </c>
      <c r="J5535" s="13"/>
      <c r="K5535" s="13" t="s">
        <v>27</v>
      </c>
      <c r="L5535" s="12">
        <f t="shared" ca="1" si="769"/>
        <v>4.1965621434128906</v>
      </c>
      <c r="M5535" s="101">
        <f t="shared" ca="1" si="770"/>
        <v>0.22141061868646411</v>
      </c>
      <c r="N5535" s="101">
        <f t="shared" ca="1" si="777"/>
        <v>701.15762426189019</v>
      </c>
      <c r="O5535" s="101">
        <f t="shared" ca="1" si="771"/>
        <v>0.45276708965281676</v>
      </c>
      <c r="Q5535" s="12">
        <f t="shared" ca="1" si="772"/>
        <v>0</v>
      </c>
      <c r="R5535" s="101">
        <f t="shared" ca="1" si="773"/>
        <v>0</v>
      </c>
      <c r="S5535" s="13"/>
      <c r="T5535" s="101">
        <f t="shared" ca="1" si="774"/>
        <v>0.22141061868646411</v>
      </c>
      <c r="U5535" s="101">
        <f t="shared" si="775"/>
        <v>0</v>
      </c>
      <c r="V5535" s="101">
        <f t="shared" ca="1" si="776"/>
        <v>-33.564447970161545</v>
      </c>
    </row>
    <row r="5536" spans="2:22" x14ac:dyDescent="0.3">
      <c r="B5536" s="13">
        <v>2023</v>
      </c>
      <c r="C5536" s="13">
        <v>8</v>
      </c>
      <c r="D5536" s="13">
        <v>17</v>
      </c>
      <c r="E5536" s="83" t="s">
        <v>328</v>
      </c>
      <c r="F5536" s="13">
        <v>3</v>
      </c>
      <c r="G5536" s="13">
        <v>1</v>
      </c>
      <c r="H5536" s="13" t="s">
        <v>69</v>
      </c>
      <c r="I5536" s="13" t="s">
        <v>53</v>
      </c>
      <c r="J5536" s="13"/>
      <c r="K5536" s="13" t="s">
        <v>27</v>
      </c>
      <c r="L5536" s="12">
        <f t="shared" ca="1" si="769"/>
        <v>3.5585925024032137</v>
      </c>
      <c r="M5536" s="101">
        <f t="shared" ca="1" si="770"/>
        <v>0.18775134042679356</v>
      </c>
      <c r="N5536" s="101">
        <f t="shared" ca="1" si="777"/>
        <v>701.15762426189019</v>
      </c>
      <c r="O5536" s="101">
        <f t="shared" ca="1" si="771"/>
        <v>0.38393654508428271</v>
      </c>
      <c r="Q5536" s="12">
        <f t="shared" ca="1" si="772"/>
        <v>0</v>
      </c>
      <c r="R5536" s="101">
        <f t="shared" ca="1" si="773"/>
        <v>0</v>
      </c>
      <c r="S5536" s="13"/>
      <c r="T5536" s="101">
        <f t="shared" ca="1" si="774"/>
        <v>0.18775134042679356</v>
      </c>
      <c r="U5536" s="101">
        <f t="shared" si="775"/>
        <v>0</v>
      </c>
      <c r="V5536" s="101">
        <f t="shared" ca="1" si="776"/>
        <v>-33.376696629734752</v>
      </c>
    </row>
    <row r="5537" spans="2:22" x14ac:dyDescent="0.3">
      <c r="B5537" s="13">
        <v>2023</v>
      </c>
      <c r="C5537" s="13">
        <v>8</v>
      </c>
      <c r="D5537" s="13">
        <v>17</v>
      </c>
      <c r="E5537" s="83" t="s">
        <v>328</v>
      </c>
      <c r="F5537" s="13">
        <v>3</v>
      </c>
      <c r="G5537" s="13">
        <v>2</v>
      </c>
      <c r="H5537" s="13" t="s">
        <v>69</v>
      </c>
      <c r="I5537" s="13" t="s">
        <v>53</v>
      </c>
      <c r="J5537" s="13"/>
      <c r="K5537" s="13" t="s">
        <v>27</v>
      </c>
      <c r="L5537" s="12">
        <f t="shared" ca="1" si="769"/>
        <v>3.1506650687160356</v>
      </c>
      <c r="M5537" s="101">
        <f t="shared" ca="1" si="770"/>
        <v>0.16622908902545805</v>
      </c>
      <c r="N5537" s="101">
        <f t="shared" ca="1" si="777"/>
        <v>701.15762426189019</v>
      </c>
      <c r="O5537" s="101">
        <f t="shared" ca="1" si="771"/>
        <v>0.33992525426377307</v>
      </c>
      <c r="Q5537" s="12">
        <f t="shared" ca="1" si="772"/>
        <v>0</v>
      </c>
      <c r="R5537" s="101">
        <f t="shared" ca="1" si="773"/>
        <v>0</v>
      </c>
      <c r="S5537" s="13"/>
      <c r="T5537" s="101">
        <f t="shared" ca="1" si="774"/>
        <v>0.16622908902545805</v>
      </c>
      <c r="U5537" s="101">
        <f t="shared" si="775"/>
        <v>0</v>
      </c>
      <c r="V5537" s="101">
        <f t="shared" ca="1" si="776"/>
        <v>-33.210467540709296</v>
      </c>
    </row>
    <row r="5538" spans="2:22" x14ac:dyDescent="0.3">
      <c r="B5538" s="13">
        <v>2023</v>
      </c>
      <c r="C5538" s="13">
        <v>8</v>
      </c>
      <c r="D5538" s="13">
        <v>17</v>
      </c>
      <c r="E5538" s="83" t="s">
        <v>328</v>
      </c>
      <c r="F5538" s="13">
        <v>3</v>
      </c>
      <c r="G5538" s="13">
        <v>3</v>
      </c>
      <c r="H5538" s="13" t="s">
        <v>69</v>
      </c>
      <c r="I5538" s="13" t="s">
        <v>53</v>
      </c>
      <c r="J5538" s="13"/>
      <c r="K5538" s="13" t="s">
        <v>27</v>
      </c>
      <c r="L5538" s="12">
        <f t="shared" ca="1" si="769"/>
        <v>3.1668061145259023</v>
      </c>
      <c r="M5538" s="101">
        <f t="shared" ca="1" si="770"/>
        <v>0.16708069060238662</v>
      </c>
      <c r="N5538" s="101">
        <f t="shared" ca="1" si="777"/>
        <v>701.15762426189019</v>
      </c>
      <c r="O5538" s="101">
        <f t="shared" ca="1" si="771"/>
        <v>0.34166671169619961</v>
      </c>
      <c r="Q5538" s="12">
        <f t="shared" ca="1" si="772"/>
        <v>0</v>
      </c>
      <c r="R5538" s="101">
        <f t="shared" ca="1" si="773"/>
        <v>0</v>
      </c>
      <c r="S5538" s="13"/>
      <c r="T5538" s="101">
        <f t="shared" ca="1" si="774"/>
        <v>0.16708069060238662</v>
      </c>
      <c r="U5538" s="101">
        <f t="shared" si="775"/>
        <v>0</v>
      </c>
      <c r="V5538" s="101">
        <f t="shared" ca="1" si="776"/>
        <v>-33.043386850106906</v>
      </c>
    </row>
    <row r="5539" spans="2:22" x14ac:dyDescent="0.3">
      <c r="B5539" s="13">
        <v>2023</v>
      </c>
      <c r="C5539" s="13">
        <v>8</v>
      </c>
      <c r="D5539" s="13">
        <v>17</v>
      </c>
      <c r="E5539" s="83" t="s">
        <v>328</v>
      </c>
      <c r="F5539" s="13">
        <v>3</v>
      </c>
      <c r="G5539" s="13">
        <v>4</v>
      </c>
      <c r="H5539" s="13" t="s">
        <v>69</v>
      </c>
      <c r="I5539" s="13" t="s">
        <v>53</v>
      </c>
      <c r="J5539" s="13"/>
      <c r="K5539" s="13" t="s">
        <v>27</v>
      </c>
      <c r="L5539" s="12">
        <f t="shared" ca="1" si="769"/>
        <v>3.5763548348082637</v>
      </c>
      <c r="M5539" s="101">
        <f t="shared" ca="1" si="770"/>
        <v>0.18868848108448399</v>
      </c>
      <c r="N5539" s="101">
        <f t="shared" ca="1" si="777"/>
        <v>701.15762426189019</v>
      </c>
      <c r="O5539" s="101">
        <f t="shared" ca="1" si="771"/>
        <v>0.38585292312746355</v>
      </c>
      <c r="Q5539" s="12">
        <f t="shared" ca="1" si="772"/>
        <v>0</v>
      </c>
      <c r="R5539" s="101">
        <f t="shared" ca="1" si="773"/>
        <v>0</v>
      </c>
      <c r="S5539" s="13"/>
      <c r="T5539" s="101">
        <f t="shared" ca="1" si="774"/>
        <v>0.18868848108448399</v>
      </c>
      <c r="U5539" s="101">
        <f t="shared" si="775"/>
        <v>0</v>
      </c>
      <c r="V5539" s="101">
        <f t="shared" ca="1" si="776"/>
        <v>-32.854698369022422</v>
      </c>
    </row>
    <row r="5540" spans="2:22" x14ac:dyDescent="0.3">
      <c r="B5540" s="13">
        <v>2023</v>
      </c>
      <c r="C5540" s="13">
        <v>8</v>
      </c>
      <c r="D5540" s="13">
        <v>17</v>
      </c>
      <c r="E5540" s="83" t="s">
        <v>328</v>
      </c>
      <c r="F5540" s="13">
        <v>3</v>
      </c>
      <c r="G5540" s="13">
        <v>5</v>
      </c>
      <c r="H5540" s="13" t="s">
        <v>69</v>
      </c>
      <c r="I5540" s="13" t="s">
        <v>53</v>
      </c>
      <c r="J5540" s="13"/>
      <c r="K5540" s="13" t="s">
        <v>27</v>
      </c>
      <c r="L5540" s="12">
        <f t="shared" ca="1" si="769"/>
        <v>3.3655849834923557</v>
      </c>
      <c r="M5540" s="101">
        <f t="shared" ca="1" si="770"/>
        <v>0.17756826372905668</v>
      </c>
      <c r="N5540" s="101">
        <f t="shared" ca="1" si="777"/>
        <v>701.15762426189019</v>
      </c>
      <c r="O5540" s="101">
        <f t="shared" ca="1" si="771"/>
        <v>0.36311296386899028</v>
      </c>
      <c r="Q5540" s="12">
        <f t="shared" ca="1" si="772"/>
        <v>5.6000000000000005</v>
      </c>
      <c r="R5540" s="101">
        <f t="shared" ca="1" si="773"/>
        <v>0.18914323114737214</v>
      </c>
      <c r="S5540" s="13"/>
      <c r="T5540" s="101">
        <f t="shared" ca="1" si="774"/>
        <v>0</v>
      </c>
      <c r="U5540" s="101">
        <f t="shared" si="775"/>
        <v>0</v>
      </c>
      <c r="V5540" s="101">
        <f t="shared" ca="1" si="776"/>
        <v>-33.232984831317161</v>
      </c>
    </row>
    <row r="5541" spans="2:22" x14ac:dyDescent="0.3">
      <c r="B5541" s="13">
        <v>2023</v>
      </c>
      <c r="C5541" s="13">
        <v>8</v>
      </c>
      <c r="D5541" s="13">
        <v>17</v>
      </c>
      <c r="E5541" s="83" t="s">
        <v>328</v>
      </c>
      <c r="F5541" s="13">
        <v>3</v>
      </c>
      <c r="G5541" s="13">
        <v>6</v>
      </c>
      <c r="H5541" s="13" t="s">
        <v>69</v>
      </c>
      <c r="I5541" s="13" t="s">
        <v>53</v>
      </c>
      <c r="J5541" s="13"/>
      <c r="K5541" s="13" t="s">
        <v>27</v>
      </c>
      <c r="L5541" s="12">
        <f t="shared" ca="1" si="769"/>
        <v>3.7252399015815452</v>
      </c>
      <c r="M5541" s="101">
        <f t="shared" ca="1" si="770"/>
        <v>0.19654365720744232</v>
      </c>
      <c r="N5541" s="101">
        <f t="shared" ca="1" si="777"/>
        <v>701.15762426189019</v>
      </c>
      <c r="O5541" s="101">
        <f t="shared" ca="1" si="771"/>
        <v>0.40191613298163292</v>
      </c>
      <c r="Q5541" s="12">
        <f t="shared" ca="1" si="772"/>
        <v>5.6000000000000005</v>
      </c>
      <c r="R5541" s="101">
        <f t="shared" ca="1" si="773"/>
        <v>0.15869844233112226</v>
      </c>
      <c r="S5541" s="13"/>
      <c r="T5541" s="101">
        <f t="shared" ca="1" si="774"/>
        <v>0</v>
      </c>
      <c r="U5541" s="101">
        <f t="shared" si="775"/>
        <v>0</v>
      </c>
      <c r="V5541" s="101">
        <f t="shared" ca="1" si="776"/>
        <v>-33.550381715979405</v>
      </c>
    </row>
    <row r="5542" spans="2:22" x14ac:dyDescent="0.3">
      <c r="B5542" s="13">
        <v>2023</v>
      </c>
      <c r="C5542" s="13">
        <v>8</v>
      </c>
      <c r="D5542" s="13">
        <v>17</v>
      </c>
      <c r="E5542" s="83" t="s">
        <v>328</v>
      </c>
      <c r="F5542" s="13">
        <v>3</v>
      </c>
      <c r="G5542" s="13">
        <v>7</v>
      </c>
      <c r="H5542" s="13" t="s">
        <v>69</v>
      </c>
      <c r="I5542" s="13" t="s">
        <v>53</v>
      </c>
      <c r="J5542" s="13"/>
      <c r="K5542" s="13" t="s">
        <v>27</v>
      </c>
      <c r="L5542" s="12">
        <f t="shared" ca="1" si="769"/>
        <v>3.1397443941585732</v>
      </c>
      <c r="M5542" s="101">
        <f t="shared" ca="1" si="770"/>
        <v>0.16565291423580633</v>
      </c>
      <c r="N5542" s="101">
        <f t="shared" ca="1" si="777"/>
        <v>701.15762426189019</v>
      </c>
      <c r="O5542" s="101">
        <f t="shared" ca="1" si="771"/>
        <v>0.33874702268576845</v>
      </c>
      <c r="Q5542" s="12">
        <f t="shared" ca="1" si="772"/>
        <v>5.6000000000000005</v>
      </c>
      <c r="R5542" s="101">
        <f t="shared" ca="1" si="773"/>
        <v>0.20826063703447684</v>
      </c>
      <c r="S5542" s="13"/>
      <c r="T5542" s="101">
        <f t="shared" ca="1" si="774"/>
        <v>0</v>
      </c>
      <c r="U5542" s="101">
        <f t="shared" si="775"/>
        <v>0</v>
      </c>
      <c r="V5542" s="101">
        <f t="shared" ca="1" si="776"/>
        <v>-33.966902990048361</v>
      </c>
    </row>
    <row r="5543" spans="2:22" x14ac:dyDescent="0.3">
      <c r="B5543" s="13">
        <v>2023</v>
      </c>
      <c r="C5543" s="13">
        <v>8</v>
      </c>
      <c r="D5543" s="13">
        <v>17</v>
      </c>
      <c r="E5543" s="83" t="s">
        <v>328</v>
      </c>
      <c r="F5543" s="13">
        <v>3</v>
      </c>
      <c r="G5543" s="13">
        <v>8</v>
      </c>
      <c r="H5543" s="13" t="s">
        <v>69</v>
      </c>
      <c r="I5543" s="13" t="s">
        <v>53</v>
      </c>
      <c r="J5543" s="13"/>
      <c r="K5543" s="13" t="s">
        <v>27</v>
      </c>
      <c r="L5543" s="12">
        <f t="shared" ca="1" si="769"/>
        <v>3.6113398787913824</v>
      </c>
      <c r="M5543" s="101">
        <f t="shared" ca="1" si="770"/>
        <v>0.19053429200503333</v>
      </c>
      <c r="N5543" s="101">
        <f t="shared" ca="1" si="777"/>
        <v>701.15762426189019</v>
      </c>
      <c r="O5543" s="101">
        <f t="shared" ca="1" si="771"/>
        <v>0.38962745952280226</v>
      </c>
      <c r="Q5543" s="12">
        <f t="shared" ca="1" si="772"/>
        <v>5.6000000000000005</v>
      </c>
      <c r="R5543" s="101">
        <f t="shared" ca="1" si="773"/>
        <v>0.16834007926030953</v>
      </c>
      <c r="S5543" s="13"/>
      <c r="T5543" s="101">
        <f t="shared" ca="1" si="774"/>
        <v>0</v>
      </c>
      <c r="U5543" s="101">
        <f t="shared" si="775"/>
        <v>0</v>
      </c>
      <c r="V5543" s="101">
        <f t="shared" ca="1" si="776"/>
        <v>-34.303583148568983</v>
      </c>
    </row>
    <row r="5544" spans="2:22" x14ac:dyDescent="0.3">
      <c r="B5544" s="13">
        <v>2023</v>
      </c>
      <c r="C5544" s="13">
        <v>8</v>
      </c>
      <c r="D5544" s="13">
        <v>17</v>
      </c>
      <c r="E5544" s="83" t="s">
        <v>328</v>
      </c>
      <c r="F5544" s="13">
        <v>3</v>
      </c>
      <c r="G5544" s="13">
        <v>9</v>
      </c>
      <c r="H5544" s="13" t="s">
        <v>69</v>
      </c>
      <c r="I5544" s="13" t="s">
        <v>53</v>
      </c>
      <c r="J5544" s="13"/>
      <c r="K5544" s="13" t="s">
        <v>27</v>
      </c>
      <c r="L5544" s="12">
        <f t="shared" ca="1" si="769"/>
        <v>4.4877814625690808</v>
      </c>
      <c r="M5544" s="101">
        <f t="shared" ca="1" si="770"/>
        <v>0.23677534996514471</v>
      </c>
      <c r="N5544" s="101">
        <f t="shared" ca="1" si="777"/>
        <v>701.15762426189019</v>
      </c>
      <c r="O5544" s="101">
        <f t="shared" ca="1" si="771"/>
        <v>0.48418674199657813</v>
      </c>
      <c r="Q5544" s="12">
        <f t="shared" ca="1" si="772"/>
        <v>5.6000000000000005</v>
      </c>
      <c r="R5544" s="101">
        <f t="shared" ca="1" si="773"/>
        <v>9.4149299193527353E-2</v>
      </c>
      <c r="S5544" s="13"/>
      <c r="T5544" s="101">
        <f t="shared" ca="1" si="774"/>
        <v>0</v>
      </c>
      <c r="U5544" s="101">
        <f t="shared" si="775"/>
        <v>0</v>
      </c>
      <c r="V5544" s="101">
        <f t="shared" ca="1" si="776"/>
        <v>-34.491881746956032</v>
      </c>
    </row>
    <row r="5545" spans="2:22" x14ac:dyDescent="0.3">
      <c r="B5545" s="13">
        <v>2023</v>
      </c>
      <c r="C5545" s="13">
        <v>8</v>
      </c>
      <c r="D5545" s="13">
        <v>17</v>
      </c>
      <c r="E5545" s="83" t="s">
        <v>328</v>
      </c>
      <c r="F5545" s="13">
        <v>3</v>
      </c>
      <c r="G5545" s="13">
        <v>10</v>
      </c>
      <c r="H5545" s="13" t="s">
        <v>70</v>
      </c>
      <c r="I5545" s="13" t="s">
        <v>53</v>
      </c>
      <c r="J5545" s="13"/>
      <c r="K5545" s="13" t="s">
        <v>27</v>
      </c>
      <c r="L5545" s="12">
        <f t="shared" ca="1" si="769"/>
        <v>2.7228759672181089</v>
      </c>
      <c r="M5545" s="101">
        <f t="shared" ca="1" si="770"/>
        <v>0.14365893603042743</v>
      </c>
      <c r="N5545" s="101">
        <f t="shared" ca="1" si="777"/>
        <v>701.15762426189019</v>
      </c>
      <c r="O5545" s="101">
        <f t="shared" ca="1" si="771"/>
        <v>0.29377108810316177</v>
      </c>
      <c r="Q5545" s="12">
        <f t="shared" ca="1" si="772"/>
        <v>5.6000000000000005</v>
      </c>
      <c r="R5545" s="101">
        <f t="shared" ca="1" si="773"/>
        <v>0.24354854937498713</v>
      </c>
      <c r="S5545" s="13"/>
      <c r="T5545" s="101">
        <f t="shared" ca="1" si="774"/>
        <v>0</v>
      </c>
      <c r="U5545" s="101">
        <f t="shared" si="775"/>
        <v>0</v>
      </c>
      <c r="V5545" s="101">
        <f t="shared" ca="1" si="776"/>
        <v>-34.978978845706003</v>
      </c>
    </row>
    <row r="5546" spans="2:22" x14ac:dyDescent="0.3">
      <c r="B5546" s="13">
        <v>2023</v>
      </c>
      <c r="C5546" s="13">
        <v>8</v>
      </c>
      <c r="D5546" s="13">
        <v>17</v>
      </c>
      <c r="E5546" s="83" t="s">
        <v>328</v>
      </c>
      <c r="F5546" s="13">
        <v>3</v>
      </c>
      <c r="G5546" s="13">
        <v>11</v>
      </c>
      <c r="H5546" s="13" t="s">
        <v>70</v>
      </c>
      <c r="I5546" s="13" t="s">
        <v>53</v>
      </c>
      <c r="J5546" s="13"/>
      <c r="K5546" s="13" t="s">
        <v>27</v>
      </c>
      <c r="L5546" s="12">
        <f t="shared" ca="1" si="769"/>
        <v>3.4434710862978761</v>
      </c>
      <c r="M5546" s="101">
        <f t="shared" ca="1" si="770"/>
        <v>0.18167753451307594</v>
      </c>
      <c r="N5546" s="101">
        <f t="shared" ca="1" si="777"/>
        <v>701.15762426189019</v>
      </c>
      <c r="O5546" s="101">
        <f t="shared" ca="1" si="771"/>
        <v>0.37151609550067788</v>
      </c>
      <c r="Q5546" s="12">
        <f t="shared" ca="1" si="772"/>
        <v>5.6000000000000005</v>
      </c>
      <c r="R5546" s="101">
        <f t="shared" ca="1" si="773"/>
        <v>0.18255017254488484</v>
      </c>
      <c r="S5546" s="13"/>
      <c r="T5546" s="101">
        <f t="shared" ca="1" si="774"/>
        <v>0</v>
      </c>
      <c r="U5546" s="101">
        <f t="shared" si="775"/>
        <v>0</v>
      </c>
      <c r="V5546" s="101">
        <f t="shared" ca="1" si="776"/>
        <v>-35.344079190795775</v>
      </c>
    </row>
    <row r="5547" spans="2:22" x14ac:dyDescent="0.3">
      <c r="B5547" s="13">
        <v>2023</v>
      </c>
      <c r="C5547" s="13">
        <v>8</v>
      </c>
      <c r="D5547" s="13">
        <v>17</v>
      </c>
      <c r="E5547" s="83" t="s">
        <v>328</v>
      </c>
      <c r="F5547" s="13">
        <v>3</v>
      </c>
      <c r="G5547" s="13">
        <v>12</v>
      </c>
      <c r="H5547" s="13" t="s">
        <v>70</v>
      </c>
      <c r="I5547" s="13" t="s">
        <v>53</v>
      </c>
      <c r="J5547" s="13"/>
      <c r="K5547" s="13" t="s">
        <v>27</v>
      </c>
      <c r="L5547" s="12">
        <f t="shared" ca="1" si="769"/>
        <v>4.8459140893275379</v>
      </c>
      <c r="M5547" s="101">
        <f t="shared" ca="1" si="770"/>
        <v>0.25567042735292089</v>
      </c>
      <c r="N5547" s="101">
        <f t="shared" ca="1" si="777"/>
        <v>701.15762426189019</v>
      </c>
      <c r="O5547" s="101">
        <f t="shared" ca="1" si="771"/>
        <v>0.52282567109754807</v>
      </c>
      <c r="Q5547" s="12">
        <f t="shared" ca="1" si="772"/>
        <v>5.6000000000000005</v>
      </c>
      <c r="R5547" s="101">
        <f t="shared" ca="1" si="773"/>
        <v>6.3833372338423969E-2</v>
      </c>
      <c r="S5547" s="13"/>
      <c r="T5547" s="101">
        <f t="shared" ca="1" si="774"/>
        <v>0</v>
      </c>
      <c r="U5547" s="101">
        <f t="shared" si="775"/>
        <v>0</v>
      </c>
      <c r="V5547" s="101">
        <f t="shared" ca="1" si="776"/>
        <v>-35.471745935472619</v>
      </c>
    </row>
    <row r="5548" spans="2:22" x14ac:dyDescent="0.3">
      <c r="B5548" s="13">
        <v>2023</v>
      </c>
      <c r="C5548" s="13">
        <v>8</v>
      </c>
      <c r="D5548" s="13">
        <v>17</v>
      </c>
      <c r="E5548" s="83" t="s">
        <v>328</v>
      </c>
      <c r="F5548" s="13">
        <v>3</v>
      </c>
      <c r="G5548" s="13">
        <v>13</v>
      </c>
      <c r="H5548" s="13" t="s">
        <v>70</v>
      </c>
      <c r="I5548" s="13" t="s">
        <v>53</v>
      </c>
      <c r="J5548" s="13"/>
      <c r="K5548" s="13" t="s">
        <v>27</v>
      </c>
      <c r="L5548" s="12">
        <f t="shared" ca="1" si="769"/>
        <v>4.0200357709580192</v>
      </c>
      <c r="M5548" s="101">
        <f t="shared" ca="1" si="770"/>
        <v>0.21209708727574511</v>
      </c>
      <c r="N5548" s="101">
        <f t="shared" ca="1" si="777"/>
        <v>701.15762426189019</v>
      </c>
      <c r="O5548" s="101">
        <f t="shared" ca="1" si="771"/>
        <v>0.43372165932866069</v>
      </c>
      <c r="Q5548" s="12">
        <f t="shared" ca="1" si="772"/>
        <v>5.6000000000000005</v>
      </c>
      <c r="R5548" s="101">
        <f t="shared" ca="1" si="773"/>
        <v>0.13374397198840371</v>
      </c>
      <c r="S5548" s="13"/>
      <c r="T5548" s="101">
        <f t="shared" ca="1" si="774"/>
        <v>0</v>
      </c>
      <c r="U5548" s="101">
        <f t="shared" si="775"/>
        <v>0</v>
      </c>
      <c r="V5548" s="101">
        <f t="shared" ca="1" si="776"/>
        <v>-35.739233879449422</v>
      </c>
    </row>
    <row r="5549" spans="2:22" x14ac:dyDescent="0.3">
      <c r="B5549" s="13">
        <v>2023</v>
      </c>
      <c r="C5549" s="13">
        <v>8</v>
      </c>
      <c r="D5549" s="13">
        <v>17</v>
      </c>
      <c r="E5549" s="83" t="s">
        <v>328</v>
      </c>
      <c r="F5549" s="13">
        <v>3</v>
      </c>
      <c r="G5549" s="13">
        <v>14</v>
      </c>
      <c r="H5549" s="13" t="s">
        <v>70</v>
      </c>
      <c r="I5549" s="13" t="s">
        <v>53</v>
      </c>
      <c r="J5549" s="13"/>
      <c r="K5549" s="13" t="s">
        <v>27</v>
      </c>
      <c r="L5549" s="12">
        <f t="shared" ca="1" si="769"/>
        <v>4.4898492467362425</v>
      </c>
      <c r="M5549" s="101">
        <f t="shared" ca="1" si="770"/>
        <v>0.23688444625780417</v>
      </c>
      <c r="N5549" s="101">
        <f t="shared" ca="1" si="777"/>
        <v>701.15762426189019</v>
      </c>
      <c r="O5549" s="101">
        <f t="shared" ca="1" si="771"/>
        <v>0.48440983523037323</v>
      </c>
      <c r="Q5549" s="12">
        <f t="shared" ca="1" si="772"/>
        <v>5.6000000000000005</v>
      </c>
      <c r="R5549" s="101">
        <f t="shared" ca="1" si="773"/>
        <v>9.3974261263777115E-2</v>
      </c>
      <c r="S5549" s="13"/>
      <c r="T5549" s="101">
        <f t="shared" ca="1" si="774"/>
        <v>0</v>
      </c>
      <c r="U5549" s="101">
        <f t="shared" si="775"/>
        <v>0</v>
      </c>
      <c r="V5549" s="101">
        <f t="shared" ca="1" si="776"/>
        <v>-35.927182401976971</v>
      </c>
    </row>
    <row r="5550" spans="2:22" x14ac:dyDescent="0.3">
      <c r="B5550" s="13">
        <v>2023</v>
      </c>
      <c r="C5550" s="13">
        <v>8</v>
      </c>
      <c r="D5550" s="13">
        <v>17</v>
      </c>
      <c r="E5550" s="83" t="s">
        <v>328</v>
      </c>
      <c r="F5550" s="13">
        <v>3</v>
      </c>
      <c r="G5550" s="13">
        <v>15</v>
      </c>
      <c r="H5550" s="13" t="s">
        <v>70</v>
      </c>
      <c r="I5550" s="13" t="s">
        <v>53</v>
      </c>
      <c r="J5550" s="13"/>
      <c r="K5550" s="13" t="s">
        <v>27</v>
      </c>
      <c r="L5550" s="12">
        <f t="shared" ca="1" si="769"/>
        <v>4.8382591526664536</v>
      </c>
      <c r="M5550" s="101">
        <f t="shared" ca="1" si="770"/>
        <v>0.25526655289468209</v>
      </c>
      <c r="N5550" s="101">
        <f t="shared" ca="1" si="777"/>
        <v>701.15762426189019</v>
      </c>
      <c r="O5550" s="101">
        <f t="shared" ca="1" si="771"/>
        <v>0.52199977998118363</v>
      </c>
      <c r="Q5550" s="12">
        <f t="shared" ca="1" si="772"/>
        <v>5.6000000000000005</v>
      </c>
      <c r="R5550" s="101">
        <f t="shared" ca="1" si="773"/>
        <v>6.4481362726784758E-2</v>
      </c>
      <c r="S5550" s="13"/>
      <c r="T5550" s="101">
        <f t="shared" ca="1" si="774"/>
        <v>0</v>
      </c>
      <c r="U5550" s="101">
        <f t="shared" si="775"/>
        <v>0</v>
      </c>
      <c r="V5550" s="101">
        <f t="shared" ca="1" si="776"/>
        <v>-36.056145127430547</v>
      </c>
    </row>
    <row r="5551" spans="2:22" x14ac:dyDescent="0.3">
      <c r="B5551" s="13">
        <v>2023</v>
      </c>
      <c r="C5551" s="13">
        <v>8</v>
      </c>
      <c r="D5551" s="13">
        <v>17</v>
      </c>
      <c r="E5551" s="83" t="s">
        <v>328</v>
      </c>
      <c r="F5551" s="13">
        <v>3</v>
      </c>
      <c r="G5551" s="13">
        <v>16</v>
      </c>
      <c r="H5551" s="13" t="s">
        <v>71</v>
      </c>
      <c r="I5551" s="13" t="s">
        <v>53</v>
      </c>
      <c r="J5551" s="13"/>
      <c r="K5551" s="13" t="s">
        <v>27</v>
      </c>
      <c r="L5551" s="12">
        <f t="shared" ca="1" si="769"/>
        <v>3.3669269536160602</v>
      </c>
      <c r="M5551" s="101">
        <f t="shared" ca="1" si="770"/>
        <v>0.41797031202189772</v>
      </c>
      <c r="N5551" s="101">
        <f t="shared" ca="1" si="777"/>
        <v>702.10457246759472</v>
      </c>
      <c r="O5551" s="101">
        <f t="shared" ca="1" si="771"/>
        <v>1.0026708467868628</v>
      </c>
      <c r="Q5551" s="12">
        <f t="shared" ca="1" si="772"/>
        <v>5.6000000000000005</v>
      </c>
      <c r="R5551" s="101">
        <f t="shared" ca="1" si="773"/>
        <v>0.18902963337640055</v>
      </c>
      <c r="S5551" s="13"/>
      <c r="T5551" s="101">
        <f t="shared" ca="1" si="774"/>
        <v>0</v>
      </c>
      <c r="U5551" s="101">
        <f t="shared" ca="1" si="775"/>
        <v>0.94694820570451699</v>
      </c>
      <c r="V5551" s="101">
        <f t="shared" ca="1" si="776"/>
        <v>-35.487256188478831</v>
      </c>
    </row>
    <row r="5552" spans="2:22" x14ac:dyDescent="0.3">
      <c r="B5552" s="13">
        <v>2023</v>
      </c>
      <c r="C5552" s="13">
        <v>8</v>
      </c>
      <c r="D5552" s="13">
        <v>17</v>
      </c>
      <c r="E5552" s="83" t="s">
        <v>328</v>
      </c>
      <c r="F5552" s="13">
        <v>3</v>
      </c>
      <c r="G5552" s="13">
        <v>17</v>
      </c>
      <c r="H5552" s="13" t="s">
        <v>71</v>
      </c>
      <c r="I5552" s="13" t="s">
        <v>53</v>
      </c>
      <c r="J5552" s="13"/>
      <c r="K5552" s="13" t="s">
        <v>27</v>
      </c>
      <c r="L5552" s="12">
        <f t="shared" ca="1" si="769"/>
        <v>5.7430757997812458</v>
      </c>
      <c r="M5552" s="101">
        <f t="shared" ca="1" si="770"/>
        <v>0.71294542978484388</v>
      </c>
      <c r="N5552" s="101">
        <f t="shared" ca="1" si="777"/>
        <v>703.71981253628314</v>
      </c>
      <c r="O5552" s="101">
        <f t="shared" ca="1" si="771"/>
        <v>1.710287973174855</v>
      </c>
      <c r="Q5552" s="12">
        <f t="shared" ca="1" si="772"/>
        <v>0</v>
      </c>
      <c r="R5552" s="101">
        <f t="shared" ca="1" si="773"/>
        <v>0</v>
      </c>
      <c r="S5552" s="13"/>
      <c r="T5552" s="101">
        <f t="shared" ca="1" si="774"/>
        <v>0.71294542978484388</v>
      </c>
      <c r="U5552" s="101">
        <f t="shared" ca="1" si="775"/>
        <v>1.6152400686884754</v>
      </c>
      <c r="V5552" s="101">
        <f t="shared" ca="1" si="776"/>
        <v>-33.159070690005507</v>
      </c>
    </row>
    <row r="5553" spans="2:22" x14ac:dyDescent="0.3">
      <c r="B5553" s="13">
        <v>2023</v>
      </c>
      <c r="C5553" s="13">
        <v>8</v>
      </c>
      <c r="D5553" s="13">
        <v>17</v>
      </c>
      <c r="E5553" s="83" t="s">
        <v>328</v>
      </c>
      <c r="F5553" s="13">
        <v>3</v>
      </c>
      <c r="G5553" s="13">
        <v>18</v>
      </c>
      <c r="H5553" s="13" t="s">
        <v>71</v>
      </c>
      <c r="I5553" s="13" t="s">
        <v>53</v>
      </c>
      <c r="J5553" s="13"/>
      <c r="K5553" s="13" t="s">
        <v>27</v>
      </c>
      <c r="L5553" s="12">
        <f t="shared" ca="1" si="769"/>
        <v>7.161095387714445</v>
      </c>
      <c r="M5553" s="101">
        <f t="shared" ca="1" si="770"/>
        <v>0.88897838143087116</v>
      </c>
      <c r="N5553" s="101">
        <f t="shared" ca="1" si="777"/>
        <v>705.73387061407789</v>
      </c>
      <c r="O5553" s="101">
        <f t="shared" ca="1" si="771"/>
        <v>2.1325742064613618</v>
      </c>
      <c r="Q5553" s="12">
        <f t="shared" ca="1" si="772"/>
        <v>5.6000000000000005</v>
      </c>
      <c r="R5553" s="101">
        <f t="shared" ca="1" si="773"/>
        <v>0</v>
      </c>
      <c r="S5553" s="13"/>
      <c r="T5553" s="101">
        <f t="shared" ca="1" si="774"/>
        <v>0.19379438143087113</v>
      </c>
      <c r="U5553" s="101">
        <f t="shared" ca="1" si="775"/>
        <v>2.0140580777946875</v>
      </c>
      <c r="V5553" s="101">
        <f t="shared" ca="1" si="776"/>
        <v>-30.951218230779951</v>
      </c>
    </row>
    <row r="5554" spans="2:22" x14ac:dyDescent="0.3">
      <c r="B5554" s="13">
        <v>2023</v>
      </c>
      <c r="C5554" s="13">
        <v>8</v>
      </c>
      <c r="D5554" s="13">
        <v>17</v>
      </c>
      <c r="E5554" s="83" t="s">
        <v>328</v>
      </c>
      <c r="F5554" s="13">
        <v>3</v>
      </c>
      <c r="G5554" s="13">
        <v>19</v>
      </c>
      <c r="H5554" s="13" t="s">
        <v>71</v>
      </c>
      <c r="I5554" s="13" t="s">
        <v>53</v>
      </c>
      <c r="J5554" s="13"/>
      <c r="K5554" s="13" t="s">
        <v>27</v>
      </c>
      <c r="L5554" s="12">
        <f t="shared" ca="1" si="769"/>
        <v>7.3464410886973468</v>
      </c>
      <c r="M5554" s="101">
        <f t="shared" ca="1" si="770"/>
        <v>0.91198719675088868</v>
      </c>
      <c r="N5554" s="101">
        <f t="shared" ca="1" si="777"/>
        <v>707.80005717027404</v>
      </c>
      <c r="O5554" s="101">
        <f t="shared" ca="1" si="771"/>
        <v>2.1877701562140701</v>
      </c>
      <c r="Q5554" s="12">
        <f t="shared" ca="1" si="772"/>
        <v>3.6739406338845759</v>
      </c>
      <c r="R5554" s="101">
        <f t="shared" ca="1" si="773"/>
        <v>0</v>
      </c>
      <c r="S5554" s="13"/>
      <c r="T5554" s="101">
        <f t="shared" ca="1" si="774"/>
        <v>0.45590420646045737</v>
      </c>
      <c r="U5554" s="101">
        <f t="shared" ca="1" si="775"/>
        <v>2.0661865561961288</v>
      </c>
      <c r="V5554" s="101">
        <f t="shared" ca="1" si="776"/>
        <v>-28.429127468123365</v>
      </c>
    </row>
    <row r="5555" spans="2:22" x14ac:dyDescent="0.3">
      <c r="B5555" s="13">
        <v>2023</v>
      </c>
      <c r="C5555" s="13">
        <v>8</v>
      </c>
      <c r="D5555" s="13">
        <v>17</v>
      </c>
      <c r="E5555" s="83" t="s">
        <v>328</v>
      </c>
      <c r="F5555" s="13">
        <v>3</v>
      </c>
      <c r="G5555" s="13">
        <v>20</v>
      </c>
      <c r="H5555" s="13" t="s">
        <v>69</v>
      </c>
      <c r="I5555" s="13" t="s">
        <v>53</v>
      </c>
      <c r="J5555" s="13"/>
      <c r="K5555" s="13" t="s">
        <v>27</v>
      </c>
      <c r="L5555" s="12">
        <f t="shared" ca="1" si="769"/>
        <v>6.7463665143583791</v>
      </c>
      <c r="M5555" s="101">
        <f t="shared" ca="1" si="770"/>
        <v>0.35593829729754811</v>
      </c>
      <c r="N5555" s="101">
        <f t="shared" ca="1" si="777"/>
        <v>707.80005717027404</v>
      </c>
      <c r="O5555" s="101">
        <f t="shared" ca="1" si="771"/>
        <v>0.72786548323412548</v>
      </c>
      <c r="Q5555" s="12">
        <f t="shared" ca="1" si="772"/>
        <v>0</v>
      </c>
      <c r="R5555" s="101">
        <f t="shared" ca="1" si="773"/>
        <v>0</v>
      </c>
      <c r="S5555" s="13"/>
      <c r="T5555" s="101">
        <f t="shared" ca="1" si="774"/>
        <v>0.35593829729754811</v>
      </c>
      <c r="U5555" s="101">
        <f t="shared" si="775"/>
        <v>0</v>
      </c>
      <c r="V5555" s="101">
        <f t="shared" ca="1" si="776"/>
        <v>-28.073189170825817</v>
      </c>
    </row>
    <row r="5556" spans="2:22" x14ac:dyDescent="0.3">
      <c r="B5556" s="13">
        <v>2023</v>
      </c>
      <c r="C5556" s="13">
        <v>8</v>
      </c>
      <c r="D5556" s="13">
        <v>17</v>
      </c>
      <c r="E5556" s="83" t="s">
        <v>328</v>
      </c>
      <c r="F5556" s="13">
        <v>3</v>
      </c>
      <c r="G5556" s="13">
        <v>21</v>
      </c>
      <c r="H5556" s="13" t="s">
        <v>69</v>
      </c>
      <c r="I5556" s="13" t="s">
        <v>53</v>
      </c>
      <c r="J5556" s="13"/>
      <c r="K5556" s="13" t="s">
        <v>27</v>
      </c>
      <c r="L5556" s="12">
        <f t="shared" ca="1" si="769"/>
        <v>5.685801808346878</v>
      </c>
      <c r="M5556" s="101">
        <f t="shared" ca="1" si="770"/>
        <v>0.2999829034083813</v>
      </c>
      <c r="N5556" s="101">
        <f t="shared" ca="1" si="777"/>
        <v>707.80005717027404</v>
      </c>
      <c r="O5556" s="101">
        <f t="shared" ca="1" si="771"/>
        <v>0.61344115710254465</v>
      </c>
      <c r="Q5556" s="12">
        <f t="shared" ca="1" si="772"/>
        <v>0</v>
      </c>
      <c r="R5556" s="101">
        <f t="shared" ca="1" si="773"/>
        <v>0</v>
      </c>
      <c r="S5556" s="13"/>
      <c r="T5556" s="101">
        <f t="shared" ca="1" si="774"/>
        <v>0.2999829034083813</v>
      </c>
      <c r="U5556" s="101">
        <f t="shared" si="775"/>
        <v>0</v>
      </c>
      <c r="V5556" s="101">
        <f t="shared" ca="1" si="776"/>
        <v>-27.773206267417436</v>
      </c>
    </row>
    <row r="5557" spans="2:22" x14ac:dyDescent="0.3">
      <c r="B5557" s="13">
        <v>2023</v>
      </c>
      <c r="C5557" s="13">
        <v>8</v>
      </c>
      <c r="D5557" s="13">
        <v>17</v>
      </c>
      <c r="E5557" s="83" t="s">
        <v>328</v>
      </c>
      <c r="F5557" s="13">
        <v>3</v>
      </c>
      <c r="G5557" s="13">
        <v>22</v>
      </c>
      <c r="H5557" s="13" t="s">
        <v>69</v>
      </c>
      <c r="I5557" s="13" t="s">
        <v>53</v>
      </c>
      <c r="J5557" s="13"/>
      <c r="K5557" s="13" t="s">
        <v>27</v>
      </c>
      <c r="L5557" s="12">
        <f t="shared" ca="1" si="769"/>
        <v>5.3330699745531858</v>
      </c>
      <c r="M5557" s="101">
        <f t="shared" ca="1" si="770"/>
        <v>0.2813727718574261</v>
      </c>
      <c r="N5557" s="101">
        <f t="shared" ca="1" si="777"/>
        <v>707.80005717027404</v>
      </c>
      <c r="O5557" s="101">
        <f t="shared" ca="1" si="771"/>
        <v>0.57538491955454318</v>
      </c>
      <c r="Q5557" s="12">
        <f t="shared" ca="1" si="772"/>
        <v>0</v>
      </c>
      <c r="R5557" s="101">
        <f t="shared" ca="1" si="773"/>
        <v>0</v>
      </c>
      <c r="S5557" s="13"/>
      <c r="T5557" s="101">
        <f t="shared" ca="1" si="774"/>
        <v>0.2813727718574261</v>
      </c>
      <c r="U5557" s="101">
        <f t="shared" si="775"/>
        <v>0</v>
      </c>
      <c r="V5557" s="101">
        <f t="shared" ca="1" si="776"/>
        <v>-27.491833495560009</v>
      </c>
    </row>
    <row r="5558" spans="2:22" x14ac:dyDescent="0.3">
      <c r="B5558" s="13">
        <v>2023</v>
      </c>
      <c r="C5558" s="13">
        <v>8</v>
      </c>
      <c r="D5558" s="13">
        <v>17</v>
      </c>
      <c r="E5558" s="83" t="s">
        <v>328</v>
      </c>
      <c r="F5558" s="13">
        <v>3</v>
      </c>
      <c r="G5558" s="13">
        <v>23</v>
      </c>
      <c r="H5558" s="13" t="s">
        <v>69</v>
      </c>
      <c r="I5558" s="13" t="s">
        <v>53</v>
      </c>
      <c r="J5558" s="13"/>
      <c r="K5558" s="13" t="s">
        <v>27</v>
      </c>
      <c r="L5558" s="12">
        <f t="shared" ca="1" si="769"/>
        <v>4.8217226326475116</v>
      </c>
      <c r="M5558" s="101">
        <f t="shared" ca="1" si="770"/>
        <v>0.25439408609848274</v>
      </c>
      <c r="N5558" s="101">
        <f t="shared" ca="1" si="777"/>
        <v>707.80005717027404</v>
      </c>
      <c r="O5558" s="101">
        <f t="shared" ca="1" si="771"/>
        <v>0.52021565483634002</v>
      </c>
      <c r="Q5558" s="12">
        <f t="shared" ca="1" si="772"/>
        <v>0</v>
      </c>
      <c r="R5558" s="101">
        <f t="shared" ca="1" si="773"/>
        <v>0</v>
      </c>
      <c r="S5558" s="13"/>
      <c r="T5558" s="101">
        <f t="shared" ca="1" si="774"/>
        <v>0.25439408609848274</v>
      </c>
      <c r="U5558" s="101">
        <f t="shared" si="775"/>
        <v>0</v>
      </c>
      <c r="V5558" s="101">
        <f t="shared" ca="1" si="776"/>
        <v>-27.237439409461526</v>
      </c>
    </row>
    <row r="5559" spans="2:22" x14ac:dyDescent="0.3">
      <c r="B5559" s="13">
        <v>2023</v>
      </c>
      <c r="C5559" s="13">
        <v>8</v>
      </c>
      <c r="D5559" s="13">
        <v>18</v>
      </c>
      <c r="E5559" s="83" t="s">
        <v>329</v>
      </c>
      <c r="F5559" s="13">
        <v>4</v>
      </c>
      <c r="G5559" s="13">
        <v>0</v>
      </c>
      <c r="H5559" s="13" t="s">
        <v>69</v>
      </c>
      <c r="I5559" s="13" t="s">
        <v>53</v>
      </c>
      <c r="J5559" s="13"/>
      <c r="K5559" s="13" t="s">
        <v>28</v>
      </c>
      <c r="L5559" s="12">
        <f t="shared" ca="1" si="769"/>
        <v>5.9123964811629159</v>
      </c>
      <c r="M5559" s="101">
        <f t="shared" ca="1" si="770"/>
        <v>0.31193803834615547</v>
      </c>
      <c r="N5559" s="101">
        <f t="shared" ca="1" si="777"/>
        <v>707.80005717027404</v>
      </c>
      <c r="O5559" s="101">
        <f t="shared" ca="1" si="771"/>
        <v>0.637888456352667</v>
      </c>
      <c r="Q5559" s="12">
        <f t="shared" ca="1" si="772"/>
        <v>0</v>
      </c>
      <c r="R5559" s="101">
        <f t="shared" ca="1" si="773"/>
        <v>0</v>
      </c>
      <c r="S5559" s="13"/>
      <c r="T5559" s="101">
        <f t="shared" ca="1" si="774"/>
        <v>0.31193803834615547</v>
      </c>
      <c r="U5559" s="101">
        <f t="shared" si="775"/>
        <v>0</v>
      </c>
      <c r="V5559" s="101">
        <f t="shared" ca="1" si="776"/>
        <v>-26.92550137111537</v>
      </c>
    </row>
    <row r="5560" spans="2:22" x14ac:dyDescent="0.3">
      <c r="B5560" s="13">
        <v>2023</v>
      </c>
      <c r="C5560" s="13">
        <v>8</v>
      </c>
      <c r="D5560" s="13">
        <v>18</v>
      </c>
      <c r="E5560" s="83" t="s">
        <v>329</v>
      </c>
      <c r="F5560" s="13">
        <v>4</v>
      </c>
      <c r="G5560" s="13">
        <v>1</v>
      </c>
      <c r="H5560" s="13" t="s">
        <v>69</v>
      </c>
      <c r="I5560" s="13" t="s">
        <v>53</v>
      </c>
      <c r="J5560" s="13"/>
      <c r="K5560" s="13" t="s">
        <v>28</v>
      </c>
      <c r="L5560" s="12">
        <f t="shared" ca="1" si="769"/>
        <v>3.2560543292040047</v>
      </c>
      <c r="M5560" s="101">
        <f t="shared" ca="1" si="770"/>
        <v>0.17178942640880329</v>
      </c>
      <c r="N5560" s="101">
        <f t="shared" ca="1" si="777"/>
        <v>707.80005717027404</v>
      </c>
      <c r="O5560" s="101">
        <f t="shared" ca="1" si="771"/>
        <v>0.35129570157782009</v>
      </c>
      <c r="Q5560" s="12">
        <f t="shared" ca="1" si="772"/>
        <v>0</v>
      </c>
      <c r="R5560" s="101">
        <f t="shared" ca="1" si="773"/>
        <v>0</v>
      </c>
      <c r="S5560" s="13"/>
      <c r="T5560" s="101">
        <f t="shared" ca="1" si="774"/>
        <v>0.17178942640880329</v>
      </c>
      <c r="U5560" s="101">
        <f t="shared" si="775"/>
        <v>0</v>
      </c>
      <c r="V5560" s="101">
        <f t="shared" ca="1" si="776"/>
        <v>-26.753711944706566</v>
      </c>
    </row>
    <row r="5561" spans="2:22" x14ac:dyDescent="0.3">
      <c r="B5561" s="13">
        <v>2023</v>
      </c>
      <c r="C5561" s="13">
        <v>8</v>
      </c>
      <c r="D5561" s="13">
        <v>18</v>
      </c>
      <c r="E5561" s="83" t="s">
        <v>329</v>
      </c>
      <c r="F5561" s="13">
        <v>4</v>
      </c>
      <c r="G5561" s="13">
        <v>2</v>
      </c>
      <c r="H5561" s="13" t="s">
        <v>69</v>
      </c>
      <c r="I5561" s="13" t="s">
        <v>53</v>
      </c>
      <c r="J5561" s="13"/>
      <c r="K5561" s="13" t="s">
        <v>28</v>
      </c>
      <c r="L5561" s="12">
        <f t="shared" ca="1" si="769"/>
        <v>2.6955017094999318</v>
      </c>
      <c r="M5561" s="101">
        <f t="shared" ca="1" si="770"/>
        <v>0.1422146701932164</v>
      </c>
      <c r="N5561" s="101">
        <f t="shared" ca="1" si="777"/>
        <v>707.80005717027404</v>
      </c>
      <c r="O5561" s="101">
        <f t="shared" ca="1" si="771"/>
        <v>0.29081767943794762</v>
      </c>
      <c r="Q5561" s="12">
        <f t="shared" ca="1" si="772"/>
        <v>0</v>
      </c>
      <c r="R5561" s="101">
        <f t="shared" ca="1" si="773"/>
        <v>0</v>
      </c>
      <c r="S5561" s="13"/>
      <c r="T5561" s="101">
        <f t="shared" ca="1" si="774"/>
        <v>0.1422146701932164</v>
      </c>
      <c r="U5561" s="101">
        <f t="shared" si="775"/>
        <v>0</v>
      </c>
      <c r="V5561" s="101">
        <f t="shared" ca="1" si="776"/>
        <v>-26.611497274513351</v>
      </c>
    </row>
    <row r="5562" spans="2:22" x14ac:dyDescent="0.3">
      <c r="B5562" s="13">
        <v>2023</v>
      </c>
      <c r="C5562" s="13">
        <v>8</v>
      </c>
      <c r="D5562" s="13">
        <v>18</v>
      </c>
      <c r="E5562" s="83" t="s">
        <v>329</v>
      </c>
      <c r="F5562" s="13">
        <v>4</v>
      </c>
      <c r="G5562" s="13">
        <v>3</v>
      </c>
      <c r="H5562" s="13" t="s">
        <v>69</v>
      </c>
      <c r="I5562" s="13" t="s">
        <v>53</v>
      </c>
      <c r="J5562" s="13"/>
      <c r="K5562" s="13" t="s">
        <v>28</v>
      </c>
      <c r="L5562" s="12">
        <f t="shared" ca="1" si="769"/>
        <v>3.3404104013657188</v>
      </c>
      <c r="M5562" s="101">
        <f t="shared" ca="1" si="770"/>
        <v>0.17624005277605534</v>
      </c>
      <c r="N5562" s="101">
        <f t="shared" ca="1" si="777"/>
        <v>707.80005717027404</v>
      </c>
      <c r="O5562" s="101">
        <f t="shared" ca="1" si="771"/>
        <v>0.36039687820334737</v>
      </c>
      <c r="Q5562" s="12">
        <f t="shared" ca="1" si="772"/>
        <v>0</v>
      </c>
      <c r="R5562" s="101">
        <f t="shared" ca="1" si="773"/>
        <v>0</v>
      </c>
      <c r="S5562" s="13"/>
      <c r="T5562" s="101">
        <f t="shared" ca="1" si="774"/>
        <v>0.17624005277605534</v>
      </c>
      <c r="U5562" s="101">
        <f t="shared" si="775"/>
        <v>0</v>
      </c>
      <c r="V5562" s="101">
        <f t="shared" ca="1" si="776"/>
        <v>-26.435257221737295</v>
      </c>
    </row>
    <row r="5563" spans="2:22" x14ac:dyDescent="0.3">
      <c r="B5563" s="13">
        <v>2023</v>
      </c>
      <c r="C5563" s="13">
        <v>8</v>
      </c>
      <c r="D5563" s="13">
        <v>18</v>
      </c>
      <c r="E5563" s="83" t="s">
        <v>329</v>
      </c>
      <c r="F5563" s="13">
        <v>4</v>
      </c>
      <c r="G5563" s="13">
        <v>4</v>
      </c>
      <c r="H5563" s="13" t="s">
        <v>69</v>
      </c>
      <c r="I5563" s="13" t="s">
        <v>53</v>
      </c>
      <c r="J5563" s="13"/>
      <c r="K5563" s="13" t="s">
        <v>28</v>
      </c>
      <c r="L5563" s="12">
        <f t="shared" ca="1" si="769"/>
        <v>3.178882001933288</v>
      </c>
      <c r="M5563" s="101">
        <f t="shared" ca="1" si="770"/>
        <v>0.16771781442200029</v>
      </c>
      <c r="N5563" s="101">
        <f t="shared" ca="1" si="777"/>
        <v>707.80005717027404</v>
      </c>
      <c r="O5563" s="101">
        <f t="shared" ca="1" si="771"/>
        <v>0.34296957918858245</v>
      </c>
      <c r="Q5563" s="12">
        <f t="shared" ca="1" si="772"/>
        <v>0</v>
      </c>
      <c r="R5563" s="101">
        <f t="shared" ca="1" si="773"/>
        <v>0</v>
      </c>
      <c r="S5563" s="13"/>
      <c r="T5563" s="101">
        <f t="shared" ca="1" si="774"/>
        <v>0.16771781442200029</v>
      </c>
      <c r="U5563" s="101">
        <f t="shared" si="775"/>
        <v>0</v>
      </c>
      <c r="V5563" s="101">
        <f t="shared" ca="1" si="776"/>
        <v>-26.267539407315294</v>
      </c>
    </row>
    <row r="5564" spans="2:22" x14ac:dyDescent="0.3">
      <c r="B5564" s="13">
        <v>2023</v>
      </c>
      <c r="C5564" s="13">
        <v>8</v>
      </c>
      <c r="D5564" s="13">
        <v>18</v>
      </c>
      <c r="E5564" s="83" t="s">
        <v>329</v>
      </c>
      <c r="F5564" s="13">
        <v>4</v>
      </c>
      <c r="G5564" s="13">
        <v>5</v>
      </c>
      <c r="H5564" s="13" t="s">
        <v>69</v>
      </c>
      <c r="I5564" s="13" t="s">
        <v>53</v>
      </c>
      <c r="J5564" s="13"/>
      <c r="K5564" s="13" t="s">
        <v>28</v>
      </c>
      <c r="L5564" s="12">
        <f t="shared" ca="1" si="769"/>
        <v>3.3284862021152297</v>
      </c>
      <c r="M5564" s="101">
        <f t="shared" ca="1" si="770"/>
        <v>0.17561093202359954</v>
      </c>
      <c r="N5564" s="101">
        <f t="shared" ca="1" si="777"/>
        <v>707.80005717027404</v>
      </c>
      <c r="O5564" s="101">
        <f t="shared" ca="1" si="771"/>
        <v>0.35911037634621212</v>
      </c>
      <c r="Q5564" s="12">
        <f t="shared" ca="1" si="772"/>
        <v>2.9790404972899642</v>
      </c>
      <c r="R5564" s="101">
        <f t="shared" ca="1" si="773"/>
        <v>0</v>
      </c>
      <c r="S5564" s="13"/>
      <c r="T5564" s="101">
        <f t="shared" ca="1" si="774"/>
        <v>1.8436755386581009E-2</v>
      </c>
      <c r="U5564" s="101">
        <f t="shared" si="775"/>
        <v>0</v>
      </c>
      <c r="V5564" s="101">
        <f t="shared" ca="1" si="776"/>
        <v>-26.249102651928713</v>
      </c>
    </row>
    <row r="5565" spans="2:22" x14ac:dyDescent="0.3">
      <c r="B5565" s="13">
        <v>2023</v>
      </c>
      <c r="C5565" s="13">
        <v>8</v>
      </c>
      <c r="D5565" s="13">
        <v>18</v>
      </c>
      <c r="E5565" s="83" t="s">
        <v>329</v>
      </c>
      <c r="F5565" s="13">
        <v>4</v>
      </c>
      <c r="G5565" s="13">
        <v>6</v>
      </c>
      <c r="H5565" s="13" t="s">
        <v>69</v>
      </c>
      <c r="I5565" s="13" t="s">
        <v>53</v>
      </c>
      <c r="J5565" s="13"/>
      <c r="K5565" s="13" t="s">
        <v>28</v>
      </c>
      <c r="L5565" s="12">
        <f t="shared" ca="1" si="769"/>
        <v>2.8688190793873036</v>
      </c>
      <c r="M5565" s="101">
        <f t="shared" ca="1" si="770"/>
        <v>0.15135889462847416</v>
      </c>
      <c r="N5565" s="101">
        <f t="shared" ca="1" si="777"/>
        <v>707.80005717027404</v>
      </c>
      <c r="O5565" s="101">
        <f t="shared" ca="1" si="771"/>
        <v>0.30951689047509617</v>
      </c>
      <c r="Q5565" s="12">
        <f t="shared" ca="1" si="772"/>
        <v>5.6000000000000005</v>
      </c>
      <c r="R5565" s="101">
        <f t="shared" ca="1" si="773"/>
        <v>0.23119446492986481</v>
      </c>
      <c r="S5565" s="13"/>
      <c r="T5565" s="101">
        <f t="shared" ca="1" si="774"/>
        <v>0</v>
      </c>
      <c r="U5565" s="101">
        <f t="shared" si="775"/>
        <v>0</v>
      </c>
      <c r="V5565" s="101">
        <f t="shared" ca="1" si="776"/>
        <v>-26.71149158178844</v>
      </c>
    </row>
    <row r="5566" spans="2:22" x14ac:dyDescent="0.3">
      <c r="B5566" s="13">
        <v>2023</v>
      </c>
      <c r="C5566" s="13">
        <v>8</v>
      </c>
      <c r="D5566" s="13">
        <v>18</v>
      </c>
      <c r="E5566" s="83" t="s">
        <v>329</v>
      </c>
      <c r="F5566" s="13">
        <v>4</v>
      </c>
      <c r="G5566" s="13">
        <v>7</v>
      </c>
      <c r="H5566" s="13" t="s">
        <v>69</v>
      </c>
      <c r="I5566" s="13" t="s">
        <v>53</v>
      </c>
      <c r="J5566" s="13"/>
      <c r="K5566" s="13" t="s">
        <v>28</v>
      </c>
      <c r="L5566" s="12">
        <f t="shared" ca="1" si="769"/>
        <v>3.155637419312701</v>
      </c>
      <c r="M5566" s="101">
        <f t="shared" ca="1" si="770"/>
        <v>0.16649143024293811</v>
      </c>
      <c r="N5566" s="101">
        <f t="shared" ca="1" si="777"/>
        <v>707.80005717027404</v>
      </c>
      <c r="O5566" s="101">
        <f t="shared" ca="1" si="771"/>
        <v>0.34046172116964729</v>
      </c>
      <c r="Q5566" s="12">
        <f t="shared" ca="1" si="772"/>
        <v>5.6000000000000005</v>
      </c>
      <c r="R5566" s="101">
        <f t="shared" ca="1" si="773"/>
        <v>0.20691529245517992</v>
      </c>
      <c r="S5566" s="13"/>
      <c r="T5566" s="101">
        <f t="shared" ca="1" si="774"/>
        <v>0</v>
      </c>
      <c r="U5566" s="101">
        <f t="shared" si="775"/>
        <v>0</v>
      </c>
      <c r="V5566" s="101">
        <f t="shared" ca="1" si="776"/>
        <v>-27.125322166698798</v>
      </c>
    </row>
    <row r="5567" spans="2:22" x14ac:dyDescent="0.3">
      <c r="B5567" s="13">
        <v>2023</v>
      </c>
      <c r="C5567" s="13">
        <v>8</v>
      </c>
      <c r="D5567" s="13">
        <v>18</v>
      </c>
      <c r="E5567" s="83" t="s">
        <v>329</v>
      </c>
      <c r="F5567" s="13">
        <v>4</v>
      </c>
      <c r="G5567" s="13">
        <v>8</v>
      </c>
      <c r="H5567" s="13" t="s">
        <v>69</v>
      </c>
      <c r="I5567" s="13" t="s">
        <v>53</v>
      </c>
      <c r="J5567" s="13"/>
      <c r="K5567" s="13" t="s">
        <v>28</v>
      </c>
      <c r="L5567" s="12">
        <f t="shared" ca="1" si="769"/>
        <v>4.4924820052669441</v>
      </c>
      <c r="M5567" s="101">
        <f t="shared" ca="1" si="770"/>
        <v>0.23702335059788399</v>
      </c>
      <c r="N5567" s="101">
        <f t="shared" ca="1" si="777"/>
        <v>707.80005717027404</v>
      </c>
      <c r="O5567" s="101">
        <f t="shared" ca="1" si="771"/>
        <v>0.4846938835482506</v>
      </c>
      <c r="Q5567" s="12">
        <f t="shared" ca="1" si="772"/>
        <v>5.6000000000000005</v>
      </c>
      <c r="R5567" s="101">
        <f t="shared" ca="1" si="773"/>
        <v>9.3751398254153226E-2</v>
      </c>
      <c r="S5567" s="13"/>
      <c r="T5567" s="101">
        <f t="shared" ca="1" si="774"/>
        <v>0</v>
      </c>
      <c r="U5567" s="101">
        <f t="shared" si="775"/>
        <v>0</v>
      </c>
      <c r="V5567" s="101">
        <f t="shared" ca="1" si="776"/>
        <v>-27.312824963207103</v>
      </c>
    </row>
    <row r="5568" spans="2:22" x14ac:dyDescent="0.3">
      <c r="B5568" s="13">
        <v>2023</v>
      </c>
      <c r="C5568" s="13">
        <v>8</v>
      </c>
      <c r="D5568" s="13">
        <v>18</v>
      </c>
      <c r="E5568" s="83" t="s">
        <v>329</v>
      </c>
      <c r="F5568" s="13">
        <v>4</v>
      </c>
      <c r="G5568" s="13">
        <v>9</v>
      </c>
      <c r="H5568" s="13" t="s">
        <v>69</v>
      </c>
      <c r="I5568" s="13" t="s">
        <v>53</v>
      </c>
      <c r="J5568" s="13"/>
      <c r="K5568" s="13" t="s">
        <v>28</v>
      </c>
      <c r="L5568" s="12">
        <f t="shared" ref="L5568:L5631" ca="1" si="778">IF(K5568="Weekday",_xlfn.NORM.INV(RAND(),VLOOKUP(G5568,$J$5:$N$28,4),VLOOKUP(G5568,$J$5:$N$28,5)),_xlfn.NORM.INV(RAND(),VLOOKUP(G5568,$P$5:$T$28,4),VLOOKUP(G5568,$P$5:$T$28,5)))*VLOOKUP(C5568,$P$32:$R$43,3)</f>
        <v>4.3775406321543677</v>
      </c>
      <c r="M5568" s="101">
        <f t="shared" ref="M5568:M5631" ca="1" si="779">IF(I5568="Winter",VLOOKUP(G5568,$J$40:$L$43,3),VLOOKUP(G5568,$J$40:$L$43,2))*L5568</f>
        <v>0.23095904375246445</v>
      </c>
      <c r="N5568" s="101">
        <f t="shared" ca="1" si="777"/>
        <v>707.80005717027404</v>
      </c>
      <c r="O5568" s="101">
        <f t="shared" ref="O5568:O5631" ca="1" si="780">IF(I5568="Winter",VLOOKUP(G5568,$J$46:$L$49,3),VLOOKUP(G5568,$J$46:$L$49,2))*L5568</f>
        <v>0.47229285880313471</v>
      </c>
      <c r="Q5568" s="12">
        <f t="shared" ref="Q5568:Q5631" ca="1" si="781">MIN(MAX(AND(IF(G5568&gt;=VLOOKUP(C5568,$O$46:$T$57,5),1,0),IF(G5568&lt;=VLOOKUP(C5568,$O$46:$T$57,6),1,0))*$G$50*_xlfn.NORM.INV(RAND(),VLOOKUP(C5568,$B$4:$F$15,4),VLOOKUP(C5568,$B$4:$F$15,4)),0),0.2)*$G$51</f>
        <v>5.6000000000000005</v>
      </c>
      <c r="R5568" s="101">
        <f t="shared" ref="R5568:R5631" ca="1" si="782">MAX(Q5568-L5568,0)*$G$52</f>
        <v>0.10348118548813282</v>
      </c>
      <c r="S5568" s="13"/>
      <c r="T5568" s="101">
        <f t="shared" ref="T5568:T5631" ca="1" si="783">MAX(L5568-Q5568,0)*IF(I5568="Winter",VLOOKUP(G5568,$J$40:$L$43,3),VLOOKUP(G5568,$J$40:$L$43,2))</f>
        <v>0</v>
      </c>
      <c r="U5568" s="101">
        <f t="shared" si="775"/>
        <v>0</v>
      </c>
      <c r="V5568" s="101">
        <f t="shared" ca="1" si="776"/>
        <v>-27.519787334183366</v>
      </c>
    </row>
    <row r="5569" spans="2:22" x14ac:dyDescent="0.3">
      <c r="B5569" s="13">
        <v>2023</v>
      </c>
      <c r="C5569" s="13">
        <v>8</v>
      </c>
      <c r="D5569" s="13">
        <v>18</v>
      </c>
      <c r="E5569" s="83" t="s">
        <v>329</v>
      </c>
      <c r="F5569" s="13">
        <v>4</v>
      </c>
      <c r="G5569" s="13">
        <v>10</v>
      </c>
      <c r="H5569" s="13" t="s">
        <v>70</v>
      </c>
      <c r="I5569" s="13" t="s">
        <v>53</v>
      </c>
      <c r="J5569" s="13"/>
      <c r="K5569" s="13" t="s">
        <v>28</v>
      </c>
      <c r="L5569" s="12">
        <f t="shared" ca="1" si="778"/>
        <v>4.9443168733448264</v>
      </c>
      <c r="M5569" s="101">
        <f t="shared" ca="1" si="779"/>
        <v>0.26086215823767306</v>
      </c>
      <c r="N5569" s="101">
        <f t="shared" ca="1" si="777"/>
        <v>707.80005717027404</v>
      </c>
      <c r="O5569" s="101">
        <f t="shared" ca="1" si="780"/>
        <v>0.53344234746517327</v>
      </c>
      <c r="Q5569" s="12">
        <f t="shared" ca="1" si="781"/>
        <v>2.175620977383061</v>
      </c>
      <c r="R5569" s="101">
        <f t="shared" ca="1" si="782"/>
        <v>0</v>
      </c>
      <c r="S5569" s="13"/>
      <c r="T5569" s="101">
        <f t="shared" ca="1" si="783"/>
        <v>0.14607639547094275</v>
      </c>
      <c r="U5569" s="101">
        <f t="shared" ref="U5569:U5632" si="784">IF(H5569="On-Peak",IF(I5569="Winter",((L5569*$D$48)/60),((L5569*$D$47)/60)),0)</f>
        <v>0</v>
      </c>
      <c r="V5569" s="101">
        <f t="shared" ref="V5569:V5632" ca="1" si="785">V5568+MAX(T5569-R5569,0)-MAX(R5569-T5569,0)+MAX(U5569-R5569,0)-MAX(R5569-U5569,0)</f>
        <v>-27.373710938712424</v>
      </c>
    </row>
    <row r="5570" spans="2:22" x14ac:dyDescent="0.3">
      <c r="B5570" s="13">
        <v>2023</v>
      </c>
      <c r="C5570" s="13">
        <v>8</v>
      </c>
      <c r="D5570" s="13">
        <v>18</v>
      </c>
      <c r="E5570" s="83" t="s">
        <v>329</v>
      </c>
      <c r="F5570" s="13">
        <v>4</v>
      </c>
      <c r="G5570" s="13">
        <v>11</v>
      </c>
      <c r="H5570" s="13" t="s">
        <v>70</v>
      </c>
      <c r="I5570" s="13" t="s">
        <v>53</v>
      </c>
      <c r="J5570" s="13"/>
      <c r="K5570" s="13" t="s">
        <v>28</v>
      </c>
      <c r="L5570" s="12">
        <f t="shared" ca="1" si="778"/>
        <v>3.7999598882661583</v>
      </c>
      <c r="M5570" s="101">
        <f t="shared" ca="1" si="779"/>
        <v>0.20048588370492251</v>
      </c>
      <c r="N5570" s="101">
        <f t="shared" ca="1" si="777"/>
        <v>707.80005717027404</v>
      </c>
      <c r="O5570" s="101">
        <f t="shared" ca="1" si="780"/>
        <v>0.40997767234503579</v>
      </c>
      <c r="Q5570" s="12">
        <f t="shared" ca="1" si="781"/>
        <v>5.6000000000000005</v>
      </c>
      <c r="R5570" s="101">
        <f t="shared" ca="1" si="782"/>
        <v>0.15237339545826975</v>
      </c>
      <c r="S5570" s="13"/>
      <c r="T5570" s="101">
        <f t="shared" ca="1" si="783"/>
        <v>0</v>
      </c>
      <c r="U5570" s="101">
        <f t="shared" si="784"/>
        <v>0</v>
      </c>
      <c r="V5570" s="101">
        <f t="shared" ca="1" si="785"/>
        <v>-27.678457729628963</v>
      </c>
    </row>
    <row r="5571" spans="2:22" x14ac:dyDescent="0.3">
      <c r="B5571" s="13">
        <v>2023</v>
      </c>
      <c r="C5571" s="13">
        <v>8</v>
      </c>
      <c r="D5571" s="13">
        <v>18</v>
      </c>
      <c r="E5571" s="83" t="s">
        <v>329</v>
      </c>
      <c r="F5571" s="13">
        <v>4</v>
      </c>
      <c r="G5571" s="13">
        <v>12</v>
      </c>
      <c r="H5571" s="13" t="s">
        <v>70</v>
      </c>
      <c r="I5571" s="13" t="s">
        <v>53</v>
      </c>
      <c r="J5571" s="13"/>
      <c r="K5571" s="13" t="s">
        <v>28</v>
      </c>
      <c r="L5571" s="12">
        <f t="shared" ca="1" si="778"/>
        <v>3.810033009251077</v>
      </c>
      <c r="M5571" s="101">
        <f t="shared" ca="1" si="779"/>
        <v>0.20101734156808682</v>
      </c>
      <c r="N5571" s="101">
        <f t="shared" ca="1" si="777"/>
        <v>707.80005717027404</v>
      </c>
      <c r="O5571" s="101">
        <f t="shared" ca="1" si="780"/>
        <v>0.41106446136809871</v>
      </c>
      <c r="Q5571" s="12">
        <f t="shared" ca="1" si="781"/>
        <v>5.6000000000000005</v>
      </c>
      <c r="R5571" s="101">
        <f t="shared" ca="1" si="782"/>
        <v>0.15152070576689639</v>
      </c>
      <c r="S5571" s="13"/>
      <c r="T5571" s="101">
        <f t="shared" ca="1" si="783"/>
        <v>0</v>
      </c>
      <c r="U5571" s="101">
        <f t="shared" si="784"/>
        <v>0</v>
      </c>
      <c r="V5571" s="101">
        <f t="shared" ca="1" si="785"/>
        <v>-27.981499141162754</v>
      </c>
    </row>
    <row r="5572" spans="2:22" x14ac:dyDescent="0.3">
      <c r="B5572" s="13">
        <v>2023</v>
      </c>
      <c r="C5572" s="13">
        <v>8</v>
      </c>
      <c r="D5572" s="13">
        <v>18</v>
      </c>
      <c r="E5572" s="83" t="s">
        <v>329</v>
      </c>
      <c r="F5572" s="13">
        <v>4</v>
      </c>
      <c r="G5572" s="13">
        <v>13</v>
      </c>
      <c r="H5572" s="13" t="s">
        <v>70</v>
      </c>
      <c r="I5572" s="13" t="s">
        <v>53</v>
      </c>
      <c r="J5572" s="13"/>
      <c r="K5572" s="13" t="s">
        <v>28</v>
      </c>
      <c r="L5572" s="12">
        <f t="shared" ca="1" si="778"/>
        <v>5.8030329284805573</v>
      </c>
      <c r="M5572" s="101">
        <f t="shared" ca="1" si="779"/>
        <v>0.30616801730663423</v>
      </c>
      <c r="N5572" s="101">
        <f t="shared" ca="1" si="777"/>
        <v>707.80005717027404</v>
      </c>
      <c r="O5572" s="101">
        <f t="shared" ca="1" si="780"/>
        <v>0.62608922265376732</v>
      </c>
      <c r="Q5572" s="12">
        <f t="shared" ca="1" si="781"/>
        <v>5.6000000000000005</v>
      </c>
      <c r="R5572" s="101">
        <f t="shared" ca="1" si="782"/>
        <v>0</v>
      </c>
      <c r="S5572" s="13"/>
      <c r="T5572" s="101">
        <f t="shared" ca="1" si="783"/>
        <v>1.0712017306634175E-2</v>
      </c>
      <c r="U5572" s="101">
        <f t="shared" si="784"/>
        <v>0</v>
      </c>
      <c r="V5572" s="101">
        <f t="shared" ca="1" si="785"/>
        <v>-27.97078712385612</v>
      </c>
    </row>
    <row r="5573" spans="2:22" x14ac:dyDescent="0.3">
      <c r="B5573" s="13">
        <v>2023</v>
      </c>
      <c r="C5573" s="13">
        <v>8</v>
      </c>
      <c r="D5573" s="13">
        <v>18</v>
      </c>
      <c r="E5573" s="83" t="s">
        <v>329</v>
      </c>
      <c r="F5573" s="13">
        <v>4</v>
      </c>
      <c r="G5573" s="13">
        <v>14</v>
      </c>
      <c r="H5573" s="13" t="s">
        <v>70</v>
      </c>
      <c r="I5573" s="13" t="s">
        <v>53</v>
      </c>
      <c r="J5573" s="13"/>
      <c r="K5573" s="13" t="s">
        <v>28</v>
      </c>
      <c r="L5573" s="12">
        <f t="shared" ca="1" si="778"/>
        <v>5.0121526625880426</v>
      </c>
      <c r="M5573" s="101">
        <f t="shared" ca="1" si="779"/>
        <v>0.26444117447814514</v>
      </c>
      <c r="N5573" s="101">
        <f t="shared" ca="1" si="777"/>
        <v>707.80005717027404</v>
      </c>
      <c r="O5573" s="101">
        <f t="shared" ca="1" si="780"/>
        <v>0.5407611507666239</v>
      </c>
      <c r="Q5573" s="12">
        <f t="shared" ca="1" si="781"/>
        <v>4.543443186738819</v>
      </c>
      <c r="R5573" s="101">
        <f t="shared" ca="1" si="782"/>
        <v>0</v>
      </c>
      <c r="S5573" s="13"/>
      <c r="T5573" s="101">
        <f t="shared" ca="1" si="783"/>
        <v>2.472911194580504E-2</v>
      </c>
      <c r="U5573" s="101">
        <f t="shared" si="784"/>
        <v>0</v>
      </c>
      <c r="V5573" s="101">
        <f t="shared" ca="1" si="785"/>
        <v>-27.946058011910313</v>
      </c>
    </row>
    <row r="5574" spans="2:22" x14ac:dyDescent="0.3">
      <c r="B5574" s="13">
        <v>2023</v>
      </c>
      <c r="C5574" s="13">
        <v>8</v>
      </c>
      <c r="D5574" s="13">
        <v>18</v>
      </c>
      <c r="E5574" s="83" t="s">
        <v>329</v>
      </c>
      <c r="F5574" s="13">
        <v>4</v>
      </c>
      <c r="G5574" s="13">
        <v>15</v>
      </c>
      <c r="H5574" s="13" t="s">
        <v>70</v>
      </c>
      <c r="I5574" s="13" t="s">
        <v>53</v>
      </c>
      <c r="J5574" s="13"/>
      <c r="K5574" s="13" t="s">
        <v>28</v>
      </c>
      <c r="L5574" s="12">
        <f t="shared" ca="1" si="778"/>
        <v>5.430418344597661</v>
      </c>
      <c r="M5574" s="101">
        <f t="shared" ca="1" si="779"/>
        <v>0.28650887186097262</v>
      </c>
      <c r="N5574" s="101">
        <f t="shared" ca="1" si="777"/>
        <v>707.80005717027404</v>
      </c>
      <c r="O5574" s="101">
        <f t="shared" ca="1" si="780"/>
        <v>0.58588783519864163</v>
      </c>
      <c r="Q5574" s="12">
        <f t="shared" ca="1" si="781"/>
        <v>5.6000000000000005</v>
      </c>
      <c r="R5574" s="101">
        <f t="shared" ca="1" si="782"/>
        <v>1.4355087129808038E-2</v>
      </c>
      <c r="S5574" s="13"/>
      <c r="T5574" s="101">
        <f t="shared" ca="1" si="783"/>
        <v>0</v>
      </c>
      <c r="U5574" s="101">
        <f t="shared" si="784"/>
        <v>0</v>
      </c>
      <c r="V5574" s="101">
        <f t="shared" ca="1" si="785"/>
        <v>-27.974768186169928</v>
      </c>
    </row>
    <row r="5575" spans="2:22" x14ac:dyDescent="0.3">
      <c r="B5575" s="13">
        <v>2023</v>
      </c>
      <c r="C5575" s="13">
        <v>8</v>
      </c>
      <c r="D5575" s="13">
        <v>18</v>
      </c>
      <c r="E5575" s="83" t="s">
        <v>329</v>
      </c>
      <c r="F5575" s="13">
        <v>4</v>
      </c>
      <c r="G5575" s="13">
        <v>16</v>
      </c>
      <c r="H5575" s="13" t="s">
        <v>71</v>
      </c>
      <c r="I5575" s="13" t="s">
        <v>53</v>
      </c>
      <c r="J5575" s="13"/>
      <c r="K5575" s="13" t="s">
        <v>28</v>
      </c>
      <c r="L5575" s="12">
        <f t="shared" ca="1" si="778"/>
        <v>5.0712398514682366</v>
      </c>
      <c r="M5575" s="101">
        <f t="shared" ca="1" si="779"/>
        <v>0.62954371516126695</v>
      </c>
      <c r="N5575" s="101">
        <f t="shared" ca="1" si="777"/>
        <v>709.22634337849945</v>
      </c>
      <c r="O5575" s="101">
        <f t="shared" ca="1" si="780"/>
        <v>1.5102152277672409</v>
      </c>
      <c r="Q5575" s="12">
        <f t="shared" ca="1" si="781"/>
        <v>5.6000000000000005</v>
      </c>
      <c r="R5575" s="101">
        <f t="shared" ca="1" si="782"/>
        <v>4.4759546573213814E-2</v>
      </c>
      <c r="S5575" s="13"/>
      <c r="T5575" s="101">
        <f t="shared" ca="1" si="783"/>
        <v>0</v>
      </c>
      <c r="U5575" s="101">
        <f t="shared" ca="1" si="784"/>
        <v>1.4262862082254415</v>
      </c>
      <c r="V5575" s="101">
        <f t="shared" ca="1" si="785"/>
        <v>-26.638001071090915</v>
      </c>
    </row>
    <row r="5576" spans="2:22" x14ac:dyDescent="0.3">
      <c r="B5576" s="13">
        <v>2023</v>
      </c>
      <c r="C5576" s="13">
        <v>8</v>
      </c>
      <c r="D5576" s="13">
        <v>18</v>
      </c>
      <c r="E5576" s="83" t="s">
        <v>329</v>
      </c>
      <c r="F5576" s="13">
        <v>4</v>
      </c>
      <c r="G5576" s="13">
        <v>17</v>
      </c>
      <c r="H5576" s="13" t="s">
        <v>71</v>
      </c>
      <c r="I5576" s="13" t="s">
        <v>53</v>
      </c>
      <c r="J5576" s="13"/>
      <c r="K5576" s="13" t="s">
        <v>28</v>
      </c>
      <c r="L5576" s="12">
        <f t="shared" ca="1" si="778"/>
        <v>5.178318709855076</v>
      </c>
      <c r="M5576" s="101">
        <f t="shared" ca="1" si="779"/>
        <v>0.64283648464140919</v>
      </c>
      <c r="N5576" s="101">
        <f t="shared" ca="1" si="777"/>
        <v>710.68274551564616</v>
      </c>
      <c r="O5576" s="101">
        <f t="shared" ca="1" si="780"/>
        <v>1.5421033117948417</v>
      </c>
      <c r="Q5576" s="12">
        <f t="shared" ca="1" si="781"/>
        <v>5.6000000000000005</v>
      </c>
      <c r="R5576" s="101">
        <f t="shared" ca="1" si="782"/>
        <v>3.5695321210767864E-2</v>
      </c>
      <c r="S5576" s="13"/>
      <c r="T5576" s="101">
        <f t="shared" ca="1" si="783"/>
        <v>0</v>
      </c>
      <c r="U5576" s="101">
        <f t="shared" ca="1" si="784"/>
        <v>1.4564021371467402</v>
      </c>
      <c r="V5576" s="101">
        <f t="shared" ca="1" si="785"/>
        <v>-25.25298957636571</v>
      </c>
    </row>
    <row r="5577" spans="2:22" x14ac:dyDescent="0.3">
      <c r="B5577" s="13">
        <v>2023</v>
      </c>
      <c r="C5577" s="13">
        <v>8</v>
      </c>
      <c r="D5577" s="13">
        <v>18</v>
      </c>
      <c r="E5577" s="83" t="s">
        <v>329</v>
      </c>
      <c r="F5577" s="13">
        <v>4</v>
      </c>
      <c r="G5577" s="13">
        <v>18</v>
      </c>
      <c r="H5577" s="13" t="s">
        <v>71</v>
      </c>
      <c r="I5577" s="13" t="s">
        <v>53</v>
      </c>
      <c r="J5577" s="13"/>
      <c r="K5577" s="13" t="s">
        <v>28</v>
      </c>
      <c r="L5577" s="12">
        <f t="shared" ca="1" si="778"/>
        <v>6.1092094951570086</v>
      </c>
      <c r="M5577" s="101">
        <f t="shared" ca="1" si="779"/>
        <v>0.75839726672879104</v>
      </c>
      <c r="N5577" s="101">
        <f t="shared" ca="1" si="777"/>
        <v>712.40096068615912</v>
      </c>
      <c r="O5577" s="101">
        <f t="shared" ca="1" si="780"/>
        <v>1.8193225876577572</v>
      </c>
      <c r="Q5577" s="12">
        <f t="shared" ca="1" si="781"/>
        <v>5.6000000000000005</v>
      </c>
      <c r="R5577" s="101">
        <f t="shared" ca="1" si="782"/>
        <v>0</v>
      </c>
      <c r="S5577" s="13"/>
      <c r="T5577" s="101">
        <f t="shared" ca="1" si="783"/>
        <v>6.321326672879099E-2</v>
      </c>
      <c r="U5577" s="101">
        <f t="shared" ca="1" si="784"/>
        <v>1.7182151705129087</v>
      </c>
      <c r="V5577" s="101">
        <f t="shared" ca="1" si="785"/>
        <v>-23.47156113912401</v>
      </c>
    </row>
    <row r="5578" spans="2:22" x14ac:dyDescent="0.3">
      <c r="B5578" s="13">
        <v>2023</v>
      </c>
      <c r="C5578" s="13">
        <v>8</v>
      </c>
      <c r="D5578" s="13">
        <v>18</v>
      </c>
      <c r="E5578" s="83" t="s">
        <v>329</v>
      </c>
      <c r="F5578" s="13">
        <v>4</v>
      </c>
      <c r="G5578" s="13">
        <v>19</v>
      </c>
      <c r="H5578" s="13" t="s">
        <v>71</v>
      </c>
      <c r="I5578" s="13" t="s">
        <v>53</v>
      </c>
      <c r="J5578" s="13"/>
      <c r="K5578" s="13" t="s">
        <v>28</v>
      </c>
      <c r="L5578" s="12">
        <f t="shared" ca="1" si="778"/>
        <v>5.5097472333273307</v>
      </c>
      <c r="M5578" s="101">
        <f t="shared" ca="1" si="779"/>
        <v>0.68398002154525483</v>
      </c>
      <c r="N5578" s="101">
        <f t="shared" ca="1" si="777"/>
        <v>713.95057709553248</v>
      </c>
      <c r="O5578" s="101">
        <f t="shared" ca="1" si="780"/>
        <v>1.6408027260848792</v>
      </c>
      <c r="Q5578" s="12">
        <f t="shared" ca="1" si="781"/>
        <v>0.91126224503164821</v>
      </c>
      <c r="R5578" s="101">
        <f t="shared" ca="1" si="782"/>
        <v>0</v>
      </c>
      <c r="S5578" s="13"/>
      <c r="T5578" s="101">
        <f t="shared" ca="1" si="783"/>
        <v>0.5708559264470261</v>
      </c>
      <c r="U5578" s="101">
        <f t="shared" ca="1" si="784"/>
        <v>1.5496164093733118</v>
      </c>
      <c r="V5578" s="101">
        <f t="shared" ca="1" si="785"/>
        <v>-21.351088803303671</v>
      </c>
    </row>
    <row r="5579" spans="2:22" x14ac:dyDescent="0.3">
      <c r="B5579" s="13">
        <v>2023</v>
      </c>
      <c r="C5579" s="13">
        <v>8</v>
      </c>
      <c r="D5579" s="13">
        <v>18</v>
      </c>
      <c r="E5579" s="83" t="s">
        <v>329</v>
      </c>
      <c r="F5579" s="13">
        <v>4</v>
      </c>
      <c r="G5579" s="13">
        <v>20</v>
      </c>
      <c r="H5579" s="13" t="s">
        <v>69</v>
      </c>
      <c r="I5579" s="13" t="s">
        <v>53</v>
      </c>
      <c r="J5579" s="13"/>
      <c r="K5579" s="13" t="s">
        <v>28</v>
      </c>
      <c r="L5579" s="12">
        <f t="shared" ca="1" si="778"/>
        <v>7.2850645233327382</v>
      </c>
      <c r="M5579" s="101">
        <f t="shared" ca="1" si="779"/>
        <v>0.38436000425103528</v>
      </c>
      <c r="N5579" s="101">
        <f t="shared" ca="1" si="777"/>
        <v>713.95057709553248</v>
      </c>
      <c r="O5579" s="101">
        <f t="shared" ca="1" si="780"/>
        <v>0.78598561142236911</v>
      </c>
      <c r="Q5579" s="12">
        <f t="shared" ca="1" si="781"/>
        <v>0</v>
      </c>
      <c r="R5579" s="101">
        <f t="shared" ca="1" si="782"/>
        <v>0</v>
      </c>
      <c r="S5579" s="13"/>
      <c r="T5579" s="101">
        <f t="shared" ca="1" si="783"/>
        <v>0.38436000425103528</v>
      </c>
      <c r="U5579" s="101">
        <f t="shared" si="784"/>
        <v>0</v>
      </c>
      <c r="V5579" s="101">
        <f t="shared" ca="1" si="785"/>
        <v>-20.966728799052635</v>
      </c>
    </row>
    <row r="5580" spans="2:22" x14ac:dyDescent="0.3">
      <c r="B5580" s="13">
        <v>2023</v>
      </c>
      <c r="C5580" s="13">
        <v>8</v>
      </c>
      <c r="D5580" s="13">
        <v>18</v>
      </c>
      <c r="E5580" s="83" t="s">
        <v>329</v>
      </c>
      <c r="F5580" s="13">
        <v>4</v>
      </c>
      <c r="G5580" s="13">
        <v>21</v>
      </c>
      <c r="H5580" s="13" t="s">
        <v>69</v>
      </c>
      <c r="I5580" s="13" t="s">
        <v>53</v>
      </c>
      <c r="J5580" s="13"/>
      <c r="K5580" s="13" t="s">
        <v>28</v>
      </c>
      <c r="L5580" s="12">
        <f t="shared" ca="1" si="778"/>
        <v>6.3091951221250753</v>
      </c>
      <c r="M5580" s="101">
        <f t="shared" ca="1" si="779"/>
        <v>0.33287313464331897</v>
      </c>
      <c r="N5580" s="101">
        <f t="shared" ca="1" si="777"/>
        <v>713.95057709553248</v>
      </c>
      <c r="O5580" s="101">
        <f t="shared" ca="1" si="780"/>
        <v>0.68069906172607442</v>
      </c>
      <c r="Q5580" s="12">
        <f t="shared" ca="1" si="781"/>
        <v>0</v>
      </c>
      <c r="R5580" s="101">
        <f t="shared" ca="1" si="782"/>
        <v>0</v>
      </c>
      <c r="S5580" s="13"/>
      <c r="T5580" s="101">
        <f t="shared" ca="1" si="783"/>
        <v>0.33287313464331897</v>
      </c>
      <c r="U5580" s="101">
        <f t="shared" si="784"/>
        <v>0</v>
      </c>
      <c r="V5580" s="101">
        <f t="shared" ca="1" si="785"/>
        <v>-20.633855664409317</v>
      </c>
    </row>
    <row r="5581" spans="2:22" x14ac:dyDescent="0.3">
      <c r="B5581" s="13">
        <v>2023</v>
      </c>
      <c r="C5581" s="13">
        <v>8</v>
      </c>
      <c r="D5581" s="13">
        <v>18</v>
      </c>
      <c r="E5581" s="83" t="s">
        <v>329</v>
      </c>
      <c r="F5581" s="13">
        <v>4</v>
      </c>
      <c r="G5581" s="13">
        <v>22</v>
      </c>
      <c r="H5581" s="13" t="s">
        <v>69</v>
      </c>
      <c r="I5581" s="13" t="s">
        <v>53</v>
      </c>
      <c r="J5581" s="13"/>
      <c r="K5581" s="13" t="s">
        <v>28</v>
      </c>
      <c r="L5581" s="12">
        <f t="shared" ca="1" si="778"/>
        <v>5.6727012731331339</v>
      </c>
      <c r="M5581" s="101">
        <f t="shared" ca="1" si="779"/>
        <v>0.29929171917050418</v>
      </c>
      <c r="N5581" s="101">
        <f t="shared" ca="1" si="777"/>
        <v>713.95057709553248</v>
      </c>
      <c r="O5581" s="101">
        <f t="shared" ca="1" si="780"/>
        <v>0.61202774035833385</v>
      </c>
      <c r="Q5581" s="12">
        <f t="shared" ca="1" si="781"/>
        <v>0</v>
      </c>
      <c r="R5581" s="101">
        <f t="shared" ca="1" si="782"/>
        <v>0</v>
      </c>
      <c r="S5581" s="13"/>
      <c r="T5581" s="101">
        <f t="shared" ca="1" si="783"/>
        <v>0.29929171917050418</v>
      </c>
      <c r="U5581" s="101">
        <f t="shared" si="784"/>
        <v>0</v>
      </c>
      <c r="V5581" s="101">
        <f t="shared" ca="1" si="785"/>
        <v>-20.334563945238813</v>
      </c>
    </row>
    <row r="5582" spans="2:22" x14ac:dyDescent="0.3">
      <c r="B5582" s="13">
        <v>2023</v>
      </c>
      <c r="C5582" s="13">
        <v>8</v>
      </c>
      <c r="D5582" s="13">
        <v>18</v>
      </c>
      <c r="E5582" s="83" t="s">
        <v>329</v>
      </c>
      <c r="F5582" s="13">
        <v>4</v>
      </c>
      <c r="G5582" s="13">
        <v>23</v>
      </c>
      <c r="H5582" s="13" t="s">
        <v>69</v>
      </c>
      <c r="I5582" s="13" t="s">
        <v>53</v>
      </c>
      <c r="J5582" s="13"/>
      <c r="K5582" s="13" t="s">
        <v>28</v>
      </c>
      <c r="L5582" s="12">
        <f t="shared" ca="1" si="778"/>
        <v>5.989336610930863</v>
      </c>
      <c r="M5582" s="101">
        <f t="shared" ca="1" si="779"/>
        <v>0.31599739959271234</v>
      </c>
      <c r="N5582" s="101">
        <f t="shared" ca="1" si="777"/>
        <v>713.95057709553248</v>
      </c>
      <c r="O5582" s="101">
        <f t="shared" ca="1" si="780"/>
        <v>0.64618952695333076</v>
      </c>
      <c r="Q5582" s="12">
        <f t="shared" ca="1" si="781"/>
        <v>0</v>
      </c>
      <c r="R5582" s="101">
        <f t="shared" ca="1" si="782"/>
        <v>0</v>
      </c>
      <c r="S5582" s="13"/>
      <c r="T5582" s="101">
        <f t="shared" ca="1" si="783"/>
        <v>0.31599739959271234</v>
      </c>
      <c r="U5582" s="101">
        <f t="shared" si="784"/>
        <v>0</v>
      </c>
      <c r="V5582" s="101">
        <f t="shared" ca="1" si="785"/>
        <v>-20.018566545646099</v>
      </c>
    </row>
    <row r="5583" spans="2:22" x14ac:dyDescent="0.3">
      <c r="B5583" s="13">
        <v>2023</v>
      </c>
      <c r="C5583" s="13">
        <v>8</v>
      </c>
      <c r="D5583" s="13">
        <v>19</v>
      </c>
      <c r="E5583" s="83" t="s">
        <v>330</v>
      </c>
      <c r="F5583" s="13">
        <v>5</v>
      </c>
      <c r="G5583" s="13">
        <v>0</v>
      </c>
      <c r="H5583" s="13" t="s">
        <v>69</v>
      </c>
      <c r="I5583" s="13" t="s">
        <v>53</v>
      </c>
      <c r="J5583" s="13"/>
      <c r="K5583" s="13" t="s">
        <v>28</v>
      </c>
      <c r="L5583" s="12">
        <f t="shared" ca="1" si="778"/>
        <v>5.9862754913587422</v>
      </c>
      <c r="M5583" s="101">
        <f t="shared" ca="1" si="779"/>
        <v>0.31583589492408726</v>
      </c>
      <c r="N5583" s="101">
        <f t="shared" ca="1" si="777"/>
        <v>713.95057709553248</v>
      </c>
      <c r="O5583" s="101">
        <f t="shared" ca="1" si="780"/>
        <v>0.64585926276269467</v>
      </c>
      <c r="Q5583" s="12">
        <f t="shared" ca="1" si="781"/>
        <v>0</v>
      </c>
      <c r="R5583" s="101">
        <f t="shared" ca="1" si="782"/>
        <v>0</v>
      </c>
      <c r="S5583" s="13"/>
      <c r="T5583" s="101">
        <f t="shared" ca="1" si="783"/>
        <v>0.31583589492408726</v>
      </c>
      <c r="U5583" s="101">
        <f t="shared" si="784"/>
        <v>0</v>
      </c>
      <c r="V5583" s="101">
        <f t="shared" ca="1" si="785"/>
        <v>-19.70273065072201</v>
      </c>
    </row>
    <row r="5584" spans="2:22" x14ac:dyDescent="0.3">
      <c r="B5584" s="13">
        <v>2023</v>
      </c>
      <c r="C5584" s="13">
        <v>8</v>
      </c>
      <c r="D5584" s="13">
        <v>19</v>
      </c>
      <c r="E5584" s="83" t="s">
        <v>330</v>
      </c>
      <c r="F5584" s="13">
        <v>5</v>
      </c>
      <c r="G5584" s="13">
        <v>1</v>
      </c>
      <c r="H5584" s="13" t="s">
        <v>69</v>
      </c>
      <c r="I5584" s="13" t="s">
        <v>53</v>
      </c>
      <c r="J5584" s="13"/>
      <c r="K5584" s="13" t="s">
        <v>28</v>
      </c>
      <c r="L5584" s="12">
        <f t="shared" ca="1" si="778"/>
        <v>2.8667191500245881</v>
      </c>
      <c r="M5584" s="101">
        <f t="shared" ca="1" si="779"/>
        <v>0.15124810235529726</v>
      </c>
      <c r="N5584" s="101">
        <f t="shared" ref="N5584:N5647" ca="1" si="786">IF(H5584="On-Peak",IF(I5584="Winter",((L5584*$D$48)/60)+N5583,((L5584*$D$47)/60)+N5583),N5583)</f>
        <v>713.95057709553248</v>
      </c>
      <c r="O5584" s="101">
        <f t="shared" ca="1" si="780"/>
        <v>0.30929032909615278</v>
      </c>
      <c r="Q5584" s="12">
        <f t="shared" ca="1" si="781"/>
        <v>0</v>
      </c>
      <c r="R5584" s="101">
        <f t="shared" ca="1" si="782"/>
        <v>0</v>
      </c>
      <c r="S5584" s="13"/>
      <c r="T5584" s="101">
        <f t="shared" ca="1" si="783"/>
        <v>0.15124810235529726</v>
      </c>
      <c r="U5584" s="101">
        <f t="shared" si="784"/>
        <v>0</v>
      </c>
      <c r="V5584" s="101">
        <f t="shared" ca="1" si="785"/>
        <v>-19.551482548366714</v>
      </c>
    </row>
    <row r="5585" spans="2:22" x14ac:dyDescent="0.3">
      <c r="B5585" s="13">
        <v>2023</v>
      </c>
      <c r="C5585" s="13">
        <v>8</v>
      </c>
      <c r="D5585" s="13">
        <v>19</v>
      </c>
      <c r="E5585" s="83" t="s">
        <v>330</v>
      </c>
      <c r="F5585" s="13">
        <v>5</v>
      </c>
      <c r="G5585" s="13">
        <v>2</v>
      </c>
      <c r="H5585" s="13" t="s">
        <v>69</v>
      </c>
      <c r="I5585" s="13" t="s">
        <v>53</v>
      </c>
      <c r="J5585" s="13"/>
      <c r="K5585" s="13" t="s">
        <v>28</v>
      </c>
      <c r="L5585" s="12">
        <f t="shared" ca="1" si="778"/>
        <v>3.2486514918267821</v>
      </c>
      <c r="M5585" s="101">
        <f t="shared" ca="1" si="779"/>
        <v>0.17139885270878102</v>
      </c>
      <c r="N5585" s="101">
        <f t="shared" ca="1" si="786"/>
        <v>713.95057709553248</v>
      </c>
      <c r="O5585" s="101">
        <f t="shared" ca="1" si="780"/>
        <v>0.35049700945319151</v>
      </c>
      <c r="Q5585" s="12">
        <f t="shared" ca="1" si="781"/>
        <v>0</v>
      </c>
      <c r="R5585" s="101">
        <f t="shared" ca="1" si="782"/>
        <v>0</v>
      </c>
      <c r="S5585" s="13"/>
      <c r="T5585" s="101">
        <f t="shared" ca="1" si="783"/>
        <v>0.17139885270878102</v>
      </c>
      <c r="U5585" s="101">
        <f t="shared" si="784"/>
        <v>0</v>
      </c>
      <c r="V5585" s="101">
        <f t="shared" ca="1" si="785"/>
        <v>-19.380083695657934</v>
      </c>
    </row>
    <row r="5586" spans="2:22" x14ac:dyDescent="0.3">
      <c r="B5586" s="13">
        <v>2023</v>
      </c>
      <c r="C5586" s="13">
        <v>8</v>
      </c>
      <c r="D5586" s="13">
        <v>19</v>
      </c>
      <c r="E5586" s="83" t="s">
        <v>330</v>
      </c>
      <c r="F5586" s="13">
        <v>5</v>
      </c>
      <c r="G5586" s="13">
        <v>3</v>
      </c>
      <c r="H5586" s="13" t="s">
        <v>69</v>
      </c>
      <c r="I5586" s="13" t="s">
        <v>53</v>
      </c>
      <c r="J5586" s="13"/>
      <c r="K5586" s="13" t="s">
        <v>28</v>
      </c>
      <c r="L5586" s="12">
        <f t="shared" ca="1" si="778"/>
        <v>3.3860927314094216</v>
      </c>
      <c r="M5586" s="101">
        <f t="shared" ca="1" si="779"/>
        <v>0.17865025250916108</v>
      </c>
      <c r="N5586" s="101">
        <f t="shared" ca="1" si="786"/>
        <v>713.95057709553248</v>
      </c>
      <c r="O5586" s="101">
        <f t="shared" ca="1" si="780"/>
        <v>0.36532554479176249</v>
      </c>
      <c r="Q5586" s="12">
        <f t="shared" ca="1" si="781"/>
        <v>0</v>
      </c>
      <c r="R5586" s="101">
        <f t="shared" ca="1" si="782"/>
        <v>0</v>
      </c>
      <c r="S5586" s="13"/>
      <c r="T5586" s="101">
        <f t="shared" ca="1" si="783"/>
        <v>0.17865025250916108</v>
      </c>
      <c r="U5586" s="101">
        <f t="shared" si="784"/>
        <v>0</v>
      </c>
      <c r="V5586" s="101">
        <f t="shared" ca="1" si="785"/>
        <v>-19.201433443148773</v>
      </c>
    </row>
    <row r="5587" spans="2:22" x14ac:dyDescent="0.3">
      <c r="B5587" s="13">
        <v>2023</v>
      </c>
      <c r="C5587" s="13">
        <v>8</v>
      </c>
      <c r="D5587" s="13">
        <v>19</v>
      </c>
      <c r="E5587" s="83" t="s">
        <v>330</v>
      </c>
      <c r="F5587" s="13">
        <v>5</v>
      </c>
      <c r="G5587" s="13">
        <v>4</v>
      </c>
      <c r="H5587" s="13" t="s">
        <v>69</v>
      </c>
      <c r="I5587" s="13" t="s">
        <v>53</v>
      </c>
      <c r="J5587" s="13"/>
      <c r="K5587" s="13" t="s">
        <v>28</v>
      </c>
      <c r="L5587" s="12">
        <f t="shared" ca="1" si="778"/>
        <v>3.1016105680894506</v>
      </c>
      <c r="M5587" s="101">
        <f t="shared" ca="1" si="779"/>
        <v>0.16364097357239943</v>
      </c>
      <c r="N5587" s="101">
        <f t="shared" ca="1" si="786"/>
        <v>713.95057709553248</v>
      </c>
      <c r="O5587" s="101">
        <f t="shared" ca="1" si="780"/>
        <v>0.33463276419117083</v>
      </c>
      <c r="Q5587" s="12">
        <f t="shared" ca="1" si="781"/>
        <v>0</v>
      </c>
      <c r="R5587" s="101">
        <f t="shared" ca="1" si="782"/>
        <v>0</v>
      </c>
      <c r="S5587" s="13"/>
      <c r="T5587" s="101">
        <f t="shared" ca="1" si="783"/>
        <v>0.16364097357239943</v>
      </c>
      <c r="U5587" s="101">
        <f t="shared" si="784"/>
        <v>0</v>
      </c>
      <c r="V5587" s="101">
        <f t="shared" ca="1" si="785"/>
        <v>-19.037792469576374</v>
      </c>
    </row>
    <row r="5588" spans="2:22" x14ac:dyDescent="0.3">
      <c r="B5588" s="13">
        <v>2023</v>
      </c>
      <c r="C5588" s="13">
        <v>8</v>
      </c>
      <c r="D5588" s="13">
        <v>19</v>
      </c>
      <c r="E5588" s="83" t="s">
        <v>330</v>
      </c>
      <c r="F5588" s="13">
        <v>5</v>
      </c>
      <c r="G5588" s="13">
        <v>5</v>
      </c>
      <c r="H5588" s="13" t="s">
        <v>69</v>
      </c>
      <c r="I5588" s="13" t="s">
        <v>53</v>
      </c>
      <c r="J5588" s="13"/>
      <c r="K5588" s="13" t="s">
        <v>28</v>
      </c>
      <c r="L5588" s="12">
        <f t="shared" ca="1" si="778"/>
        <v>3.4895005963001759</v>
      </c>
      <c r="M5588" s="101">
        <f t="shared" ca="1" si="779"/>
        <v>0.18410605146079728</v>
      </c>
      <c r="N5588" s="101">
        <f t="shared" ca="1" si="786"/>
        <v>713.95057709553248</v>
      </c>
      <c r="O5588" s="101">
        <f t="shared" ca="1" si="780"/>
        <v>0.37648221933482601</v>
      </c>
      <c r="Q5588" s="12">
        <f t="shared" ca="1" si="781"/>
        <v>2.9968480462590765</v>
      </c>
      <c r="R5588" s="101">
        <f t="shared" ca="1" si="782"/>
        <v>0</v>
      </c>
      <c r="S5588" s="13"/>
      <c r="T5588" s="101">
        <f t="shared" ca="1" si="783"/>
        <v>2.5992348540168405E-2</v>
      </c>
      <c r="U5588" s="101">
        <f t="shared" si="784"/>
        <v>0</v>
      </c>
      <c r="V5588" s="101">
        <f t="shared" ca="1" si="785"/>
        <v>-19.011800121036206</v>
      </c>
    </row>
    <row r="5589" spans="2:22" x14ac:dyDescent="0.3">
      <c r="B5589" s="13">
        <v>2023</v>
      </c>
      <c r="C5589" s="13">
        <v>8</v>
      </c>
      <c r="D5589" s="13">
        <v>19</v>
      </c>
      <c r="E5589" s="83" t="s">
        <v>330</v>
      </c>
      <c r="F5589" s="13">
        <v>5</v>
      </c>
      <c r="G5589" s="13">
        <v>6</v>
      </c>
      <c r="H5589" s="13" t="s">
        <v>69</v>
      </c>
      <c r="I5589" s="13" t="s">
        <v>53</v>
      </c>
      <c r="J5589" s="13"/>
      <c r="K5589" s="13" t="s">
        <v>28</v>
      </c>
      <c r="L5589" s="12">
        <f t="shared" ca="1" si="778"/>
        <v>3.5085299059751853</v>
      </c>
      <c r="M5589" s="101">
        <f t="shared" ca="1" si="779"/>
        <v>0.18511003783925079</v>
      </c>
      <c r="N5589" s="101">
        <f t="shared" ca="1" si="786"/>
        <v>713.95057709553248</v>
      </c>
      <c r="O5589" s="101">
        <f t="shared" ca="1" si="780"/>
        <v>0.37853529155566273</v>
      </c>
      <c r="Q5589" s="12">
        <f t="shared" ca="1" si="781"/>
        <v>5.6000000000000005</v>
      </c>
      <c r="R5589" s="101">
        <f t="shared" ca="1" si="782"/>
        <v>0.1770429434592006</v>
      </c>
      <c r="S5589" s="13"/>
      <c r="T5589" s="101">
        <f t="shared" ca="1" si="783"/>
        <v>0</v>
      </c>
      <c r="U5589" s="101">
        <f t="shared" si="784"/>
        <v>0</v>
      </c>
      <c r="V5589" s="101">
        <f t="shared" ca="1" si="785"/>
        <v>-19.365886007954604</v>
      </c>
    </row>
    <row r="5590" spans="2:22" x14ac:dyDescent="0.3">
      <c r="B5590" s="13">
        <v>2023</v>
      </c>
      <c r="C5590" s="13">
        <v>8</v>
      </c>
      <c r="D5590" s="13">
        <v>19</v>
      </c>
      <c r="E5590" s="83" t="s">
        <v>330</v>
      </c>
      <c r="F5590" s="13">
        <v>5</v>
      </c>
      <c r="G5590" s="13">
        <v>7</v>
      </c>
      <c r="H5590" s="13" t="s">
        <v>69</v>
      </c>
      <c r="I5590" s="13" t="s">
        <v>53</v>
      </c>
      <c r="J5590" s="13"/>
      <c r="K5590" s="13" t="s">
        <v>28</v>
      </c>
      <c r="L5590" s="12">
        <f t="shared" ca="1" si="778"/>
        <v>3.3958923775395928</v>
      </c>
      <c r="M5590" s="101">
        <f t="shared" ca="1" si="779"/>
        <v>0.17916728183898892</v>
      </c>
      <c r="N5590" s="101">
        <f t="shared" ca="1" si="786"/>
        <v>713.95057709553248</v>
      </c>
      <c r="O5590" s="101">
        <f t="shared" ca="1" si="780"/>
        <v>0.36638282861274668</v>
      </c>
      <c r="Q5590" s="12">
        <f t="shared" ca="1" si="781"/>
        <v>5.6000000000000005</v>
      </c>
      <c r="R5590" s="101">
        <f t="shared" ca="1" si="782"/>
        <v>0.18657771024127351</v>
      </c>
      <c r="S5590" s="13"/>
      <c r="T5590" s="101">
        <f t="shared" ca="1" si="783"/>
        <v>0</v>
      </c>
      <c r="U5590" s="101">
        <f t="shared" si="784"/>
        <v>0</v>
      </c>
      <c r="V5590" s="101">
        <f t="shared" ca="1" si="785"/>
        <v>-19.739041428437151</v>
      </c>
    </row>
    <row r="5591" spans="2:22" x14ac:dyDescent="0.3">
      <c r="B5591" s="13">
        <v>2023</v>
      </c>
      <c r="C5591" s="13">
        <v>8</v>
      </c>
      <c r="D5591" s="13">
        <v>19</v>
      </c>
      <c r="E5591" s="83" t="s">
        <v>330</v>
      </c>
      <c r="F5591" s="13">
        <v>5</v>
      </c>
      <c r="G5591" s="13">
        <v>8</v>
      </c>
      <c r="H5591" s="13" t="s">
        <v>69</v>
      </c>
      <c r="I5591" s="13" t="s">
        <v>53</v>
      </c>
      <c r="J5591" s="13"/>
      <c r="K5591" s="13" t="s">
        <v>28</v>
      </c>
      <c r="L5591" s="12">
        <f t="shared" ca="1" si="778"/>
        <v>5.7937266682915141</v>
      </c>
      <c r="M5591" s="101">
        <f t="shared" ca="1" si="779"/>
        <v>0.3056770190190603</v>
      </c>
      <c r="N5591" s="101">
        <f t="shared" ca="1" si="786"/>
        <v>713.95057709553248</v>
      </c>
      <c r="O5591" s="101">
        <f t="shared" ca="1" si="780"/>
        <v>0.62508517024197141</v>
      </c>
      <c r="Q5591" s="12">
        <f t="shared" ca="1" si="781"/>
        <v>5.6000000000000005</v>
      </c>
      <c r="R5591" s="101">
        <f t="shared" ca="1" si="782"/>
        <v>0</v>
      </c>
      <c r="S5591" s="13"/>
      <c r="T5591" s="101">
        <f t="shared" ca="1" si="783"/>
        <v>1.0221019019060255E-2</v>
      </c>
      <c r="U5591" s="101">
        <f t="shared" si="784"/>
        <v>0</v>
      </c>
      <c r="V5591" s="101">
        <f t="shared" ca="1" si="785"/>
        <v>-19.728820409418091</v>
      </c>
    </row>
    <row r="5592" spans="2:22" x14ac:dyDescent="0.3">
      <c r="B5592" s="13">
        <v>2023</v>
      </c>
      <c r="C5592" s="13">
        <v>8</v>
      </c>
      <c r="D5592" s="13">
        <v>19</v>
      </c>
      <c r="E5592" s="83" t="s">
        <v>330</v>
      </c>
      <c r="F5592" s="13">
        <v>5</v>
      </c>
      <c r="G5592" s="13">
        <v>9</v>
      </c>
      <c r="H5592" s="13" t="s">
        <v>69</v>
      </c>
      <c r="I5592" s="13" t="s">
        <v>53</v>
      </c>
      <c r="J5592" s="13"/>
      <c r="K5592" s="13" t="s">
        <v>28</v>
      </c>
      <c r="L5592" s="12">
        <f t="shared" ca="1" si="778"/>
        <v>4.237420653688905</v>
      </c>
      <c r="M5592" s="101">
        <f t="shared" ca="1" si="779"/>
        <v>0.22356631368862664</v>
      </c>
      <c r="N5592" s="101">
        <f t="shared" ca="1" si="786"/>
        <v>713.95057709553248</v>
      </c>
      <c r="O5592" s="101">
        <f t="shared" ca="1" si="780"/>
        <v>0.45717531432649594</v>
      </c>
      <c r="Q5592" s="12">
        <f t="shared" ca="1" si="781"/>
        <v>5.6000000000000005</v>
      </c>
      <c r="R5592" s="101">
        <f t="shared" ca="1" si="782"/>
        <v>0.11534234166523424</v>
      </c>
      <c r="S5592" s="13"/>
      <c r="T5592" s="101">
        <f t="shared" ca="1" si="783"/>
        <v>0</v>
      </c>
      <c r="U5592" s="101">
        <f t="shared" si="784"/>
        <v>0</v>
      </c>
      <c r="V5592" s="101">
        <f t="shared" ca="1" si="785"/>
        <v>-19.959505092748557</v>
      </c>
    </row>
    <row r="5593" spans="2:22" x14ac:dyDescent="0.3">
      <c r="B5593" s="13">
        <v>2023</v>
      </c>
      <c r="C5593" s="13">
        <v>8</v>
      </c>
      <c r="D5593" s="13">
        <v>19</v>
      </c>
      <c r="E5593" s="83" t="s">
        <v>330</v>
      </c>
      <c r="F5593" s="13">
        <v>5</v>
      </c>
      <c r="G5593" s="13">
        <v>10</v>
      </c>
      <c r="H5593" s="13" t="s">
        <v>70</v>
      </c>
      <c r="I5593" s="13" t="s">
        <v>53</v>
      </c>
      <c r="J5593" s="13"/>
      <c r="K5593" s="13" t="s">
        <v>28</v>
      </c>
      <c r="L5593" s="12">
        <f t="shared" ca="1" si="778"/>
        <v>4.9280536461400768</v>
      </c>
      <c r="M5593" s="101">
        <f t="shared" ca="1" si="779"/>
        <v>0.26000411037035048</v>
      </c>
      <c r="N5593" s="101">
        <f t="shared" ca="1" si="786"/>
        <v>713.95057709553248</v>
      </c>
      <c r="O5593" s="101">
        <f t="shared" ca="1" si="780"/>
        <v>0.53168770788205288</v>
      </c>
      <c r="Q5593" s="12">
        <f t="shared" ca="1" si="781"/>
        <v>0</v>
      </c>
      <c r="R5593" s="101">
        <f t="shared" ca="1" si="782"/>
        <v>0</v>
      </c>
      <c r="S5593" s="13"/>
      <c r="T5593" s="101">
        <f t="shared" ca="1" si="783"/>
        <v>0.26000411037035048</v>
      </c>
      <c r="U5593" s="101">
        <f t="shared" si="784"/>
        <v>0</v>
      </c>
      <c r="V5593" s="101">
        <f t="shared" ca="1" si="785"/>
        <v>-19.699500982378208</v>
      </c>
    </row>
    <row r="5594" spans="2:22" x14ac:dyDescent="0.3">
      <c r="B5594" s="13">
        <v>2023</v>
      </c>
      <c r="C5594" s="13">
        <v>8</v>
      </c>
      <c r="D5594" s="13">
        <v>19</v>
      </c>
      <c r="E5594" s="83" t="s">
        <v>330</v>
      </c>
      <c r="F5594" s="13">
        <v>5</v>
      </c>
      <c r="G5594" s="13">
        <v>11</v>
      </c>
      <c r="H5594" s="13" t="s">
        <v>70</v>
      </c>
      <c r="I5594" s="13" t="s">
        <v>53</v>
      </c>
      <c r="J5594" s="13"/>
      <c r="K5594" s="13" t="s">
        <v>28</v>
      </c>
      <c r="L5594" s="12">
        <f t="shared" ca="1" si="778"/>
        <v>3.5752875148784189</v>
      </c>
      <c r="M5594" s="101">
        <f t="shared" ca="1" si="779"/>
        <v>0.18863216928498538</v>
      </c>
      <c r="N5594" s="101">
        <f t="shared" ca="1" si="786"/>
        <v>713.95057709553248</v>
      </c>
      <c r="O5594" s="101">
        <f t="shared" ca="1" si="780"/>
        <v>0.38573776998023263</v>
      </c>
      <c r="Q5594" s="12">
        <f t="shared" ca="1" si="781"/>
        <v>0</v>
      </c>
      <c r="R5594" s="101">
        <f t="shared" ca="1" si="782"/>
        <v>0</v>
      </c>
      <c r="S5594" s="13"/>
      <c r="T5594" s="101">
        <f t="shared" ca="1" si="783"/>
        <v>0.18863216928498538</v>
      </c>
      <c r="U5594" s="101">
        <f t="shared" si="784"/>
        <v>0</v>
      </c>
      <c r="V5594" s="101">
        <f t="shared" ca="1" si="785"/>
        <v>-19.510868813093222</v>
      </c>
    </row>
    <row r="5595" spans="2:22" x14ac:dyDescent="0.3">
      <c r="B5595" s="13">
        <v>2023</v>
      </c>
      <c r="C5595" s="13">
        <v>8</v>
      </c>
      <c r="D5595" s="13">
        <v>19</v>
      </c>
      <c r="E5595" s="83" t="s">
        <v>330</v>
      </c>
      <c r="F5595" s="13">
        <v>5</v>
      </c>
      <c r="G5595" s="13">
        <v>12</v>
      </c>
      <c r="H5595" s="13" t="s">
        <v>70</v>
      </c>
      <c r="I5595" s="13" t="s">
        <v>53</v>
      </c>
      <c r="J5595" s="13"/>
      <c r="K5595" s="13" t="s">
        <v>28</v>
      </c>
      <c r="L5595" s="12">
        <f t="shared" ca="1" si="778"/>
        <v>3.8557294515670142</v>
      </c>
      <c r="M5595" s="101">
        <f t="shared" ca="1" si="779"/>
        <v>0.20342828586467568</v>
      </c>
      <c r="N5595" s="101">
        <f t="shared" ca="1" si="786"/>
        <v>713.95057709553248</v>
      </c>
      <c r="O5595" s="101">
        <f t="shared" ca="1" si="780"/>
        <v>0.41599465052956514</v>
      </c>
      <c r="Q5595" s="12">
        <f t="shared" ca="1" si="781"/>
        <v>5.6000000000000005</v>
      </c>
      <c r="R5595" s="101">
        <f t="shared" ca="1" si="782"/>
        <v>0.1476525019248523</v>
      </c>
      <c r="S5595" s="13"/>
      <c r="T5595" s="101">
        <f t="shared" ca="1" si="783"/>
        <v>0</v>
      </c>
      <c r="U5595" s="101">
        <f t="shared" si="784"/>
        <v>0</v>
      </c>
      <c r="V5595" s="101">
        <f t="shared" ca="1" si="785"/>
        <v>-19.806173816942927</v>
      </c>
    </row>
    <row r="5596" spans="2:22" x14ac:dyDescent="0.3">
      <c r="B5596" s="13">
        <v>2023</v>
      </c>
      <c r="C5596" s="13">
        <v>8</v>
      </c>
      <c r="D5596" s="13">
        <v>19</v>
      </c>
      <c r="E5596" s="83" t="s">
        <v>330</v>
      </c>
      <c r="F5596" s="13">
        <v>5</v>
      </c>
      <c r="G5596" s="13">
        <v>13</v>
      </c>
      <c r="H5596" s="13" t="s">
        <v>70</v>
      </c>
      <c r="I5596" s="13" t="s">
        <v>53</v>
      </c>
      <c r="J5596" s="13"/>
      <c r="K5596" s="13" t="s">
        <v>28</v>
      </c>
      <c r="L5596" s="12">
        <f t="shared" ca="1" si="778"/>
        <v>5.4726152011532569</v>
      </c>
      <c r="M5596" s="101">
        <f t="shared" ca="1" si="779"/>
        <v>0.28873517801284582</v>
      </c>
      <c r="N5596" s="101">
        <f t="shared" ca="1" si="786"/>
        <v>713.95057709553248</v>
      </c>
      <c r="O5596" s="101">
        <f t="shared" ca="1" si="780"/>
        <v>0.59044045405242485</v>
      </c>
      <c r="Q5596" s="12">
        <f t="shared" ca="1" si="781"/>
        <v>5.6000000000000005</v>
      </c>
      <c r="R5596" s="101">
        <f t="shared" ca="1" si="782"/>
        <v>1.0783123222376845E-2</v>
      </c>
      <c r="S5596" s="13"/>
      <c r="T5596" s="101">
        <f t="shared" ca="1" si="783"/>
        <v>0</v>
      </c>
      <c r="U5596" s="101">
        <f t="shared" si="784"/>
        <v>0</v>
      </c>
      <c r="V5596" s="101">
        <f t="shared" ca="1" si="785"/>
        <v>-19.827740063387683</v>
      </c>
    </row>
    <row r="5597" spans="2:22" x14ac:dyDescent="0.3">
      <c r="B5597" s="13">
        <v>2023</v>
      </c>
      <c r="C5597" s="13">
        <v>8</v>
      </c>
      <c r="D5597" s="13">
        <v>19</v>
      </c>
      <c r="E5597" s="83" t="s">
        <v>330</v>
      </c>
      <c r="F5597" s="13">
        <v>5</v>
      </c>
      <c r="G5597" s="13">
        <v>14</v>
      </c>
      <c r="H5597" s="13" t="s">
        <v>70</v>
      </c>
      <c r="I5597" s="13" t="s">
        <v>53</v>
      </c>
      <c r="J5597" s="13"/>
      <c r="K5597" s="13" t="s">
        <v>28</v>
      </c>
      <c r="L5597" s="12">
        <f t="shared" ca="1" si="778"/>
        <v>4.0240711790669801</v>
      </c>
      <c r="M5597" s="101">
        <f t="shared" ca="1" si="779"/>
        <v>0.21230999540757386</v>
      </c>
      <c r="N5597" s="101">
        <f t="shared" ca="1" si="786"/>
        <v>713.95057709553248</v>
      </c>
      <c r="O5597" s="101">
        <f t="shared" ca="1" si="780"/>
        <v>0.43415703950953649</v>
      </c>
      <c r="Q5597" s="12">
        <f t="shared" ca="1" si="781"/>
        <v>4.7580559033406189</v>
      </c>
      <c r="R5597" s="101">
        <f t="shared" ca="1" si="782"/>
        <v>6.2131806909763526E-2</v>
      </c>
      <c r="S5597" s="13"/>
      <c r="T5597" s="101">
        <f t="shared" ca="1" si="783"/>
        <v>0</v>
      </c>
      <c r="U5597" s="101">
        <f t="shared" si="784"/>
        <v>0</v>
      </c>
      <c r="V5597" s="101">
        <f t="shared" ca="1" si="785"/>
        <v>-19.952003677207212</v>
      </c>
    </row>
    <row r="5598" spans="2:22" x14ac:dyDescent="0.3">
      <c r="B5598" s="13">
        <v>2023</v>
      </c>
      <c r="C5598" s="13">
        <v>8</v>
      </c>
      <c r="D5598" s="13">
        <v>19</v>
      </c>
      <c r="E5598" s="83" t="s">
        <v>330</v>
      </c>
      <c r="F5598" s="13">
        <v>5</v>
      </c>
      <c r="G5598" s="13">
        <v>15</v>
      </c>
      <c r="H5598" s="13" t="s">
        <v>70</v>
      </c>
      <c r="I5598" s="13" t="s">
        <v>53</v>
      </c>
      <c r="J5598" s="13"/>
      <c r="K5598" s="13" t="s">
        <v>28</v>
      </c>
      <c r="L5598" s="12">
        <f t="shared" ca="1" si="778"/>
        <v>3.4884971267462705</v>
      </c>
      <c r="M5598" s="101">
        <f t="shared" ca="1" si="779"/>
        <v>0.18405310840713324</v>
      </c>
      <c r="N5598" s="101">
        <f t="shared" ca="1" si="786"/>
        <v>713.95057709553248</v>
      </c>
      <c r="O5598" s="101">
        <f t="shared" ca="1" si="780"/>
        <v>0.37637395500465515</v>
      </c>
      <c r="Q5598" s="12">
        <f t="shared" ca="1" si="781"/>
        <v>4.7157277169588827</v>
      </c>
      <c r="R5598" s="101">
        <f t="shared" ca="1" si="782"/>
        <v>0.10388506946149763</v>
      </c>
      <c r="S5598" s="13"/>
      <c r="T5598" s="101">
        <f t="shared" ca="1" si="783"/>
        <v>0</v>
      </c>
      <c r="U5598" s="101">
        <f t="shared" si="784"/>
        <v>0</v>
      </c>
      <c r="V5598" s="101">
        <f t="shared" ca="1" si="785"/>
        <v>-20.159773816130208</v>
      </c>
    </row>
    <row r="5599" spans="2:22" x14ac:dyDescent="0.3">
      <c r="B5599" s="13">
        <v>2023</v>
      </c>
      <c r="C5599" s="13">
        <v>8</v>
      </c>
      <c r="D5599" s="13">
        <v>19</v>
      </c>
      <c r="E5599" s="83" t="s">
        <v>330</v>
      </c>
      <c r="F5599" s="13">
        <v>5</v>
      </c>
      <c r="G5599" s="13">
        <v>16</v>
      </c>
      <c r="H5599" s="13" t="s">
        <v>71</v>
      </c>
      <c r="I5599" s="13" t="s">
        <v>53</v>
      </c>
      <c r="J5599" s="13"/>
      <c r="K5599" s="13" t="s">
        <v>28</v>
      </c>
      <c r="L5599" s="12">
        <f t="shared" ca="1" si="778"/>
        <v>4.9813298146512155</v>
      </c>
      <c r="M5599" s="101">
        <f t="shared" ca="1" si="779"/>
        <v>0.61838228319080191</v>
      </c>
      <c r="N5599" s="101">
        <f t="shared" ca="1" si="786"/>
        <v>715.35157610590318</v>
      </c>
      <c r="O5599" s="101">
        <f t="shared" ca="1" si="780"/>
        <v>1.483440018803132</v>
      </c>
      <c r="Q5599" s="12">
        <f t="shared" ca="1" si="781"/>
        <v>0</v>
      </c>
      <c r="R5599" s="101">
        <f t="shared" ca="1" si="782"/>
        <v>0</v>
      </c>
      <c r="S5599" s="13"/>
      <c r="T5599" s="101">
        <f t="shared" ca="1" si="783"/>
        <v>0.61838228319080191</v>
      </c>
      <c r="U5599" s="101">
        <f t="shared" ca="1" si="784"/>
        <v>1.4009990103706544</v>
      </c>
      <c r="V5599" s="101">
        <f t="shared" ca="1" si="785"/>
        <v>-18.140392522568753</v>
      </c>
    </row>
    <row r="5600" spans="2:22" x14ac:dyDescent="0.3">
      <c r="B5600" s="13">
        <v>2023</v>
      </c>
      <c r="C5600" s="13">
        <v>8</v>
      </c>
      <c r="D5600" s="13">
        <v>19</v>
      </c>
      <c r="E5600" s="83" t="s">
        <v>330</v>
      </c>
      <c r="F5600" s="13">
        <v>5</v>
      </c>
      <c r="G5600" s="13">
        <v>17</v>
      </c>
      <c r="H5600" s="13" t="s">
        <v>71</v>
      </c>
      <c r="I5600" s="13" t="s">
        <v>53</v>
      </c>
      <c r="J5600" s="13"/>
      <c r="K5600" s="13" t="s">
        <v>28</v>
      </c>
      <c r="L5600" s="12">
        <f t="shared" ca="1" si="778"/>
        <v>6.4694155560927413</v>
      </c>
      <c r="M5600" s="101">
        <f t="shared" ca="1" si="779"/>
        <v>0.80311324713335286</v>
      </c>
      <c r="N5600" s="101">
        <f t="shared" ca="1" si="786"/>
        <v>717.17109923105431</v>
      </c>
      <c r="O5600" s="101">
        <f t="shared" ca="1" si="780"/>
        <v>1.9265919526044184</v>
      </c>
      <c r="Q5600" s="12">
        <f t="shared" ca="1" si="781"/>
        <v>0.81994055078662809</v>
      </c>
      <c r="R5600" s="101">
        <f t="shared" ca="1" si="782"/>
        <v>0</v>
      </c>
      <c r="S5600" s="13"/>
      <c r="T5600" s="101">
        <f t="shared" ca="1" si="783"/>
        <v>0.70132582715870095</v>
      </c>
      <c r="U5600" s="101">
        <f t="shared" ca="1" si="784"/>
        <v>1.8195231251510835</v>
      </c>
      <c r="V5600" s="101">
        <f t="shared" ca="1" si="785"/>
        <v>-15.619543570258969</v>
      </c>
    </row>
    <row r="5601" spans="2:22" x14ac:dyDescent="0.3">
      <c r="B5601" s="13">
        <v>2023</v>
      </c>
      <c r="C5601" s="13">
        <v>8</v>
      </c>
      <c r="D5601" s="13">
        <v>19</v>
      </c>
      <c r="E5601" s="83" t="s">
        <v>330</v>
      </c>
      <c r="F5601" s="13">
        <v>5</v>
      </c>
      <c r="G5601" s="13">
        <v>18</v>
      </c>
      <c r="H5601" s="13" t="s">
        <v>71</v>
      </c>
      <c r="I5601" s="13" t="s">
        <v>53</v>
      </c>
      <c r="J5601" s="13"/>
      <c r="K5601" s="13" t="s">
        <v>28</v>
      </c>
      <c r="L5601" s="12">
        <f t="shared" ca="1" si="778"/>
        <v>5.8779851861990169</v>
      </c>
      <c r="M5601" s="101">
        <f t="shared" ca="1" si="779"/>
        <v>0.72969308101474595</v>
      </c>
      <c r="N5601" s="101">
        <f t="shared" ca="1" si="786"/>
        <v>718.82428256467279</v>
      </c>
      <c r="O5601" s="101">
        <f t="shared" ca="1" si="780"/>
        <v>1.7504639884500672</v>
      </c>
      <c r="Q5601" s="12">
        <f t="shared" ca="1" si="781"/>
        <v>5.6000000000000005</v>
      </c>
      <c r="R5601" s="101">
        <f t="shared" ca="1" si="782"/>
        <v>0</v>
      </c>
      <c r="S5601" s="13"/>
      <c r="T5601" s="101">
        <f t="shared" ca="1" si="783"/>
        <v>3.4509081014745889E-2</v>
      </c>
      <c r="U5601" s="101">
        <f t="shared" ca="1" si="784"/>
        <v>1.6531833336184734</v>
      </c>
      <c r="V5601" s="101">
        <f t="shared" ca="1" si="785"/>
        <v>-13.93185115562575</v>
      </c>
    </row>
    <row r="5602" spans="2:22" x14ac:dyDescent="0.3">
      <c r="B5602" s="13">
        <v>2023</v>
      </c>
      <c r="C5602" s="13">
        <v>8</v>
      </c>
      <c r="D5602" s="13">
        <v>19</v>
      </c>
      <c r="E5602" s="83" t="s">
        <v>330</v>
      </c>
      <c r="F5602" s="13">
        <v>5</v>
      </c>
      <c r="G5602" s="13">
        <v>19</v>
      </c>
      <c r="H5602" s="13" t="s">
        <v>71</v>
      </c>
      <c r="I5602" s="13" t="s">
        <v>53</v>
      </c>
      <c r="J5602" s="13"/>
      <c r="K5602" s="13" t="s">
        <v>28</v>
      </c>
      <c r="L5602" s="12">
        <f t="shared" ca="1" si="778"/>
        <v>5.7050525547923838</v>
      </c>
      <c r="M5602" s="101">
        <f t="shared" ca="1" si="779"/>
        <v>0.70822522415192657</v>
      </c>
      <c r="N5602" s="101">
        <f t="shared" ca="1" si="786"/>
        <v>720.42882859570818</v>
      </c>
      <c r="O5602" s="101">
        <f t="shared" ca="1" si="780"/>
        <v>1.6989646508171719</v>
      </c>
      <c r="Q5602" s="12">
        <f t="shared" ca="1" si="781"/>
        <v>5.6000000000000005</v>
      </c>
      <c r="R5602" s="101">
        <f t="shared" ca="1" si="782"/>
        <v>0</v>
      </c>
      <c r="S5602" s="13"/>
      <c r="T5602" s="101">
        <f t="shared" ca="1" si="783"/>
        <v>1.3041224151926462E-2</v>
      </c>
      <c r="U5602" s="101">
        <f t="shared" ca="1" si="784"/>
        <v>1.6045460310353579</v>
      </c>
      <c r="V5602" s="101">
        <f t="shared" ca="1" si="785"/>
        <v>-12.314263900438466</v>
      </c>
    </row>
    <row r="5603" spans="2:22" x14ac:dyDescent="0.3">
      <c r="B5603" s="13">
        <v>2023</v>
      </c>
      <c r="C5603" s="13">
        <v>8</v>
      </c>
      <c r="D5603" s="13">
        <v>19</v>
      </c>
      <c r="E5603" s="83" t="s">
        <v>330</v>
      </c>
      <c r="F5603" s="13">
        <v>5</v>
      </c>
      <c r="G5603" s="13">
        <v>20</v>
      </c>
      <c r="H5603" s="13" t="s">
        <v>69</v>
      </c>
      <c r="I5603" s="13" t="s">
        <v>53</v>
      </c>
      <c r="J5603" s="13"/>
      <c r="K5603" s="13" t="s">
        <v>28</v>
      </c>
      <c r="L5603" s="12">
        <f t="shared" ca="1" si="778"/>
        <v>6.0874019801358896</v>
      </c>
      <c r="M5603" s="101">
        <f t="shared" ca="1" si="779"/>
        <v>0.32117132847196955</v>
      </c>
      <c r="N5603" s="101">
        <f t="shared" ca="1" si="786"/>
        <v>720.42882859570818</v>
      </c>
      <c r="O5603" s="101">
        <f t="shared" ca="1" si="780"/>
        <v>0.65676979963686111</v>
      </c>
      <c r="Q5603" s="12">
        <f t="shared" ca="1" si="781"/>
        <v>0</v>
      </c>
      <c r="R5603" s="101">
        <f t="shared" ca="1" si="782"/>
        <v>0</v>
      </c>
      <c r="S5603" s="13"/>
      <c r="T5603" s="101">
        <f t="shared" ca="1" si="783"/>
        <v>0.32117132847196955</v>
      </c>
      <c r="U5603" s="101">
        <f t="shared" si="784"/>
        <v>0</v>
      </c>
      <c r="V5603" s="101">
        <f t="shared" ca="1" si="785"/>
        <v>-11.993092571966496</v>
      </c>
    </row>
    <row r="5604" spans="2:22" x14ac:dyDescent="0.3">
      <c r="B5604" s="13">
        <v>2023</v>
      </c>
      <c r="C5604" s="13">
        <v>8</v>
      </c>
      <c r="D5604" s="13">
        <v>19</v>
      </c>
      <c r="E5604" s="83" t="s">
        <v>330</v>
      </c>
      <c r="F5604" s="13">
        <v>5</v>
      </c>
      <c r="G5604" s="13">
        <v>21</v>
      </c>
      <c r="H5604" s="13" t="s">
        <v>69</v>
      </c>
      <c r="I5604" s="13" t="s">
        <v>53</v>
      </c>
      <c r="J5604" s="13"/>
      <c r="K5604" s="13" t="s">
        <v>28</v>
      </c>
      <c r="L5604" s="12">
        <f t="shared" ca="1" si="778"/>
        <v>5.4671779364662916</v>
      </c>
      <c r="M5604" s="101">
        <f t="shared" ca="1" si="779"/>
        <v>0.28844830792796156</v>
      </c>
      <c r="N5604" s="101">
        <f t="shared" ca="1" si="786"/>
        <v>720.42882859570818</v>
      </c>
      <c r="O5604" s="101">
        <f t="shared" ca="1" si="780"/>
        <v>0.58985382756534821</v>
      </c>
      <c r="Q5604" s="12">
        <f t="shared" ca="1" si="781"/>
        <v>0</v>
      </c>
      <c r="R5604" s="101">
        <f t="shared" ca="1" si="782"/>
        <v>0</v>
      </c>
      <c r="S5604" s="13"/>
      <c r="T5604" s="101">
        <f t="shared" ca="1" si="783"/>
        <v>0.28844830792796156</v>
      </c>
      <c r="U5604" s="101">
        <f t="shared" si="784"/>
        <v>0</v>
      </c>
      <c r="V5604" s="101">
        <f t="shared" ca="1" si="785"/>
        <v>-11.704644264038535</v>
      </c>
    </row>
    <row r="5605" spans="2:22" x14ac:dyDescent="0.3">
      <c r="B5605" s="13">
        <v>2023</v>
      </c>
      <c r="C5605" s="13">
        <v>8</v>
      </c>
      <c r="D5605" s="13">
        <v>19</v>
      </c>
      <c r="E5605" s="83" t="s">
        <v>330</v>
      </c>
      <c r="F5605" s="13">
        <v>5</v>
      </c>
      <c r="G5605" s="13">
        <v>22</v>
      </c>
      <c r="H5605" s="13" t="s">
        <v>69</v>
      </c>
      <c r="I5605" s="13" t="s">
        <v>53</v>
      </c>
      <c r="J5605" s="13"/>
      <c r="K5605" s="13" t="s">
        <v>28</v>
      </c>
      <c r="L5605" s="12">
        <f t="shared" ca="1" si="778"/>
        <v>6.2261167186707107</v>
      </c>
      <c r="M5605" s="101">
        <f t="shared" ca="1" si="779"/>
        <v>0.32848991807706668</v>
      </c>
      <c r="N5605" s="101">
        <f t="shared" ca="1" si="786"/>
        <v>720.42882859570818</v>
      </c>
      <c r="O5605" s="101">
        <f t="shared" ca="1" si="780"/>
        <v>0.67173573277738297</v>
      </c>
      <c r="Q5605" s="12">
        <f t="shared" ca="1" si="781"/>
        <v>0</v>
      </c>
      <c r="R5605" s="101">
        <f t="shared" ca="1" si="782"/>
        <v>0</v>
      </c>
      <c r="S5605" s="13"/>
      <c r="T5605" s="101">
        <f t="shared" ca="1" si="783"/>
        <v>0.32848991807706668</v>
      </c>
      <c r="U5605" s="101">
        <f t="shared" si="784"/>
        <v>0</v>
      </c>
      <c r="V5605" s="101">
        <f t="shared" ca="1" si="785"/>
        <v>-11.376154345961469</v>
      </c>
    </row>
    <row r="5606" spans="2:22" x14ac:dyDescent="0.3">
      <c r="B5606" s="13">
        <v>2023</v>
      </c>
      <c r="C5606" s="13">
        <v>8</v>
      </c>
      <c r="D5606" s="13">
        <v>19</v>
      </c>
      <c r="E5606" s="83" t="s">
        <v>330</v>
      </c>
      <c r="F5606" s="13">
        <v>5</v>
      </c>
      <c r="G5606" s="13">
        <v>23</v>
      </c>
      <c r="H5606" s="13" t="s">
        <v>69</v>
      </c>
      <c r="I5606" s="13" t="s">
        <v>53</v>
      </c>
      <c r="J5606" s="13"/>
      <c r="K5606" s="13" t="s">
        <v>28</v>
      </c>
      <c r="L5606" s="12">
        <f t="shared" ca="1" si="778"/>
        <v>5.1020466795912283</v>
      </c>
      <c r="M5606" s="101">
        <f t="shared" ca="1" si="779"/>
        <v>0.2691839828152332</v>
      </c>
      <c r="N5606" s="101">
        <f t="shared" ca="1" si="786"/>
        <v>720.42882859570818</v>
      </c>
      <c r="O5606" s="101">
        <f t="shared" ca="1" si="780"/>
        <v>0.55045981626109763</v>
      </c>
      <c r="Q5606" s="12">
        <f t="shared" ca="1" si="781"/>
        <v>0</v>
      </c>
      <c r="R5606" s="101">
        <f t="shared" ca="1" si="782"/>
        <v>0</v>
      </c>
      <c r="S5606" s="13"/>
      <c r="T5606" s="101">
        <f t="shared" ca="1" si="783"/>
        <v>0.2691839828152332</v>
      </c>
      <c r="U5606" s="101">
        <f t="shared" si="784"/>
        <v>0</v>
      </c>
      <c r="V5606" s="101">
        <f t="shared" ca="1" si="785"/>
        <v>-11.106970363146235</v>
      </c>
    </row>
    <row r="5607" spans="2:22" x14ac:dyDescent="0.3">
      <c r="B5607" s="13">
        <v>2023</v>
      </c>
      <c r="C5607" s="13">
        <v>8</v>
      </c>
      <c r="D5607" s="13">
        <v>20</v>
      </c>
      <c r="E5607" s="83" t="s">
        <v>331</v>
      </c>
      <c r="F5607" s="13">
        <v>6</v>
      </c>
      <c r="G5607" s="13">
        <v>0</v>
      </c>
      <c r="H5607" s="13" t="s">
        <v>69</v>
      </c>
      <c r="I5607" s="13" t="s">
        <v>53</v>
      </c>
      <c r="J5607" s="13"/>
      <c r="K5607" s="13" t="s">
        <v>28</v>
      </c>
      <c r="L5607" s="12">
        <f t="shared" ca="1" si="778"/>
        <v>5.305790764222694</v>
      </c>
      <c r="M5607" s="101">
        <f t="shared" ca="1" si="779"/>
        <v>0.27993352072038935</v>
      </c>
      <c r="N5607" s="101">
        <f t="shared" ca="1" si="786"/>
        <v>720.42882859570818</v>
      </c>
      <c r="O5607" s="101">
        <f t="shared" ca="1" si="780"/>
        <v>0.57244176555198645</v>
      </c>
      <c r="Q5607" s="12">
        <f t="shared" ca="1" si="781"/>
        <v>0</v>
      </c>
      <c r="R5607" s="101">
        <f t="shared" ca="1" si="782"/>
        <v>0</v>
      </c>
      <c r="S5607" s="13"/>
      <c r="T5607" s="101">
        <f t="shared" ca="1" si="783"/>
        <v>0.27993352072038935</v>
      </c>
      <c r="U5607" s="101">
        <f t="shared" si="784"/>
        <v>0</v>
      </c>
      <c r="V5607" s="101">
        <f t="shared" ca="1" si="785"/>
        <v>-10.827036842425846</v>
      </c>
    </row>
    <row r="5608" spans="2:22" x14ac:dyDescent="0.3">
      <c r="B5608" s="13">
        <v>2023</v>
      </c>
      <c r="C5608" s="13">
        <v>8</v>
      </c>
      <c r="D5608" s="13">
        <v>20</v>
      </c>
      <c r="E5608" s="83" t="s">
        <v>331</v>
      </c>
      <c r="F5608" s="13">
        <v>6</v>
      </c>
      <c r="G5608" s="13">
        <v>1</v>
      </c>
      <c r="H5608" s="13" t="s">
        <v>69</v>
      </c>
      <c r="I5608" s="13" t="s">
        <v>53</v>
      </c>
      <c r="J5608" s="13"/>
      <c r="K5608" s="13" t="s">
        <v>28</v>
      </c>
      <c r="L5608" s="12">
        <f t="shared" ca="1" si="778"/>
        <v>3.1347441210612179</v>
      </c>
      <c r="M5608" s="101">
        <f t="shared" ca="1" si="779"/>
        <v>0.16538909982718986</v>
      </c>
      <c r="N5608" s="101">
        <f t="shared" ca="1" si="786"/>
        <v>720.42882859570818</v>
      </c>
      <c r="O5608" s="101">
        <f t="shared" ca="1" si="780"/>
        <v>0.33820754322129482</v>
      </c>
      <c r="Q5608" s="12">
        <f t="shared" ca="1" si="781"/>
        <v>0</v>
      </c>
      <c r="R5608" s="101">
        <f t="shared" ca="1" si="782"/>
        <v>0</v>
      </c>
      <c r="S5608" s="13"/>
      <c r="T5608" s="101">
        <f t="shared" ca="1" si="783"/>
        <v>0.16538909982718986</v>
      </c>
      <c r="U5608" s="101">
        <f t="shared" si="784"/>
        <v>0</v>
      </c>
      <c r="V5608" s="101">
        <f t="shared" ca="1" si="785"/>
        <v>-10.661647742598657</v>
      </c>
    </row>
    <row r="5609" spans="2:22" x14ac:dyDescent="0.3">
      <c r="B5609" s="13">
        <v>2023</v>
      </c>
      <c r="C5609" s="13">
        <v>8</v>
      </c>
      <c r="D5609" s="13">
        <v>20</v>
      </c>
      <c r="E5609" s="83" t="s">
        <v>331</v>
      </c>
      <c r="F5609" s="13">
        <v>6</v>
      </c>
      <c r="G5609" s="13">
        <v>2</v>
      </c>
      <c r="H5609" s="13" t="s">
        <v>69</v>
      </c>
      <c r="I5609" s="13" t="s">
        <v>53</v>
      </c>
      <c r="J5609" s="13"/>
      <c r="K5609" s="13" t="s">
        <v>28</v>
      </c>
      <c r="L5609" s="12">
        <f t="shared" ca="1" si="778"/>
        <v>3.2905396185786158</v>
      </c>
      <c r="M5609" s="101">
        <f t="shared" ca="1" si="779"/>
        <v>0.17360887027620778</v>
      </c>
      <c r="N5609" s="101">
        <f t="shared" ca="1" si="786"/>
        <v>720.42882859570818</v>
      </c>
      <c r="O5609" s="101">
        <f t="shared" ca="1" si="780"/>
        <v>0.35501631944844686</v>
      </c>
      <c r="Q5609" s="12">
        <f t="shared" ca="1" si="781"/>
        <v>0</v>
      </c>
      <c r="R5609" s="101">
        <f t="shared" ca="1" si="782"/>
        <v>0</v>
      </c>
      <c r="S5609" s="13"/>
      <c r="T5609" s="101">
        <f t="shared" ca="1" si="783"/>
        <v>0.17360887027620778</v>
      </c>
      <c r="U5609" s="101">
        <f t="shared" si="784"/>
        <v>0</v>
      </c>
      <c r="V5609" s="101">
        <f t="shared" ca="1" si="785"/>
        <v>-10.488038872322448</v>
      </c>
    </row>
    <row r="5610" spans="2:22" x14ac:dyDescent="0.3">
      <c r="B5610" s="13">
        <v>2023</v>
      </c>
      <c r="C5610" s="13">
        <v>8</v>
      </c>
      <c r="D5610" s="13">
        <v>20</v>
      </c>
      <c r="E5610" s="83" t="s">
        <v>331</v>
      </c>
      <c r="F5610" s="13">
        <v>6</v>
      </c>
      <c r="G5610" s="13">
        <v>3</v>
      </c>
      <c r="H5610" s="13" t="s">
        <v>69</v>
      </c>
      <c r="I5610" s="13" t="s">
        <v>53</v>
      </c>
      <c r="J5610" s="13"/>
      <c r="K5610" s="13" t="s">
        <v>28</v>
      </c>
      <c r="L5610" s="12">
        <f t="shared" ca="1" si="778"/>
        <v>2.7843938846328511</v>
      </c>
      <c r="M5610" s="101">
        <f t="shared" ca="1" si="779"/>
        <v>0.14690462135322924</v>
      </c>
      <c r="N5610" s="101">
        <f t="shared" ca="1" si="786"/>
        <v>720.42882859570818</v>
      </c>
      <c r="O5610" s="101">
        <f t="shared" ca="1" si="780"/>
        <v>0.30040825621303829</v>
      </c>
      <c r="Q5610" s="12">
        <f t="shared" ca="1" si="781"/>
        <v>0</v>
      </c>
      <c r="R5610" s="101">
        <f t="shared" ca="1" si="782"/>
        <v>0</v>
      </c>
      <c r="S5610" s="13"/>
      <c r="T5610" s="101">
        <f t="shared" ca="1" si="783"/>
        <v>0.14690462135322924</v>
      </c>
      <c r="U5610" s="101">
        <f t="shared" si="784"/>
        <v>0</v>
      </c>
      <c r="V5610" s="101">
        <f t="shared" ca="1" si="785"/>
        <v>-10.341134250969219</v>
      </c>
    </row>
    <row r="5611" spans="2:22" x14ac:dyDescent="0.3">
      <c r="B5611" s="13">
        <v>2023</v>
      </c>
      <c r="C5611" s="13">
        <v>8</v>
      </c>
      <c r="D5611" s="13">
        <v>20</v>
      </c>
      <c r="E5611" s="83" t="s">
        <v>331</v>
      </c>
      <c r="F5611" s="13">
        <v>6</v>
      </c>
      <c r="G5611" s="13">
        <v>4</v>
      </c>
      <c r="H5611" s="13" t="s">
        <v>69</v>
      </c>
      <c r="I5611" s="13" t="s">
        <v>53</v>
      </c>
      <c r="J5611" s="13"/>
      <c r="K5611" s="13" t="s">
        <v>28</v>
      </c>
      <c r="L5611" s="12">
        <f t="shared" ca="1" si="778"/>
        <v>3.323390801926533</v>
      </c>
      <c r="M5611" s="101">
        <f t="shared" ca="1" si="779"/>
        <v>0.17534209870964387</v>
      </c>
      <c r="N5611" s="101">
        <f t="shared" ca="1" si="786"/>
        <v>720.42882859570818</v>
      </c>
      <c r="O5611" s="101">
        <f t="shared" ca="1" si="780"/>
        <v>0.35856063361985363</v>
      </c>
      <c r="Q5611" s="12">
        <f t="shared" ca="1" si="781"/>
        <v>0</v>
      </c>
      <c r="R5611" s="101">
        <f t="shared" ca="1" si="782"/>
        <v>0</v>
      </c>
      <c r="S5611" s="13"/>
      <c r="T5611" s="101">
        <f t="shared" ca="1" si="783"/>
        <v>0.17534209870964387</v>
      </c>
      <c r="U5611" s="101">
        <f t="shared" si="784"/>
        <v>0</v>
      </c>
      <c r="V5611" s="101">
        <f t="shared" ca="1" si="785"/>
        <v>-10.165792152259575</v>
      </c>
    </row>
    <row r="5612" spans="2:22" x14ac:dyDescent="0.3">
      <c r="B5612" s="13">
        <v>2023</v>
      </c>
      <c r="C5612" s="13">
        <v>8</v>
      </c>
      <c r="D5612" s="13">
        <v>20</v>
      </c>
      <c r="E5612" s="83" t="s">
        <v>331</v>
      </c>
      <c r="F5612" s="13">
        <v>6</v>
      </c>
      <c r="G5612" s="13">
        <v>5</v>
      </c>
      <c r="H5612" s="13" t="s">
        <v>69</v>
      </c>
      <c r="I5612" s="13" t="s">
        <v>53</v>
      </c>
      <c r="J5612" s="13"/>
      <c r="K5612" s="13" t="s">
        <v>28</v>
      </c>
      <c r="L5612" s="12">
        <f t="shared" ca="1" si="778"/>
        <v>3.3340972894369556</v>
      </c>
      <c r="M5612" s="101">
        <f t="shared" ca="1" si="779"/>
        <v>0.17590697299069377</v>
      </c>
      <c r="N5612" s="101">
        <f t="shared" ca="1" si="786"/>
        <v>720.42882859570818</v>
      </c>
      <c r="O5612" s="101">
        <f t="shared" ca="1" si="780"/>
        <v>0.35971575655735316</v>
      </c>
      <c r="Q5612" s="12">
        <f t="shared" ca="1" si="781"/>
        <v>3.0858009281509258</v>
      </c>
      <c r="R5612" s="101">
        <f t="shared" ca="1" si="782"/>
        <v>0</v>
      </c>
      <c r="S5612" s="13"/>
      <c r="T5612" s="101">
        <f t="shared" ca="1" si="783"/>
        <v>1.3100116021450935E-2</v>
      </c>
      <c r="U5612" s="101">
        <f t="shared" si="784"/>
        <v>0</v>
      </c>
      <c r="V5612" s="101">
        <f t="shared" ca="1" si="785"/>
        <v>-10.152692036238124</v>
      </c>
    </row>
    <row r="5613" spans="2:22" x14ac:dyDescent="0.3">
      <c r="B5613" s="13">
        <v>2023</v>
      </c>
      <c r="C5613" s="13">
        <v>8</v>
      </c>
      <c r="D5613" s="13">
        <v>20</v>
      </c>
      <c r="E5613" s="83" t="s">
        <v>331</v>
      </c>
      <c r="F5613" s="13">
        <v>6</v>
      </c>
      <c r="G5613" s="13">
        <v>6</v>
      </c>
      <c r="H5613" s="13" t="s">
        <v>69</v>
      </c>
      <c r="I5613" s="13" t="s">
        <v>53</v>
      </c>
      <c r="J5613" s="13"/>
      <c r="K5613" s="13" t="s">
        <v>28</v>
      </c>
      <c r="L5613" s="12">
        <f t="shared" ca="1" si="778"/>
        <v>3.1918899932877616</v>
      </c>
      <c r="M5613" s="101">
        <f t="shared" ca="1" si="779"/>
        <v>0.16840411604586231</v>
      </c>
      <c r="N5613" s="101">
        <f t="shared" ca="1" si="786"/>
        <v>720.42882859570818</v>
      </c>
      <c r="O5613" s="101">
        <f t="shared" ca="1" si="780"/>
        <v>0.34437301137581661</v>
      </c>
      <c r="Q5613" s="12">
        <f t="shared" ca="1" si="781"/>
        <v>3.9068602446037755</v>
      </c>
      <c r="R5613" s="101">
        <f t="shared" ca="1" si="782"/>
        <v>6.0522231773900578E-2</v>
      </c>
      <c r="S5613" s="13"/>
      <c r="T5613" s="101">
        <f t="shared" ca="1" si="783"/>
        <v>0</v>
      </c>
      <c r="U5613" s="101">
        <f t="shared" si="784"/>
        <v>0</v>
      </c>
      <c r="V5613" s="101">
        <f t="shared" ca="1" si="785"/>
        <v>-10.273736499785924</v>
      </c>
    </row>
    <row r="5614" spans="2:22" x14ac:dyDescent="0.3">
      <c r="B5614" s="13">
        <v>2023</v>
      </c>
      <c r="C5614" s="13">
        <v>8</v>
      </c>
      <c r="D5614" s="13">
        <v>20</v>
      </c>
      <c r="E5614" s="83" t="s">
        <v>331</v>
      </c>
      <c r="F5614" s="13">
        <v>6</v>
      </c>
      <c r="G5614" s="13">
        <v>7</v>
      </c>
      <c r="H5614" s="13" t="s">
        <v>69</v>
      </c>
      <c r="I5614" s="13" t="s">
        <v>53</v>
      </c>
      <c r="J5614" s="13"/>
      <c r="K5614" s="13" t="s">
        <v>28</v>
      </c>
      <c r="L5614" s="12">
        <f t="shared" ca="1" si="778"/>
        <v>3.1417563576351926</v>
      </c>
      <c r="M5614" s="101">
        <f t="shared" ca="1" si="779"/>
        <v>0.16575906542883276</v>
      </c>
      <c r="N5614" s="101">
        <f t="shared" ca="1" si="786"/>
        <v>720.42882859570818</v>
      </c>
      <c r="O5614" s="101">
        <f t="shared" ca="1" si="780"/>
        <v>0.3389640934252609</v>
      </c>
      <c r="Q5614" s="12">
        <f t="shared" ca="1" si="781"/>
        <v>2.9634206780984491</v>
      </c>
      <c r="R5614" s="101">
        <f t="shared" ca="1" si="782"/>
        <v>0</v>
      </c>
      <c r="S5614" s="13"/>
      <c r="T5614" s="101">
        <f t="shared" ca="1" si="783"/>
        <v>9.4089904523585854E-3</v>
      </c>
      <c r="U5614" s="101">
        <f t="shared" si="784"/>
        <v>0</v>
      </c>
      <c r="V5614" s="101">
        <f t="shared" ca="1" si="785"/>
        <v>-10.264327509333565</v>
      </c>
    </row>
    <row r="5615" spans="2:22" x14ac:dyDescent="0.3">
      <c r="B5615" s="13">
        <v>2023</v>
      </c>
      <c r="C5615" s="13">
        <v>8</v>
      </c>
      <c r="D5615" s="13">
        <v>20</v>
      </c>
      <c r="E5615" s="83" t="s">
        <v>331</v>
      </c>
      <c r="F5615" s="13">
        <v>6</v>
      </c>
      <c r="G5615" s="13">
        <v>8</v>
      </c>
      <c r="H5615" s="13" t="s">
        <v>69</v>
      </c>
      <c r="I5615" s="13" t="s">
        <v>53</v>
      </c>
      <c r="J5615" s="13"/>
      <c r="K5615" s="13" t="s">
        <v>28</v>
      </c>
      <c r="L5615" s="12">
        <f t="shared" ca="1" si="778"/>
        <v>4.0482827175038709</v>
      </c>
      <c r="M5615" s="101">
        <f t="shared" ca="1" si="779"/>
        <v>0.21358739617550423</v>
      </c>
      <c r="N5615" s="101">
        <f t="shared" ca="1" si="786"/>
        <v>720.42882859570818</v>
      </c>
      <c r="O5615" s="101">
        <f t="shared" ca="1" si="780"/>
        <v>0.43676922239149263</v>
      </c>
      <c r="Q5615" s="12">
        <f t="shared" ca="1" si="781"/>
        <v>5.6000000000000005</v>
      </c>
      <c r="R5615" s="101">
        <f t="shared" ca="1" si="782"/>
        <v>0.13135286796329737</v>
      </c>
      <c r="S5615" s="13"/>
      <c r="T5615" s="101">
        <f t="shared" ca="1" si="783"/>
        <v>0</v>
      </c>
      <c r="U5615" s="101">
        <f t="shared" si="784"/>
        <v>0</v>
      </c>
      <c r="V5615" s="101">
        <f t="shared" ca="1" si="785"/>
        <v>-10.52703324526016</v>
      </c>
    </row>
    <row r="5616" spans="2:22" x14ac:dyDescent="0.3">
      <c r="B5616" s="13">
        <v>2023</v>
      </c>
      <c r="C5616" s="13">
        <v>8</v>
      </c>
      <c r="D5616" s="13">
        <v>20</v>
      </c>
      <c r="E5616" s="83" t="s">
        <v>331</v>
      </c>
      <c r="F5616" s="13">
        <v>6</v>
      </c>
      <c r="G5616" s="13">
        <v>9</v>
      </c>
      <c r="H5616" s="13" t="s">
        <v>69</v>
      </c>
      <c r="I5616" s="13" t="s">
        <v>53</v>
      </c>
      <c r="J5616" s="13"/>
      <c r="K5616" s="13" t="s">
        <v>28</v>
      </c>
      <c r="L5616" s="12">
        <f t="shared" ca="1" si="778"/>
        <v>4.2372877432900964</v>
      </c>
      <c r="M5616" s="101">
        <f t="shared" ca="1" si="779"/>
        <v>0.22355930133598548</v>
      </c>
      <c r="N5616" s="101">
        <f t="shared" ca="1" si="786"/>
        <v>720.42882859570818</v>
      </c>
      <c r="O5616" s="101">
        <f t="shared" ca="1" si="780"/>
        <v>0.45716097462356847</v>
      </c>
      <c r="Q5616" s="12">
        <f t="shared" ca="1" si="781"/>
        <v>2.8827362291989229</v>
      </c>
      <c r="R5616" s="101">
        <f t="shared" ca="1" si="782"/>
        <v>0</v>
      </c>
      <c r="S5616" s="13"/>
      <c r="T5616" s="101">
        <f t="shared" ca="1" si="783"/>
        <v>7.1466137883450312E-2</v>
      </c>
      <c r="U5616" s="101">
        <f t="shared" si="784"/>
        <v>0</v>
      </c>
      <c r="V5616" s="101">
        <f t="shared" ca="1" si="785"/>
        <v>-10.45556710737671</v>
      </c>
    </row>
    <row r="5617" spans="2:22" x14ac:dyDescent="0.3">
      <c r="B5617" s="13">
        <v>2023</v>
      </c>
      <c r="C5617" s="13">
        <v>8</v>
      </c>
      <c r="D5617" s="13">
        <v>20</v>
      </c>
      <c r="E5617" s="83" t="s">
        <v>331</v>
      </c>
      <c r="F5617" s="13">
        <v>6</v>
      </c>
      <c r="G5617" s="13">
        <v>10</v>
      </c>
      <c r="H5617" s="13" t="s">
        <v>70</v>
      </c>
      <c r="I5617" s="13" t="s">
        <v>53</v>
      </c>
      <c r="J5617" s="13"/>
      <c r="K5617" s="13" t="s">
        <v>28</v>
      </c>
      <c r="L5617" s="12">
        <f t="shared" ca="1" si="778"/>
        <v>5.2622660090393767</v>
      </c>
      <c r="M5617" s="101">
        <f t="shared" ca="1" si="779"/>
        <v>0.27763715463691752</v>
      </c>
      <c r="N5617" s="101">
        <f t="shared" ca="1" si="786"/>
        <v>720.42882859570818</v>
      </c>
      <c r="O5617" s="101">
        <f t="shared" ca="1" si="780"/>
        <v>0.56774587971525836</v>
      </c>
      <c r="Q5617" s="12">
        <f t="shared" ca="1" si="781"/>
        <v>0</v>
      </c>
      <c r="R5617" s="101">
        <f t="shared" ca="1" si="782"/>
        <v>0</v>
      </c>
      <c r="S5617" s="13"/>
      <c r="T5617" s="101">
        <f t="shared" ca="1" si="783"/>
        <v>0.27763715463691752</v>
      </c>
      <c r="U5617" s="101">
        <f t="shared" si="784"/>
        <v>0</v>
      </c>
      <c r="V5617" s="101">
        <f t="shared" ca="1" si="785"/>
        <v>-10.177929952739794</v>
      </c>
    </row>
    <row r="5618" spans="2:22" x14ac:dyDescent="0.3">
      <c r="B5618" s="13">
        <v>2023</v>
      </c>
      <c r="C5618" s="13">
        <v>8</v>
      </c>
      <c r="D5618" s="13">
        <v>20</v>
      </c>
      <c r="E5618" s="83" t="s">
        <v>331</v>
      </c>
      <c r="F5618" s="13">
        <v>6</v>
      </c>
      <c r="G5618" s="13">
        <v>11</v>
      </c>
      <c r="H5618" s="13" t="s">
        <v>70</v>
      </c>
      <c r="I5618" s="13" t="s">
        <v>53</v>
      </c>
      <c r="J5618" s="13"/>
      <c r="K5618" s="13" t="s">
        <v>28</v>
      </c>
      <c r="L5618" s="12">
        <f t="shared" ca="1" si="778"/>
        <v>4.7833218178771304</v>
      </c>
      <c r="M5618" s="101">
        <f t="shared" ca="1" si="779"/>
        <v>0.25236805911119742</v>
      </c>
      <c r="N5618" s="101">
        <f t="shared" ca="1" si="786"/>
        <v>720.42882859570818</v>
      </c>
      <c r="O5618" s="101">
        <f t="shared" ca="1" si="780"/>
        <v>0.51607259093076363</v>
      </c>
      <c r="Q5618" s="12">
        <f t="shared" ca="1" si="781"/>
        <v>5.6000000000000005</v>
      </c>
      <c r="R5618" s="101">
        <f t="shared" ca="1" si="782"/>
        <v>6.9131808116700957E-2</v>
      </c>
      <c r="S5618" s="13"/>
      <c r="T5618" s="101">
        <f t="shared" ca="1" si="783"/>
        <v>0</v>
      </c>
      <c r="U5618" s="101">
        <f t="shared" si="784"/>
        <v>0</v>
      </c>
      <c r="V5618" s="101">
        <f t="shared" ca="1" si="785"/>
        <v>-10.316193568973196</v>
      </c>
    </row>
    <row r="5619" spans="2:22" x14ac:dyDescent="0.3">
      <c r="B5619" s="13">
        <v>2023</v>
      </c>
      <c r="C5619" s="13">
        <v>8</v>
      </c>
      <c r="D5619" s="13">
        <v>20</v>
      </c>
      <c r="E5619" s="83" t="s">
        <v>331</v>
      </c>
      <c r="F5619" s="13">
        <v>6</v>
      </c>
      <c r="G5619" s="13">
        <v>12</v>
      </c>
      <c r="H5619" s="13" t="s">
        <v>70</v>
      </c>
      <c r="I5619" s="13" t="s">
        <v>53</v>
      </c>
      <c r="J5619" s="13"/>
      <c r="K5619" s="13" t="s">
        <v>28</v>
      </c>
      <c r="L5619" s="12">
        <f t="shared" ca="1" si="778"/>
        <v>4.7018227266962835</v>
      </c>
      <c r="M5619" s="101">
        <f t="shared" ca="1" si="779"/>
        <v>0.24806816706049592</v>
      </c>
      <c r="N5619" s="101">
        <f t="shared" ca="1" si="786"/>
        <v>720.42882859570818</v>
      </c>
      <c r="O5619" s="101">
        <f t="shared" ca="1" si="780"/>
        <v>0.50727965398326202</v>
      </c>
      <c r="Q5619" s="12">
        <f t="shared" ca="1" si="781"/>
        <v>0</v>
      </c>
      <c r="R5619" s="101">
        <f t="shared" ca="1" si="782"/>
        <v>0</v>
      </c>
      <c r="S5619" s="13"/>
      <c r="T5619" s="101">
        <f t="shared" ca="1" si="783"/>
        <v>0.24806816706049592</v>
      </c>
      <c r="U5619" s="101">
        <f t="shared" si="784"/>
        <v>0</v>
      </c>
      <c r="V5619" s="101">
        <f t="shared" ca="1" si="785"/>
        <v>-10.068125401912701</v>
      </c>
    </row>
    <row r="5620" spans="2:22" x14ac:dyDescent="0.3">
      <c r="B5620" s="13">
        <v>2023</v>
      </c>
      <c r="C5620" s="13">
        <v>8</v>
      </c>
      <c r="D5620" s="13">
        <v>20</v>
      </c>
      <c r="E5620" s="83" t="s">
        <v>331</v>
      </c>
      <c r="F5620" s="13">
        <v>6</v>
      </c>
      <c r="G5620" s="13">
        <v>13</v>
      </c>
      <c r="H5620" s="13" t="s">
        <v>70</v>
      </c>
      <c r="I5620" s="13" t="s">
        <v>53</v>
      </c>
      <c r="J5620" s="13"/>
      <c r="K5620" s="13" t="s">
        <v>28</v>
      </c>
      <c r="L5620" s="12">
        <f t="shared" ca="1" si="778"/>
        <v>3.4431016594182013</v>
      </c>
      <c r="M5620" s="101">
        <f t="shared" ca="1" si="779"/>
        <v>0.18165804355090431</v>
      </c>
      <c r="N5620" s="101">
        <f t="shared" ca="1" si="786"/>
        <v>720.42882859570818</v>
      </c>
      <c r="O5620" s="101">
        <f t="shared" ca="1" si="780"/>
        <v>0.37147623803462976</v>
      </c>
      <c r="Q5620" s="12">
        <f t="shared" ca="1" si="781"/>
        <v>5.6000000000000005</v>
      </c>
      <c r="R5620" s="101">
        <f t="shared" ca="1" si="782"/>
        <v>0.1825814445302493</v>
      </c>
      <c r="S5620" s="13"/>
      <c r="T5620" s="101">
        <f t="shared" ca="1" si="783"/>
        <v>0</v>
      </c>
      <c r="U5620" s="101">
        <f t="shared" si="784"/>
        <v>0</v>
      </c>
      <c r="V5620" s="101">
        <f t="shared" ca="1" si="785"/>
        <v>-10.4332882909732</v>
      </c>
    </row>
    <row r="5621" spans="2:22" x14ac:dyDescent="0.3">
      <c r="B5621" s="13">
        <v>2023</v>
      </c>
      <c r="C5621" s="13">
        <v>8</v>
      </c>
      <c r="D5621" s="13">
        <v>20</v>
      </c>
      <c r="E5621" s="83" t="s">
        <v>331</v>
      </c>
      <c r="F5621" s="13">
        <v>6</v>
      </c>
      <c r="G5621" s="13">
        <v>14</v>
      </c>
      <c r="H5621" s="13" t="s">
        <v>70</v>
      </c>
      <c r="I5621" s="13" t="s">
        <v>53</v>
      </c>
      <c r="J5621" s="13"/>
      <c r="K5621" s="13" t="s">
        <v>28</v>
      </c>
      <c r="L5621" s="12">
        <f t="shared" ca="1" si="778"/>
        <v>4.7174484808474606</v>
      </c>
      <c r="M5621" s="101">
        <f t="shared" ca="1" si="779"/>
        <v>0.24889258184951202</v>
      </c>
      <c r="N5621" s="101">
        <f t="shared" ca="1" si="786"/>
        <v>720.42882859570818</v>
      </c>
      <c r="O5621" s="101">
        <f t="shared" ca="1" si="780"/>
        <v>0.50896551659863254</v>
      </c>
      <c r="Q5621" s="12">
        <f t="shared" ca="1" si="781"/>
        <v>5.478773245915983</v>
      </c>
      <c r="R5621" s="101">
        <f t="shared" ca="1" si="782"/>
        <v>6.4446141363050422E-2</v>
      </c>
      <c r="S5621" s="13"/>
      <c r="T5621" s="101">
        <f t="shared" ca="1" si="783"/>
        <v>0</v>
      </c>
      <c r="U5621" s="101">
        <f t="shared" si="784"/>
        <v>0</v>
      </c>
      <c r="V5621" s="101">
        <f t="shared" ca="1" si="785"/>
        <v>-10.562180573699303</v>
      </c>
    </row>
    <row r="5622" spans="2:22" x14ac:dyDescent="0.3">
      <c r="B5622" s="13">
        <v>2023</v>
      </c>
      <c r="C5622" s="13">
        <v>8</v>
      </c>
      <c r="D5622" s="13">
        <v>20</v>
      </c>
      <c r="E5622" s="83" t="s">
        <v>331</v>
      </c>
      <c r="F5622" s="13">
        <v>6</v>
      </c>
      <c r="G5622" s="13">
        <v>15</v>
      </c>
      <c r="H5622" s="13" t="s">
        <v>70</v>
      </c>
      <c r="I5622" s="13" t="s">
        <v>53</v>
      </c>
      <c r="J5622" s="13"/>
      <c r="K5622" s="13" t="s">
        <v>28</v>
      </c>
      <c r="L5622" s="12">
        <f t="shared" ca="1" si="778"/>
        <v>5.1028639464528771</v>
      </c>
      <c r="M5622" s="101">
        <f t="shared" ca="1" si="779"/>
        <v>0.26922710181485382</v>
      </c>
      <c r="N5622" s="101">
        <f t="shared" ca="1" si="786"/>
        <v>720.42882859570818</v>
      </c>
      <c r="O5622" s="101">
        <f t="shared" ca="1" si="780"/>
        <v>0.55054799118280096</v>
      </c>
      <c r="Q5622" s="12">
        <f t="shared" ca="1" si="781"/>
        <v>2.4305954108923173</v>
      </c>
      <c r="R5622" s="101">
        <f t="shared" ca="1" si="782"/>
        <v>0</v>
      </c>
      <c r="S5622" s="13"/>
      <c r="T5622" s="101">
        <f t="shared" ca="1" si="783"/>
        <v>0.14098888793617514</v>
      </c>
      <c r="U5622" s="101">
        <f t="shared" si="784"/>
        <v>0</v>
      </c>
      <c r="V5622" s="101">
        <f t="shared" ca="1" si="785"/>
        <v>-10.421191685763128</v>
      </c>
    </row>
    <row r="5623" spans="2:22" x14ac:dyDescent="0.3">
      <c r="B5623" s="13">
        <v>2023</v>
      </c>
      <c r="C5623" s="13">
        <v>8</v>
      </c>
      <c r="D5623" s="13">
        <v>20</v>
      </c>
      <c r="E5623" s="83" t="s">
        <v>331</v>
      </c>
      <c r="F5623" s="13">
        <v>6</v>
      </c>
      <c r="G5623" s="13">
        <v>16</v>
      </c>
      <c r="H5623" s="13" t="s">
        <v>71</v>
      </c>
      <c r="I5623" s="13" t="s">
        <v>53</v>
      </c>
      <c r="J5623" s="13"/>
      <c r="K5623" s="13" t="s">
        <v>28</v>
      </c>
      <c r="L5623" s="12">
        <f t="shared" ca="1" si="778"/>
        <v>5.0186077357082119</v>
      </c>
      <c r="M5623" s="101">
        <f t="shared" ca="1" si="779"/>
        <v>0.62300996431081745</v>
      </c>
      <c r="N5623" s="101">
        <f t="shared" ca="1" si="786"/>
        <v>721.84031202137612</v>
      </c>
      <c r="O5623" s="101">
        <f t="shared" ca="1" si="780"/>
        <v>1.4945413836939057</v>
      </c>
      <c r="Q5623" s="12">
        <f t="shared" ca="1" si="781"/>
        <v>5.6000000000000005</v>
      </c>
      <c r="R5623" s="101">
        <f t="shared" ca="1" si="782"/>
        <v>4.9214855172299905E-2</v>
      </c>
      <c r="S5623" s="13"/>
      <c r="T5623" s="101">
        <f t="shared" ca="1" si="783"/>
        <v>0</v>
      </c>
      <c r="U5623" s="101">
        <f t="shared" ca="1" si="784"/>
        <v>1.4114834256679347</v>
      </c>
      <c r="V5623" s="101">
        <f t="shared" ca="1" si="785"/>
        <v>-9.1081379704397936</v>
      </c>
    </row>
    <row r="5624" spans="2:22" x14ac:dyDescent="0.3">
      <c r="B5624" s="13">
        <v>2023</v>
      </c>
      <c r="C5624" s="13">
        <v>8</v>
      </c>
      <c r="D5624" s="13">
        <v>20</v>
      </c>
      <c r="E5624" s="83" t="s">
        <v>331</v>
      </c>
      <c r="F5624" s="13">
        <v>6</v>
      </c>
      <c r="G5624" s="13">
        <v>17</v>
      </c>
      <c r="H5624" s="13" t="s">
        <v>71</v>
      </c>
      <c r="I5624" s="13" t="s">
        <v>53</v>
      </c>
      <c r="J5624" s="13"/>
      <c r="K5624" s="13" t="s">
        <v>28</v>
      </c>
      <c r="L5624" s="12">
        <f t="shared" ca="1" si="778"/>
        <v>6.1887964919986951</v>
      </c>
      <c r="M5624" s="101">
        <f t="shared" ca="1" si="779"/>
        <v>0.768277196516718</v>
      </c>
      <c r="N5624" s="101">
        <f t="shared" ca="1" si="786"/>
        <v>723.58091103475078</v>
      </c>
      <c r="O5624" s="101">
        <f t="shared" ca="1" si="780"/>
        <v>1.8430235953172114</v>
      </c>
      <c r="Q5624" s="12">
        <f t="shared" ca="1" si="781"/>
        <v>5.6000000000000005</v>
      </c>
      <c r="R5624" s="101">
        <f t="shared" ca="1" si="782"/>
        <v>0</v>
      </c>
      <c r="S5624" s="13"/>
      <c r="T5624" s="101">
        <f t="shared" ca="1" si="783"/>
        <v>7.3093196516717945E-2</v>
      </c>
      <c r="U5624" s="101">
        <f t="shared" ca="1" si="784"/>
        <v>1.740599013374633</v>
      </c>
      <c r="V5624" s="101">
        <f t="shared" ca="1" si="785"/>
        <v>-7.2944457605484434</v>
      </c>
    </row>
    <row r="5625" spans="2:22" x14ac:dyDescent="0.3">
      <c r="B5625" s="13">
        <v>2023</v>
      </c>
      <c r="C5625" s="13">
        <v>8</v>
      </c>
      <c r="D5625" s="13">
        <v>20</v>
      </c>
      <c r="E5625" s="83" t="s">
        <v>331</v>
      </c>
      <c r="F5625" s="13">
        <v>6</v>
      </c>
      <c r="G5625" s="13">
        <v>18</v>
      </c>
      <c r="H5625" s="13" t="s">
        <v>71</v>
      </c>
      <c r="I5625" s="13" t="s">
        <v>53</v>
      </c>
      <c r="J5625" s="13"/>
      <c r="K5625" s="13" t="s">
        <v>28</v>
      </c>
      <c r="L5625" s="12">
        <f t="shared" ca="1" si="778"/>
        <v>7.0219840026403784</v>
      </c>
      <c r="M5625" s="101">
        <f t="shared" ca="1" si="779"/>
        <v>0.87170909408777653</v>
      </c>
      <c r="N5625" s="101">
        <f t="shared" ca="1" si="786"/>
        <v>725.55584403549335</v>
      </c>
      <c r="O5625" s="101">
        <f t="shared" ca="1" si="780"/>
        <v>2.0911468359863048</v>
      </c>
      <c r="Q5625" s="12">
        <f t="shared" ca="1" si="781"/>
        <v>5.6000000000000005</v>
      </c>
      <c r="R5625" s="101">
        <f t="shared" ca="1" si="782"/>
        <v>0</v>
      </c>
      <c r="S5625" s="13"/>
      <c r="T5625" s="101">
        <f t="shared" ca="1" si="783"/>
        <v>0.1765250940877765</v>
      </c>
      <c r="U5625" s="101">
        <f t="shared" ca="1" si="784"/>
        <v>1.9749330007426065</v>
      </c>
      <c r="V5625" s="101">
        <f t="shared" ca="1" si="785"/>
        <v>-5.14298766571806</v>
      </c>
    </row>
    <row r="5626" spans="2:22" x14ac:dyDescent="0.3">
      <c r="B5626" s="13">
        <v>2023</v>
      </c>
      <c r="C5626" s="13">
        <v>8</v>
      </c>
      <c r="D5626" s="13">
        <v>20</v>
      </c>
      <c r="E5626" s="83" t="s">
        <v>331</v>
      </c>
      <c r="F5626" s="13">
        <v>6</v>
      </c>
      <c r="G5626" s="13">
        <v>19</v>
      </c>
      <c r="H5626" s="13" t="s">
        <v>71</v>
      </c>
      <c r="I5626" s="13" t="s">
        <v>53</v>
      </c>
      <c r="J5626" s="13"/>
      <c r="K5626" s="13" t="s">
        <v>28</v>
      </c>
      <c r="L5626" s="12">
        <f t="shared" ca="1" si="778"/>
        <v>5.1972883425402401</v>
      </c>
      <c r="M5626" s="101">
        <f t="shared" ca="1" si="779"/>
        <v>0.64519137484294542</v>
      </c>
      <c r="N5626" s="101">
        <f t="shared" ca="1" si="786"/>
        <v>727.01758138183277</v>
      </c>
      <c r="O5626" s="101">
        <f t="shared" ca="1" si="780"/>
        <v>1.5477524684084836</v>
      </c>
      <c r="Q5626" s="12">
        <f t="shared" ca="1" si="781"/>
        <v>0</v>
      </c>
      <c r="R5626" s="101">
        <f t="shared" ca="1" si="782"/>
        <v>0</v>
      </c>
      <c r="S5626" s="13"/>
      <c r="T5626" s="101">
        <f t="shared" ca="1" si="783"/>
        <v>0.64519137484294542</v>
      </c>
      <c r="U5626" s="101">
        <f t="shared" ca="1" si="784"/>
        <v>1.4617373463394425</v>
      </c>
      <c r="V5626" s="101">
        <f t="shared" ca="1" si="785"/>
        <v>-3.0360589445356716</v>
      </c>
    </row>
    <row r="5627" spans="2:22" x14ac:dyDescent="0.3">
      <c r="B5627" s="13">
        <v>2023</v>
      </c>
      <c r="C5627" s="13">
        <v>8</v>
      </c>
      <c r="D5627" s="13">
        <v>20</v>
      </c>
      <c r="E5627" s="83" t="s">
        <v>331</v>
      </c>
      <c r="F5627" s="13">
        <v>6</v>
      </c>
      <c r="G5627" s="13">
        <v>20</v>
      </c>
      <c r="H5627" s="13" t="s">
        <v>69</v>
      </c>
      <c r="I5627" s="13" t="s">
        <v>53</v>
      </c>
      <c r="J5627" s="13"/>
      <c r="K5627" s="13" t="s">
        <v>28</v>
      </c>
      <c r="L5627" s="12">
        <f t="shared" ca="1" si="778"/>
        <v>6.0977938983326041</v>
      </c>
      <c r="M5627" s="101">
        <f t="shared" ca="1" si="779"/>
        <v>0.32171960607602818</v>
      </c>
      <c r="N5627" s="101">
        <f t="shared" ca="1" si="786"/>
        <v>727.01758138183277</v>
      </c>
      <c r="O5627" s="101">
        <f t="shared" ca="1" si="780"/>
        <v>0.65789098369110466</v>
      </c>
      <c r="Q5627" s="12">
        <f t="shared" ca="1" si="781"/>
        <v>0</v>
      </c>
      <c r="R5627" s="101">
        <f t="shared" ca="1" si="782"/>
        <v>0</v>
      </c>
      <c r="S5627" s="13"/>
      <c r="T5627" s="101">
        <f t="shared" ca="1" si="783"/>
        <v>0.32171960607602818</v>
      </c>
      <c r="U5627" s="101">
        <f t="shared" si="784"/>
        <v>0</v>
      </c>
      <c r="V5627" s="101">
        <f t="shared" ca="1" si="785"/>
        <v>-2.7143393384596433</v>
      </c>
    </row>
    <row r="5628" spans="2:22" x14ac:dyDescent="0.3">
      <c r="B5628" s="13">
        <v>2023</v>
      </c>
      <c r="C5628" s="13">
        <v>8</v>
      </c>
      <c r="D5628" s="13">
        <v>20</v>
      </c>
      <c r="E5628" s="83" t="s">
        <v>331</v>
      </c>
      <c r="F5628" s="13">
        <v>6</v>
      </c>
      <c r="G5628" s="13">
        <v>21</v>
      </c>
      <c r="H5628" s="13" t="s">
        <v>69</v>
      </c>
      <c r="I5628" s="13" t="s">
        <v>53</v>
      </c>
      <c r="J5628" s="13"/>
      <c r="K5628" s="13" t="s">
        <v>28</v>
      </c>
      <c r="L5628" s="12">
        <f t="shared" ca="1" si="778"/>
        <v>5.3223983899463292</v>
      </c>
      <c r="M5628" s="101">
        <f t="shared" ca="1" si="779"/>
        <v>0.28080973905356832</v>
      </c>
      <c r="N5628" s="101">
        <f t="shared" ca="1" si="786"/>
        <v>727.01758138183277</v>
      </c>
      <c r="O5628" s="101">
        <f t="shared" ca="1" si="780"/>
        <v>0.57423356229130951</v>
      </c>
      <c r="Q5628" s="12">
        <f t="shared" ca="1" si="781"/>
        <v>0</v>
      </c>
      <c r="R5628" s="101">
        <f t="shared" ca="1" si="782"/>
        <v>0</v>
      </c>
      <c r="S5628" s="13"/>
      <c r="T5628" s="101">
        <f t="shared" ca="1" si="783"/>
        <v>0.28080973905356832</v>
      </c>
      <c r="U5628" s="101">
        <f t="shared" si="784"/>
        <v>0</v>
      </c>
      <c r="V5628" s="101">
        <f t="shared" ca="1" si="785"/>
        <v>-2.4335295994060751</v>
      </c>
    </row>
    <row r="5629" spans="2:22" x14ac:dyDescent="0.3">
      <c r="B5629" s="13">
        <v>2023</v>
      </c>
      <c r="C5629" s="13">
        <v>8</v>
      </c>
      <c r="D5629" s="13">
        <v>20</v>
      </c>
      <c r="E5629" s="83" t="s">
        <v>331</v>
      </c>
      <c r="F5629" s="13">
        <v>6</v>
      </c>
      <c r="G5629" s="13">
        <v>22</v>
      </c>
      <c r="H5629" s="13" t="s">
        <v>69</v>
      </c>
      <c r="I5629" s="13" t="s">
        <v>53</v>
      </c>
      <c r="J5629" s="13"/>
      <c r="K5629" s="13" t="s">
        <v>28</v>
      </c>
      <c r="L5629" s="12">
        <f t="shared" ca="1" si="778"/>
        <v>7.3071318098997047</v>
      </c>
      <c r="M5629" s="101">
        <f t="shared" ca="1" si="779"/>
        <v>0.38552427429030844</v>
      </c>
      <c r="N5629" s="101">
        <f t="shared" ca="1" si="786"/>
        <v>727.01758138183277</v>
      </c>
      <c r="O5629" s="101">
        <f t="shared" ca="1" si="780"/>
        <v>0.78836645097007918</v>
      </c>
      <c r="Q5629" s="12">
        <f t="shared" ca="1" si="781"/>
        <v>0</v>
      </c>
      <c r="R5629" s="101">
        <f t="shared" ca="1" si="782"/>
        <v>0</v>
      </c>
      <c r="S5629" s="13"/>
      <c r="T5629" s="101">
        <f t="shared" ca="1" si="783"/>
        <v>0.38552427429030844</v>
      </c>
      <c r="U5629" s="101">
        <f t="shared" si="784"/>
        <v>0</v>
      </c>
      <c r="V5629" s="101">
        <f t="shared" ca="1" si="785"/>
        <v>-2.0480053251157666</v>
      </c>
    </row>
    <row r="5630" spans="2:22" x14ac:dyDescent="0.3">
      <c r="B5630" s="13">
        <v>2023</v>
      </c>
      <c r="C5630" s="13">
        <v>8</v>
      </c>
      <c r="D5630" s="13">
        <v>20</v>
      </c>
      <c r="E5630" s="83" t="s">
        <v>331</v>
      </c>
      <c r="F5630" s="13">
        <v>6</v>
      </c>
      <c r="G5630" s="13">
        <v>23</v>
      </c>
      <c r="H5630" s="13" t="s">
        <v>69</v>
      </c>
      <c r="I5630" s="13" t="s">
        <v>53</v>
      </c>
      <c r="J5630" s="13"/>
      <c r="K5630" s="13" t="s">
        <v>28</v>
      </c>
      <c r="L5630" s="12">
        <f t="shared" ca="1" si="778"/>
        <v>6.4509429227590678</v>
      </c>
      <c r="M5630" s="101">
        <f t="shared" ca="1" si="779"/>
        <v>0.34035174860476841</v>
      </c>
      <c r="N5630" s="101">
        <f t="shared" ca="1" si="786"/>
        <v>727.01758138183277</v>
      </c>
      <c r="O5630" s="101">
        <f t="shared" ca="1" si="780"/>
        <v>0.69599223193647586</v>
      </c>
      <c r="Q5630" s="12">
        <f t="shared" ca="1" si="781"/>
        <v>0</v>
      </c>
      <c r="R5630" s="101">
        <f t="shared" ca="1" si="782"/>
        <v>0</v>
      </c>
      <c r="S5630" s="13"/>
      <c r="T5630" s="101">
        <f t="shared" ca="1" si="783"/>
        <v>0.34035174860476841</v>
      </c>
      <c r="U5630" s="101">
        <f t="shared" si="784"/>
        <v>0</v>
      </c>
      <c r="V5630" s="101">
        <f t="shared" ca="1" si="785"/>
        <v>-1.7076535765109981</v>
      </c>
    </row>
    <row r="5631" spans="2:22" x14ac:dyDescent="0.3">
      <c r="B5631" s="13">
        <v>2023</v>
      </c>
      <c r="C5631" s="13">
        <v>8</v>
      </c>
      <c r="D5631" s="13">
        <v>21</v>
      </c>
      <c r="E5631" s="83" t="s">
        <v>332</v>
      </c>
      <c r="F5631" s="13">
        <v>7</v>
      </c>
      <c r="G5631" s="13">
        <v>0</v>
      </c>
      <c r="H5631" s="13" t="s">
        <v>69</v>
      </c>
      <c r="I5631" s="13" t="s">
        <v>53</v>
      </c>
      <c r="J5631" s="13"/>
      <c r="K5631" s="13" t="s">
        <v>27</v>
      </c>
      <c r="L5631" s="12">
        <f t="shared" ca="1" si="778"/>
        <v>6.2546713104970593</v>
      </c>
      <c r="M5631" s="101">
        <f t="shared" ca="1" si="779"/>
        <v>0.32999645834182484</v>
      </c>
      <c r="N5631" s="101">
        <f t="shared" ca="1" si="786"/>
        <v>727.01758138183277</v>
      </c>
      <c r="O5631" s="101">
        <f t="shared" ca="1" si="780"/>
        <v>0.67481648768952773</v>
      </c>
      <c r="Q5631" s="12">
        <f t="shared" ca="1" si="781"/>
        <v>0</v>
      </c>
      <c r="R5631" s="101">
        <f t="shared" ca="1" si="782"/>
        <v>0</v>
      </c>
      <c r="S5631" s="13"/>
      <c r="T5631" s="101">
        <f t="shared" ca="1" si="783"/>
        <v>0.32999645834182484</v>
      </c>
      <c r="U5631" s="101">
        <f t="shared" si="784"/>
        <v>0</v>
      </c>
      <c r="V5631" s="101">
        <f t="shared" ca="1" si="785"/>
        <v>-1.3776571181691732</v>
      </c>
    </row>
    <row r="5632" spans="2:22" x14ac:dyDescent="0.3">
      <c r="B5632" s="13">
        <v>2023</v>
      </c>
      <c r="C5632" s="13">
        <v>8</v>
      </c>
      <c r="D5632" s="13">
        <v>21</v>
      </c>
      <c r="E5632" s="83" t="s">
        <v>332</v>
      </c>
      <c r="F5632" s="13">
        <v>7</v>
      </c>
      <c r="G5632" s="13">
        <v>1</v>
      </c>
      <c r="H5632" s="13" t="s">
        <v>69</v>
      </c>
      <c r="I5632" s="13" t="s">
        <v>53</v>
      </c>
      <c r="J5632" s="13"/>
      <c r="K5632" s="13" t="s">
        <v>27</v>
      </c>
      <c r="L5632" s="12">
        <f t="shared" ref="L5632:L5695" ca="1" si="787">IF(K5632="Weekday",_xlfn.NORM.INV(RAND(),VLOOKUP(G5632,$J$5:$N$28,4),VLOOKUP(G5632,$J$5:$N$28,5)),_xlfn.NORM.INV(RAND(),VLOOKUP(G5632,$P$5:$T$28,4),VLOOKUP(G5632,$P$5:$T$28,5)))*VLOOKUP(C5632,$P$32:$R$43,3)</f>
        <v>3.1013223897680651</v>
      </c>
      <c r="M5632" s="101">
        <f t="shared" ref="M5632:M5695" ca="1" si="788">IF(I5632="Winter",VLOOKUP(G5632,$J$40:$L$43,3),VLOOKUP(G5632,$J$40:$L$43,2))*L5632</f>
        <v>0.16362576928416311</v>
      </c>
      <c r="N5632" s="101">
        <f t="shared" ca="1" si="786"/>
        <v>727.01758138183277</v>
      </c>
      <c r="O5632" s="101">
        <f t="shared" ref="O5632:O5695" ca="1" si="789">IF(I5632="Winter",VLOOKUP(G5632,$J$46:$L$49,3),VLOOKUP(G5632,$J$46:$L$49,2))*L5632</f>
        <v>0.33460167263207652</v>
      </c>
      <c r="Q5632" s="12">
        <f t="shared" ref="Q5632:Q5695" ca="1" si="790">MIN(MAX(AND(IF(G5632&gt;=VLOOKUP(C5632,$O$46:$T$57,5),1,0),IF(G5632&lt;=VLOOKUP(C5632,$O$46:$T$57,6),1,0))*$G$50*_xlfn.NORM.INV(RAND(),VLOOKUP(C5632,$B$4:$F$15,4),VLOOKUP(C5632,$B$4:$F$15,4)),0),0.2)*$G$51</f>
        <v>0</v>
      </c>
      <c r="R5632" s="101">
        <f t="shared" ref="R5632:R5695" ca="1" si="791">MAX(Q5632-L5632,0)*$G$52</f>
        <v>0</v>
      </c>
      <c r="S5632" s="13"/>
      <c r="T5632" s="101">
        <f t="shared" ref="T5632:T5695" ca="1" si="792">MAX(L5632-Q5632,0)*IF(I5632="Winter",VLOOKUP(G5632,$J$40:$L$43,3),VLOOKUP(G5632,$J$40:$L$43,2))</f>
        <v>0.16362576928416311</v>
      </c>
      <c r="U5632" s="101">
        <f t="shared" si="784"/>
        <v>0</v>
      </c>
      <c r="V5632" s="101">
        <f t="shared" ca="1" si="785"/>
        <v>-1.2140313488850101</v>
      </c>
    </row>
    <row r="5633" spans="2:22" x14ac:dyDescent="0.3">
      <c r="B5633" s="13">
        <v>2023</v>
      </c>
      <c r="C5633" s="13">
        <v>8</v>
      </c>
      <c r="D5633" s="13">
        <v>21</v>
      </c>
      <c r="E5633" s="83" t="s">
        <v>332</v>
      </c>
      <c r="F5633" s="13">
        <v>7</v>
      </c>
      <c r="G5633" s="13">
        <v>2</v>
      </c>
      <c r="H5633" s="13" t="s">
        <v>69</v>
      </c>
      <c r="I5633" s="13" t="s">
        <v>53</v>
      </c>
      <c r="J5633" s="13"/>
      <c r="K5633" s="13" t="s">
        <v>27</v>
      </c>
      <c r="L5633" s="12">
        <f t="shared" ca="1" si="787"/>
        <v>3.2179517790147538</v>
      </c>
      <c r="M5633" s="101">
        <f t="shared" ca="1" si="788"/>
        <v>0.16977913586081841</v>
      </c>
      <c r="N5633" s="101">
        <f t="shared" ca="1" si="786"/>
        <v>727.01758138183277</v>
      </c>
      <c r="O5633" s="101">
        <f t="shared" ca="1" si="789"/>
        <v>0.3471848174379018</v>
      </c>
      <c r="Q5633" s="12">
        <f t="shared" ca="1" si="790"/>
        <v>0</v>
      </c>
      <c r="R5633" s="101">
        <f t="shared" ca="1" si="791"/>
        <v>0</v>
      </c>
      <c r="S5633" s="13"/>
      <c r="T5633" s="101">
        <f t="shared" ca="1" si="792"/>
        <v>0.16977913586081841</v>
      </c>
      <c r="U5633" s="101">
        <f t="shared" ref="U5633:U5696" si="793">IF(H5633="On-Peak",IF(I5633="Winter",((L5633*$D$48)/60),((L5633*$D$47)/60)),0)</f>
        <v>0</v>
      </c>
      <c r="V5633" s="101">
        <f t="shared" ref="V5633:V5696" ca="1" si="794">V5632+MAX(T5633-R5633,0)-MAX(R5633-T5633,0)+MAX(U5633-R5633,0)-MAX(R5633-U5633,0)</f>
        <v>-1.0442522130241916</v>
      </c>
    </row>
    <row r="5634" spans="2:22" x14ac:dyDescent="0.3">
      <c r="B5634" s="13">
        <v>2023</v>
      </c>
      <c r="C5634" s="13">
        <v>8</v>
      </c>
      <c r="D5634" s="13">
        <v>21</v>
      </c>
      <c r="E5634" s="83" t="s">
        <v>332</v>
      </c>
      <c r="F5634" s="13">
        <v>7</v>
      </c>
      <c r="G5634" s="13">
        <v>3</v>
      </c>
      <c r="H5634" s="13" t="s">
        <v>69</v>
      </c>
      <c r="I5634" s="13" t="s">
        <v>53</v>
      </c>
      <c r="J5634" s="13"/>
      <c r="K5634" s="13" t="s">
        <v>27</v>
      </c>
      <c r="L5634" s="12">
        <f t="shared" ca="1" si="787"/>
        <v>3.3474413773652647</v>
      </c>
      <c r="M5634" s="101">
        <f t="shared" ca="1" si="788"/>
        <v>0.17661100706979138</v>
      </c>
      <c r="N5634" s="101">
        <f t="shared" ca="1" si="786"/>
        <v>727.01758138183277</v>
      </c>
      <c r="O5634" s="101">
        <f t="shared" ca="1" si="789"/>
        <v>0.36115545020393841</v>
      </c>
      <c r="Q5634" s="12">
        <f t="shared" ca="1" si="790"/>
        <v>0</v>
      </c>
      <c r="R5634" s="101">
        <f t="shared" ca="1" si="791"/>
        <v>0</v>
      </c>
      <c r="S5634" s="13"/>
      <c r="T5634" s="101">
        <f t="shared" ca="1" si="792"/>
        <v>0.17661100706979138</v>
      </c>
      <c r="U5634" s="101">
        <f t="shared" si="793"/>
        <v>0</v>
      </c>
      <c r="V5634" s="101">
        <f t="shared" ca="1" si="794"/>
        <v>-0.8676412059544002</v>
      </c>
    </row>
    <row r="5635" spans="2:22" x14ac:dyDescent="0.3">
      <c r="B5635" s="13">
        <v>2023</v>
      </c>
      <c r="C5635" s="13">
        <v>8</v>
      </c>
      <c r="D5635" s="13">
        <v>21</v>
      </c>
      <c r="E5635" s="83" t="s">
        <v>332</v>
      </c>
      <c r="F5635" s="13">
        <v>7</v>
      </c>
      <c r="G5635" s="13">
        <v>4</v>
      </c>
      <c r="H5635" s="13" t="s">
        <v>69</v>
      </c>
      <c r="I5635" s="13" t="s">
        <v>53</v>
      </c>
      <c r="J5635" s="13"/>
      <c r="K5635" s="13" t="s">
        <v>27</v>
      </c>
      <c r="L5635" s="12">
        <f t="shared" ca="1" si="787"/>
        <v>3.277327621017073</v>
      </c>
      <c r="M5635" s="101">
        <f t="shared" ca="1" si="788"/>
        <v>0.17291180528486078</v>
      </c>
      <c r="N5635" s="101">
        <f t="shared" ca="1" si="786"/>
        <v>727.01758138183277</v>
      </c>
      <c r="O5635" s="101">
        <f t="shared" ca="1" si="789"/>
        <v>0.35359087703153202</v>
      </c>
      <c r="Q5635" s="12">
        <f t="shared" ca="1" si="790"/>
        <v>0</v>
      </c>
      <c r="R5635" s="101">
        <f t="shared" ca="1" si="791"/>
        <v>0</v>
      </c>
      <c r="S5635" s="13"/>
      <c r="T5635" s="101">
        <f t="shared" ca="1" si="792"/>
        <v>0.17291180528486078</v>
      </c>
      <c r="U5635" s="101">
        <f t="shared" si="793"/>
        <v>0</v>
      </c>
      <c r="V5635" s="101">
        <f t="shared" ca="1" si="794"/>
        <v>-0.69472940066953948</v>
      </c>
    </row>
    <row r="5636" spans="2:22" x14ac:dyDescent="0.3">
      <c r="B5636" s="13">
        <v>2023</v>
      </c>
      <c r="C5636" s="13">
        <v>8</v>
      </c>
      <c r="D5636" s="13">
        <v>21</v>
      </c>
      <c r="E5636" s="83" t="s">
        <v>332</v>
      </c>
      <c r="F5636" s="13">
        <v>7</v>
      </c>
      <c r="G5636" s="13">
        <v>5</v>
      </c>
      <c r="H5636" s="13" t="s">
        <v>69</v>
      </c>
      <c r="I5636" s="13" t="s">
        <v>53</v>
      </c>
      <c r="J5636" s="13"/>
      <c r="K5636" s="13" t="s">
        <v>27</v>
      </c>
      <c r="L5636" s="12">
        <f t="shared" ca="1" si="787"/>
        <v>3.2395351559569239</v>
      </c>
      <c r="M5636" s="101">
        <f t="shared" ca="1" si="788"/>
        <v>0.1709178748282873</v>
      </c>
      <c r="N5636" s="101">
        <f t="shared" ca="1" si="786"/>
        <v>727.01758138183277</v>
      </c>
      <c r="O5636" s="101">
        <f t="shared" ca="1" si="789"/>
        <v>0.34951344797619249</v>
      </c>
      <c r="Q5636" s="12">
        <f t="shared" ca="1" si="790"/>
        <v>0</v>
      </c>
      <c r="R5636" s="101">
        <f t="shared" ca="1" si="791"/>
        <v>0</v>
      </c>
      <c r="S5636" s="13"/>
      <c r="T5636" s="101">
        <f t="shared" ca="1" si="792"/>
        <v>0.1709178748282873</v>
      </c>
      <c r="U5636" s="101">
        <f t="shared" si="793"/>
        <v>0</v>
      </c>
      <c r="V5636" s="101">
        <f t="shared" ca="1" si="794"/>
        <v>-0.52381152584125212</v>
      </c>
    </row>
    <row r="5637" spans="2:22" x14ac:dyDescent="0.3">
      <c r="B5637" s="13">
        <v>2023</v>
      </c>
      <c r="C5637" s="13">
        <v>8</v>
      </c>
      <c r="D5637" s="13">
        <v>21</v>
      </c>
      <c r="E5637" s="83" t="s">
        <v>332</v>
      </c>
      <c r="F5637" s="13">
        <v>7</v>
      </c>
      <c r="G5637" s="13">
        <v>6</v>
      </c>
      <c r="H5637" s="13" t="s">
        <v>69</v>
      </c>
      <c r="I5637" s="13" t="s">
        <v>53</v>
      </c>
      <c r="J5637" s="13"/>
      <c r="K5637" s="13" t="s">
        <v>27</v>
      </c>
      <c r="L5637" s="12">
        <f t="shared" ca="1" si="787"/>
        <v>3.0702082904299259</v>
      </c>
      <c r="M5637" s="101">
        <f t="shared" ca="1" si="788"/>
        <v>0.1619841894030829</v>
      </c>
      <c r="N5637" s="101">
        <f t="shared" ca="1" si="786"/>
        <v>727.01758138183277</v>
      </c>
      <c r="O5637" s="101">
        <f t="shared" ca="1" si="789"/>
        <v>0.33124477245448469</v>
      </c>
      <c r="Q5637" s="12">
        <f t="shared" ca="1" si="790"/>
        <v>2.968979118144579</v>
      </c>
      <c r="R5637" s="101">
        <f t="shared" ca="1" si="791"/>
        <v>0</v>
      </c>
      <c r="S5637" s="13"/>
      <c r="T5637" s="101">
        <f t="shared" ca="1" si="792"/>
        <v>5.3408511297749024E-3</v>
      </c>
      <c r="U5637" s="101">
        <f t="shared" si="793"/>
        <v>0</v>
      </c>
      <c r="V5637" s="101">
        <f t="shared" ca="1" si="794"/>
        <v>-0.51847067471147723</v>
      </c>
    </row>
    <row r="5638" spans="2:22" x14ac:dyDescent="0.3">
      <c r="B5638" s="13">
        <v>2023</v>
      </c>
      <c r="C5638" s="13">
        <v>8</v>
      </c>
      <c r="D5638" s="13">
        <v>21</v>
      </c>
      <c r="E5638" s="83" t="s">
        <v>332</v>
      </c>
      <c r="F5638" s="13">
        <v>7</v>
      </c>
      <c r="G5638" s="13">
        <v>7</v>
      </c>
      <c r="H5638" s="13" t="s">
        <v>69</v>
      </c>
      <c r="I5638" s="13" t="s">
        <v>53</v>
      </c>
      <c r="J5638" s="13"/>
      <c r="K5638" s="13" t="s">
        <v>27</v>
      </c>
      <c r="L5638" s="12">
        <f t="shared" ca="1" si="787"/>
        <v>2.7358664910416857</v>
      </c>
      <c r="M5638" s="101">
        <f t="shared" ca="1" si="788"/>
        <v>0.14434431606735934</v>
      </c>
      <c r="N5638" s="101">
        <f t="shared" ca="1" si="786"/>
        <v>727.01758138183277</v>
      </c>
      <c r="O5638" s="101">
        <f t="shared" ca="1" si="789"/>
        <v>0.29517263571848745</v>
      </c>
      <c r="Q5638" s="12">
        <f t="shared" ca="1" si="790"/>
        <v>5.6000000000000005</v>
      </c>
      <c r="R5638" s="101">
        <f t="shared" ca="1" si="791"/>
        <v>0.24244890153332135</v>
      </c>
      <c r="S5638" s="13"/>
      <c r="T5638" s="101">
        <f t="shared" ca="1" si="792"/>
        <v>0</v>
      </c>
      <c r="U5638" s="101">
        <f t="shared" si="793"/>
        <v>0</v>
      </c>
      <c r="V5638" s="101">
        <f t="shared" ca="1" si="794"/>
        <v>-1.00336847777812</v>
      </c>
    </row>
    <row r="5639" spans="2:22" x14ac:dyDescent="0.3">
      <c r="B5639" s="13">
        <v>2023</v>
      </c>
      <c r="C5639" s="13">
        <v>8</v>
      </c>
      <c r="D5639" s="13">
        <v>21</v>
      </c>
      <c r="E5639" s="83" t="s">
        <v>332</v>
      </c>
      <c r="F5639" s="13">
        <v>7</v>
      </c>
      <c r="G5639" s="13">
        <v>8</v>
      </c>
      <c r="H5639" s="13" t="s">
        <v>69</v>
      </c>
      <c r="I5639" s="13" t="s">
        <v>53</v>
      </c>
      <c r="J5639" s="13"/>
      <c r="K5639" s="13" t="s">
        <v>27</v>
      </c>
      <c r="L5639" s="12">
        <f t="shared" ca="1" si="787"/>
        <v>4.542504441120041</v>
      </c>
      <c r="M5639" s="101">
        <f t="shared" ca="1" si="788"/>
        <v>0.23966253431349338</v>
      </c>
      <c r="N5639" s="101">
        <f t="shared" ca="1" si="786"/>
        <v>727.01758138183277</v>
      </c>
      <c r="O5639" s="101">
        <f t="shared" ca="1" si="789"/>
        <v>0.49009080415244122</v>
      </c>
      <c r="Q5639" s="12">
        <f t="shared" ca="1" si="790"/>
        <v>5.6000000000000005</v>
      </c>
      <c r="R5639" s="101">
        <f t="shared" ca="1" si="791"/>
        <v>8.9516999059188571E-2</v>
      </c>
      <c r="S5639" s="13"/>
      <c r="T5639" s="101">
        <f t="shared" ca="1" si="792"/>
        <v>0</v>
      </c>
      <c r="U5639" s="101">
        <f t="shared" si="793"/>
        <v>0</v>
      </c>
      <c r="V5639" s="101">
        <f t="shared" ca="1" si="794"/>
        <v>-1.1824024758964973</v>
      </c>
    </row>
    <row r="5640" spans="2:22" x14ac:dyDescent="0.3">
      <c r="B5640" s="13">
        <v>2023</v>
      </c>
      <c r="C5640" s="13">
        <v>8</v>
      </c>
      <c r="D5640" s="13">
        <v>21</v>
      </c>
      <c r="E5640" s="83" t="s">
        <v>332</v>
      </c>
      <c r="F5640" s="13">
        <v>7</v>
      </c>
      <c r="G5640" s="13">
        <v>9</v>
      </c>
      <c r="H5640" s="13" t="s">
        <v>69</v>
      </c>
      <c r="I5640" s="13" t="s">
        <v>53</v>
      </c>
      <c r="J5640" s="13"/>
      <c r="K5640" s="13" t="s">
        <v>27</v>
      </c>
      <c r="L5640" s="12">
        <f t="shared" ca="1" si="787"/>
        <v>4.8369488881636444</v>
      </c>
      <c r="M5640" s="101">
        <f t="shared" ca="1" si="788"/>
        <v>0.2551974233395139</v>
      </c>
      <c r="N5640" s="101">
        <f t="shared" ca="1" si="786"/>
        <v>727.01758138183277</v>
      </c>
      <c r="O5640" s="101">
        <f t="shared" ca="1" si="789"/>
        <v>0.52185841554397561</v>
      </c>
      <c r="Q5640" s="12">
        <f t="shared" ca="1" si="790"/>
        <v>0</v>
      </c>
      <c r="R5640" s="101">
        <f t="shared" ca="1" si="791"/>
        <v>0</v>
      </c>
      <c r="S5640" s="13"/>
      <c r="T5640" s="101">
        <f t="shared" ca="1" si="792"/>
        <v>0.2551974233395139</v>
      </c>
      <c r="U5640" s="101">
        <f t="shared" si="793"/>
        <v>0</v>
      </c>
      <c r="V5640" s="101">
        <f t="shared" ca="1" si="794"/>
        <v>-0.92720505255698338</v>
      </c>
    </row>
    <row r="5641" spans="2:22" x14ac:dyDescent="0.3">
      <c r="B5641" s="13">
        <v>2023</v>
      </c>
      <c r="C5641" s="13">
        <v>8</v>
      </c>
      <c r="D5641" s="13">
        <v>21</v>
      </c>
      <c r="E5641" s="83" t="s">
        <v>332</v>
      </c>
      <c r="F5641" s="13">
        <v>7</v>
      </c>
      <c r="G5641" s="13">
        <v>10</v>
      </c>
      <c r="H5641" s="13" t="s">
        <v>70</v>
      </c>
      <c r="I5641" s="13" t="s">
        <v>53</v>
      </c>
      <c r="J5641" s="13"/>
      <c r="K5641" s="13" t="s">
        <v>27</v>
      </c>
      <c r="L5641" s="12">
        <f t="shared" ca="1" si="787"/>
        <v>4.5267576213651175</v>
      </c>
      <c r="M5641" s="101">
        <f t="shared" ca="1" si="788"/>
        <v>0.23883173210322362</v>
      </c>
      <c r="N5641" s="101">
        <f t="shared" ca="1" si="786"/>
        <v>727.01758138183277</v>
      </c>
      <c r="O5641" s="101">
        <f t="shared" ca="1" si="789"/>
        <v>0.48839187976908255</v>
      </c>
      <c r="Q5641" s="12">
        <f t="shared" ca="1" si="790"/>
        <v>5.6000000000000005</v>
      </c>
      <c r="R5641" s="101">
        <f t="shared" ca="1" si="791"/>
        <v>9.0849967351442851E-2</v>
      </c>
      <c r="S5641" s="13"/>
      <c r="T5641" s="101">
        <f t="shared" ca="1" si="792"/>
        <v>0</v>
      </c>
      <c r="U5641" s="101">
        <f t="shared" si="793"/>
        <v>0</v>
      </c>
      <c r="V5641" s="101">
        <f t="shared" ca="1" si="794"/>
        <v>-1.1089049872598691</v>
      </c>
    </row>
    <row r="5642" spans="2:22" x14ac:dyDescent="0.3">
      <c r="B5642" s="13">
        <v>2023</v>
      </c>
      <c r="C5642" s="13">
        <v>8</v>
      </c>
      <c r="D5642" s="13">
        <v>21</v>
      </c>
      <c r="E5642" s="83" t="s">
        <v>332</v>
      </c>
      <c r="F5642" s="13">
        <v>7</v>
      </c>
      <c r="G5642" s="13">
        <v>11</v>
      </c>
      <c r="H5642" s="13" t="s">
        <v>70</v>
      </c>
      <c r="I5642" s="13" t="s">
        <v>53</v>
      </c>
      <c r="J5642" s="13"/>
      <c r="K5642" s="13" t="s">
        <v>27</v>
      </c>
      <c r="L5642" s="12">
        <f t="shared" ca="1" si="787"/>
        <v>4.2104086611862801</v>
      </c>
      <c r="M5642" s="101">
        <f t="shared" ca="1" si="788"/>
        <v>0.22214116096418815</v>
      </c>
      <c r="N5642" s="101">
        <f t="shared" ca="1" si="786"/>
        <v>727.01758138183277</v>
      </c>
      <c r="O5642" s="101">
        <f t="shared" ca="1" si="789"/>
        <v>0.45426099045538776</v>
      </c>
      <c r="Q5642" s="12">
        <f t="shared" ca="1" si="790"/>
        <v>5.6000000000000005</v>
      </c>
      <c r="R5642" s="101">
        <f t="shared" ca="1" si="791"/>
        <v>0.11762890683058144</v>
      </c>
      <c r="S5642" s="13"/>
      <c r="T5642" s="101">
        <f t="shared" ca="1" si="792"/>
        <v>0</v>
      </c>
      <c r="U5642" s="101">
        <f t="shared" si="793"/>
        <v>0</v>
      </c>
      <c r="V5642" s="101">
        <f t="shared" ca="1" si="794"/>
        <v>-1.3441628009210318</v>
      </c>
    </row>
    <row r="5643" spans="2:22" x14ac:dyDescent="0.3">
      <c r="B5643" s="13">
        <v>2023</v>
      </c>
      <c r="C5643" s="13">
        <v>8</v>
      </c>
      <c r="D5643" s="13">
        <v>21</v>
      </c>
      <c r="E5643" s="83" t="s">
        <v>332</v>
      </c>
      <c r="F5643" s="13">
        <v>7</v>
      </c>
      <c r="G5643" s="13">
        <v>12</v>
      </c>
      <c r="H5643" s="13" t="s">
        <v>70</v>
      </c>
      <c r="I5643" s="13" t="s">
        <v>53</v>
      </c>
      <c r="J5643" s="13"/>
      <c r="K5643" s="13" t="s">
        <v>27</v>
      </c>
      <c r="L5643" s="12">
        <f t="shared" ca="1" si="787"/>
        <v>4.299707811700646</v>
      </c>
      <c r="M5643" s="101">
        <f t="shared" ca="1" si="788"/>
        <v>0.22685258414532608</v>
      </c>
      <c r="N5643" s="101">
        <f t="shared" ca="1" si="786"/>
        <v>727.01758138183277</v>
      </c>
      <c r="O5643" s="101">
        <f t="shared" ca="1" si="789"/>
        <v>0.46389547580438267</v>
      </c>
      <c r="Q5643" s="12">
        <f t="shared" ca="1" si="790"/>
        <v>5.6000000000000005</v>
      </c>
      <c r="R5643" s="101">
        <f t="shared" ca="1" si="791"/>
        <v>0.11006973373954036</v>
      </c>
      <c r="S5643" s="13"/>
      <c r="T5643" s="101">
        <f t="shared" ca="1" si="792"/>
        <v>0</v>
      </c>
      <c r="U5643" s="101">
        <f t="shared" si="793"/>
        <v>0</v>
      </c>
      <c r="V5643" s="101">
        <f t="shared" ca="1" si="794"/>
        <v>-1.5643022684001127</v>
      </c>
    </row>
    <row r="5644" spans="2:22" x14ac:dyDescent="0.3">
      <c r="B5644" s="13">
        <v>2023</v>
      </c>
      <c r="C5644" s="13">
        <v>8</v>
      </c>
      <c r="D5644" s="13">
        <v>21</v>
      </c>
      <c r="E5644" s="83" t="s">
        <v>332</v>
      </c>
      <c r="F5644" s="13">
        <v>7</v>
      </c>
      <c r="G5644" s="13">
        <v>13</v>
      </c>
      <c r="H5644" s="13" t="s">
        <v>70</v>
      </c>
      <c r="I5644" s="13" t="s">
        <v>53</v>
      </c>
      <c r="J5644" s="13"/>
      <c r="K5644" s="13" t="s">
        <v>27</v>
      </c>
      <c r="L5644" s="12">
        <f t="shared" ca="1" si="787"/>
        <v>4.6566087933582176</v>
      </c>
      <c r="M5644" s="101">
        <f t="shared" ca="1" si="788"/>
        <v>0.24568267993757956</v>
      </c>
      <c r="N5644" s="101">
        <f t="shared" ca="1" si="786"/>
        <v>727.01758138183277</v>
      </c>
      <c r="O5644" s="101">
        <f t="shared" ca="1" si="789"/>
        <v>0.50240152271541805</v>
      </c>
      <c r="Q5644" s="12">
        <f t="shared" ca="1" si="790"/>
        <v>5.6000000000000005</v>
      </c>
      <c r="R5644" s="101">
        <f t="shared" ca="1" si="791"/>
        <v>7.985806564222693E-2</v>
      </c>
      <c r="S5644" s="13"/>
      <c r="T5644" s="101">
        <f t="shared" ca="1" si="792"/>
        <v>0</v>
      </c>
      <c r="U5644" s="101">
        <f t="shared" si="793"/>
        <v>0</v>
      </c>
      <c r="V5644" s="101">
        <f t="shared" ca="1" si="794"/>
        <v>-1.7240183996845666</v>
      </c>
    </row>
    <row r="5645" spans="2:22" x14ac:dyDescent="0.3">
      <c r="B5645" s="13">
        <v>2023</v>
      </c>
      <c r="C5645" s="13">
        <v>8</v>
      </c>
      <c r="D5645" s="13">
        <v>21</v>
      </c>
      <c r="E5645" s="83" t="s">
        <v>332</v>
      </c>
      <c r="F5645" s="13">
        <v>7</v>
      </c>
      <c r="G5645" s="13">
        <v>14</v>
      </c>
      <c r="H5645" s="13" t="s">
        <v>70</v>
      </c>
      <c r="I5645" s="13" t="s">
        <v>53</v>
      </c>
      <c r="J5645" s="13"/>
      <c r="K5645" s="13" t="s">
        <v>27</v>
      </c>
      <c r="L5645" s="12">
        <f t="shared" ca="1" si="787"/>
        <v>3.1323814812063908</v>
      </c>
      <c r="M5645" s="101">
        <f t="shared" ca="1" si="788"/>
        <v>0.16526444694844919</v>
      </c>
      <c r="N5645" s="101">
        <f t="shared" ca="1" si="786"/>
        <v>727.01758138183277</v>
      </c>
      <c r="O5645" s="101">
        <f t="shared" ca="1" si="789"/>
        <v>0.33795263800735753</v>
      </c>
      <c r="Q5645" s="12">
        <f t="shared" ca="1" si="790"/>
        <v>5.6000000000000005</v>
      </c>
      <c r="R5645" s="101">
        <f t="shared" ca="1" si="791"/>
        <v>0.20888390761587908</v>
      </c>
      <c r="S5645" s="13"/>
      <c r="T5645" s="101">
        <f t="shared" ca="1" si="792"/>
        <v>0</v>
      </c>
      <c r="U5645" s="101">
        <f t="shared" si="793"/>
        <v>0</v>
      </c>
      <c r="V5645" s="101">
        <f t="shared" ca="1" si="794"/>
        <v>-2.1417862149163249</v>
      </c>
    </row>
    <row r="5646" spans="2:22" x14ac:dyDescent="0.3">
      <c r="B5646" s="13">
        <v>2023</v>
      </c>
      <c r="C5646" s="13">
        <v>8</v>
      </c>
      <c r="D5646" s="13">
        <v>21</v>
      </c>
      <c r="E5646" s="83" t="s">
        <v>332</v>
      </c>
      <c r="F5646" s="13">
        <v>7</v>
      </c>
      <c r="G5646" s="13">
        <v>15</v>
      </c>
      <c r="H5646" s="13" t="s">
        <v>70</v>
      </c>
      <c r="I5646" s="13" t="s">
        <v>53</v>
      </c>
      <c r="J5646" s="13"/>
      <c r="K5646" s="13" t="s">
        <v>27</v>
      </c>
      <c r="L5646" s="12">
        <f t="shared" ca="1" si="787"/>
        <v>4.2790048437709993</v>
      </c>
      <c r="M5646" s="101">
        <f t="shared" ca="1" si="788"/>
        <v>0.22576029555735794</v>
      </c>
      <c r="N5646" s="101">
        <f t="shared" ca="1" si="786"/>
        <v>727.01758138183277</v>
      </c>
      <c r="O5646" s="101">
        <f t="shared" ca="1" si="789"/>
        <v>0.46166183259445309</v>
      </c>
      <c r="Q5646" s="12">
        <f t="shared" ca="1" si="790"/>
        <v>5.6000000000000005</v>
      </c>
      <c r="R5646" s="101">
        <f t="shared" ca="1" si="791"/>
        <v>0.11182223997478495</v>
      </c>
      <c r="S5646" s="13"/>
      <c r="T5646" s="101">
        <f t="shared" ca="1" si="792"/>
        <v>0</v>
      </c>
      <c r="U5646" s="101">
        <f t="shared" si="793"/>
        <v>0</v>
      </c>
      <c r="V5646" s="101">
        <f t="shared" ca="1" si="794"/>
        <v>-2.365430694865895</v>
      </c>
    </row>
    <row r="5647" spans="2:22" x14ac:dyDescent="0.3">
      <c r="B5647" s="13">
        <v>2023</v>
      </c>
      <c r="C5647" s="13">
        <v>8</v>
      </c>
      <c r="D5647" s="13">
        <v>21</v>
      </c>
      <c r="E5647" s="83" t="s">
        <v>332</v>
      </c>
      <c r="F5647" s="13">
        <v>7</v>
      </c>
      <c r="G5647" s="13">
        <v>16</v>
      </c>
      <c r="H5647" s="13" t="s">
        <v>71</v>
      </c>
      <c r="I5647" s="13" t="s">
        <v>53</v>
      </c>
      <c r="J5647" s="13"/>
      <c r="K5647" s="13" t="s">
        <v>27</v>
      </c>
      <c r="L5647" s="12">
        <f t="shared" ca="1" si="787"/>
        <v>3.7242713777522187</v>
      </c>
      <c r="M5647" s="101">
        <f t="shared" ca="1" si="788"/>
        <v>0.46233104883416043</v>
      </c>
      <c r="N5647" s="101">
        <f t="shared" ca="1" si="786"/>
        <v>728.0650327068256</v>
      </c>
      <c r="O5647" s="101">
        <f t="shared" ca="1" si="789"/>
        <v>1.1090880162946108</v>
      </c>
      <c r="Q5647" s="12">
        <f t="shared" ca="1" si="790"/>
        <v>5.6000000000000005</v>
      </c>
      <c r="R5647" s="101">
        <f t="shared" ca="1" si="791"/>
        <v>0.15878042787327473</v>
      </c>
      <c r="S5647" s="13"/>
      <c r="T5647" s="101">
        <f t="shared" ca="1" si="792"/>
        <v>0</v>
      </c>
      <c r="U5647" s="101">
        <f t="shared" ca="1" si="793"/>
        <v>1.0474513249928115</v>
      </c>
      <c r="V5647" s="101">
        <f t="shared" ca="1" si="794"/>
        <v>-1.635540225619633</v>
      </c>
    </row>
    <row r="5648" spans="2:22" x14ac:dyDescent="0.3">
      <c r="B5648" s="13">
        <v>2023</v>
      </c>
      <c r="C5648" s="13">
        <v>8</v>
      </c>
      <c r="D5648" s="13">
        <v>21</v>
      </c>
      <c r="E5648" s="83" t="s">
        <v>332</v>
      </c>
      <c r="F5648" s="13">
        <v>7</v>
      </c>
      <c r="G5648" s="13">
        <v>17</v>
      </c>
      <c r="H5648" s="13" t="s">
        <v>71</v>
      </c>
      <c r="I5648" s="13" t="s">
        <v>53</v>
      </c>
      <c r="J5648" s="13"/>
      <c r="K5648" s="13" t="s">
        <v>27</v>
      </c>
      <c r="L5648" s="12">
        <f t="shared" ca="1" si="787"/>
        <v>5.6920341277868181</v>
      </c>
      <c r="M5648" s="101">
        <f t="shared" ca="1" si="788"/>
        <v>0.7066091166234556</v>
      </c>
      <c r="N5648" s="101">
        <f t="shared" ref="N5648:N5711" ca="1" si="795">IF(H5648="On-Peak",IF(I5648="Winter",((L5648*$D$48)/60)+N5647,((L5648*$D$47)/60)+N5647),N5647)</f>
        <v>729.66591730526568</v>
      </c>
      <c r="O5648" s="101">
        <f t="shared" ca="1" si="789"/>
        <v>1.6950877632549144</v>
      </c>
      <c r="Q5648" s="12">
        <f t="shared" ca="1" si="790"/>
        <v>2.1607642252505928</v>
      </c>
      <c r="R5648" s="101">
        <f t="shared" ca="1" si="791"/>
        <v>0</v>
      </c>
      <c r="S5648" s="13"/>
      <c r="T5648" s="101">
        <f t="shared" ca="1" si="792"/>
        <v>0.43837184570084703</v>
      </c>
      <c r="U5648" s="101">
        <f t="shared" ca="1" si="793"/>
        <v>1.6008845984400426</v>
      </c>
      <c r="V5648" s="101">
        <f t="shared" ca="1" si="794"/>
        <v>0.40371621852125661</v>
      </c>
    </row>
    <row r="5649" spans="2:22" x14ac:dyDescent="0.3">
      <c r="B5649" s="13">
        <v>2023</v>
      </c>
      <c r="C5649" s="13">
        <v>8</v>
      </c>
      <c r="D5649" s="13">
        <v>21</v>
      </c>
      <c r="E5649" s="83" t="s">
        <v>332</v>
      </c>
      <c r="F5649" s="13">
        <v>7</v>
      </c>
      <c r="G5649" s="13">
        <v>18</v>
      </c>
      <c r="H5649" s="13" t="s">
        <v>71</v>
      </c>
      <c r="I5649" s="13" t="s">
        <v>53</v>
      </c>
      <c r="J5649" s="13"/>
      <c r="K5649" s="13" t="s">
        <v>27</v>
      </c>
      <c r="L5649" s="12">
        <f t="shared" ca="1" si="787"/>
        <v>5.3668393847742113</v>
      </c>
      <c r="M5649" s="101">
        <f t="shared" ca="1" si="788"/>
        <v>0.66623944122587064</v>
      </c>
      <c r="N5649" s="101">
        <f t="shared" ca="1" si="795"/>
        <v>731.1753408822334</v>
      </c>
      <c r="O5649" s="101">
        <f t="shared" ca="1" si="789"/>
        <v>1.5982447687857602</v>
      </c>
      <c r="Q5649" s="12">
        <f t="shared" ca="1" si="790"/>
        <v>5.6000000000000005</v>
      </c>
      <c r="R5649" s="101">
        <f t="shared" ca="1" si="791"/>
        <v>1.973704607886306E-2</v>
      </c>
      <c r="S5649" s="13"/>
      <c r="T5649" s="101">
        <f t="shared" ca="1" si="792"/>
        <v>0</v>
      </c>
      <c r="U5649" s="101">
        <f t="shared" ca="1" si="793"/>
        <v>1.5094235769677471</v>
      </c>
      <c r="V5649" s="101">
        <f t="shared" ca="1" si="794"/>
        <v>1.8736657033312776</v>
      </c>
    </row>
    <row r="5650" spans="2:22" x14ac:dyDescent="0.3">
      <c r="B5650" s="13">
        <v>2023</v>
      </c>
      <c r="C5650" s="13">
        <v>8</v>
      </c>
      <c r="D5650" s="13">
        <v>21</v>
      </c>
      <c r="E5650" s="83" t="s">
        <v>332</v>
      </c>
      <c r="F5650" s="13">
        <v>7</v>
      </c>
      <c r="G5650" s="13">
        <v>19</v>
      </c>
      <c r="H5650" s="13" t="s">
        <v>71</v>
      </c>
      <c r="I5650" s="13" t="s">
        <v>53</v>
      </c>
      <c r="J5650" s="13"/>
      <c r="K5650" s="13" t="s">
        <v>27</v>
      </c>
      <c r="L5650" s="12">
        <f t="shared" ca="1" si="787"/>
        <v>7.318939193543228</v>
      </c>
      <c r="M5650" s="101">
        <f t="shared" ca="1" si="788"/>
        <v>0.90857311148645636</v>
      </c>
      <c r="N5650" s="101">
        <f t="shared" ca="1" si="795"/>
        <v>733.23379253041742</v>
      </c>
      <c r="O5650" s="101">
        <f t="shared" ca="1" si="789"/>
        <v>2.1795800918371735</v>
      </c>
      <c r="Q5650" s="12">
        <f t="shared" ca="1" si="790"/>
        <v>5.6000000000000005</v>
      </c>
      <c r="R5650" s="101">
        <f t="shared" ca="1" si="791"/>
        <v>0</v>
      </c>
      <c r="S5650" s="13"/>
      <c r="T5650" s="101">
        <f t="shared" ca="1" si="792"/>
        <v>0.21338911148645626</v>
      </c>
      <c r="U5650" s="101">
        <f t="shared" ca="1" si="793"/>
        <v>2.0584516481840329</v>
      </c>
      <c r="V5650" s="101">
        <f t="shared" ca="1" si="794"/>
        <v>4.1455064630017668</v>
      </c>
    </row>
    <row r="5651" spans="2:22" x14ac:dyDescent="0.3">
      <c r="B5651" s="13">
        <v>2023</v>
      </c>
      <c r="C5651" s="13">
        <v>8</v>
      </c>
      <c r="D5651" s="13">
        <v>21</v>
      </c>
      <c r="E5651" s="83" t="s">
        <v>332</v>
      </c>
      <c r="F5651" s="13">
        <v>7</v>
      </c>
      <c r="G5651" s="13">
        <v>20</v>
      </c>
      <c r="H5651" s="13" t="s">
        <v>69</v>
      </c>
      <c r="I5651" s="13" t="s">
        <v>53</v>
      </c>
      <c r="J5651" s="13"/>
      <c r="K5651" s="13" t="s">
        <v>27</v>
      </c>
      <c r="L5651" s="12">
        <f t="shared" ca="1" si="787"/>
        <v>5.1406238114216389</v>
      </c>
      <c r="M5651" s="101">
        <f t="shared" ca="1" si="788"/>
        <v>0.2712193122906057</v>
      </c>
      <c r="N5651" s="101">
        <f t="shared" ca="1" si="795"/>
        <v>733.23379253041742</v>
      </c>
      <c r="O5651" s="101">
        <f t="shared" ca="1" si="789"/>
        <v>0.5546219030142806</v>
      </c>
      <c r="Q5651" s="12">
        <f t="shared" ca="1" si="790"/>
        <v>0</v>
      </c>
      <c r="R5651" s="101">
        <f t="shared" ca="1" si="791"/>
        <v>0</v>
      </c>
      <c r="S5651" s="13"/>
      <c r="T5651" s="101">
        <f t="shared" ca="1" si="792"/>
        <v>0.2712193122906057</v>
      </c>
      <c r="U5651" s="101">
        <f t="shared" si="793"/>
        <v>0</v>
      </c>
      <c r="V5651" s="101">
        <f t="shared" ca="1" si="794"/>
        <v>4.4167257752923721</v>
      </c>
    </row>
    <row r="5652" spans="2:22" x14ac:dyDescent="0.3">
      <c r="B5652" s="13">
        <v>2023</v>
      </c>
      <c r="C5652" s="13">
        <v>8</v>
      </c>
      <c r="D5652" s="13">
        <v>21</v>
      </c>
      <c r="E5652" s="83" t="s">
        <v>332</v>
      </c>
      <c r="F5652" s="13">
        <v>7</v>
      </c>
      <c r="G5652" s="13">
        <v>21</v>
      </c>
      <c r="H5652" s="13" t="s">
        <v>69</v>
      </c>
      <c r="I5652" s="13" t="s">
        <v>53</v>
      </c>
      <c r="J5652" s="13"/>
      <c r="K5652" s="13" t="s">
        <v>27</v>
      </c>
      <c r="L5652" s="12">
        <f t="shared" ca="1" si="787"/>
        <v>5.8232744632250384</v>
      </c>
      <c r="M5652" s="101">
        <f t="shared" ca="1" si="788"/>
        <v>0.30723596067975301</v>
      </c>
      <c r="N5652" s="101">
        <f t="shared" ca="1" si="795"/>
        <v>733.23379253041742</v>
      </c>
      <c r="O5652" s="101">
        <f t="shared" ca="1" si="789"/>
        <v>0.62827308183734942</v>
      </c>
      <c r="Q5652" s="12">
        <f t="shared" ca="1" si="790"/>
        <v>0</v>
      </c>
      <c r="R5652" s="101">
        <f t="shared" ca="1" si="791"/>
        <v>0</v>
      </c>
      <c r="S5652" s="13"/>
      <c r="T5652" s="101">
        <f t="shared" ca="1" si="792"/>
        <v>0.30723596067975301</v>
      </c>
      <c r="U5652" s="101">
        <f t="shared" si="793"/>
        <v>0</v>
      </c>
      <c r="V5652" s="101">
        <f t="shared" ca="1" si="794"/>
        <v>4.7239617359721251</v>
      </c>
    </row>
    <row r="5653" spans="2:22" x14ac:dyDescent="0.3">
      <c r="B5653" s="13">
        <v>2023</v>
      </c>
      <c r="C5653" s="13">
        <v>8</v>
      </c>
      <c r="D5653" s="13">
        <v>21</v>
      </c>
      <c r="E5653" s="83" t="s">
        <v>332</v>
      </c>
      <c r="F5653" s="13">
        <v>7</v>
      </c>
      <c r="G5653" s="13">
        <v>22</v>
      </c>
      <c r="H5653" s="13" t="s">
        <v>69</v>
      </c>
      <c r="I5653" s="13" t="s">
        <v>53</v>
      </c>
      <c r="J5653" s="13"/>
      <c r="K5653" s="13" t="s">
        <v>27</v>
      </c>
      <c r="L5653" s="12">
        <f t="shared" ca="1" si="787"/>
        <v>4.7284406411563591</v>
      </c>
      <c r="M5653" s="101">
        <f t="shared" ca="1" si="788"/>
        <v>0.24947252822740951</v>
      </c>
      <c r="N5653" s="101">
        <f t="shared" ca="1" si="795"/>
        <v>733.23379253041742</v>
      </c>
      <c r="O5653" s="101">
        <f t="shared" ca="1" si="789"/>
        <v>0.51015146077435958</v>
      </c>
      <c r="Q5653" s="12">
        <f t="shared" ca="1" si="790"/>
        <v>0</v>
      </c>
      <c r="R5653" s="101">
        <f t="shared" ca="1" si="791"/>
        <v>0</v>
      </c>
      <c r="S5653" s="13"/>
      <c r="T5653" s="101">
        <f t="shared" ca="1" si="792"/>
        <v>0.24947252822740951</v>
      </c>
      <c r="U5653" s="101">
        <f t="shared" si="793"/>
        <v>0</v>
      </c>
      <c r="V5653" s="101">
        <f t="shared" ca="1" si="794"/>
        <v>4.9734342641995344</v>
      </c>
    </row>
    <row r="5654" spans="2:22" x14ac:dyDescent="0.3">
      <c r="B5654" s="13">
        <v>2023</v>
      </c>
      <c r="C5654" s="13">
        <v>8</v>
      </c>
      <c r="D5654" s="13">
        <v>21</v>
      </c>
      <c r="E5654" s="83" t="s">
        <v>332</v>
      </c>
      <c r="F5654" s="13">
        <v>7</v>
      </c>
      <c r="G5654" s="13">
        <v>23</v>
      </c>
      <c r="H5654" s="13" t="s">
        <v>69</v>
      </c>
      <c r="I5654" s="13" t="s">
        <v>53</v>
      </c>
      <c r="J5654" s="13"/>
      <c r="K5654" s="13" t="s">
        <v>27</v>
      </c>
      <c r="L5654" s="12">
        <f t="shared" ca="1" si="787"/>
        <v>5.4375783998052096</v>
      </c>
      <c r="M5654" s="101">
        <f t="shared" ca="1" si="788"/>
        <v>0.28688663637372286</v>
      </c>
      <c r="N5654" s="101">
        <f t="shared" ca="1" si="795"/>
        <v>733.23379253041742</v>
      </c>
      <c r="O5654" s="101">
        <f t="shared" ca="1" si="789"/>
        <v>0.58666033355498404</v>
      </c>
      <c r="Q5654" s="12">
        <f t="shared" ca="1" si="790"/>
        <v>0</v>
      </c>
      <c r="R5654" s="101">
        <f t="shared" ca="1" si="791"/>
        <v>0</v>
      </c>
      <c r="S5654" s="13"/>
      <c r="T5654" s="101">
        <f t="shared" ca="1" si="792"/>
        <v>0.28688663637372286</v>
      </c>
      <c r="U5654" s="101">
        <f t="shared" si="793"/>
        <v>0</v>
      </c>
      <c r="V5654" s="101">
        <f t="shared" ca="1" si="794"/>
        <v>5.260320900573257</v>
      </c>
    </row>
    <row r="5655" spans="2:22" x14ac:dyDescent="0.3">
      <c r="B5655" s="13">
        <v>2023</v>
      </c>
      <c r="C5655" s="13">
        <v>8</v>
      </c>
      <c r="D5655" s="13">
        <v>22</v>
      </c>
      <c r="E5655" s="83" t="s">
        <v>333</v>
      </c>
      <c r="F5655" s="13">
        <v>1</v>
      </c>
      <c r="G5655" s="13">
        <v>0</v>
      </c>
      <c r="H5655" s="13" t="s">
        <v>69</v>
      </c>
      <c r="I5655" s="13" t="s">
        <v>53</v>
      </c>
      <c r="J5655" s="13"/>
      <c r="K5655" s="13" t="s">
        <v>27</v>
      </c>
      <c r="L5655" s="12">
        <f t="shared" ca="1" si="787"/>
        <v>6.6202614670470492</v>
      </c>
      <c r="M5655" s="101">
        <f t="shared" ca="1" si="788"/>
        <v>0.34928499500140231</v>
      </c>
      <c r="N5655" s="101">
        <f t="shared" ca="1" si="795"/>
        <v>733.23379253041742</v>
      </c>
      <c r="O5655" s="101">
        <f t="shared" ca="1" si="789"/>
        <v>0.71426000967970615</v>
      </c>
      <c r="Q5655" s="12">
        <f t="shared" ca="1" si="790"/>
        <v>0</v>
      </c>
      <c r="R5655" s="101">
        <f t="shared" ca="1" si="791"/>
        <v>0</v>
      </c>
      <c r="S5655" s="13"/>
      <c r="T5655" s="101">
        <f t="shared" ca="1" si="792"/>
        <v>0.34928499500140231</v>
      </c>
      <c r="U5655" s="101">
        <f t="shared" si="793"/>
        <v>0</v>
      </c>
      <c r="V5655" s="101">
        <f t="shared" ca="1" si="794"/>
        <v>5.6096058955746591</v>
      </c>
    </row>
    <row r="5656" spans="2:22" x14ac:dyDescent="0.3">
      <c r="B5656" s="13">
        <v>2023</v>
      </c>
      <c r="C5656" s="13">
        <v>8</v>
      </c>
      <c r="D5656" s="13">
        <v>22</v>
      </c>
      <c r="E5656" s="83" t="s">
        <v>333</v>
      </c>
      <c r="F5656" s="13">
        <v>1</v>
      </c>
      <c r="G5656" s="13">
        <v>1</v>
      </c>
      <c r="H5656" s="13" t="s">
        <v>69</v>
      </c>
      <c r="I5656" s="13" t="s">
        <v>53</v>
      </c>
      <c r="J5656" s="13"/>
      <c r="K5656" s="13" t="s">
        <v>27</v>
      </c>
      <c r="L5656" s="12">
        <f t="shared" ca="1" si="787"/>
        <v>3.0551418783108031</v>
      </c>
      <c r="M5656" s="101">
        <f t="shared" ca="1" si="788"/>
        <v>0.16118928549967798</v>
      </c>
      <c r="N5656" s="101">
        <f t="shared" ca="1" si="795"/>
        <v>733.23379253041742</v>
      </c>
      <c r="O5656" s="101">
        <f t="shared" ca="1" si="789"/>
        <v>0.32961925725095254</v>
      </c>
      <c r="Q5656" s="12">
        <f t="shared" ca="1" si="790"/>
        <v>0</v>
      </c>
      <c r="R5656" s="101">
        <f t="shared" ca="1" si="791"/>
        <v>0</v>
      </c>
      <c r="S5656" s="13"/>
      <c r="T5656" s="101">
        <f t="shared" ca="1" si="792"/>
        <v>0.16118928549967798</v>
      </c>
      <c r="U5656" s="101">
        <f t="shared" si="793"/>
        <v>0</v>
      </c>
      <c r="V5656" s="101">
        <f t="shared" ca="1" si="794"/>
        <v>5.7707951810743374</v>
      </c>
    </row>
    <row r="5657" spans="2:22" x14ac:dyDescent="0.3">
      <c r="B5657" s="13">
        <v>2023</v>
      </c>
      <c r="C5657" s="13">
        <v>8</v>
      </c>
      <c r="D5657" s="13">
        <v>22</v>
      </c>
      <c r="E5657" s="83" t="s">
        <v>333</v>
      </c>
      <c r="F5657" s="13">
        <v>1</v>
      </c>
      <c r="G5657" s="13">
        <v>2</v>
      </c>
      <c r="H5657" s="13" t="s">
        <v>69</v>
      </c>
      <c r="I5657" s="13" t="s">
        <v>53</v>
      </c>
      <c r="J5657" s="13"/>
      <c r="K5657" s="13" t="s">
        <v>27</v>
      </c>
      <c r="L5657" s="12">
        <f t="shared" ca="1" si="787"/>
        <v>3.1468099337434512</v>
      </c>
      <c r="M5657" s="101">
        <f t="shared" ca="1" si="788"/>
        <v>0.16602569210430448</v>
      </c>
      <c r="N5657" s="101">
        <f t="shared" ca="1" si="795"/>
        <v>733.23379253041742</v>
      </c>
      <c r="O5657" s="101">
        <f t="shared" ca="1" si="789"/>
        <v>0.33950932375158094</v>
      </c>
      <c r="Q5657" s="12">
        <f t="shared" ca="1" si="790"/>
        <v>0</v>
      </c>
      <c r="R5657" s="101">
        <f t="shared" ca="1" si="791"/>
        <v>0</v>
      </c>
      <c r="S5657" s="13"/>
      <c r="T5657" s="101">
        <f t="shared" ca="1" si="792"/>
        <v>0.16602569210430448</v>
      </c>
      <c r="U5657" s="101">
        <f t="shared" si="793"/>
        <v>0</v>
      </c>
      <c r="V5657" s="101">
        <f t="shared" ca="1" si="794"/>
        <v>5.9368208731786423</v>
      </c>
    </row>
    <row r="5658" spans="2:22" x14ac:dyDescent="0.3">
      <c r="B5658" s="13">
        <v>2023</v>
      </c>
      <c r="C5658" s="13">
        <v>8</v>
      </c>
      <c r="D5658" s="13">
        <v>22</v>
      </c>
      <c r="E5658" s="83" t="s">
        <v>333</v>
      </c>
      <c r="F5658" s="13">
        <v>1</v>
      </c>
      <c r="G5658" s="13">
        <v>3</v>
      </c>
      <c r="H5658" s="13" t="s">
        <v>69</v>
      </c>
      <c r="I5658" s="13" t="s">
        <v>53</v>
      </c>
      <c r="J5658" s="13"/>
      <c r="K5658" s="13" t="s">
        <v>27</v>
      </c>
      <c r="L5658" s="12">
        <f t="shared" ca="1" si="787"/>
        <v>2.9914433769933506</v>
      </c>
      <c r="M5658" s="101">
        <f t="shared" ca="1" si="788"/>
        <v>0.15782855257016917</v>
      </c>
      <c r="N5658" s="101">
        <f t="shared" ca="1" si="795"/>
        <v>733.23379253041742</v>
      </c>
      <c r="O5658" s="101">
        <f t="shared" ca="1" si="789"/>
        <v>0.3227468259438126</v>
      </c>
      <c r="Q5658" s="12">
        <f t="shared" ca="1" si="790"/>
        <v>0</v>
      </c>
      <c r="R5658" s="101">
        <f t="shared" ca="1" si="791"/>
        <v>0</v>
      </c>
      <c r="S5658" s="13"/>
      <c r="T5658" s="101">
        <f t="shared" ca="1" si="792"/>
        <v>0.15782855257016917</v>
      </c>
      <c r="U5658" s="101">
        <f t="shared" si="793"/>
        <v>0</v>
      </c>
      <c r="V5658" s="101">
        <f t="shared" ca="1" si="794"/>
        <v>6.0946494257488117</v>
      </c>
    </row>
    <row r="5659" spans="2:22" x14ac:dyDescent="0.3">
      <c r="B5659" s="13">
        <v>2023</v>
      </c>
      <c r="C5659" s="13">
        <v>8</v>
      </c>
      <c r="D5659" s="13">
        <v>22</v>
      </c>
      <c r="E5659" s="83" t="s">
        <v>333</v>
      </c>
      <c r="F5659" s="13">
        <v>1</v>
      </c>
      <c r="G5659" s="13">
        <v>4</v>
      </c>
      <c r="H5659" s="13" t="s">
        <v>69</v>
      </c>
      <c r="I5659" s="13" t="s">
        <v>53</v>
      </c>
      <c r="J5659" s="13"/>
      <c r="K5659" s="13" t="s">
        <v>27</v>
      </c>
      <c r="L5659" s="12">
        <f t="shared" ca="1" si="787"/>
        <v>2.9339903974481727</v>
      </c>
      <c r="M5659" s="101">
        <f t="shared" ca="1" si="788"/>
        <v>0.1547973333693656</v>
      </c>
      <c r="N5659" s="101">
        <f t="shared" ca="1" si="795"/>
        <v>733.23379253041742</v>
      </c>
      <c r="O5659" s="101">
        <f t="shared" ca="1" si="789"/>
        <v>0.31654822398068333</v>
      </c>
      <c r="Q5659" s="12">
        <f t="shared" ca="1" si="790"/>
        <v>0</v>
      </c>
      <c r="R5659" s="101">
        <f t="shared" ca="1" si="791"/>
        <v>0</v>
      </c>
      <c r="S5659" s="13"/>
      <c r="T5659" s="101">
        <f t="shared" ca="1" si="792"/>
        <v>0.1547973333693656</v>
      </c>
      <c r="U5659" s="101">
        <f t="shared" si="793"/>
        <v>0</v>
      </c>
      <c r="V5659" s="101">
        <f t="shared" ca="1" si="794"/>
        <v>6.249446759118177</v>
      </c>
    </row>
    <row r="5660" spans="2:22" x14ac:dyDescent="0.3">
      <c r="B5660" s="13">
        <v>2023</v>
      </c>
      <c r="C5660" s="13">
        <v>8</v>
      </c>
      <c r="D5660" s="13">
        <v>22</v>
      </c>
      <c r="E5660" s="83" t="s">
        <v>333</v>
      </c>
      <c r="F5660" s="13">
        <v>1</v>
      </c>
      <c r="G5660" s="13">
        <v>5</v>
      </c>
      <c r="H5660" s="13" t="s">
        <v>69</v>
      </c>
      <c r="I5660" s="13" t="s">
        <v>53</v>
      </c>
      <c r="J5660" s="13"/>
      <c r="K5660" s="13" t="s">
        <v>27</v>
      </c>
      <c r="L5660" s="12">
        <f t="shared" ca="1" si="787"/>
        <v>3.486499660805491</v>
      </c>
      <c r="M5660" s="101">
        <f t="shared" ca="1" si="788"/>
        <v>0.18394772210409771</v>
      </c>
      <c r="N5660" s="101">
        <f t="shared" ca="1" si="795"/>
        <v>733.23379253041742</v>
      </c>
      <c r="O5660" s="101">
        <f t="shared" ca="1" si="789"/>
        <v>0.3761584484043044</v>
      </c>
      <c r="Q5660" s="12">
        <f t="shared" ca="1" si="790"/>
        <v>5.6000000000000005</v>
      </c>
      <c r="R5660" s="101">
        <f t="shared" ca="1" si="791"/>
        <v>0.17890780371281523</v>
      </c>
      <c r="S5660" s="13"/>
      <c r="T5660" s="101">
        <f t="shared" ca="1" si="792"/>
        <v>0</v>
      </c>
      <c r="U5660" s="101">
        <f t="shared" si="793"/>
        <v>0</v>
      </c>
      <c r="V5660" s="101">
        <f t="shared" ca="1" si="794"/>
        <v>5.8916311516925468</v>
      </c>
    </row>
    <row r="5661" spans="2:22" x14ac:dyDescent="0.3">
      <c r="B5661" s="13">
        <v>2023</v>
      </c>
      <c r="C5661" s="13">
        <v>8</v>
      </c>
      <c r="D5661" s="13">
        <v>22</v>
      </c>
      <c r="E5661" s="83" t="s">
        <v>333</v>
      </c>
      <c r="F5661" s="13">
        <v>1</v>
      </c>
      <c r="G5661" s="13">
        <v>6</v>
      </c>
      <c r="H5661" s="13" t="s">
        <v>69</v>
      </c>
      <c r="I5661" s="13" t="s">
        <v>53</v>
      </c>
      <c r="J5661" s="13"/>
      <c r="K5661" s="13" t="s">
        <v>27</v>
      </c>
      <c r="L5661" s="12">
        <f t="shared" ca="1" si="787"/>
        <v>2.9706431030247318</v>
      </c>
      <c r="M5661" s="101">
        <f t="shared" ca="1" si="788"/>
        <v>0.15673113011558484</v>
      </c>
      <c r="N5661" s="101">
        <f t="shared" ca="1" si="795"/>
        <v>733.23379253041742</v>
      </c>
      <c r="O5661" s="101">
        <f t="shared" ca="1" si="789"/>
        <v>0.3205026843853383</v>
      </c>
      <c r="Q5661" s="12">
        <f t="shared" ca="1" si="790"/>
        <v>5.6000000000000005</v>
      </c>
      <c r="R5661" s="101">
        <f t="shared" ca="1" si="791"/>
        <v>0.22257506132895652</v>
      </c>
      <c r="S5661" s="13"/>
      <c r="T5661" s="101">
        <f t="shared" ca="1" si="792"/>
        <v>0</v>
      </c>
      <c r="U5661" s="101">
        <f t="shared" si="793"/>
        <v>0</v>
      </c>
      <c r="V5661" s="101">
        <f t="shared" ca="1" si="794"/>
        <v>5.4464810290346346</v>
      </c>
    </row>
    <row r="5662" spans="2:22" x14ac:dyDescent="0.3">
      <c r="B5662" s="13">
        <v>2023</v>
      </c>
      <c r="C5662" s="13">
        <v>8</v>
      </c>
      <c r="D5662" s="13">
        <v>22</v>
      </c>
      <c r="E5662" s="83" t="s">
        <v>333</v>
      </c>
      <c r="F5662" s="13">
        <v>1</v>
      </c>
      <c r="G5662" s="13">
        <v>7</v>
      </c>
      <c r="H5662" s="13" t="s">
        <v>69</v>
      </c>
      <c r="I5662" s="13" t="s">
        <v>53</v>
      </c>
      <c r="J5662" s="13"/>
      <c r="K5662" s="13" t="s">
        <v>27</v>
      </c>
      <c r="L5662" s="12">
        <f t="shared" ca="1" si="787"/>
        <v>3.2232877315513297</v>
      </c>
      <c r="M5662" s="101">
        <f t="shared" ca="1" si="788"/>
        <v>0.17006066071664816</v>
      </c>
      <c r="N5662" s="101">
        <f t="shared" ca="1" si="795"/>
        <v>733.23379253041742</v>
      </c>
      <c r="O5662" s="101">
        <f t="shared" ca="1" si="789"/>
        <v>0.34776051335707298</v>
      </c>
      <c r="Q5662" s="12">
        <f t="shared" ca="1" si="790"/>
        <v>3.9839868404094658</v>
      </c>
      <c r="R5662" s="101">
        <f t="shared" ca="1" si="791"/>
        <v>6.4393179564841224E-2</v>
      </c>
      <c r="S5662" s="13"/>
      <c r="T5662" s="101">
        <f t="shared" ca="1" si="792"/>
        <v>0</v>
      </c>
      <c r="U5662" s="101">
        <f t="shared" si="793"/>
        <v>0</v>
      </c>
      <c r="V5662" s="101">
        <f t="shared" ca="1" si="794"/>
        <v>5.3176946699049523</v>
      </c>
    </row>
    <row r="5663" spans="2:22" x14ac:dyDescent="0.3">
      <c r="B5663" s="13">
        <v>2023</v>
      </c>
      <c r="C5663" s="13">
        <v>8</v>
      </c>
      <c r="D5663" s="13">
        <v>22</v>
      </c>
      <c r="E5663" s="83" t="s">
        <v>333</v>
      </c>
      <c r="F5663" s="13">
        <v>1</v>
      </c>
      <c r="G5663" s="13">
        <v>8</v>
      </c>
      <c r="H5663" s="13" t="s">
        <v>69</v>
      </c>
      <c r="I5663" s="13" t="s">
        <v>53</v>
      </c>
      <c r="J5663" s="13"/>
      <c r="K5663" s="13" t="s">
        <v>27</v>
      </c>
      <c r="L5663" s="12">
        <f t="shared" ca="1" si="787"/>
        <v>5.1700709060258596</v>
      </c>
      <c r="M5663" s="101">
        <f t="shared" ca="1" si="788"/>
        <v>0.27277294100192434</v>
      </c>
      <c r="N5663" s="101">
        <f t="shared" ca="1" si="795"/>
        <v>733.23379253041742</v>
      </c>
      <c r="O5663" s="101">
        <f t="shared" ca="1" si="789"/>
        <v>0.55779895005113</v>
      </c>
      <c r="Q5663" s="12">
        <f t="shared" ca="1" si="790"/>
        <v>0</v>
      </c>
      <c r="R5663" s="101">
        <f t="shared" ca="1" si="791"/>
        <v>0</v>
      </c>
      <c r="S5663" s="13"/>
      <c r="T5663" s="101">
        <f t="shared" ca="1" si="792"/>
        <v>0.27277294100192434</v>
      </c>
      <c r="U5663" s="101">
        <f t="shared" si="793"/>
        <v>0</v>
      </c>
      <c r="V5663" s="101">
        <f t="shared" ca="1" si="794"/>
        <v>5.5904676109068765</v>
      </c>
    </row>
    <row r="5664" spans="2:22" x14ac:dyDescent="0.3">
      <c r="B5664" s="13">
        <v>2023</v>
      </c>
      <c r="C5664" s="13">
        <v>8</v>
      </c>
      <c r="D5664" s="13">
        <v>22</v>
      </c>
      <c r="E5664" s="83" t="s">
        <v>333</v>
      </c>
      <c r="F5664" s="13">
        <v>1</v>
      </c>
      <c r="G5664" s="13">
        <v>9</v>
      </c>
      <c r="H5664" s="13" t="s">
        <v>69</v>
      </c>
      <c r="I5664" s="13" t="s">
        <v>53</v>
      </c>
      <c r="J5664" s="13"/>
      <c r="K5664" s="13" t="s">
        <v>27</v>
      </c>
      <c r="L5664" s="12">
        <f t="shared" ca="1" si="787"/>
        <v>3.5518893458096517</v>
      </c>
      <c r="M5664" s="101">
        <f t="shared" ca="1" si="788"/>
        <v>0.18739768188491723</v>
      </c>
      <c r="N5664" s="101">
        <f t="shared" ca="1" si="795"/>
        <v>733.23379253041742</v>
      </c>
      <c r="O5664" s="101">
        <f t="shared" ca="1" si="789"/>
        <v>0.38321334151940334</v>
      </c>
      <c r="Q5664" s="12">
        <f t="shared" ca="1" si="790"/>
        <v>5.6000000000000005</v>
      </c>
      <c r="R5664" s="101">
        <f t="shared" ca="1" si="791"/>
        <v>0.17337256687721303</v>
      </c>
      <c r="S5664" s="13"/>
      <c r="T5664" s="101">
        <f t="shared" ca="1" si="792"/>
        <v>0</v>
      </c>
      <c r="U5664" s="101">
        <f t="shared" si="793"/>
        <v>0</v>
      </c>
      <c r="V5664" s="101">
        <f t="shared" ca="1" si="794"/>
        <v>5.24372247715245</v>
      </c>
    </row>
    <row r="5665" spans="2:22" x14ac:dyDescent="0.3">
      <c r="B5665" s="13">
        <v>2023</v>
      </c>
      <c r="C5665" s="13">
        <v>8</v>
      </c>
      <c r="D5665" s="13">
        <v>22</v>
      </c>
      <c r="E5665" s="83" t="s">
        <v>333</v>
      </c>
      <c r="F5665" s="13">
        <v>1</v>
      </c>
      <c r="G5665" s="13">
        <v>10</v>
      </c>
      <c r="H5665" s="13" t="s">
        <v>70</v>
      </c>
      <c r="I5665" s="13" t="s">
        <v>53</v>
      </c>
      <c r="J5665" s="13"/>
      <c r="K5665" s="13" t="s">
        <v>27</v>
      </c>
      <c r="L5665" s="12">
        <f t="shared" ca="1" si="787"/>
        <v>4.6076466115537329</v>
      </c>
      <c r="M5665" s="101">
        <f t="shared" ca="1" si="788"/>
        <v>0.24309943522557495</v>
      </c>
      <c r="N5665" s="101">
        <f t="shared" ca="1" si="795"/>
        <v>733.23379253041742</v>
      </c>
      <c r="O5665" s="101">
        <f t="shared" ca="1" si="789"/>
        <v>0.49711899292053224</v>
      </c>
      <c r="Q5665" s="12">
        <f t="shared" ca="1" si="790"/>
        <v>5.6000000000000005</v>
      </c>
      <c r="R5665" s="101">
        <f t="shared" ca="1" si="791"/>
        <v>8.4002714331976563E-2</v>
      </c>
      <c r="S5665" s="13"/>
      <c r="T5665" s="101">
        <f t="shared" ca="1" si="792"/>
        <v>0</v>
      </c>
      <c r="U5665" s="101">
        <f t="shared" si="793"/>
        <v>0</v>
      </c>
      <c r="V5665" s="101">
        <f t="shared" ca="1" si="794"/>
        <v>5.0757170484884968</v>
      </c>
    </row>
    <row r="5666" spans="2:22" x14ac:dyDescent="0.3">
      <c r="B5666" s="13">
        <v>2023</v>
      </c>
      <c r="C5666" s="13">
        <v>8</v>
      </c>
      <c r="D5666" s="13">
        <v>22</v>
      </c>
      <c r="E5666" s="83" t="s">
        <v>333</v>
      </c>
      <c r="F5666" s="13">
        <v>1</v>
      </c>
      <c r="G5666" s="13">
        <v>11</v>
      </c>
      <c r="H5666" s="13" t="s">
        <v>70</v>
      </c>
      <c r="I5666" s="13" t="s">
        <v>53</v>
      </c>
      <c r="J5666" s="13"/>
      <c r="K5666" s="13" t="s">
        <v>27</v>
      </c>
      <c r="L5666" s="12">
        <f t="shared" ca="1" si="787"/>
        <v>4.607301942664388</v>
      </c>
      <c r="M5666" s="101">
        <f t="shared" ca="1" si="788"/>
        <v>0.24308125049497312</v>
      </c>
      <c r="N5666" s="101">
        <f t="shared" ca="1" si="795"/>
        <v>733.23379253041742</v>
      </c>
      <c r="O5666" s="101">
        <f t="shared" ca="1" si="789"/>
        <v>0.49708180659406082</v>
      </c>
      <c r="Q5666" s="12">
        <f t="shared" ca="1" si="790"/>
        <v>0.84081725941042451</v>
      </c>
      <c r="R5666" s="101">
        <f t="shared" ca="1" si="791"/>
        <v>0</v>
      </c>
      <c r="S5666" s="13"/>
      <c r="T5666" s="101">
        <f t="shared" ca="1" si="792"/>
        <v>0.19871973188847911</v>
      </c>
      <c r="U5666" s="101">
        <f t="shared" si="793"/>
        <v>0</v>
      </c>
      <c r="V5666" s="101">
        <f t="shared" ca="1" si="794"/>
        <v>5.2744367803769761</v>
      </c>
    </row>
    <row r="5667" spans="2:22" x14ac:dyDescent="0.3">
      <c r="B5667" s="13">
        <v>2023</v>
      </c>
      <c r="C5667" s="13">
        <v>8</v>
      </c>
      <c r="D5667" s="13">
        <v>22</v>
      </c>
      <c r="E5667" s="83" t="s">
        <v>333</v>
      </c>
      <c r="F5667" s="13">
        <v>1</v>
      </c>
      <c r="G5667" s="13">
        <v>12</v>
      </c>
      <c r="H5667" s="13" t="s">
        <v>70</v>
      </c>
      <c r="I5667" s="13" t="s">
        <v>53</v>
      </c>
      <c r="J5667" s="13"/>
      <c r="K5667" s="13" t="s">
        <v>27</v>
      </c>
      <c r="L5667" s="12">
        <f t="shared" ca="1" si="787"/>
        <v>5.7252212929652337</v>
      </c>
      <c r="M5667" s="101">
        <f t="shared" ca="1" si="788"/>
        <v>0.30206267541684573</v>
      </c>
      <c r="N5667" s="101">
        <f t="shared" ca="1" si="795"/>
        <v>733.23379253041742</v>
      </c>
      <c r="O5667" s="101">
        <f t="shared" ca="1" si="789"/>
        <v>0.61769412529801904</v>
      </c>
      <c r="Q5667" s="12">
        <f t="shared" ca="1" si="790"/>
        <v>4.5939797329695562</v>
      </c>
      <c r="R5667" s="101">
        <f t="shared" ca="1" si="791"/>
        <v>0</v>
      </c>
      <c r="S5667" s="13"/>
      <c r="T5667" s="101">
        <f t="shared" ca="1" si="792"/>
        <v>5.9684304705371949E-2</v>
      </c>
      <c r="U5667" s="101">
        <f t="shared" si="793"/>
        <v>0</v>
      </c>
      <c r="V5667" s="101">
        <f t="shared" ca="1" si="794"/>
        <v>5.3341210850823479</v>
      </c>
    </row>
    <row r="5668" spans="2:22" x14ac:dyDescent="0.3">
      <c r="B5668" s="13">
        <v>2023</v>
      </c>
      <c r="C5668" s="13">
        <v>8</v>
      </c>
      <c r="D5668" s="13">
        <v>22</v>
      </c>
      <c r="E5668" s="83" t="s">
        <v>333</v>
      </c>
      <c r="F5668" s="13">
        <v>1</v>
      </c>
      <c r="G5668" s="13">
        <v>13</v>
      </c>
      <c r="H5668" s="13" t="s">
        <v>70</v>
      </c>
      <c r="I5668" s="13" t="s">
        <v>53</v>
      </c>
      <c r="J5668" s="13"/>
      <c r="K5668" s="13" t="s">
        <v>27</v>
      </c>
      <c r="L5668" s="12">
        <f t="shared" ca="1" si="787"/>
        <v>2.9925832021644418</v>
      </c>
      <c r="M5668" s="101">
        <f t="shared" ca="1" si="788"/>
        <v>0.15788868974619596</v>
      </c>
      <c r="N5668" s="101">
        <f t="shared" ca="1" si="795"/>
        <v>733.23379253041742</v>
      </c>
      <c r="O5668" s="101">
        <f t="shared" ca="1" si="789"/>
        <v>0.32286980168152163</v>
      </c>
      <c r="Q5668" s="12">
        <f t="shared" ca="1" si="790"/>
        <v>5.6000000000000005</v>
      </c>
      <c r="R5668" s="101">
        <f t="shared" ca="1" si="791"/>
        <v>0.22071783193678005</v>
      </c>
      <c r="S5668" s="13"/>
      <c r="T5668" s="101">
        <f t="shared" ca="1" si="792"/>
        <v>0</v>
      </c>
      <c r="U5668" s="101">
        <f t="shared" si="793"/>
        <v>0</v>
      </c>
      <c r="V5668" s="101">
        <f t="shared" ca="1" si="794"/>
        <v>4.8926854212087871</v>
      </c>
    </row>
    <row r="5669" spans="2:22" x14ac:dyDescent="0.3">
      <c r="B5669" s="13">
        <v>2023</v>
      </c>
      <c r="C5669" s="13">
        <v>8</v>
      </c>
      <c r="D5669" s="13">
        <v>22</v>
      </c>
      <c r="E5669" s="83" t="s">
        <v>333</v>
      </c>
      <c r="F5669" s="13">
        <v>1</v>
      </c>
      <c r="G5669" s="13">
        <v>14</v>
      </c>
      <c r="H5669" s="13" t="s">
        <v>70</v>
      </c>
      <c r="I5669" s="13" t="s">
        <v>53</v>
      </c>
      <c r="J5669" s="13"/>
      <c r="K5669" s="13" t="s">
        <v>27</v>
      </c>
      <c r="L5669" s="12">
        <f t="shared" ca="1" si="787"/>
        <v>2.9656654291094879</v>
      </c>
      <c r="M5669" s="101">
        <f t="shared" ca="1" si="788"/>
        <v>0.1564685080398166</v>
      </c>
      <c r="N5669" s="101">
        <f t="shared" ca="1" si="795"/>
        <v>733.23379253041742</v>
      </c>
      <c r="O5669" s="101">
        <f t="shared" ca="1" si="789"/>
        <v>0.31996564314662268</v>
      </c>
      <c r="Q5669" s="12">
        <f t="shared" ca="1" si="790"/>
        <v>5.6000000000000005</v>
      </c>
      <c r="R5669" s="101">
        <f t="shared" ca="1" si="791"/>
        <v>0.22299642142588189</v>
      </c>
      <c r="S5669" s="13"/>
      <c r="T5669" s="101">
        <f t="shared" ca="1" si="792"/>
        <v>0</v>
      </c>
      <c r="U5669" s="101">
        <f t="shared" si="793"/>
        <v>0</v>
      </c>
      <c r="V5669" s="101">
        <f t="shared" ca="1" si="794"/>
        <v>4.4466925783570233</v>
      </c>
    </row>
    <row r="5670" spans="2:22" x14ac:dyDescent="0.3">
      <c r="B5670" s="13">
        <v>2023</v>
      </c>
      <c r="C5670" s="13">
        <v>8</v>
      </c>
      <c r="D5670" s="13">
        <v>22</v>
      </c>
      <c r="E5670" s="83" t="s">
        <v>333</v>
      </c>
      <c r="F5670" s="13">
        <v>1</v>
      </c>
      <c r="G5670" s="13">
        <v>15</v>
      </c>
      <c r="H5670" s="13" t="s">
        <v>70</v>
      </c>
      <c r="I5670" s="13" t="s">
        <v>53</v>
      </c>
      <c r="J5670" s="13"/>
      <c r="K5670" s="13" t="s">
        <v>27</v>
      </c>
      <c r="L5670" s="12">
        <f t="shared" ca="1" si="787"/>
        <v>4.826691163774151</v>
      </c>
      <c r="M5670" s="101">
        <f t="shared" ca="1" si="788"/>
        <v>0.25465622580072422</v>
      </c>
      <c r="N5670" s="101">
        <f t="shared" ca="1" si="795"/>
        <v>733.23379253041742</v>
      </c>
      <c r="O5670" s="101">
        <f t="shared" ca="1" si="789"/>
        <v>0.52075170965959316</v>
      </c>
      <c r="Q5670" s="12">
        <f t="shared" ca="1" si="790"/>
        <v>5.6000000000000005</v>
      </c>
      <c r="R5670" s="101">
        <f t="shared" ca="1" si="791"/>
        <v>6.5460592986518171E-2</v>
      </c>
      <c r="S5670" s="13"/>
      <c r="T5670" s="101">
        <f t="shared" ca="1" si="792"/>
        <v>0</v>
      </c>
      <c r="U5670" s="101">
        <f t="shared" si="793"/>
        <v>0</v>
      </c>
      <c r="V5670" s="101">
        <f t="shared" ca="1" si="794"/>
        <v>4.3157713923839864</v>
      </c>
    </row>
    <row r="5671" spans="2:22" x14ac:dyDescent="0.3">
      <c r="B5671" s="13">
        <v>2023</v>
      </c>
      <c r="C5671" s="13">
        <v>8</v>
      </c>
      <c r="D5671" s="13">
        <v>22</v>
      </c>
      <c r="E5671" s="83" t="s">
        <v>333</v>
      </c>
      <c r="F5671" s="13">
        <v>1</v>
      </c>
      <c r="G5671" s="13">
        <v>16</v>
      </c>
      <c r="H5671" s="13" t="s">
        <v>71</v>
      </c>
      <c r="I5671" s="13" t="s">
        <v>53</v>
      </c>
      <c r="J5671" s="13"/>
      <c r="K5671" s="13" t="s">
        <v>27</v>
      </c>
      <c r="L5671" s="12">
        <f t="shared" ca="1" si="787"/>
        <v>4.7166209181194896</v>
      </c>
      <c r="M5671" s="101">
        <f t="shared" ca="1" si="788"/>
        <v>0.58552132077535346</v>
      </c>
      <c r="N5671" s="101">
        <f t="shared" ca="1" si="795"/>
        <v>734.56034216363855</v>
      </c>
      <c r="O5671" s="101">
        <f t="shared" ca="1" si="789"/>
        <v>1.404609709415984</v>
      </c>
      <c r="Q5671" s="12">
        <f t="shared" ca="1" si="790"/>
        <v>5.6000000000000005</v>
      </c>
      <c r="R5671" s="101">
        <f t="shared" ca="1" si="791"/>
        <v>7.477803928118526E-2</v>
      </c>
      <c r="S5671" s="13"/>
      <c r="T5671" s="101">
        <f t="shared" ca="1" si="792"/>
        <v>0</v>
      </c>
      <c r="U5671" s="101">
        <f t="shared" ca="1" si="793"/>
        <v>1.3265496332211064</v>
      </c>
      <c r="V5671" s="101">
        <f t="shared" ca="1" si="794"/>
        <v>5.4927649470427218</v>
      </c>
    </row>
    <row r="5672" spans="2:22" x14ac:dyDescent="0.3">
      <c r="B5672" s="13">
        <v>2023</v>
      </c>
      <c r="C5672" s="13">
        <v>8</v>
      </c>
      <c r="D5672" s="13">
        <v>22</v>
      </c>
      <c r="E5672" s="83" t="s">
        <v>333</v>
      </c>
      <c r="F5672" s="13">
        <v>1</v>
      </c>
      <c r="G5672" s="13">
        <v>17</v>
      </c>
      <c r="H5672" s="13" t="s">
        <v>71</v>
      </c>
      <c r="I5672" s="13" t="s">
        <v>53</v>
      </c>
      <c r="J5672" s="13"/>
      <c r="K5672" s="13" t="s">
        <v>27</v>
      </c>
      <c r="L5672" s="12">
        <f t="shared" ca="1" si="787"/>
        <v>8.3320178897746775</v>
      </c>
      <c r="M5672" s="101">
        <f t="shared" ca="1" si="788"/>
        <v>1.0343367008366284</v>
      </c>
      <c r="N5672" s="101">
        <f t="shared" ca="1" si="795"/>
        <v>736.90372219513768</v>
      </c>
      <c r="O5672" s="101">
        <f t="shared" ca="1" si="789"/>
        <v>2.4812749275748991</v>
      </c>
      <c r="Q5672" s="12">
        <f t="shared" ca="1" si="790"/>
        <v>5.6000000000000005</v>
      </c>
      <c r="R5672" s="101">
        <f t="shared" ca="1" si="791"/>
        <v>0</v>
      </c>
      <c r="S5672" s="13"/>
      <c r="T5672" s="101">
        <f t="shared" ca="1" si="792"/>
        <v>0.33915270083662841</v>
      </c>
      <c r="U5672" s="101">
        <f t="shared" ca="1" si="793"/>
        <v>2.343380031499128</v>
      </c>
      <c r="V5672" s="101">
        <f t="shared" ca="1" si="794"/>
        <v>8.1752976793784775</v>
      </c>
    </row>
    <row r="5673" spans="2:22" x14ac:dyDescent="0.3">
      <c r="B5673" s="13">
        <v>2023</v>
      </c>
      <c r="C5673" s="13">
        <v>8</v>
      </c>
      <c r="D5673" s="13">
        <v>22</v>
      </c>
      <c r="E5673" s="83" t="s">
        <v>333</v>
      </c>
      <c r="F5673" s="13">
        <v>1</v>
      </c>
      <c r="G5673" s="13">
        <v>18</v>
      </c>
      <c r="H5673" s="13" t="s">
        <v>71</v>
      </c>
      <c r="I5673" s="13" t="s">
        <v>53</v>
      </c>
      <c r="J5673" s="13"/>
      <c r="K5673" s="13" t="s">
        <v>27</v>
      </c>
      <c r="L5673" s="12">
        <f t="shared" ca="1" si="787"/>
        <v>9.1107214747640963</v>
      </c>
      <c r="M5673" s="101">
        <f t="shared" ca="1" si="788"/>
        <v>1.1310049638772148</v>
      </c>
      <c r="N5673" s="101">
        <f t="shared" ca="1" si="795"/>
        <v>739.46611260991506</v>
      </c>
      <c r="O5673" s="101">
        <f t="shared" ca="1" si="789"/>
        <v>2.713172855184748</v>
      </c>
      <c r="Q5673" s="12">
        <f t="shared" ca="1" si="790"/>
        <v>2.4832868443472158</v>
      </c>
      <c r="R5673" s="101">
        <f t="shared" ca="1" si="791"/>
        <v>0</v>
      </c>
      <c r="S5673" s="13"/>
      <c r="T5673" s="101">
        <f t="shared" ca="1" si="792"/>
        <v>0.8227297350199515</v>
      </c>
      <c r="U5673" s="101">
        <f t="shared" ca="1" si="793"/>
        <v>2.5623904147774024</v>
      </c>
      <c r="V5673" s="101">
        <f t="shared" ca="1" si="794"/>
        <v>11.560417829175831</v>
      </c>
    </row>
    <row r="5674" spans="2:22" x14ac:dyDescent="0.3">
      <c r="B5674" s="13">
        <v>2023</v>
      </c>
      <c r="C5674" s="13">
        <v>8</v>
      </c>
      <c r="D5674" s="13">
        <v>22</v>
      </c>
      <c r="E5674" s="83" t="s">
        <v>333</v>
      </c>
      <c r="F5674" s="13">
        <v>1</v>
      </c>
      <c r="G5674" s="13">
        <v>19</v>
      </c>
      <c r="H5674" s="13" t="s">
        <v>71</v>
      </c>
      <c r="I5674" s="13" t="s">
        <v>53</v>
      </c>
      <c r="J5674" s="13"/>
      <c r="K5674" s="13" t="s">
        <v>27</v>
      </c>
      <c r="L5674" s="12">
        <f t="shared" ca="1" si="787"/>
        <v>6.4916118480386533</v>
      </c>
      <c r="M5674" s="101">
        <f t="shared" ca="1" si="788"/>
        <v>0.80586869481551837</v>
      </c>
      <c r="N5674" s="101">
        <f t="shared" ca="1" si="795"/>
        <v>741.29187844217597</v>
      </c>
      <c r="O5674" s="101">
        <f t="shared" ca="1" si="789"/>
        <v>1.9332020083459109</v>
      </c>
      <c r="Q5674" s="12">
        <f t="shared" ca="1" si="790"/>
        <v>0</v>
      </c>
      <c r="R5674" s="101">
        <f t="shared" ca="1" si="791"/>
        <v>0</v>
      </c>
      <c r="S5674" s="13"/>
      <c r="T5674" s="101">
        <f t="shared" ca="1" si="792"/>
        <v>0.80586869481551837</v>
      </c>
      <c r="U5674" s="101">
        <f t="shared" ca="1" si="793"/>
        <v>1.8257658322608712</v>
      </c>
      <c r="V5674" s="101">
        <f t="shared" ca="1" si="794"/>
        <v>14.192052356252221</v>
      </c>
    </row>
    <row r="5675" spans="2:22" x14ac:dyDescent="0.3">
      <c r="B5675" s="13">
        <v>2023</v>
      </c>
      <c r="C5675" s="13">
        <v>8</v>
      </c>
      <c r="D5675" s="13">
        <v>22</v>
      </c>
      <c r="E5675" s="83" t="s">
        <v>333</v>
      </c>
      <c r="F5675" s="13">
        <v>1</v>
      </c>
      <c r="G5675" s="13">
        <v>20</v>
      </c>
      <c r="H5675" s="13" t="s">
        <v>69</v>
      </c>
      <c r="I5675" s="13" t="s">
        <v>53</v>
      </c>
      <c r="J5675" s="13"/>
      <c r="K5675" s="13" t="s">
        <v>27</v>
      </c>
      <c r="L5675" s="12">
        <f t="shared" ca="1" si="787"/>
        <v>6.551764341450327</v>
      </c>
      <c r="M5675" s="101">
        <f t="shared" ca="1" si="788"/>
        <v>0.34567108665491925</v>
      </c>
      <c r="N5675" s="101">
        <f t="shared" ca="1" si="795"/>
        <v>741.29187844217597</v>
      </c>
      <c r="O5675" s="101">
        <f t="shared" ca="1" si="789"/>
        <v>0.70686985479907583</v>
      </c>
      <c r="Q5675" s="12">
        <f t="shared" ca="1" si="790"/>
        <v>0</v>
      </c>
      <c r="R5675" s="101">
        <f t="shared" ca="1" si="791"/>
        <v>0</v>
      </c>
      <c r="S5675" s="13"/>
      <c r="T5675" s="101">
        <f t="shared" ca="1" si="792"/>
        <v>0.34567108665491925</v>
      </c>
      <c r="U5675" s="101">
        <f t="shared" si="793"/>
        <v>0</v>
      </c>
      <c r="V5675" s="101">
        <f t="shared" ca="1" si="794"/>
        <v>14.53772344290714</v>
      </c>
    </row>
    <row r="5676" spans="2:22" x14ac:dyDescent="0.3">
      <c r="B5676" s="13">
        <v>2023</v>
      </c>
      <c r="C5676" s="13">
        <v>8</v>
      </c>
      <c r="D5676" s="13">
        <v>22</v>
      </c>
      <c r="E5676" s="83" t="s">
        <v>333</v>
      </c>
      <c r="F5676" s="13">
        <v>1</v>
      </c>
      <c r="G5676" s="13">
        <v>21</v>
      </c>
      <c r="H5676" s="13" t="s">
        <v>69</v>
      </c>
      <c r="I5676" s="13" t="s">
        <v>53</v>
      </c>
      <c r="J5676" s="13"/>
      <c r="K5676" s="13" t="s">
        <v>27</v>
      </c>
      <c r="L5676" s="12">
        <f t="shared" ca="1" si="787"/>
        <v>5.0962898028338692</v>
      </c>
      <c r="M5676" s="101">
        <f t="shared" ca="1" si="788"/>
        <v>0.26888024999751498</v>
      </c>
      <c r="N5676" s="101">
        <f t="shared" ca="1" si="795"/>
        <v>741.29187844217597</v>
      </c>
      <c r="O5676" s="101">
        <f t="shared" ca="1" si="789"/>
        <v>0.54983870682774616</v>
      </c>
      <c r="Q5676" s="12">
        <f t="shared" ca="1" si="790"/>
        <v>0</v>
      </c>
      <c r="R5676" s="101">
        <f t="shared" ca="1" si="791"/>
        <v>0</v>
      </c>
      <c r="S5676" s="13"/>
      <c r="T5676" s="101">
        <f t="shared" ca="1" si="792"/>
        <v>0.26888024999751498</v>
      </c>
      <c r="U5676" s="101">
        <f t="shared" si="793"/>
        <v>0</v>
      </c>
      <c r="V5676" s="101">
        <f t="shared" ca="1" si="794"/>
        <v>14.806603692904655</v>
      </c>
    </row>
    <row r="5677" spans="2:22" x14ac:dyDescent="0.3">
      <c r="B5677" s="13">
        <v>2023</v>
      </c>
      <c r="C5677" s="13">
        <v>8</v>
      </c>
      <c r="D5677" s="13">
        <v>22</v>
      </c>
      <c r="E5677" s="83" t="s">
        <v>333</v>
      </c>
      <c r="F5677" s="13">
        <v>1</v>
      </c>
      <c r="G5677" s="13">
        <v>22</v>
      </c>
      <c r="H5677" s="13" t="s">
        <v>69</v>
      </c>
      <c r="I5677" s="13" t="s">
        <v>53</v>
      </c>
      <c r="J5677" s="13"/>
      <c r="K5677" s="13" t="s">
        <v>27</v>
      </c>
      <c r="L5677" s="12">
        <f t="shared" ca="1" si="787"/>
        <v>6.2418291167797388</v>
      </c>
      <c r="M5677" s="101">
        <f t="shared" ca="1" si="788"/>
        <v>0.32931890420129906</v>
      </c>
      <c r="N5677" s="101">
        <f t="shared" ca="1" si="795"/>
        <v>741.29187844217597</v>
      </c>
      <c r="O5677" s="101">
        <f t="shared" ca="1" si="789"/>
        <v>0.67343094340936605</v>
      </c>
      <c r="Q5677" s="12">
        <f t="shared" ca="1" si="790"/>
        <v>0</v>
      </c>
      <c r="R5677" s="101">
        <f t="shared" ca="1" si="791"/>
        <v>0</v>
      </c>
      <c r="S5677" s="13"/>
      <c r="T5677" s="101">
        <f t="shared" ca="1" si="792"/>
        <v>0.32931890420129906</v>
      </c>
      <c r="U5677" s="101">
        <f t="shared" si="793"/>
        <v>0</v>
      </c>
      <c r="V5677" s="101">
        <f t="shared" ca="1" si="794"/>
        <v>15.135922597105955</v>
      </c>
    </row>
    <row r="5678" spans="2:22" x14ac:dyDescent="0.3">
      <c r="B5678" s="13">
        <v>2023</v>
      </c>
      <c r="C5678" s="13">
        <v>8</v>
      </c>
      <c r="D5678" s="13">
        <v>22</v>
      </c>
      <c r="E5678" s="83" t="s">
        <v>333</v>
      </c>
      <c r="F5678" s="13">
        <v>1</v>
      </c>
      <c r="G5678" s="13">
        <v>23</v>
      </c>
      <c r="H5678" s="13" t="s">
        <v>69</v>
      </c>
      <c r="I5678" s="13" t="s">
        <v>53</v>
      </c>
      <c r="J5678" s="13"/>
      <c r="K5678" s="13" t="s">
        <v>27</v>
      </c>
      <c r="L5678" s="12">
        <f t="shared" ca="1" si="787"/>
        <v>6.1332520505045052</v>
      </c>
      <c r="M5678" s="101">
        <f t="shared" ca="1" si="788"/>
        <v>0.32359037818461772</v>
      </c>
      <c r="N5678" s="101">
        <f t="shared" ca="1" si="795"/>
        <v>741.29187844217597</v>
      </c>
      <c r="O5678" s="101">
        <f t="shared" ca="1" si="789"/>
        <v>0.66171656372893106</v>
      </c>
      <c r="Q5678" s="12">
        <f t="shared" ca="1" si="790"/>
        <v>0</v>
      </c>
      <c r="R5678" s="101">
        <f t="shared" ca="1" si="791"/>
        <v>0</v>
      </c>
      <c r="S5678" s="13"/>
      <c r="T5678" s="101">
        <f t="shared" ca="1" si="792"/>
        <v>0.32359037818461772</v>
      </c>
      <c r="U5678" s="101">
        <f t="shared" si="793"/>
        <v>0</v>
      </c>
      <c r="V5678" s="101">
        <f t="shared" ca="1" si="794"/>
        <v>15.459512975290572</v>
      </c>
    </row>
    <row r="5679" spans="2:22" x14ac:dyDescent="0.3">
      <c r="B5679" s="13">
        <v>2023</v>
      </c>
      <c r="C5679" s="13">
        <v>8</v>
      </c>
      <c r="D5679" s="13">
        <v>23</v>
      </c>
      <c r="E5679" s="83" t="s">
        <v>334</v>
      </c>
      <c r="F5679" s="13">
        <v>2</v>
      </c>
      <c r="G5679" s="13">
        <v>0</v>
      </c>
      <c r="H5679" s="13" t="s">
        <v>69</v>
      </c>
      <c r="I5679" s="13" t="s">
        <v>53</v>
      </c>
      <c r="J5679" s="13"/>
      <c r="K5679" s="13" t="s">
        <v>27</v>
      </c>
      <c r="L5679" s="12">
        <f t="shared" ca="1" si="787"/>
        <v>5.4286274063710289</v>
      </c>
      <c r="M5679" s="101">
        <f t="shared" ca="1" si="788"/>
        <v>0.28641438196013547</v>
      </c>
      <c r="N5679" s="101">
        <f t="shared" ca="1" si="795"/>
        <v>741.29187844217597</v>
      </c>
      <c r="O5679" s="101">
        <f t="shared" ca="1" si="789"/>
        <v>0.58569461087337027</v>
      </c>
      <c r="Q5679" s="12">
        <f t="shared" ca="1" si="790"/>
        <v>0</v>
      </c>
      <c r="R5679" s="101">
        <f t="shared" ca="1" si="791"/>
        <v>0</v>
      </c>
      <c r="S5679" s="13"/>
      <c r="T5679" s="101">
        <f t="shared" ca="1" si="792"/>
        <v>0.28641438196013547</v>
      </c>
      <c r="U5679" s="101">
        <f t="shared" si="793"/>
        <v>0</v>
      </c>
      <c r="V5679" s="101">
        <f t="shared" ca="1" si="794"/>
        <v>15.745927357250707</v>
      </c>
    </row>
    <row r="5680" spans="2:22" x14ac:dyDescent="0.3">
      <c r="B5680" s="13">
        <v>2023</v>
      </c>
      <c r="C5680" s="13">
        <v>8</v>
      </c>
      <c r="D5680" s="13">
        <v>23</v>
      </c>
      <c r="E5680" s="83" t="s">
        <v>334</v>
      </c>
      <c r="F5680" s="13">
        <v>2</v>
      </c>
      <c r="G5680" s="13">
        <v>1</v>
      </c>
      <c r="H5680" s="13" t="s">
        <v>69</v>
      </c>
      <c r="I5680" s="13" t="s">
        <v>53</v>
      </c>
      <c r="J5680" s="13"/>
      <c r="K5680" s="13" t="s">
        <v>27</v>
      </c>
      <c r="L5680" s="12">
        <f t="shared" ca="1" si="787"/>
        <v>3.0195492177365524</v>
      </c>
      <c r="M5680" s="101">
        <f t="shared" ca="1" si="788"/>
        <v>0.15931141672778051</v>
      </c>
      <c r="N5680" s="101">
        <f t="shared" ca="1" si="795"/>
        <v>741.29187844217597</v>
      </c>
      <c r="O5680" s="101">
        <f t="shared" ca="1" si="789"/>
        <v>0.32577916510159666</v>
      </c>
      <c r="Q5680" s="12">
        <f t="shared" ca="1" si="790"/>
        <v>0</v>
      </c>
      <c r="R5680" s="101">
        <f t="shared" ca="1" si="791"/>
        <v>0</v>
      </c>
      <c r="S5680" s="13"/>
      <c r="T5680" s="101">
        <f t="shared" ca="1" si="792"/>
        <v>0.15931141672778051</v>
      </c>
      <c r="U5680" s="101">
        <f t="shared" si="793"/>
        <v>0</v>
      </c>
      <c r="V5680" s="101">
        <f t="shared" ca="1" si="794"/>
        <v>15.905238773978487</v>
      </c>
    </row>
    <row r="5681" spans="2:22" x14ac:dyDescent="0.3">
      <c r="B5681" s="13">
        <v>2023</v>
      </c>
      <c r="C5681" s="13">
        <v>8</v>
      </c>
      <c r="D5681" s="13">
        <v>23</v>
      </c>
      <c r="E5681" s="83" t="s">
        <v>334</v>
      </c>
      <c r="F5681" s="13">
        <v>2</v>
      </c>
      <c r="G5681" s="13">
        <v>2</v>
      </c>
      <c r="H5681" s="13" t="s">
        <v>69</v>
      </c>
      <c r="I5681" s="13" t="s">
        <v>53</v>
      </c>
      <c r="J5681" s="13"/>
      <c r="K5681" s="13" t="s">
        <v>27</v>
      </c>
      <c r="L5681" s="12">
        <f t="shared" ca="1" si="787"/>
        <v>3.3148591596245987</v>
      </c>
      <c r="M5681" s="101">
        <f t="shared" ca="1" si="788"/>
        <v>0.17489196926179382</v>
      </c>
      <c r="N5681" s="101">
        <f t="shared" ca="1" si="795"/>
        <v>741.29187844217597</v>
      </c>
      <c r="O5681" s="101">
        <f t="shared" ca="1" si="789"/>
        <v>0.35764015473189797</v>
      </c>
      <c r="Q5681" s="12">
        <f t="shared" ca="1" si="790"/>
        <v>0</v>
      </c>
      <c r="R5681" s="101">
        <f t="shared" ca="1" si="791"/>
        <v>0</v>
      </c>
      <c r="S5681" s="13"/>
      <c r="T5681" s="101">
        <f t="shared" ca="1" si="792"/>
        <v>0.17489196926179382</v>
      </c>
      <c r="U5681" s="101">
        <f t="shared" si="793"/>
        <v>0</v>
      </c>
      <c r="V5681" s="101">
        <f t="shared" ca="1" si="794"/>
        <v>16.080130743240282</v>
      </c>
    </row>
    <row r="5682" spans="2:22" x14ac:dyDescent="0.3">
      <c r="B5682" s="13">
        <v>2023</v>
      </c>
      <c r="C5682" s="13">
        <v>8</v>
      </c>
      <c r="D5682" s="13">
        <v>23</v>
      </c>
      <c r="E5682" s="83" t="s">
        <v>334</v>
      </c>
      <c r="F5682" s="13">
        <v>2</v>
      </c>
      <c r="G5682" s="13">
        <v>3</v>
      </c>
      <c r="H5682" s="13" t="s">
        <v>69</v>
      </c>
      <c r="I5682" s="13" t="s">
        <v>53</v>
      </c>
      <c r="J5682" s="13"/>
      <c r="K5682" s="13" t="s">
        <v>27</v>
      </c>
      <c r="L5682" s="12">
        <f t="shared" ca="1" si="787"/>
        <v>2.8738955282827088</v>
      </c>
      <c r="M5682" s="101">
        <f t="shared" ca="1" si="788"/>
        <v>0.15162672807219571</v>
      </c>
      <c r="N5682" s="101">
        <f t="shared" ca="1" si="795"/>
        <v>741.29187844217597</v>
      </c>
      <c r="O5682" s="101">
        <f t="shared" ca="1" si="789"/>
        <v>0.31006458854642144</v>
      </c>
      <c r="Q5682" s="12">
        <f t="shared" ca="1" si="790"/>
        <v>0</v>
      </c>
      <c r="R5682" s="101">
        <f t="shared" ca="1" si="791"/>
        <v>0</v>
      </c>
      <c r="S5682" s="13"/>
      <c r="T5682" s="101">
        <f t="shared" ca="1" si="792"/>
        <v>0.15162672807219571</v>
      </c>
      <c r="U5682" s="101">
        <f t="shared" si="793"/>
        <v>0</v>
      </c>
      <c r="V5682" s="101">
        <f t="shared" ca="1" si="794"/>
        <v>16.231757471312477</v>
      </c>
    </row>
    <row r="5683" spans="2:22" x14ac:dyDescent="0.3">
      <c r="B5683" s="13">
        <v>2023</v>
      </c>
      <c r="C5683" s="13">
        <v>8</v>
      </c>
      <c r="D5683" s="13">
        <v>23</v>
      </c>
      <c r="E5683" s="83" t="s">
        <v>334</v>
      </c>
      <c r="F5683" s="13">
        <v>2</v>
      </c>
      <c r="G5683" s="13">
        <v>4</v>
      </c>
      <c r="H5683" s="13" t="s">
        <v>69</v>
      </c>
      <c r="I5683" s="13" t="s">
        <v>53</v>
      </c>
      <c r="J5683" s="13"/>
      <c r="K5683" s="13" t="s">
        <v>27</v>
      </c>
      <c r="L5683" s="12">
        <f t="shared" ca="1" si="787"/>
        <v>3.4008162680750704</v>
      </c>
      <c r="M5683" s="101">
        <f t="shared" ca="1" si="788"/>
        <v>0.17942706630364072</v>
      </c>
      <c r="N5683" s="101">
        <f t="shared" ca="1" si="795"/>
        <v>741.29187844217597</v>
      </c>
      <c r="O5683" s="101">
        <f t="shared" ca="1" si="789"/>
        <v>0.36691406716261937</v>
      </c>
      <c r="Q5683" s="12">
        <f t="shared" ca="1" si="790"/>
        <v>0</v>
      </c>
      <c r="R5683" s="101">
        <f t="shared" ca="1" si="791"/>
        <v>0</v>
      </c>
      <c r="S5683" s="13"/>
      <c r="T5683" s="101">
        <f t="shared" ca="1" si="792"/>
        <v>0.17942706630364072</v>
      </c>
      <c r="U5683" s="101">
        <f t="shared" si="793"/>
        <v>0</v>
      </c>
      <c r="V5683" s="101">
        <f t="shared" ca="1" si="794"/>
        <v>16.411184537616119</v>
      </c>
    </row>
    <row r="5684" spans="2:22" x14ac:dyDescent="0.3">
      <c r="B5684" s="13">
        <v>2023</v>
      </c>
      <c r="C5684" s="13">
        <v>8</v>
      </c>
      <c r="D5684" s="13">
        <v>23</v>
      </c>
      <c r="E5684" s="83" t="s">
        <v>334</v>
      </c>
      <c r="F5684" s="13">
        <v>2</v>
      </c>
      <c r="G5684" s="13">
        <v>5</v>
      </c>
      <c r="H5684" s="13" t="s">
        <v>69</v>
      </c>
      <c r="I5684" s="13" t="s">
        <v>53</v>
      </c>
      <c r="J5684" s="13"/>
      <c r="K5684" s="13" t="s">
        <v>27</v>
      </c>
      <c r="L5684" s="12">
        <f t="shared" ca="1" si="787"/>
        <v>3.0688721705697963</v>
      </c>
      <c r="M5684" s="101">
        <f t="shared" ca="1" si="788"/>
        <v>0.16191369571926245</v>
      </c>
      <c r="N5684" s="101">
        <f t="shared" ca="1" si="795"/>
        <v>741.29187844217597</v>
      </c>
      <c r="O5684" s="101">
        <f t="shared" ca="1" si="789"/>
        <v>0.33110061848277533</v>
      </c>
      <c r="Q5684" s="12">
        <f t="shared" ca="1" si="790"/>
        <v>0</v>
      </c>
      <c r="R5684" s="101">
        <f t="shared" ca="1" si="791"/>
        <v>0</v>
      </c>
      <c r="S5684" s="13"/>
      <c r="T5684" s="101">
        <f t="shared" ca="1" si="792"/>
        <v>0.16191369571926245</v>
      </c>
      <c r="U5684" s="101">
        <f t="shared" si="793"/>
        <v>0</v>
      </c>
      <c r="V5684" s="101">
        <f t="shared" ca="1" si="794"/>
        <v>16.573098233335383</v>
      </c>
    </row>
    <row r="5685" spans="2:22" x14ac:dyDescent="0.3">
      <c r="B5685" s="13">
        <v>2023</v>
      </c>
      <c r="C5685" s="13">
        <v>8</v>
      </c>
      <c r="D5685" s="13">
        <v>23</v>
      </c>
      <c r="E5685" s="83" t="s">
        <v>334</v>
      </c>
      <c r="F5685" s="13">
        <v>2</v>
      </c>
      <c r="G5685" s="13">
        <v>6</v>
      </c>
      <c r="H5685" s="13" t="s">
        <v>69</v>
      </c>
      <c r="I5685" s="13" t="s">
        <v>53</v>
      </c>
      <c r="J5685" s="13"/>
      <c r="K5685" s="13" t="s">
        <v>27</v>
      </c>
      <c r="L5685" s="12">
        <f t="shared" ca="1" si="787"/>
        <v>3.4975570910807687</v>
      </c>
      <c r="M5685" s="101">
        <f t="shared" ca="1" si="788"/>
        <v>0.18453111212542136</v>
      </c>
      <c r="N5685" s="101">
        <f t="shared" ca="1" si="795"/>
        <v>741.29187844217597</v>
      </c>
      <c r="O5685" s="101">
        <f t="shared" ca="1" si="789"/>
        <v>0.37735143455670411</v>
      </c>
      <c r="Q5685" s="12">
        <f t="shared" ca="1" si="790"/>
        <v>5.6000000000000005</v>
      </c>
      <c r="R5685" s="101">
        <f t="shared" ca="1" si="791"/>
        <v>0.17797179224001297</v>
      </c>
      <c r="S5685" s="13"/>
      <c r="T5685" s="101">
        <f t="shared" ca="1" si="792"/>
        <v>0</v>
      </c>
      <c r="U5685" s="101">
        <f t="shared" si="793"/>
        <v>0</v>
      </c>
      <c r="V5685" s="101">
        <f t="shared" ca="1" si="794"/>
        <v>16.21715464885536</v>
      </c>
    </row>
    <row r="5686" spans="2:22" x14ac:dyDescent="0.3">
      <c r="B5686" s="13">
        <v>2023</v>
      </c>
      <c r="C5686" s="13">
        <v>8</v>
      </c>
      <c r="D5686" s="13">
        <v>23</v>
      </c>
      <c r="E5686" s="83" t="s">
        <v>334</v>
      </c>
      <c r="F5686" s="13">
        <v>2</v>
      </c>
      <c r="G5686" s="13">
        <v>7</v>
      </c>
      <c r="H5686" s="13" t="s">
        <v>69</v>
      </c>
      <c r="I5686" s="13" t="s">
        <v>53</v>
      </c>
      <c r="J5686" s="13"/>
      <c r="K5686" s="13" t="s">
        <v>27</v>
      </c>
      <c r="L5686" s="12">
        <f t="shared" ca="1" si="787"/>
        <v>3.3868922773511407</v>
      </c>
      <c r="M5686" s="101">
        <f t="shared" ca="1" si="788"/>
        <v>0.1786924365530462</v>
      </c>
      <c r="N5686" s="101">
        <f t="shared" ca="1" si="795"/>
        <v>741.29187844217597</v>
      </c>
      <c r="O5686" s="101">
        <f t="shared" ca="1" si="789"/>
        <v>0.36541180780341459</v>
      </c>
      <c r="Q5686" s="12">
        <f t="shared" ca="1" si="790"/>
        <v>5.6000000000000005</v>
      </c>
      <c r="R5686" s="101">
        <f t="shared" ca="1" si="791"/>
        <v>0.18733956872222599</v>
      </c>
      <c r="S5686" s="13"/>
      <c r="T5686" s="101">
        <f t="shared" ca="1" si="792"/>
        <v>0</v>
      </c>
      <c r="U5686" s="101">
        <f t="shared" si="793"/>
        <v>0</v>
      </c>
      <c r="V5686" s="101">
        <f t="shared" ca="1" si="794"/>
        <v>15.842475511410907</v>
      </c>
    </row>
    <row r="5687" spans="2:22" x14ac:dyDescent="0.3">
      <c r="B5687" s="13">
        <v>2023</v>
      </c>
      <c r="C5687" s="13">
        <v>8</v>
      </c>
      <c r="D5687" s="13">
        <v>23</v>
      </c>
      <c r="E5687" s="83" t="s">
        <v>334</v>
      </c>
      <c r="F5687" s="13">
        <v>2</v>
      </c>
      <c r="G5687" s="13">
        <v>8</v>
      </c>
      <c r="H5687" s="13" t="s">
        <v>69</v>
      </c>
      <c r="I5687" s="13" t="s">
        <v>53</v>
      </c>
      <c r="J5687" s="13"/>
      <c r="K5687" s="13" t="s">
        <v>27</v>
      </c>
      <c r="L5687" s="12">
        <f t="shared" ca="1" si="787"/>
        <v>4.8791345508767057</v>
      </c>
      <c r="M5687" s="101">
        <f t="shared" ca="1" si="788"/>
        <v>0.257423138904255</v>
      </c>
      <c r="N5687" s="101">
        <f t="shared" ca="1" si="795"/>
        <v>741.29187844217597</v>
      </c>
      <c r="O5687" s="101">
        <f t="shared" ca="1" si="789"/>
        <v>0.52640982669408776</v>
      </c>
      <c r="Q5687" s="12">
        <f t="shared" ca="1" si="790"/>
        <v>5.6000000000000005</v>
      </c>
      <c r="R5687" s="101">
        <f t="shared" ca="1" si="791"/>
        <v>6.1021260268286914E-2</v>
      </c>
      <c r="S5687" s="13"/>
      <c r="T5687" s="101">
        <f t="shared" ca="1" si="792"/>
        <v>0</v>
      </c>
      <c r="U5687" s="101">
        <f t="shared" si="793"/>
        <v>0</v>
      </c>
      <c r="V5687" s="101">
        <f t="shared" ca="1" si="794"/>
        <v>15.720432990874333</v>
      </c>
    </row>
    <row r="5688" spans="2:22" x14ac:dyDescent="0.3">
      <c r="B5688" s="13">
        <v>2023</v>
      </c>
      <c r="C5688" s="13">
        <v>8</v>
      </c>
      <c r="D5688" s="13">
        <v>23</v>
      </c>
      <c r="E5688" s="83" t="s">
        <v>334</v>
      </c>
      <c r="F5688" s="13">
        <v>2</v>
      </c>
      <c r="G5688" s="13">
        <v>9</v>
      </c>
      <c r="H5688" s="13" t="s">
        <v>69</v>
      </c>
      <c r="I5688" s="13" t="s">
        <v>53</v>
      </c>
      <c r="J5688" s="13"/>
      <c r="K5688" s="13" t="s">
        <v>27</v>
      </c>
      <c r="L5688" s="12">
        <f t="shared" ca="1" si="787"/>
        <v>5.3108635435005436</v>
      </c>
      <c r="M5688" s="101">
        <f t="shared" ca="1" si="788"/>
        <v>0.2802011605550887</v>
      </c>
      <c r="N5688" s="101">
        <f t="shared" ca="1" si="795"/>
        <v>741.29187844217597</v>
      </c>
      <c r="O5688" s="101">
        <f t="shared" ca="1" si="789"/>
        <v>0.57298906770827363</v>
      </c>
      <c r="Q5688" s="12">
        <f t="shared" ca="1" si="790"/>
        <v>5.6000000000000005</v>
      </c>
      <c r="R5688" s="101">
        <f t="shared" ca="1" si="791"/>
        <v>2.4475401042679031E-2</v>
      </c>
      <c r="S5688" s="13"/>
      <c r="T5688" s="101">
        <f t="shared" ca="1" si="792"/>
        <v>0</v>
      </c>
      <c r="U5688" s="101">
        <f t="shared" si="793"/>
        <v>0</v>
      </c>
      <c r="V5688" s="101">
        <f t="shared" ca="1" si="794"/>
        <v>15.671482188788975</v>
      </c>
    </row>
    <row r="5689" spans="2:22" x14ac:dyDescent="0.3">
      <c r="B5689" s="13">
        <v>2023</v>
      </c>
      <c r="C5689" s="13">
        <v>8</v>
      </c>
      <c r="D5689" s="13">
        <v>23</v>
      </c>
      <c r="E5689" s="83" t="s">
        <v>334</v>
      </c>
      <c r="F5689" s="13">
        <v>2</v>
      </c>
      <c r="G5689" s="13">
        <v>10</v>
      </c>
      <c r="H5689" s="13" t="s">
        <v>70</v>
      </c>
      <c r="I5689" s="13" t="s">
        <v>53</v>
      </c>
      <c r="J5689" s="13"/>
      <c r="K5689" s="13" t="s">
        <v>27</v>
      </c>
      <c r="L5689" s="12">
        <f t="shared" ca="1" si="787"/>
        <v>5.9225986168906388</v>
      </c>
      <c r="M5689" s="101">
        <f t="shared" ca="1" si="788"/>
        <v>0.31247630302715013</v>
      </c>
      <c r="N5689" s="101">
        <f t="shared" ca="1" si="795"/>
        <v>741.29187844217597</v>
      </c>
      <c r="O5689" s="101">
        <f t="shared" ca="1" si="789"/>
        <v>0.63898916477633105</v>
      </c>
      <c r="Q5689" s="12">
        <f t="shared" ca="1" si="790"/>
        <v>0</v>
      </c>
      <c r="R5689" s="101">
        <f t="shared" ca="1" si="791"/>
        <v>0</v>
      </c>
      <c r="S5689" s="13"/>
      <c r="T5689" s="101">
        <f t="shared" ca="1" si="792"/>
        <v>0.31247630302715013</v>
      </c>
      <c r="U5689" s="101">
        <f t="shared" si="793"/>
        <v>0</v>
      </c>
      <c r="V5689" s="101">
        <f t="shared" ca="1" si="794"/>
        <v>15.983958491816125</v>
      </c>
    </row>
    <row r="5690" spans="2:22" x14ac:dyDescent="0.3">
      <c r="B5690" s="13">
        <v>2023</v>
      </c>
      <c r="C5690" s="13">
        <v>8</v>
      </c>
      <c r="D5690" s="13">
        <v>23</v>
      </c>
      <c r="E5690" s="83" t="s">
        <v>334</v>
      </c>
      <c r="F5690" s="13">
        <v>2</v>
      </c>
      <c r="G5690" s="13">
        <v>11</v>
      </c>
      <c r="H5690" s="13" t="s">
        <v>70</v>
      </c>
      <c r="I5690" s="13" t="s">
        <v>53</v>
      </c>
      <c r="J5690" s="13"/>
      <c r="K5690" s="13" t="s">
        <v>27</v>
      </c>
      <c r="L5690" s="12">
        <f t="shared" ca="1" si="787"/>
        <v>3.9735190324655303</v>
      </c>
      <c r="M5690" s="101">
        <f t="shared" ca="1" si="788"/>
        <v>0.20964286415288139</v>
      </c>
      <c r="N5690" s="101">
        <f t="shared" ca="1" si="795"/>
        <v>741.29187844217597</v>
      </c>
      <c r="O5690" s="101">
        <f t="shared" ca="1" si="789"/>
        <v>0.42870296841270605</v>
      </c>
      <c r="Q5690" s="12">
        <f t="shared" ca="1" si="790"/>
        <v>0</v>
      </c>
      <c r="R5690" s="101">
        <f t="shared" ca="1" si="791"/>
        <v>0</v>
      </c>
      <c r="S5690" s="13"/>
      <c r="T5690" s="101">
        <f t="shared" ca="1" si="792"/>
        <v>0.20964286415288139</v>
      </c>
      <c r="U5690" s="101">
        <f t="shared" si="793"/>
        <v>0</v>
      </c>
      <c r="V5690" s="101">
        <f t="shared" ca="1" si="794"/>
        <v>16.193601355969008</v>
      </c>
    </row>
    <row r="5691" spans="2:22" x14ac:dyDescent="0.3">
      <c r="B5691" s="13">
        <v>2023</v>
      </c>
      <c r="C5691" s="13">
        <v>8</v>
      </c>
      <c r="D5691" s="13">
        <v>23</v>
      </c>
      <c r="E5691" s="83" t="s">
        <v>334</v>
      </c>
      <c r="F5691" s="13">
        <v>2</v>
      </c>
      <c r="G5691" s="13">
        <v>12</v>
      </c>
      <c r="H5691" s="13" t="s">
        <v>70</v>
      </c>
      <c r="I5691" s="13" t="s">
        <v>53</v>
      </c>
      <c r="J5691" s="13"/>
      <c r="K5691" s="13" t="s">
        <v>27</v>
      </c>
      <c r="L5691" s="12">
        <f t="shared" ca="1" si="787"/>
        <v>3.2721507923772002</v>
      </c>
      <c r="M5691" s="101">
        <f t="shared" ca="1" si="788"/>
        <v>0.1726386758058211</v>
      </c>
      <c r="N5691" s="101">
        <f t="shared" ca="1" si="795"/>
        <v>741.29187844217597</v>
      </c>
      <c r="O5691" s="101">
        <f t="shared" ca="1" si="789"/>
        <v>0.35303234898957614</v>
      </c>
      <c r="Q5691" s="12">
        <f t="shared" ca="1" si="790"/>
        <v>4.3750825141174925</v>
      </c>
      <c r="R5691" s="101">
        <f t="shared" ca="1" si="791"/>
        <v>9.3363170245315749E-2</v>
      </c>
      <c r="S5691" s="13"/>
      <c r="T5691" s="101">
        <f t="shared" ca="1" si="792"/>
        <v>0</v>
      </c>
      <c r="U5691" s="101">
        <f t="shared" si="793"/>
        <v>0</v>
      </c>
      <c r="V5691" s="101">
        <f t="shared" ca="1" si="794"/>
        <v>16.006875015478379</v>
      </c>
    </row>
    <row r="5692" spans="2:22" x14ac:dyDescent="0.3">
      <c r="B5692" s="13">
        <v>2023</v>
      </c>
      <c r="C5692" s="13">
        <v>8</v>
      </c>
      <c r="D5692" s="13">
        <v>23</v>
      </c>
      <c r="E5692" s="83" t="s">
        <v>334</v>
      </c>
      <c r="F5692" s="13">
        <v>2</v>
      </c>
      <c r="G5692" s="13">
        <v>13</v>
      </c>
      <c r="H5692" s="13" t="s">
        <v>70</v>
      </c>
      <c r="I5692" s="13" t="s">
        <v>53</v>
      </c>
      <c r="J5692" s="13"/>
      <c r="K5692" s="13" t="s">
        <v>27</v>
      </c>
      <c r="L5692" s="12">
        <f t="shared" ca="1" si="787"/>
        <v>3.7745777878608342</v>
      </c>
      <c r="M5692" s="101">
        <f t="shared" ca="1" si="788"/>
        <v>0.19914672408753761</v>
      </c>
      <c r="N5692" s="101">
        <f t="shared" ca="1" si="795"/>
        <v>741.29187844217597</v>
      </c>
      <c r="O5692" s="101">
        <f t="shared" ca="1" si="789"/>
        <v>0.40723919753230542</v>
      </c>
      <c r="Q5692" s="12">
        <f t="shared" ca="1" si="790"/>
        <v>5.6000000000000005</v>
      </c>
      <c r="R5692" s="101">
        <f t="shared" ca="1" si="791"/>
        <v>0.15452199025758043</v>
      </c>
      <c r="S5692" s="13"/>
      <c r="T5692" s="101">
        <f t="shared" ca="1" si="792"/>
        <v>0</v>
      </c>
      <c r="U5692" s="101">
        <f t="shared" si="793"/>
        <v>0</v>
      </c>
      <c r="V5692" s="101">
        <f t="shared" ca="1" si="794"/>
        <v>15.697831034963219</v>
      </c>
    </row>
    <row r="5693" spans="2:22" x14ac:dyDescent="0.3">
      <c r="B5693" s="13">
        <v>2023</v>
      </c>
      <c r="C5693" s="13">
        <v>8</v>
      </c>
      <c r="D5693" s="13">
        <v>23</v>
      </c>
      <c r="E5693" s="83" t="s">
        <v>334</v>
      </c>
      <c r="F5693" s="13">
        <v>2</v>
      </c>
      <c r="G5693" s="13">
        <v>14</v>
      </c>
      <c r="H5693" s="13" t="s">
        <v>70</v>
      </c>
      <c r="I5693" s="13" t="s">
        <v>53</v>
      </c>
      <c r="J5693" s="13"/>
      <c r="K5693" s="13" t="s">
        <v>27</v>
      </c>
      <c r="L5693" s="12">
        <f t="shared" ca="1" si="787"/>
        <v>5.0838281466934898</v>
      </c>
      <c r="M5693" s="101">
        <f t="shared" ca="1" si="788"/>
        <v>0.26822277301954855</v>
      </c>
      <c r="N5693" s="101">
        <f t="shared" ca="1" si="795"/>
        <v>741.29187844217597</v>
      </c>
      <c r="O5693" s="101">
        <f t="shared" ca="1" si="789"/>
        <v>0.54849421874676063</v>
      </c>
      <c r="Q5693" s="12">
        <f t="shared" ca="1" si="790"/>
        <v>0.34588478131553924</v>
      </c>
      <c r="R5693" s="101">
        <f t="shared" ca="1" si="791"/>
        <v>0</v>
      </c>
      <c r="S5693" s="13"/>
      <c r="T5693" s="101">
        <f t="shared" ca="1" si="792"/>
        <v>0.24997389195734068</v>
      </c>
      <c r="U5693" s="101">
        <f t="shared" si="793"/>
        <v>0</v>
      </c>
      <c r="V5693" s="101">
        <f t="shared" ca="1" si="794"/>
        <v>15.94780492692056</v>
      </c>
    </row>
    <row r="5694" spans="2:22" x14ac:dyDescent="0.3">
      <c r="B5694" s="13">
        <v>2023</v>
      </c>
      <c r="C5694" s="13">
        <v>8</v>
      </c>
      <c r="D5694" s="13">
        <v>23</v>
      </c>
      <c r="E5694" s="83" t="s">
        <v>334</v>
      </c>
      <c r="F5694" s="13">
        <v>2</v>
      </c>
      <c r="G5694" s="13">
        <v>15</v>
      </c>
      <c r="H5694" s="13" t="s">
        <v>70</v>
      </c>
      <c r="I5694" s="13" t="s">
        <v>53</v>
      </c>
      <c r="J5694" s="13"/>
      <c r="K5694" s="13" t="s">
        <v>27</v>
      </c>
      <c r="L5694" s="12">
        <f t="shared" ca="1" si="787"/>
        <v>6.0457588284074495</v>
      </c>
      <c r="M5694" s="101">
        <f t="shared" ca="1" si="788"/>
        <v>0.31897423578677703</v>
      </c>
      <c r="N5694" s="101">
        <f t="shared" ca="1" si="795"/>
        <v>741.29187844217597</v>
      </c>
      <c r="O5694" s="101">
        <f t="shared" ca="1" si="789"/>
        <v>0.65227691999687976</v>
      </c>
      <c r="Q5694" s="12">
        <f t="shared" ca="1" si="790"/>
        <v>5.6000000000000005</v>
      </c>
      <c r="R5694" s="101">
        <f t="shared" ca="1" si="791"/>
        <v>0</v>
      </c>
      <c r="S5694" s="13"/>
      <c r="T5694" s="101">
        <f t="shared" ca="1" si="792"/>
        <v>2.3518235786777007E-2</v>
      </c>
      <c r="U5694" s="101">
        <f t="shared" si="793"/>
        <v>0</v>
      </c>
      <c r="V5694" s="101">
        <f t="shared" ca="1" si="794"/>
        <v>15.971323162707337</v>
      </c>
    </row>
    <row r="5695" spans="2:22" x14ac:dyDescent="0.3">
      <c r="B5695" s="13">
        <v>2023</v>
      </c>
      <c r="C5695" s="13">
        <v>8</v>
      </c>
      <c r="D5695" s="13">
        <v>23</v>
      </c>
      <c r="E5695" s="83" t="s">
        <v>334</v>
      </c>
      <c r="F5695" s="13">
        <v>2</v>
      </c>
      <c r="G5695" s="13">
        <v>16</v>
      </c>
      <c r="H5695" s="13" t="s">
        <v>71</v>
      </c>
      <c r="I5695" s="13" t="s">
        <v>53</v>
      </c>
      <c r="J5695" s="13"/>
      <c r="K5695" s="13" t="s">
        <v>27</v>
      </c>
      <c r="L5695" s="12">
        <f t="shared" ca="1" si="787"/>
        <v>4.9566635184871766</v>
      </c>
      <c r="M5695" s="101">
        <f t="shared" ca="1" si="788"/>
        <v>0.61532020918499808</v>
      </c>
      <c r="N5695" s="101">
        <f t="shared" ca="1" si="795"/>
        <v>742.6859400567505</v>
      </c>
      <c r="O5695" s="101">
        <f t="shared" ca="1" si="789"/>
        <v>1.4760943958054813</v>
      </c>
      <c r="Q5695" s="12">
        <f t="shared" ca="1" si="790"/>
        <v>0</v>
      </c>
      <c r="R5695" s="101">
        <f t="shared" ca="1" si="791"/>
        <v>0</v>
      </c>
      <c r="S5695" s="13"/>
      <c r="T5695" s="101">
        <f t="shared" ca="1" si="792"/>
        <v>0.61532020918499808</v>
      </c>
      <c r="U5695" s="101">
        <f t="shared" ca="1" si="793"/>
        <v>1.3940616145745184</v>
      </c>
      <c r="V5695" s="101">
        <f t="shared" ca="1" si="794"/>
        <v>17.980704986466854</v>
      </c>
    </row>
    <row r="5696" spans="2:22" x14ac:dyDescent="0.3">
      <c r="B5696" s="13">
        <v>2023</v>
      </c>
      <c r="C5696" s="13">
        <v>8</v>
      </c>
      <c r="D5696" s="13">
        <v>23</v>
      </c>
      <c r="E5696" s="83" t="s">
        <v>334</v>
      </c>
      <c r="F5696" s="13">
        <v>2</v>
      </c>
      <c r="G5696" s="13">
        <v>17</v>
      </c>
      <c r="H5696" s="13" t="s">
        <v>71</v>
      </c>
      <c r="I5696" s="13" t="s">
        <v>53</v>
      </c>
      <c r="J5696" s="13"/>
      <c r="K5696" s="13" t="s">
        <v>27</v>
      </c>
      <c r="L5696" s="12">
        <f t="shared" ref="L5696:L5759" ca="1" si="796">IF(K5696="Weekday",_xlfn.NORM.INV(RAND(),VLOOKUP(G5696,$J$5:$N$28,4),VLOOKUP(G5696,$J$5:$N$28,5)),_xlfn.NORM.INV(RAND(),VLOOKUP(G5696,$P$5:$T$28,4),VLOOKUP(G5696,$P$5:$T$28,5)))*VLOOKUP(C5696,$P$32:$R$43,3)</f>
        <v>6.108679329945085</v>
      </c>
      <c r="M5696" s="101">
        <f t="shared" ref="M5696:M5759" ca="1" si="797">IF(I5696="Winter",VLOOKUP(G5696,$J$40:$L$43,3),VLOOKUP(G5696,$J$40:$L$43,2))*L5696</f>
        <v>0.7583314520193829</v>
      </c>
      <c r="N5696" s="101">
        <f t="shared" ca="1" si="795"/>
        <v>744.4040061182975</v>
      </c>
      <c r="O5696" s="101">
        <f t="shared" ref="O5696:O5759" ca="1" si="798">IF(I5696="Winter",VLOOKUP(G5696,$J$46:$L$49,3),VLOOKUP(G5696,$J$46:$L$49,2))*L5696</f>
        <v>1.8191647044576464</v>
      </c>
      <c r="Q5696" s="12">
        <f t="shared" ref="Q5696:Q5759" ca="1" si="799">MIN(MAX(AND(IF(G5696&gt;=VLOOKUP(C5696,$O$46:$T$57,5),1,0),IF(G5696&lt;=VLOOKUP(C5696,$O$46:$T$57,6),1,0))*$G$50*_xlfn.NORM.INV(RAND(),VLOOKUP(C5696,$B$4:$F$15,4),VLOOKUP(C5696,$B$4:$F$15,4)),0),0.2)*$G$51</f>
        <v>5.6000000000000005</v>
      </c>
      <c r="R5696" s="101">
        <f t="shared" ref="R5696:R5759" ca="1" si="800">MAX(Q5696-L5696,0)*$G$52</f>
        <v>0</v>
      </c>
      <c r="S5696" s="13"/>
      <c r="T5696" s="101">
        <f t="shared" ref="T5696:T5759" ca="1" si="801">MAX(L5696-Q5696,0)*IF(I5696="Winter",VLOOKUP(G5696,$J$40:$L$43,3),VLOOKUP(G5696,$J$40:$L$43,2))</f>
        <v>6.314745201938278E-2</v>
      </c>
      <c r="U5696" s="101">
        <f t="shared" ca="1" si="793"/>
        <v>1.7180660615470551</v>
      </c>
      <c r="V5696" s="101">
        <f t="shared" ca="1" si="794"/>
        <v>19.761918500033293</v>
      </c>
    </row>
    <row r="5697" spans="2:22" x14ac:dyDescent="0.3">
      <c r="B5697" s="13">
        <v>2023</v>
      </c>
      <c r="C5697" s="13">
        <v>8</v>
      </c>
      <c r="D5697" s="13">
        <v>23</v>
      </c>
      <c r="E5697" s="83" t="s">
        <v>334</v>
      </c>
      <c r="F5697" s="13">
        <v>2</v>
      </c>
      <c r="G5697" s="13">
        <v>18</v>
      </c>
      <c r="H5697" s="13" t="s">
        <v>71</v>
      </c>
      <c r="I5697" s="13" t="s">
        <v>53</v>
      </c>
      <c r="J5697" s="13"/>
      <c r="K5697" s="13" t="s">
        <v>27</v>
      </c>
      <c r="L5697" s="12">
        <f t="shared" ca="1" si="796"/>
        <v>6.4906000560275743</v>
      </c>
      <c r="M5697" s="101">
        <f t="shared" ca="1" si="797"/>
        <v>0.80574309095526309</v>
      </c>
      <c r="N5697" s="101">
        <f t="shared" ca="1" si="795"/>
        <v>746.22948738405523</v>
      </c>
      <c r="O5697" s="101">
        <f t="shared" ca="1" si="798"/>
        <v>1.9329006966850117</v>
      </c>
      <c r="Q5697" s="12">
        <f t="shared" ca="1" si="799"/>
        <v>2.7048491346674863</v>
      </c>
      <c r="R5697" s="101">
        <f t="shared" ca="1" si="800"/>
        <v>0</v>
      </c>
      <c r="S5697" s="13"/>
      <c r="T5697" s="101">
        <f t="shared" ca="1" si="801"/>
        <v>0.46996311937764129</v>
      </c>
      <c r="U5697" s="101">
        <f t="shared" ref="U5697:U5760" ca="1" si="802">IF(H5697="On-Peak",IF(I5697="Winter",((L5697*$D$48)/60),((L5697*$D$47)/60)),0)</f>
        <v>1.8254812657577553</v>
      </c>
      <c r="V5697" s="101">
        <f t="shared" ref="V5697:V5760" ca="1" si="803">V5696+MAX(T5697-R5697,0)-MAX(R5697-T5697,0)+MAX(U5697-R5697,0)-MAX(R5697-U5697,0)</f>
        <v>22.05736288516869</v>
      </c>
    </row>
    <row r="5698" spans="2:22" x14ac:dyDescent="0.3">
      <c r="B5698" s="13">
        <v>2023</v>
      </c>
      <c r="C5698" s="13">
        <v>8</v>
      </c>
      <c r="D5698" s="13">
        <v>23</v>
      </c>
      <c r="E5698" s="83" t="s">
        <v>334</v>
      </c>
      <c r="F5698" s="13">
        <v>2</v>
      </c>
      <c r="G5698" s="13">
        <v>19</v>
      </c>
      <c r="H5698" s="13" t="s">
        <v>71</v>
      </c>
      <c r="I5698" s="13" t="s">
        <v>53</v>
      </c>
      <c r="J5698" s="13"/>
      <c r="K5698" s="13" t="s">
        <v>27</v>
      </c>
      <c r="L5698" s="12">
        <f t="shared" ca="1" si="796"/>
        <v>6.8687039395591674</v>
      </c>
      <c r="M5698" s="101">
        <f t="shared" ca="1" si="797"/>
        <v>0.85268090705687505</v>
      </c>
      <c r="N5698" s="101">
        <f t="shared" ca="1" si="795"/>
        <v>748.16131036705622</v>
      </c>
      <c r="O5698" s="101">
        <f t="shared" ca="1" si="798"/>
        <v>2.04550003320072</v>
      </c>
      <c r="Q5698" s="12">
        <f t="shared" ca="1" si="799"/>
        <v>5.6000000000000005</v>
      </c>
      <c r="R5698" s="101">
        <f t="shared" ca="1" si="800"/>
        <v>0</v>
      </c>
      <c r="S5698" s="13"/>
      <c r="T5698" s="101">
        <f t="shared" ca="1" si="801"/>
        <v>0.15749690705687497</v>
      </c>
      <c r="U5698" s="101">
        <f t="shared" ca="1" si="802"/>
        <v>1.9318229830010158</v>
      </c>
      <c r="V5698" s="101">
        <f t="shared" ca="1" si="803"/>
        <v>24.14668277522658</v>
      </c>
    </row>
    <row r="5699" spans="2:22" x14ac:dyDescent="0.3">
      <c r="B5699" s="13">
        <v>2023</v>
      </c>
      <c r="C5699" s="13">
        <v>8</v>
      </c>
      <c r="D5699" s="13">
        <v>23</v>
      </c>
      <c r="E5699" s="83" t="s">
        <v>334</v>
      </c>
      <c r="F5699" s="13">
        <v>2</v>
      </c>
      <c r="G5699" s="13">
        <v>20</v>
      </c>
      <c r="H5699" s="13" t="s">
        <v>69</v>
      </c>
      <c r="I5699" s="13" t="s">
        <v>53</v>
      </c>
      <c r="J5699" s="13"/>
      <c r="K5699" s="13" t="s">
        <v>27</v>
      </c>
      <c r="L5699" s="12">
        <f t="shared" ca="1" si="796"/>
        <v>7.5827469717604323</v>
      </c>
      <c r="M5699" s="101">
        <f t="shared" ca="1" si="797"/>
        <v>0.40006573023008041</v>
      </c>
      <c r="N5699" s="101">
        <f t="shared" ca="1" si="795"/>
        <v>748.16131036705622</v>
      </c>
      <c r="O5699" s="101">
        <f t="shared" ca="1" si="798"/>
        <v>0.81810257078323301</v>
      </c>
      <c r="Q5699" s="12">
        <f t="shared" ca="1" si="799"/>
        <v>0</v>
      </c>
      <c r="R5699" s="101">
        <f t="shared" ca="1" si="800"/>
        <v>0</v>
      </c>
      <c r="S5699" s="13"/>
      <c r="T5699" s="101">
        <f t="shared" ca="1" si="801"/>
        <v>0.40006573023008041</v>
      </c>
      <c r="U5699" s="101">
        <f t="shared" si="802"/>
        <v>0</v>
      </c>
      <c r="V5699" s="101">
        <f t="shared" ca="1" si="803"/>
        <v>24.546748505456659</v>
      </c>
    </row>
    <row r="5700" spans="2:22" x14ac:dyDescent="0.3">
      <c r="B5700" s="13">
        <v>2023</v>
      </c>
      <c r="C5700" s="13">
        <v>8</v>
      </c>
      <c r="D5700" s="13">
        <v>23</v>
      </c>
      <c r="E5700" s="83" t="s">
        <v>334</v>
      </c>
      <c r="F5700" s="13">
        <v>2</v>
      </c>
      <c r="G5700" s="13">
        <v>21</v>
      </c>
      <c r="H5700" s="13" t="s">
        <v>69</v>
      </c>
      <c r="I5700" s="13" t="s">
        <v>53</v>
      </c>
      <c r="J5700" s="13"/>
      <c r="K5700" s="13" t="s">
        <v>27</v>
      </c>
      <c r="L5700" s="12">
        <f t="shared" ca="1" si="796"/>
        <v>6.649883498565571</v>
      </c>
      <c r="M5700" s="101">
        <f t="shared" ca="1" si="797"/>
        <v>0.35084785338431956</v>
      </c>
      <c r="N5700" s="101">
        <f t="shared" ca="1" si="795"/>
        <v>748.16131036705622</v>
      </c>
      <c r="O5700" s="101">
        <f t="shared" ca="1" si="798"/>
        <v>0.71745593066023949</v>
      </c>
      <c r="Q5700" s="12">
        <f t="shared" ca="1" si="799"/>
        <v>0</v>
      </c>
      <c r="R5700" s="101">
        <f t="shared" ca="1" si="800"/>
        <v>0</v>
      </c>
      <c r="S5700" s="13"/>
      <c r="T5700" s="101">
        <f t="shared" ca="1" si="801"/>
        <v>0.35084785338431956</v>
      </c>
      <c r="U5700" s="101">
        <f t="shared" si="802"/>
        <v>0</v>
      </c>
      <c r="V5700" s="101">
        <f t="shared" ca="1" si="803"/>
        <v>24.897596358840978</v>
      </c>
    </row>
    <row r="5701" spans="2:22" x14ac:dyDescent="0.3">
      <c r="B5701" s="13">
        <v>2023</v>
      </c>
      <c r="C5701" s="13">
        <v>8</v>
      </c>
      <c r="D5701" s="13">
        <v>23</v>
      </c>
      <c r="E5701" s="83" t="s">
        <v>334</v>
      </c>
      <c r="F5701" s="13">
        <v>2</v>
      </c>
      <c r="G5701" s="13">
        <v>22</v>
      </c>
      <c r="H5701" s="13" t="s">
        <v>69</v>
      </c>
      <c r="I5701" s="13" t="s">
        <v>53</v>
      </c>
      <c r="J5701" s="13"/>
      <c r="K5701" s="13" t="s">
        <v>27</v>
      </c>
      <c r="L5701" s="12">
        <f t="shared" ca="1" si="796"/>
        <v>6.9379304827884072</v>
      </c>
      <c r="M5701" s="101">
        <f t="shared" ca="1" si="797"/>
        <v>0.36604521227191639</v>
      </c>
      <c r="N5701" s="101">
        <f t="shared" ca="1" si="795"/>
        <v>748.16131036705622</v>
      </c>
      <c r="O5701" s="101">
        <f t="shared" ca="1" si="798"/>
        <v>0.74853331978804127</v>
      </c>
      <c r="Q5701" s="12">
        <f t="shared" ca="1" si="799"/>
        <v>0</v>
      </c>
      <c r="R5701" s="101">
        <f t="shared" ca="1" si="800"/>
        <v>0</v>
      </c>
      <c r="S5701" s="13"/>
      <c r="T5701" s="101">
        <f t="shared" ca="1" si="801"/>
        <v>0.36604521227191639</v>
      </c>
      <c r="U5701" s="101">
        <f t="shared" si="802"/>
        <v>0</v>
      </c>
      <c r="V5701" s="101">
        <f t="shared" ca="1" si="803"/>
        <v>25.263641571112895</v>
      </c>
    </row>
    <row r="5702" spans="2:22" x14ac:dyDescent="0.3">
      <c r="B5702" s="13">
        <v>2023</v>
      </c>
      <c r="C5702" s="13">
        <v>8</v>
      </c>
      <c r="D5702" s="13">
        <v>23</v>
      </c>
      <c r="E5702" s="83" t="s">
        <v>334</v>
      </c>
      <c r="F5702" s="13">
        <v>2</v>
      </c>
      <c r="G5702" s="13">
        <v>23</v>
      </c>
      <c r="H5702" s="13" t="s">
        <v>69</v>
      </c>
      <c r="I5702" s="13" t="s">
        <v>53</v>
      </c>
      <c r="J5702" s="13"/>
      <c r="K5702" s="13" t="s">
        <v>27</v>
      </c>
      <c r="L5702" s="12">
        <f t="shared" ca="1" si="796"/>
        <v>6.9803280666025049</v>
      </c>
      <c r="M5702" s="101">
        <f t="shared" ca="1" si="797"/>
        <v>0.36828210879394818</v>
      </c>
      <c r="N5702" s="101">
        <f t="shared" ca="1" si="795"/>
        <v>748.16131036705622</v>
      </c>
      <c r="O5702" s="101">
        <f t="shared" ca="1" si="798"/>
        <v>0.75310759510574421</v>
      </c>
      <c r="Q5702" s="12">
        <f t="shared" ca="1" si="799"/>
        <v>0</v>
      </c>
      <c r="R5702" s="101">
        <f t="shared" ca="1" si="800"/>
        <v>0</v>
      </c>
      <c r="S5702" s="13"/>
      <c r="T5702" s="101">
        <f t="shared" ca="1" si="801"/>
        <v>0.36828210879394818</v>
      </c>
      <c r="U5702" s="101">
        <f t="shared" si="802"/>
        <v>0</v>
      </c>
      <c r="V5702" s="101">
        <f t="shared" ca="1" si="803"/>
        <v>25.631923679906844</v>
      </c>
    </row>
    <row r="5703" spans="2:22" x14ac:dyDescent="0.3">
      <c r="B5703" s="13">
        <v>2023</v>
      </c>
      <c r="C5703" s="13">
        <v>8</v>
      </c>
      <c r="D5703" s="13">
        <v>24</v>
      </c>
      <c r="E5703" s="83" t="s">
        <v>335</v>
      </c>
      <c r="F5703" s="13">
        <v>3</v>
      </c>
      <c r="G5703" s="13">
        <v>0</v>
      </c>
      <c r="H5703" s="13" t="s">
        <v>69</v>
      </c>
      <c r="I5703" s="13" t="s">
        <v>53</v>
      </c>
      <c r="J5703" s="13"/>
      <c r="K5703" s="13" t="s">
        <v>27</v>
      </c>
      <c r="L5703" s="12">
        <f t="shared" ca="1" si="796"/>
        <v>6.0127305573093555</v>
      </c>
      <c r="M5703" s="101">
        <f t="shared" ca="1" si="797"/>
        <v>0.31723166420364163</v>
      </c>
      <c r="N5703" s="101">
        <f t="shared" ca="1" si="795"/>
        <v>748.16131036705622</v>
      </c>
      <c r="O5703" s="101">
        <f t="shared" ca="1" si="798"/>
        <v>0.64871349982810633</v>
      </c>
      <c r="Q5703" s="12">
        <f t="shared" ca="1" si="799"/>
        <v>0</v>
      </c>
      <c r="R5703" s="101">
        <f t="shared" ca="1" si="800"/>
        <v>0</v>
      </c>
      <c r="S5703" s="13"/>
      <c r="T5703" s="101">
        <f t="shared" ca="1" si="801"/>
        <v>0.31723166420364163</v>
      </c>
      <c r="U5703" s="101">
        <f t="shared" si="802"/>
        <v>0</v>
      </c>
      <c r="V5703" s="101">
        <f t="shared" ca="1" si="803"/>
        <v>25.949155344110487</v>
      </c>
    </row>
    <row r="5704" spans="2:22" x14ac:dyDescent="0.3">
      <c r="B5704" s="13">
        <v>2023</v>
      </c>
      <c r="C5704" s="13">
        <v>8</v>
      </c>
      <c r="D5704" s="13">
        <v>24</v>
      </c>
      <c r="E5704" s="83" t="s">
        <v>335</v>
      </c>
      <c r="F5704" s="13">
        <v>3</v>
      </c>
      <c r="G5704" s="13">
        <v>1</v>
      </c>
      <c r="H5704" s="13" t="s">
        <v>69</v>
      </c>
      <c r="I5704" s="13" t="s">
        <v>53</v>
      </c>
      <c r="J5704" s="13"/>
      <c r="K5704" s="13" t="s">
        <v>27</v>
      </c>
      <c r="L5704" s="12">
        <f t="shared" ca="1" si="796"/>
        <v>2.89805228459011</v>
      </c>
      <c r="M5704" s="101">
        <f t="shared" ca="1" si="797"/>
        <v>0.1529012385349742</v>
      </c>
      <c r="N5704" s="101">
        <f t="shared" ca="1" si="795"/>
        <v>748.16131036705622</v>
      </c>
      <c r="O5704" s="101">
        <f t="shared" ca="1" si="798"/>
        <v>0.31267086098442698</v>
      </c>
      <c r="Q5704" s="12">
        <f t="shared" ca="1" si="799"/>
        <v>0</v>
      </c>
      <c r="R5704" s="101">
        <f t="shared" ca="1" si="800"/>
        <v>0</v>
      </c>
      <c r="S5704" s="13"/>
      <c r="T5704" s="101">
        <f t="shared" ca="1" si="801"/>
        <v>0.1529012385349742</v>
      </c>
      <c r="U5704" s="101">
        <f t="shared" si="802"/>
        <v>0</v>
      </c>
      <c r="V5704" s="101">
        <f t="shared" ca="1" si="803"/>
        <v>26.10205658264546</v>
      </c>
    </row>
    <row r="5705" spans="2:22" x14ac:dyDescent="0.3">
      <c r="B5705" s="13">
        <v>2023</v>
      </c>
      <c r="C5705" s="13">
        <v>8</v>
      </c>
      <c r="D5705" s="13">
        <v>24</v>
      </c>
      <c r="E5705" s="83" t="s">
        <v>335</v>
      </c>
      <c r="F5705" s="13">
        <v>3</v>
      </c>
      <c r="G5705" s="13">
        <v>2</v>
      </c>
      <c r="H5705" s="13" t="s">
        <v>69</v>
      </c>
      <c r="I5705" s="13" t="s">
        <v>53</v>
      </c>
      <c r="J5705" s="13"/>
      <c r="K5705" s="13" t="s">
        <v>27</v>
      </c>
      <c r="L5705" s="12">
        <f t="shared" ca="1" si="796"/>
        <v>3.1163297949714632</v>
      </c>
      <c r="M5705" s="101">
        <f t="shared" ca="1" si="797"/>
        <v>0.16441755998269442</v>
      </c>
      <c r="N5705" s="101">
        <f t="shared" ca="1" si="795"/>
        <v>748.16131036705622</v>
      </c>
      <c r="O5705" s="101">
        <f t="shared" ca="1" si="798"/>
        <v>0.33622082157947114</v>
      </c>
      <c r="Q5705" s="12">
        <f t="shared" ca="1" si="799"/>
        <v>0</v>
      </c>
      <c r="R5705" s="101">
        <f t="shared" ca="1" si="800"/>
        <v>0</v>
      </c>
      <c r="S5705" s="13"/>
      <c r="T5705" s="101">
        <f t="shared" ca="1" si="801"/>
        <v>0.16441755998269442</v>
      </c>
      <c r="U5705" s="101">
        <f t="shared" si="802"/>
        <v>0</v>
      </c>
      <c r="V5705" s="101">
        <f t="shared" ca="1" si="803"/>
        <v>26.266474142628155</v>
      </c>
    </row>
    <row r="5706" spans="2:22" x14ac:dyDescent="0.3">
      <c r="B5706" s="13">
        <v>2023</v>
      </c>
      <c r="C5706" s="13">
        <v>8</v>
      </c>
      <c r="D5706" s="13">
        <v>24</v>
      </c>
      <c r="E5706" s="83" t="s">
        <v>335</v>
      </c>
      <c r="F5706" s="13">
        <v>3</v>
      </c>
      <c r="G5706" s="13">
        <v>3</v>
      </c>
      <c r="H5706" s="13" t="s">
        <v>69</v>
      </c>
      <c r="I5706" s="13" t="s">
        <v>53</v>
      </c>
      <c r="J5706" s="13"/>
      <c r="K5706" s="13" t="s">
        <v>27</v>
      </c>
      <c r="L5706" s="12">
        <f t="shared" ca="1" si="796"/>
        <v>3.4142396878347552</v>
      </c>
      <c r="M5706" s="101">
        <f t="shared" ca="1" si="797"/>
        <v>0.18013528593016168</v>
      </c>
      <c r="N5706" s="101">
        <f t="shared" ca="1" si="795"/>
        <v>748.16131036705622</v>
      </c>
      <c r="O5706" s="101">
        <f t="shared" ca="1" si="798"/>
        <v>0.36836231992049173</v>
      </c>
      <c r="Q5706" s="12">
        <f t="shared" ca="1" si="799"/>
        <v>0</v>
      </c>
      <c r="R5706" s="101">
        <f t="shared" ca="1" si="800"/>
        <v>0</v>
      </c>
      <c r="S5706" s="13"/>
      <c r="T5706" s="101">
        <f t="shared" ca="1" si="801"/>
        <v>0.18013528593016168</v>
      </c>
      <c r="U5706" s="101">
        <f t="shared" si="802"/>
        <v>0</v>
      </c>
      <c r="V5706" s="101">
        <f t="shared" ca="1" si="803"/>
        <v>26.446609428558318</v>
      </c>
    </row>
    <row r="5707" spans="2:22" x14ac:dyDescent="0.3">
      <c r="B5707" s="13">
        <v>2023</v>
      </c>
      <c r="C5707" s="13">
        <v>8</v>
      </c>
      <c r="D5707" s="13">
        <v>24</v>
      </c>
      <c r="E5707" s="83" t="s">
        <v>335</v>
      </c>
      <c r="F5707" s="13">
        <v>3</v>
      </c>
      <c r="G5707" s="13">
        <v>4</v>
      </c>
      <c r="H5707" s="13" t="s">
        <v>69</v>
      </c>
      <c r="I5707" s="13" t="s">
        <v>53</v>
      </c>
      <c r="J5707" s="13"/>
      <c r="K5707" s="13" t="s">
        <v>27</v>
      </c>
      <c r="L5707" s="12">
        <f t="shared" ca="1" si="796"/>
        <v>3.4038615101727445</v>
      </c>
      <c r="M5707" s="101">
        <f t="shared" ca="1" si="797"/>
        <v>0.17958773327671401</v>
      </c>
      <c r="N5707" s="101">
        <f t="shared" ca="1" si="795"/>
        <v>748.16131036705622</v>
      </c>
      <c r="O5707" s="101">
        <f t="shared" ca="1" si="798"/>
        <v>0.36724261833253741</v>
      </c>
      <c r="Q5707" s="12">
        <f t="shared" ca="1" si="799"/>
        <v>0</v>
      </c>
      <c r="R5707" s="101">
        <f t="shared" ca="1" si="800"/>
        <v>0</v>
      </c>
      <c r="S5707" s="13"/>
      <c r="T5707" s="101">
        <f t="shared" ca="1" si="801"/>
        <v>0.17958773327671401</v>
      </c>
      <c r="U5707" s="101">
        <f t="shared" si="802"/>
        <v>0</v>
      </c>
      <c r="V5707" s="101">
        <f t="shared" ca="1" si="803"/>
        <v>26.626197161835034</v>
      </c>
    </row>
    <row r="5708" spans="2:22" x14ac:dyDescent="0.3">
      <c r="B5708" s="13">
        <v>2023</v>
      </c>
      <c r="C5708" s="13">
        <v>8</v>
      </c>
      <c r="D5708" s="13">
        <v>24</v>
      </c>
      <c r="E5708" s="83" t="s">
        <v>335</v>
      </c>
      <c r="F5708" s="13">
        <v>3</v>
      </c>
      <c r="G5708" s="13">
        <v>5</v>
      </c>
      <c r="H5708" s="13" t="s">
        <v>69</v>
      </c>
      <c r="I5708" s="13" t="s">
        <v>53</v>
      </c>
      <c r="J5708" s="13"/>
      <c r="K5708" s="13" t="s">
        <v>27</v>
      </c>
      <c r="L5708" s="12">
        <f t="shared" ca="1" si="796"/>
        <v>3.4290601892020818</v>
      </c>
      <c r="M5708" s="101">
        <f t="shared" ca="1" si="797"/>
        <v>0.18091721558230184</v>
      </c>
      <c r="N5708" s="101">
        <f t="shared" ca="1" si="795"/>
        <v>748.16131036705622</v>
      </c>
      <c r="O5708" s="101">
        <f t="shared" ca="1" si="798"/>
        <v>0.36996130381301262</v>
      </c>
      <c r="Q5708" s="12">
        <f t="shared" ca="1" si="799"/>
        <v>5.6000000000000005</v>
      </c>
      <c r="R5708" s="101">
        <f t="shared" ca="1" si="800"/>
        <v>0.18377005498404383</v>
      </c>
      <c r="S5708" s="13"/>
      <c r="T5708" s="101">
        <f t="shared" ca="1" si="801"/>
        <v>0</v>
      </c>
      <c r="U5708" s="101">
        <f t="shared" si="802"/>
        <v>0</v>
      </c>
      <c r="V5708" s="101">
        <f t="shared" ca="1" si="803"/>
        <v>26.258657051866944</v>
      </c>
    </row>
    <row r="5709" spans="2:22" x14ac:dyDescent="0.3">
      <c r="B5709" s="13">
        <v>2023</v>
      </c>
      <c r="C5709" s="13">
        <v>8</v>
      </c>
      <c r="D5709" s="13">
        <v>24</v>
      </c>
      <c r="E5709" s="83" t="s">
        <v>335</v>
      </c>
      <c r="F5709" s="13">
        <v>3</v>
      </c>
      <c r="G5709" s="13">
        <v>6</v>
      </c>
      <c r="H5709" s="13" t="s">
        <v>69</v>
      </c>
      <c r="I5709" s="13" t="s">
        <v>53</v>
      </c>
      <c r="J5709" s="13"/>
      <c r="K5709" s="13" t="s">
        <v>27</v>
      </c>
      <c r="L5709" s="12">
        <f t="shared" ca="1" si="796"/>
        <v>3.319014162115022</v>
      </c>
      <c r="M5709" s="101">
        <f t="shared" ca="1" si="797"/>
        <v>0.17511118719318858</v>
      </c>
      <c r="N5709" s="101">
        <f t="shared" ca="1" si="795"/>
        <v>748.16131036705622</v>
      </c>
      <c r="O5709" s="101">
        <f t="shared" ca="1" si="798"/>
        <v>0.3580884379505897</v>
      </c>
      <c r="Q5709" s="12">
        <f t="shared" ca="1" si="799"/>
        <v>0.43252583136748424</v>
      </c>
      <c r="R5709" s="101">
        <f t="shared" ca="1" si="800"/>
        <v>0</v>
      </c>
      <c r="S5709" s="13"/>
      <c r="T5709" s="101">
        <f t="shared" ca="1" si="801"/>
        <v>0.15229112433024009</v>
      </c>
      <c r="U5709" s="101">
        <f t="shared" si="802"/>
        <v>0</v>
      </c>
      <c r="V5709" s="101">
        <f t="shared" ca="1" si="803"/>
        <v>26.410948176197184</v>
      </c>
    </row>
    <row r="5710" spans="2:22" x14ac:dyDescent="0.3">
      <c r="B5710" s="13">
        <v>2023</v>
      </c>
      <c r="C5710" s="13">
        <v>8</v>
      </c>
      <c r="D5710" s="13">
        <v>24</v>
      </c>
      <c r="E5710" s="83" t="s">
        <v>335</v>
      </c>
      <c r="F5710" s="13">
        <v>3</v>
      </c>
      <c r="G5710" s="13">
        <v>7</v>
      </c>
      <c r="H5710" s="13" t="s">
        <v>69</v>
      </c>
      <c r="I5710" s="13" t="s">
        <v>53</v>
      </c>
      <c r="J5710" s="13"/>
      <c r="K5710" s="13" t="s">
        <v>27</v>
      </c>
      <c r="L5710" s="12">
        <f t="shared" ca="1" si="796"/>
        <v>3.2612338923665054</v>
      </c>
      <c r="M5710" s="101">
        <f t="shared" ca="1" si="797"/>
        <v>0.17206270016125683</v>
      </c>
      <c r="N5710" s="101">
        <f t="shared" ca="1" si="795"/>
        <v>748.16131036705622</v>
      </c>
      <c r="O5710" s="101">
        <f t="shared" ca="1" si="798"/>
        <v>0.35185452464742228</v>
      </c>
      <c r="Q5710" s="12">
        <f t="shared" ca="1" si="799"/>
        <v>5.6000000000000005</v>
      </c>
      <c r="R5710" s="101">
        <f t="shared" ca="1" si="800"/>
        <v>0.19797655101117537</v>
      </c>
      <c r="S5710" s="13"/>
      <c r="T5710" s="101">
        <f t="shared" ca="1" si="801"/>
        <v>0</v>
      </c>
      <c r="U5710" s="101">
        <f t="shared" si="802"/>
        <v>0</v>
      </c>
      <c r="V5710" s="101">
        <f t="shared" ca="1" si="803"/>
        <v>26.014995074174831</v>
      </c>
    </row>
    <row r="5711" spans="2:22" x14ac:dyDescent="0.3">
      <c r="B5711" s="13">
        <v>2023</v>
      </c>
      <c r="C5711" s="13">
        <v>8</v>
      </c>
      <c r="D5711" s="13">
        <v>24</v>
      </c>
      <c r="E5711" s="83" t="s">
        <v>335</v>
      </c>
      <c r="F5711" s="13">
        <v>3</v>
      </c>
      <c r="G5711" s="13">
        <v>8</v>
      </c>
      <c r="H5711" s="13" t="s">
        <v>69</v>
      </c>
      <c r="I5711" s="13" t="s">
        <v>53</v>
      </c>
      <c r="J5711" s="13"/>
      <c r="K5711" s="13" t="s">
        <v>27</v>
      </c>
      <c r="L5711" s="12">
        <f t="shared" ca="1" si="796"/>
        <v>4.4297007705015572</v>
      </c>
      <c r="M5711" s="101">
        <f t="shared" ca="1" si="797"/>
        <v>0.23371101265166216</v>
      </c>
      <c r="N5711" s="101">
        <f t="shared" ca="1" si="795"/>
        <v>748.16131036705622</v>
      </c>
      <c r="O5711" s="101">
        <f t="shared" ca="1" si="798"/>
        <v>0.47792041612941299</v>
      </c>
      <c r="Q5711" s="12">
        <f t="shared" ca="1" si="799"/>
        <v>5.6000000000000005</v>
      </c>
      <c r="R5711" s="101">
        <f t="shared" ca="1" si="800"/>
        <v>9.9065829777043229E-2</v>
      </c>
      <c r="S5711" s="13"/>
      <c r="T5711" s="101">
        <f t="shared" ca="1" si="801"/>
        <v>0</v>
      </c>
      <c r="U5711" s="101">
        <f t="shared" si="802"/>
        <v>0</v>
      </c>
      <c r="V5711" s="101">
        <f t="shared" ca="1" si="803"/>
        <v>25.816863414620745</v>
      </c>
    </row>
    <row r="5712" spans="2:22" x14ac:dyDescent="0.3">
      <c r="B5712" s="13">
        <v>2023</v>
      </c>
      <c r="C5712" s="13">
        <v>8</v>
      </c>
      <c r="D5712" s="13">
        <v>24</v>
      </c>
      <c r="E5712" s="83" t="s">
        <v>335</v>
      </c>
      <c r="F5712" s="13">
        <v>3</v>
      </c>
      <c r="G5712" s="13">
        <v>9</v>
      </c>
      <c r="H5712" s="13" t="s">
        <v>69</v>
      </c>
      <c r="I5712" s="13" t="s">
        <v>53</v>
      </c>
      <c r="J5712" s="13"/>
      <c r="K5712" s="13" t="s">
        <v>27</v>
      </c>
      <c r="L5712" s="12">
        <f t="shared" ca="1" si="796"/>
        <v>6.4483362562412623</v>
      </c>
      <c r="M5712" s="101">
        <f t="shared" ca="1" si="797"/>
        <v>0.34021422087928899</v>
      </c>
      <c r="N5712" s="101">
        <f t="shared" ref="N5712:N5775" ca="1" si="804">IF(H5712="On-Peak",IF(I5712="Winter",((L5712*$D$48)/60)+N5711,((L5712*$D$47)/60)+N5711),N5711)</f>
        <v>748.16131036705622</v>
      </c>
      <c r="O5712" s="101">
        <f t="shared" ca="1" si="798"/>
        <v>0.69571099868586983</v>
      </c>
      <c r="Q5712" s="12">
        <f t="shared" ca="1" si="799"/>
        <v>5.6000000000000005</v>
      </c>
      <c r="R5712" s="101">
        <f t="shared" ca="1" si="800"/>
        <v>0</v>
      </c>
      <c r="S5712" s="13"/>
      <c r="T5712" s="101">
        <f t="shared" ca="1" si="801"/>
        <v>4.4758220879288969E-2</v>
      </c>
      <c r="U5712" s="101">
        <f t="shared" si="802"/>
        <v>0</v>
      </c>
      <c r="V5712" s="101">
        <f t="shared" ca="1" si="803"/>
        <v>25.861621635500033</v>
      </c>
    </row>
    <row r="5713" spans="2:22" x14ac:dyDescent="0.3">
      <c r="B5713" s="13">
        <v>2023</v>
      </c>
      <c r="C5713" s="13">
        <v>8</v>
      </c>
      <c r="D5713" s="13">
        <v>24</v>
      </c>
      <c r="E5713" s="83" t="s">
        <v>335</v>
      </c>
      <c r="F5713" s="13">
        <v>3</v>
      </c>
      <c r="G5713" s="13">
        <v>10</v>
      </c>
      <c r="H5713" s="13" t="s">
        <v>70</v>
      </c>
      <c r="I5713" s="13" t="s">
        <v>53</v>
      </c>
      <c r="J5713" s="13"/>
      <c r="K5713" s="13" t="s">
        <v>27</v>
      </c>
      <c r="L5713" s="12">
        <f t="shared" ca="1" si="796"/>
        <v>3.9686164490896783</v>
      </c>
      <c r="M5713" s="101">
        <f t="shared" ca="1" si="797"/>
        <v>0.20938420385397144</v>
      </c>
      <c r="N5713" s="101">
        <f t="shared" ca="1" si="804"/>
        <v>748.16131036705622</v>
      </c>
      <c r="O5713" s="101">
        <f t="shared" ca="1" si="798"/>
        <v>0.42817402869228538</v>
      </c>
      <c r="Q5713" s="12">
        <f t="shared" ca="1" si="799"/>
        <v>0</v>
      </c>
      <c r="R5713" s="101">
        <f t="shared" ca="1" si="800"/>
        <v>0</v>
      </c>
      <c r="S5713" s="13"/>
      <c r="T5713" s="101">
        <f t="shared" ca="1" si="801"/>
        <v>0.20938420385397144</v>
      </c>
      <c r="U5713" s="101">
        <f t="shared" si="802"/>
        <v>0</v>
      </c>
      <c r="V5713" s="101">
        <f t="shared" ca="1" si="803"/>
        <v>26.071005839354005</v>
      </c>
    </row>
    <row r="5714" spans="2:22" x14ac:dyDescent="0.3">
      <c r="B5714" s="13">
        <v>2023</v>
      </c>
      <c r="C5714" s="13">
        <v>8</v>
      </c>
      <c r="D5714" s="13">
        <v>24</v>
      </c>
      <c r="E5714" s="83" t="s">
        <v>335</v>
      </c>
      <c r="F5714" s="13">
        <v>3</v>
      </c>
      <c r="G5714" s="13">
        <v>11</v>
      </c>
      <c r="H5714" s="13" t="s">
        <v>70</v>
      </c>
      <c r="I5714" s="13" t="s">
        <v>53</v>
      </c>
      <c r="J5714" s="13"/>
      <c r="K5714" s="13" t="s">
        <v>27</v>
      </c>
      <c r="L5714" s="12">
        <f t="shared" ca="1" si="796"/>
        <v>4.9648454994072768</v>
      </c>
      <c r="M5714" s="101">
        <f t="shared" ca="1" si="797"/>
        <v>0.26194524854872792</v>
      </c>
      <c r="N5714" s="101">
        <f t="shared" ca="1" si="804"/>
        <v>748.16131036705622</v>
      </c>
      <c r="O5714" s="101">
        <f t="shared" ca="1" si="798"/>
        <v>0.53565718093105108</v>
      </c>
      <c r="Q5714" s="12">
        <f t="shared" ca="1" si="799"/>
        <v>0.19276461141983656</v>
      </c>
      <c r="R5714" s="101">
        <f t="shared" ca="1" si="800"/>
        <v>0</v>
      </c>
      <c r="S5714" s="13"/>
      <c r="T5714" s="101">
        <f t="shared" ca="1" si="801"/>
        <v>0.25177498765021733</v>
      </c>
      <c r="U5714" s="101">
        <f t="shared" si="802"/>
        <v>0</v>
      </c>
      <c r="V5714" s="101">
        <f t="shared" ca="1" si="803"/>
        <v>26.322780827004223</v>
      </c>
    </row>
    <row r="5715" spans="2:22" x14ac:dyDescent="0.3">
      <c r="B5715" s="13">
        <v>2023</v>
      </c>
      <c r="C5715" s="13">
        <v>8</v>
      </c>
      <c r="D5715" s="13">
        <v>24</v>
      </c>
      <c r="E5715" s="83" t="s">
        <v>335</v>
      </c>
      <c r="F5715" s="13">
        <v>3</v>
      </c>
      <c r="G5715" s="13">
        <v>12</v>
      </c>
      <c r="H5715" s="13" t="s">
        <v>70</v>
      </c>
      <c r="I5715" s="13" t="s">
        <v>53</v>
      </c>
      <c r="J5715" s="13"/>
      <c r="K5715" s="13" t="s">
        <v>27</v>
      </c>
      <c r="L5715" s="12">
        <f t="shared" ca="1" si="796"/>
        <v>3.968846789342753</v>
      </c>
      <c r="M5715" s="101">
        <f t="shared" ca="1" si="797"/>
        <v>0.20939635660572364</v>
      </c>
      <c r="N5715" s="101">
        <f t="shared" ca="1" si="804"/>
        <v>748.16131036705622</v>
      </c>
      <c r="O5715" s="101">
        <f t="shared" ca="1" si="798"/>
        <v>0.42819888010218965</v>
      </c>
      <c r="Q5715" s="12">
        <f t="shared" ca="1" si="799"/>
        <v>5.6000000000000005</v>
      </c>
      <c r="R5715" s="101">
        <f t="shared" ca="1" si="800"/>
        <v>0.13807711928213601</v>
      </c>
      <c r="S5715" s="13"/>
      <c r="T5715" s="101">
        <f t="shared" ca="1" si="801"/>
        <v>0</v>
      </c>
      <c r="U5715" s="101">
        <f t="shared" si="802"/>
        <v>0</v>
      </c>
      <c r="V5715" s="101">
        <f t="shared" ca="1" si="803"/>
        <v>26.046626588439949</v>
      </c>
    </row>
    <row r="5716" spans="2:22" x14ac:dyDescent="0.3">
      <c r="B5716" s="13">
        <v>2023</v>
      </c>
      <c r="C5716" s="13">
        <v>8</v>
      </c>
      <c r="D5716" s="13">
        <v>24</v>
      </c>
      <c r="E5716" s="83" t="s">
        <v>335</v>
      </c>
      <c r="F5716" s="13">
        <v>3</v>
      </c>
      <c r="G5716" s="13">
        <v>13</v>
      </c>
      <c r="H5716" s="13" t="s">
        <v>70</v>
      </c>
      <c r="I5716" s="13" t="s">
        <v>53</v>
      </c>
      <c r="J5716" s="13"/>
      <c r="K5716" s="13" t="s">
        <v>27</v>
      </c>
      <c r="L5716" s="12">
        <f t="shared" ca="1" si="796"/>
        <v>4.4486306854863455</v>
      </c>
      <c r="M5716" s="101">
        <f t="shared" ca="1" si="797"/>
        <v>0.23470975496625959</v>
      </c>
      <c r="N5716" s="101">
        <f t="shared" ca="1" si="804"/>
        <v>748.16131036705622</v>
      </c>
      <c r="O5716" s="101">
        <f t="shared" ca="1" si="798"/>
        <v>0.47996276465712184</v>
      </c>
      <c r="Q5716" s="12">
        <f t="shared" ca="1" si="799"/>
        <v>0</v>
      </c>
      <c r="R5716" s="101">
        <f t="shared" ca="1" si="800"/>
        <v>0</v>
      </c>
      <c r="S5716" s="13"/>
      <c r="T5716" s="101">
        <f t="shared" ca="1" si="801"/>
        <v>0.23470975496625959</v>
      </c>
      <c r="U5716" s="101">
        <f t="shared" si="802"/>
        <v>0</v>
      </c>
      <c r="V5716" s="101">
        <f t="shared" ca="1" si="803"/>
        <v>26.28133634340621</v>
      </c>
    </row>
    <row r="5717" spans="2:22" x14ac:dyDescent="0.3">
      <c r="B5717" s="13">
        <v>2023</v>
      </c>
      <c r="C5717" s="13">
        <v>8</v>
      </c>
      <c r="D5717" s="13">
        <v>24</v>
      </c>
      <c r="E5717" s="83" t="s">
        <v>335</v>
      </c>
      <c r="F5717" s="13">
        <v>3</v>
      </c>
      <c r="G5717" s="13">
        <v>14</v>
      </c>
      <c r="H5717" s="13" t="s">
        <v>70</v>
      </c>
      <c r="I5717" s="13" t="s">
        <v>53</v>
      </c>
      <c r="J5717" s="13"/>
      <c r="K5717" s="13" t="s">
        <v>27</v>
      </c>
      <c r="L5717" s="12">
        <f t="shared" ca="1" si="796"/>
        <v>6.3834357834973838</v>
      </c>
      <c r="M5717" s="101">
        <f t="shared" ca="1" si="797"/>
        <v>0.33679007193732197</v>
      </c>
      <c r="N5717" s="101">
        <f t="shared" ca="1" si="804"/>
        <v>748.16131036705622</v>
      </c>
      <c r="O5717" s="101">
        <f t="shared" ca="1" si="798"/>
        <v>0.68870888668153274</v>
      </c>
      <c r="Q5717" s="12">
        <f t="shared" ca="1" si="799"/>
        <v>5.6000000000000005</v>
      </c>
      <c r="R5717" s="101">
        <f t="shared" ca="1" si="800"/>
        <v>0</v>
      </c>
      <c r="S5717" s="13"/>
      <c r="T5717" s="101">
        <f t="shared" ca="1" si="801"/>
        <v>4.1334071937321942E-2</v>
      </c>
      <c r="U5717" s="101">
        <f t="shared" si="802"/>
        <v>0</v>
      </c>
      <c r="V5717" s="101">
        <f t="shared" ca="1" si="803"/>
        <v>26.322670415343531</v>
      </c>
    </row>
    <row r="5718" spans="2:22" x14ac:dyDescent="0.3">
      <c r="B5718" s="13">
        <v>2023</v>
      </c>
      <c r="C5718" s="13">
        <v>8</v>
      </c>
      <c r="D5718" s="13">
        <v>24</v>
      </c>
      <c r="E5718" s="83" t="s">
        <v>335</v>
      </c>
      <c r="F5718" s="13">
        <v>3</v>
      </c>
      <c r="G5718" s="13">
        <v>15</v>
      </c>
      <c r="H5718" s="13" t="s">
        <v>70</v>
      </c>
      <c r="I5718" s="13" t="s">
        <v>53</v>
      </c>
      <c r="J5718" s="13"/>
      <c r="K5718" s="13" t="s">
        <v>27</v>
      </c>
      <c r="L5718" s="12">
        <f t="shared" ca="1" si="796"/>
        <v>3.6704087145147954</v>
      </c>
      <c r="M5718" s="101">
        <f t="shared" ca="1" si="797"/>
        <v>0.19365076377780061</v>
      </c>
      <c r="N5718" s="101">
        <f t="shared" ca="1" si="804"/>
        <v>748.16131036705622</v>
      </c>
      <c r="O5718" s="101">
        <f t="shared" ca="1" si="798"/>
        <v>0.39600039620900129</v>
      </c>
      <c r="Q5718" s="12">
        <f t="shared" ca="1" si="799"/>
        <v>5.6000000000000005</v>
      </c>
      <c r="R5718" s="101">
        <f t="shared" ca="1" si="800"/>
        <v>0.16333990231632262</v>
      </c>
      <c r="S5718" s="13"/>
      <c r="T5718" s="101">
        <f t="shared" ca="1" si="801"/>
        <v>0</v>
      </c>
      <c r="U5718" s="101">
        <f t="shared" si="802"/>
        <v>0</v>
      </c>
      <c r="V5718" s="101">
        <f t="shared" ca="1" si="803"/>
        <v>25.995990610710884</v>
      </c>
    </row>
    <row r="5719" spans="2:22" x14ac:dyDescent="0.3">
      <c r="B5719" s="13">
        <v>2023</v>
      </c>
      <c r="C5719" s="13">
        <v>8</v>
      </c>
      <c r="D5719" s="13">
        <v>24</v>
      </c>
      <c r="E5719" s="83" t="s">
        <v>335</v>
      </c>
      <c r="F5719" s="13">
        <v>3</v>
      </c>
      <c r="G5719" s="13">
        <v>16</v>
      </c>
      <c r="H5719" s="13" t="s">
        <v>71</v>
      </c>
      <c r="I5719" s="13" t="s">
        <v>53</v>
      </c>
      <c r="J5719" s="13"/>
      <c r="K5719" s="13" t="s">
        <v>27</v>
      </c>
      <c r="L5719" s="12">
        <f t="shared" ca="1" si="796"/>
        <v>3.3600527636675612</v>
      </c>
      <c r="M5719" s="101">
        <f t="shared" ca="1" si="797"/>
        <v>0.41711695008169103</v>
      </c>
      <c r="N5719" s="101">
        <f t="shared" ca="1" si="804"/>
        <v>749.10632520683771</v>
      </c>
      <c r="O5719" s="101">
        <f t="shared" ca="1" si="798"/>
        <v>1.0006237130201998</v>
      </c>
      <c r="Q5719" s="12">
        <f t="shared" ca="1" si="799"/>
        <v>3.0872010865812429</v>
      </c>
      <c r="R5719" s="101">
        <f t="shared" ca="1" si="800"/>
        <v>0</v>
      </c>
      <c r="S5719" s="13"/>
      <c r="T5719" s="101">
        <f t="shared" ca="1" si="801"/>
        <v>3.3871807193495557E-2</v>
      </c>
      <c r="U5719" s="101">
        <f t="shared" ca="1" si="802"/>
        <v>0.94501483978150158</v>
      </c>
      <c r="V5719" s="101">
        <f t="shared" ca="1" si="803"/>
        <v>26.974877257685879</v>
      </c>
    </row>
    <row r="5720" spans="2:22" x14ac:dyDescent="0.3">
      <c r="B5720" s="13">
        <v>2023</v>
      </c>
      <c r="C5720" s="13">
        <v>8</v>
      </c>
      <c r="D5720" s="13">
        <v>24</v>
      </c>
      <c r="E5720" s="83" t="s">
        <v>335</v>
      </c>
      <c r="F5720" s="13">
        <v>3</v>
      </c>
      <c r="G5720" s="13">
        <v>17</v>
      </c>
      <c r="H5720" s="13" t="s">
        <v>71</v>
      </c>
      <c r="I5720" s="13" t="s">
        <v>53</v>
      </c>
      <c r="J5720" s="13"/>
      <c r="K5720" s="13" t="s">
        <v>27</v>
      </c>
      <c r="L5720" s="12">
        <f t="shared" ca="1" si="796"/>
        <v>4.9647275778195619</v>
      </c>
      <c r="M5720" s="101">
        <f t="shared" ca="1" si="797"/>
        <v>0.61632128151052046</v>
      </c>
      <c r="N5720" s="101">
        <f t="shared" ca="1" si="804"/>
        <v>750.50265483809949</v>
      </c>
      <c r="O5720" s="101">
        <f t="shared" ca="1" si="798"/>
        <v>1.4784958726746655</v>
      </c>
      <c r="Q5720" s="12">
        <f t="shared" ca="1" si="799"/>
        <v>0</v>
      </c>
      <c r="R5720" s="101">
        <f t="shared" ca="1" si="800"/>
        <v>0</v>
      </c>
      <c r="S5720" s="13"/>
      <c r="T5720" s="101">
        <f t="shared" ca="1" si="801"/>
        <v>0.61632128151052046</v>
      </c>
      <c r="U5720" s="101">
        <f t="shared" ca="1" si="802"/>
        <v>1.3963296312617517</v>
      </c>
      <c r="V5720" s="101">
        <f t="shared" ca="1" si="803"/>
        <v>28.987528170458148</v>
      </c>
    </row>
    <row r="5721" spans="2:22" x14ac:dyDescent="0.3">
      <c r="B5721" s="13">
        <v>2023</v>
      </c>
      <c r="C5721" s="13">
        <v>8</v>
      </c>
      <c r="D5721" s="13">
        <v>24</v>
      </c>
      <c r="E5721" s="83" t="s">
        <v>335</v>
      </c>
      <c r="F5721" s="13">
        <v>3</v>
      </c>
      <c r="G5721" s="13">
        <v>18</v>
      </c>
      <c r="H5721" s="13" t="s">
        <v>71</v>
      </c>
      <c r="I5721" s="13" t="s">
        <v>53</v>
      </c>
      <c r="J5721" s="13"/>
      <c r="K5721" s="13" t="s">
        <v>27</v>
      </c>
      <c r="L5721" s="12">
        <f t="shared" ca="1" si="796"/>
        <v>6.5584277201829568</v>
      </c>
      <c r="M5721" s="101">
        <f t="shared" ca="1" si="797"/>
        <v>0.81416321718351226</v>
      </c>
      <c r="N5721" s="101">
        <f t="shared" ca="1" si="804"/>
        <v>752.34721263440099</v>
      </c>
      <c r="O5721" s="101">
        <f t="shared" ca="1" si="798"/>
        <v>1.9530997750704846</v>
      </c>
      <c r="Q5721" s="12">
        <f t="shared" ca="1" si="799"/>
        <v>5.6000000000000005</v>
      </c>
      <c r="R5721" s="101">
        <f t="shared" ca="1" si="800"/>
        <v>0</v>
      </c>
      <c r="S5721" s="13"/>
      <c r="T5721" s="101">
        <f t="shared" ca="1" si="801"/>
        <v>0.11897921718351219</v>
      </c>
      <c r="U5721" s="101">
        <f t="shared" ca="1" si="802"/>
        <v>1.8445577963014566</v>
      </c>
      <c r="V5721" s="101">
        <f t="shared" ca="1" si="803"/>
        <v>30.951065183943115</v>
      </c>
    </row>
    <row r="5722" spans="2:22" x14ac:dyDescent="0.3">
      <c r="B5722" s="13">
        <v>2023</v>
      </c>
      <c r="C5722" s="13">
        <v>8</v>
      </c>
      <c r="D5722" s="13">
        <v>24</v>
      </c>
      <c r="E5722" s="83" t="s">
        <v>335</v>
      </c>
      <c r="F5722" s="13">
        <v>3</v>
      </c>
      <c r="G5722" s="13">
        <v>19</v>
      </c>
      <c r="H5722" s="13" t="s">
        <v>71</v>
      </c>
      <c r="I5722" s="13" t="s">
        <v>53</v>
      </c>
      <c r="J5722" s="13"/>
      <c r="K5722" s="13" t="s">
        <v>27</v>
      </c>
      <c r="L5722" s="12">
        <f t="shared" ca="1" si="796"/>
        <v>4.2779265594652367</v>
      </c>
      <c r="M5722" s="101">
        <f t="shared" ca="1" si="797"/>
        <v>0.53106180309201445</v>
      </c>
      <c r="N5722" s="101">
        <f t="shared" ca="1" si="804"/>
        <v>753.55037947925064</v>
      </c>
      <c r="O5722" s="101">
        <f t="shared" ca="1" si="798"/>
        <v>1.2739665294087474</v>
      </c>
      <c r="Q5722" s="12">
        <f t="shared" ca="1" si="799"/>
        <v>5.6000000000000005</v>
      </c>
      <c r="R5722" s="101">
        <f t="shared" ca="1" si="800"/>
        <v>0.11191351674126776</v>
      </c>
      <c r="S5722" s="13"/>
      <c r="T5722" s="101">
        <f t="shared" ca="1" si="801"/>
        <v>0</v>
      </c>
      <c r="U5722" s="101">
        <f t="shared" ca="1" si="802"/>
        <v>1.2031668448495978</v>
      </c>
      <c r="V5722" s="101">
        <f t="shared" ca="1" si="803"/>
        <v>31.930404995310177</v>
      </c>
    </row>
    <row r="5723" spans="2:22" x14ac:dyDescent="0.3">
      <c r="B5723" s="13">
        <v>2023</v>
      </c>
      <c r="C5723" s="13">
        <v>8</v>
      </c>
      <c r="D5723" s="13">
        <v>24</v>
      </c>
      <c r="E5723" s="83" t="s">
        <v>335</v>
      </c>
      <c r="F5723" s="13">
        <v>3</v>
      </c>
      <c r="G5723" s="13">
        <v>20</v>
      </c>
      <c r="H5723" s="13" t="s">
        <v>69</v>
      </c>
      <c r="I5723" s="13" t="s">
        <v>53</v>
      </c>
      <c r="J5723" s="13"/>
      <c r="K5723" s="13" t="s">
        <v>27</v>
      </c>
      <c r="L5723" s="12">
        <f t="shared" ca="1" si="796"/>
        <v>6.4852007921496524</v>
      </c>
      <c r="M5723" s="101">
        <f t="shared" ca="1" si="797"/>
        <v>0.34215919379381565</v>
      </c>
      <c r="N5723" s="101">
        <f t="shared" ca="1" si="804"/>
        <v>753.55037947925064</v>
      </c>
      <c r="O5723" s="101">
        <f t="shared" ca="1" si="798"/>
        <v>0.69968831346502602</v>
      </c>
      <c r="Q5723" s="12">
        <f t="shared" ca="1" si="799"/>
        <v>0</v>
      </c>
      <c r="R5723" s="101">
        <f t="shared" ca="1" si="800"/>
        <v>0</v>
      </c>
      <c r="S5723" s="13"/>
      <c r="T5723" s="101">
        <f t="shared" ca="1" si="801"/>
        <v>0.34215919379381565</v>
      </c>
      <c r="U5723" s="101">
        <f t="shared" si="802"/>
        <v>0</v>
      </c>
      <c r="V5723" s="101">
        <f t="shared" ca="1" si="803"/>
        <v>32.272564189103996</v>
      </c>
    </row>
    <row r="5724" spans="2:22" x14ac:dyDescent="0.3">
      <c r="B5724" s="13">
        <v>2023</v>
      </c>
      <c r="C5724" s="13">
        <v>8</v>
      </c>
      <c r="D5724" s="13">
        <v>24</v>
      </c>
      <c r="E5724" s="83" t="s">
        <v>335</v>
      </c>
      <c r="F5724" s="13">
        <v>3</v>
      </c>
      <c r="G5724" s="13">
        <v>21</v>
      </c>
      <c r="H5724" s="13" t="s">
        <v>69</v>
      </c>
      <c r="I5724" s="13" t="s">
        <v>53</v>
      </c>
      <c r="J5724" s="13"/>
      <c r="K5724" s="13" t="s">
        <v>27</v>
      </c>
      <c r="L5724" s="12">
        <f t="shared" ca="1" si="796"/>
        <v>6.0386959010883094</v>
      </c>
      <c r="M5724" s="101">
        <f t="shared" ca="1" si="797"/>
        <v>0.31860159574141922</v>
      </c>
      <c r="N5724" s="101">
        <f t="shared" ca="1" si="804"/>
        <v>753.55037947925064</v>
      </c>
      <c r="O5724" s="101">
        <f t="shared" ca="1" si="798"/>
        <v>0.65151490076841767</v>
      </c>
      <c r="Q5724" s="12">
        <f t="shared" ca="1" si="799"/>
        <v>0</v>
      </c>
      <c r="R5724" s="101">
        <f t="shared" ca="1" si="800"/>
        <v>0</v>
      </c>
      <c r="S5724" s="13"/>
      <c r="T5724" s="101">
        <f t="shared" ca="1" si="801"/>
        <v>0.31860159574141922</v>
      </c>
      <c r="U5724" s="101">
        <f t="shared" si="802"/>
        <v>0</v>
      </c>
      <c r="V5724" s="101">
        <f t="shared" ca="1" si="803"/>
        <v>32.591165784845415</v>
      </c>
    </row>
    <row r="5725" spans="2:22" x14ac:dyDescent="0.3">
      <c r="B5725" s="13">
        <v>2023</v>
      </c>
      <c r="C5725" s="13">
        <v>8</v>
      </c>
      <c r="D5725" s="13">
        <v>24</v>
      </c>
      <c r="E5725" s="83" t="s">
        <v>335</v>
      </c>
      <c r="F5725" s="13">
        <v>3</v>
      </c>
      <c r="G5725" s="13">
        <v>22</v>
      </c>
      <c r="H5725" s="13" t="s">
        <v>69</v>
      </c>
      <c r="I5725" s="13" t="s">
        <v>53</v>
      </c>
      <c r="J5725" s="13"/>
      <c r="K5725" s="13" t="s">
        <v>27</v>
      </c>
      <c r="L5725" s="12">
        <f t="shared" ca="1" si="796"/>
        <v>6.7695910386834131</v>
      </c>
      <c r="M5725" s="101">
        <f t="shared" ca="1" si="797"/>
        <v>0.35716362320093686</v>
      </c>
      <c r="N5725" s="101">
        <f t="shared" ca="1" si="804"/>
        <v>753.55037947925064</v>
      </c>
      <c r="O5725" s="101">
        <f t="shared" ca="1" si="798"/>
        <v>0.73037117716355349</v>
      </c>
      <c r="Q5725" s="12">
        <f t="shared" ca="1" si="799"/>
        <v>0</v>
      </c>
      <c r="R5725" s="101">
        <f t="shared" ca="1" si="800"/>
        <v>0</v>
      </c>
      <c r="S5725" s="13"/>
      <c r="T5725" s="101">
        <f t="shared" ca="1" si="801"/>
        <v>0.35716362320093686</v>
      </c>
      <c r="U5725" s="101">
        <f t="shared" si="802"/>
        <v>0</v>
      </c>
      <c r="V5725" s="101">
        <f t="shared" ca="1" si="803"/>
        <v>32.948329408046355</v>
      </c>
    </row>
    <row r="5726" spans="2:22" x14ac:dyDescent="0.3">
      <c r="B5726" s="13">
        <v>2023</v>
      </c>
      <c r="C5726" s="13">
        <v>8</v>
      </c>
      <c r="D5726" s="13">
        <v>24</v>
      </c>
      <c r="E5726" s="83" t="s">
        <v>335</v>
      </c>
      <c r="F5726" s="13">
        <v>3</v>
      </c>
      <c r="G5726" s="13">
        <v>23</v>
      </c>
      <c r="H5726" s="13" t="s">
        <v>69</v>
      </c>
      <c r="I5726" s="13" t="s">
        <v>53</v>
      </c>
      <c r="J5726" s="13"/>
      <c r="K5726" s="13" t="s">
        <v>27</v>
      </c>
      <c r="L5726" s="12">
        <f t="shared" ca="1" si="796"/>
        <v>6.9329266921121766</v>
      </c>
      <c r="M5726" s="101">
        <f t="shared" ca="1" si="797"/>
        <v>0.36578121227583843</v>
      </c>
      <c r="N5726" s="101">
        <f t="shared" ca="1" si="804"/>
        <v>753.55037947925064</v>
      </c>
      <c r="O5726" s="101">
        <f t="shared" ca="1" si="798"/>
        <v>0.7479934608119827</v>
      </c>
      <c r="Q5726" s="12">
        <f t="shared" ca="1" si="799"/>
        <v>0</v>
      </c>
      <c r="R5726" s="101">
        <f t="shared" ca="1" si="800"/>
        <v>0</v>
      </c>
      <c r="S5726" s="13"/>
      <c r="T5726" s="101">
        <f t="shared" ca="1" si="801"/>
        <v>0.36578121227583843</v>
      </c>
      <c r="U5726" s="101">
        <f t="shared" si="802"/>
        <v>0</v>
      </c>
      <c r="V5726" s="101">
        <f t="shared" ca="1" si="803"/>
        <v>33.314110620322197</v>
      </c>
    </row>
    <row r="5727" spans="2:22" x14ac:dyDescent="0.3">
      <c r="B5727" s="13">
        <v>2023</v>
      </c>
      <c r="C5727" s="13">
        <v>8</v>
      </c>
      <c r="D5727" s="13">
        <v>25</v>
      </c>
      <c r="E5727" s="83" t="s">
        <v>336</v>
      </c>
      <c r="F5727" s="13">
        <v>4</v>
      </c>
      <c r="G5727" s="13">
        <v>0</v>
      </c>
      <c r="H5727" s="13" t="s">
        <v>69</v>
      </c>
      <c r="I5727" s="13" t="s">
        <v>53</v>
      </c>
      <c r="J5727" s="13"/>
      <c r="K5727" s="13" t="s">
        <v>28</v>
      </c>
      <c r="L5727" s="12">
        <f t="shared" ca="1" si="796"/>
        <v>5.0282420441515425</v>
      </c>
      <c r="M5727" s="101">
        <f t="shared" ca="1" si="797"/>
        <v>0.26529005024943542</v>
      </c>
      <c r="N5727" s="101">
        <f t="shared" ca="1" si="804"/>
        <v>753.55037947925064</v>
      </c>
      <c r="O5727" s="101">
        <f t="shared" ca="1" si="798"/>
        <v>0.54249703414350992</v>
      </c>
      <c r="Q5727" s="12">
        <f t="shared" ca="1" si="799"/>
        <v>0</v>
      </c>
      <c r="R5727" s="101">
        <f t="shared" ca="1" si="800"/>
        <v>0</v>
      </c>
      <c r="S5727" s="13"/>
      <c r="T5727" s="101">
        <f t="shared" ca="1" si="801"/>
        <v>0.26529005024943542</v>
      </c>
      <c r="U5727" s="101">
        <f t="shared" si="802"/>
        <v>0</v>
      </c>
      <c r="V5727" s="101">
        <f t="shared" ca="1" si="803"/>
        <v>33.57940067057163</v>
      </c>
    </row>
    <row r="5728" spans="2:22" x14ac:dyDescent="0.3">
      <c r="B5728" s="13">
        <v>2023</v>
      </c>
      <c r="C5728" s="13">
        <v>8</v>
      </c>
      <c r="D5728" s="13">
        <v>25</v>
      </c>
      <c r="E5728" s="83" t="s">
        <v>336</v>
      </c>
      <c r="F5728" s="13">
        <v>4</v>
      </c>
      <c r="G5728" s="13">
        <v>1</v>
      </c>
      <c r="H5728" s="13" t="s">
        <v>69</v>
      </c>
      <c r="I5728" s="13" t="s">
        <v>53</v>
      </c>
      <c r="J5728" s="13"/>
      <c r="K5728" s="13" t="s">
        <v>28</v>
      </c>
      <c r="L5728" s="12">
        <f t="shared" ca="1" si="796"/>
        <v>3.1303566673577707</v>
      </c>
      <c r="M5728" s="101">
        <f t="shared" ca="1" si="797"/>
        <v>0.16515761776979598</v>
      </c>
      <c r="N5728" s="101">
        <f t="shared" ca="1" si="804"/>
        <v>753.55037947925064</v>
      </c>
      <c r="O5728" s="101">
        <f t="shared" ca="1" si="798"/>
        <v>0.33773418084122986</v>
      </c>
      <c r="Q5728" s="12">
        <f t="shared" ca="1" si="799"/>
        <v>0</v>
      </c>
      <c r="R5728" s="101">
        <f t="shared" ca="1" si="800"/>
        <v>0</v>
      </c>
      <c r="S5728" s="13"/>
      <c r="T5728" s="101">
        <f t="shared" ca="1" si="801"/>
        <v>0.16515761776979598</v>
      </c>
      <c r="U5728" s="101">
        <f t="shared" si="802"/>
        <v>0</v>
      </c>
      <c r="V5728" s="101">
        <f t="shared" ca="1" si="803"/>
        <v>33.744558288341423</v>
      </c>
    </row>
    <row r="5729" spans="2:22" x14ac:dyDescent="0.3">
      <c r="B5729" s="13">
        <v>2023</v>
      </c>
      <c r="C5729" s="13">
        <v>8</v>
      </c>
      <c r="D5729" s="13">
        <v>25</v>
      </c>
      <c r="E5729" s="83" t="s">
        <v>336</v>
      </c>
      <c r="F5729" s="13">
        <v>4</v>
      </c>
      <c r="G5729" s="13">
        <v>2</v>
      </c>
      <c r="H5729" s="13" t="s">
        <v>69</v>
      </c>
      <c r="I5729" s="13" t="s">
        <v>53</v>
      </c>
      <c r="J5729" s="13"/>
      <c r="K5729" s="13" t="s">
        <v>28</v>
      </c>
      <c r="L5729" s="12">
        <f t="shared" ca="1" si="796"/>
        <v>3.6049562802273085</v>
      </c>
      <c r="M5729" s="101">
        <f t="shared" ca="1" si="797"/>
        <v>0.1901974933447928</v>
      </c>
      <c r="N5729" s="101">
        <f t="shared" ca="1" si="804"/>
        <v>753.55037947925064</v>
      </c>
      <c r="O5729" s="101">
        <f t="shared" ca="1" si="798"/>
        <v>0.38893873307372434</v>
      </c>
      <c r="Q5729" s="12">
        <f t="shared" ca="1" si="799"/>
        <v>0</v>
      </c>
      <c r="R5729" s="101">
        <f t="shared" ca="1" si="800"/>
        <v>0</v>
      </c>
      <c r="S5729" s="13"/>
      <c r="T5729" s="101">
        <f t="shared" ca="1" si="801"/>
        <v>0.1901974933447928</v>
      </c>
      <c r="U5729" s="101">
        <f t="shared" si="802"/>
        <v>0</v>
      </c>
      <c r="V5729" s="101">
        <f t="shared" ca="1" si="803"/>
        <v>33.934755781686214</v>
      </c>
    </row>
    <row r="5730" spans="2:22" x14ac:dyDescent="0.3">
      <c r="B5730" s="13">
        <v>2023</v>
      </c>
      <c r="C5730" s="13">
        <v>8</v>
      </c>
      <c r="D5730" s="13">
        <v>25</v>
      </c>
      <c r="E5730" s="83" t="s">
        <v>336</v>
      </c>
      <c r="F5730" s="13">
        <v>4</v>
      </c>
      <c r="G5730" s="13">
        <v>3</v>
      </c>
      <c r="H5730" s="13" t="s">
        <v>69</v>
      </c>
      <c r="I5730" s="13" t="s">
        <v>53</v>
      </c>
      <c r="J5730" s="13"/>
      <c r="K5730" s="13" t="s">
        <v>28</v>
      </c>
      <c r="L5730" s="12">
        <f t="shared" ca="1" si="796"/>
        <v>3.0088101822191762</v>
      </c>
      <c r="M5730" s="101">
        <f t="shared" ca="1" si="797"/>
        <v>0.15874482521388375</v>
      </c>
      <c r="N5730" s="101">
        <f t="shared" ca="1" si="804"/>
        <v>753.55037947925064</v>
      </c>
      <c r="O5730" s="101">
        <f t="shared" ca="1" si="798"/>
        <v>0.32462053055962692</v>
      </c>
      <c r="Q5730" s="12">
        <f t="shared" ca="1" si="799"/>
        <v>0</v>
      </c>
      <c r="R5730" s="101">
        <f t="shared" ca="1" si="800"/>
        <v>0</v>
      </c>
      <c r="S5730" s="13"/>
      <c r="T5730" s="101">
        <f t="shared" ca="1" si="801"/>
        <v>0.15874482521388375</v>
      </c>
      <c r="U5730" s="101">
        <f t="shared" si="802"/>
        <v>0</v>
      </c>
      <c r="V5730" s="101">
        <f t="shared" ca="1" si="803"/>
        <v>34.093500606900101</v>
      </c>
    </row>
    <row r="5731" spans="2:22" x14ac:dyDescent="0.3">
      <c r="B5731" s="13">
        <v>2023</v>
      </c>
      <c r="C5731" s="13">
        <v>8</v>
      </c>
      <c r="D5731" s="13">
        <v>25</v>
      </c>
      <c r="E5731" s="83" t="s">
        <v>336</v>
      </c>
      <c r="F5731" s="13">
        <v>4</v>
      </c>
      <c r="G5731" s="13">
        <v>4</v>
      </c>
      <c r="H5731" s="13" t="s">
        <v>69</v>
      </c>
      <c r="I5731" s="13" t="s">
        <v>53</v>
      </c>
      <c r="J5731" s="13"/>
      <c r="K5731" s="13" t="s">
        <v>28</v>
      </c>
      <c r="L5731" s="12">
        <f t="shared" ca="1" si="796"/>
        <v>3.1559538603121449</v>
      </c>
      <c r="M5731" s="101">
        <f t="shared" ca="1" si="797"/>
        <v>0.16650812567006876</v>
      </c>
      <c r="N5731" s="101">
        <f t="shared" ca="1" si="804"/>
        <v>753.55037947925064</v>
      </c>
      <c r="O5731" s="101">
        <f t="shared" ca="1" si="798"/>
        <v>0.34049586198907733</v>
      </c>
      <c r="Q5731" s="12">
        <f t="shared" ca="1" si="799"/>
        <v>0</v>
      </c>
      <c r="R5731" s="101">
        <f t="shared" ca="1" si="800"/>
        <v>0</v>
      </c>
      <c r="S5731" s="13"/>
      <c r="T5731" s="101">
        <f t="shared" ca="1" si="801"/>
        <v>0.16650812567006876</v>
      </c>
      <c r="U5731" s="101">
        <f t="shared" si="802"/>
        <v>0</v>
      </c>
      <c r="V5731" s="101">
        <f t="shared" ca="1" si="803"/>
        <v>34.260008732570171</v>
      </c>
    </row>
    <row r="5732" spans="2:22" x14ac:dyDescent="0.3">
      <c r="B5732" s="13">
        <v>2023</v>
      </c>
      <c r="C5732" s="13">
        <v>8</v>
      </c>
      <c r="D5732" s="13">
        <v>25</v>
      </c>
      <c r="E5732" s="83" t="s">
        <v>336</v>
      </c>
      <c r="F5732" s="13">
        <v>4</v>
      </c>
      <c r="G5732" s="13">
        <v>5</v>
      </c>
      <c r="H5732" s="13" t="s">
        <v>69</v>
      </c>
      <c r="I5732" s="13" t="s">
        <v>53</v>
      </c>
      <c r="J5732" s="13"/>
      <c r="K5732" s="13" t="s">
        <v>28</v>
      </c>
      <c r="L5732" s="12">
        <f t="shared" ca="1" si="796"/>
        <v>3.6896063355619919</v>
      </c>
      <c r="M5732" s="101">
        <f t="shared" ca="1" si="797"/>
        <v>0.19466363026425071</v>
      </c>
      <c r="N5732" s="101">
        <f t="shared" ca="1" si="804"/>
        <v>753.55037947925064</v>
      </c>
      <c r="O5732" s="101">
        <f t="shared" ca="1" si="798"/>
        <v>0.39807162754378328</v>
      </c>
      <c r="Q5732" s="12">
        <f t="shared" ca="1" si="799"/>
        <v>5.6000000000000005</v>
      </c>
      <c r="R5732" s="101">
        <f t="shared" ca="1" si="800"/>
        <v>0.16171482369467743</v>
      </c>
      <c r="S5732" s="13"/>
      <c r="T5732" s="101">
        <f t="shared" ca="1" si="801"/>
        <v>0</v>
      </c>
      <c r="U5732" s="101">
        <f t="shared" si="802"/>
        <v>0</v>
      </c>
      <c r="V5732" s="101">
        <f t="shared" ca="1" si="803"/>
        <v>33.93657908518081</v>
      </c>
    </row>
    <row r="5733" spans="2:22" x14ac:dyDescent="0.3">
      <c r="B5733" s="13">
        <v>2023</v>
      </c>
      <c r="C5733" s="13">
        <v>8</v>
      </c>
      <c r="D5733" s="13">
        <v>25</v>
      </c>
      <c r="E5733" s="83" t="s">
        <v>336</v>
      </c>
      <c r="F5733" s="13">
        <v>4</v>
      </c>
      <c r="G5733" s="13">
        <v>6</v>
      </c>
      <c r="H5733" s="13" t="s">
        <v>69</v>
      </c>
      <c r="I5733" s="13" t="s">
        <v>53</v>
      </c>
      <c r="J5733" s="13"/>
      <c r="K5733" s="13" t="s">
        <v>28</v>
      </c>
      <c r="L5733" s="12">
        <f t="shared" ca="1" si="796"/>
        <v>2.8239788139576021</v>
      </c>
      <c r="M5733" s="101">
        <f t="shared" ca="1" si="797"/>
        <v>0.14899312222440309</v>
      </c>
      <c r="N5733" s="101">
        <f t="shared" ca="1" si="804"/>
        <v>753.55037947925064</v>
      </c>
      <c r="O5733" s="101">
        <f t="shared" ca="1" si="798"/>
        <v>0.30467907423788571</v>
      </c>
      <c r="Q5733" s="12">
        <f t="shared" ca="1" si="799"/>
        <v>1.8212409413500645</v>
      </c>
      <c r="R5733" s="101">
        <f t="shared" ca="1" si="800"/>
        <v>0</v>
      </c>
      <c r="S5733" s="13"/>
      <c r="T5733" s="101">
        <f t="shared" ca="1" si="801"/>
        <v>5.290445015877368E-2</v>
      </c>
      <c r="U5733" s="101">
        <f t="shared" si="802"/>
        <v>0</v>
      </c>
      <c r="V5733" s="101">
        <f t="shared" ca="1" si="803"/>
        <v>33.989483535339581</v>
      </c>
    </row>
    <row r="5734" spans="2:22" x14ac:dyDescent="0.3">
      <c r="B5734" s="13">
        <v>2023</v>
      </c>
      <c r="C5734" s="13">
        <v>8</v>
      </c>
      <c r="D5734" s="13">
        <v>25</v>
      </c>
      <c r="E5734" s="83" t="s">
        <v>336</v>
      </c>
      <c r="F5734" s="13">
        <v>4</v>
      </c>
      <c r="G5734" s="13">
        <v>7</v>
      </c>
      <c r="H5734" s="13" t="s">
        <v>69</v>
      </c>
      <c r="I5734" s="13" t="s">
        <v>53</v>
      </c>
      <c r="J5734" s="13"/>
      <c r="K5734" s="13" t="s">
        <v>28</v>
      </c>
      <c r="L5734" s="12">
        <f t="shared" ca="1" si="796"/>
        <v>3.2326424010351169</v>
      </c>
      <c r="M5734" s="101">
        <f t="shared" ca="1" si="797"/>
        <v>0.17055421307861277</v>
      </c>
      <c r="N5734" s="101">
        <f t="shared" ca="1" si="804"/>
        <v>753.55037947925064</v>
      </c>
      <c r="O5734" s="101">
        <f t="shared" ca="1" si="798"/>
        <v>0.34876978864767877</v>
      </c>
      <c r="Q5734" s="12">
        <f t="shared" ca="1" si="799"/>
        <v>0.21409205919208851</v>
      </c>
      <c r="R5734" s="101">
        <f t="shared" ca="1" si="800"/>
        <v>0</v>
      </c>
      <c r="S5734" s="13"/>
      <c r="T5734" s="101">
        <f t="shared" ca="1" si="801"/>
        <v>0.15925871603563818</v>
      </c>
      <c r="U5734" s="101">
        <f t="shared" si="802"/>
        <v>0</v>
      </c>
      <c r="V5734" s="101">
        <f t="shared" ca="1" si="803"/>
        <v>34.148742251375218</v>
      </c>
    </row>
    <row r="5735" spans="2:22" x14ac:dyDescent="0.3">
      <c r="B5735" s="13">
        <v>2023</v>
      </c>
      <c r="C5735" s="13">
        <v>8</v>
      </c>
      <c r="D5735" s="13">
        <v>25</v>
      </c>
      <c r="E5735" s="83" t="s">
        <v>336</v>
      </c>
      <c r="F5735" s="13">
        <v>4</v>
      </c>
      <c r="G5735" s="13">
        <v>8</v>
      </c>
      <c r="H5735" s="13" t="s">
        <v>69</v>
      </c>
      <c r="I5735" s="13" t="s">
        <v>53</v>
      </c>
      <c r="J5735" s="13"/>
      <c r="K5735" s="13" t="s">
        <v>28</v>
      </c>
      <c r="L5735" s="12">
        <f t="shared" ca="1" si="796"/>
        <v>4.0457709313743546</v>
      </c>
      <c r="M5735" s="101">
        <f t="shared" ca="1" si="797"/>
        <v>0.21345487433931096</v>
      </c>
      <c r="N5735" s="101">
        <f t="shared" ca="1" si="804"/>
        <v>753.55037947925064</v>
      </c>
      <c r="O5735" s="101">
        <f t="shared" ca="1" si="798"/>
        <v>0.43649822578597913</v>
      </c>
      <c r="Q5735" s="12">
        <f t="shared" ca="1" si="799"/>
        <v>3.4936253280645442</v>
      </c>
      <c r="R5735" s="101">
        <f t="shared" ca="1" si="800"/>
        <v>0</v>
      </c>
      <c r="S5735" s="13"/>
      <c r="T5735" s="101">
        <f t="shared" ca="1" si="801"/>
        <v>2.9131202030625601E-2</v>
      </c>
      <c r="U5735" s="101">
        <f t="shared" si="802"/>
        <v>0</v>
      </c>
      <c r="V5735" s="101">
        <f t="shared" ca="1" si="803"/>
        <v>34.177873453405844</v>
      </c>
    </row>
    <row r="5736" spans="2:22" x14ac:dyDescent="0.3">
      <c r="B5736" s="13">
        <v>2023</v>
      </c>
      <c r="C5736" s="13">
        <v>8</v>
      </c>
      <c r="D5736" s="13">
        <v>25</v>
      </c>
      <c r="E5736" s="83" t="s">
        <v>336</v>
      </c>
      <c r="F5736" s="13">
        <v>4</v>
      </c>
      <c r="G5736" s="13">
        <v>9</v>
      </c>
      <c r="H5736" s="13" t="s">
        <v>69</v>
      </c>
      <c r="I5736" s="13" t="s">
        <v>53</v>
      </c>
      <c r="J5736" s="13"/>
      <c r="K5736" s="13" t="s">
        <v>28</v>
      </c>
      <c r="L5736" s="12">
        <f t="shared" ca="1" si="796"/>
        <v>4.0945534027821404</v>
      </c>
      <c r="M5736" s="101">
        <f t="shared" ca="1" si="797"/>
        <v>0.21602863753078574</v>
      </c>
      <c r="N5736" s="101">
        <f t="shared" ca="1" si="804"/>
        <v>753.55037947925064</v>
      </c>
      <c r="O5736" s="101">
        <f t="shared" ca="1" si="798"/>
        <v>0.44176136662616511</v>
      </c>
      <c r="Q5736" s="12">
        <f t="shared" ca="1" si="799"/>
        <v>0</v>
      </c>
      <c r="R5736" s="101">
        <f t="shared" ca="1" si="800"/>
        <v>0</v>
      </c>
      <c r="S5736" s="13"/>
      <c r="T5736" s="101">
        <f t="shared" ca="1" si="801"/>
        <v>0.21602863753078574</v>
      </c>
      <c r="U5736" s="101">
        <f t="shared" si="802"/>
        <v>0</v>
      </c>
      <c r="V5736" s="101">
        <f t="shared" ca="1" si="803"/>
        <v>34.393902090936628</v>
      </c>
    </row>
    <row r="5737" spans="2:22" x14ac:dyDescent="0.3">
      <c r="B5737" s="13">
        <v>2023</v>
      </c>
      <c r="C5737" s="13">
        <v>8</v>
      </c>
      <c r="D5737" s="13">
        <v>25</v>
      </c>
      <c r="E5737" s="83" t="s">
        <v>336</v>
      </c>
      <c r="F5737" s="13">
        <v>4</v>
      </c>
      <c r="G5737" s="13">
        <v>10</v>
      </c>
      <c r="H5737" s="13" t="s">
        <v>70</v>
      </c>
      <c r="I5737" s="13" t="s">
        <v>53</v>
      </c>
      <c r="J5737" s="13"/>
      <c r="K5737" s="13" t="s">
        <v>28</v>
      </c>
      <c r="L5737" s="12">
        <f t="shared" ca="1" si="796"/>
        <v>5.0884821878231312</v>
      </c>
      <c r="M5737" s="101">
        <f t="shared" ca="1" si="797"/>
        <v>0.26846832022954842</v>
      </c>
      <c r="N5737" s="101">
        <f t="shared" ca="1" si="804"/>
        <v>753.55037947925064</v>
      </c>
      <c r="O5737" s="101">
        <f t="shared" ca="1" si="798"/>
        <v>0.54899634324423763</v>
      </c>
      <c r="Q5737" s="12">
        <f t="shared" ca="1" si="799"/>
        <v>5.6000000000000005</v>
      </c>
      <c r="R5737" s="101">
        <f t="shared" ca="1" si="800"/>
        <v>4.3299982800771991E-2</v>
      </c>
      <c r="S5737" s="13"/>
      <c r="T5737" s="101">
        <f t="shared" ca="1" si="801"/>
        <v>0</v>
      </c>
      <c r="U5737" s="101">
        <f t="shared" si="802"/>
        <v>0</v>
      </c>
      <c r="V5737" s="101">
        <f t="shared" ca="1" si="803"/>
        <v>34.307302125335077</v>
      </c>
    </row>
    <row r="5738" spans="2:22" x14ac:dyDescent="0.3">
      <c r="B5738" s="13">
        <v>2023</v>
      </c>
      <c r="C5738" s="13">
        <v>8</v>
      </c>
      <c r="D5738" s="13">
        <v>25</v>
      </c>
      <c r="E5738" s="83" t="s">
        <v>336</v>
      </c>
      <c r="F5738" s="13">
        <v>4</v>
      </c>
      <c r="G5738" s="13">
        <v>11</v>
      </c>
      <c r="H5738" s="13" t="s">
        <v>70</v>
      </c>
      <c r="I5738" s="13" t="s">
        <v>53</v>
      </c>
      <c r="J5738" s="13"/>
      <c r="K5738" s="13" t="s">
        <v>28</v>
      </c>
      <c r="L5738" s="12">
        <f t="shared" ca="1" si="796"/>
        <v>5.5480620424504776</v>
      </c>
      <c r="M5738" s="101">
        <f t="shared" ca="1" si="797"/>
        <v>0.29271575335968719</v>
      </c>
      <c r="N5738" s="101">
        <f t="shared" ca="1" si="804"/>
        <v>753.55037947925064</v>
      </c>
      <c r="O5738" s="101">
        <f t="shared" ca="1" si="798"/>
        <v>0.59858041375998206</v>
      </c>
      <c r="Q5738" s="12">
        <f t="shared" ca="1" si="799"/>
        <v>5.6000000000000005</v>
      </c>
      <c r="R5738" s="101">
        <f t="shared" ca="1" si="800"/>
        <v>4.3965481065671138E-3</v>
      </c>
      <c r="S5738" s="13"/>
      <c r="T5738" s="101">
        <f t="shared" ca="1" si="801"/>
        <v>0</v>
      </c>
      <c r="U5738" s="101">
        <f t="shared" si="802"/>
        <v>0</v>
      </c>
      <c r="V5738" s="101">
        <f t="shared" ca="1" si="803"/>
        <v>34.298509029121938</v>
      </c>
    </row>
    <row r="5739" spans="2:22" x14ac:dyDescent="0.3">
      <c r="B5739" s="13">
        <v>2023</v>
      </c>
      <c r="C5739" s="13">
        <v>8</v>
      </c>
      <c r="D5739" s="13">
        <v>25</v>
      </c>
      <c r="E5739" s="83" t="s">
        <v>336</v>
      </c>
      <c r="F5739" s="13">
        <v>4</v>
      </c>
      <c r="G5739" s="13">
        <v>12</v>
      </c>
      <c r="H5739" s="13" t="s">
        <v>70</v>
      </c>
      <c r="I5739" s="13" t="s">
        <v>53</v>
      </c>
      <c r="J5739" s="13"/>
      <c r="K5739" s="13" t="s">
        <v>28</v>
      </c>
      <c r="L5739" s="12">
        <f t="shared" ca="1" si="796"/>
        <v>5.8750813708381582</v>
      </c>
      <c r="M5739" s="101">
        <f t="shared" ca="1" si="797"/>
        <v>0.30996929312542121</v>
      </c>
      <c r="N5739" s="101">
        <f t="shared" ca="1" si="804"/>
        <v>753.55037947925064</v>
      </c>
      <c r="O5739" s="101">
        <f t="shared" ca="1" si="798"/>
        <v>0.63386252909972884</v>
      </c>
      <c r="Q5739" s="12">
        <f t="shared" ca="1" si="799"/>
        <v>5.6000000000000005</v>
      </c>
      <c r="R5739" s="101">
        <f t="shared" ca="1" si="800"/>
        <v>0</v>
      </c>
      <c r="S5739" s="13"/>
      <c r="T5739" s="101">
        <f t="shared" ca="1" si="801"/>
        <v>1.4513293125421198E-2</v>
      </c>
      <c r="U5739" s="101">
        <f t="shared" si="802"/>
        <v>0</v>
      </c>
      <c r="V5739" s="101">
        <f t="shared" ca="1" si="803"/>
        <v>34.313022322247356</v>
      </c>
    </row>
    <row r="5740" spans="2:22" x14ac:dyDescent="0.3">
      <c r="B5740" s="13">
        <v>2023</v>
      </c>
      <c r="C5740" s="13">
        <v>8</v>
      </c>
      <c r="D5740" s="13">
        <v>25</v>
      </c>
      <c r="E5740" s="83" t="s">
        <v>336</v>
      </c>
      <c r="F5740" s="13">
        <v>4</v>
      </c>
      <c r="G5740" s="13">
        <v>13</v>
      </c>
      <c r="H5740" s="13" t="s">
        <v>70</v>
      </c>
      <c r="I5740" s="13" t="s">
        <v>53</v>
      </c>
      <c r="J5740" s="13"/>
      <c r="K5740" s="13" t="s">
        <v>28</v>
      </c>
      <c r="L5740" s="12">
        <f t="shared" ca="1" si="796"/>
        <v>5.055262740903105</v>
      </c>
      <c r="M5740" s="101">
        <f t="shared" ca="1" si="797"/>
        <v>0.26671566221004783</v>
      </c>
      <c r="N5740" s="101">
        <f t="shared" ca="1" si="804"/>
        <v>753.55037947925064</v>
      </c>
      <c r="O5740" s="101">
        <f t="shared" ca="1" si="798"/>
        <v>0.545412297116036</v>
      </c>
      <c r="Q5740" s="12">
        <f t="shared" ca="1" si="799"/>
        <v>3.3460544247561925</v>
      </c>
      <c r="R5740" s="101">
        <f t="shared" ca="1" si="800"/>
        <v>0</v>
      </c>
      <c r="S5740" s="13"/>
      <c r="T5740" s="101">
        <f t="shared" ca="1" si="801"/>
        <v>9.0177830759911107E-2</v>
      </c>
      <c r="U5740" s="101">
        <f t="shared" si="802"/>
        <v>0</v>
      </c>
      <c r="V5740" s="101">
        <f t="shared" ca="1" si="803"/>
        <v>34.403200153007269</v>
      </c>
    </row>
    <row r="5741" spans="2:22" x14ac:dyDescent="0.3">
      <c r="B5741" s="13">
        <v>2023</v>
      </c>
      <c r="C5741" s="13">
        <v>8</v>
      </c>
      <c r="D5741" s="13">
        <v>25</v>
      </c>
      <c r="E5741" s="83" t="s">
        <v>336</v>
      </c>
      <c r="F5741" s="13">
        <v>4</v>
      </c>
      <c r="G5741" s="13">
        <v>14</v>
      </c>
      <c r="H5741" s="13" t="s">
        <v>70</v>
      </c>
      <c r="I5741" s="13" t="s">
        <v>53</v>
      </c>
      <c r="J5741" s="13"/>
      <c r="K5741" s="13" t="s">
        <v>28</v>
      </c>
      <c r="L5741" s="12">
        <f t="shared" ca="1" si="796"/>
        <v>4.5979341305271566</v>
      </c>
      <c r="M5741" s="101">
        <f t="shared" ca="1" si="797"/>
        <v>0.24258700472661279</v>
      </c>
      <c r="N5741" s="101">
        <f t="shared" ca="1" si="804"/>
        <v>753.55037947925064</v>
      </c>
      <c r="O5741" s="101">
        <f t="shared" ca="1" si="798"/>
        <v>0.49607111334257492</v>
      </c>
      <c r="Q5741" s="12">
        <f t="shared" ca="1" si="799"/>
        <v>5.6000000000000005</v>
      </c>
      <c r="R5741" s="101">
        <f t="shared" ca="1" si="800"/>
        <v>8.4824875850876238E-2</v>
      </c>
      <c r="S5741" s="13"/>
      <c r="T5741" s="101">
        <f t="shared" ca="1" si="801"/>
        <v>0</v>
      </c>
      <c r="U5741" s="101">
        <f t="shared" si="802"/>
        <v>0</v>
      </c>
      <c r="V5741" s="101">
        <f t="shared" ca="1" si="803"/>
        <v>34.233550401305514</v>
      </c>
    </row>
    <row r="5742" spans="2:22" x14ac:dyDescent="0.3">
      <c r="B5742" s="13">
        <v>2023</v>
      </c>
      <c r="C5742" s="13">
        <v>8</v>
      </c>
      <c r="D5742" s="13">
        <v>25</v>
      </c>
      <c r="E5742" s="83" t="s">
        <v>336</v>
      </c>
      <c r="F5742" s="13">
        <v>4</v>
      </c>
      <c r="G5742" s="13">
        <v>15</v>
      </c>
      <c r="H5742" s="13" t="s">
        <v>70</v>
      </c>
      <c r="I5742" s="13" t="s">
        <v>53</v>
      </c>
      <c r="J5742" s="13"/>
      <c r="K5742" s="13" t="s">
        <v>28</v>
      </c>
      <c r="L5742" s="12">
        <f t="shared" ca="1" si="796"/>
        <v>4.193712345737187</v>
      </c>
      <c r="M5742" s="101">
        <f t="shared" ca="1" si="797"/>
        <v>0.221260263361094</v>
      </c>
      <c r="N5742" s="101">
        <f t="shared" ca="1" si="804"/>
        <v>753.55037947925064</v>
      </c>
      <c r="O5742" s="101">
        <f t="shared" ca="1" si="798"/>
        <v>0.4524596249815851</v>
      </c>
      <c r="Q5742" s="12">
        <f t="shared" ca="1" si="799"/>
        <v>5.6000000000000005</v>
      </c>
      <c r="R5742" s="101">
        <f t="shared" ca="1" si="800"/>
        <v>0.11904224993334717</v>
      </c>
      <c r="S5742" s="13"/>
      <c r="T5742" s="101">
        <f t="shared" ca="1" si="801"/>
        <v>0</v>
      </c>
      <c r="U5742" s="101">
        <f t="shared" si="802"/>
        <v>0</v>
      </c>
      <c r="V5742" s="101">
        <f t="shared" ca="1" si="803"/>
        <v>33.995465901438827</v>
      </c>
    </row>
    <row r="5743" spans="2:22" x14ac:dyDescent="0.3">
      <c r="B5743" s="13">
        <v>2023</v>
      </c>
      <c r="C5743" s="13">
        <v>8</v>
      </c>
      <c r="D5743" s="13">
        <v>25</v>
      </c>
      <c r="E5743" s="83" t="s">
        <v>336</v>
      </c>
      <c r="F5743" s="13">
        <v>4</v>
      </c>
      <c r="G5743" s="13">
        <v>16</v>
      </c>
      <c r="H5743" s="13" t="s">
        <v>71</v>
      </c>
      <c r="I5743" s="13" t="s">
        <v>53</v>
      </c>
      <c r="J5743" s="13"/>
      <c r="K5743" s="13" t="s">
        <v>28</v>
      </c>
      <c r="L5743" s="12">
        <f t="shared" ca="1" si="796"/>
        <v>4.5413177438432522</v>
      </c>
      <c r="M5743" s="101">
        <f t="shared" ca="1" si="797"/>
        <v>0.5637591847207013</v>
      </c>
      <c r="N5743" s="101">
        <f t="shared" ca="1" si="804"/>
        <v>754.8276250947066</v>
      </c>
      <c r="O5743" s="101">
        <f t="shared" ca="1" si="798"/>
        <v>1.3524044241165205</v>
      </c>
      <c r="Q5743" s="12">
        <f t="shared" ca="1" si="799"/>
        <v>5.6000000000000005</v>
      </c>
      <c r="R5743" s="101">
        <f t="shared" ca="1" si="800"/>
        <v>8.9617452983668758E-2</v>
      </c>
      <c r="S5743" s="13"/>
      <c r="T5743" s="101">
        <f t="shared" ca="1" si="801"/>
        <v>0</v>
      </c>
      <c r="U5743" s="101">
        <f t="shared" ca="1" si="802"/>
        <v>1.2772456154559146</v>
      </c>
      <c r="V5743" s="101">
        <f t="shared" ca="1" si="803"/>
        <v>35.093476610927404</v>
      </c>
    </row>
    <row r="5744" spans="2:22" x14ac:dyDescent="0.3">
      <c r="B5744" s="13">
        <v>2023</v>
      </c>
      <c r="C5744" s="13">
        <v>8</v>
      </c>
      <c r="D5744" s="13">
        <v>25</v>
      </c>
      <c r="E5744" s="83" t="s">
        <v>336</v>
      </c>
      <c r="F5744" s="13">
        <v>4</v>
      </c>
      <c r="G5744" s="13">
        <v>17</v>
      </c>
      <c r="H5744" s="13" t="s">
        <v>71</v>
      </c>
      <c r="I5744" s="13" t="s">
        <v>53</v>
      </c>
      <c r="J5744" s="13"/>
      <c r="K5744" s="13" t="s">
        <v>28</v>
      </c>
      <c r="L5744" s="12">
        <f t="shared" ca="1" si="796"/>
        <v>5.9278865839067088</v>
      </c>
      <c r="M5744" s="101">
        <f t="shared" ca="1" si="797"/>
        <v>0.73588784052617884</v>
      </c>
      <c r="N5744" s="101">
        <f t="shared" ca="1" si="804"/>
        <v>756.49484319643034</v>
      </c>
      <c r="O5744" s="101">
        <f t="shared" ca="1" si="798"/>
        <v>1.7653246246874179</v>
      </c>
      <c r="Q5744" s="12">
        <f t="shared" ca="1" si="799"/>
        <v>5.6000000000000005</v>
      </c>
      <c r="R5744" s="101">
        <f t="shared" ca="1" si="800"/>
        <v>0</v>
      </c>
      <c r="S5744" s="13"/>
      <c r="T5744" s="101">
        <f t="shared" ca="1" si="801"/>
        <v>4.0703840526178758E-2</v>
      </c>
      <c r="U5744" s="101">
        <f t="shared" ca="1" si="802"/>
        <v>1.6672181017237619</v>
      </c>
      <c r="V5744" s="101">
        <f t="shared" ca="1" si="803"/>
        <v>36.801398553177343</v>
      </c>
    </row>
    <row r="5745" spans="2:22" x14ac:dyDescent="0.3">
      <c r="B5745" s="13">
        <v>2023</v>
      </c>
      <c r="C5745" s="13">
        <v>8</v>
      </c>
      <c r="D5745" s="13">
        <v>25</v>
      </c>
      <c r="E5745" s="83" t="s">
        <v>336</v>
      </c>
      <c r="F5745" s="13">
        <v>4</v>
      </c>
      <c r="G5745" s="13">
        <v>18</v>
      </c>
      <c r="H5745" s="13" t="s">
        <v>71</v>
      </c>
      <c r="I5745" s="13" t="s">
        <v>53</v>
      </c>
      <c r="J5745" s="13"/>
      <c r="K5745" s="13" t="s">
        <v>28</v>
      </c>
      <c r="L5745" s="12">
        <f t="shared" ca="1" si="796"/>
        <v>6.1282149078674406</v>
      </c>
      <c r="M5745" s="101">
        <f t="shared" ca="1" si="797"/>
        <v>0.7607565986626641</v>
      </c>
      <c r="N5745" s="101">
        <f t="shared" ca="1" si="804"/>
        <v>758.2184036392681</v>
      </c>
      <c r="O5745" s="101">
        <f t="shared" ca="1" si="798"/>
        <v>1.824982399562924</v>
      </c>
      <c r="Q5745" s="12">
        <f t="shared" ca="1" si="799"/>
        <v>0</v>
      </c>
      <c r="R5745" s="101">
        <f t="shared" ca="1" si="800"/>
        <v>0</v>
      </c>
      <c r="S5745" s="13"/>
      <c r="T5745" s="101">
        <f t="shared" ca="1" si="801"/>
        <v>0.7607565986626641</v>
      </c>
      <c r="U5745" s="101">
        <f t="shared" ca="1" si="802"/>
        <v>1.7235604428377178</v>
      </c>
      <c r="V5745" s="101">
        <f t="shared" ca="1" si="803"/>
        <v>39.285715594677725</v>
      </c>
    </row>
    <row r="5746" spans="2:22" x14ac:dyDescent="0.3">
      <c r="B5746" s="13">
        <v>2023</v>
      </c>
      <c r="C5746" s="13">
        <v>8</v>
      </c>
      <c r="D5746" s="13">
        <v>25</v>
      </c>
      <c r="E5746" s="83" t="s">
        <v>336</v>
      </c>
      <c r="F5746" s="13">
        <v>4</v>
      </c>
      <c r="G5746" s="13">
        <v>19</v>
      </c>
      <c r="H5746" s="13" t="s">
        <v>71</v>
      </c>
      <c r="I5746" s="13" t="s">
        <v>53</v>
      </c>
      <c r="J5746" s="13"/>
      <c r="K5746" s="13" t="s">
        <v>28</v>
      </c>
      <c r="L5746" s="12">
        <f t="shared" ca="1" si="796"/>
        <v>6.3972921338438145</v>
      </c>
      <c r="M5746" s="101">
        <f t="shared" ca="1" si="797"/>
        <v>0.79415984549537111</v>
      </c>
      <c r="N5746" s="101">
        <f t="shared" ca="1" si="804"/>
        <v>760.01764205191171</v>
      </c>
      <c r="O5746" s="101">
        <f t="shared" ca="1" si="798"/>
        <v>1.9051135974586879</v>
      </c>
      <c r="Q5746" s="12">
        <f t="shared" ca="1" si="799"/>
        <v>5.6000000000000005</v>
      </c>
      <c r="R5746" s="101">
        <f t="shared" ca="1" si="800"/>
        <v>0</v>
      </c>
      <c r="S5746" s="13"/>
      <c r="T5746" s="101">
        <f t="shared" ca="1" si="801"/>
        <v>9.8975845495371056E-2</v>
      </c>
      <c r="U5746" s="101">
        <f t="shared" ca="1" si="802"/>
        <v>1.7992384126435728</v>
      </c>
      <c r="V5746" s="101">
        <f t="shared" ca="1" si="803"/>
        <v>41.183929852816675</v>
      </c>
    </row>
    <row r="5747" spans="2:22" x14ac:dyDescent="0.3">
      <c r="B5747" s="13">
        <v>2023</v>
      </c>
      <c r="C5747" s="13">
        <v>8</v>
      </c>
      <c r="D5747" s="13">
        <v>25</v>
      </c>
      <c r="E5747" s="83" t="s">
        <v>336</v>
      </c>
      <c r="F5747" s="13">
        <v>4</v>
      </c>
      <c r="G5747" s="13">
        <v>20</v>
      </c>
      <c r="H5747" s="13" t="s">
        <v>69</v>
      </c>
      <c r="I5747" s="13" t="s">
        <v>53</v>
      </c>
      <c r="J5747" s="13"/>
      <c r="K5747" s="13" t="s">
        <v>28</v>
      </c>
      <c r="L5747" s="12">
        <f t="shared" ca="1" si="796"/>
        <v>7.1668248967247958</v>
      </c>
      <c r="M5747" s="101">
        <f t="shared" ca="1" si="797"/>
        <v>0.37812168155120024</v>
      </c>
      <c r="N5747" s="101">
        <f t="shared" ca="1" si="804"/>
        <v>760.01764205191171</v>
      </c>
      <c r="O5747" s="101">
        <f t="shared" ca="1" si="798"/>
        <v>0.77322873810763826</v>
      </c>
      <c r="Q5747" s="12">
        <f t="shared" ca="1" si="799"/>
        <v>0</v>
      </c>
      <c r="R5747" s="101">
        <f t="shared" ca="1" si="800"/>
        <v>0</v>
      </c>
      <c r="S5747" s="13"/>
      <c r="T5747" s="101">
        <f t="shared" ca="1" si="801"/>
        <v>0.37812168155120024</v>
      </c>
      <c r="U5747" s="101">
        <f t="shared" si="802"/>
        <v>0</v>
      </c>
      <c r="V5747" s="101">
        <f t="shared" ca="1" si="803"/>
        <v>41.562051534367875</v>
      </c>
    </row>
    <row r="5748" spans="2:22" x14ac:dyDescent="0.3">
      <c r="B5748" s="13">
        <v>2023</v>
      </c>
      <c r="C5748" s="13">
        <v>8</v>
      </c>
      <c r="D5748" s="13">
        <v>25</v>
      </c>
      <c r="E5748" s="83" t="s">
        <v>336</v>
      </c>
      <c r="F5748" s="13">
        <v>4</v>
      </c>
      <c r="G5748" s="13">
        <v>21</v>
      </c>
      <c r="H5748" s="13" t="s">
        <v>69</v>
      </c>
      <c r="I5748" s="13" t="s">
        <v>53</v>
      </c>
      <c r="J5748" s="13"/>
      <c r="K5748" s="13" t="s">
        <v>28</v>
      </c>
      <c r="L5748" s="12">
        <f t="shared" ca="1" si="796"/>
        <v>7.5828345756490005</v>
      </c>
      <c r="M5748" s="101">
        <f t="shared" ca="1" si="797"/>
        <v>0.40007035221124126</v>
      </c>
      <c r="N5748" s="101">
        <f t="shared" ca="1" si="804"/>
        <v>760.01764205191171</v>
      </c>
      <c r="O5748" s="101">
        <f t="shared" ca="1" si="798"/>
        <v>0.81811202236677072</v>
      </c>
      <c r="Q5748" s="12">
        <f t="shared" ca="1" si="799"/>
        <v>0</v>
      </c>
      <c r="R5748" s="101">
        <f t="shared" ca="1" si="800"/>
        <v>0</v>
      </c>
      <c r="S5748" s="13"/>
      <c r="T5748" s="101">
        <f t="shared" ca="1" si="801"/>
        <v>0.40007035221124126</v>
      </c>
      <c r="U5748" s="101">
        <f t="shared" si="802"/>
        <v>0</v>
      </c>
      <c r="V5748" s="101">
        <f t="shared" ca="1" si="803"/>
        <v>41.962121886579119</v>
      </c>
    </row>
    <row r="5749" spans="2:22" x14ac:dyDescent="0.3">
      <c r="B5749" s="13">
        <v>2023</v>
      </c>
      <c r="C5749" s="13">
        <v>8</v>
      </c>
      <c r="D5749" s="13">
        <v>25</v>
      </c>
      <c r="E5749" s="83" t="s">
        <v>336</v>
      </c>
      <c r="F5749" s="13">
        <v>4</v>
      </c>
      <c r="G5749" s="13">
        <v>22</v>
      </c>
      <c r="H5749" s="13" t="s">
        <v>69</v>
      </c>
      <c r="I5749" s="13" t="s">
        <v>53</v>
      </c>
      <c r="J5749" s="13"/>
      <c r="K5749" s="13" t="s">
        <v>28</v>
      </c>
      <c r="L5749" s="12">
        <f t="shared" ca="1" si="796"/>
        <v>6.2214426551719058</v>
      </c>
      <c r="M5749" s="101">
        <f t="shared" ca="1" si="797"/>
        <v>0.32824331448686977</v>
      </c>
      <c r="N5749" s="101">
        <f t="shared" ca="1" si="804"/>
        <v>760.01764205191171</v>
      </c>
      <c r="O5749" s="101">
        <f t="shared" ca="1" si="798"/>
        <v>0.67123144806649693</v>
      </c>
      <c r="Q5749" s="12">
        <f t="shared" ca="1" si="799"/>
        <v>0</v>
      </c>
      <c r="R5749" s="101">
        <f t="shared" ca="1" si="800"/>
        <v>0</v>
      </c>
      <c r="S5749" s="13"/>
      <c r="T5749" s="101">
        <f t="shared" ca="1" si="801"/>
        <v>0.32824331448686977</v>
      </c>
      <c r="U5749" s="101">
        <f t="shared" si="802"/>
        <v>0</v>
      </c>
      <c r="V5749" s="101">
        <f t="shared" ca="1" si="803"/>
        <v>42.290365201065988</v>
      </c>
    </row>
    <row r="5750" spans="2:22" x14ac:dyDescent="0.3">
      <c r="B5750" s="13">
        <v>2023</v>
      </c>
      <c r="C5750" s="13">
        <v>8</v>
      </c>
      <c r="D5750" s="13">
        <v>25</v>
      </c>
      <c r="E5750" s="83" t="s">
        <v>336</v>
      </c>
      <c r="F5750" s="13">
        <v>4</v>
      </c>
      <c r="G5750" s="13">
        <v>23</v>
      </c>
      <c r="H5750" s="13" t="s">
        <v>69</v>
      </c>
      <c r="I5750" s="13" t="s">
        <v>53</v>
      </c>
      <c r="J5750" s="13"/>
      <c r="K5750" s="13" t="s">
        <v>28</v>
      </c>
      <c r="L5750" s="12">
        <f t="shared" ca="1" si="796"/>
        <v>6.513786461990386</v>
      </c>
      <c r="M5750" s="101">
        <f t="shared" ca="1" si="797"/>
        <v>0.34366737373461276</v>
      </c>
      <c r="N5750" s="101">
        <f t="shared" ca="1" si="804"/>
        <v>760.01764205191171</v>
      </c>
      <c r="O5750" s="101">
        <f t="shared" ca="1" si="798"/>
        <v>0.70277242138414275</v>
      </c>
      <c r="Q5750" s="12">
        <f t="shared" ca="1" si="799"/>
        <v>0</v>
      </c>
      <c r="R5750" s="101">
        <f t="shared" ca="1" si="800"/>
        <v>0</v>
      </c>
      <c r="S5750" s="13"/>
      <c r="T5750" s="101">
        <f t="shared" ca="1" si="801"/>
        <v>0.34366737373461276</v>
      </c>
      <c r="U5750" s="101">
        <f t="shared" si="802"/>
        <v>0</v>
      </c>
      <c r="V5750" s="101">
        <f t="shared" ca="1" si="803"/>
        <v>42.634032574800599</v>
      </c>
    </row>
    <row r="5751" spans="2:22" x14ac:dyDescent="0.3">
      <c r="B5751" s="13">
        <v>2023</v>
      </c>
      <c r="C5751" s="13">
        <v>8</v>
      </c>
      <c r="D5751" s="13">
        <v>26</v>
      </c>
      <c r="E5751" s="83" t="s">
        <v>337</v>
      </c>
      <c r="F5751" s="13">
        <v>5</v>
      </c>
      <c r="G5751" s="13">
        <v>0</v>
      </c>
      <c r="H5751" s="13" t="s">
        <v>69</v>
      </c>
      <c r="I5751" s="13" t="s">
        <v>53</v>
      </c>
      <c r="J5751" s="13"/>
      <c r="K5751" s="13" t="s">
        <v>28</v>
      </c>
      <c r="L5751" s="12">
        <f t="shared" ca="1" si="796"/>
        <v>5.624248959904202</v>
      </c>
      <c r="M5751" s="101">
        <f t="shared" ca="1" si="797"/>
        <v>0.29673537512454573</v>
      </c>
      <c r="N5751" s="101">
        <f t="shared" ca="1" si="804"/>
        <v>760.01764205191171</v>
      </c>
      <c r="O5751" s="101">
        <f t="shared" ca="1" si="798"/>
        <v>0.60680022028406433</v>
      </c>
      <c r="Q5751" s="12">
        <f t="shared" ca="1" si="799"/>
        <v>0</v>
      </c>
      <c r="R5751" s="101">
        <f t="shared" ca="1" si="800"/>
        <v>0</v>
      </c>
      <c r="S5751" s="13"/>
      <c r="T5751" s="101">
        <f t="shared" ca="1" si="801"/>
        <v>0.29673537512454573</v>
      </c>
      <c r="U5751" s="101">
        <f t="shared" si="802"/>
        <v>0</v>
      </c>
      <c r="V5751" s="101">
        <f t="shared" ca="1" si="803"/>
        <v>42.930767949925148</v>
      </c>
    </row>
    <row r="5752" spans="2:22" x14ac:dyDescent="0.3">
      <c r="B5752" s="13">
        <v>2023</v>
      </c>
      <c r="C5752" s="13">
        <v>8</v>
      </c>
      <c r="D5752" s="13">
        <v>26</v>
      </c>
      <c r="E5752" s="83" t="s">
        <v>337</v>
      </c>
      <c r="F5752" s="13">
        <v>5</v>
      </c>
      <c r="G5752" s="13">
        <v>1</v>
      </c>
      <c r="H5752" s="13" t="s">
        <v>69</v>
      </c>
      <c r="I5752" s="13" t="s">
        <v>53</v>
      </c>
      <c r="J5752" s="13"/>
      <c r="K5752" s="13" t="s">
        <v>28</v>
      </c>
      <c r="L5752" s="12">
        <f t="shared" ca="1" si="796"/>
        <v>3.0793793607953179</v>
      </c>
      <c r="M5752" s="101">
        <f t="shared" ca="1" si="797"/>
        <v>0.16246805507556097</v>
      </c>
      <c r="N5752" s="101">
        <f t="shared" ca="1" si="804"/>
        <v>760.01764205191171</v>
      </c>
      <c r="O5752" s="101">
        <f t="shared" ca="1" si="798"/>
        <v>0.33223423923620687</v>
      </c>
      <c r="Q5752" s="12">
        <f t="shared" ca="1" si="799"/>
        <v>0</v>
      </c>
      <c r="R5752" s="101">
        <f t="shared" ca="1" si="800"/>
        <v>0</v>
      </c>
      <c r="S5752" s="13"/>
      <c r="T5752" s="101">
        <f t="shared" ca="1" si="801"/>
        <v>0.16246805507556097</v>
      </c>
      <c r="U5752" s="101">
        <f t="shared" si="802"/>
        <v>0</v>
      </c>
      <c r="V5752" s="101">
        <f t="shared" ca="1" si="803"/>
        <v>43.093236005000712</v>
      </c>
    </row>
    <row r="5753" spans="2:22" x14ac:dyDescent="0.3">
      <c r="B5753" s="13">
        <v>2023</v>
      </c>
      <c r="C5753" s="13">
        <v>8</v>
      </c>
      <c r="D5753" s="13">
        <v>26</v>
      </c>
      <c r="E5753" s="83" t="s">
        <v>337</v>
      </c>
      <c r="F5753" s="13">
        <v>5</v>
      </c>
      <c r="G5753" s="13">
        <v>2</v>
      </c>
      <c r="H5753" s="13" t="s">
        <v>69</v>
      </c>
      <c r="I5753" s="13" t="s">
        <v>53</v>
      </c>
      <c r="J5753" s="13"/>
      <c r="K5753" s="13" t="s">
        <v>28</v>
      </c>
      <c r="L5753" s="12">
        <f t="shared" ca="1" si="796"/>
        <v>3.1780675647355019</v>
      </c>
      <c r="M5753" s="101">
        <f t="shared" ca="1" si="797"/>
        <v>0.16767484471544508</v>
      </c>
      <c r="N5753" s="101">
        <f t="shared" ca="1" si="804"/>
        <v>760.01764205191171</v>
      </c>
      <c r="O5753" s="101">
        <f t="shared" ca="1" si="798"/>
        <v>0.3428817095593133</v>
      </c>
      <c r="Q5753" s="12">
        <f t="shared" ca="1" si="799"/>
        <v>0</v>
      </c>
      <c r="R5753" s="101">
        <f t="shared" ca="1" si="800"/>
        <v>0</v>
      </c>
      <c r="S5753" s="13"/>
      <c r="T5753" s="101">
        <f t="shared" ca="1" si="801"/>
        <v>0.16767484471544508</v>
      </c>
      <c r="U5753" s="101">
        <f t="shared" si="802"/>
        <v>0</v>
      </c>
      <c r="V5753" s="101">
        <f t="shared" ca="1" si="803"/>
        <v>43.260910849716154</v>
      </c>
    </row>
    <row r="5754" spans="2:22" x14ac:dyDescent="0.3">
      <c r="B5754" s="13">
        <v>2023</v>
      </c>
      <c r="C5754" s="13">
        <v>8</v>
      </c>
      <c r="D5754" s="13">
        <v>26</v>
      </c>
      <c r="E5754" s="83" t="s">
        <v>337</v>
      </c>
      <c r="F5754" s="13">
        <v>5</v>
      </c>
      <c r="G5754" s="13">
        <v>3</v>
      </c>
      <c r="H5754" s="13" t="s">
        <v>69</v>
      </c>
      <c r="I5754" s="13" t="s">
        <v>53</v>
      </c>
      <c r="J5754" s="13"/>
      <c r="K5754" s="13" t="s">
        <v>28</v>
      </c>
      <c r="L5754" s="12">
        <f t="shared" ca="1" si="796"/>
        <v>2.816290482051806</v>
      </c>
      <c r="M5754" s="101">
        <f t="shared" ca="1" si="797"/>
        <v>0.14858748583305328</v>
      </c>
      <c r="N5754" s="101">
        <f t="shared" ca="1" si="804"/>
        <v>760.01764205191171</v>
      </c>
      <c r="O5754" s="101">
        <f t="shared" ca="1" si="798"/>
        <v>0.30384958010856933</v>
      </c>
      <c r="Q5754" s="12">
        <f t="shared" ca="1" si="799"/>
        <v>0</v>
      </c>
      <c r="R5754" s="101">
        <f t="shared" ca="1" si="800"/>
        <v>0</v>
      </c>
      <c r="S5754" s="13"/>
      <c r="T5754" s="101">
        <f t="shared" ca="1" si="801"/>
        <v>0.14858748583305328</v>
      </c>
      <c r="U5754" s="101">
        <f t="shared" si="802"/>
        <v>0</v>
      </c>
      <c r="V5754" s="101">
        <f t="shared" ca="1" si="803"/>
        <v>43.409498335549209</v>
      </c>
    </row>
    <row r="5755" spans="2:22" x14ac:dyDescent="0.3">
      <c r="B5755" s="13">
        <v>2023</v>
      </c>
      <c r="C5755" s="13">
        <v>8</v>
      </c>
      <c r="D5755" s="13">
        <v>26</v>
      </c>
      <c r="E5755" s="83" t="s">
        <v>337</v>
      </c>
      <c r="F5755" s="13">
        <v>5</v>
      </c>
      <c r="G5755" s="13">
        <v>4</v>
      </c>
      <c r="H5755" s="13" t="s">
        <v>69</v>
      </c>
      <c r="I5755" s="13" t="s">
        <v>53</v>
      </c>
      <c r="J5755" s="13"/>
      <c r="K5755" s="13" t="s">
        <v>28</v>
      </c>
      <c r="L5755" s="12">
        <f t="shared" ca="1" si="796"/>
        <v>3.6113968491456143</v>
      </c>
      <c r="M5755" s="101">
        <f t="shared" ca="1" si="797"/>
        <v>0.19053729776092262</v>
      </c>
      <c r="N5755" s="101">
        <f t="shared" ca="1" si="804"/>
        <v>760.01764205191171</v>
      </c>
      <c r="O5755" s="101">
        <f t="shared" ca="1" si="798"/>
        <v>0.38963360605432035</v>
      </c>
      <c r="Q5755" s="12">
        <f t="shared" ca="1" si="799"/>
        <v>0</v>
      </c>
      <c r="R5755" s="101">
        <f t="shared" ca="1" si="800"/>
        <v>0</v>
      </c>
      <c r="S5755" s="13"/>
      <c r="T5755" s="101">
        <f t="shared" ca="1" si="801"/>
        <v>0.19053729776092262</v>
      </c>
      <c r="U5755" s="101">
        <f t="shared" si="802"/>
        <v>0</v>
      </c>
      <c r="V5755" s="101">
        <f t="shared" ca="1" si="803"/>
        <v>43.600035633310135</v>
      </c>
    </row>
    <row r="5756" spans="2:22" x14ac:dyDescent="0.3">
      <c r="B5756" s="13">
        <v>2023</v>
      </c>
      <c r="C5756" s="13">
        <v>8</v>
      </c>
      <c r="D5756" s="13">
        <v>26</v>
      </c>
      <c r="E5756" s="83" t="s">
        <v>337</v>
      </c>
      <c r="F5756" s="13">
        <v>5</v>
      </c>
      <c r="G5756" s="13">
        <v>5</v>
      </c>
      <c r="H5756" s="13" t="s">
        <v>69</v>
      </c>
      <c r="I5756" s="13" t="s">
        <v>53</v>
      </c>
      <c r="J5756" s="13"/>
      <c r="K5756" s="13" t="s">
        <v>28</v>
      </c>
      <c r="L5756" s="12">
        <f t="shared" ca="1" si="796"/>
        <v>3.1556253623748187</v>
      </c>
      <c r="M5756" s="101">
        <f t="shared" ca="1" si="797"/>
        <v>0.16649079411889545</v>
      </c>
      <c r="N5756" s="101">
        <f t="shared" ca="1" si="804"/>
        <v>760.01764205191171</v>
      </c>
      <c r="O5756" s="101">
        <f t="shared" ca="1" si="798"/>
        <v>0.34046042034661916</v>
      </c>
      <c r="Q5756" s="12">
        <f t="shared" ca="1" si="799"/>
        <v>5.6000000000000005</v>
      </c>
      <c r="R5756" s="101">
        <f t="shared" ca="1" si="800"/>
        <v>0.20691631307497166</v>
      </c>
      <c r="S5756" s="13"/>
      <c r="T5756" s="101">
        <f t="shared" ca="1" si="801"/>
        <v>0</v>
      </c>
      <c r="U5756" s="101">
        <f t="shared" si="802"/>
        <v>0</v>
      </c>
      <c r="V5756" s="101">
        <f t="shared" ca="1" si="803"/>
        <v>43.186203007160195</v>
      </c>
    </row>
    <row r="5757" spans="2:22" x14ac:dyDescent="0.3">
      <c r="B5757" s="13">
        <v>2023</v>
      </c>
      <c r="C5757" s="13">
        <v>8</v>
      </c>
      <c r="D5757" s="13">
        <v>26</v>
      </c>
      <c r="E5757" s="83" t="s">
        <v>337</v>
      </c>
      <c r="F5757" s="13">
        <v>5</v>
      </c>
      <c r="G5757" s="13">
        <v>6</v>
      </c>
      <c r="H5757" s="13" t="s">
        <v>69</v>
      </c>
      <c r="I5757" s="13" t="s">
        <v>53</v>
      </c>
      <c r="J5757" s="13"/>
      <c r="K5757" s="13" t="s">
        <v>28</v>
      </c>
      <c r="L5757" s="12">
        <f t="shared" ca="1" si="796"/>
        <v>3.1621986551202128</v>
      </c>
      <c r="M5757" s="101">
        <f t="shared" ca="1" si="797"/>
        <v>0.16683760104414244</v>
      </c>
      <c r="N5757" s="101">
        <f t="shared" ca="1" si="804"/>
        <v>760.01764205191171</v>
      </c>
      <c r="O5757" s="101">
        <f t="shared" ca="1" si="798"/>
        <v>0.34116961290091974</v>
      </c>
      <c r="Q5757" s="12">
        <f t="shared" ca="1" si="799"/>
        <v>0</v>
      </c>
      <c r="R5757" s="101">
        <f t="shared" ca="1" si="800"/>
        <v>0</v>
      </c>
      <c r="S5757" s="13"/>
      <c r="T5757" s="101">
        <f t="shared" ca="1" si="801"/>
        <v>0.16683760104414244</v>
      </c>
      <c r="U5757" s="101">
        <f t="shared" si="802"/>
        <v>0</v>
      </c>
      <c r="V5757" s="101">
        <f t="shared" ca="1" si="803"/>
        <v>43.353040608204338</v>
      </c>
    </row>
    <row r="5758" spans="2:22" x14ac:dyDescent="0.3">
      <c r="B5758" s="13">
        <v>2023</v>
      </c>
      <c r="C5758" s="13">
        <v>8</v>
      </c>
      <c r="D5758" s="13">
        <v>26</v>
      </c>
      <c r="E5758" s="83" t="s">
        <v>337</v>
      </c>
      <c r="F5758" s="13">
        <v>5</v>
      </c>
      <c r="G5758" s="13">
        <v>7</v>
      </c>
      <c r="H5758" s="13" t="s">
        <v>69</v>
      </c>
      <c r="I5758" s="13" t="s">
        <v>53</v>
      </c>
      <c r="J5758" s="13"/>
      <c r="K5758" s="13" t="s">
        <v>28</v>
      </c>
      <c r="L5758" s="12">
        <f t="shared" ca="1" si="796"/>
        <v>3.3261346729867114</v>
      </c>
      <c r="M5758" s="101">
        <f t="shared" ca="1" si="797"/>
        <v>0.1754868653467789</v>
      </c>
      <c r="N5758" s="101">
        <f t="shared" ca="1" si="804"/>
        <v>760.01764205191171</v>
      </c>
      <c r="O5758" s="101">
        <f t="shared" ca="1" si="798"/>
        <v>0.35885666986853632</v>
      </c>
      <c r="Q5758" s="12">
        <f t="shared" ca="1" si="799"/>
        <v>2.6934023773518891</v>
      </c>
      <c r="R5758" s="101">
        <f t="shared" ca="1" si="800"/>
        <v>0</v>
      </c>
      <c r="S5758" s="13"/>
      <c r="T5758" s="101">
        <f t="shared" ca="1" si="801"/>
        <v>3.3382955917693226E-2</v>
      </c>
      <c r="U5758" s="101">
        <f t="shared" si="802"/>
        <v>0</v>
      </c>
      <c r="V5758" s="101">
        <f t="shared" ca="1" si="803"/>
        <v>43.386423564122033</v>
      </c>
    </row>
    <row r="5759" spans="2:22" x14ac:dyDescent="0.3">
      <c r="B5759" s="13">
        <v>2023</v>
      </c>
      <c r="C5759" s="13">
        <v>8</v>
      </c>
      <c r="D5759" s="13">
        <v>26</v>
      </c>
      <c r="E5759" s="83" t="s">
        <v>337</v>
      </c>
      <c r="F5759" s="13">
        <v>5</v>
      </c>
      <c r="G5759" s="13">
        <v>8</v>
      </c>
      <c r="H5759" s="13" t="s">
        <v>69</v>
      </c>
      <c r="I5759" s="13" t="s">
        <v>53</v>
      </c>
      <c r="J5759" s="13"/>
      <c r="K5759" s="13" t="s">
        <v>28</v>
      </c>
      <c r="L5759" s="12">
        <f t="shared" ca="1" si="796"/>
        <v>4.3517328310644583</v>
      </c>
      <c r="M5759" s="101">
        <f t="shared" ca="1" si="797"/>
        <v>0.22959742416696083</v>
      </c>
      <c r="N5759" s="101">
        <f t="shared" ca="1" si="804"/>
        <v>760.01764205191171</v>
      </c>
      <c r="O5759" s="101">
        <f t="shared" ca="1" si="798"/>
        <v>0.46950845514354439</v>
      </c>
      <c r="Q5759" s="12">
        <f t="shared" ca="1" si="799"/>
        <v>5.6000000000000005</v>
      </c>
      <c r="R5759" s="101">
        <f t="shared" ca="1" si="800"/>
        <v>0.10566581585039365</v>
      </c>
      <c r="S5759" s="13"/>
      <c r="T5759" s="101">
        <f t="shared" ca="1" si="801"/>
        <v>0</v>
      </c>
      <c r="U5759" s="101">
        <f t="shared" si="802"/>
        <v>0</v>
      </c>
      <c r="V5759" s="101">
        <f t="shared" ca="1" si="803"/>
        <v>43.175091932421246</v>
      </c>
    </row>
    <row r="5760" spans="2:22" x14ac:dyDescent="0.3">
      <c r="B5760" s="13">
        <v>2023</v>
      </c>
      <c r="C5760" s="13">
        <v>8</v>
      </c>
      <c r="D5760" s="13">
        <v>26</v>
      </c>
      <c r="E5760" s="83" t="s">
        <v>337</v>
      </c>
      <c r="F5760" s="13">
        <v>5</v>
      </c>
      <c r="G5760" s="13">
        <v>9</v>
      </c>
      <c r="H5760" s="13" t="s">
        <v>69</v>
      </c>
      <c r="I5760" s="13" t="s">
        <v>53</v>
      </c>
      <c r="J5760" s="13"/>
      <c r="K5760" s="13" t="s">
        <v>28</v>
      </c>
      <c r="L5760" s="12">
        <f t="shared" ref="L5760:L5823" ca="1" si="805">IF(K5760="Weekday",_xlfn.NORM.INV(RAND(),VLOOKUP(G5760,$J$5:$N$28,4),VLOOKUP(G5760,$J$5:$N$28,5)),_xlfn.NORM.INV(RAND(),VLOOKUP(G5760,$P$5:$T$28,4),VLOOKUP(G5760,$P$5:$T$28,5)))*VLOOKUP(C5760,$P$32:$R$43,3)</f>
        <v>4.7294972108832924</v>
      </c>
      <c r="M5760" s="101">
        <f t="shared" ref="M5760:M5823" ca="1" si="806">IF(I5760="Winter",VLOOKUP(G5760,$J$40:$L$43,3),VLOOKUP(G5760,$J$40:$L$43,2))*L5760</f>
        <v>0.24952827284620252</v>
      </c>
      <c r="N5760" s="101">
        <f t="shared" ca="1" si="804"/>
        <v>760.01764205191171</v>
      </c>
      <c r="O5760" s="101">
        <f t="shared" ref="O5760:O5823" ca="1" si="807">IF(I5760="Winter",VLOOKUP(G5760,$J$46:$L$49,3),VLOOKUP(G5760,$J$46:$L$49,2))*L5760</f>
        <v>0.51026545408219837</v>
      </c>
      <c r="Q5760" s="12">
        <f t="shared" ref="Q5760:Q5823" ca="1" si="808">MIN(MAX(AND(IF(G5760&gt;=VLOOKUP(C5760,$O$46:$T$57,5),1,0),IF(G5760&lt;=VLOOKUP(C5760,$O$46:$T$57,6),1,0))*$G$50*_xlfn.NORM.INV(RAND(),VLOOKUP(C5760,$B$4:$F$15,4),VLOOKUP(C5760,$B$4:$F$15,4)),0),0.2)*$G$51</f>
        <v>5.6000000000000005</v>
      </c>
      <c r="R5760" s="101">
        <f t="shared" ref="R5760:R5823" ca="1" si="809">MAX(Q5760-L5760,0)*$G$52</f>
        <v>7.3688061098729343E-2</v>
      </c>
      <c r="S5760" s="13"/>
      <c r="T5760" s="101">
        <f t="shared" ref="T5760:T5823" ca="1" si="810">MAX(L5760-Q5760,0)*IF(I5760="Winter",VLOOKUP(G5760,$J$40:$L$43,3),VLOOKUP(G5760,$J$40:$L$43,2))</f>
        <v>0</v>
      </c>
      <c r="U5760" s="101">
        <f t="shared" si="802"/>
        <v>0</v>
      </c>
      <c r="V5760" s="101">
        <f t="shared" ca="1" si="803"/>
        <v>43.027715810223789</v>
      </c>
    </row>
    <row r="5761" spans="2:22" x14ac:dyDescent="0.3">
      <c r="B5761" s="13">
        <v>2023</v>
      </c>
      <c r="C5761" s="13">
        <v>8</v>
      </c>
      <c r="D5761" s="13">
        <v>26</v>
      </c>
      <c r="E5761" s="83" t="s">
        <v>337</v>
      </c>
      <c r="F5761" s="13">
        <v>5</v>
      </c>
      <c r="G5761" s="13">
        <v>10</v>
      </c>
      <c r="H5761" s="13" t="s">
        <v>70</v>
      </c>
      <c r="I5761" s="13" t="s">
        <v>53</v>
      </c>
      <c r="J5761" s="13"/>
      <c r="K5761" s="13" t="s">
        <v>28</v>
      </c>
      <c r="L5761" s="12">
        <f t="shared" ca="1" si="805"/>
        <v>2.5834067698700038</v>
      </c>
      <c r="M5761" s="101">
        <f t="shared" ca="1" si="806"/>
        <v>0.13630054117834139</v>
      </c>
      <c r="N5761" s="101">
        <f t="shared" ca="1" si="804"/>
        <v>760.01764205191171</v>
      </c>
      <c r="O5761" s="101">
        <f t="shared" ca="1" si="807"/>
        <v>0.27872375640127472</v>
      </c>
      <c r="Q5761" s="12">
        <f t="shared" ca="1" si="808"/>
        <v>5.6000000000000005</v>
      </c>
      <c r="R5761" s="101">
        <f t="shared" ca="1" si="809"/>
        <v>0.25535461693050421</v>
      </c>
      <c r="S5761" s="13"/>
      <c r="T5761" s="101">
        <f t="shared" ca="1" si="810"/>
        <v>0</v>
      </c>
      <c r="U5761" s="101">
        <f t="shared" ref="U5761:U5824" si="811">IF(H5761="On-Peak",IF(I5761="Winter",((L5761*$D$48)/60),((L5761*$D$47)/60)),0)</f>
        <v>0</v>
      </c>
      <c r="V5761" s="101">
        <f t="shared" ref="V5761:V5824" ca="1" si="812">V5760+MAX(T5761-R5761,0)-MAX(R5761-T5761,0)+MAX(U5761-R5761,0)-MAX(R5761-U5761,0)</f>
        <v>42.517006576362782</v>
      </c>
    </row>
    <row r="5762" spans="2:22" x14ac:dyDescent="0.3">
      <c r="B5762" s="13">
        <v>2023</v>
      </c>
      <c r="C5762" s="13">
        <v>8</v>
      </c>
      <c r="D5762" s="13">
        <v>26</v>
      </c>
      <c r="E5762" s="83" t="s">
        <v>337</v>
      </c>
      <c r="F5762" s="13">
        <v>5</v>
      </c>
      <c r="G5762" s="13">
        <v>11</v>
      </c>
      <c r="H5762" s="13" t="s">
        <v>70</v>
      </c>
      <c r="I5762" s="13" t="s">
        <v>53</v>
      </c>
      <c r="J5762" s="13"/>
      <c r="K5762" s="13" t="s">
        <v>28</v>
      </c>
      <c r="L5762" s="12">
        <f t="shared" ca="1" si="805"/>
        <v>4.6764672789824022</v>
      </c>
      <c r="M5762" s="101">
        <f t="shared" ca="1" si="806"/>
        <v>0.24673041363911155</v>
      </c>
      <c r="N5762" s="101">
        <f t="shared" ca="1" si="804"/>
        <v>760.01764205191171</v>
      </c>
      <c r="O5762" s="101">
        <f t="shared" ca="1" si="807"/>
        <v>0.50454405472941133</v>
      </c>
      <c r="Q5762" s="12">
        <f t="shared" ca="1" si="808"/>
        <v>5.6000000000000005</v>
      </c>
      <c r="R5762" s="101">
        <f t="shared" ca="1" si="809"/>
        <v>7.8177044834139703E-2</v>
      </c>
      <c r="S5762" s="13"/>
      <c r="T5762" s="101">
        <f t="shared" ca="1" si="810"/>
        <v>0</v>
      </c>
      <c r="U5762" s="101">
        <f t="shared" si="811"/>
        <v>0</v>
      </c>
      <c r="V5762" s="101">
        <f t="shared" ca="1" si="812"/>
        <v>42.360652486694498</v>
      </c>
    </row>
    <row r="5763" spans="2:22" x14ac:dyDescent="0.3">
      <c r="B5763" s="13">
        <v>2023</v>
      </c>
      <c r="C5763" s="13">
        <v>8</v>
      </c>
      <c r="D5763" s="13">
        <v>26</v>
      </c>
      <c r="E5763" s="83" t="s">
        <v>337</v>
      </c>
      <c r="F5763" s="13">
        <v>5</v>
      </c>
      <c r="G5763" s="13">
        <v>12</v>
      </c>
      <c r="H5763" s="13" t="s">
        <v>70</v>
      </c>
      <c r="I5763" s="13" t="s">
        <v>53</v>
      </c>
      <c r="J5763" s="13"/>
      <c r="K5763" s="13" t="s">
        <v>28</v>
      </c>
      <c r="L5763" s="12">
        <f t="shared" ca="1" si="805"/>
        <v>3.6648392316370986</v>
      </c>
      <c r="M5763" s="101">
        <f t="shared" ca="1" si="806"/>
        <v>0.19335691786117332</v>
      </c>
      <c r="N5763" s="101">
        <f t="shared" ca="1" si="804"/>
        <v>760.01764205191171</v>
      </c>
      <c r="O5763" s="101">
        <f t="shared" ca="1" si="807"/>
        <v>0.39539950470132657</v>
      </c>
      <c r="Q5763" s="12">
        <f t="shared" ca="1" si="808"/>
        <v>5.6000000000000005</v>
      </c>
      <c r="R5763" s="101">
        <f t="shared" ca="1" si="809"/>
        <v>0.16381135904191965</v>
      </c>
      <c r="S5763" s="13"/>
      <c r="T5763" s="101">
        <f t="shared" ca="1" si="810"/>
        <v>0</v>
      </c>
      <c r="U5763" s="101">
        <f t="shared" si="811"/>
        <v>0</v>
      </c>
      <c r="V5763" s="101">
        <f t="shared" ca="1" si="812"/>
        <v>42.033029768610653</v>
      </c>
    </row>
    <row r="5764" spans="2:22" x14ac:dyDescent="0.3">
      <c r="B5764" s="13">
        <v>2023</v>
      </c>
      <c r="C5764" s="13">
        <v>8</v>
      </c>
      <c r="D5764" s="13">
        <v>26</v>
      </c>
      <c r="E5764" s="83" t="s">
        <v>337</v>
      </c>
      <c r="F5764" s="13">
        <v>5</v>
      </c>
      <c r="G5764" s="13">
        <v>13</v>
      </c>
      <c r="H5764" s="13" t="s">
        <v>70</v>
      </c>
      <c r="I5764" s="13" t="s">
        <v>53</v>
      </c>
      <c r="J5764" s="13"/>
      <c r="K5764" s="13" t="s">
        <v>28</v>
      </c>
      <c r="L5764" s="12">
        <f t="shared" ca="1" si="805"/>
        <v>4.3977958138245343</v>
      </c>
      <c r="M5764" s="101">
        <f t="shared" ca="1" si="806"/>
        <v>0.23202770713738244</v>
      </c>
      <c r="N5764" s="101">
        <f t="shared" ca="1" si="804"/>
        <v>760.01764205191171</v>
      </c>
      <c r="O5764" s="101">
        <f t="shared" ca="1" si="807"/>
        <v>0.47447819035352901</v>
      </c>
      <c r="Q5764" s="12">
        <f t="shared" ca="1" si="808"/>
        <v>5.6000000000000005</v>
      </c>
      <c r="R5764" s="101">
        <f t="shared" ca="1" si="809"/>
        <v>0.10176658435975322</v>
      </c>
      <c r="S5764" s="13"/>
      <c r="T5764" s="101">
        <f t="shared" ca="1" si="810"/>
        <v>0</v>
      </c>
      <c r="U5764" s="101">
        <f t="shared" si="811"/>
        <v>0</v>
      </c>
      <c r="V5764" s="101">
        <f t="shared" ca="1" si="812"/>
        <v>41.829496599891151</v>
      </c>
    </row>
    <row r="5765" spans="2:22" x14ac:dyDescent="0.3">
      <c r="B5765" s="13">
        <v>2023</v>
      </c>
      <c r="C5765" s="13">
        <v>8</v>
      </c>
      <c r="D5765" s="13">
        <v>26</v>
      </c>
      <c r="E5765" s="83" t="s">
        <v>337</v>
      </c>
      <c r="F5765" s="13">
        <v>5</v>
      </c>
      <c r="G5765" s="13">
        <v>14</v>
      </c>
      <c r="H5765" s="13" t="s">
        <v>70</v>
      </c>
      <c r="I5765" s="13" t="s">
        <v>53</v>
      </c>
      <c r="J5765" s="13"/>
      <c r="K5765" s="13" t="s">
        <v>28</v>
      </c>
      <c r="L5765" s="12">
        <f t="shared" ca="1" si="805"/>
        <v>4.6502319919507036</v>
      </c>
      <c r="M5765" s="101">
        <f t="shared" ca="1" si="806"/>
        <v>0.24534623989531912</v>
      </c>
      <c r="N5765" s="101">
        <f t="shared" ca="1" si="804"/>
        <v>760.01764205191171</v>
      </c>
      <c r="O5765" s="101">
        <f t="shared" ca="1" si="807"/>
        <v>0.50171352961156146</v>
      </c>
      <c r="Q5765" s="12">
        <f t="shared" ca="1" si="808"/>
        <v>5.6000000000000005</v>
      </c>
      <c r="R5765" s="101">
        <f t="shared" ca="1" si="809"/>
        <v>8.039786188137299E-2</v>
      </c>
      <c r="S5765" s="13"/>
      <c r="T5765" s="101">
        <f t="shared" ca="1" si="810"/>
        <v>0</v>
      </c>
      <c r="U5765" s="101">
        <f t="shared" si="811"/>
        <v>0</v>
      </c>
      <c r="V5765" s="101">
        <f t="shared" ca="1" si="812"/>
        <v>41.668700876128405</v>
      </c>
    </row>
    <row r="5766" spans="2:22" x14ac:dyDescent="0.3">
      <c r="B5766" s="13">
        <v>2023</v>
      </c>
      <c r="C5766" s="13">
        <v>8</v>
      </c>
      <c r="D5766" s="13">
        <v>26</v>
      </c>
      <c r="E5766" s="83" t="s">
        <v>337</v>
      </c>
      <c r="F5766" s="13">
        <v>5</v>
      </c>
      <c r="G5766" s="13">
        <v>15</v>
      </c>
      <c r="H5766" s="13" t="s">
        <v>70</v>
      </c>
      <c r="I5766" s="13" t="s">
        <v>53</v>
      </c>
      <c r="J5766" s="13"/>
      <c r="K5766" s="13" t="s">
        <v>28</v>
      </c>
      <c r="L5766" s="12">
        <f t="shared" ca="1" si="805"/>
        <v>5.2888386507630711</v>
      </c>
      <c r="M5766" s="101">
        <f t="shared" ca="1" si="806"/>
        <v>0.27903912721425966</v>
      </c>
      <c r="N5766" s="101">
        <f t="shared" ca="1" si="804"/>
        <v>760.01764205191171</v>
      </c>
      <c r="O5766" s="101">
        <f t="shared" ca="1" si="807"/>
        <v>0.57061280203082776</v>
      </c>
      <c r="Q5766" s="12">
        <f t="shared" ca="1" si="808"/>
        <v>2.665125556977479</v>
      </c>
      <c r="R5766" s="101">
        <f t="shared" ca="1" si="809"/>
        <v>0</v>
      </c>
      <c r="S5766" s="13"/>
      <c r="T5766" s="101">
        <f t="shared" ca="1" si="810"/>
        <v>0.13842710282812784</v>
      </c>
      <c r="U5766" s="101">
        <f t="shared" si="811"/>
        <v>0</v>
      </c>
      <c r="V5766" s="101">
        <f t="shared" ca="1" si="812"/>
        <v>41.80712797895653</v>
      </c>
    </row>
    <row r="5767" spans="2:22" x14ac:dyDescent="0.3">
      <c r="B5767" s="13">
        <v>2023</v>
      </c>
      <c r="C5767" s="13">
        <v>8</v>
      </c>
      <c r="D5767" s="13">
        <v>26</v>
      </c>
      <c r="E5767" s="83" t="s">
        <v>337</v>
      </c>
      <c r="F5767" s="13">
        <v>5</v>
      </c>
      <c r="G5767" s="13">
        <v>16</v>
      </c>
      <c r="H5767" s="13" t="s">
        <v>71</v>
      </c>
      <c r="I5767" s="13" t="s">
        <v>53</v>
      </c>
      <c r="J5767" s="13"/>
      <c r="K5767" s="13" t="s">
        <v>28</v>
      </c>
      <c r="L5767" s="12">
        <f t="shared" ca="1" si="805"/>
        <v>5.5269801030491506</v>
      </c>
      <c r="M5767" s="101">
        <f t="shared" ca="1" si="806"/>
        <v>0.68611930999252158</v>
      </c>
      <c r="N5767" s="101">
        <f t="shared" ca="1" si="804"/>
        <v>761.57210520589433</v>
      </c>
      <c r="O5767" s="101">
        <f t="shared" ca="1" si="807"/>
        <v>1.645934674688037</v>
      </c>
      <c r="Q5767" s="12">
        <f t="shared" ca="1" si="808"/>
        <v>5.6000000000000005</v>
      </c>
      <c r="R5767" s="101">
        <f t="shared" ca="1" si="809"/>
        <v>6.1811342768894511E-3</v>
      </c>
      <c r="S5767" s="13"/>
      <c r="T5767" s="101">
        <f t="shared" ca="1" si="810"/>
        <v>0</v>
      </c>
      <c r="U5767" s="101">
        <f t="shared" ca="1" si="811"/>
        <v>1.5544631539825737</v>
      </c>
      <c r="V5767" s="101">
        <f t="shared" ca="1" si="812"/>
        <v>43.349228864385324</v>
      </c>
    </row>
    <row r="5768" spans="2:22" x14ac:dyDescent="0.3">
      <c r="B5768" s="13">
        <v>2023</v>
      </c>
      <c r="C5768" s="13">
        <v>8</v>
      </c>
      <c r="D5768" s="13">
        <v>26</v>
      </c>
      <c r="E5768" s="83" t="s">
        <v>337</v>
      </c>
      <c r="F5768" s="13">
        <v>5</v>
      </c>
      <c r="G5768" s="13">
        <v>17</v>
      </c>
      <c r="H5768" s="13" t="s">
        <v>71</v>
      </c>
      <c r="I5768" s="13" t="s">
        <v>53</v>
      </c>
      <c r="J5768" s="13"/>
      <c r="K5768" s="13" t="s">
        <v>28</v>
      </c>
      <c r="L5768" s="12">
        <f t="shared" ca="1" si="805"/>
        <v>5.6650612273497352</v>
      </c>
      <c r="M5768" s="101">
        <f t="shared" ca="1" si="806"/>
        <v>0.70326070076319613</v>
      </c>
      <c r="N5768" s="101">
        <f t="shared" ca="1" si="804"/>
        <v>763.1654036760865</v>
      </c>
      <c r="O5768" s="101">
        <f t="shared" ca="1" si="807"/>
        <v>1.6870552335047513</v>
      </c>
      <c r="Q5768" s="12">
        <f t="shared" ca="1" si="808"/>
        <v>3.0830053535254116</v>
      </c>
      <c r="R5768" s="101">
        <f t="shared" ca="1" si="809"/>
        <v>0</v>
      </c>
      <c r="S5768" s="13"/>
      <c r="T5768" s="101">
        <f t="shared" ca="1" si="810"/>
        <v>0.32053641617655154</v>
      </c>
      <c r="U5768" s="101">
        <f t="shared" ca="1" si="811"/>
        <v>1.5932984701921131</v>
      </c>
      <c r="V5768" s="101">
        <f t="shared" ca="1" si="812"/>
        <v>45.263063750753986</v>
      </c>
    </row>
    <row r="5769" spans="2:22" x14ac:dyDescent="0.3">
      <c r="B5769" s="13">
        <v>2023</v>
      </c>
      <c r="C5769" s="13">
        <v>8</v>
      </c>
      <c r="D5769" s="13">
        <v>26</v>
      </c>
      <c r="E5769" s="83" t="s">
        <v>337</v>
      </c>
      <c r="F5769" s="13">
        <v>5</v>
      </c>
      <c r="G5769" s="13">
        <v>18</v>
      </c>
      <c r="H5769" s="13" t="s">
        <v>71</v>
      </c>
      <c r="I5769" s="13" t="s">
        <v>53</v>
      </c>
      <c r="J5769" s="13"/>
      <c r="K5769" s="13" t="s">
        <v>28</v>
      </c>
      <c r="L5769" s="12">
        <f t="shared" ca="1" si="805"/>
        <v>6.7875871343883398</v>
      </c>
      <c r="M5769" s="101">
        <f t="shared" ca="1" si="806"/>
        <v>0.84261106686296849</v>
      </c>
      <c r="N5769" s="101">
        <f t="shared" ca="1" si="804"/>
        <v>765.0744125576332</v>
      </c>
      <c r="O5769" s="101">
        <f t="shared" ca="1" si="807"/>
        <v>2.0213434486208475</v>
      </c>
      <c r="Q5769" s="12">
        <f t="shared" ca="1" si="808"/>
        <v>5.6000000000000005</v>
      </c>
      <c r="R5769" s="101">
        <f t="shared" ca="1" si="809"/>
        <v>0</v>
      </c>
      <c r="S5769" s="13"/>
      <c r="T5769" s="101">
        <f t="shared" ca="1" si="810"/>
        <v>0.14742706686296844</v>
      </c>
      <c r="U5769" s="101">
        <f t="shared" ca="1" si="811"/>
        <v>1.9090088815467205</v>
      </c>
      <c r="V5769" s="101">
        <f t="shared" ca="1" si="812"/>
        <v>47.319499699163671</v>
      </c>
    </row>
    <row r="5770" spans="2:22" x14ac:dyDescent="0.3">
      <c r="B5770" s="13">
        <v>2023</v>
      </c>
      <c r="C5770" s="13">
        <v>8</v>
      </c>
      <c r="D5770" s="13">
        <v>26</v>
      </c>
      <c r="E5770" s="83" t="s">
        <v>337</v>
      </c>
      <c r="F5770" s="13">
        <v>5</v>
      </c>
      <c r="G5770" s="13">
        <v>19</v>
      </c>
      <c r="H5770" s="13" t="s">
        <v>71</v>
      </c>
      <c r="I5770" s="13" t="s">
        <v>53</v>
      </c>
      <c r="J5770" s="13"/>
      <c r="K5770" s="13" t="s">
        <v>28</v>
      </c>
      <c r="L5770" s="12">
        <f t="shared" ca="1" si="805"/>
        <v>6.8618860931851762</v>
      </c>
      <c r="M5770" s="101">
        <f t="shared" ca="1" si="806"/>
        <v>0.85183453960800781</v>
      </c>
      <c r="N5770" s="101">
        <f t="shared" ca="1" si="804"/>
        <v>767.00431802134153</v>
      </c>
      <c r="O5770" s="101">
        <f t="shared" ca="1" si="807"/>
        <v>2.0434696785505455</v>
      </c>
      <c r="Q5770" s="12">
        <f t="shared" ca="1" si="808"/>
        <v>5.6000000000000005</v>
      </c>
      <c r="R5770" s="101">
        <f t="shared" ca="1" si="809"/>
        <v>0</v>
      </c>
      <c r="S5770" s="13"/>
      <c r="T5770" s="101">
        <f t="shared" ca="1" si="810"/>
        <v>0.15665053960800771</v>
      </c>
      <c r="U5770" s="101">
        <f t="shared" ca="1" si="811"/>
        <v>1.9299054637083308</v>
      </c>
      <c r="V5770" s="101">
        <f t="shared" ca="1" si="812"/>
        <v>49.40605570248001</v>
      </c>
    </row>
    <row r="5771" spans="2:22" x14ac:dyDescent="0.3">
      <c r="B5771" s="13">
        <v>2023</v>
      </c>
      <c r="C5771" s="13">
        <v>8</v>
      </c>
      <c r="D5771" s="13">
        <v>26</v>
      </c>
      <c r="E5771" s="83" t="s">
        <v>337</v>
      </c>
      <c r="F5771" s="13">
        <v>5</v>
      </c>
      <c r="G5771" s="13">
        <v>20</v>
      </c>
      <c r="H5771" s="13" t="s">
        <v>69</v>
      </c>
      <c r="I5771" s="13" t="s">
        <v>53</v>
      </c>
      <c r="J5771" s="13"/>
      <c r="K5771" s="13" t="s">
        <v>28</v>
      </c>
      <c r="L5771" s="12">
        <f t="shared" ca="1" si="805"/>
        <v>5.8748889624028795</v>
      </c>
      <c r="M5771" s="101">
        <f t="shared" ca="1" si="806"/>
        <v>0.30995914165637595</v>
      </c>
      <c r="N5771" s="101">
        <f t="shared" ca="1" si="804"/>
        <v>767.00431802134153</v>
      </c>
      <c r="O5771" s="101">
        <f t="shared" ca="1" si="807"/>
        <v>0.63384177015364662</v>
      </c>
      <c r="Q5771" s="12">
        <f t="shared" ca="1" si="808"/>
        <v>0</v>
      </c>
      <c r="R5771" s="101">
        <f t="shared" ca="1" si="809"/>
        <v>0</v>
      </c>
      <c r="S5771" s="13"/>
      <c r="T5771" s="101">
        <f t="shared" ca="1" si="810"/>
        <v>0.30995914165637595</v>
      </c>
      <c r="U5771" s="101">
        <f t="shared" si="811"/>
        <v>0</v>
      </c>
      <c r="V5771" s="101">
        <f t="shared" ca="1" si="812"/>
        <v>49.716014844136389</v>
      </c>
    </row>
    <row r="5772" spans="2:22" x14ac:dyDescent="0.3">
      <c r="B5772" s="13">
        <v>2023</v>
      </c>
      <c r="C5772" s="13">
        <v>8</v>
      </c>
      <c r="D5772" s="13">
        <v>26</v>
      </c>
      <c r="E5772" s="83" t="s">
        <v>337</v>
      </c>
      <c r="F5772" s="13">
        <v>5</v>
      </c>
      <c r="G5772" s="13">
        <v>21</v>
      </c>
      <c r="H5772" s="13" t="s">
        <v>69</v>
      </c>
      <c r="I5772" s="13" t="s">
        <v>53</v>
      </c>
      <c r="J5772" s="13"/>
      <c r="K5772" s="13" t="s">
        <v>28</v>
      </c>
      <c r="L5772" s="12">
        <f t="shared" ca="1" si="805"/>
        <v>5.6501060245507553</v>
      </c>
      <c r="M5772" s="101">
        <f t="shared" ca="1" si="806"/>
        <v>0.29809959385529783</v>
      </c>
      <c r="N5772" s="101">
        <f t="shared" ca="1" si="804"/>
        <v>767.00431802134153</v>
      </c>
      <c r="O5772" s="101">
        <f t="shared" ca="1" si="807"/>
        <v>0.609589938988781</v>
      </c>
      <c r="Q5772" s="12">
        <f t="shared" ca="1" si="808"/>
        <v>0</v>
      </c>
      <c r="R5772" s="101">
        <f t="shared" ca="1" si="809"/>
        <v>0</v>
      </c>
      <c r="S5772" s="13"/>
      <c r="T5772" s="101">
        <f t="shared" ca="1" si="810"/>
        <v>0.29809959385529783</v>
      </c>
      <c r="U5772" s="101">
        <f t="shared" si="811"/>
        <v>0</v>
      </c>
      <c r="V5772" s="101">
        <f t="shared" ca="1" si="812"/>
        <v>50.014114437991687</v>
      </c>
    </row>
    <row r="5773" spans="2:22" x14ac:dyDescent="0.3">
      <c r="B5773" s="13">
        <v>2023</v>
      </c>
      <c r="C5773" s="13">
        <v>8</v>
      </c>
      <c r="D5773" s="13">
        <v>26</v>
      </c>
      <c r="E5773" s="83" t="s">
        <v>337</v>
      </c>
      <c r="F5773" s="13">
        <v>5</v>
      </c>
      <c r="G5773" s="13">
        <v>22</v>
      </c>
      <c r="H5773" s="13" t="s">
        <v>69</v>
      </c>
      <c r="I5773" s="13" t="s">
        <v>53</v>
      </c>
      <c r="J5773" s="13"/>
      <c r="K5773" s="13" t="s">
        <v>28</v>
      </c>
      <c r="L5773" s="12">
        <f t="shared" ca="1" si="805"/>
        <v>5.6310463671457649</v>
      </c>
      <c r="M5773" s="101">
        <f t="shared" ca="1" si="806"/>
        <v>0.29709400633061056</v>
      </c>
      <c r="N5773" s="101">
        <f t="shared" ca="1" si="804"/>
        <v>767.00431802134153</v>
      </c>
      <c r="O5773" s="101">
        <f t="shared" ca="1" si="807"/>
        <v>0.60753359255135653</v>
      </c>
      <c r="Q5773" s="12">
        <f t="shared" ca="1" si="808"/>
        <v>0</v>
      </c>
      <c r="R5773" s="101">
        <f t="shared" ca="1" si="809"/>
        <v>0</v>
      </c>
      <c r="S5773" s="13"/>
      <c r="T5773" s="101">
        <f t="shared" ca="1" si="810"/>
        <v>0.29709400633061056</v>
      </c>
      <c r="U5773" s="101">
        <f t="shared" si="811"/>
        <v>0</v>
      </c>
      <c r="V5773" s="101">
        <f t="shared" ca="1" si="812"/>
        <v>50.311208444322297</v>
      </c>
    </row>
    <row r="5774" spans="2:22" x14ac:dyDescent="0.3">
      <c r="B5774" s="13">
        <v>2023</v>
      </c>
      <c r="C5774" s="13">
        <v>8</v>
      </c>
      <c r="D5774" s="13">
        <v>26</v>
      </c>
      <c r="E5774" s="83" t="s">
        <v>337</v>
      </c>
      <c r="F5774" s="13">
        <v>5</v>
      </c>
      <c r="G5774" s="13">
        <v>23</v>
      </c>
      <c r="H5774" s="13" t="s">
        <v>69</v>
      </c>
      <c r="I5774" s="13" t="s">
        <v>53</v>
      </c>
      <c r="J5774" s="13"/>
      <c r="K5774" s="13" t="s">
        <v>28</v>
      </c>
      <c r="L5774" s="12">
        <f t="shared" ca="1" si="805"/>
        <v>6.5661163437019932</v>
      </c>
      <c r="M5774" s="101">
        <f t="shared" ca="1" si="806"/>
        <v>0.34642829829371719</v>
      </c>
      <c r="N5774" s="101">
        <f t="shared" ca="1" si="804"/>
        <v>767.00431802134153</v>
      </c>
      <c r="O5774" s="101">
        <f t="shared" ca="1" si="807"/>
        <v>0.70841829232200804</v>
      </c>
      <c r="Q5774" s="12">
        <f t="shared" ca="1" si="808"/>
        <v>0</v>
      </c>
      <c r="R5774" s="101">
        <f t="shared" ca="1" si="809"/>
        <v>0</v>
      </c>
      <c r="S5774" s="13"/>
      <c r="T5774" s="101">
        <f t="shared" ca="1" si="810"/>
        <v>0.34642829829371719</v>
      </c>
      <c r="U5774" s="101">
        <f t="shared" si="811"/>
        <v>0</v>
      </c>
      <c r="V5774" s="101">
        <f t="shared" ca="1" si="812"/>
        <v>50.657636742616013</v>
      </c>
    </row>
    <row r="5775" spans="2:22" x14ac:dyDescent="0.3">
      <c r="B5775" s="13">
        <v>2023</v>
      </c>
      <c r="C5775" s="13">
        <v>8</v>
      </c>
      <c r="D5775" s="13">
        <v>27</v>
      </c>
      <c r="E5775" s="83" t="s">
        <v>338</v>
      </c>
      <c r="F5775" s="13">
        <v>6</v>
      </c>
      <c r="G5775" s="13">
        <v>0</v>
      </c>
      <c r="H5775" s="13" t="s">
        <v>69</v>
      </c>
      <c r="I5775" s="13" t="s">
        <v>53</v>
      </c>
      <c r="J5775" s="13"/>
      <c r="K5775" s="13" t="s">
        <v>28</v>
      </c>
      <c r="L5775" s="12">
        <f t="shared" ca="1" si="805"/>
        <v>6.9455448443749894</v>
      </c>
      <c r="M5775" s="101">
        <f t="shared" ca="1" si="806"/>
        <v>0.36644694598922445</v>
      </c>
      <c r="N5775" s="101">
        <f t="shared" ca="1" si="804"/>
        <v>767.00431802134153</v>
      </c>
      <c r="O5775" s="101">
        <f t="shared" ca="1" si="807"/>
        <v>0.7493548332596176</v>
      </c>
      <c r="Q5775" s="12">
        <f t="shared" ca="1" si="808"/>
        <v>0</v>
      </c>
      <c r="R5775" s="101">
        <f t="shared" ca="1" si="809"/>
        <v>0</v>
      </c>
      <c r="S5775" s="13"/>
      <c r="T5775" s="101">
        <f t="shared" ca="1" si="810"/>
        <v>0.36644694598922445</v>
      </c>
      <c r="U5775" s="101">
        <f t="shared" si="811"/>
        <v>0</v>
      </c>
      <c r="V5775" s="101">
        <f t="shared" ca="1" si="812"/>
        <v>51.024083688605238</v>
      </c>
    </row>
    <row r="5776" spans="2:22" x14ac:dyDescent="0.3">
      <c r="B5776" s="13">
        <v>2023</v>
      </c>
      <c r="C5776" s="13">
        <v>8</v>
      </c>
      <c r="D5776" s="13">
        <v>27</v>
      </c>
      <c r="E5776" s="83" t="s">
        <v>338</v>
      </c>
      <c r="F5776" s="13">
        <v>6</v>
      </c>
      <c r="G5776" s="13">
        <v>1</v>
      </c>
      <c r="H5776" s="13" t="s">
        <v>69</v>
      </c>
      <c r="I5776" s="13" t="s">
        <v>53</v>
      </c>
      <c r="J5776" s="13"/>
      <c r="K5776" s="13" t="s">
        <v>28</v>
      </c>
      <c r="L5776" s="12">
        <f t="shared" ca="1" si="805"/>
        <v>3.0822568084555684</v>
      </c>
      <c r="M5776" s="101">
        <f t="shared" ca="1" si="806"/>
        <v>0.16261986921411578</v>
      </c>
      <c r="N5776" s="101">
        <f t="shared" ref="N5776:N5839" ca="1" si="813">IF(H5776="On-Peak",IF(I5776="Winter",((L5776*$D$48)/60)+N5775,((L5776*$D$47)/60)+N5775),N5775)</f>
        <v>767.00431802134153</v>
      </c>
      <c r="O5776" s="101">
        <f t="shared" ca="1" si="807"/>
        <v>0.33254468706427126</v>
      </c>
      <c r="Q5776" s="12">
        <f t="shared" ca="1" si="808"/>
        <v>0</v>
      </c>
      <c r="R5776" s="101">
        <f t="shared" ca="1" si="809"/>
        <v>0</v>
      </c>
      <c r="S5776" s="13"/>
      <c r="T5776" s="101">
        <f t="shared" ca="1" si="810"/>
        <v>0.16261986921411578</v>
      </c>
      <c r="U5776" s="101">
        <f t="shared" si="811"/>
        <v>0</v>
      </c>
      <c r="V5776" s="101">
        <f t="shared" ca="1" si="812"/>
        <v>51.186703557819357</v>
      </c>
    </row>
    <row r="5777" spans="2:22" x14ac:dyDescent="0.3">
      <c r="B5777" s="13">
        <v>2023</v>
      </c>
      <c r="C5777" s="13">
        <v>8</v>
      </c>
      <c r="D5777" s="13">
        <v>27</v>
      </c>
      <c r="E5777" s="83" t="s">
        <v>338</v>
      </c>
      <c r="F5777" s="13">
        <v>6</v>
      </c>
      <c r="G5777" s="13">
        <v>2</v>
      </c>
      <c r="H5777" s="13" t="s">
        <v>69</v>
      </c>
      <c r="I5777" s="13" t="s">
        <v>53</v>
      </c>
      <c r="J5777" s="13"/>
      <c r="K5777" s="13" t="s">
        <v>28</v>
      </c>
      <c r="L5777" s="12">
        <f t="shared" ca="1" si="805"/>
        <v>3.216724505698894</v>
      </c>
      <c r="M5777" s="101">
        <f t="shared" ca="1" si="806"/>
        <v>0.16971438492067364</v>
      </c>
      <c r="N5777" s="101">
        <f t="shared" ca="1" si="813"/>
        <v>767.00431802134153</v>
      </c>
      <c r="O5777" s="101">
        <f t="shared" ca="1" si="807"/>
        <v>0.34705240691985367</v>
      </c>
      <c r="Q5777" s="12">
        <f t="shared" ca="1" si="808"/>
        <v>0</v>
      </c>
      <c r="R5777" s="101">
        <f t="shared" ca="1" si="809"/>
        <v>0</v>
      </c>
      <c r="S5777" s="13"/>
      <c r="T5777" s="101">
        <f t="shared" ca="1" si="810"/>
        <v>0.16971438492067364</v>
      </c>
      <c r="U5777" s="101">
        <f t="shared" si="811"/>
        <v>0</v>
      </c>
      <c r="V5777" s="101">
        <f t="shared" ca="1" si="812"/>
        <v>51.35641794274003</v>
      </c>
    </row>
    <row r="5778" spans="2:22" x14ac:dyDescent="0.3">
      <c r="B5778" s="13">
        <v>2023</v>
      </c>
      <c r="C5778" s="13">
        <v>8</v>
      </c>
      <c r="D5778" s="13">
        <v>27</v>
      </c>
      <c r="E5778" s="83" t="s">
        <v>338</v>
      </c>
      <c r="F5778" s="13">
        <v>6</v>
      </c>
      <c r="G5778" s="13">
        <v>3</v>
      </c>
      <c r="H5778" s="13" t="s">
        <v>69</v>
      </c>
      <c r="I5778" s="13" t="s">
        <v>53</v>
      </c>
      <c r="J5778" s="13"/>
      <c r="K5778" s="13" t="s">
        <v>28</v>
      </c>
      <c r="L5778" s="12">
        <f t="shared" ca="1" si="805"/>
        <v>2.9054834898980988</v>
      </c>
      <c r="M5778" s="101">
        <f t="shared" ca="1" si="806"/>
        <v>0.1532933089270237</v>
      </c>
      <c r="N5778" s="101">
        <f t="shared" ca="1" si="813"/>
        <v>767.00431802134153</v>
      </c>
      <c r="O5778" s="101">
        <f t="shared" ca="1" si="807"/>
        <v>0.31347261372510588</v>
      </c>
      <c r="Q5778" s="12">
        <f t="shared" ca="1" si="808"/>
        <v>0</v>
      </c>
      <c r="R5778" s="101">
        <f t="shared" ca="1" si="809"/>
        <v>0</v>
      </c>
      <c r="S5778" s="13"/>
      <c r="T5778" s="101">
        <f t="shared" ca="1" si="810"/>
        <v>0.1532933089270237</v>
      </c>
      <c r="U5778" s="101">
        <f t="shared" si="811"/>
        <v>0</v>
      </c>
      <c r="V5778" s="101">
        <f t="shared" ca="1" si="812"/>
        <v>51.509711251667056</v>
      </c>
    </row>
    <row r="5779" spans="2:22" x14ac:dyDescent="0.3">
      <c r="B5779" s="13">
        <v>2023</v>
      </c>
      <c r="C5779" s="13">
        <v>8</v>
      </c>
      <c r="D5779" s="13">
        <v>27</v>
      </c>
      <c r="E5779" s="83" t="s">
        <v>338</v>
      </c>
      <c r="F5779" s="13">
        <v>6</v>
      </c>
      <c r="G5779" s="13">
        <v>4</v>
      </c>
      <c r="H5779" s="13" t="s">
        <v>69</v>
      </c>
      <c r="I5779" s="13" t="s">
        <v>53</v>
      </c>
      <c r="J5779" s="13"/>
      <c r="K5779" s="13" t="s">
        <v>28</v>
      </c>
      <c r="L5779" s="12">
        <f t="shared" ca="1" si="805"/>
        <v>3.2845105198015392</v>
      </c>
      <c r="M5779" s="101">
        <f t="shared" ca="1" si="806"/>
        <v>0.1732907750247292</v>
      </c>
      <c r="N5779" s="101">
        <f t="shared" ca="1" si="813"/>
        <v>767.00431802134153</v>
      </c>
      <c r="O5779" s="101">
        <f t="shared" ca="1" si="807"/>
        <v>0.35436583998138804</v>
      </c>
      <c r="Q5779" s="12">
        <f t="shared" ca="1" si="808"/>
        <v>0</v>
      </c>
      <c r="R5779" s="101">
        <f t="shared" ca="1" si="809"/>
        <v>0</v>
      </c>
      <c r="S5779" s="13"/>
      <c r="T5779" s="101">
        <f t="shared" ca="1" si="810"/>
        <v>0.1732907750247292</v>
      </c>
      <c r="U5779" s="101">
        <f t="shared" si="811"/>
        <v>0</v>
      </c>
      <c r="V5779" s="101">
        <f t="shared" ca="1" si="812"/>
        <v>51.683002026691788</v>
      </c>
    </row>
    <row r="5780" spans="2:22" x14ac:dyDescent="0.3">
      <c r="B5780" s="13">
        <v>2023</v>
      </c>
      <c r="C5780" s="13">
        <v>8</v>
      </c>
      <c r="D5780" s="13">
        <v>27</v>
      </c>
      <c r="E5780" s="83" t="s">
        <v>338</v>
      </c>
      <c r="F5780" s="13">
        <v>6</v>
      </c>
      <c r="G5780" s="13">
        <v>5</v>
      </c>
      <c r="H5780" s="13" t="s">
        <v>69</v>
      </c>
      <c r="I5780" s="13" t="s">
        <v>53</v>
      </c>
      <c r="J5780" s="13"/>
      <c r="K5780" s="13" t="s">
        <v>28</v>
      </c>
      <c r="L5780" s="12">
        <f t="shared" ca="1" si="805"/>
        <v>3.296861640351255</v>
      </c>
      <c r="M5780" s="101">
        <f t="shared" ca="1" si="806"/>
        <v>0.17394242014493222</v>
      </c>
      <c r="N5780" s="101">
        <f t="shared" ca="1" si="813"/>
        <v>767.00431802134153</v>
      </c>
      <c r="O5780" s="101">
        <f t="shared" ca="1" si="807"/>
        <v>0.35569840237749689</v>
      </c>
      <c r="Q5780" s="12">
        <f t="shared" ca="1" si="808"/>
        <v>5.6000000000000005</v>
      </c>
      <c r="R5780" s="101">
        <f t="shared" ca="1" si="809"/>
        <v>0.19496066214426633</v>
      </c>
      <c r="S5780" s="13"/>
      <c r="T5780" s="101">
        <f t="shared" ca="1" si="810"/>
        <v>0</v>
      </c>
      <c r="U5780" s="101">
        <f t="shared" si="811"/>
        <v>0</v>
      </c>
      <c r="V5780" s="101">
        <f t="shared" ca="1" si="812"/>
        <v>51.293080702403252</v>
      </c>
    </row>
    <row r="5781" spans="2:22" x14ac:dyDescent="0.3">
      <c r="B5781" s="13">
        <v>2023</v>
      </c>
      <c r="C5781" s="13">
        <v>8</v>
      </c>
      <c r="D5781" s="13">
        <v>27</v>
      </c>
      <c r="E5781" s="83" t="s">
        <v>338</v>
      </c>
      <c r="F5781" s="13">
        <v>6</v>
      </c>
      <c r="G5781" s="13">
        <v>6</v>
      </c>
      <c r="H5781" s="13" t="s">
        <v>69</v>
      </c>
      <c r="I5781" s="13" t="s">
        <v>53</v>
      </c>
      <c r="J5781" s="13"/>
      <c r="K5781" s="13" t="s">
        <v>28</v>
      </c>
      <c r="L5781" s="12">
        <f t="shared" ca="1" si="805"/>
        <v>3.3520352241619613</v>
      </c>
      <c r="M5781" s="101">
        <f t="shared" ca="1" si="806"/>
        <v>0.17685337842678509</v>
      </c>
      <c r="N5781" s="101">
        <f t="shared" ca="1" si="813"/>
        <v>767.00431802134153</v>
      </c>
      <c r="O5781" s="101">
        <f t="shared" ca="1" si="807"/>
        <v>0.36165108033483401</v>
      </c>
      <c r="Q5781" s="12">
        <f t="shared" ca="1" si="808"/>
        <v>5.6000000000000005</v>
      </c>
      <c r="R5781" s="101">
        <f t="shared" ca="1" si="809"/>
        <v>0.19029021827469003</v>
      </c>
      <c r="S5781" s="13"/>
      <c r="T5781" s="101">
        <f t="shared" ca="1" si="810"/>
        <v>0</v>
      </c>
      <c r="U5781" s="101">
        <f t="shared" si="811"/>
        <v>0</v>
      </c>
      <c r="V5781" s="101">
        <f t="shared" ca="1" si="812"/>
        <v>50.912500265853872</v>
      </c>
    </row>
    <row r="5782" spans="2:22" x14ac:dyDescent="0.3">
      <c r="B5782" s="13">
        <v>2023</v>
      </c>
      <c r="C5782" s="13">
        <v>8</v>
      </c>
      <c r="D5782" s="13">
        <v>27</v>
      </c>
      <c r="E5782" s="83" t="s">
        <v>338</v>
      </c>
      <c r="F5782" s="13">
        <v>6</v>
      </c>
      <c r="G5782" s="13">
        <v>7</v>
      </c>
      <c r="H5782" s="13" t="s">
        <v>69</v>
      </c>
      <c r="I5782" s="13" t="s">
        <v>53</v>
      </c>
      <c r="J5782" s="13"/>
      <c r="K5782" s="13" t="s">
        <v>28</v>
      </c>
      <c r="L5782" s="12">
        <f t="shared" ca="1" si="805"/>
        <v>3.6955576350182637</v>
      </c>
      <c r="M5782" s="101">
        <f t="shared" ca="1" si="806"/>
        <v>0.1949776208235636</v>
      </c>
      <c r="N5782" s="101">
        <f t="shared" ca="1" si="813"/>
        <v>767.00431802134153</v>
      </c>
      <c r="O5782" s="101">
        <f t="shared" ca="1" si="807"/>
        <v>0.39871371324212046</v>
      </c>
      <c r="Q5782" s="12">
        <f t="shared" ca="1" si="808"/>
        <v>5.6000000000000005</v>
      </c>
      <c r="R5782" s="101">
        <f t="shared" ca="1" si="809"/>
        <v>0.16121104619570403</v>
      </c>
      <c r="S5782" s="13"/>
      <c r="T5782" s="101">
        <f t="shared" ca="1" si="810"/>
        <v>0</v>
      </c>
      <c r="U5782" s="101">
        <f t="shared" si="811"/>
        <v>0</v>
      </c>
      <c r="V5782" s="101">
        <f t="shared" ca="1" si="812"/>
        <v>50.590078173462466</v>
      </c>
    </row>
    <row r="5783" spans="2:22" x14ac:dyDescent="0.3">
      <c r="B5783" s="13">
        <v>2023</v>
      </c>
      <c r="C5783" s="13">
        <v>8</v>
      </c>
      <c r="D5783" s="13">
        <v>27</v>
      </c>
      <c r="E5783" s="83" t="s">
        <v>338</v>
      </c>
      <c r="F5783" s="13">
        <v>6</v>
      </c>
      <c r="G5783" s="13">
        <v>8</v>
      </c>
      <c r="H5783" s="13" t="s">
        <v>69</v>
      </c>
      <c r="I5783" s="13" t="s">
        <v>53</v>
      </c>
      <c r="J5783" s="13"/>
      <c r="K5783" s="13" t="s">
        <v>28</v>
      </c>
      <c r="L5783" s="12">
        <f t="shared" ca="1" si="805"/>
        <v>4.1609626746096948</v>
      </c>
      <c r="M5783" s="101">
        <f t="shared" ca="1" si="806"/>
        <v>0.21953239071240752</v>
      </c>
      <c r="N5783" s="101">
        <f t="shared" ca="1" si="813"/>
        <v>767.00431802134153</v>
      </c>
      <c r="O5783" s="101">
        <f t="shared" ca="1" si="807"/>
        <v>0.44892626296363997</v>
      </c>
      <c r="Q5783" s="12">
        <f t="shared" ca="1" si="808"/>
        <v>5.6000000000000005</v>
      </c>
      <c r="R5783" s="101">
        <f t="shared" ca="1" si="809"/>
        <v>0.12181450959428938</v>
      </c>
      <c r="S5783" s="13"/>
      <c r="T5783" s="101">
        <f t="shared" ca="1" si="810"/>
        <v>0</v>
      </c>
      <c r="U5783" s="101">
        <f t="shared" si="811"/>
        <v>0</v>
      </c>
      <c r="V5783" s="101">
        <f t="shared" ca="1" si="812"/>
        <v>50.346449154273891</v>
      </c>
    </row>
    <row r="5784" spans="2:22" x14ac:dyDescent="0.3">
      <c r="B5784" s="13">
        <v>2023</v>
      </c>
      <c r="C5784" s="13">
        <v>8</v>
      </c>
      <c r="D5784" s="13">
        <v>27</v>
      </c>
      <c r="E5784" s="83" t="s">
        <v>338</v>
      </c>
      <c r="F5784" s="13">
        <v>6</v>
      </c>
      <c r="G5784" s="13">
        <v>9</v>
      </c>
      <c r="H5784" s="13" t="s">
        <v>69</v>
      </c>
      <c r="I5784" s="13" t="s">
        <v>53</v>
      </c>
      <c r="J5784" s="13"/>
      <c r="K5784" s="13" t="s">
        <v>28</v>
      </c>
      <c r="L5784" s="12">
        <f t="shared" ca="1" si="805"/>
        <v>4.1681039021600395</v>
      </c>
      <c r="M5784" s="101">
        <f t="shared" ca="1" si="806"/>
        <v>0.21990916187796369</v>
      </c>
      <c r="N5784" s="101">
        <f t="shared" ca="1" si="813"/>
        <v>767.00431802134153</v>
      </c>
      <c r="O5784" s="101">
        <f t="shared" ca="1" si="807"/>
        <v>0.44969673000404664</v>
      </c>
      <c r="Q5784" s="12">
        <f t="shared" ca="1" si="808"/>
        <v>5.6000000000000005</v>
      </c>
      <c r="R5784" s="101">
        <f t="shared" ca="1" si="809"/>
        <v>0.12121000468215271</v>
      </c>
      <c r="S5784" s="13"/>
      <c r="T5784" s="101">
        <f t="shared" ca="1" si="810"/>
        <v>0</v>
      </c>
      <c r="U5784" s="101">
        <f t="shared" si="811"/>
        <v>0</v>
      </c>
      <c r="V5784" s="101">
        <f t="shared" ca="1" si="812"/>
        <v>50.104029144909582</v>
      </c>
    </row>
    <row r="5785" spans="2:22" x14ac:dyDescent="0.3">
      <c r="B5785" s="13">
        <v>2023</v>
      </c>
      <c r="C5785" s="13">
        <v>8</v>
      </c>
      <c r="D5785" s="13">
        <v>27</v>
      </c>
      <c r="E5785" s="83" t="s">
        <v>338</v>
      </c>
      <c r="F5785" s="13">
        <v>6</v>
      </c>
      <c r="G5785" s="13">
        <v>10</v>
      </c>
      <c r="H5785" s="13" t="s">
        <v>70</v>
      </c>
      <c r="I5785" s="13" t="s">
        <v>53</v>
      </c>
      <c r="J5785" s="13"/>
      <c r="K5785" s="13" t="s">
        <v>28</v>
      </c>
      <c r="L5785" s="12">
        <f t="shared" ca="1" si="805"/>
        <v>4.9461465689423276</v>
      </c>
      <c r="M5785" s="101">
        <f t="shared" ca="1" si="806"/>
        <v>0.26095869297739721</v>
      </c>
      <c r="N5785" s="101">
        <f t="shared" ca="1" si="813"/>
        <v>767.00431802134153</v>
      </c>
      <c r="O5785" s="101">
        <f t="shared" ca="1" si="807"/>
        <v>0.53363975332318769</v>
      </c>
      <c r="Q5785" s="12">
        <f t="shared" ca="1" si="808"/>
        <v>5.6000000000000005</v>
      </c>
      <c r="R5785" s="101">
        <f t="shared" ca="1" si="809"/>
        <v>5.5348692939032017E-2</v>
      </c>
      <c r="S5785" s="13"/>
      <c r="T5785" s="101">
        <f t="shared" ca="1" si="810"/>
        <v>0</v>
      </c>
      <c r="U5785" s="101">
        <f t="shared" si="811"/>
        <v>0</v>
      </c>
      <c r="V5785" s="101">
        <f t="shared" ca="1" si="812"/>
        <v>49.993331759031513</v>
      </c>
    </row>
    <row r="5786" spans="2:22" x14ac:dyDescent="0.3">
      <c r="B5786" s="13">
        <v>2023</v>
      </c>
      <c r="C5786" s="13">
        <v>8</v>
      </c>
      <c r="D5786" s="13">
        <v>27</v>
      </c>
      <c r="E5786" s="83" t="s">
        <v>338</v>
      </c>
      <c r="F5786" s="13">
        <v>6</v>
      </c>
      <c r="G5786" s="13">
        <v>11</v>
      </c>
      <c r="H5786" s="13" t="s">
        <v>70</v>
      </c>
      <c r="I5786" s="13" t="s">
        <v>53</v>
      </c>
      <c r="J5786" s="13"/>
      <c r="K5786" s="13" t="s">
        <v>28</v>
      </c>
      <c r="L5786" s="12">
        <f t="shared" ca="1" si="805"/>
        <v>5.4138006092903002</v>
      </c>
      <c r="M5786" s="101">
        <f t="shared" ca="1" si="806"/>
        <v>0.28563212014615624</v>
      </c>
      <c r="N5786" s="101">
        <f t="shared" ca="1" si="813"/>
        <v>767.00431802134153</v>
      </c>
      <c r="O5786" s="101">
        <f t="shared" ca="1" si="807"/>
        <v>0.58409494773633053</v>
      </c>
      <c r="Q5786" s="12">
        <f t="shared" ca="1" si="808"/>
        <v>0</v>
      </c>
      <c r="R5786" s="101">
        <f t="shared" ca="1" si="809"/>
        <v>0</v>
      </c>
      <c r="S5786" s="13"/>
      <c r="T5786" s="101">
        <f t="shared" ca="1" si="810"/>
        <v>0.28563212014615624</v>
      </c>
      <c r="U5786" s="101">
        <f t="shared" si="811"/>
        <v>0</v>
      </c>
      <c r="V5786" s="101">
        <f t="shared" ca="1" si="812"/>
        <v>50.278963879177667</v>
      </c>
    </row>
    <row r="5787" spans="2:22" x14ac:dyDescent="0.3">
      <c r="B5787" s="13">
        <v>2023</v>
      </c>
      <c r="C5787" s="13">
        <v>8</v>
      </c>
      <c r="D5787" s="13">
        <v>27</v>
      </c>
      <c r="E5787" s="83" t="s">
        <v>338</v>
      </c>
      <c r="F5787" s="13">
        <v>6</v>
      </c>
      <c r="G5787" s="13">
        <v>12</v>
      </c>
      <c r="H5787" s="13" t="s">
        <v>70</v>
      </c>
      <c r="I5787" s="13" t="s">
        <v>53</v>
      </c>
      <c r="J5787" s="13"/>
      <c r="K5787" s="13" t="s">
        <v>28</v>
      </c>
      <c r="L5787" s="12">
        <f t="shared" ca="1" si="805"/>
        <v>5.3203732436294171</v>
      </c>
      <c r="M5787" s="101">
        <f t="shared" ca="1" si="806"/>
        <v>0.28070289233388807</v>
      </c>
      <c r="N5787" s="101">
        <f t="shared" ca="1" si="813"/>
        <v>767.00431802134153</v>
      </c>
      <c r="O5787" s="101">
        <f t="shared" ca="1" si="807"/>
        <v>0.57401506925517776</v>
      </c>
      <c r="Q5787" s="12">
        <f t="shared" ca="1" si="808"/>
        <v>5.6000000000000005</v>
      </c>
      <c r="R5787" s="101">
        <f t="shared" ca="1" si="809"/>
        <v>2.3670404926769889E-2</v>
      </c>
      <c r="S5787" s="13"/>
      <c r="T5787" s="101">
        <f t="shared" ca="1" si="810"/>
        <v>0</v>
      </c>
      <c r="U5787" s="101">
        <f t="shared" si="811"/>
        <v>0</v>
      </c>
      <c r="V5787" s="101">
        <f t="shared" ca="1" si="812"/>
        <v>50.231623069324129</v>
      </c>
    </row>
    <row r="5788" spans="2:22" x14ac:dyDescent="0.3">
      <c r="B5788" s="13">
        <v>2023</v>
      </c>
      <c r="C5788" s="13">
        <v>8</v>
      </c>
      <c r="D5788" s="13">
        <v>27</v>
      </c>
      <c r="E5788" s="83" t="s">
        <v>338</v>
      </c>
      <c r="F5788" s="13">
        <v>6</v>
      </c>
      <c r="G5788" s="13">
        <v>13</v>
      </c>
      <c r="H5788" s="13" t="s">
        <v>70</v>
      </c>
      <c r="I5788" s="13" t="s">
        <v>53</v>
      </c>
      <c r="J5788" s="13"/>
      <c r="K5788" s="13" t="s">
        <v>28</v>
      </c>
      <c r="L5788" s="12">
        <f t="shared" ca="1" si="805"/>
        <v>3.9274898867052892</v>
      </c>
      <c r="M5788" s="101">
        <f t="shared" ca="1" si="806"/>
        <v>0.20721436642257107</v>
      </c>
      <c r="N5788" s="101">
        <f t="shared" ca="1" si="813"/>
        <v>767.00431802134153</v>
      </c>
      <c r="O5788" s="101">
        <f t="shared" ca="1" si="807"/>
        <v>0.42373688387663366</v>
      </c>
      <c r="Q5788" s="12">
        <f t="shared" ca="1" si="808"/>
        <v>5.6000000000000005</v>
      </c>
      <c r="R5788" s="101">
        <f t="shared" ca="1" si="809"/>
        <v>0.14157798109039732</v>
      </c>
      <c r="S5788" s="13"/>
      <c r="T5788" s="101">
        <f t="shared" ca="1" si="810"/>
        <v>0</v>
      </c>
      <c r="U5788" s="101">
        <f t="shared" si="811"/>
        <v>0</v>
      </c>
      <c r="V5788" s="101">
        <f t="shared" ca="1" si="812"/>
        <v>49.94846710714333</v>
      </c>
    </row>
    <row r="5789" spans="2:22" x14ac:dyDescent="0.3">
      <c r="B5789" s="13">
        <v>2023</v>
      </c>
      <c r="C5789" s="13">
        <v>8</v>
      </c>
      <c r="D5789" s="13">
        <v>27</v>
      </c>
      <c r="E5789" s="83" t="s">
        <v>338</v>
      </c>
      <c r="F5789" s="13">
        <v>6</v>
      </c>
      <c r="G5789" s="13">
        <v>14</v>
      </c>
      <c r="H5789" s="13" t="s">
        <v>70</v>
      </c>
      <c r="I5789" s="13" t="s">
        <v>53</v>
      </c>
      <c r="J5789" s="13"/>
      <c r="K5789" s="13" t="s">
        <v>28</v>
      </c>
      <c r="L5789" s="12">
        <f t="shared" ca="1" si="805"/>
        <v>4.2336434400127807</v>
      </c>
      <c r="M5789" s="101">
        <f t="shared" ca="1" si="806"/>
        <v>0.22336702789507432</v>
      </c>
      <c r="N5789" s="101">
        <f t="shared" ca="1" si="813"/>
        <v>767.00431802134153</v>
      </c>
      <c r="O5789" s="101">
        <f t="shared" ca="1" si="807"/>
        <v>0.45676779074297891</v>
      </c>
      <c r="Q5789" s="12">
        <f t="shared" ca="1" si="808"/>
        <v>2.2511150014267933</v>
      </c>
      <c r="R5789" s="101">
        <f t="shared" ca="1" si="809"/>
        <v>0</v>
      </c>
      <c r="S5789" s="13"/>
      <c r="T5789" s="101">
        <f t="shared" ca="1" si="810"/>
        <v>0.1045982004197967</v>
      </c>
      <c r="U5789" s="101">
        <f t="shared" si="811"/>
        <v>0</v>
      </c>
      <c r="V5789" s="101">
        <f t="shared" ca="1" si="812"/>
        <v>50.053065307563124</v>
      </c>
    </row>
    <row r="5790" spans="2:22" x14ac:dyDescent="0.3">
      <c r="B5790" s="13">
        <v>2023</v>
      </c>
      <c r="C5790" s="13">
        <v>8</v>
      </c>
      <c r="D5790" s="13">
        <v>27</v>
      </c>
      <c r="E5790" s="83" t="s">
        <v>338</v>
      </c>
      <c r="F5790" s="13">
        <v>6</v>
      </c>
      <c r="G5790" s="13">
        <v>15</v>
      </c>
      <c r="H5790" s="13" t="s">
        <v>70</v>
      </c>
      <c r="I5790" s="13" t="s">
        <v>53</v>
      </c>
      <c r="J5790" s="13"/>
      <c r="K5790" s="13" t="s">
        <v>28</v>
      </c>
      <c r="L5790" s="12">
        <f t="shared" ca="1" si="805"/>
        <v>5.4318159724781063</v>
      </c>
      <c r="M5790" s="101">
        <f t="shared" ca="1" si="806"/>
        <v>0.28658261070794488</v>
      </c>
      <c r="N5790" s="101">
        <f t="shared" ca="1" si="813"/>
        <v>767.00431802134153</v>
      </c>
      <c r="O5790" s="101">
        <f t="shared" ca="1" si="807"/>
        <v>0.58603862527066286</v>
      </c>
      <c r="Q5790" s="12">
        <f t="shared" ca="1" si="808"/>
        <v>5.6000000000000005</v>
      </c>
      <c r="R5790" s="101">
        <f t="shared" ca="1" si="809"/>
        <v>1.4236777929728345E-2</v>
      </c>
      <c r="S5790" s="13"/>
      <c r="T5790" s="101">
        <f t="shared" ca="1" si="810"/>
        <v>0</v>
      </c>
      <c r="U5790" s="101">
        <f t="shared" si="811"/>
        <v>0</v>
      </c>
      <c r="V5790" s="101">
        <f t="shared" ca="1" si="812"/>
        <v>50.02459175170366</v>
      </c>
    </row>
    <row r="5791" spans="2:22" x14ac:dyDescent="0.3">
      <c r="B5791" s="13">
        <v>2023</v>
      </c>
      <c r="C5791" s="13">
        <v>8</v>
      </c>
      <c r="D5791" s="13">
        <v>27</v>
      </c>
      <c r="E5791" s="83" t="s">
        <v>338</v>
      </c>
      <c r="F5791" s="13">
        <v>6</v>
      </c>
      <c r="G5791" s="13">
        <v>16</v>
      </c>
      <c r="H5791" s="13" t="s">
        <v>71</v>
      </c>
      <c r="I5791" s="13" t="s">
        <v>53</v>
      </c>
      <c r="J5791" s="13"/>
      <c r="K5791" s="13" t="s">
        <v>28</v>
      </c>
      <c r="L5791" s="12">
        <f t="shared" ca="1" si="805"/>
        <v>4.6785499344859609</v>
      </c>
      <c r="M5791" s="101">
        <f t="shared" ca="1" si="806"/>
        <v>0.58079518886708714</v>
      </c>
      <c r="N5791" s="101">
        <f t="shared" ca="1" si="813"/>
        <v>768.32016019041566</v>
      </c>
      <c r="O5791" s="101">
        <f t="shared" ca="1" si="807"/>
        <v>1.3932721704899191</v>
      </c>
      <c r="Q5791" s="12">
        <f t="shared" ca="1" si="808"/>
        <v>5.6000000000000005</v>
      </c>
      <c r="R5791" s="101">
        <f t="shared" ca="1" si="809"/>
        <v>7.8000748045763457E-2</v>
      </c>
      <c r="S5791" s="13"/>
      <c r="T5791" s="101">
        <f t="shared" ca="1" si="810"/>
        <v>0</v>
      </c>
      <c r="U5791" s="101">
        <f t="shared" ca="1" si="811"/>
        <v>1.3158421690741766</v>
      </c>
      <c r="V5791" s="101">
        <f t="shared" ca="1" si="812"/>
        <v>51.184432424686307</v>
      </c>
    </row>
    <row r="5792" spans="2:22" x14ac:dyDescent="0.3">
      <c r="B5792" s="13">
        <v>2023</v>
      </c>
      <c r="C5792" s="13">
        <v>8</v>
      </c>
      <c r="D5792" s="13">
        <v>27</v>
      </c>
      <c r="E5792" s="83" t="s">
        <v>338</v>
      </c>
      <c r="F5792" s="13">
        <v>6</v>
      </c>
      <c r="G5792" s="13">
        <v>17</v>
      </c>
      <c r="H5792" s="13" t="s">
        <v>71</v>
      </c>
      <c r="I5792" s="13" t="s">
        <v>53</v>
      </c>
      <c r="J5792" s="13"/>
      <c r="K5792" s="13" t="s">
        <v>28</v>
      </c>
      <c r="L5792" s="12">
        <f t="shared" ca="1" si="805"/>
        <v>5.7424325252424531</v>
      </c>
      <c r="M5792" s="101">
        <f t="shared" ca="1" si="806"/>
        <v>0.71286557368359815</v>
      </c>
      <c r="N5792" s="101">
        <f t="shared" ca="1" si="813"/>
        <v>769.93521933814009</v>
      </c>
      <c r="O5792" s="101">
        <f t="shared" ca="1" si="807"/>
        <v>1.7100964060172026</v>
      </c>
      <c r="Q5792" s="12">
        <f t="shared" ca="1" si="808"/>
        <v>5.6000000000000005</v>
      </c>
      <c r="R5792" s="101">
        <f t="shared" ca="1" si="809"/>
        <v>0</v>
      </c>
      <c r="S5792" s="13"/>
      <c r="T5792" s="101">
        <f t="shared" ca="1" si="810"/>
        <v>1.7681573683598059E-2</v>
      </c>
      <c r="U5792" s="101">
        <f t="shared" ca="1" si="811"/>
        <v>1.61505914772444</v>
      </c>
      <c r="V5792" s="101">
        <f t="shared" ca="1" si="812"/>
        <v>52.817173146094341</v>
      </c>
    </row>
    <row r="5793" spans="2:22" x14ac:dyDescent="0.3">
      <c r="B5793" s="13">
        <v>2023</v>
      </c>
      <c r="C5793" s="13">
        <v>8</v>
      </c>
      <c r="D5793" s="13">
        <v>27</v>
      </c>
      <c r="E5793" s="83" t="s">
        <v>338</v>
      </c>
      <c r="F5793" s="13">
        <v>6</v>
      </c>
      <c r="G5793" s="13">
        <v>18</v>
      </c>
      <c r="H5793" s="13" t="s">
        <v>71</v>
      </c>
      <c r="I5793" s="13" t="s">
        <v>53</v>
      </c>
      <c r="J5793" s="13"/>
      <c r="K5793" s="13" t="s">
        <v>28</v>
      </c>
      <c r="L5793" s="12">
        <f t="shared" ca="1" si="805"/>
        <v>5.5859916950977526</v>
      </c>
      <c r="M5793" s="101">
        <f t="shared" ca="1" si="806"/>
        <v>0.69344500902943507</v>
      </c>
      <c r="N5793" s="101">
        <f t="shared" ca="1" si="813"/>
        <v>771.50627950238629</v>
      </c>
      <c r="O5793" s="101">
        <f t="shared" ca="1" si="807"/>
        <v>1.6635083268001107</v>
      </c>
      <c r="Q5793" s="12">
        <f t="shared" ca="1" si="808"/>
        <v>5.6000000000000005</v>
      </c>
      <c r="R5793" s="101">
        <f t="shared" ca="1" si="809"/>
        <v>1.185803009975286E-3</v>
      </c>
      <c r="S5793" s="13"/>
      <c r="T5793" s="101">
        <f t="shared" ca="1" si="810"/>
        <v>0</v>
      </c>
      <c r="U5793" s="101">
        <f t="shared" ca="1" si="811"/>
        <v>1.571060164246243</v>
      </c>
      <c r="V5793" s="101">
        <f t="shared" ca="1" si="812"/>
        <v>54.385861704320632</v>
      </c>
    </row>
    <row r="5794" spans="2:22" x14ac:dyDescent="0.3">
      <c r="B5794" s="13">
        <v>2023</v>
      </c>
      <c r="C5794" s="13">
        <v>8</v>
      </c>
      <c r="D5794" s="13">
        <v>27</v>
      </c>
      <c r="E5794" s="83" t="s">
        <v>338</v>
      </c>
      <c r="F5794" s="13">
        <v>6</v>
      </c>
      <c r="G5794" s="13">
        <v>19</v>
      </c>
      <c r="H5794" s="13" t="s">
        <v>71</v>
      </c>
      <c r="I5794" s="13" t="s">
        <v>53</v>
      </c>
      <c r="J5794" s="13"/>
      <c r="K5794" s="13" t="s">
        <v>28</v>
      </c>
      <c r="L5794" s="12">
        <f t="shared" ca="1" si="805"/>
        <v>6.5986967412768873</v>
      </c>
      <c r="M5794" s="101">
        <f t="shared" ca="1" si="806"/>
        <v>0.81916221346211282</v>
      </c>
      <c r="N5794" s="101">
        <f t="shared" ca="1" si="813"/>
        <v>773.36216296087036</v>
      </c>
      <c r="O5794" s="101">
        <f t="shared" ca="1" si="807"/>
        <v>1.9650918895522571</v>
      </c>
      <c r="Q5794" s="12">
        <f t="shared" ca="1" si="808"/>
        <v>5.6000000000000005</v>
      </c>
      <c r="R5794" s="101">
        <f t="shared" ca="1" si="809"/>
        <v>0</v>
      </c>
      <c r="S5794" s="13"/>
      <c r="T5794" s="101">
        <f t="shared" ca="1" si="810"/>
        <v>0.12397821346211273</v>
      </c>
      <c r="U5794" s="101">
        <f t="shared" ca="1" si="811"/>
        <v>1.8558834584841246</v>
      </c>
      <c r="V5794" s="101">
        <f t="shared" ca="1" si="812"/>
        <v>56.365723376266864</v>
      </c>
    </row>
    <row r="5795" spans="2:22" x14ac:dyDescent="0.3">
      <c r="B5795" s="13">
        <v>2023</v>
      </c>
      <c r="C5795" s="13">
        <v>8</v>
      </c>
      <c r="D5795" s="13">
        <v>27</v>
      </c>
      <c r="E5795" s="83" t="s">
        <v>338</v>
      </c>
      <c r="F5795" s="13">
        <v>6</v>
      </c>
      <c r="G5795" s="13">
        <v>20</v>
      </c>
      <c r="H5795" s="13" t="s">
        <v>69</v>
      </c>
      <c r="I5795" s="13" t="s">
        <v>53</v>
      </c>
      <c r="J5795" s="13"/>
      <c r="K5795" s="13" t="s">
        <v>28</v>
      </c>
      <c r="L5795" s="12">
        <f t="shared" ca="1" si="805"/>
        <v>6.4348206403146708</v>
      </c>
      <c r="M5795" s="101">
        <f t="shared" ca="1" si="806"/>
        <v>0.33950113698300205</v>
      </c>
      <c r="N5795" s="101">
        <f t="shared" ca="1" si="813"/>
        <v>773.36216296087036</v>
      </c>
      <c r="O5795" s="101">
        <f t="shared" ca="1" si="807"/>
        <v>0.69425279888354985</v>
      </c>
      <c r="Q5795" s="12">
        <f t="shared" ca="1" si="808"/>
        <v>0</v>
      </c>
      <c r="R5795" s="101">
        <f t="shared" ca="1" si="809"/>
        <v>0</v>
      </c>
      <c r="S5795" s="13"/>
      <c r="T5795" s="101">
        <f t="shared" ca="1" si="810"/>
        <v>0.33950113698300205</v>
      </c>
      <c r="U5795" s="101">
        <f t="shared" si="811"/>
        <v>0</v>
      </c>
      <c r="V5795" s="101">
        <f t="shared" ca="1" si="812"/>
        <v>56.705224513249867</v>
      </c>
    </row>
    <row r="5796" spans="2:22" x14ac:dyDescent="0.3">
      <c r="B5796" s="13">
        <v>2023</v>
      </c>
      <c r="C5796" s="13">
        <v>8</v>
      </c>
      <c r="D5796" s="13">
        <v>27</v>
      </c>
      <c r="E5796" s="83" t="s">
        <v>338</v>
      </c>
      <c r="F5796" s="13">
        <v>6</v>
      </c>
      <c r="G5796" s="13">
        <v>21</v>
      </c>
      <c r="H5796" s="13" t="s">
        <v>69</v>
      </c>
      <c r="I5796" s="13" t="s">
        <v>53</v>
      </c>
      <c r="J5796" s="13"/>
      <c r="K5796" s="13" t="s">
        <v>28</v>
      </c>
      <c r="L5796" s="12">
        <f t="shared" ca="1" si="805"/>
        <v>6.5789686774269018</v>
      </c>
      <c r="M5796" s="101">
        <f t="shared" ca="1" si="806"/>
        <v>0.34710638742104333</v>
      </c>
      <c r="N5796" s="101">
        <f t="shared" ca="1" si="813"/>
        <v>773.36216296087036</v>
      </c>
      <c r="O5796" s="101">
        <f t="shared" ca="1" si="807"/>
        <v>0.70980493060758842</v>
      </c>
      <c r="Q5796" s="12">
        <f t="shared" ca="1" si="808"/>
        <v>0</v>
      </c>
      <c r="R5796" s="101">
        <f t="shared" ca="1" si="809"/>
        <v>0</v>
      </c>
      <c r="S5796" s="13"/>
      <c r="T5796" s="101">
        <f t="shared" ca="1" si="810"/>
        <v>0.34710638742104333</v>
      </c>
      <c r="U5796" s="101">
        <f t="shared" si="811"/>
        <v>0</v>
      </c>
      <c r="V5796" s="101">
        <f t="shared" ca="1" si="812"/>
        <v>57.05233090067091</v>
      </c>
    </row>
    <row r="5797" spans="2:22" x14ac:dyDescent="0.3">
      <c r="B5797" s="13">
        <v>2023</v>
      </c>
      <c r="C5797" s="13">
        <v>8</v>
      </c>
      <c r="D5797" s="13">
        <v>27</v>
      </c>
      <c r="E5797" s="83" t="s">
        <v>338</v>
      </c>
      <c r="F5797" s="13">
        <v>6</v>
      </c>
      <c r="G5797" s="13">
        <v>22</v>
      </c>
      <c r="H5797" s="13" t="s">
        <v>69</v>
      </c>
      <c r="I5797" s="13" t="s">
        <v>53</v>
      </c>
      <c r="J5797" s="13"/>
      <c r="K5797" s="13" t="s">
        <v>28</v>
      </c>
      <c r="L5797" s="12">
        <f t="shared" ca="1" si="805"/>
        <v>6.6913051957495115</v>
      </c>
      <c r="M5797" s="101">
        <f t="shared" ca="1" si="806"/>
        <v>0.35303326212774422</v>
      </c>
      <c r="N5797" s="101">
        <f t="shared" ca="1" si="813"/>
        <v>773.36216296087036</v>
      </c>
      <c r="O5797" s="101">
        <f t="shared" ca="1" si="807"/>
        <v>0.72192491756941479</v>
      </c>
      <c r="Q5797" s="12">
        <f t="shared" ca="1" si="808"/>
        <v>0</v>
      </c>
      <c r="R5797" s="101">
        <f t="shared" ca="1" si="809"/>
        <v>0</v>
      </c>
      <c r="S5797" s="13"/>
      <c r="T5797" s="101">
        <f t="shared" ca="1" si="810"/>
        <v>0.35303326212774422</v>
      </c>
      <c r="U5797" s="101">
        <f t="shared" si="811"/>
        <v>0</v>
      </c>
      <c r="V5797" s="101">
        <f t="shared" ca="1" si="812"/>
        <v>57.405364162798655</v>
      </c>
    </row>
    <row r="5798" spans="2:22" x14ac:dyDescent="0.3">
      <c r="B5798" s="13">
        <v>2023</v>
      </c>
      <c r="C5798" s="13">
        <v>8</v>
      </c>
      <c r="D5798" s="13">
        <v>27</v>
      </c>
      <c r="E5798" s="83" t="s">
        <v>338</v>
      </c>
      <c r="F5798" s="13">
        <v>6</v>
      </c>
      <c r="G5798" s="13">
        <v>23</v>
      </c>
      <c r="H5798" s="13" t="s">
        <v>69</v>
      </c>
      <c r="I5798" s="13" t="s">
        <v>53</v>
      </c>
      <c r="J5798" s="13"/>
      <c r="K5798" s="13" t="s">
        <v>28</v>
      </c>
      <c r="L5798" s="12">
        <f t="shared" ca="1" si="805"/>
        <v>6.3997899738820072</v>
      </c>
      <c r="M5798" s="101">
        <f t="shared" ca="1" si="806"/>
        <v>0.33765291902201472</v>
      </c>
      <c r="N5798" s="101">
        <f t="shared" ca="1" si="813"/>
        <v>773.36216296087036</v>
      </c>
      <c r="O5798" s="101">
        <f t="shared" ca="1" si="807"/>
        <v>0.69047334028212981</v>
      </c>
      <c r="Q5798" s="12">
        <f t="shared" ca="1" si="808"/>
        <v>0</v>
      </c>
      <c r="R5798" s="101">
        <f t="shared" ca="1" si="809"/>
        <v>0</v>
      </c>
      <c r="S5798" s="13"/>
      <c r="T5798" s="101">
        <f t="shared" ca="1" si="810"/>
        <v>0.33765291902201472</v>
      </c>
      <c r="U5798" s="101">
        <f t="shared" si="811"/>
        <v>0</v>
      </c>
      <c r="V5798" s="101">
        <f t="shared" ca="1" si="812"/>
        <v>57.743017081820668</v>
      </c>
    </row>
    <row r="5799" spans="2:22" x14ac:dyDescent="0.3">
      <c r="B5799" s="13">
        <v>2023</v>
      </c>
      <c r="C5799" s="13">
        <v>8</v>
      </c>
      <c r="D5799" s="13">
        <v>28</v>
      </c>
      <c r="E5799" s="83" t="s">
        <v>339</v>
      </c>
      <c r="F5799" s="13">
        <v>7</v>
      </c>
      <c r="G5799" s="13">
        <v>0</v>
      </c>
      <c r="H5799" s="13" t="s">
        <v>69</v>
      </c>
      <c r="I5799" s="13" t="s">
        <v>53</v>
      </c>
      <c r="J5799" s="13"/>
      <c r="K5799" s="13" t="s">
        <v>27</v>
      </c>
      <c r="L5799" s="12">
        <f t="shared" ca="1" si="805"/>
        <v>5.2451030904990583</v>
      </c>
      <c r="M5799" s="101">
        <f t="shared" ca="1" si="806"/>
        <v>0.27673163905473031</v>
      </c>
      <c r="N5799" s="101">
        <f t="shared" ca="1" si="813"/>
        <v>773.36216296087036</v>
      </c>
      <c r="O5799" s="101">
        <f t="shared" ca="1" si="807"/>
        <v>0.56589417243394335</v>
      </c>
      <c r="Q5799" s="12">
        <f t="shared" ca="1" si="808"/>
        <v>0</v>
      </c>
      <c r="R5799" s="101">
        <f t="shared" ca="1" si="809"/>
        <v>0</v>
      </c>
      <c r="S5799" s="13"/>
      <c r="T5799" s="101">
        <f t="shared" ca="1" si="810"/>
        <v>0.27673163905473031</v>
      </c>
      <c r="U5799" s="101">
        <f t="shared" si="811"/>
        <v>0</v>
      </c>
      <c r="V5799" s="101">
        <f t="shared" ca="1" si="812"/>
        <v>58.019748720875398</v>
      </c>
    </row>
    <row r="5800" spans="2:22" x14ac:dyDescent="0.3">
      <c r="B5800" s="13">
        <v>2023</v>
      </c>
      <c r="C5800" s="13">
        <v>8</v>
      </c>
      <c r="D5800" s="13">
        <v>28</v>
      </c>
      <c r="E5800" s="83" t="s">
        <v>339</v>
      </c>
      <c r="F5800" s="13">
        <v>7</v>
      </c>
      <c r="G5800" s="13">
        <v>1</v>
      </c>
      <c r="H5800" s="13" t="s">
        <v>69</v>
      </c>
      <c r="I5800" s="13" t="s">
        <v>53</v>
      </c>
      <c r="J5800" s="13"/>
      <c r="K5800" s="13" t="s">
        <v>27</v>
      </c>
      <c r="L5800" s="12">
        <f t="shared" ca="1" si="805"/>
        <v>3.2607810640988064</v>
      </c>
      <c r="M5800" s="101">
        <f t="shared" ca="1" si="806"/>
        <v>0.17203880894185303</v>
      </c>
      <c r="N5800" s="101">
        <f t="shared" ca="1" si="813"/>
        <v>773.36216296087036</v>
      </c>
      <c r="O5800" s="101">
        <f t="shared" ca="1" si="807"/>
        <v>0.35180566900562021</v>
      </c>
      <c r="Q5800" s="12">
        <f t="shared" ca="1" si="808"/>
        <v>0</v>
      </c>
      <c r="R5800" s="101">
        <f t="shared" ca="1" si="809"/>
        <v>0</v>
      </c>
      <c r="S5800" s="13"/>
      <c r="T5800" s="101">
        <f t="shared" ca="1" si="810"/>
        <v>0.17203880894185303</v>
      </c>
      <c r="U5800" s="101">
        <f t="shared" si="811"/>
        <v>0</v>
      </c>
      <c r="V5800" s="101">
        <f t="shared" ca="1" si="812"/>
        <v>58.191787529817255</v>
      </c>
    </row>
    <row r="5801" spans="2:22" x14ac:dyDescent="0.3">
      <c r="B5801" s="13">
        <v>2023</v>
      </c>
      <c r="C5801" s="13">
        <v>8</v>
      </c>
      <c r="D5801" s="13">
        <v>28</v>
      </c>
      <c r="E5801" s="83" t="s">
        <v>339</v>
      </c>
      <c r="F5801" s="13">
        <v>7</v>
      </c>
      <c r="G5801" s="13">
        <v>2</v>
      </c>
      <c r="H5801" s="13" t="s">
        <v>69</v>
      </c>
      <c r="I5801" s="13" t="s">
        <v>53</v>
      </c>
      <c r="J5801" s="13"/>
      <c r="K5801" s="13" t="s">
        <v>27</v>
      </c>
      <c r="L5801" s="12">
        <f t="shared" ca="1" si="805"/>
        <v>3.1366035399308352</v>
      </c>
      <c r="M5801" s="101">
        <f t="shared" ca="1" si="806"/>
        <v>0.16548720276675086</v>
      </c>
      <c r="N5801" s="101">
        <f t="shared" ca="1" si="813"/>
        <v>773.36216296087036</v>
      </c>
      <c r="O5801" s="101">
        <f t="shared" ca="1" si="807"/>
        <v>0.33840815592313783</v>
      </c>
      <c r="Q5801" s="12">
        <f t="shared" ca="1" si="808"/>
        <v>0</v>
      </c>
      <c r="R5801" s="101">
        <f t="shared" ca="1" si="809"/>
        <v>0</v>
      </c>
      <c r="S5801" s="13"/>
      <c r="T5801" s="101">
        <f t="shared" ca="1" si="810"/>
        <v>0.16548720276675086</v>
      </c>
      <c r="U5801" s="101">
        <f t="shared" si="811"/>
        <v>0</v>
      </c>
      <c r="V5801" s="101">
        <f t="shared" ca="1" si="812"/>
        <v>58.357274732584003</v>
      </c>
    </row>
    <row r="5802" spans="2:22" x14ac:dyDescent="0.3">
      <c r="B5802" s="13">
        <v>2023</v>
      </c>
      <c r="C5802" s="13">
        <v>8</v>
      </c>
      <c r="D5802" s="13">
        <v>28</v>
      </c>
      <c r="E5802" s="83" t="s">
        <v>339</v>
      </c>
      <c r="F5802" s="13">
        <v>7</v>
      </c>
      <c r="G5802" s="13">
        <v>3</v>
      </c>
      <c r="H5802" s="13" t="s">
        <v>69</v>
      </c>
      <c r="I5802" s="13" t="s">
        <v>53</v>
      </c>
      <c r="J5802" s="13"/>
      <c r="K5802" s="13" t="s">
        <v>27</v>
      </c>
      <c r="L5802" s="12">
        <f t="shared" ca="1" si="805"/>
        <v>3.3910888917878226</v>
      </c>
      <c r="M5802" s="101">
        <f t="shared" ca="1" si="806"/>
        <v>0.17891384993072551</v>
      </c>
      <c r="N5802" s="101">
        <f t="shared" ca="1" si="813"/>
        <v>773.36216296087036</v>
      </c>
      <c r="O5802" s="101">
        <f t="shared" ca="1" si="807"/>
        <v>0.36586458053498816</v>
      </c>
      <c r="Q5802" s="12">
        <f t="shared" ca="1" si="808"/>
        <v>0</v>
      </c>
      <c r="R5802" s="101">
        <f t="shared" ca="1" si="809"/>
        <v>0</v>
      </c>
      <c r="S5802" s="13"/>
      <c r="T5802" s="101">
        <f t="shared" ca="1" si="810"/>
        <v>0.17891384993072551</v>
      </c>
      <c r="U5802" s="101">
        <f t="shared" si="811"/>
        <v>0</v>
      </c>
      <c r="V5802" s="101">
        <f t="shared" ca="1" si="812"/>
        <v>58.536188582514725</v>
      </c>
    </row>
    <row r="5803" spans="2:22" x14ac:dyDescent="0.3">
      <c r="B5803" s="13">
        <v>2023</v>
      </c>
      <c r="C5803" s="13">
        <v>8</v>
      </c>
      <c r="D5803" s="13">
        <v>28</v>
      </c>
      <c r="E5803" s="83" t="s">
        <v>339</v>
      </c>
      <c r="F5803" s="13">
        <v>7</v>
      </c>
      <c r="G5803" s="13">
        <v>4</v>
      </c>
      <c r="H5803" s="13" t="s">
        <v>69</v>
      </c>
      <c r="I5803" s="13" t="s">
        <v>53</v>
      </c>
      <c r="J5803" s="13"/>
      <c r="K5803" s="13" t="s">
        <v>27</v>
      </c>
      <c r="L5803" s="12">
        <f t="shared" ca="1" si="805"/>
        <v>3.3257576345310804</v>
      </c>
      <c r="M5803" s="101">
        <f t="shared" ca="1" si="806"/>
        <v>0.1754669727978598</v>
      </c>
      <c r="N5803" s="101">
        <f t="shared" ca="1" si="813"/>
        <v>773.36216296087036</v>
      </c>
      <c r="O5803" s="101">
        <f t="shared" ca="1" si="807"/>
        <v>0.35881599118955826</v>
      </c>
      <c r="Q5803" s="12">
        <f t="shared" ca="1" si="808"/>
        <v>0</v>
      </c>
      <c r="R5803" s="101">
        <f t="shared" ca="1" si="809"/>
        <v>0</v>
      </c>
      <c r="S5803" s="13"/>
      <c r="T5803" s="101">
        <f t="shared" ca="1" si="810"/>
        <v>0.1754669727978598</v>
      </c>
      <c r="U5803" s="101">
        <f t="shared" si="811"/>
        <v>0</v>
      </c>
      <c r="V5803" s="101">
        <f t="shared" ca="1" si="812"/>
        <v>58.711655555312582</v>
      </c>
    </row>
    <row r="5804" spans="2:22" x14ac:dyDescent="0.3">
      <c r="B5804" s="13">
        <v>2023</v>
      </c>
      <c r="C5804" s="13">
        <v>8</v>
      </c>
      <c r="D5804" s="13">
        <v>28</v>
      </c>
      <c r="E5804" s="83" t="s">
        <v>339</v>
      </c>
      <c r="F5804" s="13">
        <v>7</v>
      </c>
      <c r="G5804" s="13">
        <v>5</v>
      </c>
      <c r="H5804" s="13" t="s">
        <v>69</v>
      </c>
      <c r="I5804" s="13" t="s">
        <v>53</v>
      </c>
      <c r="J5804" s="13"/>
      <c r="K5804" s="13" t="s">
        <v>27</v>
      </c>
      <c r="L5804" s="12">
        <f t="shared" ca="1" si="805"/>
        <v>3.4145007100450746</v>
      </c>
      <c r="M5804" s="101">
        <f t="shared" ca="1" si="806"/>
        <v>0.18014905746197815</v>
      </c>
      <c r="N5804" s="101">
        <f t="shared" ca="1" si="813"/>
        <v>773.36216296087036</v>
      </c>
      <c r="O5804" s="101">
        <f t="shared" ca="1" si="807"/>
        <v>0.36839048160676308</v>
      </c>
      <c r="Q5804" s="12">
        <f t="shared" ca="1" si="808"/>
        <v>5.6000000000000005</v>
      </c>
      <c r="R5804" s="101">
        <f t="shared" ca="1" si="809"/>
        <v>0.1850025148946845</v>
      </c>
      <c r="S5804" s="13"/>
      <c r="T5804" s="101">
        <f t="shared" ca="1" si="810"/>
        <v>0</v>
      </c>
      <c r="U5804" s="101">
        <f t="shared" si="811"/>
        <v>0</v>
      </c>
      <c r="V5804" s="101">
        <f t="shared" ca="1" si="812"/>
        <v>58.341650525523214</v>
      </c>
    </row>
    <row r="5805" spans="2:22" x14ac:dyDescent="0.3">
      <c r="B5805" s="13">
        <v>2023</v>
      </c>
      <c r="C5805" s="13">
        <v>8</v>
      </c>
      <c r="D5805" s="13">
        <v>28</v>
      </c>
      <c r="E5805" s="83" t="s">
        <v>339</v>
      </c>
      <c r="F5805" s="13">
        <v>7</v>
      </c>
      <c r="G5805" s="13">
        <v>6</v>
      </c>
      <c r="H5805" s="13" t="s">
        <v>69</v>
      </c>
      <c r="I5805" s="13" t="s">
        <v>53</v>
      </c>
      <c r="J5805" s="13"/>
      <c r="K5805" s="13" t="s">
        <v>27</v>
      </c>
      <c r="L5805" s="12">
        <f t="shared" ca="1" si="805"/>
        <v>3.300246048439238</v>
      </c>
      <c r="M5805" s="101">
        <f t="shared" ca="1" si="806"/>
        <v>0.17412098151565419</v>
      </c>
      <c r="N5805" s="101">
        <f t="shared" ca="1" si="813"/>
        <v>773.36216296087036</v>
      </c>
      <c r="O5805" s="101">
        <f t="shared" ca="1" si="807"/>
        <v>0.35606354616610936</v>
      </c>
      <c r="Q5805" s="12">
        <f t="shared" ca="1" si="808"/>
        <v>5.6000000000000005</v>
      </c>
      <c r="R5805" s="101">
        <f t="shared" ca="1" si="809"/>
        <v>0.19467417199961856</v>
      </c>
      <c r="S5805" s="13"/>
      <c r="T5805" s="101">
        <f t="shared" ca="1" si="810"/>
        <v>0</v>
      </c>
      <c r="U5805" s="101">
        <f t="shared" si="811"/>
        <v>0</v>
      </c>
      <c r="V5805" s="101">
        <f t="shared" ca="1" si="812"/>
        <v>57.952302181523983</v>
      </c>
    </row>
    <row r="5806" spans="2:22" x14ac:dyDescent="0.3">
      <c r="B5806" s="13">
        <v>2023</v>
      </c>
      <c r="C5806" s="13">
        <v>8</v>
      </c>
      <c r="D5806" s="13">
        <v>28</v>
      </c>
      <c r="E5806" s="83" t="s">
        <v>339</v>
      </c>
      <c r="F5806" s="13">
        <v>7</v>
      </c>
      <c r="G5806" s="13">
        <v>7</v>
      </c>
      <c r="H5806" s="13" t="s">
        <v>69</v>
      </c>
      <c r="I5806" s="13" t="s">
        <v>53</v>
      </c>
      <c r="J5806" s="13"/>
      <c r="K5806" s="13" t="s">
        <v>27</v>
      </c>
      <c r="L5806" s="12">
        <f t="shared" ca="1" si="805"/>
        <v>3.1453697208159044</v>
      </c>
      <c r="M5806" s="101">
        <f t="shared" ca="1" si="806"/>
        <v>0.16594970647024712</v>
      </c>
      <c r="N5806" s="101">
        <f t="shared" ca="1" si="813"/>
        <v>773.36216296087036</v>
      </c>
      <c r="O5806" s="101">
        <f t="shared" ca="1" si="807"/>
        <v>0.33935393917882795</v>
      </c>
      <c r="Q5806" s="12">
        <f t="shared" ca="1" si="808"/>
        <v>2.454641478938087</v>
      </c>
      <c r="R5806" s="101">
        <f t="shared" ca="1" si="809"/>
        <v>0</v>
      </c>
      <c r="S5806" s="13"/>
      <c r="T5806" s="101">
        <f t="shared" ca="1" si="810"/>
        <v>3.6442822041473644E-2</v>
      </c>
      <c r="U5806" s="101">
        <f t="shared" si="811"/>
        <v>0</v>
      </c>
      <c r="V5806" s="101">
        <f t="shared" ca="1" si="812"/>
        <v>57.988745003565455</v>
      </c>
    </row>
    <row r="5807" spans="2:22" x14ac:dyDescent="0.3">
      <c r="B5807" s="13">
        <v>2023</v>
      </c>
      <c r="C5807" s="13">
        <v>8</v>
      </c>
      <c r="D5807" s="13">
        <v>28</v>
      </c>
      <c r="E5807" s="83" t="s">
        <v>339</v>
      </c>
      <c r="F5807" s="13">
        <v>7</v>
      </c>
      <c r="G5807" s="13">
        <v>8</v>
      </c>
      <c r="H5807" s="13" t="s">
        <v>69</v>
      </c>
      <c r="I5807" s="13" t="s">
        <v>53</v>
      </c>
      <c r="J5807" s="13"/>
      <c r="K5807" s="13" t="s">
        <v>27</v>
      </c>
      <c r="L5807" s="12">
        <f t="shared" ca="1" si="805"/>
        <v>3.3924699535343104</v>
      </c>
      <c r="M5807" s="101">
        <f t="shared" ca="1" si="806"/>
        <v>0.17898671474847022</v>
      </c>
      <c r="N5807" s="101">
        <f t="shared" ca="1" si="813"/>
        <v>773.36216296087036</v>
      </c>
      <c r="O5807" s="101">
        <f t="shared" ca="1" si="807"/>
        <v>0.36601358328681677</v>
      </c>
      <c r="Q5807" s="12">
        <f t="shared" ca="1" si="808"/>
        <v>0</v>
      </c>
      <c r="R5807" s="101">
        <f t="shared" ca="1" si="809"/>
        <v>0</v>
      </c>
      <c r="S5807" s="13"/>
      <c r="T5807" s="101">
        <f t="shared" ca="1" si="810"/>
        <v>0.17898671474847022</v>
      </c>
      <c r="U5807" s="101">
        <f t="shared" si="811"/>
        <v>0</v>
      </c>
      <c r="V5807" s="101">
        <f t="shared" ca="1" si="812"/>
        <v>58.167731718313924</v>
      </c>
    </row>
    <row r="5808" spans="2:22" x14ac:dyDescent="0.3">
      <c r="B5808" s="13">
        <v>2023</v>
      </c>
      <c r="C5808" s="13">
        <v>8</v>
      </c>
      <c r="D5808" s="13">
        <v>28</v>
      </c>
      <c r="E5808" s="83" t="s">
        <v>339</v>
      </c>
      <c r="F5808" s="13">
        <v>7</v>
      </c>
      <c r="G5808" s="13">
        <v>9</v>
      </c>
      <c r="H5808" s="13" t="s">
        <v>69</v>
      </c>
      <c r="I5808" s="13" t="s">
        <v>53</v>
      </c>
      <c r="J5808" s="13"/>
      <c r="K5808" s="13" t="s">
        <v>27</v>
      </c>
      <c r="L5808" s="12">
        <f t="shared" ca="1" si="805"/>
        <v>5.4086919269901452</v>
      </c>
      <c r="M5808" s="101">
        <f t="shared" ca="1" si="806"/>
        <v>0.28536258606800008</v>
      </c>
      <c r="N5808" s="101">
        <f t="shared" ca="1" si="813"/>
        <v>773.36216296087036</v>
      </c>
      <c r="O5808" s="101">
        <f t="shared" ca="1" si="807"/>
        <v>0.58354377200296681</v>
      </c>
      <c r="Q5808" s="12">
        <f t="shared" ca="1" si="808"/>
        <v>0</v>
      </c>
      <c r="R5808" s="101">
        <f t="shared" ca="1" si="809"/>
        <v>0</v>
      </c>
      <c r="S5808" s="13"/>
      <c r="T5808" s="101">
        <f t="shared" ca="1" si="810"/>
        <v>0.28536258606800008</v>
      </c>
      <c r="U5808" s="101">
        <f t="shared" si="811"/>
        <v>0</v>
      </c>
      <c r="V5808" s="101">
        <f t="shared" ca="1" si="812"/>
        <v>58.453094304381921</v>
      </c>
    </row>
    <row r="5809" spans="2:22" x14ac:dyDescent="0.3">
      <c r="B5809" s="13">
        <v>2023</v>
      </c>
      <c r="C5809" s="13">
        <v>8</v>
      </c>
      <c r="D5809" s="13">
        <v>28</v>
      </c>
      <c r="E5809" s="83" t="s">
        <v>339</v>
      </c>
      <c r="F5809" s="13">
        <v>7</v>
      </c>
      <c r="G5809" s="13">
        <v>10</v>
      </c>
      <c r="H5809" s="13" t="s">
        <v>70</v>
      </c>
      <c r="I5809" s="13" t="s">
        <v>53</v>
      </c>
      <c r="J5809" s="13"/>
      <c r="K5809" s="13" t="s">
        <v>27</v>
      </c>
      <c r="L5809" s="12">
        <f t="shared" ca="1" si="805"/>
        <v>5.0147381743448305</v>
      </c>
      <c r="M5809" s="101">
        <f t="shared" ca="1" si="806"/>
        <v>0.26457758607843329</v>
      </c>
      <c r="N5809" s="101">
        <f t="shared" ca="1" si="813"/>
        <v>773.36216296087036</v>
      </c>
      <c r="O5809" s="101">
        <f t="shared" ca="1" si="807"/>
        <v>0.54104010163006377</v>
      </c>
      <c r="Q5809" s="12">
        <f t="shared" ca="1" si="808"/>
        <v>5.6000000000000005</v>
      </c>
      <c r="R5809" s="101">
        <f t="shared" ca="1" si="809"/>
        <v>4.9542413541710142E-2</v>
      </c>
      <c r="S5809" s="13"/>
      <c r="T5809" s="101">
        <f t="shared" ca="1" si="810"/>
        <v>0</v>
      </c>
      <c r="U5809" s="101">
        <f t="shared" si="811"/>
        <v>0</v>
      </c>
      <c r="V5809" s="101">
        <f t="shared" ca="1" si="812"/>
        <v>58.354009477298504</v>
      </c>
    </row>
    <row r="5810" spans="2:22" x14ac:dyDescent="0.3">
      <c r="B5810" s="13">
        <v>2023</v>
      </c>
      <c r="C5810" s="13">
        <v>8</v>
      </c>
      <c r="D5810" s="13">
        <v>28</v>
      </c>
      <c r="E5810" s="83" t="s">
        <v>339</v>
      </c>
      <c r="F5810" s="13">
        <v>7</v>
      </c>
      <c r="G5810" s="13">
        <v>11</v>
      </c>
      <c r="H5810" s="13" t="s">
        <v>70</v>
      </c>
      <c r="I5810" s="13" t="s">
        <v>53</v>
      </c>
      <c r="J5810" s="13"/>
      <c r="K5810" s="13" t="s">
        <v>27</v>
      </c>
      <c r="L5810" s="12">
        <f t="shared" ca="1" si="805"/>
        <v>4.1273917854467905</v>
      </c>
      <c r="M5810" s="101">
        <f t="shared" ca="1" si="806"/>
        <v>0.21776119060017268</v>
      </c>
      <c r="N5810" s="101">
        <f t="shared" ca="1" si="813"/>
        <v>773.36216296087036</v>
      </c>
      <c r="O5810" s="101">
        <f t="shared" ca="1" si="807"/>
        <v>0.4453042997318542</v>
      </c>
      <c r="Q5810" s="12">
        <f t="shared" ca="1" si="808"/>
        <v>0</v>
      </c>
      <c r="R5810" s="101">
        <f t="shared" ca="1" si="809"/>
        <v>0</v>
      </c>
      <c r="S5810" s="13"/>
      <c r="T5810" s="101">
        <f t="shared" ca="1" si="810"/>
        <v>0.21776119060017268</v>
      </c>
      <c r="U5810" s="101">
        <f t="shared" si="811"/>
        <v>0</v>
      </c>
      <c r="V5810" s="101">
        <f t="shared" ca="1" si="812"/>
        <v>58.571770667898676</v>
      </c>
    </row>
    <row r="5811" spans="2:22" x14ac:dyDescent="0.3">
      <c r="B5811" s="13">
        <v>2023</v>
      </c>
      <c r="C5811" s="13">
        <v>8</v>
      </c>
      <c r="D5811" s="13">
        <v>28</v>
      </c>
      <c r="E5811" s="83" t="s">
        <v>339</v>
      </c>
      <c r="F5811" s="13">
        <v>7</v>
      </c>
      <c r="G5811" s="13">
        <v>12</v>
      </c>
      <c r="H5811" s="13" t="s">
        <v>70</v>
      </c>
      <c r="I5811" s="13" t="s">
        <v>53</v>
      </c>
      <c r="J5811" s="13"/>
      <c r="K5811" s="13" t="s">
        <v>27</v>
      </c>
      <c r="L5811" s="12">
        <f t="shared" ca="1" si="805"/>
        <v>5.5037195090735418</v>
      </c>
      <c r="M5811" s="101">
        <f t="shared" ca="1" si="806"/>
        <v>0.29037624129872008</v>
      </c>
      <c r="N5811" s="101">
        <f t="shared" ca="1" si="813"/>
        <v>773.36216296087036</v>
      </c>
      <c r="O5811" s="101">
        <f t="shared" ca="1" si="807"/>
        <v>0.59379629783394439</v>
      </c>
      <c r="Q5811" s="12">
        <f t="shared" ca="1" si="808"/>
        <v>0</v>
      </c>
      <c r="R5811" s="101">
        <f t="shared" ca="1" si="809"/>
        <v>0</v>
      </c>
      <c r="S5811" s="13"/>
      <c r="T5811" s="101">
        <f t="shared" ca="1" si="810"/>
        <v>0.29037624129872008</v>
      </c>
      <c r="U5811" s="101">
        <f t="shared" si="811"/>
        <v>0</v>
      </c>
      <c r="V5811" s="101">
        <f t="shared" ca="1" si="812"/>
        <v>58.862146909197399</v>
      </c>
    </row>
    <row r="5812" spans="2:22" x14ac:dyDescent="0.3">
      <c r="B5812" s="13">
        <v>2023</v>
      </c>
      <c r="C5812" s="13">
        <v>8</v>
      </c>
      <c r="D5812" s="13">
        <v>28</v>
      </c>
      <c r="E5812" s="83" t="s">
        <v>339</v>
      </c>
      <c r="F5812" s="13">
        <v>7</v>
      </c>
      <c r="G5812" s="13">
        <v>13</v>
      </c>
      <c r="H5812" s="13" t="s">
        <v>70</v>
      </c>
      <c r="I5812" s="13" t="s">
        <v>53</v>
      </c>
      <c r="J5812" s="13"/>
      <c r="K5812" s="13" t="s">
        <v>27</v>
      </c>
      <c r="L5812" s="12">
        <f t="shared" ca="1" si="805"/>
        <v>4.9278403586671287</v>
      </c>
      <c r="M5812" s="101">
        <f t="shared" ca="1" si="806"/>
        <v>0.2599928573232777</v>
      </c>
      <c r="N5812" s="101">
        <f t="shared" ca="1" si="813"/>
        <v>773.36216296087036</v>
      </c>
      <c r="O5812" s="101">
        <f t="shared" ca="1" si="807"/>
        <v>0.53166469629659652</v>
      </c>
      <c r="Q5812" s="12">
        <f t="shared" ca="1" si="808"/>
        <v>0</v>
      </c>
      <c r="R5812" s="101">
        <f t="shared" ca="1" si="809"/>
        <v>0</v>
      </c>
      <c r="S5812" s="13"/>
      <c r="T5812" s="101">
        <f t="shared" ca="1" si="810"/>
        <v>0.2599928573232777</v>
      </c>
      <c r="U5812" s="101">
        <f t="shared" si="811"/>
        <v>0</v>
      </c>
      <c r="V5812" s="101">
        <f t="shared" ca="1" si="812"/>
        <v>59.122139766520675</v>
      </c>
    </row>
    <row r="5813" spans="2:22" x14ac:dyDescent="0.3">
      <c r="B5813" s="13">
        <v>2023</v>
      </c>
      <c r="C5813" s="13">
        <v>8</v>
      </c>
      <c r="D5813" s="13">
        <v>28</v>
      </c>
      <c r="E5813" s="83" t="s">
        <v>339</v>
      </c>
      <c r="F5813" s="13">
        <v>7</v>
      </c>
      <c r="G5813" s="13">
        <v>14</v>
      </c>
      <c r="H5813" s="13" t="s">
        <v>70</v>
      </c>
      <c r="I5813" s="13" t="s">
        <v>53</v>
      </c>
      <c r="J5813" s="13"/>
      <c r="K5813" s="13" t="s">
        <v>27</v>
      </c>
      <c r="L5813" s="12">
        <f t="shared" ca="1" si="805"/>
        <v>4.4726367245419194</v>
      </c>
      <c r="M5813" s="101">
        <f t="shared" ca="1" si="806"/>
        <v>0.23597631358683169</v>
      </c>
      <c r="N5813" s="101">
        <f t="shared" ca="1" si="813"/>
        <v>773.36216296087036</v>
      </c>
      <c r="O5813" s="101">
        <f t="shared" ca="1" si="807"/>
        <v>0.48255277621082771</v>
      </c>
      <c r="Q5813" s="12">
        <f t="shared" ca="1" si="808"/>
        <v>5.6000000000000005</v>
      </c>
      <c r="R5813" s="101">
        <f t="shared" ca="1" si="809"/>
        <v>9.5431301267526567E-2</v>
      </c>
      <c r="S5813" s="13"/>
      <c r="T5813" s="101">
        <f t="shared" ca="1" si="810"/>
        <v>0</v>
      </c>
      <c r="U5813" s="101">
        <f t="shared" si="811"/>
        <v>0</v>
      </c>
      <c r="V5813" s="101">
        <f t="shared" ca="1" si="812"/>
        <v>58.931277163985627</v>
      </c>
    </row>
    <row r="5814" spans="2:22" x14ac:dyDescent="0.3">
      <c r="B5814" s="13">
        <v>2023</v>
      </c>
      <c r="C5814" s="13">
        <v>8</v>
      </c>
      <c r="D5814" s="13">
        <v>28</v>
      </c>
      <c r="E5814" s="83" t="s">
        <v>339</v>
      </c>
      <c r="F5814" s="13">
        <v>7</v>
      </c>
      <c r="G5814" s="13">
        <v>15</v>
      </c>
      <c r="H5814" s="13" t="s">
        <v>70</v>
      </c>
      <c r="I5814" s="13" t="s">
        <v>53</v>
      </c>
      <c r="J5814" s="13"/>
      <c r="K5814" s="13" t="s">
        <v>27</v>
      </c>
      <c r="L5814" s="12">
        <f t="shared" ca="1" si="805"/>
        <v>4.1870923361560548</v>
      </c>
      <c r="M5814" s="101">
        <f t="shared" ca="1" si="806"/>
        <v>0.22091099165559347</v>
      </c>
      <c r="N5814" s="101">
        <f t="shared" ca="1" si="813"/>
        <v>773.36216296087036</v>
      </c>
      <c r="O5814" s="101">
        <f t="shared" ca="1" si="807"/>
        <v>0.45174539214787673</v>
      </c>
      <c r="Q5814" s="12">
        <f t="shared" ca="1" si="808"/>
        <v>5.6000000000000005</v>
      </c>
      <c r="R5814" s="101">
        <f t="shared" ca="1" si="809"/>
        <v>0.11960263374439001</v>
      </c>
      <c r="S5814" s="13"/>
      <c r="T5814" s="101">
        <f t="shared" ca="1" si="810"/>
        <v>0</v>
      </c>
      <c r="U5814" s="101">
        <f t="shared" si="811"/>
        <v>0</v>
      </c>
      <c r="V5814" s="101">
        <f t="shared" ca="1" si="812"/>
        <v>58.692071896496842</v>
      </c>
    </row>
    <row r="5815" spans="2:22" x14ac:dyDescent="0.3">
      <c r="B5815" s="13">
        <v>2023</v>
      </c>
      <c r="C5815" s="13">
        <v>8</v>
      </c>
      <c r="D5815" s="13">
        <v>28</v>
      </c>
      <c r="E5815" s="83" t="s">
        <v>339</v>
      </c>
      <c r="F5815" s="13">
        <v>7</v>
      </c>
      <c r="G5815" s="13">
        <v>16</v>
      </c>
      <c r="H5815" s="13" t="s">
        <v>71</v>
      </c>
      <c r="I5815" s="13" t="s">
        <v>53</v>
      </c>
      <c r="J5815" s="13"/>
      <c r="K5815" s="13" t="s">
        <v>27</v>
      </c>
      <c r="L5815" s="12">
        <f t="shared" ca="1" si="805"/>
        <v>4.2367186365212826</v>
      </c>
      <c r="M5815" s="101">
        <f t="shared" ca="1" si="806"/>
        <v>0.52594625153775199</v>
      </c>
      <c r="N5815" s="101">
        <f t="shared" ca="1" si="813"/>
        <v>774.55374007739192</v>
      </c>
      <c r="O5815" s="101">
        <f t="shared" ca="1" si="807"/>
        <v>1.2616948099560379</v>
      </c>
      <c r="Q5815" s="12">
        <f t="shared" ca="1" si="808"/>
        <v>0</v>
      </c>
      <c r="R5815" s="101">
        <f t="shared" ca="1" si="809"/>
        <v>0</v>
      </c>
      <c r="S5815" s="13"/>
      <c r="T5815" s="101">
        <f t="shared" ca="1" si="810"/>
        <v>0.52594625153775199</v>
      </c>
      <c r="U5815" s="101">
        <f t="shared" ca="1" si="811"/>
        <v>1.1915771165216107</v>
      </c>
      <c r="V5815" s="101">
        <f t="shared" ca="1" si="812"/>
        <v>60.409595264556202</v>
      </c>
    </row>
    <row r="5816" spans="2:22" x14ac:dyDescent="0.3">
      <c r="B5816" s="13">
        <v>2023</v>
      </c>
      <c r="C5816" s="13">
        <v>8</v>
      </c>
      <c r="D5816" s="13">
        <v>28</v>
      </c>
      <c r="E5816" s="83" t="s">
        <v>339</v>
      </c>
      <c r="F5816" s="13">
        <v>7</v>
      </c>
      <c r="G5816" s="13">
        <v>17</v>
      </c>
      <c r="H5816" s="13" t="s">
        <v>71</v>
      </c>
      <c r="I5816" s="13" t="s">
        <v>53</v>
      </c>
      <c r="J5816" s="13"/>
      <c r="K5816" s="13" t="s">
        <v>27</v>
      </c>
      <c r="L5816" s="12">
        <f t="shared" ca="1" si="805"/>
        <v>8.9342395601749107</v>
      </c>
      <c r="M5816" s="101">
        <f t="shared" ca="1" si="806"/>
        <v>1.1090964990001133</v>
      </c>
      <c r="N5816" s="101">
        <f t="shared" ca="1" si="813"/>
        <v>777.06649495369106</v>
      </c>
      <c r="O5816" s="101">
        <f t="shared" ca="1" si="807"/>
        <v>2.6606165410200884</v>
      </c>
      <c r="Q5816" s="12">
        <f t="shared" ca="1" si="808"/>
        <v>1.0278535703725937</v>
      </c>
      <c r="R5816" s="101">
        <f t="shared" ca="1" si="809"/>
        <v>0</v>
      </c>
      <c r="S5816" s="13"/>
      <c r="T5816" s="101">
        <f t="shared" ca="1" si="810"/>
        <v>0.98149875677405962</v>
      </c>
      <c r="U5816" s="101">
        <f t="shared" ca="1" si="811"/>
        <v>2.5127548762991934</v>
      </c>
      <c r="V5816" s="101">
        <f t="shared" ca="1" si="812"/>
        <v>63.903848897629452</v>
      </c>
    </row>
    <row r="5817" spans="2:22" x14ac:dyDescent="0.3">
      <c r="B5817" s="13">
        <v>2023</v>
      </c>
      <c r="C5817" s="13">
        <v>8</v>
      </c>
      <c r="D5817" s="13">
        <v>28</v>
      </c>
      <c r="E5817" s="83" t="s">
        <v>339</v>
      </c>
      <c r="F5817" s="13">
        <v>7</v>
      </c>
      <c r="G5817" s="13">
        <v>18</v>
      </c>
      <c r="H5817" s="13" t="s">
        <v>71</v>
      </c>
      <c r="I5817" s="13" t="s">
        <v>53</v>
      </c>
      <c r="J5817" s="13"/>
      <c r="K5817" s="13" t="s">
        <v>27</v>
      </c>
      <c r="L5817" s="12">
        <f t="shared" ca="1" si="805"/>
        <v>6.16807510168905</v>
      </c>
      <c r="M5817" s="101">
        <f t="shared" ca="1" si="806"/>
        <v>0.7657048431236787</v>
      </c>
      <c r="N5817" s="101">
        <f t="shared" ca="1" si="813"/>
        <v>778.80126607604109</v>
      </c>
      <c r="O5817" s="101">
        <f t="shared" ca="1" si="807"/>
        <v>1.8368527652829991</v>
      </c>
      <c r="Q5817" s="12">
        <f t="shared" ca="1" si="808"/>
        <v>1.8681178590964029</v>
      </c>
      <c r="R5817" s="101">
        <f t="shared" ca="1" si="809"/>
        <v>0</v>
      </c>
      <c r="S5817" s="13"/>
      <c r="T5817" s="101">
        <f t="shared" ca="1" si="810"/>
        <v>0.53379669209545122</v>
      </c>
      <c r="U5817" s="101">
        <f t="shared" ca="1" si="811"/>
        <v>1.7347711223500455</v>
      </c>
      <c r="V5817" s="101">
        <f t="shared" ca="1" si="812"/>
        <v>66.172416712074948</v>
      </c>
    </row>
    <row r="5818" spans="2:22" x14ac:dyDescent="0.3">
      <c r="B5818" s="13">
        <v>2023</v>
      </c>
      <c r="C5818" s="13">
        <v>8</v>
      </c>
      <c r="D5818" s="13">
        <v>28</v>
      </c>
      <c r="E5818" s="83" t="s">
        <v>339</v>
      </c>
      <c r="F5818" s="13">
        <v>7</v>
      </c>
      <c r="G5818" s="13">
        <v>19</v>
      </c>
      <c r="H5818" s="13" t="s">
        <v>71</v>
      </c>
      <c r="I5818" s="13" t="s">
        <v>53</v>
      </c>
      <c r="J5818" s="13"/>
      <c r="K5818" s="13" t="s">
        <v>27</v>
      </c>
      <c r="L5818" s="12">
        <f t="shared" ca="1" si="805"/>
        <v>5.6766443635063206</v>
      </c>
      <c r="M5818" s="101">
        <f t="shared" ca="1" si="806"/>
        <v>0.70469863128567467</v>
      </c>
      <c r="N5818" s="101">
        <f t="shared" ca="1" si="813"/>
        <v>780.39782230327728</v>
      </c>
      <c r="O5818" s="101">
        <f t="shared" ca="1" si="807"/>
        <v>1.6905046914521824</v>
      </c>
      <c r="Q5818" s="12">
        <f t="shared" ca="1" si="808"/>
        <v>5.6000000000000005</v>
      </c>
      <c r="R5818" s="101">
        <f t="shared" ca="1" si="809"/>
        <v>0</v>
      </c>
      <c r="S5818" s="13"/>
      <c r="T5818" s="101">
        <f t="shared" ca="1" si="810"/>
        <v>9.5146312856745768E-3</v>
      </c>
      <c r="U5818" s="101">
        <f t="shared" ca="1" si="811"/>
        <v>1.5965562272361526</v>
      </c>
      <c r="V5818" s="101">
        <f t="shared" ca="1" si="812"/>
        <v>67.778487570596766</v>
      </c>
    </row>
    <row r="5819" spans="2:22" x14ac:dyDescent="0.3">
      <c r="B5819" s="13">
        <v>2023</v>
      </c>
      <c r="C5819" s="13">
        <v>8</v>
      </c>
      <c r="D5819" s="13">
        <v>28</v>
      </c>
      <c r="E5819" s="83" t="s">
        <v>339</v>
      </c>
      <c r="F5819" s="13">
        <v>7</v>
      </c>
      <c r="G5819" s="13">
        <v>20</v>
      </c>
      <c r="H5819" s="13" t="s">
        <v>69</v>
      </c>
      <c r="I5819" s="13" t="s">
        <v>53</v>
      </c>
      <c r="J5819" s="13"/>
      <c r="K5819" s="13" t="s">
        <v>27</v>
      </c>
      <c r="L5819" s="12">
        <f t="shared" ca="1" si="805"/>
        <v>5.9035745815158904</v>
      </c>
      <c r="M5819" s="101">
        <f t="shared" ca="1" si="806"/>
        <v>0.31147259492077839</v>
      </c>
      <c r="N5819" s="101">
        <f t="shared" ca="1" si="813"/>
        <v>780.39782230327728</v>
      </c>
      <c r="O5819" s="101">
        <f t="shared" ca="1" si="807"/>
        <v>0.63693666159974938</v>
      </c>
      <c r="Q5819" s="12">
        <f t="shared" ca="1" si="808"/>
        <v>0</v>
      </c>
      <c r="R5819" s="101">
        <f t="shared" ca="1" si="809"/>
        <v>0</v>
      </c>
      <c r="S5819" s="13"/>
      <c r="T5819" s="101">
        <f t="shared" ca="1" si="810"/>
        <v>0.31147259492077839</v>
      </c>
      <c r="U5819" s="101">
        <f t="shared" si="811"/>
        <v>0</v>
      </c>
      <c r="V5819" s="101">
        <f t="shared" ca="1" si="812"/>
        <v>68.089960165517539</v>
      </c>
    </row>
    <row r="5820" spans="2:22" x14ac:dyDescent="0.3">
      <c r="B5820" s="13">
        <v>2023</v>
      </c>
      <c r="C5820" s="13">
        <v>8</v>
      </c>
      <c r="D5820" s="13">
        <v>28</v>
      </c>
      <c r="E5820" s="83" t="s">
        <v>339</v>
      </c>
      <c r="F5820" s="13">
        <v>7</v>
      </c>
      <c r="G5820" s="13">
        <v>21</v>
      </c>
      <c r="H5820" s="13" t="s">
        <v>69</v>
      </c>
      <c r="I5820" s="13" t="s">
        <v>53</v>
      </c>
      <c r="J5820" s="13"/>
      <c r="K5820" s="13" t="s">
        <v>27</v>
      </c>
      <c r="L5820" s="12">
        <f t="shared" ca="1" si="805"/>
        <v>6.2213892613527735</v>
      </c>
      <c r="M5820" s="101">
        <f t="shared" ca="1" si="806"/>
        <v>0.32824049742897232</v>
      </c>
      <c r="N5820" s="101">
        <f t="shared" ca="1" si="813"/>
        <v>780.39782230327728</v>
      </c>
      <c r="O5820" s="101">
        <f t="shared" ca="1" si="807"/>
        <v>0.67122568740735078</v>
      </c>
      <c r="Q5820" s="12">
        <f t="shared" ca="1" si="808"/>
        <v>0</v>
      </c>
      <c r="R5820" s="101">
        <f t="shared" ca="1" si="809"/>
        <v>0</v>
      </c>
      <c r="S5820" s="13"/>
      <c r="T5820" s="101">
        <f t="shared" ca="1" si="810"/>
        <v>0.32824049742897232</v>
      </c>
      <c r="U5820" s="101">
        <f t="shared" si="811"/>
        <v>0</v>
      </c>
      <c r="V5820" s="101">
        <f t="shared" ca="1" si="812"/>
        <v>68.418200662946518</v>
      </c>
    </row>
    <row r="5821" spans="2:22" x14ac:dyDescent="0.3">
      <c r="B5821" s="13">
        <v>2023</v>
      </c>
      <c r="C5821" s="13">
        <v>8</v>
      </c>
      <c r="D5821" s="13">
        <v>28</v>
      </c>
      <c r="E5821" s="83" t="s">
        <v>339</v>
      </c>
      <c r="F5821" s="13">
        <v>7</v>
      </c>
      <c r="G5821" s="13">
        <v>22</v>
      </c>
      <c r="H5821" s="13" t="s">
        <v>69</v>
      </c>
      <c r="I5821" s="13" t="s">
        <v>53</v>
      </c>
      <c r="J5821" s="13"/>
      <c r="K5821" s="13" t="s">
        <v>27</v>
      </c>
      <c r="L5821" s="12">
        <f t="shared" ca="1" si="805"/>
        <v>6.7861174970328246</v>
      </c>
      <c r="M5821" s="101">
        <f t="shared" ca="1" si="806"/>
        <v>0.35803555914345181</v>
      </c>
      <c r="N5821" s="101">
        <f t="shared" ca="1" si="813"/>
        <v>780.39782230327728</v>
      </c>
      <c r="O5821" s="101">
        <f t="shared" ca="1" si="807"/>
        <v>0.73215421675487147</v>
      </c>
      <c r="Q5821" s="12">
        <f t="shared" ca="1" si="808"/>
        <v>0</v>
      </c>
      <c r="R5821" s="101">
        <f t="shared" ca="1" si="809"/>
        <v>0</v>
      </c>
      <c r="S5821" s="13"/>
      <c r="T5821" s="101">
        <f t="shared" ca="1" si="810"/>
        <v>0.35803555914345181</v>
      </c>
      <c r="U5821" s="101">
        <f t="shared" si="811"/>
        <v>0</v>
      </c>
      <c r="V5821" s="101">
        <f t="shared" ca="1" si="812"/>
        <v>68.776236222089963</v>
      </c>
    </row>
    <row r="5822" spans="2:22" x14ac:dyDescent="0.3">
      <c r="B5822" s="13">
        <v>2023</v>
      </c>
      <c r="C5822" s="13">
        <v>8</v>
      </c>
      <c r="D5822" s="13">
        <v>28</v>
      </c>
      <c r="E5822" s="83" t="s">
        <v>339</v>
      </c>
      <c r="F5822" s="13">
        <v>7</v>
      </c>
      <c r="G5822" s="13">
        <v>23</v>
      </c>
      <c r="H5822" s="13" t="s">
        <v>69</v>
      </c>
      <c r="I5822" s="13" t="s">
        <v>53</v>
      </c>
      <c r="J5822" s="13"/>
      <c r="K5822" s="13" t="s">
        <v>27</v>
      </c>
      <c r="L5822" s="12">
        <f t="shared" ca="1" si="805"/>
        <v>7.435725081098866</v>
      </c>
      <c r="M5822" s="101">
        <f t="shared" ca="1" si="806"/>
        <v>0.39230885527877618</v>
      </c>
      <c r="N5822" s="101">
        <f t="shared" ca="1" si="813"/>
        <v>780.39782230327728</v>
      </c>
      <c r="O5822" s="101">
        <f t="shared" ca="1" si="807"/>
        <v>0.80224037899975664</v>
      </c>
      <c r="Q5822" s="12">
        <f t="shared" ca="1" si="808"/>
        <v>0</v>
      </c>
      <c r="R5822" s="101">
        <f t="shared" ca="1" si="809"/>
        <v>0</v>
      </c>
      <c r="S5822" s="13"/>
      <c r="T5822" s="101">
        <f t="shared" ca="1" si="810"/>
        <v>0.39230885527877618</v>
      </c>
      <c r="U5822" s="101">
        <f t="shared" si="811"/>
        <v>0</v>
      </c>
      <c r="V5822" s="101">
        <f t="shared" ca="1" si="812"/>
        <v>69.168545077368734</v>
      </c>
    </row>
    <row r="5823" spans="2:22" x14ac:dyDescent="0.3">
      <c r="B5823" s="13">
        <v>2023</v>
      </c>
      <c r="C5823" s="13">
        <v>8</v>
      </c>
      <c r="D5823" s="13">
        <v>29</v>
      </c>
      <c r="E5823" s="83" t="s">
        <v>340</v>
      </c>
      <c r="F5823" s="13">
        <v>1</v>
      </c>
      <c r="G5823" s="13">
        <v>0</v>
      </c>
      <c r="H5823" s="13" t="s">
        <v>69</v>
      </c>
      <c r="I5823" s="13" t="s">
        <v>53</v>
      </c>
      <c r="J5823" s="13"/>
      <c r="K5823" s="13" t="s">
        <v>27</v>
      </c>
      <c r="L5823" s="12">
        <f t="shared" ca="1" si="805"/>
        <v>5.7439611988429942</v>
      </c>
      <c r="M5823" s="101">
        <f t="shared" ca="1" si="806"/>
        <v>0.30305139285095639</v>
      </c>
      <c r="N5823" s="101">
        <f t="shared" ca="1" si="813"/>
        <v>780.39782230327728</v>
      </c>
      <c r="O5823" s="101">
        <f t="shared" ca="1" si="807"/>
        <v>0.61971597374317067</v>
      </c>
      <c r="Q5823" s="12">
        <f t="shared" ca="1" si="808"/>
        <v>0</v>
      </c>
      <c r="R5823" s="101">
        <f t="shared" ca="1" si="809"/>
        <v>0</v>
      </c>
      <c r="S5823" s="13"/>
      <c r="T5823" s="101">
        <f t="shared" ca="1" si="810"/>
        <v>0.30305139285095639</v>
      </c>
      <c r="U5823" s="101">
        <f t="shared" si="811"/>
        <v>0</v>
      </c>
      <c r="V5823" s="101">
        <f t="shared" ca="1" si="812"/>
        <v>69.471596470219694</v>
      </c>
    </row>
    <row r="5824" spans="2:22" x14ac:dyDescent="0.3">
      <c r="B5824" s="13">
        <v>2023</v>
      </c>
      <c r="C5824" s="13">
        <v>8</v>
      </c>
      <c r="D5824" s="13">
        <v>29</v>
      </c>
      <c r="E5824" s="83" t="s">
        <v>340</v>
      </c>
      <c r="F5824" s="13">
        <v>1</v>
      </c>
      <c r="G5824" s="13">
        <v>1</v>
      </c>
      <c r="H5824" s="13" t="s">
        <v>69</v>
      </c>
      <c r="I5824" s="13" t="s">
        <v>53</v>
      </c>
      <c r="J5824" s="13"/>
      <c r="K5824" s="13" t="s">
        <v>27</v>
      </c>
      <c r="L5824" s="12">
        <f t="shared" ref="L5824:L5887" ca="1" si="814">IF(K5824="Weekday",_xlfn.NORM.INV(RAND(),VLOOKUP(G5824,$J$5:$N$28,4),VLOOKUP(G5824,$J$5:$N$28,5)),_xlfn.NORM.INV(RAND(),VLOOKUP(G5824,$P$5:$T$28,4),VLOOKUP(G5824,$P$5:$T$28,5)))*VLOOKUP(C5824,$P$32:$R$43,3)</f>
        <v>3.2746499889202081</v>
      </c>
      <c r="M5824" s="101">
        <f t="shared" ref="M5824:M5887" ca="1" si="815">IF(I5824="Winter",VLOOKUP(G5824,$J$40:$L$43,3),VLOOKUP(G5824,$J$40:$L$43,2))*L5824</f>
        <v>0.17277053341543019</v>
      </c>
      <c r="N5824" s="101">
        <f t="shared" ca="1" si="813"/>
        <v>780.39782230327728</v>
      </c>
      <c r="O5824" s="101">
        <f t="shared" ref="O5824:O5887" ca="1" si="816">IF(I5824="Winter",VLOOKUP(G5824,$J$46:$L$49,3),VLOOKUP(G5824,$J$46:$L$49,2))*L5824</f>
        <v>0.35330198730460127</v>
      </c>
      <c r="Q5824" s="12">
        <f t="shared" ref="Q5824:Q5887" ca="1" si="817">MIN(MAX(AND(IF(G5824&gt;=VLOOKUP(C5824,$O$46:$T$57,5),1,0),IF(G5824&lt;=VLOOKUP(C5824,$O$46:$T$57,6),1,0))*$G$50*_xlfn.NORM.INV(RAND(),VLOOKUP(C5824,$B$4:$F$15,4),VLOOKUP(C5824,$B$4:$F$15,4)),0),0.2)*$G$51</f>
        <v>0</v>
      </c>
      <c r="R5824" s="101">
        <f t="shared" ref="R5824:R5887" ca="1" si="818">MAX(Q5824-L5824,0)*$G$52</f>
        <v>0</v>
      </c>
      <c r="S5824" s="13"/>
      <c r="T5824" s="101">
        <f t="shared" ref="T5824:T5887" ca="1" si="819">MAX(L5824-Q5824,0)*IF(I5824="Winter",VLOOKUP(G5824,$J$40:$L$43,3),VLOOKUP(G5824,$J$40:$L$43,2))</f>
        <v>0.17277053341543019</v>
      </c>
      <c r="U5824" s="101">
        <f t="shared" si="811"/>
        <v>0</v>
      </c>
      <c r="V5824" s="101">
        <f t="shared" ca="1" si="812"/>
        <v>69.644367003635125</v>
      </c>
    </row>
    <row r="5825" spans="2:22" x14ac:dyDescent="0.3">
      <c r="B5825" s="13">
        <v>2023</v>
      </c>
      <c r="C5825" s="13">
        <v>8</v>
      </c>
      <c r="D5825" s="13">
        <v>29</v>
      </c>
      <c r="E5825" s="83" t="s">
        <v>340</v>
      </c>
      <c r="F5825" s="13">
        <v>1</v>
      </c>
      <c r="G5825" s="13">
        <v>2</v>
      </c>
      <c r="H5825" s="13" t="s">
        <v>69</v>
      </c>
      <c r="I5825" s="13" t="s">
        <v>53</v>
      </c>
      <c r="J5825" s="13"/>
      <c r="K5825" s="13" t="s">
        <v>27</v>
      </c>
      <c r="L5825" s="12">
        <f t="shared" ca="1" si="814"/>
        <v>3.5052965233248008</v>
      </c>
      <c r="M5825" s="101">
        <f t="shared" ca="1" si="815"/>
        <v>0.18493944457061651</v>
      </c>
      <c r="N5825" s="101">
        <f t="shared" ca="1" si="813"/>
        <v>780.39782230327728</v>
      </c>
      <c r="O5825" s="101">
        <f t="shared" ca="1" si="816"/>
        <v>0.37818644190151274</v>
      </c>
      <c r="Q5825" s="12">
        <f t="shared" ca="1" si="817"/>
        <v>0</v>
      </c>
      <c r="R5825" s="101">
        <f t="shared" ca="1" si="818"/>
        <v>0</v>
      </c>
      <c r="S5825" s="13"/>
      <c r="T5825" s="101">
        <f t="shared" ca="1" si="819"/>
        <v>0.18493944457061651</v>
      </c>
      <c r="U5825" s="101">
        <f t="shared" ref="U5825:U5888" si="820">IF(H5825="On-Peak",IF(I5825="Winter",((L5825*$D$48)/60),((L5825*$D$47)/60)),0)</f>
        <v>0</v>
      </c>
      <c r="V5825" s="101">
        <f t="shared" ref="V5825:V5888" ca="1" si="821">V5824+MAX(T5825-R5825,0)-MAX(R5825-T5825,0)+MAX(U5825-R5825,0)-MAX(R5825-U5825,0)</f>
        <v>69.829306448205742</v>
      </c>
    </row>
    <row r="5826" spans="2:22" x14ac:dyDescent="0.3">
      <c r="B5826" s="13">
        <v>2023</v>
      </c>
      <c r="C5826" s="13">
        <v>8</v>
      </c>
      <c r="D5826" s="13">
        <v>29</v>
      </c>
      <c r="E5826" s="83" t="s">
        <v>340</v>
      </c>
      <c r="F5826" s="13">
        <v>1</v>
      </c>
      <c r="G5826" s="13">
        <v>3</v>
      </c>
      <c r="H5826" s="13" t="s">
        <v>69</v>
      </c>
      <c r="I5826" s="13" t="s">
        <v>53</v>
      </c>
      <c r="J5826" s="13"/>
      <c r="K5826" s="13" t="s">
        <v>27</v>
      </c>
      <c r="L5826" s="12">
        <f t="shared" ca="1" si="814"/>
        <v>3.482672979267984</v>
      </c>
      <c r="M5826" s="101">
        <f t="shared" ca="1" si="815"/>
        <v>0.18374582638617884</v>
      </c>
      <c r="N5826" s="101">
        <f t="shared" ca="1" si="813"/>
        <v>780.39782230327728</v>
      </c>
      <c r="O5826" s="101">
        <f t="shared" ca="1" si="816"/>
        <v>0.37574558773322281</v>
      </c>
      <c r="Q5826" s="12">
        <f t="shared" ca="1" si="817"/>
        <v>0</v>
      </c>
      <c r="R5826" s="101">
        <f t="shared" ca="1" si="818"/>
        <v>0</v>
      </c>
      <c r="S5826" s="13"/>
      <c r="T5826" s="101">
        <f t="shared" ca="1" si="819"/>
        <v>0.18374582638617884</v>
      </c>
      <c r="U5826" s="101">
        <f t="shared" si="820"/>
        <v>0</v>
      </c>
      <c r="V5826" s="101">
        <f t="shared" ca="1" si="821"/>
        <v>70.013052274591914</v>
      </c>
    </row>
    <row r="5827" spans="2:22" x14ac:dyDescent="0.3">
      <c r="B5827" s="13">
        <v>2023</v>
      </c>
      <c r="C5827" s="13">
        <v>8</v>
      </c>
      <c r="D5827" s="13">
        <v>29</v>
      </c>
      <c r="E5827" s="83" t="s">
        <v>340</v>
      </c>
      <c r="F5827" s="13">
        <v>1</v>
      </c>
      <c r="G5827" s="13">
        <v>4</v>
      </c>
      <c r="H5827" s="13" t="s">
        <v>69</v>
      </c>
      <c r="I5827" s="13" t="s">
        <v>53</v>
      </c>
      <c r="J5827" s="13"/>
      <c r="K5827" s="13" t="s">
        <v>27</v>
      </c>
      <c r="L5827" s="12">
        <f t="shared" ca="1" si="814"/>
        <v>3.045523634784594</v>
      </c>
      <c r="M5827" s="101">
        <f t="shared" ca="1" si="815"/>
        <v>0.16068182697123518</v>
      </c>
      <c r="N5827" s="101">
        <f t="shared" ca="1" si="813"/>
        <v>780.39782230327728</v>
      </c>
      <c r="O5827" s="101">
        <f t="shared" ca="1" si="816"/>
        <v>0.32858154495690983</v>
      </c>
      <c r="Q5827" s="12">
        <f t="shared" ca="1" si="817"/>
        <v>0</v>
      </c>
      <c r="R5827" s="101">
        <f t="shared" ca="1" si="818"/>
        <v>0</v>
      </c>
      <c r="S5827" s="13"/>
      <c r="T5827" s="101">
        <f t="shared" ca="1" si="819"/>
        <v>0.16068182697123518</v>
      </c>
      <c r="U5827" s="101">
        <f t="shared" si="820"/>
        <v>0</v>
      </c>
      <c r="V5827" s="101">
        <f t="shared" ca="1" si="821"/>
        <v>70.173734101563156</v>
      </c>
    </row>
    <row r="5828" spans="2:22" x14ac:dyDescent="0.3">
      <c r="B5828" s="13">
        <v>2023</v>
      </c>
      <c r="C5828" s="13">
        <v>8</v>
      </c>
      <c r="D5828" s="13">
        <v>29</v>
      </c>
      <c r="E5828" s="83" t="s">
        <v>340</v>
      </c>
      <c r="F5828" s="13">
        <v>1</v>
      </c>
      <c r="G5828" s="13">
        <v>5</v>
      </c>
      <c r="H5828" s="13" t="s">
        <v>69</v>
      </c>
      <c r="I5828" s="13" t="s">
        <v>53</v>
      </c>
      <c r="J5828" s="13"/>
      <c r="K5828" s="13" t="s">
        <v>27</v>
      </c>
      <c r="L5828" s="12">
        <f t="shared" ca="1" si="814"/>
        <v>3.4613407172948993</v>
      </c>
      <c r="M5828" s="101">
        <f t="shared" ca="1" si="815"/>
        <v>0.1826203362444789</v>
      </c>
      <c r="N5828" s="101">
        <f t="shared" ca="1" si="813"/>
        <v>780.39782230327728</v>
      </c>
      <c r="O5828" s="101">
        <f t="shared" ca="1" si="816"/>
        <v>0.3734440499889467</v>
      </c>
      <c r="Q5828" s="12">
        <f t="shared" ca="1" si="817"/>
        <v>5.6000000000000005</v>
      </c>
      <c r="R5828" s="101">
        <f t="shared" ca="1" si="818"/>
        <v>0.18103750828098683</v>
      </c>
      <c r="S5828" s="13"/>
      <c r="T5828" s="101">
        <f t="shared" ca="1" si="819"/>
        <v>0</v>
      </c>
      <c r="U5828" s="101">
        <f t="shared" si="820"/>
        <v>0</v>
      </c>
      <c r="V5828" s="101">
        <f t="shared" ca="1" si="821"/>
        <v>69.811659085001196</v>
      </c>
    </row>
    <row r="5829" spans="2:22" x14ac:dyDescent="0.3">
      <c r="B5829" s="13">
        <v>2023</v>
      </c>
      <c r="C5829" s="13">
        <v>8</v>
      </c>
      <c r="D5829" s="13">
        <v>29</v>
      </c>
      <c r="E5829" s="83" t="s">
        <v>340</v>
      </c>
      <c r="F5829" s="13">
        <v>1</v>
      </c>
      <c r="G5829" s="13">
        <v>6</v>
      </c>
      <c r="H5829" s="13" t="s">
        <v>69</v>
      </c>
      <c r="I5829" s="13" t="s">
        <v>53</v>
      </c>
      <c r="J5829" s="13"/>
      <c r="K5829" s="13" t="s">
        <v>27</v>
      </c>
      <c r="L5829" s="12">
        <f t="shared" ca="1" si="814"/>
        <v>3.6998833144720269</v>
      </c>
      <c r="M5829" s="101">
        <f t="shared" ca="1" si="815"/>
        <v>0.19520584367154414</v>
      </c>
      <c r="N5829" s="101">
        <f t="shared" ca="1" si="813"/>
        <v>780.39782230327728</v>
      </c>
      <c r="O5829" s="101">
        <f t="shared" ca="1" si="816"/>
        <v>0.39918041079838701</v>
      </c>
      <c r="Q5829" s="12">
        <f t="shared" ca="1" si="817"/>
        <v>5.6000000000000005</v>
      </c>
      <c r="R5829" s="101">
        <f t="shared" ca="1" si="818"/>
        <v>0.16084487742994297</v>
      </c>
      <c r="S5829" s="13"/>
      <c r="T5829" s="101">
        <f t="shared" ca="1" si="819"/>
        <v>0</v>
      </c>
      <c r="U5829" s="101">
        <f t="shared" si="820"/>
        <v>0</v>
      </c>
      <c r="V5829" s="101">
        <f t="shared" ca="1" si="821"/>
        <v>69.489969330141321</v>
      </c>
    </row>
    <row r="5830" spans="2:22" x14ac:dyDescent="0.3">
      <c r="B5830" s="13">
        <v>2023</v>
      </c>
      <c r="C5830" s="13">
        <v>8</v>
      </c>
      <c r="D5830" s="13">
        <v>29</v>
      </c>
      <c r="E5830" s="83" t="s">
        <v>340</v>
      </c>
      <c r="F5830" s="13">
        <v>1</v>
      </c>
      <c r="G5830" s="13">
        <v>7</v>
      </c>
      <c r="H5830" s="13" t="s">
        <v>69</v>
      </c>
      <c r="I5830" s="13" t="s">
        <v>53</v>
      </c>
      <c r="J5830" s="13"/>
      <c r="K5830" s="13" t="s">
        <v>27</v>
      </c>
      <c r="L5830" s="12">
        <f t="shared" ca="1" si="814"/>
        <v>3.2322776749159456</v>
      </c>
      <c r="M5830" s="101">
        <f t="shared" ca="1" si="815"/>
        <v>0.17053497012856531</v>
      </c>
      <c r="N5830" s="101">
        <f t="shared" ca="1" si="813"/>
        <v>780.39782230327728</v>
      </c>
      <c r="O5830" s="101">
        <f t="shared" ca="1" si="816"/>
        <v>0.34873043834668138</v>
      </c>
      <c r="Q5830" s="12">
        <f t="shared" ca="1" si="817"/>
        <v>3.1084879242400256</v>
      </c>
      <c r="R5830" s="101">
        <f t="shared" ca="1" si="818"/>
        <v>0</v>
      </c>
      <c r="S5830" s="13"/>
      <c r="T5830" s="101">
        <f t="shared" ca="1" si="819"/>
        <v>6.5311472456615408E-3</v>
      </c>
      <c r="U5830" s="101">
        <f t="shared" si="820"/>
        <v>0</v>
      </c>
      <c r="V5830" s="101">
        <f t="shared" ca="1" si="821"/>
        <v>69.496500477386988</v>
      </c>
    </row>
    <row r="5831" spans="2:22" x14ac:dyDescent="0.3">
      <c r="B5831" s="13">
        <v>2023</v>
      </c>
      <c r="C5831" s="13">
        <v>8</v>
      </c>
      <c r="D5831" s="13">
        <v>29</v>
      </c>
      <c r="E5831" s="83" t="s">
        <v>340</v>
      </c>
      <c r="F5831" s="13">
        <v>1</v>
      </c>
      <c r="G5831" s="13">
        <v>8</v>
      </c>
      <c r="H5831" s="13" t="s">
        <v>69</v>
      </c>
      <c r="I5831" s="13" t="s">
        <v>53</v>
      </c>
      <c r="J5831" s="13"/>
      <c r="K5831" s="13" t="s">
        <v>27</v>
      </c>
      <c r="L5831" s="12">
        <f t="shared" ca="1" si="814"/>
        <v>4.1800252390680557</v>
      </c>
      <c r="M5831" s="101">
        <f t="shared" ca="1" si="815"/>
        <v>0.22053813161323063</v>
      </c>
      <c r="N5831" s="101">
        <f t="shared" ca="1" si="813"/>
        <v>780.39782230327728</v>
      </c>
      <c r="O5831" s="101">
        <f t="shared" ca="1" si="816"/>
        <v>0.45098292304305254</v>
      </c>
      <c r="Q5831" s="12">
        <f t="shared" ca="1" si="817"/>
        <v>5.6000000000000005</v>
      </c>
      <c r="R5831" s="101">
        <f t="shared" ca="1" si="818"/>
        <v>0.12020086351288914</v>
      </c>
      <c r="S5831" s="13"/>
      <c r="T5831" s="101">
        <f t="shared" ca="1" si="819"/>
        <v>0</v>
      </c>
      <c r="U5831" s="101">
        <f t="shared" si="820"/>
        <v>0</v>
      </c>
      <c r="V5831" s="101">
        <f t="shared" ca="1" si="821"/>
        <v>69.256098750361204</v>
      </c>
    </row>
    <row r="5832" spans="2:22" x14ac:dyDescent="0.3">
      <c r="B5832" s="13">
        <v>2023</v>
      </c>
      <c r="C5832" s="13">
        <v>8</v>
      </c>
      <c r="D5832" s="13">
        <v>29</v>
      </c>
      <c r="E5832" s="83" t="s">
        <v>340</v>
      </c>
      <c r="F5832" s="13">
        <v>1</v>
      </c>
      <c r="G5832" s="13">
        <v>9</v>
      </c>
      <c r="H5832" s="13" t="s">
        <v>69</v>
      </c>
      <c r="I5832" s="13" t="s">
        <v>53</v>
      </c>
      <c r="J5832" s="13"/>
      <c r="K5832" s="13" t="s">
        <v>27</v>
      </c>
      <c r="L5832" s="12">
        <f t="shared" ca="1" si="814"/>
        <v>3.3917939195413238</v>
      </c>
      <c r="M5832" s="101">
        <f t="shared" ca="1" si="815"/>
        <v>0.17895104719500024</v>
      </c>
      <c r="N5832" s="101">
        <f t="shared" ca="1" si="813"/>
        <v>780.39782230327728</v>
      </c>
      <c r="O5832" s="101">
        <f t="shared" ca="1" si="816"/>
        <v>0.36594064597931342</v>
      </c>
      <c r="Q5832" s="12">
        <f t="shared" ca="1" si="817"/>
        <v>0.53991402527155063</v>
      </c>
      <c r="R5832" s="101">
        <f t="shared" ca="1" si="818"/>
        <v>0</v>
      </c>
      <c r="S5832" s="13"/>
      <c r="T5832" s="101">
        <f t="shared" ca="1" si="819"/>
        <v>0.15046518322167324</v>
      </c>
      <c r="U5832" s="101">
        <f t="shared" si="820"/>
        <v>0</v>
      </c>
      <c r="V5832" s="101">
        <f t="shared" ca="1" si="821"/>
        <v>69.406563933582873</v>
      </c>
    </row>
    <row r="5833" spans="2:22" x14ac:dyDescent="0.3">
      <c r="B5833" s="13">
        <v>2023</v>
      </c>
      <c r="C5833" s="13">
        <v>8</v>
      </c>
      <c r="D5833" s="13">
        <v>29</v>
      </c>
      <c r="E5833" s="83" t="s">
        <v>340</v>
      </c>
      <c r="F5833" s="13">
        <v>1</v>
      </c>
      <c r="G5833" s="13">
        <v>10</v>
      </c>
      <c r="H5833" s="13" t="s">
        <v>70</v>
      </c>
      <c r="I5833" s="13" t="s">
        <v>53</v>
      </c>
      <c r="J5833" s="13"/>
      <c r="K5833" s="13" t="s">
        <v>27</v>
      </c>
      <c r="L5833" s="12">
        <f t="shared" ca="1" si="814"/>
        <v>4.3848939949133712</v>
      </c>
      <c r="M5833" s="101">
        <f t="shared" ca="1" si="815"/>
        <v>0.23134700717162948</v>
      </c>
      <c r="N5833" s="101">
        <f t="shared" ca="1" si="813"/>
        <v>780.39782230327728</v>
      </c>
      <c r="O5833" s="101">
        <f t="shared" ca="1" si="816"/>
        <v>0.47308621311120364</v>
      </c>
      <c r="Q5833" s="12">
        <f t="shared" ca="1" si="817"/>
        <v>5.6000000000000005</v>
      </c>
      <c r="R5833" s="101">
        <f t="shared" ca="1" si="818"/>
        <v>0.10285872333058318</v>
      </c>
      <c r="S5833" s="13"/>
      <c r="T5833" s="101">
        <f t="shared" ca="1" si="819"/>
        <v>0</v>
      </c>
      <c r="U5833" s="101">
        <f t="shared" si="820"/>
        <v>0</v>
      </c>
      <c r="V5833" s="101">
        <f t="shared" ca="1" si="821"/>
        <v>69.200846486921705</v>
      </c>
    </row>
    <row r="5834" spans="2:22" x14ac:dyDescent="0.3">
      <c r="B5834" s="13">
        <v>2023</v>
      </c>
      <c r="C5834" s="13">
        <v>8</v>
      </c>
      <c r="D5834" s="13">
        <v>29</v>
      </c>
      <c r="E5834" s="83" t="s">
        <v>340</v>
      </c>
      <c r="F5834" s="13">
        <v>1</v>
      </c>
      <c r="G5834" s="13">
        <v>11</v>
      </c>
      <c r="H5834" s="13" t="s">
        <v>70</v>
      </c>
      <c r="I5834" s="13" t="s">
        <v>53</v>
      </c>
      <c r="J5834" s="13"/>
      <c r="K5834" s="13" t="s">
        <v>27</v>
      </c>
      <c r="L5834" s="12">
        <f t="shared" ca="1" si="814"/>
        <v>4.7854733164422374</v>
      </c>
      <c r="M5834" s="101">
        <f t="shared" ca="1" si="815"/>
        <v>0.25248157217549244</v>
      </c>
      <c r="N5834" s="101">
        <f t="shared" ca="1" si="813"/>
        <v>780.39782230327728</v>
      </c>
      <c r="O5834" s="101">
        <f t="shared" ca="1" si="816"/>
        <v>0.51630471611095297</v>
      </c>
      <c r="Q5834" s="12">
        <f t="shared" ca="1" si="817"/>
        <v>5.6000000000000005</v>
      </c>
      <c r="R5834" s="101">
        <f t="shared" ca="1" si="818"/>
        <v>6.8949683763164654E-2</v>
      </c>
      <c r="S5834" s="13"/>
      <c r="T5834" s="101">
        <f t="shared" ca="1" si="819"/>
        <v>0</v>
      </c>
      <c r="U5834" s="101">
        <f t="shared" si="820"/>
        <v>0</v>
      </c>
      <c r="V5834" s="101">
        <f t="shared" ca="1" si="821"/>
        <v>69.062947119395375</v>
      </c>
    </row>
    <row r="5835" spans="2:22" x14ac:dyDescent="0.3">
      <c r="B5835" s="13">
        <v>2023</v>
      </c>
      <c r="C5835" s="13">
        <v>8</v>
      </c>
      <c r="D5835" s="13">
        <v>29</v>
      </c>
      <c r="E5835" s="83" t="s">
        <v>340</v>
      </c>
      <c r="F5835" s="13">
        <v>1</v>
      </c>
      <c r="G5835" s="13">
        <v>12</v>
      </c>
      <c r="H5835" s="13" t="s">
        <v>70</v>
      </c>
      <c r="I5835" s="13" t="s">
        <v>53</v>
      </c>
      <c r="J5835" s="13"/>
      <c r="K5835" s="13" t="s">
        <v>27</v>
      </c>
      <c r="L5835" s="12">
        <f t="shared" ca="1" si="814"/>
        <v>5.8709566976180563</v>
      </c>
      <c r="M5835" s="101">
        <f t="shared" ca="1" si="815"/>
        <v>0.30975167536632864</v>
      </c>
      <c r="N5835" s="101">
        <f t="shared" ca="1" si="813"/>
        <v>780.39782230327728</v>
      </c>
      <c r="O5835" s="101">
        <f t="shared" ca="1" si="816"/>
        <v>0.6334175181060121</v>
      </c>
      <c r="Q5835" s="12">
        <f t="shared" ca="1" si="817"/>
        <v>5.6000000000000005</v>
      </c>
      <c r="R5835" s="101">
        <f t="shared" ca="1" si="818"/>
        <v>0</v>
      </c>
      <c r="S5835" s="13"/>
      <c r="T5835" s="101">
        <f t="shared" ca="1" si="819"/>
        <v>1.4295675366328621E-2</v>
      </c>
      <c r="U5835" s="101">
        <f t="shared" si="820"/>
        <v>0</v>
      </c>
      <c r="V5835" s="101">
        <f t="shared" ca="1" si="821"/>
        <v>69.077242794761702</v>
      </c>
    </row>
    <row r="5836" spans="2:22" x14ac:dyDescent="0.3">
      <c r="B5836" s="13">
        <v>2023</v>
      </c>
      <c r="C5836" s="13">
        <v>8</v>
      </c>
      <c r="D5836" s="13">
        <v>29</v>
      </c>
      <c r="E5836" s="83" t="s">
        <v>340</v>
      </c>
      <c r="F5836" s="13">
        <v>1</v>
      </c>
      <c r="G5836" s="13">
        <v>13</v>
      </c>
      <c r="H5836" s="13" t="s">
        <v>70</v>
      </c>
      <c r="I5836" s="13" t="s">
        <v>53</v>
      </c>
      <c r="J5836" s="13"/>
      <c r="K5836" s="13" t="s">
        <v>27</v>
      </c>
      <c r="L5836" s="12">
        <f t="shared" ca="1" si="814"/>
        <v>4.8546462783299207</v>
      </c>
      <c r="M5836" s="101">
        <f t="shared" ca="1" si="815"/>
        <v>0.25613113764468665</v>
      </c>
      <c r="N5836" s="101">
        <f t="shared" ca="1" si="813"/>
        <v>780.39782230327728</v>
      </c>
      <c r="O5836" s="101">
        <f t="shared" ca="1" si="816"/>
        <v>0.52376778696901516</v>
      </c>
      <c r="Q5836" s="12">
        <f t="shared" ca="1" si="817"/>
        <v>5.6000000000000005</v>
      </c>
      <c r="R5836" s="101">
        <f t="shared" ca="1" si="818"/>
        <v>6.3094192539372262E-2</v>
      </c>
      <c r="S5836" s="13"/>
      <c r="T5836" s="101">
        <f t="shared" ca="1" si="819"/>
        <v>0</v>
      </c>
      <c r="U5836" s="101">
        <f t="shared" si="820"/>
        <v>0</v>
      </c>
      <c r="V5836" s="101">
        <f t="shared" ca="1" si="821"/>
        <v>68.951054409682968</v>
      </c>
    </row>
    <row r="5837" spans="2:22" x14ac:dyDescent="0.3">
      <c r="B5837" s="13">
        <v>2023</v>
      </c>
      <c r="C5837" s="13">
        <v>8</v>
      </c>
      <c r="D5837" s="13">
        <v>29</v>
      </c>
      <c r="E5837" s="83" t="s">
        <v>340</v>
      </c>
      <c r="F5837" s="13">
        <v>1</v>
      </c>
      <c r="G5837" s="13">
        <v>14</v>
      </c>
      <c r="H5837" s="13" t="s">
        <v>70</v>
      </c>
      <c r="I5837" s="13" t="s">
        <v>53</v>
      </c>
      <c r="J5837" s="13"/>
      <c r="K5837" s="13" t="s">
        <v>27</v>
      </c>
      <c r="L5837" s="12">
        <f t="shared" ca="1" si="814"/>
        <v>5.9486989822414875</v>
      </c>
      <c r="M5837" s="101">
        <f t="shared" ca="1" si="815"/>
        <v>0.31385335830306088</v>
      </c>
      <c r="N5837" s="101">
        <f t="shared" ca="1" si="813"/>
        <v>780.39782230327728</v>
      </c>
      <c r="O5837" s="101">
        <f t="shared" ca="1" si="816"/>
        <v>0.64180513319403409</v>
      </c>
      <c r="Q5837" s="12">
        <f t="shared" ca="1" si="817"/>
        <v>5.6000000000000005</v>
      </c>
      <c r="R5837" s="101">
        <f t="shared" ca="1" si="818"/>
        <v>0</v>
      </c>
      <c r="S5837" s="13"/>
      <c r="T5837" s="101">
        <f t="shared" ca="1" si="819"/>
        <v>1.8397358303060853E-2</v>
      </c>
      <c r="U5837" s="101">
        <f t="shared" si="820"/>
        <v>0</v>
      </c>
      <c r="V5837" s="101">
        <f t="shared" ca="1" si="821"/>
        <v>68.96945176798603</v>
      </c>
    </row>
    <row r="5838" spans="2:22" x14ac:dyDescent="0.3">
      <c r="B5838" s="13">
        <v>2023</v>
      </c>
      <c r="C5838" s="13">
        <v>8</v>
      </c>
      <c r="D5838" s="13">
        <v>29</v>
      </c>
      <c r="E5838" s="83" t="s">
        <v>340</v>
      </c>
      <c r="F5838" s="13">
        <v>1</v>
      </c>
      <c r="G5838" s="13">
        <v>15</v>
      </c>
      <c r="H5838" s="13" t="s">
        <v>70</v>
      </c>
      <c r="I5838" s="13" t="s">
        <v>53</v>
      </c>
      <c r="J5838" s="13"/>
      <c r="K5838" s="13" t="s">
        <v>27</v>
      </c>
      <c r="L5838" s="12">
        <f t="shared" ca="1" si="814"/>
        <v>4.2458219820031244</v>
      </c>
      <c r="M5838" s="101">
        <f t="shared" ca="1" si="815"/>
        <v>0.22400956777048486</v>
      </c>
      <c r="N5838" s="101">
        <f t="shared" ca="1" si="813"/>
        <v>780.39782230327728</v>
      </c>
      <c r="O5838" s="101">
        <f t="shared" ca="1" si="816"/>
        <v>0.45808173363831711</v>
      </c>
      <c r="Q5838" s="12">
        <f t="shared" ca="1" si="817"/>
        <v>0</v>
      </c>
      <c r="R5838" s="101">
        <f t="shared" ca="1" si="818"/>
        <v>0</v>
      </c>
      <c r="S5838" s="13"/>
      <c r="T5838" s="101">
        <f t="shared" ca="1" si="819"/>
        <v>0.22400956777048486</v>
      </c>
      <c r="U5838" s="101">
        <f t="shared" si="820"/>
        <v>0</v>
      </c>
      <c r="V5838" s="101">
        <f t="shared" ca="1" si="821"/>
        <v>69.19346133575651</v>
      </c>
    </row>
    <row r="5839" spans="2:22" x14ac:dyDescent="0.3">
      <c r="B5839" s="13">
        <v>2023</v>
      </c>
      <c r="C5839" s="13">
        <v>8</v>
      </c>
      <c r="D5839" s="13">
        <v>29</v>
      </c>
      <c r="E5839" s="83" t="s">
        <v>340</v>
      </c>
      <c r="F5839" s="13">
        <v>1</v>
      </c>
      <c r="G5839" s="13">
        <v>16</v>
      </c>
      <c r="H5839" s="13" t="s">
        <v>71</v>
      </c>
      <c r="I5839" s="13" t="s">
        <v>53</v>
      </c>
      <c r="J5839" s="13"/>
      <c r="K5839" s="13" t="s">
        <v>27</v>
      </c>
      <c r="L5839" s="12">
        <f t="shared" ca="1" si="814"/>
        <v>4.2528058507731439</v>
      </c>
      <c r="M5839" s="101">
        <f t="shared" ca="1" si="815"/>
        <v>0.52794331831497809</v>
      </c>
      <c r="N5839" s="101">
        <f t="shared" ca="1" si="813"/>
        <v>781.59392394880717</v>
      </c>
      <c r="O5839" s="101">
        <f t="shared" ca="1" si="816"/>
        <v>1.2664855823602423</v>
      </c>
      <c r="Q5839" s="12">
        <f t="shared" ca="1" si="817"/>
        <v>5.6000000000000005</v>
      </c>
      <c r="R5839" s="101">
        <f t="shared" ca="1" si="818"/>
        <v>0.11403998473205341</v>
      </c>
      <c r="S5839" s="13"/>
      <c r="T5839" s="101">
        <f t="shared" ca="1" si="819"/>
        <v>0</v>
      </c>
      <c r="U5839" s="101">
        <f t="shared" ca="1" si="820"/>
        <v>1.1961016455299467</v>
      </c>
      <c r="V5839" s="101">
        <f t="shared" ca="1" si="821"/>
        <v>70.161483011822341</v>
      </c>
    </row>
    <row r="5840" spans="2:22" x14ac:dyDescent="0.3">
      <c r="B5840" s="13">
        <v>2023</v>
      </c>
      <c r="C5840" s="13">
        <v>8</v>
      </c>
      <c r="D5840" s="13">
        <v>29</v>
      </c>
      <c r="E5840" s="83" t="s">
        <v>340</v>
      </c>
      <c r="F5840" s="13">
        <v>1</v>
      </c>
      <c r="G5840" s="13">
        <v>17</v>
      </c>
      <c r="H5840" s="13" t="s">
        <v>71</v>
      </c>
      <c r="I5840" s="13" t="s">
        <v>53</v>
      </c>
      <c r="J5840" s="13"/>
      <c r="K5840" s="13" t="s">
        <v>27</v>
      </c>
      <c r="L5840" s="12">
        <f t="shared" ca="1" si="814"/>
        <v>6.8343172026681023</v>
      </c>
      <c r="M5840" s="101">
        <f t="shared" ca="1" si="815"/>
        <v>0.84841213753921818</v>
      </c>
      <c r="N5840" s="101">
        <f t="shared" ref="N5840:N5903" ca="1" si="822">IF(H5840="On-Peak",IF(I5840="Winter",((L5840*$D$48)/60)+N5839,((L5840*$D$47)/60)+N5839),N5839)</f>
        <v>783.51607566205757</v>
      </c>
      <c r="O5840" s="101">
        <f t="shared" ca="1" si="816"/>
        <v>2.035259662954561</v>
      </c>
      <c r="Q5840" s="12">
        <f t="shared" ca="1" si="817"/>
        <v>5.6000000000000005</v>
      </c>
      <c r="R5840" s="101">
        <f t="shared" ca="1" si="818"/>
        <v>0</v>
      </c>
      <c r="S5840" s="13"/>
      <c r="T5840" s="101">
        <f t="shared" ca="1" si="819"/>
        <v>0.15322813753921816</v>
      </c>
      <c r="U5840" s="101">
        <f t="shared" ca="1" si="820"/>
        <v>1.9221517132504038</v>
      </c>
      <c r="V5840" s="101">
        <f t="shared" ca="1" si="821"/>
        <v>72.236862862611957</v>
      </c>
    </row>
    <row r="5841" spans="2:22" x14ac:dyDescent="0.3">
      <c r="B5841" s="13">
        <v>2023</v>
      </c>
      <c r="C5841" s="13">
        <v>8</v>
      </c>
      <c r="D5841" s="13">
        <v>29</v>
      </c>
      <c r="E5841" s="83" t="s">
        <v>340</v>
      </c>
      <c r="F5841" s="13">
        <v>1</v>
      </c>
      <c r="G5841" s="13">
        <v>18</v>
      </c>
      <c r="H5841" s="13" t="s">
        <v>71</v>
      </c>
      <c r="I5841" s="13" t="s">
        <v>53</v>
      </c>
      <c r="J5841" s="13"/>
      <c r="K5841" s="13" t="s">
        <v>27</v>
      </c>
      <c r="L5841" s="12">
        <f t="shared" ca="1" si="814"/>
        <v>5.3584114313850231</v>
      </c>
      <c r="M5841" s="101">
        <f t="shared" ca="1" si="815"/>
        <v>0.66519319509213681</v>
      </c>
      <c r="N5841" s="101">
        <f t="shared" ca="1" si="822"/>
        <v>785.02312887713458</v>
      </c>
      <c r="O5841" s="101">
        <f t="shared" ca="1" si="816"/>
        <v>1.59573492426646</v>
      </c>
      <c r="Q5841" s="12">
        <f t="shared" ca="1" si="817"/>
        <v>5.6000000000000005</v>
      </c>
      <c r="R5841" s="101">
        <f t="shared" ca="1" si="818"/>
        <v>2.0450472333257842E-2</v>
      </c>
      <c r="S5841" s="13"/>
      <c r="T5841" s="101">
        <f t="shared" ca="1" si="819"/>
        <v>0</v>
      </c>
      <c r="U5841" s="101">
        <f t="shared" ca="1" si="820"/>
        <v>1.5070532150770377</v>
      </c>
      <c r="V5841" s="101">
        <f t="shared" ca="1" si="821"/>
        <v>73.70301513302249</v>
      </c>
    </row>
    <row r="5842" spans="2:22" x14ac:dyDescent="0.3">
      <c r="B5842" s="13">
        <v>2023</v>
      </c>
      <c r="C5842" s="13">
        <v>8</v>
      </c>
      <c r="D5842" s="13">
        <v>29</v>
      </c>
      <c r="E5842" s="83" t="s">
        <v>340</v>
      </c>
      <c r="F5842" s="13">
        <v>1</v>
      </c>
      <c r="G5842" s="13">
        <v>19</v>
      </c>
      <c r="H5842" s="13" t="s">
        <v>71</v>
      </c>
      <c r="I5842" s="13" t="s">
        <v>53</v>
      </c>
      <c r="J5842" s="13"/>
      <c r="K5842" s="13" t="s">
        <v>27</v>
      </c>
      <c r="L5842" s="12">
        <f t="shared" ca="1" si="814"/>
        <v>6.7782556536228746</v>
      </c>
      <c r="M5842" s="101">
        <f t="shared" ca="1" si="815"/>
        <v>0.84145265684074366</v>
      </c>
      <c r="N5842" s="101">
        <f t="shared" ca="1" si="822"/>
        <v>786.92951327971605</v>
      </c>
      <c r="O5842" s="101">
        <f t="shared" ca="1" si="816"/>
        <v>2.0185645336488922</v>
      </c>
      <c r="Q5842" s="12">
        <f t="shared" ca="1" si="817"/>
        <v>5.6000000000000005</v>
      </c>
      <c r="R5842" s="101">
        <f t="shared" ca="1" si="818"/>
        <v>0</v>
      </c>
      <c r="S5842" s="13"/>
      <c r="T5842" s="101">
        <f t="shared" ca="1" si="819"/>
        <v>0.14626865684074358</v>
      </c>
      <c r="U5842" s="101">
        <f t="shared" ca="1" si="820"/>
        <v>1.9063844025814336</v>
      </c>
      <c r="V5842" s="101">
        <f t="shared" ca="1" si="821"/>
        <v>75.755668192444674</v>
      </c>
    </row>
    <row r="5843" spans="2:22" x14ac:dyDescent="0.3">
      <c r="B5843" s="13">
        <v>2023</v>
      </c>
      <c r="C5843" s="13">
        <v>8</v>
      </c>
      <c r="D5843" s="13">
        <v>29</v>
      </c>
      <c r="E5843" s="83" t="s">
        <v>340</v>
      </c>
      <c r="F5843" s="13">
        <v>1</v>
      </c>
      <c r="G5843" s="13">
        <v>20</v>
      </c>
      <c r="H5843" s="13" t="s">
        <v>69</v>
      </c>
      <c r="I5843" s="13" t="s">
        <v>53</v>
      </c>
      <c r="J5843" s="13"/>
      <c r="K5843" s="13" t="s">
        <v>27</v>
      </c>
      <c r="L5843" s="12">
        <f t="shared" ca="1" si="814"/>
        <v>6.3399786955155415</v>
      </c>
      <c r="M5843" s="101">
        <f t="shared" ca="1" si="815"/>
        <v>0.33449727597539997</v>
      </c>
      <c r="N5843" s="101">
        <f t="shared" ca="1" si="822"/>
        <v>786.92951327971605</v>
      </c>
      <c r="O5843" s="101">
        <f t="shared" ca="1" si="816"/>
        <v>0.68402030145917181</v>
      </c>
      <c r="Q5843" s="12">
        <f t="shared" ca="1" si="817"/>
        <v>0</v>
      </c>
      <c r="R5843" s="101">
        <f t="shared" ca="1" si="818"/>
        <v>0</v>
      </c>
      <c r="S5843" s="13"/>
      <c r="T5843" s="101">
        <f t="shared" ca="1" si="819"/>
        <v>0.33449727597539997</v>
      </c>
      <c r="U5843" s="101">
        <f t="shared" si="820"/>
        <v>0</v>
      </c>
      <c r="V5843" s="101">
        <f t="shared" ca="1" si="821"/>
        <v>76.090165468420068</v>
      </c>
    </row>
    <row r="5844" spans="2:22" x14ac:dyDescent="0.3">
      <c r="B5844" s="13">
        <v>2023</v>
      </c>
      <c r="C5844" s="13">
        <v>8</v>
      </c>
      <c r="D5844" s="13">
        <v>29</v>
      </c>
      <c r="E5844" s="83" t="s">
        <v>340</v>
      </c>
      <c r="F5844" s="13">
        <v>1</v>
      </c>
      <c r="G5844" s="13">
        <v>21</v>
      </c>
      <c r="H5844" s="13" t="s">
        <v>69</v>
      </c>
      <c r="I5844" s="13" t="s">
        <v>53</v>
      </c>
      <c r="J5844" s="13"/>
      <c r="K5844" s="13" t="s">
        <v>27</v>
      </c>
      <c r="L5844" s="12">
        <f t="shared" ca="1" si="814"/>
        <v>3.9935256570198456</v>
      </c>
      <c r="M5844" s="101">
        <f t="shared" ca="1" si="815"/>
        <v>0.21069841366436706</v>
      </c>
      <c r="N5844" s="101">
        <f t="shared" ca="1" si="822"/>
        <v>786.92951327971605</v>
      </c>
      <c r="O5844" s="101">
        <f t="shared" ca="1" si="816"/>
        <v>0.43086148313587114</v>
      </c>
      <c r="Q5844" s="12">
        <f t="shared" ca="1" si="817"/>
        <v>0</v>
      </c>
      <c r="R5844" s="101">
        <f t="shared" ca="1" si="818"/>
        <v>0</v>
      </c>
      <c r="S5844" s="13"/>
      <c r="T5844" s="101">
        <f t="shared" ca="1" si="819"/>
        <v>0.21069841366436706</v>
      </c>
      <c r="U5844" s="101">
        <f t="shared" si="820"/>
        <v>0</v>
      </c>
      <c r="V5844" s="101">
        <f t="shared" ca="1" si="821"/>
        <v>76.300863882084428</v>
      </c>
    </row>
    <row r="5845" spans="2:22" x14ac:dyDescent="0.3">
      <c r="B5845" s="13">
        <v>2023</v>
      </c>
      <c r="C5845" s="13">
        <v>8</v>
      </c>
      <c r="D5845" s="13">
        <v>29</v>
      </c>
      <c r="E5845" s="83" t="s">
        <v>340</v>
      </c>
      <c r="F5845" s="13">
        <v>1</v>
      </c>
      <c r="G5845" s="13">
        <v>22</v>
      </c>
      <c r="H5845" s="13" t="s">
        <v>69</v>
      </c>
      <c r="I5845" s="13" t="s">
        <v>53</v>
      </c>
      <c r="J5845" s="13"/>
      <c r="K5845" s="13" t="s">
        <v>27</v>
      </c>
      <c r="L5845" s="12">
        <f t="shared" ca="1" si="814"/>
        <v>5.6199909286675807</v>
      </c>
      <c r="M5845" s="101">
        <f t="shared" ca="1" si="815"/>
        <v>0.29651072139650159</v>
      </c>
      <c r="N5845" s="101">
        <f t="shared" ca="1" si="822"/>
        <v>786.92951327971605</v>
      </c>
      <c r="O5845" s="101">
        <f t="shared" ca="1" si="816"/>
        <v>0.60634082129394529</v>
      </c>
      <c r="Q5845" s="12">
        <f t="shared" ca="1" si="817"/>
        <v>0</v>
      </c>
      <c r="R5845" s="101">
        <f t="shared" ca="1" si="818"/>
        <v>0</v>
      </c>
      <c r="S5845" s="13"/>
      <c r="T5845" s="101">
        <f t="shared" ca="1" si="819"/>
        <v>0.29651072139650159</v>
      </c>
      <c r="U5845" s="101">
        <f t="shared" si="820"/>
        <v>0</v>
      </c>
      <c r="V5845" s="101">
        <f t="shared" ca="1" si="821"/>
        <v>76.59737460348093</v>
      </c>
    </row>
    <row r="5846" spans="2:22" x14ac:dyDescent="0.3">
      <c r="B5846" s="13">
        <v>2023</v>
      </c>
      <c r="C5846" s="13">
        <v>8</v>
      </c>
      <c r="D5846" s="13">
        <v>29</v>
      </c>
      <c r="E5846" s="83" t="s">
        <v>340</v>
      </c>
      <c r="F5846" s="13">
        <v>1</v>
      </c>
      <c r="G5846" s="13">
        <v>23</v>
      </c>
      <c r="H5846" s="13" t="s">
        <v>69</v>
      </c>
      <c r="I5846" s="13" t="s">
        <v>53</v>
      </c>
      <c r="J5846" s="13"/>
      <c r="K5846" s="13" t="s">
        <v>27</v>
      </c>
      <c r="L5846" s="12">
        <f t="shared" ca="1" si="814"/>
        <v>4.9752399978086919</v>
      </c>
      <c r="M5846" s="101">
        <f t="shared" ca="1" si="815"/>
        <v>0.26249366228438659</v>
      </c>
      <c r="N5846" s="101">
        <f t="shared" ca="1" si="822"/>
        <v>786.92951327971605</v>
      </c>
      <c r="O5846" s="101">
        <f t="shared" ca="1" si="816"/>
        <v>0.53677864336357972</v>
      </c>
      <c r="Q5846" s="12">
        <f t="shared" ca="1" si="817"/>
        <v>0</v>
      </c>
      <c r="R5846" s="101">
        <f t="shared" ca="1" si="818"/>
        <v>0</v>
      </c>
      <c r="S5846" s="13"/>
      <c r="T5846" s="101">
        <f t="shared" ca="1" si="819"/>
        <v>0.26249366228438659</v>
      </c>
      <c r="U5846" s="101">
        <f t="shared" si="820"/>
        <v>0</v>
      </c>
      <c r="V5846" s="101">
        <f t="shared" ca="1" si="821"/>
        <v>76.859868265765314</v>
      </c>
    </row>
    <row r="5847" spans="2:22" x14ac:dyDescent="0.3">
      <c r="B5847" s="13">
        <v>2023</v>
      </c>
      <c r="C5847" s="13">
        <v>8</v>
      </c>
      <c r="D5847" s="13">
        <v>30</v>
      </c>
      <c r="E5847" s="83" t="s">
        <v>341</v>
      </c>
      <c r="F5847" s="13">
        <v>2</v>
      </c>
      <c r="G5847" s="13">
        <v>0</v>
      </c>
      <c r="H5847" s="13" t="s">
        <v>69</v>
      </c>
      <c r="I5847" s="13" t="s">
        <v>53</v>
      </c>
      <c r="J5847" s="13"/>
      <c r="K5847" s="13" t="s">
        <v>27</v>
      </c>
      <c r="L5847" s="12">
        <f t="shared" ca="1" si="814"/>
        <v>7.022103840435082</v>
      </c>
      <c r="M5847" s="101">
        <f t="shared" ca="1" si="815"/>
        <v>0.37048619862135496</v>
      </c>
      <c r="N5847" s="101">
        <f t="shared" ca="1" si="822"/>
        <v>786.92951327971605</v>
      </c>
      <c r="O5847" s="101">
        <f t="shared" ca="1" si="816"/>
        <v>0.75761478334454102</v>
      </c>
      <c r="Q5847" s="12">
        <f t="shared" ca="1" si="817"/>
        <v>0</v>
      </c>
      <c r="R5847" s="101">
        <f t="shared" ca="1" si="818"/>
        <v>0</v>
      </c>
      <c r="S5847" s="13"/>
      <c r="T5847" s="101">
        <f t="shared" ca="1" si="819"/>
        <v>0.37048619862135496</v>
      </c>
      <c r="U5847" s="101">
        <f t="shared" si="820"/>
        <v>0</v>
      </c>
      <c r="V5847" s="101">
        <f t="shared" ca="1" si="821"/>
        <v>77.230354464386664</v>
      </c>
    </row>
    <row r="5848" spans="2:22" x14ac:dyDescent="0.3">
      <c r="B5848" s="13">
        <v>2023</v>
      </c>
      <c r="C5848" s="13">
        <v>8</v>
      </c>
      <c r="D5848" s="13">
        <v>30</v>
      </c>
      <c r="E5848" s="83" t="s">
        <v>341</v>
      </c>
      <c r="F5848" s="13">
        <v>2</v>
      </c>
      <c r="G5848" s="13">
        <v>1</v>
      </c>
      <c r="H5848" s="13" t="s">
        <v>69</v>
      </c>
      <c r="I5848" s="13" t="s">
        <v>53</v>
      </c>
      <c r="J5848" s="13"/>
      <c r="K5848" s="13" t="s">
        <v>27</v>
      </c>
      <c r="L5848" s="12">
        <f t="shared" ca="1" si="814"/>
        <v>3.2469894639117167</v>
      </c>
      <c r="M5848" s="101">
        <f t="shared" ca="1" si="815"/>
        <v>0.17131116411598218</v>
      </c>
      <c r="N5848" s="101">
        <f t="shared" ca="1" si="822"/>
        <v>786.92951327971605</v>
      </c>
      <c r="O5848" s="101">
        <f t="shared" ca="1" si="816"/>
        <v>0.35031769326143514</v>
      </c>
      <c r="Q5848" s="12">
        <f t="shared" ca="1" si="817"/>
        <v>0</v>
      </c>
      <c r="R5848" s="101">
        <f t="shared" ca="1" si="818"/>
        <v>0</v>
      </c>
      <c r="S5848" s="13"/>
      <c r="T5848" s="101">
        <f t="shared" ca="1" si="819"/>
        <v>0.17131116411598218</v>
      </c>
      <c r="U5848" s="101">
        <f t="shared" si="820"/>
        <v>0</v>
      </c>
      <c r="V5848" s="101">
        <f t="shared" ca="1" si="821"/>
        <v>77.401665628502641</v>
      </c>
    </row>
    <row r="5849" spans="2:22" x14ac:dyDescent="0.3">
      <c r="B5849" s="13">
        <v>2023</v>
      </c>
      <c r="C5849" s="13">
        <v>8</v>
      </c>
      <c r="D5849" s="13">
        <v>30</v>
      </c>
      <c r="E5849" s="83" t="s">
        <v>341</v>
      </c>
      <c r="F5849" s="13">
        <v>2</v>
      </c>
      <c r="G5849" s="13">
        <v>2</v>
      </c>
      <c r="H5849" s="13" t="s">
        <v>69</v>
      </c>
      <c r="I5849" s="13" t="s">
        <v>53</v>
      </c>
      <c r="J5849" s="13"/>
      <c r="K5849" s="13" t="s">
        <v>27</v>
      </c>
      <c r="L5849" s="12">
        <f t="shared" ca="1" si="814"/>
        <v>3.4195798114782239</v>
      </c>
      <c r="M5849" s="101">
        <f t="shared" ca="1" si="815"/>
        <v>0.18041703085359109</v>
      </c>
      <c r="N5849" s="101">
        <f t="shared" ca="1" si="822"/>
        <v>786.92951327971605</v>
      </c>
      <c r="O5849" s="101">
        <f t="shared" ca="1" si="816"/>
        <v>0.36893846586038559</v>
      </c>
      <c r="Q5849" s="12">
        <f t="shared" ca="1" si="817"/>
        <v>0</v>
      </c>
      <c r="R5849" s="101">
        <f t="shared" ca="1" si="818"/>
        <v>0</v>
      </c>
      <c r="S5849" s="13"/>
      <c r="T5849" s="101">
        <f t="shared" ca="1" si="819"/>
        <v>0.18041703085359109</v>
      </c>
      <c r="U5849" s="101">
        <f t="shared" si="820"/>
        <v>0</v>
      </c>
      <c r="V5849" s="101">
        <f t="shared" ca="1" si="821"/>
        <v>77.582082659356232</v>
      </c>
    </row>
    <row r="5850" spans="2:22" x14ac:dyDescent="0.3">
      <c r="B5850" s="13">
        <v>2023</v>
      </c>
      <c r="C5850" s="13">
        <v>8</v>
      </c>
      <c r="D5850" s="13">
        <v>30</v>
      </c>
      <c r="E5850" s="83" t="s">
        <v>341</v>
      </c>
      <c r="F5850" s="13">
        <v>2</v>
      </c>
      <c r="G5850" s="13">
        <v>3</v>
      </c>
      <c r="H5850" s="13" t="s">
        <v>69</v>
      </c>
      <c r="I5850" s="13" t="s">
        <v>53</v>
      </c>
      <c r="J5850" s="13"/>
      <c r="K5850" s="13" t="s">
        <v>27</v>
      </c>
      <c r="L5850" s="12">
        <f t="shared" ca="1" si="814"/>
        <v>3.1108020539948082</v>
      </c>
      <c r="M5850" s="101">
        <f t="shared" ca="1" si="815"/>
        <v>0.16412591636876608</v>
      </c>
      <c r="N5850" s="101">
        <f t="shared" ca="1" si="822"/>
        <v>786.92951327971605</v>
      </c>
      <c r="O5850" s="101">
        <f t="shared" ca="1" si="816"/>
        <v>0.33562443360549987</v>
      </c>
      <c r="Q5850" s="12">
        <f t="shared" ca="1" si="817"/>
        <v>0</v>
      </c>
      <c r="R5850" s="101">
        <f t="shared" ca="1" si="818"/>
        <v>0</v>
      </c>
      <c r="S5850" s="13"/>
      <c r="T5850" s="101">
        <f t="shared" ca="1" si="819"/>
        <v>0.16412591636876608</v>
      </c>
      <c r="U5850" s="101">
        <f t="shared" si="820"/>
        <v>0</v>
      </c>
      <c r="V5850" s="101">
        <f t="shared" ca="1" si="821"/>
        <v>77.746208575724992</v>
      </c>
    </row>
    <row r="5851" spans="2:22" x14ac:dyDescent="0.3">
      <c r="B5851" s="13">
        <v>2023</v>
      </c>
      <c r="C5851" s="13">
        <v>8</v>
      </c>
      <c r="D5851" s="13">
        <v>30</v>
      </c>
      <c r="E5851" s="83" t="s">
        <v>341</v>
      </c>
      <c r="F5851" s="13">
        <v>2</v>
      </c>
      <c r="G5851" s="13">
        <v>4</v>
      </c>
      <c r="H5851" s="13" t="s">
        <v>69</v>
      </c>
      <c r="I5851" s="13" t="s">
        <v>53</v>
      </c>
      <c r="J5851" s="13"/>
      <c r="K5851" s="13" t="s">
        <v>27</v>
      </c>
      <c r="L5851" s="12">
        <f t="shared" ca="1" si="814"/>
        <v>3.5373943259716549</v>
      </c>
      <c r="M5851" s="101">
        <f t="shared" ca="1" si="815"/>
        <v>0.18663292463826453</v>
      </c>
      <c r="N5851" s="101">
        <f t="shared" ca="1" si="822"/>
        <v>786.92951327971605</v>
      </c>
      <c r="O5851" s="101">
        <f t="shared" ca="1" si="816"/>
        <v>0.38164947382908188</v>
      </c>
      <c r="Q5851" s="12">
        <f t="shared" ca="1" si="817"/>
        <v>0</v>
      </c>
      <c r="R5851" s="101">
        <f t="shared" ca="1" si="818"/>
        <v>0</v>
      </c>
      <c r="S5851" s="13"/>
      <c r="T5851" s="101">
        <f t="shared" ca="1" si="819"/>
        <v>0.18663292463826453</v>
      </c>
      <c r="U5851" s="101">
        <f t="shared" si="820"/>
        <v>0</v>
      </c>
      <c r="V5851" s="101">
        <f t="shared" ca="1" si="821"/>
        <v>77.932841500363253</v>
      </c>
    </row>
    <row r="5852" spans="2:22" x14ac:dyDescent="0.3">
      <c r="B5852" s="13">
        <v>2023</v>
      </c>
      <c r="C5852" s="13">
        <v>8</v>
      </c>
      <c r="D5852" s="13">
        <v>30</v>
      </c>
      <c r="E5852" s="83" t="s">
        <v>341</v>
      </c>
      <c r="F5852" s="13">
        <v>2</v>
      </c>
      <c r="G5852" s="13">
        <v>5</v>
      </c>
      <c r="H5852" s="13" t="s">
        <v>69</v>
      </c>
      <c r="I5852" s="13" t="s">
        <v>53</v>
      </c>
      <c r="J5852" s="13"/>
      <c r="K5852" s="13" t="s">
        <v>27</v>
      </c>
      <c r="L5852" s="12">
        <f t="shared" ca="1" si="814"/>
        <v>3.3439359321957314</v>
      </c>
      <c r="M5852" s="101">
        <f t="shared" ca="1" si="815"/>
        <v>0.1764260597826468</v>
      </c>
      <c r="N5852" s="101">
        <f t="shared" ca="1" si="822"/>
        <v>786.92951327971605</v>
      </c>
      <c r="O5852" s="101">
        <f t="shared" ca="1" si="816"/>
        <v>0.36077724772459746</v>
      </c>
      <c r="Q5852" s="12">
        <f t="shared" ca="1" si="817"/>
        <v>5.6000000000000005</v>
      </c>
      <c r="R5852" s="101">
        <f t="shared" ca="1" si="818"/>
        <v>0.1909758233396314</v>
      </c>
      <c r="S5852" s="13"/>
      <c r="T5852" s="101">
        <f t="shared" ca="1" si="819"/>
        <v>0</v>
      </c>
      <c r="U5852" s="101">
        <f t="shared" si="820"/>
        <v>0</v>
      </c>
      <c r="V5852" s="101">
        <f t="shared" ca="1" si="821"/>
        <v>77.550889853683998</v>
      </c>
    </row>
    <row r="5853" spans="2:22" x14ac:dyDescent="0.3">
      <c r="B5853" s="13">
        <v>2023</v>
      </c>
      <c r="C5853" s="13">
        <v>8</v>
      </c>
      <c r="D5853" s="13">
        <v>30</v>
      </c>
      <c r="E5853" s="83" t="s">
        <v>341</v>
      </c>
      <c r="F5853" s="13">
        <v>2</v>
      </c>
      <c r="G5853" s="13">
        <v>6</v>
      </c>
      <c r="H5853" s="13" t="s">
        <v>69</v>
      </c>
      <c r="I5853" s="13" t="s">
        <v>53</v>
      </c>
      <c r="J5853" s="13"/>
      <c r="K5853" s="13" t="s">
        <v>27</v>
      </c>
      <c r="L5853" s="12">
        <f t="shared" ca="1" si="814"/>
        <v>3.1375555914700528</v>
      </c>
      <c r="M5853" s="101">
        <f t="shared" ca="1" si="815"/>
        <v>0.16553743300595999</v>
      </c>
      <c r="N5853" s="101">
        <f t="shared" ca="1" si="822"/>
        <v>786.92951327971605</v>
      </c>
      <c r="O5853" s="101">
        <f t="shared" ca="1" si="816"/>
        <v>0.33851087276370401</v>
      </c>
      <c r="Q5853" s="12">
        <f t="shared" ca="1" si="817"/>
        <v>5.6000000000000005</v>
      </c>
      <c r="R5853" s="101">
        <f t="shared" ca="1" si="818"/>
        <v>0.20844591918206007</v>
      </c>
      <c r="S5853" s="13"/>
      <c r="T5853" s="101">
        <f t="shared" ca="1" si="819"/>
        <v>0</v>
      </c>
      <c r="U5853" s="101">
        <f t="shared" si="820"/>
        <v>0</v>
      </c>
      <c r="V5853" s="101">
        <f t="shared" ca="1" si="821"/>
        <v>77.133998015319889</v>
      </c>
    </row>
    <row r="5854" spans="2:22" x14ac:dyDescent="0.3">
      <c r="B5854" s="13">
        <v>2023</v>
      </c>
      <c r="C5854" s="13">
        <v>8</v>
      </c>
      <c r="D5854" s="13">
        <v>30</v>
      </c>
      <c r="E5854" s="83" t="s">
        <v>341</v>
      </c>
      <c r="F5854" s="13">
        <v>2</v>
      </c>
      <c r="G5854" s="13">
        <v>7</v>
      </c>
      <c r="H5854" s="13" t="s">
        <v>69</v>
      </c>
      <c r="I5854" s="13" t="s">
        <v>53</v>
      </c>
      <c r="J5854" s="13"/>
      <c r="K5854" s="13" t="s">
        <v>27</v>
      </c>
      <c r="L5854" s="12">
        <f t="shared" ca="1" si="814"/>
        <v>3.3343610878467489</v>
      </c>
      <c r="M5854" s="101">
        <f t="shared" ca="1" si="815"/>
        <v>0.17592089099479447</v>
      </c>
      <c r="N5854" s="101">
        <f t="shared" ca="1" si="822"/>
        <v>786.92951327971605</v>
      </c>
      <c r="O5854" s="101">
        <f t="shared" ca="1" si="816"/>
        <v>0.35974421776778576</v>
      </c>
      <c r="Q5854" s="12">
        <f t="shared" ca="1" si="817"/>
        <v>5.6000000000000005</v>
      </c>
      <c r="R5854" s="101">
        <f t="shared" ca="1" si="818"/>
        <v>0.19178633391377276</v>
      </c>
      <c r="S5854" s="13"/>
      <c r="T5854" s="101">
        <f t="shared" ca="1" si="819"/>
        <v>0</v>
      </c>
      <c r="U5854" s="101">
        <f t="shared" si="820"/>
        <v>0</v>
      </c>
      <c r="V5854" s="101">
        <f t="shared" ca="1" si="821"/>
        <v>76.750425347492353</v>
      </c>
    </row>
    <row r="5855" spans="2:22" x14ac:dyDescent="0.3">
      <c r="B5855" s="13">
        <v>2023</v>
      </c>
      <c r="C5855" s="13">
        <v>8</v>
      </c>
      <c r="D5855" s="13">
        <v>30</v>
      </c>
      <c r="E5855" s="83" t="s">
        <v>341</v>
      </c>
      <c r="F5855" s="13">
        <v>2</v>
      </c>
      <c r="G5855" s="13">
        <v>8</v>
      </c>
      <c r="H5855" s="13" t="s">
        <v>69</v>
      </c>
      <c r="I5855" s="13" t="s">
        <v>53</v>
      </c>
      <c r="J5855" s="13"/>
      <c r="K5855" s="13" t="s">
        <v>27</v>
      </c>
      <c r="L5855" s="12">
        <f t="shared" ca="1" si="814"/>
        <v>2.5911707301194267</v>
      </c>
      <c r="M5855" s="101">
        <f t="shared" ca="1" si="815"/>
        <v>0.13671016772110095</v>
      </c>
      <c r="N5855" s="101">
        <f t="shared" ca="1" si="822"/>
        <v>786.92951327971605</v>
      </c>
      <c r="O5855" s="101">
        <f t="shared" ca="1" si="816"/>
        <v>0.27956141007258495</v>
      </c>
      <c r="Q5855" s="12">
        <f t="shared" ca="1" si="817"/>
        <v>5.6000000000000005</v>
      </c>
      <c r="R5855" s="101">
        <f t="shared" ca="1" si="818"/>
        <v>0.25469739769539057</v>
      </c>
      <c r="S5855" s="13"/>
      <c r="T5855" s="101">
        <f t="shared" ca="1" si="819"/>
        <v>0</v>
      </c>
      <c r="U5855" s="101">
        <f t="shared" si="820"/>
        <v>0</v>
      </c>
      <c r="V5855" s="101">
        <f t="shared" ca="1" si="821"/>
        <v>76.241030552101563</v>
      </c>
    </row>
    <row r="5856" spans="2:22" x14ac:dyDescent="0.3">
      <c r="B5856" s="13">
        <v>2023</v>
      </c>
      <c r="C5856" s="13">
        <v>8</v>
      </c>
      <c r="D5856" s="13">
        <v>30</v>
      </c>
      <c r="E5856" s="83" t="s">
        <v>341</v>
      </c>
      <c r="F5856" s="13">
        <v>2</v>
      </c>
      <c r="G5856" s="13">
        <v>9</v>
      </c>
      <c r="H5856" s="13" t="s">
        <v>69</v>
      </c>
      <c r="I5856" s="13" t="s">
        <v>53</v>
      </c>
      <c r="J5856" s="13"/>
      <c r="K5856" s="13" t="s">
        <v>27</v>
      </c>
      <c r="L5856" s="12">
        <f t="shared" ca="1" si="814"/>
        <v>4.0237066173212943</v>
      </c>
      <c r="M5856" s="101">
        <f t="shared" ca="1" si="815"/>
        <v>0.2122907611298715</v>
      </c>
      <c r="N5856" s="101">
        <f t="shared" ca="1" si="822"/>
        <v>786.92951327971605</v>
      </c>
      <c r="O5856" s="101">
        <f t="shared" ca="1" si="816"/>
        <v>0.43411770694279445</v>
      </c>
      <c r="Q5856" s="12">
        <f t="shared" ca="1" si="817"/>
        <v>5.6000000000000005</v>
      </c>
      <c r="R5856" s="101">
        <f t="shared" ca="1" si="818"/>
        <v>0.1334332348437525</v>
      </c>
      <c r="S5856" s="13"/>
      <c r="T5856" s="101">
        <f t="shared" ca="1" si="819"/>
        <v>0</v>
      </c>
      <c r="U5856" s="101">
        <f t="shared" si="820"/>
        <v>0</v>
      </c>
      <c r="V5856" s="101">
        <f t="shared" ca="1" si="821"/>
        <v>75.974164082414063</v>
      </c>
    </row>
    <row r="5857" spans="2:22" x14ac:dyDescent="0.3">
      <c r="B5857" s="13">
        <v>2023</v>
      </c>
      <c r="C5857" s="13">
        <v>8</v>
      </c>
      <c r="D5857" s="13">
        <v>30</v>
      </c>
      <c r="E5857" s="83" t="s">
        <v>341</v>
      </c>
      <c r="F5857" s="13">
        <v>2</v>
      </c>
      <c r="G5857" s="13">
        <v>10</v>
      </c>
      <c r="H5857" s="13" t="s">
        <v>70</v>
      </c>
      <c r="I5857" s="13" t="s">
        <v>53</v>
      </c>
      <c r="J5857" s="13"/>
      <c r="K5857" s="13" t="s">
        <v>27</v>
      </c>
      <c r="L5857" s="12">
        <f t="shared" ca="1" si="814"/>
        <v>5.0085309668164442</v>
      </c>
      <c r="M5857" s="101">
        <f t="shared" ca="1" si="815"/>
        <v>0.26425009380923559</v>
      </c>
      <c r="N5857" s="101">
        <f t="shared" ca="1" si="822"/>
        <v>786.92951327971605</v>
      </c>
      <c r="O5857" s="101">
        <f t="shared" ca="1" si="816"/>
        <v>0.54037040600982611</v>
      </c>
      <c r="Q5857" s="12">
        <f t="shared" ca="1" si="817"/>
        <v>5.6000000000000005</v>
      </c>
      <c r="R5857" s="101">
        <f t="shared" ca="1" si="818"/>
        <v>5.0067853658988047E-2</v>
      </c>
      <c r="S5857" s="13"/>
      <c r="T5857" s="101">
        <f t="shared" ca="1" si="819"/>
        <v>0</v>
      </c>
      <c r="U5857" s="101">
        <f t="shared" si="820"/>
        <v>0</v>
      </c>
      <c r="V5857" s="101">
        <f t="shared" ca="1" si="821"/>
        <v>75.874028375096088</v>
      </c>
    </row>
    <row r="5858" spans="2:22" x14ac:dyDescent="0.3">
      <c r="B5858" s="13">
        <v>2023</v>
      </c>
      <c r="C5858" s="13">
        <v>8</v>
      </c>
      <c r="D5858" s="13">
        <v>30</v>
      </c>
      <c r="E5858" s="83" t="s">
        <v>341</v>
      </c>
      <c r="F5858" s="13">
        <v>2</v>
      </c>
      <c r="G5858" s="13">
        <v>11</v>
      </c>
      <c r="H5858" s="13" t="s">
        <v>70</v>
      </c>
      <c r="I5858" s="13" t="s">
        <v>53</v>
      </c>
      <c r="J5858" s="13"/>
      <c r="K5858" s="13" t="s">
        <v>27</v>
      </c>
      <c r="L5858" s="12">
        <f t="shared" ca="1" si="814"/>
        <v>2.9303201898561251</v>
      </c>
      <c r="M5858" s="101">
        <f t="shared" ca="1" si="815"/>
        <v>0.15460369321680917</v>
      </c>
      <c r="N5858" s="101">
        <f t="shared" ca="1" si="822"/>
        <v>786.92951327971605</v>
      </c>
      <c r="O5858" s="101">
        <f t="shared" ca="1" si="816"/>
        <v>0.31615224528357733</v>
      </c>
      <c r="Q5858" s="12">
        <f t="shared" ca="1" si="817"/>
        <v>5.6000000000000005</v>
      </c>
      <c r="R5858" s="101">
        <f t="shared" ca="1" si="818"/>
        <v>0.22598839592867906</v>
      </c>
      <c r="S5858" s="13"/>
      <c r="T5858" s="101">
        <f t="shared" ca="1" si="819"/>
        <v>0</v>
      </c>
      <c r="U5858" s="101">
        <f t="shared" si="820"/>
        <v>0</v>
      </c>
      <c r="V5858" s="101">
        <f t="shared" ca="1" si="821"/>
        <v>75.422051583238726</v>
      </c>
    </row>
    <row r="5859" spans="2:22" x14ac:dyDescent="0.3">
      <c r="B5859" s="13">
        <v>2023</v>
      </c>
      <c r="C5859" s="13">
        <v>8</v>
      </c>
      <c r="D5859" s="13">
        <v>30</v>
      </c>
      <c r="E5859" s="83" t="s">
        <v>341</v>
      </c>
      <c r="F5859" s="13">
        <v>2</v>
      </c>
      <c r="G5859" s="13">
        <v>12</v>
      </c>
      <c r="H5859" s="13" t="s">
        <v>70</v>
      </c>
      <c r="I5859" s="13" t="s">
        <v>53</v>
      </c>
      <c r="J5859" s="13"/>
      <c r="K5859" s="13" t="s">
        <v>27</v>
      </c>
      <c r="L5859" s="12">
        <f t="shared" ca="1" si="814"/>
        <v>5.0258443257885848</v>
      </c>
      <c r="M5859" s="101">
        <f t="shared" ca="1" si="815"/>
        <v>0.26516354662860575</v>
      </c>
      <c r="N5859" s="101">
        <f t="shared" ca="1" si="822"/>
        <v>786.92951327971605</v>
      </c>
      <c r="O5859" s="101">
        <f t="shared" ca="1" si="816"/>
        <v>0.54223834430933038</v>
      </c>
      <c r="Q5859" s="12">
        <f t="shared" ca="1" si="817"/>
        <v>5.6000000000000005</v>
      </c>
      <c r="R5859" s="101">
        <f t="shared" ca="1" si="818"/>
        <v>4.8602277821996345E-2</v>
      </c>
      <c r="S5859" s="13"/>
      <c r="T5859" s="101">
        <f t="shared" ca="1" si="819"/>
        <v>0</v>
      </c>
      <c r="U5859" s="101">
        <f t="shared" si="820"/>
        <v>0</v>
      </c>
      <c r="V5859" s="101">
        <f t="shared" ca="1" si="821"/>
        <v>75.324847027594728</v>
      </c>
    </row>
    <row r="5860" spans="2:22" x14ac:dyDescent="0.3">
      <c r="B5860" s="13">
        <v>2023</v>
      </c>
      <c r="C5860" s="13">
        <v>8</v>
      </c>
      <c r="D5860" s="13">
        <v>30</v>
      </c>
      <c r="E5860" s="83" t="s">
        <v>341</v>
      </c>
      <c r="F5860" s="13">
        <v>2</v>
      </c>
      <c r="G5860" s="13">
        <v>13</v>
      </c>
      <c r="H5860" s="13" t="s">
        <v>70</v>
      </c>
      <c r="I5860" s="13" t="s">
        <v>53</v>
      </c>
      <c r="J5860" s="13"/>
      <c r="K5860" s="13" t="s">
        <v>27</v>
      </c>
      <c r="L5860" s="12">
        <f t="shared" ca="1" si="814"/>
        <v>4.342433781136477</v>
      </c>
      <c r="M5860" s="101">
        <f t="shared" ca="1" si="815"/>
        <v>0.22910680629276053</v>
      </c>
      <c r="N5860" s="101">
        <f t="shared" ca="1" si="822"/>
        <v>786.92951327971605</v>
      </c>
      <c r="O5860" s="101">
        <f t="shared" ca="1" si="816"/>
        <v>0.46850518064681451</v>
      </c>
      <c r="Q5860" s="12">
        <f t="shared" ca="1" si="817"/>
        <v>0</v>
      </c>
      <c r="R5860" s="101">
        <f t="shared" ca="1" si="818"/>
        <v>0</v>
      </c>
      <c r="S5860" s="13"/>
      <c r="T5860" s="101">
        <f t="shared" ca="1" si="819"/>
        <v>0.22910680629276053</v>
      </c>
      <c r="U5860" s="101">
        <f t="shared" si="820"/>
        <v>0</v>
      </c>
      <c r="V5860" s="101">
        <f t="shared" ca="1" si="821"/>
        <v>75.553953833887491</v>
      </c>
    </row>
    <row r="5861" spans="2:22" x14ac:dyDescent="0.3">
      <c r="B5861" s="13">
        <v>2023</v>
      </c>
      <c r="C5861" s="13">
        <v>8</v>
      </c>
      <c r="D5861" s="13">
        <v>30</v>
      </c>
      <c r="E5861" s="83" t="s">
        <v>341</v>
      </c>
      <c r="F5861" s="13">
        <v>2</v>
      </c>
      <c r="G5861" s="13">
        <v>14</v>
      </c>
      <c r="H5861" s="13" t="s">
        <v>70</v>
      </c>
      <c r="I5861" s="13" t="s">
        <v>53</v>
      </c>
      <c r="J5861" s="13"/>
      <c r="K5861" s="13" t="s">
        <v>27</v>
      </c>
      <c r="L5861" s="12">
        <f t="shared" ca="1" si="814"/>
        <v>4.8400140310876436</v>
      </c>
      <c r="M5861" s="101">
        <f t="shared" ca="1" si="815"/>
        <v>0.25535914028018408</v>
      </c>
      <c r="N5861" s="101">
        <f t="shared" ca="1" si="822"/>
        <v>786.92951327971605</v>
      </c>
      <c r="O5861" s="101">
        <f t="shared" ca="1" si="816"/>
        <v>0.52218911381404587</v>
      </c>
      <c r="Q5861" s="12">
        <f t="shared" ca="1" si="817"/>
        <v>5.6000000000000005</v>
      </c>
      <c r="R5861" s="101">
        <f t="shared" ca="1" si="818"/>
        <v>6.4332812268431017E-2</v>
      </c>
      <c r="S5861" s="13"/>
      <c r="T5861" s="101">
        <f t="shared" ca="1" si="819"/>
        <v>0</v>
      </c>
      <c r="U5861" s="101">
        <f t="shared" si="820"/>
        <v>0</v>
      </c>
      <c r="V5861" s="101">
        <f t="shared" ca="1" si="821"/>
        <v>75.425288209350626</v>
      </c>
    </row>
    <row r="5862" spans="2:22" x14ac:dyDescent="0.3">
      <c r="B5862" s="13">
        <v>2023</v>
      </c>
      <c r="C5862" s="13">
        <v>8</v>
      </c>
      <c r="D5862" s="13">
        <v>30</v>
      </c>
      <c r="E5862" s="83" t="s">
        <v>341</v>
      </c>
      <c r="F5862" s="13">
        <v>2</v>
      </c>
      <c r="G5862" s="13">
        <v>15</v>
      </c>
      <c r="H5862" s="13" t="s">
        <v>70</v>
      </c>
      <c r="I5862" s="13" t="s">
        <v>53</v>
      </c>
      <c r="J5862" s="13"/>
      <c r="K5862" s="13" t="s">
        <v>27</v>
      </c>
      <c r="L5862" s="12">
        <f t="shared" ca="1" si="814"/>
        <v>4.2016820536605328</v>
      </c>
      <c r="M5862" s="101">
        <f t="shared" ca="1" si="815"/>
        <v>0.2216807451511297</v>
      </c>
      <c r="N5862" s="101">
        <f t="shared" ca="1" si="822"/>
        <v>786.92951327971605</v>
      </c>
      <c r="O5862" s="101">
        <f t="shared" ca="1" si="816"/>
        <v>0.4533194767694349</v>
      </c>
      <c r="Q5862" s="12">
        <f t="shared" ca="1" si="817"/>
        <v>3.8128524056532496</v>
      </c>
      <c r="R5862" s="101">
        <f t="shared" ca="1" si="818"/>
        <v>0</v>
      </c>
      <c r="S5862" s="13"/>
      <c r="T5862" s="101">
        <f t="shared" ca="1" si="819"/>
        <v>2.0514652228864266E-2</v>
      </c>
      <c r="U5862" s="101">
        <f t="shared" si="820"/>
        <v>0</v>
      </c>
      <c r="V5862" s="101">
        <f t="shared" ca="1" si="821"/>
        <v>75.445802861579494</v>
      </c>
    </row>
    <row r="5863" spans="2:22" x14ac:dyDescent="0.3">
      <c r="B5863" s="13">
        <v>2023</v>
      </c>
      <c r="C5863" s="13">
        <v>8</v>
      </c>
      <c r="D5863" s="13">
        <v>30</v>
      </c>
      <c r="E5863" s="83" t="s">
        <v>341</v>
      </c>
      <c r="F5863" s="13">
        <v>2</v>
      </c>
      <c r="G5863" s="13">
        <v>16</v>
      </c>
      <c r="H5863" s="13" t="s">
        <v>71</v>
      </c>
      <c r="I5863" s="13" t="s">
        <v>53</v>
      </c>
      <c r="J5863" s="13"/>
      <c r="K5863" s="13" t="s">
        <v>27</v>
      </c>
      <c r="L5863" s="12">
        <f t="shared" ca="1" si="814"/>
        <v>4.0307354431990241</v>
      </c>
      <c r="M5863" s="101">
        <f t="shared" ca="1" si="815"/>
        <v>0.50037549791872682</v>
      </c>
      <c r="N5863" s="101">
        <f t="shared" ca="1" si="822"/>
        <v>788.06315762311579</v>
      </c>
      <c r="O5863" s="101">
        <f t="shared" ca="1" si="816"/>
        <v>1.2003530149846695</v>
      </c>
      <c r="Q5863" s="12">
        <f t="shared" ca="1" si="817"/>
        <v>0</v>
      </c>
      <c r="R5863" s="101">
        <f t="shared" ca="1" si="818"/>
        <v>0</v>
      </c>
      <c r="S5863" s="13"/>
      <c r="T5863" s="101">
        <f t="shared" ca="1" si="819"/>
        <v>0.50037549791872682</v>
      </c>
      <c r="U5863" s="101">
        <f t="shared" ca="1" si="820"/>
        <v>1.1336443433997256</v>
      </c>
      <c r="V5863" s="101">
        <f t="shared" ca="1" si="821"/>
        <v>77.079822702897943</v>
      </c>
    </row>
    <row r="5864" spans="2:22" x14ac:dyDescent="0.3">
      <c r="B5864" s="13">
        <v>2023</v>
      </c>
      <c r="C5864" s="13">
        <v>8</v>
      </c>
      <c r="D5864" s="13">
        <v>30</v>
      </c>
      <c r="E5864" s="83" t="s">
        <v>341</v>
      </c>
      <c r="F5864" s="13">
        <v>2</v>
      </c>
      <c r="G5864" s="13">
        <v>17</v>
      </c>
      <c r="H5864" s="13" t="s">
        <v>71</v>
      </c>
      <c r="I5864" s="13" t="s">
        <v>53</v>
      </c>
      <c r="J5864" s="13"/>
      <c r="K5864" s="13" t="s">
        <v>27</v>
      </c>
      <c r="L5864" s="12">
        <f t="shared" ca="1" si="814"/>
        <v>6.2712322247461687</v>
      </c>
      <c r="M5864" s="101">
        <f t="shared" ca="1" si="815"/>
        <v>0.77851076837998934</v>
      </c>
      <c r="N5864" s="101">
        <f t="shared" ca="1" si="822"/>
        <v>789.82694168632565</v>
      </c>
      <c r="O5864" s="101">
        <f t="shared" ca="1" si="816"/>
        <v>1.867572956529409</v>
      </c>
      <c r="Q5864" s="12">
        <f t="shared" ca="1" si="817"/>
        <v>5.5195910898590332</v>
      </c>
      <c r="R5864" s="101">
        <f t="shared" ca="1" si="818"/>
        <v>0</v>
      </c>
      <c r="S5864" s="13"/>
      <c r="T5864" s="101">
        <f t="shared" ca="1" si="819"/>
        <v>9.3308730484888996E-2</v>
      </c>
      <c r="U5864" s="101">
        <f t="shared" ca="1" si="820"/>
        <v>1.76378406320986</v>
      </c>
      <c r="V5864" s="101">
        <f t="shared" ca="1" si="821"/>
        <v>78.93691549659269</v>
      </c>
    </row>
    <row r="5865" spans="2:22" x14ac:dyDescent="0.3">
      <c r="B5865" s="13">
        <v>2023</v>
      </c>
      <c r="C5865" s="13">
        <v>8</v>
      </c>
      <c r="D5865" s="13">
        <v>30</v>
      </c>
      <c r="E5865" s="83" t="s">
        <v>341</v>
      </c>
      <c r="F5865" s="13">
        <v>2</v>
      </c>
      <c r="G5865" s="13">
        <v>18</v>
      </c>
      <c r="H5865" s="13" t="s">
        <v>71</v>
      </c>
      <c r="I5865" s="13" t="s">
        <v>53</v>
      </c>
      <c r="J5865" s="13"/>
      <c r="K5865" s="13" t="s">
        <v>27</v>
      </c>
      <c r="L5865" s="12">
        <f t="shared" ca="1" si="814"/>
        <v>7.6022059616055513</v>
      </c>
      <c r="M5865" s="101">
        <f t="shared" ca="1" si="815"/>
        <v>0.94373784807371319</v>
      </c>
      <c r="N5865" s="101">
        <f t="shared" ca="1" si="822"/>
        <v>791.96506211302722</v>
      </c>
      <c r="O5865" s="101">
        <f t="shared" ca="1" si="816"/>
        <v>2.2639369353661332</v>
      </c>
      <c r="Q5865" s="12">
        <f t="shared" ca="1" si="817"/>
        <v>5.6000000000000005</v>
      </c>
      <c r="R5865" s="101">
        <f t="shared" ca="1" si="818"/>
        <v>0</v>
      </c>
      <c r="S5865" s="13"/>
      <c r="T5865" s="101">
        <f t="shared" ca="1" si="819"/>
        <v>0.24855384807371309</v>
      </c>
      <c r="U5865" s="101">
        <f t="shared" ca="1" si="820"/>
        <v>2.1381204267015614</v>
      </c>
      <c r="V5865" s="101">
        <f t="shared" ca="1" si="821"/>
        <v>81.323589771367963</v>
      </c>
    </row>
    <row r="5866" spans="2:22" x14ac:dyDescent="0.3">
      <c r="B5866" s="13">
        <v>2023</v>
      </c>
      <c r="C5866" s="13">
        <v>8</v>
      </c>
      <c r="D5866" s="13">
        <v>30</v>
      </c>
      <c r="E5866" s="83" t="s">
        <v>341</v>
      </c>
      <c r="F5866" s="13">
        <v>2</v>
      </c>
      <c r="G5866" s="13">
        <v>19</v>
      </c>
      <c r="H5866" s="13" t="s">
        <v>71</v>
      </c>
      <c r="I5866" s="13" t="s">
        <v>53</v>
      </c>
      <c r="J5866" s="13"/>
      <c r="K5866" s="13" t="s">
        <v>27</v>
      </c>
      <c r="L5866" s="12">
        <f t="shared" ca="1" si="814"/>
        <v>5.9456779873684091</v>
      </c>
      <c r="M5866" s="101">
        <f t="shared" ca="1" si="815"/>
        <v>0.73809646535191431</v>
      </c>
      <c r="N5866" s="101">
        <f t="shared" ca="1" si="822"/>
        <v>793.63728404697463</v>
      </c>
      <c r="O5866" s="101">
        <f t="shared" ca="1" si="816"/>
        <v>1.7706229046383124</v>
      </c>
      <c r="Q5866" s="12">
        <f t="shared" ca="1" si="817"/>
        <v>5.6000000000000005</v>
      </c>
      <c r="R5866" s="101">
        <f t="shared" ca="1" si="818"/>
        <v>0</v>
      </c>
      <c r="S5866" s="13"/>
      <c r="T5866" s="101">
        <f t="shared" ca="1" si="819"/>
        <v>4.2912465351914245E-2</v>
      </c>
      <c r="U5866" s="101">
        <f t="shared" ca="1" si="820"/>
        <v>1.6722219339473652</v>
      </c>
      <c r="V5866" s="101">
        <f t="shared" ca="1" si="821"/>
        <v>83.038724170667251</v>
      </c>
    </row>
    <row r="5867" spans="2:22" x14ac:dyDescent="0.3">
      <c r="B5867" s="13">
        <v>2023</v>
      </c>
      <c r="C5867" s="13">
        <v>8</v>
      </c>
      <c r="D5867" s="13">
        <v>30</v>
      </c>
      <c r="E5867" s="83" t="s">
        <v>341</v>
      </c>
      <c r="F5867" s="13">
        <v>2</v>
      </c>
      <c r="G5867" s="13">
        <v>20</v>
      </c>
      <c r="H5867" s="13" t="s">
        <v>69</v>
      </c>
      <c r="I5867" s="13" t="s">
        <v>53</v>
      </c>
      <c r="J5867" s="13"/>
      <c r="K5867" s="13" t="s">
        <v>27</v>
      </c>
      <c r="L5867" s="12">
        <f t="shared" ca="1" si="814"/>
        <v>6.5972204472992031</v>
      </c>
      <c r="M5867" s="101">
        <f t="shared" ca="1" si="815"/>
        <v>0.34806935079950596</v>
      </c>
      <c r="N5867" s="101">
        <f t="shared" ca="1" si="822"/>
        <v>793.63728404697463</v>
      </c>
      <c r="O5867" s="101">
        <f t="shared" ca="1" si="816"/>
        <v>0.71177411405911106</v>
      </c>
      <c r="Q5867" s="12">
        <f t="shared" ca="1" si="817"/>
        <v>0</v>
      </c>
      <c r="R5867" s="101">
        <f t="shared" ca="1" si="818"/>
        <v>0</v>
      </c>
      <c r="S5867" s="13"/>
      <c r="T5867" s="101">
        <f t="shared" ca="1" si="819"/>
        <v>0.34806935079950596</v>
      </c>
      <c r="U5867" s="101">
        <f t="shared" si="820"/>
        <v>0</v>
      </c>
      <c r="V5867" s="101">
        <f t="shared" ca="1" si="821"/>
        <v>83.386793521466757</v>
      </c>
    </row>
    <row r="5868" spans="2:22" x14ac:dyDescent="0.3">
      <c r="B5868" s="13">
        <v>2023</v>
      </c>
      <c r="C5868" s="13">
        <v>8</v>
      </c>
      <c r="D5868" s="13">
        <v>30</v>
      </c>
      <c r="E5868" s="83" t="s">
        <v>341</v>
      </c>
      <c r="F5868" s="13">
        <v>2</v>
      </c>
      <c r="G5868" s="13">
        <v>21</v>
      </c>
      <c r="H5868" s="13" t="s">
        <v>69</v>
      </c>
      <c r="I5868" s="13" t="s">
        <v>53</v>
      </c>
      <c r="J5868" s="13"/>
      <c r="K5868" s="13" t="s">
        <v>27</v>
      </c>
      <c r="L5868" s="12">
        <f t="shared" ca="1" si="814"/>
        <v>5.0668721339077871</v>
      </c>
      <c r="M5868" s="101">
        <f t="shared" ca="1" si="815"/>
        <v>0.26732817378497487</v>
      </c>
      <c r="N5868" s="101">
        <f t="shared" ca="1" si="822"/>
        <v>793.63728404697463</v>
      </c>
      <c r="O5868" s="101">
        <f t="shared" ca="1" si="816"/>
        <v>0.54666483452731118</v>
      </c>
      <c r="Q5868" s="12">
        <f t="shared" ca="1" si="817"/>
        <v>0</v>
      </c>
      <c r="R5868" s="101">
        <f t="shared" ca="1" si="818"/>
        <v>0</v>
      </c>
      <c r="S5868" s="13"/>
      <c r="T5868" s="101">
        <f t="shared" ca="1" si="819"/>
        <v>0.26732817378497487</v>
      </c>
      <c r="U5868" s="101">
        <f t="shared" si="820"/>
        <v>0</v>
      </c>
      <c r="V5868" s="101">
        <f t="shared" ca="1" si="821"/>
        <v>83.654121695251732</v>
      </c>
    </row>
    <row r="5869" spans="2:22" x14ac:dyDescent="0.3">
      <c r="B5869" s="13">
        <v>2023</v>
      </c>
      <c r="C5869" s="13">
        <v>8</v>
      </c>
      <c r="D5869" s="13">
        <v>30</v>
      </c>
      <c r="E5869" s="83" t="s">
        <v>341</v>
      </c>
      <c r="F5869" s="13">
        <v>2</v>
      </c>
      <c r="G5869" s="13">
        <v>22</v>
      </c>
      <c r="H5869" s="13" t="s">
        <v>69</v>
      </c>
      <c r="I5869" s="13" t="s">
        <v>53</v>
      </c>
      <c r="J5869" s="13"/>
      <c r="K5869" s="13" t="s">
        <v>27</v>
      </c>
      <c r="L5869" s="12">
        <f t="shared" ca="1" si="814"/>
        <v>5.2383345665245491</v>
      </c>
      <c r="M5869" s="101">
        <f t="shared" ca="1" si="815"/>
        <v>0.27637453172983523</v>
      </c>
      <c r="N5869" s="101">
        <f t="shared" ca="1" si="822"/>
        <v>793.63728404697463</v>
      </c>
      <c r="O5869" s="101">
        <f t="shared" ca="1" si="816"/>
        <v>0.56516391638233365</v>
      </c>
      <c r="Q5869" s="12">
        <f t="shared" ca="1" si="817"/>
        <v>0</v>
      </c>
      <c r="R5869" s="101">
        <f t="shared" ca="1" si="818"/>
        <v>0</v>
      </c>
      <c r="S5869" s="13"/>
      <c r="T5869" s="101">
        <f t="shared" ca="1" si="819"/>
        <v>0.27637453172983523</v>
      </c>
      <c r="U5869" s="101">
        <f t="shared" si="820"/>
        <v>0</v>
      </c>
      <c r="V5869" s="101">
        <f t="shared" ca="1" si="821"/>
        <v>83.93049622698156</v>
      </c>
    </row>
    <row r="5870" spans="2:22" x14ac:dyDescent="0.3">
      <c r="B5870" s="13">
        <v>2023</v>
      </c>
      <c r="C5870" s="13">
        <v>8</v>
      </c>
      <c r="D5870" s="13">
        <v>30</v>
      </c>
      <c r="E5870" s="83" t="s">
        <v>341</v>
      </c>
      <c r="F5870" s="13">
        <v>2</v>
      </c>
      <c r="G5870" s="13">
        <v>23</v>
      </c>
      <c r="H5870" s="13" t="s">
        <v>69</v>
      </c>
      <c r="I5870" s="13" t="s">
        <v>53</v>
      </c>
      <c r="J5870" s="13"/>
      <c r="K5870" s="13" t="s">
        <v>27</v>
      </c>
      <c r="L5870" s="12">
        <f t="shared" ca="1" si="814"/>
        <v>6.6632282570394041</v>
      </c>
      <c r="M5870" s="101">
        <f t="shared" ca="1" si="815"/>
        <v>0.35155192284139897</v>
      </c>
      <c r="N5870" s="101">
        <f t="shared" ca="1" si="822"/>
        <v>793.63728404697463</v>
      </c>
      <c r="O5870" s="101">
        <f t="shared" ca="1" si="816"/>
        <v>0.71889569665198128</v>
      </c>
      <c r="Q5870" s="12">
        <f t="shared" ca="1" si="817"/>
        <v>0</v>
      </c>
      <c r="R5870" s="101">
        <f t="shared" ca="1" si="818"/>
        <v>0</v>
      </c>
      <c r="S5870" s="13"/>
      <c r="T5870" s="101">
        <f t="shared" ca="1" si="819"/>
        <v>0.35155192284139897</v>
      </c>
      <c r="U5870" s="101">
        <f t="shared" si="820"/>
        <v>0</v>
      </c>
      <c r="V5870" s="101">
        <f t="shared" ca="1" si="821"/>
        <v>84.282048149822955</v>
      </c>
    </row>
    <row r="5871" spans="2:22" x14ac:dyDescent="0.3">
      <c r="B5871" s="13">
        <v>2023</v>
      </c>
      <c r="C5871" s="13">
        <v>8</v>
      </c>
      <c r="D5871" s="13">
        <v>31</v>
      </c>
      <c r="E5871" s="83" t="s">
        <v>342</v>
      </c>
      <c r="F5871" s="13">
        <v>3</v>
      </c>
      <c r="G5871" s="13">
        <v>0</v>
      </c>
      <c r="H5871" s="13" t="s">
        <v>69</v>
      </c>
      <c r="I5871" s="13" t="s">
        <v>53</v>
      </c>
      <c r="J5871" s="13"/>
      <c r="K5871" s="13" t="s">
        <v>27</v>
      </c>
      <c r="L5871" s="12">
        <f t="shared" ca="1" si="814"/>
        <v>6.4650125784147328</v>
      </c>
      <c r="M5871" s="101">
        <f t="shared" ca="1" si="815"/>
        <v>0.34109406363716133</v>
      </c>
      <c r="N5871" s="101">
        <f t="shared" ca="1" si="822"/>
        <v>793.63728404697463</v>
      </c>
      <c r="O5871" s="101">
        <f t="shared" ca="1" si="816"/>
        <v>0.69751020708516553</v>
      </c>
      <c r="Q5871" s="12">
        <f t="shared" ca="1" si="817"/>
        <v>0</v>
      </c>
      <c r="R5871" s="101">
        <f t="shared" ca="1" si="818"/>
        <v>0</v>
      </c>
      <c r="S5871" s="13"/>
      <c r="T5871" s="101">
        <f t="shared" ca="1" si="819"/>
        <v>0.34109406363716133</v>
      </c>
      <c r="U5871" s="101">
        <f t="shared" si="820"/>
        <v>0</v>
      </c>
      <c r="V5871" s="101">
        <f t="shared" ca="1" si="821"/>
        <v>84.623142213460113</v>
      </c>
    </row>
    <row r="5872" spans="2:22" x14ac:dyDescent="0.3">
      <c r="B5872" s="13">
        <v>2023</v>
      </c>
      <c r="C5872" s="13">
        <v>8</v>
      </c>
      <c r="D5872" s="13">
        <v>31</v>
      </c>
      <c r="E5872" s="83" t="s">
        <v>342</v>
      </c>
      <c r="F5872" s="13">
        <v>3</v>
      </c>
      <c r="G5872" s="13">
        <v>1</v>
      </c>
      <c r="H5872" s="13" t="s">
        <v>69</v>
      </c>
      <c r="I5872" s="13" t="s">
        <v>53</v>
      </c>
      <c r="J5872" s="13"/>
      <c r="K5872" s="13" t="s">
        <v>27</v>
      </c>
      <c r="L5872" s="12">
        <f t="shared" ca="1" si="814"/>
        <v>3.2078994275381976</v>
      </c>
      <c r="M5872" s="101">
        <f t="shared" ca="1" si="815"/>
        <v>0.1692487737969153</v>
      </c>
      <c r="N5872" s="101">
        <f t="shared" ca="1" si="822"/>
        <v>793.63728404697463</v>
      </c>
      <c r="O5872" s="101">
        <f t="shared" ca="1" si="816"/>
        <v>0.34610026923709614</v>
      </c>
      <c r="Q5872" s="12">
        <f t="shared" ca="1" si="817"/>
        <v>0</v>
      </c>
      <c r="R5872" s="101">
        <f t="shared" ca="1" si="818"/>
        <v>0</v>
      </c>
      <c r="S5872" s="13"/>
      <c r="T5872" s="101">
        <f t="shared" ca="1" si="819"/>
        <v>0.1692487737969153</v>
      </c>
      <c r="U5872" s="101">
        <f t="shared" si="820"/>
        <v>0</v>
      </c>
      <c r="V5872" s="101">
        <f t="shared" ca="1" si="821"/>
        <v>84.792390987257022</v>
      </c>
    </row>
    <row r="5873" spans="2:22" x14ac:dyDescent="0.3">
      <c r="B5873" s="13">
        <v>2023</v>
      </c>
      <c r="C5873" s="13">
        <v>8</v>
      </c>
      <c r="D5873" s="13">
        <v>31</v>
      </c>
      <c r="E5873" s="83" t="s">
        <v>342</v>
      </c>
      <c r="F5873" s="13">
        <v>3</v>
      </c>
      <c r="G5873" s="13">
        <v>2</v>
      </c>
      <c r="H5873" s="13" t="s">
        <v>69</v>
      </c>
      <c r="I5873" s="13" t="s">
        <v>53</v>
      </c>
      <c r="J5873" s="13"/>
      <c r="K5873" s="13" t="s">
        <v>27</v>
      </c>
      <c r="L5873" s="12">
        <f t="shared" ca="1" si="814"/>
        <v>2.6274539973117479</v>
      </c>
      <c r="M5873" s="101">
        <f t="shared" ca="1" si="815"/>
        <v>0.13862447289816782</v>
      </c>
      <c r="N5873" s="101">
        <f t="shared" ca="1" si="822"/>
        <v>793.63728404697463</v>
      </c>
      <c r="O5873" s="101">
        <f t="shared" ca="1" si="816"/>
        <v>0.28347601176996445</v>
      </c>
      <c r="Q5873" s="12">
        <f t="shared" ca="1" si="817"/>
        <v>0</v>
      </c>
      <c r="R5873" s="101">
        <f t="shared" ca="1" si="818"/>
        <v>0</v>
      </c>
      <c r="S5873" s="13"/>
      <c r="T5873" s="101">
        <f t="shared" ca="1" si="819"/>
        <v>0.13862447289816782</v>
      </c>
      <c r="U5873" s="101">
        <f t="shared" si="820"/>
        <v>0</v>
      </c>
      <c r="V5873" s="101">
        <f t="shared" ca="1" si="821"/>
        <v>84.931015460155194</v>
      </c>
    </row>
    <row r="5874" spans="2:22" x14ac:dyDescent="0.3">
      <c r="B5874" s="13">
        <v>2023</v>
      </c>
      <c r="C5874" s="13">
        <v>8</v>
      </c>
      <c r="D5874" s="13">
        <v>31</v>
      </c>
      <c r="E5874" s="83" t="s">
        <v>342</v>
      </c>
      <c r="F5874" s="13">
        <v>3</v>
      </c>
      <c r="G5874" s="13">
        <v>3</v>
      </c>
      <c r="H5874" s="13" t="s">
        <v>69</v>
      </c>
      <c r="I5874" s="13" t="s">
        <v>53</v>
      </c>
      <c r="J5874" s="13"/>
      <c r="K5874" s="13" t="s">
        <v>27</v>
      </c>
      <c r="L5874" s="12">
        <f t="shared" ca="1" si="814"/>
        <v>3.1816764001260025</v>
      </c>
      <c r="M5874" s="101">
        <f t="shared" ca="1" si="815"/>
        <v>0.16786524687064788</v>
      </c>
      <c r="N5874" s="101">
        <f t="shared" ca="1" si="822"/>
        <v>793.63728404697463</v>
      </c>
      <c r="O5874" s="101">
        <f t="shared" ca="1" si="816"/>
        <v>0.34327106680959441</v>
      </c>
      <c r="Q5874" s="12">
        <f t="shared" ca="1" si="817"/>
        <v>0</v>
      </c>
      <c r="R5874" s="101">
        <f t="shared" ca="1" si="818"/>
        <v>0</v>
      </c>
      <c r="S5874" s="13"/>
      <c r="T5874" s="101">
        <f t="shared" ca="1" si="819"/>
        <v>0.16786524687064788</v>
      </c>
      <c r="U5874" s="101">
        <f t="shared" si="820"/>
        <v>0</v>
      </c>
      <c r="V5874" s="101">
        <f t="shared" ca="1" si="821"/>
        <v>85.098880707025842</v>
      </c>
    </row>
    <row r="5875" spans="2:22" x14ac:dyDescent="0.3">
      <c r="B5875" s="13">
        <v>2023</v>
      </c>
      <c r="C5875" s="13">
        <v>8</v>
      </c>
      <c r="D5875" s="13">
        <v>31</v>
      </c>
      <c r="E5875" s="83" t="s">
        <v>342</v>
      </c>
      <c r="F5875" s="13">
        <v>3</v>
      </c>
      <c r="G5875" s="13">
        <v>4</v>
      </c>
      <c r="H5875" s="13" t="s">
        <v>69</v>
      </c>
      <c r="I5875" s="13" t="s">
        <v>53</v>
      </c>
      <c r="J5875" s="13"/>
      <c r="K5875" s="13" t="s">
        <v>27</v>
      </c>
      <c r="L5875" s="12">
        <f t="shared" ca="1" si="814"/>
        <v>3.1143193866590977</v>
      </c>
      <c r="M5875" s="101">
        <f t="shared" ca="1" si="815"/>
        <v>0.16431149084013399</v>
      </c>
      <c r="N5875" s="101">
        <f t="shared" ca="1" si="822"/>
        <v>793.63728404697463</v>
      </c>
      <c r="O5875" s="101">
        <f t="shared" ca="1" si="816"/>
        <v>0.33600391862665002</v>
      </c>
      <c r="Q5875" s="12">
        <f t="shared" ca="1" si="817"/>
        <v>0</v>
      </c>
      <c r="R5875" s="101">
        <f t="shared" ca="1" si="818"/>
        <v>0</v>
      </c>
      <c r="S5875" s="13"/>
      <c r="T5875" s="101">
        <f t="shared" ca="1" si="819"/>
        <v>0.16431149084013399</v>
      </c>
      <c r="U5875" s="101">
        <f t="shared" si="820"/>
        <v>0</v>
      </c>
      <c r="V5875" s="101">
        <f t="shared" ca="1" si="821"/>
        <v>85.263192197865976</v>
      </c>
    </row>
    <row r="5876" spans="2:22" x14ac:dyDescent="0.3">
      <c r="B5876" s="13">
        <v>2023</v>
      </c>
      <c r="C5876" s="13">
        <v>8</v>
      </c>
      <c r="D5876" s="13">
        <v>31</v>
      </c>
      <c r="E5876" s="83" t="s">
        <v>342</v>
      </c>
      <c r="F5876" s="13">
        <v>3</v>
      </c>
      <c r="G5876" s="13">
        <v>5</v>
      </c>
      <c r="H5876" s="13" t="s">
        <v>69</v>
      </c>
      <c r="I5876" s="13" t="s">
        <v>53</v>
      </c>
      <c r="J5876" s="13"/>
      <c r="K5876" s="13" t="s">
        <v>27</v>
      </c>
      <c r="L5876" s="12">
        <f t="shared" ca="1" si="814"/>
        <v>3.3630870918142972</v>
      </c>
      <c r="M5876" s="101">
        <f t="shared" ca="1" si="815"/>
        <v>0.17743647496412232</v>
      </c>
      <c r="N5876" s="101">
        <f t="shared" ca="1" si="822"/>
        <v>793.63728404697463</v>
      </c>
      <c r="O5876" s="101">
        <f t="shared" ca="1" si="816"/>
        <v>0.36284346633584452</v>
      </c>
      <c r="Q5876" s="12">
        <f t="shared" ca="1" si="817"/>
        <v>5.6000000000000005</v>
      </c>
      <c r="R5876" s="101">
        <f t="shared" ca="1" si="818"/>
        <v>0.1893546776779198</v>
      </c>
      <c r="S5876" s="13"/>
      <c r="T5876" s="101">
        <f t="shared" ca="1" si="819"/>
        <v>0</v>
      </c>
      <c r="U5876" s="101">
        <f t="shared" si="820"/>
        <v>0</v>
      </c>
      <c r="V5876" s="101">
        <f t="shared" ca="1" si="821"/>
        <v>84.884482842510124</v>
      </c>
    </row>
    <row r="5877" spans="2:22" x14ac:dyDescent="0.3">
      <c r="B5877" s="13">
        <v>2023</v>
      </c>
      <c r="C5877" s="13">
        <v>8</v>
      </c>
      <c r="D5877" s="13">
        <v>31</v>
      </c>
      <c r="E5877" s="83" t="s">
        <v>342</v>
      </c>
      <c r="F5877" s="13">
        <v>3</v>
      </c>
      <c r="G5877" s="13">
        <v>6</v>
      </c>
      <c r="H5877" s="13" t="s">
        <v>69</v>
      </c>
      <c r="I5877" s="13" t="s">
        <v>53</v>
      </c>
      <c r="J5877" s="13"/>
      <c r="K5877" s="13" t="s">
        <v>27</v>
      </c>
      <c r="L5877" s="12">
        <f t="shared" ca="1" si="814"/>
        <v>3.4743275816375947</v>
      </c>
      <c r="M5877" s="101">
        <f t="shared" ca="1" si="815"/>
        <v>0.18330552320719951</v>
      </c>
      <c r="N5877" s="101">
        <f t="shared" ca="1" si="822"/>
        <v>793.63728404697463</v>
      </c>
      <c r="O5877" s="101">
        <f t="shared" ca="1" si="816"/>
        <v>0.37484520278288008</v>
      </c>
      <c r="Q5877" s="12">
        <f t="shared" ca="1" si="817"/>
        <v>0</v>
      </c>
      <c r="R5877" s="101">
        <f t="shared" ca="1" si="818"/>
        <v>0</v>
      </c>
      <c r="S5877" s="13"/>
      <c r="T5877" s="101">
        <f t="shared" ca="1" si="819"/>
        <v>0.18330552320719951</v>
      </c>
      <c r="U5877" s="101">
        <f t="shared" si="820"/>
        <v>0</v>
      </c>
      <c r="V5877" s="101">
        <f t="shared" ca="1" si="821"/>
        <v>85.06778836571732</v>
      </c>
    </row>
    <row r="5878" spans="2:22" x14ac:dyDescent="0.3">
      <c r="B5878" s="13">
        <v>2023</v>
      </c>
      <c r="C5878" s="13">
        <v>8</v>
      </c>
      <c r="D5878" s="13">
        <v>31</v>
      </c>
      <c r="E5878" s="83" t="s">
        <v>342</v>
      </c>
      <c r="F5878" s="13">
        <v>3</v>
      </c>
      <c r="G5878" s="13">
        <v>7</v>
      </c>
      <c r="H5878" s="13" t="s">
        <v>69</v>
      </c>
      <c r="I5878" s="13" t="s">
        <v>53</v>
      </c>
      <c r="J5878" s="13"/>
      <c r="K5878" s="13" t="s">
        <v>27</v>
      </c>
      <c r="L5878" s="12">
        <f t="shared" ca="1" si="814"/>
        <v>3.4619597365852983</v>
      </c>
      <c r="M5878" s="101">
        <f t="shared" ca="1" si="815"/>
        <v>0.18265299570224033</v>
      </c>
      <c r="N5878" s="101">
        <f t="shared" ca="1" si="822"/>
        <v>793.63728404697463</v>
      </c>
      <c r="O5878" s="101">
        <f t="shared" ca="1" si="816"/>
        <v>0.37351083598018786</v>
      </c>
      <c r="Q5878" s="12">
        <f t="shared" ca="1" si="817"/>
        <v>5.6000000000000005</v>
      </c>
      <c r="R5878" s="101">
        <f t="shared" ca="1" si="818"/>
        <v>0.18098510829805456</v>
      </c>
      <c r="S5878" s="13"/>
      <c r="T5878" s="101">
        <f t="shared" ca="1" si="819"/>
        <v>0</v>
      </c>
      <c r="U5878" s="101">
        <f t="shared" si="820"/>
        <v>0</v>
      </c>
      <c r="V5878" s="101">
        <f t="shared" ca="1" si="821"/>
        <v>84.7058181491212</v>
      </c>
    </row>
    <row r="5879" spans="2:22" x14ac:dyDescent="0.3">
      <c r="B5879" s="13">
        <v>2023</v>
      </c>
      <c r="C5879" s="13">
        <v>8</v>
      </c>
      <c r="D5879" s="13">
        <v>31</v>
      </c>
      <c r="E5879" s="83" t="s">
        <v>342</v>
      </c>
      <c r="F5879" s="13">
        <v>3</v>
      </c>
      <c r="G5879" s="13">
        <v>8</v>
      </c>
      <c r="H5879" s="13" t="s">
        <v>69</v>
      </c>
      <c r="I5879" s="13" t="s">
        <v>53</v>
      </c>
      <c r="J5879" s="13"/>
      <c r="K5879" s="13" t="s">
        <v>27</v>
      </c>
      <c r="L5879" s="12">
        <f t="shared" ca="1" si="814"/>
        <v>6.2341944832481149</v>
      </c>
      <c r="M5879" s="101">
        <f t="shared" ca="1" si="815"/>
        <v>0.32891610093617057</v>
      </c>
      <c r="N5879" s="101">
        <f t="shared" ca="1" si="822"/>
        <v>793.63728404697463</v>
      </c>
      <c r="O5879" s="101">
        <f t="shared" ca="1" si="816"/>
        <v>0.67260724279763906</v>
      </c>
      <c r="Q5879" s="12">
        <f t="shared" ca="1" si="817"/>
        <v>0</v>
      </c>
      <c r="R5879" s="101">
        <f t="shared" ca="1" si="818"/>
        <v>0</v>
      </c>
      <c r="S5879" s="13"/>
      <c r="T5879" s="101">
        <f t="shared" ca="1" si="819"/>
        <v>0.32891610093617057</v>
      </c>
      <c r="U5879" s="101">
        <f t="shared" si="820"/>
        <v>0</v>
      </c>
      <c r="V5879" s="101">
        <f t="shared" ca="1" si="821"/>
        <v>85.034734250057369</v>
      </c>
    </row>
    <row r="5880" spans="2:22" x14ac:dyDescent="0.3">
      <c r="B5880" s="13">
        <v>2023</v>
      </c>
      <c r="C5880" s="13">
        <v>8</v>
      </c>
      <c r="D5880" s="13">
        <v>31</v>
      </c>
      <c r="E5880" s="83" t="s">
        <v>342</v>
      </c>
      <c r="F5880" s="13">
        <v>3</v>
      </c>
      <c r="G5880" s="13">
        <v>9</v>
      </c>
      <c r="H5880" s="13" t="s">
        <v>69</v>
      </c>
      <c r="I5880" s="13" t="s">
        <v>53</v>
      </c>
      <c r="J5880" s="13"/>
      <c r="K5880" s="13" t="s">
        <v>27</v>
      </c>
      <c r="L5880" s="12">
        <f t="shared" ca="1" si="814"/>
        <v>3.9340284401916867</v>
      </c>
      <c r="M5880" s="101">
        <f t="shared" ca="1" si="815"/>
        <v>0.20755934050451338</v>
      </c>
      <c r="N5880" s="101">
        <f t="shared" ca="1" si="822"/>
        <v>793.63728404697463</v>
      </c>
      <c r="O5880" s="101">
        <f t="shared" ca="1" si="816"/>
        <v>0.42444232841228108</v>
      </c>
      <c r="Q5880" s="12">
        <f t="shared" ca="1" si="817"/>
        <v>5.6000000000000005</v>
      </c>
      <c r="R5880" s="101">
        <f t="shared" ca="1" si="818"/>
        <v>0.14102449253777377</v>
      </c>
      <c r="S5880" s="13"/>
      <c r="T5880" s="101">
        <f t="shared" ca="1" si="819"/>
        <v>0</v>
      </c>
      <c r="U5880" s="101">
        <f t="shared" si="820"/>
        <v>0</v>
      </c>
      <c r="V5880" s="101">
        <f t="shared" ca="1" si="821"/>
        <v>84.752685264981835</v>
      </c>
    </row>
    <row r="5881" spans="2:22" x14ac:dyDescent="0.3">
      <c r="B5881" s="13">
        <v>2023</v>
      </c>
      <c r="C5881" s="13">
        <v>8</v>
      </c>
      <c r="D5881" s="13">
        <v>31</v>
      </c>
      <c r="E5881" s="83" t="s">
        <v>342</v>
      </c>
      <c r="F5881" s="13">
        <v>3</v>
      </c>
      <c r="G5881" s="13">
        <v>10</v>
      </c>
      <c r="H5881" s="13" t="s">
        <v>70</v>
      </c>
      <c r="I5881" s="13" t="s">
        <v>53</v>
      </c>
      <c r="J5881" s="13"/>
      <c r="K5881" s="13" t="s">
        <v>27</v>
      </c>
      <c r="L5881" s="12">
        <f t="shared" ca="1" si="814"/>
        <v>4.8415146249662708</v>
      </c>
      <c r="M5881" s="101">
        <f t="shared" ca="1" si="815"/>
        <v>0.25543831161322045</v>
      </c>
      <c r="N5881" s="101">
        <f t="shared" ca="1" si="822"/>
        <v>793.63728404697463</v>
      </c>
      <c r="O5881" s="101">
        <f t="shared" ca="1" si="816"/>
        <v>0.52235101288761099</v>
      </c>
      <c r="Q5881" s="12">
        <f t="shared" ca="1" si="817"/>
        <v>5.6000000000000005</v>
      </c>
      <c r="R5881" s="101">
        <f t="shared" ca="1" si="818"/>
        <v>6.4205786996605216E-2</v>
      </c>
      <c r="S5881" s="13"/>
      <c r="T5881" s="101">
        <f t="shared" ca="1" si="819"/>
        <v>0</v>
      </c>
      <c r="U5881" s="101">
        <f t="shared" si="820"/>
        <v>0</v>
      </c>
      <c r="V5881" s="101">
        <f t="shared" ca="1" si="821"/>
        <v>84.624273690988616</v>
      </c>
    </row>
    <row r="5882" spans="2:22" x14ac:dyDescent="0.3">
      <c r="B5882" s="13">
        <v>2023</v>
      </c>
      <c r="C5882" s="13">
        <v>8</v>
      </c>
      <c r="D5882" s="13">
        <v>31</v>
      </c>
      <c r="E5882" s="83" t="s">
        <v>342</v>
      </c>
      <c r="F5882" s="13">
        <v>3</v>
      </c>
      <c r="G5882" s="13">
        <v>11</v>
      </c>
      <c r="H5882" s="13" t="s">
        <v>70</v>
      </c>
      <c r="I5882" s="13" t="s">
        <v>53</v>
      </c>
      <c r="J5882" s="13"/>
      <c r="K5882" s="13" t="s">
        <v>27</v>
      </c>
      <c r="L5882" s="12">
        <f t="shared" ca="1" si="814"/>
        <v>3.9010191755085866</v>
      </c>
      <c r="M5882" s="101">
        <f t="shared" ca="1" si="815"/>
        <v>0.20581777169983304</v>
      </c>
      <c r="N5882" s="101">
        <f t="shared" ca="1" si="822"/>
        <v>793.63728404697463</v>
      </c>
      <c r="O5882" s="101">
        <f t="shared" ca="1" si="816"/>
        <v>0.42088095884562138</v>
      </c>
      <c r="Q5882" s="12">
        <f t="shared" ca="1" si="817"/>
        <v>5.6000000000000005</v>
      </c>
      <c r="R5882" s="101">
        <f t="shared" ca="1" si="818"/>
        <v>0.14381872679319821</v>
      </c>
      <c r="S5882" s="13"/>
      <c r="T5882" s="101">
        <f t="shared" ca="1" si="819"/>
        <v>0</v>
      </c>
      <c r="U5882" s="101">
        <f t="shared" si="820"/>
        <v>0</v>
      </c>
      <c r="V5882" s="101">
        <f t="shared" ca="1" si="821"/>
        <v>84.336636237402217</v>
      </c>
    </row>
    <row r="5883" spans="2:22" x14ac:dyDescent="0.3">
      <c r="B5883" s="13">
        <v>2023</v>
      </c>
      <c r="C5883" s="13">
        <v>8</v>
      </c>
      <c r="D5883" s="13">
        <v>31</v>
      </c>
      <c r="E5883" s="83" t="s">
        <v>342</v>
      </c>
      <c r="F5883" s="13">
        <v>3</v>
      </c>
      <c r="G5883" s="13">
        <v>12</v>
      </c>
      <c r="H5883" s="13" t="s">
        <v>70</v>
      </c>
      <c r="I5883" s="13" t="s">
        <v>53</v>
      </c>
      <c r="J5883" s="13"/>
      <c r="K5883" s="13" t="s">
        <v>27</v>
      </c>
      <c r="L5883" s="12">
        <f t="shared" ca="1" si="814"/>
        <v>4.7611852554960912</v>
      </c>
      <c r="M5883" s="101">
        <f t="shared" ca="1" si="815"/>
        <v>0.25120013407997377</v>
      </c>
      <c r="N5883" s="101">
        <f t="shared" ca="1" si="822"/>
        <v>793.63728404697463</v>
      </c>
      <c r="O5883" s="101">
        <f t="shared" ca="1" si="816"/>
        <v>0.51368427721547327</v>
      </c>
      <c r="Q5883" s="12">
        <f t="shared" ca="1" si="817"/>
        <v>1.9185156510931023</v>
      </c>
      <c r="R5883" s="101">
        <f t="shared" ca="1" si="818"/>
        <v>0</v>
      </c>
      <c r="S5883" s="13"/>
      <c r="T5883" s="101">
        <f t="shared" ca="1" si="819"/>
        <v>0.1499792483283017</v>
      </c>
      <c r="U5883" s="101">
        <f t="shared" si="820"/>
        <v>0</v>
      </c>
      <c r="V5883" s="101">
        <f t="shared" ca="1" si="821"/>
        <v>84.486615485730525</v>
      </c>
    </row>
    <row r="5884" spans="2:22" x14ac:dyDescent="0.3">
      <c r="B5884" s="13">
        <v>2023</v>
      </c>
      <c r="C5884" s="13">
        <v>8</v>
      </c>
      <c r="D5884" s="13">
        <v>31</v>
      </c>
      <c r="E5884" s="83" t="s">
        <v>342</v>
      </c>
      <c r="F5884" s="13">
        <v>3</v>
      </c>
      <c r="G5884" s="13">
        <v>13</v>
      </c>
      <c r="H5884" s="13" t="s">
        <v>70</v>
      </c>
      <c r="I5884" s="13" t="s">
        <v>53</v>
      </c>
      <c r="J5884" s="13"/>
      <c r="K5884" s="13" t="s">
        <v>27</v>
      </c>
      <c r="L5884" s="12">
        <f t="shared" ca="1" si="814"/>
        <v>4.6553728208225049</v>
      </c>
      <c r="M5884" s="101">
        <f t="shared" ca="1" si="815"/>
        <v>0.24561747002659537</v>
      </c>
      <c r="N5884" s="101">
        <f t="shared" ca="1" si="822"/>
        <v>793.63728404697463</v>
      </c>
      <c r="O5884" s="101">
        <f t="shared" ca="1" si="816"/>
        <v>0.50226817363854004</v>
      </c>
      <c r="Q5884" s="12">
        <f t="shared" ca="1" si="817"/>
        <v>0</v>
      </c>
      <c r="R5884" s="101">
        <f t="shared" ca="1" si="818"/>
        <v>0</v>
      </c>
      <c r="S5884" s="13"/>
      <c r="T5884" s="101">
        <f t="shared" ca="1" si="819"/>
        <v>0.24561747002659537</v>
      </c>
      <c r="U5884" s="101">
        <f t="shared" si="820"/>
        <v>0</v>
      </c>
      <c r="V5884" s="101">
        <f t="shared" ca="1" si="821"/>
        <v>84.732232955757127</v>
      </c>
    </row>
    <row r="5885" spans="2:22" x14ac:dyDescent="0.3">
      <c r="B5885" s="13">
        <v>2023</v>
      </c>
      <c r="C5885" s="13">
        <v>8</v>
      </c>
      <c r="D5885" s="13">
        <v>31</v>
      </c>
      <c r="E5885" s="83" t="s">
        <v>342</v>
      </c>
      <c r="F5885" s="13">
        <v>3</v>
      </c>
      <c r="G5885" s="13">
        <v>14</v>
      </c>
      <c r="H5885" s="13" t="s">
        <v>70</v>
      </c>
      <c r="I5885" s="13" t="s">
        <v>53</v>
      </c>
      <c r="J5885" s="13"/>
      <c r="K5885" s="13" t="s">
        <v>27</v>
      </c>
      <c r="L5885" s="12">
        <f t="shared" ca="1" si="814"/>
        <v>4.6217834779364679</v>
      </c>
      <c r="M5885" s="101">
        <f t="shared" ca="1" si="815"/>
        <v>0.24384529629592805</v>
      </c>
      <c r="N5885" s="101">
        <f t="shared" ca="1" si="822"/>
        <v>793.63728404697463</v>
      </c>
      <c r="O5885" s="101">
        <f t="shared" ca="1" si="816"/>
        <v>0.49864421943456555</v>
      </c>
      <c r="Q5885" s="12">
        <f t="shared" ca="1" si="817"/>
        <v>5.6000000000000005</v>
      </c>
      <c r="R5885" s="101">
        <f t="shared" ca="1" si="818"/>
        <v>8.2806028592678035E-2</v>
      </c>
      <c r="S5885" s="13"/>
      <c r="T5885" s="101">
        <f t="shared" ca="1" si="819"/>
        <v>0</v>
      </c>
      <c r="U5885" s="101">
        <f t="shared" si="820"/>
        <v>0</v>
      </c>
      <c r="V5885" s="101">
        <f t="shared" ca="1" si="821"/>
        <v>84.566620898571784</v>
      </c>
    </row>
    <row r="5886" spans="2:22" x14ac:dyDescent="0.3">
      <c r="B5886" s="13">
        <v>2023</v>
      </c>
      <c r="C5886" s="13">
        <v>8</v>
      </c>
      <c r="D5886" s="13">
        <v>31</v>
      </c>
      <c r="E5886" s="83" t="s">
        <v>342</v>
      </c>
      <c r="F5886" s="13">
        <v>3</v>
      </c>
      <c r="G5886" s="13">
        <v>15</v>
      </c>
      <c r="H5886" s="13" t="s">
        <v>70</v>
      </c>
      <c r="I5886" s="13" t="s">
        <v>53</v>
      </c>
      <c r="J5886" s="13"/>
      <c r="K5886" s="13" t="s">
        <v>27</v>
      </c>
      <c r="L5886" s="12">
        <f t="shared" ca="1" si="814"/>
        <v>5.4581721497878615</v>
      </c>
      <c r="M5886" s="101">
        <f t="shared" ca="1" si="815"/>
        <v>0.28797316262280759</v>
      </c>
      <c r="N5886" s="101">
        <f t="shared" ca="1" si="822"/>
        <v>793.63728404697463</v>
      </c>
      <c r="O5886" s="101">
        <f t="shared" ca="1" si="816"/>
        <v>0.58888219324061242</v>
      </c>
      <c r="Q5886" s="12">
        <f t="shared" ca="1" si="817"/>
        <v>5.6000000000000005</v>
      </c>
      <c r="R5886" s="101">
        <f t="shared" ca="1" si="818"/>
        <v>1.2005727520457572E-2</v>
      </c>
      <c r="S5886" s="13"/>
      <c r="T5886" s="101">
        <f t="shared" ca="1" si="819"/>
        <v>0</v>
      </c>
      <c r="U5886" s="101">
        <f t="shared" si="820"/>
        <v>0</v>
      </c>
      <c r="V5886" s="101">
        <f t="shared" ca="1" si="821"/>
        <v>84.542609443530864</v>
      </c>
    </row>
    <row r="5887" spans="2:22" x14ac:dyDescent="0.3">
      <c r="B5887" s="13">
        <v>2023</v>
      </c>
      <c r="C5887" s="13">
        <v>8</v>
      </c>
      <c r="D5887" s="13">
        <v>31</v>
      </c>
      <c r="E5887" s="83" t="s">
        <v>342</v>
      </c>
      <c r="F5887" s="13">
        <v>3</v>
      </c>
      <c r="G5887" s="13">
        <v>16</v>
      </c>
      <c r="H5887" s="13" t="s">
        <v>71</v>
      </c>
      <c r="I5887" s="13" t="s">
        <v>53</v>
      </c>
      <c r="J5887" s="13"/>
      <c r="K5887" s="13" t="s">
        <v>27</v>
      </c>
      <c r="L5887" s="12">
        <f t="shared" ca="1" si="814"/>
        <v>3.9961040685455358</v>
      </c>
      <c r="M5887" s="101">
        <f t="shared" ca="1" si="815"/>
        <v>0.4960763590692428</v>
      </c>
      <c r="N5887" s="101">
        <f t="shared" ca="1" si="822"/>
        <v>794.76118831625308</v>
      </c>
      <c r="O5887" s="101">
        <f t="shared" ca="1" si="816"/>
        <v>1.1900397916128607</v>
      </c>
      <c r="Q5887" s="12">
        <f t="shared" ca="1" si="817"/>
        <v>1.3696396684853089</v>
      </c>
      <c r="R5887" s="101">
        <f t="shared" ca="1" si="818"/>
        <v>0</v>
      </c>
      <c r="S5887" s="13"/>
      <c r="T5887" s="101">
        <f t="shared" ca="1" si="819"/>
        <v>0.3260492906234766</v>
      </c>
      <c r="U5887" s="101">
        <f t="shared" ca="1" si="820"/>
        <v>1.1239042692784318</v>
      </c>
      <c r="V5887" s="101">
        <f t="shared" ca="1" si="821"/>
        <v>85.992563003432764</v>
      </c>
    </row>
    <row r="5888" spans="2:22" x14ac:dyDescent="0.3">
      <c r="B5888" s="13">
        <v>2023</v>
      </c>
      <c r="C5888" s="13">
        <v>8</v>
      </c>
      <c r="D5888" s="13">
        <v>31</v>
      </c>
      <c r="E5888" s="83" t="s">
        <v>342</v>
      </c>
      <c r="F5888" s="13">
        <v>3</v>
      </c>
      <c r="G5888" s="13">
        <v>17</v>
      </c>
      <c r="H5888" s="13" t="s">
        <v>71</v>
      </c>
      <c r="I5888" s="13" t="s">
        <v>53</v>
      </c>
      <c r="J5888" s="13"/>
      <c r="K5888" s="13" t="s">
        <v>27</v>
      </c>
      <c r="L5888" s="12">
        <f t="shared" ref="L5888:L5951" ca="1" si="823">IF(K5888="Weekday",_xlfn.NORM.INV(RAND(),VLOOKUP(G5888,$J$5:$N$28,4),VLOOKUP(G5888,$J$5:$N$28,5)),_xlfn.NORM.INV(RAND(),VLOOKUP(G5888,$P$5:$T$28,4),VLOOKUP(G5888,$P$5:$T$28,5)))*VLOOKUP(C5888,$P$32:$R$43,3)</f>
        <v>6.521974432146604</v>
      </c>
      <c r="M5888" s="101">
        <f t="shared" ref="M5888:M5951" ca="1" si="824">IF(I5888="Winter",VLOOKUP(G5888,$J$40:$L$43,3),VLOOKUP(G5888,$J$40:$L$43,2))*L5888</f>
        <v>0.8096379060066794</v>
      </c>
      <c r="N5888" s="101">
        <f t="shared" ca="1" si="822"/>
        <v>796.59549362529435</v>
      </c>
      <c r="O5888" s="101">
        <f t="shared" ref="O5888:O5951" ca="1" si="825">IF(I5888="Winter",VLOOKUP(G5888,$J$46:$L$49,3),VLOOKUP(G5888,$J$46:$L$49,2))*L5888</f>
        <v>1.9422439858932588</v>
      </c>
      <c r="Q5888" s="12">
        <f t="shared" ref="Q5888:Q5951" ca="1" si="826">MIN(MAX(AND(IF(G5888&gt;=VLOOKUP(C5888,$O$46:$T$57,5),1,0),IF(G5888&lt;=VLOOKUP(C5888,$O$46:$T$57,6),1,0))*$G$50*_xlfn.NORM.INV(RAND(),VLOOKUP(C5888,$B$4:$F$15,4),VLOOKUP(C5888,$B$4:$F$15,4)),0),0.2)*$G$51</f>
        <v>2.3095684214842431</v>
      </c>
      <c r="R5888" s="101">
        <f t="shared" ref="R5888:R5951" ca="1" si="827">MAX(Q5888-L5888,0)*$G$52</f>
        <v>0</v>
      </c>
      <c r="S5888" s="13"/>
      <c r="T5888" s="101">
        <f t="shared" ref="T5888:T5951" ca="1" si="828">MAX(L5888-Q5888,0)*IF(I5888="Winter",VLOOKUP(G5888,$J$40:$L$43,3),VLOOKUP(G5888,$J$40:$L$43,2))</f>
        <v>0.52292808216362552</v>
      </c>
      <c r="U5888" s="101">
        <f t="shared" ca="1" si="820"/>
        <v>1.8343053090412325</v>
      </c>
      <c r="V5888" s="101">
        <f t="shared" ca="1" si="821"/>
        <v>88.349796394637622</v>
      </c>
    </row>
    <row r="5889" spans="2:22" x14ac:dyDescent="0.3">
      <c r="B5889" s="13">
        <v>2023</v>
      </c>
      <c r="C5889" s="13">
        <v>8</v>
      </c>
      <c r="D5889" s="13">
        <v>31</v>
      </c>
      <c r="E5889" s="83" t="s">
        <v>342</v>
      </c>
      <c r="F5889" s="13">
        <v>3</v>
      </c>
      <c r="G5889" s="13">
        <v>18</v>
      </c>
      <c r="H5889" s="13" t="s">
        <v>71</v>
      </c>
      <c r="I5889" s="13" t="s">
        <v>53</v>
      </c>
      <c r="J5889" s="13"/>
      <c r="K5889" s="13" t="s">
        <v>27</v>
      </c>
      <c r="L5889" s="12">
        <f t="shared" ca="1" si="823"/>
        <v>6.6666837738053184</v>
      </c>
      <c r="M5889" s="101">
        <f t="shared" ca="1" si="824"/>
        <v>0.82760212368019226</v>
      </c>
      <c r="N5889" s="101">
        <f t="shared" ca="1" si="822"/>
        <v>798.47049843667708</v>
      </c>
      <c r="O5889" s="101">
        <f t="shared" ca="1" si="825"/>
        <v>1.9853384278392239</v>
      </c>
      <c r="Q5889" s="12">
        <f t="shared" ca="1" si="826"/>
        <v>5.6000000000000005</v>
      </c>
      <c r="R5889" s="101">
        <f t="shared" ca="1" si="827"/>
        <v>0</v>
      </c>
      <c r="S5889" s="13"/>
      <c r="T5889" s="101">
        <f t="shared" ca="1" si="828"/>
        <v>0.13241812368019215</v>
      </c>
      <c r="U5889" s="101">
        <f t="shared" ref="U5889:U5952" ca="1" si="829">IF(H5889="On-Peak",IF(I5889="Winter",((L5889*$D$48)/60),((L5889*$D$47)/60)),0)</f>
        <v>1.8750048113827458</v>
      </c>
      <c r="V5889" s="101">
        <f t="shared" ref="V5889:V5952" ca="1" si="830">V5888+MAX(T5889-R5889,0)-MAX(R5889-T5889,0)+MAX(U5889-R5889,0)-MAX(R5889-U5889,0)</f>
        <v>90.35721932970057</v>
      </c>
    </row>
    <row r="5890" spans="2:22" x14ac:dyDescent="0.3">
      <c r="B5890" s="13">
        <v>2023</v>
      </c>
      <c r="C5890" s="13">
        <v>8</v>
      </c>
      <c r="D5890" s="13">
        <v>31</v>
      </c>
      <c r="E5890" s="83" t="s">
        <v>342</v>
      </c>
      <c r="F5890" s="13">
        <v>3</v>
      </c>
      <c r="G5890" s="13">
        <v>19</v>
      </c>
      <c r="H5890" s="13" t="s">
        <v>71</v>
      </c>
      <c r="I5890" s="13" t="s">
        <v>53</v>
      </c>
      <c r="J5890" s="13"/>
      <c r="K5890" s="13" t="s">
        <v>27</v>
      </c>
      <c r="L5890" s="12">
        <f t="shared" ca="1" si="823"/>
        <v>8.2583403414942733</v>
      </c>
      <c r="M5890" s="101">
        <f t="shared" ca="1" si="824"/>
        <v>1.0251903699930991</v>
      </c>
      <c r="N5890" s="101">
        <f t="shared" ca="1" si="822"/>
        <v>800.79315665772231</v>
      </c>
      <c r="O5890" s="101">
        <f t="shared" ca="1" si="825"/>
        <v>2.4593337536969946</v>
      </c>
      <c r="Q5890" s="12">
        <f t="shared" ca="1" si="826"/>
        <v>5.6000000000000005</v>
      </c>
      <c r="R5890" s="101">
        <f t="shared" ca="1" si="827"/>
        <v>0</v>
      </c>
      <c r="S5890" s="13"/>
      <c r="T5890" s="101">
        <f t="shared" ca="1" si="828"/>
        <v>0.33000636999309901</v>
      </c>
      <c r="U5890" s="101">
        <f t="shared" ca="1" si="829"/>
        <v>2.3226582210452644</v>
      </c>
      <c r="V5890" s="101">
        <f t="shared" ca="1" si="830"/>
        <v>93.009883920738929</v>
      </c>
    </row>
    <row r="5891" spans="2:22" x14ac:dyDescent="0.3">
      <c r="B5891" s="13">
        <v>2023</v>
      </c>
      <c r="C5891" s="13">
        <v>8</v>
      </c>
      <c r="D5891" s="13">
        <v>31</v>
      </c>
      <c r="E5891" s="83" t="s">
        <v>342</v>
      </c>
      <c r="F5891" s="13">
        <v>3</v>
      </c>
      <c r="G5891" s="13">
        <v>20</v>
      </c>
      <c r="H5891" s="13" t="s">
        <v>69</v>
      </c>
      <c r="I5891" s="13" t="s">
        <v>53</v>
      </c>
      <c r="J5891" s="13"/>
      <c r="K5891" s="13" t="s">
        <v>27</v>
      </c>
      <c r="L5891" s="12">
        <f t="shared" ca="1" si="823"/>
        <v>6.2266681657742309</v>
      </c>
      <c r="M5891" s="101">
        <f t="shared" ca="1" si="824"/>
        <v>0.32851901242624842</v>
      </c>
      <c r="N5891" s="101">
        <f t="shared" ca="1" si="822"/>
        <v>800.79315665772231</v>
      </c>
      <c r="O5891" s="101">
        <f t="shared" ca="1" si="825"/>
        <v>0.67179522840538175</v>
      </c>
      <c r="Q5891" s="12">
        <f t="shared" ca="1" si="826"/>
        <v>0</v>
      </c>
      <c r="R5891" s="101">
        <f t="shared" ca="1" si="827"/>
        <v>0</v>
      </c>
      <c r="S5891" s="13"/>
      <c r="T5891" s="101">
        <f t="shared" ca="1" si="828"/>
        <v>0.32851901242624842</v>
      </c>
      <c r="U5891" s="101">
        <f t="shared" si="829"/>
        <v>0</v>
      </c>
      <c r="V5891" s="101">
        <f t="shared" ca="1" si="830"/>
        <v>93.33840293316517</v>
      </c>
    </row>
    <row r="5892" spans="2:22" x14ac:dyDescent="0.3">
      <c r="B5892" s="13">
        <v>2023</v>
      </c>
      <c r="C5892" s="13">
        <v>8</v>
      </c>
      <c r="D5892" s="13">
        <v>31</v>
      </c>
      <c r="E5892" s="83" t="s">
        <v>342</v>
      </c>
      <c r="F5892" s="13">
        <v>3</v>
      </c>
      <c r="G5892" s="13">
        <v>21</v>
      </c>
      <c r="H5892" s="13" t="s">
        <v>69</v>
      </c>
      <c r="I5892" s="13" t="s">
        <v>53</v>
      </c>
      <c r="J5892" s="13"/>
      <c r="K5892" s="13" t="s">
        <v>27</v>
      </c>
      <c r="L5892" s="12">
        <f t="shared" ca="1" si="823"/>
        <v>6.3032515078215159</v>
      </c>
      <c r="M5892" s="101">
        <f t="shared" ca="1" si="824"/>
        <v>0.3325595495526632</v>
      </c>
      <c r="N5892" s="101">
        <f t="shared" ca="1" si="822"/>
        <v>800.79315665772231</v>
      </c>
      <c r="O5892" s="101">
        <f t="shared" ca="1" si="825"/>
        <v>0.68005780517886338</v>
      </c>
      <c r="Q5892" s="12">
        <f t="shared" ca="1" si="826"/>
        <v>0</v>
      </c>
      <c r="R5892" s="101">
        <f t="shared" ca="1" si="827"/>
        <v>0</v>
      </c>
      <c r="S5892" s="13"/>
      <c r="T5892" s="101">
        <f t="shared" ca="1" si="828"/>
        <v>0.3325595495526632</v>
      </c>
      <c r="U5892" s="101">
        <f t="shared" si="829"/>
        <v>0</v>
      </c>
      <c r="V5892" s="101">
        <f t="shared" ca="1" si="830"/>
        <v>93.67096248271784</v>
      </c>
    </row>
    <row r="5893" spans="2:22" x14ac:dyDescent="0.3">
      <c r="B5893" s="13">
        <v>2023</v>
      </c>
      <c r="C5893" s="13">
        <v>8</v>
      </c>
      <c r="D5893" s="13">
        <v>31</v>
      </c>
      <c r="E5893" s="83" t="s">
        <v>342</v>
      </c>
      <c r="F5893" s="13">
        <v>3</v>
      </c>
      <c r="G5893" s="13">
        <v>22</v>
      </c>
      <c r="H5893" s="13" t="s">
        <v>69</v>
      </c>
      <c r="I5893" s="13" t="s">
        <v>53</v>
      </c>
      <c r="J5893" s="13"/>
      <c r="K5893" s="13" t="s">
        <v>27</v>
      </c>
      <c r="L5893" s="12">
        <f t="shared" ca="1" si="823"/>
        <v>6.4963273430600541</v>
      </c>
      <c r="M5893" s="101">
        <f t="shared" ca="1" si="824"/>
        <v>0.34274623061984849</v>
      </c>
      <c r="N5893" s="101">
        <f t="shared" ca="1" si="822"/>
        <v>800.79315665772231</v>
      </c>
      <c r="O5893" s="101">
        <f t="shared" ca="1" si="825"/>
        <v>0.70088875704274922</v>
      </c>
      <c r="Q5893" s="12">
        <f t="shared" ca="1" si="826"/>
        <v>0</v>
      </c>
      <c r="R5893" s="101">
        <f t="shared" ca="1" si="827"/>
        <v>0</v>
      </c>
      <c r="S5893" s="13"/>
      <c r="T5893" s="101">
        <f t="shared" ca="1" si="828"/>
        <v>0.34274623061984849</v>
      </c>
      <c r="U5893" s="101">
        <f t="shared" si="829"/>
        <v>0</v>
      </c>
      <c r="V5893" s="101">
        <f t="shared" ca="1" si="830"/>
        <v>94.013708713337692</v>
      </c>
    </row>
    <row r="5894" spans="2:22" x14ac:dyDescent="0.3">
      <c r="B5894" s="13">
        <v>2023</v>
      </c>
      <c r="C5894" s="13">
        <v>8</v>
      </c>
      <c r="D5894" s="13">
        <v>31</v>
      </c>
      <c r="E5894" s="83" t="s">
        <v>342</v>
      </c>
      <c r="F5894" s="13">
        <v>3</v>
      </c>
      <c r="G5894" s="13">
        <v>23</v>
      </c>
      <c r="H5894" s="13" t="s">
        <v>69</v>
      </c>
      <c r="I5894" s="13" t="s">
        <v>53</v>
      </c>
      <c r="J5894" s="13"/>
      <c r="K5894" s="13" t="s">
        <v>27</v>
      </c>
      <c r="L5894" s="12">
        <f t="shared" ca="1" si="823"/>
        <v>5.6325712639501191</v>
      </c>
      <c r="M5894" s="101">
        <f t="shared" ca="1" si="824"/>
        <v>0.29717445988600827</v>
      </c>
      <c r="N5894" s="101">
        <f t="shared" ca="1" si="822"/>
        <v>800.79315665772231</v>
      </c>
      <c r="O5894" s="101">
        <f t="shared" ca="1" si="825"/>
        <v>0.60769811366757831</v>
      </c>
      <c r="Q5894" s="12">
        <f t="shared" ca="1" si="826"/>
        <v>0</v>
      </c>
      <c r="R5894" s="101">
        <f t="shared" ca="1" si="827"/>
        <v>0</v>
      </c>
      <c r="S5894" s="13"/>
      <c r="T5894" s="101">
        <f t="shared" ca="1" si="828"/>
        <v>0.29717445988600827</v>
      </c>
      <c r="U5894" s="101">
        <f t="shared" si="829"/>
        <v>0</v>
      </c>
      <c r="V5894" s="101">
        <f t="shared" ca="1" si="830"/>
        <v>94.310883173223701</v>
      </c>
    </row>
    <row r="5895" spans="2:22" x14ac:dyDescent="0.3">
      <c r="B5895" s="13">
        <v>2023</v>
      </c>
      <c r="C5895" s="13">
        <v>9</v>
      </c>
      <c r="D5895" s="13">
        <v>1</v>
      </c>
      <c r="E5895" s="83" t="s">
        <v>343</v>
      </c>
      <c r="F5895" s="13">
        <v>4</v>
      </c>
      <c r="G5895" s="13">
        <v>0</v>
      </c>
      <c r="H5895" s="13" t="s">
        <v>69</v>
      </c>
      <c r="I5895" s="13" t="s">
        <v>53</v>
      </c>
      <c r="J5895" s="13"/>
      <c r="K5895" s="13" t="s">
        <v>28</v>
      </c>
      <c r="L5895" s="12">
        <f t="shared" ca="1" si="823"/>
        <v>3.8004525124660042</v>
      </c>
      <c r="M5895" s="101">
        <f t="shared" ca="1" si="824"/>
        <v>0.20051187455770639</v>
      </c>
      <c r="N5895" s="101">
        <f t="shared" ca="1" si="822"/>
        <v>800.79315665772231</v>
      </c>
      <c r="O5895" s="101">
        <f t="shared" ca="1" si="825"/>
        <v>0.41003082156995718</v>
      </c>
      <c r="Q5895" s="12">
        <f t="shared" ca="1" si="826"/>
        <v>0</v>
      </c>
      <c r="R5895" s="101">
        <f t="shared" ca="1" si="827"/>
        <v>0</v>
      </c>
      <c r="S5895" s="13"/>
      <c r="T5895" s="101">
        <f t="shared" ca="1" si="828"/>
        <v>0.20051187455770639</v>
      </c>
      <c r="U5895" s="101">
        <f t="shared" si="829"/>
        <v>0</v>
      </c>
      <c r="V5895" s="101">
        <f t="shared" ca="1" si="830"/>
        <v>94.511395047781406</v>
      </c>
    </row>
    <row r="5896" spans="2:22" x14ac:dyDescent="0.3">
      <c r="B5896" s="13">
        <v>2023</v>
      </c>
      <c r="C5896" s="13">
        <v>9</v>
      </c>
      <c r="D5896" s="13">
        <v>1</v>
      </c>
      <c r="E5896" s="83" t="s">
        <v>343</v>
      </c>
      <c r="F5896" s="13">
        <v>4</v>
      </c>
      <c r="G5896" s="13">
        <v>1</v>
      </c>
      <c r="H5896" s="13" t="s">
        <v>69</v>
      </c>
      <c r="I5896" s="13" t="s">
        <v>53</v>
      </c>
      <c r="J5896" s="13"/>
      <c r="K5896" s="13" t="s">
        <v>28</v>
      </c>
      <c r="L5896" s="12">
        <f t="shared" ca="1" si="823"/>
        <v>2.3226404560206819</v>
      </c>
      <c r="M5896" s="101">
        <f t="shared" ca="1" si="824"/>
        <v>0.12254251045965119</v>
      </c>
      <c r="N5896" s="101">
        <f t="shared" ca="1" si="822"/>
        <v>800.79315665772231</v>
      </c>
      <c r="O5896" s="101">
        <f t="shared" ca="1" si="825"/>
        <v>0.25058967880007138</v>
      </c>
      <c r="Q5896" s="12">
        <f t="shared" ca="1" si="826"/>
        <v>0</v>
      </c>
      <c r="R5896" s="101">
        <f t="shared" ca="1" si="827"/>
        <v>0</v>
      </c>
      <c r="S5896" s="13"/>
      <c r="T5896" s="101">
        <f t="shared" ca="1" si="828"/>
        <v>0.12254251045965119</v>
      </c>
      <c r="U5896" s="101">
        <f t="shared" si="829"/>
        <v>0</v>
      </c>
      <c r="V5896" s="101">
        <f t="shared" ca="1" si="830"/>
        <v>94.633937558241058</v>
      </c>
    </row>
    <row r="5897" spans="2:22" x14ac:dyDescent="0.3">
      <c r="B5897" s="13">
        <v>2023</v>
      </c>
      <c r="C5897" s="13">
        <v>9</v>
      </c>
      <c r="D5897" s="13">
        <v>1</v>
      </c>
      <c r="E5897" s="83" t="s">
        <v>343</v>
      </c>
      <c r="F5897" s="13">
        <v>4</v>
      </c>
      <c r="G5897" s="13">
        <v>2</v>
      </c>
      <c r="H5897" s="13" t="s">
        <v>69</v>
      </c>
      <c r="I5897" s="13" t="s">
        <v>53</v>
      </c>
      <c r="J5897" s="13"/>
      <c r="K5897" s="13" t="s">
        <v>28</v>
      </c>
      <c r="L5897" s="12">
        <f t="shared" ca="1" si="823"/>
        <v>2.4983040989938283</v>
      </c>
      <c r="M5897" s="101">
        <f t="shared" ca="1" si="824"/>
        <v>0.1318105242629144</v>
      </c>
      <c r="N5897" s="101">
        <f t="shared" ca="1" si="822"/>
        <v>800.79315665772231</v>
      </c>
      <c r="O5897" s="101">
        <f t="shared" ca="1" si="825"/>
        <v>0.26954202924044413</v>
      </c>
      <c r="Q5897" s="12">
        <f t="shared" ca="1" si="826"/>
        <v>0</v>
      </c>
      <c r="R5897" s="101">
        <f t="shared" ca="1" si="827"/>
        <v>0</v>
      </c>
      <c r="S5897" s="13"/>
      <c r="T5897" s="101">
        <f t="shared" ca="1" si="828"/>
        <v>0.1318105242629144</v>
      </c>
      <c r="U5897" s="101">
        <f t="shared" si="829"/>
        <v>0</v>
      </c>
      <c r="V5897" s="101">
        <f t="shared" ca="1" si="830"/>
        <v>94.765748082503976</v>
      </c>
    </row>
    <row r="5898" spans="2:22" x14ac:dyDescent="0.3">
      <c r="B5898" s="13">
        <v>2023</v>
      </c>
      <c r="C5898" s="13">
        <v>9</v>
      </c>
      <c r="D5898" s="13">
        <v>1</v>
      </c>
      <c r="E5898" s="83" t="s">
        <v>343</v>
      </c>
      <c r="F5898" s="13">
        <v>4</v>
      </c>
      <c r="G5898" s="13">
        <v>3</v>
      </c>
      <c r="H5898" s="13" t="s">
        <v>69</v>
      </c>
      <c r="I5898" s="13" t="s">
        <v>53</v>
      </c>
      <c r="J5898" s="13"/>
      <c r="K5898" s="13" t="s">
        <v>28</v>
      </c>
      <c r="L5898" s="12">
        <f t="shared" ca="1" si="823"/>
        <v>2.3415357660546681</v>
      </c>
      <c r="M5898" s="101">
        <f t="shared" ca="1" si="824"/>
        <v>0.12353942701704429</v>
      </c>
      <c r="N5898" s="101">
        <f t="shared" ca="1" si="822"/>
        <v>800.79315665772231</v>
      </c>
      <c r="O5898" s="101">
        <f t="shared" ca="1" si="825"/>
        <v>0.25262829379963814</v>
      </c>
      <c r="Q5898" s="12">
        <f t="shared" ca="1" si="826"/>
        <v>0</v>
      </c>
      <c r="R5898" s="101">
        <f t="shared" ca="1" si="827"/>
        <v>0</v>
      </c>
      <c r="S5898" s="13"/>
      <c r="T5898" s="101">
        <f t="shared" ca="1" si="828"/>
        <v>0.12353942701704429</v>
      </c>
      <c r="U5898" s="101">
        <f t="shared" si="829"/>
        <v>0</v>
      </c>
      <c r="V5898" s="101">
        <f t="shared" ca="1" si="830"/>
        <v>94.889287509521026</v>
      </c>
    </row>
    <row r="5899" spans="2:22" x14ac:dyDescent="0.3">
      <c r="B5899" s="13">
        <v>2023</v>
      </c>
      <c r="C5899" s="13">
        <v>9</v>
      </c>
      <c r="D5899" s="13">
        <v>1</v>
      </c>
      <c r="E5899" s="83" t="s">
        <v>343</v>
      </c>
      <c r="F5899" s="13">
        <v>4</v>
      </c>
      <c r="G5899" s="13">
        <v>4</v>
      </c>
      <c r="H5899" s="13" t="s">
        <v>69</v>
      </c>
      <c r="I5899" s="13" t="s">
        <v>53</v>
      </c>
      <c r="J5899" s="13"/>
      <c r="K5899" s="13" t="s">
        <v>28</v>
      </c>
      <c r="L5899" s="12">
        <f t="shared" ca="1" si="823"/>
        <v>2.5035852926996394</v>
      </c>
      <c r="M5899" s="101">
        <f t="shared" ca="1" si="824"/>
        <v>0.13208916004283297</v>
      </c>
      <c r="N5899" s="101">
        <f t="shared" ca="1" si="822"/>
        <v>800.79315665772231</v>
      </c>
      <c r="O5899" s="101">
        <f t="shared" ca="1" si="825"/>
        <v>0.27011181722936412</v>
      </c>
      <c r="Q5899" s="12">
        <f t="shared" ca="1" si="826"/>
        <v>0</v>
      </c>
      <c r="R5899" s="101">
        <f t="shared" ca="1" si="827"/>
        <v>0</v>
      </c>
      <c r="S5899" s="13"/>
      <c r="T5899" s="101">
        <f t="shared" ca="1" si="828"/>
        <v>0.13208916004283297</v>
      </c>
      <c r="U5899" s="101">
        <f t="shared" si="829"/>
        <v>0</v>
      </c>
      <c r="V5899" s="101">
        <f t="shared" ca="1" si="830"/>
        <v>95.021376669563864</v>
      </c>
    </row>
    <row r="5900" spans="2:22" x14ac:dyDescent="0.3">
      <c r="B5900" s="13">
        <v>2023</v>
      </c>
      <c r="C5900" s="13">
        <v>9</v>
      </c>
      <c r="D5900" s="13">
        <v>1</v>
      </c>
      <c r="E5900" s="83" t="s">
        <v>343</v>
      </c>
      <c r="F5900" s="13">
        <v>4</v>
      </c>
      <c r="G5900" s="13">
        <v>5</v>
      </c>
      <c r="H5900" s="13" t="s">
        <v>69</v>
      </c>
      <c r="I5900" s="13" t="s">
        <v>53</v>
      </c>
      <c r="J5900" s="13"/>
      <c r="K5900" s="13" t="s">
        <v>28</v>
      </c>
      <c r="L5900" s="12">
        <f t="shared" ca="1" si="823"/>
        <v>2.7182433848174412</v>
      </c>
      <c r="M5900" s="101">
        <f t="shared" ca="1" si="824"/>
        <v>0.1434145209829682</v>
      </c>
      <c r="N5900" s="101">
        <f t="shared" ca="1" si="822"/>
        <v>800.79315665772231</v>
      </c>
      <c r="O5900" s="101">
        <f t="shared" ca="1" si="825"/>
        <v>0.29327127878795373</v>
      </c>
      <c r="Q5900" s="12">
        <f t="shared" ca="1" si="826"/>
        <v>0</v>
      </c>
      <c r="R5900" s="101">
        <f t="shared" ca="1" si="827"/>
        <v>0</v>
      </c>
      <c r="S5900" s="13"/>
      <c r="T5900" s="101">
        <f t="shared" ca="1" si="828"/>
        <v>0.1434145209829682</v>
      </c>
      <c r="U5900" s="101">
        <f t="shared" si="829"/>
        <v>0</v>
      </c>
      <c r="V5900" s="101">
        <f t="shared" ca="1" si="830"/>
        <v>95.164791190546836</v>
      </c>
    </row>
    <row r="5901" spans="2:22" x14ac:dyDescent="0.3">
      <c r="B5901" s="13">
        <v>2023</v>
      </c>
      <c r="C5901" s="13">
        <v>9</v>
      </c>
      <c r="D5901" s="13">
        <v>1</v>
      </c>
      <c r="E5901" s="83" t="s">
        <v>343</v>
      </c>
      <c r="F5901" s="13">
        <v>4</v>
      </c>
      <c r="G5901" s="13">
        <v>6</v>
      </c>
      <c r="H5901" s="13" t="s">
        <v>69</v>
      </c>
      <c r="I5901" s="13" t="s">
        <v>53</v>
      </c>
      <c r="J5901" s="13"/>
      <c r="K5901" s="13" t="s">
        <v>28</v>
      </c>
      <c r="L5901" s="12">
        <f t="shared" ca="1" si="823"/>
        <v>2.3940697486465132</v>
      </c>
      <c r="M5901" s="101">
        <f t="shared" ca="1" si="824"/>
        <v>0.12631111993859004</v>
      </c>
      <c r="N5901" s="101">
        <f t="shared" ca="1" si="822"/>
        <v>800.79315665772231</v>
      </c>
      <c r="O5901" s="101">
        <f t="shared" ca="1" si="825"/>
        <v>0.25829618518147229</v>
      </c>
      <c r="Q5901" s="12">
        <f t="shared" ca="1" si="826"/>
        <v>0</v>
      </c>
      <c r="R5901" s="101">
        <f t="shared" ca="1" si="827"/>
        <v>0</v>
      </c>
      <c r="S5901" s="13"/>
      <c r="T5901" s="101">
        <f t="shared" ca="1" si="828"/>
        <v>0.12631111993859004</v>
      </c>
      <c r="U5901" s="101">
        <f t="shared" si="829"/>
        <v>0</v>
      </c>
      <c r="V5901" s="101">
        <f t="shared" ca="1" si="830"/>
        <v>95.291102310485428</v>
      </c>
    </row>
    <row r="5902" spans="2:22" x14ac:dyDescent="0.3">
      <c r="B5902" s="13">
        <v>2023</v>
      </c>
      <c r="C5902" s="13">
        <v>9</v>
      </c>
      <c r="D5902" s="13">
        <v>1</v>
      </c>
      <c r="E5902" s="83" t="s">
        <v>343</v>
      </c>
      <c r="F5902" s="13">
        <v>4</v>
      </c>
      <c r="G5902" s="13">
        <v>7</v>
      </c>
      <c r="H5902" s="13" t="s">
        <v>69</v>
      </c>
      <c r="I5902" s="13" t="s">
        <v>53</v>
      </c>
      <c r="J5902" s="13"/>
      <c r="K5902" s="13" t="s">
        <v>28</v>
      </c>
      <c r="L5902" s="12">
        <f t="shared" ca="1" si="823"/>
        <v>2.8198039352659729</v>
      </c>
      <c r="M5902" s="101">
        <f t="shared" ca="1" si="824"/>
        <v>0.14877285562463274</v>
      </c>
      <c r="N5902" s="101">
        <f t="shared" ca="1" si="822"/>
        <v>800.79315665772231</v>
      </c>
      <c r="O5902" s="101">
        <f t="shared" ca="1" si="825"/>
        <v>0.30422864657584581</v>
      </c>
      <c r="Q5902" s="12">
        <f t="shared" ca="1" si="826"/>
        <v>5.6000000000000005</v>
      </c>
      <c r="R5902" s="101">
        <f t="shared" ca="1" si="827"/>
        <v>0.23534359687973544</v>
      </c>
      <c r="S5902" s="13"/>
      <c r="T5902" s="101">
        <f t="shared" ca="1" si="828"/>
        <v>0</v>
      </c>
      <c r="U5902" s="101">
        <f t="shared" si="829"/>
        <v>0</v>
      </c>
      <c r="V5902" s="101">
        <f t="shared" ca="1" si="830"/>
        <v>94.820415116725968</v>
      </c>
    </row>
    <row r="5903" spans="2:22" x14ac:dyDescent="0.3">
      <c r="B5903" s="13">
        <v>2023</v>
      </c>
      <c r="C5903" s="13">
        <v>9</v>
      </c>
      <c r="D5903" s="13">
        <v>1</v>
      </c>
      <c r="E5903" s="83" t="s">
        <v>343</v>
      </c>
      <c r="F5903" s="13">
        <v>4</v>
      </c>
      <c r="G5903" s="13">
        <v>8</v>
      </c>
      <c r="H5903" s="13" t="s">
        <v>69</v>
      </c>
      <c r="I5903" s="13" t="s">
        <v>53</v>
      </c>
      <c r="J5903" s="13"/>
      <c r="K5903" s="13" t="s">
        <v>28</v>
      </c>
      <c r="L5903" s="12">
        <f t="shared" ca="1" si="823"/>
        <v>3.7119511201166815</v>
      </c>
      <c r="M5903" s="101">
        <f t="shared" ca="1" si="824"/>
        <v>0.19584254109735613</v>
      </c>
      <c r="N5903" s="101">
        <f t="shared" ca="1" si="822"/>
        <v>800.79315665772231</v>
      </c>
      <c r="O5903" s="101">
        <f t="shared" ca="1" si="825"/>
        <v>0.40048240634938875</v>
      </c>
      <c r="Q5903" s="12">
        <f t="shared" ca="1" si="826"/>
        <v>5.6000000000000005</v>
      </c>
      <c r="R5903" s="101">
        <f t="shared" ca="1" si="827"/>
        <v>0.15982333768212295</v>
      </c>
      <c r="S5903" s="13"/>
      <c r="T5903" s="101">
        <f t="shared" ca="1" si="828"/>
        <v>0</v>
      </c>
      <c r="U5903" s="101">
        <f t="shared" si="829"/>
        <v>0</v>
      </c>
      <c r="V5903" s="101">
        <f t="shared" ca="1" si="830"/>
        <v>94.500768441361714</v>
      </c>
    </row>
    <row r="5904" spans="2:22" x14ac:dyDescent="0.3">
      <c r="B5904" s="13">
        <v>2023</v>
      </c>
      <c r="C5904" s="13">
        <v>9</v>
      </c>
      <c r="D5904" s="13">
        <v>1</v>
      </c>
      <c r="E5904" s="83" t="s">
        <v>343</v>
      </c>
      <c r="F5904" s="13">
        <v>4</v>
      </c>
      <c r="G5904" s="13">
        <v>9</v>
      </c>
      <c r="H5904" s="13" t="s">
        <v>69</v>
      </c>
      <c r="I5904" s="13" t="s">
        <v>53</v>
      </c>
      <c r="J5904" s="13"/>
      <c r="K5904" s="13" t="s">
        <v>28</v>
      </c>
      <c r="L5904" s="12">
        <f t="shared" ca="1" si="823"/>
        <v>3.0892320876764336</v>
      </c>
      <c r="M5904" s="101">
        <f t="shared" ca="1" si="824"/>
        <v>0.16298788494580865</v>
      </c>
      <c r="N5904" s="101">
        <f t="shared" ref="N5904:N5967" ca="1" si="831">IF(H5904="On-Peak",IF(I5904="Winter",((L5904*$D$48)/60)+N5903,((L5904*$D$47)/60)+N5903),N5903)</f>
        <v>800.79315665772231</v>
      </c>
      <c r="O5904" s="101">
        <f t="shared" ca="1" si="825"/>
        <v>0.3332972499394104</v>
      </c>
      <c r="Q5904" s="12">
        <f t="shared" ca="1" si="826"/>
        <v>5.6000000000000005</v>
      </c>
      <c r="R5904" s="101">
        <f t="shared" ca="1" si="827"/>
        <v>0.21253650377818994</v>
      </c>
      <c r="S5904" s="13"/>
      <c r="T5904" s="101">
        <f t="shared" ca="1" si="828"/>
        <v>0</v>
      </c>
      <c r="U5904" s="101">
        <f t="shared" si="829"/>
        <v>0</v>
      </c>
      <c r="V5904" s="101">
        <f t="shared" ca="1" si="830"/>
        <v>94.075695433805322</v>
      </c>
    </row>
    <row r="5905" spans="2:22" x14ac:dyDescent="0.3">
      <c r="B5905" s="13">
        <v>2023</v>
      </c>
      <c r="C5905" s="13">
        <v>9</v>
      </c>
      <c r="D5905" s="13">
        <v>1</v>
      </c>
      <c r="E5905" s="83" t="s">
        <v>343</v>
      </c>
      <c r="F5905" s="13">
        <v>4</v>
      </c>
      <c r="G5905" s="13">
        <v>10</v>
      </c>
      <c r="H5905" s="13" t="s">
        <v>70</v>
      </c>
      <c r="I5905" s="13" t="s">
        <v>53</v>
      </c>
      <c r="J5905" s="13"/>
      <c r="K5905" s="13" t="s">
        <v>28</v>
      </c>
      <c r="L5905" s="12">
        <f t="shared" ca="1" si="823"/>
        <v>2.4938259260622764</v>
      </c>
      <c r="M5905" s="101">
        <f t="shared" ca="1" si="824"/>
        <v>0.1315742558590457</v>
      </c>
      <c r="N5905" s="101">
        <f t="shared" ca="1" si="831"/>
        <v>800.79315665772231</v>
      </c>
      <c r="O5905" s="101">
        <f t="shared" ca="1" si="825"/>
        <v>0.26905887916285898</v>
      </c>
      <c r="Q5905" s="12">
        <f t="shared" ca="1" si="826"/>
        <v>5.6000000000000005</v>
      </c>
      <c r="R5905" s="101">
        <f t="shared" ca="1" si="827"/>
        <v>0.26293763535882836</v>
      </c>
      <c r="S5905" s="13"/>
      <c r="T5905" s="101">
        <f t="shared" ca="1" si="828"/>
        <v>0</v>
      </c>
      <c r="U5905" s="101">
        <f t="shared" si="829"/>
        <v>0</v>
      </c>
      <c r="V5905" s="101">
        <f t="shared" ca="1" si="830"/>
        <v>93.549820163087674</v>
      </c>
    </row>
    <row r="5906" spans="2:22" x14ac:dyDescent="0.3">
      <c r="B5906" s="13">
        <v>2023</v>
      </c>
      <c r="C5906" s="13">
        <v>9</v>
      </c>
      <c r="D5906" s="13">
        <v>1</v>
      </c>
      <c r="E5906" s="83" t="s">
        <v>343</v>
      </c>
      <c r="F5906" s="13">
        <v>4</v>
      </c>
      <c r="G5906" s="13">
        <v>11</v>
      </c>
      <c r="H5906" s="13" t="s">
        <v>70</v>
      </c>
      <c r="I5906" s="13" t="s">
        <v>53</v>
      </c>
      <c r="J5906" s="13"/>
      <c r="K5906" s="13" t="s">
        <v>28</v>
      </c>
      <c r="L5906" s="12">
        <f t="shared" ca="1" si="823"/>
        <v>4.0861725210208704</v>
      </c>
      <c r="M5906" s="101">
        <f t="shared" ca="1" si="824"/>
        <v>0.21558646220906114</v>
      </c>
      <c r="N5906" s="101">
        <f t="shared" ca="1" si="831"/>
        <v>800.79315665772231</v>
      </c>
      <c r="O5906" s="101">
        <f t="shared" ca="1" si="825"/>
        <v>0.44085715329294173</v>
      </c>
      <c r="Q5906" s="12">
        <f t="shared" ca="1" si="826"/>
        <v>0</v>
      </c>
      <c r="R5906" s="101">
        <f t="shared" ca="1" si="827"/>
        <v>0</v>
      </c>
      <c r="S5906" s="13"/>
      <c r="T5906" s="101">
        <f t="shared" ca="1" si="828"/>
        <v>0.21558646220906114</v>
      </c>
      <c r="U5906" s="101">
        <f t="shared" si="829"/>
        <v>0</v>
      </c>
      <c r="V5906" s="101">
        <f t="shared" ca="1" si="830"/>
        <v>93.765406625296734</v>
      </c>
    </row>
    <row r="5907" spans="2:22" x14ac:dyDescent="0.3">
      <c r="B5907" s="13">
        <v>2023</v>
      </c>
      <c r="C5907" s="13">
        <v>9</v>
      </c>
      <c r="D5907" s="13">
        <v>1</v>
      </c>
      <c r="E5907" s="83" t="s">
        <v>343</v>
      </c>
      <c r="F5907" s="13">
        <v>4</v>
      </c>
      <c r="G5907" s="13">
        <v>12</v>
      </c>
      <c r="H5907" s="13" t="s">
        <v>70</v>
      </c>
      <c r="I5907" s="13" t="s">
        <v>53</v>
      </c>
      <c r="J5907" s="13"/>
      <c r="K5907" s="13" t="s">
        <v>28</v>
      </c>
      <c r="L5907" s="12">
        <f t="shared" ca="1" si="823"/>
        <v>4.2121750694828659</v>
      </c>
      <c r="M5907" s="101">
        <f t="shared" ca="1" si="824"/>
        <v>0.22223435666591601</v>
      </c>
      <c r="N5907" s="101">
        <f t="shared" ca="1" si="831"/>
        <v>800.79315665772231</v>
      </c>
      <c r="O5907" s="101">
        <f t="shared" ca="1" si="825"/>
        <v>0.4544515682465064</v>
      </c>
      <c r="Q5907" s="12">
        <f t="shared" ca="1" si="826"/>
        <v>5.6000000000000005</v>
      </c>
      <c r="R5907" s="101">
        <f t="shared" ca="1" si="827"/>
        <v>0.11747938036827545</v>
      </c>
      <c r="S5907" s="13"/>
      <c r="T5907" s="101">
        <f t="shared" ca="1" si="828"/>
        <v>0</v>
      </c>
      <c r="U5907" s="101">
        <f t="shared" si="829"/>
        <v>0</v>
      </c>
      <c r="V5907" s="101">
        <f t="shared" ca="1" si="830"/>
        <v>93.530447864560173</v>
      </c>
    </row>
    <row r="5908" spans="2:22" x14ac:dyDescent="0.3">
      <c r="B5908" s="13">
        <v>2023</v>
      </c>
      <c r="C5908" s="13">
        <v>9</v>
      </c>
      <c r="D5908" s="13">
        <v>1</v>
      </c>
      <c r="E5908" s="83" t="s">
        <v>343</v>
      </c>
      <c r="F5908" s="13">
        <v>4</v>
      </c>
      <c r="G5908" s="13">
        <v>13</v>
      </c>
      <c r="H5908" s="13" t="s">
        <v>70</v>
      </c>
      <c r="I5908" s="13" t="s">
        <v>53</v>
      </c>
      <c r="J5908" s="13"/>
      <c r="K5908" s="13" t="s">
        <v>28</v>
      </c>
      <c r="L5908" s="12">
        <f t="shared" ca="1" si="823"/>
        <v>4.5880016321505313</v>
      </c>
      <c r="M5908" s="101">
        <f t="shared" ca="1" si="824"/>
        <v>0.24206296611226202</v>
      </c>
      <c r="N5908" s="101">
        <f t="shared" ca="1" si="831"/>
        <v>800.79315665772231</v>
      </c>
      <c r="O5908" s="101">
        <f t="shared" ca="1" si="825"/>
        <v>0.49499949609272081</v>
      </c>
      <c r="Q5908" s="12">
        <f t="shared" ca="1" si="826"/>
        <v>5.6000000000000005</v>
      </c>
      <c r="R5908" s="101">
        <f t="shared" ca="1" si="827"/>
        <v>8.5665661838457571E-2</v>
      </c>
      <c r="S5908" s="13"/>
      <c r="T5908" s="101">
        <f t="shared" ca="1" si="828"/>
        <v>0</v>
      </c>
      <c r="U5908" s="101">
        <f t="shared" si="829"/>
        <v>0</v>
      </c>
      <c r="V5908" s="101">
        <f t="shared" ca="1" si="830"/>
        <v>93.35911654088325</v>
      </c>
    </row>
    <row r="5909" spans="2:22" x14ac:dyDescent="0.3">
      <c r="B5909" s="13">
        <v>2023</v>
      </c>
      <c r="C5909" s="13">
        <v>9</v>
      </c>
      <c r="D5909" s="13">
        <v>1</v>
      </c>
      <c r="E5909" s="83" t="s">
        <v>343</v>
      </c>
      <c r="F5909" s="13">
        <v>4</v>
      </c>
      <c r="G5909" s="13">
        <v>14</v>
      </c>
      <c r="H5909" s="13" t="s">
        <v>70</v>
      </c>
      <c r="I5909" s="13" t="s">
        <v>53</v>
      </c>
      <c r="J5909" s="13"/>
      <c r="K5909" s="13" t="s">
        <v>28</v>
      </c>
      <c r="L5909" s="12">
        <f t="shared" ca="1" si="823"/>
        <v>3.7311737693321416</v>
      </c>
      <c r="M5909" s="101">
        <f t="shared" ca="1" si="824"/>
        <v>0.19685672806996379</v>
      </c>
      <c r="N5909" s="101">
        <f t="shared" ca="1" si="831"/>
        <v>800.79315665772231</v>
      </c>
      <c r="O5909" s="101">
        <f t="shared" ca="1" si="825"/>
        <v>0.40255633797324475</v>
      </c>
      <c r="Q5909" s="12">
        <f t="shared" ca="1" si="826"/>
        <v>5.6000000000000005</v>
      </c>
      <c r="R5909" s="101">
        <f t="shared" ca="1" si="827"/>
        <v>0.15819614042603428</v>
      </c>
      <c r="S5909" s="13"/>
      <c r="T5909" s="101">
        <f t="shared" ca="1" si="828"/>
        <v>0</v>
      </c>
      <c r="U5909" s="101">
        <f t="shared" si="829"/>
        <v>0</v>
      </c>
      <c r="V5909" s="101">
        <f t="shared" ca="1" si="830"/>
        <v>93.042724260031193</v>
      </c>
    </row>
    <row r="5910" spans="2:22" x14ac:dyDescent="0.3">
      <c r="B5910" s="13">
        <v>2023</v>
      </c>
      <c r="C5910" s="13">
        <v>9</v>
      </c>
      <c r="D5910" s="13">
        <v>1</v>
      </c>
      <c r="E5910" s="83" t="s">
        <v>343</v>
      </c>
      <c r="F5910" s="13">
        <v>4</v>
      </c>
      <c r="G5910" s="13">
        <v>15</v>
      </c>
      <c r="H5910" s="13" t="s">
        <v>70</v>
      </c>
      <c r="I5910" s="13" t="s">
        <v>53</v>
      </c>
      <c r="J5910" s="13"/>
      <c r="K5910" s="13" t="s">
        <v>28</v>
      </c>
      <c r="L5910" s="12">
        <f t="shared" ca="1" si="823"/>
        <v>2.9886947127604726</v>
      </c>
      <c r="M5910" s="101">
        <f t="shared" ca="1" si="824"/>
        <v>0.15768353304524255</v>
      </c>
      <c r="N5910" s="101">
        <f t="shared" ca="1" si="831"/>
        <v>800.79315665772231</v>
      </c>
      <c r="O5910" s="101">
        <f t="shared" ca="1" si="825"/>
        <v>0.32245027255972741</v>
      </c>
      <c r="Q5910" s="12">
        <f t="shared" ca="1" si="826"/>
        <v>5.6000000000000005</v>
      </c>
      <c r="R5910" s="101">
        <f t="shared" ca="1" si="827"/>
        <v>0.22104699256482604</v>
      </c>
      <c r="S5910" s="13"/>
      <c r="T5910" s="101">
        <f t="shared" ca="1" si="828"/>
        <v>0</v>
      </c>
      <c r="U5910" s="101">
        <f t="shared" si="829"/>
        <v>0</v>
      </c>
      <c r="V5910" s="101">
        <f t="shared" ca="1" si="830"/>
        <v>92.600630274901548</v>
      </c>
    </row>
    <row r="5911" spans="2:22" x14ac:dyDescent="0.3">
      <c r="B5911" s="13">
        <v>2023</v>
      </c>
      <c r="C5911" s="13">
        <v>9</v>
      </c>
      <c r="D5911" s="13">
        <v>1</v>
      </c>
      <c r="E5911" s="83" t="s">
        <v>343</v>
      </c>
      <c r="F5911" s="13">
        <v>4</v>
      </c>
      <c r="G5911" s="13">
        <v>16</v>
      </c>
      <c r="H5911" s="13" t="s">
        <v>71</v>
      </c>
      <c r="I5911" s="13" t="s">
        <v>53</v>
      </c>
      <c r="J5911" s="13"/>
      <c r="K5911" s="13" t="s">
        <v>28</v>
      </c>
      <c r="L5911" s="12">
        <f t="shared" ca="1" si="823"/>
        <v>3.9452102099796895</v>
      </c>
      <c r="M5911" s="101">
        <f t="shared" ca="1" si="824"/>
        <v>0.48975839546687866</v>
      </c>
      <c r="N5911" s="101">
        <f t="shared" ca="1" si="831"/>
        <v>801.90274702927911</v>
      </c>
      <c r="O5911" s="101">
        <f t="shared" ca="1" si="825"/>
        <v>1.1748836005319516</v>
      </c>
      <c r="Q5911" s="12">
        <f t="shared" ca="1" si="826"/>
        <v>0</v>
      </c>
      <c r="R5911" s="101">
        <f t="shared" ca="1" si="827"/>
        <v>0</v>
      </c>
      <c r="S5911" s="13"/>
      <c r="T5911" s="101">
        <f t="shared" ca="1" si="828"/>
        <v>0.48975839546687866</v>
      </c>
      <c r="U5911" s="101">
        <f t="shared" ca="1" si="829"/>
        <v>1.1095903715567876</v>
      </c>
      <c r="V5911" s="101">
        <f t="shared" ca="1" si="830"/>
        <v>94.199979041925218</v>
      </c>
    </row>
    <row r="5912" spans="2:22" x14ac:dyDescent="0.3">
      <c r="B5912" s="13">
        <v>2023</v>
      </c>
      <c r="C5912" s="13">
        <v>9</v>
      </c>
      <c r="D5912" s="13">
        <v>1</v>
      </c>
      <c r="E5912" s="83" t="s">
        <v>343</v>
      </c>
      <c r="F5912" s="13">
        <v>4</v>
      </c>
      <c r="G5912" s="13">
        <v>17</v>
      </c>
      <c r="H5912" s="13" t="s">
        <v>71</v>
      </c>
      <c r="I5912" s="13" t="s">
        <v>53</v>
      </c>
      <c r="J5912" s="13"/>
      <c r="K5912" s="13" t="s">
        <v>28</v>
      </c>
      <c r="L5912" s="12">
        <f t="shared" ca="1" si="823"/>
        <v>5.3522832489963248</v>
      </c>
      <c r="M5912" s="101">
        <f t="shared" ca="1" si="824"/>
        <v>0.66443244253040379</v>
      </c>
      <c r="N5912" s="101">
        <f t="shared" ca="1" si="831"/>
        <v>803.40807669305934</v>
      </c>
      <c r="O5912" s="101">
        <f t="shared" ca="1" si="825"/>
        <v>1.5939099515511055</v>
      </c>
      <c r="Q5912" s="12">
        <f t="shared" ca="1" si="826"/>
        <v>5.6000000000000005</v>
      </c>
      <c r="R5912" s="101">
        <f t="shared" ca="1" si="827"/>
        <v>2.0969222972461152E-2</v>
      </c>
      <c r="S5912" s="13"/>
      <c r="T5912" s="101">
        <f t="shared" ca="1" si="828"/>
        <v>0</v>
      </c>
      <c r="U5912" s="101">
        <f t="shared" ca="1" si="829"/>
        <v>1.5053296637802163</v>
      </c>
      <c r="V5912" s="101">
        <f t="shared" ca="1" si="830"/>
        <v>95.663370259760498</v>
      </c>
    </row>
    <row r="5913" spans="2:22" x14ac:dyDescent="0.3">
      <c r="B5913" s="13">
        <v>2023</v>
      </c>
      <c r="C5913" s="13">
        <v>9</v>
      </c>
      <c r="D5913" s="13">
        <v>1</v>
      </c>
      <c r="E5913" s="83" t="s">
        <v>343</v>
      </c>
      <c r="F5913" s="13">
        <v>4</v>
      </c>
      <c r="G5913" s="13">
        <v>18</v>
      </c>
      <c r="H5913" s="13" t="s">
        <v>71</v>
      </c>
      <c r="I5913" s="13" t="s">
        <v>53</v>
      </c>
      <c r="J5913" s="13"/>
      <c r="K5913" s="13" t="s">
        <v>28</v>
      </c>
      <c r="L5913" s="12">
        <f t="shared" ca="1" si="823"/>
        <v>5.2155229468639712</v>
      </c>
      <c r="M5913" s="101">
        <f t="shared" ca="1" si="824"/>
        <v>0.64745501862369337</v>
      </c>
      <c r="N5913" s="101">
        <f t="shared" ca="1" si="831"/>
        <v>804.8749425218648</v>
      </c>
      <c r="O5913" s="101">
        <f t="shared" ca="1" si="825"/>
        <v>1.5531827335760906</v>
      </c>
      <c r="Q5913" s="12">
        <f t="shared" ca="1" si="826"/>
        <v>5.6000000000000005</v>
      </c>
      <c r="R5913" s="101">
        <f t="shared" ca="1" si="827"/>
        <v>3.2545982547964883E-2</v>
      </c>
      <c r="S5913" s="13"/>
      <c r="T5913" s="101">
        <f t="shared" ca="1" si="828"/>
        <v>0</v>
      </c>
      <c r="U5913" s="101">
        <f t="shared" ca="1" si="829"/>
        <v>1.4668658288054919</v>
      </c>
      <c r="V5913" s="101">
        <f t="shared" ca="1" si="830"/>
        <v>97.065144123470063</v>
      </c>
    </row>
    <row r="5914" spans="2:22" x14ac:dyDescent="0.3">
      <c r="B5914" s="13">
        <v>2023</v>
      </c>
      <c r="C5914" s="13">
        <v>9</v>
      </c>
      <c r="D5914" s="13">
        <v>1</v>
      </c>
      <c r="E5914" s="83" t="s">
        <v>343</v>
      </c>
      <c r="F5914" s="13">
        <v>4</v>
      </c>
      <c r="G5914" s="13">
        <v>19</v>
      </c>
      <c r="H5914" s="13" t="s">
        <v>71</v>
      </c>
      <c r="I5914" s="13" t="s">
        <v>53</v>
      </c>
      <c r="J5914" s="13"/>
      <c r="K5914" s="13" t="s">
        <v>28</v>
      </c>
      <c r="L5914" s="12">
        <f t="shared" ca="1" si="823"/>
        <v>4.8868541096368983</v>
      </c>
      <c r="M5914" s="101">
        <f t="shared" ca="1" si="824"/>
        <v>0.60665406917032461</v>
      </c>
      <c r="N5914" s="101">
        <f t="shared" ca="1" si="831"/>
        <v>806.24937024020016</v>
      </c>
      <c r="O5914" s="101">
        <f t="shared" ca="1" si="825"/>
        <v>1.4553051538498682</v>
      </c>
      <c r="Q5914" s="12">
        <f t="shared" ca="1" si="826"/>
        <v>0</v>
      </c>
      <c r="R5914" s="101">
        <f t="shared" ca="1" si="827"/>
        <v>0</v>
      </c>
      <c r="S5914" s="13"/>
      <c r="T5914" s="101">
        <f t="shared" ca="1" si="828"/>
        <v>0.60665406917032461</v>
      </c>
      <c r="U5914" s="101">
        <f t="shared" ca="1" si="829"/>
        <v>1.3744277183353775</v>
      </c>
      <c r="V5914" s="101">
        <f t="shared" ca="1" si="830"/>
        <v>99.046225910975764</v>
      </c>
    </row>
    <row r="5915" spans="2:22" x14ac:dyDescent="0.3">
      <c r="B5915" s="13">
        <v>2023</v>
      </c>
      <c r="C5915" s="13">
        <v>9</v>
      </c>
      <c r="D5915" s="13">
        <v>1</v>
      </c>
      <c r="E5915" s="83" t="s">
        <v>343</v>
      </c>
      <c r="F5915" s="13">
        <v>4</v>
      </c>
      <c r="G5915" s="13">
        <v>20</v>
      </c>
      <c r="H5915" s="13" t="s">
        <v>69</v>
      </c>
      <c r="I5915" s="13" t="s">
        <v>53</v>
      </c>
      <c r="J5915" s="13"/>
      <c r="K5915" s="13" t="s">
        <v>28</v>
      </c>
      <c r="L5915" s="12">
        <f t="shared" ca="1" si="823"/>
        <v>4.0973188546650903</v>
      </c>
      <c r="M5915" s="101">
        <f t="shared" ca="1" si="824"/>
        <v>0.21617454277213016</v>
      </c>
      <c r="N5915" s="101">
        <f t="shared" ca="1" si="831"/>
        <v>806.24937024020016</v>
      </c>
      <c r="O5915" s="101">
        <f t="shared" ca="1" si="825"/>
        <v>0.44205973122981657</v>
      </c>
      <c r="Q5915" s="12">
        <f t="shared" ca="1" si="826"/>
        <v>0</v>
      </c>
      <c r="R5915" s="101">
        <f t="shared" ca="1" si="827"/>
        <v>0</v>
      </c>
      <c r="S5915" s="13"/>
      <c r="T5915" s="101">
        <f t="shared" ca="1" si="828"/>
        <v>0.21617454277213016</v>
      </c>
      <c r="U5915" s="101">
        <f t="shared" si="829"/>
        <v>0</v>
      </c>
      <c r="V5915" s="101">
        <f t="shared" ca="1" si="830"/>
        <v>99.262400453747901</v>
      </c>
    </row>
    <row r="5916" spans="2:22" x14ac:dyDescent="0.3">
      <c r="B5916" s="13">
        <v>2023</v>
      </c>
      <c r="C5916" s="13">
        <v>9</v>
      </c>
      <c r="D5916" s="13">
        <v>1</v>
      </c>
      <c r="E5916" s="83" t="s">
        <v>343</v>
      </c>
      <c r="F5916" s="13">
        <v>4</v>
      </c>
      <c r="G5916" s="13">
        <v>21</v>
      </c>
      <c r="H5916" s="13" t="s">
        <v>69</v>
      </c>
      <c r="I5916" s="13" t="s">
        <v>53</v>
      </c>
      <c r="J5916" s="13"/>
      <c r="K5916" s="13" t="s">
        <v>28</v>
      </c>
      <c r="L5916" s="12">
        <f t="shared" ca="1" si="823"/>
        <v>4.0473193330739861</v>
      </c>
      <c r="M5916" s="101">
        <f t="shared" ca="1" si="824"/>
        <v>0.21353656801298351</v>
      </c>
      <c r="N5916" s="101">
        <f t="shared" ca="1" si="831"/>
        <v>806.24937024020016</v>
      </c>
      <c r="O5916" s="101">
        <f t="shared" ca="1" si="825"/>
        <v>0.43666528284535233</v>
      </c>
      <c r="Q5916" s="12">
        <f t="shared" ca="1" si="826"/>
        <v>0</v>
      </c>
      <c r="R5916" s="101">
        <f t="shared" ca="1" si="827"/>
        <v>0</v>
      </c>
      <c r="S5916" s="13"/>
      <c r="T5916" s="101">
        <f t="shared" ca="1" si="828"/>
        <v>0.21353656801298351</v>
      </c>
      <c r="U5916" s="101">
        <f t="shared" si="829"/>
        <v>0</v>
      </c>
      <c r="V5916" s="101">
        <f t="shared" ca="1" si="830"/>
        <v>99.475937021760885</v>
      </c>
    </row>
    <row r="5917" spans="2:22" x14ac:dyDescent="0.3">
      <c r="B5917" s="13">
        <v>2023</v>
      </c>
      <c r="C5917" s="13">
        <v>9</v>
      </c>
      <c r="D5917" s="13">
        <v>1</v>
      </c>
      <c r="E5917" s="83" t="s">
        <v>343</v>
      </c>
      <c r="F5917" s="13">
        <v>4</v>
      </c>
      <c r="G5917" s="13">
        <v>22</v>
      </c>
      <c r="H5917" s="13" t="s">
        <v>69</v>
      </c>
      <c r="I5917" s="13" t="s">
        <v>53</v>
      </c>
      <c r="J5917" s="13"/>
      <c r="K5917" s="13" t="s">
        <v>28</v>
      </c>
      <c r="L5917" s="12">
        <f t="shared" ca="1" si="823"/>
        <v>4.0674900014242965</v>
      </c>
      <c r="M5917" s="101">
        <f t="shared" ca="1" si="824"/>
        <v>0.21460077247514589</v>
      </c>
      <c r="N5917" s="101">
        <f t="shared" ca="1" si="831"/>
        <v>806.24937024020016</v>
      </c>
      <c r="O5917" s="101">
        <f t="shared" ca="1" si="825"/>
        <v>0.43884149625366736</v>
      </c>
      <c r="Q5917" s="12">
        <f t="shared" ca="1" si="826"/>
        <v>0</v>
      </c>
      <c r="R5917" s="101">
        <f t="shared" ca="1" si="827"/>
        <v>0</v>
      </c>
      <c r="S5917" s="13"/>
      <c r="T5917" s="101">
        <f t="shared" ca="1" si="828"/>
        <v>0.21460077247514589</v>
      </c>
      <c r="U5917" s="101">
        <f t="shared" si="829"/>
        <v>0</v>
      </c>
      <c r="V5917" s="101">
        <f t="shared" ca="1" si="830"/>
        <v>99.690537794236036</v>
      </c>
    </row>
    <row r="5918" spans="2:22" x14ac:dyDescent="0.3">
      <c r="B5918" s="13">
        <v>2023</v>
      </c>
      <c r="C5918" s="13">
        <v>9</v>
      </c>
      <c r="D5918" s="13">
        <v>1</v>
      </c>
      <c r="E5918" s="83" t="s">
        <v>343</v>
      </c>
      <c r="F5918" s="13">
        <v>4</v>
      </c>
      <c r="G5918" s="13">
        <v>23</v>
      </c>
      <c r="H5918" s="13" t="s">
        <v>69</v>
      </c>
      <c r="I5918" s="13" t="s">
        <v>53</v>
      </c>
      <c r="J5918" s="13"/>
      <c r="K5918" s="13" t="s">
        <v>28</v>
      </c>
      <c r="L5918" s="12">
        <f t="shared" ca="1" si="823"/>
        <v>4.7422967853752063</v>
      </c>
      <c r="M5918" s="101">
        <f t="shared" ca="1" si="824"/>
        <v>0.2502035783963959</v>
      </c>
      <c r="N5918" s="101">
        <f t="shared" ca="1" si="831"/>
        <v>806.24937024020016</v>
      </c>
      <c r="O5918" s="101">
        <f t="shared" ca="1" si="825"/>
        <v>0.51164640017413099</v>
      </c>
      <c r="Q5918" s="12">
        <f t="shared" ca="1" si="826"/>
        <v>0</v>
      </c>
      <c r="R5918" s="101">
        <f t="shared" ca="1" si="827"/>
        <v>0</v>
      </c>
      <c r="S5918" s="13"/>
      <c r="T5918" s="101">
        <f t="shared" ca="1" si="828"/>
        <v>0.2502035783963959</v>
      </c>
      <c r="U5918" s="101">
        <f t="shared" si="829"/>
        <v>0</v>
      </c>
      <c r="V5918" s="101">
        <f t="shared" ca="1" si="830"/>
        <v>99.940741372632431</v>
      </c>
    </row>
    <row r="5919" spans="2:22" x14ac:dyDescent="0.3">
      <c r="B5919" s="13">
        <v>2023</v>
      </c>
      <c r="C5919" s="13">
        <v>9</v>
      </c>
      <c r="D5919" s="13">
        <v>2</v>
      </c>
      <c r="E5919" s="83" t="s">
        <v>344</v>
      </c>
      <c r="F5919" s="13">
        <v>5</v>
      </c>
      <c r="G5919" s="13">
        <v>0</v>
      </c>
      <c r="H5919" s="13" t="s">
        <v>69</v>
      </c>
      <c r="I5919" s="13" t="s">
        <v>53</v>
      </c>
      <c r="J5919" s="13"/>
      <c r="K5919" s="13" t="s">
        <v>28</v>
      </c>
      <c r="L5919" s="12">
        <f t="shared" ca="1" si="823"/>
        <v>5.2980534334827354</v>
      </c>
      <c r="M5919" s="101">
        <f t="shared" ca="1" si="824"/>
        <v>0.27952529915054913</v>
      </c>
      <c r="N5919" s="101">
        <f t="shared" ca="1" si="831"/>
        <v>806.24937024020016</v>
      </c>
      <c r="O5919" s="101">
        <f t="shared" ca="1" si="825"/>
        <v>0.5716069849384523</v>
      </c>
      <c r="Q5919" s="12">
        <f t="shared" ca="1" si="826"/>
        <v>0</v>
      </c>
      <c r="R5919" s="101">
        <f t="shared" ca="1" si="827"/>
        <v>0</v>
      </c>
      <c r="S5919" s="13"/>
      <c r="T5919" s="101">
        <f t="shared" ca="1" si="828"/>
        <v>0.27952529915054913</v>
      </c>
      <c r="U5919" s="101">
        <f t="shared" si="829"/>
        <v>0</v>
      </c>
      <c r="V5919" s="101">
        <f t="shared" ca="1" si="830"/>
        <v>100.22026667178298</v>
      </c>
    </row>
    <row r="5920" spans="2:22" x14ac:dyDescent="0.3">
      <c r="B5920" s="13">
        <v>2023</v>
      </c>
      <c r="C5920" s="13">
        <v>9</v>
      </c>
      <c r="D5920" s="13">
        <v>2</v>
      </c>
      <c r="E5920" s="83" t="s">
        <v>344</v>
      </c>
      <c r="F5920" s="13">
        <v>5</v>
      </c>
      <c r="G5920" s="13">
        <v>1</v>
      </c>
      <c r="H5920" s="13" t="s">
        <v>69</v>
      </c>
      <c r="I5920" s="13" t="s">
        <v>53</v>
      </c>
      <c r="J5920" s="13"/>
      <c r="K5920" s="13" t="s">
        <v>28</v>
      </c>
      <c r="L5920" s="12">
        <f t="shared" ca="1" si="823"/>
        <v>2.553354813543097</v>
      </c>
      <c r="M5920" s="101">
        <f t="shared" ca="1" si="824"/>
        <v>0.1347149999625338</v>
      </c>
      <c r="N5920" s="101">
        <f t="shared" ca="1" si="831"/>
        <v>806.24937024020016</v>
      </c>
      <c r="O5920" s="101">
        <f t="shared" ca="1" si="825"/>
        <v>0.27548145083316472</v>
      </c>
      <c r="Q5920" s="12">
        <f t="shared" ca="1" si="826"/>
        <v>0</v>
      </c>
      <c r="R5920" s="101">
        <f t="shared" ca="1" si="827"/>
        <v>0</v>
      </c>
      <c r="S5920" s="13"/>
      <c r="T5920" s="101">
        <f t="shared" ca="1" si="828"/>
        <v>0.1347149999625338</v>
      </c>
      <c r="U5920" s="101">
        <f t="shared" si="829"/>
        <v>0</v>
      </c>
      <c r="V5920" s="101">
        <f t="shared" ca="1" si="830"/>
        <v>100.35498167174552</v>
      </c>
    </row>
    <row r="5921" spans="2:22" x14ac:dyDescent="0.3">
      <c r="B5921" s="13">
        <v>2023</v>
      </c>
      <c r="C5921" s="13">
        <v>9</v>
      </c>
      <c r="D5921" s="13">
        <v>2</v>
      </c>
      <c r="E5921" s="83" t="s">
        <v>344</v>
      </c>
      <c r="F5921" s="13">
        <v>5</v>
      </c>
      <c r="G5921" s="13">
        <v>2</v>
      </c>
      <c r="H5921" s="13" t="s">
        <v>69</v>
      </c>
      <c r="I5921" s="13" t="s">
        <v>53</v>
      </c>
      <c r="J5921" s="13"/>
      <c r="K5921" s="13" t="s">
        <v>28</v>
      </c>
      <c r="L5921" s="12">
        <f t="shared" ca="1" si="823"/>
        <v>2.6155141217693427</v>
      </c>
      <c r="M5921" s="101">
        <f t="shared" ca="1" si="824"/>
        <v>0.13799452506455054</v>
      </c>
      <c r="N5921" s="101">
        <f t="shared" ca="1" si="831"/>
        <v>806.24937024020016</v>
      </c>
      <c r="O5921" s="101">
        <f t="shared" ca="1" si="825"/>
        <v>0.28218781859769437</v>
      </c>
      <c r="Q5921" s="12">
        <f t="shared" ca="1" si="826"/>
        <v>0</v>
      </c>
      <c r="R5921" s="101">
        <f t="shared" ca="1" si="827"/>
        <v>0</v>
      </c>
      <c r="S5921" s="13"/>
      <c r="T5921" s="101">
        <f t="shared" ca="1" si="828"/>
        <v>0.13799452506455054</v>
      </c>
      <c r="U5921" s="101">
        <f t="shared" si="829"/>
        <v>0</v>
      </c>
      <c r="V5921" s="101">
        <f t="shared" ca="1" si="830"/>
        <v>100.49297619681008</v>
      </c>
    </row>
    <row r="5922" spans="2:22" x14ac:dyDescent="0.3">
      <c r="B5922" s="13">
        <v>2023</v>
      </c>
      <c r="C5922" s="13">
        <v>9</v>
      </c>
      <c r="D5922" s="13">
        <v>2</v>
      </c>
      <c r="E5922" s="83" t="s">
        <v>344</v>
      </c>
      <c r="F5922" s="13">
        <v>5</v>
      </c>
      <c r="G5922" s="13">
        <v>3</v>
      </c>
      <c r="H5922" s="13" t="s">
        <v>69</v>
      </c>
      <c r="I5922" s="13" t="s">
        <v>53</v>
      </c>
      <c r="J5922" s="13"/>
      <c r="K5922" s="13" t="s">
        <v>28</v>
      </c>
      <c r="L5922" s="12">
        <f t="shared" ca="1" si="823"/>
        <v>2.2714809114605008</v>
      </c>
      <c r="M5922" s="101">
        <f t="shared" ca="1" si="824"/>
        <v>0.11984333288865602</v>
      </c>
      <c r="N5922" s="101">
        <f t="shared" ca="1" si="831"/>
        <v>806.24937024020016</v>
      </c>
      <c r="O5922" s="101">
        <f t="shared" ca="1" si="825"/>
        <v>0.24507007553747343</v>
      </c>
      <c r="Q5922" s="12">
        <f t="shared" ca="1" si="826"/>
        <v>0</v>
      </c>
      <c r="R5922" s="101">
        <f t="shared" ca="1" si="827"/>
        <v>0</v>
      </c>
      <c r="S5922" s="13"/>
      <c r="T5922" s="101">
        <f t="shared" ca="1" si="828"/>
        <v>0.11984333288865602</v>
      </c>
      <c r="U5922" s="101">
        <f t="shared" si="829"/>
        <v>0</v>
      </c>
      <c r="V5922" s="101">
        <f t="shared" ca="1" si="830"/>
        <v>100.61281952969873</v>
      </c>
    </row>
    <row r="5923" spans="2:22" x14ac:dyDescent="0.3">
      <c r="B5923" s="13">
        <v>2023</v>
      </c>
      <c r="C5923" s="13">
        <v>9</v>
      </c>
      <c r="D5923" s="13">
        <v>2</v>
      </c>
      <c r="E5923" s="83" t="s">
        <v>344</v>
      </c>
      <c r="F5923" s="13">
        <v>5</v>
      </c>
      <c r="G5923" s="13">
        <v>4</v>
      </c>
      <c r="H5923" s="13" t="s">
        <v>69</v>
      </c>
      <c r="I5923" s="13" t="s">
        <v>53</v>
      </c>
      <c r="J5923" s="13"/>
      <c r="K5923" s="13" t="s">
        <v>28</v>
      </c>
      <c r="L5923" s="12">
        <f t="shared" ca="1" si="823"/>
        <v>2.7937688420354454</v>
      </c>
      <c r="M5923" s="101">
        <f t="shared" ca="1" si="824"/>
        <v>0.14739924410579011</v>
      </c>
      <c r="N5923" s="101">
        <f t="shared" ca="1" si="831"/>
        <v>806.24937024020016</v>
      </c>
      <c r="O5923" s="101">
        <f t="shared" ca="1" si="825"/>
        <v>0.30141972036720421</v>
      </c>
      <c r="Q5923" s="12">
        <f t="shared" ca="1" si="826"/>
        <v>0</v>
      </c>
      <c r="R5923" s="101">
        <f t="shared" ca="1" si="827"/>
        <v>0</v>
      </c>
      <c r="S5923" s="13"/>
      <c r="T5923" s="101">
        <f t="shared" ca="1" si="828"/>
        <v>0.14739924410579011</v>
      </c>
      <c r="U5923" s="101">
        <f t="shared" si="829"/>
        <v>0</v>
      </c>
      <c r="V5923" s="101">
        <f t="shared" ca="1" si="830"/>
        <v>100.76021877380451</v>
      </c>
    </row>
    <row r="5924" spans="2:22" x14ac:dyDescent="0.3">
      <c r="B5924" s="13">
        <v>2023</v>
      </c>
      <c r="C5924" s="13">
        <v>9</v>
      </c>
      <c r="D5924" s="13">
        <v>2</v>
      </c>
      <c r="E5924" s="83" t="s">
        <v>344</v>
      </c>
      <c r="F5924" s="13">
        <v>5</v>
      </c>
      <c r="G5924" s="13">
        <v>5</v>
      </c>
      <c r="H5924" s="13" t="s">
        <v>69</v>
      </c>
      <c r="I5924" s="13" t="s">
        <v>53</v>
      </c>
      <c r="J5924" s="13"/>
      <c r="K5924" s="13" t="s">
        <v>28</v>
      </c>
      <c r="L5924" s="12">
        <f t="shared" ca="1" si="823"/>
        <v>2.3789437784391052</v>
      </c>
      <c r="M5924" s="101">
        <f t="shared" ca="1" si="824"/>
        <v>0.12551307375044721</v>
      </c>
      <c r="N5924" s="101">
        <f t="shared" ca="1" si="831"/>
        <v>806.24937024020016</v>
      </c>
      <c r="O5924" s="101">
        <f t="shared" ca="1" si="825"/>
        <v>0.25666424425579504</v>
      </c>
      <c r="Q5924" s="12">
        <f t="shared" ca="1" si="826"/>
        <v>0</v>
      </c>
      <c r="R5924" s="101">
        <f t="shared" ca="1" si="827"/>
        <v>0</v>
      </c>
      <c r="S5924" s="13"/>
      <c r="T5924" s="101">
        <f t="shared" ca="1" si="828"/>
        <v>0.12551307375044721</v>
      </c>
      <c r="U5924" s="101">
        <f t="shared" si="829"/>
        <v>0</v>
      </c>
      <c r="V5924" s="101">
        <f t="shared" ca="1" si="830"/>
        <v>100.88573184755495</v>
      </c>
    </row>
    <row r="5925" spans="2:22" x14ac:dyDescent="0.3">
      <c r="B5925" s="13">
        <v>2023</v>
      </c>
      <c r="C5925" s="13">
        <v>9</v>
      </c>
      <c r="D5925" s="13">
        <v>2</v>
      </c>
      <c r="E5925" s="83" t="s">
        <v>344</v>
      </c>
      <c r="F5925" s="13">
        <v>5</v>
      </c>
      <c r="G5925" s="13">
        <v>6</v>
      </c>
      <c r="H5925" s="13" t="s">
        <v>69</v>
      </c>
      <c r="I5925" s="13" t="s">
        <v>53</v>
      </c>
      <c r="J5925" s="13"/>
      <c r="K5925" s="13" t="s">
        <v>28</v>
      </c>
      <c r="L5925" s="12">
        <f t="shared" ca="1" si="823"/>
        <v>2.5820455664692616</v>
      </c>
      <c r="M5925" s="101">
        <f t="shared" ca="1" si="824"/>
        <v>0.13622872408691825</v>
      </c>
      <c r="N5925" s="101">
        <f t="shared" ca="1" si="831"/>
        <v>806.24937024020016</v>
      </c>
      <c r="O5925" s="101">
        <f t="shared" ca="1" si="825"/>
        <v>0.27857689616636866</v>
      </c>
      <c r="Q5925" s="12">
        <f t="shared" ca="1" si="826"/>
        <v>0</v>
      </c>
      <c r="R5925" s="101">
        <f t="shared" ca="1" si="827"/>
        <v>0</v>
      </c>
      <c r="S5925" s="13"/>
      <c r="T5925" s="101">
        <f t="shared" ca="1" si="828"/>
        <v>0.13622872408691825</v>
      </c>
      <c r="U5925" s="101">
        <f t="shared" si="829"/>
        <v>0</v>
      </c>
      <c r="V5925" s="101">
        <f t="shared" ca="1" si="830"/>
        <v>101.02196057164187</v>
      </c>
    </row>
    <row r="5926" spans="2:22" x14ac:dyDescent="0.3">
      <c r="B5926" s="13">
        <v>2023</v>
      </c>
      <c r="C5926" s="13">
        <v>9</v>
      </c>
      <c r="D5926" s="13">
        <v>2</v>
      </c>
      <c r="E5926" s="83" t="s">
        <v>344</v>
      </c>
      <c r="F5926" s="13">
        <v>5</v>
      </c>
      <c r="G5926" s="13">
        <v>7</v>
      </c>
      <c r="H5926" s="13" t="s">
        <v>69</v>
      </c>
      <c r="I5926" s="13" t="s">
        <v>53</v>
      </c>
      <c r="J5926" s="13"/>
      <c r="K5926" s="13" t="s">
        <v>28</v>
      </c>
      <c r="L5926" s="12">
        <f t="shared" ca="1" si="823"/>
        <v>2.6817331047242199</v>
      </c>
      <c r="M5926" s="101">
        <f t="shared" ca="1" si="824"/>
        <v>0.14148823860524984</v>
      </c>
      <c r="N5926" s="101">
        <f t="shared" ca="1" si="831"/>
        <v>806.24937024020016</v>
      </c>
      <c r="O5926" s="101">
        <f t="shared" ca="1" si="825"/>
        <v>0.28933218466869609</v>
      </c>
      <c r="Q5926" s="12">
        <f t="shared" ca="1" si="826"/>
        <v>5.6000000000000005</v>
      </c>
      <c r="R5926" s="101">
        <f t="shared" ca="1" si="827"/>
        <v>0.24703129268509483</v>
      </c>
      <c r="S5926" s="13"/>
      <c r="T5926" s="101">
        <f t="shared" ca="1" si="828"/>
        <v>0</v>
      </c>
      <c r="U5926" s="101">
        <f t="shared" si="829"/>
        <v>0</v>
      </c>
      <c r="V5926" s="101">
        <f t="shared" ca="1" si="830"/>
        <v>100.52789798627168</v>
      </c>
    </row>
    <row r="5927" spans="2:22" x14ac:dyDescent="0.3">
      <c r="B5927" s="13">
        <v>2023</v>
      </c>
      <c r="C5927" s="13">
        <v>9</v>
      </c>
      <c r="D5927" s="13">
        <v>2</v>
      </c>
      <c r="E5927" s="83" t="s">
        <v>344</v>
      </c>
      <c r="F5927" s="13">
        <v>5</v>
      </c>
      <c r="G5927" s="13">
        <v>8</v>
      </c>
      <c r="H5927" s="13" t="s">
        <v>69</v>
      </c>
      <c r="I5927" s="13" t="s">
        <v>53</v>
      </c>
      <c r="J5927" s="13"/>
      <c r="K5927" s="13" t="s">
        <v>28</v>
      </c>
      <c r="L5927" s="12">
        <f t="shared" ca="1" si="823"/>
        <v>4.842074880027603</v>
      </c>
      <c r="M5927" s="101">
        <f t="shared" ca="1" si="824"/>
        <v>0.25546787067025634</v>
      </c>
      <c r="N5927" s="101">
        <f t="shared" ca="1" si="831"/>
        <v>806.24937024020016</v>
      </c>
      <c r="O5927" s="101">
        <f t="shared" ca="1" si="825"/>
        <v>0.52241145880617812</v>
      </c>
      <c r="Q5927" s="12">
        <f t="shared" ca="1" si="826"/>
        <v>5.6000000000000005</v>
      </c>
      <c r="R5927" s="101">
        <f t="shared" ca="1" si="827"/>
        <v>6.4158361405663458E-2</v>
      </c>
      <c r="S5927" s="13"/>
      <c r="T5927" s="101">
        <f t="shared" ca="1" si="828"/>
        <v>0</v>
      </c>
      <c r="U5927" s="101">
        <f t="shared" si="829"/>
        <v>0</v>
      </c>
      <c r="V5927" s="101">
        <f t="shared" ca="1" si="830"/>
        <v>100.39958126346036</v>
      </c>
    </row>
    <row r="5928" spans="2:22" x14ac:dyDescent="0.3">
      <c r="B5928" s="13">
        <v>2023</v>
      </c>
      <c r="C5928" s="13">
        <v>9</v>
      </c>
      <c r="D5928" s="13">
        <v>2</v>
      </c>
      <c r="E5928" s="83" t="s">
        <v>344</v>
      </c>
      <c r="F5928" s="13">
        <v>5</v>
      </c>
      <c r="G5928" s="13">
        <v>9</v>
      </c>
      <c r="H5928" s="13" t="s">
        <v>69</v>
      </c>
      <c r="I5928" s="13" t="s">
        <v>53</v>
      </c>
      <c r="J5928" s="13"/>
      <c r="K5928" s="13" t="s">
        <v>28</v>
      </c>
      <c r="L5928" s="12">
        <f t="shared" ca="1" si="823"/>
        <v>3.7053705765796066</v>
      </c>
      <c r="M5928" s="101">
        <f t="shared" ca="1" si="824"/>
        <v>0.19549535162034004</v>
      </c>
      <c r="N5928" s="101">
        <f t="shared" ca="1" si="831"/>
        <v>806.24937024020016</v>
      </c>
      <c r="O5928" s="101">
        <f t="shared" ca="1" si="825"/>
        <v>0.39977243150717373</v>
      </c>
      <c r="Q5928" s="12">
        <f t="shared" ca="1" si="826"/>
        <v>5.6000000000000005</v>
      </c>
      <c r="R5928" s="101">
        <f t="shared" ca="1" si="827"/>
        <v>0.16038038069253635</v>
      </c>
      <c r="S5928" s="13"/>
      <c r="T5928" s="101">
        <f t="shared" ca="1" si="828"/>
        <v>0</v>
      </c>
      <c r="U5928" s="101">
        <f t="shared" si="829"/>
        <v>0</v>
      </c>
      <c r="V5928" s="101">
        <f t="shared" ca="1" si="830"/>
        <v>100.0788205020753</v>
      </c>
    </row>
    <row r="5929" spans="2:22" x14ac:dyDescent="0.3">
      <c r="B5929" s="13">
        <v>2023</v>
      </c>
      <c r="C5929" s="13">
        <v>9</v>
      </c>
      <c r="D5929" s="13">
        <v>2</v>
      </c>
      <c r="E5929" s="83" t="s">
        <v>344</v>
      </c>
      <c r="F5929" s="13">
        <v>5</v>
      </c>
      <c r="G5929" s="13">
        <v>10</v>
      </c>
      <c r="H5929" s="13" t="s">
        <v>70</v>
      </c>
      <c r="I5929" s="13" t="s">
        <v>53</v>
      </c>
      <c r="J5929" s="13"/>
      <c r="K5929" s="13" t="s">
        <v>28</v>
      </c>
      <c r="L5929" s="12">
        <f t="shared" ca="1" si="823"/>
        <v>3.5196298407692486</v>
      </c>
      <c r="M5929" s="101">
        <f t="shared" ca="1" si="824"/>
        <v>0.18569567039898555</v>
      </c>
      <c r="N5929" s="101">
        <f t="shared" ca="1" si="831"/>
        <v>806.24937024020016</v>
      </c>
      <c r="O5929" s="101">
        <f t="shared" ca="1" si="825"/>
        <v>0.37973286352059421</v>
      </c>
      <c r="Q5929" s="12">
        <f t="shared" ca="1" si="826"/>
        <v>4.5979000581649103</v>
      </c>
      <c r="R5929" s="101">
        <f t="shared" ca="1" si="827"/>
        <v>9.1275573902542775E-2</v>
      </c>
      <c r="S5929" s="13"/>
      <c r="T5929" s="101">
        <f t="shared" ca="1" si="828"/>
        <v>0</v>
      </c>
      <c r="U5929" s="101">
        <f t="shared" si="829"/>
        <v>0</v>
      </c>
      <c r="V5929" s="101">
        <f t="shared" ca="1" si="830"/>
        <v>99.896269354270231</v>
      </c>
    </row>
    <row r="5930" spans="2:22" x14ac:dyDescent="0.3">
      <c r="B5930" s="13">
        <v>2023</v>
      </c>
      <c r="C5930" s="13">
        <v>9</v>
      </c>
      <c r="D5930" s="13">
        <v>2</v>
      </c>
      <c r="E5930" s="83" t="s">
        <v>344</v>
      </c>
      <c r="F5930" s="13">
        <v>5</v>
      </c>
      <c r="G5930" s="13">
        <v>11</v>
      </c>
      <c r="H5930" s="13" t="s">
        <v>70</v>
      </c>
      <c r="I5930" s="13" t="s">
        <v>53</v>
      </c>
      <c r="J5930" s="13"/>
      <c r="K5930" s="13" t="s">
        <v>28</v>
      </c>
      <c r="L5930" s="12">
        <f t="shared" ca="1" si="823"/>
        <v>3.2991206360489111</v>
      </c>
      <c r="M5930" s="101">
        <f t="shared" ca="1" si="824"/>
        <v>0.17406160475794055</v>
      </c>
      <c r="N5930" s="101">
        <f t="shared" ca="1" si="831"/>
        <v>806.24937024020016</v>
      </c>
      <c r="O5930" s="101">
        <f t="shared" ca="1" si="825"/>
        <v>0.35594212542331705</v>
      </c>
      <c r="Q5930" s="12">
        <f t="shared" ca="1" si="826"/>
        <v>0</v>
      </c>
      <c r="R5930" s="101">
        <f t="shared" ca="1" si="827"/>
        <v>0</v>
      </c>
      <c r="S5930" s="13"/>
      <c r="T5930" s="101">
        <f t="shared" ca="1" si="828"/>
        <v>0.17406160475794055</v>
      </c>
      <c r="U5930" s="101">
        <f t="shared" si="829"/>
        <v>0</v>
      </c>
      <c r="V5930" s="101">
        <f t="shared" ca="1" si="830"/>
        <v>100.07033095902817</v>
      </c>
    </row>
    <row r="5931" spans="2:22" x14ac:dyDescent="0.3">
      <c r="B5931" s="13">
        <v>2023</v>
      </c>
      <c r="C5931" s="13">
        <v>9</v>
      </c>
      <c r="D5931" s="13">
        <v>2</v>
      </c>
      <c r="E5931" s="83" t="s">
        <v>344</v>
      </c>
      <c r="F5931" s="13">
        <v>5</v>
      </c>
      <c r="G5931" s="13">
        <v>12</v>
      </c>
      <c r="H5931" s="13" t="s">
        <v>70</v>
      </c>
      <c r="I5931" s="13" t="s">
        <v>53</v>
      </c>
      <c r="J5931" s="13"/>
      <c r="K5931" s="13" t="s">
        <v>28</v>
      </c>
      <c r="L5931" s="12">
        <f t="shared" ca="1" si="823"/>
        <v>3.0635171025389827</v>
      </c>
      <c r="M5931" s="101">
        <f t="shared" ca="1" si="824"/>
        <v>0.16163116232995672</v>
      </c>
      <c r="N5931" s="101">
        <f t="shared" ca="1" si="831"/>
        <v>806.24937024020016</v>
      </c>
      <c r="O5931" s="101">
        <f t="shared" ca="1" si="825"/>
        <v>0.33052286019293087</v>
      </c>
      <c r="Q5931" s="12">
        <f t="shared" ca="1" si="826"/>
        <v>5.6000000000000005</v>
      </c>
      <c r="R5931" s="101">
        <f t="shared" ca="1" si="827"/>
        <v>0.21471327727007516</v>
      </c>
      <c r="S5931" s="13"/>
      <c r="T5931" s="101">
        <f t="shared" ca="1" si="828"/>
        <v>0</v>
      </c>
      <c r="U5931" s="101">
        <f t="shared" si="829"/>
        <v>0</v>
      </c>
      <c r="V5931" s="101">
        <f t="shared" ca="1" si="830"/>
        <v>99.640904404488012</v>
      </c>
    </row>
    <row r="5932" spans="2:22" x14ac:dyDescent="0.3">
      <c r="B5932" s="13">
        <v>2023</v>
      </c>
      <c r="C5932" s="13">
        <v>9</v>
      </c>
      <c r="D5932" s="13">
        <v>2</v>
      </c>
      <c r="E5932" s="83" t="s">
        <v>344</v>
      </c>
      <c r="F5932" s="13">
        <v>5</v>
      </c>
      <c r="G5932" s="13">
        <v>13</v>
      </c>
      <c r="H5932" s="13" t="s">
        <v>70</v>
      </c>
      <c r="I5932" s="13" t="s">
        <v>53</v>
      </c>
      <c r="J5932" s="13"/>
      <c r="K5932" s="13" t="s">
        <v>28</v>
      </c>
      <c r="L5932" s="12">
        <f t="shared" ca="1" si="823"/>
        <v>4.0437916983394073</v>
      </c>
      <c r="M5932" s="101">
        <f t="shared" ca="1" si="824"/>
        <v>0.21335045000438713</v>
      </c>
      <c r="N5932" s="101">
        <f t="shared" ca="1" si="831"/>
        <v>806.24937024020016</v>
      </c>
      <c r="O5932" s="101">
        <f t="shared" ca="1" si="825"/>
        <v>0.43628468633383866</v>
      </c>
      <c r="Q5932" s="12">
        <f t="shared" ca="1" si="826"/>
        <v>5.6000000000000005</v>
      </c>
      <c r="R5932" s="101">
        <f t="shared" ca="1" si="827"/>
        <v>0.13173303273556922</v>
      </c>
      <c r="S5932" s="13"/>
      <c r="T5932" s="101">
        <f t="shared" ca="1" si="828"/>
        <v>0</v>
      </c>
      <c r="U5932" s="101">
        <f t="shared" si="829"/>
        <v>0</v>
      </c>
      <c r="V5932" s="101">
        <f t="shared" ca="1" si="830"/>
        <v>99.377438339016877</v>
      </c>
    </row>
    <row r="5933" spans="2:22" x14ac:dyDescent="0.3">
      <c r="B5933" s="13">
        <v>2023</v>
      </c>
      <c r="C5933" s="13">
        <v>9</v>
      </c>
      <c r="D5933" s="13">
        <v>2</v>
      </c>
      <c r="E5933" s="83" t="s">
        <v>344</v>
      </c>
      <c r="F5933" s="13">
        <v>5</v>
      </c>
      <c r="G5933" s="13">
        <v>14</v>
      </c>
      <c r="H5933" s="13" t="s">
        <v>70</v>
      </c>
      <c r="I5933" s="13" t="s">
        <v>53</v>
      </c>
      <c r="J5933" s="13"/>
      <c r="K5933" s="13" t="s">
        <v>28</v>
      </c>
      <c r="L5933" s="12">
        <f t="shared" ca="1" si="823"/>
        <v>3.1160203109317077</v>
      </c>
      <c r="M5933" s="101">
        <f t="shared" ca="1" si="824"/>
        <v>0.16440123160475689</v>
      </c>
      <c r="N5933" s="101">
        <f t="shared" ca="1" si="831"/>
        <v>806.24937024020016</v>
      </c>
      <c r="O5933" s="101">
        <f t="shared" ca="1" si="825"/>
        <v>0.33618743134642193</v>
      </c>
      <c r="Q5933" s="12">
        <f t="shared" ca="1" si="826"/>
        <v>5.6000000000000005</v>
      </c>
      <c r="R5933" s="101">
        <f t="shared" ca="1" si="827"/>
        <v>0.21026888067963098</v>
      </c>
      <c r="S5933" s="13"/>
      <c r="T5933" s="101">
        <f t="shared" ca="1" si="828"/>
        <v>0</v>
      </c>
      <c r="U5933" s="101">
        <f t="shared" si="829"/>
        <v>0</v>
      </c>
      <c r="V5933" s="101">
        <f t="shared" ca="1" si="830"/>
        <v>98.956900577657606</v>
      </c>
    </row>
    <row r="5934" spans="2:22" x14ac:dyDescent="0.3">
      <c r="B5934" s="13">
        <v>2023</v>
      </c>
      <c r="C5934" s="13">
        <v>9</v>
      </c>
      <c r="D5934" s="13">
        <v>2</v>
      </c>
      <c r="E5934" s="83" t="s">
        <v>344</v>
      </c>
      <c r="F5934" s="13">
        <v>5</v>
      </c>
      <c r="G5934" s="13">
        <v>15</v>
      </c>
      <c r="H5934" s="13" t="s">
        <v>70</v>
      </c>
      <c r="I5934" s="13" t="s">
        <v>53</v>
      </c>
      <c r="J5934" s="13"/>
      <c r="K5934" s="13" t="s">
        <v>28</v>
      </c>
      <c r="L5934" s="12">
        <f t="shared" ca="1" si="823"/>
        <v>2.5079150664406251</v>
      </c>
      <c r="M5934" s="101">
        <f t="shared" ca="1" si="824"/>
        <v>0.1323175989054074</v>
      </c>
      <c r="N5934" s="101">
        <f t="shared" ca="1" si="831"/>
        <v>806.24937024020016</v>
      </c>
      <c r="O5934" s="101">
        <f t="shared" ca="1" si="825"/>
        <v>0.27057895651827907</v>
      </c>
      <c r="Q5934" s="12">
        <f t="shared" ca="1" si="826"/>
        <v>5.6000000000000005</v>
      </c>
      <c r="R5934" s="101">
        <f t="shared" ca="1" si="827"/>
        <v>0.26174498962580112</v>
      </c>
      <c r="S5934" s="13"/>
      <c r="T5934" s="101">
        <f t="shared" ca="1" si="828"/>
        <v>0</v>
      </c>
      <c r="U5934" s="101">
        <f t="shared" si="829"/>
        <v>0</v>
      </c>
      <c r="V5934" s="101">
        <f t="shared" ca="1" si="830"/>
        <v>98.433410598406013</v>
      </c>
    </row>
    <row r="5935" spans="2:22" x14ac:dyDescent="0.3">
      <c r="B5935" s="13">
        <v>2023</v>
      </c>
      <c r="C5935" s="13">
        <v>9</v>
      </c>
      <c r="D5935" s="13">
        <v>2</v>
      </c>
      <c r="E5935" s="83" t="s">
        <v>344</v>
      </c>
      <c r="F5935" s="13">
        <v>5</v>
      </c>
      <c r="G5935" s="13">
        <v>16</v>
      </c>
      <c r="H5935" s="13" t="s">
        <v>71</v>
      </c>
      <c r="I5935" s="13" t="s">
        <v>53</v>
      </c>
      <c r="J5935" s="13"/>
      <c r="K5935" s="13" t="s">
        <v>28</v>
      </c>
      <c r="L5935" s="12">
        <f t="shared" ca="1" si="823"/>
        <v>4.4091300602469419</v>
      </c>
      <c r="M5935" s="101">
        <f t="shared" ca="1" si="824"/>
        <v>0.54734940567905532</v>
      </c>
      <c r="N5935" s="101">
        <f t="shared" ca="1" si="831"/>
        <v>807.48943806964462</v>
      </c>
      <c r="O5935" s="101">
        <f t="shared" ca="1" si="825"/>
        <v>1.3130389319415394</v>
      </c>
      <c r="Q5935" s="12">
        <f t="shared" ca="1" si="826"/>
        <v>5.6000000000000005</v>
      </c>
      <c r="R5935" s="101">
        <f t="shared" ca="1" si="827"/>
        <v>0.10080714040009642</v>
      </c>
      <c r="S5935" s="13"/>
      <c r="T5935" s="101">
        <f t="shared" ca="1" si="828"/>
        <v>0</v>
      </c>
      <c r="U5935" s="101">
        <f t="shared" ca="1" si="829"/>
        <v>1.2400678294444525</v>
      </c>
      <c r="V5935" s="101">
        <f t="shared" ca="1" si="830"/>
        <v>99.471864147050269</v>
      </c>
    </row>
    <row r="5936" spans="2:22" x14ac:dyDescent="0.3">
      <c r="B5936" s="13">
        <v>2023</v>
      </c>
      <c r="C5936" s="13">
        <v>9</v>
      </c>
      <c r="D5936" s="13">
        <v>2</v>
      </c>
      <c r="E5936" s="83" t="s">
        <v>344</v>
      </c>
      <c r="F5936" s="13">
        <v>5</v>
      </c>
      <c r="G5936" s="13">
        <v>17</v>
      </c>
      <c r="H5936" s="13" t="s">
        <v>71</v>
      </c>
      <c r="I5936" s="13" t="s">
        <v>53</v>
      </c>
      <c r="J5936" s="13"/>
      <c r="K5936" s="13" t="s">
        <v>28</v>
      </c>
      <c r="L5936" s="12">
        <f t="shared" ca="1" si="823"/>
        <v>5.2966287105313796</v>
      </c>
      <c r="M5936" s="101">
        <f t="shared" ca="1" si="824"/>
        <v>0.65752348812536543</v>
      </c>
      <c r="N5936" s="101">
        <f t="shared" ca="1" si="831"/>
        <v>808.97911489448154</v>
      </c>
      <c r="O5936" s="101">
        <f t="shared" ca="1" si="825"/>
        <v>1.5773360299962449</v>
      </c>
      <c r="Q5936" s="12">
        <f t="shared" ca="1" si="826"/>
        <v>5.6000000000000005</v>
      </c>
      <c r="R5936" s="101">
        <f t="shared" ca="1" si="827"/>
        <v>2.568037965351876E-2</v>
      </c>
      <c r="S5936" s="13"/>
      <c r="T5936" s="101">
        <f t="shared" ca="1" si="828"/>
        <v>0</v>
      </c>
      <c r="U5936" s="101">
        <f t="shared" ca="1" si="829"/>
        <v>1.4896768248369505</v>
      </c>
      <c r="V5936" s="101">
        <f t="shared" ca="1" si="830"/>
        <v>100.91018021258017</v>
      </c>
    </row>
    <row r="5937" spans="2:22" x14ac:dyDescent="0.3">
      <c r="B5937" s="13">
        <v>2023</v>
      </c>
      <c r="C5937" s="13">
        <v>9</v>
      </c>
      <c r="D5937" s="13">
        <v>2</v>
      </c>
      <c r="E5937" s="83" t="s">
        <v>344</v>
      </c>
      <c r="F5937" s="13">
        <v>5</v>
      </c>
      <c r="G5937" s="13">
        <v>18</v>
      </c>
      <c r="H5937" s="13" t="s">
        <v>71</v>
      </c>
      <c r="I5937" s="13" t="s">
        <v>53</v>
      </c>
      <c r="J5937" s="13"/>
      <c r="K5937" s="13" t="s">
        <v>28</v>
      </c>
      <c r="L5937" s="12">
        <f t="shared" ca="1" si="823"/>
        <v>4.5240514491483923</v>
      </c>
      <c r="M5937" s="101">
        <f t="shared" ca="1" si="824"/>
        <v>0.56161574689728144</v>
      </c>
      <c r="N5937" s="101">
        <f t="shared" ca="1" si="831"/>
        <v>810.25150436455453</v>
      </c>
      <c r="O5937" s="101">
        <f t="shared" ca="1" si="825"/>
        <v>1.3472625215563914</v>
      </c>
      <c r="Q5937" s="12">
        <f t="shared" ca="1" si="826"/>
        <v>5.6000000000000005</v>
      </c>
      <c r="R5937" s="101">
        <f t="shared" ca="1" si="827"/>
        <v>9.1079044829588646E-2</v>
      </c>
      <c r="S5937" s="13"/>
      <c r="T5937" s="101">
        <f t="shared" ca="1" si="828"/>
        <v>0</v>
      </c>
      <c r="U5937" s="101">
        <f t="shared" ca="1" si="829"/>
        <v>1.2723894700729852</v>
      </c>
      <c r="V5937" s="101">
        <f t="shared" ca="1" si="830"/>
        <v>102.00041159299398</v>
      </c>
    </row>
    <row r="5938" spans="2:22" x14ac:dyDescent="0.3">
      <c r="B5938" s="13">
        <v>2023</v>
      </c>
      <c r="C5938" s="13">
        <v>9</v>
      </c>
      <c r="D5938" s="13">
        <v>2</v>
      </c>
      <c r="E5938" s="83" t="s">
        <v>344</v>
      </c>
      <c r="F5938" s="13">
        <v>5</v>
      </c>
      <c r="G5938" s="13">
        <v>19</v>
      </c>
      <c r="H5938" s="13" t="s">
        <v>71</v>
      </c>
      <c r="I5938" s="13" t="s">
        <v>53</v>
      </c>
      <c r="J5938" s="13"/>
      <c r="K5938" s="13" t="s">
        <v>28</v>
      </c>
      <c r="L5938" s="12">
        <f t="shared" ca="1" si="823"/>
        <v>3.7848765969266331</v>
      </c>
      <c r="M5938" s="101">
        <f t="shared" ca="1" si="824"/>
        <v>0.46985458074247222</v>
      </c>
      <c r="N5938" s="101">
        <f t="shared" ca="1" si="831"/>
        <v>811.31600090744018</v>
      </c>
      <c r="O5938" s="101">
        <f t="shared" ca="1" si="825"/>
        <v>1.1271362505647513</v>
      </c>
      <c r="Q5938" s="12">
        <f t="shared" ca="1" si="826"/>
        <v>0</v>
      </c>
      <c r="R5938" s="101">
        <f t="shared" ca="1" si="827"/>
        <v>0</v>
      </c>
      <c r="S5938" s="13"/>
      <c r="T5938" s="101">
        <f t="shared" ca="1" si="828"/>
        <v>0.46985458074247222</v>
      </c>
      <c r="U5938" s="101">
        <f t="shared" ca="1" si="829"/>
        <v>1.0644965428856155</v>
      </c>
      <c r="V5938" s="101">
        <f t="shared" ca="1" si="830"/>
        <v>103.53476271662208</v>
      </c>
    </row>
    <row r="5939" spans="2:22" x14ac:dyDescent="0.3">
      <c r="B5939" s="13">
        <v>2023</v>
      </c>
      <c r="C5939" s="13">
        <v>9</v>
      </c>
      <c r="D5939" s="13">
        <v>2</v>
      </c>
      <c r="E5939" s="83" t="s">
        <v>344</v>
      </c>
      <c r="F5939" s="13">
        <v>5</v>
      </c>
      <c r="G5939" s="13">
        <v>20</v>
      </c>
      <c r="H5939" s="13" t="s">
        <v>69</v>
      </c>
      <c r="I5939" s="13" t="s">
        <v>53</v>
      </c>
      <c r="J5939" s="13"/>
      <c r="K5939" s="13" t="s">
        <v>28</v>
      </c>
      <c r="L5939" s="12">
        <f t="shared" ca="1" si="823"/>
        <v>5.7987248868499259</v>
      </c>
      <c r="M5939" s="101">
        <f t="shared" ca="1" si="824"/>
        <v>0.30594072503020209</v>
      </c>
      <c r="N5939" s="101">
        <f t="shared" ca="1" si="831"/>
        <v>811.31600090744018</v>
      </c>
      <c r="O5939" s="101">
        <f t="shared" ca="1" si="825"/>
        <v>0.6256244280422385</v>
      </c>
      <c r="Q5939" s="12">
        <f t="shared" ca="1" si="826"/>
        <v>0</v>
      </c>
      <c r="R5939" s="101">
        <f t="shared" ca="1" si="827"/>
        <v>0</v>
      </c>
      <c r="S5939" s="13"/>
      <c r="T5939" s="101">
        <f t="shared" ca="1" si="828"/>
        <v>0.30594072503020209</v>
      </c>
      <c r="U5939" s="101">
        <f t="shared" si="829"/>
        <v>0</v>
      </c>
      <c r="V5939" s="101">
        <f t="shared" ca="1" si="830"/>
        <v>103.84070344165228</v>
      </c>
    </row>
    <row r="5940" spans="2:22" x14ac:dyDescent="0.3">
      <c r="B5940" s="13">
        <v>2023</v>
      </c>
      <c r="C5940" s="13">
        <v>9</v>
      </c>
      <c r="D5940" s="13">
        <v>2</v>
      </c>
      <c r="E5940" s="83" t="s">
        <v>344</v>
      </c>
      <c r="F5940" s="13">
        <v>5</v>
      </c>
      <c r="G5940" s="13">
        <v>21</v>
      </c>
      <c r="H5940" s="13" t="s">
        <v>69</v>
      </c>
      <c r="I5940" s="13" t="s">
        <v>53</v>
      </c>
      <c r="J5940" s="13"/>
      <c r="K5940" s="13" t="s">
        <v>28</v>
      </c>
      <c r="L5940" s="12">
        <f t="shared" ca="1" si="823"/>
        <v>4.953721443060541</v>
      </c>
      <c r="M5940" s="101">
        <f t="shared" ca="1" si="824"/>
        <v>0.26135834333587415</v>
      </c>
      <c r="N5940" s="101">
        <f t="shared" ca="1" si="831"/>
        <v>811.31600090744018</v>
      </c>
      <c r="O5940" s="101">
        <f t="shared" ca="1" si="825"/>
        <v>0.53445700649180172</v>
      </c>
      <c r="Q5940" s="12">
        <f t="shared" ca="1" si="826"/>
        <v>0</v>
      </c>
      <c r="R5940" s="101">
        <f t="shared" ca="1" si="827"/>
        <v>0</v>
      </c>
      <c r="S5940" s="13"/>
      <c r="T5940" s="101">
        <f t="shared" ca="1" si="828"/>
        <v>0.26135834333587415</v>
      </c>
      <c r="U5940" s="101">
        <f t="shared" si="829"/>
        <v>0</v>
      </c>
      <c r="V5940" s="101">
        <f t="shared" ca="1" si="830"/>
        <v>104.10206178498815</v>
      </c>
    </row>
    <row r="5941" spans="2:22" x14ac:dyDescent="0.3">
      <c r="B5941" s="13">
        <v>2023</v>
      </c>
      <c r="C5941" s="13">
        <v>9</v>
      </c>
      <c r="D5941" s="13">
        <v>2</v>
      </c>
      <c r="E5941" s="83" t="s">
        <v>344</v>
      </c>
      <c r="F5941" s="13">
        <v>5</v>
      </c>
      <c r="G5941" s="13">
        <v>22</v>
      </c>
      <c r="H5941" s="13" t="s">
        <v>69</v>
      </c>
      <c r="I5941" s="13" t="s">
        <v>53</v>
      </c>
      <c r="J5941" s="13"/>
      <c r="K5941" s="13" t="s">
        <v>28</v>
      </c>
      <c r="L5941" s="12">
        <f t="shared" ca="1" si="823"/>
        <v>5.252032385676868</v>
      </c>
      <c r="M5941" s="101">
        <f t="shared" ca="1" si="824"/>
        <v>0.27709722866831155</v>
      </c>
      <c r="N5941" s="101">
        <f t="shared" ca="1" si="831"/>
        <v>811.31600090744018</v>
      </c>
      <c r="O5941" s="101">
        <f t="shared" ca="1" si="825"/>
        <v>0.56664177409067729</v>
      </c>
      <c r="Q5941" s="12">
        <f t="shared" ca="1" si="826"/>
        <v>0</v>
      </c>
      <c r="R5941" s="101">
        <f t="shared" ca="1" si="827"/>
        <v>0</v>
      </c>
      <c r="S5941" s="13"/>
      <c r="T5941" s="101">
        <f t="shared" ca="1" si="828"/>
        <v>0.27709722866831155</v>
      </c>
      <c r="U5941" s="101">
        <f t="shared" si="829"/>
        <v>0</v>
      </c>
      <c r="V5941" s="101">
        <f t="shared" ca="1" si="830"/>
        <v>104.37915901365646</v>
      </c>
    </row>
    <row r="5942" spans="2:22" x14ac:dyDescent="0.3">
      <c r="B5942" s="13">
        <v>2023</v>
      </c>
      <c r="C5942" s="13">
        <v>9</v>
      </c>
      <c r="D5942" s="13">
        <v>2</v>
      </c>
      <c r="E5942" s="83" t="s">
        <v>344</v>
      </c>
      <c r="F5942" s="13">
        <v>5</v>
      </c>
      <c r="G5942" s="13">
        <v>23</v>
      </c>
      <c r="H5942" s="13" t="s">
        <v>69</v>
      </c>
      <c r="I5942" s="13" t="s">
        <v>53</v>
      </c>
      <c r="J5942" s="13"/>
      <c r="K5942" s="13" t="s">
        <v>28</v>
      </c>
      <c r="L5942" s="12">
        <f t="shared" ca="1" si="823"/>
        <v>4.9528280527833193</v>
      </c>
      <c r="M5942" s="101">
        <f t="shared" ca="1" si="824"/>
        <v>0.26131120806484792</v>
      </c>
      <c r="N5942" s="101">
        <f t="shared" ca="1" si="831"/>
        <v>811.31600090744018</v>
      </c>
      <c r="O5942" s="101">
        <f t="shared" ca="1" si="825"/>
        <v>0.53436061861479234</v>
      </c>
      <c r="Q5942" s="12">
        <f t="shared" ca="1" si="826"/>
        <v>0</v>
      </c>
      <c r="R5942" s="101">
        <f t="shared" ca="1" si="827"/>
        <v>0</v>
      </c>
      <c r="S5942" s="13"/>
      <c r="T5942" s="101">
        <f t="shared" ca="1" si="828"/>
        <v>0.26131120806484792</v>
      </c>
      <c r="U5942" s="101">
        <f t="shared" si="829"/>
        <v>0</v>
      </c>
      <c r="V5942" s="101">
        <f t="shared" ca="1" si="830"/>
        <v>104.64047022172132</v>
      </c>
    </row>
    <row r="5943" spans="2:22" x14ac:dyDescent="0.3">
      <c r="B5943" s="13">
        <v>2023</v>
      </c>
      <c r="C5943" s="13">
        <v>9</v>
      </c>
      <c r="D5943" s="13">
        <v>3</v>
      </c>
      <c r="E5943" s="83" t="s">
        <v>345</v>
      </c>
      <c r="F5943" s="13">
        <v>6</v>
      </c>
      <c r="G5943" s="13">
        <v>0</v>
      </c>
      <c r="H5943" s="13" t="s">
        <v>69</v>
      </c>
      <c r="I5943" s="13" t="s">
        <v>53</v>
      </c>
      <c r="J5943" s="13"/>
      <c r="K5943" s="13" t="s">
        <v>28</v>
      </c>
      <c r="L5943" s="12">
        <f t="shared" ca="1" si="823"/>
        <v>4.3503166364167081</v>
      </c>
      <c r="M5943" s="101">
        <f t="shared" ca="1" si="824"/>
        <v>0.22952270573734551</v>
      </c>
      <c r="N5943" s="101">
        <f t="shared" ca="1" si="831"/>
        <v>811.31600090744018</v>
      </c>
      <c r="O5943" s="101">
        <f t="shared" ca="1" si="825"/>
        <v>0.46935566190299866</v>
      </c>
      <c r="Q5943" s="12">
        <f t="shared" ca="1" si="826"/>
        <v>0</v>
      </c>
      <c r="R5943" s="101">
        <f t="shared" ca="1" si="827"/>
        <v>0</v>
      </c>
      <c r="S5943" s="13"/>
      <c r="T5943" s="101">
        <f t="shared" ca="1" si="828"/>
        <v>0.22952270573734551</v>
      </c>
      <c r="U5943" s="101">
        <f t="shared" si="829"/>
        <v>0</v>
      </c>
      <c r="V5943" s="101">
        <f t="shared" ca="1" si="830"/>
        <v>104.86999292745867</v>
      </c>
    </row>
    <row r="5944" spans="2:22" x14ac:dyDescent="0.3">
      <c r="B5944" s="13">
        <v>2023</v>
      </c>
      <c r="C5944" s="13">
        <v>9</v>
      </c>
      <c r="D5944" s="13">
        <v>3</v>
      </c>
      <c r="E5944" s="83" t="s">
        <v>345</v>
      </c>
      <c r="F5944" s="13">
        <v>6</v>
      </c>
      <c r="G5944" s="13">
        <v>1</v>
      </c>
      <c r="H5944" s="13" t="s">
        <v>69</v>
      </c>
      <c r="I5944" s="13" t="s">
        <v>53</v>
      </c>
      <c r="J5944" s="13"/>
      <c r="K5944" s="13" t="s">
        <v>28</v>
      </c>
      <c r="L5944" s="12">
        <f t="shared" ca="1" si="823"/>
        <v>2.8887411133386012</v>
      </c>
      <c r="M5944" s="101">
        <f t="shared" ca="1" si="824"/>
        <v>0.1524099811397446</v>
      </c>
      <c r="N5944" s="101">
        <f t="shared" ca="1" si="831"/>
        <v>811.31600090744018</v>
      </c>
      <c r="O5944" s="101">
        <f t="shared" ca="1" si="825"/>
        <v>0.31166627871810165</v>
      </c>
      <c r="Q5944" s="12">
        <f t="shared" ca="1" si="826"/>
        <v>0</v>
      </c>
      <c r="R5944" s="101">
        <f t="shared" ca="1" si="827"/>
        <v>0</v>
      </c>
      <c r="S5944" s="13"/>
      <c r="T5944" s="101">
        <f t="shared" ca="1" si="828"/>
        <v>0.1524099811397446</v>
      </c>
      <c r="U5944" s="101">
        <f t="shared" si="829"/>
        <v>0</v>
      </c>
      <c r="V5944" s="101">
        <f t="shared" ca="1" si="830"/>
        <v>105.02240290859841</v>
      </c>
    </row>
    <row r="5945" spans="2:22" x14ac:dyDescent="0.3">
      <c r="B5945" s="13">
        <v>2023</v>
      </c>
      <c r="C5945" s="13">
        <v>9</v>
      </c>
      <c r="D5945" s="13">
        <v>3</v>
      </c>
      <c r="E5945" s="83" t="s">
        <v>345</v>
      </c>
      <c r="F5945" s="13">
        <v>6</v>
      </c>
      <c r="G5945" s="13">
        <v>2</v>
      </c>
      <c r="H5945" s="13" t="s">
        <v>69</v>
      </c>
      <c r="I5945" s="13" t="s">
        <v>53</v>
      </c>
      <c r="J5945" s="13"/>
      <c r="K5945" s="13" t="s">
        <v>28</v>
      </c>
      <c r="L5945" s="12">
        <f t="shared" ca="1" si="823"/>
        <v>2.2193024988957877</v>
      </c>
      <c r="M5945" s="101">
        <f t="shared" ca="1" si="824"/>
        <v>0.11709039984174176</v>
      </c>
      <c r="N5945" s="101">
        <f t="shared" ca="1" si="831"/>
        <v>811.31600090744018</v>
      </c>
      <c r="O5945" s="101">
        <f t="shared" ca="1" si="825"/>
        <v>0.23944054660586653</v>
      </c>
      <c r="Q5945" s="12">
        <f t="shared" ca="1" si="826"/>
        <v>0</v>
      </c>
      <c r="R5945" s="101">
        <f t="shared" ca="1" si="827"/>
        <v>0</v>
      </c>
      <c r="S5945" s="13"/>
      <c r="T5945" s="101">
        <f t="shared" ca="1" si="828"/>
        <v>0.11709039984174176</v>
      </c>
      <c r="U5945" s="101">
        <f t="shared" si="829"/>
        <v>0</v>
      </c>
      <c r="V5945" s="101">
        <f t="shared" ca="1" si="830"/>
        <v>105.13949330844015</v>
      </c>
    </row>
    <row r="5946" spans="2:22" x14ac:dyDescent="0.3">
      <c r="B5946" s="13">
        <v>2023</v>
      </c>
      <c r="C5946" s="13">
        <v>9</v>
      </c>
      <c r="D5946" s="13">
        <v>3</v>
      </c>
      <c r="E5946" s="83" t="s">
        <v>345</v>
      </c>
      <c r="F5946" s="13">
        <v>6</v>
      </c>
      <c r="G5946" s="13">
        <v>3</v>
      </c>
      <c r="H5946" s="13" t="s">
        <v>69</v>
      </c>
      <c r="I5946" s="13" t="s">
        <v>53</v>
      </c>
      <c r="J5946" s="13"/>
      <c r="K5946" s="13" t="s">
        <v>28</v>
      </c>
      <c r="L5946" s="12">
        <f t="shared" ca="1" si="823"/>
        <v>2.3643701457276278</v>
      </c>
      <c r="M5946" s="101">
        <f t="shared" ca="1" si="824"/>
        <v>0.12474416888858965</v>
      </c>
      <c r="N5946" s="101">
        <f t="shared" ca="1" si="831"/>
        <v>811.31600090744018</v>
      </c>
      <c r="O5946" s="101">
        <f t="shared" ca="1" si="825"/>
        <v>0.25509189502255375</v>
      </c>
      <c r="Q5946" s="12">
        <f t="shared" ca="1" si="826"/>
        <v>0</v>
      </c>
      <c r="R5946" s="101">
        <f t="shared" ca="1" si="827"/>
        <v>0</v>
      </c>
      <c r="S5946" s="13"/>
      <c r="T5946" s="101">
        <f t="shared" ca="1" si="828"/>
        <v>0.12474416888858965</v>
      </c>
      <c r="U5946" s="101">
        <f t="shared" si="829"/>
        <v>0</v>
      </c>
      <c r="V5946" s="101">
        <f t="shared" ca="1" si="830"/>
        <v>105.26423747732873</v>
      </c>
    </row>
    <row r="5947" spans="2:22" x14ac:dyDescent="0.3">
      <c r="B5947" s="13">
        <v>2023</v>
      </c>
      <c r="C5947" s="13">
        <v>9</v>
      </c>
      <c r="D5947" s="13">
        <v>3</v>
      </c>
      <c r="E5947" s="83" t="s">
        <v>345</v>
      </c>
      <c r="F5947" s="13">
        <v>6</v>
      </c>
      <c r="G5947" s="13">
        <v>4</v>
      </c>
      <c r="H5947" s="13" t="s">
        <v>69</v>
      </c>
      <c r="I5947" s="13" t="s">
        <v>53</v>
      </c>
      <c r="J5947" s="13"/>
      <c r="K5947" s="13" t="s">
        <v>28</v>
      </c>
      <c r="L5947" s="12">
        <f t="shared" ca="1" si="823"/>
        <v>2.4049034687234672</v>
      </c>
      <c r="M5947" s="101">
        <f t="shared" ca="1" si="824"/>
        <v>0.12688270700985013</v>
      </c>
      <c r="N5947" s="101">
        <f t="shared" ca="1" si="831"/>
        <v>811.31600090744018</v>
      </c>
      <c r="O5947" s="101">
        <f t="shared" ca="1" si="825"/>
        <v>0.25946503524057485</v>
      </c>
      <c r="Q5947" s="12">
        <f t="shared" ca="1" si="826"/>
        <v>0</v>
      </c>
      <c r="R5947" s="101">
        <f t="shared" ca="1" si="827"/>
        <v>0</v>
      </c>
      <c r="S5947" s="13"/>
      <c r="T5947" s="101">
        <f t="shared" ca="1" si="828"/>
        <v>0.12688270700985013</v>
      </c>
      <c r="U5947" s="101">
        <f t="shared" si="829"/>
        <v>0</v>
      </c>
      <c r="V5947" s="101">
        <f t="shared" ca="1" si="830"/>
        <v>105.39112018433859</v>
      </c>
    </row>
    <row r="5948" spans="2:22" x14ac:dyDescent="0.3">
      <c r="B5948" s="13">
        <v>2023</v>
      </c>
      <c r="C5948" s="13">
        <v>9</v>
      </c>
      <c r="D5948" s="13">
        <v>3</v>
      </c>
      <c r="E5948" s="83" t="s">
        <v>345</v>
      </c>
      <c r="F5948" s="13">
        <v>6</v>
      </c>
      <c r="G5948" s="13">
        <v>5</v>
      </c>
      <c r="H5948" s="13" t="s">
        <v>69</v>
      </c>
      <c r="I5948" s="13" t="s">
        <v>53</v>
      </c>
      <c r="J5948" s="13"/>
      <c r="K5948" s="13" t="s">
        <v>28</v>
      </c>
      <c r="L5948" s="12">
        <f t="shared" ca="1" si="823"/>
        <v>2.4790638718574503</v>
      </c>
      <c r="M5948" s="101">
        <f t="shared" ca="1" si="824"/>
        <v>0.13079540987919908</v>
      </c>
      <c r="N5948" s="101">
        <f t="shared" ca="1" si="831"/>
        <v>811.31600090744018</v>
      </c>
      <c r="O5948" s="101">
        <f t="shared" ca="1" si="825"/>
        <v>0.26746620113470032</v>
      </c>
      <c r="Q5948" s="12">
        <f t="shared" ca="1" si="826"/>
        <v>0</v>
      </c>
      <c r="R5948" s="101">
        <f t="shared" ca="1" si="827"/>
        <v>0</v>
      </c>
      <c r="S5948" s="13"/>
      <c r="T5948" s="101">
        <f t="shared" ca="1" si="828"/>
        <v>0.13079540987919908</v>
      </c>
      <c r="U5948" s="101">
        <f t="shared" si="829"/>
        <v>0</v>
      </c>
      <c r="V5948" s="101">
        <f t="shared" ca="1" si="830"/>
        <v>105.52191559421779</v>
      </c>
    </row>
    <row r="5949" spans="2:22" x14ac:dyDescent="0.3">
      <c r="B5949" s="13">
        <v>2023</v>
      </c>
      <c r="C5949" s="13">
        <v>9</v>
      </c>
      <c r="D5949" s="13">
        <v>3</v>
      </c>
      <c r="E5949" s="83" t="s">
        <v>345</v>
      </c>
      <c r="F5949" s="13">
        <v>6</v>
      </c>
      <c r="G5949" s="13">
        <v>6</v>
      </c>
      <c r="H5949" s="13" t="s">
        <v>69</v>
      </c>
      <c r="I5949" s="13" t="s">
        <v>53</v>
      </c>
      <c r="J5949" s="13"/>
      <c r="K5949" s="13" t="s">
        <v>28</v>
      </c>
      <c r="L5949" s="12">
        <f t="shared" ca="1" si="823"/>
        <v>2.4539243296671462</v>
      </c>
      <c r="M5949" s="101">
        <f t="shared" ca="1" si="824"/>
        <v>0.12946904763323863</v>
      </c>
      <c r="N5949" s="101">
        <f t="shared" ca="1" si="831"/>
        <v>811.31600090744018</v>
      </c>
      <c r="O5949" s="101">
        <f t="shared" ca="1" si="825"/>
        <v>0.26475389592778842</v>
      </c>
      <c r="Q5949" s="12">
        <f t="shared" ca="1" si="826"/>
        <v>5.6000000000000005</v>
      </c>
      <c r="R5949" s="101">
        <f t="shared" ca="1" si="827"/>
        <v>0.2663153054936761</v>
      </c>
      <c r="S5949" s="13"/>
      <c r="T5949" s="101">
        <f t="shared" ca="1" si="828"/>
        <v>0</v>
      </c>
      <c r="U5949" s="101">
        <f t="shared" si="829"/>
        <v>0</v>
      </c>
      <c r="V5949" s="101">
        <f t="shared" ca="1" si="830"/>
        <v>104.98928498323043</v>
      </c>
    </row>
    <row r="5950" spans="2:22" x14ac:dyDescent="0.3">
      <c r="B5950" s="13">
        <v>2023</v>
      </c>
      <c r="C5950" s="13">
        <v>9</v>
      </c>
      <c r="D5950" s="13">
        <v>3</v>
      </c>
      <c r="E5950" s="83" t="s">
        <v>345</v>
      </c>
      <c r="F5950" s="13">
        <v>6</v>
      </c>
      <c r="G5950" s="13">
        <v>7</v>
      </c>
      <c r="H5950" s="13" t="s">
        <v>69</v>
      </c>
      <c r="I5950" s="13" t="s">
        <v>53</v>
      </c>
      <c r="J5950" s="13"/>
      <c r="K5950" s="13" t="s">
        <v>28</v>
      </c>
      <c r="L5950" s="12">
        <f t="shared" ca="1" si="823"/>
        <v>2.6657728046249103</v>
      </c>
      <c r="M5950" s="101">
        <f t="shared" ca="1" si="824"/>
        <v>0.14064617317201028</v>
      </c>
      <c r="N5950" s="101">
        <f t="shared" ca="1" si="831"/>
        <v>811.31600090744018</v>
      </c>
      <c r="O5950" s="101">
        <f t="shared" ca="1" si="825"/>
        <v>0.28761022789098156</v>
      </c>
      <c r="Q5950" s="12">
        <f t="shared" ca="1" si="826"/>
        <v>5.6000000000000005</v>
      </c>
      <c r="R5950" s="101">
        <f t="shared" ca="1" si="827"/>
        <v>0.24838233208850141</v>
      </c>
      <c r="S5950" s="13"/>
      <c r="T5950" s="101">
        <f t="shared" ca="1" si="828"/>
        <v>0</v>
      </c>
      <c r="U5950" s="101">
        <f t="shared" si="829"/>
        <v>0</v>
      </c>
      <c r="V5950" s="101">
        <f t="shared" ca="1" si="830"/>
        <v>104.49252031905344</v>
      </c>
    </row>
    <row r="5951" spans="2:22" x14ac:dyDescent="0.3">
      <c r="B5951" s="13">
        <v>2023</v>
      </c>
      <c r="C5951" s="13">
        <v>9</v>
      </c>
      <c r="D5951" s="13">
        <v>3</v>
      </c>
      <c r="E5951" s="83" t="s">
        <v>345</v>
      </c>
      <c r="F5951" s="13">
        <v>6</v>
      </c>
      <c r="G5951" s="13">
        <v>8</v>
      </c>
      <c r="H5951" s="13" t="s">
        <v>69</v>
      </c>
      <c r="I5951" s="13" t="s">
        <v>53</v>
      </c>
      <c r="J5951" s="13"/>
      <c r="K5951" s="13" t="s">
        <v>28</v>
      </c>
      <c r="L5951" s="12">
        <f t="shared" ca="1" si="823"/>
        <v>4.5161838472177891</v>
      </c>
      <c r="M5951" s="101">
        <f t="shared" ca="1" si="824"/>
        <v>0.23827385977921056</v>
      </c>
      <c r="N5951" s="101">
        <f t="shared" ca="1" si="831"/>
        <v>811.31600090744018</v>
      </c>
      <c r="O5951" s="101">
        <f t="shared" ca="1" si="825"/>
        <v>0.48725107527632727</v>
      </c>
      <c r="Q5951" s="12">
        <f t="shared" ca="1" si="826"/>
        <v>5.6000000000000005</v>
      </c>
      <c r="R5951" s="101">
        <f t="shared" ca="1" si="827"/>
        <v>9.1745037333014201E-2</v>
      </c>
      <c r="S5951" s="13"/>
      <c r="T5951" s="101">
        <f t="shared" ca="1" si="828"/>
        <v>0</v>
      </c>
      <c r="U5951" s="101">
        <f t="shared" si="829"/>
        <v>0</v>
      </c>
      <c r="V5951" s="101">
        <f t="shared" ca="1" si="830"/>
        <v>104.30903024438742</v>
      </c>
    </row>
    <row r="5952" spans="2:22" x14ac:dyDescent="0.3">
      <c r="B5952" s="13">
        <v>2023</v>
      </c>
      <c r="C5952" s="13">
        <v>9</v>
      </c>
      <c r="D5952" s="13">
        <v>3</v>
      </c>
      <c r="E5952" s="83" t="s">
        <v>345</v>
      </c>
      <c r="F5952" s="13">
        <v>6</v>
      </c>
      <c r="G5952" s="13">
        <v>9</v>
      </c>
      <c r="H5952" s="13" t="s">
        <v>69</v>
      </c>
      <c r="I5952" s="13" t="s">
        <v>53</v>
      </c>
      <c r="J5952" s="13"/>
      <c r="K5952" s="13" t="s">
        <v>28</v>
      </c>
      <c r="L5952" s="12">
        <f t="shared" ref="L5952:L6015" ca="1" si="832">IF(K5952="Weekday",_xlfn.NORM.INV(RAND(),VLOOKUP(G5952,$J$5:$N$28,4),VLOOKUP(G5952,$J$5:$N$28,5)),_xlfn.NORM.INV(RAND(),VLOOKUP(G5952,$P$5:$T$28,4),VLOOKUP(G5952,$P$5:$T$28,5)))*VLOOKUP(C5952,$P$32:$R$43,3)</f>
        <v>3.5213093006068306</v>
      </c>
      <c r="M5952" s="101">
        <f t="shared" ref="M5952:M6015" ca="1" si="833">IF(I5952="Winter",VLOOKUP(G5952,$J$40:$L$43,3),VLOOKUP(G5952,$J$40:$L$43,2))*L5952</f>
        <v>0.18578427870001638</v>
      </c>
      <c r="N5952" s="101">
        <f t="shared" ca="1" si="831"/>
        <v>811.31600090744018</v>
      </c>
      <c r="O5952" s="101">
        <f t="shared" ref="O5952:O6015" ca="1" si="834">IF(I5952="Winter",VLOOKUP(G5952,$J$46:$L$49,3),VLOOKUP(G5952,$J$46:$L$49,2))*L5952</f>
        <v>0.37991406044247095</v>
      </c>
      <c r="Q5952" s="12">
        <f t="shared" ref="Q5952:Q6015" ca="1" si="835">MIN(MAX(AND(IF(G5952&gt;=VLOOKUP(C5952,$O$46:$T$57,5),1,0),IF(G5952&lt;=VLOOKUP(C5952,$O$46:$T$57,6),1,0))*$G$50*_xlfn.NORM.INV(RAND(),VLOOKUP(C5952,$B$4:$F$15,4),VLOOKUP(C5952,$B$4:$F$15,4)),0),0.2)*$G$51</f>
        <v>5.6000000000000005</v>
      </c>
      <c r="R5952" s="101">
        <f t="shared" ref="R5952:R6015" ca="1" si="836">MAX(Q5952-L5952,0)*$G$52</f>
        <v>0.17596116770363185</v>
      </c>
      <c r="S5952" s="13"/>
      <c r="T5952" s="101">
        <f t="shared" ref="T5952:T6015" ca="1" si="837">MAX(L5952-Q5952,0)*IF(I5952="Winter",VLOOKUP(G5952,$J$40:$L$43,3),VLOOKUP(G5952,$J$40:$L$43,2))</f>
        <v>0</v>
      </c>
      <c r="U5952" s="101">
        <f t="shared" si="829"/>
        <v>0</v>
      </c>
      <c r="V5952" s="101">
        <f t="shared" ca="1" si="830"/>
        <v>103.95710790898015</v>
      </c>
    </row>
    <row r="5953" spans="2:22" x14ac:dyDescent="0.3">
      <c r="B5953" s="13">
        <v>2023</v>
      </c>
      <c r="C5953" s="13">
        <v>9</v>
      </c>
      <c r="D5953" s="13">
        <v>3</v>
      </c>
      <c r="E5953" s="83" t="s">
        <v>345</v>
      </c>
      <c r="F5953" s="13">
        <v>6</v>
      </c>
      <c r="G5953" s="13">
        <v>10</v>
      </c>
      <c r="H5953" s="13" t="s">
        <v>70</v>
      </c>
      <c r="I5953" s="13" t="s">
        <v>53</v>
      </c>
      <c r="J5953" s="13"/>
      <c r="K5953" s="13" t="s">
        <v>28</v>
      </c>
      <c r="L5953" s="12">
        <f t="shared" ca="1" si="832"/>
        <v>3.5550922397212918</v>
      </c>
      <c r="M5953" s="101">
        <f t="shared" ca="1" si="833"/>
        <v>0.18756666656769536</v>
      </c>
      <c r="N5953" s="101">
        <f t="shared" ca="1" si="831"/>
        <v>811.31600090744018</v>
      </c>
      <c r="O5953" s="101">
        <f t="shared" ca="1" si="834"/>
        <v>0.38355890174353019</v>
      </c>
      <c r="Q5953" s="12">
        <f t="shared" ca="1" si="835"/>
        <v>5.6000000000000005</v>
      </c>
      <c r="R5953" s="101">
        <f t="shared" ca="1" si="836"/>
        <v>0.17310144190759269</v>
      </c>
      <c r="S5953" s="13"/>
      <c r="T5953" s="101">
        <f t="shared" ca="1" si="837"/>
        <v>0</v>
      </c>
      <c r="U5953" s="101">
        <f t="shared" ref="U5953:U6016" si="838">IF(H5953="On-Peak",IF(I5953="Winter",((L5953*$D$48)/60),((L5953*$D$47)/60)),0)</f>
        <v>0</v>
      </c>
      <c r="V5953" s="101">
        <f t="shared" ref="V5953:V6016" ca="1" si="839">V5952+MAX(T5953-R5953,0)-MAX(R5953-T5953,0)+MAX(U5953-R5953,0)-MAX(R5953-U5953,0)</f>
        <v>103.61090502516497</v>
      </c>
    </row>
    <row r="5954" spans="2:22" x14ac:dyDescent="0.3">
      <c r="B5954" s="13">
        <v>2023</v>
      </c>
      <c r="C5954" s="13">
        <v>9</v>
      </c>
      <c r="D5954" s="13">
        <v>3</v>
      </c>
      <c r="E5954" s="83" t="s">
        <v>345</v>
      </c>
      <c r="F5954" s="13">
        <v>6</v>
      </c>
      <c r="G5954" s="13">
        <v>11</v>
      </c>
      <c r="H5954" s="13" t="s">
        <v>70</v>
      </c>
      <c r="I5954" s="13" t="s">
        <v>53</v>
      </c>
      <c r="J5954" s="13"/>
      <c r="K5954" s="13" t="s">
        <v>28</v>
      </c>
      <c r="L5954" s="12">
        <f t="shared" ca="1" si="832"/>
        <v>3.2667412553385669</v>
      </c>
      <c r="M5954" s="101">
        <f t="shared" ca="1" si="833"/>
        <v>0.17235326863166278</v>
      </c>
      <c r="N5954" s="101">
        <f t="shared" ca="1" si="831"/>
        <v>811.31600090744018</v>
      </c>
      <c r="O5954" s="101">
        <f t="shared" ca="1" si="834"/>
        <v>0.35244871403847799</v>
      </c>
      <c r="Q5954" s="12">
        <f t="shared" ca="1" si="835"/>
        <v>5.6000000000000005</v>
      </c>
      <c r="R5954" s="101">
        <f t="shared" ca="1" si="836"/>
        <v>0.19751035273559037</v>
      </c>
      <c r="S5954" s="13"/>
      <c r="T5954" s="101">
        <f t="shared" ca="1" si="837"/>
        <v>0</v>
      </c>
      <c r="U5954" s="101">
        <f t="shared" si="838"/>
        <v>0</v>
      </c>
      <c r="V5954" s="101">
        <f t="shared" ca="1" si="839"/>
        <v>103.21588431969379</v>
      </c>
    </row>
    <row r="5955" spans="2:22" x14ac:dyDescent="0.3">
      <c r="B5955" s="13">
        <v>2023</v>
      </c>
      <c r="C5955" s="13">
        <v>9</v>
      </c>
      <c r="D5955" s="13">
        <v>3</v>
      </c>
      <c r="E5955" s="83" t="s">
        <v>345</v>
      </c>
      <c r="F5955" s="13">
        <v>6</v>
      </c>
      <c r="G5955" s="13">
        <v>12</v>
      </c>
      <c r="H5955" s="13" t="s">
        <v>70</v>
      </c>
      <c r="I5955" s="13" t="s">
        <v>53</v>
      </c>
      <c r="J5955" s="13"/>
      <c r="K5955" s="13" t="s">
        <v>28</v>
      </c>
      <c r="L5955" s="12">
        <f t="shared" ca="1" si="832"/>
        <v>3.3778925276999234</v>
      </c>
      <c r="M5955" s="101">
        <f t="shared" ca="1" si="833"/>
        <v>0.17821760976144796</v>
      </c>
      <c r="N5955" s="101">
        <f t="shared" ca="1" si="831"/>
        <v>811.31600090744018</v>
      </c>
      <c r="O5955" s="101">
        <f t="shared" ca="1" si="834"/>
        <v>0.36444082481354473</v>
      </c>
      <c r="Q5955" s="12">
        <f t="shared" ca="1" si="835"/>
        <v>5.6000000000000005</v>
      </c>
      <c r="R5955" s="101">
        <f t="shared" ca="1" si="836"/>
        <v>0.18810139753020153</v>
      </c>
      <c r="S5955" s="13"/>
      <c r="T5955" s="101">
        <f t="shared" ca="1" si="837"/>
        <v>0</v>
      </c>
      <c r="U5955" s="101">
        <f t="shared" si="838"/>
        <v>0</v>
      </c>
      <c r="V5955" s="101">
        <f t="shared" ca="1" si="839"/>
        <v>102.83968152463338</v>
      </c>
    </row>
    <row r="5956" spans="2:22" x14ac:dyDescent="0.3">
      <c r="B5956" s="13">
        <v>2023</v>
      </c>
      <c r="C5956" s="13">
        <v>9</v>
      </c>
      <c r="D5956" s="13">
        <v>3</v>
      </c>
      <c r="E5956" s="83" t="s">
        <v>345</v>
      </c>
      <c r="F5956" s="13">
        <v>6</v>
      </c>
      <c r="G5956" s="13">
        <v>13</v>
      </c>
      <c r="H5956" s="13" t="s">
        <v>70</v>
      </c>
      <c r="I5956" s="13" t="s">
        <v>53</v>
      </c>
      <c r="J5956" s="13"/>
      <c r="K5956" s="13" t="s">
        <v>28</v>
      </c>
      <c r="L5956" s="12">
        <f t="shared" ca="1" si="832"/>
        <v>4.2305647151213117</v>
      </c>
      <c r="M5956" s="101">
        <f t="shared" ca="1" si="833"/>
        <v>0.22320459436980042</v>
      </c>
      <c r="N5956" s="101">
        <f t="shared" ca="1" si="831"/>
        <v>811.31600090744018</v>
      </c>
      <c r="O5956" s="101">
        <f t="shared" ca="1" si="834"/>
        <v>0.4564356271144383</v>
      </c>
      <c r="Q5956" s="12">
        <f t="shared" ca="1" si="835"/>
        <v>0</v>
      </c>
      <c r="R5956" s="101">
        <f t="shared" ca="1" si="836"/>
        <v>0</v>
      </c>
      <c r="S5956" s="13"/>
      <c r="T5956" s="101">
        <f t="shared" ca="1" si="837"/>
        <v>0.22320459436980042</v>
      </c>
      <c r="U5956" s="101">
        <f t="shared" si="838"/>
        <v>0</v>
      </c>
      <c r="V5956" s="101">
        <f t="shared" ca="1" si="839"/>
        <v>103.06288611900318</v>
      </c>
    </row>
    <row r="5957" spans="2:22" x14ac:dyDescent="0.3">
      <c r="B5957" s="13">
        <v>2023</v>
      </c>
      <c r="C5957" s="13">
        <v>9</v>
      </c>
      <c r="D5957" s="13">
        <v>3</v>
      </c>
      <c r="E5957" s="83" t="s">
        <v>345</v>
      </c>
      <c r="F5957" s="13">
        <v>6</v>
      </c>
      <c r="G5957" s="13">
        <v>14</v>
      </c>
      <c r="H5957" s="13" t="s">
        <v>70</v>
      </c>
      <c r="I5957" s="13" t="s">
        <v>53</v>
      </c>
      <c r="J5957" s="13"/>
      <c r="K5957" s="13" t="s">
        <v>28</v>
      </c>
      <c r="L5957" s="12">
        <f t="shared" ca="1" si="832"/>
        <v>3.5841613981821294</v>
      </c>
      <c r="M5957" s="101">
        <f t="shared" ca="1" si="833"/>
        <v>0.18910035536808914</v>
      </c>
      <c r="N5957" s="101">
        <f t="shared" ca="1" si="831"/>
        <v>811.31600090744018</v>
      </c>
      <c r="O5957" s="101">
        <f t="shared" ca="1" si="834"/>
        <v>0.38669517324986996</v>
      </c>
      <c r="Q5957" s="12">
        <f t="shared" ca="1" si="835"/>
        <v>2.8593049460042268</v>
      </c>
      <c r="R5957" s="101">
        <f t="shared" ca="1" si="836"/>
        <v>0</v>
      </c>
      <c r="S5957" s="13"/>
      <c r="T5957" s="101">
        <f t="shared" ca="1" si="837"/>
        <v>3.8243426416906146E-2</v>
      </c>
      <c r="U5957" s="101">
        <f t="shared" si="838"/>
        <v>0</v>
      </c>
      <c r="V5957" s="101">
        <f t="shared" ca="1" si="839"/>
        <v>103.10112954542009</v>
      </c>
    </row>
    <row r="5958" spans="2:22" x14ac:dyDescent="0.3">
      <c r="B5958" s="13">
        <v>2023</v>
      </c>
      <c r="C5958" s="13">
        <v>9</v>
      </c>
      <c r="D5958" s="13">
        <v>3</v>
      </c>
      <c r="E5958" s="83" t="s">
        <v>345</v>
      </c>
      <c r="F5958" s="13">
        <v>6</v>
      </c>
      <c r="G5958" s="13">
        <v>15</v>
      </c>
      <c r="H5958" s="13" t="s">
        <v>70</v>
      </c>
      <c r="I5958" s="13" t="s">
        <v>53</v>
      </c>
      <c r="J5958" s="13"/>
      <c r="K5958" s="13" t="s">
        <v>28</v>
      </c>
      <c r="L5958" s="12">
        <f t="shared" ca="1" si="832"/>
        <v>4.19802356259693</v>
      </c>
      <c r="M5958" s="101">
        <f t="shared" ca="1" si="833"/>
        <v>0.22148772316261403</v>
      </c>
      <c r="N5958" s="101">
        <f t="shared" ca="1" si="831"/>
        <v>811.31600090744018</v>
      </c>
      <c r="O5958" s="101">
        <f t="shared" ca="1" si="834"/>
        <v>0.4529247621685828</v>
      </c>
      <c r="Q5958" s="12">
        <f t="shared" ca="1" si="835"/>
        <v>5.6000000000000005</v>
      </c>
      <c r="R5958" s="101">
        <f t="shared" ca="1" si="836"/>
        <v>0.11867730542616993</v>
      </c>
      <c r="S5958" s="13"/>
      <c r="T5958" s="101">
        <f t="shared" ca="1" si="837"/>
        <v>0</v>
      </c>
      <c r="U5958" s="101">
        <f t="shared" si="838"/>
        <v>0</v>
      </c>
      <c r="V5958" s="101">
        <f t="shared" ca="1" si="839"/>
        <v>102.86377493456774</v>
      </c>
    </row>
    <row r="5959" spans="2:22" x14ac:dyDescent="0.3">
      <c r="B5959" s="13">
        <v>2023</v>
      </c>
      <c r="C5959" s="13">
        <v>9</v>
      </c>
      <c r="D5959" s="13">
        <v>3</v>
      </c>
      <c r="E5959" s="83" t="s">
        <v>345</v>
      </c>
      <c r="F5959" s="13">
        <v>6</v>
      </c>
      <c r="G5959" s="13">
        <v>16</v>
      </c>
      <c r="H5959" s="13" t="s">
        <v>71</v>
      </c>
      <c r="I5959" s="13" t="s">
        <v>53</v>
      </c>
      <c r="J5959" s="13"/>
      <c r="K5959" s="13" t="s">
        <v>28</v>
      </c>
      <c r="L5959" s="12">
        <f t="shared" ca="1" si="832"/>
        <v>2.5526531419935274</v>
      </c>
      <c r="M5959" s="101">
        <f t="shared" ca="1" si="833"/>
        <v>0.31688636104707651</v>
      </c>
      <c r="N5959" s="101">
        <f t="shared" ca="1" si="831"/>
        <v>812.03393460362588</v>
      </c>
      <c r="O5959" s="101">
        <f t="shared" ca="1" si="834"/>
        <v>0.76018010568567251</v>
      </c>
      <c r="Q5959" s="12">
        <f t="shared" ca="1" si="835"/>
        <v>4.4757405297476671</v>
      </c>
      <c r="R5959" s="101">
        <f t="shared" ca="1" si="836"/>
        <v>0.16278934737338793</v>
      </c>
      <c r="S5959" s="13"/>
      <c r="T5959" s="101">
        <f t="shared" ca="1" si="837"/>
        <v>0</v>
      </c>
      <c r="U5959" s="101">
        <f t="shared" ca="1" si="838"/>
        <v>0.71793369618567959</v>
      </c>
      <c r="V5959" s="101">
        <f t="shared" ca="1" si="839"/>
        <v>103.25612993600664</v>
      </c>
    </row>
    <row r="5960" spans="2:22" x14ac:dyDescent="0.3">
      <c r="B5960" s="13">
        <v>2023</v>
      </c>
      <c r="C5960" s="13">
        <v>9</v>
      </c>
      <c r="D5960" s="13">
        <v>3</v>
      </c>
      <c r="E5960" s="83" t="s">
        <v>345</v>
      </c>
      <c r="F5960" s="13">
        <v>6</v>
      </c>
      <c r="G5960" s="13">
        <v>17</v>
      </c>
      <c r="H5960" s="13" t="s">
        <v>71</v>
      </c>
      <c r="I5960" s="13" t="s">
        <v>53</v>
      </c>
      <c r="J5960" s="13"/>
      <c r="K5960" s="13" t="s">
        <v>28</v>
      </c>
      <c r="L5960" s="12">
        <f t="shared" ca="1" si="832"/>
        <v>3.5149309466469179</v>
      </c>
      <c r="M5960" s="101">
        <f t="shared" ca="1" si="833"/>
        <v>0.43634352771674839</v>
      </c>
      <c r="N5960" s="101">
        <f t="shared" ca="1" si="831"/>
        <v>813.02250893237033</v>
      </c>
      <c r="O5960" s="101">
        <f t="shared" ca="1" si="834"/>
        <v>1.0467464359114522</v>
      </c>
      <c r="Q5960" s="12">
        <f t="shared" ca="1" si="835"/>
        <v>5.0026510195707781</v>
      </c>
      <c r="R5960" s="101">
        <f t="shared" ca="1" si="836"/>
        <v>0.12593550417300478</v>
      </c>
      <c r="S5960" s="13"/>
      <c r="T5960" s="101">
        <f t="shared" ca="1" si="837"/>
        <v>0</v>
      </c>
      <c r="U5960" s="101">
        <f t="shared" ca="1" si="838"/>
        <v>0.98857432874444562</v>
      </c>
      <c r="V5960" s="101">
        <f t="shared" ca="1" si="839"/>
        <v>103.99283325640508</v>
      </c>
    </row>
    <row r="5961" spans="2:22" x14ac:dyDescent="0.3">
      <c r="B5961" s="13">
        <v>2023</v>
      </c>
      <c r="C5961" s="13">
        <v>9</v>
      </c>
      <c r="D5961" s="13">
        <v>3</v>
      </c>
      <c r="E5961" s="83" t="s">
        <v>345</v>
      </c>
      <c r="F5961" s="13">
        <v>6</v>
      </c>
      <c r="G5961" s="13">
        <v>18</v>
      </c>
      <c r="H5961" s="13" t="s">
        <v>71</v>
      </c>
      <c r="I5961" s="13" t="s">
        <v>53</v>
      </c>
      <c r="J5961" s="13"/>
      <c r="K5961" s="13" t="s">
        <v>28</v>
      </c>
      <c r="L5961" s="12">
        <f t="shared" ca="1" si="832"/>
        <v>5.4892159566386427</v>
      </c>
      <c r="M5961" s="101">
        <f t="shared" ca="1" si="833"/>
        <v>0.68143126885712113</v>
      </c>
      <c r="N5961" s="101">
        <f t="shared" ca="1" si="831"/>
        <v>814.56635092017495</v>
      </c>
      <c r="O5961" s="101">
        <f t="shared" ca="1" si="834"/>
        <v>1.6346885118869878</v>
      </c>
      <c r="Q5961" s="12">
        <f t="shared" ca="1" si="835"/>
        <v>4.9048994453831813</v>
      </c>
      <c r="R5961" s="101">
        <f t="shared" ca="1" si="836"/>
        <v>0</v>
      </c>
      <c r="S5961" s="13"/>
      <c r="T5961" s="101">
        <f t="shared" ca="1" si="837"/>
        <v>7.253705170725297E-2</v>
      </c>
      <c r="U5961" s="101">
        <f t="shared" ca="1" si="838"/>
        <v>1.5438419878046183</v>
      </c>
      <c r="V5961" s="101">
        <f t="shared" ca="1" si="839"/>
        <v>105.60921229591695</v>
      </c>
    </row>
    <row r="5962" spans="2:22" x14ac:dyDescent="0.3">
      <c r="B5962" s="13">
        <v>2023</v>
      </c>
      <c r="C5962" s="13">
        <v>9</v>
      </c>
      <c r="D5962" s="13">
        <v>3</v>
      </c>
      <c r="E5962" s="83" t="s">
        <v>345</v>
      </c>
      <c r="F5962" s="13">
        <v>6</v>
      </c>
      <c r="G5962" s="13">
        <v>19</v>
      </c>
      <c r="H5962" s="13" t="s">
        <v>71</v>
      </c>
      <c r="I5962" s="13" t="s">
        <v>53</v>
      </c>
      <c r="J5962" s="13"/>
      <c r="K5962" s="13" t="s">
        <v>28</v>
      </c>
      <c r="L5962" s="12">
        <f t="shared" ca="1" si="832"/>
        <v>4.274181356393898</v>
      </c>
      <c r="M5962" s="101">
        <f t="shared" ca="1" si="833"/>
        <v>0.53059687358273855</v>
      </c>
      <c r="N5962" s="101">
        <f t="shared" ca="1" si="831"/>
        <v>815.76846442666078</v>
      </c>
      <c r="O5962" s="101">
        <f t="shared" ca="1" si="834"/>
        <v>1.2728512079341028</v>
      </c>
      <c r="Q5962" s="12">
        <f t="shared" ca="1" si="835"/>
        <v>0</v>
      </c>
      <c r="R5962" s="101">
        <f t="shared" ca="1" si="836"/>
        <v>0</v>
      </c>
      <c r="S5962" s="13"/>
      <c r="T5962" s="101">
        <f t="shared" ca="1" si="837"/>
        <v>0.53059687358273855</v>
      </c>
      <c r="U5962" s="101">
        <f t="shared" ca="1" si="838"/>
        <v>1.2021135064857837</v>
      </c>
      <c r="V5962" s="101">
        <f t="shared" ca="1" si="839"/>
        <v>107.34192267598547</v>
      </c>
    </row>
    <row r="5963" spans="2:22" x14ac:dyDescent="0.3">
      <c r="B5963" s="13">
        <v>2023</v>
      </c>
      <c r="C5963" s="13">
        <v>9</v>
      </c>
      <c r="D5963" s="13">
        <v>3</v>
      </c>
      <c r="E5963" s="83" t="s">
        <v>345</v>
      </c>
      <c r="F5963" s="13">
        <v>6</v>
      </c>
      <c r="G5963" s="13">
        <v>20</v>
      </c>
      <c r="H5963" s="13" t="s">
        <v>69</v>
      </c>
      <c r="I5963" s="13" t="s">
        <v>53</v>
      </c>
      <c r="J5963" s="13"/>
      <c r="K5963" s="13" t="s">
        <v>28</v>
      </c>
      <c r="L5963" s="12">
        <f t="shared" ca="1" si="832"/>
        <v>5.608459774743018</v>
      </c>
      <c r="M5963" s="101">
        <f t="shared" ca="1" si="833"/>
        <v>0.29590233771544167</v>
      </c>
      <c r="N5963" s="101">
        <f t="shared" ca="1" si="831"/>
        <v>815.76846442666078</v>
      </c>
      <c r="O5963" s="101">
        <f t="shared" ca="1" si="834"/>
        <v>0.60509672509702417</v>
      </c>
      <c r="Q5963" s="12">
        <f t="shared" ca="1" si="835"/>
        <v>0</v>
      </c>
      <c r="R5963" s="101">
        <f t="shared" ca="1" si="836"/>
        <v>0</v>
      </c>
      <c r="S5963" s="13"/>
      <c r="T5963" s="101">
        <f t="shared" ca="1" si="837"/>
        <v>0.29590233771544167</v>
      </c>
      <c r="U5963" s="101">
        <f t="shared" si="838"/>
        <v>0</v>
      </c>
      <c r="V5963" s="101">
        <f t="shared" ca="1" si="839"/>
        <v>107.63782501370092</v>
      </c>
    </row>
    <row r="5964" spans="2:22" x14ac:dyDescent="0.3">
      <c r="B5964" s="13">
        <v>2023</v>
      </c>
      <c r="C5964" s="13">
        <v>9</v>
      </c>
      <c r="D5964" s="13">
        <v>3</v>
      </c>
      <c r="E5964" s="83" t="s">
        <v>345</v>
      </c>
      <c r="F5964" s="13">
        <v>6</v>
      </c>
      <c r="G5964" s="13">
        <v>21</v>
      </c>
      <c r="H5964" s="13" t="s">
        <v>69</v>
      </c>
      <c r="I5964" s="13" t="s">
        <v>53</v>
      </c>
      <c r="J5964" s="13"/>
      <c r="K5964" s="13" t="s">
        <v>28</v>
      </c>
      <c r="L5964" s="12">
        <f t="shared" ca="1" si="832"/>
        <v>3.9574492439641125</v>
      </c>
      <c r="M5964" s="101">
        <f t="shared" ca="1" si="833"/>
        <v>0.20879502211154657</v>
      </c>
      <c r="N5964" s="101">
        <f t="shared" ca="1" si="831"/>
        <v>815.76846442666078</v>
      </c>
      <c r="O5964" s="101">
        <f t="shared" ca="1" si="834"/>
        <v>0.4269691989312881</v>
      </c>
      <c r="Q5964" s="12">
        <f t="shared" ca="1" si="835"/>
        <v>0</v>
      </c>
      <c r="R5964" s="101">
        <f t="shared" ca="1" si="836"/>
        <v>0</v>
      </c>
      <c r="S5964" s="13"/>
      <c r="T5964" s="101">
        <f t="shared" ca="1" si="837"/>
        <v>0.20879502211154657</v>
      </c>
      <c r="U5964" s="101">
        <f t="shared" si="838"/>
        <v>0</v>
      </c>
      <c r="V5964" s="101">
        <f t="shared" ca="1" si="839"/>
        <v>107.84662003581246</v>
      </c>
    </row>
    <row r="5965" spans="2:22" x14ac:dyDescent="0.3">
      <c r="B5965" s="13">
        <v>2023</v>
      </c>
      <c r="C5965" s="13">
        <v>9</v>
      </c>
      <c r="D5965" s="13">
        <v>3</v>
      </c>
      <c r="E5965" s="83" t="s">
        <v>345</v>
      </c>
      <c r="F5965" s="13">
        <v>6</v>
      </c>
      <c r="G5965" s="13">
        <v>22</v>
      </c>
      <c r="H5965" s="13" t="s">
        <v>69</v>
      </c>
      <c r="I5965" s="13" t="s">
        <v>53</v>
      </c>
      <c r="J5965" s="13"/>
      <c r="K5965" s="13" t="s">
        <v>28</v>
      </c>
      <c r="L5965" s="12">
        <f t="shared" ca="1" si="832"/>
        <v>3.4042911171552355</v>
      </c>
      <c r="M5965" s="101">
        <f t="shared" ca="1" si="833"/>
        <v>0.17961039934111023</v>
      </c>
      <c r="N5965" s="101">
        <f t="shared" ca="1" si="831"/>
        <v>815.76846442666078</v>
      </c>
      <c r="O5965" s="101">
        <f t="shared" ca="1" si="834"/>
        <v>0.36728896862987837</v>
      </c>
      <c r="Q5965" s="12">
        <f t="shared" ca="1" si="835"/>
        <v>0</v>
      </c>
      <c r="R5965" s="101">
        <f t="shared" ca="1" si="836"/>
        <v>0</v>
      </c>
      <c r="S5965" s="13"/>
      <c r="T5965" s="101">
        <f t="shared" ca="1" si="837"/>
        <v>0.17961039934111023</v>
      </c>
      <c r="U5965" s="101">
        <f t="shared" si="838"/>
        <v>0</v>
      </c>
      <c r="V5965" s="101">
        <f t="shared" ca="1" si="839"/>
        <v>108.02623043515358</v>
      </c>
    </row>
    <row r="5966" spans="2:22" x14ac:dyDescent="0.3">
      <c r="B5966" s="13">
        <v>2023</v>
      </c>
      <c r="C5966" s="13">
        <v>9</v>
      </c>
      <c r="D5966" s="13">
        <v>3</v>
      </c>
      <c r="E5966" s="83" t="s">
        <v>345</v>
      </c>
      <c r="F5966" s="13">
        <v>6</v>
      </c>
      <c r="G5966" s="13">
        <v>23</v>
      </c>
      <c r="H5966" s="13" t="s">
        <v>69</v>
      </c>
      <c r="I5966" s="13" t="s">
        <v>53</v>
      </c>
      <c r="J5966" s="13"/>
      <c r="K5966" s="13" t="s">
        <v>28</v>
      </c>
      <c r="L5966" s="12">
        <f t="shared" ca="1" si="832"/>
        <v>3.8986631433522696</v>
      </c>
      <c r="M5966" s="101">
        <f t="shared" ca="1" si="833"/>
        <v>0.20569346744326575</v>
      </c>
      <c r="N5966" s="101">
        <f t="shared" ca="1" si="831"/>
        <v>815.76846442666078</v>
      </c>
      <c r="O5966" s="101">
        <f t="shared" ca="1" si="834"/>
        <v>0.42062676653627634</v>
      </c>
      <c r="Q5966" s="12">
        <f t="shared" ca="1" si="835"/>
        <v>0</v>
      </c>
      <c r="R5966" s="101">
        <f t="shared" ca="1" si="836"/>
        <v>0</v>
      </c>
      <c r="S5966" s="13"/>
      <c r="T5966" s="101">
        <f t="shared" ca="1" si="837"/>
        <v>0.20569346744326575</v>
      </c>
      <c r="U5966" s="101">
        <f t="shared" si="838"/>
        <v>0</v>
      </c>
      <c r="V5966" s="101">
        <f t="shared" ca="1" si="839"/>
        <v>108.23192390259685</v>
      </c>
    </row>
    <row r="5967" spans="2:22" x14ac:dyDescent="0.3">
      <c r="B5967" s="13">
        <v>2023</v>
      </c>
      <c r="C5967" s="13">
        <v>9</v>
      </c>
      <c r="D5967" s="13">
        <v>4</v>
      </c>
      <c r="E5967" s="83" t="s">
        <v>346</v>
      </c>
      <c r="F5967" s="13">
        <v>7</v>
      </c>
      <c r="G5967" s="13">
        <v>0</v>
      </c>
      <c r="H5967" s="13" t="s">
        <v>69</v>
      </c>
      <c r="I5967" s="13" t="s">
        <v>53</v>
      </c>
      <c r="J5967" s="13"/>
      <c r="K5967" s="13" t="s">
        <v>28</v>
      </c>
      <c r="L5967" s="12">
        <f t="shared" ca="1" si="832"/>
        <v>4.1554597720647077</v>
      </c>
      <c r="M5967" s="101">
        <f t="shared" ca="1" si="833"/>
        <v>0.21924205757413398</v>
      </c>
      <c r="N5967" s="101">
        <f t="shared" ca="1" si="831"/>
        <v>815.76846442666078</v>
      </c>
      <c r="O5967" s="101">
        <f t="shared" ca="1" si="834"/>
        <v>0.44833255480806133</v>
      </c>
      <c r="Q5967" s="12">
        <f t="shared" ca="1" si="835"/>
        <v>0</v>
      </c>
      <c r="R5967" s="101">
        <f t="shared" ca="1" si="836"/>
        <v>0</v>
      </c>
      <c r="S5967" s="13"/>
      <c r="T5967" s="101">
        <f t="shared" ca="1" si="837"/>
        <v>0.21924205757413398</v>
      </c>
      <c r="U5967" s="101">
        <f t="shared" si="838"/>
        <v>0</v>
      </c>
      <c r="V5967" s="101">
        <f t="shared" ca="1" si="839"/>
        <v>108.45116596017098</v>
      </c>
    </row>
    <row r="5968" spans="2:22" x14ac:dyDescent="0.3">
      <c r="B5968" s="13">
        <v>2023</v>
      </c>
      <c r="C5968" s="13">
        <v>9</v>
      </c>
      <c r="D5968" s="13">
        <v>4</v>
      </c>
      <c r="E5968" s="83" t="s">
        <v>346</v>
      </c>
      <c r="F5968" s="13">
        <v>7</v>
      </c>
      <c r="G5968" s="13">
        <v>1</v>
      </c>
      <c r="H5968" s="13" t="s">
        <v>69</v>
      </c>
      <c r="I5968" s="13" t="s">
        <v>53</v>
      </c>
      <c r="J5968" s="13"/>
      <c r="K5968" s="13" t="s">
        <v>28</v>
      </c>
      <c r="L5968" s="12">
        <f t="shared" ca="1" si="832"/>
        <v>2.5653162536957312</v>
      </c>
      <c r="M5968" s="101">
        <f t="shared" ca="1" si="833"/>
        <v>0.13534608554498678</v>
      </c>
      <c r="N5968" s="101">
        <f t="shared" ref="N5968:N6031" ca="1" si="840">IF(H5968="On-Peak",IF(I5968="Winter",((L5968*$D$48)/60)+N5967,((L5968*$D$47)/60)+N5967),N5967)</f>
        <v>815.76846442666078</v>
      </c>
      <c r="O5968" s="101">
        <f t="shared" ca="1" si="834"/>
        <v>0.27677197061123243</v>
      </c>
      <c r="Q5968" s="12">
        <f t="shared" ca="1" si="835"/>
        <v>0</v>
      </c>
      <c r="R5968" s="101">
        <f t="shared" ca="1" si="836"/>
        <v>0</v>
      </c>
      <c r="S5968" s="13"/>
      <c r="T5968" s="101">
        <f t="shared" ca="1" si="837"/>
        <v>0.13534608554498678</v>
      </c>
      <c r="U5968" s="101">
        <f t="shared" si="838"/>
        <v>0</v>
      </c>
      <c r="V5968" s="101">
        <f t="shared" ca="1" si="839"/>
        <v>108.58651204571596</v>
      </c>
    </row>
    <row r="5969" spans="2:22" x14ac:dyDescent="0.3">
      <c r="B5969" s="13">
        <v>2023</v>
      </c>
      <c r="C5969" s="13">
        <v>9</v>
      </c>
      <c r="D5969" s="13">
        <v>4</v>
      </c>
      <c r="E5969" s="83" t="s">
        <v>346</v>
      </c>
      <c r="F5969" s="13">
        <v>7</v>
      </c>
      <c r="G5969" s="13">
        <v>2</v>
      </c>
      <c r="H5969" s="13" t="s">
        <v>69</v>
      </c>
      <c r="I5969" s="13" t="s">
        <v>53</v>
      </c>
      <c r="J5969" s="13"/>
      <c r="K5969" s="13" t="s">
        <v>28</v>
      </c>
      <c r="L5969" s="12">
        <f t="shared" ca="1" si="832"/>
        <v>2.2063520706603392</v>
      </c>
      <c r="M5969" s="101">
        <f t="shared" ca="1" si="833"/>
        <v>0.1164071352480395</v>
      </c>
      <c r="N5969" s="101">
        <f t="shared" ca="1" si="840"/>
        <v>815.76846442666078</v>
      </c>
      <c r="O5969" s="101">
        <f t="shared" ca="1" si="834"/>
        <v>0.23804332490354399</v>
      </c>
      <c r="Q5969" s="12">
        <f t="shared" ca="1" si="835"/>
        <v>0</v>
      </c>
      <c r="R5969" s="101">
        <f t="shared" ca="1" si="836"/>
        <v>0</v>
      </c>
      <c r="S5969" s="13"/>
      <c r="T5969" s="101">
        <f t="shared" ca="1" si="837"/>
        <v>0.1164071352480395</v>
      </c>
      <c r="U5969" s="101">
        <f t="shared" si="838"/>
        <v>0</v>
      </c>
      <c r="V5969" s="101">
        <f t="shared" ca="1" si="839"/>
        <v>108.702919180964</v>
      </c>
    </row>
    <row r="5970" spans="2:22" x14ac:dyDescent="0.3">
      <c r="B5970" s="13">
        <v>2023</v>
      </c>
      <c r="C5970" s="13">
        <v>9</v>
      </c>
      <c r="D5970" s="13">
        <v>4</v>
      </c>
      <c r="E5970" s="83" t="s">
        <v>346</v>
      </c>
      <c r="F5970" s="13">
        <v>7</v>
      </c>
      <c r="G5970" s="13">
        <v>3</v>
      </c>
      <c r="H5970" s="13" t="s">
        <v>69</v>
      </c>
      <c r="I5970" s="13" t="s">
        <v>53</v>
      </c>
      <c r="J5970" s="13"/>
      <c r="K5970" s="13" t="s">
        <v>28</v>
      </c>
      <c r="L5970" s="12">
        <f t="shared" ca="1" si="832"/>
        <v>2.5911595091711392</v>
      </c>
      <c r="M5970" s="101">
        <f t="shared" ca="1" si="833"/>
        <v>0.1367095757038693</v>
      </c>
      <c r="N5970" s="101">
        <f t="shared" ca="1" si="840"/>
        <v>815.76846442666078</v>
      </c>
      <c r="O5970" s="101">
        <f t="shared" ca="1" si="834"/>
        <v>0.27956019944447419</v>
      </c>
      <c r="Q5970" s="12">
        <f t="shared" ca="1" si="835"/>
        <v>0</v>
      </c>
      <c r="R5970" s="101">
        <f t="shared" ca="1" si="836"/>
        <v>0</v>
      </c>
      <c r="S5970" s="13"/>
      <c r="T5970" s="101">
        <f t="shared" ca="1" si="837"/>
        <v>0.1367095757038693</v>
      </c>
      <c r="U5970" s="101">
        <f t="shared" si="838"/>
        <v>0</v>
      </c>
      <c r="V5970" s="101">
        <f t="shared" ca="1" si="839"/>
        <v>108.83962875666788</v>
      </c>
    </row>
    <row r="5971" spans="2:22" x14ac:dyDescent="0.3">
      <c r="B5971" s="13">
        <v>2023</v>
      </c>
      <c r="C5971" s="13">
        <v>9</v>
      </c>
      <c r="D5971" s="13">
        <v>4</v>
      </c>
      <c r="E5971" s="83" t="s">
        <v>346</v>
      </c>
      <c r="F5971" s="13">
        <v>7</v>
      </c>
      <c r="G5971" s="13">
        <v>4</v>
      </c>
      <c r="H5971" s="13" t="s">
        <v>69</v>
      </c>
      <c r="I5971" s="13" t="s">
        <v>53</v>
      </c>
      <c r="J5971" s="13"/>
      <c r="K5971" s="13" t="s">
        <v>28</v>
      </c>
      <c r="L5971" s="12">
        <f t="shared" ca="1" si="832"/>
        <v>2.5864238548602305</v>
      </c>
      <c r="M5971" s="101">
        <f t="shared" ca="1" si="833"/>
        <v>0.13645972258242575</v>
      </c>
      <c r="N5971" s="101">
        <f t="shared" ca="1" si="840"/>
        <v>815.76846442666078</v>
      </c>
      <c r="O5971" s="101">
        <f t="shared" ca="1" si="834"/>
        <v>0.27904926970087029</v>
      </c>
      <c r="Q5971" s="12">
        <f t="shared" ca="1" si="835"/>
        <v>0</v>
      </c>
      <c r="R5971" s="101">
        <f t="shared" ca="1" si="836"/>
        <v>0</v>
      </c>
      <c r="S5971" s="13"/>
      <c r="T5971" s="101">
        <f t="shared" ca="1" si="837"/>
        <v>0.13645972258242575</v>
      </c>
      <c r="U5971" s="101">
        <f t="shared" si="838"/>
        <v>0</v>
      </c>
      <c r="V5971" s="101">
        <f t="shared" ca="1" si="839"/>
        <v>108.97608847925031</v>
      </c>
    </row>
    <row r="5972" spans="2:22" x14ac:dyDescent="0.3">
      <c r="B5972" s="13">
        <v>2023</v>
      </c>
      <c r="C5972" s="13">
        <v>9</v>
      </c>
      <c r="D5972" s="13">
        <v>4</v>
      </c>
      <c r="E5972" s="83" t="s">
        <v>346</v>
      </c>
      <c r="F5972" s="13">
        <v>7</v>
      </c>
      <c r="G5972" s="13">
        <v>5</v>
      </c>
      <c r="H5972" s="13" t="s">
        <v>69</v>
      </c>
      <c r="I5972" s="13" t="s">
        <v>53</v>
      </c>
      <c r="J5972" s="13"/>
      <c r="K5972" s="13" t="s">
        <v>28</v>
      </c>
      <c r="L5972" s="12">
        <f t="shared" ca="1" si="832"/>
        <v>2.4904994149716533</v>
      </c>
      <c r="M5972" s="101">
        <f t="shared" ca="1" si="833"/>
        <v>0.13139874913390442</v>
      </c>
      <c r="N5972" s="101">
        <f t="shared" ca="1" si="840"/>
        <v>815.76846442666078</v>
      </c>
      <c r="O5972" s="101">
        <f t="shared" ca="1" si="834"/>
        <v>0.26869998188129168</v>
      </c>
      <c r="Q5972" s="12">
        <f t="shared" ca="1" si="835"/>
        <v>0</v>
      </c>
      <c r="R5972" s="101">
        <f t="shared" ca="1" si="836"/>
        <v>0</v>
      </c>
      <c r="S5972" s="13"/>
      <c r="T5972" s="101">
        <f t="shared" ca="1" si="837"/>
        <v>0.13139874913390442</v>
      </c>
      <c r="U5972" s="101">
        <f t="shared" si="838"/>
        <v>0</v>
      </c>
      <c r="V5972" s="101">
        <f t="shared" ca="1" si="839"/>
        <v>109.10748722838422</v>
      </c>
    </row>
    <row r="5973" spans="2:22" x14ac:dyDescent="0.3">
      <c r="B5973" s="13">
        <v>2023</v>
      </c>
      <c r="C5973" s="13">
        <v>9</v>
      </c>
      <c r="D5973" s="13">
        <v>4</v>
      </c>
      <c r="E5973" s="83" t="s">
        <v>346</v>
      </c>
      <c r="F5973" s="13">
        <v>7</v>
      </c>
      <c r="G5973" s="13">
        <v>6</v>
      </c>
      <c r="H5973" s="13" t="s">
        <v>69</v>
      </c>
      <c r="I5973" s="13" t="s">
        <v>53</v>
      </c>
      <c r="J5973" s="13"/>
      <c r="K5973" s="13" t="s">
        <v>28</v>
      </c>
      <c r="L5973" s="12">
        <f t="shared" ca="1" si="832"/>
        <v>2.5516561111336253</v>
      </c>
      <c r="M5973" s="101">
        <f t="shared" ca="1" si="833"/>
        <v>0.13462537642341008</v>
      </c>
      <c r="N5973" s="101">
        <f t="shared" ca="1" si="840"/>
        <v>815.76846442666078</v>
      </c>
      <c r="O5973" s="101">
        <f t="shared" ca="1" si="834"/>
        <v>0.27529817783020682</v>
      </c>
      <c r="Q5973" s="12">
        <f t="shared" ca="1" si="835"/>
        <v>2.5477085912294779</v>
      </c>
      <c r="R5973" s="101">
        <f t="shared" ca="1" si="836"/>
        <v>0</v>
      </c>
      <c r="S5973" s="13"/>
      <c r="T5973" s="101">
        <f t="shared" ca="1" si="837"/>
        <v>2.0827115014281861E-4</v>
      </c>
      <c r="U5973" s="101">
        <f t="shared" si="838"/>
        <v>0</v>
      </c>
      <c r="V5973" s="101">
        <f t="shared" ca="1" si="839"/>
        <v>109.10769549953436</v>
      </c>
    </row>
    <row r="5974" spans="2:22" x14ac:dyDescent="0.3">
      <c r="B5974" s="13">
        <v>2023</v>
      </c>
      <c r="C5974" s="13">
        <v>9</v>
      </c>
      <c r="D5974" s="13">
        <v>4</v>
      </c>
      <c r="E5974" s="83" t="s">
        <v>346</v>
      </c>
      <c r="F5974" s="13">
        <v>7</v>
      </c>
      <c r="G5974" s="13">
        <v>7</v>
      </c>
      <c r="H5974" s="13" t="s">
        <v>69</v>
      </c>
      <c r="I5974" s="13" t="s">
        <v>53</v>
      </c>
      <c r="J5974" s="13"/>
      <c r="K5974" s="13" t="s">
        <v>28</v>
      </c>
      <c r="L5974" s="12">
        <f t="shared" ca="1" si="832"/>
        <v>2.4207166643197358</v>
      </c>
      <c r="M5974" s="101">
        <f t="shared" ca="1" si="833"/>
        <v>0.12771701120950926</v>
      </c>
      <c r="N5974" s="101">
        <f t="shared" ca="1" si="840"/>
        <v>815.76846442666078</v>
      </c>
      <c r="O5974" s="101">
        <f t="shared" ca="1" si="834"/>
        <v>0.26117112091345629</v>
      </c>
      <c r="Q5974" s="12">
        <f t="shared" ca="1" si="835"/>
        <v>5.6000000000000005</v>
      </c>
      <c r="R5974" s="101">
        <f t="shared" ca="1" si="836"/>
        <v>0.2691263343653344</v>
      </c>
      <c r="S5974" s="13"/>
      <c r="T5974" s="101">
        <f t="shared" ca="1" si="837"/>
        <v>0</v>
      </c>
      <c r="U5974" s="101">
        <f t="shared" si="838"/>
        <v>0</v>
      </c>
      <c r="V5974" s="101">
        <f t="shared" ca="1" si="839"/>
        <v>108.56944283080368</v>
      </c>
    </row>
    <row r="5975" spans="2:22" x14ac:dyDescent="0.3">
      <c r="B5975" s="13">
        <v>2023</v>
      </c>
      <c r="C5975" s="13">
        <v>9</v>
      </c>
      <c r="D5975" s="13">
        <v>4</v>
      </c>
      <c r="E5975" s="83" t="s">
        <v>346</v>
      </c>
      <c r="F5975" s="13">
        <v>7</v>
      </c>
      <c r="G5975" s="13">
        <v>8</v>
      </c>
      <c r="H5975" s="13" t="s">
        <v>69</v>
      </c>
      <c r="I5975" s="13" t="s">
        <v>53</v>
      </c>
      <c r="J5975" s="13"/>
      <c r="K5975" s="13" t="s">
        <v>28</v>
      </c>
      <c r="L5975" s="12">
        <f t="shared" ca="1" si="832"/>
        <v>2.7486416737278132</v>
      </c>
      <c r="M5975" s="101">
        <f t="shared" ca="1" si="833"/>
        <v>0.14501833470587944</v>
      </c>
      <c r="N5975" s="101">
        <f t="shared" ca="1" si="840"/>
        <v>815.76846442666078</v>
      </c>
      <c r="O5975" s="101">
        <f t="shared" ca="1" si="834"/>
        <v>0.29655095017849376</v>
      </c>
      <c r="Q5975" s="12">
        <f t="shared" ca="1" si="835"/>
        <v>0</v>
      </c>
      <c r="R5975" s="101">
        <f t="shared" ca="1" si="836"/>
        <v>0</v>
      </c>
      <c r="S5975" s="13"/>
      <c r="T5975" s="101">
        <f t="shared" ca="1" si="837"/>
        <v>0.14501833470587944</v>
      </c>
      <c r="U5975" s="101">
        <f t="shared" si="838"/>
        <v>0</v>
      </c>
      <c r="V5975" s="101">
        <f t="shared" ca="1" si="839"/>
        <v>108.71446116550956</v>
      </c>
    </row>
    <row r="5976" spans="2:22" x14ac:dyDescent="0.3">
      <c r="B5976" s="13">
        <v>2023</v>
      </c>
      <c r="C5976" s="13">
        <v>9</v>
      </c>
      <c r="D5976" s="13">
        <v>4</v>
      </c>
      <c r="E5976" s="83" t="s">
        <v>346</v>
      </c>
      <c r="F5976" s="13">
        <v>7</v>
      </c>
      <c r="G5976" s="13">
        <v>9</v>
      </c>
      <c r="H5976" s="13" t="s">
        <v>69</v>
      </c>
      <c r="I5976" s="13" t="s">
        <v>53</v>
      </c>
      <c r="J5976" s="13"/>
      <c r="K5976" s="13" t="s">
        <v>28</v>
      </c>
      <c r="L5976" s="12">
        <f t="shared" ca="1" si="832"/>
        <v>4.1556865383946349</v>
      </c>
      <c r="M5976" s="101">
        <f t="shared" ca="1" si="833"/>
        <v>0.21925402176570094</v>
      </c>
      <c r="N5976" s="101">
        <f t="shared" ca="1" si="840"/>
        <v>815.76846442666078</v>
      </c>
      <c r="O5976" s="101">
        <f t="shared" ca="1" si="834"/>
        <v>0.44835702062739713</v>
      </c>
      <c r="Q5976" s="12">
        <f t="shared" ca="1" si="835"/>
        <v>5.6000000000000005</v>
      </c>
      <c r="R5976" s="101">
        <f t="shared" ca="1" si="836"/>
        <v>0.1222611345248942</v>
      </c>
      <c r="S5976" s="13"/>
      <c r="T5976" s="101">
        <f t="shared" ca="1" si="837"/>
        <v>0</v>
      </c>
      <c r="U5976" s="101">
        <f t="shared" si="838"/>
        <v>0</v>
      </c>
      <c r="V5976" s="101">
        <f t="shared" ca="1" si="839"/>
        <v>108.46993889645978</v>
      </c>
    </row>
    <row r="5977" spans="2:22" x14ac:dyDescent="0.3">
      <c r="B5977" s="13">
        <v>2023</v>
      </c>
      <c r="C5977" s="13">
        <v>9</v>
      </c>
      <c r="D5977" s="13">
        <v>4</v>
      </c>
      <c r="E5977" s="83" t="s">
        <v>346</v>
      </c>
      <c r="F5977" s="13">
        <v>7</v>
      </c>
      <c r="G5977" s="13">
        <v>10</v>
      </c>
      <c r="H5977" s="13" t="s">
        <v>70</v>
      </c>
      <c r="I5977" s="13" t="s">
        <v>53</v>
      </c>
      <c r="J5977" s="13"/>
      <c r="K5977" s="13" t="s">
        <v>28</v>
      </c>
      <c r="L5977" s="12">
        <f t="shared" ca="1" si="832"/>
        <v>4.8877943274057811</v>
      </c>
      <c r="M5977" s="101">
        <f t="shared" ca="1" si="833"/>
        <v>0.25788002871392901</v>
      </c>
      <c r="N5977" s="101">
        <f t="shared" ca="1" si="840"/>
        <v>815.76846442666078</v>
      </c>
      <c r="O5977" s="101">
        <f t="shared" ca="1" si="834"/>
        <v>0.52734412998380975</v>
      </c>
      <c r="Q5977" s="12">
        <f t="shared" ca="1" si="835"/>
        <v>5.6000000000000005</v>
      </c>
      <c r="R5977" s="101">
        <f t="shared" ca="1" si="836"/>
        <v>6.0288210185100673E-2</v>
      </c>
      <c r="S5977" s="13"/>
      <c r="T5977" s="101">
        <f t="shared" ca="1" si="837"/>
        <v>0</v>
      </c>
      <c r="U5977" s="101">
        <f t="shared" si="838"/>
        <v>0</v>
      </c>
      <c r="V5977" s="101">
        <f t="shared" ca="1" si="839"/>
        <v>108.34936247608957</v>
      </c>
    </row>
    <row r="5978" spans="2:22" x14ac:dyDescent="0.3">
      <c r="B5978" s="13">
        <v>2023</v>
      </c>
      <c r="C5978" s="13">
        <v>9</v>
      </c>
      <c r="D5978" s="13">
        <v>4</v>
      </c>
      <c r="E5978" s="83" t="s">
        <v>346</v>
      </c>
      <c r="F5978" s="13">
        <v>7</v>
      </c>
      <c r="G5978" s="13">
        <v>11</v>
      </c>
      <c r="H5978" s="13" t="s">
        <v>70</v>
      </c>
      <c r="I5978" s="13" t="s">
        <v>53</v>
      </c>
      <c r="J5978" s="13"/>
      <c r="K5978" s="13" t="s">
        <v>28</v>
      </c>
      <c r="L5978" s="12">
        <f t="shared" ca="1" si="832"/>
        <v>5.1761376753890396</v>
      </c>
      <c r="M5978" s="101">
        <f t="shared" ca="1" si="833"/>
        <v>0.27309302375352573</v>
      </c>
      <c r="N5978" s="101">
        <f t="shared" ca="1" si="840"/>
        <v>815.76846442666078</v>
      </c>
      <c r="O5978" s="101">
        <f t="shared" ca="1" si="834"/>
        <v>0.55845349379772347</v>
      </c>
      <c r="Q5978" s="12">
        <f t="shared" ca="1" si="835"/>
        <v>5.6000000000000005</v>
      </c>
      <c r="R5978" s="101">
        <f t="shared" ca="1" si="836"/>
        <v>3.5879945778317844E-2</v>
      </c>
      <c r="S5978" s="13"/>
      <c r="T5978" s="101">
        <f t="shared" ca="1" si="837"/>
        <v>0</v>
      </c>
      <c r="U5978" s="101">
        <f t="shared" si="838"/>
        <v>0</v>
      </c>
      <c r="V5978" s="101">
        <f t="shared" ca="1" si="839"/>
        <v>108.27760258453293</v>
      </c>
    </row>
    <row r="5979" spans="2:22" x14ac:dyDescent="0.3">
      <c r="B5979" s="13">
        <v>2023</v>
      </c>
      <c r="C5979" s="13">
        <v>9</v>
      </c>
      <c r="D5979" s="13">
        <v>4</v>
      </c>
      <c r="E5979" s="83" t="s">
        <v>346</v>
      </c>
      <c r="F5979" s="13">
        <v>7</v>
      </c>
      <c r="G5979" s="13">
        <v>12</v>
      </c>
      <c r="H5979" s="13" t="s">
        <v>70</v>
      </c>
      <c r="I5979" s="13" t="s">
        <v>53</v>
      </c>
      <c r="J5979" s="13"/>
      <c r="K5979" s="13" t="s">
        <v>28</v>
      </c>
      <c r="L5979" s="12">
        <f t="shared" ca="1" si="832"/>
        <v>4.0644869337408966</v>
      </c>
      <c r="M5979" s="101">
        <f t="shared" ca="1" si="833"/>
        <v>0.2144423306241697</v>
      </c>
      <c r="N5979" s="101">
        <f t="shared" ca="1" si="840"/>
        <v>815.76846442666078</v>
      </c>
      <c r="O5979" s="101">
        <f t="shared" ca="1" si="834"/>
        <v>0.43851749528130535</v>
      </c>
      <c r="Q5979" s="12">
        <f t="shared" ca="1" si="835"/>
        <v>5.1010686950820165</v>
      </c>
      <c r="R5979" s="101">
        <f t="shared" ca="1" si="836"/>
        <v>8.7746646097525804E-2</v>
      </c>
      <c r="S5979" s="13"/>
      <c r="T5979" s="101">
        <f t="shared" ca="1" si="837"/>
        <v>0</v>
      </c>
      <c r="U5979" s="101">
        <f t="shared" si="838"/>
        <v>0</v>
      </c>
      <c r="V5979" s="101">
        <f t="shared" ca="1" si="839"/>
        <v>108.10210929233787</v>
      </c>
    </row>
    <row r="5980" spans="2:22" x14ac:dyDescent="0.3">
      <c r="B5980" s="13">
        <v>2023</v>
      </c>
      <c r="C5980" s="13">
        <v>9</v>
      </c>
      <c r="D5980" s="13">
        <v>4</v>
      </c>
      <c r="E5980" s="83" t="s">
        <v>346</v>
      </c>
      <c r="F5980" s="13">
        <v>7</v>
      </c>
      <c r="G5980" s="13">
        <v>13</v>
      </c>
      <c r="H5980" s="13" t="s">
        <v>70</v>
      </c>
      <c r="I5980" s="13" t="s">
        <v>53</v>
      </c>
      <c r="J5980" s="13"/>
      <c r="K5980" s="13" t="s">
        <v>28</v>
      </c>
      <c r="L5980" s="12">
        <f t="shared" ca="1" si="832"/>
        <v>3.538186604403724</v>
      </c>
      <c r="M5980" s="101">
        <f t="shared" ca="1" si="833"/>
        <v>0.18667472524834047</v>
      </c>
      <c r="N5980" s="101">
        <f t="shared" ca="1" si="840"/>
        <v>815.76846442666078</v>
      </c>
      <c r="O5980" s="101">
        <f t="shared" ca="1" si="834"/>
        <v>0.38173495274911778</v>
      </c>
      <c r="Q5980" s="12">
        <f t="shared" ca="1" si="835"/>
        <v>5.6000000000000005</v>
      </c>
      <c r="R5980" s="101">
        <f t="shared" ca="1" si="836"/>
        <v>0.1745325039372248</v>
      </c>
      <c r="S5980" s="13"/>
      <c r="T5980" s="101">
        <f t="shared" ca="1" si="837"/>
        <v>0</v>
      </c>
      <c r="U5980" s="101">
        <f t="shared" si="838"/>
        <v>0</v>
      </c>
      <c r="V5980" s="101">
        <f t="shared" ca="1" si="839"/>
        <v>107.75304428446341</v>
      </c>
    </row>
    <row r="5981" spans="2:22" x14ac:dyDescent="0.3">
      <c r="B5981" s="13">
        <v>2023</v>
      </c>
      <c r="C5981" s="13">
        <v>9</v>
      </c>
      <c r="D5981" s="13">
        <v>4</v>
      </c>
      <c r="E5981" s="83" t="s">
        <v>346</v>
      </c>
      <c r="F5981" s="13">
        <v>7</v>
      </c>
      <c r="G5981" s="13">
        <v>14</v>
      </c>
      <c r="H5981" s="13" t="s">
        <v>70</v>
      </c>
      <c r="I5981" s="13" t="s">
        <v>53</v>
      </c>
      <c r="J5981" s="13"/>
      <c r="K5981" s="13" t="s">
        <v>28</v>
      </c>
      <c r="L5981" s="12">
        <f t="shared" ca="1" si="832"/>
        <v>3.9823506656937462</v>
      </c>
      <c r="M5981" s="101">
        <f t="shared" ca="1" si="833"/>
        <v>0.21010882112200205</v>
      </c>
      <c r="N5981" s="101">
        <f t="shared" ca="1" si="840"/>
        <v>815.76846442666078</v>
      </c>
      <c r="O5981" s="101">
        <f t="shared" ca="1" si="834"/>
        <v>0.42965581332169828</v>
      </c>
      <c r="Q5981" s="12">
        <f t="shared" ca="1" si="835"/>
        <v>1.9248128368674287</v>
      </c>
      <c r="R5981" s="101">
        <f t="shared" ca="1" si="836"/>
        <v>0</v>
      </c>
      <c r="S5981" s="13"/>
      <c r="T5981" s="101">
        <f t="shared" ca="1" si="837"/>
        <v>0.10855569584887653</v>
      </c>
      <c r="U5981" s="101">
        <f t="shared" si="838"/>
        <v>0</v>
      </c>
      <c r="V5981" s="101">
        <f t="shared" ca="1" si="839"/>
        <v>107.86159998031229</v>
      </c>
    </row>
    <row r="5982" spans="2:22" x14ac:dyDescent="0.3">
      <c r="B5982" s="13">
        <v>2023</v>
      </c>
      <c r="C5982" s="13">
        <v>9</v>
      </c>
      <c r="D5982" s="13">
        <v>4</v>
      </c>
      <c r="E5982" s="83" t="s">
        <v>346</v>
      </c>
      <c r="F5982" s="13">
        <v>7</v>
      </c>
      <c r="G5982" s="13">
        <v>15</v>
      </c>
      <c r="H5982" s="13" t="s">
        <v>70</v>
      </c>
      <c r="I5982" s="13" t="s">
        <v>53</v>
      </c>
      <c r="J5982" s="13"/>
      <c r="K5982" s="13" t="s">
        <v>28</v>
      </c>
      <c r="L5982" s="12">
        <f t="shared" ca="1" si="832"/>
        <v>4.391111361255077</v>
      </c>
      <c r="M5982" s="101">
        <f t="shared" ca="1" si="833"/>
        <v>0.23167503541981788</v>
      </c>
      <c r="N5982" s="101">
        <f t="shared" ca="1" si="840"/>
        <v>815.76846442666078</v>
      </c>
      <c r="O5982" s="101">
        <f t="shared" ca="1" si="834"/>
        <v>0.47375700476581023</v>
      </c>
      <c r="Q5982" s="12">
        <f t="shared" ca="1" si="835"/>
        <v>5.6000000000000005</v>
      </c>
      <c r="R5982" s="101">
        <f t="shared" ca="1" si="836"/>
        <v>0.10233242326975779</v>
      </c>
      <c r="S5982" s="13"/>
      <c r="T5982" s="101">
        <f t="shared" ca="1" si="837"/>
        <v>0</v>
      </c>
      <c r="U5982" s="101">
        <f t="shared" si="838"/>
        <v>0</v>
      </c>
      <c r="V5982" s="101">
        <f t="shared" ca="1" si="839"/>
        <v>107.65693513377278</v>
      </c>
    </row>
    <row r="5983" spans="2:22" x14ac:dyDescent="0.3">
      <c r="B5983" s="13">
        <v>2023</v>
      </c>
      <c r="C5983" s="13">
        <v>9</v>
      </c>
      <c r="D5983" s="13">
        <v>4</v>
      </c>
      <c r="E5983" s="83" t="s">
        <v>346</v>
      </c>
      <c r="F5983" s="13">
        <v>7</v>
      </c>
      <c r="G5983" s="13">
        <v>16</v>
      </c>
      <c r="H5983" s="13" t="s">
        <v>71</v>
      </c>
      <c r="I5983" s="13" t="s">
        <v>53</v>
      </c>
      <c r="J5983" s="13"/>
      <c r="K5983" s="13" t="s">
        <v>28</v>
      </c>
      <c r="L5983" s="12">
        <f t="shared" ca="1" si="832"/>
        <v>3.6412324614980025</v>
      </c>
      <c r="M5983" s="101">
        <f t="shared" ca="1" si="833"/>
        <v>0.45202259777036202</v>
      </c>
      <c r="N5983" s="101">
        <f t="shared" ca="1" si="840"/>
        <v>816.79256105645709</v>
      </c>
      <c r="O5983" s="101">
        <f t="shared" ca="1" si="834"/>
        <v>1.0843590270341052</v>
      </c>
      <c r="Q5983" s="12">
        <f t="shared" ca="1" si="835"/>
        <v>2.8019804479810282</v>
      </c>
      <c r="R5983" s="101">
        <f t="shared" ca="1" si="836"/>
        <v>0</v>
      </c>
      <c r="S5983" s="13"/>
      <c r="T5983" s="101">
        <f t="shared" ca="1" si="837"/>
        <v>0.10418474495799719</v>
      </c>
      <c r="U5983" s="101">
        <f t="shared" ca="1" si="838"/>
        <v>1.0240966297963132</v>
      </c>
      <c r="V5983" s="101">
        <f t="shared" ca="1" si="839"/>
        <v>108.78521650852709</v>
      </c>
    </row>
    <row r="5984" spans="2:22" x14ac:dyDescent="0.3">
      <c r="B5984" s="13">
        <v>2023</v>
      </c>
      <c r="C5984" s="13">
        <v>9</v>
      </c>
      <c r="D5984" s="13">
        <v>4</v>
      </c>
      <c r="E5984" s="83" t="s">
        <v>346</v>
      </c>
      <c r="F5984" s="13">
        <v>7</v>
      </c>
      <c r="G5984" s="13">
        <v>17</v>
      </c>
      <c r="H5984" s="13" t="s">
        <v>71</v>
      </c>
      <c r="I5984" s="13" t="s">
        <v>53</v>
      </c>
      <c r="J5984" s="13"/>
      <c r="K5984" s="13" t="s">
        <v>28</v>
      </c>
      <c r="L5984" s="12">
        <f t="shared" ca="1" si="832"/>
        <v>4.4704593054457487</v>
      </c>
      <c r="M5984" s="101">
        <f t="shared" ca="1" si="833"/>
        <v>0.55496281817803528</v>
      </c>
      <c r="N5984" s="101">
        <f t="shared" ca="1" si="840"/>
        <v>818.04987773611367</v>
      </c>
      <c r="O5984" s="101">
        <f t="shared" ca="1" si="834"/>
        <v>1.3313027811617439</v>
      </c>
      <c r="Q5984" s="12">
        <f t="shared" ca="1" si="835"/>
        <v>5.6000000000000005</v>
      </c>
      <c r="R5984" s="101">
        <f t="shared" ca="1" si="836"/>
        <v>9.561561979401742E-2</v>
      </c>
      <c r="S5984" s="13"/>
      <c r="T5984" s="101">
        <f t="shared" ca="1" si="837"/>
        <v>0</v>
      </c>
      <c r="U5984" s="101">
        <f t="shared" ca="1" si="838"/>
        <v>1.2573166796566169</v>
      </c>
      <c r="V5984" s="101">
        <f t="shared" ca="1" si="839"/>
        <v>109.85130194859566</v>
      </c>
    </row>
    <row r="5985" spans="2:22" x14ac:dyDescent="0.3">
      <c r="B5985" s="13">
        <v>2023</v>
      </c>
      <c r="C5985" s="13">
        <v>9</v>
      </c>
      <c r="D5985" s="13">
        <v>4</v>
      </c>
      <c r="E5985" s="83" t="s">
        <v>346</v>
      </c>
      <c r="F5985" s="13">
        <v>7</v>
      </c>
      <c r="G5985" s="13">
        <v>18</v>
      </c>
      <c r="H5985" s="13" t="s">
        <v>71</v>
      </c>
      <c r="I5985" s="13" t="s">
        <v>53</v>
      </c>
      <c r="J5985" s="13"/>
      <c r="K5985" s="13" t="s">
        <v>28</v>
      </c>
      <c r="L5985" s="12">
        <f t="shared" ca="1" si="832"/>
        <v>5.8952980090210394</v>
      </c>
      <c r="M5985" s="101">
        <f t="shared" ca="1" si="833"/>
        <v>0.73184229483987184</v>
      </c>
      <c r="N5985" s="101">
        <f t="shared" ca="1" si="840"/>
        <v>819.7079303011509</v>
      </c>
      <c r="O5985" s="101">
        <f t="shared" ca="1" si="834"/>
        <v>1.7556197470864656</v>
      </c>
      <c r="Q5985" s="12">
        <f t="shared" ca="1" si="835"/>
        <v>2.2923701373406091</v>
      </c>
      <c r="R5985" s="101">
        <f t="shared" ca="1" si="836"/>
        <v>0</v>
      </c>
      <c r="S5985" s="13"/>
      <c r="T5985" s="101">
        <f t="shared" ca="1" si="837"/>
        <v>0.44726746599040862</v>
      </c>
      <c r="U5985" s="101">
        <f t="shared" ca="1" si="838"/>
        <v>1.6580525650371674</v>
      </c>
      <c r="V5985" s="101">
        <f t="shared" ca="1" si="839"/>
        <v>111.95662197962324</v>
      </c>
    </row>
    <row r="5986" spans="2:22" x14ac:dyDescent="0.3">
      <c r="B5986" s="13">
        <v>2023</v>
      </c>
      <c r="C5986" s="13">
        <v>9</v>
      </c>
      <c r="D5986" s="13">
        <v>4</v>
      </c>
      <c r="E5986" s="83" t="s">
        <v>346</v>
      </c>
      <c r="F5986" s="13">
        <v>7</v>
      </c>
      <c r="G5986" s="13">
        <v>19</v>
      </c>
      <c r="H5986" s="13" t="s">
        <v>71</v>
      </c>
      <c r="I5986" s="13" t="s">
        <v>53</v>
      </c>
      <c r="J5986" s="13"/>
      <c r="K5986" s="13" t="s">
        <v>28</v>
      </c>
      <c r="L5986" s="12">
        <f t="shared" ca="1" si="832"/>
        <v>3.1717183919554901</v>
      </c>
      <c r="M5986" s="101">
        <f t="shared" ca="1" si="833"/>
        <v>0.39373712117735454</v>
      </c>
      <c r="N5986" s="101">
        <f t="shared" ca="1" si="840"/>
        <v>820.59997609888842</v>
      </c>
      <c r="O5986" s="101">
        <f t="shared" ca="1" si="834"/>
        <v>0.94453773712434497</v>
      </c>
      <c r="Q5986" s="12">
        <f t="shared" ca="1" si="835"/>
        <v>0</v>
      </c>
      <c r="R5986" s="101">
        <f t="shared" ca="1" si="836"/>
        <v>0</v>
      </c>
      <c r="S5986" s="13"/>
      <c r="T5986" s="101">
        <f t="shared" ca="1" si="837"/>
        <v>0.39373712117735454</v>
      </c>
      <c r="U5986" s="101">
        <f t="shared" ca="1" si="838"/>
        <v>0.8920457977374816</v>
      </c>
      <c r="V5986" s="101">
        <f t="shared" ca="1" si="839"/>
        <v>113.24240489853807</v>
      </c>
    </row>
    <row r="5987" spans="2:22" x14ac:dyDescent="0.3">
      <c r="B5987" s="13">
        <v>2023</v>
      </c>
      <c r="C5987" s="13">
        <v>9</v>
      </c>
      <c r="D5987" s="13">
        <v>4</v>
      </c>
      <c r="E5987" s="83" t="s">
        <v>346</v>
      </c>
      <c r="F5987" s="13">
        <v>7</v>
      </c>
      <c r="G5987" s="13">
        <v>20</v>
      </c>
      <c r="H5987" s="13" t="s">
        <v>69</v>
      </c>
      <c r="I5987" s="13" t="s">
        <v>53</v>
      </c>
      <c r="J5987" s="13"/>
      <c r="K5987" s="13" t="s">
        <v>28</v>
      </c>
      <c r="L5987" s="12">
        <f t="shared" ca="1" si="832"/>
        <v>4.3270520152288929</v>
      </c>
      <c r="M5987" s="101">
        <f t="shared" ca="1" si="833"/>
        <v>0.22829526432347641</v>
      </c>
      <c r="N5987" s="101">
        <f t="shared" ca="1" si="840"/>
        <v>820.59997609888842</v>
      </c>
      <c r="O5987" s="101">
        <f t="shared" ca="1" si="834"/>
        <v>0.46684564192304528</v>
      </c>
      <c r="Q5987" s="12">
        <f t="shared" ca="1" si="835"/>
        <v>0</v>
      </c>
      <c r="R5987" s="101">
        <f t="shared" ca="1" si="836"/>
        <v>0</v>
      </c>
      <c r="S5987" s="13"/>
      <c r="T5987" s="101">
        <f t="shared" ca="1" si="837"/>
        <v>0.22829526432347641</v>
      </c>
      <c r="U5987" s="101">
        <f t="shared" si="838"/>
        <v>0</v>
      </c>
      <c r="V5987" s="101">
        <f t="shared" ca="1" si="839"/>
        <v>113.47070016286155</v>
      </c>
    </row>
    <row r="5988" spans="2:22" x14ac:dyDescent="0.3">
      <c r="B5988" s="13">
        <v>2023</v>
      </c>
      <c r="C5988" s="13">
        <v>9</v>
      </c>
      <c r="D5988" s="13">
        <v>4</v>
      </c>
      <c r="E5988" s="83" t="s">
        <v>346</v>
      </c>
      <c r="F5988" s="13">
        <v>7</v>
      </c>
      <c r="G5988" s="13">
        <v>21</v>
      </c>
      <c r="H5988" s="13" t="s">
        <v>69</v>
      </c>
      <c r="I5988" s="13" t="s">
        <v>53</v>
      </c>
      <c r="J5988" s="13"/>
      <c r="K5988" s="13" t="s">
        <v>28</v>
      </c>
      <c r="L5988" s="12">
        <f t="shared" ca="1" si="832"/>
        <v>4.789449478174614</v>
      </c>
      <c r="M5988" s="101">
        <f t="shared" ca="1" si="833"/>
        <v>0.25269135446849261</v>
      </c>
      <c r="N5988" s="101">
        <f t="shared" ca="1" si="840"/>
        <v>820.59997609888842</v>
      </c>
      <c r="O5988" s="101">
        <f t="shared" ca="1" si="834"/>
        <v>0.5167337042002591</v>
      </c>
      <c r="Q5988" s="12">
        <f t="shared" ca="1" si="835"/>
        <v>0</v>
      </c>
      <c r="R5988" s="101">
        <f t="shared" ca="1" si="836"/>
        <v>0</v>
      </c>
      <c r="S5988" s="13"/>
      <c r="T5988" s="101">
        <f t="shared" ca="1" si="837"/>
        <v>0.25269135446849261</v>
      </c>
      <c r="U5988" s="101">
        <f t="shared" si="838"/>
        <v>0</v>
      </c>
      <c r="V5988" s="101">
        <f t="shared" ca="1" si="839"/>
        <v>113.72339151733004</v>
      </c>
    </row>
    <row r="5989" spans="2:22" x14ac:dyDescent="0.3">
      <c r="B5989" s="13">
        <v>2023</v>
      </c>
      <c r="C5989" s="13">
        <v>9</v>
      </c>
      <c r="D5989" s="13">
        <v>4</v>
      </c>
      <c r="E5989" s="83" t="s">
        <v>346</v>
      </c>
      <c r="F5989" s="13">
        <v>7</v>
      </c>
      <c r="G5989" s="13">
        <v>22</v>
      </c>
      <c r="H5989" s="13" t="s">
        <v>69</v>
      </c>
      <c r="I5989" s="13" t="s">
        <v>53</v>
      </c>
      <c r="J5989" s="13"/>
      <c r="K5989" s="13" t="s">
        <v>28</v>
      </c>
      <c r="L5989" s="12">
        <f t="shared" ca="1" si="832"/>
        <v>4.5810311267022472</v>
      </c>
      <c r="M5989" s="101">
        <f t="shared" ca="1" si="833"/>
        <v>0.24169520224481056</v>
      </c>
      <c r="N5989" s="101">
        <f t="shared" ca="1" si="840"/>
        <v>820.59997609888842</v>
      </c>
      <c r="O5989" s="101">
        <f t="shared" ca="1" si="834"/>
        <v>0.49424744825990546</v>
      </c>
      <c r="Q5989" s="12">
        <f t="shared" ca="1" si="835"/>
        <v>0</v>
      </c>
      <c r="R5989" s="101">
        <f t="shared" ca="1" si="836"/>
        <v>0</v>
      </c>
      <c r="S5989" s="13"/>
      <c r="T5989" s="101">
        <f t="shared" ca="1" si="837"/>
        <v>0.24169520224481056</v>
      </c>
      <c r="U5989" s="101">
        <f t="shared" si="838"/>
        <v>0</v>
      </c>
      <c r="V5989" s="101">
        <f t="shared" ca="1" si="839"/>
        <v>113.96508671957486</v>
      </c>
    </row>
    <row r="5990" spans="2:22" x14ac:dyDescent="0.3">
      <c r="B5990" s="13">
        <v>2023</v>
      </c>
      <c r="C5990" s="13">
        <v>9</v>
      </c>
      <c r="D5990" s="13">
        <v>4</v>
      </c>
      <c r="E5990" s="83" t="s">
        <v>346</v>
      </c>
      <c r="F5990" s="13">
        <v>7</v>
      </c>
      <c r="G5990" s="13">
        <v>23</v>
      </c>
      <c r="H5990" s="13" t="s">
        <v>69</v>
      </c>
      <c r="I5990" s="13" t="s">
        <v>53</v>
      </c>
      <c r="J5990" s="13"/>
      <c r="K5990" s="13" t="s">
        <v>28</v>
      </c>
      <c r="L5990" s="12">
        <f t="shared" ca="1" si="832"/>
        <v>5.6880609119787255</v>
      </c>
      <c r="M5990" s="101">
        <f t="shared" ca="1" si="833"/>
        <v>0.30010209371599755</v>
      </c>
      <c r="N5990" s="101">
        <f t="shared" ca="1" si="840"/>
        <v>820.59997609888842</v>
      </c>
      <c r="O5990" s="101">
        <f t="shared" ca="1" si="834"/>
        <v>0.6136848917933847</v>
      </c>
      <c r="Q5990" s="12">
        <f t="shared" ca="1" si="835"/>
        <v>0</v>
      </c>
      <c r="R5990" s="101">
        <f t="shared" ca="1" si="836"/>
        <v>0</v>
      </c>
      <c r="S5990" s="13"/>
      <c r="T5990" s="101">
        <f t="shared" ca="1" si="837"/>
        <v>0.30010209371599755</v>
      </c>
      <c r="U5990" s="101">
        <f t="shared" si="838"/>
        <v>0</v>
      </c>
      <c r="V5990" s="101">
        <f t="shared" ca="1" si="839"/>
        <v>114.26518881329085</v>
      </c>
    </row>
    <row r="5991" spans="2:22" x14ac:dyDescent="0.3">
      <c r="B5991" s="13">
        <v>2023</v>
      </c>
      <c r="C5991" s="13">
        <v>9</v>
      </c>
      <c r="D5991" s="13">
        <v>5</v>
      </c>
      <c r="E5991" s="83" t="s">
        <v>347</v>
      </c>
      <c r="F5991" s="13">
        <v>1</v>
      </c>
      <c r="G5991" s="13">
        <v>0</v>
      </c>
      <c r="H5991" s="13" t="s">
        <v>69</v>
      </c>
      <c r="I5991" s="13" t="s">
        <v>53</v>
      </c>
      <c r="J5991" s="13"/>
      <c r="K5991" s="13" t="s">
        <v>27</v>
      </c>
      <c r="L5991" s="12">
        <f t="shared" ca="1" si="832"/>
        <v>3.901235865754491</v>
      </c>
      <c r="M5991" s="101">
        <f t="shared" ca="1" si="833"/>
        <v>0.20582920427720694</v>
      </c>
      <c r="N5991" s="101">
        <f t="shared" ca="1" si="840"/>
        <v>820.59997609888842</v>
      </c>
      <c r="O5991" s="101">
        <f t="shared" ca="1" si="834"/>
        <v>0.42090433755625201</v>
      </c>
      <c r="Q5991" s="12">
        <f t="shared" ca="1" si="835"/>
        <v>0</v>
      </c>
      <c r="R5991" s="101">
        <f t="shared" ca="1" si="836"/>
        <v>0</v>
      </c>
      <c r="S5991" s="13"/>
      <c r="T5991" s="101">
        <f t="shared" ca="1" si="837"/>
        <v>0.20582920427720694</v>
      </c>
      <c r="U5991" s="101">
        <f t="shared" si="838"/>
        <v>0</v>
      </c>
      <c r="V5991" s="101">
        <f t="shared" ca="1" si="839"/>
        <v>114.47101801756806</v>
      </c>
    </row>
    <row r="5992" spans="2:22" x14ac:dyDescent="0.3">
      <c r="B5992" s="13">
        <v>2023</v>
      </c>
      <c r="C5992" s="13">
        <v>9</v>
      </c>
      <c r="D5992" s="13">
        <v>5</v>
      </c>
      <c r="E5992" s="83" t="s">
        <v>347</v>
      </c>
      <c r="F5992" s="13">
        <v>1</v>
      </c>
      <c r="G5992" s="13">
        <v>1</v>
      </c>
      <c r="H5992" s="13" t="s">
        <v>69</v>
      </c>
      <c r="I5992" s="13" t="s">
        <v>53</v>
      </c>
      <c r="J5992" s="13"/>
      <c r="K5992" s="13" t="s">
        <v>27</v>
      </c>
      <c r="L5992" s="12">
        <f t="shared" ca="1" si="832"/>
        <v>2.611131718053199</v>
      </c>
      <c r="M5992" s="101">
        <f t="shared" ca="1" si="833"/>
        <v>0.13776330944448678</v>
      </c>
      <c r="N5992" s="101">
        <f t="shared" ca="1" si="840"/>
        <v>820.59997609888842</v>
      </c>
      <c r="O5992" s="101">
        <f t="shared" ca="1" si="834"/>
        <v>0.28171500106075964</v>
      </c>
      <c r="Q5992" s="12">
        <f t="shared" ca="1" si="835"/>
        <v>0</v>
      </c>
      <c r="R5992" s="101">
        <f t="shared" ca="1" si="836"/>
        <v>0</v>
      </c>
      <c r="S5992" s="13"/>
      <c r="T5992" s="101">
        <f t="shared" ca="1" si="837"/>
        <v>0.13776330944448678</v>
      </c>
      <c r="U5992" s="101">
        <f t="shared" si="838"/>
        <v>0</v>
      </c>
      <c r="V5992" s="101">
        <f t="shared" ca="1" si="839"/>
        <v>114.60878132701254</v>
      </c>
    </row>
    <row r="5993" spans="2:22" x14ac:dyDescent="0.3">
      <c r="B5993" s="13">
        <v>2023</v>
      </c>
      <c r="C5993" s="13">
        <v>9</v>
      </c>
      <c r="D5993" s="13">
        <v>5</v>
      </c>
      <c r="E5993" s="83" t="s">
        <v>347</v>
      </c>
      <c r="F5993" s="13">
        <v>1</v>
      </c>
      <c r="G5993" s="13">
        <v>2</v>
      </c>
      <c r="H5993" s="13" t="s">
        <v>69</v>
      </c>
      <c r="I5993" s="13" t="s">
        <v>53</v>
      </c>
      <c r="J5993" s="13"/>
      <c r="K5993" s="13" t="s">
        <v>27</v>
      </c>
      <c r="L5993" s="12">
        <f t="shared" ca="1" si="832"/>
        <v>2.8752695427722501</v>
      </c>
      <c r="M5993" s="101">
        <f t="shared" ca="1" si="833"/>
        <v>0.15169922107666392</v>
      </c>
      <c r="N5993" s="101">
        <f t="shared" ca="1" si="840"/>
        <v>820.59997609888842</v>
      </c>
      <c r="O5993" s="101">
        <f t="shared" ca="1" si="834"/>
        <v>0.31021283096969804</v>
      </c>
      <c r="Q5993" s="12">
        <f t="shared" ca="1" si="835"/>
        <v>0</v>
      </c>
      <c r="R5993" s="101">
        <f t="shared" ca="1" si="836"/>
        <v>0</v>
      </c>
      <c r="S5993" s="13"/>
      <c r="T5993" s="101">
        <f t="shared" ca="1" si="837"/>
        <v>0.15169922107666392</v>
      </c>
      <c r="U5993" s="101">
        <f t="shared" si="838"/>
        <v>0</v>
      </c>
      <c r="V5993" s="101">
        <f t="shared" ca="1" si="839"/>
        <v>114.76048054808921</v>
      </c>
    </row>
    <row r="5994" spans="2:22" x14ac:dyDescent="0.3">
      <c r="B5994" s="13">
        <v>2023</v>
      </c>
      <c r="C5994" s="13">
        <v>9</v>
      </c>
      <c r="D5994" s="13">
        <v>5</v>
      </c>
      <c r="E5994" s="83" t="s">
        <v>347</v>
      </c>
      <c r="F5994" s="13">
        <v>1</v>
      </c>
      <c r="G5994" s="13">
        <v>3</v>
      </c>
      <c r="H5994" s="13" t="s">
        <v>69</v>
      </c>
      <c r="I5994" s="13" t="s">
        <v>53</v>
      </c>
      <c r="J5994" s="13"/>
      <c r="K5994" s="13" t="s">
        <v>27</v>
      </c>
      <c r="L5994" s="12">
        <f t="shared" ca="1" si="832"/>
        <v>2.4899643986740645</v>
      </c>
      <c r="M5994" s="101">
        <f t="shared" ca="1" si="833"/>
        <v>0.13137052167404364</v>
      </c>
      <c r="N5994" s="101">
        <f t="shared" ca="1" si="840"/>
        <v>820.59997609888842</v>
      </c>
      <c r="O5994" s="101">
        <f t="shared" ca="1" si="834"/>
        <v>0.2686422589729448</v>
      </c>
      <c r="Q5994" s="12">
        <f t="shared" ca="1" si="835"/>
        <v>0</v>
      </c>
      <c r="R5994" s="101">
        <f t="shared" ca="1" si="836"/>
        <v>0</v>
      </c>
      <c r="S5994" s="13"/>
      <c r="T5994" s="101">
        <f t="shared" ca="1" si="837"/>
        <v>0.13137052167404364</v>
      </c>
      <c r="U5994" s="101">
        <f t="shared" si="838"/>
        <v>0</v>
      </c>
      <c r="V5994" s="101">
        <f t="shared" ca="1" si="839"/>
        <v>114.89185106976325</v>
      </c>
    </row>
    <row r="5995" spans="2:22" x14ac:dyDescent="0.3">
      <c r="B5995" s="13">
        <v>2023</v>
      </c>
      <c r="C5995" s="13">
        <v>9</v>
      </c>
      <c r="D5995" s="13">
        <v>5</v>
      </c>
      <c r="E5995" s="83" t="s">
        <v>347</v>
      </c>
      <c r="F5995" s="13">
        <v>1</v>
      </c>
      <c r="G5995" s="13">
        <v>4</v>
      </c>
      <c r="H5995" s="13" t="s">
        <v>69</v>
      </c>
      <c r="I5995" s="13" t="s">
        <v>53</v>
      </c>
      <c r="J5995" s="13"/>
      <c r="K5995" s="13" t="s">
        <v>27</v>
      </c>
      <c r="L5995" s="12">
        <f t="shared" ca="1" si="832"/>
        <v>2.5964153247762085</v>
      </c>
      <c r="M5995" s="101">
        <f t="shared" ca="1" si="833"/>
        <v>0.13698687253519276</v>
      </c>
      <c r="N5995" s="101">
        <f t="shared" ca="1" si="840"/>
        <v>820.59997609888842</v>
      </c>
      <c r="O5995" s="101">
        <f t="shared" ca="1" si="834"/>
        <v>0.28012724939010514</v>
      </c>
      <c r="Q5995" s="12">
        <f t="shared" ca="1" si="835"/>
        <v>0</v>
      </c>
      <c r="R5995" s="101">
        <f t="shared" ca="1" si="836"/>
        <v>0</v>
      </c>
      <c r="S5995" s="13"/>
      <c r="T5995" s="101">
        <f t="shared" ca="1" si="837"/>
        <v>0.13698687253519276</v>
      </c>
      <c r="U5995" s="101">
        <f t="shared" si="838"/>
        <v>0</v>
      </c>
      <c r="V5995" s="101">
        <f t="shared" ca="1" si="839"/>
        <v>115.02883794229844</v>
      </c>
    </row>
    <row r="5996" spans="2:22" x14ac:dyDescent="0.3">
      <c r="B5996" s="13">
        <v>2023</v>
      </c>
      <c r="C5996" s="13">
        <v>9</v>
      </c>
      <c r="D5996" s="13">
        <v>5</v>
      </c>
      <c r="E5996" s="83" t="s">
        <v>347</v>
      </c>
      <c r="F5996" s="13">
        <v>1</v>
      </c>
      <c r="G5996" s="13">
        <v>5</v>
      </c>
      <c r="H5996" s="13" t="s">
        <v>69</v>
      </c>
      <c r="I5996" s="13" t="s">
        <v>53</v>
      </c>
      <c r="J5996" s="13"/>
      <c r="K5996" s="13" t="s">
        <v>27</v>
      </c>
      <c r="L5996" s="12">
        <f t="shared" ca="1" si="832"/>
        <v>2.9268223793001633</v>
      </c>
      <c r="M5996" s="101">
        <f t="shared" ca="1" si="833"/>
        <v>0.15441914873187662</v>
      </c>
      <c r="N5996" s="101">
        <f t="shared" ca="1" si="840"/>
        <v>820.59997609888842</v>
      </c>
      <c r="O5996" s="101">
        <f t="shared" ca="1" si="834"/>
        <v>0.3157748665026946</v>
      </c>
      <c r="Q5996" s="12">
        <f t="shared" ca="1" si="835"/>
        <v>0</v>
      </c>
      <c r="R5996" s="101">
        <f t="shared" ca="1" si="836"/>
        <v>0</v>
      </c>
      <c r="S5996" s="13"/>
      <c r="T5996" s="101">
        <f t="shared" ca="1" si="837"/>
        <v>0.15441914873187662</v>
      </c>
      <c r="U5996" s="101">
        <f t="shared" si="838"/>
        <v>0</v>
      </c>
      <c r="V5996" s="101">
        <f t="shared" ca="1" si="839"/>
        <v>115.18325709103031</v>
      </c>
    </row>
    <row r="5997" spans="2:22" x14ac:dyDescent="0.3">
      <c r="B5997" s="13">
        <v>2023</v>
      </c>
      <c r="C5997" s="13">
        <v>9</v>
      </c>
      <c r="D5997" s="13">
        <v>5</v>
      </c>
      <c r="E5997" s="83" t="s">
        <v>347</v>
      </c>
      <c r="F5997" s="13">
        <v>1</v>
      </c>
      <c r="G5997" s="13">
        <v>6</v>
      </c>
      <c r="H5997" s="13" t="s">
        <v>69</v>
      </c>
      <c r="I5997" s="13" t="s">
        <v>53</v>
      </c>
      <c r="J5997" s="13"/>
      <c r="K5997" s="13" t="s">
        <v>27</v>
      </c>
      <c r="L5997" s="12">
        <f t="shared" ca="1" si="832"/>
        <v>2.6129186335955241</v>
      </c>
      <c r="M5997" s="101">
        <f t="shared" ca="1" si="833"/>
        <v>0.13785758710849985</v>
      </c>
      <c r="N5997" s="101">
        <f t="shared" ca="1" si="840"/>
        <v>820.59997609888842</v>
      </c>
      <c r="O5997" s="101">
        <f t="shared" ca="1" si="834"/>
        <v>0.2819077913786211</v>
      </c>
      <c r="Q5997" s="12">
        <f t="shared" ca="1" si="835"/>
        <v>5.6000000000000005</v>
      </c>
      <c r="R5997" s="101">
        <f t="shared" ca="1" si="836"/>
        <v>0.25285643766613891</v>
      </c>
      <c r="S5997" s="13"/>
      <c r="T5997" s="101">
        <f t="shared" ca="1" si="837"/>
        <v>0</v>
      </c>
      <c r="U5997" s="101">
        <f t="shared" si="838"/>
        <v>0</v>
      </c>
      <c r="V5997" s="101">
        <f t="shared" ca="1" si="839"/>
        <v>114.67754421569803</v>
      </c>
    </row>
    <row r="5998" spans="2:22" x14ac:dyDescent="0.3">
      <c r="B5998" s="13">
        <v>2023</v>
      </c>
      <c r="C5998" s="13">
        <v>9</v>
      </c>
      <c r="D5998" s="13">
        <v>5</v>
      </c>
      <c r="E5998" s="83" t="s">
        <v>347</v>
      </c>
      <c r="F5998" s="13">
        <v>1</v>
      </c>
      <c r="G5998" s="13">
        <v>7</v>
      </c>
      <c r="H5998" s="13" t="s">
        <v>69</v>
      </c>
      <c r="I5998" s="13" t="s">
        <v>53</v>
      </c>
      <c r="J5998" s="13"/>
      <c r="K5998" s="13" t="s">
        <v>27</v>
      </c>
      <c r="L5998" s="12">
        <f t="shared" ca="1" si="832"/>
        <v>2.6095511043277746</v>
      </c>
      <c r="M5998" s="101">
        <f t="shared" ca="1" si="833"/>
        <v>0.1376799162643334</v>
      </c>
      <c r="N5998" s="101">
        <f t="shared" ca="1" si="840"/>
        <v>820.59997609888842</v>
      </c>
      <c r="O5998" s="101">
        <f t="shared" ca="1" si="834"/>
        <v>0.28154446864592358</v>
      </c>
      <c r="Q5998" s="12">
        <f t="shared" ca="1" si="835"/>
        <v>5.6000000000000005</v>
      </c>
      <c r="R5998" s="101">
        <f t="shared" ca="1" si="836"/>
        <v>0.25314149901865396</v>
      </c>
      <c r="S5998" s="13"/>
      <c r="T5998" s="101">
        <f t="shared" ca="1" si="837"/>
        <v>0</v>
      </c>
      <c r="U5998" s="101">
        <f t="shared" si="838"/>
        <v>0</v>
      </c>
      <c r="V5998" s="101">
        <f t="shared" ca="1" si="839"/>
        <v>114.17126121766073</v>
      </c>
    </row>
    <row r="5999" spans="2:22" x14ac:dyDescent="0.3">
      <c r="B5999" s="13">
        <v>2023</v>
      </c>
      <c r="C5999" s="13">
        <v>9</v>
      </c>
      <c r="D5999" s="13">
        <v>5</v>
      </c>
      <c r="E5999" s="83" t="s">
        <v>347</v>
      </c>
      <c r="F5999" s="13">
        <v>1</v>
      </c>
      <c r="G5999" s="13">
        <v>8</v>
      </c>
      <c r="H5999" s="13" t="s">
        <v>69</v>
      </c>
      <c r="I5999" s="13" t="s">
        <v>53</v>
      </c>
      <c r="J5999" s="13"/>
      <c r="K5999" s="13" t="s">
        <v>27</v>
      </c>
      <c r="L5999" s="12">
        <f t="shared" ca="1" si="832"/>
        <v>3.9559079869360629</v>
      </c>
      <c r="M5999" s="101">
        <f t="shared" ca="1" si="833"/>
        <v>0.20871370539074668</v>
      </c>
      <c r="N5999" s="101">
        <f t="shared" ca="1" si="840"/>
        <v>820.59997609888842</v>
      </c>
      <c r="O5999" s="101">
        <f t="shared" ca="1" si="834"/>
        <v>0.42680291271053183</v>
      </c>
      <c r="Q5999" s="12">
        <f t="shared" ca="1" si="835"/>
        <v>5.6000000000000005</v>
      </c>
      <c r="R5999" s="101">
        <f t="shared" ca="1" si="836"/>
        <v>0.13917238890586231</v>
      </c>
      <c r="S5999" s="13"/>
      <c r="T5999" s="101">
        <f t="shared" ca="1" si="837"/>
        <v>0</v>
      </c>
      <c r="U5999" s="101">
        <f t="shared" si="838"/>
        <v>0</v>
      </c>
      <c r="V5999" s="101">
        <f t="shared" ca="1" si="839"/>
        <v>113.892916439849</v>
      </c>
    </row>
    <row r="6000" spans="2:22" x14ac:dyDescent="0.3">
      <c r="B6000" s="13">
        <v>2023</v>
      </c>
      <c r="C6000" s="13">
        <v>9</v>
      </c>
      <c r="D6000" s="13">
        <v>5</v>
      </c>
      <c r="E6000" s="83" t="s">
        <v>347</v>
      </c>
      <c r="F6000" s="13">
        <v>1</v>
      </c>
      <c r="G6000" s="13">
        <v>9</v>
      </c>
      <c r="H6000" s="13" t="s">
        <v>69</v>
      </c>
      <c r="I6000" s="13" t="s">
        <v>53</v>
      </c>
      <c r="J6000" s="13"/>
      <c r="K6000" s="13" t="s">
        <v>27</v>
      </c>
      <c r="L6000" s="12">
        <f t="shared" ca="1" si="832"/>
        <v>4.0781416698694821</v>
      </c>
      <c r="M6000" s="101">
        <f t="shared" ca="1" si="833"/>
        <v>0.21516275450231387</v>
      </c>
      <c r="N6000" s="101">
        <f t="shared" ca="1" si="840"/>
        <v>820.59997609888842</v>
      </c>
      <c r="O6000" s="101">
        <f t="shared" ca="1" si="834"/>
        <v>0.43999070476221841</v>
      </c>
      <c r="Q6000" s="12">
        <f t="shared" ca="1" si="835"/>
        <v>5.6000000000000005</v>
      </c>
      <c r="R6000" s="101">
        <f t="shared" ca="1" si="836"/>
        <v>0.12882530764554839</v>
      </c>
      <c r="S6000" s="13"/>
      <c r="T6000" s="101">
        <f t="shared" ca="1" si="837"/>
        <v>0</v>
      </c>
      <c r="U6000" s="101">
        <f t="shared" si="838"/>
        <v>0</v>
      </c>
      <c r="V6000" s="101">
        <f t="shared" ca="1" si="839"/>
        <v>113.63526582455792</v>
      </c>
    </row>
    <row r="6001" spans="2:22" x14ac:dyDescent="0.3">
      <c r="B6001" s="13">
        <v>2023</v>
      </c>
      <c r="C6001" s="13">
        <v>9</v>
      </c>
      <c r="D6001" s="13">
        <v>5</v>
      </c>
      <c r="E6001" s="83" t="s">
        <v>347</v>
      </c>
      <c r="F6001" s="13">
        <v>1</v>
      </c>
      <c r="G6001" s="13">
        <v>10</v>
      </c>
      <c r="H6001" s="13" t="s">
        <v>70</v>
      </c>
      <c r="I6001" s="13" t="s">
        <v>53</v>
      </c>
      <c r="J6001" s="13"/>
      <c r="K6001" s="13" t="s">
        <v>27</v>
      </c>
      <c r="L6001" s="12">
        <f t="shared" ca="1" si="832"/>
        <v>3.4085346631019067</v>
      </c>
      <c r="M6001" s="101">
        <f t="shared" ca="1" si="833"/>
        <v>0.17983428882525659</v>
      </c>
      <c r="N6001" s="101">
        <f t="shared" ca="1" si="840"/>
        <v>820.59997609888842</v>
      </c>
      <c r="O6001" s="101">
        <f t="shared" ca="1" si="834"/>
        <v>0.36774680480206473</v>
      </c>
      <c r="Q6001" s="12">
        <f t="shared" ca="1" si="835"/>
        <v>5.6000000000000005</v>
      </c>
      <c r="R6001" s="101">
        <f t="shared" ca="1" si="836"/>
        <v>0.18550754076842366</v>
      </c>
      <c r="S6001" s="13"/>
      <c r="T6001" s="101">
        <f t="shared" ca="1" si="837"/>
        <v>0</v>
      </c>
      <c r="U6001" s="101">
        <f t="shared" si="838"/>
        <v>0</v>
      </c>
      <c r="V6001" s="101">
        <f t="shared" ca="1" si="839"/>
        <v>113.26425074302107</v>
      </c>
    </row>
    <row r="6002" spans="2:22" x14ac:dyDescent="0.3">
      <c r="B6002" s="13">
        <v>2023</v>
      </c>
      <c r="C6002" s="13">
        <v>9</v>
      </c>
      <c r="D6002" s="13">
        <v>5</v>
      </c>
      <c r="E6002" s="83" t="s">
        <v>347</v>
      </c>
      <c r="F6002" s="13">
        <v>1</v>
      </c>
      <c r="G6002" s="13">
        <v>11</v>
      </c>
      <c r="H6002" s="13" t="s">
        <v>70</v>
      </c>
      <c r="I6002" s="13" t="s">
        <v>53</v>
      </c>
      <c r="J6002" s="13"/>
      <c r="K6002" s="13" t="s">
        <v>27</v>
      </c>
      <c r="L6002" s="12">
        <f t="shared" ca="1" si="832"/>
        <v>3.0760096676005984</v>
      </c>
      <c r="M6002" s="101">
        <f t="shared" ca="1" si="833"/>
        <v>0.16229027006260757</v>
      </c>
      <c r="N6002" s="101">
        <f t="shared" ca="1" si="840"/>
        <v>820.59997609888842</v>
      </c>
      <c r="O6002" s="101">
        <f t="shared" ca="1" si="834"/>
        <v>0.33187068303742856</v>
      </c>
      <c r="Q6002" s="12">
        <f t="shared" ca="1" si="835"/>
        <v>5.6000000000000005</v>
      </c>
      <c r="R6002" s="101">
        <f t="shared" ca="1" si="836"/>
        <v>0.2136557816376094</v>
      </c>
      <c r="S6002" s="13"/>
      <c r="T6002" s="101">
        <f t="shared" ca="1" si="837"/>
        <v>0</v>
      </c>
      <c r="U6002" s="101">
        <f t="shared" si="838"/>
        <v>0</v>
      </c>
      <c r="V6002" s="101">
        <f t="shared" ca="1" si="839"/>
        <v>112.83693917974584</v>
      </c>
    </row>
    <row r="6003" spans="2:22" x14ac:dyDescent="0.3">
      <c r="B6003" s="13">
        <v>2023</v>
      </c>
      <c r="C6003" s="13">
        <v>9</v>
      </c>
      <c r="D6003" s="13">
        <v>5</v>
      </c>
      <c r="E6003" s="83" t="s">
        <v>347</v>
      </c>
      <c r="F6003" s="13">
        <v>1</v>
      </c>
      <c r="G6003" s="13">
        <v>12</v>
      </c>
      <c r="H6003" s="13" t="s">
        <v>70</v>
      </c>
      <c r="I6003" s="13" t="s">
        <v>53</v>
      </c>
      <c r="J6003" s="13"/>
      <c r="K6003" s="13" t="s">
        <v>27</v>
      </c>
      <c r="L6003" s="12">
        <f t="shared" ca="1" si="832"/>
        <v>1.8481331490547812</v>
      </c>
      <c r="M6003" s="101">
        <f t="shared" ca="1" si="833"/>
        <v>9.7507504944130255E-2</v>
      </c>
      <c r="N6003" s="101">
        <f t="shared" ca="1" si="840"/>
        <v>820.59997609888842</v>
      </c>
      <c r="O6003" s="101">
        <f t="shared" ca="1" si="834"/>
        <v>0.19939508545152035</v>
      </c>
      <c r="Q6003" s="12">
        <f t="shared" ca="1" si="835"/>
        <v>5.6000000000000005</v>
      </c>
      <c r="R6003" s="101">
        <f t="shared" ca="1" si="836"/>
        <v>0.31759552893251281</v>
      </c>
      <c r="S6003" s="13"/>
      <c r="T6003" s="101">
        <f t="shared" ca="1" si="837"/>
        <v>0</v>
      </c>
      <c r="U6003" s="101">
        <f t="shared" si="838"/>
        <v>0</v>
      </c>
      <c r="V6003" s="101">
        <f t="shared" ca="1" si="839"/>
        <v>112.20174812188081</v>
      </c>
    </row>
    <row r="6004" spans="2:22" x14ac:dyDescent="0.3">
      <c r="B6004" s="13">
        <v>2023</v>
      </c>
      <c r="C6004" s="13">
        <v>9</v>
      </c>
      <c r="D6004" s="13">
        <v>5</v>
      </c>
      <c r="E6004" s="83" t="s">
        <v>347</v>
      </c>
      <c r="F6004" s="13">
        <v>1</v>
      </c>
      <c r="G6004" s="13">
        <v>13</v>
      </c>
      <c r="H6004" s="13" t="s">
        <v>70</v>
      </c>
      <c r="I6004" s="13" t="s">
        <v>53</v>
      </c>
      <c r="J6004" s="13"/>
      <c r="K6004" s="13" t="s">
        <v>27</v>
      </c>
      <c r="L6004" s="12">
        <f t="shared" ca="1" si="832"/>
        <v>4.123571341732255</v>
      </c>
      <c r="M6004" s="101">
        <f t="shared" ca="1" si="833"/>
        <v>0.21755962398979378</v>
      </c>
      <c r="N6004" s="101">
        <f t="shared" ca="1" si="840"/>
        <v>820.59997609888842</v>
      </c>
      <c r="O6004" s="101">
        <f t="shared" ca="1" si="834"/>
        <v>0.44489211205949297</v>
      </c>
      <c r="Q6004" s="12">
        <f t="shared" ca="1" si="835"/>
        <v>3.4208099624798631</v>
      </c>
      <c r="R6004" s="101">
        <f t="shared" ca="1" si="836"/>
        <v>0</v>
      </c>
      <c r="S6004" s="13"/>
      <c r="T6004" s="101">
        <f t="shared" ca="1" si="837"/>
        <v>3.7077690369356195E-2</v>
      </c>
      <c r="U6004" s="101">
        <f t="shared" si="838"/>
        <v>0</v>
      </c>
      <c r="V6004" s="101">
        <f t="shared" ca="1" si="839"/>
        <v>112.23882581225017</v>
      </c>
    </row>
    <row r="6005" spans="2:22" x14ac:dyDescent="0.3">
      <c r="B6005" s="13">
        <v>2023</v>
      </c>
      <c r="C6005" s="13">
        <v>9</v>
      </c>
      <c r="D6005" s="13">
        <v>5</v>
      </c>
      <c r="E6005" s="83" t="s">
        <v>347</v>
      </c>
      <c r="F6005" s="13">
        <v>1</v>
      </c>
      <c r="G6005" s="13">
        <v>14</v>
      </c>
      <c r="H6005" s="13" t="s">
        <v>70</v>
      </c>
      <c r="I6005" s="13" t="s">
        <v>53</v>
      </c>
      <c r="J6005" s="13"/>
      <c r="K6005" s="13" t="s">
        <v>27</v>
      </c>
      <c r="L6005" s="12">
        <f t="shared" ca="1" si="832"/>
        <v>2.4870672433580312</v>
      </c>
      <c r="M6005" s="101">
        <f t="shared" ca="1" si="833"/>
        <v>0.13121766775956972</v>
      </c>
      <c r="N6005" s="101">
        <f t="shared" ca="1" si="840"/>
        <v>820.59997609888842</v>
      </c>
      <c r="O6005" s="101">
        <f t="shared" ca="1" si="834"/>
        <v>0.26832968488589798</v>
      </c>
      <c r="Q6005" s="12">
        <f t="shared" ca="1" si="835"/>
        <v>5.6000000000000005</v>
      </c>
      <c r="R6005" s="101">
        <f t="shared" ca="1" si="836"/>
        <v>0.26350975784974273</v>
      </c>
      <c r="S6005" s="13"/>
      <c r="T6005" s="101">
        <f t="shared" ca="1" si="837"/>
        <v>0</v>
      </c>
      <c r="U6005" s="101">
        <f t="shared" si="838"/>
        <v>0</v>
      </c>
      <c r="V6005" s="101">
        <f t="shared" ca="1" si="839"/>
        <v>111.71180629655068</v>
      </c>
    </row>
    <row r="6006" spans="2:22" x14ac:dyDescent="0.3">
      <c r="B6006" s="13">
        <v>2023</v>
      </c>
      <c r="C6006" s="13">
        <v>9</v>
      </c>
      <c r="D6006" s="13">
        <v>5</v>
      </c>
      <c r="E6006" s="83" t="s">
        <v>347</v>
      </c>
      <c r="F6006" s="13">
        <v>1</v>
      </c>
      <c r="G6006" s="13">
        <v>15</v>
      </c>
      <c r="H6006" s="13" t="s">
        <v>70</v>
      </c>
      <c r="I6006" s="13" t="s">
        <v>53</v>
      </c>
      <c r="J6006" s="13"/>
      <c r="K6006" s="13" t="s">
        <v>27</v>
      </c>
      <c r="L6006" s="12">
        <f t="shared" ca="1" si="832"/>
        <v>3.6416725498134408</v>
      </c>
      <c r="M6006" s="101">
        <f t="shared" ca="1" si="833"/>
        <v>0.19213464372815714</v>
      </c>
      <c r="N6006" s="101">
        <f t="shared" ca="1" si="840"/>
        <v>820.59997609888842</v>
      </c>
      <c r="O6006" s="101">
        <f t="shared" ca="1" si="834"/>
        <v>0.39290005139937212</v>
      </c>
      <c r="Q6006" s="12">
        <f t="shared" ca="1" si="835"/>
        <v>5.6000000000000005</v>
      </c>
      <c r="R6006" s="101">
        <f t="shared" ca="1" si="836"/>
        <v>0.16577241865829229</v>
      </c>
      <c r="S6006" s="13"/>
      <c r="T6006" s="101">
        <f t="shared" ca="1" si="837"/>
        <v>0</v>
      </c>
      <c r="U6006" s="101">
        <f t="shared" si="838"/>
        <v>0</v>
      </c>
      <c r="V6006" s="101">
        <f t="shared" ca="1" si="839"/>
        <v>111.38026145923409</v>
      </c>
    </row>
    <row r="6007" spans="2:22" x14ac:dyDescent="0.3">
      <c r="B6007" s="13">
        <v>2023</v>
      </c>
      <c r="C6007" s="13">
        <v>9</v>
      </c>
      <c r="D6007" s="13">
        <v>5</v>
      </c>
      <c r="E6007" s="83" t="s">
        <v>347</v>
      </c>
      <c r="F6007" s="13">
        <v>1</v>
      </c>
      <c r="G6007" s="13">
        <v>16</v>
      </c>
      <c r="H6007" s="13" t="s">
        <v>71</v>
      </c>
      <c r="I6007" s="13" t="s">
        <v>53</v>
      </c>
      <c r="J6007" s="13"/>
      <c r="K6007" s="13" t="s">
        <v>27</v>
      </c>
      <c r="L6007" s="12">
        <f t="shared" ca="1" si="832"/>
        <v>4.6655868045238229</v>
      </c>
      <c r="M6007" s="101">
        <f t="shared" ca="1" si="833"/>
        <v>0.57918594591358741</v>
      </c>
      <c r="N6007" s="101">
        <f t="shared" ca="1" si="840"/>
        <v>821.91217238766069</v>
      </c>
      <c r="O6007" s="101">
        <f t="shared" ca="1" si="834"/>
        <v>1.3894117503871946</v>
      </c>
      <c r="Q6007" s="12">
        <f t="shared" ca="1" si="835"/>
        <v>5.6000000000000005</v>
      </c>
      <c r="R6007" s="101">
        <f t="shared" ca="1" si="836"/>
        <v>7.9098076997058439E-2</v>
      </c>
      <c r="S6007" s="13"/>
      <c r="T6007" s="101">
        <f t="shared" ca="1" si="837"/>
        <v>0</v>
      </c>
      <c r="U6007" s="101">
        <f t="shared" ca="1" si="838"/>
        <v>1.3121962887723251</v>
      </c>
      <c r="V6007" s="101">
        <f t="shared" ca="1" si="839"/>
        <v>112.53426159401231</v>
      </c>
    </row>
    <row r="6008" spans="2:22" x14ac:dyDescent="0.3">
      <c r="B6008" s="13">
        <v>2023</v>
      </c>
      <c r="C6008" s="13">
        <v>9</v>
      </c>
      <c r="D6008" s="13">
        <v>5</v>
      </c>
      <c r="E6008" s="83" t="s">
        <v>347</v>
      </c>
      <c r="F6008" s="13">
        <v>1</v>
      </c>
      <c r="G6008" s="13">
        <v>17</v>
      </c>
      <c r="H6008" s="13" t="s">
        <v>71</v>
      </c>
      <c r="I6008" s="13" t="s">
        <v>53</v>
      </c>
      <c r="J6008" s="13"/>
      <c r="K6008" s="13" t="s">
        <v>27</v>
      </c>
      <c r="L6008" s="12">
        <f t="shared" ca="1" si="832"/>
        <v>5.3398830736130103</v>
      </c>
      <c r="M6008" s="101">
        <f t="shared" ca="1" si="833"/>
        <v>0.6628930847583191</v>
      </c>
      <c r="N6008" s="101">
        <f t="shared" ca="1" si="840"/>
        <v>823.41401450211436</v>
      </c>
      <c r="O6008" s="101">
        <f t="shared" ca="1" si="834"/>
        <v>1.5902171793219546</v>
      </c>
      <c r="Q6008" s="12">
        <f t="shared" ca="1" si="835"/>
        <v>5.6000000000000005</v>
      </c>
      <c r="R6008" s="101">
        <f t="shared" ca="1" si="836"/>
        <v>2.2018897818658723E-2</v>
      </c>
      <c r="S6008" s="13"/>
      <c r="T6008" s="101">
        <f t="shared" ca="1" si="837"/>
        <v>0</v>
      </c>
      <c r="U6008" s="101">
        <f t="shared" ca="1" si="838"/>
        <v>1.5018421144536591</v>
      </c>
      <c r="V6008" s="101">
        <f t="shared" ca="1" si="839"/>
        <v>113.99206591282865</v>
      </c>
    </row>
    <row r="6009" spans="2:22" x14ac:dyDescent="0.3">
      <c r="B6009" s="13">
        <v>2023</v>
      </c>
      <c r="C6009" s="13">
        <v>9</v>
      </c>
      <c r="D6009" s="13">
        <v>5</v>
      </c>
      <c r="E6009" s="83" t="s">
        <v>347</v>
      </c>
      <c r="F6009" s="13">
        <v>1</v>
      </c>
      <c r="G6009" s="13">
        <v>18</v>
      </c>
      <c r="H6009" s="13" t="s">
        <v>71</v>
      </c>
      <c r="I6009" s="13" t="s">
        <v>53</v>
      </c>
      <c r="J6009" s="13"/>
      <c r="K6009" s="13" t="s">
        <v>27</v>
      </c>
      <c r="L6009" s="12">
        <f t="shared" ca="1" si="832"/>
        <v>4.7728698436438179</v>
      </c>
      <c r="M6009" s="101">
        <f t="shared" ca="1" si="833"/>
        <v>0.59250406238994358</v>
      </c>
      <c r="N6009" s="101">
        <f t="shared" ca="1" si="840"/>
        <v>824.75638414563923</v>
      </c>
      <c r="O6009" s="101">
        <f t="shared" ca="1" si="834"/>
        <v>1.421360639437129</v>
      </c>
      <c r="Q6009" s="12">
        <f t="shared" ca="1" si="835"/>
        <v>0</v>
      </c>
      <c r="R6009" s="101">
        <f t="shared" ca="1" si="836"/>
        <v>0</v>
      </c>
      <c r="S6009" s="13"/>
      <c r="T6009" s="101">
        <f t="shared" ca="1" si="837"/>
        <v>0.59250406238994358</v>
      </c>
      <c r="U6009" s="101">
        <f t="shared" ca="1" si="838"/>
        <v>1.3423696435248238</v>
      </c>
      <c r="V6009" s="101">
        <f t="shared" ca="1" si="839"/>
        <v>115.92693961874342</v>
      </c>
    </row>
    <row r="6010" spans="2:22" x14ac:dyDescent="0.3">
      <c r="B6010" s="13">
        <v>2023</v>
      </c>
      <c r="C6010" s="13">
        <v>9</v>
      </c>
      <c r="D6010" s="13">
        <v>5</v>
      </c>
      <c r="E6010" s="83" t="s">
        <v>347</v>
      </c>
      <c r="F6010" s="13">
        <v>1</v>
      </c>
      <c r="G6010" s="13">
        <v>19</v>
      </c>
      <c r="H6010" s="13" t="s">
        <v>71</v>
      </c>
      <c r="I6010" s="13" t="s">
        <v>53</v>
      </c>
      <c r="J6010" s="13"/>
      <c r="K6010" s="13" t="s">
        <v>27</v>
      </c>
      <c r="L6010" s="12">
        <f t="shared" ca="1" si="832"/>
        <v>6.2944153222718917</v>
      </c>
      <c r="M6010" s="101">
        <f t="shared" ca="1" si="833"/>
        <v>0.78138871810683264</v>
      </c>
      <c r="N6010" s="101">
        <f t="shared" ca="1" si="840"/>
        <v>826.52668845502819</v>
      </c>
      <c r="O6010" s="101">
        <f t="shared" ca="1" si="834"/>
        <v>1.8744768829725693</v>
      </c>
      <c r="Q6010" s="12">
        <f t="shared" ca="1" si="835"/>
        <v>0</v>
      </c>
      <c r="R6010" s="101">
        <f t="shared" ca="1" si="836"/>
        <v>0</v>
      </c>
      <c r="S6010" s="13"/>
      <c r="T6010" s="101">
        <f t="shared" ca="1" si="837"/>
        <v>0.78138871810683264</v>
      </c>
      <c r="U6010" s="101">
        <f t="shared" ca="1" si="838"/>
        <v>1.7703043093889694</v>
      </c>
      <c r="V6010" s="101">
        <f t="shared" ca="1" si="839"/>
        <v>118.47863264623923</v>
      </c>
    </row>
    <row r="6011" spans="2:22" x14ac:dyDescent="0.3">
      <c r="B6011" s="13">
        <v>2023</v>
      </c>
      <c r="C6011" s="13">
        <v>9</v>
      </c>
      <c r="D6011" s="13">
        <v>5</v>
      </c>
      <c r="E6011" s="83" t="s">
        <v>347</v>
      </c>
      <c r="F6011" s="13">
        <v>1</v>
      </c>
      <c r="G6011" s="13">
        <v>20</v>
      </c>
      <c r="H6011" s="13" t="s">
        <v>69</v>
      </c>
      <c r="I6011" s="13" t="s">
        <v>53</v>
      </c>
      <c r="J6011" s="13"/>
      <c r="K6011" s="13" t="s">
        <v>27</v>
      </c>
      <c r="L6011" s="12">
        <f t="shared" ca="1" si="832"/>
        <v>4.7551406068547699</v>
      </c>
      <c r="M6011" s="101">
        <f t="shared" ca="1" si="833"/>
        <v>0.25088121841765765</v>
      </c>
      <c r="N6011" s="101">
        <f t="shared" ca="1" si="840"/>
        <v>826.52668845502819</v>
      </c>
      <c r="O6011" s="101">
        <f t="shared" ca="1" si="834"/>
        <v>0.51303212007356114</v>
      </c>
      <c r="Q6011" s="12">
        <f t="shared" ca="1" si="835"/>
        <v>0</v>
      </c>
      <c r="R6011" s="101">
        <f t="shared" ca="1" si="836"/>
        <v>0</v>
      </c>
      <c r="S6011" s="13"/>
      <c r="T6011" s="101">
        <f t="shared" ca="1" si="837"/>
        <v>0.25088121841765765</v>
      </c>
      <c r="U6011" s="101">
        <f t="shared" si="838"/>
        <v>0</v>
      </c>
      <c r="V6011" s="101">
        <f t="shared" ca="1" si="839"/>
        <v>118.72951386465689</v>
      </c>
    </row>
    <row r="6012" spans="2:22" x14ac:dyDescent="0.3">
      <c r="B6012" s="13">
        <v>2023</v>
      </c>
      <c r="C6012" s="13">
        <v>9</v>
      </c>
      <c r="D6012" s="13">
        <v>5</v>
      </c>
      <c r="E6012" s="83" t="s">
        <v>347</v>
      </c>
      <c r="F6012" s="13">
        <v>1</v>
      </c>
      <c r="G6012" s="13">
        <v>21</v>
      </c>
      <c r="H6012" s="13" t="s">
        <v>69</v>
      </c>
      <c r="I6012" s="13" t="s">
        <v>53</v>
      </c>
      <c r="J6012" s="13"/>
      <c r="K6012" s="13" t="s">
        <v>27</v>
      </c>
      <c r="L6012" s="12">
        <f t="shared" ca="1" si="832"/>
        <v>5.7692037657925352</v>
      </c>
      <c r="M6012" s="101">
        <f t="shared" ca="1" si="833"/>
        <v>0.30438319068321418</v>
      </c>
      <c r="N6012" s="101">
        <f t="shared" ca="1" si="840"/>
        <v>826.52668845502819</v>
      </c>
      <c r="O6012" s="101">
        <f t="shared" ca="1" si="834"/>
        <v>0.62243939429135664</v>
      </c>
      <c r="Q6012" s="12">
        <f t="shared" ca="1" si="835"/>
        <v>0</v>
      </c>
      <c r="R6012" s="101">
        <f t="shared" ca="1" si="836"/>
        <v>0</v>
      </c>
      <c r="S6012" s="13"/>
      <c r="T6012" s="101">
        <f t="shared" ca="1" si="837"/>
        <v>0.30438319068321418</v>
      </c>
      <c r="U6012" s="101">
        <f t="shared" si="838"/>
        <v>0</v>
      </c>
      <c r="V6012" s="101">
        <f t="shared" ca="1" si="839"/>
        <v>119.03389705534011</v>
      </c>
    </row>
    <row r="6013" spans="2:22" x14ac:dyDescent="0.3">
      <c r="B6013" s="13">
        <v>2023</v>
      </c>
      <c r="C6013" s="13">
        <v>9</v>
      </c>
      <c r="D6013" s="13">
        <v>5</v>
      </c>
      <c r="E6013" s="83" t="s">
        <v>347</v>
      </c>
      <c r="F6013" s="13">
        <v>1</v>
      </c>
      <c r="G6013" s="13">
        <v>22</v>
      </c>
      <c r="H6013" s="13" t="s">
        <v>69</v>
      </c>
      <c r="I6013" s="13" t="s">
        <v>53</v>
      </c>
      <c r="J6013" s="13"/>
      <c r="K6013" s="13" t="s">
        <v>27</v>
      </c>
      <c r="L6013" s="12">
        <f t="shared" ca="1" si="832"/>
        <v>5.3537055309221255</v>
      </c>
      <c r="M6013" s="101">
        <f t="shared" ca="1" si="833"/>
        <v>0.28246150381145135</v>
      </c>
      <c r="N6013" s="101">
        <f t="shared" ca="1" si="840"/>
        <v>826.52668845502819</v>
      </c>
      <c r="O6013" s="101">
        <f t="shared" ca="1" si="834"/>
        <v>0.57761128973118814</v>
      </c>
      <c r="Q6013" s="12">
        <f t="shared" ca="1" si="835"/>
        <v>0</v>
      </c>
      <c r="R6013" s="101">
        <f t="shared" ca="1" si="836"/>
        <v>0</v>
      </c>
      <c r="S6013" s="13"/>
      <c r="T6013" s="101">
        <f t="shared" ca="1" si="837"/>
        <v>0.28246150381145135</v>
      </c>
      <c r="U6013" s="101">
        <f t="shared" si="838"/>
        <v>0</v>
      </c>
      <c r="V6013" s="101">
        <f t="shared" ca="1" si="839"/>
        <v>119.31635855915155</v>
      </c>
    </row>
    <row r="6014" spans="2:22" x14ac:dyDescent="0.3">
      <c r="B6014" s="13">
        <v>2023</v>
      </c>
      <c r="C6014" s="13">
        <v>9</v>
      </c>
      <c r="D6014" s="13">
        <v>5</v>
      </c>
      <c r="E6014" s="83" t="s">
        <v>347</v>
      </c>
      <c r="F6014" s="13">
        <v>1</v>
      </c>
      <c r="G6014" s="13">
        <v>23</v>
      </c>
      <c r="H6014" s="13" t="s">
        <v>69</v>
      </c>
      <c r="I6014" s="13" t="s">
        <v>53</v>
      </c>
      <c r="J6014" s="13"/>
      <c r="K6014" s="13" t="s">
        <v>27</v>
      </c>
      <c r="L6014" s="12">
        <f t="shared" ca="1" si="832"/>
        <v>5.0469128292240262</v>
      </c>
      <c r="M6014" s="101">
        <f t="shared" ca="1" si="833"/>
        <v>0.26627512086985961</v>
      </c>
      <c r="N6014" s="101">
        <f t="shared" ca="1" si="840"/>
        <v>826.52668845502819</v>
      </c>
      <c r="O6014" s="101">
        <f t="shared" ca="1" si="834"/>
        <v>0.54451142514498019</v>
      </c>
      <c r="Q6014" s="12">
        <f t="shared" ca="1" si="835"/>
        <v>0</v>
      </c>
      <c r="R6014" s="101">
        <f t="shared" ca="1" si="836"/>
        <v>0</v>
      </c>
      <c r="S6014" s="13"/>
      <c r="T6014" s="101">
        <f t="shared" ca="1" si="837"/>
        <v>0.26627512086985961</v>
      </c>
      <c r="U6014" s="101">
        <f t="shared" si="838"/>
        <v>0</v>
      </c>
      <c r="V6014" s="101">
        <f t="shared" ca="1" si="839"/>
        <v>119.58263368002142</v>
      </c>
    </row>
    <row r="6015" spans="2:22" x14ac:dyDescent="0.3">
      <c r="B6015" s="13">
        <v>2023</v>
      </c>
      <c r="C6015" s="13">
        <v>9</v>
      </c>
      <c r="D6015" s="13">
        <v>6</v>
      </c>
      <c r="E6015" s="83" t="s">
        <v>348</v>
      </c>
      <c r="F6015" s="13">
        <v>2</v>
      </c>
      <c r="G6015" s="13">
        <v>0</v>
      </c>
      <c r="H6015" s="13" t="s">
        <v>69</v>
      </c>
      <c r="I6015" s="13" t="s">
        <v>53</v>
      </c>
      <c r="J6015" s="13"/>
      <c r="K6015" s="13" t="s">
        <v>27</v>
      </c>
      <c r="L6015" s="12">
        <f t="shared" ca="1" si="832"/>
        <v>5.615522917932525</v>
      </c>
      <c r="M6015" s="101">
        <f t="shared" ca="1" si="833"/>
        <v>0.29627498915012002</v>
      </c>
      <c r="N6015" s="101">
        <f t="shared" ca="1" si="840"/>
        <v>826.52668845502819</v>
      </c>
      <c r="O6015" s="101">
        <f t="shared" ca="1" si="834"/>
        <v>0.60585876761574009</v>
      </c>
      <c r="Q6015" s="12">
        <f t="shared" ca="1" si="835"/>
        <v>0</v>
      </c>
      <c r="R6015" s="101">
        <f t="shared" ca="1" si="836"/>
        <v>0</v>
      </c>
      <c r="S6015" s="13"/>
      <c r="T6015" s="101">
        <f t="shared" ca="1" si="837"/>
        <v>0.29627498915012002</v>
      </c>
      <c r="U6015" s="101">
        <f t="shared" si="838"/>
        <v>0</v>
      </c>
      <c r="V6015" s="101">
        <f t="shared" ca="1" si="839"/>
        <v>119.87890866917154</v>
      </c>
    </row>
    <row r="6016" spans="2:22" x14ac:dyDescent="0.3">
      <c r="B6016" s="13">
        <v>2023</v>
      </c>
      <c r="C6016" s="13">
        <v>9</v>
      </c>
      <c r="D6016" s="13">
        <v>6</v>
      </c>
      <c r="E6016" s="83" t="s">
        <v>348</v>
      </c>
      <c r="F6016" s="13">
        <v>2</v>
      </c>
      <c r="G6016" s="13">
        <v>1</v>
      </c>
      <c r="H6016" s="13" t="s">
        <v>69</v>
      </c>
      <c r="I6016" s="13" t="s">
        <v>53</v>
      </c>
      <c r="J6016" s="13"/>
      <c r="K6016" s="13" t="s">
        <v>27</v>
      </c>
      <c r="L6016" s="12">
        <f t="shared" ref="L6016:L6079" ca="1" si="841">IF(K6016="Weekday",_xlfn.NORM.INV(RAND(),VLOOKUP(G6016,$J$5:$N$28,4),VLOOKUP(G6016,$J$5:$N$28,5)),_xlfn.NORM.INV(RAND(),VLOOKUP(G6016,$P$5:$T$28,4),VLOOKUP(G6016,$P$5:$T$28,5)))*VLOOKUP(C6016,$P$32:$R$43,3)</f>
        <v>2.6409975034155315</v>
      </c>
      <c r="M6016" s="101">
        <f t="shared" ref="M6016:M6079" ca="1" si="842">IF(I6016="Winter",VLOOKUP(G6016,$J$40:$L$43,3),VLOOKUP(G6016,$J$40:$L$43,2))*L6016</f>
        <v>0.13933902828020345</v>
      </c>
      <c r="N6016" s="101">
        <f t="shared" ca="1" si="840"/>
        <v>826.52668845502819</v>
      </c>
      <c r="O6016" s="101">
        <f t="shared" ref="O6016:O6079" ca="1" si="843">IF(I6016="Winter",VLOOKUP(G6016,$J$46:$L$49,3),VLOOKUP(G6016,$J$46:$L$49,2))*L6016</f>
        <v>0.28493722064350169</v>
      </c>
      <c r="Q6016" s="12">
        <f t="shared" ref="Q6016:Q6079" ca="1" si="844">MIN(MAX(AND(IF(G6016&gt;=VLOOKUP(C6016,$O$46:$T$57,5),1,0),IF(G6016&lt;=VLOOKUP(C6016,$O$46:$T$57,6),1,0))*$G$50*_xlfn.NORM.INV(RAND(),VLOOKUP(C6016,$B$4:$F$15,4),VLOOKUP(C6016,$B$4:$F$15,4)),0),0.2)*$G$51</f>
        <v>0</v>
      </c>
      <c r="R6016" s="101">
        <f t="shared" ref="R6016:R6079" ca="1" si="845">MAX(Q6016-L6016,0)*$G$52</f>
        <v>0</v>
      </c>
      <c r="S6016" s="13"/>
      <c r="T6016" s="101">
        <f t="shared" ref="T6016:T6079" ca="1" si="846">MAX(L6016-Q6016,0)*IF(I6016="Winter",VLOOKUP(G6016,$J$40:$L$43,3),VLOOKUP(G6016,$J$40:$L$43,2))</f>
        <v>0.13933902828020345</v>
      </c>
      <c r="U6016" s="101">
        <f t="shared" si="838"/>
        <v>0</v>
      </c>
      <c r="V6016" s="101">
        <f t="shared" ca="1" si="839"/>
        <v>120.01824769745174</v>
      </c>
    </row>
    <row r="6017" spans="2:22" x14ac:dyDescent="0.3">
      <c r="B6017" s="13">
        <v>2023</v>
      </c>
      <c r="C6017" s="13">
        <v>9</v>
      </c>
      <c r="D6017" s="13">
        <v>6</v>
      </c>
      <c r="E6017" s="83" t="s">
        <v>348</v>
      </c>
      <c r="F6017" s="13">
        <v>2</v>
      </c>
      <c r="G6017" s="13">
        <v>2</v>
      </c>
      <c r="H6017" s="13" t="s">
        <v>69</v>
      </c>
      <c r="I6017" s="13" t="s">
        <v>53</v>
      </c>
      <c r="J6017" s="13"/>
      <c r="K6017" s="13" t="s">
        <v>27</v>
      </c>
      <c r="L6017" s="12">
        <f t="shared" ca="1" si="841"/>
        <v>2.3603223341310025</v>
      </c>
      <c r="M6017" s="101">
        <f t="shared" ca="1" si="842"/>
        <v>0.1245306063487517</v>
      </c>
      <c r="N6017" s="101">
        <f t="shared" ca="1" si="840"/>
        <v>826.52668845502819</v>
      </c>
      <c r="O6017" s="101">
        <f t="shared" ca="1" si="843"/>
        <v>0.25465517662939385</v>
      </c>
      <c r="Q6017" s="12">
        <f t="shared" ca="1" si="844"/>
        <v>0</v>
      </c>
      <c r="R6017" s="101">
        <f t="shared" ca="1" si="845"/>
        <v>0</v>
      </c>
      <c r="S6017" s="13"/>
      <c r="T6017" s="101">
        <f t="shared" ca="1" si="846"/>
        <v>0.1245306063487517</v>
      </c>
      <c r="U6017" s="101">
        <f t="shared" ref="U6017:U6080" si="847">IF(H6017="On-Peak",IF(I6017="Winter",((L6017*$D$48)/60),((L6017*$D$47)/60)),0)</f>
        <v>0</v>
      </c>
      <c r="V6017" s="101">
        <f t="shared" ref="V6017:V6080" ca="1" si="848">V6016+MAX(T6017-R6017,0)-MAX(R6017-T6017,0)+MAX(U6017-R6017,0)-MAX(R6017-U6017,0)</f>
        <v>120.1427783038005</v>
      </c>
    </row>
    <row r="6018" spans="2:22" x14ac:dyDescent="0.3">
      <c r="B6018" s="13">
        <v>2023</v>
      </c>
      <c r="C6018" s="13">
        <v>9</v>
      </c>
      <c r="D6018" s="13">
        <v>6</v>
      </c>
      <c r="E6018" s="83" t="s">
        <v>348</v>
      </c>
      <c r="F6018" s="13">
        <v>2</v>
      </c>
      <c r="G6018" s="13">
        <v>3</v>
      </c>
      <c r="H6018" s="13" t="s">
        <v>69</v>
      </c>
      <c r="I6018" s="13" t="s">
        <v>53</v>
      </c>
      <c r="J6018" s="13"/>
      <c r="K6018" s="13" t="s">
        <v>27</v>
      </c>
      <c r="L6018" s="12">
        <f t="shared" ca="1" si="841"/>
        <v>2.928028836834506</v>
      </c>
      <c r="M6018" s="101">
        <f t="shared" ca="1" si="842"/>
        <v>0.15448280143138854</v>
      </c>
      <c r="N6018" s="101">
        <f t="shared" ca="1" si="840"/>
        <v>826.52668845502819</v>
      </c>
      <c r="O6018" s="101">
        <f t="shared" ca="1" si="843"/>
        <v>0.31590503120607483</v>
      </c>
      <c r="Q6018" s="12">
        <f t="shared" ca="1" si="844"/>
        <v>0</v>
      </c>
      <c r="R6018" s="101">
        <f t="shared" ca="1" si="845"/>
        <v>0</v>
      </c>
      <c r="S6018" s="13"/>
      <c r="T6018" s="101">
        <f t="shared" ca="1" si="846"/>
        <v>0.15448280143138854</v>
      </c>
      <c r="U6018" s="101">
        <f t="shared" si="847"/>
        <v>0</v>
      </c>
      <c r="V6018" s="101">
        <f t="shared" ca="1" si="848"/>
        <v>120.29726110523188</v>
      </c>
    </row>
    <row r="6019" spans="2:22" x14ac:dyDescent="0.3">
      <c r="B6019" s="13">
        <v>2023</v>
      </c>
      <c r="C6019" s="13">
        <v>9</v>
      </c>
      <c r="D6019" s="13">
        <v>6</v>
      </c>
      <c r="E6019" s="83" t="s">
        <v>348</v>
      </c>
      <c r="F6019" s="13">
        <v>2</v>
      </c>
      <c r="G6019" s="13">
        <v>4</v>
      </c>
      <c r="H6019" s="13" t="s">
        <v>69</v>
      </c>
      <c r="I6019" s="13" t="s">
        <v>53</v>
      </c>
      <c r="J6019" s="13"/>
      <c r="K6019" s="13" t="s">
        <v>27</v>
      </c>
      <c r="L6019" s="12">
        <f t="shared" ca="1" si="841"/>
        <v>2.6481899924769312</v>
      </c>
      <c r="M6019" s="101">
        <f t="shared" ca="1" si="842"/>
        <v>0.13971850400308289</v>
      </c>
      <c r="N6019" s="101">
        <f t="shared" ca="1" si="840"/>
        <v>826.52668845502819</v>
      </c>
      <c r="O6019" s="101">
        <f t="shared" ca="1" si="843"/>
        <v>0.28571321828833612</v>
      </c>
      <c r="Q6019" s="12">
        <f t="shared" ca="1" si="844"/>
        <v>0</v>
      </c>
      <c r="R6019" s="101">
        <f t="shared" ca="1" si="845"/>
        <v>0</v>
      </c>
      <c r="S6019" s="13"/>
      <c r="T6019" s="101">
        <f t="shared" ca="1" si="846"/>
        <v>0.13971850400308289</v>
      </c>
      <c r="U6019" s="101">
        <f t="shared" si="847"/>
        <v>0</v>
      </c>
      <c r="V6019" s="101">
        <f t="shared" ca="1" si="848"/>
        <v>120.43697960923497</v>
      </c>
    </row>
    <row r="6020" spans="2:22" x14ac:dyDescent="0.3">
      <c r="B6020" s="13">
        <v>2023</v>
      </c>
      <c r="C6020" s="13">
        <v>9</v>
      </c>
      <c r="D6020" s="13">
        <v>6</v>
      </c>
      <c r="E6020" s="83" t="s">
        <v>348</v>
      </c>
      <c r="F6020" s="13">
        <v>2</v>
      </c>
      <c r="G6020" s="13">
        <v>5</v>
      </c>
      <c r="H6020" s="13" t="s">
        <v>69</v>
      </c>
      <c r="I6020" s="13" t="s">
        <v>53</v>
      </c>
      <c r="J6020" s="13"/>
      <c r="K6020" s="13" t="s">
        <v>27</v>
      </c>
      <c r="L6020" s="12">
        <f t="shared" ca="1" si="841"/>
        <v>2.3651587361449846</v>
      </c>
      <c r="M6020" s="101">
        <f t="shared" ca="1" si="842"/>
        <v>0.1247857749190094</v>
      </c>
      <c r="N6020" s="101">
        <f t="shared" ca="1" si="840"/>
        <v>826.52668845502819</v>
      </c>
      <c r="O6020" s="101">
        <f t="shared" ca="1" si="843"/>
        <v>0.25517697604268241</v>
      </c>
      <c r="Q6020" s="12">
        <f t="shared" ca="1" si="844"/>
        <v>0</v>
      </c>
      <c r="R6020" s="101">
        <f t="shared" ca="1" si="845"/>
        <v>0</v>
      </c>
      <c r="S6020" s="13"/>
      <c r="T6020" s="101">
        <f t="shared" ca="1" si="846"/>
        <v>0.1247857749190094</v>
      </c>
      <c r="U6020" s="101">
        <f t="shared" si="847"/>
        <v>0</v>
      </c>
      <c r="V6020" s="101">
        <f t="shared" ca="1" si="848"/>
        <v>120.56176538415397</v>
      </c>
    </row>
    <row r="6021" spans="2:22" x14ac:dyDescent="0.3">
      <c r="B6021" s="13">
        <v>2023</v>
      </c>
      <c r="C6021" s="13">
        <v>9</v>
      </c>
      <c r="D6021" s="13">
        <v>6</v>
      </c>
      <c r="E6021" s="83" t="s">
        <v>348</v>
      </c>
      <c r="F6021" s="13">
        <v>2</v>
      </c>
      <c r="G6021" s="13">
        <v>6</v>
      </c>
      <c r="H6021" s="13" t="s">
        <v>69</v>
      </c>
      <c r="I6021" s="13" t="s">
        <v>53</v>
      </c>
      <c r="J6021" s="13"/>
      <c r="K6021" s="13" t="s">
        <v>27</v>
      </c>
      <c r="L6021" s="12">
        <f t="shared" ca="1" si="841"/>
        <v>2.9217074028006742</v>
      </c>
      <c r="M6021" s="101">
        <f t="shared" ca="1" si="842"/>
        <v>0.15414928257176358</v>
      </c>
      <c r="N6021" s="101">
        <f t="shared" ca="1" si="840"/>
        <v>826.52668845502819</v>
      </c>
      <c r="O6021" s="101">
        <f t="shared" ca="1" si="843"/>
        <v>0.31522301168816474</v>
      </c>
      <c r="Q6021" s="12">
        <f t="shared" ca="1" si="844"/>
        <v>5.6000000000000005</v>
      </c>
      <c r="R6021" s="101">
        <f t="shared" ca="1" si="845"/>
        <v>0.22671746835292297</v>
      </c>
      <c r="S6021" s="13"/>
      <c r="T6021" s="101">
        <f t="shared" ca="1" si="846"/>
        <v>0</v>
      </c>
      <c r="U6021" s="101">
        <f t="shared" si="847"/>
        <v>0</v>
      </c>
      <c r="V6021" s="101">
        <f t="shared" ca="1" si="848"/>
        <v>120.10833044744814</v>
      </c>
    </row>
    <row r="6022" spans="2:22" x14ac:dyDescent="0.3">
      <c r="B6022" s="13">
        <v>2023</v>
      </c>
      <c r="C6022" s="13">
        <v>9</v>
      </c>
      <c r="D6022" s="13">
        <v>6</v>
      </c>
      <c r="E6022" s="83" t="s">
        <v>348</v>
      </c>
      <c r="F6022" s="13">
        <v>2</v>
      </c>
      <c r="G6022" s="13">
        <v>7</v>
      </c>
      <c r="H6022" s="13" t="s">
        <v>69</v>
      </c>
      <c r="I6022" s="13" t="s">
        <v>53</v>
      </c>
      <c r="J6022" s="13"/>
      <c r="K6022" s="13" t="s">
        <v>27</v>
      </c>
      <c r="L6022" s="12">
        <f t="shared" ca="1" si="841"/>
        <v>2.5384771801354273</v>
      </c>
      <c r="M6022" s="101">
        <f t="shared" ca="1" si="842"/>
        <v>0.13393005602394514</v>
      </c>
      <c r="N6022" s="101">
        <f t="shared" ca="1" si="840"/>
        <v>826.52668845502819</v>
      </c>
      <c r="O6022" s="101">
        <f t="shared" ca="1" si="843"/>
        <v>0.27387630296481125</v>
      </c>
      <c r="Q6022" s="12">
        <f t="shared" ca="1" si="844"/>
        <v>2.1729257589166546</v>
      </c>
      <c r="R6022" s="101">
        <f t="shared" ca="1" si="845"/>
        <v>0</v>
      </c>
      <c r="S6022" s="13"/>
      <c r="T6022" s="101">
        <f t="shared" ca="1" si="846"/>
        <v>1.9286492983502448E-2</v>
      </c>
      <c r="U6022" s="101">
        <f t="shared" si="847"/>
        <v>0</v>
      </c>
      <c r="V6022" s="101">
        <f t="shared" ca="1" si="848"/>
        <v>120.12761694043164</v>
      </c>
    </row>
    <row r="6023" spans="2:22" x14ac:dyDescent="0.3">
      <c r="B6023" s="13">
        <v>2023</v>
      </c>
      <c r="C6023" s="13">
        <v>9</v>
      </c>
      <c r="D6023" s="13">
        <v>6</v>
      </c>
      <c r="E6023" s="83" t="s">
        <v>348</v>
      </c>
      <c r="F6023" s="13">
        <v>2</v>
      </c>
      <c r="G6023" s="13">
        <v>8</v>
      </c>
      <c r="H6023" s="13" t="s">
        <v>69</v>
      </c>
      <c r="I6023" s="13" t="s">
        <v>53</v>
      </c>
      <c r="J6023" s="13"/>
      <c r="K6023" s="13" t="s">
        <v>27</v>
      </c>
      <c r="L6023" s="12">
        <f t="shared" ca="1" si="841"/>
        <v>3.9956164622578569</v>
      </c>
      <c r="M6023" s="101">
        <f t="shared" ca="1" si="842"/>
        <v>0.21080872454872454</v>
      </c>
      <c r="N6023" s="101">
        <f t="shared" ca="1" si="840"/>
        <v>826.52668845502819</v>
      </c>
      <c r="O6023" s="101">
        <f t="shared" ca="1" si="843"/>
        <v>0.43108706011300019</v>
      </c>
      <c r="Q6023" s="12">
        <f t="shared" ca="1" si="844"/>
        <v>5.6000000000000005</v>
      </c>
      <c r="R6023" s="101">
        <f t="shared" ca="1" si="845"/>
        <v>0.13581106646987245</v>
      </c>
      <c r="S6023" s="13"/>
      <c r="T6023" s="101">
        <f t="shared" ca="1" si="846"/>
        <v>0</v>
      </c>
      <c r="U6023" s="101">
        <f t="shared" si="847"/>
        <v>0</v>
      </c>
      <c r="V6023" s="101">
        <f t="shared" ca="1" si="848"/>
        <v>119.8559948074919</v>
      </c>
    </row>
    <row r="6024" spans="2:22" x14ac:dyDescent="0.3">
      <c r="B6024" s="13">
        <v>2023</v>
      </c>
      <c r="C6024" s="13">
        <v>9</v>
      </c>
      <c r="D6024" s="13">
        <v>6</v>
      </c>
      <c r="E6024" s="83" t="s">
        <v>348</v>
      </c>
      <c r="F6024" s="13">
        <v>2</v>
      </c>
      <c r="G6024" s="13">
        <v>9</v>
      </c>
      <c r="H6024" s="13" t="s">
        <v>69</v>
      </c>
      <c r="I6024" s="13" t="s">
        <v>53</v>
      </c>
      <c r="J6024" s="13"/>
      <c r="K6024" s="13" t="s">
        <v>27</v>
      </c>
      <c r="L6024" s="12">
        <f t="shared" ca="1" si="841"/>
        <v>2.8818176913920546</v>
      </c>
      <c r="M6024" s="101">
        <f t="shared" ca="1" si="842"/>
        <v>0.15204470139784479</v>
      </c>
      <c r="N6024" s="101">
        <f t="shared" ca="1" si="840"/>
        <v>826.52668845502819</v>
      </c>
      <c r="O6024" s="101">
        <f t="shared" ca="1" si="843"/>
        <v>0.31091931072428874</v>
      </c>
      <c r="Q6024" s="12">
        <f t="shared" ca="1" si="844"/>
        <v>5.6000000000000005</v>
      </c>
      <c r="R6024" s="101">
        <f t="shared" ca="1" si="845"/>
        <v>0.23009413242366264</v>
      </c>
      <c r="S6024" s="13"/>
      <c r="T6024" s="101">
        <f t="shared" ca="1" si="846"/>
        <v>0</v>
      </c>
      <c r="U6024" s="101">
        <f t="shared" si="847"/>
        <v>0</v>
      </c>
      <c r="V6024" s="101">
        <f t="shared" ca="1" si="848"/>
        <v>119.39580654264458</v>
      </c>
    </row>
    <row r="6025" spans="2:22" x14ac:dyDescent="0.3">
      <c r="B6025" s="13">
        <v>2023</v>
      </c>
      <c r="C6025" s="13">
        <v>9</v>
      </c>
      <c r="D6025" s="13">
        <v>6</v>
      </c>
      <c r="E6025" s="83" t="s">
        <v>348</v>
      </c>
      <c r="F6025" s="13">
        <v>2</v>
      </c>
      <c r="G6025" s="13">
        <v>10</v>
      </c>
      <c r="H6025" s="13" t="s">
        <v>70</v>
      </c>
      <c r="I6025" s="13" t="s">
        <v>53</v>
      </c>
      <c r="J6025" s="13"/>
      <c r="K6025" s="13" t="s">
        <v>27</v>
      </c>
      <c r="L6025" s="12">
        <f t="shared" ca="1" si="841"/>
        <v>2.4251688714755932</v>
      </c>
      <c r="M6025" s="101">
        <f t="shared" ca="1" si="842"/>
        <v>0.12795190965905232</v>
      </c>
      <c r="N6025" s="101">
        <f t="shared" ca="1" si="840"/>
        <v>826.52668845502819</v>
      </c>
      <c r="O6025" s="101">
        <f t="shared" ca="1" si="843"/>
        <v>0.26165146954350177</v>
      </c>
      <c r="Q6025" s="12">
        <f t="shared" ca="1" si="844"/>
        <v>5.6000000000000005</v>
      </c>
      <c r="R6025" s="101">
        <f t="shared" ca="1" si="845"/>
        <v>0.26874945502959108</v>
      </c>
      <c r="S6025" s="13"/>
      <c r="T6025" s="101">
        <f t="shared" ca="1" si="846"/>
        <v>0</v>
      </c>
      <c r="U6025" s="101">
        <f t="shared" si="847"/>
        <v>0</v>
      </c>
      <c r="V6025" s="101">
        <f t="shared" ca="1" si="848"/>
        <v>118.85830763258539</v>
      </c>
    </row>
    <row r="6026" spans="2:22" x14ac:dyDescent="0.3">
      <c r="B6026" s="13">
        <v>2023</v>
      </c>
      <c r="C6026" s="13">
        <v>9</v>
      </c>
      <c r="D6026" s="13">
        <v>6</v>
      </c>
      <c r="E6026" s="83" t="s">
        <v>348</v>
      </c>
      <c r="F6026" s="13">
        <v>2</v>
      </c>
      <c r="G6026" s="13">
        <v>11</v>
      </c>
      <c r="H6026" s="13" t="s">
        <v>70</v>
      </c>
      <c r="I6026" s="13" t="s">
        <v>53</v>
      </c>
      <c r="J6026" s="13"/>
      <c r="K6026" s="13" t="s">
        <v>27</v>
      </c>
      <c r="L6026" s="12">
        <f t="shared" ca="1" si="841"/>
        <v>3.9481616663814605</v>
      </c>
      <c r="M6026" s="101">
        <f t="shared" ca="1" si="842"/>
        <v>0.20830500951828587</v>
      </c>
      <c r="N6026" s="101">
        <f t="shared" ca="1" si="840"/>
        <v>826.52668845502819</v>
      </c>
      <c r="O6026" s="101">
        <f t="shared" ca="1" si="843"/>
        <v>0.42596716218589575</v>
      </c>
      <c r="Q6026" s="12">
        <f t="shared" ca="1" si="844"/>
        <v>5.6000000000000005</v>
      </c>
      <c r="R6026" s="101">
        <f t="shared" ca="1" si="845"/>
        <v>0.13982811494080941</v>
      </c>
      <c r="S6026" s="13"/>
      <c r="T6026" s="101">
        <f t="shared" ca="1" si="846"/>
        <v>0</v>
      </c>
      <c r="U6026" s="101">
        <f t="shared" si="847"/>
        <v>0</v>
      </c>
      <c r="V6026" s="101">
        <f t="shared" ca="1" si="848"/>
        <v>118.57865140270377</v>
      </c>
    </row>
    <row r="6027" spans="2:22" x14ac:dyDescent="0.3">
      <c r="B6027" s="13">
        <v>2023</v>
      </c>
      <c r="C6027" s="13">
        <v>9</v>
      </c>
      <c r="D6027" s="13">
        <v>6</v>
      </c>
      <c r="E6027" s="83" t="s">
        <v>348</v>
      </c>
      <c r="F6027" s="13">
        <v>2</v>
      </c>
      <c r="G6027" s="13">
        <v>12</v>
      </c>
      <c r="H6027" s="13" t="s">
        <v>70</v>
      </c>
      <c r="I6027" s="13" t="s">
        <v>53</v>
      </c>
      <c r="J6027" s="13"/>
      <c r="K6027" s="13" t="s">
        <v>27</v>
      </c>
      <c r="L6027" s="12">
        <f t="shared" ca="1" si="841"/>
        <v>3.397252919883099</v>
      </c>
      <c r="M6027" s="101">
        <f t="shared" ca="1" si="842"/>
        <v>0.1792390640530323</v>
      </c>
      <c r="N6027" s="101">
        <f t="shared" ca="1" si="840"/>
        <v>826.52668845502819</v>
      </c>
      <c r="O6027" s="101">
        <f t="shared" ca="1" si="843"/>
        <v>0.36652961752618757</v>
      </c>
      <c r="Q6027" s="12">
        <f t="shared" ca="1" si="844"/>
        <v>5.6000000000000005</v>
      </c>
      <c r="R6027" s="101">
        <f t="shared" ca="1" si="845"/>
        <v>0.18646254033189572</v>
      </c>
      <c r="S6027" s="13"/>
      <c r="T6027" s="101">
        <f t="shared" ca="1" si="846"/>
        <v>0</v>
      </c>
      <c r="U6027" s="101">
        <f t="shared" si="847"/>
        <v>0</v>
      </c>
      <c r="V6027" s="101">
        <f t="shared" ca="1" si="848"/>
        <v>118.20572632203996</v>
      </c>
    </row>
    <row r="6028" spans="2:22" x14ac:dyDescent="0.3">
      <c r="B6028" s="13">
        <v>2023</v>
      </c>
      <c r="C6028" s="13">
        <v>9</v>
      </c>
      <c r="D6028" s="13">
        <v>6</v>
      </c>
      <c r="E6028" s="83" t="s">
        <v>348</v>
      </c>
      <c r="F6028" s="13">
        <v>2</v>
      </c>
      <c r="G6028" s="13">
        <v>13</v>
      </c>
      <c r="H6028" s="13" t="s">
        <v>70</v>
      </c>
      <c r="I6028" s="13" t="s">
        <v>53</v>
      </c>
      <c r="J6028" s="13"/>
      <c r="K6028" s="13" t="s">
        <v>27</v>
      </c>
      <c r="L6028" s="12">
        <f t="shared" ca="1" si="841"/>
        <v>3.7257819602815259</v>
      </c>
      <c r="M6028" s="101">
        <f t="shared" ca="1" si="842"/>
        <v>0.19657225622445332</v>
      </c>
      <c r="N6028" s="101">
        <f t="shared" ca="1" si="840"/>
        <v>826.52668845502819</v>
      </c>
      <c r="O6028" s="101">
        <f t="shared" ca="1" si="843"/>
        <v>0.40197461569477383</v>
      </c>
      <c r="Q6028" s="12">
        <f t="shared" ca="1" si="844"/>
        <v>3.8755524609536125</v>
      </c>
      <c r="R6028" s="101">
        <f t="shared" ca="1" si="845"/>
        <v>1.2678072881892134E-2</v>
      </c>
      <c r="S6028" s="13"/>
      <c r="T6028" s="101">
        <f t="shared" ca="1" si="846"/>
        <v>0</v>
      </c>
      <c r="U6028" s="101">
        <f t="shared" si="847"/>
        <v>0</v>
      </c>
      <c r="V6028" s="101">
        <f t="shared" ca="1" si="848"/>
        <v>118.18037017627617</v>
      </c>
    </row>
    <row r="6029" spans="2:22" x14ac:dyDescent="0.3">
      <c r="B6029" s="13">
        <v>2023</v>
      </c>
      <c r="C6029" s="13">
        <v>9</v>
      </c>
      <c r="D6029" s="13">
        <v>6</v>
      </c>
      <c r="E6029" s="83" t="s">
        <v>348</v>
      </c>
      <c r="F6029" s="13">
        <v>2</v>
      </c>
      <c r="G6029" s="13">
        <v>14</v>
      </c>
      <c r="H6029" s="13" t="s">
        <v>70</v>
      </c>
      <c r="I6029" s="13" t="s">
        <v>53</v>
      </c>
      <c r="J6029" s="13"/>
      <c r="K6029" s="13" t="s">
        <v>27</v>
      </c>
      <c r="L6029" s="12">
        <f t="shared" ca="1" si="841"/>
        <v>4.1482600161895764</v>
      </c>
      <c r="M6029" s="101">
        <f t="shared" ca="1" si="842"/>
        <v>0.21886219845416205</v>
      </c>
      <c r="N6029" s="101">
        <f t="shared" ca="1" si="840"/>
        <v>826.52668845502819</v>
      </c>
      <c r="O6029" s="101">
        <f t="shared" ca="1" si="843"/>
        <v>0.44755577314669337</v>
      </c>
      <c r="Q6029" s="12">
        <f t="shared" ca="1" si="844"/>
        <v>0</v>
      </c>
      <c r="R6029" s="101">
        <f t="shared" ca="1" si="845"/>
        <v>0</v>
      </c>
      <c r="S6029" s="13"/>
      <c r="T6029" s="101">
        <f t="shared" ca="1" si="846"/>
        <v>0.21886219845416205</v>
      </c>
      <c r="U6029" s="101">
        <f t="shared" si="847"/>
        <v>0</v>
      </c>
      <c r="V6029" s="101">
        <f t="shared" ca="1" si="848"/>
        <v>118.39923237473033</v>
      </c>
    </row>
    <row r="6030" spans="2:22" x14ac:dyDescent="0.3">
      <c r="B6030" s="13">
        <v>2023</v>
      </c>
      <c r="C6030" s="13">
        <v>9</v>
      </c>
      <c r="D6030" s="13">
        <v>6</v>
      </c>
      <c r="E6030" s="83" t="s">
        <v>348</v>
      </c>
      <c r="F6030" s="13">
        <v>2</v>
      </c>
      <c r="G6030" s="13">
        <v>15</v>
      </c>
      <c r="H6030" s="13" t="s">
        <v>70</v>
      </c>
      <c r="I6030" s="13" t="s">
        <v>53</v>
      </c>
      <c r="J6030" s="13"/>
      <c r="K6030" s="13" t="s">
        <v>27</v>
      </c>
      <c r="L6030" s="12">
        <f t="shared" ca="1" si="841"/>
        <v>2.1549133872458999</v>
      </c>
      <c r="M6030" s="101">
        <f t="shared" ca="1" si="842"/>
        <v>0.11369323031109368</v>
      </c>
      <c r="N6030" s="101">
        <f t="shared" ca="1" si="840"/>
        <v>826.52668845502819</v>
      </c>
      <c r="O6030" s="101">
        <f t="shared" ca="1" si="843"/>
        <v>0.23249360534996014</v>
      </c>
      <c r="Q6030" s="12">
        <f t="shared" ca="1" si="844"/>
        <v>5.6000000000000005</v>
      </c>
      <c r="R6030" s="101">
        <f t="shared" ca="1" si="845"/>
        <v>0.29162658176963463</v>
      </c>
      <c r="S6030" s="13"/>
      <c r="T6030" s="101">
        <f t="shared" ca="1" si="846"/>
        <v>0</v>
      </c>
      <c r="U6030" s="101">
        <f t="shared" si="847"/>
        <v>0</v>
      </c>
      <c r="V6030" s="101">
        <f t="shared" ca="1" si="848"/>
        <v>117.81597921119106</v>
      </c>
    </row>
    <row r="6031" spans="2:22" x14ac:dyDescent="0.3">
      <c r="B6031" s="13">
        <v>2023</v>
      </c>
      <c r="C6031" s="13">
        <v>9</v>
      </c>
      <c r="D6031" s="13">
        <v>6</v>
      </c>
      <c r="E6031" s="83" t="s">
        <v>348</v>
      </c>
      <c r="F6031" s="13">
        <v>2</v>
      </c>
      <c r="G6031" s="13">
        <v>16</v>
      </c>
      <c r="H6031" s="13" t="s">
        <v>71</v>
      </c>
      <c r="I6031" s="13" t="s">
        <v>53</v>
      </c>
      <c r="J6031" s="13"/>
      <c r="K6031" s="13" t="s">
        <v>27</v>
      </c>
      <c r="L6031" s="12">
        <f t="shared" ca="1" si="841"/>
        <v>2.8933758956295708</v>
      </c>
      <c r="M6031" s="101">
        <f t="shared" ca="1" si="842"/>
        <v>0.35918368368345494</v>
      </c>
      <c r="N6031" s="101">
        <f t="shared" ca="1" si="840"/>
        <v>827.34045042567402</v>
      </c>
      <c r="O6031" s="101">
        <f t="shared" ca="1" si="843"/>
        <v>0.86164734171848623</v>
      </c>
      <c r="Q6031" s="12">
        <f t="shared" ca="1" si="844"/>
        <v>5.6000000000000005</v>
      </c>
      <c r="R6031" s="101">
        <f t="shared" ca="1" si="845"/>
        <v>0.22911573043495689</v>
      </c>
      <c r="S6031" s="13"/>
      <c r="T6031" s="101">
        <f t="shared" ca="1" si="846"/>
        <v>0</v>
      </c>
      <c r="U6031" s="101">
        <f t="shared" ca="1" si="847"/>
        <v>0.81376197064581679</v>
      </c>
      <c r="V6031" s="101">
        <f t="shared" ca="1" si="848"/>
        <v>118.17150972096697</v>
      </c>
    </row>
    <row r="6032" spans="2:22" x14ac:dyDescent="0.3">
      <c r="B6032" s="13">
        <v>2023</v>
      </c>
      <c r="C6032" s="13">
        <v>9</v>
      </c>
      <c r="D6032" s="13">
        <v>6</v>
      </c>
      <c r="E6032" s="83" t="s">
        <v>348</v>
      </c>
      <c r="F6032" s="13">
        <v>2</v>
      </c>
      <c r="G6032" s="13">
        <v>17</v>
      </c>
      <c r="H6032" s="13" t="s">
        <v>71</v>
      </c>
      <c r="I6032" s="13" t="s">
        <v>53</v>
      </c>
      <c r="J6032" s="13"/>
      <c r="K6032" s="13" t="s">
        <v>27</v>
      </c>
      <c r="L6032" s="12">
        <f t="shared" ca="1" si="841"/>
        <v>4.9601519399851881</v>
      </c>
      <c r="M6032" s="101">
        <f t="shared" ca="1" si="842"/>
        <v>0.6157532618297612</v>
      </c>
      <c r="N6032" s="101">
        <f t="shared" ref="N6032:N6095" ca="1" si="849">IF(H6032="On-Peak",IF(I6032="Winter",((L6032*$D$48)/60)+N6031,((L6032*$D$47)/60)+N6031),N6031)</f>
        <v>828.73549315879484</v>
      </c>
      <c r="O6032" s="101">
        <f t="shared" ca="1" si="843"/>
        <v>1.4771332477275891</v>
      </c>
      <c r="Q6032" s="12">
        <f t="shared" ca="1" si="844"/>
        <v>5.6000000000000005</v>
      </c>
      <c r="R6032" s="101">
        <f t="shared" ca="1" si="845"/>
        <v>5.4163138280253875E-2</v>
      </c>
      <c r="S6032" s="13"/>
      <c r="T6032" s="101">
        <f t="shared" ca="1" si="846"/>
        <v>0</v>
      </c>
      <c r="U6032" s="101">
        <f t="shared" ca="1" si="847"/>
        <v>1.3950427331208342</v>
      </c>
      <c r="V6032" s="101">
        <f t="shared" ca="1" si="848"/>
        <v>119.45822617752729</v>
      </c>
    </row>
    <row r="6033" spans="2:22" x14ac:dyDescent="0.3">
      <c r="B6033" s="13">
        <v>2023</v>
      </c>
      <c r="C6033" s="13">
        <v>9</v>
      </c>
      <c r="D6033" s="13">
        <v>6</v>
      </c>
      <c r="E6033" s="83" t="s">
        <v>348</v>
      </c>
      <c r="F6033" s="13">
        <v>2</v>
      </c>
      <c r="G6033" s="13">
        <v>18</v>
      </c>
      <c r="H6033" s="13" t="s">
        <v>71</v>
      </c>
      <c r="I6033" s="13" t="s">
        <v>53</v>
      </c>
      <c r="J6033" s="13"/>
      <c r="K6033" s="13" t="s">
        <v>27</v>
      </c>
      <c r="L6033" s="12">
        <f t="shared" ca="1" si="841"/>
        <v>4.9021736920014547</v>
      </c>
      <c r="M6033" s="101">
        <f t="shared" ca="1" si="842"/>
        <v>0.60855584212506064</v>
      </c>
      <c r="N6033" s="101">
        <f t="shared" ca="1" si="849"/>
        <v>830.11422950967028</v>
      </c>
      <c r="O6033" s="101">
        <f t="shared" ca="1" si="843"/>
        <v>1.4598673254780332</v>
      </c>
      <c r="Q6033" s="12">
        <f t="shared" ca="1" si="844"/>
        <v>5.6000000000000005</v>
      </c>
      <c r="R6033" s="101">
        <f t="shared" ca="1" si="845"/>
        <v>5.9070996972076906E-2</v>
      </c>
      <c r="S6033" s="13"/>
      <c r="T6033" s="101">
        <f t="shared" ca="1" si="846"/>
        <v>0</v>
      </c>
      <c r="U6033" s="101">
        <f t="shared" ca="1" si="847"/>
        <v>1.3787363508754091</v>
      </c>
      <c r="V6033" s="101">
        <f t="shared" ca="1" si="848"/>
        <v>120.71882053445854</v>
      </c>
    </row>
    <row r="6034" spans="2:22" x14ac:dyDescent="0.3">
      <c r="B6034" s="13">
        <v>2023</v>
      </c>
      <c r="C6034" s="13">
        <v>9</v>
      </c>
      <c r="D6034" s="13">
        <v>6</v>
      </c>
      <c r="E6034" s="83" t="s">
        <v>348</v>
      </c>
      <c r="F6034" s="13">
        <v>2</v>
      </c>
      <c r="G6034" s="13">
        <v>19</v>
      </c>
      <c r="H6034" s="13" t="s">
        <v>71</v>
      </c>
      <c r="I6034" s="13" t="s">
        <v>53</v>
      </c>
      <c r="J6034" s="13"/>
      <c r="K6034" s="13" t="s">
        <v>27</v>
      </c>
      <c r="L6034" s="12">
        <f t="shared" ca="1" si="841"/>
        <v>3.8902132914606966</v>
      </c>
      <c r="M6034" s="101">
        <f t="shared" ca="1" si="842"/>
        <v>0.48293107800193086</v>
      </c>
      <c r="N6034" s="101">
        <f t="shared" ca="1" si="849"/>
        <v>831.2083519978936</v>
      </c>
      <c r="O6034" s="101">
        <f t="shared" ca="1" si="843"/>
        <v>1.1585055181969954</v>
      </c>
      <c r="Q6034" s="12">
        <f t="shared" ca="1" si="844"/>
        <v>0</v>
      </c>
      <c r="R6034" s="101">
        <f t="shared" ca="1" si="845"/>
        <v>0</v>
      </c>
      <c r="S6034" s="13"/>
      <c r="T6034" s="101">
        <f t="shared" ca="1" si="846"/>
        <v>0.48293107800193086</v>
      </c>
      <c r="U6034" s="101">
        <f t="shared" ca="1" si="847"/>
        <v>1.0941224882233209</v>
      </c>
      <c r="V6034" s="101">
        <f t="shared" ca="1" si="848"/>
        <v>122.29587410068379</v>
      </c>
    </row>
    <row r="6035" spans="2:22" x14ac:dyDescent="0.3">
      <c r="B6035" s="13">
        <v>2023</v>
      </c>
      <c r="C6035" s="13">
        <v>9</v>
      </c>
      <c r="D6035" s="13">
        <v>6</v>
      </c>
      <c r="E6035" s="83" t="s">
        <v>348</v>
      </c>
      <c r="F6035" s="13">
        <v>2</v>
      </c>
      <c r="G6035" s="13">
        <v>20</v>
      </c>
      <c r="H6035" s="13" t="s">
        <v>69</v>
      </c>
      <c r="I6035" s="13" t="s">
        <v>53</v>
      </c>
      <c r="J6035" s="13"/>
      <c r="K6035" s="13" t="s">
        <v>27</v>
      </c>
      <c r="L6035" s="12">
        <f t="shared" ca="1" si="841"/>
        <v>4.4910782366340083</v>
      </c>
      <c r="M6035" s="101">
        <f t="shared" ca="1" si="842"/>
        <v>0.23694928776481028</v>
      </c>
      <c r="N6035" s="101">
        <f t="shared" ca="1" si="849"/>
        <v>831.2083519978936</v>
      </c>
      <c r="O6035" s="101">
        <f t="shared" ca="1" si="843"/>
        <v>0.48454243095044314</v>
      </c>
      <c r="Q6035" s="12">
        <f t="shared" ca="1" si="844"/>
        <v>0</v>
      </c>
      <c r="R6035" s="101">
        <f t="shared" ca="1" si="845"/>
        <v>0</v>
      </c>
      <c r="S6035" s="13"/>
      <c r="T6035" s="101">
        <f t="shared" ca="1" si="846"/>
        <v>0.23694928776481028</v>
      </c>
      <c r="U6035" s="101">
        <f t="shared" si="847"/>
        <v>0</v>
      </c>
      <c r="V6035" s="101">
        <f t="shared" ca="1" si="848"/>
        <v>122.53282338844861</v>
      </c>
    </row>
    <row r="6036" spans="2:22" x14ac:dyDescent="0.3">
      <c r="B6036" s="13">
        <v>2023</v>
      </c>
      <c r="C6036" s="13">
        <v>9</v>
      </c>
      <c r="D6036" s="13">
        <v>6</v>
      </c>
      <c r="E6036" s="83" t="s">
        <v>348</v>
      </c>
      <c r="F6036" s="13">
        <v>2</v>
      </c>
      <c r="G6036" s="13">
        <v>21</v>
      </c>
      <c r="H6036" s="13" t="s">
        <v>69</v>
      </c>
      <c r="I6036" s="13" t="s">
        <v>53</v>
      </c>
      <c r="J6036" s="13"/>
      <c r="K6036" s="13" t="s">
        <v>27</v>
      </c>
      <c r="L6036" s="12">
        <f t="shared" ca="1" si="841"/>
        <v>5.083690886758327</v>
      </c>
      <c r="M6036" s="101">
        <f t="shared" ca="1" si="842"/>
        <v>0.26821553118536934</v>
      </c>
      <c r="N6036" s="101">
        <f t="shared" ca="1" si="849"/>
        <v>831.2083519978936</v>
      </c>
      <c r="O6036" s="101">
        <f t="shared" ca="1" si="843"/>
        <v>0.54847940977235587</v>
      </c>
      <c r="Q6036" s="12">
        <f t="shared" ca="1" si="844"/>
        <v>0</v>
      </c>
      <c r="R6036" s="101">
        <f t="shared" ca="1" si="845"/>
        <v>0</v>
      </c>
      <c r="S6036" s="13"/>
      <c r="T6036" s="101">
        <f t="shared" ca="1" si="846"/>
        <v>0.26821553118536934</v>
      </c>
      <c r="U6036" s="101">
        <f t="shared" si="847"/>
        <v>0</v>
      </c>
      <c r="V6036" s="101">
        <f t="shared" ca="1" si="848"/>
        <v>122.80103891963398</v>
      </c>
    </row>
    <row r="6037" spans="2:22" x14ac:dyDescent="0.3">
      <c r="B6037" s="13">
        <v>2023</v>
      </c>
      <c r="C6037" s="13">
        <v>9</v>
      </c>
      <c r="D6037" s="13">
        <v>6</v>
      </c>
      <c r="E6037" s="83" t="s">
        <v>348</v>
      </c>
      <c r="F6037" s="13">
        <v>2</v>
      </c>
      <c r="G6037" s="13">
        <v>22</v>
      </c>
      <c r="H6037" s="13" t="s">
        <v>69</v>
      </c>
      <c r="I6037" s="13" t="s">
        <v>53</v>
      </c>
      <c r="J6037" s="13"/>
      <c r="K6037" s="13" t="s">
        <v>27</v>
      </c>
      <c r="L6037" s="12">
        <f t="shared" ca="1" si="841"/>
        <v>5.183114538701501</v>
      </c>
      <c r="M6037" s="101">
        <f t="shared" ca="1" si="842"/>
        <v>0.27346112306189119</v>
      </c>
      <c r="N6037" s="101">
        <f t="shared" ca="1" si="849"/>
        <v>831.2083519978936</v>
      </c>
      <c r="O6037" s="101">
        <f t="shared" ca="1" si="843"/>
        <v>0.55920622758050498</v>
      </c>
      <c r="Q6037" s="12">
        <f t="shared" ca="1" si="844"/>
        <v>0</v>
      </c>
      <c r="R6037" s="101">
        <f t="shared" ca="1" si="845"/>
        <v>0</v>
      </c>
      <c r="S6037" s="13"/>
      <c r="T6037" s="101">
        <f t="shared" ca="1" si="846"/>
        <v>0.27346112306189119</v>
      </c>
      <c r="U6037" s="101">
        <f t="shared" si="847"/>
        <v>0</v>
      </c>
      <c r="V6037" s="101">
        <f t="shared" ca="1" si="848"/>
        <v>123.07450004269587</v>
      </c>
    </row>
    <row r="6038" spans="2:22" x14ac:dyDescent="0.3">
      <c r="B6038" s="13">
        <v>2023</v>
      </c>
      <c r="C6038" s="13">
        <v>9</v>
      </c>
      <c r="D6038" s="13">
        <v>6</v>
      </c>
      <c r="E6038" s="83" t="s">
        <v>348</v>
      </c>
      <c r="F6038" s="13">
        <v>2</v>
      </c>
      <c r="G6038" s="13">
        <v>23</v>
      </c>
      <c r="H6038" s="13" t="s">
        <v>69</v>
      </c>
      <c r="I6038" s="13" t="s">
        <v>53</v>
      </c>
      <c r="J6038" s="13"/>
      <c r="K6038" s="13" t="s">
        <v>27</v>
      </c>
      <c r="L6038" s="12">
        <f t="shared" ca="1" si="841"/>
        <v>6.2383439594282848</v>
      </c>
      <c r="M6038" s="101">
        <f t="shared" ca="1" si="842"/>
        <v>0.32913502729943633</v>
      </c>
      <c r="N6038" s="101">
        <f t="shared" ca="1" si="849"/>
        <v>831.2083519978936</v>
      </c>
      <c r="O6038" s="101">
        <f t="shared" ca="1" si="843"/>
        <v>0.67305492978271764</v>
      </c>
      <c r="Q6038" s="12">
        <f t="shared" ca="1" si="844"/>
        <v>0</v>
      </c>
      <c r="R6038" s="101">
        <f t="shared" ca="1" si="845"/>
        <v>0</v>
      </c>
      <c r="S6038" s="13"/>
      <c r="T6038" s="101">
        <f t="shared" ca="1" si="846"/>
        <v>0.32913502729943633</v>
      </c>
      <c r="U6038" s="101">
        <f t="shared" si="847"/>
        <v>0</v>
      </c>
      <c r="V6038" s="101">
        <f t="shared" ca="1" si="848"/>
        <v>123.4036350699953</v>
      </c>
    </row>
    <row r="6039" spans="2:22" x14ac:dyDescent="0.3">
      <c r="B6039" s="13">
        <v>2023</v>
      </c>
      <c r="C6039" s="13">
        <v>9</v>
      </c>
      <c r="D6039" s="13">
        <v>7</v>
      </c>
      <c r="E6039" s="83" t="s">
        <v>349</v>
      </c>
      <c r="F6039" s="13">
        <v>3</v>
      </c>
      <c r="G6039" s="13">
        <v>0</v>
      </c>
      <c r="H6039" s="13" t="s">
        <v>69</v>
      </c>
      <c r="I6039" s="13" t="s">
        <v>53</v>
      </c>
      <c r="J6039" s="13"/>
      <c r="K6039" s="13" t="s">
        <v>27</v>
      </c>
      <c r="L6039" s="12">
        <f t="shared" ca="1" si="841"/>
        <v>4.395928908639303</v>
      </c>
      <c r="M6039" s="101">
        <f t="shared" ca="1" si="842"/>
        <v>0.23192920921980964</v>
      </c>
      <c r="N6039" s="101">
        <f t="shared" ca="1" si="849"/>
        <v>831.2083519978936</v>
      </c>
      <c r="O6039" s="101">
        <f t="shared" ca="1" si="843"/>
        <v>0.47427676995309442</v>
      </c>
      <c r="Q6039" s="12">
        <f t="shared" ca="1" si="844"/>
        <v>0</v>
      </c>
      <c r="R6039" s="101">
        <f t="shared" ca="1" si="845"/>
        <v>0</v>
      </c>
      <c r="S6039" s="13"/>
      <c r="T6039" s="101">
        <f t="shared" ca="1" si="846"/>
        <v>0.23192920921980964</v>
      </c>
      <c r="U6039" s="101">
        <f t="shared" si="847"/>
        <v>0</v>
      </c>
      <c r="V6039" s="101">
        <f t="shared" ca="1" si="848"/>
        <v>123.63556427921512</v>
      </c>
    </row>
    <row r="6040" spans="2:22" x14ac:dyDescent="0.3">
      <c r="B6040" s="13">
        <v>2023</v>
      </c>
      <c r="C6040" s="13">
        <v>9</v>
      </c>
      <c r="D6040" s="13">
        <v>7</v>
      </c>
      <c r="E6040" s="83" t="s">
        <v>349</v>
      </c>
      <c r="F6040" s="13">
        <v>3</v>
      </c>
      <c r="G6040" s="13">
        <v>1</v>
      </c>
      <c r="H6040" s="13" t="s">
        <v>69</v>
      </c>
      <c r="I6040" s="13" t="s">
        <v>53</v>
      </c>
      <c r="J6040" s="13"/>
      <c r="K6040" s="13" t="s">
        <v>27</v>
      </c>
      <c r="L6040" s="12">
        <f t="shared" ca="1" si="841"/>
        <v>2.6221669012716604</v>
      </c>
      <c r="M6040" s="101">
        <f t="shared" ca="1" si="842"/>
        <v>0.13834552571109282</v>
      </c>
      <c r="N6040" s="101">
        <f t="shared" ca="1" si="849"/>
        <v>831.2083519978936</v>
      </c>
      <c r="O6040" s="101">
        <f t="shared" ca="1" si="843"/>
        <v>0.28290558697819945</v>
      </c>
      <c r="Q6040" s="12">
        <f t="shared" ca="1" si="844"/>
        <v>0</v>
      </c>
      <c r="R6040" s="101">
        <f t="shared" ca="1" si="845"/>
        <v>0</v>
      </c>
      <c r="S6040" s="13"/>
      <c r="T6040" s="101">
        <f t="shared" ca="1" si="846"/>
        <v>0.13834552571109282</v>
      </c>
      <c r="U6040" s="101">
        <f t="shared" si="847"/>
        <v>0</v>
      </c>
      <c r="V6040" s="101">
        <f t="shared" ca="1" si="848"/>
        <v>123.77390980492621</v>
      </c>
    </row>
    <row r="6041" spans="2:22" x14ac:dyDescent="0.3">
      <c r="B6041" s="13">
        <v>2023</v>
      </c>
      <c r="C6041" s="13">
        <v>9</v>
      </c>
      <c r="D6041" s="13">
        <v>7</v>
      </c>
      <c r="E6041" s="83" t="s">
        <v>349</v>
      </c>
      <c r="F6041" s="13">
        <v>3</v>
      </c>
      <c r="G6041" s="13">
        <v>2</v>
      </c>
      <c r="H6041" s="13" t="s">
        <v>69</v>
      </c>
      <c r="I6041" s="13" t="s">
        <v>53</v>
      </c>
      <c r="J6041" s="13"/>
      <c r="K6041" s="13" t="s">
        <v>27</v>
      </c>
      <c r="L6041" s="12">
        <f t="shared" ca="1" si="841"/>
        <v>2.8647033541578111</v>
      </c>
      <c r="M6041" s="101">
        <f t="shared" ca="1" si="842"/>
        <v>0.15114174896536611</v>
      </c>
      <c r="N6041" s="101">
        <f t="shared" ca="1" si="849"/>
        <v>831.2083519978936</v>
      </c>
      <c r="O6041" s="101">
        <f t="shared" ca="1" si="843"/>
        <v>0.30907284488008624</v>
      </c>
      <c r="Q6041" s="12">
        <f t="shared" ca="1" si="844"/>
        <v>0</v>
      </c>
      <c r="R6041" s="101">
        <f t="shared" ca="1" si="845"/>
        <v>0</v>
      </c>
      <c r="S6041" s="13"/>
      <c r="T6041" s="101">
        <f t="shared" ca="1" si="846"/>
        <v>0.15114174896536611</v>
      </c>
      <c r="U6041" s="101">
        <f t="shared" si="847"/>
        <v>0</v>
      </c>
      <c r="V6041" s="101">
        <f t="shared" ca="1" si="848"/>
        <v>123.92505155389158</v>
      </c>
    </row>
    <row r="6042" spans="2:22" x14ac:dyDescent="0.3">
      <c r="B6042" s="13">
        <v>2023</v>
      </c>
      <c r="C6042" s="13">
        <v>9</v>
      </c>
      <c r="D6042" s="13">
        <v>7</v>
      </c>
      <c r="E6042" s="83" t="s">
        <v>349</v>
      </c>
      <c r="F6042" s="13">
        <v>3</v>
      </c>
      <c r="G6042" s="13">
        <v>3</v>
      </c>
      <c r="H6042" s="13" t="s">
        <v>69</v>
      </c>
      <c r="I6042" s="13" t="s">
        <v>53</v>
      </c>
      <c r="J6042" s="13"/>
      <c r="K6042" s="13" t="s">
        <v>27</v>
      </c>
      <c r="L6042" s="12">
        <f t="shared" ca="1" si="841"/>
        <v>2.6334647791714869</v>
      </c>
      <c r="M6042" s="101">
        <f t="shared" ca="1" si="842"/>
        <v>0.13894160174908765</v>
      </c>
      <c r="N6042" s="101">
        <f t="shared" ca="1" si="849"/>
        <v>831.2083519978936</v>
      </c>
      <c r="O6042" s="101">
        <f t="shared" ca="1" si="843"/>
        <v>0.28412451502481173</v>
      </c>
      <c r="Q6042" s="12">
        <f t="shared" ca="1" si="844"/>
        <v>0</v>
      </c>
      <c r="R6042" s="101">
        <f t="shared" ca="1" si="845"/>
        <v>0</v>
      </c>
      <c r="S6042" s="13"/>
      <c r="T6042" s="101">
        <f t="shared" ca="1" si="846"/>
        <v>0.13894160174908765</v>
      </c>
      <c r="U6042" s="101">
        <f t="shared" si="847"/>
        <v>0</v>
      </c>
      <c r="V6042" s="101">
        <f t="shared" ca="1" si="848"/>
        <v>124.06399315564066</v>
      </c>
    </row>
    <row r="6043" spans="2:22" x14ac:dyDescent="0.3">
      <c r="B6043" s="13">
        <v>2023</v>
      </c>
      <c r="C6043" s="13">
        <v>9</v>
      </c>
      <c r="D6043" s="13">
        <v>7</v>
      </c>
      <c r="E6043" s="83" t="s">
        <v>349</v>
      </c>
      <c r="F6043" s="13">
        <v>3</v>
      </c>
      <c r="G6043" s="13">
        <v>4</v>
      </c>
      <c r="H6043" s="13" t="s">
        <v>69</v>
      </c>
      <c r="I6043" s="13" t="s">
        <v>53</v>
      </c>
      <c r="J6043" s="13"/>
      <c r="K6043" s="13" t="s">
        <v>27</v>
      </c>
      <c r="L6043" s="12">
        <f t="shared" ca="1" si="841"/>
        <v>2.551464758048497</v>
      </c>
      <c r="M6043" s="101">
        <f t="shared" ca="1" si="842"/>
        <v>0.13461528063463871</v>
      </c>
      <c r="N6043" s="101">
        <f t="shared" ca="1" si="849"/>
        <v>831.2083519978936</v>
      </c>
      <c r="O6043" s="101">
        <f t="shared" ca="1" si="843"/>
        <v>0.27527753274585237</v>
      </c>
      <c r="Q6043" s="12">
        <f t="shared" ca="1" si="844"/>
        <v>0</v>
      </c>
      <c r="R6043" s="101">
        <f t="shared" ca="1" si="845"/>
        <v>0</v>
      </c>
      <c r="S6043" s="13"/>
      <c r="T6043" s="101">
        <f t="shared" ca="1" si="846"/>
        <v>0.13461528063463871</v>
      </c>
      <c r="U6043" s="101">
        <f t="shared" si="847"/>
        <v>0</v>
      </c>
      <c r="V6043" s="101">
        <f t="shared" ca="1" si="848"/>
        <v>124.19860843627529</v>
      </c>
    </row>
    <row r="6044" spans="2:22" x14ac:dyDescent="0.3">
      <c r="B6044" s="13">
        <v>2023</v>
      </c>
      <c r="C6044" s="13">
        <v>9</v>
      </c>
      <c r="D6044" s="13">
        <v>7</v>
      </c>
      <c r="E6044" s="83" t="s">
        <v>349</v>
      </c>
      <c r="F6044" s="13">
        <v>3</v>
      </c>
      <c r="G6044" s="13">
        <v>5</v>
      </c>
      <c r="H6044" s="13" t="s">
        <v>69</v>
      </c>
      <c r="I6044" s="13" t="s">
        <v>53</v>
      </c>
      <c r="J6044" s="13"/>
      <c r="K6044" s="13" t="s">
        <v>27</v>
      </c>
      <c r="L6044" s="12">
        <f t="shared" ca="1" si="841"/>
        <v>2.7040927992313355</v>
      </c>
      <c r="M6044" s="101">
        <f t="shared" ca="1" si="842"/>
        <v>0.14266793608744527</v>
      </c>
      <c r="N6044" s="101">
        <f t="shared" ca="1" si="849"/>
        <v>831.2083519978936</v>
      </c>
      <c r="O6044" s="101">
        <f t="shared" ca="1" si="843"/>
        <v>0.29174457210906879</v>
      </c>
      <c r="Q6044" s="12">
        <f t="shared" ca="1" si="844"/>
        <v>0</v>
      </c>
      <c r="R6044" s="101">
        <f t="shared" ca="1" si="845"/>
        <v>0</v>
      </c>
      <c r="S6044" s="13"/>
      <c r="T6044" s="101">
        <f t="shared" ca="1" si="846"/>
        <v>0.14266793608744527</v>
      </c>
      <c r="U6044" s="101">
        <f t="shared" si="847"/>
        <v>0</v>
      </c>
      <c r="V6044" s="101">
        <f t="shared" ca="1" si="848"/>
        <v>124.34127637236274</v>
      </c>
    </row>
    <row r="6045" spans="2:22" x14ac:dyDescent="0.3">
      <c r="B6045" s="13">
        <v>2023</v>
      </c>
      <c r="C6045" s="13">
        <v>9</v>
      </c>
      <c r="D6045" s="13">
        <v>7</v>
      </c>
      <c r="E6045" s="83" t="s">
        <v>349</v>
      </c>
      <c r="F6045" s="13">
        <v>3</v>
      </c>
      <c r="G6045" s="13">
        <v>6</v>
      </c>
      <c r="H6045" s="13" t="s">
        <v>69</v>
      </c>
      <c r="I6045" s="13" t="s">
        <v>53</v>
      </c>
      <c r="J6045" s="13"/>
      <c r="K6045" s="13" t="s">
        <v>27</v>
      </c>
      <c r="L6045" s="12">
        <f t="shared" ca="1" si="841"/>
        <v>2.5693827636540987</v>
      </c>
      <c r="M6045" s="101">
        <f t="shared" ca="1" si="842"/>
        <v>0.13556063461039025</v>
      </c>
      <c r="N6045" s="101">
        <f t="shared" ca="1" si="849"/>
        <v>831.2083519978936</v>
      </c>
      <c r="O6045" s="101">
        <f t="shared" ca="1" si="843"/>
        <v>0.27721070637064071</v>
      </c>
      <c r="Q6045" s="12">
        <f t="shared" ca="1" si="844"/>
        <v>5.6000000000000005</v>
      </c>
      <c r="R6045" s="101">
        <f t="shared" ca="1" si="845"/>
        <v>0.25654174905668059</v>
      </c>
      <c r="S6045" s="13"/>
      <c r="T6045" s="101">
        <f t="shared" ca="1" si="846"/>
        <v>0</v>
      </c>
      <c r="U6045" s="101">
        <f t="shared" si="847"/>
        <v>0</v>
      </c>
      <c r="V6045" s="101">
        <f t="shared" ca="1" si="848"/>
        <v>123.82819287424938</v>
      </c>
    </row>
    <row r="6046" spans="2:22" x14ac:dyDescent="0.3">
      <c r="B6046" s="13">
        <v>2023</v>
      </c>
      <c r="C6046" s="13">
        <v>9</v>
      </c>
      <c r="D6046" s="13">
        <v>7</v>
      </c>
      <c r="E6046" s="83" t="s">
        <v>349</v>
      </c>
      <c r="F6046" s="13">
        <v>3</v>
      </c>
      <c r="G6046" s="13">
        <v>7</v>
      </c>
      <c r="H6046" s="13" t="s">
        <v>69</v>
      </c>
      <c r="I6046" s="13" t="s">
        <v>53</v>
      </c>
      <c r="J6046" s="13"/>
      <c r="K6046" s="13" t="s">
        <v>27</v>
      </c>
      <c r="L6046" s="12">
        <f t="shared" ca="1" si="841"/>
        <v>2.8713931396448702</v>
      </c>
      <c r="M6046" s="101">
        <f t="shared" ca="1" si="842"/>
        <v>0.15149470204766335</v>
      </c>
      <c r="N6046" s="101">
        <f t="shared" ca="1" si="849"/>
        <v>831.2083519978936</v>
      </c>
      <c r="O6046" s="101">
        <f t="shared" ca="1" si="843"/>
        <v>0.30979460583628504</v>
      </c>
      <c r="Q6046" s="12">
        <f t="shared" ca="1" si="844"/>
        <v>5.6000000000000005</v>
      </c>
      <c r="R6046" s="101">
        <f t="shared" ca="1" si="845"/>
        <v>0.2309765707290618</v>
      </c>
      <c r="S6046" s="13"/>
      <c r="T6046" s="101">
        <f t="shared" ca="1" si="846"/>
        <v>0</v>
      </c>
      <c r="U6046" s="101">
        <f t="shared" si="847"/>
        <v>0</v>
      </c>
      <c r="V6046" s="101">
        <f t="shared" ca="1" si="848"/>
        <v>123.36623973279127</v>
      </c>
    </row>
    <row r="6047" spans="2:22" x14ac:dyDescent="0.3">
      <c r="B6047" s="13">
        <v>2023</v>
      </c>
      <c r="C6047" s="13">
        <v>9</v>
      </c>
      <c r="D6047" s="13">
        <v>7</v>
      </c>
      <c r="E6047" s="83" t="s">
        <v>349</v>
      </c>
      <c r="F6047" s="13">
        <v>3</v>
      </c>
      <c r="G6047" s="13">
        <v>8</v>
      </c>
      <c r="H6047" s="13" t="s">
        <v>69</v>
      </c>
      <c r="I6047" s="13" t="s">
        <v>53</v>
      </c>
      <c r="J6047" s="13"/>
      <c r="K6047" s="13" t="s">
        <v>27</v>
      </c>
      <c r="L6047" s="12">
        <f t="shared" ca="1" si="841"/>
        <v>2.6887049055153778</v>
      </c>
      <c r="M6047" s="101">
        <f t="shared" ca="1" si="842"/>
        <v>0.14185607081499133</v>
      </c>
      <c r="N6047" s="101">
        <f t="shared" ca="1" si="849"/>
        <v>831.2083519978936</v>
      </c>
      <c r="O6047" s="101">
        <f t="shared" ca="1" si="843"/>
        <v>0.2900843722560541</v>
      </c>
      <c r="Q6047" s="12">
        <f t="shared" ca="1" si="844"/>
        <v>5.6000000000000005</v>
      </c>
      <c r="R6047" s="101">
        <f t="shared" ca="1" si="845"/>
        <v>0.24644112974812332</v>
      </c>
      <c r="S6047" s="13"/>
      <c r="T6047" s="101">
        <f t="shared" ca="1" si="846"/>
        <v>0</v>
      </c>
      <c r="U6047" s="101">
        <f t="shared" si="847"/>
        <v>0</v>
      </c>
      <c r="V6047" s="101">
        <f t="shared" ca="1" si="848"/>
        <v>122.87335747329503</v>
      </c>
    </row>
    <row r="6048" spans="2:22" x14ac:dyDescent="0.3">
      <c r="B6048" s="13">
        <v>2023</v>
      </c>
      <c r="C6048" s="13">
        <v>9</v>
      </c>
      <c r="D6048" s="13">
        <v>7</v>
      </c>
      <c r="E6048" s="83" t="s">
        <v>349</v>
      </c>
      <c r="F6048" s="13">
        <v>3</v>
      </c>
      <c r="G6048" s="13">
        <v>9</v>
      </c>
      <c r="H6048" s="13" t="s">
        <v>69</v>
      </c>
      <c r="I6048" s="13" t="s">
        <v>53</v>
      </c>
      <c r="J6048" s="13"/>
      <c r="K6048" s="13" t="s">
        <v>27</v>
      </c>
      <c r="L6048" s="12">
        <f t="shared" ca="1" si="841"/>
        <v>4.5453415456920663</v>
      </c>
      <c r="M6048" s="101">
        <f t="shared" ca="1" si="842"/>
        <v>0.23981221995071342</v>
      </c>
      <c r="N6048" s="101">
        <f t="shared" ca="1" si="849"/>
        <v>831.2083519978936</v>
      </c>
      <c r="O6048" s="101">
        <f t="shared" ca="1" si="843"/>
        <v>0.49039689936471703</v>
      </c>
      <c r="Q6048" s="12">
        <f t="shared" ca="1" si="844"/>
        <v>5.6000000000000005</v>
      </c>
      <c r="R6048" s="101">
        <f t="shared" ca="1" si="845"/>
        <v>8.9276838157166638E-2</v>
      </c>
      <c r="S6048" s="13"/>
      <c r="T6048" s="101">
        <f t="shared" ca="1" si="846"/>
        <v>0</v>
      </c>
      <c r="U6048" s="101">
        <f t="shared" si="847"/>
        <v>0</v>
      </c>
      <c r="V6048" s="101">
        <f t="shared" ca="1" si="848"/>
        <v>122.69480379698071</v>
      </c>
    </row>
    <row r="6049" spans="2:22" x14ac:dyDescent="0.3">
      <c r="B6049" s="13">
        <v>2023</v>
      </c>
      <c r="C6049" s="13">
        <v>9</v>
      </c>
      <c r="D6049" s="13">
        <v>7</v>
      </c>
      <c r="E6049" s="83" t="s">
        <v>349</v>
      </c>
      <c r="F6049" s="13">
        <v>3</v>
      </c>
      <c r="G6049" s="13">
        <v>10</v>
      </c>
      <c r="H6049" s="13" t="s">
        <v>70</v>
      </c>
      <c r="I6049" s="13" t="s">
        <v>53</v>
      </c>
      <c r="J6049" s="13"/>
      <c r="K6049" s="13" t="s">
        <v>27</v>
      </c>
      <c r="L6049" s="12">
        <f t="shared" ca="1" si="841"/>
        <v>3.2799899757208624</v>
      </c>
      <c r="M6049" s="101">
        <f t="shared" ca="1" si="842"/>
        <v>0.17305227111903271</v>
      </c>
      <c r="N6049" s="101">
        <f t="shared" ca="1" si="849"/>
        <v>831.2083519978936</v>
      </c>
      <c r="O6049" s="101">
        <f t="shared" ca="1" si="843"/>
        <v>0.35387811848052386</v>
      </c>
      <c r="Q6049" s="12">
        <f t="shared" ca="1" si="844"/>
        <v>5.6000000000000005</v>
      </c>
      <c r="R6049" s="101">
        <f t="shared" ca="1" si="845"/>
        <v>0.19638884855522906</v>
      </c>
      <c r="S6049" s="13"/>
      <c r="T6049" s="101">
        <f t="shared" ca="1" si="846"/>
        <v>0</v>
      </c>
      <c r="U6049" s="101">
        <f t="shared" si="847"/>
        <v>0</v>
      </c>
      <c r="V6049" s="101">
        <f t="shared" ca="1" si="848"/>
        <v>122.30202609987025</v>
      </c>
    </row>
    <row r="6050" spans="2:22" x14ac:dyDescent="0.3">
      <c r="B6050" s="13">
        <v>2023</v>
      </c>
      <c r="C6050" s="13">
        <v>9</v>
      </c>
      <c r="D6050" s="13">
        <v>7</v>
      </c>
      <c r="E6050" s="83" t="s">
        <v>349</v>
      </c>
      <c r="F6050" s="13">
        <v>3</v>
      </c>
      <c r="G6050" s="13">
        <v>11</v>
      </c>
      <c r="H6050" s="13" t="s">
        <v>70</v>
      </c>
      <c r="I6050" s="13" t="s">
        <v>53</v>
      </c>
      <c r="J6050" s="13"/>
      <c r="K6050" s="13" t="s">
        <v>27</v>
      </c>
      <c r="L6050" s="12">
        <f t="shared" ca="1" si="841"/>
        <v>3.246914343207822</v>
      </c>
      <c r="M6050" s="101">
        <f t="shared" ca="1" si="842"/>
        <v>0.17130720074764469</v>
      </c>
      <c r="N6050" s="101">
        <f t="shared" ca="1" si="849"/>
        <v>831.2083519978936</v>
      </c>
      <c r="O6050" s="101">
        <f t="shared" ca="1" si="843"/>
        <v>0.35030958848869193</v>
      </c>
      <c r="Q6050" s="12">
        <f t="shared" ca="1" si="844"/>
        <v>5.6000000000000005</v>
      </c>
      <c r="R6050" s="101">
        <f t="shared" ca="1" si="845"/>
        <v>0.19918870084745791</v>
      </c>
      <c r="S6050" s="13"/>
      <c r="T6050" s="101">
        <f t="shared" ca="1" si="846"/>
        <v>0</v>
      </c>
      <c r="U6050" s="101">
        <f t="shared" si="847"/>
        <v>0</v>
      </c>
      <c r="V6050" s="101">
        <f t="shared" ca="1" si="848"/>
        <v>121.90364869817533</v>
      </c>
    </row>
    <row r="6051" spans="2:22" x14ac:dyDescent="0.3">
      <c r="B6051" s="13">
        <v>2023</v>
      </c>
      <c r="C6051" s="13">
        <v>9</v>
      </c>
      <c r="D6051" s="13">
        <v>7</v>
      </c>
      <c r="E6051" s="83" t="s">
        <v>349</v>
      </c>
      <c r="F6051" s="13">
        <v>3</v>
      </c>
      <c r="G6051" s="13">
        <v>12</v>
      </c>
      <c r="H6051" s="13" t="s">
        <v>70</v>
      </c>
      <c r="I6051" s="13" t="s">
        <v>53</v>
      </c>
      <c r="J6051" s="13"/>
      <c r="K6051" s="13" t="s">
        <v>27</v>
      </c>
      <c r="L6051" s="12">
        <f t="shared" ca="1" si="841"/>
        <v>2.5331376675153714</v>
      </c>
      <c r="M6051" s="101">
        <f t="shared" ca="1" si="842"/>
        <v>0.13364834333811099</v>
      </c>
      <c r="N6051" s="101">
        <f t="shared" ca="1" si="849"/>
        <v>831.2083519978936</v>
      </c>
      <c r="O6051" s="101">
        <f t="shared" ca="1" si="843"/>
        <v>0.27330022294823342</v>
      </c>
      <c r="Q6051" s="12">
        <f t="shared" ca="1" si="844"/>
        <v>5.6000000000000005</v>
      </c>
      <c r="R6051" s="101">
        <f t="shared" ca="1" si="845"/>
        <v>0.25960989644482385</v>
      </c>
      <c r="S6051" s="13"/>
      <c r="T6051" s="101">
        <f t="shared" ca="1" si="846"/>
        <v>0</v>
      </c>
      <c r="U6051" s="101">
        <f t="shared" si="847"/>
        <v>0</v>
      </c>
      <c r="V6051" s="101">
        <f t="shared" ca="1" si="848"/>
        <v>121.38442890528567</v>
      </c>
    </row>
    <row r="6052" spans="2:22" x14ac:dyDescent="0.3">
      <c r="B6052" s="13">
        <v>2023</v>
      </c>
      <c r="C6052" s="13">
        <v>9</v>
      </c>
      <c r="D6052" s="13">
        <v>7</v>
      </c>
      <c r="E6052" s="83" t="s">
        <v>349</v>
      </c>
      <c r="F6052" s="13">
        <v>3</v>
      </c>
      <c r="G6052" s="13">
        <v>13</v>
      </c>
      <c r="H6052" s="13" t="s">
        <v>70</v>
      </c>
      <c r="I6052" s="13" t="s">
        <v>53</v>
      </c>
      <c r="J6052" s="13"/>
      <c r="K6052" s="13" t="s">
        <v>27</v>
      </c>
      <c r="L6052" s="12">
        <f t="shared" ca="1" si="841"/>
        <v>3.4180627806268888</v>
      </c>
      <c r="M6052" s="101">
        <f t="shared" ca="1" si="842"/>
        <v>0.18033699230587466</v>
      </c>
      <c r="N6052" s="101">
        <f t="shared" ca="1" si="849"/>
        <v>831.2083519978936</v>
      </c>
      <c r="O6052" s="101">
        <f t="shared" ca="1" si="843"/>
        <v>0.36877479340183505</v>
      </c>
      <c r="Q6052" s="12">
        <f t="shared" ca="1" si="844"/>
        <v>5.6000000000000005</v>
      </c>
      <c r="R6052" s="101">
        <f t="shared" ca="1" si="845"/>
        <v>0.18470098561993392</v>
      </c>
      <c r="S6052" s="13"/>
      <c r="T6052" s="101">
        <f t="shared" ca="1" si="846"/>
        <v>0</v>
      </c>
      <c r="U6052" s="101">
        <f t="shared" si="847"/>
        <v>0</v>
      </c>
      <c r="V6052" s="101">
        <f t="shared" ca="1" si="848"/>
        <v>121.01502693404579</v>
      </c>
    </row>
    <row r="6053" spans="2:22" x14ac:dyDescent="0.3">
      <c r="B6053" s="13">
        <v>2023</v>
      </c>
      <c r="C6053" s="13">
        <v>9</v>
      </c>
      <c r="D6053" s="13">
        <v>7</v>
      </c>
      <c r="E6053" s="83" t="s">
        <v>349</v>
      </c>
      <c r="F6053" s="13">
        <v>3</v>
      </c>
      <c r="G6053" s="13">
        <v>14</v>
      </c>
      <c r="H6053" s="13" t="s">
        <v>70</v>
      </c>
      <c r="I6053" s="13" t="s">
        <v>53</v>
      </c>
      <c r="J6053" s="13"/>
      <c r="K6053" s="13" t="s">
        <v>27</v>
      </c>
      <c r="L6053" s="12">
        <f t="shared" ca="1" si="841"/>
        <v>2.5191462453435616</v>
      </c>
      <c r="M6053" s="101">
        <f t="shared" ca="1" si="842"/>
        <v>0.13291015590432631</v>
      </c>
      <c r="N6053" s="101">
        <f t="shared" ca="1" si="849"/>
        <v>831.2083519978936</v>
      </c>
      <c r="O6053" s="101">
        <f t="shared" ca="1" si="843"/>
        <v>0.27179068841011683</v>
      </c>
      <c r="Q6053" s="12">
        <f t="shared" ca="1" si="844"/>
        <v>1.559188716669929</v>
      </c>
      <c r="R6053" s="101">
        <f t="shared" ca="1" si="845"/>
        <v>0</v>
      </c>
      <c r="S6053" s="13"/>
      <c r="T6053" s="101">
        <f t="shared" ca="1" si="846"/>
        <v>5.0647359212820854E-2</v>
      </c>
      <c r="U6053" s="101">
        <f t="shared" si="847"/>
        <v>0</v>
      </c>
      <c r="V6053" s="101">
        <f t="shared" ca="1" si="848"/>
        <v>121.06567429325861</v>
      </c>
    </row>
    <row r="6054" spans="2:22" x14ac:dyDescent="0.3">
      <c r="B6054" s="13">
        <v>2023</v>
      </c>
      <c r="C6054" s="13">
        <v>9</v>
      </c>
      <c r="D6054" s="13">
        <v>7</v>
      </c>
      <c r="E6054" s="83" t="s">
        <v>349</v>
      </c>
      <c r="F6054" s="13">
        <v>3</v>
      </c>
      <c r="G6054" s="13">
        <v>15</v>
      </c>
      <c r="H6054" s="13" t="s">
        <v>70</v>
      </c>
      <c r="I6054" s="13" t="s">
        <v>53</v>
      </c>
      <c r="J6054" s="13"/>
      <c r="K6054" s="13" t="s">
        <v>27</v>
      </c>
      <c r="L6054" s="12">
        <f t="shared" ca="1" si="841"/>
        <v>3.4490454295469664</v>
      </c>
      <c r="M6054" s="101">
        <f t="shared" ca="1" si="842"/>
        <v>0.18197163686289794</v>
      </c>
      <c r="N6054" s="101">
        <f t="shared" ca="1" si="849"/>
        <v>831.2083519978936</v>
      </c>
      <c r="O6054" s="101">
        <f t="shared" ca="1" si="843"/>
        <v>0.37211751139382221</v>
      </c>
      <c r="Q6054" s="12">
        <f t="shared" ca="1" si="844"/>
        <v>5.542598678697682</v>
      </c>
      <c r="R6054" s="101">
        <f t="shared" ca="1" si="845"/>
        <v>0.17721928254060809</v>
      </c>
      <c r="S6054" s="13"/>
      <c r="T6054" s="101">
        <f t="shared" ca="1" si="846"/>
        <v>0</v>
      </c>
      <c r="U6054" s="101">
        <f t="shared" si="847"/>
        <v>0</v>
      </c>
      <c r="V6054" s="101">
        <f t="shared" ca="1" si="848"/>
        <v>120.7112357281774</v>
      </c>
    </row>
    <row r="6055" spans="2:22" x14ac:dyDescent="0.3">
      <c r="B6055" s="13">
        <v>2023</v>
      </c>
      <c r="C6055" s="13">
        <v>9</v>
      </c>
      <c r="D6055" s="13">
        <v>7</v>
      </c>
      <c r="E6055" s="83" t="s">
        <v>349</v>
      </c>
      <c r="F6055" s="13">
        <v>3</v>
      </c>
      <c r="G6055" s="13">
        <v>16</v>
      </c>
      <c r="H6055" s="13" t="s">
        <v>71</v>
      </c>
      <c r="I6055" s="13" t="s">
        <v>53</v>
      </c>
      <c r="J6055" s="13"/>
      <c r="K6055" s="13" t="s">
        <v>27</v>
      </c>
      <c r="L6055" s="12">
        <f t="shared" ca="1" si="841"/>
        <v>4.0987332503266822</v>
      </c>
      <c r="M6055" s="101">
        <f t="shared" ca="1" si="842"/>
        <v>0.50881674569555435</v>
      </c>
      <c r="N6055" s="101">
        <f t="shared" ca="1" si="849"/>
        <v>832.36112072454796</v>
      </c>
      <c r="O6055" s="101">
        <f t="shared" ca="1" si="843"/>
        <v>1.2206027619472859</v>
      </c>
      <c r="Q6055" s="12">
        <f t="shared" ca="1" si="844"/>
        <v>5.6000000000000005</v>
      </c>
      <c r="R6055" s="101">
        <f t="shared" ca="1" si="845"/>
        <v>0.12708223035984639</v>
      </c>
      <c r="S6055" s="13"/>
      <c r="T6055" s="101">
        <f t="shared" ca="1" si="846"/>
        <v>0</v>
      </c>
      <c r="U6055" s="101">
        <f t="shared" ca="1" si="847"/>
        <v>1.1527687266543793</v>
      </c>
      <c r="V6055" s="101">
        <f t="shared" ca="1" si="848"/>
        <v>121.60983999411209</v>
      </c>
    </row>
    <row r="6056" spans="2:22" x14ac:dyDescent="0.3">
      <c r="B6056" s="13">
        <v>2023</v>
      </c>
      <c r="C6056" s="13">
        <v>9</v>
      </c>
      <c r="D6056" s="13">
        <v>7</v>
      </c>
      <c r="E6056" s="83" t="s">
        <v>349</v>
      </c>
      <c r="F6056" s="13">
        <v>3</v>
      </c>
      <c r="G6056" s="13">
        <v>17</v>
      </c>
      <c r="H6056" s="13" t="s">
        <v>71</v>
      </c>
      <c r="I6056" s="13" t="s">
        <v>53</v>
      </c>
      <c r="J6056" s="13"/>
      <c r="K6056" s="13" t="s">
        <v>27</v>
      </c>
      <c r="L6056" s="12">
        <f t="shared" ca="1" si="841"/>
        <v>5.1025064499270156</v>
      </c>
      <c r="M6056" s="101">
        <f t="shared" ca="1" si="842"/>
        <v>0.63342515069393968</v>
      </c>
      <c r="N6056" s="101">
        <f t="shared" ca="1" si="849"/>
        <v>833.79620066358996</v>
      </c>
      <c r="O6056" s="101">
        <f t="shared" ca="1" si="843"/>
        <v>1.5195264207882653</v>
      </c>
      <c r="Q6056" s="12">
        <f t="shared" ca="1" si="844"/>
        <v>5.5342148851838964</v>
      </c>
      <c r="R6056" s="101">
        <f t="shared" ca="1" si="845"/>
        <v>3.6544119044494956E-2</v>
      </c>
      <c r="S6056" s="13"/>
      <c r="T6056" s="101">
        <f t="shared" ca="1" si="846"/>
        <v>0</v>
      </c>
      <c r="U6056" s="101">
        <f t="shared" ca="1" si="847"/>
        <v>1.4350799390419731</v>
      </c>
      <c r="V6056" s="101">
        <f t="shared" ca="1" si="848"/>
        <v>122.97183169506508</v>
      </c>
    </row>
    <row r="6057" spans="2:22" x14ac:dyDescent="0.3">
      <c r="B6057" s="13">
        <v>2023</v>
      </c>
      <c r="C6057" s="13">
        <v>9</v>
      </c>
      <c r="D6057" s="13">
        <v>7</v>
      </c>
      <c r="E6057" s="83" t="s">
        <v>349</v>
      </c>
      <c r="F6057" s="13">
        <v>3</v>
      </c>
      <c r="G6057" s="13">
        <v>18</v>
      </c>
      <c r="H6057" s="13" t="s">
        <v>71</v>
      </c>
      <c r="I6057" s="13" t="s">
        <v>53</v>
      </c>
      <c r="J6057" s="13"/>
      <c r="K6057" s="13" t="s">
        <v>27</v>
      </c>
      <c r="L6057" s="12">
        <f t="shared" ca="1" si="841"/>
        <v>6.5902626919806391</v>
      </c>
      <c r="M6057" s="101">
        <f t="shared" ca="1" si="842"/>
        <v>0.81811521058247649</v>
      </c>
      <c r="N6057" s="101">
        <f t="shared" ca="1" si="849"/>
        <v>835.64971204570952</v>
      </c>
      <c r="O6057" s="101">
        <f t="shared" ca="1" si="843"/>
        <v>1.9625802296718344</v>
      </c>
      <c r="Q6057" s="12">
        <f t="shared" ca="1" si="844"/>
        <v>5.6000000000000005</v>
      </c>
      <c r="R6057" s="101">
        <f t="shared" ca="1" si="845"/>
        <v>0</v>
      </c>
      <c r="S6057" s="13"/>
      <c r="T6057" s="101">
        <f t="shared" ca="1" si="846"/>
        <v>0.12293121058247647</v>
      </c>
      <c r="U6057" s="101">
        <f t="shared" ca="1" si="847"/>
        <v>1.8535113821195546</v>
      </c>
      <c r="V6057" s="101">
        <f t="shared" ca="1" si="848"/>
        <v>124.94827428776711</v>
      </c>
    </row>
    <row r="6058" spans="2:22" x14ac:dyDescent="0.3">
      <c r="B6058" s="13">
        <v>2023</v>
      </c>
      <c r="C6058" s="13">
        <v>9</v>
      </c>
      <c r="D6058" s="13">
        <v>7</v>
      </c>
      <c r="E6058" s="83" t="s">
        <v>349</v>
      </c>
      <c r="F6058" s="13">
        <v>3</v>
      </c>
      <c r="G6058" s="13">
        <v>19</v>
      </c>
      <c r="H6058" s="13" t="s">
        <v>71</v>
      </c>
      <c r="I6058" s="13" t="s">
        <v>53</v>
      </c>
      <c r="J6058" s="13"/>
      <c r="K6058" s="13" t="s">
        <v>27</v>
      </c>
      <c r="L6058" s="12">
        <f t="shared" ca="1" si="841"/>
        <v>3.6598811597619956</v>
      </c>
      <c r="M6058" s="101">
        <f t="shared" ca="1" si="842"/>
        <v>0.45433764717285413</v>
      </c>
      <c r="N6058" s="101">
        <f t="shared" ca="1" si="849"/>
        <v>836.67905362189254</v>
      </c>
      <c r="O6058" s="101">
        <f t="shared" ca="1" si="843"/>
        <v>1.0899126093771223</v>
      </c>
      <c r="Q6058" s="12">
        <f t="shared" ca="1" si="844"/>
        <v>0</v>
      </c>
      <c r="R6058" s="101">
        <f t="shared" ca="1" si="845"/>
        <v>0</v>
      </c>
      <c r="S6058" s="13"/>
      <c r="T6058" s="101">
        <f t="shared" ca="1" si="846"/>
        <v>0.45433764717285413</v>
      </c>
      <c r="U6058" s="101">
        <f t="shared" ca="1" si="847"/>
        <v>1.0293415761830613</v>
      </c>
      <c r="V6058" s="101">
        <f t="shared" ca="1" si="848"/>
        <v>126.43195351112301</v>
      </c>
    </row>
    <row r="6059" spans="2:22" x14ac:dyDescent="0.3">
      <c r="B6059" s="13">
        <v>2023</v>
      </c>
      <c r="C6059" s="13">
        <v>9</v>
      </c>
      <c r="D6059" s="13">
        <v>7</v>
      </c>
      <c r="E6059" s="83" t="s">
        <v>349</v>
      </c>
      <c r="F6059" s="13">
        <v>3</v>
      </c>
      <c r="G6059" s="13">
        <v>20</v>
      </c>
      <c r="H6059" s="13" t="s">
        <v>69</v>
      </c>
      <c r="I6059" s="13" t="s">
        <v>53</v>
      </c>
      <c r="J6059" s="13"/>
      <c r="K6059" s="13" t="s">
        <v>27</v>
      </c>
      <c r="L6059" s="12">
        <f t="shared" ca="1" si="841"/>
        <v>4.9344668657806636</v>
      </c>
      <c r="M6059" s="101">
        <f t="shared" ca="1" si="842"/>
        <v>0.26034247183858783</v>
      </c>
      <c r="N6059" s="101">
        <f t="shared" ca="1" si="849"/>
        <v>836.67905362189254</v>
      </c>
      <c r="O6059" s="101">
        <f t="shared" ca="1" si="843"/>
        <v>0.53237963014907574</v>
      </c>
      <c r="Q6059" s="12">
        <f t="shared" ca="1" si="844"/>
        <v>0</v>
      </c>
      <c r="R6059" s="101">
        <f t="shared" ca="1" si="845"/>
        <v>0</v>
      </c>
      <c r="S6059" s="13"/>
      <c r="T6059" s="101">
        <f t="shared" ca="1" si="846"/>
        <v>0.26034247183858783</v>
      </c>
      <c r="U6059" s="101">
        <f t="shared" si="847"/>
        <v>0</v>
      </c>
      <c r="V6059" s="101">
        <f t="shared" ca="1" si="848"/>
        <v>126.6922959829616</v>
      </c>
    </row>
    <row r="6060" spans="2:22" x14ac:dyDescent="0.3">
      <c r="B6060" s="13">
        <v>2023</v>
      </c>
      <c r="C6060" s="13">
        <v>9</v>
      </c>
      <c r="D6060" s="13">
        <v>7</v>
      </c>
      <c r="E6060" s="83" t="s">
        <v>349</v>
      </c>
      <c r="F6060" s="13">
        <v>3</v>
      </c>
      <c r="G6060" s="13">
        <v>21</v>
      </c>
      <c r="H6060" s="13" t="s">
        <v>69</v>
      </c>
      <c r="I6060" s="13" t="s">
        <v>53</v>
      </c>
      <c r="J6060" s="13"/>
      <c r="K6060" s="13" t="s">
        <v>27</v>
      </c>
      <c r="L6060" s="12">
        <f t="shared" ca="1" si="841"/>
        <v>5.6438339093542682</v>
      </c>
      <c r="M6060" s="101">
        <f t="shared" ca="1" si="842"/>
        <v>0.29776867705753118</v>
      </c>
      <c r="N6060" s="101">
        <f t="shared" ca="1" si="849"/>
        <v>836.67905362189254</v>
      </c>
      <c r="O6060" s="101">
        <f t="shared" ca="1" si="843"/>
        <v>0.60891324048023199</v>
      </c>
      <c r="Q6060" s="12">
        <f t="shared" ca="1" si="844"/>
        <v>0</v>
      </c>
      <c r="R6060" s="101">
        <f t="shared" ca="1" si="845"/>
        <v>0</v>
      </c>
      <c r="S6060" s="13"/>
      <c r="T6060" s="101">
        <f t="shared" ca="1" si="846"/>
        <v>0.29776867705753118</v>
      </c>
      <c r="U6060" s="101">
        <f t="shared" si="847"/>
        <v>0</v>
      </c>
      <c r="V6060" s="101">
        <f t="shared" ca="1" si="848"/>
        <v>126.99006466001913</v>
      </c>
    </row>
    <row r="6061" spans="2:22" x14ac:dyDescent="0.3">
      <c r="B6061" s="13">
        <v>2023</v>
      </c>
      <c r="C6061" s="13">
        <v>9</v>
      </c>
      <c r="D6061" s="13">
        <v>7</v>
      </c>
      <c r="E6061" s="83" t="s">
        <v>349</v>
      </c>
      <c r="F6061" s="13">
        <v>3</v>
      </c>
      <c r="G6061" s="13">
        <v>22</v>
      </c>
      <c r="H6061" s="13" t="s">
        <v>69</v>
      </c>
      <c r="I6061" s="13" t="s">
        <v>53</v>
      </c>
      <c r="J6061" s="13"/>
      <c r="K6061" s="13" t="s">
        <v>27</v>
      </c>
      <c r="L6061" s="12">
        <f t="shared" ca="1" si="841"/>
        <v>6.1602916962769934</v>
      </c>
      <c r="M6061" s="101">
        <f t="shared" ca="1" si="842"/>
        <v>0.3250169898955742</v>
      </c>
      <c r="N6061" s="101">
        <f t="shared" ca="1" si="849"/>
        <v>836.67905362189254</v>
      </c>
      <c r="O6061" s="101">
        <f t="shared" ca="1" si="843"/>
        <v>0.66463387111132477</v>
      </c>
      <c r="Q6061" s="12">
        <f t="shared" ca="1" si="844"/>
        <v>0</v>
      </c>
      <c r="R6061" s="101">
        <f t="shared" ca="1" si="845"/>
        <v>0</v>
      </c>
      <c r="S6061" s="13"/>
      <c r="T6061" s="101">
        <f t="shared" ca="1" si="846"/>
        <v>0.3250169898955742</v>
      </c>
      <c r="U6061" s="101">
        <f t="shared" si="847"/>
        <v>0</v>
      </c>
      <c r="V6061" s="101">
        <f t="shared" ca="1" si="848"/>
        <v>127.3150816499147</v>
      </c>
    </row>
    <row r="6062" spans="2:22" x14ac:dyDescent="0.3">
      <c r="B6062" s="13">
        <v>2023</v>
      </c>
      <c r="C6062" s="13">
        <v>9</v>
      </c>
      <c r="D6062" s="13">
        <v>7</v>
      </c>
      <c r="E6062" s="83" t="s">
        <v>349</v>
      </c>
      <c r="F6062" s="13">
        <v>3</v>
      </c>
      <c r="G6062" s="13">
        <v>23</v>
      </c>
      <c r="H6062" s="13" t="s">
        <v>69</v>
      </c>
      <c r="I6062" s="13" t="s">
        <v>53</v>
      </c>
      <c r="J6062" s="13"/>
      <c r="K6062" s="13" t="s">
        <v>27</v>
      </c>
      <c r="L6062" s="12">
        <f t="shared" ca="1" si="841"/>
        <v>4.3229315945684803</v>
      </c>
      <c r="M6062" s="101">
        <f t="shared" ca="1" si="842"/>
        <v>0.22807787092943302</v>
      </c>
      <c r="N6062" s="101">
        <f t="shared" ca="1" si="849"/>
        <v>836.67905362189254</v>
      </c>
      <c r="O6062" s="101">
        <f t="shared" ca="1" si="843"/>
        <v>0.46640108973799332</v>
      </c>
      <c r="Q6062" s="12">
        <f t="shared" ca="1" si="844"/>
        <v>0</v>
      </c>
      <c r="R6062" s="101">
        <f t="shared" ca="1" si="845"/>
        <v>0</v>
      </c>
      <c r="S6062" s="13"/>
      <c r="T6062" s="101">
        <f t="shared" ca="1" si="846"/>
        <v>0.22807787092943302</v>
      </c>
      <c r="U6062" s="101">
        <f t="shared" si="847"/>
        <v>0</v>
      </c>
      <c r="V6062" s="101">
        <f t="shared" ca="1" si="848"/>
        <v>127.54315952084414</v>
      </c>
    </row>
    <row r="6063" spans="2:22" x14ac:dyDescent="0.3">
      <c r="B6063" s="13">
        <v>2023</v>
      </c>
      <c r="C6063" s="13">
        <v>9</v>
      </c>
      <c r="D6063" s="13">
        <v>8</v>
      </c>
      <c r="E6063" s="83" t="s">
        <v>350</v>
      </c>
      <c r="F6063" s="13">
        <v>4</v>
      </c>
      <c r="G6063" s="13">
        <v>0</v>
      </c>
      <c r="H6063" s="13" t="s">
        <v>69</v>
      </c>
      <c r="I6063" s="13" t="s">
        <v>53</v>
      </c>
      <c r="J6063" s="13"/>
      <c r="K6063" s="13" t="s">
        <v>28</v>
      </c>
      <c r="L6063" s="12">
        <f t="shared" ca="1" si="841"/>
        <v>4.3638728743405979</v>
      </c>
      <c r="M6063" s="101">
        <f t="shared" ca="1" si="842"/>
        <v>0.23023793285020996</v>
      </c>
      <c r="N6063" s="101">
        <f t="shared" ca="1" si="849"/>
        <v>836.67905362189254</v>
      </c>
      <c r="O6063" s="101">
        <f t="shared" ca="1" si="843"/>
        <v>0.47081824441260711</v>
      </c>
      <c r="Q6063" s="12">
        <f t="shared" ca="1" si="844"/>
        <v>0</v>
      </c>
      <c r="R6063" s="101">
        <f t="shared" ca="1" si="845"/>
        <v>0</v>
      </c>
      <c r="S6063" s="13"/>
      <c r="T6063" s="101">
        <f t="shared" ca="1" si="846"/>
        <v>0.23023793285020996</v>
      </c>
      <c r="U6063" s="101">
        <f t="shared" si="847"/>
        <v>0</v>
      </c>
      <c r="V6063" s="101">
        <f t="shared" ca="1" si="848"/>
        <v>127.77339745369436</v>
      </c>
    </row>
    <row r="6064" spans="2:22" x14ac:dyDescent="0.3">
      <c r="B6064" s="13">
        <v>2023</v>
      </c>
      <c r="C6064" s="13">
        <v>9</v>
      </c>
      <c r="D6064" s="13">
        <v>8</v>
      </c>
      <c r="E6064" s="83" t="s">
        <v>350</v>
      </c>
      <c r="F6064" s="13">
        <v>4</v>
      </c>
      <c r="G6064" s="13">
        <v>1</v>
      </c>
      <c r="H6064" s="13" t="s">
        <v>69</v>
      </c>
      <c r="I6064" s="13" t="s">
        <v>53</v>
      </c>
      <c r="J6064" s="13"/>
      <c r="K6064" s="13" t="s">
        <v>28</v>
      </c>
      <c r="L6064" s="12">
        <f t="shared" ca="1" si="841"/>
        <v>2.679259022584048</v>
      </c>
      <c r="M6064" s="101">
        <f t="shared" ca="1" si="842"/>
        <v>0.14135770603153439</v>
      </c>
      <c r="N6064" s="101">
        <f t="shared" ca="1" si="849"/>
        <v>836.67905362189254</v>
      </c>
      <c r="O6064" s="101">
        <f t="shared" ca="1" si="843"/>
        <v>0.28906525594659294</v>
      </c>
      <c r="Q6064" s="12">
        <f t="shared" ca="1" si="844"/>
        <v>0</v>
      </c>
      <c r="R6064" s="101">
        <f t="shared" ca="1" si="845"/>
        <v>0</v>
      </c>
      <c r="S6064" s="13"/>
      <c r="T6064" s="101">
        <f t="shared" ca="1" si="846"/>
        <v>0.14135770603153439</v>
      </c>
      <c r="U6064" s="101">
        <f t="shared" si="847"/>
        <v>0</v>
      </c>
      <c r="V6064" s="101">
        <f t="shared" ca="1" si="848"/>
        <v>127.91475515972589</v>
      </c>
    </row>
    <row r="6065" spans="2:22" x14ac:dyDescent="0.3">
      <c r="B6065" s="13">
        <v>2023</v>
      </c>
      <c r="C6065" s="13">
        <v>9</v>
      </c>
      <c r="D6065" s="13">
        <v>8</v>
      </c>
      <c r="E6065" s="83" t="s">
        <v>350</v>
      </c>
      <c r="F6065" s="13">
        <v>4</v>
      </c>
      <c r="G6065" s="13">
        <v>2</v>
      </c>
      <c r="H6065" s="13" t="s">
        <v>69</v>
      </c>
      <c r="I6065" s="13" t="s">
        <v>53</v>
      </c>
      <c r="J6065" s="13"/>
      <c r="K6065" s="13" t="s">
        <v>28</v>
      </c>
      <c r="L6065" s="12">
        <f t="shared" ca="1" si="841"/>
        <v>2.6808490686675834</v>
      </c>
      <c r="M6065" s="101">
        <f t="shared" ca="1" si="842"/>
        <v>0.1414415968629017</v>
      </c>
      <c r="N6065" s="101">
        <f t="shared" ca="1" si="849"/>
        <v>836.67905362189254</v>
      </c>
      <c r="O6065" s="101">
        <f t="shared" ca="1" si="843"/>
        <v>0.28923680601854557</v>
      </c>
      <c r="Q6065" s="12">
        <f t="shared" ca="1" si="844"/>
        <v>0</v>
      </c>
      <c r="R6065" s="101">
        <f t="shared" ca="1" si="845"/>
        <v>0</v>
      </c>
      <c r="S6065" s="13"/>
      <c r="T6065" s="101">
        <f t="shared" ca="1" si="846"/>
        <v>0.1414415968629017</v>
      </c>
      <c r="U6065" s="101">
        <f t="shared" si="847"/>
        <v>0</v>
      </c>
      <c r="V6065" s="101">
        <f t="shared" ca="1" si="848"/>
        <v>128.05619675658878</v>
      </c>
    </row>
    <row r="6066" spans="2:22" x14ac:dyDescent="0.3">
      <c r="B6066" s="13">
        <v>2023</v>
      </c>
      <c r="C6066" s="13">
        <v>9</v>
      </c>
      <c r="D6066" s="13">
        <v>8</v>
      </c>
      <c r="E6066" s="83" t="s">
        <v>350</v>
      </c>
      <c r="F6066" s="13">
        <v>4</v>
      </c>
      <c r="G6066" s="13">
        <v>3</v>
      </c>
      <c r="H6066" s="13" t="s">
        <v>69</v>
      </c>
      <c r="I6066" s="13" t="s">
        <v>53</v>
      </c>
      <c r="J6066" s="13"/>
      <c r="K6066" s="13" t="s">
        <v>28</v>
      </c>
      <c r="L6066" s="12">
        <f t="shared" ca="1" si="841"/>
        <v>2.4926567669090072</v>
      </c>
      <c r="M6066" s="101">
        <f t="shared" ca="1" si="842"/>
        <v>0.13151257102211922</v>
      </c>
      <c r="N6066" s="101">
        <f t="shared" ca="1" si="849"/>
        <v>836.67905362189254</v>
      </c>
      <c r="O6066" s="101">
        <f t="shared" ca="1" si="843"/>
        <v>0.26893273858181277</v>
      </c>
      <c r="Q6066" s="12">
        <f t="shared" ca="1" si="844"/>
        <v>0</v>
      </c>
      <c r="R6066" s="101">
        <f t="shared" ca="1" si="845"/>
        <v>0</v>
      </c>
      <c r="S6066" s="13"/>
      <c r="T6066" s="101">
        <f t="shared" ca="1" si="846"/>
        <v>0.13151257102211922</v>
      </c>
      <c r="U6066" s="101">
        <f t="shared" si="847"/>
        <v>0</v>
      </c>
      <c r="V6066" s="101">
        <f t="shared" ca="1" si="848"/>
        <v>128.18770932761089</v>
      </c>
    </row>
    <row r="6067" spans="2:22" x14ac:dyDescent="0.3">
      <c r="B6067" s="13">
        <v>2023</v>
      </c>
      <c r="C6067" s="13">
        <v>9</v>
      </c>
      <c r="D6067" s="13">
        <v>8</v>
      </c>
      <c r="E6067" s="83" t="s">
        <v>350</v>
      </c>
      <c r="F6067" s="13">
        <v>4</v>
      </c>
      <c r="G6067" s="13">
        <v>4</v>
      </c>
      <c r="H6067" s="13" t="s">
        <v>69</v>
      </c>
      <c r="I6067" s="13" t="s">
        <v>53</v>
      </c>
      <c r="J6067" s="13"/>
      <c r="K6067" s="13" t="s">
        <v>28</v>
      </c>
      <c r="L6067" s="12">
        <f t="shared" ca="1" si="841"/>
        <v>2.2906937853510327</v>
      </c>
      <c r="M6067" s="101">
        <f t="shared" ca="1" si="842"/>
        <v>0.12085700411512049</v>
      </c>
      <c r="N6067" s="101">
        <f t="shared" ca="1" si="849"/>
        <v>836.67905362189254</v>
      </c>
      <c r="O6067" s="101">
        <f t="shared" ca="1" si="843"/>
        <v>0.24714295250152293</v>
      </c>
      <c r="Q6067" s="12">
        <f t="shared" ca="1" si="844"/>
        <v>0</v>
      </c>
      <c r="R6067" s="101">
        <f t="shared" ca="1" si="845"/>
        <v>0</v>
      </c>
      <c r="S6067" s="13"/>
      <c r="T6067" s="101">
        <f t="shared" ca="1" si="846"/>
        <v>0.12085700411512049</v>
      </c>
      <c r="U6067" s="101">
        <f t="shared" si="847"/>
        <v>0</v>
      </c>
      <c r="V6067" s="101">
        <f t="shared" ca="1" si="848"/>
        <v>128.30856633172601</v>
      </c>
    </row>
    <row r="6068" spans="2:22" x14ac:dyDescent="0.3">
      <c r="B6068" s="13">
        <v>2023</v>
      </c>
      <c r="C6068" s="13">
        <v>9</v>
      </c>
      <c r="D6068" s="13">
        <v>8</v>
      </c>
      <c r="E6068" s="83" t="s">
        <v>350</v>
      </c>
      <c r="F6068" s="13">
        <v>4</v>
      </c>
      <c r="G6068" s="13">
        <v>5</v>
      </c>
      <c r="H6068" s="13" t="s">
        <v>69</v>
      </c>
      <c r="I6068" s="13" t="s">
        <v>53</v>
      </c>
      <c r="J6068" s="13"/>
      <c r="K6068" s="13" t="s">
        <v>28</v>
      </c>
      <c r="L6068" s="12">
        <f t="shared" ca="1" si="841"/>
        <v>2.7365138922393406</v>
      </c>
      <c r="M6068" s="101">
        <f t="shared" ca="1" si="842"/>
        <v>0.14437847295454762</v>
      </c>
      <c r="N6068" s="101">
        <f t="shared" ca="1" si="849"/>
        <v>836.67905362189254</v>
      </c>
      <c r="O6068" s="101">
        <f t="shared" ca="1" si="843"/>
        <v>0.29524248383370244</v>
      </c>
      <c r="Q6068" s="12">
        <f t="shared" ca="1" si="844"/>
        <v>0</v>
      </c>
      <c r="R6068" s="101">
        <f t="shared" ca="1" si="845"/>
        <v>0</v>
      </c>
      <c r="S6068" s="13"/>
      <c r="T6068" s="101">
        <f t="shared" ca="1" si="846"/>
        <v>0.14437847295454762</v>
      </c>
      <c r="U6068" s="101">
        <f t="shared" si="847"/>
        <v>0</v>
      </c>
      <c r="V6068" s="101">
        <f t="shared" ca="1" si="848"/>
        <v>128.45294480468056</v>
      </c>
    </row>
    <row r="6069" spans="2:22" x14ac:dyDescent="0.3">
      <c r="B6069" s="13">
        <v>2023</v>
      </c>
      <c r="C6069" s="13">
        <v>9</v>
      </c>
      <c r="D6069" s="13">
        <v>8</v>
      </c>
      <c r="E6069" s="83" t="s">
        <v>350</v>
      </c>
      <c r="F6069" s="13">
        <v>4</v>
      </c>
      <c r="G6069" s="13">
        <v>6</v>
      </c>
      <c r="H6069" s="13" t="s">
        <v>69</v>
      </c>
      <c r="I6069" s="13" t="s">
        <v>53</v>
      </c>
      <c r="J6069" s="13"/>
      <c r="K6069" s="13" t="s">
        <v>28</v>
      </c>
      <c r="L6069" s="12">
        <f t="shared" ca="1" si="841"/>
        <v>2.9768781396038619</v>
      </c>
      <c r="M6069" s="101">
        <f t="shared" ca="1" si="842"/>
        <v>0.15706009064549975</v>
      </c>
      <c r="N6069" s="101">
        <f t="shared" ca="1" si="849"/>
        <v>836.67905362189254</v>
      </c>
      <c r="O6069" s="101">
        <f t="shared" ca="1" si="843"/>
        <v>0.32117538248186067</v>
      </c>
      <c r="Q6069" s="12">
        <f t="shared" ca="1" si="844"/>
        <v>5.6000000000000005</v>
      </c>
      <c r="R6069" s="101">
        <f t="shared" ca="1" si="845"/>
        <v>0.22204726548253315</v>
      </c>
      <c r="S6069" s="13"/>
      <c r="T6069" s="101">
        <f t="shared" ca="1" si="846"/>
        <v>0</v>
      </c>
      <c r="U6069" s="101">
        <f t="shared" si="847"/>
        <v>0</v>
      </c>
      <c r="V6069" s="101">
        <f t="shared" ca="1" si="848"/>
        <v>128.0088502737155</v>
      </c>
    </row>
    <row r="6070" spans="2:22" x14ac:dyDescent="0.3">
      <c r="B6070" s="13">
        <v>2023</v>
      </c>
      <c r="C6070" s="13">
        <v>9</v>
      </c>
      <c r="D6070" s="13">
        <v>8</v>
      </c>
      <c r="E6070" s="83" t="s">
        <v>350</v>
      </c>
      <c r="F6070" s="13">
        <v>4</v>
      </c>
      <c r="G6070" s="13">
        <v>7</v>
      </c>
      <c r="H6070" s="13" t="s">
        <v>69</v>
      </c>
      <c r="I6070" s="13" t="s">
        <v>53</v>
      </c>
      <c r="J6070" s="13"/>
      <c r="K6070" s="13" t="s">
        <v>28</v>
      </c>
      <c r="L6070" s="12">
        <f t="shared" ca="1" si="841"/>
        <v>2.2924641644352732</v>
      </c>
      <c r="M6070" s="101">
        <f t="shared" ca="1" si="842"/>
        <v>0.12095040931560502</v>
      </c>
      <c r="N6070" s="101">
        <f t="shared" ca="1" si="849"/>
        <v>836.67905362189254</v>
      </c>
      <c r="O6070" s="101">
        <f t="shared" ca="1" si="843"/>
        <v>0.24733395870092162</v>
      </c>
      <c r="Q6070" s="12">
        <f t="shared" ca="1" si="844"/>
        <v>0</v>
      </c>
      <c r="R6070" s="101">
        <f t="shared" ca="1" si="845"/>
        <v>0</v>
      </c>
      <c r="S6070" s="13"/>
      <c r="T6070" s="101">
        <f t="shared" ca="1" si="846"/>
        <v>0.12095040931560502</v>
      </c>
      <c r="U6070" s="101">
        <f t="shared" si="847"/>
        <v>0</v>
      </c>
      <c r="V6070" s="101">
        <f t="shared" ca="1" si="848"/>
        <v>128.12980068303111</v>
      </c>
    </row>
    <row r="6071" spans="2:22" x14ac:dyDescent="0.3">
      <c r="B6071" s="13">
        <v>2023</v>
      </c>
      <c r="C6071" s="13">
        <v>9</v>
      </c>
      <c r="D6071" s="13">
        <v>8</v>
      </c>
      <c r="E6071" s="83" t="s">
        <v>350</v>
      </c>
      <c r="F6071" s="13">
        <v>4</v>
      </c>
      <c r="G6071" s="13">
        <v>8</v>
      </c>
      <c r="H6071" s="13" t="s">
        <v>69</v>
      </c>
      <c r="I6071" s="13" t="s">
        <v>53</v>
      </c>
      <c r="J6071" s="13"/>
      <c r="K6071" s="13" t="s">
        <v>28</v>
      </c>
      <c r="L6071" s="12">
        <f t="shared" ca="1" si="841"/>
        <v>3.5982965007946306</v>
      </c>
      <c r="M6071" s="101">
        <f t="shared" ca="1" si="842"/>
        <v>0.18984612338192472</v>
      </c>
      <c r="N6071" s="101">
        <f t="shared" ca="1" si="849"/>
        <v>836.67905362189254</v>
      </c>
      <c r="O6071" s="101">
        <f t="shared" ca="1" si="843"/>
        <v>0.38822020947073271</v>
      </c>
      <c r="Q6071" s="12">
        <f t="shared" ca="1" si="844"/>
        <v>5.6000000000000005</v>
      </c>
      <c r="R6071" s="101">
        <f t="shared" ca="1" si="845"/>
        <v>0.16944420120773457</v>
      </c>
      <c r="S6071" s="13"/>
      <c r="T6071" s="101">
        <f t="shared" ca="1" si="846"/>
        <v>0</v>
      </c>
      <c r="U6071" s="101">
        <f t="shared" si="847"/>
        <v>0</v>
      </c>
      <c r="V6071" s="101">
        <f t="shared" ca="1" si="848"/>
        <v>127.79091228061563</v>
      </c>
    </row>
    <row r="6072" spans="2:22" x14ac:dyDescent="0.3">
      <c r="B6072" s="13">
        <v>2023</v>
      </c>
      <c r="C6072" s="13">
        <v>9</v>
      </c>
      <c r="D6072" s="13">
        <v>8</v>
      </c>
      <c r="E6072" s="83" t="s">
        <v>350</v>
      </c>
      <c r="F6072" s="13">
        <v>4</v>
      </c>
      <c r="G6072" s="13">
        <v>9</v>
      </c>
      <c r="H6072" s="13" t="s">
        <v>69</v>
      </c>
      <c r="I6072" s="13" t="s">
        <v>53</v>
      </c>
      <c r="J6072" s="13"/>
      <c r="K6072" s="13" t="s">
        <v>28</v>
      </c>
      <c r="L6072" s="12">
        <f t="shared" ca="1" si="841"/>
        <v>4.3099818708665003</v>
      </c>
      <c r="M6072" s="101">
        <f t="shared" ca="1" si="842"/>
        <v>0.22739464350691657</v>
      </c>
      <c r="N6072" s="101">
        <f t="shared" ca="1" si="849"/>
        <v>836.67905362189254</v>
      </c>
      <c r="O6072" s="101">
        <f t="shared" ca="1" si="843"/>
        <v>0.46500394404778672</v>
      </c>
      <c r="Q6072" s="12">
        <f t="shared" ca="1" si="844"/>
        <v>5.6000000000000005</v>
      </c>
      <c r="R6072" s="101">
        <f t="shared" ca="1" si="845"/>
        <v>0.1092000346311508</v>
      </c>
      <c r="S6072" s="13"/>
      <c r="T6072" s="101">
        <f t="shared" ca="1" si="846"/>
        <v>0</v>
      </c>
      <c r="U6072" s="101">
        <f t="shared" si="847"/>
        <v>0</v>
      </c>
      <c r="V6072" s="101">
        <f t="shared" ca="1" si="848"/>
        <v>127.57251221135331</v>
      </c>
    </row>
    <row r="6073" spans="2:22" x14ac:dyDescent="0.3">
      <c r="B6073" s="13">
        <v>2023</v>
      </c>
      <c r="C6073" s="13">
        <v>9</v>
      </c>
      <c r="D6073" s="13">
        <v>8</v>
      </c>
      <c r="E6073" s="83" t="s">
        <v>350</v>
      </c>
      <c r="F6073" s="13">
        <v>4</v>
      </c>
      <c r="G6073" s="13">
        <v>10</v>
      </c>
      <c r="H6073" s="13" t="s">
        <v>70</v>
      </c>
      <c r="I6073" s="13" t="s">
        <v>53</v>
      </c>
      <c r="J6073" s="13"/>
      <c r="K6073" s="13" t="s">
        <v>28</v>
      </c>
      <c r="L6073" s="12">
        <f t="shared" ca="1" si="841"/>
        <v>3.6885018644946772</v>
      </c>
      <c r="M6073" s="101">
        <f t="shared" ca="1" si="842"/>
        <v>0.19460535837073917</v>
      </c>
      <c r="N6073" s="101">
        <f t="shared" ca="1" si="849"/>
        <v>836.67905362189254</v>
      </c>
      <c r="O6073" s="101">
        <f t="shared" ca="1" si="843"/>
        <v>0.3979524661603307</v>
      </c>
      <c r="Q6073" s="12">
        <f t="shared" ca="1" si="844"/>
        <v>5.6000000000000005</v>
      </c>
      <c r="R6073" s="101">
        <f t="shared" ca="1" si="845"/>
        <v>0.16180831717052563</v>
      </c>
      <c r="S6073" s="13"/>
      <c r="T6073" s="101">
        <f t="shared" ca="1" si="846"/>
        <v>0</v>
      </c>
      <c r="U6073" s="101">
        <f t="shared" si="847"/>
        <v>0</v>
      </c>
      <c r="V6073" s="101">
        <f t="shared" ca="1" si="848"/>
        <v>127.24889557701226</v>
      </c>
    </row>
    <row r="6074" spans="2:22" x14ac:dyDescent="0.3">
      <c r="B6074" s="13">
        <v>2023</v>
      </c>
      <c r="C6074" s="13">
        <v>9</v>
      </c>
      <c r="D6074" s="13">
        <v>8</v>
      </c>
      <c r="E6074" s="83" t="s">
        <v>350</v>
      </c>
      <c r="F6074" s="13">
        <v>4</v>
      </c>
      <c r="G6074" s="13">
        <v>11</v>
      </c>
      <c r="H6074" s="13" t="s">
        <v>70</v>
      </c>
      <c r="I6074" s="13" t="s">
        <v>53</v>
      </c>
      <c r="J6074" s="13"/>
      <c r="K6074" s="13" t="s">
        <v>28</v>
      </c>
      <c r="L6074" s="12">
        <f t="shared" ca="1" si="841"/>
        <v>2.9906287206998527</v>
      </c>
      <c r="M6074" s="101">
        <f t="shared" ca="1" si="842"/>
        <v>0.15778557130412424</v>
      </c>
      <c r="N6074" s="101">
        <f t="shared" ca="1" si="849"/>
        <v>836.67905362189254</v>
      </c>
      <c r="O6074" s="101">
        <f t="shared" ca="1" si="843"/>
        <v>0.32265893267630713</v>
      </c>
      <c r="Q6074" s="12">
        <f t="shared" ca="1" si="844"/>
        <v>5.6000000000000005</v>
      </c>
      <c r="R6074" s="101">
        <f t="shared" ca="1" si="845"/>
        <v>0.22088327879275751</v>
      </c>
      <c r="S6074" s="13"/>
      <c r="T6074" s="101">
        <f t="shared" ca="1" si="846"/>
        <v>0</v>
      </c>
      <c r="U6074" s="101">
        <f t="shared" si="847"/>
        <v>0</v>
      </c>
      <c r="V6074" s="101">
        <f t="shared" ca="1" si="848"/>
        <v>126.80712901942675</v>
      </c>
    </row>
    <row r="6075" spans="2:22" x14ac:dyDescent="0.3">
      <c r="B6075" s="13">
        <v>2023</v>
      </c>
      <c r="C6075" s="13">
        <v>9</v>
      </c>
      <c r="D6075" s="13">
        <v>8</v>
      </c>
      <c r="E6075" s="83" t="s">
        <v>350</v>
      </c>
      <c r="F6075" s="13">
        <v>4</v>
      </c>
      <c r="G6075" s="13">
        <v>12</v>
      </c>
      <c r="H6075" s="13" t="s">
        <v>70</v>
      </c>
      <c r="I6075" s="13" t="s">
        <v>53</v>
      </c>
      <c r="J6075" s="13"/>
      <c r="K6075" s="13" t="s">
        <v>28</v>
      </c>
      <c r="L6075" s="12">
        <f t="shared" ca="1" si="841"/>
        <v>3.6806600896196491</v>
      </c>
      <c r="M6075" s="101">
        <f t="shared" ca="1" si="842"/>
        <v>0.1941916263283327</v>
      </c>
      <c r="N6075" s="101">
        <f t="shared" ca="1" si="849"/>
        <v>836.67905362189254</v>
      </c>
      <c r="O6075" s="101">
        <f t="shared" ca="1" si="843"/>
        <v>0.39710641706906391</v>
      </c>
      <c r="Q6075" s="12">
        <f t="shared" ca="1" si="844"/>
        <v>0</v>
      </c>
      <c r="R6075" s="101">
        <f t="shared" ca="1" si="845"/>
        <v>0</v>
      </c>
      <c r="S6075" s="13"/>
      <c r="T6075" s="101">
        <f t="shared" ca="1" si="846"/>
        <v>0.1941916263283327</v>
      </c>
      <c r="U6075" s="101">
        <f t="shared" si="847"/>
        <v>0</v>
      </c>
      <c r="V6075" s="101">
        <f t="shared" ca="1" si="848"/>
        <v>127.00132064575509</v>
      </c>
    </row>
    <row r="6076" spans="2:22" x14ac:dyDescent="0.3">
      <c r="B6076" s="13">
        <v>2023</v>
      </c>
      <c r="C6076" s="13">
        <v>9</v>
      </c>
      <c r="D6076" s="13">
        <v>8</v>
      </c>
      <c r="E6076" s="83" t="s">
        <v>350</v>
      </c>
      <c r="F6076" s="13">
        <v>4</v>
      </c>
      <c r="G6076" s="13">
        <v>13</v>
      </c>
      <c r="H6076" s="13" t="s">
        <v>70</v>
      </c>
      <c r="I6076" s="13" t="s">
        <v>53</v>
      </c>
      <c r="J6076" s="13"/>
      <c r="K6076" s="13" t="s">
        <v>28</v>
      </c>
      <c r="L6076" s="12">
        <f t="shared" ca="1" si="841"/>
        <v>4.2695747436858991</v>
      </c>
      <c r="M6076" s="101">
        <f t="shared" ca="1" si="842"/>
        <v>0.22526276347686805</v>
      </c>
      <c r="N6076" s="101">
        <f t="shared" ca="1" si="849"/>
        <v>836.67905362189254</v>
      </c>
      <c r="O6076" s="101">
        <f t="shared" ca="1" si="843"/>
        <v>0.46064441909627163</v>
      </c>
      <c r="Q6076" s="12">
        <f t="shared" ca="1" si="844"/>
        <v>5.6000000000000005</v>
      </c>
      <c r="R6076" s="101">
        <f t="shared" ca="1" si="845"/>
        <v>0.1126204979469887</v>
      </c>
      <c r="S6076" s="13"/>
      <c r="T6076" s="101">
        <f t="shared" ca="1" si="846"/>
        <v>0</v>
      </c>
      <c r="U6076" s="101">
        <f t="shared" si="847"/>
        <v>0</v>
      </c>
      <c r="V6076" s="101">
        <f t="shared" ca="1" si="848"/>
        <v>126.7760796498611</v>
      </c>
    </row>
    <row r="6077" spans="2:22" x14ac:dyDescent="0.3">
      <c r="B6077" s="13">
        <v>2023</v>
      </c>
      <c r="C6077" s="13">
        <v>9</v>
      </c>
      <c r="D6077" s="13">
        <v>8</v>
      </c>
      <c r="E6077" s="83" t="s">
        <v>350</v>
      </c>
      <c r="F6077" s="13">
        <v>4</v>
      </c>
      <c r="G6077" s="13">
        <v>14</v>
      </c>
      <c r="H6077" s="13" t="s">
        <v>70</v>
      </c>
      <c r="I6077" s="13" t="s">
        <v>53</v>
      </c>
      <c r="J6077" s="13"/>
      <c r="K6077" s="13" t="s">
        <v>28</v>
      </c>
      <c r="L6077" s="12">
        <f t="shared" ca="1" si="841"/>
        <v>3.6149779335704193</v>
      </c>
      <c r="M6077" s="101">
        <f t="shared" ca="1" si="842"/>
        <v>0.19072623577517533</v>
      </c>
      <c r="N6077" s="101">
        <f t="shared" ca="1" si="849"/>
        <v>836.67905362189254</v>
      </c>
      <c r="O6077" s="101">
        <f t="shared" ca="1" si="843"/>
        <v>0.39001996925291255</v>
      </c>
      <c r="Q6077" s="12">
        <f t="shared" ca="1" si="844"/>
        <v>4.4045848393543219</v>
      </c>
      <c r="R6077" s="101">
        <f t="shared" ca="1" si="845"/>
        <v>6.6840224574607351E-2</v>
      </c>
      <c r="S6077" s="13"/>
      <c r="T6077" s="101">
        <f t="shared" ca="1" si="846"/>
        <v>0</v>
      </c>
      <c r="U6077" s="101">
        <f t="shared" si="847"/>
        <v>0</v>
      </c>
      <c r="V6077" s="101">
        <f t="shared" ca="1" si="848"/>
        <v>126.64239920071189</v>
      </c>
    </row>
    <row r="6078" spans="2:22" x14ac:dyDescent="0.3">
      <c r="B6078" s="13">
        <v>2023</v>
      </c>
      <c r="C6078" s="13">
        <v>9</v>
      </c>
      <c r="D6078" s="13">
        <v>8</v>
      </c>
      <c r="E6078" s="83" t="s">
        <v>350</v>
      </c>
      <c r="F6078" s="13">
        <v>4</v>
      </c>
      <c r="G6078" s="13">
        <v>15</v>
      </c>
      <c r="H6078" s="13" t="s">
        <v>70</v>
      </c>
      <c r="I6078" s="13" t="s">
        <v>53</v>
      </c>
      <c r="J6078" s="13"/>
      <c r="K6078" s="13" t="s">
        <v>28</v>
      </c>
      <c r="L6078" s="12">
        <f t="shared" ca="1" si="841"/>
        <v>3.8152599055986935</v>
      </c>
      <c r="M6078" s="101">
        <f t="shared" ca="1" si="842"/>
        <v>0.20129311261938707</v>
      </c>
      <c r="N6078" s="101">
        <f t="shared" ca="1" si="849"/>
        <v>836.67905362189254</v>
      </c>
      <c r="O6078" s="101">
        <f t="shared" ca="1" si="843"/>
        <v>0.41162839121504302</v>
      </c>
      <c r="Q6078" s="12">
        <f t="shared" ca="1" si="844"/>
        <v>0</v>
      </c>
      <c r="R6078" s="101">
        <f t="shared" ca="1" si="845"/>
        <v>0</v>
      </c>
      <c r="S6078" s="13"/>
      <c r="T6078" s="101">
        <f t="shared" ca="1" si="846"/>
        <v>0.20129311261938707</v>
      </c>
      <c r="U6078" s="101">
        <f t="shared" si="847"/>
        <v>0</v>
      </c>
      <c r="V6078" s="101">
        <f t="shared" ca="1" si="848"/>
        <v>126.84369231333127</v>
      </c>
    </row>
    <row r="6079" spans="2:22" x14ac:dyDescent="0.3">
      <c r="B6079" s="13">
        <v>2023</v>
      </c>
      <c r="C6079" s="13">
        <v>9</v>
      </c>
      <c r="D6079" s="13">
        <v>8</v>
      </c>
      <c r="E6079" s="83" t="s">
        <v>350</v>
      </c>
      <c r="F6079" s="13">
        <v>4</v>
      </c>
      <c r="G6079" s="13">
        <v>16</v>
      </c>
      <c r="H6079" s="13" t="s">
        <v>71</v>
      </c>
      <c r="I6079" s="13" t="s">
        <v>53</v>
      </c>
      <c r="J6079" s="13"/>
      <c r="K6079" s="13" t="s">
        <v>28</v>
      </c>
      <c r="L6079" s="12">
        <f t="shared" ca="1" si="841"/>
        <v>5.2134736047771151</v>
      </c>
      <c r="M6079" s="101">
        <f t="shared" ca="1" si="842"/>
        <v>0.64720061329703105</v>
      </c>
      <c r="N6079" s="101">
        <f t="shared" ca="1" si="849"/>
        <v>838.14534307323606</v>
      </c>
      <c r="O6079" s="101">
        <f t="shared" ca="1" si="843"/>
        <v>1.552572439502625</v>
      </c>
      <c r="Q6079" s="12">
        <f t="shared" ca="1" si="844"/>
        <v>0</v>
      </c>
      <c r="R6079" s="101">
        <f t="shared" ca="1" si="845"/>
        <v>0</v>
      </c>
      <c r="S6079" s="13"/>
      <c r="T6079" s="101">
        <f t="shared" ca="1" si="846"/>
        <v>0.64720061329703105</v>
      </c>
      <c r="U6079" s="101">
        <f t="shared" ca="1" si="847"/>
        <v>1.4662894513435636</v>
      </c>
      <c r="V6079" s="101">
        <f t="shared" ca="1" si="848"/>
        <v>128.95718237797186</v>
      </c>
    </row>
    <row r="6080" spans="2:22" x14ac:dyDescent="0.3">
      <c r="B6080" s="13">
        <v>2023</v>
      </c>
      <c r="C6080" s="13">
        <v>9</v>
      </c>
      <c r="D6080" s="13">
        <v>8</v>
      </c>
      <c r="E6080" s="83" t="s">
        <v>350</v>
      </c>
      <c r="F6080" s="13">
        <v>4</v>
      </c>
      <c r="G6080" s="13">
        <v>17</v>
      </c>
      <c r="H6080" s="13" t="s">
        <v>71</v>
      </c>
      <c r="I6080" s="13" t="s">
        <v>53</v>
      </c>
      <c r="J6080" s="13"/>
      <c r="K6080" s="13" t="s">
        <v>28</v>
      </c>
      <c r="L6080" s="12">
        <f t="shared" ref="L6080:L6143" ca="1" si="850">IF(K6080="Weekday",_xlfn.NORM.INV(RAND(),VLOOKUP(G6080,$J$5:$N$28,4),VLOOKUP(G6080,$J$5:$N$28,5)),_xlfn.NORM.INV(RAND(),VLOOKUP(G6080,$P$5:$T$28,4),VLOOKUP(G6080,$P$5:$T$28,5)))*VLOOKUP(C6080,$P$32:$R$43,3)</f>
        <v>5.0538528735835815</v>
      </c>
      <c r="M6080" s="101">
        <f t="shared" ref="M6080:M6143" ca="1" si="851">IF(I6080="Winter",VLOOKUP(G6080,$J$40:$L$43,3),VLOOKUP(G6080,$J$40:$L$43,2))*L6080</f>
        <v>0.62738529572666579</v>
      </c>
      <c r="N6080" s="101">
        <f t="shared" ca="1" si="849"/>
        <v>839.56673919393143</v>
      </c>
      <c r="O6080" s="101">
        <f t="shared" ref="O6080:O6143" ca="1" si="852">IF(I6080="Winter",VLOOKUP(G6080,$J$46:$L$49,3),VLOOKUP(G6080,$J$46:$L$49,2))*L6080</f>
        <v>1.5050373857531907</v>
      </c>
      <c r="Q6080" s="12">
        <f t="shared" ref="Q6080:Q6143" ca="1" si="853">MIN(MAX(AND(IF(G6080&gt;=VLOOKUP(C6080,$O$46:$T$57,5),1,0),IF(G6080&lt;=VLOOKUP(C6080,$O$46:$T$57,6),1,0))*$G$50*_xlfn.NORM.INV(RAND(),VLOOKUP(C6080,$B$4:$F$15,4),VLOOKUP(C6080,$B$4:$F$15,4)),0),0.2)*$G$51</f>
        <v>5.6000000000000005</v>
      </c>
      <c r="R6080" s="101">
        <f t="shared" ref="R6080:R6143" ca="1" si="854">MAX(Q6080-L6080,0)*$G$52</f>
        <v>4.6231354251149874E-2</v>
      </c>
      <c r="S6080" s="13"/>
      <c r="T6080" s="101">
        <f t="shared" ref="T6080:T6143" ca="1" si="855">MAX(L6080-Q6080,0)*IF(I6080="Winter",VLOOKUP(G6080,$J$40:$L$43,3),VLOOKUP(G6080,$J$40:$L$43,2))</f>
        <v>0</v>
      </c>
      <c r="U6080" s="101">
        <f t="shared" ca="1" si="847"/>
        <v>1.4213961206953825</v>
      </c>
      <c r="V6080" s="101">
        <f t="shared" ca="1" si="848"/>
        <v>130.28611579016496</v>
      </c>
    </row>
    <row r="6081" spans="2:22" x14ac:dyDescent="0.3">
      <c r="B6081" s="13">
        <v>2023</v>
      </c>
      <c r="C6081" s="13">
        <v>9</v>
      </c>
      <c r="D6081" s="13">
        <v>8</v>
      </c>
      <c r="E6081" s="83" t="s">
        <v>350</v>
      </c>
      <c r="F6081" s="13">
        <v>4</v>
      </c>
      <c r="G6081" s="13">
        <v>18</v>
      </c>
      <c r="H6081" s="13" t="s">
        <v>71</v>
      </c>
      <c r="I6081" s="13" t="s">
        <v>53</v>
      </c>
      <c r="J6081" s="13"/>
      <c r="K6081" s="13" t="s">
        <v>28</v>
      </c>
      <c r="L6081" s="12">
        <f t="shared" ca="1" si="850"/>
        <v>3.649527864999643</v>
      </c>
      <c r="M6081" s="101">
        <f t="shared" ca="1" si="851"/>
        <v>0.45305238916105567</v>
      </c>
      <c r="N6081" s="101">
        <f t="shared" ca="1" si="849"/>
        <v>840.59316890596256</v>
      </c>
      <c r="O6081" s="101">
        <f t="shared" ca="1" si="852"/>
        <v>1.0868293981968937</v>
      </c>
      <c r="Q6081" s="12">
        <f t="shared" ca="1" si="853"/>
        <v>5.6000000000000005</v>
      </c>
      <c r="R6081" s="101">
        <f t="shared" ca="1" si="854"/>
        <v>0.16510746622778028</v>
      </c>
      <c r="S6081" s="13"/>
      <c r="T6081" s="101">
        <f t="shared" ca="1" si="855"/>
        <v>0</v>
      </c>
      <c r="U6081" s="101">
        <f t="shared" ref="U6081:U6144" ca="1" si="856">IF(H6081="On-Peak",IF(I6081="Winter",((L6081*$D$48)/60),((L6081*$D$47)/60)),0)</f>
        <v>1.0264297120311496</v>
      </c>
      <c r="V6081" s="101">
        <f t="shared" ref="V6081:V6144" ca="1" si="857">V6080+MAX(T6081-R6081,0)-MAX(R6081-T6081,0)+MAX(U6081-R6081,0)-MAX(R6081-U6081,0)</f>
        <v>130.98233056974055</v>
      </c>
    </row>
    <row r="6082" spans="2:22" x14ac:dyDescent="0.3">
      <c r="B6082" s="13">
        <v>2023</v>
      </c>
      <c r="C6082" s="13">
        <v>9</v>
      </c>
      <c r="D6082" s="13">
        <v>8</v>
      </c>
      <c r="E6082" s="83" t="s">
        <v>350</v>
      </c>
      <c r="F6082" s="13">
        <v>4</v>
      </c>
      <c r="G6082" s="13">
        <v>19</v>
      </c>
      <c r="H6082" s="13" t="s">
        <v>71</v>
      </c>
      <c r="I6082" s="13" t="s">
        <v>53</v>
      </c>
      <c r="J6082" s="13"/>
      <c r="K6082" s="13" t="s">
        <v>28</v>
      </c>
      <c r="L6082" s="12">
        <f t="shared" ca="1" si="850"/>
        <v>3.789340063914894</v>
      </c>
      <c r="M6082" s="101">
        <f t="shared" ca="1" si="851"/>
        <v>0.47040867553439492</v>
      </c>
      <c r="N6082" s="101">
        <f t="shared" ca="1" si="849"/>
        <v>841.65892079893865</v>
      </c>
      <c r="O6082" s="101">
        <f t="shared" ca="1" si="852"/>
        <v>1.1284654710338555</v>
      </c>
      <c r="Q6082" s="12">
        <f t="shared" ca="1" si="853"/>
        <v>0</v>
      </c>
      <c r="R6082" s="101">
        <f t="shared" ca="1" si="854"/>
        <v>0</v>
      </c>
      <c r="S6082" s="13"/>
      <c r="T6082" s="101">
        <f t="shared" ca="1" si="855"/>
        <v>0.47040867553439492</v>
      </c>
      <c r="U6082" s="101">
        <f t="shared" ca="1" si="856"/>
        <v>1.0657518929760639</v>
      </c>
      <c r="V6082" s="101">
        <f t="shared" ca="1" si="857"/>
        <v>132.51849113825102</v>
      </c>
    </row>
    <row r="6083" spans="2:22" x14ac:dyDescent="0.3">
      <c r="B6083" s="13">
        <v>2023</v>
      </c>
      <c r="C6083" s="13">
        <v>9</v>
      </c>
      <c r="D6083" s="13">
        <v>8</v>
      </c>
      <c r="E6083" s="83" t="s">
        <v>350</v>
      </c>
      <c r="F6083" s="13">
        <v>4</v>
      </c>
      <c r="G6083" s="13">
        <v>20</v>
      </c>
      <c r="H6083" s="13" t="s">
        <v>69</v>
      </c>
      <c r="I6083" s="13" t="s">
        <v>53</v>
      </c>
      <c r="J6083" s="13"/>
      <c r="K6083" s="13" t="s">
        <v>28</v>
      </c>
      <c r="L6083" s="12">
        <f t="shared" ca="1" si="850"/>
        <v>4.0884430254684991</v>
      </c>
      <c r="M6083" s="101">
        <f t="shared" ca="1" si="851"/>
        <v>0.21570625402371801</v>
      </c>
      <c r="N6083" s="101">
        <f t="shared" ca="1" si="849"/>
        <v>841.65892079893865</v>
      </c>
      <c r="O6083" s="101">
        <f t="shared" ca="1" si="852"/>
        <v>0.44110211801779636</v>
      </c>
      <c r="Q6083" s="12">
        <f t="shared" ca="1" si="853"/>
        <v>0</v>
      </c>
      <c r="R6083" s="101">
        <f t="shared" ca="1" si="854"/>
        <v>0</v>
      </c>
      <c r="S6083" s="13"/>
      <c r="T6083" s="101">
        <f t="shared" ca="1" si="855"/>
        <v>0.21570625402371801</v>
      </c>
      <c r="U6083" s="101">
        <f t="shared" si="856"/>
        <v>0</v>
      </c>
      <c r="V6083" s="101">
        <f t="shared" ca="1" si="857"/>
        <v>132.73419739227475</v>
      </c>
    </row>
    <row r="6084" spans="2:22" x14ac:dyDescent="0.3">
      <c r="B6084" s="13">
        <v>2023</v>
      </c>
      <c r="C6084" s="13">
        <v>9</v>
      </c>
      <c r="D6084" s="13">
        <v>8</v>
      </c>
      <c r="E6084" s="83" t="s">
        <v>350</v>
      </c>
      <c r="F6084" s="13">
        <v>4</v>
      </c>
      <c r="G6084" s="13">
        <v>21</v>
      </c>
      <c r="H6084" s="13" t="s">
        <v>69</v>
      </c>
      <c r="I6084" s="13" t="s">
        <v>53</v>
      </c>
      <c r="J6084" s="13"/>
      <c r="K6084" s="13" t="s">
        <v>28</v>
      </c>
      <c r="L6084" s="12">
        <f t="shared" ca="1" si="850"/>
        <v>4.2514828845572996</v>
      </c>
      <c r="M6084" s="101">
        <f t="shared" ca="1" si="851"/>
        <v>0.22430823698924313</v>
      </c>
      <c r="N6084" s="101">
        <f t="shared" ca="1" si="849"/>
        <v>841.65892079893865</v>
      </c>
      <c r="O6084" s="101">
        <f t="shared" ca="1" si="852"/>
        <v>0.45869248841488708</v>
      </c>
      <c r="Q6084" s="12">
        <f t="shared" ca="1" si="853"/>
        <v>0</v>
      </c>
      <c r="R6084" s="101">
        <f t="shared" ca="1" si="854"/>
        <v>0</v>
      </c>
      <c r="S6084" s="13"/>
      <c r="T6084" s="101">
        <f t="shared" ca="1" si="855"/>
        <v>0.22430823698924313</v>
      </c>
      <c r="U6084" s="101">
        <f t="shared" si="856"/>
        <v>0</v>
      </c>
      <c r="V6084" s="101">
        <f t="shared" ca="1" si="857"/>
        <v>132.95850562926398</v>
      </c>
    </row>
    <row r="6085" spans="2:22" x14ac:dyDescent="0.3">
      <c r="B6085" s="13">
        <v>2023</v>
      </c>
      <c r="C6085" s="13">
        <v>9</v>
      </c>
      <c r="D6085" s="13">
        <v>8</v>
      </c>
      <c r="E6085" s="83" t="s">
        <v>350</v>
      </c>
      <c r="F6085" s="13">
        <v>4</v>
      </c>
      <c r="G6085" s="13">
        <v>22</v>
      </c>
      <c r="H6085" s="13" t="s">
        <v>69</v>
      </c>
      <c r="I6085" s="13" t="s">
        <v>53</v>
      </c>
      <c r="J6085" s="13"/>
      <c r="K6085" s="13" t="s">
        <v>28</v>
      </c>
      <c r="L6085" s="12">
        <f t="shared" ca="1" si="850"/>
        <v>4.7080797972950386</v>
      </c>
      <c r="M6085" s="101">
        <f t="shared" ca="1" si="851"/>
        <v>0.24839829010528625</v>
      </c>
      <c r="N6085" s="101">
        <f t="shared" ca="1" si="849"/>
        <v>841.65892079893865</v>
      </c>
      <c r="O6085" s="101">
        <f t="shared" ca="1" si="852"/>
        <v>0.50795472933016173</v>
      </c>
      <c r="Q6085" s="12">
        <f t="shared" ca="1" si="853"/>
        <v>0</v>
      </c>
      <c r="R6085" s="101">
        <f t="shared" ca="1" si="854"/>
        <v>0</v>
      </c>
      <c r="S6085" s="13"/>
      <c r="T6085" s="101">
        <f t="shared" ca="1" si="855"/>
        <v>0.24839829010528625</v>
      </c>
      <c r="U6085" s="101">
        <f t="shared" si="856"/>
        <v>0</v>
      </c>
      <c r="V6085" s="101">
        <f t="shared" ca="1" si="857"/>
        <v>133.20690391936927</v>
      </c>
    </row>
    <row r="6086" spans="2:22" x14ac:dyDescent="0.3">
      <c r="B6086" s="13">
        <v>2023</v>
      </c>
      <c r="C6086" s="13">
        <v>9</v>
      </c>
      <c r="D6086" s="13">
        <v>8</v>
      </c>
      <c r="E6086" s="83" t="s">
        <v>350</v>
      </c>
      <c r="F6086" s="13">
        <v>4</v>
      </c>
      <c r="G6086" s="13">
        <v>23</v>
      </c>
      <c r="H6086" s="13" t="s">
        <v>69</v>
      </c>
      <c r="I6086" s="13" t="s">
        <v>53</v>
      </c>
      <c r="J6086" s="13"/>
      <c r="K6086" s="13" t="s">
        <v>28</v>
      </c>
      <c r="L6086" s="12">
        <f t="shared" ca="1" si="850"/>
        <v>5.5409384922844689</v>
      </c>
      <c r="M6086" s="101">
        <f t="shared" ca="1" si="851"/>
        <v>0.2923399148529286</v>
      </c>
      <c r="N6086" s="101">
        <f t="shared" ca="1" si="849"/>
        <v>841.65892079893865</v>
      </c>
      <c r="O6086" s="101">
        <f t="shared" ca="1" si="852"/>
        <v>0.5978118539325713</v>
      </c>
      <c r="Q6086" s="12">
        <f t="shared" ca="1" si="853"/>
        <v>0</v>
      </c>
      <c r="R6086" s="101">
        <f t="shared" ca="1" si="854"/>
        <v>0</v>
      </c>
      <c r="S6086" s="13"/>
      <c r="T6086" s="101">
        <f t="shared" ca="1" si="855"/>
        <v>0.2923399148529286</v>
      </c>
      <c r="U6086" s="101">
        <f t="shared" si="856"/>
        <v>0</v>
      </c>
      <c r="V6086" s="101">
        <f t="shared" ca="1" si="857"/>
        <v>133.4992438342222</v>
      </c>
    </row>
    <row r="6087" spans="2:22" x14ac:dyDescent="0.3">
      <c r="B6087" s="13">
        <v>2023</v>
      </c>
      <c r="C6087" s="13">
        <v>9</v>
      </c>
      <c r="D6087" s="13">
        <v>9</v>
      </c>
      <c r="E6087" s="83" t="s">
        <v>351</v>
      </c>
      <c r="F6087" s="13">
        <v>5</v>
      </c>
      <c r="G6087" s="13">
        <v>0</v>
      </c>
      <c r="H6087" s="13" t="s">
        <v>69</v>
      </c>
      <c r="I6087" s="13" t="s">
        <v>53</v>
      </c>
      <c r="J6087" s="13"/>
      <c r="K6087" s="13" t="s">
        <v>28</v>
      </c>
      <c r="L6087" s="12">
        <f t="shared" ca="1" si="850"/>
        <v>4.7880438602560815</v>
      </c>
      <c r="M6087" s="101">
        <f t="shared" ca="1" si="851"/>
        <v>0.25261719406711086</v>
      </c>
      <c r="N6087" s="101">
        <f t="shared" ca="1" si="849"/>
        <v>841.65892079893865</v>
      </c>
      <c r="O6087" s="101">
        <f t="shared" ca="1" si="852"/>
        <v>0.51658205208302865</v>
      </c>
      <c r="Q6087" s="12">
        <f t="shared" ca="1" si="853"/>
        <v>0</v>
      </c>
      <c r="R6087" s="101">
        <f t="shared" ca="1" si="854"/>
        <v>0</v>
      </c>
      <c r="S6087" s="13"/>
      <c r="T6087" s="101">
        <f t="shared" ca="1" si="855"/>
        <v>0.25261719406711086</v>
      </c>
      <c r="U6087" s="101">
        <f t="shared" si="856"/>
        <v>0</v>
      </c>
      <c r="V6087" s="101">
        <f t="shared" ca="1" si="857"/>
        <v>133.75186102828931</v>
      </c>
    </row>
    <row r="6088" spans="2:22" x14ac:dyDescent="0.3">
      <c r="B6088" s="13">
        <v>2023</v>
      </c>
      <c r="C6088" s="13">
        <v>9</v>
      </c>
      <c r="D6088" s="13">
        <v>9</v>
      </c>
      <c r="E6088" s="83" t="s">
        <v>351</v>
      </c>
      <c r="F6088" s="13">
        <v>5</v>
      </c>
      <c r="G6088" s="13">
        <v>1</v>
      </c>
      <c r="H6088" s="13" t="s">
        <v>69</v>
      </c>
      <c r="I6088" s="13" t="s">
        <v>53</v>
      </c>
      <c r="J6088" s="13"/>
      <c r="K6088" s="13" t="s">
        <v>28</v>
      </c>
      <c r="L6088" s="12">
        <f t="shared" ca="1" si="850"/>
        <v>2.6385811606065719</v>
      </c>
      <c r="M6088" s="101">
        <f t="shared" ca="1" si="851"/>
        <v>0.13921154203360273</v>
      </c>
      <c r="N6088" s="101">
        <f t="shared" ca="1" si="849"/>
        <v>841.65892079893865</v>
      </c>
      <c r="O6088" s="101">
        <f t="shared" ca="1" si="852"/>
        <v>0.28467652141784305</v>
      </c>
      <c r="Q6088" s="12">
        <f t="shared" ca="1" si="853"/>
        <v>0</v>
      </c>
      <c r="R6088" s="101">
        <f t="shared" ca="1" si="854"/>
        <v>0</v>
      </c>
      <c r="S6088" s="13"/>
      <c r="T6088" s="101">
        <f t="shared" ca="1" si="855"/>
        <v>0.13921154203360273</v>
      </c>
      <c r="U6088" s="101">
        <f t="shared" si="856"/>
        <v>0</v>
      </c>
      <c r="V6088" s="101">
        <f t="shared" ca="1" si="857"/>
        <v>133.8910725703229</v>
      </c>
    </row>
    <row r="6089" spans="2:22" x14ac:dyDescent="0.3">
      <c r="B6089" s="13">
        <v>2023</v>
      </c>
      <c r="C6089" s="13">
        <v>9</v>
      </c>
      <c r="D6089" s="13">
        <v>9</v>
      </c>
      <c r="E6089" s="83" t="s">
        <v>351</v>
      </c>
      <c r="F6089" s="13">
        <v>5</v>
      </c>
      <c r="G6089" s="13">
        <v>2</v>
      </c>
      <c r="H6089" s="13" t="s">
        <v>69</v>
      </c>
      <c r="I6089" s="13" t="s">
        <v>53</v>
      </c>
      <c r="J6089" s="13"/>
      <c r="K6089" s="13" t="s">
        <v>28</v>
      </c>
      <c r="L6089" s="12">
        <f t="shared" ca="1" si="850"/>
        <v>2.9444290509287638</v>
      </c>
      <c r="M6089" s="101">
        <f t="shared" ca="1" si="851"/>
        <v>0.15534807672700157</v>
      </c>
      <c r="N6089" s="101">
        <f t="shared" ca="1" si="849"/>
        <v>841.65892079893865</v>
      </c>
      <c r="O6089" s="101">
        <f t="shared" ca="1" si="852"/>
        <v>0.31767445030470431</v>
      </c>
      <c r="Q6089" s="12">
        <f t="shared" ca="1" si="853"/>
        <v>0</v>
      </c>
      <c r="R6089" s="101">
        <f t="shared" ca="1" si="854"/>
        <v>0</v>
      </c>
      <c r="S6089" s="13"/>
      <c r="T6089" s="101">
        <f t="shared" ca="1" si="855"/>
        <v>0.15534807672700157</v>
      </c>
      <c r="U6089" s="101">
        <f t="shared" si="856"/>
        <v>0</v>
      </c>
      <c r="V6089" s="101">
        <f t="shared" ca="1" si="857"/>
        <v>134.0464206470499</v>
      </c>
    </row>
    <row r="6090" spans="2:22" x14ac:dyDescent="0.3">
      <c r="B6090" s="13">
        <v>2023</v>
      </c>
      <c r="C6090" s="13">
        <v>9</v>
      </c>
      <c r="D6090" s="13">
        <v>9</v>
      </c>
      <c r="E6090" s="83" t="s">
        <v>351</v>
      </c>
      <c r="F6090" s="13">
        <v>5</v>
      </c>
      <c r="G6090" s="13">
        <v>3</v>
      </c>
      <c r="H6090" s="13" t="s">
        <v>69</v>
      </c>
      <c r="I6090" s="13" t="s">
        <v>53</v>
      </c>
      <c r="J6090" s="13"/>
      <c r="K6090" s="13" t="s">
        <v>28</v>
      </c>
      <c r="L6090" s="12">
        <f t="shared" ca="1" si="850"/>
        <v>2.5656890935124981</v>
      </c>
      <c r="M6090" s="101">
        <f t="shared" ca="1" si="851"/>
        <v>0.13536575657371941</v>
      </c>
      <c r="N6090" s="101">
        <f t="shared" ca="1" si="849"/>
        <v>841.65892079893865</v>
      </c>
      <c r="O6090" s="101">
        <f t="shared" ca="1" si="852"/>
        <v>0.2768121962990634</v>
      </c>
      <c r="Q6090" s="12">
        <f t="shared" ca="1" si="853"/>
        <v>0</v>
      </c>
      <c r="R6090" s="101">
        <f t="shared" ca="1" si="854"/>
        <v>0</v>
      </c>
      <c r="S6090" s="13"/>
      <c r="T6090" s="101">
        <f t="shared" ca="1" si="855"/>
        <v>0.13536575657371941</v>
      </c>
      <c r="U6090" s="101">
        <f t="shared" si="856"/>
        <v>0</v>
      </c>
      <c r="V6090" s="101">
        <f t="shared" ca="1" si="857"/>
        <v>134.18178640362362</v>
      </c>
    </row>
    <row r="6091" spans="2:22" x14ac:dyDescent="0.3">
      <c r="B6091" s="13">
        <v>2023</v>
      </c>
      <c r="C6091" s="13">
        <v>9</v>
      </c>
      <c r="D6091" s="13">
        <v>9</v>
      </c>
      <c r="E6091" s="83" t="s">
        <v>351</v>
      </c>
      <c r="F6091" s="13">
        <v>5</v>
      </c>
      <c r="G6091" s="13">
        <v>4</v>
      </c>
      <c r="H6091" s="13" t="s">
        <v>69</v>
      </c>
      <c r="I6091" s="13" t="s">
        <v>53</v>
      </c>
      <c r="J6091" s="13"/>
      <c r="K6091" s="13" t="s">
        <v>28</v>
      </c>
      <c r="L6091" s="12">
        <f t="shared" ca="1" si="850"/>
        <v>2.7106214253400118</v>
      </c>
      <c r="M6091" s="101">
        <f t="shared" ca="1" si="851"/>
        <v>0.14301238640093902</v>
      </c>
      <c r="N6091" s="101">
        <f t="shared" ca="1" si="849"/>
        <v>841.65892079893865</v>
      </c>
      <c r="O6091" s="101">
        <f t="shared" ca="1" si="852"/>
        <v>0.29244894557993389</v>
      </c>
      <c r="Q6091" s="12">
        <f t="shared" ca="1" si="853"/>
        <v>0</v>
      </c>
      <c r="R6091" s="101">
        <f t="shared" ca="1" si="854"/>
        <v>0</v>
      </c>
      <c r="S6091" s="13"/>
      <c r="T6091" s="101">
        <f t="shared" ca="1" si="855"/>
        <v>0.14301238640093902</v>
      </c>
      <c r="U6091" s="101">
        <f t="shared" si="856"/>
        <v>0</v>
      </c>
      <c r="V6091" s="101">
        <f t="shared" ca="1" si="857"/>
        <v>134.32479879002454</v>
      </c>
    </row>
    <row r="6092" spans="2:22" x14ac:dyDescent="0.3">
      <c r="B6092" s="13">
        <v>2023</v>
      </c>
      <c r="C6092" s="13">
        <v>9</v>
      </c>
      <c r="D6092" s="13">
        <v>9</v>
      </c>
      <c r="E6092" s="83" t="s">
        <v>351</v>
      </c>
      <c r="F6092" s="13">
        <v>5</v>
      </c>
      <c r="G6092" s="13">
        <v>5</v>
      </c>
      <c r="H6092" s="13" t="s">
        <v>69</v>
      </c>
      <c r="I6092" s="13" t="s">
        <v>53</v>
      </c>
      <c r="J6092" s="13"/>
      <c r="K6092" s="13" t="s">
        <v>28</v>
      </c>
      <c r="L6092" s="12">
        <f t="shared" ca="1" si="850"/>
        <v>2.5140193969452658</v>
      </c>
      <c r="M6092" s="101">
        <f t="shared" ca="1" si="851"/>
        <v>0.13263966338283223</v>
      </c>
      <c r="N6092" s="101">
        <f t="shared" ca="1" si="849"/>
        <v>841.65892079893865</v>
      </c>
      <c r="O6092" s="101">
        <f t="shared" ca="1" si="852"/>
        <v>0.27123755273642475</v>
      </c>
      <c r="Q6092" s="12">
        <f t="shared" ca="1" si="853"/>
        <v>0</v>
      </c>
      <c r="R6092" s="101">
        <f t="shared" ca="1" si="854"/>
        <v>0</v>
      </c>
      <c r="S6092" s="13"/>
      <c r="T6092" s="101">
        <f t="shared" ca="1" si="855"/>
        <v>0.13263966338283223</v>
      </c>
      <c r="U6092" s="101">
        <f t="shared" si="856"/>
        <v>0</v>
      </c>
      <c r="V6092" s="101">
        <f t="shared" ca="1" si="857"/>
        <v>134.45743845340738</v>
      </c>
    </row>
    <row r="6093" spans="2:22" x14ac:dyDescent="0.3">
      <c r="B6093" s="13">
        <v>2023</v>
      </c>
      <c r="C6093" s="13">
        <v>9</v>
      </c>
      <c r="D6093" s="13">
        <v>9</v>
      </c>
      <c r="E6093" s="83" t="s">
        <v>351</v>
      </c>
      <c r="F6093" s="13">
        <v>5</v>
      </c>
      <c r="G6093" s="13">
        <v>6</v>
      </c>
      <c r="H6093" s="13" t="s">
        <v>69</v>
      </c>
      <c r="I6093" s="13" t="s">
        <v>53</v>
      </c>
      <c r="J6093" s="13"/>
      <c r="K6093" s="13" t="s">
        <v>28</v>
      </c>
      <c r="L6093" s="12">
        <f t="shared" ca="1" si="850"/>
        <v>2.4988893121498919</v>
      </c>
      <c r="M6093" s="101">
        <f t="shared" ca="1" si="851"/>
        <v>0.13184140010902828</v>
      </c>
      <c r="N6093" s="101">
        <f t="shared" ca="1" si="849"/>
        <v>841.65892079893865</v>
      </c>
      <c r="O6093" s="101">
        <f t="shared" ca="1" si="852"/>
        <v>0.26960516788785183</v>
      </c>
      <c r="Q6093" s="12">
        <f t="shared" ca="1" si="853"/>
        <v>3.2822866532075974</v>
      </c>
      <c r="R6093" s="101">
        <f t="shared" ca="1" si="854"/>
        <v>6.6314584920534769E-2</v>
      </c>
      <c r="S6093" s="13"/>
      <c r="T6093" s="101">
        <f t="shared" ca="1" si="855"/>
        <v>0</v>
      </c>
      <c r="U6093" s="101">
        <f t="shared" si="856"/>
        <v>0</v>
      </c>
      <c r="V6093" s="101">
        <f t="shared" ca="1" si="857"/>
        <v>134.32480928356628</v>
      </c>
    </row>
    <row r="6094" spans="2:22" x14ac:dyDescent="0.3">
      <c r="B6094" s="13">
        <v>2023</v>
      </c>
      <c r="C6094" s="13">
        <v>9</v>
      </c>
      <c r="D6094" s="13">
        <v>9</v>
      </c>
      <c r="E6094" s="83" t="s">
        <v>351</v>
      </c>
      <c r="F6094" s="13">
        <v>5</v>
      </c>
      <c r="G6094" s="13">
        <v>7</v>
      </c>
      <c r="H6094" s="13" t="s">
        <v>69</v>
      </c>
      <c r="I6094" s="13" t="s">
        <v>53</v>
      </c>
      <c r="J6094" s="13"/>
      <c r="K6094" s="13" t="s">
        <v>28</v>
      </c>
      <c r="L6094" s="12">
        <f t="shared" ca="1" si="850"/>
        <v>2.7092112357851619</v>
      </c>
      <c r="M6094" s="101">
        <f t="shared" ca="1" si="851"/>
        <v>0.14293798480002515</v>
      </c>
      <c r="N6094" s="101">
        <f t="shared" ca="1" si="849"/>
        <v>841.65892079893865</v>
      </c>
      <c r="O6094" s="101">
        <f t="shared" ca="1" si="852"/>
        <v>0.29229680022886112</v>
      </c>
      <c r="Q6094" s="12">
        <f t="shared" ca="1" si="853"/>
        <v>5.6000000000000005</v>
      </c>
      <c r="R6094" s="101">
        <f t="shared" ca="1" si="854"/>
        <v>0.24470526889078609</v>
      </c>
      <c r="S6094" s="13"/>
      <c r="T6094" s="101">
        <f t="shared" ca="1" si="855"/>
        <v>0</v>
      </c>
      <c r="U6094" s="101">
        <f t="shared" si="856"/>
        <v>0</v>
      </c>
      <c r="V6094" s="101">
        <f t="shared" ca="1" si="857"/>
        <v>133.83539874578472</v>
      </c>
    </row>
    <row r="6095" spans="2:22" x14ac:dyDescent="0.3">
      <c r="B6095" s="13">
        <v>2023</v>
      </c>
      <c r="C6095" s="13">
        <v>9</v>
      </c>
      <c r="D6095" s="13">
        <v>9</v>
      </c>
      <c r="E6095" s="83" t="s">
        <v>351</v>
      </c>
      <c r="F6095" s="13">
        <v>5</v>
      </c>
      <c r="G6095" s="13">
        <v>8</v>
      </c>
      <c r="H6095" s="13" t="s">
        <v>69</v>
      </c>
      <c r="I6095" s="13" t="s">
        <v>53</v>
      </c>
      <c r="J6095" s="13"/>
      <c r="K6095" s="13" t="s">
        <v>28</v>
      </c>
      <c r="L6095" s="12">
        <f t="shared" ca="1" si="850"/>
        <v>3.4449893626949692</v>
      </c>
      <c r="M6095" s="101">
        <f t="shared" ca="1" si="851"/>
        <v>0.18175763877578657</v>
      </c>
      <c r="N6095" s="101">
        <f t="shared" ca="1" si="849"/>
        <v>841.65892079893865</v>
      </c>
      <c r="O6095" s="101">
        <f t="shared" ca="1" si="852"/>
        <v>0.37167990234116022</v>
      </c>
      <c r="Q6095" s="12">
        <f t="shared" ca="1" si="853"/>
        <v>5.6000000000000005</v>
      </c>
      <c r="R6095" s="101">
        <f t="shared" ca="1" si="854"/>
        <v>0.1824216504478709</v>
      </c>
      <c r="S6095" s="13"/>
      <c r="T6095" s="101">
        <f t="shared" ca="1" si="855"/>
        <v>0</v>
      </c>
      <c r="U6095" s="101">
        <f t="shared" si="856"/>
        <v>0</v>
      </c>
      <c r="V6095" s="101">
        <f t="shared" ca="1" si="857"/>
        <v>133.47055544488896</v>
      </c>
    </row>
    <row r="6096" spans="2:22" x14ac:dyDescent="0.3">
      <c r="B6096" s="13">
        <v>2023</v>
      </c>
      <c r="C6096" s="13">
        <v>9</v>
      </c>
      <c r="D6096" s="13">
        <v>9</v>
      </c>
      <c r="E6096" s="83" t="s">
        <v>351</v>
      </c>
      <c r="F6096" s="13">
        <v>5</v>
      </c>
      <c r="G6096" s="13">
        <v>9</v>
      </c>
      <c r="H6096" s="13" t="s">
        <v>69</v>
      </c>
      <c r="I6096" s="13" t="s">
        <v>53</v>
      </c>
      <c r="J6096" s="13"/>
      <c r="K6096" s="13" t="s">
        <v>28</v>
      </c>
      <c r="L6096" s="12">
        <f t="shared" ca="1" si="850"/>
        <v>2.92646462214354</v>
      </c>
      <c r="M6096" s="101">
        <f t="shared" ca="1" si="851"/>
        <v>0.15440027346429316</v>
      </c>
      <c r="N6096" s="101">
        <f t="shared" ref="N6096:N6159" ca="1" si="858">IF(H6096="On-Peak",IF(I6096="Winter",((L6096*$D$48)/60)+N6095,((L6096*$D$47)/60)+N6095),N6095)</f>
        <v>841.65892079893865</v>
      </c>
      <c r="O6096" s="101">
        <f t="shared" ca="1" si="852"/>
        <v>0.31573626808306654</v>
      </c>
      <c r="Q6096" s="12">
        <f t="shared" ca="1" si="853"/>
        <v>0</v>
      </c>
      <c r="R6096" s="101">
        <f t="shared" ca="1" si="854"/>
        <v>0</v>
      </c>
      <c r="S6096" s="13"/>
      <c r="T6096" s="101">
        <f t="shared" ca="1" si="855"/>
        <v>0.15440027346429316</v>
      </c>
      <c r="U6096" s="101">
        <f t="shared" si="856"/>
        <v>0</v>
      </c>
      <c r="V6096" s="101">
        <f t="shared" ca="1" si="857"/>
        <v>133.62495571835325</v>
      </c>
    </row>
    <row r="6097" spans="2:22" x14ac:dyDescent="0.3">
      <c r="B6097" s="13">
        <v>2023</v>
      </c>
      <c r="C6097" s="13">
        <v>9</v>
      </c>
      <c r="D6097" s="13">
        <v>9</v>
      </c>
      <c r="E6097" s="83" t="s">
        <v>351</v>
      </c>
      <c r="F6097" s="13">
        <v>5</v>
      </c>
      <c r="G6097" s="13">
        <v>10</v>
      </c>
      <c r="H6097" s="13" t="s">
        <v>70</v>
      </c>
      <c r="I6097" s="13" t="s">
        <v>53</v>
      </c>
      <c r="J6097" s="13"/>
      <c r="K6097" s="13" t="s">
        <v>28</v>
      </c>
      <c r="L6097" s="12">
        <f t="shared" ca="1" si="850"/>
        <v>4.4581068716369492</v>
      </c>
      <c r="M6097" s="101">
        <f t="shared" ca="1" si="851"/>
        <v>0.23520971854756545</v>
      </c>
      <c r="N6097" s="101">
        <f t="shared" ca="1" si="858"/>
        <v>841.65892079893865</v>
      </c>
      <c r="O6097" s="101">
        <f t="shared" ca="1" si="852"/>
        <v>0.48098515038091044</v>
      </c>
      <c r="Q6097" s="12">
        <f t="shared" ca="1" si="853"/>
        <v>5.6000000000000005</v>
      </c>
      <c r="R6097" s="101">
        <f t="shared" ca="1" si="854"/>
        <v>9.6661253315932297E-2</v>
      </c>
      <c r="S6097" s="13"/>
      <c r="T6097" s="101">
        <f t="shared" ca="1" si="855"/>
        <v>0</v>
      </c>
      <c r="U6097" s="101">
        <f t="shared" si="856"/>
        <v>0</v>
      </c>
      <c r="V6097" s="101">
        <f t="shared" ca="1" si="857"/>
        <v>133.43163321172136</v>
      </c>
    </row>
    <row r="6098" spans="2:22" x14ac:dyDescent="0.3">
      <c r="B6098" s="13">
        <v>2023</v>
      </c>
      <c r="C6098" s="13">
        <v>9</v>
      </c>
      <c r="D6098" s="13">
        <v>9</v>
      </c>
      <c r="E6098" s="83" t="s">
        <v>351</v>
      </c>
      <c r="F6098" s="13">
        <v>5</v>
      </c>
      <c r="G6098" s="13">
        <v>11</v>
      </c>
      <c r="H6098" s="13" t="s">
        <v>70</v>
      </c>
      <c r="I6098" s="13" t="s">
        <v>53</v>
      </c>
      <c r="J6098" s="13"/>
      <c r="K6098" s="13" t="s">
        <v>28</v>
      </c>
      <c r="L6098" s="12">
        <f t="shared" ca="1" si="850"/>
        <v>4.7319655525109168</v>
      </c>
      <c r="M6098" s="101">
        <f t="shared" ca="1" si="851"/>
        <v>0.24965850255047597</v>
      </c>
      <c r="N6098" s="101">
        <f t="shared" ca="1" si="858"/>
        <v>841.65892079893865</v>
      </c>
      <c r="O6098" s="101">
        <f t="shared" ca="1" si="852"/>
        <v>0.51053176346040285</v>
      </c>
      <c r="Q6098" s="12">
        <f t="shared" ca="1" si="853"/>
        <v>5.6000000000000005</v>
      </c>
      <c r="R6098" s="101">
        <f t="shared" ca="1" si="854"/>
        <v>7.3479115979950937E-2</v>
      </c>
      <c r="S6098" s="13"/>
      <c r="T6098" s="101">
        <f t="shared" ca="1" si="855"/>
        <v>0</v>
      </c>
      <c r="U6098" s="101">
        <f t="shared" si="856"/>
        <v>0</v>
      </c>
      <c r="V6098" s="101">
        <f t="shared" ca="1" si="857"/>
        <v>133.28467497976146</v>
      </c>
    </row>
    <row r="6099" spans="2:22" x14ac:dyDescent="0.3">
      <c r="B6099" s="13">
        <v>2023</v>
      </c>
      <c r="C6099" s="13">
        <v>9</v>
      </c>
      <c r="D6099" s="13">
        <v>9</v>
      </c>
      <c r="E6099" s="83" t="s">
        <v>351</v>
      </c>
      <c r="F6099" s="13">
        <v>5</v>
      </c>
      <c r="G6099" s="13">
        <v>12</v>
      </c>
      <c r="H6099" s="13" t="s">
        <v>70</v>
      </c>
      <c r="I6099" s="13" t="s">
        <v>53</v>
      </c>
      <c r="J6099" s="13"/>
      <c r="K6099" s="13" t="s">
        <v>28</v>
      </c>
      <c r="L6099" s="12">
        <f t="shared" ca="1" si="850"/>
        <v>3.6682533370362176</v>
      </c>
      <c r="M6099" s="101">
        <f t="shared" ca="1" si="851"/>
        <v>0.19353704606203084</v>
      </c>
      <c r="N6099" s="101">
        <f t="shared" ca="1" si="858"/>
        <v>841.65892079893865</v>
      </c>
      <c r="O6099" s="101">
        <f t="shared" ca="1" si="852"/>
        <v>0.39576785253283753</v>
      </c>
      <c r="Q6099" s="12">
        <f t="shared" ca="1" si="853"/>
        <v>5.6000000000000005</v>
      </c>
      <c r="R6099" s="101">
        <f t="shared" ca="1" si="854"/>
        <v>0.16352235501988424</v>
      </c>
      <c r="S6099" s="13"/>
      <c r="T6099" s="101">
        <f t="shared" ca="1" si="855"/>
        <v>0</v>
      </c>
      <c r="U6099" s="101">
        <f t="shared" si="856"/>
        <v>0</v>
      </c>
      <c r="V6099" s="101">
        <f t="shared" ca="1" si="857"/>
        <v>132.95763026972168</v>
      </c>
    </row>
    <row r="6100" spans="2:22" x14ac:dyDescent="0.3">
      <c r="B6100" s="13">
        <v>2023</v>
      </c>
      <c r="C6100" s="13">
        <v>9</v>
      </c>
      <c r="D6100" s="13">
        <v>9</v>
      </c>
      <c r="E6100" s="83" t="s">
        <v>351</v>
      </c>
      <c r="F6100" s="13">
        <v>5</v>
      </c>
      <c r="G6100" s="13">
        <v>13</v>
      </c>
      <c r="H6100" s="13" t="s">
        <v>70</v>
      </c>
      <c r="I6100" s="13" t="s">
        <v>53</v>
      </c>
      <c r="J6100" s="13"/>
      <c r="K6100" s="13" t="s">
        <v>28</v>
      </c>
      <c r="L6100" s="12">
        <f t="shared" ca="1" si="850"/>
        <v>4.2721582695342946</v>
      </c>
      <c r="M6100" s="101">
        <f t="shared" ca="1" si="851"/>
        <v>0.22539907030062939</v>
      </c>
      <c r="N6100" s="101">
        <f t="shared" ca="1" si="858"/>
        <v>841.65892079893865</v>
      </c>
      <c r="O6100" s="101">
        <f t="shared" ca="1" si="852"/>
        <v>0.46092315570005504</v>
      </c>
      <c r="Q6100" s="12">
        <f t="shared" ca="1" si="853"/>
        <v>5.6000000000000005</v>
      </c>
      <c r="R6100" s="101">
        <f t="shared" ca="1" si="854"/>
        <v>0.11240180248392201</v>
      </c>
      <c r="S6100" s="13"/>
      <c r="T6100" s="101">
        <f t="shared" ca="1" si="855"/>
        <v>0</v>
      </c>
      <c r="U6100" s="101">
        <f t="shared" si="856"/>
        <v>0</v>
      </c>
      <c r="V6100" s="101">
        <f t="shared" ca="1" si="857"/>
        <v>132.73282666475382</v>
      </c>
    </row>
    <row r="6101" spans="2:22" x14ac:dyDescent="0.3">
      <c r="B6101" s="13">
        <v>2023</v>
      </c>
      <c r="C6101" s="13">
        <v>9</v>
      </c>
      <c r="D6101" s="13">
        <v>9</v>
      </c>
      <c r="E6101" s="83" t="s">
        <v>351</v>
      </c>
      <c r="F6101" s="13">
        <v>5</v>
      </c>
      <c r="G6101" s="13">
        <v>14</v>
      </c>
      <c r="H6101" s="13" t="s">
        <v>70</v>
      </c>
      <c r="I6101" s="13" t="s">
        <v>53</v>
      </c>
      <c r="J6101" s="13"/>
      <c r="K6101" s="13" t="s">
        <v>28</v>
      </c>
      <c r="L6101" s="12">
        <f t="shared" ca="1" si="850"/>
        <v>4.5669054892712619</v>
      </c>
      <c r="M6101" s="101">
        <f t="shared" ca="1" si="851"/>
        <v>0.24094993361395178</v>
      </c>
      <c r="N6101" s="101">
        <f t="shared" ca="1" si="858"/>
        <v>841.65892079893865</v>
      </c>
      <c r="O6101" s="101">
        <f t="shared" ca="1" si="852"/>
        <v>0.49272343323747647</v>
      </c>
      <c r="Q6101" s="12">
        <f t="shared" ca="1" si="853"/>
        <v>5.6000000000000005</v>
      </c>
      <c r="R6101" s="101">
        <f t="shared" ca="1" si="854"/>
        <v>8.7451450333187727E-2</v>
      </c>
      <c r="S6101" s="13"/>
      <c r="T6101" s="101">
        <f t="shared" ca="1" si="855"/>
        <v>0</v>
      </c>
      <c r="U6101" s="101">
        <f t="shared" si="856"/>
        <v>0</v>
      </c>
      <c r="V6101" s="101">
        <f t="shared" ca="1" si="857"/>
        <v>132.55792376408743</v>
      </c>
    </row>
    <row r="6102" spans="2:22" x14ac:dyDescent="0.3">
      <c r="B6102" s="13">
        <v>2023</v>
      </c>
      <c r="C6102" s="13">
        <v>9</v>
      </c>
      <c r="D6102" s="13">
        <v>9</v>
      </c>
      <c r="E6102" s="83" t="s">
        <v>351</v>
      </c>
      <c r="F6102" s="13">
        <v>5</v>
      </c>
      <c r="G6102" s="13">
        <v>15</v>
      </c>
      <c r="H6102" s="13" t="s">
        <v>70</v>
      </c>
      <c r="I6102" s="13" t="s">
        <v>53</v>
      </c>
      <c r="J6102" s="13"/>
      <c r="K6102" s="13" t="s">
        <v>28</v>
      </c>
      <c r="L6102" s="12">
        <f t="shared" ca="1" si="850"/>
        <v>3.7086091205728509</v>
      </c>
      <c r="M6102" s="101">
        <f t="shared" ca="1" si="851"/>
        <v>0.1956662172014236</v>
      </c>
      <c r="N6102" s="101">
        <f t="shared" ca="1" si="858"/>
        <v>841.65892079893865</v>
      </c>
      <c r="O6102" s="101">
        <f t="shared" ca="1" si="852"/>
        <v>0.4001218380186049</v>
      </c>
      <c r="Q6102" s="12">
        <f t="shared" ca="1" si="853"/>
        <v>5.6000000000000005</v>
      </c>
      <c r="R6102" s="101">
        <f t="shared" ca="1" si="854"/>
        <v>0.16010623794350823</v>
      </c>
      <c r="S6102" s="13"/>
      <c r="T6102" s="101">
        <f t="shared" ca="1" si="855"/>
        <v>0</v>
      </c>
      <c r="U6102" s="101">
        <f t="shared" si="856"/>
        <v>0</v>
      </c>
      <c r="V6102" s="101">
        <f t="shared" ca="1" si="857"/>
        <v>132.23771128820044</v>
      </c>
    </row>
    <row r="6103" spans="2:22" x14ac:dyDescent="0.3">
      <c r="B6103" s="13">
        <v>2023</v>
      </c>
      <c r="C6103" s="13">
        <v>9</v>
      </c>
      <c r="D6103" s="13">
        <v>9</v>
      </c>
      <c r="E6103" s="83" t="s">
        <v>351</v>
      </c>
      <c r="F6103" s="13">
        <v>5</v>
      </c>
      <c r="G6103" s="13">
        <v>16</v>
      </c>
      <c r="H6103" s="13" t="s">
        <v>71</v>
      </c>
      <c r="I6103" s="13" t="s">
        <v>53</v>
      </c>
      <c r="J6103" s="13"/>
      <c r="K6103" s="13" t="s">
        <v>28</v>
      </c>
      <c r="L6103" s="12">
        <f t="shared" ca="1" si="850"/>
        <v>3.2241860974918857</v>
      </c>
      <c r="M6103" s="101">
        <f t="shared" ca="1" si="851"/>
        <v>0.4002504621426427</v>
      </c>
      <c r="N6103" s="101">
        <f t="shared" ca="1" si="858"/>
        <v>842.56572313885829</v>
      </c>
      <c r="O6103" s="101">
        <f t="shared" ca="1" si="852"/>
        <v>0.9601626198330836</v>
      </c>
      <c r="Q6103" s="12">
        <f t="shared" ca="1" si="853"/>
        <v>5.6000000000000005</v>
      </c>
      <c r="R6103" s="101">
        <f t="shared" ca="1" si="854"/>
        <v>0.20111264684731192</v>
      </c>
      <c r="S6103" s="13"/>
      <c r="T6103" s="101">
        <f t="shared" ca="1" si="855"/>
        <v>0</v>
      </c>
      <c r="U6103" s="101">
        <f t="shared" ca="1" si="856"/>
        <v>0.90680233991959291</v>
      </c>
      <c r="V6103" s="101">
        <f t="shared" ca="1" si="857"/>
        <v>132.74228833442541</v>
      </c>
    </row>
    <row r="6104" spans="2:22" x14ac:dyDescent="0.3">
      <c r="B6104" s="13">
        <v>2023</v>
      </c>
      <c r="C6104" s="13">
        <v>9</v>
      </c>
      <c r="D6104" s="13">
        <v>9</v>
      </c>
      <c r="E6104" s="83" t="s">
        <v>351</v>
      </c>
      <c r="F6104" s="13">
        <v>5</v>
      </c>
      <c r="G6104" s="13">
        <v>17</v>
      </c>
      <c r="H6104" s="13" t="s">
        <v>71</v>
      </c>
      <c r="I6104" s="13" t="s">
        <v>53</v>
      </c>
      <c r="J6104" s="13"/>
      <c r="K6104" s="13" t="s">
        <v>28</v>
      </c>
      <c r="L6104" s="12">
        <f t="shared" ca="1" si="850"/>
        <v>4.5923338600729906</v>
      </c>
      <c r="M6104" s="101">
        <f t="shared" ca="1" si="851"/>
        <v>0.57009232538946109</v>
      </c>
      <c r="N6104" s="101">
        <f t="shared" ca="1" si="858"/>
        <v>843.85731703700378</v>
      </c>
      <c r="O6104" s="101">
        <f t="shared" ca="1" si="852"/>
        <v>1.3675970235297366</v>
      </c>
      <c r="Q6104" s="12">
        <f t="shared" ca="1" si="853"/>
        <v>5.6000000000000005</v>
      </c>
      <c r="R6104" s="101">
        <f t="shared" ca="1" si="854"/>
        <v>8.529893874482139E-2</v>
      </c>
      <c r="S6104" s="13"/>
      <c r="T6104" s="101">
        <f t="shared" ca="1" si="855"/>
        <v>0</v>
      </c>
      <c r="U6104" s="101">
        <f t="shared" ca="1" si="856"/>
        <v>1.2915938981455286</v>
      </c>
      <c r="V6104" s="101">
        <f t="shared" ca="1" si="857"/>
        <v>133.8632843550813</v>
      </c>
    </row>
    <row r="6105" spans="2:22" x14ac:dyDescent="0.3">
      <c r="B6105" s="13">
        <v>2023</v>
      </c>
      <c r="C6105" s="13">
        <v>9</v>
      </c>
      <c r="D6105" s="13">
        <v>9</v>
      </c>
      <c r="E6105" s="83" t="s">
        <v>351</v>
      </c>
      <c r="F6105" s="13">
        <v>5</v>
      </c>
      <c r="G6105" s="13">
        <v>18</v>
      </c>
      <c r="H6105" s="13" t="s">
        <v>71</v>
      </c>
      <c r="I6105" s="13" t="s">
        <v>53</v>
      </c>
      <c r="J6105" s="13"/>
      <c r="K6105" s="13" t="s">
        <v>28</v>
      </c>
      <c r="L6105" s="12">
        <f t="shared" ca="1" si="850"/>
        <v>4.6478562823627456</v>
      </c>
      <c r="M6105" s="101">
        <f t="shared" ca="1" si="851"/>
        <v>0.57698487889251127</v>
      </c>
      <c r="N6105" s="101">
        <f t="shared" ca="1" si="858"/>
        <v>845.16452661641836</v>
      </c>
      <c r="O6105" s="101">
        <f t="shared" ca="1" si="852"/>
        <v>1.3841316008876257</v>
      </c>
      <c r="Q6105" s="12">
        <f t="shared" ca="1" si="853"/>
        <v>0</v>
      </c>
      <c r="R6105" s="101">
        <f t="shared" ca="1" si="854"/>
        <v>0</v>
      </c>
      <c r="S6105" s="13"/>
      <c r="T6105" s="101">
        <f t="shared" ca="1" si="855"/>
        <v>0.57698487889251127</v>
      </c>
      <c r="U6105" s="101">
        <f t="shared" ca="1" si="856"/>
        <v>1.3072095794145222</v>
      </c>
      <c r="V6105" s="101">
        <f t="shared" ca="1" si="857"/>
        <v>135.74747881338834</v>
      </c>
    </row>
    <row r="6106" spans="2:22" x14ac:dyDescent="0.3">
      <c r="B6106" s="13">
        <v>2023</v>
      </c>
      <c r="C6106" s="13">
        <v>9</v>
      </c>
      <c r="D6106" s="13">
        <v>9</v>
      </c>
      <c r="E6106" s="83" t="s">
        <v>351</v>
      </c>
      <c r="F6106" s="13">
        <v>5</v>
      </c>
      <c r="G6106" s="13">
        <v>19</v>
      </c>
      <c r="H6106" s="13" t="s">
        <v>71</v>
      </c>
      <c r="I6106" s="13" t="s">
        <v>53</v>
      </c>
      <c r="J6106" s="13"/>
      <c r="K6106" s="13" t="s">
        <v>28</v>
      </c>
      <c r="L6106" s="12">
        <f t="shared" ca="1" si="850"/>
        <v>4.5175689911227828</v>
      </c>
      <c r="M6106" s="101">
        <f t="shared" ca="1" si="851"/>
        <v>0.56081101455798221</v>
      </c>
      <c r="N6106" s="101">
        <f t="shared" ca="1" si="858"/>
        <v>846.43509289517169</v>
      </c>
      <c r="O6106" s="101">
        <f t="shared" ca="1" si="852"/>
        <v>1.3453320455563647</v>
      </c>
      <c r="Q6106" s="12">
        <f t="shared" ca="1" si="853"/>
        <v>0</v>
      </c>
      <c r="R6106" s="101">
        <f t="shared" ca="1" si="854"/>
        <v>0</v>
      </c>
      <c r="S6106" s="13"/>
      <c r="T6106" s="101">
        <f t="shared" ca="1" si="855"/>
        <v>0.56081101455798221</v>
      </c>
      <c r="U6106" s="101">
        <f t="shared" ca="1" si="856"/>
        <v>1.2705662787532825</v>
      </c>
      <c r="V6106" s="101">
        <f t="shared" ca="1" si="857"/>
        <v>137.57885610669959</v>
      </c>
    </row>
    <row r="6107" spans="2:22" x14ac:dyDescent="0.3">
      <c r="B6107" s="13">
        <v>2023</v>
      </c>
      <c r="C6107" s="13">
        <v>9</v>
      </c>
      <c r="D6107" s="13">
        <v>9</v>
      </c>
      <c r="E6107" s="83" t="s">
        <v>351</v>
      </c>
      <c r="F6107" s="13">
        <v>5</v>
      </c>
      <c r="G6107" s="13">
        <v>20</v>
      </c>
      <c r="H6107" s="13" t="s">
        <v>69</v>
      </c>
      <c r="I6107" s="13" t="s">
        <v>53</v>
      </c>
      <c r="J6107" s="13"/>
      <c r="K6107" s="13" t="s">
        <v>28</v>
      </c>
      <c r="L6107" s="12">
        <f t="shared" ca="1" si="850"/>
        <v>4.5425519555418843</v>
      </c>
      <c r="M6107" s="101">
        <f t="shared" ca="1" si="851"/>
        <v>0.23966504117438983</v>
      </c>
      <c r="N6107" s="101">
        <f t="shared" ca="1" si="858"/>
        <v>846.43509289517169</v>
      </c>
      <c r="O6107" s="101">
        <f t="shared" ca="1" si="852"/>
        <v>0.49009593048341388</v>
      </c>
      <c r="Q6107" s="12">
        <f t="shared" ca="1" si="853"/>
        <v>0</v>
      </c>
      <c r="R6107" s="101">
        <f t="shared" ca="1" si="854"/>
        <v>0</v>
      </c>
      <c r="S6107" s="13"/>
      <c r="T6107" s="101">
        <f t="shared" ca="1" si="855"/>
        <v>0.23966504117438983</v>
      </c>
      <c r="U6107" s="101">
        <f t="shared" si="856"/>
        <v>0</v>
      </c>
      <c r="V6107" s="101">
        <f t="shared" ca="1" si="857"/>
        <v>137.81852114787398</v>
      </c>
    </row>
    <row r="6108" spans="2:22" x14ac:dyDescent="0.3">
      <c r="B6108" s="13">
        <v>2023</v>
      </c>
      <c r="C6108" s="13">
        <v>9</v>
      </c>
      <c r="D6108" s="13">
        <v>9</v>
      </c>
      <c r="E6108" s="83" t="s">
        <v>351</v>
      </c>
      <c r="F6108" s="13">
        <v>5</v>
      </c>
      <c r="G6108" s="13">
        <v>21</v>
      </c>
      <c r="H6108" s="13" t="s">
        <v>69</v>
      </c>
      <c r="I6108" s="13" t="s">
        <v>53</v>
      </c>
      <c r="J6108" s="13"/>
      <c r="K6108" s="13" t="s">
        <v>28</v>
      </c>
      <c r="L6108" s="12">
        <f t="shared" ca="1" si="850"/>
        <v>4.9466144665190956</v>
      </c>
      <c r="M6108" s="101">
        <f t="shared" ca="1" si="851"/>
        <v>0.26098337925354748</v>
      </c>
      <c r="N6108" s="101">
        <f t="shared" ca="1" si="858"/>
        <v>846.43509289517169</v>
      </c>
      <c r="O6108" s="101">
        <f t="shared" ca="1" si="852"/>
        <v>0.53369023479274524</v>
      </c>
      <c r="Q6108" s="12">
        <f t="shared" ca="1" si="853"/>
        <v>0</v>
      </c>
      <c r="R6108" s="101">
        <f t="shared" ca="1" si="854"/>
        <v>0</v>
      </c>
      <c r="S6108" s="13"/>
      <c r="T6108" s="101">
        <f t="shared" ca="1" si="855"/>
        <v>0.26098337925354748</v>
      </c>
      <c r="U6108" s="101">
        <f t="shared" si="856"/>
        <v>0</v>
      </c>
      <c r="V6108" s="101">
        <f t="shared" ca="1" si="857"/>
        <v>138.07950452712754</v>
      </c>
    </row>
    <row r="6109" spans="2:22" x14ac:dyDescent="0.3">
      <c r="B6109" s="13">
        <v>2023</v>
      </c>
      <c r="C6109" s="13">
        <v>9</v>
      </c>
      <c r="D6109" s="13">
        <v>9</v>
      </c>
      <c r="E6109" s="83" t="s">
        <v>351</v>
      </c>
      <c r="F6109" s="13">
        <v>5</v>
      </c>
      <c r="G6109" s="13">
        <v>22</v>
      </c>
      <c r="H6109" s="13" t="s">
        <v>69</v>
      </c>
      <c r="I6109" s="13" t="s">
        <v>53</v>
      </c>
      <c r="J6109" s="13"/>
      <c r="K6109" s="13" t="s">
        <v>28</v>
      </c>
      <c r="L6109" s="12">
        <f t="shared" ca="1" si="850"/>
        <v>5.3166859692342783</v>
      </c>
      <c r="M6109" s="101">
        <f t="shared" ca="1" si="851"/>
        <v>0.28050835173680055</v>
      </c>
      <c r="N6109" s="101">
        <f t="shared" ca="1" si="858"/>
        <v>846.43509289517169</v>
      </c>
      <c r="O6109" s="101">
        <f t="shared" ca="1" si="852"/>
        <v>0.57361724922068624</v>
      </c>
      <c r="Q6109" s="12">
        <f t="shared" ca="1" si="853"/>
        <v>0</v>
      </c>
      <c r="R6109" s="101">
        <f t="shared" ca="1" si="854"/>
        <v>0</v>
      </c>
      <c r="S6109" s="13"/>
      <c r="T6109" s="101">
        <f t="shared" ca="1" si="855"/>
        <v>0.28050835173680055</v>
      </c>
      <c r="U6109" s="101">
        <f t="shared" si="856"/>
        <v>0</v>
      </c>
      <c r="V6109" s="101">
        <f t="shared" ca="1" si="857"/>
        <v>138.36001287886435</v>
      </c>
    </row>
    <row r="6110" spans="2:22" x14ac:dyDescent="0.3">
      <c r="B6110" s="13">
        <v>2023</v>
      </c>
      <c r="C6110" s="13">
        <v>9</v>
      </c>
      <c r="D6110" s="13">
        <v>9</v>
      </c>
      <c r="E6110" s="83" t="s">
        <v>351</v>
      </c>
      <c r="F6110" s="13">
        <v>5</v>
      </c>
      <c r="G6110" s="13">
        <v>23</v>
      </c>
      <c r="H6110" s="13" t="s">
        <v>69</v>
      </c>
      <c r="I6110" s="13" t="s">
        <v>53</v>
      </c>
      <c r="J6110" s="13"/>
      <c r="K6110" s="13" t="s">
        <v>28</v>
      </c>
      <c r="L6110" s="12">
        <f t="shared" ca="1" si="850"/>
        <v>5.5075607019999149</v>
      </c>
      <c r="M6110" s="101">
        <f t="shared" ca="1" si="851"/>
        <v>0.29057890263751551</v>
      </c>
      <c r="N6110" s="101">
        <f t="shared" ca="1" si="858"/>
        <v>846.43509289517169</v>
      </c>
      <c r="O6110" s="101">
        <f t="shared" ca="1" si="852"/>
        <v>0.59421072413877085</v>
      </c>
      <c r="Q6110" s="12">
        <f t="shared" ca="1" si="853"/>
        <v>0</v>
      </c>
      <c r="R6110" s="101">
        <f t="shared" ca="1" si="854"/>
        <v>0</v>
      </c>
      <c r="S6110" s="13"/>
      <c r="T6110" s="101">
        <f t="shared" ca="1" si="855"/>
        <v>0.29057890263751551</v>
      </c>
      <c r="U6110" s="101">
        <f t="shared" si="856"/>
        <v>0</v>
      </c>
      <c r="V6110" s="101">
        <f t="shared" ca="1" si="857"/>
        <v>138.65059178150187</v>
      </c>
    </row>
    <row r="6111" spans="2:22" x14ac:dyDescent="0.3">
      <c r="B6111" s="13">
        <v>2023</v>
      </c>
      <c r="C6111" s="13">
        <v>9</v>
      </c>
      <c r="D6111" s="13">
        <v>10</v>
      </c>
      <c r="E6111" s="83" t="s">
        <v>352</v>
      </c>
      <c r="F6111" s="13">
        <v>6</v>
      </c>
      <c r="G6111" s="13">
        <v>0</v>
      </c>
      <c r="H6111" s="13" t="s">
        <v>69</v>
      </c>
      <c r="I6111" s="13" t="s">
        <v>53</v>
      </c>
      <c r="J6111" s="13"/>
      <c r="K6111" s="13" t="s">
        <v>28</v>
      </c>
      <c r="L6111" s="12">
        <f t="shared" ca="1" si="850"/>
        <v>4.4139257296075529</v>
      </c>
      <c r="M6111" s="101">
        <f t="shared" ca="1" si="851"/>
        <v>0.2328787214940945</v>
      </c>
      <c r="N6111" s="101">
        <f t="shared" ca="1" si="858"/>
        <v>846.43509289517169</v>
      </c>
      <c r="O6111" s="101">
        <f t="shared" ca="1" si="852"/>
        <v>0.47621844696735888</v>
      </c>
      <c r="Q6111" s="12">
        <f t="shared" ca="1" si="853"/>
        <v>0</v>
      </c>
      <c r="R6111" s="101">
        <f t="shared" ca="1" si="854"/>
        <v>0</v>
      </c>
      <c r="S6111" s="13"/>
      <c r="T6111" s="101">
        <f t="shared" ca="1" si="855"/>
        <v>0.2328787214940945</v>
      </c>
      <c r="U6111" s="101">
        <f t="shared" si="856"/>
        <v>0</v>
      </c>
      <c r="V6111" s="101">
        <f t="shared" ca="1" si="857"/>
        <v>138.88347050299598</v>
      </c>
    </row>
    <row r="6112" spans="2:22" x14ac:dyDescent="0.3">
      <c r="B6112" s="13">
        <v>2023</v>
      </c>
      <c r="C6112" s="13">
        <v>9</v>
      </c>
      <c r="D6112" s="13">
        <v>10</v>
      </c>
      <c r="E6112" s="83" t="s">
        <v>352</v>
      </c>
      <c r="F6112" s="13">
        <v>6</v>
      </c>
      <c r="G6112" s="13">
        <v>1</v>
      </c>
      <c r="H6112" s="13" t="s">
        <v>69</v>
      </c>
      <c r="I6112" s="13" t="s">
        <v>53</v>
      </c>
      <c r="J6112" s="13"/>
      <c r="K6112" s="13" t="s">
        <v>28</v>
      </c>
      <c r="L6112" s="12">
        <f t="shared" ca="1" si="850"/>
        <v>2.4844818557111399</v>
      </c>
      <c r="M6112" s="101">
        <f t="shared" ca="1" si="851"/>
        <v>0.13108126270731973</v>
      </c>
      <c r="N6112" s="101">
        <f t="shared" ca="1" si="858"/>
        <v>846.43509289517169</v>
      </c>
      <c r="O6112" s="101">
        <f t="shared" ca="1" si="852"/>
        <v>0.26805074741267487</v>
      </c>
      <c r="Q6112" s="12">
        <f t="shared" ca="1" si="853"/>
        <v>0</v>
      </c>
      <c r="R6112" s="101">
        <f t="shared" ca="1" si="854"/>
        <v>0</v>
      </c>
      <c r="S6112" s="13"/>
      <c r="T6112" s="101">
        <f t="shared" ca="1" si="855"/>
        <v>0.13108126270731973</v>
      </c>
      <c r="U6112" s="101">
        <f t="shared" si="856"/>
        <v>0</v>
      </c>
      <c r="V6112" s="101">
        <f t="shared" ca="1" si="857"/>
        <v>139.01455176570329</v>
      </c>
    </row>
    <row r="6113" spans="2:22" x14ac:dyDescent="0.3">
      <c r="B6113" s="13">
        <v>2023</v>
      </c>
      <c r="C6113" s="13">
        <v>9</v>
      </c>
      <c r="D6113" s="13">
        <v>10</v>
      </c>
      <c r="E6113" s="83" t="s">
        <v>352</v>
      </c>
      <c r="F6113" s="13">
        <v>6</v>
      </c>
      <c r="G6113" s="13">
        <v>2</v>
      </c>
      <c r="H6113" s="13" t="s">
        <v>69</v>
      </c>
      <c r="I6113" s="13" t="s">
        <v>53</v>
      </c>
      <c r="J6113" s="13"/>
      <c r="K6113" s="13" t="s">
        <v>28</v>
      </c>
      <c r="L6113" s="12">
        <f t="shared" ca="1" si="850"/>
        <v>2.6537656796844904</v>
      </c>
      <c r="M6113" s="101">
        <f t="shared" ca="1" si="851"/>
        <v>0.14001267726015371</v>
      </c>
      <c r="N6113" s="101">
        <f t="shared" ca="1" si="858"/>
        <v>846.43509289517169</v>
      </c>
      <c r="O6113" s="101">
        <f t="shared" ca="1" si="852"/>
        <v>0.28631477918115966</v>
      </c>
      <c r="Q6113" s="12">
        <f t="shared" ca="1" si="853"/>
        <v>0</v>
      </c>
      <c r="R6113" s="101">
        <f t="shared" ca="1" si="854"/>
        <v>0</v>
      </c>
      <c r="S6113" s="13"/>
      <c r="T6113" s="101">
        <f t="shared" ca="1" si="855"/>
        <v>0.14001267726015371</v>
      </c>
      <c r="U6113" s="101">
        <f t="shared" si="856"/>
        <v>0</v>
      </c>
      <c r="V6113" s="101">
        <f t="shared" ca="1" si="857"/>
        <v>139.15456444296345</v>
      </c>
    </row>
    <row r="6114" spans="2:22" x14ac:dyDescent="0.3">
      <c r="B6114" s="13">
        <v>2023</v>
      </c>
      <c r="C6114" s="13">
        <v>9</v>
      </c>
      <c r="D6114" s="13">
        <v>10</v>
      </c>
      <c r="E6114" s="83" t="s">
        <v>352</v>
      </c>
      <c r="F6114" s="13">
        <v>6</v>
      </c>
      <c r="G6114" s="13">
        <v>3</v>
      </c>
      <c r="H6114" s="13" t="s">
        <v>69</v>
      </c>
      <c r="I6114" s="13" t="s">
        <v>53</v>
      </c>
      <c r="J6114" s="13"/>
      <c r="K6114" s="13" t="s">
        <v>28</v>
      </c>
      <c r="L6114" s="12">
        <f t="shared" ca="1" si="850"/>
        <v>2.7708340393375961</v>
      </c>
      <c r="M6114" s="101">
        <f t="shared" ca="1" si="851"/>
        <v>0.14618920391545157</v>
      </c>
      <c r="N6114" s="101">
        <f t="shared" ca="1" si="858"/>
        <v>846.43509289517169</v>
      </c>
      <c r="O6114" s="101">
        <f t="shared" ca="1" si="852"/>
        <v>0.29894528450413327</v>
      </c>
      <c r="Q6114" s="12">
        <f t="shared" ca="1" si="853"/>
        <v>0</v>
      </c>
      <c r="R6114" s="101">
        <f t="shared" ca="1" si="854"/>
        <v>0</v>
      </c>
      <c r="S6114" s="13"/>
      <c r="T6114" s="101">
        <f t="shared" ca="1" si="855"/>
        <v>0.14618920391545157</v>
      </c>
      <c r="U6114" s="101">
        <f t="shared" si="856"/>
        <v>0</v>
      </c>
      <c r="V6114" s="101">
        <f t="shared" ca="1" si="857"/>
        <v>139.30075364687889</v>
      </c>
    </row>
    <row r="6115" spans="2:22" x14ac:dyDescent="0.3">
      <c r="B6115" s="13">
        <v>2023</v>
      </c>
      <c r="C6115" s="13">
        <v>9</v>
      </c>
      <c r="D6115" s="13">
        <v>10</v>
      </c>
      <c r="E6115" s="83" t="s">
        <v>352</v>
      </c>
      <c r="F6115" s="13">
        <v>6</v>
      </c>
      <c r="G6115" s="13">
        <v>4</v>
      </c>
      <c r="H6115" s="13" t="s">
        <v>69</v>
      </c>
      <c r="I6115" s="13" t="s">
        <v>53</v>
      </c>
      <c r="J6115" s="13"/>
      <c r="K6115" s="13" t="s">
        <v>28</v>
      </c>
      <c r="L6115" s="12">
        <f t="shared" ca="1" si="850"/>
        <v>2.7094727320544121</v>
      </c>
      <c r="M6115" s="101">
        <f t="shared" ca="1" si="851"/>
        <v>0.14295178134319078</v>
      </c>
      <c r="N6115" s="101">
        <f t="shared" ca="1" si="858"/>
        <v>846.43509289517169</v>
      </c>
      <c r="O6115" s="101">
        <f t="shared" ca="1" si="852"/>
        <v>0.2923250130613505</v>
      </c>
      <c r="Q6115" s="12">
        <f t="shared" ca="1" si="853"/>
        <v>0</v>
      </c>
      <c r="R6115" s="101">
        <f t="shared" ca="1" si="854"/>
        <v>0</v>
      </c>
      <c r="S6115" s="13"/>
      <c r="T6115" s="101">
        <f t="shared" ca="1" si="855"/>
        <v>0.14295178134319078</v>
      </c>
      <c r="U6115" s="101">
        <f t="shared" si="856"/>
        <v>0</v>
      </c>
      <c r="V6115" s="101">
        <f t="shared" ca="1" si="857"/>
        <v>139.44370542822207</v>
      </c>
    </row>
    <row r="6116" spans="2:22" x14ac:dyDescent="0.3">
      <c r="B6116" s="13">
        <v>2023</v>
      </c>
      <c r="C6116" s="13">
        <v>9</v>
      </c>
      <c r="D6116" s="13">
        <v>10</v>
      </c>
      <c r="E6116" s="83" t="s">
        <v>352</v>
      </c>
      <c r="F6116" s="13">
        <v>6</v>
      </c>
      <c r="G6116" s="13">
        <v>5</v>
      </c>
      <c r="H6116" s="13" t="s">
        <v>69</v>
      </c>
      <c r="I6116" s="13" t="s">
        <v>53</v>
      </c>
      <c r="J6116" s="13"/>
      <c r="K6116" s="13" t="s">
        <v>28</v>
      </c>
      <c r="L6116" s="12">
        <f t="shared" ca="1" si="850"/>
        <v>2.7741491802341667</v>
      </c>
      <c r="M6116" s="101">
        <f t="shared" ca="1" si="851"/>
        <v>0.14636411074915465</v>
      </c>
      <c r="N6116" s="101">
        <f t="shared" ca="1" si="858"/>
        <v>846.43509289517169</v>
      </c>
      <c r="O6116" s="101">
        <f t="shared" ca="1" si="852"/>
        <v>0.29930295505546423</v>
      </c>
      <c r="Q6116" s="12">
        <f t="shared" ca="1" si="853"/>
        <v>0</v>
      </c>
      <c r="R6116" s="101">
        <f t="shared" ca="1" si="854"/>
        <v>0</v>
      </c>
      <c r="S6116" s="13"/>
      <c r="T6116" s="101">
        <f t="shared" ca="1" si="855"/>
        <v>0.14636411074915465</v>
      </c>
      <c r="U6116" s="101">
        <f t="shared" si="856"/>
        <v>0</v>
      </c>
      <c r="V6116" s="101">
        <f t="shared" ca="1" si="857"/>
        <v>139.59006953897122</v>
      </c>
    </row>
    <row r="6117" spans="2:22" x14ac:dyDescent="0.3">
      <c r="B6117" s="13">
        <v>2023</v>
      </c>
      <c r="C6117" s="13">
        <v>9</v>
      </c>
      <c r="D6117" s="13">
        <v>10</v>
      </c>
      <c r="E6117" s="83" t="s">
        <v>352</v>
      </c>
      <c r="F6117" s="13">
        <v>6</v>
      </c>
      <c r="G6117" s="13">
        <v>6</v>
      </c>
      <c r="H6117" s="13" t="s">
        <v>69</v>
      </c>
      <c r="I6117" s="13" t="s">
        <v>53</v>
      </c>
      <c r="J6117" s="13"/>
      <c r="K6117" s="13" t="s">
        <v>28</v>
      </c>
      <c r="L6117" s="12">
        <f t="shared" ca="1" si="850"/>
        <v>2.6772130267403802</v>
      </c>
      <c r="M6117" s="101">
        <f t="shared" ca="1" si="851"/>
        <v>0.14124975929082245</v>
      </c>
      <c r="N6117" s="101">
        <f t="shared" ca="1" si="858"/>
        <v>846.43509289517169</v>
      </c>
      <c r="O6117" s="101">
        <f t="shared" ca="1" si="852"/>
        <v>0.2888445134550196</v>
      </c>
      <c r="Q6117" s="12">
        <f t="shared" ca="1" si="853"/>
        <v>0</v>
      </c>
      <c r="R6117" s="101">
        <f t="shared" ca="1" si="854"/>
        <v>0</v>
      </c>
      <c r="S6117" s="13"/>
      <c r="T6117" s="101">
        <f t="shared" ca="1" si="855"/>
        <v>0.14124975929082245</v>
      </c>
      <c r="U6117" s="101">
        <f t="shared" si="856"/>
        <v>0</v>
      </c>
      <c r="V6117" s="101">
        <f t="shared" ca="1" si="857"/>
        <v>139.73131929826204</v>
      </c>
    </row>
    <row r="6118" spans="2:22" x14ac:dyDescent="0.3">
      <c r="B6118" s="13">
        <v>2023</v>
      </c>
      <c r="C6118" s="13">
        <v>9</v>
      </c>
      <c r="D6118" s="13">
        <v>10</v>
      </c>
      <c r="E6118" s="83" t="s">
        <v>352</v>
      </c>
      <c r="F6118" s="13">
        <v>6</v>
      </c>
      <c r="G6118" s="13">
        <v>7</v>
      </c>
      <c r="H6118" s="13" t="s">
        <v>69</v>
      </c>
      <c r="I6118" s="13" t="s">
        <v>53</v>
      </c>
      <c r="J6118" s="13"/>
      <c r="K6118" s="13" t="s">
        <v>28</v>
      </c>
      <c r="L6118" s="12">
        <f t="shared" ca="1" si="850"/>
        <v>2.6771703481811699</v>
      </c>
      <c r="M6118" s="101">
        <f t="shared" ca="1" si="851"/>
        <v>0.14124750757003854</v>
      </c>
      <c r="N6118" s="101">
        <f t="shared" ca="1" si="858"/>
        <v>846.43509289517169</v>
      </c>
      <c r="O6118" s="101">
        <f t="shared" ca="1" si="852"/>
        <v>0.28883990886526645</v>
      </c>
      <c r="Q6118" s="12">
        <f t="shared" ca="1" si="853"/>
        <v>3.4074470447333152</v>
      </c>
      <c r="R6118" s="101">
        <f t="shared" ca="1" si="854"/>
        <v>6.1817922363139093E-2</v>
      </c>
      <c r="S6118" s="13"/>
      <c r="T6118" s="101">
        <f t="shared" ca="1" si="855"/>
        <v>0</v>
      </c>
      <c r="U6118" s="101">
        <f t="shared" si="856"/>
        <v>0</v>
      </c>
      <c r="V6118" s="101">
        <f t="shared" ca="1" si="857"/>
        <v>139.60768345353577</v>
      </c>
    </row>
    <row r="6119" spans="2:22" x14ac:dyDescent="0.3">
      <c r="B6119" s="13">
        <v>2023</v>
      </c>
      <c r="C6119" s="13">
        <v>9</v>
      </c>
      <c r="D6119" s="13">
        <v>10</v>
      </c>
      <c r="E6119" s="83" t="s">
        <v>352</v>
      </c>
      <c r="F6119" s="13">
        <v>6</v>
      </c>
      <c r="G6119" s="13">
        <v>8</v>
      </c>
      <c r="H6119" s="13" t="s">
        <v>69</v>
      </c>
      <c r="I6119" s="13" t="s">
        <v>53</v>
      </c>
      <c r="J6119" s="13"/>
      <c r="K6119" s="13" t="s">
        <v>28</v>
      </c>
      <c r="L6119" s="12">
        <f t="shared" ca="1" si="850"/>
        <v>4.0435685946197939</v>
      </c>
      <c r="M6119" s="101">
        <f t="shared" ca="1" si="851"/>
        <v>0.21333867905214032</v>
      </c>
      <c r="N6119" s="101">
        <f t="shared" ca="1" si="858"/>
        <v>846.43509289517169</v>
      </c>
      <c r="O6119" s="101">
        <f t="shared" ca="1" si="852"/>
        <v>0.43626061567352958</v>
      </c>
      <c r="Q6119" s="12">
        <f t="shared" ca="1" si="853"/>
        <v>0</v>
      </c>
      <c r="R6119" s="101">
        <f t="shared" ca="1" si="854"/>
        <v>0</v>
      </c>
      <c r="S6119" s="13"/>
      <c r="T6119" s="101">
        <f t="shared" ca="1" si="855"/>
        <v>0.21333867905214032</v>
      </c>
      <c r="U6119" s="101">
        <f t="shared" si="856"/>
        <v>0</v>
      </c>
      <c r="V6119" s="101">
        <f t="shared" ca="1" si="857"/>
        <v>139.8210221325879</v>
      </c>
    </row>
    <row r="6120" spans="2:22" x14ac:dyDescent="0.3">
      <c r="B6120" s="13">
        <v>2023</v>
      </c>
      <c r="C6120" s="13">
        <v>9</v>
      </c>
      <c r="D6120" s="13">
        <v>10</v>
      </c>
      <c r="E6120" s="83" t="s">
        <v>352</v>
      </c>
      <c r="F6120" s="13">
        <v>6</v>
      </c>
      <c r="G6120" s="13">
        <v>9</v>
      </c>
      <c r="H6120" s="13" t="s">
        <v>69</v>
      </c>
      <c r="I6120" s="13" t="s">
        <v>53</v>
      </c>
      <c r="J6120" s="13"/>
      <c r="K6120" s="13" t="s">
        <v>28</v>
      </c>
      <c r="L6120" s="12">
        <f t="shared" ca="1" si="850"/>
        <v>3.3393858433898189</v>
      </c>
      <c r="M6120" s="101">
        <f t="shared" ca="1" si="851"/>
        <v>0.17618599709724686</v>
      </c>
      <c r="N6120" s="101">
        <f t="shared" ca="1" si="858"/>
        <v>846.43509289517169</v>
      </c>
      <c r="O6120" s="101">
        <f t="shared" ca="1" si="852"/>
        <v>0.36028633864332754</v>
      </c>
      <c r="Q6120" s="12">
        <f t="shared" ca="1" si="853"/>
        <v>5.6000000000000005</v>
      </c>
      <c r="R6120" s="101">
        <f t="shared" ca="1" si="854"/>
        <v>0.19136098835705187</v>
      </c>
      <c r="S6120" s="13"/>
      <c r="T6120" s="101">
        <f t="shared" ca="1" si="855"/>
        <v>0</v>
      </c>
      <c r="U6120" s="101">
        <f t="shared" si="856"/>
        <v>0</v>
      </c>
      <c r="V6120" s="101">
        <f t="shared" ca="1" si="857"/>
        <v>139.4383001558738</v>
      </c>
    </row>
    <row r="6121" spans="2:22" x14ac:dyDescent="0.3">
      <c r="B6121" s="13">
        <v>2023</v>
      </c>
      <c r="C6121" s="13">
        <v>9</v>
      </c>
      <c r="D6121" s="13">
        <v>10</v>
      </c>
      <c r="E6121" s="83" t="s">
        <v>352</v>
      </c>
      <c r="F6121" s="13">
        <v>6</v>
      </c>
      <c r="G6121" s="13">
        <v>10</v>
      </c>
      <c r="H6121" s="13" t="s">
        <v>70</v>
      </c>
      <c r="I6121" s="13" t="s">
        <v>53</v>
      </c>
      <c r="J6121" s="13"/>
      <c r="K6121" s="13" t="s">
        <v>28</v>
      </c>
      <c r="L6121" s="12">
        <f t="shared" ca="1" si="850"/>
        <v>2.7107258331460491</v>
      </c>
      <c r="M6121" s="101">
        <f t="shared" ca="1" si="851"/>
        <v>0.14301789495678555</v>
      </c>
      <c r="N6121" s="101">
        <f t="shared" ca="1" si="858"/>
        <v>846.43509289517169</v>
      </c>
      <c r="O6121" s="101">
        <f t="shared" ca="1" si="852"/>
        <v>0.29246021013812723</v>
      </c>
      <c r="Q6121" s="12">
        <f t="shared" ca="1" si="853"/>
        <v>0</v>
      </c>
      <c r="R6121" s="101">
        <f t="shared" ca="1" si="854"/>
        <v>0</v>
      </c>
      <c r="S6121" s="13"/>
      <c r="T6121" s="101">
        <f t="shared" ca="1" si="855"/>
        <v>0.14301789495678555</v>
      </c>
      <c r="U6121" s="101">
        <f t="shared" si="856"/>
        <v>0</v>
      </c>
      <c r="V6121" s="101">
        <f t="shared" ca="1" si="857"/>
        <v>139.58131805083059</v>
      </c>
    </row>
    <row r="6122" spans="2:22" x14ac:dyDescent="0.3">
      <c r="B6122" s="13">
        <v>2023</v>
      </c>
      <c r="C6122" s="13">
        <v>9</v>
      </c>
      <c r="D6122" s="13">
        <v>10</v>
      </c>
      <c r="E6122" s="83" t="s">
        <v>352</v>
      </c>
      <c r="F6122" s="13">
        <v>6</v>
      </c>
      <c r="G6122" s="13">
        <v>11</v>
      </c>
      <c r="H6122" s="13" t="s">
        <v>70</v>
      </c>
      <c r="I6122" s="13" t="s">
        <v>53</v>
      </c>
      <c r="J6122" s="13"/>
      <c r="K6122" s="13" t="s">
        <v>28</v>
      </c>
      <c r="L6122" s="12">
        <f t="shared" ca="1" si="850"/>
        <v>2.9309322318562834</v>
      </c>
      <c r="M6122" s="101">
        <f t="shared" ca="1" si="851"/>
        <v>0.15463598455273753</v>
      </c>
      <c r="N6122" s="101">
        <f t="shared" ca="1" si="858"/>
        <v>846.43509289517169</v>
      </c>
      <c r="O6122" s="101">
        <f t="shared" ca="1" si="852"/>
        <v>0.31621827849497441</v>
      </c>
      <c r="Q6122" s="12">
        <f t="shared" ca="1" si="853"/>
        <v>5.6000000000000005</v>
      </c>
      <c r="R6122" s="101">
        <f t="shared" ca="1" si="854"/>
        <v>0.22593658657336566</v>
      </c>
      <c r="S6122" s="13"/>
      <c r="T6122" s="101">
        <f t="shared" ca="1" si="855"/>
        <v>0</v>
      </c>
      <c r="U6122" s="101">
        <f t="shared" si="856"/>
        <v>0</v>
      </c>
      <c r="V6122" s="101">
        <f t="shared" ca="1" si="857"/>
        <v>139.12944487768385</v>
      </c>
    </row>
    <row r="6123" spans="2:22" x14ac:dyDescent="0.3">
      <c r="B6123" s="13">
        <v>2023</v>
      </c>
      <c r="C6123" s="13">
        <v>9</v>
      </c>
      <c r="D6123" s="13">
        <v>10</v>
      </c>
      <c r="E6123" s="83" t="s">
        <v>352</v>
      </c>
      <c r="F6123" s="13">
        <v>6</v>
      </c>
      <c r="G6123" s="13">
        <v>12</v>
      </c>
      <c r="H6123" s="13" t="s">
        <v>70</v>
      </c>
      <c r="I6123" s="13" t="s">
        <v>53</v>
      </c>
      <c r="J6123" s="13"/>
      <c r="K6123" s="13" t="s">
        <v>28</v>
      </c>
      <c r="L6123" s="12">
        <f t="shared" ca="1" si="850"/>
        <v>3.4881472513545626</v>
      </c>
      <c r="M6123" s="101">
        <f t="shared" ca="1" si="851"/>
        <v>0.18403464898146674</v>
      </c>
      <c r="N6123" s="101">
        <f t="shared" ca="1" si="858"/>
        <v>846.43509289517169</v>
      </c>
      <c r="O6123" s="101">
        <f t="shared" ca="1" si="852"/>
        <v>0.37633620694864378</v>
      </c>
      <c r="Q6123" s="12">
        <f t="shared" ca="1" si="853"/>
        <v>5.6000000000000005</v>
      </c>
      <c r="R6123" s="101">
        <f t="shared" ca="1" si="854"/>
        <v>0.17876833517283633</v>
      </c>
      <c r="S6123" s="13"/>
      <c r="T6123" s="101">
        <f t="shared" ca="1" si="855"/>
        <v>0</v>
      </c>
      <c r="U6123" s="101">
        <f t="shared" si="856"/>
        <v>0</v>
      </c>
      <c r="V6123" s="101">
        <f t="shared" ca="1" si="857"/>
        <v>138.77190820733819</v>
      </c>
    </row>
    <row r="6124" spans="2:22" x14ac:dyDescent="0.3">
      <c r="B6124" s="13">
        <v>2023</v>
      </c>
      <c r="C6124" s="13">
        <v>9</v>
      </c>
      <c r="D6124" s="13">
        <v>10</v>
      </c>
      <c r="E6124" s="83" t="s">
        <v>352</v>
      </c>
      <c r="F6124" s="13">
        <v>6</v>
      </c>
      <c r="G6124" s="13">
        <v>13</v>
      </c>
      <c r="H6124" s="13" t="s">
        <v>70</v>
      </c>
      <c r="I6124" s="13" t="s">
        <v>53</v>
      </c>
      <c r="J6124" s="13"/>
      <c r="K6124" s="13" t="s">
        <v>28</v>
      </c>
      <c r="L6124" s="12">
        <f t="shared" ca="1" si="850"/>
        <v>3.2001497754719601</v>
      </c>
      <c r="M6124" s="101">
        <f t="shared" ca="1" si="851"/>
        <v>0.16883990215390063</v>
      </c>
      <c r="N6124" s="101">
        <f t="shared" ca="1" si="858"/>
        <v>846.43509289517169</v>
      </c>
      <c r="O6124" s="101">
        <f t="shared" ca="1" si="852"/>
        <v>0.34526415927566978</v>
      </c>
      <c r="Q6124" s="12">
        <f t="shared" ca="1" si="853"/>
        <v>1.2032007613315341</v>
      </c>
      <c r="R6124" s="101">
        <f t="shared" ca="1" si="854"/>
        <v>0</v>
      </c>
      <c r="S6124" s="13"/>
      <c r="T6124" s="101">
        <f t="shared" ca="1" si="855"/>
        <v>0.10535902998604887</v>
      </c>
      <c r="U6124" s="101">
        <f t="shared" si="856"/>
        <v>0</v>
      </c>
      <c r="V6124" s="101">
        <f t="shared" ca="1" si="857"/>
        <v>138.87726723732425</v>
      </c>
    </row>
    <row r="6125" spans="2:22" x14ac:dyDescent="0.3">
      <c r="B6125" s="13">
        <v>2023</v>
      </c>
      <c r="C6125" s="13">
        <v>9</v>
      </c>
      <c r="D6125" s="13">
        <v>10</v>
      </c>
      <c r="E6125" s="83" t="s">
        <v>352</v>
      </c>
      <c r="F6125" s="13">
        <v>6</v>
      </c>
      <c r="G6125" s="13">
        <v>14</v>
      </c>
      <c r="H6125" s="13" t="s">
        <v>70</v>
      </c>
      <c r="I6125" s="13" t="s">
        <v>53</v>
      </c>
      <c r="J6125" s="13"/>
      <c r="K6125" s="13" t="s">
        <v>28</v>
      </c>
      <c r="L6125" s="12">
        <f t="shared" ca="1" si="850"/>
        <v>2.9643100033837513</v>
      </c>
      <c r="M6125" s="101">
        <f t="shared" ca="1" si="851"/>
        <v>0.15639699577852673</v>
      </c>
      <c r="N6125" s="101">
        <f t="shared" ca="1" si="858"/>
        <v>846.43509289517169</v>
      </c>
      <c r="O6125" s="101">
        <f t="shared" ca="1" si="852"/>
        <v>0.31981940626507294</v>
      </c>
      <c r="Q6125" s="12">
        <f t="shared" ca="1" si="853"/>
        <v>0</v>
      </c>
      <c r="R6125" s="101">
        <f t="shared" ca="1" si="854"/>
        <v>0</v>
      </c>
      <c r="S6125" s="13"/>
      <c r="T6125" s="101">
        <f t="shared" ca="1" si="855"/>
        <v>0.15639699577852673</v>
      </c>
      <c r="U6125" s="101">
        <f t="shared" si="856"/>
        <v>0</v>
      </c>
      <c r="V6125" s="101">
        <f t="shared" ca="1" si="857"/>
        <v>139.03366423310277</v>
      </c>
    </row>
    <row r="6126" spans="2:22" x14ac:dyDescent="0.3">
      <c r="B6126" s="13">
        <v>2023</v>
      </c>
      <c r="C6126" s="13">
        <v>9</v>
      </c>
      <c r="D6126" s="13">
        <v>10</v>
      </c>
      <c r="E6126" s="83" t="s">
        <v>352</v>
      </c>
      <c r="F6126" s="13">
        <v>6</v>
      </c>
      <c r="G6126" s="13">
        <v>15</v>
      </c>
      <c r="H6126" s="13" t="s">
        <v>70</v>
      </c>
      <c r="I6126" s="13" t="s">
        <v>53</v>
      </c>
      <c r="J6126" s="13"/>
      <c r="K6126" s="13" t="s">
        <v>28</v>
      </c>
      <c r="L6126" s="12">
        <f t="shared" ca="1" si="850"/>
        <v>3.1762355682927721</v>
      </c>
      <c r="M6126" s="101">
        <f t="shared" ca="1" si="851"/>
        <v>0.16757818858312665</v>
      </c>
      <c r="N6126" s="101">
        <f t="shared" ca="1" si="858"/>
        <v>846.43509289517169</v>
      </c>
      <c r="O6126" s="101">
        <f t="shared" ca="1" si="852"/>
        <v>0.34268405546310721</v>
      </c>
      <c r="Q6126" s="12">
        <f t="shared" ca="1" si="853"/>
        <v>5.6000000000000005</v>
      </c>
      <c r="R6126" s="101">
        <f t="shared" ca="1" si="854"/>
        <v>0.20517165914401689</v>
      </c>
      <c r="S6126" s="13"/>
      <c r="T6126" s="101">
        <f t="shared" ca="1" si="855"/>
        <v>0</v>
      </c>
      <c r="U6126" s="101">
        <f t="shared" si="856"/>
        <v>0</v>
      </c>
      <c r="V6126" s="101">
        <f t="shared" ca="1" si="857"/>
        <v>138.62332091481474</v>
      </c>
    </row>
    <row r="6127" spans="2:22" x14ac:dyDescent="0.3">
      <c r="B6127" s="13">
        <v>2023</v>
      </c>
      <c r="C6127" s="13">
        <v>9</v>
      </c>
      <c r="D6127" s="13">
        <v>10</v>
      </c>
      <c r="E6127" s="83" t="s">
        <v>352</v>
      </c>
      <c r="F6127" s="13">
        <v>6</v>
      </c>
      <c r="G6127" s="13">
        <v>16</v>
      </c>
      <c r="H6127" s="13" t="s">
        <v>71</v>
      </c>
      <c r="I6127" s="13" t="s">
        <v>53</v>
      </c>
      <c r="J6127" s="13"/>
      <c r="K6127" s="13" t="s">
        <v>28</v>
      </c>
      <c r="L6127" s="12">
        <f t="shared" ca="1" si="850"/>
        <v>4.0746290364673987</v>
      </c>
      <c r="M6127" s="101">
        <f t="shared" ca="1" si="851"/>
        <v>0.50582444858706288</v>
      </c>
      <c r="N6127" s="101">
        <f t="shared" ca="1" si="858"/>
        <v>847.58108231167819</v>
      </c>
      <c r="O6127" s="101">
        <f t="shared" ca="1" si="852"/>
        <v>1.2134245270599913</v>
      </c>
      <c r="Q6127" s="12">
        <f t="shared" ca="1" si="853"/>
        <v>5.6000000000000005</v>
      </c>
      <c r="R6127" s="101">
        <f t="shared" ca="1" si="854"/>
        <v>0.12912265206303475</v>
      </c>
      <c r="S6127" s="13"/>
      <c r="T6127" s="101">
        <f t="shared" ca="1" si="855"/>
        <v>0</v>
      </c>
      <c r="U6127" s="101">
        <f t="shared" ca="1" si="856"/>
        <v>1.1459894165064559</v>
      </c>
      <c r="V6127" s="101">
        <f t="shared" ca="1" si="857"/>
        <v>139.51106502719512</v>
      </c>
    </row>
    <row r="6128" spans="2:22" x14ac:dyDescent="0.3">
      <c r="B6128" s="13">
        <v>2023</v>
      </c>
      <c r="C6128" s="13">
        <v>9</v>
      </c>
      <c r="D6128" s="13">
        <v>10</v>
      </c>
      <c r="E6128" s="83" t="s">
        <v>352</v>
      </c>
      <c r="F6128" s="13">
        <v>6</v>
      </c>
      <c r="G6128" s="13">
        <v>17</v>
      </c>
      <c r="H6128" s="13" t="s">
        <v>71</v>
      </c>
      <c r="I6128" s="13" t="s">
        <v>53</v>
      </c>
      <c r="J6128" s="13"/>
      <c r="K6128" s="13" t="s">
        <v>28</v>
      </c>
      <c r="L6128" s="12">
        <f t="shared" ca="1" si="850"/>
        <v>5.1245418673237566</v>
      </c>
      <c r="M6128" s="101">
        <f t="shared" ca="1" si="851"/>
        <v>0.63616062740957113</v>
      </c>
      <c r="N6128" s="101">
        <f t="shared" ca="1" si="858"/>
        <v>849.02235971186303</v>
      </c>
      <c r="O6128" s="101">
        <f t="shared" ca="1" si="852"/>
        <v>1.5260885680890148</v>
      </c>
      <c r="Q6128" s="12">
        <f t="shared" ca="1" si="853"/>
        <v>2.342867828006455</v>
      </c>
      <c r="R6128" s="101">
        <f t="shared" ca="1" si="854"/>
        <v>0</v>
      </c>
      <c r="S6128" s="13"/>
      <c r="T6128" s="101">
        <f t="shared" ca="1" si="855"/>
        <v>0.34531701524084985</v>
      </c>
      <c r="U6128" s="101">
        <f t="shared" ca="1" si="856"/>
        <v>1.4412774001848065</v>
      </c>
      <c r="V6128" s="101">
        <f t="shared" ca="1" si="857"/>
        <v>141.29765944262078</v>
      </c>
    </row>
    <row r="6129" spans="2:22" x14ac:dyDescent="0.3">
      <c r="B6129" s="13">
        <v>2023</v>
      </c>
      <c r="C6129" s="13">
        <v>9</v>
      </c>
      <c r="D6129" s="13">
        <v>10</v>
      </c>
      <c r="E6129" s="83" t="s">
        <v>352</v>
      </c>
      <c r="F6129" s="13">
        <v>6</v>
      </c>
      <c r="G6129" s="13">
        <v>18</v>
      </c>
      <c r="H6129" s="13" t="s">
        <v>71</v>
      </c>
      <c r="I6129" s="13" t="s">
        <v>53</v>
      </c>
      <c r="J6129" s="13"/>
      <c r="K6129" s="13" t="s">
        <v>28</v>
      </c>
      <c r="L6129" s="12">
        <f t="shared" ca="1" si="850"/>
        <v>4.0235709943631752</v>
      </c>
      <c r="M6129" s="101">
        <f t="shared" ca="1" si="851"/>
        <v>0.49948610324024456</v>
      </c>
      <c r="N6129" s="101">
        <f t="shared" ca="1" si="858"/>
        <v>850.15398905402765</v>
      </c>
      <c r="O6129" s="101">
        <f t="shared" ca="1" si="852"/>
        <v>1.1982194421213537</v>
      </c>
      <c r="Q6129" s="12">
        <f t="shared" ca="1" si="853"/>
        <v>0</v>
      </c>
      <c r="R6129" s="101">
        <f t="shared" ca="1" si="854"/>
        <v>0</v>
      </c>
      <c r="S6129" s="13"/>
      <c r="T6129" s="101">
        <f t="shared" ca="1" si="855"/>
        <v>0.49948610324024456</v>
      </c>
      <c r="U6129" s="101">
        <f t="shared" ca="1" si="856"/>
        <v>1.1316293421646431</v>
      </c>
      <c r="V6129" s="101">
        <f t="shared" ca="1" si="857"/>
        <v>142.92877488802569</v>
      </c>
    </row>
    <row r="6130" spans="2:22" x14ac:dyDescent="0.3">
      <c r="B6130" s="13">
        <v>2023</v>
      </c>
      <c r="C6130" s="13">
        <v>9</v>
      </c>
      <c r="D6130" s="13">
        <v>10</v>
      </c>
      <c r="E6130" s="83" t="s">
        <v>352</v>
      </c>
      <c r="F6130" s="13">
        <v>6</v>
      </c>
      <c r="G6130" s="13">
        <v>19</v>
      </c>
      <c r="H6130" s="13" t="s">
        <v>71</v>
      </c>
      <c r="I6130" s="13" t="s">
        <v>53</v>
      </c>
      <c r="J6130" s="13"/>
      <c r="K6130" s="13" t="s">
        <v>28</v>
      </c>
      <c r="L6130" s="12">
        <f t="shared" ca="1" si="850"/>
        <v>3.3632859770110803</v>
      </c>
      <c r="M6130" s="101">
        <f t="shared" ca="1" si="851"/>
        <v>0.41751832118615551</v>
      </c>
      <c r="N6130" s="101">
        <f t="shared" ca="1" si="858"/>
        <v>851.09991323506199</v>
      </c>
      <c r="O6130" s="101">
        <f t="shared" ca="1" si="852"/>
        <v>1.0015865639538997</v>
      </c>
      <c r="Q6130" s="12">
        <f t="shared" ca="1" si="853"/>
        <v>0</v>
      </c>
      <c r="R6130" s="101">
        <f t="shared" ca="1" si="854"/>
        <v>0</v>
      </c>
      <c r="S6130" s="13"/>
      <c r="T6130" s="101">
        <f t="shared" ca="1" si="855"/>
        <v>0.41751832118615551</v>
      </c>
      <c r="U6130" s="101">
        <f t="shared" ca="1" si="856"/>
        <v>0.94592418103436637</v>
      </c>
      <c r="V6130" s="101">
        <f t="shared" ca="1" si="857"/>
        <v>144.29221739024621</v>
      </c>
    </row>
    <row r="6131" spans="2:22" x14ac:dyDescent="0.3">
      <c r="B6131" s="13">
        <v>2023</v>
      </c>
      <c r="C6131" s="13">
        <v>9</v>
      </c>
      <c r="D6131" s="13">
        <v>10</v>
      </c>
      <c r="E6131" s="83" t="s">
        <v>352</v>
      </c>
      <c r="F6131" s="13">
        <v>6</v>
      </c>
      <c r="G6131" s="13">
        <v>20</v>
      </c>
      <c r="H6131" s="13" t="s">
        <v>69</v>
      </c>
      <c r="I6131" s="13" t="s">
        <v>53</v>
      </c>
      <c r="J6131" s="13"/>
      <c r="K6131" s="13" t="s">
        <v>28</v>
      </c>
      <c r="L6131" s="12">
        <f t="shared" ca="1" si="850"/>
        <v>5.3659161499943639</v>
      </c>
      <c r="M6131" s="101">
        <f t="shared" ca="1" si="851"/>
        <v>0.28310573607370265</v>
      </c>
      <c r="N6131" s="101">
        <f t="shared" ca="1" si="858"/>
        <v>851.09991323506199</v>
      </c>
      <c r="O6131" s="101">
        <f t="shared" ca="1" si="852"/>
        <v>0.57892869342289188</v>
      </c>
      <c r="Q6131" s="12">
        <f t="shared" ca="1" si="853"/>
        <v>0</v>
      </c>
      <c r="R6131" s="101">
        <f t="shared" ca="1" si="854"/>
        <v>0</v>
      </c>
      <c r="S6131" s="13"/>
      <c r="T6131" s="101">
        <f t="shared" ca="1" si="855"/>
        <v>0.28310573607370265</v>
      </c>
      <c r="U6131" s="101">
        <f t="shared" si="856"/>
        <v>0</v>
      </c>
      <c r="V6131" s="101">
        <f t="shared" ca="1" si="857"/>
        <v>144.57532312631992</v>
      </c>
    </row>
    <row r="6132" spans="2:22" x14ac:dyDescent="0.3">
      <c r="B6132" s="13">
        <v>2023</v>
      </c>
      <c r="C6132" s="13">
        <v>9</v>
      </c>
      <c r="D6132" s="13">
        <v>10</v>
      </c>
      <c r="E6132" s="83" t="s">
        <v>352</v>
      </c>
      <c r="F6132" s="13">
        <v>6</v>
      </c>
      <c r="G6132" s="13">
        <v>21</v>
      </c>
      <c r="H6132" s="13" t="s">
        <v>69</v>
      </c>
      <c r="I6132" s="13" t="s">
        <v>53</v>
      </c>
      <c r="J6132" s="13"/>
      <c r="K6132" s="13" t="s">
        <v>28</v>
      </c>
      <c r="L6132" s="12">
        <f t="shared" ca="1" si="850"/>
        <v>4.4477383379665412</v>
      </c>
      <c r="M6132" s="101">
        <f t="shared" ca="1" si="851"/>
        <v>0.23466267471111471</v>
      </c>
      <c r="N6132" s="101">
        <f t="shared" ca="1" si="858"/>
        <v>851.09991323506199</v>
      </c>
      <c r="O6132" s="101">
        <f t="shared" ca="1" si="852"/>
        <v>0.47986648928321013</v>
      </c>
      <c r="Q6132" s="12">
        <f t="shared" ca="1" si="853"/>
        <v>0</v>
      </c>
      <c r="R6132" s="101">
        <f t="shared" ca="1" si="854"/>
        <v>0</v>
      </c>
      <c r="S6132" s="13"/>
      <c r="T6132" s="101">
        <f t="shared" ca="1" si="855"/>
        <v>0.23466267471111471</v>
      </c>
      <c r="U6132" s="101">
        <f t="shared" si="856"/>
        <v>0</v>
      </c>
      <c r="V6132" s="101">
        <f t="shared" ca="1" si="857"/>
        <v>144.80998580103102</v>
      </c>
    </row>
    <row r="6133" spans="2:22" x14ac:dyDescent="0.3">
      <c r="B6133" s="13">
        <v>2023</v>
      </c>
      <c r="C6133" s="13">
        <v>9</v>
      </c>
      <c r="D6133" s="13">
        <v>10</v>
      </c>
      <c r="E6133" s="83" t="s">
        <v>352</v>
      </c>
      <c r="F6133" s="13">
        <v>6</v>
      </c>
      <c r="G6133" s="13">
        <v>22</v>
      </c>
      <c r="H6133" s="13" t="s">
        <v>69</v>
      </c>
      <c r="I6133" s="13" t="s">
        <v>53</v>
      </c>
      <c r="J6133" s="13"/>
      <c r="K6133" s="13" t="s">
        <v>28</v>
      </c>
      <c r="L6133" s="12">
        <f t="shared" ca="1" si="850"/>
        <v>4.733315241218377</v>
      </c>
      <c r="M6133" s="101">
        <f t="shared" ca="1" si="851"/>
        <v>0.24972971212668157</v>
      </c>
      <c r="N6133" s="101">
        <f t="shared" ca="1" si="858"/>
        <v>851.09991323506199</v>
      </c>
      <c r="O6133" s="101">
        <f t="shared" ca="1" si="852"/>
        <v>0.5106773813750507</v>
      </c>
      <c r="Q6133" s="12">
        <f t="shared" ca="1" si="853"/>
        <v>0</v>
      </c>
      <c r="R6133" s="101">
        <f t="shared" ca="1" si="854"/>
        <v>0</v>
      </c>
      <c r="S6133" s="13"/>
      <c r="T6133" s="101">
        <f t="shared" ca="1" si="855"/>
        <v>0.24972971212668157</v>
      </c>
      <c r="U6133" s="101">
        <f t="shared" si="856"/>
        <v>0</v>
      </c>
      <c r="V6133" s="101">
        <f t="shared" ca="1" si="857"/>
        <v>145.0597155131577</v>
      </c>
    </row>
    <row r="6134" spans="2:22" x14ac:dyDescent="0.3">
      <c r="B6134" s="13">
        <v>2023</v>
      </c>
      <c r="C6134" s="13">
        <v>9</v>
      </c>
      <c r="D6134" s="13">
        <v>10</v>
      </c>
      <c r="E6134" s="83" t="s">
        <v>352</v>
      </c>
      <c r="F6134" s="13">
        <v>6</v>
      </c>
      <c r="G6134" s="13">
        <v>23</v>
      </c>
      <c r="H6134" s="13" t="s">
        <v>69</v>
      </c>
      <c r="I6134" s="13" t="s">
        <v>53</v>
      </c>
      <c r="J6134" s="13"/>
      <c r="K6134" s="13" t="s">
        <v>28</v>
      </c>
      <c r="L6134" s="12">
        <f t="shared" ca="1" si="850"/>
        <v>4.7274045793304333</v>
      </c>
      <c r="M6134" s="101">
        <f t="shared" ca="1" si="851"/>
        <v>0.24941786560547366</v>
      </c>
      <c r="N6134" s="101">
        <f t="shared" ca="1" si="858"/>
        <v>851.09991323506199</v>
      </c>
      <c r="O6134" s="101">
        <f t="shared" ca="1" si="852"/>
        <v>0.5100396800639605</v>
      </c>
      <c r="Q6134" s="12">
        <f t="shared" ca="1" si="853"/>
        <v>0</v>
      </c>
      <c r="R6134" s="101">
        <f t="shared" ca="1" si="854"/>
        <v>0</v>
      </c>
      <c r="S6134" s="13"/>
      <c r="T6134" s="101">
        <f t="shared" ca="1" si="855"/>
        <v>0.24941786560547366</v>
      </c>
      <c r="U6134" s="101">
        <f t="shared" si="856"/>
        <v>0</v>
      </c>
      <c r="V6134" s="101">
        <f t="shared" ca="1" si="857"/>
        <v>145.30913337876316</v>
      </c>
    </row>
    <row r="6135" spans="2:22" x14ac:dyDescent="0.3">
      <c r="B6135" s="13">
        <v>2023</v>
      </c>
      <c r="C6135" s="13">
        <v>9</v>
      </c>
      <c r="D6135" s="13">
        <v>11</v>
      </c>
      <c r="E6135" s="83" t="s">
        <v>353</v>
      </c>
      <c r="F6135" s="13">
        <v>7</v>
      </c>
      <c r="G6135" s="13">
        <v>0</v>
      </c>
      <c r="H6135" s="13" t="s">
        <v>69</v>
      </c>
      <c r="I6135" s="13" t="s">
        <v>53</v>
      </c>
      <c r="J6135" s="13"/>
      <c r="K6135" s="13" t="s">
        <v>27</v>
      </c>
      <c r="L6135" s="12">
        <f t="shared" ca="1" si="850"/>
        <v>5.1582435248121827</v>
      </c>
      <c r="M6135" s="101">
        <f t="shared" ca="1" si="851"/>
        <v>0.27214892836909077</v>
      </c>
      <c r="N6135" s="101">
        <f t="shared" ca="1" si="858"/>
        <v>851.09991323506199</v>
      </c>
      <c r="O6135" s="101">
        <f t="shared" ca="1" si="852"/>
        <v>0.55652289389198639</v>
      </c>
      <c r="Q6135" s="12">
        <f t="shared" ca="1" si="853"/>
        <v>0</v>
      </c>
      <c r="R6135" s="101">
        <f t="shared" ca="1" si="854"/>
        <v>0</v>
      </c>
      <c r="S6135" s="13"/>
      <c r="T6135" s="101">
        <f t="shared" ca="1" si="855"/>
        <v>0.27214892836909077</v>
      </c>
      <c r="U6135" s="101">
        <f t="shared" si="856"/>
        <v>0</v>
      </c>
      <c r="V6135" s="101">
        <f t="shared" ca="1" si="857"/>
        <v>145.58128230713226</v>
      </c>
    </row>
    <row r="6136" spans="2:22" x14ac:dyDescent="0.3">
      <c r="B6136" s="13">
        <v>2023</v>
      </c>
      <c r="C6136" s="13">
        <v>9</v>
      </c>
      <c r="D6136" s="13">
        <v>11</v>
      </c>
      <c r="E6136" s="83" t="s">
        <v>353</v>
      </c>
      <c r="F6136" s="13">
        <v>7</v>
      </c>
      <c r="G6136" s="13">
        <v>1</v>
      </c>
      <c r="H6136" s="13" t="s">
        <v>69</v>
      </c>
      <c r="I6136" s="13" t="s">
        <v>53</v>
      </c>
      <c r="J6136" s="13"/>
      <c r="K6136" s="13" t="s">
        <v>27</v>
      </c>
      <c r="L6136" s="12">
        <f t="shared" ca="1" si="850"/>
        <v>2.9640258531514401</v>
      </c>
      <c r="M6136" s="101">
        <f t="shared" ca="1" si="851"/>
        <v>0.15638200401226998</v>
      </c>
      <c r="N6136" s="101">
        <f t="shared" ca="1" si="858"/>
        <v>851.09991323506199</v>
      </c>
      <c r="O6136" s="101">
        <f t="shared" ca="1" si="852"/>
        <v>0.31978874929650886</v>
      </c>
      <c r="Q6136" s="12">
        <f t="shared" ca="1" si="853"/>
        <v>0</v>
      </c>
      <c r="R6136" s="101">
        <f t="shared" ca="1" si="854"/>
        <v>0</v>
      </c>
      <c r="S6136" s="13"/>
      <c r="T6136" s="101">
        <f t="shared" ca="1" si="855"/>
        <v>0.15638200401226998</v>
      </c>
      <c r="U6136" s="101">
        <f t="shared" si="856"/>
        <v>0</v>
      </c>
      <c r="V6136" s="101">
        <f t="shared" ca="1" si="857"/>
        <v>145.73766431114453</v>
      </c>
    </row>
    <row r="6137" spans="2:22" x14ac:dyDescent="0.3">
      <c r="B6137" s="13">
        <v>2023</v>
      </c>
      <c r="C6137" s="13">
        <v>9</v>
      </c>
      <c r="D6137" s="13">
        <v>11</v>
      </c>
      <c r="E6137" s="83" t="s">
        <v>353</v>
      </c>
      <c r="F6137" s="13">
        <v>7</v>
      </c>
      <c r="G6137" s="13">
        <v>2</v>
      </c>
      <c r="H6137" s="13" t="s">
        <v>69</v>
      </c>
      <c r="I6137" s="13" t="s">
        <v>53</v>
      </c>
      <c r="J6137" s="13"/>
      <c r="K6137" s="13" t="s">
        <v>27</v>
      </c>
      <c r="L6137" s="12">
        <f t="shared" ca="1" si="850"/>
        <v>2.5779375440888956</v>
      </c>
      <c r="M6137" s="101">
        <f t="shared" ca="1" si="851"/>
        <v>0.13601198482613014</v>
      </c>
      <c r="N6137" s="101">
        <f t="shared" ca="1" si="858"/>
        <v>851.09991323506199</v>
      </c>
      <c r="O6137" s="101">
        <f t="shared" ca="1" si="852"/>
        <v>0.27813368163175095</v>
      </c>
      <c r="Q6137" s="12">
        <f t="shared" ca="1" si="853"/>
        <v>0</v>
      </c>
      <c r="R6137" s="101">
        <f t="shared" ca="1" si="854"/>
        <v>0</v>
      </c>
      <c r="S6137" s="13"/>
      <c r="T6137" s="101">
        <f t="shared" ca="1" si="855"/>
        <v>0.13601198482613014</v>
      </c>
      <c r="U6137" s="101">
        <f t="shared" si="856"/>
        <v>0</v>
      </c>
      <c r="V6137" s="101">
        <f t="shared" ca="1" si="857"/>
        <v>145.87367629597065</v>
      </c>
    </row>
    <row r="6138" spans="2:22" x14ac:dyDescent="0.3">
      <c r="B6138" s="13">
        <v>2023</v>
      </c>
      <c r="C6138" s="13">
        <v>9</v>
      </c>
      <c r="D6138" s="13">
        <v>11</v>
      </c>
      <c r="E6138" s="83" t="s">
        <v>353</v>
      </c>
      <c r="F6138" s="13">
        <v>7</v>
      </c>
      <c r="G6138" s="13">
        <v>3</v>
      </c>
      <c r="H6138" s="13" t="s">
        <v>69</v>
      </c>
      <c r="I6138" s="13" t="s">
        <v>53</v>
      </c>
      <c r="J6138" s="13"/>
      <c r="K6138" s="13" t="s">
        <v>27</v>
      </c>
      <c r="L6138" s="12">
        <f t="shared" ca="1" si="850"/>
        <v>2.5161100824898464</v>
      </c>
      <c r="M6138" s="101">
        <f t="shared" ca="1" si="851"/>
        <v>0.13274996795216429</v>
      </c>
      <c r="N6138" s="101">
        <f t="shared" ca="1" si="858"/>
        <v>851.09991323506199</v>
      </c>
      <c r="O6138" s="101">
        <f t="shared" ca="1" si="852"/>
        <v>0.27146311679982954</v>
      </c>
      <c r="Q6138" s="12">
        <f t="shared" ca="1" si="853"/>
        <v>0</v>
      </c>
      <c r="R6138" s="101">
        <f t="shared" ca="1" si="854"/>
        <v>0</v>
      </c>
      <c r="S6138" s="13"/>
      <c r="T6138" s="101">
        <f t="shared" ca="1" si="855"/>
        <v>0.13274996795216429</v>
      </c>
      <c r="U6138" s="101">
        <f t="shared" si="856"/>
        <v>0</v>
      </c>
      <c r="V6138" s="101">
        <f t="shared" ca="1" si="857"/>
        <v>146.0064262639228</v>
      </c>
    </row>
    <row r="6139" spans="2:22" x14ac:dyDescent="0.3">
      <c r="B6139" s="13">
        <v>2023</v>
      </c>
      <c r="C6139" s="13">
        <v>9</v>
      </c>
      <c r="D6139" s="13">
        <v>11</v>
      </c>
      <c r="E6139" s="83" t="s">
        <v>353</v>
      </c>
      <c r="F6139" s="13">
        <v>7</v>
      </c>
      <c r="G6139" s="13">
        <v>4</v>
      </c>
      <c r="H6139" s="13" t="s">
        <v>69</v>
      </c>
      <c r="I6139" s="13" t="s">
        <v>53</v>
      </c>
      <c r="J6139" s="13"/>
      <c r="K6139" s="13" t="s">
        <v>27</v>
      </c>
      <c r="L6139" s="12">
        <f t="shared" ca="1" si="850"/>
        <v>2.4781427212872074</v>
      </c>
      <c r="M6139" s="101">
        <f t="shared" ca="1" si="851"/>
        <v>0.13074680997511307</v>
      </c>
      <c r="N6139" s="101">
        <f t="shared" ca="1" si="858"/>
        <v>851.09991323506199</v>
      </c>
      <c r="O6139" s="101">
        <f t="shared" ca="1" si="852"/>
        <v>0.26736681819967678</v>
      </c>
      <c r="Q6139" s="12">
        <f t="shared" ca="1" si="853"/>
        <v>0</v>
      </c>
      <c r="R6139" s="101">
        <f t="shared" ca="1" si="854"/>
        <v>0</v>
      </c>
      <c r="S6139" s="13"/>
      <c r="T6139" s="101">
        <f t="shared" ca="1" si="855"/>
        <v>0.13074680997511307</v>
      </c>
      <c r="U6139" s="101">
        <f t="shared" si="856"/>
        <v>0</v>
      </c>
      <c r="V6139" s="101">
        <f t="shared" ca="1" si="857"/>
        <v>146.13717307389791</v>
      </c>
    </row>
    <row r="6140" spans="2:22" x14ac:dyDescent="0.3">
      <c r="B6140" s="13">
        <v>2023</v>
      </c>
      <c r="C6140" s="13">
        <v>9</v>
      </c>
      <c r="D6140" s="13">
        <v>11</v>
      </c>
      <c r="E6140" s="83" t="s">
        <v>353</v>
      </c>
      <c r="F6140" s="13">
        <v>7</v>
      </c>
      <c r="G6140" s="13">
        <v>5</v>
      </c>
      <c r="H6140" s="13" t="s">
        <v>69</v>
      </c>
      <c r="I6140" s="13" t="s">
        <v>53</v>
      </c>
      <c r="J6140" s="13"/>
      <c r="K6140" s="13" t="s">
        <v>27</v>
      </c>
      <c r="L6140" s="12">
        <f t="shared" ca="1" si="850"/>
        <v>2.5572092897854022</v>
      </c>
      <c r="M6140" s="101">
        <f t="shared" ca="1" si="851"/>
        <v>0.13491836212907782</v>
      </c>
      <c r="N6140" s="101">
        <f t="shared" ca="1" si="858"/>
        <v>851.09991323506199</v>
      </c>
      <c r="O6140" s="101">
        <f t="shared" ca="1" si="852"/>
        <v>0.27589731027494702</v>
      </c>
      <c r="Q6140" s="12">
        <f t="shared" ca="1" si="853"/>
        <v>0</v>
      </c>
      <c r="R6140" s="101">
        <f t="shared" ca="1" si="854"/>
        <v>0</v>
      </c>
      <c r="S6140" s="13"/>
      <c r="T6140" s="101">
        <f t="shared" ca="1" si="855"/>
        <v>0.13491836212907782</v>
      </c>
      <c r="U6140" s="101">
        <f t="shared" si="856"/>
        <v>0</v>
      </c>
      <c r="V6140" s="101">
        <f t="shared" ca="1" si="857"/>
        <v>146.27209143602698</v>
      </c>
    </row>
    <row r="6141" spans="2:22" x14ac:dyDescent="0.3">
      <c r="B6141" s="13">
        <v>2023</v>
      </c>
      <c r="C6141" s="13">
        <v>9</v>
      </c>
      <c r="D6141" s="13">
        <v>11</v>
      </c>
      <c r="E6141" s="83" t="s">
        <v>353</v>
      </c>
      <c r="F6141" s="13">
        <v>7</v>
      </c>
      <c r="G6141" s="13">
        <v>6</v>
      </c>
      <c r="H6141" s="13" t="s">
        <v>69</v>
      </c>
      <c r="I6141" s="13" t="s">
        <v>53</v>
      </c>
      <c r="J6141" s="13"/>
      <c r="K6141" s="13" t="s">
        <v>27</v>
      </c>
      <c r="L6141" s="12">
        <f t="shared" ca="1" si="850"/>
        <v>2.5587803359268424</v>
      </c>
      <c r="M6141" s="101">
        <f t="shared" ca="1" si="851"/>
        <v>0.1350012505235002</v>
      </c>
      <c r="N6141" s="101">
        <f t="shared" ca="1" si="858"/>
        <v>851.09991323506199</v>
      </c>
      <c r="O6141" s="101">
        <f t="shared" ca="1" si="852"/>
        <v>0.27606681044314701</v>
      </c>
      <c r="Q6141" s="12">
        <f t="shared" ca="1" si="853"/>
        <v>0</v>
      </c>
      <c r="R6141" s="101">
        <f t="shared" ca="1" si="854"/>
        <v>0</v>
      </c>
      <c r="S6141" s="13"/>
      <c r="T6141" s="101">
        <f t="shared" ca="1" si="855"/>
        <v>0.1350012505235002</v>
      </c>
      <c r="U6141" s="101">
        <f t="shared" si="856"/>
        <v>0</v>
      </c>
      <c r="V6141" s="101">
        <f t="shared" ca="1" si="857"/>
        <v>146.40709268655047</v>
      </c>
    </row>
    <row r="6142" spans="2:22" x14ac:dyDescent="0.3">
      <c r="B6142" s="13">
        <v>2023</v>
      </c>
      <c r="C6142" s="13">
        <v>9</v>
      </c>
      <c r="D6142" s="13">
        <v>11</v>
      </c>
      <c r="E6142" s="83" t="s">
        <v>353</v>
      </c>
      <c r="F6142" s="13">
        <v>7</v>
      </c>
      <c r="G6142" s="13">
        <v>7</v>
      </c>
      <c r="H6142" s="13" t="s">
        <v>69</v>
      </c>
      <c r="I6142" s="13" t="s">
        <v>53</v>
      </c>
      <c r="J6142" s="13"/>
      <c r="K6142" s="13" t="s">
        <v>27</v>
      </c>
      <c r="L6142" s="12">
        <f t="shared" ca="1" si="850"/>
        <v>2.4407154993244977</v>
      </c>
      <c r="M6142" s="101">
        <f t="shared" ca="1" si="851"/>
        <v>0.12877214974436049</v>
      </c>
      <c r="N6142" s="101">
        <f t="shared" ca="1" si="858"/>
        <v>851.09991323506199</v>
      </c>
      <c r="O6142" s="101">
        <f t="shared" ca="1" si="852"/>
        <v>0.26332879522212005</v>
      </c>
      <c r="Q6142" s="12">
        <f t="shared" ca="1" si="853"/>
        <v>0</v>
      </c>
      <c r="R6142" s="101">
        <f t="shared" ca="1" si="854"/>
        <v>0</v>
      </c>
      <c r="S6142" s="13"/>
      <c r="T6142" s="101">
        <f t="shared" ca="1" si="855"/>
        <v>0.12877214974436049</v>
      </c>
      <c r="U6142" s="101">
        <f t="shared" si="856"/>
        <v>0</v>
      </c>
      <c r="V6142" s="101">
        <f t="shared" ca="1" si="857"/>
        <v>146.53586483629482</v>
      </c>
    </row>
    <row r="6143" spans="2:22" x14ac:dyDescent="0.3">
      <c r="B6143" s="13">
        <v>2023</v>
      </c>
      <c r="C6143" s="13">
        <v>9</v>
      </c>
      <c r="D6143" s="13">
        <v>11</v>
      </c>
      <c r="E6143" s="83" t="s">
        <v>353</v>
      </c>
      <c r="F6143" s="13">
        <v>7</v>
      </c>
      <c r="G6143" s="13">
        <v>8</v>
      </c>
      <c r="H6143" s="13" t="s">
        <v>69</v>
      </c>
      <c r="I6143" s="13" t="s">
        <v>53</v>
      </c>
      <c r="J6143" s="13"/>
      <c r="K6143" s="13" t="s">
        <v>27</v>
      </c>
      <c r="L6143" s="12">
        <f t="shared" ca="1" si="850"/>
        <v>2.9993442948129427</v>
      </c>
      <c r="M6143" s="101">
        <f t="shared" ca="1" si="851"/>
        <v>0.15824540499433087</v>
      </c>
      <c r="N6143" s="101">
        <f t="shared" ca="1" si="858"/>
        <v>851.09991323506199</v>
      </c>
      <c r="O6143" s="101">
        <f t="shared" ca="1" si="852"/>
        <v>0.32359925596736838</v>
      </c>
      <c r="Q6143" s="12">
        <f t="shared" ca="1" si="853"/>
        <v>5.6000000000000005</v>
      </c>
      <c r="R6143" s="101">
        <f t="shared" ca="1" si="854"/>
        <v>0.22014550544408445</v>
      </c>
      <c r="S6143" s="13"/>
      <c r="T6143" s="101">
        <f t="shared" ca="1" si="855"/>
        <v>0</v>
      </c>
      <c r="U6143" s="101">
        <f t="shared" si="856"/>
        <v>0</v>
      </c>
      <c r="V6143" s="101">
        <f t="shared" ca="1" si="857"/>
        <v>146.09557382540663</v>
      </c>
    </row>
    <row r="6144" spans="2:22" x14ac:dyDescent="0.3">
      <c r="B6144" s="13">
        <v>2023</v>
      </c>
      <c r="C6144" s="13">
        <v>9</v>
      </c>
      <c r="D6144" s="13">
        <v>11</v>
      </c>
      <c r="E6144" s="83" t="s">
        <v>353</v>
      </c>
      <c r="F6144" s="13">
        <v>7</v>
      </c>
      <c r="G6144" s="13">
        <v>9</v>
      </c>
      <c r="H6144" s="13" t="s">
        <v>69</v>
      </c>
      <c r="I6144" s="13" t="s">
        <v>53</v>
      </c>
      <c r="J6144" s="13"/>
      <c r="K6144" s="13" t="s">
        <v>27</v>
      </c>
      <c r="L6144" s="12">
        <f t="shared" ref="L6144:L6207" ca="1" si="859">IF(K6144="Weekday",_xlfn.NORM.INV(RAND(),VLOOKUP(G6144,$J$5:$N$28,4),VLOOKUP(G6144,$J$5:$N$28,5)),_xlfn.NORM.INV(RAND(),VLOOKUP(G6144,$P$5:$T$28,4),VLOOKUP(G6144,$P$5:$T$28,5)))*VLOOKUP(C6144,$P$32:$R$43,3)</f>
        <v>3.6602950513999102</v>
      </c>
      <c r="M6144" s="101">
        <f t="shared" ref="M6144:M6207" ca="1" si="860">IF(I6144="Winter",VLOOKUP(G6144,$J$40:$L$43,3),VLOOKUP(G6144,$J$40:$L$43,2))*L6144</f>
        <v>0.19311716691185926</v>
      </c>
      <c r="N6144" s="101">
        <f t="shared" ca="1" si="858"/>
        <v>851.09991323506199</v>
      </c>
      <c r="O6144" s="101">
        <f t="shared" ref="O6144:O6207" ca="1" si="861">IF(I6144="Winter",VLOOKUP(G6144,$J$46:$L$49,3),VLOOKUP(G6144,$J$46:$L$49,2))*L6144</f>
        <v>0.39490923309553633</v>
      </c>
      <c r="Q6144" s="12">
        <f t="shared" ref="Q6144:Q6207" ca="1" si="862">MIN(MAX(AND(IF(G6144&gt;=VLOOKUP(C6144,$O$46:$T$57,5),1,0),IF(G6144&lt;=VLOOKUP(C6144,$O$46:$T$57,6),1,0))*$G$50*_xlfn.NORM.INV(RAND(),VLOOKUP(C6144,$B$4:$F$15,4),VLOOKUP(C6144,$B$4:$F$15,4)),0),0.2)*$G$51</f>
        <v>5.6000000000000005</v>
      </c>
      <c r="R6144" s="101">
        <f t="shared" ref="R6144:R6207" ca="1" si="863">MAX(Q6144-L6144,0)*$G$52</f>
        <v>0.16419602389899765</v>
      </c>
      <c r="S6144" s="13"/>
      <c r="T6144" s="101">
        <f t="shared" ref="T6144:T6207" ca="1" si="864">MAX(L6144-Q6144,0)*IF(I6144="Winter",VLOOKUP(G6144,$J$40:$L$43,3),VLOOKUP(G6144,$J$40:$L$43,2))</f>
        <v>0</v>
      </c>
      <c r="U6144" s="101">
        <f t="shared" si="856"/>
        <v>0</v>
      </c>
      <c r="V6144" s="101">
        <f t="shared" ca="1" si="857"/>
        <v>145.76718177760864</v>
      </c>
    </row>
    <row r="6145" spans="2:22" x14ac:dyDescent="0.3">
      <c r="B6145" s="13">
        <v>2023</v>
      </c>
      <c r="C6145" s="13">
        <v>9</v>
      </c>
      <c r="D6145" s="13">
        <v>11</v>
      </c>
      <c r="E6145" s="83" t="s">
        <v>353</v>
      </c>
      <c r="F6145" s="13">
        <v>7</v>
      </c>
      <c r="G6145" s="13">
        <v>10</v>
      </c>
      <c r="H6145" s="13" t="s">
        <v>70</v>
      </c>
      <c r="I6145" s="13" t="s">
        <v>53</v>
      </c>
      <c r="J6145" s="13"/>
      <c r="K6145" s="13" t="s">
        <v>27</v>
      </c>
      <c r="L6145" s="12">
        <f t="shared" ca="1" si="859"/>
        <v>2.1856591135023464</v>
      </c>
      <c r="M6145" s="101">
        <f t="shared" ca="1" si="860"/>
        <v>0.1153153748283838</v>
      </c>
      <c r="N6145" s="101">
        <f t="shared" ca="1" si="858"/>
        <v>851.09991323506199</v>
      </c>
      <c r="O6145" s="101">
        <f t="shared" ca="1" si="861"/>
        <v>0.23581076175576815</v>
      </c>
      <c r="Q6145" s="12">
        <f t="shared" ca="1" si="862"/>
        <v>0</v>
      </c>
      <c r="R6145" s="101">
        <f t="shared" ca="1" si="863"/>
        <v>0</v>
      </c>
      <c r="S6145" s="13"/>
      <c r="T6145" s="101">
        <f t="shared" ca="1" si="864"/>
        <v>0.1153153748283838</v>
      </c>
      <c r="U6145" s="101">
        <f t="shared" ref="U6145:U6208" si="865">IF(H6145="On-Peak",IF(I6145="Winter",((L6145*$D$48)/60),((L6145*$D$47)/60)),0)</f>
        <v>0</v>
      </c>
      <c r="V6145" s="101">
        <f t="shared" ref="V6145:V6208" ca="1" si="866">V6144+MAX(T6145-R6145,0)-MAX(R6145-T6145,0)+MAX(U6145-R6145,0)-MAX(R6145-U6145,0)</f>
        <v>145.88249715243703</v>
      </c>
    </row>
    <row r="6146" spans="2:22" x14ac:dyDescent="0.3">
      <c r="B6146" s="13">
        <v>2023</v>
      </c>
      <c r="C6146" s="13">
        <v>9</v>
      </c>
      <c r="D6146" s="13">
        <v>11</v>
      </c>
      <c r="E6146" s="83" t="s">
        <v>353</v>
      </c>
      <c r="F6146" s="13">
        <v>7</v>
      </c>
      <c r="G6146" s="13">
        <v>11</v>
      </c>
      <c r="H6146" s="13" t="s">
        <v>70</v>
      </c>
      <c r="I6146" s="13" t="s">
        <v>53</v>
      </c>
      <c r="J6146" s="13"/>
      <c r="K6146" s="13" t="s">
        <v>27</v>
      </c>
      <c r="L6146" s="12">
        <f t="shared" ca="1" si="859"/>
        <v>2.4046728532380093</v>
      </c>
      <c r="M6146" s="101">
        <f t="shared" ca="1" si="860"/>
        <v>0.12687053973683737</v>
      </c>
      <c r="N6146" s="101">
        <f t="shared" ca="1" si="858"/>
        <v>851.09991323506199</v>
      </c>
      <c r="O6146" s="101">
        <f t="shared" ca="1" si="861"/>
        <v>0.25944015413584881</v>
      </c>
      <c r="Q6146" s="12">
        <f t="shared" ca="1" si="862"/>
        <v>5.6000000000000005</v>
      </c>
      <c r="R6146" s="101">
        <f t="shared" ca="1" si="863"/>
        <v>0.27048444297340257</v>
      </c>
      <c r="S6146" s="13"/>
      <c r="T6146" s="101">
        <f t="shared" ca="1" si="864"/>
        <v>0</v>
      </c>
      <c r="U6146" s="101">
        <f t="shared" si="865"/>
        <v>0</v>
      </c>
      <c r="V6146" s="101">
        <f t="shared" ca="1" si="866"/>
        <v>145.3415282664902</v>
      </c>
    </row>
    <row r="6147" spans="2:22" x14ac:dyDescent="0.3">
      <c r="B6147" s="13">
        <v>2023</v>
      </c>
      <c r="C6147" s="13">
        <v>9</v>
      </c>
      <c r="D6147" s="13">
        <v>11</v>
      </c>
      <c r="E6147" s="83" t="s">
        <v>353</v>
      </c>
      <c r="F6147" s="13">
        <v>7</v>
      </c>
      <c r="G6147" s="13">
        <v>12</v>
      </c>
      <c r="H6147" s="13" t="s">
        <v>70</v>
      </c>
      <c r="I6147" s="13" t="s">
        <v>53</v>
      </c>
      <c r="J6147" s="13"/>
      <c r="K6147" s="13" t="s">
        <v>27</v>
      </c>
      <c r="L6147" s="12">
        <f t="shared" ca="1" si="859"/>
        <v>3.6712037107527102</v>
      </c>
      <c r="M6147" s="101">
        <f t="shared" ca="1" si="860"/>
        <v>0.19369270777931299</v>
      </c>
      <c r="N6147" s="101">
        <f t="shared" ca="1" si="858"/>
        <v>851.09991323506199</v>
      </c>
      <c r="O6147" s="101">
        <f t="shared" ca="1" si="861"/>
        <v>0.39608616835310989</v>
      </c>
      <c r="Q6147" s="12">
        <f t="shared" ca="1" si="862"/>
        <v>5.6000000000000005</v>
      </c>
      <c r="R6147" s="101">
        <f t="shared" ca="1" si="863"/>
        <v>0.16327260588478312</v>
      </c>
      <c r="S6147" s="13"/>
      <c r="T6147" s="101">
        <f t="shared" ca="1" si="864"/>
        <v>0</v>
      </c>
      <c r="U6147" s="101">
        <f t="shared" si="865"/>
        <v>0</v>
      </c>
      <c r="V6147" s="101">
        <f t="shared" ca="1" si="866"/>
        <v>145.01498305472066</v>
      </c>
    </row>
    <row r="6148" spans="2:22" x14ac:dyDescent="0.3">
      <c r="B6148" s="13">
        <v>2023</v>
      </c>
      <c r="C6148" s="13">
        <v>9</v>
      </c>
      <c r="D6148" s="13">
        <v>11</v>
      </c>
      <c r="E6148" s="83" t="s">
        <v>353</v>
      </c>
      <c r="F6148" s="13">
        <v>7</v>
      </c>
      <c r="G6148" s="13">
        <v>13</v>
      </c>
      <c r="H6148" s="13" t="s">
        <v>70</v>
      </c>
      <c r="I6148" s="13" t="s">
        <v>53</v>
      </c>
      <c r="J6148" s="13"/>
      <c r="K6148" s="13" t="s">
        <v>27</v>
      </c>
      <c r="L6148" s="12">
        <f t="shared" ca="1" si="859"/>
        <v>3.1515451917583595</v>
      </c>
      <c r="M6148" s="101">
        <f t="shared" ca="1" si="860"/>
        <v>0.16627552431717105</v>
      </c>
      <c r="N6148" s="101">
        <f t="shared" ca="1" si="858"/>
        <v>851.09991323506199</v>
      </c>
      <c r="O6148" s="101">
        <f t="shared" ca="1" si="861"/>
        <v>0.34002021073880939</v>
      </c>
      <c r="Q6148" s="12">
        <f t="shared" ca="1" si="862"/>
        <v>0</v>
      </c>
      <c r="R6148" s="101">
        <f t="shared" ca="1" si="863"/>
        <v>0</v>
      </c>
      <c r="S6148" s="13"/>
      <c r="T6148" s="101">
        <f t="shared" ca="1" si="864"/>
        <v>0.16627552431717105</v>
      </c>
      <c r="U6148" s="101">
        <f t="shared" si="865"/>
        <v>0</v>
      </c>
      <c r="V6148" s="101">
        <f t="shared" ca="1" si="866"/>
        <v>145.18125857903783</v>
      </c>
    </row>
    <row r="6149" spans="2:22" x14ac:dyDescent="0.3">
      <c r="B6149" s="13">
        <v>2023</v>
      </c>
      <c r="C6149" s="13">
        <v>9</v>
      </c>
      <c r="D6149" s="13">
        <v>11</v>
      </c>
      <c r="E6149" s="83" t="s">
        <v>353</v>
      </c>
      <c r="F6149" s="13">
        <v>7</v>
      </c>
      <c r="G6149" s="13">
        <v>14</v>
      </c>
      <c r="H6149" s="13" t="s">
        <v>70</v>
      </c>
      <c r="I6149" s="13" t="s">
        <v>53</v>
      </c>
      <c r="J6149" s="13"/>
      <c r="K6149" s="13" t="s">
        <v>27</v>
      </c>
      <c r="L6149" s="12">
        <f t="shared" ca="1" si="859"/>
        <v>2.105450930447065</v>
      </c>
      <c r="M6149" s="101">
        <f t="shared" ca="1" si="860"/>
        <v>0.11108359109038715</v>
      </c>
      <c r="N6149" s="101">
        <f t="shared" ca="1" si="858"/>
        <v>851.09991323506199</v>
      </c>
      <c r="O6149" s="101">
        <f t="shared" ca="1" si="861"/>
        <v>0.22715710088593385</v>
      </c>
      <c r="Q6149" s="12">
        <f t="shared" ca="1" si="862"/>
        <v>0</v>
      </c>
      <c r="R6149" s="101">
        <f t="shared" ca="1" si="863"/>
        <v>0</v>
      </c>
      <c r="S6149" s="13"/>
      <c r="T6149" s="101">
        <f t="shared" ca="1" si="864"/>
        <v>0.11108359109038715</v>
      </c>
      <c r="U6149" s="101">
        <f t="shared" si="865"/>
        <v>0</v>
      </c>
      <c r="V6149" s="101">
        <f t="shared" ca="1" si="866"/>
        <v>145.29234217012822</v>
      </c>
    </row>
    <row r="6150" spans="2:22" x14ac:dyDescent="0.3">
      <c r="B6150" s="13">
        <v>2023</v>
      </c>
      <c r="C6150" s="13">
        <v>9</v>
      </c>
      <c r="D6150" s="13">
        <v>11</v>
      </c>
      <c r="E6150" s="83" t="s">
        <v>353</v>
      </c>
      <c r="F6150" s="13">
        <v>7</v>
      </c>
      <c r="G6150" s="13">
        <v>15</v>
      </c>
      <c r="H6150" s="13" t="s">
        <v>70</v>
      </c>
      <c r="I6150" s="13" t="s">
        <v>53</v>
      </c>
      <c r="J6150" s="13"/>
      <c r="K6150" s="13" t="s">
        <v>27</v>
      </c>
      <c r="L6150" s="12">
        <f t="shared" ca="1" si="859"/>
        <v>3.4711376648143264</v>
      </c>
      <c r="M6150" s="101">
        <f t="shared" ca="1" si="860"/>
        <v>0.18313722319560385</v>
      </c>
      <c r="N6150" s="101">
        <f t="shared" ca="1" si="858"/>
        <v>851.09991323506199</v>
      </c>
      <c r="O6150" s="101">
        <f t="shared" ca="1" si="861"/>
        <v>0.37450104265681766</v>
      </c>
      <c r="Q6150" s="12">
        <f t="shared" ca="1" si="862"/>
        <v>0</v>
      </c>
      <c r="R6150" s="101">
        <f t="shared" ca="1" si="863"/>
        <v>0</v>
      </c>
      <c r="S6150" s="13"/>
      <c r="T6150" s="101">
        <f t="shared" ca="1" si="864"/>
        <v>0.18313722319560385</v>
      </c>
      <c r="U6150" s="101">
        <f t="shared" si="865"/>
        <v>0</v>
      </c>
      <c r="V6150" s="101">
        <f t="shared" ca="1" si="866"/>
        <v>145.47547939332384</v>
      </c>
    </row>
    <row r="6151" spans="2:22" x14ac:dyDescent="0.3">
      <c r="B6151" s="13">
        <v>2023</v>
      </c>
      <c r="C6151" s="13">
        <v>9</v>
      </c>
      <c r="D6151" s="13">
        <v>11</v>
      </c>
      <c r="E6151" s="83" t="s">
        <v>353</v>
      </c>
      <c r="F6151" s="13">
        <v>7</v>
      </c>
      <c r="G6151" s="13">
        <v>16</v>
      </c>
      <c r="H6151" s="13" t="s">
        <v>71</v>
      </c>
      <c r="I6151" s="13" t="s">
        <v>53</v>
      </c>
      <c r="J6151" s="13"/>
      <c r="K6151" s="13" t="s">
        <v>27</v>
      </c>
      <c r="L6151" s="12">
        <f t="shared" ca="1" si="859"/>
        <v>3.9712079908192948</v>
      </c>
      <c r="M6151" s="101">
        <f t="shared" ca="1" si="860"/>
        <v>0.49298575998030725</v>
      </c>
      <c r="N6151" s="101">
        <f t="shared" ca="1" si="858"/>
        <v>852.21681548247989</v>
      </c>
      <c r="O6151" s="101">
        <f t="shared" ca="1" si="861"/>
        <v>1.1826257396659861</v>
      </c>
      <c r="Q6151" s="12">
        <f t="shared" ca="1" si="862"/>
        <v>5.6000000000000005</v>
      </c>
      <c r="R6151" s="101">
        <f t="shared" ca="1" si="863"/>
        <v>0.13787724357714676</v>
      </c>
      <c r="S6151" s="13"/>
      <c r="T6151" s="101">
        <f t="shared" ca="1" si="864"/>
        <v>0</v>
      </c>
      <c r="U6151" s="101">
        <f t="shared" ca="1" si="865"/>
        <v>1.1169022474179267</v>
      </c>
      <c r="V6151" s="101">
        <f t="shared" ca="1" si="866"/>
        <v>146.31662715358746</v>
      </c>
    </row>
    <row r="6152" spans="2:22" x14ac:dyDescent="0.3">
      <c r="B6152" s="13">
        <v>2023</v>
      </c>
      <c r="C6152" s="13">
        <v>9</v>
      </c>
      <c r="D6152" s="13">
        <v>11</v>
      </c>
      <c r="E6152" s="83" t="s">
        <v>353</v>
      </c>
      <c r="F6152" s="13">
        <v>7</v>
      </c>
      <c r="G6152" s="13">
        <v>17</v>
      </c>
      <c r="H6152" s="13" t="s">
        <v>71</v>
      </c>
      <c r="I6152" s="13" t="s">
        <v>53</v>
      </c>
      <c r="J6152" s="13"/>
      <c r="K6152" s="13" t="s">
        <v>27</v>
      </c>
      <c r="L6152" s="12">
        <f t="shared" ca="1" si="859"/>
        <v>4.3749928642550442</v>
      </c>
      <c r="M6152" s="101">
        <f t="shared" ca="1" si="860"/>
        <v>0.54311161416862119</v>
      </c>
      <c r="N6152" s="101">
        <f t="shared" ca="1" si="858"/>
        <v>853.44728222555159</v>
      </c>
      <c r="O6152" s="101">
        <f t="shared" ca="1" si="861"/>
        <v>1.3028728749751521</v>
      </c>
      <c r="Q6152" s="12">
        <f t="shared" ca="1" si="862"/>
        <v>5.6000000000000005</v>
      </c>
      <c r="R6152" s="101">
        <f t="shared" ca="1" si="863"/>
        <v>0.10369685404081055</v>
      </c>
      <c r="S6152" s="13"/>
      <c r="T6152" s="101">
        <f t="shared" ca="1" si="864"/>
        <v>0</v>
      </c>
      <c r="U6152" s="101">
        <f t="shared" ca="1" si="865"/>
        <v>1.2304667430717311</v>
      </c>
      <c r="V6152" s="101">
        <f t="shared" ca="1" si="866"/>
        <v>147.33970018857758</v>
      </c>
    </row>
    <row r="6153" spans="2:22" x14ac:dyDescent="0.3">
      <c r="B6153" s="13">
        <v>2023</v>
      </c>
      <c r="C6153" s="13">
        <v>9</v>
      </c>
      <c r="D6153" s="13">
        <v>11</v>
      </c>
      <c r="E6153" s="83" t="s">
        <v>353</v>
      </c>
      <c r="F6153" s="13">
        <v>7</v>
      </c>
      <c r="G6153" s="13">
        <v>18</v>
      </c>
      <c r="H6153" s="13" t="s">
        <v>71</v>
      </c>
      <c r="I6153" s="13" t="s">
        <v>53</v>
      </c>
      <c r="J6153" s="13"/>
      <c r="K6153" s="13" t="s">
        <v>27</v>
      </c>
      <c r="L6153" s="12">
        <f t="shared" ca="1" si="859"/>
        <v>6.1677284555454257</v>
      </c>
      <c r="M6153" s="101">
        <f t="shared" ca="1" si="860"/>
        <v>0.76566181047140913</v>
      </c>
      <c r="N6153" s="101">
        <f t="shared" ca="1" si="858"/>
        <v>855.18195585367368</v>
      </c>
      <c r="O6153" s="101">
        <f t="shared" ca="1" si="861"/>
        <v>1.8367495340614279</v>
      </c>
      <c r="Q6153" s="12">
        <f t="shared" ca="1" si="862"/>
        <v>8.4426005161165579E-2</v>
      </c>
      <c r="R6153" s="101">
        <f t="shared" ca="1" si="863"/>
        <v>0</v>
      </c>
      <c r="S6153" s="13"/>
      <c r="T6153" s="101">
        <f t="shared" ca="1" si="864"/>
        <v>0.75518116619070208</v>
      </c>
      <c r="U6153" s="101">
        <f t="shared" ca="1" si="865"/>
        <v>1.7346736281221511</v>
      </c>
      <c r="V6153" s="101">
        <f t="shared" ca="1" si="866"/>
        <v>149.82955498289044</v>
      </c>
    </row>
    <row r="6154" spans="2:22" x14ac:dyDescent="0.3">
      <c r="B6154" s="13">
        <v>2023</v>
      </c>
      <c r="C6154" s="13">
        <v>9</v>
      </c>
      <c r="D6154" s="13">
        <v>11</v>
      </c>
      <c r="E6154" s="83" t="s">
        <v>353</v>
      </c>
      <c r="F6154" s="13">
        <v>7</v>
      </c>
      <c r="G6154" s="13">
        <v>19</v>
      </c>
      <c r="H6154" s="13" t="s">
        <v>71</v>
      </c>
      <c r="I6154" s="13" t="s">
        <v>53</v>
      </c>
      <c r="J6154" s="13"/>
      <c r="K6154" s="13" t="s">
        <v>27</v>
      </c>
      <c r="L6154" s="12">
        <f t="shared" ca="1" si="859"/>
        <v>4.6278126217534714</v>
      </c>
      <c r="M6154" s="101">
        <f t="shared" ca="1" si="860"/>
        <v>0.57449665886447598</v>
      </c>
      <c r="N6154" s="101">
        <f t="shared" ca="1" si="858"/>
        <v>856.4835281535419</v>
      </c>
      <c r="O6154" s="101">
        <f t="shared" ca="1" si="861"/>
        <v>1.3781625987581838</v>
      </c>
      <c r="Q6154" s="12">
        <f t="shared" ca="1" si="862"/>
        <v>0</v>
      </c>
      <c r="R6154" s="101">
        <f t="shared" ca="1" si="863"/>
        <v>0</v>
      </c>
      <c r="S6154" s="13"/>
      <c r="T6154" s="101">
        <f t="shared" ca="1" si="864"/>
        <v>0.57449665886447598</v>
      </c>
      <c r="U6154" s="101">
        <f t="shared" ca="1" si="865"/>
        <v>1.3015722998681638</v>
      </c>
      <c r="V6154" s="101">
        <f t="shared" ca="1" si="866"/>
        <v>151.70562394162309</v>
      </c>
    </row>
    <row r="6155" spans="2:22" x14ac:dyDescent="0.3">
      <c r="B6155" s="13">
        <v>2023</v>
      </c>
      <c r="C6155" s="13">
        <v>9</v>
      </c>
      <c r="D6155" s="13">
        <v>11</v>
      </c>
      <c r="E6155" s="83" t="s">
        <v>353</v>
      </c>
      <c r="F6155" s="13">
        <v>7</v>
      </c>
      <c r="G6155" s="13">
        <v>20</v>
      </c>
      <c r="H6155" s="13" t="s">
        <v>69</v>
      </c>
      <c r="I6155" s="13" t="s">
        <v>53</v>
      </c>
      <c r="J6155" s="13"/>
      <c r="K6155" s="13" t="s">
        <v>27</v>
      </c>
      <c r="L6155" s="12">
        <f t="shared" ca="1" si="859"/>
        <v>4.1078275445111379</v>
      </c>
      <c r="M6155" s="101">
        <f t="shared" ca="1" si="860"/>
        <v>0.21672898124840764</v>
      </c>
      <c r="N6155" s="101">
        <f t="shared" ca="1" si="858"/>
        <v>856.4835281535419</v>
      </c>
      <c r="O6155" s="101">
        <f t="shared" ca="1" si="861"/>
        <v>0.44319351377730665</v>
      </c>
      <c r="Q6155" s="12">
        <f t="shared" ca="1" si="862"/>
        <v>0</v>
      </c>
      <c r="R6155" s="101">
        <f t="shared" ca="1" si="863"/>
        <v>0</v>
      </c>
      <c r="S6155" s="13"/>
      <c r="T6155" s="101">
        <f t="shared" ca="1" si="864"/>
        <v>0.21672898124840764</v>
      </c>
      <c r="U6155" s="101">
        <f t="shared" si="865"/>
        <v>0</v>
      </c>
      <c r="V6155" s="101">
        <f t="shared" ca="1" si="866"/>
        <v>151.92235292287148</v>
      </c>
    </row>
    <row r="6156" spans="2:22" x14ac:dyDescent="0.3">
      <c r="B6156" s="13">
        <v>2023</v>
      </c>
      <c r="C6156" s="13">
        <v>9</v>
      </c>
      <c r="D6156" s="13">
        <v>11</v>
      </c>
      <c r="E6156" s="83" t="s">
        <v>353</v>
      </c>
      <c r="F6156" s="13">
        <v>7</v>
      </c>
      <c r="G6156" s="13">
        <v>21</v>
      </c>
      <c r="H6156" s="13" t="s">
        <v>69</v>
      </c>
      <c r="I6156" s="13" t="s">
        <v>53</v>
      </c>
      <c r="J6156" s="13"/>
      <c r="K6156" s="13" t="s">
        <v>27</v>
      </c>
      <c r="L6156" s="12">
        <f t="shared" ca="1" si="859"/>
        <v>4.5053029591839042</v>
      </c>
      <c r="M6156" s="101">
        <f t="shared" ca="1" si="860"/>
        <v>0.2376997841265428</v>
      </c>
      <c r="N6156" s="101">
        <f t="shared" ca="1" si="858"/>
        <v>856.4835281535419</v>
      </c>
      <c r="O6156" s="101">
        <f t="shared" ca="1" si="861"/>
        <v>0.48607713626635141</v>
      </c>
      <c r="Q6156" s="12">
        <f t="shared" ca="1" si="862"/>
        <v>0</v>
      </c>
      <c r="R6156" s="101">
        <f t="shared" ca="1" si="863"/>
        <v>0</v>
      </c>
      <c r="S6156" s="13"/>
      <c r="T6156" s="101">
        <f t="shared" ca="1" si="864"/>
        <v>0.2376997841265428</v>
      </c>
      <c r="U6156" s="101">
        <f t="shared" si="865"/>
        <v>0</v>
      </c>
      <c r="V6156" s="101">
        <f t="shared" ca="1" si="866"/>
        <v>152.16005270699802</v>
      </c>
    </row>
    <row r="6157" spans="2:22" x14ac:dyDescent="0.3">
      <c r="B6157" s="13">
        <v>2023</v>
      </c>
      <c r="C6157" s="13">
        <v>9</v>
      </c>
      <c r="D6157" s="13">
        <v>11</v>
      </c>
      <c r="E6157" s="83" t="s">
        <v>353</v>
      </c>
      <c r="F6157" s="13">
        <v>7</v>
      </c>
      <c r="G6157" s="13">
        <v>22</v>
      </c>
      <c r="H6157" s="13" t="s">
        <v>69</v>
      </c>
      <c r="I6157" s="13" t="s">
        <v>53</v>
      </c>
      <c r="J6157" s="13"/>
      <c r="K6157" s="13" t="s">
        <v>27</v>
      </c>
      <c r="L6157" s="12">
        <f t="shared" ca="1" si="859"/>
        <v>6.0081089014378861</v>
      </c>
      <c r="M6157" s="101">
        <f t="shared" ca="1" si="860"/>
        <v>0.31698782563986289</v>
      </c>
      <c r="N6157" s="101">
        <f t="shared" ca="1" si="858"/>
        <v>856.4835281535419</v>
      </c>
      <c r="O6157" s="101">
        <f t="shared" ca="1" si="861"/>
        <v>0.64821486937613348</v>
      </c>
      <c r="Q6157" s="12">
        <f t="shared" ca="1" si="862"/>
        <v>0</v>
      </c>
      <c r="R6157" s="101">
        <f t="shared" ca="1" si="863"/>
        <v>0</v>
      </c>
      <c r="S6157" s="13"/>
      <c r="T6157" s="101">
        <f t="shared" ca="1" si="864"/>
        <v>0.31698782563986289</v>
      </c>
      <c r="U6157" s="101">
        <f t="shared" si="865"/>
        <v>0</v>
      </c>
      <c r="V6157" s="101">
        <f t="shared" ca="1" si="866"/>
        <v>152.47704053263789</v>
      </c>
    </row>
    <row r="6158" spans="2:22" x14ac:dyDescent="0.3">
      <c r="B6158" s="13">
        <v>2023</v>
      </c>
      <c r="C6158" s="13">
        <v>9</v>
      </c>
      <c r="D6158" s="13">
        <v>11</v>
      </c>
      <c r="E6158" s="83" t="s">
        <v>353</v>
      </c>
      <c r="F6158" s="13">
        <v>7</v>
      </c>
      <c r="G6158" s="13">
        <v>23</v>
      </c>
      <c r="H6158" s="13" t="s">
        <v>69</v>
      </c>
      <c r="I6158" s="13" t="s">
        <v>53</v>
      </c>
      <c r="J6158" s="13"/>
      <c r="K6158" s="13" t="s">
        <v>27</v>
      </c>
      <c r="L6158" s="12">
        <f t="shared" ca="1" si="859"/>
        <v>3.7668901410606508</v>
      </c>
      <c r="M6158" s="101">
        <f t="shared" ca="1" si="860"/>
        <v>0.19874112384235995</v>
      </c>
      <c r="N6158" s="101">
        <f t="shared" ca="1" si="858"/>
        <v>856.4835281535419</v>
      </c>
      <c r="O6158" s="101">
        <f t="shared" ca="1" si="861"/>
        <v>0.4064097773190336</v>
      </c>
      <c r="Q6158" s="12">
        <f t="shared" ca="1" si="862"/>
        <v>0</v>
      </c>
      <c r="R6158" s="101">
        <f t="shared" ca="1" si="863"/>
        <v>0</v>
      </c>
      <c r="S6158" s="13"/>
      <c r="T6158" s="101">
        <f t="shared" ca="1" si="864"/>
        <v>0.19874112384235995</v>
      </c>
      <c r="U6158" s="101">
        <f t="shared" si="865"/>
        <v>0</v>
      </c>
      <c r="V6158" s="101">
        <f t="shared" ca="1" si="866"/>
        <v>152.67578165648024</v>
      </c>
    </row>
    <row r="6159" spans="2:22" x14ac:dyDescent="0.3">
      <c r="B6159" s="13">
        <v>2023</v>
      </c>
      <c r="C6159" s="13">
        <v>9</v>
      </c>
      <c r="D6159" s="13">
        <v>12</v>
      </c>
      <c r="E6159" s="83" t="s">
        <v>354</v>
      </c>
      <c r="F6159" s="13">
        <v>1</v>
      </c>
      <c r="G6159" s="13">
        <v>0</v>
      </c>
      <c r="H6159" s="13" t="s">
        <v>69</v>
      </c>
      <c r="I6159" s="13" t="s">
        <v>53</v>
      </c>
      <c r="J6159" s="13"/>
      <c r="K6159" s="13" t="s">
        <v>27</v>
      </c>
      <c r="L6159" s="12">
        <f t="shared" ca="1" si="859"/>
        <v>4.2107821345275145</v>
      </c>
      <c r="M6159" s="101">
        <f t="shared" ca="1" si="860"/>
        <v>0.22216086541767166</v>
      </c>
      <c r="N6159" s="101">
        <f t="shared" ca="1" si="858"/>
        <v>856.4835281535419</v>
      </c>
      <c r="O6159" s="101">
        <f t="shared" ca="1" si="861"/>
        <v>0.45430128449417356</v>
      </c>
      <c r="Q6159" s="12">
        <f t="shared" ca="1" si="862"/>
        <v>0</v>
      </c>
      <c r="R6159" s="101">
        <f t="shared" ca="1" si="863"/>
        <v>0</v>
      </c>
      <c r="S6159" s="13"/>
      <c r="T6159" s="101">
        <f t="shared" ca="1" si="864"/>
        <v>0.22216086541767166</v>
      </c>
      <c r="U6159" s="101">
        <f t="shared" si="865"/>
        <v>0</v>
      </c>
      <c r="V6159" s="101">
        <f t="shared" ca="1" si="866"/>
        <v>152.8979425218979</v>
      </c>
    </row>
    <row r="6160" spans="2:22" x14ac:dyDescent="0.3">
      <c r="B6160" s="13">
        <v>2023</v>
      </c>
      <c r="C6160" s="13">
        <v>9</v>
      </c>
      <c r="D6160" s="13">
        <v>12</v>
      </c>
      <c r="E6160" s="83" t="s">
        <v>354</v>
      </c>
      <c r="F6160" s="13">
        <v>1</v>
      </c>
      <c r="G6160" s="13">
        <v>1</v>
      </c>
      <c r="H6160" s="13" t="s">
        <v>69</v>
      </c>
      <c r="I6160" s="13" t="s">
        <v>53</v>
      </c>
      <c r="J6160" s="13"/>
      <c r="K6160" s="13" t="s">
        <v>27</v>
      </c>
      <c r="L6160" s="12">
        <f t="shared" ca="1" si="859"/>
        <v>2.3475516696220824</v>
      </c>
      <c r="M6160" s="101">
        <f t="shared" ca="1" si="860"/>
        <v>0.12385682608926107</v>
      </c>
      <c r="N6160" s="101">
        <f t="shared" ref="N6160:N6223" ca="1" si="867">IF(H6160="On-Peak",IF(I6160="Winter",((L6160*$D$48)/60)+N6159,((L6160*$D$47)/60)+N6159),N6159)</f>
        <v>856.4835281535419</v>
      </c>
      <c r="O6160" s="101">
        <f t="shared" ca="1" si="861"/>
        <v>0.25327734963552645</v>
      </c>
      <c r="Q6160" s="12">
        <f t="shared" ca="1" si="862"/>
        <v>0</v>
      </c>
      <c r="R6160" s="101">
        <f t="shared" ca="1" si="863"/>
        <v>0</v>
      </c>
      <c r="S6160" s="13"/>
      <c r="T6160" s="101">
        <f t="shared" ca="1" si="864"/>
        <v>0.12385682608926107</v>
      </c>
      <c r="U6160" s="101">
        <f t="shared" si="865"/>
        <v>0</v>
      </c>
      <c r="V6160" s="101">
        <f t="shared" ca="1" si="866"/>
        <v>153.02179934798716</v>
      </c>
    </row>
    <row r="6161" spans="2:22" x14ac:dyDescent="0.3">
      <c r="B6161" s="13">
        <v>2023</v>
      </c>
      <c r="C6161" s="13">
        <v>9</v>
      </c>
      <c r="D6161" s="13">
        <v>12</v>
      </c>
      <c r="E6161" s="83" t="s">
        <v>354</v>
      </c>
      <c r="F6161" s="13">
        <v>1</v>
      </c>
      <c r="G6161" s="13">
        <v>2</v>
      </c>
      <c r="H6161" s="13" t="s">
        <v>69</v>
      </c>
      <c r="I6161" s="13" t="s">
        <v>53</v>
      </c>
      <c r="J6161" s="13"/>
      <c r="K6161" s="13" t="s">
        <v>27</v>
      </c>
      <c r="L6161" s="12">
        <f t="shared" ca="1" si="859"/>
        <v>2.5766894116852739</v>
      </c>
      <c r="M6161" s="101">
        <f t="shared" ca="1" si="860"/>
        <v>0.13594613336051506</v>
      </c>
      <c r="N6161" s="101">
        <f t="shared" ca="1" si="867"/>
        <v>856.4835281535419</v>
      </c>
      <c r="O6161" s="101">
        <f t="shared" ca="1" si="861"/>
        <v>0.27799902062672421</v>
      </c>
      <c r="Q6161" s="12">
        <f t="shared" ca="1" si="862"/>
        <v>0</v>
      </c>
      <c r="R6161" s="101">
        <f t="shared" ca="1" si="863"/>
        <v>0</v>
      </c>
      <c r="S6161" s="13"/>
      <c r="T6161" s="101">
        <f t="shared" ca="1" si="864"/>
        <v>0.13594613336051506</v>
      </c>
      <c r="U6161" s="101">
        <f t="shared" si="865"/>
        <v>0</v>
      </c>
      <c r="V6161" s="101">
        <f t="shared" ca="1" si="866"/>
        <v>153.15774548134766</v>
      </c>
    </row>
    <row r="6162" spans="2:22" x14ac:dyDescent="0.3">
      <c r="B6162" s="13">
        <v>2023</v>
      </c>
      <c r="C6162" s="13">
        <v>9</v>
      </c>
      <c r="D6162" s="13">
        <v>12</v>
      </c>
      <c r="E6162" s="83" t="s">
        <v>354</v>
      </c>
      <c r="F6162" s="13">
        <v>1</v>
      </c>
      <c r="G6162" s="13">
        <v>3</v>
      </c>
      <c r="H6162" s="13" t="s">
        <v>69</v>
      </c>
      <c r="I6162" s="13" t="s">
        <v>53</v>
      </c>
      <c r="J6162" s="13"/>
      <c r="K6162" s="13" t="s">
        <v>27</v>
      </c>
      <c r="L6162" s="12">
        <f t="shared" ca="1" si="859"/>
        <v>2.8666149682991491</v>
      </c>
      <c r="M6162" s="101">
        <f t="shared" ca="1" si="860"/>
        <v>0.15124260572746312</v>
      </c>
      <c r="N6162" s="101">
        <f t="shared" ca="1" si="867"/>
        <v>856.4835281535419</v>
      </c>
      <c r="O6162" s="101">
        <f t="shared" ca="1" si="861"/>
        <v>0.30927908892979522</v>
      </c>
      <c r="Q6162" s="12">
        <f t="shared" ca="1" si="862"/>
        <v>0</v>
      </c>
      <c r="R6162" s="101">
        <f t="shared" ca="1" si="863"/>
        <v>0</v>
      </c>
      <c r="S6162" s="13"/>
      <c r="T6162" s="101">
        <f t="shared" ca="1" si="864"/>
        <v>0.15124260572746312</v>
      </c>
      <c r="U6162" s="101">
        <f t="shared" si="865"/>
        <v>0</v>
      </c>
      <c r="V6162" s="101">
        <f t="shared" ca="1" si="866"/>
        <v>153.30898808707514</v>
      </c>
    </row>
    <row r="6163" spans="2:22" x14ac:dyDescent="0.3">
      <c r="B6163" s="13">
        <v>2023</v>
      </c>
      <c r="C6163" s="13">
        <v>9</v>
      </c>
      <c r="D6163" s="13">
        <v>12</v>
      </c>
      <c r="E6163" s="83" t="s">
        <v>354</v>
      </c>
      <c r="F6163" s="13">
        <v>1</v>
      </c>
      <c r="G6163" s="13">
        <v>4</v>
      </c>
      <c r="H6163" s="13" t="s">
        <v>69</v>
      </c>
      <c r="I6163" s="13" t="s">
        <v>53</v>
      </c>
      <c r="J6163" s="13"/>
      <c r="K6163" s="13" t="s">
        <v>27</v>
      </c>
      <c r="L6163" s="12">
        <f t="shared" ca="1" si="859"/>
        <v>2.8844831938733382</v>
      </c>
      <c r="M6163" s="101">
        <f t="shared" ca="1" si="860"/>
        <v>0.15218533330875733</v>
      </c>
      <c r="N6163" s="101">
        <f t="shared" ca="1" si="867"/>
        <v>856.4835281535419</v>
      </c>
      <c r="O6163" s="101">
        <f t="shared" ca="1" si="861"/>
        <v>0.31120689178699446</v>
      </c>
      <c r="Q6163" s="12">
        <f t="shared" ca="1" si="862"/>
        <v>0</v>
      </c>
      <c r="R6163" s="101">
        <f t="shared" ca="1" si="863"/>
        <v>0</v>
      </c>
      <c r="S6163" s="13"/>
      <c r="T6163" s="101">
        <f t="shared" ca="1" si="864"/>
        <v>0.15218533330875733</v>
      </c>
      <c r="U6163" s="101">
        <f t="shared" si="865"/>
        <v>0</v>
      </c>
      <c r="V6163" s="101">
        <f t="shared" ca="1" si="866"/>
        <v>153.46117342038389</v>
      </c>
    </row>
    <row r="6164" spans="2:22" x14ac:dyDescent="0.3">
      <c r="B6164" s="13">
        <v>2023</v>
      </c>
      <c r="C6164" s="13">
        <v>9</v>
      </c>
      <c r="D6164" s="13">
        <v>12</v>
      </c>
      <c r="E6164" s="83" t="s">
        <v>354</v>
      </c>
      <c r="F6164" s="13">
        <v>1</v>
      </c>
      <c r="G6164" s="13">
        <v>5</v>
      </c>
      <c r="H6164" s="13" t="s">
        <v>69</v>
      </c>
      <c r="I6164" s="13" t="s">
        <v>53</v>
      </c>
      <c r="J6164" s="13"/>
      <c r="K6164" s="13" t="s">
        <v>27</v>
      </c>
      <c r="L6164" s="12">
        <f t="shared" ca="1" si="859"/>
        <v>2.7113476683101574</v>
      </c>
      <c r="M6164" s="101">
        <f t="shared" ca="1" si="860"/>
        <v>0.14305070298004391</v>
      </c>
      <c r="N6164" s="101">
        <f t="shared" ca="1" si="867"/>
        <v>856.4835281535419</v>
      </c>
      <c r="O6164" s="101">
        <f t="shared" ca="1" si="861"/>
        <v>0.29252729993398285</v>
      </c>
      <c r="Q6164" s="12">
        <f t="shared" ca="1" si="862"/>
        <v>0</v>
      </c>
      <c r="R6164" s="101">
        <f t="shared" ca="1" si="863"/>
        <v>0</v>
      </c>
      <c r="S6164" s="13"/>
      <c r="T6164" s="101">
        <f t="shared" ca="1" si="864"/>
        <v>0.14305070298004391</v>
      </c>
      <c r="U6164" s="101">
        <f t="shared" si="865"/>
        <v>0</v>
      </c>
      <c r="V6164" s="101">
        <f t="shared" ca="1" si="866"/>
        <v>153.60422412336393</v>
      </c>
    </row>
    <row r="6165" spans="2:22" x14ac:dyDescent="0.3">
      <c r="B6165" s="13">
        <v>2023</v>
      </c>
      <c r="C6165" s="13">
        <v>9</v>
      </c>
      <c r="D6165" s="13">
        <v>12</v>
      </c>
      <c r="E6165" s="83" t="s">
        <v>354</v>
      </c>
      <c r="F6165" s="13">
        <v>1</v>
      </c>
      <c r="G6165" s="13">
        <v>6</v>
      </c>
      <c r="H6165" s="13" t="s">
        <v>69</v>
      </c>
      <c r="I6165" s="13" t="s">
        <v>53</v>
      </c>
      <c r="J6165" s="13"/>
      <c r="K6165" s="13" t="s">
        <v>27</v>
      </c>
      <c r="L6165" s="12">
        <f t="shared" ca="1" si="859"/>
        <v>2.4230703305576111</v>
      </c>
      <c r="M6165" s="101">
        <f t="shared" ca="1" si="860"/>
        <v>0.12784119064021957</v>
      </c>
      <c r="N6165" s="101">
        <f t="shared" ca="1" si="867"/>
        <v>856.4835281535419</v>
      </c>
      <c r="O6165" s="101">
        <f t="shared" ca="1" si="861"/>
        <v>0.26142505796386067</v>
      </c>
      <c r="Q6165" s="12">
        <f t="shared" ca="1" si="862"/>
        <v>5.6000000000000005</v>
      </c>
      <c r="R6165" s="101">
        <f t="shared" ca="1" si="863"/>
        <v>0.26892709651829827</v>
      </c>
      <c r="S6165" s="13"/>
      <c r="T6165" s="101">
        <f t="shared" ca="1" si="864"/>
        <v>0</v>
      </c>
      <c r="U6165" s="101">
        <f t="shared" si="865"/>
        <v>0</v>
      </c>
      <c r="V6165" s="101">
        <f t="shared" ca="1" si="866"/>
        <v>153.06636993032734</v>
      </c>
    </row>
    <row r="6166" spans="2:22" x14ac:dyDescent="0.3">
      <c r="B6166" s="13">
        <v>2023</v>
      </c>
      <c r="C6166" s="13">
        <v>9</v>
      </c>
      <c r="D6166" s="13">
        <v>12</v>
      </c>
      <c r="E6166" s="83" t="s">
        <v>354</v>
      </c>
      <c r="F6166" s="13">
        <v>1</v>
      </c>
      <c r="G6166" s="13">
        <v>7</v>
      </c>
      <c r="H6166" s="13" t="s">
        <v>69</v>
      </c>
      <c r="I6166" s="13" t="s">
        <v>53</v>
      </c>
      <c r="J6166" s="13"/>
      <c r="K6166" s="13" t="s">
        <v>27</v>
      </c>
      <c r="L6166" s="12">
        <f t="shared" ca="1" si="859"/>
        <v>2.7083480946490348</v>
      </c>
      <c r="M6166" s="101">
        <f t="shared" ca="1" si="860"/>
        <v>0.14289244547368307</v>
      </c>
      <c r="N6166" s="101">
        <f t="shared" ca="1" si="867"/>
        <v>856.4835281535419</v>
      </c>
      <c r="O6166" s="101">
        <f t="shared" ca="1" si="861"/>
        <v>0.29220367593168439</v>
      </c>
      <c r="Q6166" s="12">
        <f t="shared" ca="1" si="862"/>
        <v>5.6000000000000005</v>
      </c>
      <c r="R6166" s="101">
        <f t="shared" ca="1" si="863"/>
        <v>0.24477833378795927</v>
      </c>
      <c r="S6166" s="13"/>
      <c r="T6166" s="101">
        <f t="shared" ca="1" si="864"/>
        <v>0</v>
      </c>
      <c r="U6166" s="101">
        <f t="shared" si="865"/>
        <v>0</v>
      </c>
      <c r="V6166" s="101">
        <f t="shared" ca="1" si="866"/>
        <v>152.57681326275141</v>
      </c>
    </row>
    <row r="6167" spans="2:22" x14ac:dyDescent="0.3">
      <c r="B6167" s="13">
        <v>2023</v>
      </c>
      <c r="C6167" s="13">
        <v>9</v>
      </c>
      <c r="D6167" s="13">
        <v>12</v>
      </c>
      <c r="E6167" s="83" t="s">
        <v>354</v>
      </c>
      <c r="F6167" s="13">
        <v>1</v>
      </c>
      <c r="G6167" s="13">
        <v>8</v>
      </c>
      <c r="H6167" s="13" t="s">
        <v>69</v>
      </c>
      <c r="I6167" s="13" t="s">
        <v>53</v>
      </c>
      <c r="J6167" s="13"/>
      <c r="K6167" s="13" t="s">
        <v>27</v>
      </c>
      <c r="L6167" s="12">
        <f t="shared" ca="1" si="859"/>
        <v>2.887083179317969</v>
      </c>
      <c r="M6167" s="101">
        <f t="shared" ca="1" si="860"/>
        <v>0.15232250854081605</v>
      </c>
      <c r="N6167" s="101">
        <f t="shared" ca="1" si="867"/>
        <v>856.4835281535419</v>
      </c>
      <c r="O6167" s="101">
        <f t="shared" ca="1" si="861"/>
        <v>0.31148740421661569</v>
      </c>
      <c r="Q6167" s="12">
        <f t="shared" ca="1" si="862"/>
        <v>5.6000000000000005</v>
      </c>
      <c r="R6167" s="101">
        <f t="shared" ca="1" si="863"/>
        <v>0.22964840887073398</v>
      </c>
      <c r="S6167" s="13"/>
      <c r="T6167" s="101">
        <f t="shared" ca="1" si="864"/>
        <v>0</v>
      </c>
      <c r="U6167" s="101">
        <f t="shared" si="865"/>
        <v>0</v>
      </c>
      <c r="V6167" s="101">
        <f t="shared" ca="1" si="866"/>
        <v>152.11751644500995</v>
      </c>
    </row>
    <row r="6168" spans="2:22" x14ac:dyDescent="0.3">
      <c r="B6168" s="13">
        <v>2023</v>
      </c>
      <c r="C6168" s="13">
        <v>9</v>
      </c>
      <c r="D6168" s="13">
        <v>12</v>
      </c>
      <c r="E6168" s="83" t="s">
        <v>354</v>
      </c>
      <c r="F6168" s="13">
        <v>1</v>
      </c>
      <c r="G6168" s="13">
        <v>9</v>
      </c>
      <c r="H6168" s="13" t="s">
        <v>69</v>
      </c>
      <c r="I6168" s="13" t="s">
        <v>53</v>
      </c>
      <c r="J6168" s="13"/>
      <c r="K6168" s="13" t="s">
        <v>27</v>
      </c>
      <c r="L6168" s="12">
        <f t="shared" ca="1" si="859"/>
        <v>2.8860695774297294</v>
      </c>
      <c r="M6168" s="101">
        <f t="shared" ca="1" si="860"/>
        <v>0.15226903090519253</v>
      </c>
      <c r="N6168" s="101">
        <f t="shared" ca="1" si="867"/>
        <v>856.4835281535419</v>
      </c>
      <c r="O6168" s="101">
        <f t="shared" ca="1" si="861"/>
        <v>0.31137804670889352</v>
      </c>
      <c r="Q6168" s="12">
        <f t="shared" ca="1" si="862"/>
        <v>0</v>
      </c>
      <c r="R6168" s="101">
        <f t="shared" ca="1" si="863"/>
        <v>0</v>
      </c>
      <c r="S6168" s="13"/>
      <c r="T6168" s="101">
        <f t="shared" ca="1" si="864"/>
        <v>0.15226903090519253</v>
      </c>
      <c r="U6168" s="101">
        <f t="shared" si="865"/>
        <v>0</v>
      </c>
      <c r="V6168" s="101">
        <f t="shared" ca="1" si="866"/>
        <v>152.26978547591514</v>
      </c>
    </row>
    <row r="6169" spans="2:22" x14ac:dyDescent="0.3">
      <c r="B6169" s="13">
        <v>2023</v>
      </c>
      <c r="C6169" s="13">
        <v>9</v>
      </c>
      <c r="D6169" s="13">
        <v>12</v>
      </c>
      <c r="E6169" s="83" t="s">
        <v>354</v>
      </c>
      <c r="F6169" s="13">
        <v>1</v>
      </c>
      <c r="G6169" s="13">
        <v>10</v>
      </c>
      <c r="H6169" s="13" t="s">
        <v>70</v>
      </c>
      <c r="I6169" s="13" t="s">
        <v>53</v>
      </c>
      <c r="J6169" s="13"/>
      <c r="K6169" s="13" t="s">
        <v>27</v>
      </c>
      <c r="L6169" s="12">
        <f t="shared" ca="1" si="859"/>
        <v>4.2658453989581879</v>
      </c>
      <c r="M6169" s="101">
        <f t="shared" ca="1" si="860"/>
        <v>0.225066003249034</v>
      </c>
      <c r="N6169" s="101">
        <f t="shared" ca="1" si="867"/>
        <v>856.4835281535419</v>
      </c>
      <c r="O6169" s="101">
        <f t="shared" ca="1" si="861"/>
        <v>0.46024206009359891</v>
      </c>
      <c r="Q6169" s="12">
        <f t="shared" ca="1" si="862"/>
        <v>5.6000000000000005</v>
      </c>
      <c r="R6169" s="101">
        <f t="shared" ca="1" si="863"/>
        <v>0.11293618697818944</v>
      </c>
      <c r="S6169" s="13"/>
      <c r="T6169" s="101">
        <f t="shared" ca="1" si="864"/>
        <v>0</v>
      </c>
      <c r="U6169" s="101">
        <f t="shared" si="865"/>
        <v>0</v>
      </c>
      <c r="V6169" s="101">
        <f t="shared" ca="1" si="866"/>
        <v>152.04391310195874</v>
      </c>
    </row>
    <row r="6170" spans="2:22" x14ac:dyDescent="0.3">
      <c r="B6170" s="13">
        <v>2023</v>
      </c>
      <c r="C6170" s="13">
        <v>9</v>
      </c>
      <c r="D6170" s="13">
        <v>12</v>
      </c>
      <c r="E6170" s="83" t="s">
        <v>354</v>
      </c>
      <c r="F6170" s="13">
        <v>1</v>
      </c>
      <c r="G6170" s="13">
        <v>11</v>
      </c>
      <c r="H6170" s="13" t="s">
        <v>70</v>
      </c>
      <c r="I6170" s="13" t="s">
        <v>53</v>
      </c>
      <c r="J6170" s="13"/>
      <c r="K6170" s="13" t="s">
        <v>27</v>
      </c>
      <c r="L6170" s="12">
        <f t="shared" ca="1" si="859"/>
        <v>4.5698696285612312</v>
      </c>
      <c r="M6170" s="101">
        <f t="shared" ca="1" si="860"/>
        <v>0.24110632160289056</v>
      </c>
      <c r="N6170" s="101">
        <f t="shared" ca="1" si="867"/>
        <v>856.4835281535419</v>
      </c>
      <c r="O6170" s="101">
        <f t="shared" ca="1" si="861"/>
        <v>0.49304323422547125</v>
      </c>
      <c r="Q6170" s="12">
        <f t="shared" ca="1" si="862"/>
        <v>5.6000000000000005</v>
      </c>
      <c r="R6170" s="101">
        <f t="shared" ca="1" si="863"/>
        <v>8.7200535942291824E-2</v>
      </c>
      <c r="S6170" s="13"/>
      <c r="T6170" s="101">
        <f t="shared" ca="1" si="864"/>
        <v>0</v>
      </c>
      <c r="U6170" s="101">
        <f t="shared" si="865"/>
        <v>0</v>
      </c>
      <c r="V6170" s="101">
        <f t="shared" ca="1" si="866"/>
        <v>151.86951203007416</v>
      </c>
    </row>
    <row r="6171" spans="2:22" x14ac:dyDescent="0.3">
      <c r="B6171" s="13">
        <v>2023</v>
      </c>
      <c r="C6171" s="13">
        <v>9</v>
      </c>
      <c r="D6171" s="13">
        <v>12</v>
      </c>
      <c r="E6171" s="83" t="s">
        <v>354</v>
      </c>
      <c r="F6171" s="13">
        <v>1</v>
      </c>
      <c r="G6171" s="13">
        <v>12</v>
      </c>
      <c r="H6171" s="13" t="s">
        <v>70</v>
      </c>
      <c r="I6171" s="13" t="s">
        <v>53</v>
      </c>
      <c r="J6171" s="13"/>
      <c r="K6171" s="13" t="s">
        <v>27</v>
      </c>
      <c r="L6171" s="12">
        <f t="shared" ca="1" si="859"/>
        <v>4.2032415341903739</v>
      </c>
      <c r="M6171" s="101">
        <f t="shared" ca="1" si="860"/>
        <v>0.22176302334388415</v>
      </c>
      <c r="N6171" s="101">
        <f t="shared" ca="1" si="867"/>
        <v>856.4835281535419</v>
      </c>
      <c r="O6171" s="101">
        <f t="shared" ca="1" si="861"/>
        <v>0.45348772912379942</v>
      </c>
      <c r="Q6171" s="12">
        <f t="shared" ca="1" si="862"/>
        <v>5.6000000000000005</v>
      </c>
      <c r="R6171" s="101">
        <f t="shared" ca="1" si="863"/>
        <v>0.11823560413078489</v>
      </c>
      <c r="S6171" s="13"/>
      <c r="T6171" s="101">
        <f t="shared" ca="1" si="864"/>
        <v>0</v>
      </c>
      <c r="U6171" s="101">
        <f t="shared" si="865"/>
        <v>0</v>
      </c>
      <c r="V6171" s="101">
        <f t="shared" ca="1" si="866"/>
        <v>151.63304082181261</v>
      </c>
    </row>
    <row r="6172" spans="2:22" x14ac:dyDescent="0.3">
      <c r="B6172" s="13">
        <v>2023</v>
      </c>
      <c r="C6172" s="13">
        <v>9</v>
      </c>
      <c r="D6172" s="13">
        <v>12</v>
      </c>
      <c r="E6172" s="83" t="s">
        <v>354</v>
      </c>
      <c r="F6172" s="13">
        <v>1</v>
      </c>
      <c r="G6172" s="13">
        <v>13</v>
      </c>
      <c r="H6172" s="13" t="s">
        <v>70</v>
      </c>
      <c r="I6172" s="13" t="s">
        <v>53</v>
      </c>
      <c r="J6172" s="13"/>
      <c r="K6172" s="13" t="s">
        <v>27</v>
      </c>
      <c r="L6172" s="12">
        <f t="shared" ca="1" si="859"/>
        <v>4.795842784435167</v>
      </c>
      <c r="M6172" s="101">
        <f t="shared" ca="1" si="860"/>
        <v>0.25302866530679941</v>
      </c>
      <c r="N6172" s="101">
        <f t="shared" ca="1" si="867"/>
        <v>856.4835281535419</v>
      </c>
      <c r="O6172" s="101">
        <f t="shared" ca="1" si="861"/>
        <v>0.51742347801271016</v>
      </c>
      <c r="Q6172" s="12">
        <f t="shared" ca="1" si="862"/>
        <v>5.6000000000000005</v>
      </c>
      <c r="R6172" s="101">
        <f t="shared" ca="1" si="863"/>
        <v>6.8071908297563169E-2</v>
      </c>
      <c r="S6172" s="13"/>
      <c r="T6172" s="101">
        <f t="shared" ca="1" si="864"/>
        <v>0</v>
      </c>
      <c r="U6172" s="101">
        <f t="shared" si="865"/>
        <v>0</v>
      </c>
      <c r="V6172" s="101">
        <f t="shared" ca="1" si="866"/>
        <v>151.49689700521751</v>
      </c>
    </row>
    <row r="6173" spans="2:22" x14ac:dyDescent="0.3">
      <c r="B6173" s="13">
        <v>2023</v>
      </c>
      <c r="C6173" s="13">
        <v>9</v>
      </c>
      <c r="D6173" s="13">
        <v>12</v>
      </c>
      <c r="E6173" s="83" t="s">
        <v>354</v>
      </c>
      <c r="F6173" s="13">
        <v>1</v>
      </c>
      <c r="G6173" s="13">
        <v>14</v>
      </c>
      <c r="H6173" s="13" t="s">
        <v>70</v>
      </c>
      <c r="I6173" s="13" t="s">
        <v>53</v>
      </c>
      <c r="J6173" s="13"/>
      <c r="K6173" s="13" t="s">
        <v>27</v>
      </c>
      <c r="L6173" s="12">
        <f t="shared" ca="1" si="859"/>
        <v>3.2480710878811307</v>
      </c>
      <c r="M6173" s="101">
        <f t="shared" ca="1" si="860"/>
        <v>0.17136823059660847</v>
      </c>
      <c r="N6173" s="101">
        <f t="shared" ca="1" si="867"/>
        <v>856.4835281535419</v>
      </c>
      <c r="O6173" s="101">
        <f t="shared" ca="1" si="861"/>
        <v>0.35043438967149521</v>
      </c>
      <c r="Q6173" s="12">
        <f t="shared" ca="1" si="862"/>
        <v>0</v>
      </c>
      <c r="R6173" s="101">
        <f t="shared" ca="1" si="863"/>
        <v>0</v>
      </c>
      <c r="S6173" s="13"/>
      <c r="T6173" s="101">
        <f t="shared" ca="1" si="864"/>
        <v>0.17136823059660847</v>
      </c>
      <c r="U6173" s="101">
        <f t="shared" si="865"/>
        <v>0</v>
      </c>
      <c r="V6173" s="101">
        <f t="shared" ca="1" si="866"/>
        <v>151.66826523581412</v>
      </c>
    </row>
    <row r="6174" spans="2:22" x14ac:dyDescent="0.3">
      <c r="B6174" s="13">
        <v>2023</v>
      </c>
      <c r="C6174" s="13">
        <v>9</v>
      </c>
      <c r="D6174" s="13">
        <v>12</v>
      </c>
      <c r="E6174" s="83" t="s">
        <v>354</v>
      </c>
      <c r="F6174" s="13">
        <v>1</v>
      </c>
      <c r="G6174" s="13">
        <v>15</v>
      </c>
      <c r="H6174" s="13" t="s">
        <v>70</v>
      </c>
      <c r="I6174" s="13" t="s">
        <v>53</v>
      </c>
      <c r="J6174" s="13"/>
      <c r="K6174" s="13" t="s">
        <v>27</v>
      </c>
      <c r="L6174" s="12">
        <f t="shared" ca="1" si="859"/>
        <v>3.5996201944614716</v>
      </c>
      <c r="M6174" s="101">
        <f t="shared" ca="1" si="860"/>
        <v>0.18991596145978726</v>
      </c>
      <c r="N6174" s="101">
        <f t="shared" ca="1" si="867"/>
        <v>856.4835281535419</v>
      </c>
      <c r="O6174" s="101">
        <f t="shared" ca="1" si="861"/>
        <v>0.38836302278044815</v>
      </c>
      <c r="Q6174" s="12">
        <f t="shared" ca="1" si="862"/>
        <v>5.6000000000000005</v>
      </c>
      <c r="R6174" s="101">
        <f t="shared" ca="1" si="863"/>
        <v>0.16933215053883649</v>
      </c>
      <c r="S6174" s="13"/>
      <c r="T6174" s="101">
        <f t="shared" ca="1" si="864"/>
        <v>0</v>
      </c>
      <c r="U6174" s="101">
        <f t="shared" si="865"/>
        <v>0</v>
      </c>
      <c r="V6174" s="101">
        <f t="shared" ca="1" si="866"/>
        <v>151.32960093473642</v>
      </c>
    </row>
    <row r="6175" spans="2:22" x14ac:dyDescent="0.3">
      <c r="B6175" s="13">
        <v>2023</v>
      </c>
      <c r="C6175" s="13">
        <v>9</v>
      </c>
      <c r="D6175" s="13">
        <v>12</v>
      </c>
      <c r="E6175" s="83" t="s">
        <v>354</v>
      </c>
      <c r="F6175" s="13">
        <v>1</v>
      </c>
      <c r="G6175" s="13">
        <v>16</v>
      </c>
      <c r="H6175" s="13" t="s">
        <v>71</v>
      </c>
      <c r="I6175" s="13" t="s">
        <v>53</v>
      </c>
      <c r="J6175" s="13"/>
      <c r="K6175" s="13" t="s">
        <v>27</v>
      </c>
      <c r="L6175" s="12">
        <f t="shared" ca="1" si="859"/>
        <v>4.2413959734776885</v>
      </c>
      <c r="M6175" s="101">
        <f t="shared" ca="1" si="860"/>
        <v>0.52652689614752024</v>
      </c>
      <c r="N6175" s="101">
        <f t="shared" ca="1" si="867"/>
        <v>857.67642077108246</v>
      </c>
      <c r="O6175" s="101">
        <f t="shared" ca="1" si="861"/>
        <v>1.2630877209016558</v>
      </c>
      <c r="Q6175" s="12">
        <f t="shared" ca="1" si="862"/>
        <v>5.6000000000000005</v>
      </c>
      <c r="R6175" s="101">
        <f t="shared" ca="1" si="863"/>
        <v>0.11500583084511372</v>
      </c>
      <c r="S6175" s="13"/>
      <c r="T6175" s="101">
        <f t="shared" ca="1" si="864"/>
        <v>0</v>
      </c>
      <c r="U6175" s="101">
        <f t="shared" ca="1" si="865"/>
        <v>1.1928926175405998</v>
      </c>
      <c r="V6175" s="101">
        <f t="shared" ca="1" si="866"/>
        <v>152.29248189058677</v>
      </c>
    </row>
    <row r="6176" spans="2:22" x14ac:dyDescent="0.3">
      <c r="B6176" s="13">
        <v>2023</v>
      </c>
      <c r="C6176" s="13">
        <v>9</v>
      </c>
      <c r="D6176" s="13">
        <v>12</v>
      </c>
      <c r="E6176" s="83" t="s">
        <v>354</v>
      </c>
      <c r="F6176" s="13">
        <v>1</v>
      </c>
      <c r="G6176" s="13">
        <v>17</v>
      </c>
      <c r="H6176" s="13" t="s">
        <v>71</v>
      </c>
      <c r="I6176" s="13" t="s">
        <v>53</v>
      </c>
      <c r="J6176" s="13"/>
      <c r="K6176" s="13" t="s">
        <v>27</v>
      </c>
      <c r="L6176" s="12">
        <f t="shared" ca="1" si="859"/>
        <v>3.1192123046494755</v>
      </c>
      <c r="M6176" s="101">
        <f t="shared" ca="1" si="860"/>
        <v>0.38721901549918591</v>
      </c>
      <c r="N6176" s="101">
        <f t="shared" ca="1" si="867"/>
        <v>858.55369923176511</v>
      </c>
      <c r="O6176" s="101">
        <f t="shared" ca="1" si="861"/>
        <v>0.92890142432461387</v>
      </c>
      <c r="Q6176" s="12">
        <f t="shared" ca="1" si="862"/>
        <v>5.1593296431843427</v>
      </c>
      <c r="R6176" s="101">
        <f t="shared" ca="1" si="863"/>
        <v>0.1726959327069765</v>
      </c>
      <c r="S6176" s="13"/>
      <c r="T6176" s="101">
        <f t="shared" ca="1" si="864"/>
        <v>0</v>
      </c>
      <c r="U6176" s="101">
        <f t="shared" ca="1" si="865"/>
        <v>0.87727846068266502</v>
      </c>
      <c r="V6176" s="101">
        <f t="shared" ca="1" si="866"/>
        <v>152.8243684858555</v>
      </c>
    </row>
    <row r="6177" spans="2:22" x14ac:dyDescent="0.3">
      <c r="B6177" s="13">
        <v>2023</v>
      </c>
      <c r="C6177" s="13">
        <v>9</v>
      </c>
      <c r="D6177" s="13">
        <v>12</v>
      </c>
      <c r="E6177" s="83" t="s">
        <v>354</v>
      </c>
      <c r="F6177" s="13">
        <v>1</v>
      </c>
      <c r="G6177" s="13">
        <v>18</v>
      </c>
      <c r="H6177" s="13" t="s">
        <v>71</v>
      </c>
      <c r="I6177" s="13" t="s">
        <v>53</v>
      </c>
      <c r="J6177" s="13"/>
      <c r="K6177" s="13" t="s">
        <v>27</v>
      </c>
      <c r="L6177" s="12">
        <f t="shared" ca="1" si="859"/>
        <v>4.5675722173867994</v>
      </c>
      <c r="M6177" s="101">
        <f t="shared" ca="1" si="860"/>
        <v>0.56701841506639727</v>
      </c>
      <c r="N6177" s="101">
        <f t="shared" ca="1" si="867"/>
        <v>859.83832891790519</v>
      </c>
      <c r="O6177" s="101">
        <f t="shared" ca="1" si="861"/>
        <v>1.3602230063377889</v>
      </c>
      <c r="Q6177" s="12">
        <f t="shared" ca="1" si="862"/>
        <v>0.25701333976507551</v>
      </c>
      <c r="R6177" s="101">
        <f t="shared" ca="1" si="863"/>
        <v>0</v>
      </c>
      <c r="S6177" s="13"/>
      <c r="T6177" s="101">
        <f t="shared" ca="1" si="864"/>
        <v>0.53511277906796084</v>
      </c>
      <c r="U6177" s="101">
        <f t="shared" ca="1" si="865"/>
        <v>1.2846296861400373</v>
      </c>
      <c r="V6177" s="101">
        <f t="shared" ca="1" si="866"/>
        <v>154.64411095106351</v>
      </c>
    </row>
    <row r="6178" spans="2:22" x14ac:dyDescent="0.3">
      <c r="B6178" s="13">
        <v>2023</v>
      </c>
      <c r="C6178" s="13">
        <v>9</v>
      </c>
      <c r="D6178" s="13">
        <v>12</v>
      </c>
      <c r="E6178" s="83" t="s">
        <v>354</v>
      </c>
      <c r="F6178" s="13">
        <v>1</v>
      </c>
      <c r="G6178" s="13">
        <v>19</v>
      </c>
      <c r="H6178" s="13" t="s">
        <v>71</v>
      </c>
      <c r="I6178" s="13" t="s">
        <v>53</v>
      </c>
      <c r="J6178" s="13"/>
      <c r="K6178" s="13" t="s">
        <v>27</v>
      </c>
      <c r="L6178" s="12">
        <f t="shared" ca="1" si="859"/>
        <v>4.8244625281131226</v>
      </c>
      <c r="M6178" s="101">
        <f t="shared" ca="1" si="860"/>
        <v>0.59890877823996302</v>
      </c>
      <c r="N6178" s="101">
        <f t="shared" ca="1" si="867"/>
        <v>861.19520900393695</v>
      </c>
      <c r="O6178" s="101">
        <f t="shared" ca="1" si="861"/>
        <v>1.4367249408720879</v>
      </c>
      <c r="Q6178" s="12">
        <f t="shared" ca="1" si="862"/>
        <v>0</v>
      </c>
      <c r="R6178" s="101">
        <f t="shared" ca="1" si="863"/>
        <v>0</v>
      </c>
      <c r="S6178" s="13"/>
      <c r="T6178" s="101">
        <f t="shared" ca="1" si="864"/>
        <v>0.59890877823996302</v>
      </c>
      <c r="U6178" s="101">
        <f t="shared" ca="1" si="865"/>
        <v>1.3568800860318158</v>
      </c>
      <c r="V6178" s="101">
        <f t="shared" ca="1" si="866"/>
        <v>156.59989981533531</v>
      </c>
    </row>
    <row r="6179" spans="2:22" x14ac:dyDescent="0.3">
      <c r="B6179" s="13">
        <v>2023</v>
      </c>
      <c r="C6179" s="13">
        <v>9</v>
      </c>
      <c r="D6179" s="13">
        <v>12</v>
      </c>
      <c r="E6179" s="83" t="s">
        <v>354</v>
      </c>
      <c r="F6179" s="13">
        <v>1</v>
      </c>
      <c r="G6179" s="13">
        <v>20</v>
      </c>
      <c r="H6179" s="13" t="s">
        <v>69</v>
      </c>
      <c r="I6179" s="13" t="s">
        <v>53</v>
      </c>
      <c r="J6179" s="13"/>
      <c r="K6179" s="13" t="s">
        <v>27</v>
      </c>
      <c r="L6179" s="12">
        <f t="shared" ca="1" si="859"/>
        <v>5.5552687454039429</v>
      </c>
      <c r="M6179" s="101">
        <f t="shared" ca="1" si="860"/>
        <v>0.29309597900751205</v>
      </c>
      <c r="N6179" s="101">
        <f t="shared" ca="1" si="867"/>
        <v>861.19520900393695</v>
      </c>
      <c r="O6179" s="101">
        <f t="shared" ca="1" si="861"/>
        <v>0.59935794494163142</v>
      </c>
      <c r="Q6179" s="12">
        <f t="shared" ca="1" si="862"/>
        <v>0</v>
      </c>
      <c r="R6179" s="101">
        <f t="shared" ca="1" si="863"/>
        <v>0</v>
      </c>
      <c r="S6179" s="13"/>
      <c r="T6179" s="101">
        <f t="shared" ca="1" si="864"/>
        <v>0.29309597900751205</v>
      </c>
      <c r="U6179" s="101">
        <f t="shared" si="865"/>
        <v>0</v>
      </c>
      <c r="V6179" s="101">
        <f t="shared" ca="1" si="866"/>
        <v>156.89299579434282</v>
      </c>
    </row>
    <row r="6180" spans="2:22" x14ac:dyDescent="0.3">
      <c r="B6180" s="13">
        <v>2023</v>
      </c>
      <c r="C6180" s="13">
        <v>9</v>
      </c>
      <c r="D6180" s="13">
        <v>12</v>
      </c>
      <c r="E6180" s="83" t="s">
        <v>354</v>
      </c>
      <c r="F6180" s="13">
        <v>1</v>
      </c>
      <c r="G6180" s="13">
        <v>21</v>
      </c>
      <c r="H6180" s="13" t="s">
        <v>69</v>
      </c>
      <c r="I6180" s="13" t="s">
        <v>53</v>
      </c>
      <c r="J6180" s="13"/>
      <c r="K6180" s="13" t="s">
        <v>27</v>
      </c>
      <c r="L6180" s="12">
        <f t="shared" ca="1" si="859"/>
        <v>3.7738771367434563</v>
      </c>
      <c r="M6180" s="101">
        <f t="shared" ca="1" si="860"/>
        <v>0.19910975773458475</v>
      </c>
      <c r="N6180" s="101">
        <f t="shared" ca="1" si="867"/>
        <v>861.19520900393695</v>
      </c>
      <c r="O6180" s="101">
        <f t="shared" ca="1" si="861"/>
        <v>0.40716360428325149</v>
      </c>
      <c r="Q6180" s="12">
        <f t="shared" ca="1" si="862"/>
        <v>0</v>
      </c>
      <c r="R6180" s="101">
        <f t="shared" ca="1" si="863"/>
        <v>0</v>
      </c>
      <c r="S6180" s="13"/>
      <c r="T6180" s="101">
        <f t="shared" ca="1" si="864"/>
        <v>0.19910975773458475</v>
      </c>
      <c r="U6180" s="101">
        <f t="shared" si="865"/>
        <v>0</v>
      </c>
      <c r="V6180" s="101">
        <f t="shared" ca="1" si="866"/>
        <v>157.09210555207741</v>
      </c>
    </row>
    <row r="6181" spans="2:22" x14ac:dyDescent="0.3">
      <c r="B6181" s="13">
        <v>2023</v>
      </c>
      <c r="C6181" s="13">
        <v>9</v>
      </c>
      <c r="D6181" s="13">
        <v>12</v>
      </c>
      <c r="E6181" s="83" t="s">
        <v>354</v>
      </c>
      <c r="F6181" s="13">
        <v>1</v>
      </c>
      <c r="G6181" s="13">
        <v>22</v>
      </c>
      <c r="H6181" s="13" t="s">
        <v>69</v>
      </c>
      <c r="I6181" s="13" t="s">
        <v>53</v>
      </c>
      <c r="J6181" s="13"/>
      <c r="K6181" s="13" t="s">
        <v>27</v>
      </c>
      <c r="L6181" s="12">
        <f t="shared" ca="1" si="859"/>
        <v>4.3762204908408746</v>
      </c>
      <c r="M6181" s="101">
        <f t="shared" ca="1" si="860"/>
        <v>0.23088939309676454</v>
      </c>
      <c r="N6181" s="101">
        <f t="shared" ca="1" si="867"/>
        <v>861.19520900393695</v>
      </c>
      <c r="O6181" s="101">
        <f t="shared" ca="1" si="861"/>
        <v>0.47215042875682195</v>
      </c>
      <c r="Q6181" s="12">
        <f t="shared" ca="1" si="862"/>
        <v>0</v>
      </c>
      <c r="R6181" s="101">
        <f t="shared" ca="1" si="863"/>
        <v>0</v>
      </c>
      <c r="S6181" s="13"/>
      <c r="T6181" s="101">
        <f t="shared" ca="1" si="864"/>
        <v>0.23088939309676454</v>
      </c>
      <c r="U6181" s="101">
        <f t="shared" si="865"/>
        <v>0</v>
      </c>
      <c r="V6181" s="101">
        <f t="shared" ca="1" si="866"/>
        <v>157.32299494517417</v>
      </c>
    </row>
    <row r="6182" spans="2:22" x14ac:dyDescent="0.3">
      <c r="B6182" s="13">
        <v>2023</v>
      </c>
      <c r="C6182" s="13">
        <v>9</v>
      </c>
      <c r="D6182" s="13">
        <v>12</v>
      </c>
      <c r="E6182" s="83" t="s">
        <v>354</v>
      </c>
      <c r="F6182" s="13">
        <v>1</v>
      </c>
      <c r="G6182" s="13">
        <v>23</v>
      </c>
      <c r="H6182" s="13" t="s">
        <v>69</v>
      </c>
      <c r="I6182" s="13" t="s">
        <v>53</v>
      </c>
      <c r="J6182" s="13"/>
      <c r="K6182" s="13" t="s">
        <v>27</v>
      </c>
      <c r="L6182" s="12">
        <f t="shared" ca="1" si="859"/>
        <v>3.6888275437086691</v>
      </c>
      <c r="M6182" s="101">
        <f t="shared" ca="1" si="860"/>
        <v>0.19462254120606939</v>
      </c>
      <c r="N6182" s="101">
        <f t="shared" ca="1" si="867"/>
        <v>861.19520900393695</v>
      </c>
      <c r="O6182" s="101">
        <f t="shared" ca="1" si="861"/>
        <v>0.39798760369072833</v>
      </c>
      <c r="Q6182" s="12">
        <f t="shared" ca="1" si="862"/>
        <v>0</v>
      </c>
      <c r="R6182" s="101">
        <f t="shared" ca="1" si="863"/>
        <v>0</v>
      </c>
      <c r="S6182" s="13"/>
      <c r="T6182" s="101">
        <f t="shared" ca="1" si="864"/>
        <v>0.19462254120606939</v>
      </c>
      <c r="U6182" s="101">
        <f t="shared" si="865"/>
        <v>0</v>
      </c>
      <c r="V6182" s="101">
        <f t="shared" ca="1" si="866"/>
        <v>157.51761748638023</v>
      </c>
    </row>
    <row r="6183" spans="2:22" x14ac:dyDescent="0.3">
      <c r="B6183" s="13">
        <v>2023</v>
      </c>
      <c r="C6183" s="13">
        <v>9</v>
      </c>
      <c r="D6183" s="13">
        <v>13</v>
      </c>
      <c r="E6183" s="83" t="s">
        <v>355</v>
      </c>
      <c r="F6183" s="13">
        <v>2</v>
      </c>
      <c r="G6183" s="13">
        <v>0</v>
      </c>
      <c r="H6183" s="13" t="s">
        <v>69</v>
      </c>
      <c r="I6183" s="13" t="s">
        <v>53</v>
      </c>
      <c r="J6183" s="13"/>
      <c r="K6183" s="13" t="s">
        <v>27</v>
      </c>
      <c r="L6183" s="12">
        <f t="shared" ca="1" si="859"/>
        <v>5.7107268361013945</v>
      </c>
      <c r="M6183" s="101">
        <f t="shared" ca="1" si="860"/>
        <v>0.30129794787270958</v>
      </c>
      <c r="N6183" s="101">
        <f t="shared" ca="1" si="867"/>
        <v>861.19520900393695</v>
      </c>
      <c r="O6183" s="101">
        <f t="shared" ca="1" si="861"/>
        <v>0.6161303183469794</v>
      </c>
      <c r="Q6183" s="12">
        <f t="shared" ca="1" si="862"/>
        <v>0</v>
      </c>
      <c r="R6183" s="101">
        <f t="shared" ca="1" si="863"/>
        <v>0</v>
      </c>
      <c r="S6183" s="13"/>
      <c r="T6183" s="101">
        <f t="shared" ca="1" si="864"/>
        <v>0.30129794787270958</v>
      </c>
      <c r="U6183" s="101">
        <f t="shared" si="865"/>
        <v>0</v>
      </c>
      <c r="V6183" s="101">
        <f t="shared" ca="1" si="866"/>
        <v>157.81891543425294</v>
      </c>
    </row>
    <row r="6184" spans="2:22" x14ac:dyDescent="0.3">
      <c r="B6184" s="13">
        <v>2023</v>
      </c>
      <c r="C6184" s="13">
        <v>9</v>
      </c>
      <c r="D6184" s="13">
        <v>13</v>
      </c>
      <c r="E6184" s="83" t="s">
        <v>355</v>
      </c>
      <c r="F6184" s="13">
        <v>2</v>
      </c>
      <c r="G6184" s="13">
        <v>1</v>
      </c>
      <c r="H6184" s="13" t="s">
        <v>69</v>
      </c>
      <c r="I6184" s="13" t="s">
        <v>53</v>
      </c>
      <c r="J6184" s="13"/>
      <c r="K6184" s="13" t="s">
        <v>27</v>
      </c>
      <c r="L6184" s="12">
        <f t="shared" ca="1" si="859"/>
        <v>2.8768243059596603</v>
      </c>
      <c r="M6184" s="101">
        <f t="shared" ca="1" si="860"/>
        <v>0.15178125038243168</v>
      </c>
      <c r="N6184" s="101">
        <f t="shared" ca="1" si="867"/>
        <v>861.19520900393695</v>
      </c>
      <c r="O6184" s="101">
        <f t="shared" ca="1" si="861"/>
        <v>0.31038057436998773</v>
      </c>
      <c r="Q6184" s="12">
        <f t="shared" ca="1" si="862"/>
        <v>0</v>
      </c>
      <c r="R6184" s="101">
        <f t="shared" ca="1" si="863"/>
        <v>0</v>
      </c>
      <c r="S6184" s="13"/>
      <c r="T6184" s="101">
        <f t="shared" ca="1" si="864"/>
        <v>0.15178125038243168</v>
      </c>
      <c r="U6184" s="101">
        <f t="shared" si="865"/>
        <v>0</v>
      </c>
      <c r="V6184" s="101">
        <f t="shared" ca="1" si="866"/>
        <v>157.97069668463539</v>
      </c>
    </row>
    <row r="6185" spans="2:22" x14ac:dyDescent="0.3">
      <c r="B6185" s="13">
        <v>2023</v>
      </c>
      <c r="C6185" s="13">
        <v>9</v>
      </c>
      <c r="D6185" s="13">
        <v>13</v>
      </c>
      <c r="E6185" s="83" t="s">
        <v>355</v>
      </c>
      <c r="F6185" s="13">
        <v>2</v>
      </c>
      <c r="G6185" s="13">
        <v>2</v>
      </c>
      <c r="H6185" s="13" t="s">
        <v>69</v>
      </c>
      <c r="I6185" s="13" t="s">
        <v>53</v>
      </c>
      <c r="J6185" s="13"/>
      <c r="K6185" s="13" t="s">
        <v>27</v>
      </c>
      <c r="L6185" s="12">
        <f t="shared" ca="1" si="859"/>
        <v>3.0024418123670822</v>
      </c>
      <c r="M6185" s="101">
        <f t="shared" ca="1" si="860"/>
        <v>0.15840883002048725</v>
      </c>
      <c r="N6185" s="101">
        <f t="shared" ca="1" si="867"/>
        <v>861.19520900393695</v>
      </c>
      <c r="O6185" s="101">
        <f t="shared" ca="1" si="861"/>
        <v>0.32393344713628447</v>
      </c>
      <c r="Q6185" s="12">
        <f t="shared" ca="1" si="862"/>
        <v>0</v>
      </c>
      <c r="R6185" s="101">
        <f t="shared" ca="1" si="863"/>
        <v>0</v>
      </c>
      <c r="S6185" s="13"/>
      <c r="T6185" s="101">
        <f t="shared" ca="1" si="864"/>
        <v>0.15840883002048725</v>
      </c>
      <c r="U6185" s="101">
        <f t="shared" si="865"/>
        <v>0</v>
      </c>
      <c r="V6185" s="101">
        <f t="shared" ca="1" si="866"/>
        <v>158.12910551465586</v>
      </c>
    </row>
    <row r="6186" spans="2:22" x14ac:dyDescent="0.3">
      <c r="B6186" s="13">
        <v>2023</v>
      </c>
      <c r="C6186" s="13">
        <v>9</v>
      </c>
      <c r="D6186" s="13">
        <v>13</v>
      </c>
      <c r="E6186" s="83" t="s">
        <v>355</v>
      </c>
      <c r="F6186" s="13">
        <v>2</v>
      </c>
      <c r="G6186" s="13">
        <v>3</v>
      </c>
      <c r="H6186" s="13" t="s">
        <v>69</v>
      </c>
      <c r="I6186" s="13" t="s">
        <v>53</v>
      </c>
      <c r="J6186" s="13"/>
      <c r="K6186" s="13" t="s">
        <v>27</v>
      </c>
      <c r="L6186" s="12">
        <f t="shared" ca="1" si="859"/>
        <v>2.3478395006299486</v>
      </c>
      <c r="M6186" s="101">
        <f t="shared" ca="1" si="860"/>
        <v>0.12387201205323609</v>
      </c>
      <c r="N6186" s="101">
        <f t="shared" ca="1" si="867"/>
        <v>861.19520900393695</v>
      </c>
      <c r="O6186" s="101">
        <f t="shared" ca="1" si="861"/>
        <v>0.25330840372296515</v>
      </c>
      <c r="Q6186" s="12">
        <f t="shared" ca="1" si="862"/>
        <v>0</v>
      </c>
      <c r="R6186" s="101">
        <f t="shared" ca="1" si="863"/>
        <v>0</v>
      </c>
      <c r="S6186" s="13"/>
      <c r="T6186" s="101">
        <f t="shared" ca="1" si="864"/>
        <v>0.12387201205323609</v>
      </c>
      <c r="U6186" s="101">
        <f t="shared" si="865"/>
        <v>0</v>
      </c>
      <c r="V6186" s="101">
        <f t="shared" ca="1" si="866"/>
        <v>158.25297752670909</v>
      </c>
    </row>
    <row r="6187" spans="2:22" x14ac:dyDescent="0.3">
      <c r="B6187" s="13">
        <v>2023</v>
      </c>
      <c r="C6187" s="13">
        <v>9</v>
      </c>
      <c r="D6187" s="13">
        <v>13</v>
      </c>
      <c r="E6187" s="83" t="s">
        <v>355</v>
      </c>
      <c r="F6187" s="13">
        <v>2</v>
      </c>
      <c r="G6187" s="13">
        <v>4</v>
      </c>
      <c r="H6187" s="13" t="s">
        <v>69</v>
      </c>
      <c r="I6187" s="13" t="s">
        <v>53</v>
      </c>
      <c r="J6187" s="13"/>
      <c r="K6187" s="13" t="s">
        <v>27</v>
      </c>
      <c r="L6187" s="12">
        <f t="shared" ca="1" si="859"/>
        <v>2.6432665573010166</v>
      </c>
      <c r="M6187" s="101">
        <f t="shared" ca="1" si="860"/>
        <v>0.13945874356320165</v>
      </c>
      <c r="N6187" s="101">
        <f t="shared" ca="1" si="867"/>
        <v>861.19520900393695</v>
      </c>
      <c r="O6187" s="101">
        <f t="shared" ca="1" si="861"/>
        <v>0.28518202886720667</v>
      </c>
      <c r="Q6187" s="12">
        <f t="shared" ca="1" si="862"/>
        <v>0</v>
      </c>
      <c r="R6187" s="101">
        <f t="shared" ca="1" si="863"/>
        <v>0</v>
      </c>
      <c r="S6187" s="13"/>
      <c r="T6187" s="101">
        <f t="shared" ca="1" si="864"/>
        <v>0.13945874356320165</v>
      </c>
      <c r="U6187" s="101">
        <f t="shared" si="865"/>
        <v>0</v>
      </c>
      <c r="V6187" s="101">
        <f t="shared" ca="1" si="866"/>
        <v>158.3924362702723</v>
      </c>
    </row>
    <row r="6188" spans="2:22" x14ac:dyDescent="0.3">
      <c r="B6188" s="13">
        <v>2023</v>
      </c>
      <c r="C6188" s="13">
        <v>9</v>
      </c>
      <c r="D6188" s="13">
        <v>13</v>
      </c>
      <c r="E6188" s="83" t="s">
        <v>355</v>
      </c>
      <c r="F6188" s="13">
        <v>2</v>
      </c>
      <c r="G6188" s="13">
        <v>5</v>
      </c>
      <c r="H6188" s="13" t="s">
        <v>69</v>
      </c>
      <c r="I6188" s="13" t="s">
        <v>53</v>
      </c>
      <c r="J6188" s="13"/>
      <c r="K6188" s="13" t="s">
        <v>27</v>
      </c>
      <c r="L6188" s="12">
        <f t="shared" ca="1" si="859"/>
        <v>2.8471616773416595</v>
      </c>
      <c r="M6188" s="101">
        <f t="shared" ca="1" si="860"/>
        <v>0.15021625009654596</v>
      </c>
      <c r="N6188" s="101">
        <f t="shared" ca="1" si="867"/>
        <v>861.19520900393695</v>
      </c>
      <c r="O6188" s="101">
        <f t="shared" ca="1" si="861"/>
        <v>0.30718027336839165</v>
      </c>
      <c r="Q6188" s="12">
        <f t="shared" ca="1" si="862"/>
        <v>0</v>
      </c>
      <c r="R6188" s="101">
        <f t="shared" ca="1" si="863"/>
        <v>0</v>
      </c>
      <c r="S6188" s="13"/>
      <c r="T6188" s="101">
        <f t="shared" ca="1" si="864"/>
        <v>0.15021625009654596</v>
      </c>
      <c r="U6188" s="101">
        <f t="shared" si="865"/>
        <v>0</v>
      </c>
      <c r="V6188" s="101">
        <f t="shared" ca="1" si="866"/>
        <v>158.54265252036885</v>
      </c>
    </row>
    <row r="6189" spans="2:22" x14ac:dyDescent="0.3">
      <c r="B6189" s="13">
        <v>2023</v>
      </c>
      <c r="C6189" s="13">
        <v>9</v>
      </c>
      <c r="D6189" s="13">
        <v>13</v>
      </c>
      <c r="E6189" s="83" t="s">
        <v>355</v>
      </c>
      <c r="F6189" s="13">
        <v>2</v>
      </c>
      <c r="G6189" s="13">
        <v>6</v>
      </c>
      <c r="H6189" s="13" t="s">
        <v>69</v>
      </c>
      <c r="I6189" s="13" t="s">
        <v>53</v>
      </c>
      <c r="J6189" s="13"/>
      <c r="K6189" s="13" t="s">
        <v>27</v>
      </c>
      <c r="L6189" s="12">
        <f t="shared" ca="1" si="859"/>
        <v>2.8478909927766463</v>
      </c>
      <c r="M6189" s="101">
        <f t="shared" ca="1" si="860"/>
        <v>0.15025472877889587</v>
      </c>
      <c r="N6189" s="101">
        <f t="shared" ca="1" si="867"/>
        <v>861.19520900393695</v>
      </c>
      <c r="O6189" s="101">
        <f t="shared" ca="1" si="861"/>
        <v>0.30725895921067237</v>
      </c>
      <c r="Q6189" s="12">
        <f t="shared" ca="1" si="862"/>
        <v>0</v>
      </c>
      <c r="R6189" s="101">
        <f t="shared" ca="1" si="863"/>
        <v>0</v>
      </c>
      <c r="S6189" s="13"/>
      <c r="T6189" s="101">
        <f t="shared" ca="1" si="864"/>
        <v>0.15025472877889587</v>
      </c>
      <c r="U6189" s="101">
        <f t="shared" si="865"/>
        <v>0</v>
      </c>
      <c r="V6189" s="101">
        <f t="shared" ca="1" si="866"/>
        <v>158.69290724914774</v>
      </c>
    </row>
    <row r="6190" spans="2:22" x14ac:dyDescent="0.3">
      <c r="B6190" s="13">
        <v>2023</v>
      </c>
      <c r="C6190" s="13">
        <v>9</v>
      </c>
      <c r="D6190" s="13">
        <v>13</v>
      </c>
      <c r="E6190" s="83" t="s">
        <v>355</v>
      </c>
      <c r="F6190" s="13">
        <v>2</v>
      </c>
      <c r="G6190" s="13">
        <v>7</v>
      </c>
      <c r="H6190" s="13" t="s">
        <v>69</v>
      </c>
      <c r="I6190" s="13" t="s">
        <v>53</v>
      </c>
      <c r="J6190" s="13"/>
      <c r="K6190" s="13" t="s">
        <v>27</v>
      </c>
      <c r="L6190" s="12">
        <f t="shared" ca="1" si="859"/>
        <v>2.4651983981623964</v>
      </c>
      <c r="M6190" s="101">
        <f t="shared" ca="1" si="860"/>
        <v>0.13006386748704804</v>
      </c>
      <c r="N6190" s="101">
        <f t="shared" ca="1" si="867"/>
        <v>861.19520900393695</v>
      </c>
      <c r="O6190" s="101">
        <f t="shared" ca="1" si="861"/>
        <v>0.26597025517774092</v>
      </c>
      <c r="Q6190" s="12">
        <f t="shared" ca="1" si="862"/>
        <v>0</v>
      </c>
      <c r="R6190" s="101">
        <f t="shared" ca="1" si="863"/>
        <v>0</v>
      </c>
      <c r="S6190" s="13"/>
      <c r="T6190" s="101">
        <f t="shared" ca="1" si="864"/>
        <v>0.13006386748704804</v>
      </c>
      <c r="U6190" s="101">
        <f t="shared" si="865"/>
        <v>0</v>
      </c>
      <c r="V6190" s="101">
        <f t="shared" ca="1" si="866"/>
        <v>158.82297111663479</v>
      </c>
    </row>
    <row r="6191" spans="2:22" x14ac:dyDescent="0.3">
      <c r="B6191" s="13">
        <v>2023</v>
      </c>
      <c r="C6191" s="13">
        <v>9</v>
      </c>
      <c r="D6191" s="13">
        <v>13</v>
      </c>
      <c r="E6191" s="83" t="s">
        <v>355</v>
      </c>
      <c r="F6191" s="13">
        <v>2</v>
      </c>
      <c r="G6191" s="13">
        <v>8</v>
      </c>
      <c r="H6191" s="13" t="s">
        <v>69</v>
      </c>
      <c r="I6191" s="13" t="s">
        <v>53</v>
      </c>
      <c r="J6191" s="13"/>
      <c r="K6191" s="13" t="s">
        <v>27</v>
      </c>
      <c r="L6191" s="12">
        <f t="shared" ca="1" si="859"/>
        <v>3.7331616622607497</v>
      </c>
      <c r="M6191" s="101">
        <f t="shared" ca="1" si="860"/>
        <v>0.19696160930087717</v>
      </c>
      <c r="N6191" s="101">
        <f t="shared" ca="1" si="867"/>
        <v>861.19520900393695</v>
      </c>
      <c r="O6191" s="101">
        <f t="shared" ca="1" si="861"/>
        <v>0.4027708117413123</v>
      </c>
      <c r="Q6191" s="12">
        <f t="shared" ca="1" si="862"/>
        <v>0</v>
      </c>
      <c r="R6191" s="101">
        <f t="shared" ca="1" si="863"/>
        <v>0</v>
      </c>
      <c r="S6191" s="13"/>
      <c r="T6191" s="101">
        <f t="shared" ca="1" si="864"/>
        <v>0.19696160930087717</v>
      </c>
      <c r="U6191" s="101">
        <f t="shared" si="865"/>
        <v>0</v>
      </c>
      <c r="V6191" s="101">
        <f t="shared" ca="1" si="866"/>
        <v>159.01993272593566</v>
      </c>
    </row>
    <row r="6192" spans="2:22" x14ac:dyDescent="0.3">
      <c r="B6192" s="13">
        <v>2023</v>
      </c>
      <c r="C6192" s="13">
        <v>9</v>
      </c>
      <c r="D6192" s="13">
        <v>13</v>
      </c>
      <c r="E6192" s="83" t="s">
        <v>355</v>
      </c>
      <c r="F6192" s="13">
        <v>2</v>
      </c>
      <c r="G6192" s="13">
        <v>9</v>
      </c>
      <c r="H6192" s="13" t="s">
        <v>69</v>
      </c>
      <c r="I6192" s="13" t="s">
        <v>53</v>
      </c>
      <c r="J6192" s="13"/>
      <c r="K6192" s="13" t="s">
        <v>27</v>
      </c>
      <c r="L6192" s="12">
        <f t="shared" ca="1" si="859"/>
        <v>3.7716903705697171</v>
      </c>
      <c r="M6192" s="101">
        <f t="shared" ca="1" si="860"/>
        <v>0.19899438395125829</v>
      </c>
      <c r="N6192" s="101">
        <f t="shared" ca="1" si="867"/>
        <v>861.19520900393695</v>
      </c>
      <c r="O6192" s="101">
        <f t="shared" ca="1" si="861"/>
        <v>0.4069276740807668</v>
      </c>
      <c r="Q6192" s="12">
        <f t="shared" ca="1" si="862"/>
        <v>5.6000000000000005</v>
      </c>
      <c r="R6192" s="101">
        <f t="shared" ca="1" si="863"/>
        <v>0.15476641013127349</v>
      </c>
      <c r="S6192" s="13"/>
      <c r="T6192" s="101">
        <f t="shared" ca="1" si="864"/>
        <v>0</v>
      </c>
      <c r="U6192" s="101">
        <f t="shared" si="865"/>
        <v>0</v>
      </c>
      <c r="V6192" s="101">
        <f t="shared" ca="1" si="866"/>
        <v>158.71039990567309</v>
      </c>
    </row>
    <row r="6193" spans="2:22" x14ac:dyDescent="0.3">
      <c r="B6193" s="13">
        <v>2023</v>
      </c>
      <c r="C6193" s="13">
        <v>9</v>
      </c>
      <c r="D6193" s="13">
        <v>13</v>
      </c>
      <c r="E6193" s="83" t="s">
        <v>355</v>
      </c>
      <c r="F6193" s="13">
        <v>2</v>
      </c>
      <c r="G6193" s="13">
        <v>10</v>
      </c>
      <c r="H6193" s="13" t="s">
        <v>70</v>
      </c>
      <c r="I6193" s="13" t="s">
        <v>53</v>
      </c>
      <c r="J6193" s="13"/>
      <c r="K6193" s="13" t="s">
        <v>27</v>
      </c>
      <c r="L6193" s="12">
        <f t="shared" ca="1" si="859"/>
        <v>3.8007644645297334</v>
      </c>
      <c r="M6193" s="101">
        <f t="shared" ca="1" si="860"/>
        <v>0.20052833314858873</v>
      </c>
      <c r="N6193" s="101">
        <f t="shared" ca="1" si="867"/>
        <v>861.19520900393695</v>
      </c>
      <c r="O6193" s="101">
        <f t="shared" ca="1" si="861"/>
        <v>0.41006447807811292</v>
      </c>
      <c r="Q6193" s="12">
        <f t="shared" ca="1" si="862"/>
        <v>5.6000000000000005</v>
      </c>
      <c r="R6193" s="101">
        <f t="shared" ca="1" si="863"/>
        <v>0.15230528807755811</v>
      </c>
      <c r="S6193" s="13"/>
      <c r="T6193" s="101">
        <f t="shared" ca="1" si="864"/>
        <v>0</v>
      </c>
      <c r="U6193" s="101">
        <f t="shared" si="865"/>
        <v>0</v>
      </c>
      <c r="V6193" s="101">
        <f t="shared" ca="1" si="866"/>
        <v>158.40578932951794</v>
      </c>
    </row>
    <row r="6194" spans="2:22" x14ac:dyDescent="0.3">
      <c r="B6194" s="13">
        <v>2023</v>
      </c>
      <c r="C6194" s="13">
        <v>9</v>
      </c>
      <c r="D6194" s="13">
        <v>13</v>
      </c>
      <c r="E6194" s="83" t="s">
        <v>355</v>
      </c>
      <c r="F6194" s="13">
        <v>2</v>
      </c>
      <c r="G6194" s="13">
        <v>11</v>
      </c>
      <c r="H6194" s="13" t="s">
        <v>70</v>
      </c>
      <c r="I6194" s="13" t="s">
        <v>53</v>
      </c>
      <c r="J6194" s="13"/>
      <c r="K6194" s="13" t="s">
        <v>27</v>
      </c>
      <c r="L6194" s="12">
        <f t="shared" ca="1" si="859"/>
        <v>4.0188464468523986</v>
      </c>
      <c r="M6194" s="101">
        <f t="shared" ca="1" si="860"/>
        <v>0.21203433853593256</v>
      </c>
      <c r="N6194" s="101">
        <f t="shared" ca="1" si="867"/>
        <v>861.19520900393695</v>
      </c>
      <c r="O6194" s="101">
        <f t="shared" ca="1" si="861"/>
        <v>0.43359334315090525</v>
      </c>
      <c r="Q6194" s="12">
        <f t="shared" ca="1" si="862"/>
        <v>5.6000000000000005</v>
      </c>
      <c r="R6194" s="101">
        <f t="shared" ca="1" si="863"/>
        <v>0.13384464827394452</v>
      </c>
      <c r="S6194" s="13"/>
      <c r="T6194" s="101">
        <f t="shared" ca="1" si="864"/>
        <v>0</v>
      </c>
      <c r="U6194" s="101">
        <f t="shared" si="865"/>
        <v>0</v>
      </c>
      <c r="V6194" s="101">
        <f t="shared" ca="1" si="866"/>
        <v>158.13810003297007</v>
      </c>
    </row>
    <row r="6195" spans="2:22" x14ac:dyDescent="0.3">
      <c r="B6195" s="13">
        <v>2023</v>
      </c>
      <c r="C6195" s="13">
        <v>9</v>
      </c>
      <c r="D6195" s="13">
        <v>13</v>
      </c>
      <c r="E6195" s="83" t="s">
        <v>355</v>
      </c>
      <c r="F6195" s="13">
        <v>2</v>
      </c>
      <c r="G6195" s="13">
        <v>12</v>
      </c>
      <c r="H6195" s="13" t="s">
        <v>70</v>
      </c>
      <c r="I6195" s="13" t="s">
        <v>53</v>
      </c>
      <c r="J6195" s="13"/>
      <c r="K6195" s="13" t="s">
        <v>27</v>
      </c>
      <c r="L6195" s="12">
        <f t="shared" ca="1" si="859"/>
        <v>3.5892094820274458</v>
      </c>
      <c r="M6195" s="101">
        <f t="shared" ca="1" si="860"/>
        <v>0.18936669227176806</v>
      </c>
      <c r="N6195" s="101">
        <f t="shared" ca="1" si="867"/>
        <v>861.19520900393695</v>
      </c>
      <c r="O6195" s="101">
        <f t="shared" ca="1" si="861"/>
        <v>0.38723981101594113</v>
      </c>
      <c r="Q6195" s="12">
        <f t="shared" ca="1" si="862"/>
        <v>1.9733144422165485</v>
      </c>
      <c r="R6195" s="101">
        <f t="shared" ca="1" si="863"/>
        <v>0</v>
      </c>
      <c r="S6195" s="13"/>
      <c r="T6195" s="101">
        <f t="shared" ca="1" si="864"/>
        <v>8.5254622300422939E-2</v>
      </c>
      <c r="U6195" s="101">
        <f t="shared" si="865"/>
        <v>0</v>
      </c>
      <c r="V6195" s="101">
        <f t="shared" ca="1" si="866"/>
        <v>158.2233546552705</v>
      </c>
    </row>
    <row r="6196" spans="2:22" x14ac:dyDescent="0.3">
      <c r="B6196" s="13">
        <v>2023</v>
      </c>
      <c r="C6196" s="13">
        <v>9</v>
      </c>
      <c r="D6196" s="13">
        <v>13</v>
      </c>
      <c r="E6196" s="83" t="s">
        <v>355</v>
      </c>
      <c r="F6196" s="13">
        <v>2</v>
      </c>
      <c r="G6196" s="13">
        <v>13</v>
      </c>
      <c r="H6196" s="13" t="s">
        <v>70</v>
      </c>
      <c r="I6196" s="13" t="s">
        <v>53</v>
      </c>
      <c r="J6196" s="13"/>
      <c r="K6196" s="13" t="s">
        <v>27</v>
      </c>
      <c r="L6196" s="12">
        <f t="shared" ca="1" si="859"/>
        <v>3.9385957783053702</v>
      </c>
      <c r="M6196" s="101">
        <f t="shared" ca="1" si="860"/>
        <v>0.20780031326339135</v>
      </c>
      <c r="N6196" s="101">
        <f t="shared" ca="1" si="867"/>
        <v>861.19520900393695</v>
      </c>
      <c r="O6196" s="101">
        <f t="shared" ca="1" si="861"/>
        <v>0.42493509852136641</v>
      </c>
      <c r="Q6196" s="12">
        <f t="shared" ca="1" si="862"/>
        <v>5.6000000000000005</v>
      </c>
      <c r="R6196" s="101">
        <f t="shared" ca="1" si="863"/>
        <v>0.14063786736645045</v>
      </c>
      <c r="S6196" s="13"/>
      <c r="T6196" s="101">
        <f t="shared" ca="1" si="864"/>
        <v>0</v>
      </c>
      <c r="U6196" s="101">
        <f t="shared" si="865"/>
        <v>0</v>
      </c>
      <c r="V6196" s="101">
        <f t="shared" ca="1" si="866"/>
        <v>157.9420789205376</v>
      </c>
    </row>
    <row r="6197" spans="2:22" x14ac:dyDescent="0.3">
      <c r="B6197" s="13">
        <v>2023</v>
      </c>
      <c r="C6197" s="13">
        <v>9</v>
      </c>
      <c r="D6197" s="13">
        <v>13</v>
      </c>
      <c r="E6197" s="83" t="s">
        <v>355</v>
      </c>
      <c r="F6197" s="13">
        <v>2</v>
      </c>
      <c r="G6197" s="13">
        <v>14</v>
      </c>
      <c r="H6197" s="13" t="s">
        <v>70</v>
      </c>
      <c r="I6197" s="13" t="s">
        <v>53</v>
      </c>
      <c r="J6197" s="13"/>
      <c r="K6197" s="13" t="s">
        <v>27</v>
      </c>
      <c r="L6197" s="12">
        <f t="shared" ca="1" si="859"/>
        <v>3.0810670729663667</v>
      </c>
      <c r="M6197" s="101">
        <f t="shared" ca="1" si="860"/>
        <v>0.1625570987697055</v>
      </c>
      <c r="N6197" s="101">
        <f t="shared" ca="1" si="867"/>
        <v>861.19520900393695</v>
      </c>
      <c r="O6197" s="101">
        <f t="shared" ca="1" si="861"/>
        <v>0.33241632650234132</v>
      </c>
      <c r="Q6197" s="12">
        <f t="shared" ca="1" si="862"/>
        <v>5.6000000000000005</v>
      </c>
      <c r="R6197" s="101">
        <f t="shared" ca="1" si="863"/>
        <v>0.21322767227339712</v>
      </c>
      <c r="S6197" s="13"/>
      <c r="T6197" s="101">
        <f t="shared" ca="1" si="864"/>
        <v>0</v>
      </c>
      <c r="U6197" s="101">
        <f t="shared" si="865"/>
        <v>0</v>
      </c>
      <c r="V6197" s="101">
        <f t="shared" ca="1" si="866"/>
        <v>157.51562357599079</v>
      </c>
    </row>
    <row r="6198" spans="2:22" x14ac:dyDescent="0.3">
      <c r="B6198" s="13">
        <v>2023</v>
      </c>
      <c r="C6198" s="13">
        <v>9</v>
      </c>
      <c r="D6198" s="13">
        <v>13</v>
      </c>
      <c r="E6198" s="83" t="s">
        <v>355</v>
      </c>
      <c r="F6198" s="13">
        <v>2</v>
      </c>
      <c r="G6198" s="13">
        <v>15</v>
      </c>
      <c r="H6198" s="13" t="s">
        <v>70</v>
      </c>
      <c r="I6198" s="13" t="s">
        <v>53</v>
      </c>
      <c r="J6198" s="13"/>
      <c r="K6198" s="13" t="s">
        <v>27</v>
      </c>
      <c r="L6198" s="12">
        <f t="shared" ca="1" si="859"/>
        <v>2.9390045382984322</v>
      </c>
      <c r="M6198" s="101">
        <f t="shared" ca="1" si="860"/>
        <v>0.1550618794406253</v>
      </c>
      <c r="N6198" s="101">
        <f t="shared" ca="1" si="867"/>
        <v>861.19520900393695</v>
      </c>
      <c r="O6198" s="101">
        <f t="shared" ca="1" si="861"/>
        <v>0.31708919963701787</v>
      </c>
      <c r="Q6198" s="12">
        <f t="shared" ca="1" si="862"/>
        <v>5.6000000000000005</v>
      </c>
      <c r="R6198" s="101">
        <f t="shared" ca="1" si="863"/>
        <v>0.22525326583303776</v>
      </c>
      <c r="S6198" s="13"/>
      <c r="T6198" s="101">
        <f t="shared" ca="1" si="864"/>
        <v>0</v>
      </c>
      <c r="U6198" s="101">
        <f t="shared" si="865"/>
        <v>0</v>
      </c>
      <c r="V6198" s="101">
        <f t="shared" ca="1" si="866"/>
        <v>157.06511704432472</v>
      </c>
    </row>
    <row r="6199" spans="2:22" x14ac:dyDescent="0.3">
      <c r="B6199" s="13">
        <v>2023</v>
      </c>
      <c r="C6199" s="13">
        <v>9</v>
      </c>
      <c r="D6199" s="13">
        <v>13</v>
      </c>
      <c r="E6199" s="83" t="s">
        <v>355</v>
      </c>
      <c r="F6199" s="13">
        <v>2</v>
      </c>
      <c r="G6199" s="13">
        <v>16</v>
      </c>
      <c r="H6199" s="13" t="s">
        <v>71</v>
      </c>
      <c r="I6199" s="13" t="s">
        <v>53</v>
      </c>
      <c r="J6199" s="13"/>
      <c r="K6199" s="13" t="s">
        <v>27</v>
      </c>
      <c r="L6199" s="12">
        <f t="shared" ca="1" si="859"/>
        <v>2.6130200788119815</v>
      </c>
      <c r="M6199" s="101">
        <f t="shared" ca="1" si="860"/>
        <v>0.32438031258371941</v>
      </c>
      <c r="N6199" s="101">
        <f t="shared" ca="1" si="867"/>
        <v>861.93012090110278</v>
      </c>
      <c r="O6199" s="101">
        <f t="shared" ca="1" si="861"/>
        <v>0.77815737947020813</v>
      </c>
      <c r="Q6199" s="12">
        <f t="shared" ca="1" si="862"/>
        <v>3.7848067873621605</v>
      </c>
      <c r="R6199" s="101">
        <f t="shared" ca="1" si="863"/>
        <v>9.919174487877265E-2</v>
      </c>
      <c r="S6199" s="13"/>
      <c r="T6199" s="101">
        <f t="shared" ca="1" si="864"/>
        <v>0</v>
      </c>
      <c r="U6199" s="101">
        <f t="shared" ca="1" si="865"/>
        <v>0.7349118971658698</v>
      </c>
      <c r="V6199" s="101">
        <f t="shared" ca="1" si="866"/>
        <v>157.60164545173305</v>
      </c>
    </row>
    <row r="6200" spans="2:22" x14ac:dyDescent="0.3">
      <c r="B6200" s="13">
        <v>2023</v>
      </c>
      <c r="C6200" s="13">
        <v>9</v>
      </c>
      <c r="D6200" s="13">
        <v>13</v>
      </c>
      <c r="E6200" s="83" t="s">
        <v>355</v>
      </c>
      <c r="F6200" s="13">
        <v>2</v>
      </c>
      <c r="G6200" s="13">
        <v>17</v>
      </c>
      <c r="H6200" s="13" t="s">
        <v>71</v>
      </c>
      <c r="I6200" s="13" t="s">
        <v>53</v>
      </c>
      <c r="J6200" s="13"/>
      <c r="K6200" s="13" t="s">
        <v>27</v>
      </c>
      <c r="L6200" s="12">
        <f t="shared" ca="1" si="859"/>
        <v>6.7825748484377817</v>
      </c>
      <c r="M6200" s="101">
        <f t="shared" ca="1" si="860"/>
        <v>0.84198884168506627</v>
      </c>
      <c r="N6200" s="101">
        <f t="shared" ca="1" si="867"/>
        <v>863.83772007722587</v>
      </c>
      <c r="O6200" s="101">
        <f t="shared" ca="1" si="861"/>
        <v>2.0198507898647713</v>
      </c>
      <c r="Q6200" s="12">
        <f t="shared" ca="1" si="862"/>
        <v>5.6000000000000005</v>
      </c>
      <c r="R6200" s="101">
        <f t="shared" ca="1" si="863"/>
        <v>0</v>
      </c>
      <c r="S6200" s="13"/>
      <c r="T6200" s="101">
        <f t="shared" ca="1" si="864"/>
        <v>0.14680484168506616</v>
      </c>
      <c r="U6200" s="101">
        <f t="shared" ca="1" si="865"/>
        <v>1.9075991761231259</v>
      </c>
      <c r="V6200" s="101">
        <f t="shared" ca="1" si="866"/>
        <v>159.65604946954122</v>
      </c>
    </row>
    <row r="6201" spans="2:22" x14ac:dyDescent="0.3">
      <c r="B6201" s="13">
        <v>2023</v>
      </c>
      <c r="C6201" s="13">
        <v>9</v>
      </c>
      <c r="D6201" s="13">
        <v>13</v>
      </c>
      <c r="E6201" s="83" t="s">
        <v>355</v>
      </c>
      <c r="F6201" s="13">
        <v>2</v>
      </c>
      <c r="G6201" s="13">
        <v>18</v>
      </c>
      <c r="H6201" s="13" t="s">
        <v>71</v>
      </c>
      <c r="I6201" s="13" t="s">
        <v>53</v>
      </c>
      <c r="J6201" s="13"/>
      <c r="K6201" s="13" t="s">
        <v>27</v>
      </c>
      <c r="L6201" s="12">
        <f t="shared" ca="1" si="859"/>
        <v>5.4346304414693014</v>
      </c>
      <c r="M6201" s="101">
        <f t="shared" ca="1" si="860"/>
        <v>0.67465502300399904</v>
      </c>
      <c r="N6201" s="101">
        <f t="shared" ca="1" si="867"/>
        <v>865.3662098888891</v>
      </c>
      <c r="O6201" s="101">
        <f t="shared" ca="1" si="861"/>
        <v>1.6184329454695581</v>
      </c>
      <c r="Q6201" s="12">
        <f t="shared" ca="1" si="862"/>
        <v>5.6000000000000005</v>
      </c>
      <c r="R6201" s="101">
        <f t="shared" ca="1" si="863"/>
        <v>1.3998533129623682E-2</v>
      </c>
      <c r="S6201" s="13"/>
      <c r="T6201" s="101">
        <f t="shared" ca="1" si="864"/>
        <v>0</v>
      </c>
      <c r="U6201" s="101">
        <f t="shared" ca="1" si="865"/>
        <v>1.528489811663241</v>
      </c>
      <c r="V6201" s="101">
        <f t="shared" ca="1" si="866"/>
        <v>161.1565422149452</v>
      </c>
    </row>
    <row r="6202" spans="2:22" x14ac:dyDescent="0.3">
      <c r="B6202" s="13">
        <v>2023</v>
      </c>
      <c r="C6202" s="13">
        <v>9</v>
      </c>
      <c r="D6202" s="13">
        <v>13</v>
      </c>
      <c r="E6202" s="83" t="s">
        <v>355</v>
      </c>
      <c r="F6202" s="13">
        <v>2</v>
      </c>
      <c r="G6202" s="13">
        <v>19</v>
      </c>
      <c r="H6202" s="13" t="s">
        <v>71</v>
      </c>
      <c r="I6202" s="13" t="s">
        <v>53</v>
      </c>
      <c r="J6202" s="13"/>
      <c r="K6202" s="13" t="s">
        <v>27</v>
      </c>
      <c r="L6202" s="12">
        <f t="shared" ca="1" si="859"/>
        <v>3.5372094505526497</v>
      </c>
      <c r="M6202" s="101">
        <f t="shared" ca="1" si="860"/>
        <v>0.43910918119160591</v>
      </c>
      <c r="N6202" s="101">
        <f t="shared" ca="1" si="867"/>
        <v>866.36105004685703</v>
      </c>
      <c r="O6202" s="101">
        <f t="shared" ca="1" si="861"/>
        <v>1.053380974374579</v>
      </c>
      <c r="Q6202" s="12">
        <f t="shared" ca="1" si="862"/>
        <v>0</v>
      </c>
      <c r="R6202" s="101">
        <f t="shared" ca="1" si="863"/>
        <v>0</v>
      </c>
      <c r="S6202" s="13"/>
      <c r="T6202" s="101">
        <f t="shared" ca="1" si="864"/>
        <v>0.43910918119160591</v>
      </c>
      <c r="U6202" s="101">
        <f t="shared" ca="1" si="865"/>
        <v>0.99484015796793268</v>
      </c>
      <c r="V6202" s="101">
        <f t="shared" ca="1" si="866"/>
        <v>162.59049155410474</v>
      </c>
    </row>
    <row r="6203" spans="2:22" x14ac:dyDescent="0.3">
      <c r="B6203" s="13">
        <v>2023</v>
      </c>
      <c r="C6203" s="13">
        <v>9</v>
      </c>
      <c r="D6203" s="13">
        <v>13</v>
      </c>
      <c r="E6203" s="83" t="s">
        <v>355</v>
      </c>
      <c r="F6203" s="13">
        <v>2</v>
      </c>
      <c r="G6203" s="13">
        <v>20</v>
      </c>
      <c r="H6203" s="13" t="s">
        <v>69</v>
      </c>
      <c r="I6203" s="13" t="s">
        <v>53</v>
      </c>
      <c r="J6203" s="13"/>
      <c r="K6203" s="13" t="s">
        <v>27</v>
      </c>
      <c r="L6203" s="12">
        <f t="shared" ca="1" si="859"/>
        <v>4.3248166078762527</v>
      </c>
      <c r="M6203" s="101">
        <f t="shared" ca="1" si="860"/>
        <v>0.2281773242315511</v>
      </c>
      <c r="N6203" s="101">
        <f t="shared" ca="1" si="867"/>
        <v>866.36105004685703</v>
      </c>
      <c r="O6203" s="101">
        <f t="shared" ca="1" si="861"/>
        <v>0.46660446382376891</v>
      </c>
      <c r="Q6203" s="12">
        <f t="shared" ca="1" si="862"/>
        <v>0</v>
      </c>
      <c r="R6203" s="101">
        <f t="shared" ca="1" si="863"/>
        <v>0</v>
      </c>
      <c r="S6203" s="13"/>
      <c r="T6203" s="101">
        <f t="shared" ca="1" si="864"/>
        <v>0.2281773242315511</v>
      </c>
      <c r="U6203" s="101">
        <f t="shared" si="865"/>
        <v>0</v>
      </c>
      <c r="V6203" s="101">
        <f t="shared" ca="1" si="866"/>
        <v>162.8186688783363</v>
      </c>
    </row>
    <row r="6204" spans="2:22" x14ac:dyDescent="0.3">
      <c r="B6204" s="13">
        <v>2023</v>
      </c>
      <c r="C6204" s="13">
        <v>9</v>
      </c>
      <c r="D6204" s="13">
        <v>13</v>
      </c>
      <c r="E6204" s="83" t="s">
        <v>355</v>
      </c>
      <c r="F6204" s="13">
        <v>2</v>
      </c>
      <c r="G6204" s="13">
        <v>21</v>
      </c>
      <c r="H6204" s="13" t="s">
        <v>69</v>
      </c>
      <c r="I6204" s="13" t="s">
        <v>53</v>
      </c>
      <c r="J6204" s="13"/>
      <c r="K6204" s="13" t="s">
        <v>27</v>
      </c>
      <c r="L6204" s="12">
        <f t="shared" ca="1" si="859"/>
        <v>4.5951504911692034</v>
      </c>
      <c r="M6204" s="101">
        <f t="shared" ca="1" si="860"/>
        <v>0.24244013991408717</v>
      </c>
      <c r="N6204" s="101">
        <f t="shared" ca="1" si="867"/>
        <v>866.36105004685703</v>
      </c>
      <c r="O6204" s="101">
        <f t="shared" ca="1" si="861"/>
        <v>0.49577078649224537</v>
      </c>
      <c r="Q6204" s="12">
        <f t="shared" ca="1" si="862"/>
        <v>0</v>
      </c>
      <c r="R6204" s="101">
        <f t="shared" ca="1" si="863"/>
        <v>0</v>
      </c>
      <c r="S6204" s="13"/>
      <c r="T6204" s="101">
        <f t="shared" ca="1" si="864"/>
        <v>0.24244013991408717</v>
      </c>
      <c r="U6204" s="101">
        <f t="shared" si="865"/>
        <v>0</v>
      </c>
      <c r="V6204" s="101">
        <f t="shared" ca="1" si="866"/>
        <v>163.06110901825039</v>
      </c>
    </row>
    <row r="6205" spans="2:22" x14ac:dyDescent="0.3">
      <c r="B6205" s="13">
        <v>2023</v>
      </c>
      <c r="C6205" s="13">
        <v>9</v>
      </c>
      <c r="D6205" s="13">
        <v>13</v>
      </c>
      <c r="E6205" s="83" t="s">
        <v>355</v>
      </c>
      <c r="F6205" s="13">
        <v>2</v>
      </c>
      <c r="G6205" s="13">
        <v>22</v>
      </c>
      <c r="H6205" s="13" t="s">
        <v>69</v>
      </c>
      <c r="I6205" s="13" t="s">
        <v>53</v>
      </c>
      <c r="J6205" s="13"/>
      <c r="K6205" s="13" t="s">
        <v>27</v>
      </c>
      <c r="L6205" s="12">
        <f t="shared" ca="1" si="859"/>
        <v>5.79495427691307</v>
      </c>
      <c r="M6205" s="101">
        <f t="shared" ca="1" si="860"/>
        <v>0.30574178764993359</v>
      </c>
      <c r="N6205" s="101">
        <f t="shared" ca="1" si="867"/>
        <v>866.36105004685703</v>
      </c>
      <c r="O6205" s="101">
        <f t="shared" ca="1" si="861"/>
        <v>0.62521761693615108</v>
      </c>
      <c r="Q6205" s="12">
        <f t="shared" ca="1" si="862"/>
        <v>0</v>
      </c>
      <c r="R6205" s="101">
        <f t="shared" ca="1" si="863"/>
        <v>0</v>
      </c>
      <c r="S6205" s="13"/>
      <c r="T6205" s="101">
        <f t="shared" ca="1" si="864"/>
        <v>0.30574178764993359</v>
      </c>
      <c r="U6205" s="101">
        <f t="shared" si="865"/>
        <v>0</v>
      </c>
      <c r="V6205" s="101">
        <f t="shared" ca="1" si="866"/>
        <v>163.36685080590033</v>
      </c>
    </row>
    <row r="6206" spans="2:22" x14ac:dyDescent="0.3">
      <c r="B6206" s="13">
        <v>2023</v>
      </c>
      <c r="C6206" s="13">
        <v>9</v>
      </c>
      <c r="D6206" s="13">
        <v>13</v>
      </c>
      <c r="E6206" s="83" t="s">
        <v>355</v>
      </c>
      <c r="F6206" s="13">
        <v>2</v>
      </c>
      <c r="G6206" s="13">
        <v>23</v>
      </c>
      <c r="H6206" s="13" t="s">
        <v>69</v>
      </c>
      <c r="I6206" s="13" t="s">
        <v>53</v>
      </c>
      <c r="J6206" s="13"/>
      <c r="K6206" s="13" t="s">
        <v>27</v>
      </c>
      <c r="L6206" s="12">
        <f t="shared" ca="1" si="859"/>
        <v>4.6441954308539044</v>
      </c>
      <c r="M6206" s="101">
        <f t="shared" ca="1" si="860"/>
        <v>0.245027750931852</v>
      </c>
      <c r="N6206" s="101">
        <f t="shared" ca="1" si="867"/>
        <v>866.36105004685703</v>
      </c>
      <c r="O6206" s="101">
        <f t="shared" ca="1" si="861"/>
        <v>0.50106224503482777</v>
      </c>
      <c r="Q6206" s="12">
        <f t="shared" ca="1" si="862"/>
        <v>0</v>
      </c>
      <c r="R6206" s="101">
        <f t="shared" ca="1" si="863"/>
        <v>0</v>
      </c>
      <c r="S6206" s="13"/>
      <c r="T6206" s="101">
        <f t="shared" ca="1" si="864"/>
        <v>0.245027750931852</v>
      </c>
      <c r="U6206" s="101">
        <f t="shared" si="865"/>
        <v>0</v>
      </c>
      <c r="V6206" s="101">
        <f t="shared" ca="1" si="866"/>
        <v>163.61187855683218</v>
      </c>
    </row>
    <row r="6207" spans="2:22" x14ac:dyDescent="0.3">
      <c r="B6207" s="13">
        <v>2023</v>
      </c>
      <c r="C6207" s="13">
        <v>9</v>
      </c>
      <c r="D6207" s="13">
        <v>14</v>
      </c>
      <c r="E6207" s="83" t="s">
        <v>356</v>
      </c>
      <c r="F6207" s="13">
        <v>3</v>
      </c>
      <c r="G6207" s="13">
        <v>0</v>
      </c>
      <c r="H6207" s="13" t="s">
        <v>69</v>
      </c>
      <c r="I6207" s="13" t="s">
        <v>53</v>
      </c>
      <c r="J6207" s="13"/>
      <c r="K6207" s="13" t="s">
        <v>27</v>
      </c>
      <c r="L6207" s="12">
        <f t="shared" ca="1" si="859"/>
        <v>5.3278149086866202</v>
      </c>
      <c r="M6207" s="101">
        <f t="shared" ca="1" si="860"/>
        <v>0.28109551458230608</v>
      </c>
      <c r="N6207" s="101">
        <f t="shared" ca="1" si="867"/>
        <v>866.36105004685703</v>
      </c>
      <c r="O6207" s="101">
        <f t="shared" ca="1" si="861"/>
        <v>0.5748179504981995</v>
      </c>
      <c r="Q6207" s="12">
        <f t="shared" ca="1" si="862"/>
        <v>0</v>
      </c>
      <c r="R6207" s="101">
        <f t="shared" ca="1" si="863"/>
        <v>0</v>
      </c>
      <c r="S6207" s="13"/>
      <c r="T6207" s="101">
        <f t="shared" ca="1" si="864"/>
        <v>0.28109551458230608</v>
      </c>
      <c r="U6207" s="101">
        <f t="shared" si="865"/>
        <v>0</v>
      </c>
      <c r="V6207" s="101">
        <f t="shared" ca="1" si="866"/>
        <v>163.8929740714145</v>
      </c>
    </row>
    <row r="6208" spans="2:22" x14ac:dyDescent="0.3">
      <c r="B6208" s="13">
        <v>2023</v>
      </c>
      <c r="C6208" s="13">
        <v>9</v>
      </c>
      <c r="D6208" s="13">
        <v>14</v>
      </c>
      <c r="E6208" s="83" t="s">
        <v>356</v>
      </c>
      <c r="F6208" s="13">
        <v>3</v>
      </c>
      <c r="G6208" s="13">
        <v>1</v>
      </c>
      <c r="H6208" s="13" t="s">
        <v>69</v>
      </c>
      <c r="I6208" s="13" t="s">
        <v>53</v>
      </c>
      <c r="J6208" s="13"/>
      <c r="K6208" s="13" t="s">
        <v>27</v>
      </c>
      <c r="L6208" s="12">
        <f t="shared" ref="L6208:L6271" ca="1" si="868">IF(K6208="Weekday",_xlfn.NORM.INV(RAND(),VLOOKUP(G6208,$J$5:$N$28,4),VLOOKUP(G6208,$J$5:$N$28,5)),_xlfn.NORM.INV(RAND(),VLOOKUP(G6208,$P$5:$T$28,4),VLOOKUP(G6208,$P$5:$T$28,5)))*VLOOKUP(C6208,$P$32:$R$43,3)</f>
        <v>2.6873570947550429</v>
      </c>
      <c r="M6208" s="101">
        <f t="shared" ref="M6208:M6271" ca="1" si="869">IF(I6208="Winter",VLOOKUP(G6208,$J$40:$L$43,3),VLOOKUP(G6208,$J$40:$L$43,2))*L6208</f>
        <v>0.14178496031927607</v>
      </c>
      <c r="N6208" s="101">
        <f t="shared" ca="1" si="867"/>
        <v>866.36105004685703</v>
      </c>
      <c r="O6208" s="101">
        <f t="shared" ref="O6208:O6271" ca="1" si="870">IF(I6208="Winter",VLOOKUP(G6208,$J$46:$L$49,3),VLOOKUP(G6208,$J$46:$L$49,2))*L6208</f>
        <v>0.28993895695312161</v>
      </c>
      <c r="Q6208" s="12">
        <f t="shared" ref="Q6208:Q6271" ca="1" si="871">MIN(MAX(AND(IF(G6208&gt;=VLOOKUP(C6208,$O$46:$T$57,5),1,0),IF(G6208&lt;=VLOOKUP(C6208,$O$46:$T$57,6),1,0))*$G$50*_xlfn.NORM.INV(RAND(),VLOOKUP(C6208,$B$4:$F$15,4),VLOOKUP(C6208,$B$4:$F$15,4)),0),0.2)*$G$51</f>
        <v>0</v>
      </c>
      <c r="R6208" s="101">
        <f t="shared" ref="R6208:R6271" ca="1" si="872">MAX(Q6208-L6208,0)*$G$52</f>
        <v>0</v>
      </c>
      <c r="S6208" s="13"/>
      <c r="T6208" s="101">
        <f t="shared" ref="T6208:T6271" ca="1" si="873">MAX(L6208-Q6208,0)*IF(I6208="Winter",VLOOKUP(G6208,$J$40:$L$43,3),VLOOKUP(G6208,$J$40:$L$43,2))</f>
        <v>0.14178496031927607</v>
      </c>
      <c r="U6208" s="101">
        <f t="shared" si="865"/>
        <v>0</v>
      </c>
      <c r="V6208" s="101">
        <f t="shared" ca="1" si="866"/>
        <v>164.03475903173378</v>
      </c>
    </row>
    <row r="6209" spans="2:22" x14ac:dyDescent="0.3">
      <c r="B6209" s="13">
        <v>2023</v>
      </c>
      <c r="C6209" s="13">
        <v>9</v>
      </c>
      <c r="D6209" s="13">
        <v>14</v>
      </c>
      <c r="E6209" s="83" t="s">
        <v>356</v>
      </c>
      <c r="F6209" s="13">
        <v>3</v>
      </c>
      <c r="G6209" s="13">
        <v>2</v>
      </c>
      <c r="H6209" s="13" t="s">
        <v>69</v>
      </c>
      <c r="I6209" s="13" t="s">
        <v>53</v>
      </c>
      <c r="J6209" s="13"/>
      <c r="K6209" s="13" t="s">
        <v>27</v>
      </c>
      <c r="L6209" s="12">
        <f t="shared" ca="1" si="868"/>
        <v>2.9630151196354322</v>
      </c>
      <c r="M6209" s="101">
        <f t="shared" ca="1" si="869"/>
        <v>0.1563286777119654</v>
      </c>
      <c r="N6209" s="101">
        <f t="shared" ca="1" si="867"/>
        <v>866.36105004685703</v>
      </c>
      <c r="O6209" s="101">
        <f t="shared" ca="1" si="870"/>
        <v>0.31967970125746675</v>
      </c>
      <c r="Q6209" s="12">
        <f t="shared" ca="1" si="871"/>
        <v>0</v>
      </c>
      <c r="R6209" s="101">
        <f t="shared" ca="1" si="872"/>
        <v>0</v>
      </c>
      <c r="S6209" s="13"/>
      <c r="T6209" s="101">
        <f t="shared" ca="1" si="873"/>
        <v>0.1563286777119654</v>
      </c>
      <c r="U6209" s="101">
        <f t="shared" ref="U6209:U6272" si="874">IF(H6209="On-Peak",IF(I6209="Winter",((L6209*$D$48)/60),((L6209*$D$47)/60)),0)</f>
        <v>0</v>
      </c>
      <c r="V6209" s="101">
        <f t="shared" ref="V6209:V6272" ca="1" si="875">V6208+MAX(T6209-R6209,0)-MAX(R6209-T6209,0)+MAX(U6209-R6209,0)-MAX(R6209-U6209,0)</f>
        <v>164.19108770944575</v>
      </c>
    </row>
    <row r="6210" spans="2:22" x14ac:dyDescent="0.3">
      <c r="B6210" s="13">
        <v>2023</v>
      </c>
      <c r="C6210" s="13">
        <v>9</v>
      </c>
      <c r="D6210" s="13">
        <v>14</v>
      </c>
      <c r="E6210" s="83" t="s">
        <v>356</v>
      </c>
      <c r="F6210" s="13">
        <v>3</v>
      </c>
      <c r="G6210" s="13">
        <v>3</v>
      </c>
      <c r="H6210" s="13" t="s">
        <v>69</v>
      </c>
      <c r="I6210" s="13" t="s">
        <v>53</v>
      </c>
      <c r="J6210" s="13"/>
      <c r="K6210" s="13" t="s">
        <v>27</v>
      </c>
      <c r="L6210" s="12">
        <f t="shared" ca="1" si="868"/>
        <v>2.4683264366174251</v>
      </c>
      <c r="M6210" s="101">
        <f t="shared" ca="1" si="869"/>
        <v>0.13022890279593535</v>
      </c>
      <c r="N6210" s="101">
        <f t="shared" ca="1" si="867"/>
        <v>866.36105004685703</v>
      </c>
      <c r="O6210" s="101">
        <f t="shared" ca="1" si="870"/>
        <v>0.26630773924665402</v>
      </c>
      <c r="Q6210" s="12">
        <f t="shared" ca="1" si="871"/>
        <v>0</v>
      </c>
      <c r="R6210" s="101">
        <f t="shared" ca="1" si="872"/>
        <v>0</v>
      </c>
      <c r="S6210" s="13"/>
      <c r="T6210" s="101">
        <f t="shared" ca="1" si="873"/>
        <v>0.13022890279593535</v>
      </c>
      <c r="U6210" s="101">
        <f t="shared" si="874"/>
        <v>0</v>
      </c>
      <c r="V6210" s="101">
        <f t="shared" ca="1" si="875"/>
        <v>164.3213166122417</v>
      </c>
    </row>
    <row r="6211" spans="2:22" x14ac:dyDescent="0.3">
      <c r="B6211" s="13">
        <v>2023</v>
      </c>
      <c r="C6211" s="13">
        <v>9</v>
      </c>
      <c r="D6211" s="13">
        <v>14</v>
      </c>
      <c r="E6211" s="83" t="s">
        <v>356</v>
      </c>
      <c r="F6211" s="13">
        <v>3</v>
      </c>
      <c r="G6211" s="13">
        <v>4</v>
      </c>
      <c r="H6211" s="13" t="s">
        <v>69</v>
      </c>
      <c r="I6211" s="13" t="s">
        <v>53</v>
      </c>
      <c r="J6211" s="13"/>
      <c r="K6211" s="13" t="s">
        <v>27</v>
      </c>
      <c r="L6211" s="12">
        <f t="shared" ca="1" si="868"/>
        <v>2.4232749552197625</v>
      </c>
      <c r="M6211" s="101">
        <f t="shared" ca="1" si="869"/>
        <v>0.12785198663739467</v>
      </c>
      <c r="N6211" s="101">
        <f t="shared" ca="1" si="867"/>
        <v>866.36105004685703</v>
      </c>
      <c r="O6211" s="101">
        <f t="shared" ca="1" si="870"/>
        <v>0.26144713491866017</v>
      </c>
      <c r="Q6211" s="12">
        <f t="shared" ca="1" si="871"/>
        <v>0</v>
      </c>
      <c r="R6211" s="101">
        <f t="shared" ca="1" si="872"/>
        <v>0</v>
      </c>
      <c r="S6211" s="13"/>
      <c r="T6211" s="101">
        <f t="shared" ca="1" si="873"/>
        <v>0.12785198663739467</v>
      </c>
      <c r="U6211" s="101">
        <f t="shared" si="874"/>
        <v>0</v>
      </c>
      <c r="V6211" s="101">
        <f t="shared" ca="1" si="875"/>
        <v>164.44916859887908</v>
      </c>
    </row>
    <row r="6212" spans="2:22" x14ac:dyDescent="0.3">
      <c r="B6212" s="13">
        <v>2023</v>
      </c>
      <c r="C6212" s="13">
        <v>9</v>
      </c>
      <c r="D6212" s="13">
        <v>14</v>
      </c>
      <c r="E6212" s="83" t="s">
        <v>356</v>
      </c>
      <c r="F6212" s="13">
        <v>3</v>
      </c>
      <c r="G6212" s="13">
        <v>5</v>
      </c>
      <c r="H6212" s="13" t="s">
        <v>69</v>
      </c>
      <c r="I6212" s="13" t="s">
        <v>53</v>
      </c>
      <c r="J6212" s="13"/>
      <c r="K6212" s="13" t="s">
        <v>27</v>
      </c>
      <c r="L6212" s="12">
        <f t="shared" ca="1" si="868"/>
        <v>2.5763530854101431</v>
      </c>
      <c r="M6212" s="101">
        <f t="shared" ca="1" si="869"/>
        <v>0.13592838878623914</v>
      </c>
      <c r="N6212" s="101">
        <f t="shared" ca="1" si="867"/>
        <v>866.36105004685703</v>
      </c>
      <c r="O6212" s="101">
        <f t="shared" ca="1" si="870"/>
        <v>0.27796273438490032</v>
      </c>
      <c r="Q6212" s="12">
        <f t="shared" ca="1" si="871"/>
        <v>0</v>
      </c>
      <c r="R6212" s="101">
        <f t="shared" ca="1" si="872"/>
        <v>0</v>
      </c>
      <c r="S6212" s="13"/>
      <c r="T6212" s="101">
        <f t="shared" ca="1" si="873"/>
        <v>0.13592838878623914</v>
      </c>
      <c r="U6212" s="101">
        <f t="shared" si="874"/>
        <v>0</v>
      </c>
      <c r="V6212" s="101">
        <f t="shared" ca="1" si="875"/>
        <v>164.58509698766531</v>
      </c>
    </row>
    <row r="6213" spans="2:22" x14ac:dyDescent="0.3">
      <c r="B6213" s="13">
        <v>2023</v>
      </c>
      <c r="C6213" s="13">
        <v>9</v>
      </c>
      <c r="D6213" s="13">
        <v>14</v>
      </c>
      <c r="E6213" s="83" t="s">
        <v>356</v>
      </c>
      <c r="F6213" s="13">
        <v>3</v>
      </c>
      <c r="G6213" s="13">
        <v>6</v>
      </c>
      <c r="H6213" s="13" t="s">
        <v>69</v>
      </c>
      <c r="I6213" s="13" t="s">
        <v>53</v>
      </c>
      <c r="J6213" s="13"/>
      <c r="K6213" s="13" t="s">
        <v>27</v>
      </c>
      <c r="L6213" s="12">
        <f t="shared" ca="1" si="868"/>
        <v>2.361503453179997</v>
      </c>
      <c r="M6213" s="101">
        <f t="shared" ca="1" si="869"/>
        <v>0.12459292218977665</v>
      </c>
      <c r="N6213" s="101">
        <f t="shared" ca="1" si="867"/>
        <v>866.36105004685703</v>
      </c>
      <c r="O6213" s="101">
        <f t="shared" ca="1" si="870"/>
        <v>0.25478260756358989</v>
      </c>
      <c r="Q6213" s="12">
        <f t="shared" ca="1" si="871"/>
        <v>5.6000000000000005</v>
      </c>
      <c r="R6213" s="101">
        <f t="shared" ca="1" si="872"/>
        <v>0.27413873268831329</v>
      </c>
      <c r="S6213" s="13"/>
      <c r="T6213" s="101">
        <f t="shared" ca="1" si="873"/>
        <v>0</v>
      </c>
      <c r="U6213" s="101">
        <f t="shared" si="874"/>
        <v>0</v>
      </c>
      <c r="V6213" s="101">
        <f t="shared" ca="1" si="875"/>
        <v>164.03681952228871</v>
      </c>
    </row>
    <row r="6214" spans="2:22" x14ac:dyDescent="0.3">
      <c r="B6214" s="13">
        <v>2023</v>
      </c>
      <c r="C6214" s="13">
        <v>9</v>
      </c>
      <c r="D6214" s="13">
        <v>14</v>
      </c>
      <c r="E6214" s="83" t="s">
        <v>356</v>
      </c>
      <c r="F6214" s="13">
        <v>3</v>
      </c>
      <c r="G6214" s="13">
        <v>7</v>
      </c>
      <c r="H6214" s="13" t="s">
        <v>69</v>
      </c>
      <c r="I6214" s="13" t="s">
        <v>53</v>
      </c>
      <c r="J6214" s="13"/>
      <c r="K6214" s="13" t="s">
        <v>27</v>
      </c>
      <c r="L6214" s="12">
        <f t="shared" ca="1" si="868"/>
        <v>2.8011588268393455</v>
      </c>
      <c r="M6214" s="101">
        <f t="shared" ca="1" si="869"/>
        <v>0.14778913970404386</v>
      </c>
      <c r="N6214" s="101">
        <f t="shared" ca="1" si="867"/>
        <v>866.36105004685703</v>
      </c>
      <c r="O6214" s="101">
        <f t="shared" ca="1" si="870"/>
        <v>0.30221702582769699</v>
      </c>
      <c r="Q6214" s="12">
        <f t="shared" ca="1" si="871"/>
        <v>5.6000000000000005</v>
      </c>
      <c r="R6214" s="101">
        <f t="shared" ca="1" si="872"/>
        <v>0.23692190530804946</v>
      </c>
      <c r="S6214" s="13"/>
      <c r="T6214" s="101">
        <f t="shared" ca="1" si="873"/>
        <v>0</v>
      </c>
      <c r="U6214" s="101">
        <f t="shared" si="874"/>
        <v>0</v>
      </c>
      <c r="V6214" s="101">
        <f t="shared" ca="1" si="875"/>
        <v>163.56297571167264</v>
      </c>
    </row>
    <row r="6215" spans="2:22" x14ac:dyDescent="0.3">
      <c r="B6215" s="13">
        <v>2023</v>
      </c>
      <c r="C6215" s="13">
        <v>9</v>
      </c>
      <c r="D6215" s="13">
        <v>14</v>
      </c>
      <c r="E6215" s="83" t="s">
        <v>356</v>
      </c>
      <c r="F6215" s="13">
        <v>3</v>
      </c>
      <c r="G6215" s="13">
        <v>8</v>
      </c>
      <c r="H6215" s="13" t="s">
        <v>69</v>
      </c>
      <c r="I6215" s="13" t="s">
        <v>53</v>
      </c>
      <c r="J6215" s="13"/>
      <c r="K6215" s="13" t="s">
        <v>27</v>
      </c>
      <c r="L6215" s="12">
        <f t="shared" ca="1" si="868"/>
        <v>3.8665933835735782</v>
      </c>
      <c r="M6215" s="101">
        <f t="shared" ca="1" si="869"/>
        <v>0.204001466917342</v>
      </c>
      <c r="N6215" s="101">
        <f t="shared" ca="1" si="867"/>
        <v>866.36105004685703</v>
      </c>
      <c r="O6215" s="101">
        <f t="shared" ca="1" si="870"/>
        <v>0.41716676015375337</v>
      </c>
      <c r="Q6215" s="12">
        <f t="shared" ca="1" si="871"/>
        <v>5.6000000000000005</v>
      </c>
      <c r="R6215" s="101">
        <f t="shared" ca="1" si="872"/>
        <v>0.14673287008049665</v>
      </c>
      <c r="S6215" s="13"/>
      <c r="T6215" s="101">
        <f t="shared" ca="1" si="873"/>
        <v>0</v>
      </c>
      <c r="U6215" s="101">
        <f t="shared" si="874"/>
        <v>0</v>
      </c>
      <c r="V6215" s="101">
        <f t="shared" ca="1" si="875"/>
        <v>163.26950997151167</v>
      </c>
    </row>
    <row r="6216" spans="2:22" x14ac:dyDescent="0.3">
      <c r="B6216" s="13">
        <v>2023</v>
      </c>
      <c r="C6216" s="13">
        <v>9</v>
      </c>
      <c r="D6216" s="13">
        <v>14</v>
      </c>
      <c r="E6216" s="83" t="s">
        <v>356</v>
      </c>
      <c r="F6216" s="13">
        <v>3</v>
      </c>
      <c r="G6216" s="13">
        <v>9</v>
      </c>
      <c r="H6216" s="13" t="s">
        <v>69</v>
      </c>
      <c r="I6216" s="13" t="s">
        <v>53</v>
      </c>
      <c r="J6216" s="13"/>
      <c r="K6216" s="13" t="s">
        <v>27</v>
      </c>
      <c r="L6216" s="12">
        <f t="shared" ca="1" si="868"/>
        <v>3.4457092656655957</v>
      </c>
      <c r="M6216" s="101">
        <f t="shared" ca="1" si="869"/>
        <v>0.18179562085651682</v>
      </c>
      <c r="N6216" s="101">
        <f t="shared" ca="1" si="867"/>
        <v>866.36105004685703</v>
      </c>
      <c r="O6216" s="101">
        <f t="shared" ca="1" si="870"/>
        <v>0.37175757267266113</v>
      </c>
      <c r="Q6216" s="12">
        <f t="shared" ca="1" si="871"/>
        <v>4.0675791456772288</v>
      </c>
      <c r="R6216" s="101">
        <f t="shared" ca="1" si="872"/>
        <v>5.2641285342984748E-2</v>
      </c>
      <c r="S6216" s="13"/>
      <c r="T6216" s="101">
        <f t="shared" ca="1" si="873"/>
        <v>0</v>
      </c>
      <c r="U6216" s="101">
        <f t="shared" si="874"/>
        <v>0</v>
      </c>
      <c r="V6216" s="101">
        <f t="shared" ca="1" si="875"/>
        <v>163.16422740082569</v>
      </c>
    </row>
    <row r="6217" spans="2:22" x14ac:dyDescent="0.3">
      <c r="B6217" s="13">
        <v>2023</v>
      </c>
      <c r="C6217" s="13">
        <v>9</v>
      </c>
      <c r="D6217" s="13">
        <v>14</v>
      </c>
      <c r="E6217" s="83" t="s">
        <v>356</v>
      </c>
      <c r="F6217" s="13">
        <v>3</v>
      </c>
      <c r="G6217" s="13">
        <v>10</v>
      </c>
      <c r="H6217" s="13" t="s">
        <v>70</v>
      </c>
      <c r="I6217" s="13" t="s">
        <v>53</v>
      </c>
      <c r="J6217" s="13"/>
      <c r="K6217" s="13" t="s">
        <v>27</v>
      </c>
      <c r="L6217" s="12">
        <f t="shared" ca="1" si="868"/>
        <v>4.0530192458550731</v>
      </c>
      <c r="M6217" s="101">
        <f t="shared" ca="1" si="869"/>
        <v>0.21383729541131366</v>
      </c>
      <c r="N6217" s="101">
        <f t="shared" ca="1" si="867"/>
        <v>866.36105004685703</v>
      </c>
      <c r="O6217" s="101">
        <f t="shared" ca="1" si="870"/>
        <v>0.43728024643530383</v>
      </c>
      <c r="Q6217" s="12">
        <f t="shared" ca="1" si="871"/>
        <v>0</v>
      </c>
      <c r="R6217" s="101">
        <f t="shared" ca="1" si="872"/>
        <v>0</v>
      </c>
      <c r="S6217" s="13"/>
      <c r="T6217" s="101">
        <f t="shared" ca="1" si="873"/>
        <v>0.21383729541131366</v>
      </c>
      <c r="U6217" s="101">
        <f t="shared" si="874"/>
        <v>0</v>
      </c>
      <c r="V6217" s="101">
        <f t="shared" ca="1" si="875"/>
        <v>163.378064696237</v>
      </c>
    </row>
    <row r="6218" spans="2:22" x14ac:dyDescent="0.3">
      <c r="B6218" s="13">
        <v>2023</v>
      </c>
      <c r="C6218" s="13">
        <v>9</v>
      </c>
      <c r="D6218" s="13">
        <v>14</v>
      </c>
      <c r="E6218" s="83" t="s">
        <v>356</v>
      </c>
      <c r="F6218" s="13">
        <v>3</v>
      </c>
      <c r="G6218" s="13">
        <v>11</v>
      </c>
      <c r="H6218" s="13" t="s">
        <v>70</v>
      </c>
      <c r="I6218" s="13" t="s">
        <v>53</v>
      </c>
      <c r="J6218" s="13"/>
      <c r="K6218" s="13" t="s">
        <v>27</v>
      </c>
      <c r="L6218" s="12">
        <f t="shared" ca="1" si="868"/>
        <v>3.2581840829752635</v>
      </c>
      <c r="M6218" s="101">
        <f t="shared" ca="1" si="869"/>
        <v>0.17190179221777491</v>
      </c>
      <c r="N6218" s="101">
        <f t="shared" ca="1" si="867"/>
        <v>866.36105004685703</v>
      </c>
      <c r="O6218" s="101">
        <f t="shared" ca="1" si="870"/>
        <v>0.35152548071220119</v>
      </c>
      <c r="Q6218" s="12">
        <f t="shared" ca="1" si="871"/>
        <v>5.6000000000000005</v>
      </c>
      <c r="R6218" s="101">
        <f t="shared" ca="1" si="872"/>
        <v>0.19823471737614398</v>
      </c>
      <c r="S6218" s="13"/>
      <c r="T6218" s="101">
        <f t="shared" ca="1" si="873"/>
        <v>0</v>
      </c>
      <c r="U6218" s="101">
        <f t="shared" si="874"/>
        <v>0</v>
      </c>
      <c r="V6218" s="101">
        <f t="shared" ca="1" si="875"/>
        <v>162.9815952614847</v>
      </c>
    </row>
    <row r="6219" spans="2:22" x14ac:dyDescent="0.3">
      <c r="B6219" s="13">
        <v>2023</v>
      </c>
      <c r="C6219" s="13">
        <v>9</v>
      </c>
      <c r="D6219" s="13">
        <v>14</v>
      </c>
      <c r="E6219" s="83" t="s">
        <v>356</v>
      </c>
      <c r="F6219" s="13">
        <v>3</v>
      </c>
      <c r="G6219" s="13">
        <v>12</v>
      </c>
      <c r="H6219" s="13" t="s">
        <v>70</v>
      </c>
      <c r="I6219" s="13" t="s">
        <v>53</v>
      </c>
      <c r="J6219" s="13"/>
      <c r="K6219" s="13" t="s">
        <v>27</v>
      </c>
      <c r="L6219" s="12">
        <f t="shared" ca="1" si="868"/>
        <v>3.1972352152544108</v>
      </c>
      <c r="M6219" s="101">
        <f t="shared" ca="1" si="869"/>
        <v>0.16868612995682272</v>
      </c>
      <c r="N6219" s="101">
        <f t="shared" ca="1" si="867"/>
        <v>866.36105004685703</v>
      </c>
      <c r="O6219" s="101">
        <f t="shared" ca="1" si="870"/>
        <v>0.34494970737379838</v>
      </c>
      <c r="Q6219" s="12">
        <f t="shared" ca="1" si="871"/>
        <v>5.6000000000000005</v>
      </c>
      <c r="R6219" s="101">
        <f t="shared" ca="1" si="872"/>
        <v>0.20339403902871417</v>
      </c>
      <c r="S6219" s="13"/>
      <c r="T6219" s="101">
        <f t="shared" ca="1" si="873"/>
        <v>0</v>
      </c>
      <c r="U6219" s="101">
        <f t="shared" si="874"/>
        <v>0</v>
      </c>
      <c r="V6219" s="101">
        <f t="shared" ca="1" si="875"/>
        <v>162.57480718342725</v>
      </c>
    </row>
    <row r="6220" spans="2:22" x14ac:dyDescent="0.3">
      <c r="B6220" s="13">
        <v>2023</v>
      </c>
      <c r="C6220" s="13">
        <v>9</v>
      </c>
      <c r="D6220" s="13">
        <v>14</v>
      </c>
      <c r="E6220" s="83" t="s">
        <v>356</v>
      </c>
      <c r="F6220" s="13">
        <v>3</v>
      </c>
      <c r="G6220" s="13">
        <v>13</v>
      </c>
      <c r="H6220" s="13" t="s">
        <v>70</v>
      </c>
      <c r="I6220" s="13" t="s">
        <v>53</v>
      </c>
      <c r="J6220" s="13"/>
      <c r="K6220" s="13" t="s">
        <v>27</v>
      </c>
      <c r="L6220" s="12">
        <f t="shared" ca="1" si="868"/>
        <v>4.0496165865544622</v>
      </c>
      <c r="M6220" s="101">
        <f t="shared" ca="1" si="869"/>
        <v>0.21365777110661344</v>
      </c>
      <c r="N6220" s="101">
        <f t="shared" ca="1" si="867"/>
        <v>866.36105004685703</v>
      </c>
      <c r="O6220" s="101">
        <f t="shared" ca="1" si="870"/>
        <v>0.43691313352336092</v>
      </c>
      <c r="Q6220" s="12">
        <f t="shared" ca="1" si="871"/>
        <v>0</v>
      </c>
      <c r="R6220" s="101">
        <f t="shared" ca="1" si="872"/>
        <v>0</v>
      </c>
      <c r="S6220" s="13"/>
      <c r="T6220" s="101">
        <f t="shared" ca="1" si="873"/>
        <v>0.21365777110661344</v>
      </c>
      <c r="U6220" s="101">
        <f t="shared" si="874"/>
        <v>0</v>
      </c>
      <c r="V6220" s="101">
        <f t="shared" ca="1" si="875"/>
        <v>162.78846495453388</v>
      </c>
    </row>
    <row r="6221" spans="2:22" x14ac:dyDescent="0.3">
      <c r="B6221" s="13">
        <v>2023</v>
      </c>
      <c r="C6221" s="13">
        <v>9</v>
      </c>
      <c r="D6221" s="13">
        <v>14</v>
      </c>
      <c r="E6221" s="83" t="s">
        <v>356</v>
      </c>
      <c r="F6221" s="13">
        <v>3</v>
      </c>
      <c r="G6221" s="13">
        <v>14</v>
      </c>
      <c r="H6221" s="13" t="s">
        <v>70</v>
      </c>
      <c r="I6221" s="13" t="s">
        <v>53</v>
      </c>
      <c r="J6221" s="13"/>
      <c r="K6221" s="13" t="s">
        <v>27</v>
      </c>
      <c r="L6221" s="12">
        <f t="shared" ca="1" si="868"/>
        <v>3.0649443884954062</v>
      </c>
      <c r="M6221" s="101">
        <f t="shared" ca="1" si="869"/>
        <v>0.16170646593701762</v>
      </c>
      <c r="N6221" s="101">
        <f t="shared" ca="1" si="867"/>
        <v>866.36105004685703</v>
      </c>
      <c r="O6221" s="101">
        <f t="shared" ca="1" si="870"/>
        <v>0.33067685007476938</v>
      </c>
      <c r="Q6221" s="12">
        <f t="shared" ca="1" si="871"/>
        <v>5.6000000000000005</v>
      </c>
      <c r="R6221" s="101">
        <f t="shared" ca="1" si="872"/>
        <v>0.21459245751386391</v>
      </c>
      <c r="S6221" s="13"/>
      <c r="T6221" s="101">
        <f t="shared" ca="1" si="873"/>
        <v>0</v>
      </c>
      <c r="U6221" s="101">
        <f t="shared" si="874"/>
        <v>0</v>
      </c>
      <c r="V6221" s="101">
        <f t="shared" ca="1" si="875"/>
        <v>162.35928003950613</v>
      </c>
    </row>
    <row r="6222" spans="2:22" x14ac:dyDescent="0.3">
      <c r="B6222" s="13">
        <v>2023</v>
      </c>
      <c r="C6222" s="13">
        <v>9</v>
      </c>
      <c r="D6222" s="13">
        <v>14</v>
      </c>
      <c r="E6222" s="83" t="s">
        <v>356</v>
      </c>
      <c r="F6222" s="13">
        <v>3</v>
      </c>
      <c r="G6222" s="13">
        <v>15</v>
      </c>
      <c r="H6222" s="13" t="s">
        <v>70</v>
      </c>
      <c r="I6222" s="13" t="s">
        <v>53</v>
      </c>
      <c r="J6222" s="13"/>
      <c r="K6222" s="13" t="s">
        <v>27</v>
      </c>
      <c r="L6222" s="12">
        <f t="shared" ca="1" si="868"/>
        <v>3.3600841532628896</v>
      </c>
      <c r="M6222" s="101">
        <f t="shared" ca="1" si="869"/>
        <v>0.17727803992615004</v>
      </c>
      <c r="N6222" s="101">
        <f t="shared" ca="1" si="867"/>
        <v>866.36105004685703</v>
      </c>
      <c r="O6222" s="101">
        <f t="shared" ca="1" si="870"/>
        <v>0.36251947929553313</v>
      </c>
      <c r="Q6222" s="12">
        <f t="shared" ca="1" si="871"/>
        <v>5.6000000000000005</v>
      </c>
      <c r="R6222" s="101">
        <f t="shared" ca="1" si="872"/>
        <v>0.18960887642629645</v>
      </c>
      <c r="S6222" s="13"/>
      <c r="T6222" s="101">
        <f t="shared" ca="1" si="873"/>
        <v>0</v>
      </c>
      <c r="U6222" s="101">
        <f t="shared" si="874"/>
        <v>0</v>
      </c>
      <c r="V6222" s="101">
        <f t="shared" ca="1" si="875"/>
        <v>161.98006228665355</v>
      </c>
    </row>
    <row r="6223" spans="2:22" x14ac:dyDescent="0.3">
      <c r="B6223" s="13">
        <v>2023</v>
      </c>
      <c r="C6223" s="13">
        <v>9</v>
      </c>
      <c r="D6223" s="13">
        <v>14</v>
      </c>
      <c r="E6223" s="83" t="s">
        <v>356</v>
      </c>
      <c r="F6223" s="13">
        <v>3</v>
      </c>
      <c r="G6223" s="13">
        <v>16</v>
      </c>
      <c r="H6223" s="13" t="s">
        <v>71</v>
      </c>
      <c r="I6223" s="13" t="s">
        <v>53</v>
      </c>
      <c r="J6223" s="13"/>
      <c r="K6223" s="13" t="s">
        <v>27</v>
      </c>
      <c r="L6223" s="12">
        <f t="shared" ca="1" si="868"/>
        <v>2.3803779907412057</v>
      </c>
      <c r="M6223" s="101">
        <f t="shared" ca="1" si="869"/>
        <v>0.2955001237706133</v>
      </c>
      <c r="N6223" s="101">
        <f t="shared" ca="1" si="867"/>
        <v>867.03053135675304</v>
      </c>
      <c r="O6223" s="101">
        <f t="shared" ca="1" si="870"/>
        <v>0.70887656564273105</v>
      </c>
      <c r="Q6223" s="12">
        <f t="shared" ca="1" si="871"/>
        <v>5.6000000000000005</v>
      </c>
      <c r="R6223" s="101">
        <f t="shared" ca="1" si="872"/>
        <v>0.27254100308375701</v>
      </c>
      <c r="S6223" s="13"/>
      <c r="T6223" s="101">
        <f t="shared" ca="1" si="873"/>
        <v>0</v>
      </c>
      <c r="U6223" s="101">
        <f t="shared" ca="1" si="874"/>
        <v>0.66948130989596411</v>
      </c>
      <c r="V6223" s="101">
        <f t="shared" ca="1" si="875"/>
        <v>162.10446159038202</v>
      </c>
    </row>
    <row r="6224" spans="2:22" x14ac:dyDescent="0.3">
      <c r="B6224" s="13">
        <v>2023</v>
      </c>
      <c r="C6224" s="13">
        <v>9</v>
      </c>
      <c r="D6224" s="13">
        <v>14</v>
      </c>
      <c r="E6224" s="83" t="s">
        <v>356</v>
      </c>
      <c r="F6224" s="13">
        <v>3</v>
      </c>
      <c r="G6224" s="13">
        <v>17</v>
      </c>
      <c r="H6224" s="13" t="s">
        <v>71</v>
      </c>
      <c r="I6224" s="13" t="s">
        <v>53</v>
      </c>
      <c r="J6224" s="13"/>
      <c r="K6224" s="13" t="s">
        <v>27</v>
      </c>
      <c r="L6224" s="12">
        <f t="shared" ca="1" si="868"/>
        <v>5.2216485463159712</v>
      </c>
      <c r="M6224" s="101">
        <f t="shared" ca="1" si="869"/>
        <v>0.64821545053966467</v>
      </c>
      <c r="N6224" s="101">
        <f t="shared" ref="N6224:N6287" ca="1" si="876">IF(H6224="On-Peak",IF(I6224="Winter",((L6224*$D$48)/60)+N6223,((L6224*$D$47)/60)+N6223),N6223)</f>
        <v>868.49912001040445</v>
      </c>
      <c r="O6224" s="101">
        <f t="shared" ca="1" si="870"/>
        <v>1.5550069370928963</v>
      </c>
      <c r="Q6224" s="12">
        <f t="shared" ca="1" si="871"/>
        <v>1.686228010434619</v>
      </c>
      <c r="R6224" s="101">
        <f t="shared" ca="1" si="872"/>
        <v>0</v>
      </c>
      <c r="S6224" s="13"/>
      <c r="T6224" s="101">
        <f t="shared" ca="1" si="873"/>
        <v>0.43888710532431102</v>
      </c>
      <c r="U6224" s="101">
        <f t="shared" ca="1" si="874"/>
        <v>1.4685886536513668</v>
      </c>
      <c r="V6224" s="101">
        <f t="shared" ca="1" si="875"/>
        <v>164.01193734935771</v>
      </c>
    </row>
    <row r="6225" spans="2:22" x14ac:dyDescent="0.3">
      <c r="B6225" s="13">
        <v>2023</v>
      </c>
      <c r="C6225" s="13">
        <v>9</v>
      </c>
      <c r="D6225" s="13">
        <v>14</v>
      </c>
      <c r="E6225" s="83" t="s">
        <v>356</v>
      </c>
      <c r="F6225" s="13">
        <v>3</v>
      </c>
      <c r="G6225" s="13">
        <v>18</v>
      </c>
      <c r="H6225" s="13" t="s">
        <v>71</v>
      </c>
      <c r="I6225" s="13" t="s">
        <v>53</v>
      </c>
      <c r="J6225" s="13"/>
      <c r="K6225" s="13" t="s">
        <v>27</v>
      </c>
      <c r="L6225" s="12">
        <f t="shared" ca="1" si="868"/>
        <v>3.2921662435209327</v>
      </c>
      <c r="M6225" s="101">
        <f t="shared" ca="1" si="869"/>
        <v>0.4086895174706886</v>
      </c>
      <c r="N6225" s="101">
        <f t="shared" ca="1" si="876"/>
        <v>869.42504176639477</v>
      </c>
      <c r="O6225" s="101">
        <f t="shared" ca="1" si="870"/>
        <v>0.98040710732053382</v>
      </c>
      <c r="Q6225" s="12">
        <f t="shared" ca="1" si="871"/>
        <v>0</v>
      </c>
      <c r="R6225" s="101">
        <f t="shared" ca="1" si="872"/>
        <v>0</v>
      </c>
      <c r="S6225" s="13"/>
      <c r="T6225" s="101">
        <f t="shared" ca="1" si="873"/>
        <v>0.4086895174706886</v>
      </c>
      <c r="U6225" s="101">
        <f t="shared" ca="1" si="874"/>
        <v>0.92592175599026239</v>
      </c>
      <c r="V6225" s="101">
        <f t="shared" ca="1" si="875"/>
        <v>165.34654862281866</v>
      </c>
    </row>
    <row r="6226" spans="2:22" x14ac:dyDescent="0.3">
      <c r="B6226" s="13">
        <v>2023</v>
      </c>
      <c r="C6226" s="13">
        <v>9</v>
      </c>
      <c r="D6226" s="13">
        <v>14</v>
      </c>
      <c r="E6226" s="83" t="s">
        <v>356</v>
      </c>
      <c r="F6226" s="13">
        <v>3</v>
      </c>
      <c r="G6226" s="13">
        <v>19</v>
      </c>
      <c r="H6226" s="13" t="s">
        <v>71</v>
      </c>
      <c r="I6226" s="13" t="s">
        <v>53</v>
      </c>
      <c r="J6226" s="13"/>
      <c r="K6226" s="13" t="s">
        <v>27</v>
      </c>
      <c r="L6226" s="12">
        <f t="shared" ca="1" si="868"/>
        <v>4.9681111366950779</v>
      </c>
      <c r="M6226" s="101">
        <f t="shared" ca="1" si="869"/>
        <v>0.61674131650932695</v>
      </c>
      <c r="N6226" s="101">
        <f t="shared" ca="1" si="876"/>
        <v>870.82232302359023</v>
      </c>
      <c r="O6226" s="101">
        <f t="shared" ca="1" si="870"/>
        <v>1.4795034965077942</v>
      </c>
      <c r="Q6226" s="12">
        <f t="shared" ca="1" si="871"/>
        <v>0</v>
      </c>
      <c r="R6226" s="101">
        <f t="shared" ca="1" si="872"/>
        <v>0</v>
      </c>
      <c r="S6226" s="13"/>
      <c r="T6226" s="101">
        <f t="shared" ca="1" si="873"/>
        <v>0.61674131650932695</v>
      </c>
      <c r="U6226" s="101">
        <f t="shared" ca="1" si="874"/>
        <v>1.3972812571954907</v>
      </c>
      <c r="V6226" s="101">
        <f t="shared" ca="1" si="875"/>
        <v>167.36057119652347</v>
      </c>
    </row>
    <row r="6227" spans="2:22" x14ac:dyDescent="0.3">
      <c r="B6227" s="13">
        <v>2023</v>
      </c>
      <c r="C6227" s="13">
        <v>9</v>
      </c>
      <c r="D6227" s="13">
        <v>14</v>
      </c>
      <c r="E6227" s="83" t="s">
        <v>356</v>
      </c>
      <c r="F6227" s="13">
        <v>3</v>
      </c>
      <c r="G6227" s="13">
        <v>20</v>
      </c>
      <c r="H6227" s="13" t="s">
        <v>69</v>
      </c>
      <c r="I6227" s="13" t="s">
        <v>53</v>
      </c>
      <c r="J6227" s="13"/>
      <c r="K6227" s="13" t="s">
        <v>27</v>
      </c>
      <c r="L6227" s="12">
        <f t="shared" ca="1" si="868"/>
        <v>6.4517024952626958</v>
      </c>
      <c r="M6227" s="101">
        <f t="shared" ca="1" si="869"/>
        <v>0.34039182365005982</v>
      </c>
      <c r="N6227" s="101">
        <f t="shared" ca="1" si="876"/>
        <v>870.82232302359023</v>
      </c>
      <c r="O6227" s="101">
        <f t="shared" ca="1" si="870"/>
        <v>0.69607418221389228</v>
      </c>
      <c r="Q6227" s="12">
        <f t="shared" ca="1" si="871"/>
        <v>0</v>
      </c>
      <c r="R6227" s="101">
        <f t="shared" ca="1" si="872"/>
        <v>0</v>
      </c>
      <c r="S6227" s="13"/>
      <c r="T6227" s="101">
        <f t="shared" ca="1" si="873"/>
        <v>0.34039182365005982</v>
      </c>
      <c r="U6227" s="101">
        <f t="shared" si="874"/>
        <v>0</v>
      </c>
      <c r="V6227" s="101">
        <f t="shared" ca="1" si="875"/>
        <v>167.70096302017353</v>
      </c>
    </row>
    <row r="6228" spans="2:22" x14ac:dyDescent="0.3">
      <c r="B6228" s="13">
        <v>2023</v>
      </c>
      <c r="C6228" s="13">
        <v>9</v>
      </c>
      <c r="D6228" s="13">
        <v>14</v>
      </c>
      <c r="E6228" s="83" t="s">
        <v>356</v>
      </c>
      <c r="F6228" s="13">
        <v>3</v>
      </c>
      <c r="G6228" s="13">
        <v>21</v>
      </c>
      <c r="H6228" s="13" t="s">
        <v>69</v>
      </c>
      <c r="I6228" s="13" t="s">
        <v>53</v>
      </c>
      <c r="J6228" s="13"/>
      <c r="K6228" s="13" t="s">
        <v>27</v>
      </c>
      <c r="L6228" s="12">
        <f t="shared" ca="1" si="868"/>
        <v>5.2094751501605572</v>
      </c>
      <c r="M6228" s="101">
        <f t="shared" ca="1" si="869"/>
        <v>0.27485190892247102</v>
      </c>
      <c r="N6228" s="101">
        <f t="shared" ca="1" si="876"/>
        <v>870.82232302359023</v>
      </c>
      <c r="O6228" s="101">
        <f t="shared" ca="1" si="870"/>
        <v>0.56205027395082252</v>
      </c>
      <c r="Q6228" s="12">
        <f t="shared" ca="1" si="871"/>
        <v>0</v>
      </c>
      <c r="R6228" s="101">
        <f t="shared" ca="1" si="872"/>
        <v>0</v>
      </c>
      <c r="S6228" s="13"/>
      <c r="T6228" s="101">
        <f t="shared" ca="1" si="873"/>
        <v>0.27485190892247102</v>
      </c>
      <c r="U6228" s="101">
        <f t="shared" si="874"/>
        <v>0</v>
      </c>
      <c r="V6228" s="101">
        <f t="shared" ca="1" si="875"/>
        <v>167.975814929096</v>
      </c>
    </row>
    <row r="6229" spans="2:22" x14ac:dyDescent="0.3">
      <c r="B6229" s="13">
        <v>2023</v>
      </c>
      <c r="C6229" s="13">
        <v>9</v>
      </c>
      <c r="D6229" s="13">
        <v>14</v>
      </c>
      <c r="E6229" s="83" t="s">
        <v>356</v>
      </c>
      <c r="F6229" s="13">
        <v>3</v>
      </c>
      <c r="G6229" s="13">
        <v>22</v>
      </c>
      <c r="H6229" s="13" t="s">
        <v>69</v>
      </c>
      <c r="I6229" s="13" t="s">
        <v>53</v>
      </c>
      <c r="J6229" s="13"/>
      <c r="K6229" s="13" t="s">
        <v>27</v>
      </c>
      <c r="L6229" s="12">
        <f t="shared" ca="1" si="868"/>
        <v>4.9839352971397002</v>
      </c>
      <c r="M6229" s="101">
        <f t="shared" ca="1" si="869"/>
        <v>0.26295242627709059</v>
      </c>
      <c r="N6229" s="101">
        <f t="shared" ca="1" si="876"/>
        <v>870.82232302359023</v>
      </c>
      <c r="O6229" s="101">
        <f t="shared" ca="1" si="870"/>
        <v>0.53771677920840222</v>
      </c>
      <c r="Q6229" s="12">
        <f t="shared" ca="1" si="871"/>
        <v>0</v>
      </c>
      <c r="R6229" s="101">
        <f t="shared" ca="1" si="872"/>
        <v>0</v>
      </c>
      <c r="S6229" s="13"/>
      <c r="T6229" s="101">
        <f t="shared" ca="1" si="873"/>
        <v>0.26295242627709059</v>
      </c>
      <c r="U6229" s="101">
        <f t="shared" si="874"/>
        <v>0</v>
      </c>
      <c r="V6229" s="101">
        <f t="shared" ca="1" si="875"/>
        <v>168.23876735537308</v>
      </c>
    </row>
    <row r="6230" spans="2:22" x14ac:dyDescent="0.3">
      <c r="B6230" s="13">
        <v>2023</v>
      </c>
      <c r="C6230" s="13">
        <v>9</v>
      </c>
      <c r="D6230" s="13">
        <v>14</v>
      </c>
      <c r="E6230" s="83" t="s">
        <v>356</v>
      </c>
      <c r="F6230" s="13">
        <v>3</v>
      </c>
      <c r="G6230" s="13">
        <v>23</v>
      </c>
      <c r="H6230" s="13" t="s">
        <v>69</v>
      </c>
      <c r="I6230" s="13" t="s">
        <v>53</v>
      </c>
      <c r="J6230" s="13"/>
      <c r="K6230" s="13" t="s">
        <v>27</v>
      </c>
      <c r="L6230" s="12">
        <f t="shared" ca="1" si="868"/>
        <v>4.4061410235585576</v>
      </c>
      <c r="M6230" s="101">
        <f t="shared" ca="1" si="869"/>
        <v>0.23246800040294952</v>
      </c>
      <c r="N6230" s="101">
        <f t="shared" ca="1" si="876"/>
        <v>870.82232302359023</v>
      </c>
      <c r="O6230" s="101">
        <f t="shared" ca="1" si="870"/>
        <v>0.47537855503173276</v>
      </c>
      <c r="Q6230" s="12">
        <f t="shared" ca="1" si="871"/>
        <v>0</v>
      </c>
      <c r="R6230" s="101">
        <f t="shared" ca="1" si="872"/>
        <v>0</v>
      </c>
      <c r="S6230" s="13"/>
      <c r="T6230" s="101">
        <f t="shared" ca="1" si="873"/>
        <v>0.23246800040294952</v>
      </c>
      <c r="U6230" s="101">
        <f t="shared" si="874"/>
        <v>0</v>
      </c>
      <c r="V6230" s="101">
        <f t="shared" ca="1" si="875"/>
        <v>168.47123535577603</v>
      </c>
    </row>
    <row r="6231" spans="2:22" x14ac:dyDescent="0.3">
      <c r="B6231" s="13">
        <v>2023</v>
      </c>
      <c r="C6231" s="13">
        <v>9</v>
      </c>
      <c r="D6231" s="13">
        <v>15</v>
      </c>
      <c r="E6231" s="83" t="s">
        <v>357</v>
      </c>
      <c r="F6231" s="13">
        <v>4</v>
      </c>
      <c r="G6231" s="13">
        <v>0</v>
      </c>
      <c r="H6231" s="13" t="s">
        <v>69</v>
      </c>
      <c r="I6231" s="13" t="s">
        <v>53</v>
      </c>
      <c r="J6231" s="13"/>
      <c r="K6231" s="13" t="s">
        <v>28</v>
      </c>
      <c r="L6231" s="12">
        <f t="shared" ca="1" si="868"/>
        <v>4.6820253069780691</v>
      </c>
      <c r="M6231" s="101">
        <f t="shared" ca="1" si="869"/>
        <v>0.24702365519616293</v>
      </c>
      <c r="N6231" s="101">
        <f t="shared" ca="1" si="876"/>
        <v>870.82232302359023</v>
      </c>
      <c r="O6231" s="101">
        <f t="shared" ca="1" si="870"/>
        <v>0.50514371036986383</v>
      </c>
      <c r="Q6231" s="12">
        <f t="shared" ca="1" si="871"/>
        <v>0</v>
      </c>
      <c r="R6231" s="101">
        <f t="shared" ca="1" si="872"/>
        <v>0</v>
      </c>
      <c r="S6231" s="13"/>
      <c r="T6231" s="101">
        <f t="shared" ca="1" si="873"/>
        <v>0.24702365519616293</v>
      </c>
      <c r="U6231" s="101">
        <f t="shared" si="874"/>
        <v>0</v>
      </c>
      <c r="V6231" s="101">
        <f t="shared" ca="1" si="875"/>
        <v>168.71825901097219</v>
      </c>
    </row>
    <row r="6232" spans="2:22" x14ac:dyDescent="0.3">
      <c r="B6232" s="13">
        <v>2023</v>
      </c>
      <c r="C6232" s="13">
        <v>9</v>
      </c>
      <c r="D6232" s="13">
        <v>15</v>
      </c>
      <c r="E6232" s="83" t="s">
        <v>357</v>
      </c>
      <c r="F6232" s="13">
        <v>4</v>
      </c>
      <c r="G6232" s="13">
        <v>1</v>
      </c>
      <c r="H6232" s="13" t="s">
        <v>69</v>
      </c>
      <c r="I6232" s="13" t="s">
        <v>53</v>
      </c>
      <c r="J6232" s="13"/>
      <c r="K6232" s="13" t="s">
        <v>28</v>
      </c>
      <c r="L6232" s="12">
        <f t="shared" ca="1" si="868"/>
        <v>2.3933327010440975</v>
      </c>
      <c r="M6232" s="101">
        <f t="shared" ca="1" si="869"/>
        <v>0.12627223330708659</v>
      </c>
      <c r="N6232" s="101">
        <f t="shared" ca="1" si="876"/>
        <v>870.82232302359023</v>
      </c>
      <c r="O6232" s="101">
        <f t="shared" ca="1" si="870"/>
        <v>0.25821666511564767</v>
      </c>
      <c r="Q6232" s="12">
        <f t="shared" ca="1" si="871"/>
        <v>0</v>
      </c>
      <c r="R6232" s="101">
        <f t="shared" ca="1" si="872"/>
        <v>0</v>
      </c>
      <c r="S6232" s="13"/>
      <c r="T6232" s="101">
        <f t="shared" ca="1" si="873"/>
        <v>0.12627223330708659</v>
      </c>
      <c r="U6232" s="101">
        <f t="shared" si="874"/>
        <v>0</v>
      </c>
      <c r="V6232" s="101">
        <f t="shared" ca="1" si="875"/>
        <v>168.84453124427927</v>
      </c>
    </row>
    <row r="6233" spans="2:22" x14ac:dyDescent="0.3">
      <c r="B6233" s="13">
        <v>2023</v>
      </c>
      <c r="C6233" s="13">
        <v>9</v>
      </c>
      <c r="D6233" s="13">
        <v>15</v>
      </c>
      <c r="E6233" s="83" t="s">
        <v>357</v>
      </c>
      <c r="F6233" s="13">
        <v>4</v>
      </c>
      <c r="G6233" s="13">
        <v>2</v>
      </c>
      <c r="H6233" s="13" t="s">
        <v>69</v>
      </c>
      <c r="I6233" s="13" t="s">
        <v>53</v>
      </c>
      <c r="J6233" s="13"/>
      <c r="K6233" s="13" t="s">
        <v>28</v>
      </c>
      <c r="L6233" s="12">
        <f t="shared" ca="1" si="868"/>
        <v>2.4409214044056666</v>
      </c>
      <c r="M6233" s="101">
        <f t="shared" ca="1" si="869"/>
        <v>0.12878301329644298</v>
      </c>
      <c r="N6233" s="101">
        <f t="shared" ca="1" si="876"/>
        <v>870.82232302359023</v>
      </c>
      <c r="O6233" s="101">
        <f t="shared" ca="1" si="870"/>
        <v>0.26335101032132735</v>
      </c>
      <c r="Q6233" s="12">
        <f t="shared" ca="1" si="871"/>
        <v>0</v>
      </c>
      <c r="R6233" s="101">
        <f t="shared" ca="1" si="872"/>
        <v>0</v>
      </c>
      <c r="S6233" s="13"/>
      <c r="T6233" s="101">
        <f t="shared" ca="1" si="873"/>
        <v>0.12878301329644298</v>
      </c>
      <c r="U6233" s="101">
        <f t="shared" si="874"/>
        <v>0</v>
      </c>
      <c r="V6233" s="101">
        <f t="shared" ca="1" si="875"/>
        <v>168.97331425757571</v>
      </c>
    </row>
    <row r="6234" spans="2:22" x14ac:dyDescent="0.3">
      <c r="B6234" s="13">
        <v>2023</v>
      </c>
      <c r="C6234" s="13">
        <v>9</v>
      </c>
      <c r="D6234" s="13">
        <v>15</v>
      </c>
      <c r="E6234" s="83" t="s">
        <v>357</v>
      </c>
      <c r="F6234" s="13">
        <v>4</v>
      </c>
      <c r="G6234" s="13">
        <v>3</v>
      </c>
      <c r="H6234" s="13" t="s">
        <v>69</v>
      </c>
      <c r="I6234" s="13" t="s">
        <v>53</v>
      </c>
      <c r="J6234" s="13"/>
      <c r="K6234" s="13" t="s">
        <v>28</v>
      </c>
      <c r="L6234" s="12">
        <f t="shared" ca="1" si="868"/>
        <v>2.4145792644214428</v>
      </c>
      <c r="M6234" s="101">
        <f t="shared" ca="1" si="869"/>
        <v>0.12739320199087534</v>
      </c>
      <c r="N6234" s="101">
        <f t="shared" ca="1" si="876"/>
        <v>870.82232302359023</v>
      </c>
      <c r="O6234" s="101">
        <f t="shared" ca="1" si="870"/>
        <v>0.26050895683842945</v>
      </c>
      <c r="Q6234" s="12">
        <f t="shared" ca="1" si="871"/>
        <v>0</v>
      </c>
      <c r="R6234" s="101">
        <f t="shared" ca="1" si="872"/>
        <v>0</v>
      </c>
      <c r="S6234" s="13"/>
      <c r="T6234" s="101">
        <f t="shared" ca="1" si="873"/>
        <v>0.12739320199087534</v>
      </c>
      <c r="U6234" s="101">
        <f t="shared" si="874"/>
        <v>0</v>
      </c>
      <c r="V6234" s="101">
        <f t="shared" ca="1" si="875"/>
        <v>169.10070745956659</v>
      </c>
    </row>
    <row r="6235" spans="2:22" x14ac:dyDescent="0.3">
      <c r="B6235" s="13">
        <v>2023</v>
      </c>
      <c r="C6235" s="13">
        <v>9</v>
      </c>
      <c r="D6235" s="13">
        <v>15</v>
      </c>
      <c r="E6235" s="83" t="s">
        <v>357</v>
      </c>
      <c r="F6235" s="13">
        <v>4</v>
      </c>
      <c r="G6235" s="13">
        <v>4</v>
      </c>
      <c r="H6235" s="13" t="s">
        <v>69</v>
      </c>
      <c r="I6235" s="13" t="s">
        <v>53</v>
      </c>
      <c r="J6235" s="13"/>
      <c r="K6235" s="13" t="s">
        <v>28</v>
      </c>
      <c r="L6235" s="12">
        <f t="shared" ca="1" si="868"/>
        <v>2.6548994031190474</v>
      </c>
      <c r="M6235" s="101">
        <f t="shared" ca="1" si="869"/>
        <v>0.14007249250856094</v>
      </c>
      <c r="N6235" s="101">
        <f t="shared" ca="1" si="876"/>
        <v>870.82232302359023</v>
      </c>
      <c r="O6235" s="101">
        <f t="shared" ca="1" si="870"/>
        <v>0.28643709660251404</v>
      </c>
      <c r="Q6235" s="12">
        <f t="shared" ca="1" si="871"/>
        <v>0</v>
      </c>
      <c r="R6235" s="101">
        <f t="shared" ca="1" si="872"/>
        <v>0</v>
      </c>
      <c r="S6235" s="13"/>
      <c r="T6235" s="101">
        <f t="shared" ca="1" si="873"/>
        <v>0.14007249250856094</v>
      </c>
      <c r="U6235" s="101">
        <f t="shared" si="874"/>
        <v>0</v>
      </c>
      <c r="V6235" s="101">
        <f t="shared" ca="1" si="875"/>
        <v>169.24077995207514</v>
      </c>
    </row>
    <row r="6236" spans="2:22" x14ac:dyDescent="0.3">
      <c r="B6236" s="13">
        <v>2023</v>
      </c>
      <c r="C6236" s="13">
        <v>9</v>
      </c>
      <c r="D6236" s="13">
        <v>15</v>
      </c>
      <c r="E6236" s="83" t="s">
        <v>357</v>
      </c>
      <c r="F6236" s="13">
        <v>4</v>
      </c>
      <c r="G6236" s="13">
        <v>5</v>
      </c>
      <c r="H6236" s="13" t="s">
        <v>69</v>
      </c>
      <c r="I6236" s="13" t="s">
        <v>53</v>
      </c>
      <c r="J6236" s="13"/>
      <c r="K6236" s="13" t="s">
        <v>28</v>
      </c>
      <c r="L6236" s="12">
        <f t="shared" ca="1" si="868"/>
        <v>2.4295044150560781</v>
      </c>
      <c r="M6236" s="101">
        <f t="shared" ca="1" si="869"/>
        <v>0.12818065293835867</v>
      </c>
      <c r="N6236" s="101">
        <f t="shared" ca="1" si="876"/>
        <v>870.82232302359023</v>
      </c>
      <c r="O6236" s="101">
        <f t="shared" ca="1" si="870"/>
        <v>0.26211923134040027</v>
      </c>
      <c r="Q6236" s="12">
        <f t="shared" ca="1" si="871"/>
        <v>0</v>
      </c>
      <c r="R6236" s="101">
        <f t="shared" ca="1" si="872"/>
        <v>0</v>
      </c>
      <c r="S6236" s="13"/>
      <c r="T6236" s="101">
        <f t="shared" ca="1" si="873"/>
        <v>0.12818065293835867</v>
      </c>
      <c r="U6236" s="101">
        <f t="shared" si="874"/>
        <v>0</v>
      </c>
      <c r="V6236" s="101">
        <f t="shared" ca="1" si="875"/>
        <v>169.36896060501351</v>
      </c>
    </row>
    <row r="6237" spans="2:22" x14ac:dyDescent="0.3">
      <c r="B6237" s="13">
        <v>2023</v>
      </c>
      <c r="C6237" s="13">
        <v>9</v>
      </c>
      <c r="D6237" s="13">
        <v>15</v>
      </c>
      <c r="E6237" s="83" t="s">
        <v>357</v>
      </c>
      <c r="F6237" s="13">
        <v>4</v>
      </c>
      <c r="G6237" s="13">
        <v>6</v>
      </c>
      <c r="H6237" s="13" t="s">
        <v>69</v>
      </c>
      <c r="I6237" s="13" t="s">
        <v>53</v>
      </c>
      <c r="J6237" s="13"/>
      <c r="K6237" s="13" t="s">
        <v>28</v>
      </c>
      <c r="L6237" s="12">
        <f t="shared" ca="1" si="868"/>
        <v>2.5851215082542258</v>
      </c>
      <c r="M6237" s="101">
        <f t="shared" ca="1" si="869"/>
        <v>0.13639101077549295</v>
      </c>
      <c r="N6237" s="101">
        <f t="shared" ca="1" si="876"/>
        <v>870.82232302359023</v>
      </c>
      <c r="O6237" s="101">
        <f t="shared" ca="1" si="870"/>
        <v>0.27890875952554844</v>
      </c>
      <c r="Q6237" s="12">
        <f t="shared" ca="1" si="871"/>
        <v>5.6000000000000005</v>
      </c>
      <c r="R6237" s="101">
        <f t="shared" ca="1" si="872"/>
        <v>0.25520946432627983</v>
      </c>
      <c r="S6237" s="13"/>
      <c r="T6237" s="101">
        <f t="shared" ca="1" si="873"/>
        <v>0</v>
      </c>
      <c r="U6237" s="101">
        <f t="shared" si="874"/>
        <v>0</v>
      </c>
      <c r="V6237" s="101">
        <f t="shared" ca="1" si="875"/>
        <v>168.85854167636097</v>
      </c>
    </row>
    <row r="6238" spans="2:22" x14ac:dyDescent="0.3">
      <c r="B6238" s="13">
        <v>2023</v>
      </c>
      <c r="C6238" s="13">
        <v>9</v>
      </c>
      <c r="D6238" s="13">
        <v>15</v>
      </c>
      <c r="E6238" s="83" t="s">
        <v>357</v>
      </c>
      <c r="F6238" s="13">
        <v>4</v>
      </c>
      <c r="G6238" s="13">
        <v>7</v>
      </c>
      <c r="H6238" s="13" t="s">
        <v>69</v>
      </c>
      <c r="I6238" s="13" t="s">
        <v>53</v>
      </c>
      <c r="J6238" s="13"/>
      <c r="K6238" s="13" t="s">
        <v>28</v>
      </c>
      <c r="L6238" s="12">
        <f t="shared" ca="1" si="868"/>
        <v>2.7068383144082957</v>
      </c>
      <c r="M6238" s="101">
        <f t="shared" ca="1" si="869"/>
        <v>0.14281278946818168</v>
      </c>
      <c r="N6238" s="101">
        <f t="shared" ca="1" si="876"/>
        <v>870.82232302359023</v>
      </c>
      <c r="O6238" s="101">
        <f t="shared" ca="1" si="870"/>
        <v>0.29204078574151104</v>
      </c>
      <c r="Q6238" s="12">
        <f t="shared" ca="1" si="871"/>
        <v>3.0935553406809766</v>
      </c>
      <c r="R6238" s="101">
        <f t="shared" ca="1" si="872"/>
        <v>3.273559627398244E-2</v>
      </c>
      <c r="S6238" s="13"/>
      <c r="T6238" s="101">
        <f t="shared" ca="1" si="873"/>
        <v>0</v>
      </c>
      <c r="U6238" s="101">
        <f t="shared" si="874"/>
        <v>0</v>
      </c>
      <c r="V6238" s="101">
        <f t="shared" ca="1" si="875"/>
        <v>168.79307048381298</v>
      </c>
    </row>
    <row r="6239" spans="2:22" x14ac:dyDescent="0.3">
      <c r="B6239" s="13">
        <v>2023</v>
      </c>
      <c r="C6239" s="13">
        <v>9</v>
      </c>
      <c r="D6239" s="13">
        <v>15</v>
      </c>
      <c r="E6239" s="83" t="s">
        <v>357</v>
      </c>
      <c r="F6239" s="13">
        <v>4</v>
      </c>
      <c r="G6239" s="13">
        <v>8</v>
      </c>
      <c r="H6239" s="13" t="s">
        <v>69</v>
      </c>
      <c r="I6239" s="13" t="s">
        <v>53</v>
      </c>
      <c r="J6239" s="13"/>
      <c r="K6239" s="13" t="s">
        <v>28</v>
      </c>
      <c r="L6239" s="12">
        <f t="shared" ca="1" si="868"/>
        <v>5.012460614687992</v>
      </c>
      <c r="M6239" s="101">
        <f t="shared" ca="1" si="869"/>
        <v>0.26445742203093847</v>
      </c>
      <c r="N6239" s="101">
        <f t="shared" ca="1" si="876"/>
        <v>870.82232302359023</v>
      </c>
      <c r="O6239" s="101">
        <f t="shared" ca="1" si="870"/>
        <v>0.54079437571868749</v>
      </c>
      <c r="Q6239" s="12">
        <f t="shared" ca="1" si="871"/>
        <v>5.6000000000000005</v>
      </c>
      <c r="R6239" s="101">
        <f t="shared" ca="1" si="872"/>
        <v>4.9735208966661525E-2</v>
      </c>
      <c r="S6239" s="13"/>
      <c r="T6239" s="101">
        <f t="shared" ca="1" si="873"/>
        <v>0</v>
      </c>
      <c r="U6239" s="101">
        <f t="shared" si="874"/>
        <v>0</v>
      </c>
      <c r="V6239" s="101">
        <f t="shared" ca="1" si="875"/>
        <v>168.69360006587965</v>
      </c>
    </row>
    <row r="6240" spans="2:22" x14ac:dyDescent="0.3">
      <c r="B6240" s="13">
        <v>2023</v>
      </c>
      <c r="C6240" s="13">
        <v>9</v>
      </c>
      <c r="D6240" s="13">
        <v>15</v>
      </c>
      <c r="E6240" s="83" t="s">
        <v>357</v>
      </c>
      <c r="F6240" s="13">
        <v>4</v>
      </c>
      <c r="G6240" s="13">
        <v>9</v>
      </c>
      <c r="H6240" s="13" t="s">
        <v>69</v>
      </c>
      <c r="I6240" s="13" t="s">
        <v>53</v>
      </c>
      <c r="J6240" s="13"/>
      <c r="K6240" s="13" t="s">
        <v>28</v>
      </c>
      <c r="L6240" s="12">
        <f t="shared" ca="1" si="868"/>
        <v>3.3885318496148251</v>
      </c>
      <c r="M6240" s="101">
        <f t="shared" ca="1" si="869"/>
        <v>0.17877894038567818</v>
      </c>
      <c r="N6240" s="101">
        <f t="shared" ca="1" si="876"/>
        <v>870.82232302359023</v>
      </c>
      <c r="O6240" s="101">
        <f t="shared" ca="1" si="870"/>
        <v>0.36558870125494347</v>
      </c>
      <c r="Q6240" s="12">
        <f t="shared" ca="1" si="871"/>
        <v>5.6000000000000005</v>
      </c>
      <c r="R6240" s="101">
        <f t="shared" ca="1" si="872"/>
        <v>0.18720077893010512</v>
      </c>
      <c r="S6240" s="13"/>
      <c r="T6240" s="101">
        <f t="shared" ca="1" si="873"/>
        <v>0</v>
      </c>
      <c r="U6240" s="101">
        <f t="shared" si="874"/>
        <v>0</v>
      </c>
      <c r="V6240" s="101">
        <f t="shared" ca="1" si="875"/>
        <v>168.31919850801944</v>
      </c>
    </row>
    <row r="6241" spans="2:22" x14ac:dyDescent="0.3">
      <c r="B6241" s="13">
        <v>2023</v>
      </c>
      <c r="C6241" s="13">
        <v>9</v>
      </c>
      <c r="D6241" s="13">
        <v>15</v>
      </c>
      <c r="E6241" s="83" t="s">
        <v>357</v>
      </c>
      <c r="F6241" s="13">
        <v>4</v>
      </c>
      <c r="G6241" s="13">
        <v>10</v>
      </c>
      <c r="H6241" s="13" t="s">
        <v>70</v>
      </c>
      <c r="I6241" s="13" t="s">
        <v>53</v>
      </c>
      <c r="J6241" s="13"/>
      <c r="K6241" s="13" t="s">
        <v>28</v>
      </c>
      <c r="L6241" s="12">
        <f t="shared" ca="1" si="868"/>
        <v>4.0086574159214043</v>
      </c>
      <c r="M6241" s="101">
        <f t="shared" ca="1" si="869"/>
        <v>0.21149676526401329</v>
      </c>
      <c r="N6241" s="101">
        <f t="shared" ca="1" si="876"/>
        <v>870.82232302359023</v>
      </c>
      <c r="O6241" s="101">
        <f t="shared" ca="1" si="870"/>
        <v>0.43249404860376034</v>
      </c>
      <c r="Q6241" s="12">
        <f t="shared" ca="1" si="871"/>
        <v>1.4432761313230862</v>
      </c>
      <c r="R6241" s="101">
        <f t="shared" ca="1" si="872"/>
        <v>0</v>
      </c>
      <c r="S6241" s="13"/>
      <c r="T6241" s="101">
        <f t="shared" ca="1" si="873"/>
        <v>0.13534951657540728</v>
      </c>
      <c r="U6241" s="101">
        <f t="shared" si="874"/>
        <v>0</v>
      </c>
      <c r="V6241" s="101">
        <f t="shared" ca="1" si="875"/>
        <v>168.45454802459486</v>
      </c>
    </row>
    <row r="6242" spans="2:22" x14ac:dyDescent="0.3">
      <c r="B6242" s="13">
        <v>2023</v>
      </c>
      <c r="C6242" s="13">
        <v>9</v>
      </c>
      <c r="D6242" s="13">
        <v>15</v>
      </c>
      <c r="E6242" s="83" t="s">
        <v>357</v>
      </c>
      <c r="F6242" s="13">
        <v>4</v>
      </c>
      <c r="G6242" s="13">
        <v>11</v>
      </c>
      <c r="H6242" s="13" t="s">
        <v>70</v>
      </c>
      <c r="I6242" s="13" t="s">
        <v>53</v>
      </c>
      <c r="J6242" s="13"/>
      <c r="K6242" s="13" t="s">
        <v>28</v>
      </c>
      <c r="L6242" s="12">
        <f t="shared" ca="1" si="868"/>
        <v>3.2277021378808191</v>
      </c>
      <c r="M6242" s="101">
        <f t="shared" ca="1" si="869"/>
        <v>0.17029356479459201</v>
      </c>
      <c r="N6242" s="101">
        <f t="shared" ca="1" si="876"/>
        <v>870.82232302359023</v>
      </c>
      <c r="O6242" s="101">
        <f t="shared" ca="1" si="870"/>
        <v>0.34823678365596156</v>
      </c>
      <c r="Q6242" s="12">
        <f t="shared" ca="1" si="871"/>
        <v>5.6000000000000005</v>
      </c>
      <c r="R6242" s="101">
        <f t="shared" ca="1" si="872"/>
        <v>0.20081501402838872</v>
      </c>
      <c r="S6242" s="13"/>
      <c r="T6242" s="101">
        <f t="shared" ca="1" si="873"/>
        <v>0</v>
      </c>
      <c r="U6242" s="101">
        <f t="shared" si="874"/>
        <v>0</v>
      </c>
      <c r="V6242" s="101">
        <f t="shared" ca="1" si="875"/>
        <v>168.05291799653807</v>
      </c>
    </row>
    <row r="6243" spans="2:22" x14ac:dyDescent="0.3">
      <c r="B6243" s="13">
        <v>2023</v>
      </c>
      <c r="C6243" s="13">
        <v>9</v>
      </c>
      <c r="D6243" s="13">
        <v>15</v>
      </c>
      <c r="E6243" s="83" t="s">
        <v>357</v>
      </c>
      <c r="F6243" s="13">
        <v>4</v>
      </c>
      <c r="G6243" s="13">
        <v>12</v>
      </c>
      <c r="H6243" s="13" t="s">
        <v>70</v>
      </c>
      <c r="I6243" s="13" t="s">
        <v>53</v>
      </c>
      <c r="J6243" s="13"/>
      <c r="K6243" s="13" t="s">
        <v>28</v>
      </c>
      <c r="L6243" s="12">
        <f t="shared" ca="1" si="868"/>
        <v>3.670277494072884</v>
      </c>
      <c r="M6243" s="101">
        <f t="shared" ca="1" si="869"/>
        <v>0.19364384058728537</v>
      </c>
      <c r="N6243" s="101">
        <f t="shared" ca="1" si="876"/>
        <v>870.82232302359023</v>
      </c>
      <c r="O6243" s="101">
        <f t="shared" ca="1" si="870"/>
        <v>0.39598623883552347</v>
      </c>
      <c r="Q6243" s="12">
        <f t="shared" ca="1" si="871"/>
        <v>0.49746207653845331</v>
      </c>
      <c r="R6243" s="101">
        <f t="shared" ca="1" si="872"/>
        <v>0</v>
      </c>
      <c r="S6243" s="13"/>
      <c r="T6243" s="101">
        <f t="shared" ca="1" si="873"/>
        <v>0.16739774142911656</v>
      </c>
      <c r="U6243" s="101">
        <f t="shared" si="874"/>
        <v>0</v>
      </c>
      <c r="V6243" s="101">
        <f t="shared" ca="1" si="875"/>
        <v>168.22031573796718</v>
      </c>
    </row>
    <row r="6244" spans="2:22" x14ac:dyDescent="0.3">
      <c r="B6244" s="13">
        <v>2023</v>
      </c>
      <c r="C6244" s="13">
        <v>9</v>
      </c>
      <c r="D6244" s="13">
        <v>15</v>
      </c>
      <c r="E6244" s="83" t="s">
        <v>357</v>
      </c>
      <c r="F6244" s="13">
        <v>4</v>
      </c>
      <c r="G6244" s="13">
        <v>13</v>
      </c>
      <c r="H6244" s="13" t="s">
        <v>70</v>
      </c>
      <c r="I6244" s="13" t="s">
        <v>53</v>
      </c>
      <c r="J6244" s="13"/>
      <c r="K6244" s="13" t="s">
        <v>28</v>
      </c>
      <c r="L6244" s="12">
        <f t="shared" ca="1" si="868"/>
        <v>4.5274095547724302</v>
      </c>
      <c r="M6244" s="101">
        <f t="shared" ca="1" si="869"/>
        <v>0.23886612810979344</v>
      </c>
      <c r="N6244" s="101">
        <f t="shared" ca="1" si="876"/>
        <v>870.82232302359023</v>
      </c>
      <c r="O6244" s="101">
        <f t="shared" ca="1" si="870"/>
        <v>0.4884622168643975</v>
      </c>
      <c r="Q6244" s="12">
        <f t="shared" ca="1" si="871"/>
        <v>5.6000000000000005</v>
      </c>
      <c r="R6244" s="101">
        <f t="shared" ca="1" si="872"/>
        <v>9.0794781188513835E-2</v>
      </c>
      <c r="S6244" s="13"/>
      <c r="T6244" s="101">
        <f t="shared" ca="1" si="873"/>
        <v>0</v>
      </c>
      <c r="U6244" s="101">
        <f t="shared" si="874"/>
        <v>0</v>
      </c>
      <c r="V6244" s="101">
        <f t="shared" ca="1" si="875"/>
        <v>168.03872617559014</v>
      </c>
    </row>
    <row r="6245" spans="2:22" x14ac:dyDescent="0.3">
      <c r="B6245" s="13">
        <v>2023</v>
      </c>
      <c r="C6245" s="13">
        <v>9</v>
      </c>
      <c r="D6245" s="13">
        <v>15</v>
      </c>
      <c r="E6245" s="83" t="s">
        <v>357</v>
      </c>
      <c r="F6245" s="13">
        <v>4</v>
      </c>
      <c r="G6245" s="13">
        <v>14</v>
      </c>
      <c r="H6245" s="13" t="s">
        <v>70</v>
      </c>
      <c r="I6245" s="13" t="s">
        <v>53</v>
      </c>
      <c r="J6245" s="13"/>
      <c r="K6245" s="13" t="s">
        <v>28</v>
      </c>
      <c r="L6245" s="12">
        <f t="shared" ca="1" si="868"/>
        <v>3.1141004381191988</v>
      </c>
      <c r="M6245" s="101">
        <f t="shared" ca="1" si="869"/>
        <v>0.16429993911516894</v>
      </c>
      <c r="N6245" s="101">
        <f t="shared" ca="1" si="876"/>
        <v>870.82232302359023</v>
      </c>
      <c r="O6245" s="101">
        <f t="shared" ca="1" si="870"/>
        <v>0.33598029626868037</v>
      </c>
      <c r="Q6245" s="12">
        <f t="shared" ca="1" si="871"/>
        <v>0</v>
      </c>
      <c r="R6245" s="101">
        <f t="shared" ca="1" si="872"/>
        <v>0</v>
      </c>
      <c r="S6245" s="13"/>
      <c r="T6245" s="101">
        <f t="shared" ca="1" si="873"/>
        <v>0.16429993911516894</v>
      </c>
      <c r="U6245" s="101">
        <f t="shared" si="874"/>
        <v>0</v>
      </c>
      <c r="V6245" s="101">
        <f t="shared" ca="1" si="875"/>
        <v>168.20302611470532</v>
      </c>
    </row>
    <row r="6246" spans="2:22" x14ac:dyDescent="0.3">
      <c r="B6246" s="13">
        <v>2023</v>
      </c>
      <c r="C6246" s="13">
        <v>9</v>
      </c>
      <c r="D6246" s="13">
        <v>15</v>
      </c>
      <c r="E6246" s="83" t="s">
        <v>357</v>
      </c>
      <c r="F6246" s="13">
        <v>4</v>
      </c>
      <c r="G6246" s="13">
        <v>15</v>
      </c>
      <c r="H6246" s="13" t="s">
        <v>70</v>
      </c>
      <c r="I6246" s="13" t="s">
        <v>53</v>
      </c>
      <c r="J6246" s="13"/>
      <c r="K6246" s="13" t="s">
        <v>28</v>
      </c>
      <c r="L6246" s="12">
        <f t="shared" ca="1" si="868"/>
        <v>4.3003235647085098</v>
      </c>
      <c r="M6246" s="101">
        <f t="shared" ca="1" si="869"/>
        <v>0.22688507127402099</v>
      </c>
      <c r="N6246" s="101">
        <f t="shared" ca="1" si="876"/>
        <v>870.82232302359023</v>
      </c>
      <c r="O6246" s="101">
        <f t="shared" ca="1" si="870"/>
        <v>0.46396190939640114</v>
      </c>
      <c r="Q6246" s="12">
        <f t="shared" ca="1" si="871"/>
        <v>2.1046995264294908</v>
      </c>
      <c r="R6246" s="101">
        <f t="shared" ca="1" si="872"/>
        <v>0</v>
      </c>
      <c r="S6246" s="13"/>
      <c r="T6246" s="101">
        <f t="shared" ca="1" si="873"/>
        <v>0.11584112425960105</v>
      </c>
      <c r="U6246" s="101">
        <f t="shared" si="874"/>
        <v>0</v>
      </c>
      <c r="V6246" s="101">
        <f t="shared" ca="1" si="875"/>
        <v>168.31886723896491</v>
      </c>
    </row>
    <row r="6247" spans="2:22" x14ac:dyDescent="0.3">
      <c r="B6247" s="13">
        <v>2023</v>
      </c>
      <c r="C6247" s="13">
        <v>9</v>
      </c>
      <c r="D6247" s="13">
        <v>15</v>
      </c>
      <c r="E6247" s="83" t="s">
        <v>357</v>
      </c>
      <c r="F6247" s="13">
        <v>4</v>
      </c>
      <c r="G6247" s="13">
        <v>16</v>
      </c>
      <c r="H6247" s="13" t="s">
        <v>71</v>
      </c>
      <c r="I6247" s="13" t="s">
        <v>53</v>
      </c>
      <c r="J6247" s="13"/>
      <c r="K6247" s="13" t="s">
        <v>28</v>
      </c>
      <c r="L6247" s="12">
        <f t="shared" ca="1" si="868"/>
        <v>3.0888390306199858</v>
      </c>
      <c r="M6247" s="101">
        <f t="shared" ca="1" si="869"/>
        <v>0.38344847726116504</v>
      </c>
      <c r="N6247" s="101">
        <f t="shared" ca="1" si="876"/>
        <v>871.69105900095212</v>
      </c>
      <c r="O6247" s="101">
        <f t="shared" ca="1" si="870"/>
        <v>0.91985626331863179</v>
      </c>
      <c r="Q6247" s="12">
        <f t="shared" ca="1" si="871"/>
        <v>0.60041680427990307</v>
      </c>
      <c r="R6247" s="101">
        <f t="shared" ca="1" si="872"/>
        <v>0</v>
      </c>
      <c r="S6247" s="13"/>
      <c r="T6247" s="101">
        <f t="shared" ca="1" si="873"/>
        <v>0.30891273517785783</v>
      </c>
      <c r="U6247" s="101">
        <f t="shared" ca="1" si="874"/>
        <v>0.86873597736187103</v>
      </c>
      <c r="V6247" s="101">
        <f t="shared" ca="1" si="875"/>
        <v>169.49651595150465</v>
      </c>
    </row>
    <row r="6248" spans="2:22" x14ac:dyDescent="0.3">
      <c r="B6248" s="13">
        <v>2023</v>
      </c>
      <c r="C6248" s="13">
        <v>9</v>
      </c>
      <c r="D6248" s="13">
        <v>15</v>
      </c>
      <c r="E6248" s="83" t="s">
        <v>357</v>
      </c>
      <c r="F6248" s="13">
        <v>4</v>
      </c>
      <c r="G6248" s="13">
        <v>17</v>
      </c>
      <c r="H6248" s="13" t="s">
        <v>71</v>
      </c>
      <c r="I6248" s="13" t="s">
        <v>53</v>
      </c>
      <c r="J6248" s="13"/>
      <c r="K6248" s="13" t="s">
        <v>28</v>
      </c>
      <c r="L6248" s="12">
        <f t="shared" ca="1" si="868"/>
        <v>4.4591562840954166</v>
      </c>
      <c r="M6248" s="101">
        <f t="shared" ca="1" si="869"/>
        <v>0.55355966110760502</v>
      </c>
      <c r="N6248" s="101">
        <f t="shared" ca="1" si="876"/>
        <v>872.94519670585396</v>
      </c>
      <c r="O6248" s="101">
        <f t="shared" ca="1" si="870"/>
        <v>1.3279367414036152</v>
      </c>
      <c r="Q6248" s="12">
        <f t="shared" ca="1" si="871"/>
        <v>5.6000000000000005</v>
      </c>
      <c r="R6248" s="101">
        <f t="shared" ca="1" si="872"/>
        <v>9.6572420551323035E-2</v>
      </c>
      <c r="S6248" s="13"/>
      <c r="T6248" s="101">
        <f t="shared" ca="1" si="873"/>
        <v>0</v>
      </c>
      <c r="U6248" s="101">
        <f t="shared" ca="1" si="874"/>
        <v>1.2541377049018361</v>
      </c>
      <c r="V6248" s="101">
        <f t="shared" ca="1" si="875"/>
        <v>170.55750881530383</v>
      </c>
    </row>
    <row r="6249" spans="2:22" x14ac:dyDescent="0.3">
      <c r="B6249" s="13">
        <v>2023</v>
      </c>
      <c r="C6249" s="13">
        <v>9</v>
      </c>
      <c r="D6249" s="13">
        <v>15</v>
      </c>
      <c r="E6249" s="83" t="s">
        <v>357</v>
      </c>
      <c r="F6249" s="13">
        <v>4</v>
      </c>
      <c r="G6249" s="13">
        <v>18</v>
      </c>
      <c r="H6249" s="13" t="s">
        <v>71</v>
      </c>
      <c r="I6249" s="13" t="s">
        <v>53</v>
      </c>
      <c r="J6249" s="13"/>
      <c r="K6249" s="13" t="s">
        <v>28</v>
      </c>
      <c r="L6249" s="12">
        <f t="shared" ca="1" si="868"/>
        <v>5.0641896901414967</v>
      </c>
      <c r="M6249" s="101">
        <f t="shared" ca="1" si="869"/>
        <v>0.62866850813416542</v>
      </c>
      <c r="N6249" s="101">
        <f t="shared" ca="1" si="876"/>
        <v>874.36950005620622</v>
      </c>
      <c r="O6249" s="101">
        <f t="shared" ca="1" si="870"/>
        <v>1.5081156897241377</v>
      </c>
      <c r="Q6249" s="12">
        <f t="shared" ca="1" si="871"/>
        <v>5.6000000000000005</v>
      </c>
      <c r="R6249" s="101">
        <f t="shared" ca="1" si="872"/>
        <v>4.5356342729522353E-2</v>
      </c>
      <c r="S6249" s="13"/>
      <c r="T6249" s="101">
        <f t="shared" ca="1" si="873"/>
        <v>0</v>
      </c>
      <c r="U6249" s="101">
        <f t="shared" ca="1" si="874"/>
        <v>1.4243033503522959</v>
      </c>
      <c r="V6249" s="101">
        <f t="shared" ca="1" si="875"/>
        <v>171.89109948019708</v>
      </c>
    </row>
    <row r="6250" spans="2:22" x14ac:dyDescent="0.3">
      <c r="B6250" s="13">
        <v>2023</v>
      </c>
      <c r="C6250" s="13">
        <v>9</v>
      </c>
      <c r="D6250" s="13">
        <v>15</v>
      </c>
      <c r="E6250" s="83" t="s">
        <v>357</v>
      </c>
      <c r="F6250" s="13">
        <v>4</v>
      </c>
      <c r="G6250" s="13">
        <v>19</v>
      </c>
      <c r="H6250" s="13" t="s">
        <v>71</v>
      </c>
      <c r="I6250" s="13" t="s">
        <v>53</v>
      </c>
      <c r="J6250" s="13"/>
      <c r="K6250" s="13" t="s">
        <v>28</v>
      </c>
      <c r="L6250" s="12">
        <f t="shared" ca="1" si="868"/>
        <v>3.8678772592979</v>
      </c>
      <c r="M6250" s="101">
        <f t="shared" ca="1" si="869"/>
        <v>0.48015828296924129</v>
      </c>
      <c r="N6250" s="101">
        <f t="shared" ca="1" si="876"/>
        <v>875.45734053538376</v>
      </c>
      <c r="O6250" s="101">
        <f t="shared" ca="1" si="870"/>
        <v>1.1518538478189146</v>
      </c>
      <c r="Q6250" s="12">
        <f t="shared" ca="1" si="871"/>
        <v>0</v>
      </c>
      <c r="R6250" s="101">
        <f t="shared" ca="1" si="872"/>
        <v>0</v>
      </c>
      <c r="S6250" s="13"/>
      <c r="T6250" s="101">
        <f t="shared" ca="1" si="873"/>
        <v>0.48015828296924129</v>
      </c>
      <c r="U6250" s="101">
        <f t="shared" ca="1" si="874"/>
        <v>1.0878404791775342</v>
      </c>
      <c r="V6250" s="101">
        <f t="shared" ca="1" si="875"/>
        <v>173.45909824234386</v>
      </c>
    </row>
    <row r="6251" spans="2:22" x14ac:dyDescent="0.3">
      <c r="B6251" s="13">
        <v>2023</v>
      </c>
      <c r="C6251" s="13">
        <v>9</v>
      </c>
      <c r="D6251" s="13">
        <v>15</v>
      </c>
      <c r="E6251" s="83" t="s">
        <v>357</v>
      </c>
      <c r="F6251" s="13">
        <v>4</v>
      </c>
      <c r="G6251" s="13">
        <v>20</v>
      </c>
      <c r="H6251" s="13" t="s">
        <v>69</v>
      </c>
      <c r="I6251" s="13" t="s">
        <v>53</v>
      </c>
      <c r="J6251" s="13"/>
      <c r="K6251" s="13" t="s">
        <v>28</v>
      </c>
      <c r="L6251" s="12">
        <f t="shared" ca="1" si="868"/>
        <v>4.0893091528599195</v>
      </c>
      <c r="M6251" s="101">
        <f t="shared" ca="1" si="869"/>
        <v>0.21575195090488936</v>
      </c>
      <c r="N6251" s="101">
        <f t="shared" ca="1" si="876"/>
        <v>875.45734053538376</v>
      </c>
      <c r="O6251" s="101">
        <f t="shared" ca="1" si="870"/>
        <v>0.44119556450205671</v>
      </c>
      <c r="Q6251" s="12">
        <f t="shared" ca="1" si="871"/>
        <v>0</v>
      </c>
      <c r="R6251" s="101">
        <f t="shared" ca="1" si="872"/>
        <v>0</v>
      </c>
      <c r="S6251" s="13"/>
      <c r="T6251" s="101">
        <f t="shared" ca="1" si="873"/>
        <v>0.21575195090488936</v>
      </c>
      <c r="U6251" s="101">
        <f t="shared" si="874"/>
        <v>0</v>
      </c>
      <c r="V6251" s="101">
        <f t="shared" ca="1" si="875"/>
        <v>173.67485019324874</v>
      </c>
    </row>
    <row r="6252" spans="2:22" x14ac:dyDescent="0.3">
      <c r="B6252" s="13">
        <v>2023</v>
      </c>
      <c r="C6252" s="13">
        <v>9</v>
      </c>
      <c r="D6252" s="13">
        <v>15</v>
      </c>
      <c r="E6252" s="83" t="s">
        <v>357</v>
      </c>
      <c r="F6252" s="13">
        <v>4</v>
      </c>
      <c r="G6252" s="13">
        <v>21</v>
      </c>
      <c r="H6252" s="13" t="s">
        <v>69</v>
      </c>
      <c r="I6252" s="13" t="s">
        <v>53</v>
      </c>
      <c r="J6252" s="13"/>
      <c r="K6252" s="13" t="s">
        <v>28</v>
      </c>
      <c r="L6252" s="12">
        <f t="shared" ca="1" si="868"/>
        <v>4.1200228858532393</v>
      </c>
      <c r="M6252" s="101">
        <f t="shared" ca="1" si="869"/>
        <v>0.21737240745761691</v>
      </c>
      <c r="N6252" s="101">
        <f t="shared" ca="1" si="876"/>
        <v>875.45734053538376</v>
      </c>
      <c r="O6252" s="101">
        <f t="shared" ca="1" si="870"/>
        <v>0.44450926915470601</v>
      </c>
      <c r="Q6252" s="12">
        <f t="shared" ca="1" si="871"/>
        <v>0</v>
      </c>
      <c r="R6252" s="101">
        <f t="shared" ca="1" si="872"/>
        <v>0</v>
      </c>
      <c r="S6252" s="13"/>
      <c r="T6252" s="101">
        <f t="shared" ca="1" si="873"/>
        <v>0.21737240745761691</v>
      </c>
      <c r="U6252" s="101">
        <f t="shared" si="874"/>
        <v>0</v>
      </c>
      <c r="V6252" s="101">
        <f t="shared" ca="1" si="875"/>
        <v>173.89222260070636</v>
      </c>
    </row>
    <row r="6253" spans="2:22" x14ac:dyDescent="0.3">
      <c r="B6253" s="13">
        <v>2023</v>
      </c>
      <c r="C6253" s="13">
        <v>9</v>
      </c>
      <c r="D6253" s="13">
        <v>15</v>
      </c>
      <c r="E6253" s="83" t="s">
        <v>357</v>
      </c>
      <c r="F6253" s="13">
        <v>4</v>
      </c>
      <c r="G6253" s="13">
        <v>22</v>
      </c>
      <c r="H6253" s="13" t="s">
        <v>69</v>
      </c>
      <c r="I6253" s="13" t="s">
        <v>53</v>
      </c>
      <c r="J6253" s="13"/>
      <c r="K6253" s="13" t="s">
        <v>28</v>
      </c>
      <c r="L6253" s="12">
        <f t="shared" ca="1" si="868"/>
        <v>4.0391126510125064</v>
      </c>
      <c r="M6253" s="101">
        <f t="shared" ca="1" si="869"/>
        <v>0.21310358346741984</v>
      </c>
      <c r="N6253" s="101">
        <f t="shared" ca="1" si="876"/>
        <v>875.45734053538376</v>
      </c>
      <c r="O6253" s="101">
        <f t="shared" ca="1" si="870"/>
        <v>0.43577986391773932</v>
      </c>
      <c r="Q6253" s="12">
        <f t="shared" ca="1" si="871"/>
        <v>0</v>
      </c>
      <c r="R6253" s="101">
        <f t="shared" ca="1" si="872"/>
        <v>0</v>
      </c>
      <c r="S6253" s="13"/>
      <c r="T6253" s="101">
        <f t="shared" ca="1" si="873"/>
        <v>0.21310358346741984</v>
      </c>
      <c r="U6253" s="101">
        <f t="shared" si="874"/>
        <v>0</v>
      </c>
      <c r="V6253" s="101">
        <f t="shared" ca="1" si="875"/>
        <v>174.10532618417378</v>
      </c>
    </row>
    <row r="6254" spans="2:22" x14ac:dyDescent="0.3">
      <c r="B6254" s="13">
        <v>2023</v>
      </c>
      <c r="C6254" s="13">
        <v>9</v>
      </c>
      <c r="D6254" s="13">
        <v>15</v>
      </c>
      <c r="E6254" s="83" t="s">
        <v>357</v>
      </c>
      <c r="F6254" s="13">
        <v>4</v>
      </c>
      <c r="G6254" s="13">
        <v>23</v>
      </c>
      <c r="H6254" s="13" t="s">
        <v>69</v>
      </c>
      <c r="I6254" s="13" t="s">
        <v>53</v>
      </c>
      <c r="J6254" s="13"/>
      <c r="K6254" s="13" t="s">
        <v>28</v>
      </c>
      <c r="L6254" s="12">
        <f t="shared" ca="1" si="868"/>
        <v>3.3726508114760794</v>
      </c>
      <c r="M6254" s="101">
        <f t="shared" ca="1" si="869"/>
        <v>0.17794105681347797</v>
      </c>
      <c r="N6254" s="101">
        <f t="shared" ca="1" si="876"/>
        <v>875.45734053538376</v>
      </c>
      <c r="O6254" s="101">
        <f t="shared" ca="1" si="870"/>
        <v>0.36387529605015423</v>
      </c>
      <c r="Q6254" s="12">
        <f t="shared" ca="1" si="871"/>
        <v>0</v>
      </c>
      <c r="R6254" s="101">
        <f t="shared" ca="1" si="872"/>
        <v>0</v>
      </c>
      <c r="S6254" s="13"/>
      <c r="T6254" s="101">
        <f t="shared" ca="1" si="873"/>
        <v>0.17794105681347797</v>
      </c>
      <c r="U6254" s="101">
        <f t="shared" si="874"/>
        <v>0</v>
      </c>
      <c r="V6254" s="101">
        <f t="shared" ca="1" si="875"/>
        <v>174.28326724098724</v>
      </c>
    </row>
    <row r="6255" spans="2:22" x14ac:dyDescent="0.3">
      <c r="B6255" s="13">
        <v>2023</v>
      </c>
      <c r="C6255" s="13">
        <v>9</v>
      </c>
      <c r="D6255" s="13">
        <v>16</v>
      </c>
      <c r="E6255" s="83" t="s">
        <v>358</v>
      </c>
      <c r="F6255" s="13">
        <v>5</v>
      </c>
      <c r="G6255" s="13">
        <v>0</v>
      </c>
      <c r="H6255" s="13" t="s">
        <v>69</v>
      </c>
      <c r="I6255" s="13" t="s">
        <v>53</v>
      </c>
      <c r="J6255" s="13"/>
      <c r="K6255" s="13" t="s">
        <v>28</v>
      </c>
      <c r="L6255" s="12">
        <f t="shared" ca="1" si="868"/>
        <v>4.9061425970451973</v>
      </c>
      <c r="M6255" s="101">
        <f t="shared" ca="1" si="869"/>
        <v>0.25884808342010462</v>
      </c>
      <c r="N6255" s="101">
        <f t="shared" ca="1" si="876"/>
        <v>875.45734053538376</v>
      </c>
      <c r="O6255" s="101">
        <f t="shared" ca="1" si="870"/>
        <v>0.52932372479520629</v>
      </c>
      <c r="Q6255" s="12">
        <f t="shared" ca="1" si="871"/>
        <v>0</v>
      </c>
      <c r="R6255" s="101">
        <f t="shared" ca="1" si="872"/>
        <v>0</v>
      </c>
      <c r="S6255" s="13"/>
      <c r="T6255" s="101">
        <f t="shared" ca="1" si="873"/>
        <v>0.25884808342010462</v>
      </c>
      <c r="U6255" s="101">
        <f t="shared" si="874"/>
        <v>0</v>
      </c>
      <c r="V6255" s="101">
        <f t="shared" ca="1" si="875"/>
        <v>174.54211532440735</v>
      </c>
    </row>
    <row r="6256" spans="2:22" x14ac:dyDescent="0.3">
      <c r="B6256" s="13">
        <v>2023</v>
      </c>
      <c r="C6256" s="13">
        <v>9</v>
      </c>
      <c r="D6256" s="13">
        <v>16</v>
      </c>
      <c r="E6256" s="83" t="s">
        <v>358</v>
      </c>
      <c r="F6256" s="13">
        <v>5</v>
      </c>
      <c r="G6256" s="13">
        <v>1</v>
      </c>
      <c r="H6256" s="13" t="s">
        <v>69</v>
      </c>
      <c r="I6256" s="13" t="s">
        <v>53</v>
      </c>
      <c r="J6256" s="13"/>
      <c r="K6256" s="13" t="s">
        <v>28</v>
      </c>
      <c r="L6256" s="12">
        <f t="shared" ca="1" si="868"/>
        <v>2.5731003916251765</v>
      </c>
      <c r="M6256" s="101">
        <f t="shared" ca="1" si="869"/>
        <v>0.13575677666214431</v>
      </c>
      <c r="N6256" s="101">
        <f t="shared" ca="1" si="876"/>
        <v>875.45734053538376</v>
      </c>
      <c r="O6256" s="101">
        <f t="shared" ca="1" si="870"/>
        <v>0.27761180125244028</v>
      </c>
      <c r="Q6256" s="12">
        <f t="shared" ca="1" si="871"/>
        <v>0</v>
      </c>
      <c r="R6256" s="101">
        <f t="shared" ca="1" si="872"/>
        <v>0</v>
      </c>
      <c r="S6256" s="13"/>
      <c r="T6256" s="101">
        <f t="shared" ca="1" si="873"/>
        <v>0.13575677666214431</v>
      </c>
      <c r="U6256" s="101">
        <f t="shared" si="874"/>
        <v>0</v>
      </c>
      <c r="V6256" s="101">
        <f t="shared" ca="1" si="875"/>
        <v>174.67787210106948</v>
      </c>
    </row>
    <row r="6257" spans="2:22" x14ac:dyDescent="0.3">
      <c r="B6257" s="13">
        <v>2023</v>
      </c>
      <c r="C6257" s="13">
        <v>9</v>
      </c>
      <c r="D6257" s="13">
        <v>16</v>
      </c>
      <c r="E6257" s="83" t="s">
        <v>358</v>
      </c>
      <c r="F6257" s="13">
        <v>5</v>
      </c>
      <c r="G6257" s="13">
        <v>2</v>
      </c>
      <c r="H6257" s="13" t="s">
        <v>69</v>
      </c>
      <c r="I6257" s="13" t="s">
        <v>53</v>
      </c>
      <c r="J6257" s="13"/>
      <c r="K6257" s="13" t="s">
        <v>28</v>
      </c>
      <c r="L6257" s="12">
        <f t="shared" ca="1" si="868"/>
        <v>2.9625059653230368</v>
      </c>
      <c r="M6257" s="101">
        <f t="shared" ca="1" si="869"/>
        <v>0.15630181473044341</v>
      </c>
      <c r="N6257" s="101">
        <f t="shared" ca="1" si="876"/>
        <v>875.45734053538376</v>
      </c>
      <c r="O6257" s="101">
        <f t="shared" ca="1" si="870"/>
        <v>0.31962476859870242</v>
      </c>
      <c r="Q6257" s="12">
        <f t="shared" ca="1" si="871"/>
        <v>0</v>
      </c>
      <c r="R6257" s="101">
        <f t="shared" ca="1" si="872"/>
        <v>0</v>
      </c>
      <c r="S6257" s="13"/>
      <c r="T6257" s="101">
        <f t="shared" ca="1" si="873"/>
        <v>0.15630181473044341</v>
      </c>
      <c r="U6257" s="101">
        <f t="shared" si="874"/>
        <v>0</v>
      </c>
      <c r="V6257" s="101">
        <f t="shared" ca="1" si="875"/>
        <v>174.83417391579994</v>
      </c>
    </row>
    <row r="6258" spans="2:22" x14ac:dyDescent="0.3">
      <c r="B6258" s="13">
        <v>2023</v>
      </c>
      <c r="C6258" s="13">
        <v>9</v>
      </c>
      <c r="D6258" s="13">
        <v>16</v>
      </c>
      <c r="E6258" s="83" t="s">
        <v>358</v>
      </c>
      <c r="F6258" s="13">
        <v>5</v>
      </c>
      <c r="G6258" s="13">
        <v>3</v>
      </c>
      <c r="H6258" s="13" t="s">
        <v>69</v>
      </c>
      <c r="I6258" s="13" t="s">
        <v>53</v>
      </c>
      <c r="J6258" s="13"/>
      <c r="K6258" s="13" t="s">
        <v>28</v>
      </c>
      <c r="L6258" s="12">
        <f t="shared" ca="1" si="868"/>
        <v>2.3676323212246939</v>
      </c>
      <c r="M6258" s="101">
        <f t="shared" ca="1" si="869"/>
        <v>0.12491628126781486</v>
      </c>
      <c r="N6258" s="101">
        <f t="shared" ca="1" si="876"/>
        <v>875.45734053538376</v>
      </c>
      <c r="O6258" s="101">
        <f t="shared" ca="1" si="870"/>
        <v>0.25544385113693224</v>
      </c>
      <c r="Q6258" s="12">
        <f t="shared" ca="1" si="871"/>
        <v>0</v>
      </c>
      <c r="R6258" s="101">
        <f t="shared" ca="1" si="872"/>
        <v>0</v>
      </c>
      <c r="S6258" s="13"/>
      <c r="T6258" s="101">
        <f t="shared" ca="1" si="873"/>
        <v>0.12491628126781486</v>
      </c>
      <c r="U6258" s="101">
        <f t="shared" si="874"/>
        <v>0</v>
      </c>
      <c r="V6258" s="101">
        <f t="shared" ca="1" si="875"/>
        <v>174.95909019706775</v>
      </c>
    </row>
    <row r="6259" spans="2:22" x14ac:dyDescent="0.3">
      <c r="B6259" s="13">
        <v>2023</v>
      </c>
      <c r="C6259" s="13">
        <v>9</v>
      </c>
      <c r="D6259" s="13">
        <v>16</v>
      </c>
      <c r="E6259" s="83" t="s">
        <v>358</v>
      </c>
      <c r="F6259" s="13">
        <v>5</v>
      </c>
      <c r="G6259" s="13">
        <v>4</v>
      </c>
      <c r="H6259" s="13" t="s">
        <v>69</v>
      </c>
      <c r="I6259" s="13" t="s">
        <v>53</v>
      </c>
      <c r="J6259" s="13"/>
      <c r="K6259" s="13" t="s">
        <v>28</v>
      </c>
      <c r="L6259" s="12">
        <f t="shared" ca="1" si="868"/>
        <v>2.6542417497663298</v>
      </c>
      <c r="M6259" s="101">
        <f t="shared" ca="1" si="869"/>
        <v>0.14003779471767155</v>
      </c>
      <c r="N6259" s="101">
        <f t="shared" ca="1" si="876"/>
        <v>875.45734053538376</v>
      </c>
      <c r="O6259" s="101">
        <f t="shared" ca="1" si="870"/>
        <v>0.2863661423822893</v>
      </c>
      <c r="Q6259" s="12">
        <f t="shared" ca="1" si="871"/>
        <v>0</v>
      </c>
      <c r="R6259" s="101">
        <f t="shared" ca="1" si="872"/>
        <v>0</v>
      </c>
      <c r="S6259" s="13"/>
      <c r="T6259" s="101">
        <f t="shared" ca="1" si="873"/>
        <v>0.14003779471767155</v>
      </c>
      <c r="U6259" s="101">
        <f t="shared" si="874"/>
        <v>0</v>
      </c>
      <c r="V6259" s="101">
        <f t="shared" ca="1" si="875"/>
        <v>175.09912799178542</v>
      </c>
    </row>
    <row r="6260" spans="2:22" x14ac:dyDescent="0.3">
      <c r="B6260" s="13">
        <v>2023</v>
      </c>
      <c r="C6260" s="13">
        <v>9</v>
      </c>
      <c r="D6260" s="13">
        <v>16</v>
      </c>
      <c r="E6260" s="83" t="s">
        <v>358</v>
      </c>
      <c r="F6260" s="13">
        <v>5</v>
      </c>
      <c r="G6260" s="13">
        <v>5</v>
      </c>
      <c r="H6260" s="13" t="s">
        <v>69</v>
      </c>
      <c r="I6260" s="13" t="s">
        <v>53</v>
      </c>
      <c r="J6260" s="13"/>
      <c r="K6260" s="13" t="s">
        <v>28</v>
      </c>
      <c r="L6260" s="12">
        <f t="shared" ca="1" si="868"/>
        <v>2.5918931780184011</v>
      </c>
      <c r="M6260" s="101">
        <f t="shared" ca="1" si="869"/>
        <v>0.13674828407225084</v>
      </c>
      <c r="N6260" s="101">
        <f t="shared" ca="1" si="876"/>
        <v>875.45734053538376</v>
      </c>
      <c r="O6260" s="101">
        <f t="shared" ca="1" si="870"/>
        <v>0.2796393549764053</v>
      </c>
      <c r="Q6260" s="12">
        <f t="shared" ca="1" si="871"/>
        <v>0</v>
      </c>
      <c r="R6260" s="101">
        <f t="shared" ca="1" si="872"/>
        <v>0</v>
      </c>
      <c r="S6260" s="13"/>
      <c r="T6260" s="101">
        <f t="shared" ca="1" si="873"/>
        <v>0.13674828407225084</v>
      </c>
      <c r="U6260" s="101">
        <f t="shared" si="874"/>
        <v>0</v>
      </c>
      <c r="V6260" s="101">
        <f t="shared" ca="1" si="875"/>
        <v>175.23587627585766</v>
      </c>
    </row>
    <row r="6261" spans="2:22" x14ac:dyDescent="0.3">
      <c r="B6261" s="13">
        <v>2023</v>
      </c>
      <c r="C6261" s="13">
        <v>9</v>
      </c>
      <c r="D6261" s="13">
        <v>16</v>
      </c>
      <c r="E6261" s="83" t="s">
        <v>358</v>
      </c>
      <c r="F6261" s="13">
        <v>5</v>
      </c>
      <c r="G6261" s="13">
        <v>6</v>
      </c>
      <c r="H6261" s="13" t="s">
        <v>69</v>
      </c>
      <c r="I6261" s="13" t="s">
        <v>53</v>
      </c>
      <c r="J6261" s="13"/>
      <c r="K6261" s="13" t="s">
        <v>28</v>
      </c>
      <c r="L6261" s="12">
        <f t="shared" ca="1" si="868"/>
        <v>2.3753436949673601</v>
      </c>
      <c r="M6261" s="101">
        <f t="shared" ca="1" si="869"/>
        <v>0.12532313334647793</v>
      </c>
      <c r="N6261" s="101">
        <f t="shared" ca="1" si="876"/>
        <v>875.45734053538376</v>
      </c>
      <c r="O6261" s="101">
        <f t="shared" ca="1" si="870"/>
        <v>0.25627583125002845</v>
      </c>
      <c r="Q6261" s="12">
        <f t="shared" ca="1" si="871"/>
        <v>5.6000000000000005</v>
      </c>
      <c r="R6261" s="101">
        <f t="shared" ca="1" si="872"/>
        <v>0.27296715622101303</v>
      </c>
      <c r="S6261" s="13"/>
      <c r="T6261" s="101">
        <f t="shared" ca="1" si="873"/>
        <v>0</v>
      </c>
      <c r="U6261" s="101">
        <f t="shared" si="874"/>
        <v>0</v>
      </c>
      <c r="V6261" s="101">
        <f t="shared" ca="1" si="875"/>
        <v>174.68994196341566</v>
      </c>
    </row>
    <row r="6262" spans="2:22" x14ac:dyDescent="0.3">
      <c r="B6262" s="13">
        <v>2023</v>
      </c>
      <c r="C6262" s="13">
        <v>9</v>
      </c>
      <c r="D6262" s="13">
        <v>16</v>
      </c>
      <c r="E6262" s="83" t="s">
        <v>358</v>
      </c>
      <c r="F6262" s="13">
        <v>5</v>
      </c>
      <c r="G6262" s="13">
        <v>7</v>
      </c>
      <c r="H6262" s="13" t="s">
        <v>69</v>
      </c>
      <c r="I6262" s="13" t="s">
        <v>53</v>
      </c>
      <c r="J6262" s="13"/>
      <c r="K6262" s="13" t="s">
        <v>28</v>
      </c>
      <c r="L6262" s="12">
        <f t="shared" ca="1" si="868"/>
        <v>2.542695041470532</v>
      </c>
      <c r="M6262" s="101">
        <f t="shared" ca="1" si="869"/>
        <v>0.13415259038798527</v>
      </c>
      <c r="N6262" s="101">
        <f t="shared" ca="1" si="876"/>
        <v>875.45734053538376</v>
      </c>
      <c r="O6262" s="101">
        <f t="shared" ca="1" si="870"/>
        <v>0.27433136802425573</v>
      </c>
      <c r="Q6262" s="12">
        <f t="shared" ca="1" si="871"/>
        <v>0</v>
      </c>
      <c r="R6262" s="101">
        <f t="shared" ca="1" si="872"/>
        <v>0</v>
      </c>
      <c r="S6262" s="13"/>
      <c r="T6262" s="101">
        <f t="shared" ca="1" si="873"/>
        <v>0.13415259038798527</v>
      </c>
      <c r="U6262" s="101">
        <f t="shared" si="874"/>
        <v>0</v>
      </c>
      <c r="V6262" s="101">
        <f t="shared" ca="1" si="875"/>
        <v>174.82409455380366</v>
      </c>
    </row>
    <row r="6263" spans="2:22" x14ac:dyDescent="0.3">
      <c r="B6263" s="13">
        <v>2023</v>
      </c>
      <c r="C6263" s="13">
        <v>9</v>
      </c>
      <c r="D6263" s="13">
        <v>16</v>
      </c>
      <c r="E6263" s="83" t="s">
        <v>358</v>
      </c>
      <c r="F6263" s="13">
        <v>5</v>
      </c>
      <c r="G6263" s="13">
        <v>8</v>
      </c>
      <c r="H6263" s="13" t="s">
        <v>69</v>
      </c>
      <c r="I6263" s="13" t="s">
        <v>53</v>
      </c>
      <c r="J6263" s="13"/>
      <c r="K6263" s="13" t="s">
        <v>28</v>
      </c>
      <c r="L6263" s="12">
        <f t="shared" ca="1" si="868"/>
        <v>2.3916395909074963</v>
      </c>
      <c r="M6263" s="101">
        <f t="shared" ca="1" si="869"/>
        <v>0.1261829048162795</v>
      </c>
      <c r="N6263" s="101">
        <f t="shared" ca="1" si="876"/>
        <v>875.45734053538376</v>
      </c>
      <c r="O6263" s="101">
        <f t="shared" ca="1" si="870"/>
        <v>0.25803399546300976</v>
      </c>
      <c r="Q6263" s="12">
        <f t="shared" ca="1" si="871"/>
        <v>0</v>
      </c>
      <c r="R6263" s="101">
        <f t="shared" ca="1" si="872"/>
        <v>0</v>
      </c>
      <c r="S6263" s="13"/>
      <c r="T6263" s="101">
        <f t="shared" ca="1" si="873"/>
        <v>0.1261829048162795</v>
      </c>
      <c r="U6263" s="101">
        <f t="shared" si="874"/>
        <v>0</v>
      </c>
      <c r="V6263" s="101">
        <f t="shared" ca="1" si="875"/>
        <v>174.95027745861995</v>
      </c>
    </row>
    <row r="6264" spans="2:22" x14ac:dyDescent="0.3">
      <c r="B6264" s="13">
        <v>2023</v>
      </c>
      <c r="C6264" s="13">
        <v>9</v>
      </c>
      <c r="D6264" s="13">
        <v>16</v>
      </c>
      <c r="E6264" s="83" t="s">
        <v>358</v>
      </c>
      <c r="F6264" s="13">
        <v>5</v>
      </c>
      <c r="G6264" s="13">
        <v>9</v>
      </c>
      <c r="H6264" s="13" t="s">
        <v>69</v>
      </c>
      <c r="I6264" s="13" t="s">
        <v>53</v>
      </c>
      <c r="J6264" s="13"/>
      <c r="K6264" s="13" t="s">
        <v>28</v>
      </c>
      <c r="L6264" s="12">
        <f t="shared" ca="1" si="868"/>
        <v>2.9839566430336699</v>
      </c>
      <c r="M6264" s="101">
        <f t="shared" ca="1" si="869"/>
        <v>0.15743355248645644</v>
      </c>
      <c r="N6264" s="101">
        <f t="shared" ca="1" si="876"/>
        <v>875.45734053538376</v>
      </c>
      <c r="O6264" s="101">
        <f t="shared" ca="1" si="870"/>
        <v>0.32193908221690265</v>
      </c>
      <c r="Q6264" s="12">
        <f t="shared" ca="1" si="871"/>
        <v>5.6000000000000005</v>
      </c>
      <c r="R6264" s="101">
        <f t="shared" ca="1" si="872"/>
        <v>0.22144807016719989</v>
      </c>
      <c r="S6264" s="13"/>
      <c r="T6264" s="101">
        <f t="shared" ca="1" si="873"/>
        <v>0</v>
      </c>
      <c r="U6264" s="101">
        <f t="shared" si="874"/>
        <v>0</v>
      </c>
      <c r="V6264" s="101">
        <f t="shared" ca="1" si="875"/>
        <v>174.50738131828552</v>
      </c>
    </row>
    <row r="6265" spans="2:22" x14ac:dyDescent="0.3">
      <c r="B6265" s="13">
        <v>2023</v>
      </c>
      <c r="C6265" s="13">
        <v>9</v>
      </c>
      <c r="D6265" s="13">
        <v>16</v>
      </c>
      <c r="E6265" s="83" t="s">
        <v>358</v>
      </c>
      <c r="F6265" s="13">
        <v>5</v>
      </c>
      <c r="G6265" s="13">
        <v>10</v>
      </c>
      <c r="H6265" s="13" t="s">
        <v>70</v>
      </c>
      <c r="I6265" s="13" t="s">
        <v>53</v>
      </c>
      <c r="J6265" s="13"/>
      <c r="K6265" s="13" t="s">
        <v>28</v>
      </c>
      <c r="L6265" s="12">
        <f t="shared" ca="1" si="868"/>
        <v>3.6321588881681084</v>
      </c>
      <c r="M6265" s="101">
        <f t="shared" ca="1" si="869"/>
        <v>0.19163270293974941</v>
      </c>
      <c r="N6265" s="101">
        <f t="shared" ca="1" si="876"/>
        <v>875.45734053538376</v>
      </c>
      <c r="O6265" s="101">
        <f t="shared" ca="1" si="870"/>
        <v>0.39187362244445723</v>
      </c>
      <c r="Q6265" s="12">
        <f t="shared" ca="1" si="871"/>
        <v>5.6000000000000005</v>
      </c>
      <c r="R6265" s="101">
        <f t="shared" ca="1" si="872"/>
        <v>0.16657775011656967</v>
      </c>
      <c r="S6265" s="13"/>
      <c r="T6265" s="101">
        <f t="shared" ca="1" si="873"/>
        <v>0</v>
      </c>
      <c r="U6265" s="101">
        <f t="shared" si="874"/>
        <v>0</v>
      </c>
      <c r="V6265" s="101">
        <f t="shared" ca="1" si="875"/>
        <v>174.17422581805238</v>
      </c>
    </row>
    <row r="6266" spans="2:22" x14ac:dyDescent="0.3">
      <c r="B6266" s="13">
        <v>2023</v>
      </c>
      <c r="C6266" s="13">
        <v>9</v>
      </c>
      <c r="D6266" s="13">
        <v>16</v>
      </c>
      <c r="E6266" s="83" t="s">
        <v>358</v>
      </c>
      <c r="F6266" s="13">
        <v>5</v>
      </c>
      <c r="G6266" s="13">
        <v>11</v>
      </c>
      <c r="H6266" s="13" t="s">
        <v>70</v>
      </c>
      <c r="I6266" s="13" t="s">
        <v>53</v>
      </c>
      <c r="J6266" s="13"/>
      <c r="K6266" s="13" t="s">
        <v>28</v>
      </c>
      <c r="L6266" s="12">
        <f t="shared" ca="1" si="868"/>
        <v>4.1663528649480321</v>
      </c>
      <c r="M6266" s="101">
        <f t="shared" ca="1" si="869"/>
        <v>0.21981677715465819</v>
      </c>
      <c r="N6266" s="101">
        <f t="shared" ca="1" si="876"/>
        <v>875.45734053538376</v>
      </c>
      <c r="O6266" s="101">
        <f t="shared" ca="1" si="870"/>
        <v>0.44950781059924316</v>
      </c>
      <c r="Q6266" s="12">
        <f t="shared" ca="1" si="871"/>
        <v>5.6000000000000005</v>
      </c>
      <c r="R6266" s="101">
        <f t="shared" ca="1" si="872"/>
        <v>0.12135822998214912</v>
      </c>
      <c r="S6266" s="13"/>
      <c r="T6266" s="101">
        <f t="shared" ca="1" si="873"/>
        <v>0</v>
      </c>
      <c r="U6266" s="101">
        <f t="shared" si="874"/>
        <v>0</v>
      </c>
      <c r="V6266" s="101">
        <f t="shared" ca="1" si="875"/>
        <v>173.93150935808808</v>
      </c>
    </row>
    <row r="6267" spans="2:22" x14ac:dyDescent="0.3">
      <c r="B6267" s="13">
        <v>2023</v>
      </c>
      <c r="C6267" s="13">
        <v>9</v>
      </c>
      <c r="D6267" s="13">
        <v>16</v>
      </c>
      <c r="E6267" s="83" t="s">
        <v>358</v>
      </c>
      <c r="F6267" s="13">
        <v>5</v>
      </c>
      <c r="G6267" s="13">
        <v>12</v>
      </c>
      <c r="H6267" s="13" t="s">
        <v>70</v>
      </c>
      <c r="I6267" s="13" t="s">
        <v>53</v>
      </c>
      <c r="J6267" s="13"/>
      <c r="K6267" s="13" t="s">
        <v>28</v>
      </c>
      <c r="L6267" s="12">
        <f t="shared" ca="1" si="868"/>
        <v>2.8126012066342154</v>
      </c>
      <c r="M6267" s="101">
        <f t="shared" ca="1" si="869"/>
        <v>0.14839283966202121</v>
      </c>
      <c r="N6267" s="101">
        <f t="shared" ca="1" si="876"/>
        <v>875.45734053538376</v>
      </c>
      <c r="O6267" s="101">
        <f t="shared" ca="1" si="870"/>
        <v>0.30345154418376552</v>
      </c>
      <c r="Q6267" s="12">
        <f t="shared" ca="1" si="871"/>
        <v>5.6000000000000005</v>
      </c>
      <c r="R6267" s="101">
        <f t="shared" ca="1" si="872"/>
        <v>0.23595330785841373</v>
      </c>
      <c r="S6267" s="13"/>
      <c r="T6267" s="101">
        <f t="shared" ca="1" si="873"/>
        <v>0</v>
      </c>
      <c r="U6267" s="101">
        <f t="shared" si="874"/>
        <v>0</v>
      </c>
      <c r="V6267" s="101">
        <f t="shared" ca="1" si="875"/>
        <v>173.45960274237126</v>
      </c>
    </row>
    <row r="6268" spans="2:22" x14ac:dyDescent="0.3">
      <c r="B6268" s="13">
        <v>2023</v>
      </c>
      <c r="C6268" s="13">
        <v>9</v>
      </c>
      <c r="D6268" s="13">
        <v>16</v>
      </c>
      <c r="E6268" s="83" t="s">
        <v>358</v>
      </c>
      <c r="F6268" s="13">
        <v>5</v>
      </c>
      <c r="G6268" s="13">
        <v>13</v>
      </c>
      <c r="H6268" s="13" t="s">
        <v>70</v>
      </c>
      <c r="I6268" s="13" t="s">
        <v>53</v>
      </c>
      <c r="J6268" s="13"/>
      <c r="K6268" s="13" t="s">
        <v>28</v>
      </c>
      <c r="L6268" s="12">
        <f t="shared" ca="1" si="868"/>
        <v>3.6512052693114687</v>
      </c>
      <c r="M6268" s="101">
        <f t="shared" ca="1" si="869"/>
        <v>0.19263759000887309</v>
      </c>
      <c r="N6268" s="101">
        <f t="shared" ca="1" si="876"/>
        <v>875.45734053538376</v>
      </c>
      <c r="O6268" s="101">
        <f t="shared" ca="1" si="870"/>
        <v>0.39392853650601434</v>
      </c>
      <c r="Q6268" s="12">
        <f t="shared" ca="1" si="871"/>
        <v>5.6000000000000005</v>
      </c>
      <c r="R6268" s="101">
        <f t="shared" ca="1" si="872"/>
        <v>0.16496547395278421</v>
      </c>
      <c r="S6268" s="13"/>
      <c r="T6268" s="101">
        <f t="shared" ca="1" si="873"/>
        <v>0</v>
      </c>
      <c r="U6268" s="101">
        <f t="shared" si="874"/>
        <v>0</v>
      </c>
      <c r="V6268" s="101">
        <f t="shared" ca="1" si="875"/>
        <v>173.12967179446571</v>
      </c>
    </row>
    <row r="6269" spans="2:22" x14ac:dyDescent="0.3">
      <c r="B6269" s="13">
        <v>2023</v>
      </c>
      <c r="C6269" s="13">
        <v>9</v>
      </c>
      <c r="D6269" s="13">
        <v>16</v>
      </c>
      <c r="E6269" s="83" t="s">
        <v>358</v>
      </c>
      <c r="F6269" s="13">
        <v>5</v>
      </c>
      <c r="G6269" s="13">
        <v>14</v>
      </c>
      <c r="H6269" s="13" t="s">
        <v>70</v>
      </c>
      <c r="I6269" s="13" t="s">
        <v>53</v>
      </c>
      <c r="J6269" s="13"/>
      <c r="K6269" s="13" t="s">
        <v>28</v>
      </c>
      <c r="L6269" s="12">
        <f t="shared" ca="1" si="868"/>
        <v>3.9780195136689942</v>
      </c>
      <c r="M6269" s="101">
        <f t="shared" ca="1" si="869"/>
        <v>0.20988030954117615</v>
      </c>
      <c r="N6269" s="101">
        <f t="shared" ca="1" si="876"/>
        <v>875.45734053538376</v>
      </c>
      <c r="O6269" s="101">
        <f t="shared" ca="1" si="870"/>
        <v>0.42918852532974777</v>
      </c>
      <c r="Q6269" s="12">
        <f t="shared" ca="1" si="871"/>
        <v>5.6000000000000005</v>
      </c>
      <c r="R6269" s="101">
        <f t="shared" ca="1" si="872"/>
        <v>0.1373006481679197</v>
      </c>
      <c r="S6269" s="13"/>
      <c r="T6269" s="101">
        <f t="shared" ca="1" si="873"/>
        <v>0</v>
      </c>
      <c r="U6269" s="101">
        <f t="shared" si="874"/>
        <v>0</v>
      </c>
      <c r="V6269" s="101">
        <f t="shared" ca="1" si="875"/>
        <v>172.85507049812986</v>
      </c>
    </row>
    <row r="6270" spans="2:22" x14ac:dyDescent="0.3">
      <c r="B6270" s="13">
        <v>2023</v>
      </c>
      <c r="C6270" s="13">
        <v>9</v>
      </c>
      <c r="D6270" s="13">
        <v>16</v>
      </c>
      <c r="E6270" s="83" t="s">
        <v>358</v>
      </c>
      <c r="F6270" s="13">
        <v>5</v>
      </c>
      <c r="G6270" s="13">
        <v>15</v>
      </c>
      <c r="H6270" s="13" t="s">
        <v>70</v>
      </c>
      <c r="I6270" s="13" t="s">
        <v>53</v>
      </c>
      <c r="J6270" s="13"/>
      <c r="K6270" s="13" t="s">
        <v>28</v>
      </c>
      <c r="L6270" s="12">
        <f t="shared" ca="1" si="868"/>
        <v>4.5703073927097249</v>
      </c>
      <c r="M6270" s="101">
        <f t="shared" ca="1" si="869"/>
        <v>0.24112941803936508</v>
      </c>
      <c r="N6270" s="101">
        <f t="shared" ca="1" si="876"/>
        <v>875.45734053538376</v>
      </c>
      <c r="O6270" s="101">
        <f t="shared" ca="1" si="870"/>
        <v>0.49309046459945222</v>
      </c>
      <c r="Q6270" s="12">
        <f t="shared" ca="1" si="871"/>
        <v>0</v>
      </c>
      <c r="R6270" s="101">
        <f t="shared" ca="1" si="872"/>
        <v>0</v>
      </c>
      <c r="S6270" s="13"/>
      <c r="T6270" s="101">
        <f t="shared" ca="1" si="873"/>
        <v>0.24112941803936508</v>
      </c>
      <c r="U6270" s="101">
        <f t="shared" si="874"/>
        <v>0</v>
      </c>
      <c r="V6270" s="101">
        <f t="shared" ca="1" si="875"/>
        <v>173.09619991616924</v>
      </c>
    </row>
    <row r="6271" spans="2:22" x14ac:dyDescent="0.3">
      <c r="B6271" s="13">
        <v>2023</v>
      </c>
      <c r="C6271" s="13">
        <v>9</v>
      </c>
      <c r="D6271" s="13">
        <v>16</v>
      </c>
      <c r="E6271" s="83" t="s">
        <v>358</v>
      </c>
      <c r="F6271" s="13">
        <v>5</v>
      </c>
      <c r="G6271" s="13">
        <v>16</v>
      </c>
      <c r="H6271" s="13" t="s">
        <v>71</v>
      </c>
      <c r="I6271" s="13" t="s">
        <v>53</v>
      </c>
      <c r="J6271" s="13"/>
      <c r="K6271" s="13" t="s">
        <v>28</v>
      </c>
      <c r="L6271" s="12">
        <f t="shared" ca="1" si="868"/>
        <v>4.3954565913623869</v>
      </c>
      <c r="M6271" s="101">
        <f t="shared" ca="1" si="869"/>
        <v>0.54565198125172676</v>
      </c>
      <c r="N6271" s="101">
        <f t="shared" ca="1" si="876"/>
        <v>876.69356270170442</v>
      </c>
      <c r="O6271" s="101">
        <f t="shared" ca="1" si="870"/>
        <v>1.3089669729077189</v>
      </c>
      <c r="Q6271" s="12">
        <f t="shared" ca="1" si="871"/>
        <v>5.6000000000000005</v>
      </c>
      <c r="R6271" s="101">
        <f t="shared" ca="1" si="872"/>
        <v>0.101964599541174</v>
      </c>
      <c r="S6271" s="13"/>
      <c r="T6271" s="101">
        <f t="shared" ca="1" si="873"/>
        <v>0</v>
      </c>
      <c r="U6271" s="101">
        <f t="shared" ca="1" si="874"/>
        <v>1.2362221663206714</v>
      </c>
      <c r="V6271" s="101">
        <f t="shared" ca="1" si="875"/>
        <v>174.12849288340757</v>
      </c>
    </row>
    <row r="6272" spans="2:22" x14ac:dyDescent="0.3">
      <c r="B6272" s="13">
        <v>2023</v>
      </c>
      <c r="C6272" s="13">
        <v>9</v>
      </c>
      <c r="D6272" s="13">
        <v>16</v>
      </c>
      <c r="E6272" s="83" t="s">
        <v>358</v>
      </c>
      <c r="F6272" s="13">
        <v>5</v>
      </c>
      <c r="G6272" s="13">
        <v>17</v>
      </c>
      <c r="H6272" s="13" t="s">
        <v>71</v>
      </c>
      <c r="I6272" s="13" t="s">
        <v>53</v>
      </c>
      <c r="J6272" s="13"/>
      <c r="K6272" s="13" t="s">
        <v>28</v>
      </c>
      <c r="L6272" s="12">
        <f t="shared" ref="L6272:L6335" ca="1" si="877">IF(K6272="Weekday",_xlfn.NORM.INV(RAND(),VLOOKUP(G6272,$J$5:$N$28,4),VLOOKUP(G6272,$J$5:$N$28,5)),_xlfn.NORM.INV(RAND(),VLOOKUP(G6272,$P$5:$T$28,4),VLOOKUP(G6272,$P$5:$T$28,5)))*VLOOKUP(C6272,$P$32:$R$43,3)</f>
        <v>5.5369079911578885</v>
      </c>
      <c r="M6272" s="101">
        <f t="shared" ref="M6272:M6335" ca="1" si="878">IF(I6272="Winter",VLOOKUP(G6272,$J$40:$L$43,3),VLOOKUP(G6272,$J$40:$L$43,2))*L6272</f>
        <v>0.68735175802234028</v>
      </c>
      <c r="N6272" s="101">
        <f t="shared" ca="1" si="876"/>
        <v>878.25081807421759</v>
      </c>
      <c r="O6272" s="101">
        <f t="shared" ref="O6272:O6335" ca="1" si="879">IF(I6272="Winter",VLOOKUP(G6272,$J$46:$L$49,3),VLOOKUP(G6272,$J$46:$L$49,2))*L6272</f>
        <v>1.6488911997668192</v>
      </c>
      <c r="Q6272" s="12">
        <f t="shared" ref="Q6272:Q6335" ca="1" si="880">MIN(MAX(AND(IF(G6272&gt;=VLOOKUP(C6272,$O$46:$T$57,5),1,0),IF(G6272&lt;=VLOOKUP(C6272,$O$46:$T$57,6),1,0))*$G$50*_xlfn.NORM.INV(RAND(),VLOOKUP(C6272,$B$4:$F$15,4),VLOOKUP(C6272,$B$4:$F$15,4)),0),0.2)*$G$51</f>
        <v>5.6000000000000005</v>
      </c>
      <c r="R6272" s="101">
        <f t="shared" ref="R6272:R6335" ca="1" si="881">MAX(Q6272-L6272,0)*$G$52</f>
        <v>5.3407385484847874E-3</v>
      </c>
      <c r="S6272" s="13"/>
      <c r="T6272" s="101">
        <f t="shared" ref="T6272:T6335" ca="1" si="882">MAX(L6272-Q6272,0)*IF(I6272="Winter",VLOOKUP(G6272,$J$40:$L$43,3),VLOOKUP(G6272,$J$40:$L$43,2))</f>
        <v>0</v>
      </c>
      <c r="U6272" s="101">
        <f t="shared" ca="1" si="874"/>
        <v>1.5572553725131562</v>
      </c>
      <c r="V6272" s="101">
        <f t="shared" ca="1" si="875"/>
        <v>175.67506677882378</v>
      </c>
    </row>
    <row r="6273" spans="2:22" x14ac:dyDescent="0.3">
      <c r="B6273" s="13">
        <v>2023</v>
      </c>
      <c r="C6273" s="13">
        <v>9</v>
      </c>
      <c r="D6273" s="13">
        <v>16</v>
      </c>
      <c r="E6273" s="83" t="s">
        <v>358</v>
      </c>
      <c r="F6273" s="13">
        <v>5</v>
      </c>
      <c r="G6273" s="13">
        <v>18</v>
      </c>
      <c r="H6273" s="13" t="s">
        <v>71</v>
      </c>
      <c r="I6273" s="13" t="s">
        <v>53</v>
      </c>
      <c r="J6273" s="13"/>
      <c r="K6273" s="13" t="s">
        <v>28</v>
      </c>
      <c r="L6273" s="12">
        <f t="shared" ca="1" si="877"/>
        <v>4.2864419384828949</v>
      </c>
      <c r="M6273" s="101">
        <f t="shared" ca="1" si="878"/>
        <v>0.53211890224326652</v>
      </c>
      <c r="N6273" s="101">
        <f t="shared" ca="1" si="876"/>
        <v>879.45637986941585</v>
      </c>
      <c r="O6273" s="101">
        <f t="shared" ca="1" si="879"/>
        <v>1.2765024092802062</v>
      </c>
      <c r="Q6273" s="12">
        <f t="shared" ca="1" si="880"/>
        <v>5.2741984434995963</v>
      </c>
      <c r="R6273" s="101">
        <f t="shared" ca="1" si="881"/>
        <v>8.3613588149663784E-2</v>
      </c>
      <c r="S6273" s="13"/>
      <c r="T6273" s="101">
        <f t="shared" ca="1" si="882"/>
        <v>0</v>
      </c>
      <c r="U6273" s="101">
        <f t="shared" ref="U6273:U6336" ca="1" si="883">IF(H6273="On-Peak",IF(I6273="Winter",((L6273*$D$48)/60),((L6273*$D$47)/60)),0)</f>
        <v>1.2055617951983142</v>
      </c>
      <c r="V6273" s="101">
        <f t="shared" ref="V6273:V6336" ca="1" si="884">V6272+MAX(T6273-R6273,0)-MAX(R6273-T6273,0)+MAX(U6273-R6273,0)-MAX(R6273-U6273,0)</f>
        <v>176.71340139772278</v>
      </c>
    </row>
    <row r="6274" spans="2:22" x14ac:dyDescent="0.3">
      <c r="B6274" s="13">
        <v>2023</v>
      </c>
      <c r="C6274" s="13">
        <v>9</v>
      </c>
      <c r="D6274" s="13">
        <v>16</v>
      </c>
      <c r="E6274" s="83" t="s">
        <v>358</v>
      </c>
      <c r="F6274" s="13">
        <v>5</v>
      </c>
      <c r="G6274" s="13">
        <v>19</v>
      </c>
      <c r="H6274" s="13" t="s">
        <v>71</v>
      </c>
      <c r="I6274" s="13" t="s">
        <v>53</v>
      </c>
      <c r="J6274" s="13"/>
      <c r="K6274" s="13" t="s">
        <v>28</v>
      </c>
      <c r="L6274" s="12">
        <f t="shared" ca="1" si="877"/>
        <v>3.8224028128597989</v>
      </c>
      <c r="M6274" s="101">
        <f t="shared" ca="1" si="878"/>
        <v>0.47451308518841545</v>
      </c>
      <c r="N6274" s="101">
        <f t="shared" ca="1" si="876"/>
        <v>880.53143066053269</v>
      </c>
      <c r="O6274" s="101">
        <f t="shared" ca="1" si="879"/>
        <v>1.1383115576696481</v>
      </c>
      <c r="Q6274" s="12">
        <f t="shared" ca="1" si="880"/>
        <v>0</v>
      </c>
      <c r="R6274" s="101">
        <f t="shared" ca="1" si="881"/>
        <v>0</v>
      </c>
      <c r="S6274" s="13"/>
      <c r="T6274" s="101">
        <f t="shared" ca="1" si="882"/>
        <v>0.47451308518841545</v>
      </c>
      <c r="U6274" s="101">
        <f t="shared" ca="1" si="883"/>
        <v>1.0750507911168186</v>
      </c>
      <c r="V6274" s="101">
        <f t="shared" ca="1" si="884"/>
        <v>178.26296527402801</v>
      </c>
    </row>
    <row r="6275" spans="2:22" x14ac:dyDescent="0.3">
      <c r="B6275" s="13">
        <v>2023</v>
      </c>
      <c r="C6275" s="13">
        <v>9</v>
      </c>
      <c r="D6275" s="13">
        <v>16</v>
      </c>
      <c r="E6275" s="83" t="s">
        <v>358</v>
      </c>
      <c r="F6275" s="13">
        <v>5</v>
      </c>
      <c r="G6275" s="13">
        <v>20</v>
      </c>
      <c r="H6275" s="13" t="s">
        <v>69</v>
      </c>
      <c r="I6275" s="13" t="s">
        <v>53</v>
      </c>
      <c r="J6275" s="13"/>
      <c r="K6275" s="13" t="s">
        <v>28</v>
      </c>
      <c r="L6275" s="12">
        <f t="shared" ca="1" si="877"/>
        <v>6.0374773331532925</v>
      </c>
      <c r="M6275" s="101">
        <f t="shared" ca="1" si="878"/>
        <v>0.31853730409716774</v>
      </c>
      <c r="N6275" s="101">
        <f t="shared" ca="1" si="876"/>
        <v>880.53143066053269</v>
      </c>
      <c r="O6275" s="101">
        <f t="shared" ca="1" si="879"/>
        <v>0.6513834294739087</v>
      </c>
      <c r="Q6275" s="12">
        <f t="shared" ca="1" si="880"/>
        <v>0</v>
      </c>
      <c r="R6275" s="101">
        <f t="shared" ca="1" si="881"/>
        <v>0</v>
      </c>
      <c r="S6275" s="13"/>
      <c r="T6275" s="101">
        <f t="shared" ca="1" si="882"/>
        <v>0.31853730409716774</v>
      </c>
      <c r="U6275" s="101">
        <f t="shared" si="883"/>
        <v>0</v>
      </c>
      <c r="V6275" s="101">
        <f t="shared" ca="1" si="884"/>
        <v>178.58150257812517</v>
      </c>
    </row>
    <row r="6276" spans="2:22" x14ac:dyDescent="0.3">
      <c r="B6276" s="13">
        <v>2023</v>
      </c>
      <c r="C6276" s="13">
        <v>9</v>
      </c>
      <c r="D6276" s="13">
        <v>16</v>
      </c>
      <c r="E6276" s="83" t="s">
        <v>358</v>
      </c>
      <c r="F6276" s="13">
        <v>5</v>
      </c>
      <c r="G6276" s="13">
        <v>21</v>
      </c>
      <c r="H6276" s="13" t="s">
        <v>69</v>
      </c>
      <c r="I6276" s="13" t="s">
        <v>53</v>
      </c>
      <c r="J6276" s="13"/>
      <c r="K6276" s="13" t="s">
        <v>28</v>
      </c>
      <c r="L6276" s="12">
        <f t="shared" ca="1" si="877"/>
        <v>4.5417739211834105</v>
      </c>
      <c r="M6276" s="101">
        <f t="shared" ca="1" si="878"/>
        <v>0.23962399208163673</v>
      </c>
      <c r="N6276" s="101">
        <f t="shared" ca="1" si="876"/>
        <v>880.53143066053269</v>
      </c>
      <c r="O6276" s="101">
        <f t="shared" ca="1" si="879"/>
        <v>0.49001198835647813</v>
      </c>
      <c r="Q6276" s="12">
        <f t="shared" ca="1" si="880"/>
        <v>0</v>
      </c>
      <c r="R6276" s="101">
        <f t="shared" ca="1" si="881"/>
        <v>0</v>
      </c>
      <c r="S6276" s="13"/>
      <c r="T6276" s="101">
        <f t="shared" ca="1" si="882"/>
        <v>0.23962399208163673</v>
      </c>
      <c r="U6276" s="101">
        <f t="shared" si="883"/>
        <v>0</v>
      </c>
      <c r="V6276" s="101">
        <f t="shared" ca="1" si="884"/>
        <v>178.82112657020681</v>
      </c>
    </row>
    <row r="6277" spans="2:22" x14ac:dyDescent="0.3">
      <c r="B6277" s="13">
        <v>2023</v>
      </c>
      <c r="C6277" s="13">
        <v>9</v>
      </c>
      <c r="D6277" s="13">
        <v>16</v>
      </c>
      <c r="E6277" s="83" t="s">
        <v>358</v>
      </c>
      <c r="F6277" s="13">
        <v>5</v>
      </c>
      <c r="G6277" s="13">
        <v>22</v>
      </c>
      <c r="H6277" s="13" t="s">
        <v>69</v>
      </c>
      <c r="I6277" s="13" t="s">
        <v>53</v>
      </c>
      <c r="J6277" s="13"/>
      <c r="K6277" s="13" t="s">
        <v>28</v>
      </c>
      <c r="L6277" s="12">
        <f t="shared" ca="1" si="877"/>
        <v>3.0950625205934101</v>
      </c>
      <c r="M6277" s="101">
        <f t="shared" ca="1" si="878"/>
        <v>0.16329549858650833</v>
      </c>
      <c r="N6277" s="101">
        <f t="shared" ca="1" si="876"/>
        <v>880.53143066053269</v>
      </c>
      <c r="O6277" s="101">
        <f t="shared" ca="1" si="879"/>
        <v>0.333926295346823</v>
      </c>
      <c r="Q6277" s="12">
        <f t="shared" ca="1" si="880"/>
        <v>0</v>
      </c>
      <c r="R6277" s="101">
        <f t="shared" ca="1" si="881"/>
        <v>0</v>
      </c>
      <c r="S6277" s="13"/>
      <c r="T6277" s="101">
        <f t="shared" ca="1" si="882"/>
        <v>0.16329549858650833</v>
      </c>
      <c r="U6277" s="101">
        <f t="shared" si="883"/>
        <v>0</v>
      </c>
      <c r="V6277" s="101">
        <f t="shared" ca="1" si="884"/>
        <v>178.98442206879332</v>
      </c>
    </row>
    <row r="6278" spans="2:22" x14ac:dyDescent="0.3">
      <c r="B6278" s="13">
        <v>2023</v>
      </c>
      <c r="C6278" s="13">
        <v>9</v>
      </c>
      <c r="D6278" s="13">
        <v>16</v>
      </c>
      <c r="E6278" s="83" t="s">
        <v>358</v>
      </c>
      <c r="F6278" s="13">
        <v>5</v>
      </c>
      <c r="G6278" s="13">
        <v>23</v>
      </c>
      <c r="H6278" s="13" t="s">
        <v>69</v>
      </c>
      <c r="I6278" s="13" t="s">
        <v>53</v>
      </c>
      <c r="J6278" s="13"/>
      <c r="K6278" s="13" t="s">
        <v>28</v>
      </c>
      <c r="L6278" s="12">
        <f t="shared" ca="1" si="877"/>
        <v>3.8457363828425875</v>
      </c>
      <c r="M6278" s="101">
        <f t="shared" ca="1" si="878"/>
        <v>0.20290105155877491</v>
      </c>
      <c r="N6278" s="101">
        <f t="shared" ca="1" si="876"/>
        <v>880.53143066053269</v>
      </c>
      <c r="O6278" s="101">
        <f t="shared" ca="1" si="879"/>
        <v>0.41491649834488675</v>
      </c>
      <c r="Q6278" s="12">
        <f t="shared" ca="1" si="880"/>
        <v>0</v>
      </c>
      <c r="R6278" s="101">
        <f t="shared" ca="1" si="881"/>
        <v>0</v>
      </c>
      <c r="S6278" s="13"/>
      <c r="T6278" s="101">
        <f t="shared" ca="1" si="882"/>
        <v>0.20290105155877491</v>
      </c>
      <c r="U6278" s="101">
        <f t="shared" si="883"/>
        <v>0</v>
      </c>
      <c r="V6278" s="101">
        <f t="shared" ca="1" si="884"/>
        <v>179.18732312035209</v>
      </c>
    </row>
    <row r="6279" spans="2:22" x14ac:dyDescent="0.3">
      <c r="B6279" s="13">
        <v>2023</v>
      </c>
      <c r="C6279" s="13">
        <v>9</v>
      </c>
      <c r="D6279" s="13">
        <v>17</v>
      </c>
      <c r="E6279" s="83" t="s">
        <v>359</v>
      </c>
      <c r="F6279" s="13">
        <v>6</v>
      </c>
      <c r="G6279" s="13">
        <v>0</v>
      </c>
      <c r="H6279" s="13" t="s">
        <v>69</v>
      </c>
      <c r="I6279" s="13" t="s">
        <v>53</v>
      </c>
      <c r="J6279" s="13"/>
      <c r="K6279" s="13" t="s">
        <v>28</v>
      </c>
      <c r="L6279" s="12">
        <f t="shared" ca="1" si="877"/>
        <v>4.5886214883771945</v>
      </c>
      <c r="M6279" s="101">
        <f t="shared" ca="1" si="878"/>
        <v>0.24209566972678079</v>
      </c>
      <c r="N6279" s="101">
        <f t="shared" ca="1" si="876"/>
        <v>880.53143066053269</v>
      </c>
      <c r="O6279" s="101">
        <f t="shared" ca="1" si="879"/>
        <v>0.49506637238101553</v>
      </c>
      <c r="Q6279" s="12">
        <f t="shared" ca="1" si="880"/>
        <v>0</v>
      </c>
      <c r="R6279" s="101">
        <f t="shared" ca="1" si="881"/>
        <v>0</v>
      </c>
      <c r="S6279" s="13"/>
      <c r="T6279" s="101">
        <f t="shared" ca="1" si="882"/>
        <v>0.24209566972678079</v>
      </c>
      <c r="U6279" s="101">
        <f t="shared" si="883"/>
        <v>0</v>
      </c>
      <c r="V6279" s="101">
        <f t="shared" ca="1" si="884"/>
        <v>179.42941879007887</v>
      </c>
    </row>
    <row r="6280" spans="2:22" x14ac:dyDescent="0.3">
      <c r="B6280" s="13">
        <v>2023</v>
      </c>
      <c r="C6280" s="13">
        <v>9</v>
      </c>
      <c r="D6280" s="13">
        <v>17</v>
      </c>
      <c r="E6280" s="83" t="s">
        <v>359</v>
      </c>
      <c r="F6280" s="13">
        <v>6</v>
      </c>
      <c r="G6280" s="13">
        <v>1</v>
      </c>
      <c r="H6280" s="13" t="s">
        <v>69</v>
      </c>
      <c r="I6280" s="13" t="s">
        <v>53</v>
      </c>
      <c r="J6280" s="13"/>
      <c r="K6280" s="13" t="s">
        <v>28</v>
      </c>
      <c r="L6280" s="12">
        <f t="shared" ca="1" si="877"/>
        <v>2.8087376828829314</v>
      </c>
      <c r="M6280" s="101">
        <f t="shared" ca="1" si="878"/>
        <v>0.14818900014890346</v>
      </c>
      <c r="N6280" s="101">
        <f t="shared" ca="1" si="876"/>
        <v>880.53143066053269</v>
      </c>
      <c r="O6280" s="101">
        <f t="shared" ca="1" si="879"/>
        <v>0.30303470860623949</v>
      </c>
      <c r="Q6280" s="12">
        <f t="shared" ca="1" si="880"/>
        <v>0</v>
      </c>
      <c r="R6280" s="101">
        <f t="shared" ca="1" si="881"/>
        <v>0</v>
      </c>
      <c r="S6280" s="13"/>
      <c r="T6280" s="101">
        <f t="shared" ca="1" si="882"/>
        <v>0.14818900014890346</v>
      </c>
      <c r="U6280" s="101">
        <f t="shared" si="883"/>
        <v>0</v>
      </c>
      <c r="V6280" s="101">
        <f t="shared" ca="1" si="884"/>
        <v>179.57760779022777</v>
      </c>
    </row>
    <row r="6281" spans="2:22" x14ac:dyDescent="0.3">
      <c r="B6281" s="13">
        <v>2023</v>
      </c>
      <c r="C6281" s="13">
        <v>9</v>
      </c>
      <c r="D6281" s="13">
        <v>17</v>
      </c>
      <c r="E6281" s="83" t="s">
        <v>359</v>
      </c>
      <c r="F6281" s="13">
        <v>6</v>
      </c>
      <c r="G6281" s="13">
        <v>2</v>
      </c>
      <c r="H6281" s="13" t="s">
        <v>69</v>
      </c>
      <c r="I6281" s="13" t="s">
        <v>53</v>
      </c>
      <c r="J6281" s="13"/>
      <c r="K6281" s="13" t="s">
        <v>28</v>
      </c>
      <c r="L6281" s="12">
        <f t="shared" ca="1" si="877"/>
        <v>2.1894703528575508</v>
      </c>
      <c r="M6281" s="101">
        <f t="shared" ca="1" si="878"/>
        <v>0.11551645581676438</v>
      </c>
      <c r="N6281" s="101">
        <f t="shared" ca="1" si="876"/>
        <v>880.53143066053269</v>
      </c>
      <c r="O6281" s="101">
        <f t="shared" ca="1" si="879"/>
        <v>0.23622195636980114</v>
      </c>
      <c r="Q6281" s="12">
        <f t="shared" ca="1" si="880"/>
        <v>0</v>
      </c>
      <c r="R6281" s="101">
        <f t="shared" ca="1" si="881"/>
        <v>0</v>
      </c>
      <c r="S6281" s="13"/>
      <c r="T6281" s="101">
        <f t="shared" ca="1" si="882"/>
        <v>0.11551645581676438</v>
      </c>
      <c r="U6281" s="101">
        <f t="shared" si="883"/>
        <v>0</v>
      </c>
      <c r="V6281" s="101">
        <f t="shared" ca="1" si="884"/>
        <v>179.69312424604453</v>
      </c>
    </row>
    <row r="6282" spans="2:22" x14ac:dyDescent="0.3">
      <c r="B6282" s="13">
        <v>2023</v>
      </c>
      <c r="C6282" s="13">
        <v>9</v>
      </c>
      <c r="D6282" s="13">
        <v>17</v>
      </c>
      <c r="E6282" s="83" t="s">
        <v>359</v>
      </c>
      <c r="F6282" s="13">
        <v>6</v>
      </c>
      <c r="G6282" s="13">
        <v>3</v>
      </c>
      <c r="H6282" s="13" t="s">
        <v>69</v>
      </c>
      <c r="I6282" s="13" t="s">
        <v>53</v>
      </c>
      <c r="J6282" s="13"/>
      <c r="K6282" s="13" t="s">
        <v>28</v>
      </c>
      <c r="L6282" s="12">
        <f t="shared" ca="1" si="877"/>
        <v>2.5727129331312222</v>
      </c>
      <c r="M6282" s="101">
        <f t="shared" ca="1" si="878"/>
        <v>0.13573633435200327</v>
      </c>
      <c r="N6282" s="101">
        <f t="shared" ca="1" si="876"/>
        <v>880.53143066053269</v>
      </c>
      <c r="O6282" s="101">
        <f t="shared" ca="1" si="879"/>
        <v>0.27756999835552754</v>
      </c>
      <c r="Q6282" s="12">
        <f t="shared" ca="1" si="880"/>
        <v>0</v>
      </c>
      <c r="R6282" s="101">
        <f t="shared" ca="1" si="881"/>
        <v>0</v>
      </c>
      <c r="S6282" s="13"/>
      <c r="T6282" s="101">
        <f t="shared" ca="1" si="882"/>
        <v>0.13573633435200327</v>
      </c>
      <c r="U6282" s="101">
        <f t="shared" si="883"/>
        <v>0</v>
      </c>
      <c r="V6282" s="101">
        <f t="shared" ca="1" si="884"/>
        <v>179.82886058039654</v>
      </c>
    </row>
    <row r="6283" spans="2:22" x14ac:dyDescent="0.3">
      <c r="B6283" s="13">
        <v>2023</v>
      </c>
      <c r="C6283" s="13">
        <v>9</v>
      </c>
      <c r="D6283" s="13">
        <v>17</v>
      </c>
      <c r="E6283" s="83" t="s">
        <v>359</v>
      </c>
      <c r="F6283" s="13">
        <v>6</v>
      </c>
      <c r="G6283" s="13">
        <v>4</v>
      </c>
      <c r="H6283" s="13" t="s">
        <v>69</v>
      </c>
      <c r="I6283" s="13" t="s">
        <v>53</v>
      </c>
      <c r="J6283" s="13"/>
      <c r="K6283" s="13" t="s">
        <v>28</v>
      </c>
      <c r="L6283" s="12">
        <f t="shared" ca="1" si="877"/>
        <v>2.6920348715058084</v>
      </c>
      <c r="M6283" s="101">
        <f t="shared" ca="1" si="878"/>
        <v>0.14203175982064645</v>
      </c>
      <c r="N6283" s="101">
        <f t="shared" ca="1" si="876"/>
        <v>880.53143066053269</v>
      </c>
      <c r="O6283" s="101">
        <f t="shared" ca="1" si="879"/>
        <v>0.29044364228676167</v>
      </c>
      <c r="Q6283" s="12">
        <f t="shared" ca="1" si="880"/>
        <v>0</v>
      </c>
      <c r="R6283" s="101">
        <f t="shared" ca="1" si="881"/>
        <v>0</v>
      </c>
      <c r="S6283" s="13"/>
      <c r="T6283" s="101">
        <f t="shared" ca="1" si="882"/>
        <v>0.14203175982064645</v>
      </c>
      <c r="U6283" s="101">
        <f t="shared" si="883"/>
        <v>0</v>
      </c>
      <c r="V6283" s="101">
        <f t="shared" ca="1" si="884"/>
        <v>179.97089234021718</v>
      </c>
    </row>
    <row r="6284" spans="2:22" x14ac:dyDescent="0.3">
      <c r="B6284" s="13">
        <v>2023</v>
      </c>
      <c r="C6284" s="13">
        <v>9</v>
      </c>
      <c r="D6284" s="13">
        <v>17</v>
      </c>
      <c r="E6284" s="83" t="s">
        <v>359</v>
      </c>
      <c r="F6284" s="13">
        <v>6</v>
      </c>
      <c r="G6284" s="13">
        <v>5</v>
      </c>
      <c r="H6284" s="13" t="s">
        <v>69</v>
      </c>
      <c r="I6284" s="13" t="s">
        <v>53</v>
      </c>
      <c r="J6284" s="13"/>
      <c r="K6284" s="13" t="s">
        <v>28</v>
      </c>
      <c r="L6284" s="12">
        <f t="shared" ca="1" si="877"/>
        <v>2.6093521888737534</v>
      </c>
      <c r="M6284" s="101">
        <f t="shared" ca="1" si="878"/>
        <v>0.13766942148497924</v>
      </c>
      <c r="N6284" s="101">
        <f t="shared" ca="1" si="876"/>
        <v>880.53143066053269</v>
      </c>
      <c r="O6284" s="101">
        <f t="shared" ca="1" si="879"/>
        <v>0.28152300765758925</v>
      </c>
      <c r="Q6284" s="12">
        <f t="shared" ca="1" si="880"/>
        <v>0</v>
      </c>
      <c r="R6284" s="101">
        <f t="shared" ca="1" si="881"/>
        <v>0</v>
      </c>
      <c r="S6284" s="13"/>
      <c r="T6284" s="101">
        <f t="shared" ca="1" si="882"/>
        <v>0.13766942148497924</v>
      </c>
      <c r="U6284" s="101">
        <f t="shared" si="883"/>
        <v>0</v>
      </c>
      <c r="V6284" s="101">
        <f t="shared" ca="1" si="884"/>
        <v>180.10856176170216</v>
      </c>
    </row>
    <row r="6285" spans="2:22" x14ac:dyDescent="0.3">
      <c r="B6285" s="13">
        <v>2023</v>
      </c>
      <c r="C6285" s="13">
        <v>9</v>
      </c>
      <c r="D6285" s="13">
        <v>17</v>
      </c>
      <c r="E6285" s="83" t="s">
        <v>359</v>
      </c>
      <c r="F6285" s="13">
        <v>6</v>
      </c>
      <c r="G6285" s="13">
        <v>6</v>
      </c>
      <c r="H6285" s="13" t="s">
        <v>69</v>
      </c>
      <c r="I6285" s="13" t="s">
        <v>53</v>
      </c>
      <c r="J6285" s="13"/>
      <c r="K6285" s="13" t="s">
        <v>28</v>
      </c>
      <c r="L6285" s="12">
        <f t="shared" ca="1" si="877"/>
        <v>2.6267745366308244</v>
      </c>
      <c r="M6285" s="101">
        <f t="shared" ca="1" si="878"/>
        <v>0.13858862455264229</v>
      </c>
      <c r="N6285" s="101">
        <f t="shared" ca="1" si="876"/>
        <v>880.53143066053269</v>
      </c>
      <c r="O6285" s="101">
        <f t="shared" ca="1" si="879"/>
        <v>0.28340270475709967</v>
      </c>
      <c r="Q6285" s="12">
        <f t="shared" ca="1" si="880"/>
        <v>5.6000000000000005</v>
      </c>
      <c r="R6285" s="101">
        <f t="shared" ca="1" si="881"/>
        <v>0.25168353547420075</v>
      </c>
      <c r="S6285" s="13"/>
      <c r="T6285" s="101">
        <f t="shared" ca="1" si="882"/>
        <v>0</v>
      </c>
      <c r="U6285" s="101">
        <f t="shared" si="883"/>
        <v>0</v>
      </c>
      <c r="V6285" s="101">
        <f t="shared" ca="1" si="884"/>
        <v>179.60519469075376</v>
      </c>
    </row>
    <row r="6286" spans="2:22" x14ac:dyDescent="0.3">
      <c r="B6286" s="13">
        <v>2023</v>
      </c>
      <c r="C6286" s="13">
        <v>9</v>
      </c>
      <c r="D6286" s="13">
        <v>17</v>
      </c>
      <c r="E6286" s="83" t="s">
        <v>359</v>
      </c>
      <c r="F6286" s="13">
        <v>6</v>
      </c>
      <c r="G6286" s="13">
        <v>7</v>
      </c>
      <c r="H6286" s="13" t="s">
        <v>69</v>
      </c>
      <c r="I6286" s="13" t="s">
        <v>53</v>
      </c>
      <c r="J6286" s="13"/>
      <c r="K6286" s="13" t="s">
        <v>28</v>
      </c>
      <c r="L6286" s="12">
        <f t="shared" ca="1" si="877"/>
        <v>2.7267145569813942</v>
      </c>
      <c r="M6286" s="101">
        <f t="shared" ca="1" si="878"/>
        <v>0.14386146002633837</v>
      </c>
      <c r="N6286" s="101">
        <f t="shared" ca="1" si="876"/>
        <v>880.53143066053269</v>
      </c>
      <c r="O6286" s="101">
        <f t="shared" ca="1" si="879"/>
        <v>0.29418523355272264</v>
      </c>
      <c r="Q6286" s="12">
        <f t="shared" ca="1" si="880"/>
        <v>3.457830896268411</v>
      </c>
      <c r="R6286" s="101">
        <f t="shared" ca="1" si="881"/>
        <v>6.1888998120645973E-2</v>
      </c>
      <c r="S6286" s="13"/>
      <c r="T6286" s="101">
        <f t="shared" ca="1" si="882"/>
        <v>0</v>
      </c>
      <c r="U6286" s="101">
        <f t="shared" si="883"/>
        <v>0</v>
      </c>
      <c r="V6286" s="101">
        <f t="shared" ca="1" si="884"/>
        <v>179.48141669451246</v>
      </c>
    </row>
    <row r="6287" spans="2:22" x14ac:dyDescent="0.3">
      <c r="B6287" s="13">
        <v>2023</v>
      </c>
      <c r="C6287" s="13">
        <v>9</v>
      </c>
      <c r="D6287" s="13">
        <v>17</v>
      </c>
      <c r="E6287" s="83" t="s">
        <v>359</v>
      </c>
      <c r="F6287" s="13">
        <v>6</v>
      </c>
      <c r="G6287" s="13">
        <v>8</v>
      </c>
      <c r="H6287" s="13" t="s">
        <v>69</v>
      </c>
      <c r="I6287" s="13" t="s">
        <v>53</v>
      </c>
      <c r="J6287" s="13"/>
      <c r="K6287" s="13" t="s">
        <v>28</v>
      </c>
      <c r="L6287" s="12">
        <f t="shared" ca="1" si="877"/>
        <v>4.502456298979161</v>
      </c>
      <c r="M6287" s="101">
        <f t="shared" ca="1" si="878"/>
        <v>0.23754959433414055</v>
      </c>
      <c r="N6287" s="101">
        <f t="shared" ca="1" si="876"/>
        <v>880.53143066053269</v>
      </c>
      <c r="O6287" s="101">
        <f t="shared" ca="1" si="879"/>
        <v>0.48577001009686166</v>
      </c>
      <c r="Q6287" s="12">
        <f t="shared" ca="1" si="880"/>
        <v>5.6000000000000005</v>
      </c>
      <c r="R6287" s="101">
        <f t="shared" ca="1" si="881"/>
        <v>9.2907074291414066E-2</v>
      </c>
      <c r="S6287" s="13"/>
      <c r="T6287" s="101">
        <f t="shared" ca="1" si="882"/>
        <v>0</v>
      </c>
      <c r="U6287" s="101">
        <f t="shared" si="883"/>
        <v>0</v>
      </c>
      <c r="V6287" s="101">
        <f t="shared" ca="1" si="884"/>
        <v>179.29560254592963</v>
      </c>
    </row>
    <row r="6288" spans="2:22" x14ac:dyDescent="0.3">
      <c r="B6288" s="13">
        <v>2023</v>
      </c>
      <c r="C6288" s="13">
        <v>9</v>
      </c>
      <c r="D6288" s="13">
        <v>17</v>
      </c>
      <c r="E6288" s="83" t="s">
        <v>359</v>
      </c>
      <c r="F6288" s="13">
        <v>6</v>
      </c>
      <c r="G6288" s="13">
        <v>9</v>
      </c>
      <c r="H6288" s="13" t="s">
        <v>69</v>
      </c>
      <c r="I6288" s="13" t="s">
        <v>53</v>
      </c>
      <c r="J6288" s="13"/>
      <c r="K6288" s="13" t="s">
        <v>28</v>
      </c>
      <c r="L6288" s="12">
        <f t="shared" ca="1" si="877"/>
        <v>2.7257019312287158</v>
      </c>
      <c r="M6288" s="101">
        <f t="shared" ca="1" si="878"/>
        <v>0.14380803389162705</v>
      </c>
      <c r="N6288" s="101">
        <f t="shared" ref="N6288:N6351" ca="1" si="885">IF(H6288="On-Peak",IF(I6288="Winter",((L6288*$D$48)/60)+N6287,((L6288*$D$47)/60)+N6287),N6287)</f>
        <v>880.53143066053269</v>
      </c>
      <c r="O6288" s="101">
        <f t="shared" ca="1" si="879"/>
        <v>0.29407598136026614</v>
      </c>
      <c r="Q6288" s="12">
        <f t="shared" ca="1" si="880"/>
        <v>4.6804972743027609</v>
      </c>
      <c r="R6288" s="101">
        <f t="shared" ca="1" si="881"/>
        <v>0.1654734257912179</v>
      </c>
      <c r="S6288" s="13"/>
      <c r="T6288" s="101">
        <f t="shared" ca="1" si="882"/>
        <v>0</v>
      </c>
      <c r="U6288" s="101">
        <f t="shared" si="883"/>
        <v>0</v>
      </c>
      <c r="V6288" s="101">
        <f t="shared" ca="1" si="884"/>
        <v>178.96465569434719</v>
      </c>
    </row>
    <row r="6289" spans="2:22" x14ac:dyDescent="0.3">
      <c r="B6289" s="13">
        <v>2023</v>
      </c>
      <c r="C6289" s="13">
        <v>9</v>
      </c>
      <c r="D6289" s="13">
        <v>17</v>
      </c>
      <c r="E6289" s="83" t="s">
        <v>359</v>
      </c>
      <c r="F6289" s="13">
        <v>6</v>
      </c>
      <c r="G6289" s="13">
        <v>10</v>
      </c>
      <c r="H6289" s="13" t="s">
        <v>70</v>
      </c>
      <c r="I6289" s="13" t="s">
        <v>53</v>
      </c>
      <c r="J6289" s="13"/>
      <c r="K6289" s="13" t="s">
        <v>28</v>
      </c>
      <c r="L6289" s="12">
        <f t="shared" ca="1" si="877"/>
        <v>3.3652767040950566</v>
      </c>
      <c r="M6289" s="101">
        <f t="shared" ca="1" si="878"/>
        <v>0.1775519989080552</v>
      </c>
      <c r="N6289" s="101">
        <f t="shared" ca="1" si="885"/>
        <v>880.53143066053269</v>
      </c>
      <c r="O6289" s="101">
        <f t="shared" ca="1" si="879"/>
        <v>0.36307970360481567</v>
      </c>
      <c r="Q6289" s="12">
        <f t="shared" ca="1" si="880"/>
        <v>5.6000000000000005</v>
      </c>
      <c r="R6289" s="101">
        <f t="shared" ca="1" si="881"/>
        <v>0.18916932699835351</v>
      </c>
      <c r="S6289" s="13"/>
      <c r="T6289" s="101">
        <f t="shared" ca="1" si="882"/>
        <v>0</v>
      </c>
      <c r="U6289" s="101">
        <f t="shared" si="883"/>
        <v>0</v>
      </c>
      <c r="V6289" s="101">
        <f t="shared" ca="1" si="884"/>
        <v>178.58631704035048</v>
      </c>
    </row>
    <row r="6290" spans="2:22" x14ac:dyDescent="0.3">
      <c r="B6290" s="13">
        <v>2023</v>
      </c>
      <c r="C6290" s="13">
        <v>9</v>
      </c>
      <c r="D6290" s="13">
        <v>17</v>
      </c>
      <c r="E6290" s="83" t="s">
        <v>359</v>
      </c>
      <c r="F6290" s="13">
        <v>6</v>
      </c>
      <c r="G6290" s="13">
        <v>11</v>
      </c>
      <c r="H6290" s="13" t="s">
        <v>70</v>
      </c>
      <c r="I6290" s="13" t="s">
        <v>53</v>
      </c>
      <c r="J6290" s="13"/>
      <c r="K6290" s="13" t="s">
        <v>28</v>
      </c>
      <c r="L6290" s="12">
        <f t="shared" ca="1" si="877"/>
        <v>2.9078290605236021</v>
      </c>
      <c r="M6290" s="101">
        <f t="shared" ca="1" si="878"/>
        <v>0.15341706123322527</v>
      </c>
      <c r="N6290" s="101">
        <f t="shared" ca="1" si="885"/>
        <v>880.53143066053269</v>
      </c>
      <c r="O6290" s="101">
        <f t="shared" ca="1" si="879"/>
        <v>0.31372567733989143</v>
      </c>
      <c r="Q6290" s="12">
        <f t="shared" ca="1" si="880"/>
        <v>5.6000000000000005</v>
      </c>
      <c r="R6290" s="101">
        <f t="shared" ca="1" si="881"/>
        <v>0.22789227002667714</v>
      </c>
      <c r="S6290" s="13"/>
      <c r="T6290" s="101">
        <f t="shared" ca="1" si="882"/>
        <v>0</v>
      </c>
      <c r="U6290" s="101">
        <f t="shared" si="883"/>
        <v>0</v>
      </c>
      <c r="V6290" s="101">
        <f t="shared" ca="1" si="884"/>
        <v>178.13053250029714</v>
      </c>
    </row>
    <row r="6291" spans="2:22" x14ac:dyDescent="0.3">
      <c r="B6291" s="13">
        <v>2023</v>
      </c>
      <c r="C6291" s="13">
        <v>9</v>
      </c>
      <c r="D6291" s="13">
        <v>17</v>
      </c>
      <c r="E6291" s="83" t="s">
        <v>359</v>
      </c>
      <c r="F6291" s="13">
        <v>6</v>
      </c>
      <c r="G6291" s="13">
        <v>12</v>
      </c>
      <c r="H6291" s="13" t="s">
        <v>70</v>
      </c>
      <c r="I6291" s="13" t="s">
        <v>53</v>
      </c>
      <c r="J6291" s="13"/>
      <c r="K6291" s="13" t="s">
        <v>28</v>
      </c>
      <c r="L6291" s="12">
        <f t="shared" ca="1" si="877"/>
        <v>4.1096498227295344</v>
      </c>
      <c r="M6291" s="101">
        <f t="shared" ca="1" si="878"/>
        <v>0.21682512464721024</v>
      </c>
      <c r="N6291" s="101">
        <f t="shared" ca="1" si="885"/>
        <v>880.53143066053269</v>
      </c>
      <c r="O6291" s="101">
        <f t="shared" ca="1" si="879"/>
        <v>0.44339011937428946</v>
      </c>
      <c r="Q6291" s="12">
        <f t="shared" ca="1" si="880"/>
        <v>5.6000000000000005</v>
      </c>
      <c r="R6291" s="101">
        <f t="shared" ca="1" si="881"/>
        <v>0.12615814250594495</v>
      </c>
      <c r="S6291" s="13"/>
      <c r="T6291" s="101">
        <f t="shared" ca="1" si="882"/>
        <v>0</v>
      </c>
      <c r="U6291" s="101">
        <f t="shared" si="883"/>
        <v>0</v>
      </c>
      <c r="V6291" s="101">
        <f t="shared" ca="1" si="884"/>
        <v>177.87821621528525</v>
      </c>
    </row>
    <row r="6292" spans="2:22" x14ac:dyDescent="0.3">
      <c r="B6292" s="13">
        <v>2023</v>
      </c>
      <c r="C6292" s="13">
        <v>9</v>
      </c>
      <c r="D6292" s="13">
        <v>17</v>
      </c>
      <c r="E6292" s="83" t="s">
        <v>359</v>
      </c>
      <c r="F6292" s="13">
        <v>6</v>
      </c>
      <c r="G6292" s="13">
        <v>13</v>
      </c>
      <c r="H6292" s="13" t="s">
        <v>70</v>
      </c>
      <c r="I6292" s="13" t="s">
        <v>53</v>
      </c>
      <c r="J6292" s="13"/>
      <c r="K6292" s="13" t="s">
        <v>28</v>
      </c>
      <c r="L6292" s="12">
        <f t="shared" ca="1" si="877"/>
        <v>2.9737574270756362</v>
      </c>
      <c r="M6292" s="101">
        <f t="shared" ca="1" si="878"/>
        <v>0.15689544185251056</v>
      </c>
      <c r="N6292" s="101">
        <f t="shared" ca="1" si="885"/>
        <v>880.53143066053269</v>
      </c>
      <c r="O6292" s="101">
        <f t="shared" ca="1" si="879"/>
        <v>0.32083868880719041</v>
      </c>
      <c r="Q6292" s="12">
        <f t="shared" ca="1" si="880"/>
        <v>5.6000000000000005</v>
      </c>
      <c r="R6292" s="101">
        <f t="shared" ca="1" si="881"/>
        <v>0.22231143379804746</v>
      </c>
      <c r="S6292" s="13"/>
      <c r="T6292" s="101">
        <f t="shared" ca="1" si="882"/>
        <v>0</v>
      </c>
      <c r="U6292" s="101">
        <f t="shared" si="883"/>
        <v>0</v>
      </c>
      <c r="V6292" s="101">
        <f t="shared" ca="1" si="884"/>
        <v>177.43359334768917</v>
      </c>
    </row>
    <row r="6293" spans="2:22" x14ac:dyDescent="0.3">
      <c r="B6293" s="13">
        <v>2023</v>
      </c>
      <c r="C6293" s="13">
        <v>9</v>
      </c>
      <c r="D6293" s="13">
        <v>17</v>
      </c>
      <c r="E6293" s="83" t="s">
        <v>359</v>
      </c>
      <c r="F6293" s="13">
        <v>6</v>
      </c>
      <c r="G6293" s="13">
        <v>14</v>
      </c>
      <c r="H6293" s="13" t="s">
        <v>70</v>
      </c>
      <c r="I6293" s="13" t="s">
        <v>53</v>
      </c>
      <c r="J6293" s="13"/>
      <c r="K6293" s="13" t="s">
        <v>28</v>
      </c>
      <c r="L6293" s="12">
        <f t="shared" ca="1" si="877"/>
        <v>4.1071087454097626</v>
      </c>
      <c r="M6293" s="101">
        <f t="shared" ca="1" si="878"/>
        <v>0.21669105740781908</v>
      </c>
      <c r="N6293" s="101">
        <f t="shared" ca="1" si="885"/>
        <v>880.53143066053269</v>
      </c>
      <c r="O6293" s="101">
        <f t="shared" ca="1" si="879"/>
        <v>0.44311596254225927</v>
      </c>
      <c r="Q6293" s="12">
        <f t="shared" ca="1" si="880"/>
        <v>5.6000000000000005</v>
      </c>
      <c r="R6293" s="101">
        <f t="shared" ca="1" si="881"/>
        <v>0.12637324470106365</v>
      </c>
      <c r="S6293" s="13"/>
      <c r="T6293" s="101">
        <f t="shared" ca="1" si="882"/>
        <v>0</v>
      </c>
      <c r="U6293" s="101">
        <f t="shared" si="883"/>
        <v>0</v>
      </c>
      <c r="V6293" s="101">
        <f t="shared" ca="1" si="884"/>
        <v>177.18084685828705</v>
      </c>
    </row>
    <row r="6294" spans="2:22" x14ac:dyDescent="0.3">
      <c r="B6294" s="13">
        <v>2023</v>
      </c>
      <c r="C6294" s="13">
        <v>9</v>
      </c>
      <c r="D6294" s="13">
        <v>17</v>
      </c>
      <c r="E6294" s="83" t="s">
        <v>359</v>
      </c>
      <c r="F6294" s="13">
        <v>6</v>
      </c>
      <c r="G6294" s="13">
        <v>15</v>
      </c>
      <c r="H6294" s="13" t="s">
        <v>70</v>
      </c>
      <c r="I6294" s="13" t="s">
        <v>53</v>
      </c>
      <c r="J6294" s="13"/>
      <c r="K6294" s="13" t="s">
        <v>28</v>
      </c>
      <c r="L6294" s="12">
        <f t="shared" ca="1" si="877"/>
        <v>4.2133259031271759</v>
      </c>
      <c r="M6294" s="101">
        <f t="shared" ca="1" si="878"/>
        <v>0.22229507464898982</v>
      </c>
      <c r="N6294" s="101">
        <f t="shared" ca="1" si="885"/>
        <v>880.53143066053269</v>
      </c>
      <c r="O6294" s="101">
        <f t="shared" ca="1" si="879"/>
        <v>0.45457573168839099</v>
      </c>
      <c r="Q6294" s="12">
        <f t="shared" ca="1" si="880"/>
        <v>5.6000000000000005</v>
      </c>
      <c r="R6294" s="101">
        <f t="shared" ca="1" si="881"/>
        <v>0.11738196230028461</v>
      </c>
      <c r="S6294" s="13"/>
      <c r="T6294" s="101">
        <f t="shared" ca="1" si="882"/>
        <v>0</v>
      </c>
      <c r="U6294" s="101">
        <f t="shared" si="883"/>
        <v>0</v>
      </c>
      <c r="V6294" s="101">
        <f t="shared" ca="1" si="884"/>
        <v>176.94608293368651</v>
      </c>
    </row>
    <row r="6295" spans="2:22" x14ac:dyDescent="0.3">
      <c r="B6295" s="13">
        <v>2023</v>
      </c>
      <c r="C6295" s="13">
        <v>9</v>
      </c>
      <c r="D6295" s="13">
        <v>17</v>
      </c>
      <c r="E6295" s="83" t="s">
        <v>359</v>
      </c>
      <c r="F6295" s="13">
        <v>6</v>
      </c>
      <c r="G6295" s="13">
        <v>16</v>
      </c>
      <c r="H6295" s="13" t="s">
        <v>71</v>
      </c>
      <c r="I6295" s="13" t="s">
        <v>53</v>
      </c>
      <c r="J6295" s="13"/>
      <c r="K6295" s="13" t="s">
        <v>28</v>
      </c>
      <c r="L6295" s="12">
        <f t="shared" ca="1" si="877"/>
        <v>4.2695650920131021</v>
      </c>
      <c r="M6295" s="101">
        <f t="shared" ca="1" si="878"/>
        <v>0.53002381052250647</v>
      </c>
      <c r="N6295" s="101">
        <f t="shared" ca="1" si="885"/>
        <v>881.73224584266143</v>
      </c>
      <c r="O6295" s="101">
        <f t="shared" ca="1" si="879"/>
        <v>1.2714764844015018</v>
      </c>
      <c r="Q6295" s="12">
        <f t="shared" ca="1" si="880"/>
        <v>5.6000000000000005</v>
      </c>
      <c r="R6295" s="101">
        <f t="shared" ca="1" si="881"/>
        <v>0.11262131496109096</v>
      </c>
      <c r="S6295" s="13"/>
      <c r="T6295" s="101">
        <f t="shared" ca="1" si="882"/>
        <v>0</v>
      </c>
      <c r="U6295" s="101">
        <f t="shared" ca="1" si="883"/>
        <v>1.200815182128685</v>
      </c>
      <c r="V6295" s="101">
        <f t="shared" ca="1" si="884"/>
        <v>177.92165548589301</v>
      </c>
    </row>
    <row r="6296" spans="2:22" x14ac:dyDescent="0.3">
      <c r="B6296" s="13">
        <v>2023</v>
      </c>
      <c r="C6296" s="13">
        <v>9</v>
      </c>
      <c r="D6296" s="13">
        <v>17</v>
      </c>
      <c r="E6296" s="83" t="s">
        <v>359</v>
      </c>
      <c r="F6296" s="13">
        <v>6</v>
      </c>
      <c r="G6296" s="13">
        <v>17</v>
      </c>
      <c r="H6296" s="13" t="s">
        <v>71</v>
      </c>
      <c r="I6296" s="13" t="s">
        <v>53</v>
      </c>
      <c r="J6296" s="13"/>
      <c r="K6296" s="13" t="s">
        <v>28</v>
      </c>
      <c r="L6296" s="12">
        <f t="shared" ca="1" si="877"/>
        <v>4.2280727127975073</v>
      </c>
      <c r="M6296" s="101">
        <f t="shared" ca="1" si="878"/>
        <v>0.5248729465666826</v>
      </c>
      <c r="N6296" s="101">
        <f t="shared" ca="1" si="885"/>
        <v>882.92139129313568</v>
      </c>
      <c r="O6296" s="101">
        <f t="shared" ca="1" si="879"/>
        <v>1.2591200538710976</v>
      </c>
      <c r="Q6296" s="12">
        <f t="shared" ca="1" si="880"/>
        <v>5.6000000000000005</v>
      </c>
      <c r="R6296" s="101">
        <f t="shared" ca="1" si="881"/>
        <v>0.11613364486169106</v>
      </c>
      <c r="S6296" s="13"/>
      <c r="T6296" s="101">
        <f t="shared" ca="1" si="882"/>
        <v>0</v>
      </c>
      <c r="U6296" s="101">
        <f t="shared" ca="1" si="883"/>
        <v>1.1891454504742989</v>
      </c>
      <c r="V6296" s="101">
        <f t="shared" ca="1" si="884"/>
        <v>178.87853364664392</v>
      </c>
    </row>
    <row r="6297" spans="2:22" x14ac:dyDescent="0.3">
      <c r="B6297" s="13">
        <v>2023</v>
      </c>
      <c r="C6297" s="13">
        <v>9</v>
      </c>
      <c r="D6297" s="13">
        <v>17</v>
      </c>
      <c r="E6297" s="83" t="s">
        <v>359</v>
      </c>
      <c r="F6297" s="13">
        <v>6</v>
      </c>
      <c r="G6297" s="13">
        <v>18</v>
      </c>
      <c r="H6297" s="13" t="s">
        <v>71</v>
      </c>
      <c r="I6297" s="13" t="s">
        <v>53</v>
      </c>
      <c r="J6297" s="13"/>
      <c r="K6297" s="13" t="s">
        <v>28</v>
      </c>
      <c r="L6297" s="12">
        <f t="shared" ca="1" si="877"/>
        <v>4.7265649064694975</v>
      </c>
      <c r="M6297" s="101">
        <f t="shared" ca="1" si="878"/>
        <v>0.58675576748912339</v>
      </c>
      <c r="N6297" s="101">
        <f t="shared" ca="1" si="885"/>
        <v>884.25073767308027</v>
      </c>
      <c r="O6297" s="101">
        <f t="shared" ca="1" si="879"/>
        <v>1.4075710291466164</v>
      </c>
      <c r="Q6297" s="12">
        <f t="shared" ca="1" si="880"/>
        <v>4.8582424052508912</v>
      </c>
      <c r="R6297" s="101">
        <f t="shared" ca="1" si="881"/>
        <v>1.1146500271844984E-2</v>
      </c>
      <c r="S6297" s="13"/>
      <c r="T6297" s="101">
        <f t="shared" ca="1" si="882"/>
        <v>0</v>
      </c>
      <c r="U6297" s="101">
        <f t="shared" ca="1" si="883"/>
        <v>1.3293463799445462</v>
      </c>
      <c r="V6297" s="101">
        <f t="shared" ca="1" si="884"/>
        <v>180.18558702604477</v>
      </c>
    </row>
    <row r="6298" spans="2:22" x14ac:dyDescent="0.3">
      <c r="B6298" s="13">
        <v>2023</v>
      </c>
      <c r="C6298" s="13">
        <v>9</v>
      </c>
      <c r="D6298" s="13">
        <v>17</v>
      </c>
      <c r="E6298" s="83" t="s">
        <v>359</v>
      </c>
      <c r="F6298" s="13">
        <v>6</v>
      </c>
      <c r="G6298" s="13">
        <v>19</v>
      </c>
      <c r="H6298" s="13" t="s">
        <v>71</v>
      </c>
      <c r="I6298" s="13" t="s">
        <v>53</v>
      </c>
      <c r="J6298" s="13"/>
      <c r="K6298" s="13" t="s">
        <v>28</v>
      </c>
      <c r="L6298" s="12">
        <f t="shared" ca="1" si="877"/>
        <v>5.8853292201145129</v>
      </c>
      <c r="M6298" s="101">
        <f t="shared" ca="1" si="878"/>
        <v>0.73060476938501562</v>
      </c>
      <c r="N6298" s="101">
        <f t="shared" ca="1" si="885"/>
        <v>885.90598651623748</v>
      </c>
      <c r="O6298" s="101">
        <f t="shared" ca="1" si="879"/>
        <v>1.752651041750102</v>
      </c>
      <c r="Q6298" s="12">
        <f t="shared" ca="1" si="880"/>
        <v>0</v>
      </c>
      <c r="R6298" s="101">
        <f t="shared" ca="1" si="881"/>
        <v>0</v>
      </c>
      <c r="S6298" s="13"/>
      <c r="T6298" s="101">
        <f t="shared" ca="1" si="882"/>
        <v>0.73060476938501562</v>
      </c>
      <c r="U6298" s="101">
        <f t="shared" ca="1" si="883"/>
        <v>1.6552488431572068</v>
      </c>
      <c r="V6298" s="101">
        <f t="shared" ca="1" si="884"/>
        <v>182.57144063858701</v>
      </c>
    </row>
    <row r="6299" spans="2:22" x14ac:dyDescent="0.3">
      <c r="B6299" s="13">
        <v>2023</v>
      </c>
      <c r="C6299" s="13">
        <v>9</v>
      </c>
      <c r="D6299" s="13">
        <v>17</v>
      </c>
      <c r="E6299" s="83" t="s">
        <v>359</v>
      </c>
      <c r="F6299" s="13">
        <v>6</v>
      </c>
      <c r="G6299" s="13">
        <v>20</v>
      </c>
      <c r="H6299" s="13" t="s">
        <v>69</v>
      </c>
      <c r="I6299" s="13" t="s">
        <v>53</v>
      </c>
      <c r="J6299" s="13"/>
      <c r="K6299" s="13" t="s">
        <v>28</v>
      </c>
      <c r="L6299" s="12">
        <f t="shared" ca="1" si="877"/>
        <v>5.732650420884366</v>
      </c>
      <c r="M6299" s="101">
        <f t="shared" ca="1" si="878"/>
        <v>0.30245463620585916</v>
      </c>
      <c r="N6299" s="101">
        <f t="shared" ca="1" si="885"/>
        <v>885.90598651623748</v>
      </c>
      <c r="O6299" s="101">
        <f t="shared" ca="1" si="879"/>
        <v>0.61849565390921424</v>
      </c>
      <c r="Q6299" s="12">
        <f t="shared" ca="1" si="880"/>
        <v>0</v>
      </c>
      <c r="R6299" s="101">
        <f t="shared" ca="1" si="881"/>
        <v>0</v>
      </c>
      <c r="S6299" s="13"/>
      <c r="T6299" s="101">
        <f t="shared" ca="1" si="882"/>
        <v>0.30245463620585916</v>
      </c>
      <c r="U6299" s="101">
        <f t="shared" si="883"/>
        <v>0</v>
      </c>
      <c r="V6299" s="101">
        <f t="shared" ca="1" si="884"/>
        <v>182.87389527479286</v>
      </c>
    </row>
    <row r="6300" spans="2:22" x14ac:dyDescent="0.3">
      <c r="B6300" s="13">
        <v>2023</v>
      </c>
      <c r="C6300" s="13">
        <v>9</v>
      </c>
      <c r="D6300" s="13">
        <v>17</v>
      </c>
      <c r="E6300" s="83" t="s">
        <v>359</v>
      </c>
      <c r="F6300" s="13">
        <v>6</v>
      </c>
      <c r="G6300" s="13">
        <v>21</v>
      </c>
      <c r="H6300" s="13" t="s">
        <v>69</v>
      </c>
      <c r="I6300" s="13" t="s">
        <v>53</v>
      </c>
      <c r="J6300" s="13"/>
      <c r="K6300" s="13" t="s">
        <v>28</v>
      </c>
      <c r="L6300" s="12">
        <f t="shared" ca="1" si="877"/>
        <v>4.7385248704143867</v>
      </c>
      <c r="M6300" s="101">
        <f t="shared" ca="1" si="878"/>
        <v>0.25000457216306304</v>
      </c>
      <c r="N6300" s="101">
        <f t="shared" ca="1" si="885"/>
        <v>885.90598651623748</v>
      </c>
      <c r="O6300" s="101">
        <f t="shared" ca="1" si="879"/>
        <v>0.51123944826900813</v>
      </c>
      <c r="Q6300" s="12">
        <f t="shared" ca="1" si="880"/>
        <v>0</v>
      </c>
      <c r="R6300" s="101">
        <f t="shared" ca="1" si="881"/>
        <v>0</v>
      </c>
      <c r="S6300" s="13"/>
      <c r="T6300" s="101">
        <f t="shared" ca="1" si="882"/>
        <v>0.25000457216306304</v>
      </c>
      <c r="U6300" s="101">
        <f t="shared" si="883"/>
        <v>0</v>
      </c>
      <c r="V6300" s="101">
        <f t="shared" ca="1" si="884"/>
        <v>183.12389984695591</v>
      </c>
    </row>
    <row r="6301" spans="2:22" x14ac:dyDescent="0.3">
      <c r="B6301" s="13">
        <v>2023</v>
      </c>
      <c r="C6301" s="13">
        <v>9</v>
      </c>
      <c r="D6301" s="13">
        <v>17</v>
      </c>
      <c r="E6301" s="83" t="s">
        <v>359</v>
      </c>
      <c r="F6301" s="13">
        <v>6</v>
      </c>
      <c r="G6301" s="13">
        <v>22</v>
      </c>
      <c r="H6301" s="13" t="s">
        <v>69</v>
      </c>
      <c r="I6301" s="13" t="s">
        <v>53</v>
      </c>
      <c r="J6301" s="13"/>
      <c r="K6301" s="13" t="s">
        <v>28</v>
      </c>
      <c r="L6301" s="12">
        <f t="shared" ca="1" si="877"/>
        <v>5.3867847949052026</v>
      </c>
      <c r="M6301" s="101">
        <f t="shared" ca="1" si="878"/>
        <v>0.28420676577919851</v>
      </c>
      <c r="N6301" s="101">
        <f t="shared" ca="1" si="885"/>
        <v>885.90598651623748</v>
      </c>
      <c r="O6301" s="101">
        <f t="shared" ca="1" si="879"/>
        <v>0.58118021152232235</v>
      </c>
      <c r="Q6301" s="12">
        <f t="shared" ca="1" si="880"/>
        <v>0</v>
      </c>
      <c r="R6301" s="101">
        <f t="shared" ca="1" si="881"/>
        <v>0</v>
      </c>
      <c r="S6301" s="13"/>
      <c r="T6301" s="101">
        <f t="shared" ca="1" si="882"/>
        <v>0.28420676577919851</v>
      </c>
      <c r="U6301" s="101">
        <f t="shared" si="883"/>
        <v>0</v>
      </c>
      <c r="V6301" s="101">
        <f t="shared" ca="1" si="884"/>
        <v>183.40810661273511</v>
      </c>
    </row>
    <row r="6302" spans="2:22" x14ac:dyDescent="0.3">
      <c r="B6302" s="13">
        <v>2023</v>
      </c>
      <c r="C6302" s="13">
        <v>9</v>
      </c>
      <c r="D6302" s="13">
        <v>17</v>
      </c>
      <c r="E6302" s="83" t="s">
        <v>359</v>
      </c>
      <c r="F6302" s="13">
        <v>6</v>
      </c>
      <c r="G6302" s="13">
        <v>23</v>
      </c>
      <c r="H6302" s="13" t="s">
        <v>69</v>
      </c>
      <c r="I6302" s="13" t="s">
        <v>53</v>
      </c>
      <c r="J6302" s="13"/>
      <c r="K6302" s="13" t="s">
        <v>28</v>
      </c>
      <c r="L6302" s="12">
        <f t="shared" ca="1" si="877"/>
        <v>4.5482506715259028</v>
      </c>
      <c r="M6302" s="101">
        <f t="shared" ca="1" si="878"/>
        <v>0.23996570542970663</v>
      </c>
      <c r="N6302" s="101">
        <f t="shared" ca="1" si="885"/>
        <v>885.90598651623748</v>
      </c>
      <c r="O6302" s="101">
        <f t="shared" ca="1" si="879"/>
        <v>0.49071076495092963</v>
      </c>
      <c r="Q6302" s="12">
        <f t="shared" ca="1" si="880"/>
        <v>0</v>
      </c>
      <c r="R6302" s="101">
        <f t="shared" ca="1" si="881"/>
        <v>0</v>
      </c>
      <c r="S6302" s="13"/>
      <c r="T6302" s="101">
        <f t="shared" ca="1" si="882"/>
        <v>0.23996570542970663</v>
      </c>
      <c r="U6302" s="101">
        <f t="shared" si="883"/>
        <v>0</v>
      </c>
      <c r="V6302" s="101">
        <f t="shared" ca="1" si="884"/>
        <v>183.64807231816482</v>
      </c>
    </row>
    <row r="6303" spans="2:22" x14ac:dyDescent="0.3">
      <c r="B6303" s="13">
        <v>2023</v>
      </c>
      <c r="C6303" s="13">
        <v>9</v>
      </c>
      <c r="D6303" s="13">
        <v>18</v>
      </c>
      <c r="E6303" s="83" t="s">
        <v>360</v>
      </c>
      <c r="F6303" s="13">
        <v>7</v>
      </c>
      <c r="G6303" s="13">
        <v>0</v>
      </c>
      <c r="H6303" s="13" t="s">
        <v>69</v>
      </c>
      <c r="I6303" s="13" t="s">
        <v>53</v>
      </c>
      <c r="J6303" s="13"/>
      <c r="K6303" s="13" t="s">
        <v>27</v>
      </c>
      <c r="L6303" s="12">
        <f t="shared" ca="1" si="877"/>
        <v>5.7523679913456327</v>
      </c>
      <c r="M6303" s="101">
        <f t="shared" ca="1" si="878"/>
        <v>0.3034949352233956</v>
      </c>
      <c r="N6303" s="101">
        <f t="shared" ca="1" si="885"/>
        <v>885.90598651623748</v>
      </c>
      <c r="O6303" s="101">
        <f t="shared" ca="1" si="879"/>
        <v>0.62062298258628035</v>
      </c>
      <c r="Q6303" s="12">
        <f t="shared" ca="1" si="880"/>
        <v>0</v>
      </c>
      <c r="R6303" s="101">
        <f t="shared" ca="1" si="881"/>
        <v>0</v>
      </c>
      <c r="S6303" s="13"/>
      <c r="T6303" s="101">
        <f t="shared" ca="1" si="882"/>
        <v>0.3034949352233956</v>
      </c>
      <c r="U6303" s="101">
        <f t="shared" si="883"/>
        <v>0</v>
      </c>
      <c r="V6303" s="101">
        <f t="shared" ca="1" si="884"/>
        <v>183.95156725338822</v>
      </c>
    </row>
    <row r="6304" spans="2:22" x14ac:dyDescent="0.3">
      <c r="B6304" s="13">
        <v>2023</v>
      </c>
      <c r="C6304" s="13">
        <v>9</v>
      </c>
      <c r="D6304" s="13">
        <v>18</v>
      </c>
      <c r="E6304" s="83" t="s">
        <v>360</v>
      </c>
      <c r="F6304" s="13">
        <v>7</v>
      </c>
      <c r="G6304" s="13">
        <v>1</v>
      </c>
      <c r="H6304" s="13" t="s">
        <v>69</v>
      </c>
      <c r="I6304" s="13" t="s">
        <v>53</v>
      </c>
      <c r="J6304" s="13"/>
      <c r="K6304" s="13" t="s">
        <v>27</v>
      </c>
      <c r="L6304" s="12">
        <f t="shared" ca="1" si="877"/>
        <v>2.9921210311060271</v>
      </c>
      <c r="M6304" s="101">
        <f t="shared" ca="1" si="878"/>
        <v>0.157864305601154</v>
      </c>
      <c r="N6304" s="101">
        <f t="shared" ca="1" si="885"/>
        <v>885.90598651623748</v>
      </c>
      <c r="O6304" s="101">
        <f t="shared" ca="1" si="879"/>
        <v>0.32281993804602926</v>
      </c>
      <c r="Q6304" s="12">
        <f t="shared" ca="1" si="880"/>
        <v>0</v>
      </c>
      <c r="R6304" s="101">
        <f t="shared" ca="1" si="881"/>
        <v>0</v>
      </c>
      <c r="S6304" s="13"/>
      <c r="T6304" s="101">
        <f t="shared" ca="1" si="882"/>
        <v>0.157864305601154</v>
      </c>
      <c r="U6304" s="101">
        <f t="shared" si="883"/>
        <v>0</v>
      </c>
      <c r="V6304" s="101">
        <f t="shared" ca="1" si="884"/>
        <v>184.10943155898937</v>
      </c>
    </row>
    <row r="6305" spans="2:22" x14ac:dyDescent="0.3">
      <c r="B6305" s="13">
        <v>2023</v>
      </c>
      <c r="C6305" s="13">
        <v>9</v>
      </c>
      <c r="D6305" s="13">
        <v>18</v>
      </c>
      <c r="E6305" s="83" t="s">
        <v>360</v>
      </c>
      <c r="F6305" s="13">
        <v>7</v>
      </c>
      <c r="G6305" s="13">
        <v>2</v>
      </c>
      <c r="H6305" s="13" t="s">
        <v>69</v>
      </c>
      <c r="I6305" s="13" t="s">
        <v>53</v>
      </c>
      <c r="J6305" s="13"/>
      <c r="K6305" s="13" t="s">
        <v>27</v>
      </c>
      <c r="L6305" s="12">
        <f t="shared" ca="1" si="877"/>
        <v>3.0545060708487743</v>
      </c>
      <c r="M6305" s="101">
        <f t="shared" ca="1" si="878"/>
        <v>0.16115574029798133</v>
      </c>
      <c r="N6305" s="101">
        <f t="shared" ca="1" si="885"/>
        <v>885.90598651623748</v>
      </c>
      <c r="O6305" s="101">
        <f t="shared" ca="1" si="879"/>
        <v>0.32955065998387428</v>
      </c>
      <c r="Q6305" s="12">
        <f t="shared" ca="1" si="880"/>
        <v>0</v>
      </c>
      <c r="R6305" s="101">
        <f t="shared" ca="1" si="881"/>
        <v>0</v>
      </c>
      <c r="S6305" s="13"/>
      <c r="T6305" s="101">
        <f t="shared" ca="1" si="882"/>
        <v>0.16115574029798133</v>
      </c>
      <c r="U6305" s="101">
        <f t="shared" si="883"/>
        <v>0</v>
      </c>
      <c r="V6305" s="101">
        <f t="shared" ca="1" si="884"/>
        <v>184.27058729928734</v>
      </c>
    </row>
    <row r="6306" spans="2:22" x14ac:dyDescent="0.3">
      <c r="B6306" s="13">
        <v>2023</v>
      </c>
      <c r="C6306" s="13">
        <v>9</v>
      </c>
      <c r="D6306" s="13">
        <v>18</v>
      </c>
      <c r="E6306" s="83" t="s">
        <v>360</v>
      </c>
      <c r="F6306" s="13">
        <v>7</v>
      </c>
      <c r="G6306" s="13">
        <v>3</v>
      </c>
      <c r="H6306" s="13" t="s">
        <v>69</v>
      </c>
      <c r="I6306" s="13" t="s">
        <v>53</v>
      </c>
      <c r="J6306" s="13"/>
      <c r="K6306" s="13" t="s">
        <v>27</v>
      </c>
      <c r="L6306" s="12">
        <f t="shared" ca="1" si="877"/>
        <v>2.7600243231059642</v>
      </c>
      <c r="M6306" s="101">
        <f t="shared" ca="1" si="878"/>
        <v>0.14561888328707068</v>
      </c>
      <c r="N6306" s="101">
        <f t="shared" ca="1" si="885"/>
        <v>885.90598651623748</v>
      </c>
      <c r="O6306" s="101">
        <f t="shared" ca="1" si="879"/>
        <v>0.29777902421990249</v>
      </c>
      <c r="Q6306" s="12">
        <f t="shared" ca="1" si="880"/>
        <v>0</v>
      </c>
      <c r="R6306" s="101">
        <f t="shared" ca="1" si="881"/>
        <v>0</v>
      </c>
      <c r="S6306" s="13"/>
      <c r="T6306" s="101">
        <f t="shared" ca="1" si="882"/>
        <v>0.14561888328707068</v>
      </c>
      <c r="U6306" s="101">
        <f t="shared" si="883"/>
        <v>0</v>
      </c>
      <c r="V6306" s="101">
        <f t="shared" ca="1" si="884"/>
        <v>184.4162061825744</v>
      </c>
    </row>
    <row r="6307" spans="2:22" x14ac:dyDescent="0.3">
      <c r="B6307" s="13">
        <v>2023</v>
      </c>
      <c r="C6307" s="13">
        <v>9</v>
      </c>
      <c r="D6307" s="13">
        <v>18</v>
      </c>
      <c r="E6307" s="83" t="s">
        <v>360</v>
      </c>
      <c r="F6307" s="13">
        <v>7</v>
      </c>
      <c r="G6307" s="13">
        <v>4</v>
      </c>
      <c r="H6307" s="13" t="s">
        <v>69</v>
      </c>
      <c r="I6307" s="13" t="s">
        <v>53</v>
      </c>
      <c r="J6307" s="13"/>
      <c r="K6307" s="13" t="s">
        <v>27</v>
      </c>
      <c r="L6307" s="12">
        <f t="shared" ca="1" si="877"/>
        <v>2.8892767873944512</v>
      </c>
      <c r="M6307" s="101">
        <f t="shared" ca="1" si="878"/>
        <v>0.15243824330293124</v>
      </c>
      <c r="N6307" s="101">
        <f t="shared" ca="1" si="885"/>
        <v>885.90598651623748</v>
      </c>
      <c r="O6307" s="101">
        <f t="shared" ca="1" si="879"/>
        <v>0.31172407259198731</v>
      </c>
      <c r="Q6307" s="12">
        <f t="shared" ca="1" si="880"/>
        <v>0</v>
      </c>
      <c r="R6307" s="101">
        <f t="shared" ca="1" si="881"/>
        <v>0</v>
      </c>
      <c r="S6307" s="13"/>
      <c r="T6307" s="101">
        <f t="shared" ca="1" si="882"/>
        <v>0.15243824330293124</v>
      </c>
      <c r="U6307" s="101">
        <f t="shared" si="883"/>
        <v>0</v>
      </c>
      <c r="V6307" s="101">
        <f t="shared" ca="1" si="884"/>
        <v>184.56864442587732</v>
      </c>
    </row>
    <row r="6308" spans="2:22" x14ac:dyDescent="0.3">
      <c r="B6308" s="13">
        <v>2023</v>
      </c>
      <c r="C6308" s="13">
        <v>9</v>
      </c>
      <c r="D6308" s="13">
        <v>18</v>
      </c>
      <c r="E6308" s="83" t="s">
        <v>360</v>
      </c>
      <c r="F6308" s="13">
        <v>7</v>
      </c>
      <c r="G6308" s="13">
        <v>5</v>
      </c>
      <c r="H6308" s="13" t="s">
        <v>69</v>
      </c>
      <c r="I6308" s="13" t="s">
        <v>53</v>
      </c>
      <c r="J6308" s="13"/>
      <c r="K6308" s="13" t="s">
        <v>27</v>
      </c>
      <c r="L6308" s="12">
        <f t="shared" ca="1" si="877"/>
        <v>2.5330432041393705</v>
      </c>
      <c r="M6308" s="101">
        <f t="shared" ca="1" si="878"/>
        <v>0.13364335945039318</v>
      </c>
      <c r="N6308" s="101">
        <f t="shared" ca="1" si="885"/>
        <v>885.90598651623748</v>
      </c>
      <c r="O6308" s="101">
        <f t="shared" ca="1" si="879"/>
        <v>0.27329003129459667</v>
      </c>
      <c r="Q6308" s="12">
        <f t="shared" ca="1" si="880"/>
        <v>0</v>
      </c>
      <c r="R6308" s="101">
        <f t="shared" ca="1" si="881"/>
        <v>0</v>
      </c>
      <c r="S6308" s="13"/>
      <c r="T6308" s="101">
        <f t="shared" ca="1" si="882"/>
        <v>0.13364335945039318</v>
      </c>
      <c r="U6308" s="101">
        <f t="shared" si="883"/>
        <v>0</v>
      </c>
      <c r="V6308" s="101">
        <f t="shared" ca="1" si="884"/>
        <v>184.70228778532771</v>
      </c>
    </row>
    <row r="6309" spans="2:22" x14ac:dyDescent="0.3">
      <c r="B6309" s="13">
        <v>2023</v>
      </c>
      <c r="C6309" s="13">
        <v>9</v>
      </c>
      <c r="D6309" s="13">
        <v>18</v>
      </c>
      <c r="E6309" s="83" t="s">
        <v>360</v>
      </c>
      <c r="F6309" s="13">
        <v>7</v>
      </c>
      <c r="G6309" s="13">
        <v>6</v>
      </c>
      <c r="H6309" s="13" t="s">
        <v>69</v>
      </c>
      <c r="I6309" s="13" t="s">
        <v>53</v>
      </c>
      <c r="J6309" s="13"/>
      <c r="K6309" s="13" t="s">
        <v>27</v>
      </c>
      <c r="L6309" s="12">
        <f t="shared" ca="1" si="877"/>
        <v>2.498657007441567</v>
      </c>
      <c r="M6309" s="101">
        <f t="shared" ca="1" si="878"/>
        <v>0.13182914371261709</v>
      </c>
      <c r="N6309" s="101">
        <f t="shared" ca="1" si="885"/>
        <v>885.90598651623748</v>
      </c>
      <c r="O6309" s="101">
        <f t="shared" ca="1" si="879"/>
        <v>0.26958010453287068</v>
      </c>
      <c r="Q6309" s="12">
        <f t="shared" ca="1" si="880"/>
        <v>1.2589642243665091</v>
      </c>
      <c r="R6309" s="101">
        <f t="shared" ca="1" si="881"/>
        <v>0</v>
      </c>
      <c r="S6309" s="13"/>
      <c r="T6309" s="101">
        <f t="shared" ca="1" si="882"/>
        <v>6.5406191235040059E-2</v>
      </c>
      <c r="U6309" s="101">
        <f t="shared" si="883"/>
        <v>0</v>
      </c>
      <c r="V6309" s="101">
        <f t="shared" ca="1" si="884"/>
        <v>184.76769397656275</v>
      </c>
    </row>
    <row r="6310" spans="2:22" x14ac:dyDescent="0.3">
      <c r="B6310" s="13">
        <v>2023</v>
      </c>
      <c r="C6310" s="13">
        <v>9</v>
      </c>
      <c r="D6310" s="13">
        <v>18</v>
      </c>
      <c r="E6310" s="83" t="s">
        <v>360</v>
      </c>
      <c r="F6310" s="13">
        <v>7</v>
      </c>
      <c r="G6310" s="13">
        <v>7</v>
      </c>
      <c r="H6310" s="13" t="s">
        <v>69</v>
      </c>
      <c r="I6310" s="13" t="s">
        <v>53</v>
      </c>
      <c r="J6310" s="13"/>
      <c r="K6310" s="13" t="s">
        <v>27</v>
      </c>
      <c r="L6310" s="12">
        <f t="shared" ca="1" si="877"/>
        <v>2.6587452955763773</v>
      </c>
      <c r="M6310" s="101">
        <f t="shared" ca="1" si="878"/>
        <v>0.14027540179460968</v>
      </c>
      <c r="N6310" s="101">
        <f t="shared" ca="1" si="885"/>
        <v>885.90598651623748</v>
      </c>
      <c r="O6310" s="101">
        <f t="shared" ca="1" si="879"/>
        <v>0.28685202993973535</v>
      </c>
      <c r="Q6310" s="12">
        <f t="shared" ca="1" si="880"/>
        <v>1.7058074273199462</v>
      </c>
      <c r="R6310" s="101">
        <f t="shared" ca="1" si="881"/>
        <v>0</v>
      </c>
      <c r="S6310" s="13"/>
      <c r="T6310" s="101">
        <f t="shared" ca="1" si="882"/>
        <v>5.0277001929209308E-2</v>
      </c>
      <c r="U6310" s="101">
        <f t="shared" si="883"/>
        <v>0</v>
      </c>
      <c r="V6310" s="101">
        <f t="shared" ca="1" si="884"/>
        <v>184.81797097849196</v>
      </c>
    </row>
    <row r="6311" spans="2:22" x14ac:dyDescent="0.3">
      <c r="B6311" s="13">
        <v>2023</v>
      </c>
      <c r="C6311" s="13">
        <v>9</v>
      </c>
      <c r="D6311" s="13">
        <v>18</v>
      </c>
      <c r="E6311" s="83" t="s">
        <v>360</v>
      </c>
      <c r="F6311" s="13">
        <v>7</v>
      </c>
      <c r="G6311" s="13">
        <v>8</v>
      </c>
      <c r="H6311" s="13" t="s">
        <v>69</v>
      </c>
      <c r="I6311" s="13" t="s">
        <v>53</v>
      </c>
      <c r="J6311" s="13"/>
      <c r="K6311" s="13" t="s">
        <v>27</v>
      </c>
      <c r="L6311" s="12">
        <f t="shared" ca="1" si="877"/>
        <v>3.509867084894168</v>
      </c>
      <c r="M6311" s="101">
        <f t="shared" ca="1" si="878"/>
        <v>0.1851805873990163</v>
      </c>
      <c r="N6311" s="101">
        <f t="shared" ca="1" si="885"/>
        <v>885.90598651623748</v>
      </c>
      <c r="O6311" s="101">
        <f t="shared" ca="1" si="879"/>
        <v>0.37867955978923179</v>
      </c>
      <c r="Q6311" s="12">
        <f t="shared" ca="1" si="880"/>
        <v>5.6000000000000005</v>
      </c>
      <c r="R6311" s="101">
        <f t="shared" ca="1" si="881"/>
        <v>0.17692975126370872</v>
      </c>
      <c r="S6311" s="13"/>
      <c r="T6311" s="101">
        <f t="shared" ca="1" si="882"/>
        <v>0</v>
      </c>
      <c r="U6311" s="101">
        <f t="shared" si="883"/>
        <v>0</v>
      </c>
      <c r="V6311" s="101">
        <f t="shared" ca="1" si="884"/>
        <v>184.46411147596453</v>
      </c>
    </row>
    <row r="6312" spans="2:22" x14ac:dyDescent="0.3">
      <c r="B6312" s="13">
        <v>2023</v>
      </c>
      <c r="C6312" s="13">
        <v>9</v>
      </c>
      <c r="D6312" s="13">
        <v>18</v>
      </c>
      <c r="E6312" s="83" t="s">
        <v>360</v>
      </c>
      <c r="F6312" s="13">
        <v>7</v>
      </c>
      <c r="G6312" s="13">
        <v>9</v>
      </c>
      <c r="H6312" s="13" t="s">
        <v>69</v>
      </c>
      <c r="I6312" s="13" t="s">
        <v>53</v>
      </c>
      <c r="J6312" s="13"/>
      <c r="K6312" s="13" t="s">
        <v>27</v>
      </c>
      <c r="L6312" s="12">
        <f t="shared" ca="1" si="877"/>
        <v>4.0140645990048318</v>
      </c>
      <c r="M6312" s="101">
        <f t="shared" ca="1" si="878"/>
        <v>0.21178204824349492</v>
      </c>
      <c r="N6312" s="101">
        <f t="shared" ca="1" si="885"/>
        <v>885.90598651623748</v>
      </c>
      <c r="O6312" s="101">
        <f t="shared" ca="1" si="879"/>
        <v>0.43307742958663131</v>
      </c>
      <c r="Q6312" s="12">
        <f t="shared" ca="1" si="880"/>
        <v>4.6419109318689671</v>
      </c>
      <c r="R6312" s="101">
        <f t="shared" ca="1" si="881"/>
        <v>5.3147192076949054E-2</v>
      </c>
      <c r="S6312" s="13"/>
      <c r="T6312" s="101">
        <f t="shared" ca="1" si="882"/>
        <v>0</v>
      </c>
      <c r="U6312" s="101">
        <f t="shared" si="883"/>
        <v>0</v>
      </c>
      <c r="V6312" s="101">
        <f t="shared" ca="1" si="884"/>
        <v>184.35781709181063</v>
      </c>
    </row>
    <row r="6313" spans="2:22" x14ac:dyDescent="0.3">
      <c r="B6313" s="13">
        <v>2023</v>
      </c>
      <c r="C6313" s="13">
        <v>9</v>
      </c>
      <c r="D6313" s="13">
        <v>18</v>
      </c>
      <c r="E6313" s="83" t="s">
        <v>360</v>
      </c>
      <c r="F6313" s="13">
        <v>7</v>
      </c>
      <c r="G6313" s="13">
        <v>10</v>
      </c>
      <c r="H6313" s="13" t="s">
        <v>70</v>
      </c>
      <c r="I6313" s="13" t="s">
        <v>53</v>
      </c>
      <c r="J6313" s="13"/>
      <c r="K6313" s="13" t="s">
        <v>27</v>
      </c>
      <c r="L6313" s="12">
        <f t="shared" ca="1" si="877"/>
        <v>2.5963276258031254</v>
      </c>
      <c r="M6313" s="101">
        <f t="shared" ca="1" si="878"/>
        <v>0.1369822455373729</v>
      </c>
      <c r="N6313" s="101">
        <f t="shared" ca="1" si="885"/>
        <v>885.90598651623748</v>
      </c>
      <c r="O6313" s="101">
        <f t="shared" ca="1" si="879"/>
        <v>0.28011778754789918</v>
      </c>
      <c r="Q6313" s="12">
        <f t="shared" ca="1" si="880"/>
        <v>5.6000000000000005</v>
      </c>
      <c r="R6313" s="101">
        <f t="shared" ca="1" si="881"/>
        <v>0.25426086647576551</v>
      </c>
      <c r="S6313" s="13"/>
      <c r="T6313" s="101">
        <f t="shared" ca="1" si="882"/>
        <v>0</v>
      </c>
      <c r="U6313" s="101">
        <f t="shared" si="883"/>
        <v>0</v>
      </c>
      <c r="V6313" s="101">
        <f t="shared" ca="1" si="884"/>
        <v>183.84929535885911</v>
      </c>
    </row>
    <row r="6314" spans="2:22" x14ac:dyDescent="0.3">
      <c r="B6314" s="13">
        <v>2023</v>
      </c>
      <c r="C6314" s="13">
        <v>9</v>
      </c>
      <c r="D6314" s="13">
        <v>18</v>
      </c>
      <c r="E6314" s="83" t="s">
        <v>360</v>
      </c>
      <c r="F6314" s="13">
        <v>7</v>
      </c>
      <c r="G6314" s="13">
        <v>11</v>
      </c>
      <c r="H6314" s="13" t="s">
        <v>70</v>
      </c>
      <c r="I6314" s="13" t="s">
        <v>53</v>
      </c>
      <c r="J6314" s="13"/>
      <c r="K6314" s="13" t="s">
        <v>27</v>
      </c>
      <c r="L6314" s="12">
        <f t="shared" ca="1" si="877"/>
        <v>4.1937748043147831</v>
      </c>
      <c r="M6314" s="101">
        <f t="shared" ca="1" si="878"/>
        <v>0.22126355867564795</v>
      </c>
      <c r="N6314" s="101">
        <f t="shared" ca="1" si="885"/>
        <v>885.90598651623748</v>
      </c>
      <c r="O6314" s="101">
        <f t="shared" ca="1" si="879"/>
        <v>0.45246636363752196</v>
      </c>
      <c r="Q6314" s="12">
        <f t="shared" ca="1" si="880"/>
        <v>5.6000000000000005</v>
      </c>
      <c r="R6314" s="101">
        <f t="shared" ca="1" si="881"/>
        <v>0.11903696281475366</v>
      </c>
      <c r="S6314" s="13"/>
      <c r="T6314" s="101">
        <f t="shared" ca="1" si="882"/>
        <v>0</v>
      </c>
      <c r="U6314" s="101">
        <f t="shared" si="883"/>
        <v>0</v>
      </c>
      <c r="V6314" s="101">
        <f t="shared" ca="1" si="884"/>
        <v>183.61122143322959</v>
      </c>
    </row>
    <row r="6315" spans="2:22" x14ac:dyDescent="0.3">
      <c r="B6315" s="13">
        <v>2023</v>
      </c>
      <c r="C6315" s="13">
        <v>9</v>
      </c>
      <c r="D6315" s="13">
        <v>18</v>
      </c>
      <c r="E6315" s="83" t="s">
        <v>360</v>
      </c>
      <c r="F6315" s="13">
        <v>7</v>
      </c>
      <c r="G6315" s="13">
        <v>12</v>
      </c>
      <c r="H6315" s="13" t="s">
        <v>70</v>
      </c>
      <c r="I6315" s="13" t="s">
        <v>53</v>
      </c>
      <c r="J6315" s="13"/>
      <c r="K6315" s="13" t="s">
        <v>27</v>
      </c>
      <c r="L6315" s="12">
        <f t="shared" ca="1" si="877"/>
        <v>4.3076657410768195</v>
      </c>
      <c r="M6315" s="101">
        <f t="shared" ca="1" si="878"/>
        <v>0.22727244449921299</v>
      </c>
      <c r="N6315" s="101">
        <f t="shared" ca="1" si="885"/>
        <v>885.90598651623748</v>
      </c>
      <c r="O6315" s="101">
        <f t="shared" ca="1" si="879"/>
        <v>0.46475405680477805</v>
      </c>
      <c r="Q6315" s="12">
        <f t="shared" ca="1" si="880"/>
        <v>5.6000000000000005</v>
      </c>
      <c r="R6315" s="101">
        <f t="shared" ca="1" si="881"/>
        <v>0.10939609501784728</v>
      </c>
      <c r="S6315" s="13"/>
      <c r="T6315" s="101">
        <f t="shared" ca="1" si="882"/>
        <v>0</v>
      </c>
      <c r="U6315" s="101">
        <f t="shared" si="883"/>
        <v>0</v>
      </c>
      <c r="V6315" s="101">
        <f t="shared" ca="1" si="884"/>
        <v>183.3924292431939</v>
      </c>
    </row>
    <row r="6316" spans="2:22" x14ac:dyDescent="0.3">
      <c r="B6316" s="13">
        <v>2023</v>
      </c>
      <c r="C6316" s="13">
        <v>9</v>
      </c>
      <c r="D6316" s="13">
        <v>18</v>
      </c>
      <c r="E6316" s="83" t="s">
        <v>360</v>
      </c>
      <c r="F6316" s="13">
        <v>7</v>
      </c>
      <c r="G6316" s="13">
        <v>13</v>
      </c>
      <c r="H6316" s="13" t="s">
        <v>70</v>
      </c>
      <c r="I6316" s="13" t="s">
        <v>53</v>
      </c>
      <c r="J6316" s="13"/>
      <c r="K6316" s="13" t="s">
        <v>27</v>
      </c>
      <c r="L6316" s="12">
        <f t="shared" ca="1" si="877"/>
        <v>2.9454991706890397</v>
      </c>
      <c r="M6316" s="101">
        <f t="shared" ca="1" si="878"/>
        <v>0.15540453624555373</v>
      </c>
      <c r="N6316" s="101">
        <f t="shared" ca="1" si="885"/>
        <v>885.90598651623748</v>
      </c>
      <c r="O6316" s="101">
        <f t="shared" ca="1" si="879"/>
        <v>0.31778990552564051</v>
      </c>
      <c r="Q6316" s="12">
        <f t="shared" ca="1" si="880"/>
        <v>5.6000000000000005</v>
      </c>
      <c r="R6316" s="101">
        <f t="shared" ca="1" si="881"/>
        <v>0.22470349520117286</v>
      </c>
      <c r="S6316" s="13"/>
      <c r="T6316" s="101">
        <f t="shared" ca="1" si="882"/>
        <v>0</v>
      </c>
      <c r="U6316" s="101">
        <f t="shared" si="883"/>
        <v>0</v>
      </c>
      <c r="V6316" s="101">
        <f t="shared" ca="1" si="884"/>
        <v>182.94302225279156</v>
      </c>
    </row>
    <row r="6317" spans="2:22" x14ac:dyDescent="0.3">
      <c r="B6317" s="13">
        <v>2023</v>
      </c>
      <c r="C6317" s="13">
        <v>9</v>
      </c>
      <c r="D6317" s="13">
        <v>18</v>
      </c>
      <c r="E6317" s="83" t="s">
        <v>360</v>
      </c>
      <c r="F6317" s="13">
        <v>7</v>
      </c>
      <c r="G6317" s="13">
        <v>14</v>
      </c>
      <c r="H6317" s="13" t="s">
        <v>70</v>
      </c>
      <c r="I6317" s="13" t="s">
        <v>53</v>
      </c>
      <c r="J6317" s="13"/>
      <c r="K6317" s="13" t="s">
        <v>27</v>
      </c>
      <c r="L6317" s="12">
        <f t="shared" ca="1" si="877"/>
        <v>2.6083460024211882</v>
      </c>
      <c r="M6317" s="101">
        <f t="shared" ca="1" si="878"/>
        <v>0.1376163350877419</v>
      </c>
      <c r="N6317" s="101">
        <f t="shared" ca="1" si="885"/>
        <v>885.90598651623748</v>
      </c>
      <c r="O6317" s="101">
        <f t="shared" ca="1" si="879"/>
        <v>0.28141445020122197</v>
      </c>
      <c r="Q6317" s="12">
        <f t="shared" ca="1" si="880"/>
        <v>5.6000000000000005</v>
      </c>
      <c r="R6317" s="101">
        <f t="shared" ca="1" si="881"/>
        <v>0.25324351089504649</v>
      </c>
      <c r="S6317" s="13"/>
      <c r="T6317" s="101">
        <f t="shared" ca="1" si="882"/>
        <v>0</v>
      </c>
      <c r="U6317" s="101">
        <f t="shared" si="883"/>
        <v>0</v>
      </c>
      <c r="V6317" s="101">
        <f t="shared" ca="1" si="884"/>
        <v>182.4365352310015</v>
      </c>
    </row>
    <row r="6318" spans="2:22" x14ac:dyDescent="0.3">
      <c r="B6318" s="13">
        <v>2023</v>
      </c>
      <c r="C6318" s="13">
        <v>9</v>
      </c>
      <c r="D6318" s="13">
        <v>18</v>
      </c>
      <c r="E6318" s="83" t="s">
        <v>360</v>
      </c>
      <c r="F6318" s="13">
        <v>7</v>
      </c>
      <c r="G6318" s="13">
        <v>15</v>
      </c>
      <c r="H6318" s="13" t="s">
        <v>70</v>
      </c>
      <c r="I6318" s="13" t="s">
        <v>53</v>
      </c>
      <c r="J6318" s="13"/>
      <c r="K6318" s="13" t="s">
        <v>27</v>
      </c>
      <c r="L6318" s="12">
        <f t="shared" ca="1" si="877"/>
        <v>4.388194693014257</v>
      </c>
      <c r="M6318" s="101">
        <f t="shared" ca="1" si="878"/>
        <v>0.23152115200343221</v>
      </c>
      <c r="N6318" s="101">
        <f t="shared" ca="1" si="885"/>
        <v>885.90598651623748</v>
      </c>
      <c r="O6318" s="101">
        <f t="shared" ca="1" si="879"/>
        <v>0.4734423254293082</v>
      </c>
      <c r="Q6318" s="12">
        <f t="shared" ca="1" si="880"/>
        <v>3.6029630219376823</v>
      </c>
      <c r="R6318" s="101">
        <f t="shared" ca="1" si="881"/>
        <v>0</v>
      </c>
      <c r="S6318" s="13"/>
      <c r="T6318" s="101">
        <f t="shared" ca="1" si="882"/>
        <v>4.1428822966000083E-2</v>
      </c>
      <c r="U6318" s="101">
        <f t="shared" si="883"/>
        <v>0</v>
      </c>
      <c r="V6318" s="101">
        <f t="shared" ca="1" si="884"/>
        <v>182.4779640539675</v>
      </c>
    </row>
    <row r="6319" spans="2:22" x14ac:dyDescent="0.3">
      <c r="B6319" s="13">
        <v>2023</v>
      </c>
      <c r="C6319" s="13">
        <v>9</v>
      </c>
      <c r="D6319" s="13">
        <v>18</v>
      </c>
      <c r="E6319" s="83" t="s">
        <v>360</v>
      </c>
      <c r="F6319" s="13">
        <v>7</v>
      </c>
      <c r="G6319" s="13">
        <v>16</v>
      </c>
      <c r="H6319" s="13" t="s">
        <v>71</v>
      </c>
      <c r="I6319" s="13" t="s">
        <v>53</v>
      </c>
      <c r="J6319" s="13"/>
      <c r="K6319" s="13" t="s">
        <v>27</v>
      </c>
      <c r="L6319" s="12">
        <f t="shared" ca="1" si="877"/>
        <v>4.0436384864348547</v>
      </c>
      <c r="M6319" s="101">
        <f t="shared" ca="1" si="878"/>
        <v>0.50197728170602285</v>
      </c>
      <c r="N6319" s="101">
        <f t="shared" ca="1" si="885"/>
        <v>887.04325984054731</v>
      </c>
      <c r="O6319" s="101">
        <f t="shared" ca="1" si="879"/>
        <v>1.2041955412602998</v>
      </c>
      <c r="Q6319" s="12">
        <f t="shared" ca="1" si="880"/>
        <v>5.6000000000000005</v>
      </c>
      <c r="R6319" s="101">
        <f t="shared" ca="1" si="881"/>
        <v>0.1317460021232896</v>
      </c>
      <c r="S6319" s="13"/>
      <c r="T6319" s="101">
        <f t="shared" ca="1" si="882"/>
        <v>0</v>
      </c>
      <c r="U6319" s="101">
        <f t="shared" ca="1" si="883"/>
        <v>1.1372733243098028</v>
      </c>
      <c r="V6319" s="101">
        <f t="shared" ca="1" si="884"/>
        <v>183.35174537403071</v>
      </c>
    </row>
    <row r="6320" spans="2:22" x14ac:dyDescent="0.3">
      <c r="B6320" s="13">
        <v>2023</v>
      </c>
      <c r="C6320" s="13">
        <v>9</v>
      </c>
      <c r="D6320" s="13">
        <v>18</v>
      </c>
      <c r="E6320" s="83" t="s">
        <v>360</v>
      </c>
      <c r="F6320" s="13">
        <v>7</v>
      </c>
      <c r="G6320" s="13">
        <v>17</v>
      </c>
      <c r="H6320" s="13" t="s">
        <v>71</v>
      </c>
      <c r="I6320" s="13" t="s">
        <v>53</v>
      </c>
      <c r="J6320" s="13"/>
      <c r="K6320" s="13" t="s">
        <v>27</v>
      </c>
      <c r="L6320" s="12">
        <f t="shared" ca="1" si="877"/>
        <v>4.7729028049012623</v>
      </c>
      <c r="M6320" s="101">
        <f t="shared" ca="1" si="878"/>
        <v>0.59250815420044267</v>
      </c>
      <c r="N6320" s="101">
        <f t="shared" ca="1" si="885"/>
        <v>888.38563875442583</v>
      </c>
      <c r="O6320" s="101">
        <f t="shared" ca="1" si="879"/>
        <v>1.421370455299596</v>
      </c>
      <c r="Q6320" s="12">
        <f t="shared" ca="1" si="880"/>
        <v>5.6000000000000005</v>
      </c>
      <c r="R6320" s="101">
        <f t="shared" ca="1" si="881"/>
        <v>7.0013777565108196E-2</v>
      </c>
      <c r="S6320" s="13"/>
      <c r="T6320" s="101">
        <f t="shared" ca="1" si="882"/>
        <v>0</v>
      </c>
      <c r="U6320" s="101">
        <f t="shared" ca="1" si="883"/>
        <v>1.3423789138784801</v>
      </c>
      <c r="V6320" s="101">
        <f t="shared" ca="1" si="884"/>
        <v>184.55409673277899</v>
      </c>
    </row>
    <row r="6321" spans="2:22" x14ac:dyDescent="0.3">
      <c r="B6321" s="13">
        <v>2023</v>
      </c>
      <c r="C6321" s="13">
        <v>9</v>
      </c>
      <c r="D6321" s="13">
        <v>18</v>
      </c>
      <c r="E6321" s="83" t="s">
        <v>360</v>
      </c>
      <c r="F6321" s="13">
        <v>7</v>
      </c>
      <c r="G6321" s="13">
        <v>18</v>
      </c>
      <c r="H6321" s="13" t="s">
        <v>71</v>
      </c>
      <c r="I6321" s="13" t="s">
        <v>53</v>
      </c>
      <c r="J6321" s="13"/>
      <c r="K6321" s="13" t="s">
        <v>27</v>
      </c>
      <c r="L6321" s="12">
        <f t="shared" ca="1" si="877"/>
        <v>5.037974051860572</v>
      </c>
      <c r="M6321" s="101">
        <f t="shared" ca="1" si="878"/>
        <v>0.62541409879797139</v>
      </c>
      <c r="N6321" s="101">
        <f t="shared" ca="1" si="885"/>
        <v>889.80256895651166</v>
      </c>
      <c r="O6321" s="101">
        <f t="shared" ca="1" si="879"/>
        <v>1.5003086726440784</v>
      </c>
      <c r="Q6321" s="12">
        <f t="shared" ca="1" si="880"/>
        <v>5.6000000000000005</v>
      </c>
      <c r="R6321" s="101">
        <f t="shared" ca="1" si="881"/>
        <v>4.7575496510002625E-2</v>
      </c>
      <c r="S6321" s="13"/>
      <c r="T6321" s="101">
        <f t="shared" ca="1" si="882"/>
        <v>0</v>
      </c>
      <c r="U6321" s="101">
        <f t="shared" ca="1" si="883"/>
        <v>1.4169302020857859</v>
      </c>
      <c r="V6321" s="101">
        <f t="shared" ca="1" si="884"/>
        <v>185.87587594184475</v>
      </c>
    </row>
    <row r="6322" spans="2:22" x14ac:dyDescent="0.3">
      <c r="B6322" s="13">
        <v>2023</v>
      </c>
      <c r="C6322" s="13">
        <v>9</v>
      </c>
      <c r="D6322" s="13">
        <v>18</v>
      </c>
      <c r="E6322" s="83" t="s">
        <v>360</v>
      </c>
      <c r="F6322" s="13">
        <v>7</v>
      </c>
      <c r="G6322" s="13">
        <v>19</v>
      </c>
      <c r="H6322" s="13" t="s">
        <v>71</v>
      </c>
      <c r="I6322" s="13" t="s">
        <v>53</v>
      </c>
      <c r="J6322" s="13"/>
      <c r="K6322" s="13" t="s">
        <v>27</v>
      </c>
      <c r="L6322" s="12">
        <f t="shared" ca="1" si="877"/>
        <v>5.9073424418859064</v>
      </c>
      <c r="M6322" s="101">
        <f t="shared" ca="1" si="878"/>
        <v>0.73333749073571641</v>
      </c>
      <c r="N6322" s="101">
        <f t="shared" ca="1" si="885"/>
        <v>891.46400901829213</v>
      </c>
      <c r="O6322" s="101">
        <f t="shared" ca="1" si="879"/>
        <v>1.7592065791936229</v>
      </c>
      <c r="Q6322" s="12">
        <f t="shared" ca="1" si="880"/>
        <v>0</v>
      </c>
      <c r="R6322" s="101">
        <f t="shared" ca="1" si="881"/>
        <v>0</v>
      </c>
      <c r="S6322" s="13"/>
      <c r="T6322" s="101">
        <f t="shared" ca="1" si="882"/>
        <v>0.73333749073571641</v>
      </c>
      <c r="U6322" s="101">
        <f t="shared" ca="1" si="883"/>
        <v>1.6614400617804113</v>
      </c>
      <c r="V6322" s="101">
        <f t="shared" ca="1" si="884"/>
        <v>188.27065349436089</v>
      </c>
    </row>
    <row r="6323" spans="2:22" x14ac:dyDescent="0.3">
      <c r="B6323" s="13">
        <v>2023</v>
      </c>
      <c r="C6323" s="13">
        <v>9</v>
      </c>
      <c r="D6323" s="13">
        <v>18</v>
      </c>
      <c r="E6323" s="83" t="s">
        <v>360</v>
      </c>
      <c r="F6323" s="13">
        <v>7</v>
      </c>
      <c r="G6323" s="13">
        <v>20</v>
      </c>
      <c r="H6323" s="13" t="s">
        <v>69</v>
      </c>
      <c r="I6323" s="13" t="s">
        <v>53</v>
      </c>
      <c r="J6323" s="13"/>
      <c r="K6323" s="13" t="s">
        <v>27</v>
      </c>
      <c r="L6323" s="12">
        <f t="shared" ca="1" si="877"/>
        <v>6.0547901564876172</v>
      </c>
      <c r="M6323" s="101">
        <f t="shared" ca="1" si="878"/>
        <v>0.31945072865628671</v>
      </c>
      <c r="N6323" s="101">
        <f t="shared" ca="1" si="885"/>
        <v>891.46400901829213</v>
      </c>
      <c r="O6323" s="101">
        <f t="shared" ca="1" si="879"/>
        <v>0.65325130998344905</v>
      </c>
      <c r="Q6323" s="12">
        <f t="shared" ca="1" si="880"/>
        <v>0</v>
      </c>
      <c r="R6323" s="101">
        <f t="shared" ca="1" si="881"/>
        <v>0</v>
      </c>
      <c r="S6323" s="13"/>
      <c r="T6323" s="101">
        <f t="shared" ca="1" si="882"/>
        <v>0.31945072865628671</v>
      </c>
      <c r="U6323" s="101">
        <f t="shared" si="883"/>
        <v>0</v>
      </c>
      <c r="V6323" s="101">
        <f t="shared" ca="1" si="884"/>
        <v>188.59010422301716</v>
      </c>
    </row>
    <row r="6324" spans="2:22" x14ac:dyDescent="0.3">
      <c r="B6324" s="13">
        <v>2023</v>
      </c>
      <c r="C6324" s="13">
        <v>9</v>
      </c>
      <c r="D6324" s="13">
        <v>18</v>
      </c>
      <c r="E6324" s="83" t="s">
        <v>360</v>
      </c>
      <c r="F6324" s="13">
        <v>7</v>
      </c>
      <c r="G6324" s="13">
        <v>21</v>
      </c>
      <c r="H6324" s="13" t="s">
        <v>69</v>
      </c>
      <c r="I6324" s="13" t="s">
        <v>53</v>
      </c>
      <c r="J6324" s="13"/>
      <c r="K6324" s="13" t="s">
        <v>27</v>
      </c>
      <c r="L6324" s="12">
        <f t="shared" ca="1" si="877"/>
        <v>4.783177452728486</v>
      </c>
      <c r="M6324" s="101">
        <f t="shared" ca="1" si="878"/>
        <v>0.25236044240595495</v>
      </c>
      <c r="N6324" s="101">
        <f t="shared" ca="1" si="885"/>
        <v>891.46400901829213</v>
      </c>
      <c r="O6324" s="101">
        <f t="shared" ca="1" si="879"/>
        <v>0.51605701537487636</v>
      </c>
      <c r="Q6324" s="12">
        <f t="shared" ca="1" si="880"/>
        <v>0</v>
      </c>
      <c r="R6324" s="101">
        <f t="shared" ca="1" si="881"/>
        <v>0</v>
      </c>
      <c r="S6324" s="13"/>
      <c r="T6324" s="101">
        <f t="shared" ca="1" si="882"/>
        <v>0.25236044240595495</v>
      </c>
      <c r="U6324" s="101">
        <f t="shared" si="883"/>
        <v>0</v>
      </c>
      <c r="V6324" s="101">
        <f t="shared" ca="1" si="884"/>
        <v>188.84246466542311</v>
      </c>
    </row>
    <row r="6325" spans="2:22" x14ac:dyDescent="0.3">
      <c r="B6325" s="13">
        <v>2023</v>
      </c>
      <c r="C6325" s="13">
        <v>9</v>
      </c>
      <c r="D6325" s="13">
        <v>18</v>
      </c>
      <c r="E6325" s="83" t="s">
        <v>360</v>
      </c>
      <c r="F6325" s="13">
        <v>7</v>
      </c>
      <c r="G6325" s="13">
        <v>22</v>
      </c>
      <c r="H6325" s="13" t="s">
        <v>69</v>
      </c>
      <c r="I6325" s="13" t="s">
        <v>53</v>
      </c>
      <c r="J6325" s="13"/>
      <c r="K6325" s="13" t="s">
        <v>27</v>
      </c>
      <c r="L6325" s="12">
        <f t="shared" ca="1" si="877"/>
        <v>4.1819613299827303</v>
      </c>
      <c r="M6325" s="101">
        <f t="shared" ca="1" si="878"/>
        <v>0.22064027976988887</v>
      </c>
      <c r="N6325" s="101">
        <f t="shared" ca="1" si="885"/>
        <v>891.46400901829213</v>
      </c>
      <c r="O6325" s="101">
        <f t="shared" ca="1" si="879"/>
        <v>0.45119180789183677</v>
      </c>
      <c r="Q6325" s="12">
        <f t="shared" ca="1" si="880"/>
        <v>0</v>
      </c>
      <c r="R6325" s="101">
        <f t="shared" ca="1" si="881"/>
        <v>0</v>
      </c>
      <c r="S6325" s="13"/>
      <c r="T6325" s="101">
        <f t="shared" ca="1" si="882"/>
        <v>0.22064027976988887</v>
      </c>
      <c r="U6325" s="101">
        <f t="shared" si="883"/>
        <v>0</v>
      </c>
      <c r="V6325" s="101">
        <f t="shared" ca="1" si="884"/>
        <v>189.063104945193</v>
      </c>
    </row>
    <row r="6326" spans="2:22" x14ac:dyDescent="0.3">
      <c r="B6326" s="13">
        <v>2023</v>
      </c>
      <c r="C6326" s="13">
        <v>9</v>
      </c>
      <c r="D6326" s="13">
        <v>18</v>
      </c>
      <c r="E6326" s="83" t="s">
        <v>360</v>
      </c>
      <c r="F6326" s="13">
        <v>7</v>
      </c>
      <c r="G6326" s="13">
        <v>23</v>
      </c>
      <c r="H6326" s="13" t="s">
        <v>69</v>
      </c>
      <c r="I6326" s="13" t="s">
        <v>53</v>
      </c>
      <c r="J6326" s="13"/>
      <c r="K6326" s="13" t="s">
        <v>27</v>
      </c>
      <c r="L6326" s="12">
        <f t="shared" ca="1" si="877"/>
        <v>5.4052888435595516</v>
      </c>
      <c r="M6326" s="101">
        <f t="shared" ca="1" si="878"/>
        <v>0.28518303938620193</v>
      </c>
      <c r="N6326" s="101">
        <f t="shared" ca="1" si="885"/>
        <v>891.46400901829213</v>
      </c>
      <c r="O6326" s="101">
        <f t="shared" ca="1" si="879"/>
        <v>0.58317661333164006</v>
      </c>
      <c r="Q6326" s="12">
        <f t="shared" ca="1" si="880"/>
        <v>0</v>
      </c>
      <c r="R6326" s="101">
        <f t="shared" ca="1" si="881"/>
        <v>0</v>
      </c>
      <c r="S6326" s="13"/>
      <c r="T6326" s="101">
        <f t="shared" ca="1" si="882"/>
        <v>0.28518303938620193</v>
      </c>
      <c r="U6326" s="101">
        <f t="shared" si="883"/>
        <v>0</v>
      </c>
      <c r="V6326" s="101">
        <f t="shared" ca="1" si="884"/>
        <v>189.3482879845792</v>
      </c>
    </row>
    <row r="6327" spans="2:22" x14ac:dyDescent="0.3">
      <c r="B6327" s="13">
        <v>2023</v>
      </c>
      <c r="C6327" s="13">
        <v>9</v>
      </c>
      <c r="D6327" s="13">
        <v>19</v>
      </c>
      <c r="E6327" s="83" t="s">
        <v>361</v>
      </c>
      <c r="F6327" s="13">
        <v>1</v>
      </c>
      <c r="G6327" s="13">
        <v>0</v>
      </c>
      <c r="H6327" s="13" t="s">
        <v>69</v>
      </c>
      <c r="I6327" s="13" t="s">
        <v>53</v>
      </c>
      <c r="J6327" s="13"/>
      <c r="K6327" s="13" t="s">
        <v>27</v>
      </c>
      <c r="L6327" s="12">
        <f t="shared" ca="1" si="877"/>
        <v>4.1418136797180223</v>
      </c>
      <c r="M6327" s="101">
        <f t="shared" ca="1" si="878"/>
        <v>0.21852208974192286</v>
      </c>
      <c r="N6327" s="101">
        <f t="shared" ca="1" si="885"/>
        <v>891.46400901829213</v>
      </c>
      <c r="O6327" s="101">
        <f t="shared" ca="1" si="879"/>
        <v>0.44686027790477745</v>
      </c>
      <c r="Q6327" s="12">
        <f t="shared" ca="1" si="880"/>
        <v>0</v>
      </c>
      <c r="R6327" s="101">
        <f t="shared" ca="1" si="881"/>
        <v>0</v>
      </c>
      <c r="S6327" s="13"/>
      <c r="T6327" s="101">
        <f t="shared" ca="1" si="882"/>
        <v>0.21852208974192286</v>
      </c>
      <c r="U6327" s="101">
        <f t="shared" si="883"/>
        <v>0</v>
      </c>
      <c r="V6327" s="101">
        <f t="shared" ca="1" si="884"/>
        <v>189.56681007432113</v>
      </c>
    </row>
    <row r="6328" spans="2:22" x14ac:dyDescent="0.3">
      <c r="B6328" s="13">
        <v>2023</v>
      </c>
      <c r="C6328" s="13">
        <v>9</v>
      </c>
      <c r="D6328" s="13">
        <v>19</v>
      </c>
      <c r="E6328" s="83" t="s">
        <v>361</v>
      </c>
      <c r="F6328" s="13">
        <v>1</v>
      </c>
      <c r="G6328" s="13">
        <v>1</v>
      </c>
      <c r="H6328" s="13" t="s">
        <v>69</v>
      </c>
      <c r="I6328" s="13" t="s">
        <v>53</v>
      </c>
      <c r="J6328" s="13"/>
      <c r="K6328" s="13" t="s">
        <v>27</v>
      </c>
      <c r="L6328" s="12">
        <f t="shared" ca="1" si="877"/>
        <v>2.8465084591206944</v>
      </c>
      <c r="M6328" s="101">
        <f t="shared" ca="1" si="878"/>
        <v>0.15018178630320783</v>
      </c>
      <c r="N6328" s="101">
        <f t="shared" ca="1" si="885"/>
        <v>891.46400901829213</v>
      </c>
      <c r="O6328" s="101">
        <f t="shared" ca="1" si="879"/>
        <v>0.30710979765453172</v>
      </c>
      <c r="Q6328" s="12">
        <f t="shared" ca="1" si="880"/>
        <v>0</v>
      </c>
      <c r="R6328" s="101">
        <f t="shared" ca="1" si="881"/>
        <v>0</v>
      </c>
      <c r="S6328" s="13"/>
      <c r="T6328" s="101">
        <f t="shared" ca="1" si="882"/>
        <v>0.15018178630320783</v>
      </c>
      <c r="U6328" s="101">
        <f t="shared" si="883"/>
        <v>0</v>
      </c>
      <c r="V6328" s="101">
        <f t="shared" ca="1" si="884"/>
        <v>189.71699186062435</v>
      </c>
    </row>
    <row r="6329" spans="2:22" x14ac:dyDescent="0.3">
      <c r="B6329" s="13">
        <v>2023</v>
      </c>
      <c r="C6329" s="13">
        <v>9</v>
      </c>
      <c r="D6329" s="13">
        <v>19</v>
      </c>
      <c r="E6329" s="83" t="s">
        <v>361</v>
      </c>
      <c r="F6329" s="13">
        <v>1</v>
      </c>
      <c r="G6329" s="13">
        <v>2</v>
      </c>
      <c r="H6329" s="13" t="s">
        <v>69</v>
      </c>
      <c r="I6329" s="13" t="s">
        <v>53</v>
      </c>
      <c r="J6329" s="13"/>
      <c r="K6329" s="13" t="s">
        <v>27</v>
      </c>
      <c r="L6329" s="12">
        <f t="shared" ca="1" si="877"/>
        <v>2.6481875617754862</v>
      </c>
      <c r="M6329" s="101">
        <f t="shared" ca="1" si="878"/>
        <v>0.13971837575927465</v>
      </c>
      <c r="N6329" s="101">
        <f t="shared" ca="1" si="885"/>
        <v>891.46400901829213</v>
      </c>
      <c r="O6329" s="101">
        <f t="shared" ca="1" si="879"/>
        <v>0.28571295603995722</v>
      </c>
      <c r="Q6329" s="12">
        <f t="shared" ca="1" si="880"/>
        <v>0</v>
      </c>
      <c r="R6329" s="101">
        <f t="shared" ca="1" si="881"/>
        <v>0</v>
      </c>
      <c r="S6329" s="13"/>
      <c r="T6329" s="101">
        <f t="shared" ca="1" si="882"/>
        <v>0.13971837575927465</v>
      </c>
      <c r="U6329" s="101">
        <f t="shared" si="883"/>
        <v>0</v>
      </c>
      <c r="V6329" s="101">
        <f t="shared" ca="1" si="884"/>
        <v>189.85671023638363</v>
      </c>
    </row>
    <row r="6330" spans="2:22" x14ac:dyDescent="0.3">
      <c r="B6330" s="13">
        <v>2023</v>
      </c>
      <c r="C6330" s="13">
        <v>9</v>
      </c>
      <c r="D6330" s="13">
        <v>19</v>
      </c>
      <c r="E6330" s="83" t="s">
        <v>361</v>
      </c>
      <c r="F6330" s="13">
        <v>1</v>
      </c>
      <c r="G6330" s="13">
        <v>3</v>
      </c>
      <c r="H6330" s="13" t="s">
        <v>69</v>
      </c>
      <c r="I6330" s="13" t="s">
        <v>53</v>
      </c>
      <c r="J6330" s="13"/>
      <c r="K6330" s="13" t="s">
        <v>27</v>
      </c>
      <c r="L6330" s="12">
        <f t="shared" ca="1" si="877"/>
        <v>2.3930636479245559</v>
      </c>
      <c r="M6330" s="101">
        <f t="shared" ca="1" si="878"/>
        <v>0.12625803806449956</v>
      </c>
      <c r="N6330" s="101">
        <f t="shared" ca="1" si="885"/>
        <v>891.46400901829213</v>
      </c>
      <c r="O6330" s="101">
        <f t="shared" ca="1" si="879"/>
        <v>0.25818763697458036</v>
      </c>
      <c r="Q6330" s="12">
        <f t="shared" ca="1" si="880"/>
        <v>0</v>
      </c>
      <c r="R6330" s="101">
        <f t="shared" ca="1" si="881"/>
        <v>0</v>
      </c>
      <c r="S6330" s="13"/>
      <c r="T6330" s="101">
        <f t="shared" ca="1" si="882"/>
        <v>0.12625803806449956</v>
      </c>
      <c r="U6330" s="101">
        <f t="shared" si="883"/>
        <v>0</v>
      </c>
      <c r="V6330" s="101">
        <f t="shared" ca="1" si="884"/>
        <v>189.98296827444813</v>
      </c>
    </row>
    <row r="6331" spans="2:22" x14ac:dyDescent="0.3">
      <c r="B6331" s="13">
        <v>2023</v>
      </c>
      <c r="C6331" s="13">
        <v>9</v>
      </c>
      <c r="D6331" s="13">
        <v>19</v>
      </c>
      <c r="E6331" s="83" t="s">
        <v>361</v>
      </c>
      <c r="F6331" s="13">
        <v>1</v>
      </c>
      <c r="G6331" s="13">
        <v>4</v>
      </c>
      <c r="H6331" s="13" t="s">
        <v>69</v>
      </c>
      <c r="I6331" s="13" t="s">
        <v>53</v>
      </c>
      <c r="J6331" s="13"/>
      <c r="K6331" s="13" t="s">
        <v>27</v>
      </c>
      <c r="L6331" s="12">
        <f t="shared" ca="1" si="877"/>
        <v>2.7271831706345142</v>
      </c>
      <c r="M6331" s="101">
        <f t="shared" ca="1" si="878"/>
        <v>0.14388618408267698</v>
      </c>
      <c r="N6331" s="101">
        <f t="shared" ca="1" si="885"/>
        <v>891.46400901829213</v>
      </c>
      <c r="O6331" s="101">
        <f t="shared" ca="1" si="879"/>
        <v>0.29423579227975771</v>
      </c>
      <c r="Q6331" s="12">
        <f t="shared" ca="1" si="880"/>
        <v>0</v>
      </c>
      <c r="R6331" s="101">
        <f t="shared" ca="1" si="881"/>
        <v>0</v>
      </c>
      <c r="S6331" s="13"/>
      <c r="T6331" s="101">
        <f t="shared" ca="1" si="882"/>
        <v>0.14388618408267698</v>
      </c>
      <c r="U6331" s="101">
        <f t="shared" si="883"/>
        <v>0</v>
      </c>
      <c r="V6331" s="101">
        <f t="shared" ca="1" si="884"/>
        <v>190.1268544585308</v>
      </c>
    </row>
    <row r="6332" spans="2:22" x14ac:dyDescent="0.3">
      <c r="B6332" s="13">
        <v>2023</v>
      </c>
      <c r="C6332" s="13">
        <v>9</v>
      </c>
      <c r="D6332" s="13">
        <v>19</v>
      </c>
      <c r="E6332" s="83" t="s">
        <v>361</v>
      </c>
      <c r="F6332" s="13">
        <v>1</v>
      </c>
      <c r="G6332" s="13">
        <v>5</v>
      </c>
      <c r="H6332" s="13" t="s">
        <v>69</v>
      </c>
      <c r="I6332" s="13" t="s">
        <v>53</v>
      </c>
      <c r="J6332" s="13"/>
      <c r="K6332" s="13" t="s">
        <v>27</v>
      </c>
      <c r="L6332" s="12">
        <f t="shared" ca="1" si="877"/>
        <v>2.3767327299551271</v>
      </c>
      <c r="M6332" s="101">
        <f t="shared" ca="1" si="878"/>
        <v>0.12539641883243252</v>
      </c>
      <c r="N6332" s="101">
        <f t="shared" ca="1" si="885"/>
        <v>891.46400901829213</v>
      </c>
      <c r="O6332" s="101">
        <f t="shared" ca="1" si="879"/>
        <v>0.25642569423485867</v>
      </c>
      <c r="Q6332" s="12">
        <f t="shared" ca="1" si="880"/>
        <v>0</v>
      </c>
      <c r="R6332" s="101">
        <f t="shared" ca="1" si="881"/>
        <v>0</v>
      </c>
      <c r="S6332" s="13"/>
      <c r="T6332" s="101">
        <f t="shared" ca="1" si="882"/>
        <v>0.12539641883243252</v>
      </c>
      <c r="U6332" s="101">
        <f t="shared" si="883"/>
        <v>0</v>
      </c>
      <c r="V6332" s="101">
        <f t="shared" ca="1" si="884"/>
        <v>190.25225087736322</v>
      </c>
    </row>
    <row r="6333" spans="2:22" x14ac:dyDescent="0.3">
      <c r="B6333" s="13">
        <v>2023</v>
      </c>
      <c r="C6333" s="13">
        <v>9</v>
      </c>
      <c r="D6333" s="13">
        <v>19</v>
      </c>
      <c r="E6333" s="83" t="s">
        <v>361</v>
      </c>
      <c r="F6333" s="13">
        <v>1</v>
      </c>
      <c r="G6333" s="13">
        <v>6</v>
      </c>
      <c r="H6333" s="13" t="s">
        <v>69</v>
      </c>
      <c r="I6333" s="13" t="s">
        <v>53</v>
      </c>
      <c r="J6333" s="13"/>
      <c r="K6333" s="13" t="s">
        <v>27</v>
      </c>
      <c r="L6333" s="12">
        <f t="shared" ca="1" si="877"/>
        <v>2.9537839376028758</v>
      </c>
      <c r="M6333" s="101">
        <f t="shared" ca="1" si="878"/>
        <v>0.15584164054792773</v>
      </c>
      <c r="N6333" s="101">
        <f t="shared" ca="1" si="885"/>
        <v>891.46400901829213</v>
      </c>
      <c r="O6333" s="101">
        <f t="shared" ca="1" si="879"/>
        <v>0.31868374902797425</v>
      </c>
      <c r="Q6333" s="12">
        <f t="shared" ca="1" si="880"/>
        <v>5.6000000000000005</v>
      </c>
      <c r="R6333" s="101">
        <f t="shared" ca="1" si="881"/>
        <v>0.22400218968191662</v>
      </c>
      <c r="S6333" s="13"/>
      <c r="T6333" s="101">
        <f t="shared" ca="1" si="882"/>
        <v>0</v>
      </c>
      <c r="U6333" s="101">
        <f t="shared" si="883"/>
        <v>0</v>
      </c>
      <c r="V6333" s="101">
        <f t="shared" ca="1" si="884"/>
        <v>189.80424649799937</v>
      </c>
    </row>
    <row r="6334" spans="2:22" x14ac:dyDescent="0.3">
      <c r="B6334" s="13">
        <v>2023</v>
      </c>
      <c r="C6334" s="13">
        <v>9</v>
      </c>
      <c r="D6334" s="13">
        <v>19</v>
      </c>
      <c r="E6334" s="83" t="s">
        <v>361</v>
      </c>
      <c r="F6334" s="13">
        <v>1</v>
      </c>
      <c r="G6334" s="13">
        <v>7</v>
      </c>
      <c r="H6334" s="13" t="s">
        <v>69</v>
      </c>
      <c r="I6334" s="13" t="s">
        <v>53</v>
      </c>
      <c r="J6334" s="13"/>
      <c r="K6334" s="13" t="s">
        <v>27</v>
      </c>
      <c r="L6334" s="12">
        <f t="shared" ca="1" si="877"/>
        <v>2.6647499959358596</v>
      </c>
      <c r="M6334" s="101">
        <f t="shared" ca="1" si="878"/>
        <v>0.14059220978557596</v>
      </c>
      <c r="N6334" s="101">
        <f t="shared" ca="1" si="885"/>
        <v>891.46400901829213</v>
      </c>
      <c r="O6334" s="101">
        <f t="shared" ca="1" si="879"/>
        <v>0.28749987706151992</v>
      </c>
      <c r="Q6334" s="12">
        <f t="shared" ca="1" si="880"/>
        <v>5.6000000000000005</v>
      </c>
      <c r="R6334" s="101">
        <f t="shared" ca="1" si="881"/>
        <v>0.24846891284402953</v>
      </c>
      <c r="S6334" s="13"/>
      <c r="T6334" s="101">
        <f t="shared" ca="1" si="882"/>
        <v>0</v>
      </c>
      <c r="U6334" s="101">
        <f t="shared" si="883"/>
        <v>0</v>
      </c>
      <c r="V6334" s="101">
        <f t="shared" ca="1" si="884"/>
        <v>189.30730867231131</v>
      </c>
    </row>
    <row r="6335" spans="2:22" x14ac:dyDescent="0.3">
      <c r="B6335" s="13">
        <v>2023</v>
      </c>
      <c r="C6335" s="13">
        <v>9</v>
      </c>
      <c r="D6335" s="13">
        <v>19</v>
      </c>
      <c r="E6335" s="83" t="s">
        <v>361</v>
      </c>
      <c r="F6335" s="13">
        <v>1</v>
      </c>
      <c r="G6335" s="13">
        <v>8</v>
      </c>
      <c r="H6335" s="13" t="s">
        <v>69</v>
      </c>
      <c r="I6335" s="13" t="s">
        <v>53</v>
      </c>
      <c r="J6335" s="13"/>
      <c r="K6335" s="13" t="s">
        <v>27</v>
      </c>
      <c r="L6335" s="12">
        <f t="shared" ca="1" si="877"/>
        <v>3.0280200513946895</v>
      </c>
      <c r="M6335" s="101">
        <f t="shared" ca="1" si="878"/>
        <v>0.15975833791158384</v>
      </c>
      <c r="N6335" s="101">
        <f t="shared" ca="1" si="885"/>
        <v>891.46400901829213</v>
      </c>
      <c r="O6335" s="101">
        <f t="shared" ca="1" si="879"/>
        <v>0.32669308334497305</v>
      </c>
      <c r="Q6335" s="12">
        <f t="shared" ca="1" si="880"/>
        <v>5.6000000000000005</v>
      </c>
      <c r="R6335" s="101">
        <f t="shared" ca="1" si="881"/>
        <v>0.21771810264943958</v>
      </c>
      <c r="S6335" s="13"/>
      <c r="T6335" s="101">
        <f t="shared" ca="1" si="882"/>
        <v>0</v>
      </c>
      <c r="U6335" s="101">
        <f t="shared" si="883"/>
        <v>0</v>
      </c>
      <c r="V6335" s="101">
        <f t="shared" ca="1" si="884"/>
        <v>188.87187246701245</v>
      </c>
    </row>
    <row r="6336" spans="2:22" x14ac:dyDescent="0.3">
      <c r="B6336" s="13">
        <v>2023</v>
      </c>
      <c r="C6336" s="13">
        <v>9</v>
      </c>
      <c r="D6336" s="13">
        <v>19</v>
      </c>
      <c r="E6336" s="83" t="s">
        <v>361</v>
      </c>
      <c r="F6336" s="13">
        <v>1</v>
      </c>
      <c r="G6336" s="13">
        <v>9</v>
      </c>
      <c r="H6336" s="13" t="s">
        <v>69</v>
      </c>
      <c r="I6336" s="13" t="s">
        <v>53</v>
      </c>
      <c r="J6336" s="13"/>
      <c r="K6336" s="13" t="s">
        <v>27</v>
      </c>
      <c r="L6336" s="12">
        <f t="shared" ref="L6336:L6399" ca="1" si="886">IF(K6336="Weekday",_xlfn.NORM.INV(RAND(),VLOOKUP(G6336,$J$5:$N$28,4),VLOOKUP(G6336,$J$5:$N$28,5)),_xlfn.NORM.INV(RAND(),VLOOKUP(G6336,$P$5:$T$28,4),VLOOKUP(G6336,$P$5:$T$28,5)))*VLOOKUP(C6336,$P$32:$R$43,3)</f>
        <v>3.6093329537824759</v>
      </c>
      <c r="M6336" s="101">
        <f t="shared" ref="M6336:M6399" ca="1" si="887">IF(I6336="Winter",VLOOKUP(G6336,$J$40:$L$43,3),VLOOKUP(G6336,$J$40:$L$43,2))*L6336</f>
        <v>0.19042840664156344</v>
      </c>
      <c r="N6336" s="101">
        <f t="shared" ca="1" si="885"/>
        <v>891.46400901829213</v>
      </c>
      <c r="O6336" s="101">
        <f t="shared" ref="O6336:O6399" ca="1" si="888">IF(I6336="Winter",VLOOKUP(G6336,$J$46:$L$49,3),VLOOKUP(G6336,$J$46:$L$49,2))*L6336</f>
        <v>0.38941093238359131</v>
      </c>
      <c r="Q6336" s="12">
        <f t="shared" ref="Q6336:Q6399" ca="1" si="889">MIN(MAX(AND(IF(G6336&gt;=VLOOKUP(C6336,$O$46:$T$57,5),1,0),IF(G6336&lt;=VLOOKUP(C6336,$O$46:$T$57,6),1,0))*$G$50*_xlfn.NORM.INV(RAND(),VLOOKUP(C6336,$B$4:$F$15,4),VLOOKUP(C6336,$B$4:$F$15,4)),0),0.2)*$G$51</f>
        <v>5.6000000000000005</v>
      </c>
      <c r="R6336" s="101">
        <f t="shared" ref="R6336:R6399" ca="1" si="890">MAX(Q6336-L6336,0)*$G$52</f>
        <v>0.16850996546231348</v>
      </c>
      <c r="S6336" s="13"/>
      <c r="T6336" s="101">
        <f t="shared" ref="T6336:T6399" ca="1" si="891">MAX(L6336-Q6336,0)*IF(I6336="Winter",VLOOKUP(G6336,$J$40:$L$43,3),VLOOKUP(G6336,$J$40:$L$43,2))</f>
        <v>0</v>
      </c>
      <c r="U6336" s="101">
        <f t="shared" si="883"/>
        <v>0</v>
      </c>
      <c r="V6336" s="101">
        <f t="shared" ca="1" si="884"/>
        <v>188.53485253608784</v>
      </c>
    </row>
    <row r="6337" spans="2:22" x14ac:dyDescent="0.3">
      <c r="B6337" s="13">
        <v>2023</v>
      </c>
      <c r="C6337" s="13">
        <v>9</v>
      </c>
      <c r="D6337" s="13">
        <v>19</v>
      </c>
      <c r="E6337" s="83" t="s">
        <v>361</v>
      </c>
      <c r="F6337" s="13">
        <v>1</v>
      </c>
      <c r="G6337" s="13">
        <v>10</v>
      </c>
      <c r="H6337" s="13" t="s">
        <v>70</v>
      </c>
      <c r="I6337" s="13" t="s">
        <v>53</v>
      </c>
      <c r="J6337" s="13"/>
      <c r="K6337" s="13" t="s">
        <v>27</v>
      </c>
      <c r="L6337" s="12">
        <f t="shared" ca="1" si="886"/>
        <v>2.5501140685255694</v>
      </c>
      <c r="M6337" s="101">
        <f t="shared" ca="1" si="887"/>
        <v>0.13454401825540904</v>
      </c>
      <c r="N6337" s="101">
        <f t="shared" ca="1" si="885"/>
        <v>891.46400901829213</v>
      </c>
      <c r="O6337" s="101">
        <f t="shared" ca="1" si="888"/>
        <v>0.27513180685322369</v>
      </c>
      <c r="Q6337" s="12">
        <f t="shared" ca="1" si="889"/>
        <v>5.6000000000000005</v>
      </c>
      <c r="R6337" s="101">
        <f t="shared" ca="1" si="890"/>
        <v>0.25817284409931063</v>
      </c>
      <c r="S6337" s="13"/>
      <c r="T6337" s="101">
        <f t="shared" ca="1" si="891"/>
        <v>0</v>
      </c>
      <c r="U6337" s="101">
        <f t="shared" ref="U6337:U6400" si="892">IF(H6337="On-Peak",IF(I6337="Winter",((L6337*$D$48)/60),((L6337*$D$47)/60)),0)</f>
        <v>0</v>
      </c>
      <c r="V6337" s="101">
        <f t="shared" ref="V6337:V6400" ca="1" si="893">V6336+MAX(T6337-R6337,0)-MAX(R6337-T6337,0)+MAX(U6337-R6337,0)-MAX(R6337-U6337,0)</f>
        <v>188.01850684788923</v>
      </c>
    </row>
    <row r="6338" spans="2:22" x14ac:dyDescent="0.3">
      <c r="B6338" s="13">
        <v>2023</v>
      </c>
      <c r="C6338" s="13">
        <v>9</v>
      </c>
      <c r="D6338" s="13">
        <v>19</v>
      </c>
      <c r="E6338" s="83" t="s">
        <v>361</v>
      </c>
      <c r="F6338" s="13">
        <v>1</v>
      </c>
      <c r="G6338" s="13">
        <v>11</v>
      </c>
      <c r="H6338" s="13" t="s">
        <v>70</v>
      </c>
      <c r="I6338" s="13" t="s">
        <v>53</v>
      </c>
      <c r="J6338" s="13"/>
      <c r="K6338" s="13" t="s">
        <v>27</v>
      </c>
      <c r="L6338" s="12">
        <f t="shared" ca="1" si="886"/>
        <v>3.3941234542952019</v>
      </c>
      <c r="M6338" s="101">
        <f t="shared" ca="1" si="887"/>
        <v>0.17907395344861485</v>
      </c>
      <c r="N6338" s="101">
        <f t="shared" ca="1" si="885"/>
        <v>891.46400901829213</v>
      </c>
      <c r="O6338" s="101">
        <f t="shared" ca="1" si="888"/>
        <v>0.36619197948390936</v>
      </c>
      <c r="Q6338" s="12">
        <f t="shared" ca="1" si="889"/>
        <v>5.2589014136709054</v>
      </c>
      <c r="R6338" s="101">
        <f t="shared" ca="1" si="890"/>
        <v>0.1578534542611533</v>
      </c>
      <c r="S6338" s="13"/>
      <c r="T6338" s="101">
        <f t="shared" ca="1" si="891"/>
        <v>0</v>
      </c>
      <c r="U6338" s="101">
        <f t="shared" si="892"/>
        <v>0</v>
      </c>
      <c r="V6338" s="101">
        <f t="shared" ca="1" si="893"/>
        <v>187.70279993936691</v>
      </c>
    </row>
    <row r="6339" spans="2:22" x14ac:dyDescent="0.3">
      <c r="B6339" s="13">
        <v>2023</v>
      </c>
      <c r="C6339" s="13">
        <v>9</v>
      </c>
      <c r="D6339" s="13">
        <v>19</v>
      </c>
      <c r="E6339" s="83" t="s">
        <v>361</v>
      </c>
      <c r="F6339" s="13">
        <v>1</v>
      </c>
      <c r="G6339" s="13">
        <v>12</v>
      </c>
      <c r="H6339" s="13" t="s">
        <v>70</v>
      </c>
      <c r="I6339" s="13" t="s">
        <v>53</v>
      </c>
      <c r="J6339" s="13"/>
      <c r="K6339" s="13" t="s">
        <v>27</v>
      </c>
      <c r="L6339" s="12">
        <f t="shared" ca="1" si="886"/>
        <v>3.8691614130643441</v>
      </c>
      <c r="M6339" s="101">
        <f t="shared" ca="1" si="887"/>
        <v>0.20413695615327479</v>
      </c>
      <c r="N6339" s="101">
        <f t="shared" ca="1" si="885"/>
        <v>891.46400901829213</v>
      </c>
      <c r="O6339" s="101">
        <f t="shared" ca="1" si="888"/>
        <v>0.41744382485551207</v>
      </c>
      <c r="Q6339" s="12">
        <f t="shared" ca="1" si="889"/>
        <v>5.6000000000000005</v>
      </c>
      <c r="R6339" s="101">
        <f t="shared" ca="1" si="890"/>
        <v>0.14651548638410333</v>
      </c>
      <c r="S6339" s="13"/>
      <c r="T6339" s="101">
        <f t="shared" ca="1" si="891"/>
        <v>0</v>
      </c>
      <c r="U6339" s="101">
        <f t="shared" si="892"/>
        <v>0</v>
      </c>
      <c r="V6339" s="101">
        <f t="shared" ca="1" si="893"/>
        <v>187.40976896659873</v>
      </c>
    </row>
    <row r="6340" spans="2:22" x14ac:dyDescent="0.3">
      <c r="B6340" s="13">
        <v>2023</v>
      </c>
      <c r="C6340" s="13">
        <v>9</v>
      </c>
      <c r="D6340" s="13">
        <v>19</v>
      </c>
      <c r="E6340" s="83" t="s">
        <v>361</v>
      </c>
      <c r="F6340" s="13">
        <v>1</v>
      </c>
      <c r="G6340" s="13">
        <v>13</v>
      </c>
      <c r="H6340" s="13" t="s">
        <v>70</v>
      </c>
      <c r="I6340" s="13" t="s">
        <v>53</v>
      </c>
      <c r="J6340" s="13"/>
      <c r="K6340" s="13" t="s">
        <v>27</v>
      </c>
      <c r="L6340" s="12">
        <f t="shared" ca="1" si="886"/>
        <v>4.1521974809873807</v>
      </c>
      <c r="M6340" s="101">
        <f t="shared" ca="1" si="887"/>
        <v>0.21906993909689421</v>
      </c>
      <c r="N6340" s="101">
        <f t="shared" ca="1" si="885"/>
        <v>891.46400901829213</v>
      </c>
      <c r="O6340" s="101">
        <f t="shared" ca="1" si="888"/>
        <v>0.44798058622372849</v>
      </c>
      <c r="Q6340" s="12">
        <f t="shared" ca="1" si="889"/>
        <v>5.6000000000000005</v>
      </c>
      <c r="R6340" s="101">
        <f t="shared" ca="1" si="890"/>
        <v>0.12255648323441827</v>
      </c>
      <c r="S6340" s="13"/>
      <c r="T6340" s="101">
        <f t="shared" ca="1" si="891"/>
        <v>0</v>
      </c>
      <c r="U6340" s="101">
        <f t="shared" si="892"/>
        <v>0</v>
      </c>
      <c r="V6340" s="101">
        <f t="shared" ca="1" si="893"/>
        <v>187.16465600012992</v>
      </c>
    </row>
    <row r="6341" spans="2:22" x14ac:dyDescent="0.3">
      <c r="B6341" s="13">
        <v>2023</v>
      </c>
      <c r="C6341" s="13">
        <v>9</v>
      </c>
      <c r="D6341" s="13">
        <v>19</v>
      </c>
      <c r="E6341" s="83" t="s">
        <v>361</v>
      </c>
      <c r="F6341" s="13">
        <v>1</v>
      </c>
      <c r="G6341" s="13">
        <v>14</v>
      </c>
      <c r="H6341" s="13" t="s">
        <v>70</v>
      </c>
      <c r="I6341" s="13" t="s">
        <v>53</v>
      </c>
      <c r="J6341" s="13"/>
      <c r="K6341" s="13" t="s">
        <v>27</v>
      </c>
      <c r="L6341" s="12">
        <f t="shared" ca="1" si="886"/>
        <v>3.5085517187248754</v>
      </c>
      <c r="M6341" s="101">
        <f t="shared" ca="1" si="887"/>
        <v>0.18511118867992443</v>
      </c>
      <c r="N6341" s="101">
        <f t="shared" ca="1" si="885"/>
        <v>891.46400901829213</v>
      </c>
      <c r="O6341" s="101">
        <f t="shared" ca="1" si="888"/>
        <v>0.37853764493322678</v>
      </c>
      <c r="Q6341" s="12">
        <f t="shared" ca="1" si="889"/>
        <v>0</v>
      </c>
      <c r="R6341" s="101">
        <f t="shared" ca="1" si="890"/>
        <v>0</v>
      </c>
      <c r="S6341" s="13"/>
      <c r="T6341" s="101">
        <f t="shared" ca="1" si="891"/>
        <v>0.18511118867992443</v>
      </c>
      <c r="U6341" s="101">
        <f t="shared" si="892"/>
        <v>0</v>
      </c>
      <c r="V6341" s="101">
        <f t="shared" ca="1" si="893"/>
        <v>187.34976718880984</v>
      </c>
    </row>
    <row r="6342" spans="2:22" x14ac:dyDescent="0.3">
      <c r="B6342" s="13">
        <v>2023</v>
      </c>
      <c r="C6342" s="13">
        <v>9</v>
      </c>
      <c r="D6342" s="13">
        <v>19</v>
      </c>
      <c r="E6342" s="83" t="s">
        <v>361</v>
      </c>
      <c r="F6342" s="13">
        <v>1</v>
      </c>
      <c r="G6342" s="13">
        <v>15</v>
      </c>
      <c r="H6342" s="13" t="s">
        <v>70</v>
      </c>
      <c r="I6342" s="13" t="s">
        <v>53</v>
      </c>
      <c r="J6342" s="13"/>
      <c r="K6342" s="13" t="s">
        <v>27</v>
      </c>
      <c r="L6342" s="12">
        <f t="shared" ca="1" si="886"/>
        <v>3.2867182183976364</v>
      </c>
      <c r="M6342" s="101">
        <f t="shared" ca="1" si="887"/>
        <v>0.17340725320265932</v>
      </c>
      <c r="N6342" s="101">
        <f t="shared" ca="1" si="885"/>
        <v>891.46400901829213</v>
      </c>
      <c r="O6342" s="101">
        <f t="shared" ca="1" si="888"/>
        <v>0.354604028582921</v>
      </c>
      <c r="Q6342" s="12">
        <f t="shared" ca="1" si="889"/>
        <v>0</v>
      </c>
      <c r="R6342" s="101">
        <f t="shared" ca="1" si="890"/>
        <v>0</v>
      </c>
      <c r="S6342" s="13"/>
      <c r="T6342" s="101">
        <f t="shared" ca="1" si="891"/>
        <v>0.17340725320265932</v>
      </c>
      <c r="U6342" s="101">
        <f t="shared" si="892"/>
        <v>0</v>
      </c>
      <c r="V6342" s="101">
        <f t="shared" ca="1" si="893"/>
        <v>187.5231744420125</v>
      </c>
    </row>
    <row r="6343" spans="2:22" x14ac:dyDescent="0.3">
      <c r="B6343" s="13">
        <v>2023</v>
      </c>
      <c r="C6343" s="13">
        <v>9</v>
      </c>
      <c r="D6343" s="13">
        <v>19</v>
      </c>
      <c r="E6343" s="83" t="s">
        <v>361</v>
      </c>
      <c r="F6343" s="13">
        <v>1</v>
      </c>
      <c r="G6343" s="13">
        <v>16</v>
      </c>
      <c r="H6343" s="13" t="s">
        <v>71</v>
      </c>
      <c r="I6343" s="13" t="s">
        <v>53</v>
      </c>
      <c r="J6343" s="13"/>
      <c r="K6343" s="13" t="s">
        <v>27</v>
      </c>
      <c r="L6343" s="12">
        <f t="shared" ca="1" si="886"/>
        <v>3.6775676461060134</v>
      </c>
      <c r="M6343" s="101">
        <f t="shared" ca="1" si="887"/>
        <v>0.4565332475876005</v>
      </c>
      <c r="N6343" s="101">
        <f t="shared" ca="1" si="885"/>
        <v>892.49832491875941</v>
      </c>
      <c r="O6343" s="101">
        <f t="shared" ca="1" si="888"/>
        <v>1.0951796450103708</v>
      </c>
      <c r="Q6343" s="12">
        <f t="shared" ca="1" si="889"/>
        <v>5.6000000000000005</v>
      </c>
      <c r="R6343" s="101">
        <f t="shared" ca="1" si="890"/>
        <v>0.16273389875712602</v>
      </c>
      <c r="S6343" s="13"/>
      <c r="T6343" s="101">
        <f t="shared" ca="1" si="891"/>
        <v>0</v>
      </c>
      <c r="U6343" s="101">
        <f t="shared" ca="1" si="892"/>
        <v>1.0343159004673164</v>
      </c>
      <c r="V6343" s="101">
        <f t="shared" ca="1" si="893"/>
        <v>188.23202254496556</v>
      </c>
    </row>
    <row r="6344" spans="2:22" x14ac:dyDescent="0.3">
      <c r="B6344" s="13">
        <v>2023</v>
      </c>
      <c r="C6344" s="13">
        <v>9</v>
      </c>
      <c r="D6344" s="13">
        <v>19</v>
      </c>
      <c r="E6344" s="83" t="s">
        <v>361</v>
      </c>
      <c r="F6344" s="13">
        <v>1</v>
      </c>
      <c r="G6344" s="13">
        <v>17</v>
      </c>
      <c r="H6344" s="13" t="s">
        <v>71</v>
      </c>
      <c r="I6344" s="13" t="s">
        <v>53</v>
      </c>
      <c r="J6344" s="13"/>
      <c r="K6344" s="13" t="s">
        <v>27</v>
      </c>
      <c r="L6344" s="12">
        <f t="shared" ca="1" si="886"/>
        <v>5.1572019995302858</v>
      </c>
      <c r="M6344" s="101">
        <f t="shared" ca="1" si="887"/>
        <v>0.64021505622168973</v>
      </c>
      <c r="N6344" s="101">
        <f t="shared" ca="1" si="885"/>
        <v>893.94878798112734</v>
      </c>
      <c r="O6344" s="101">
        <f t="shared" ca="1" si="888"/>
        <v>1.5358147554601191</v>
      </c>
      <c r="Q6344" s="12">
        <f t="shared" ca="1" si="889"/>
        <v>5.6000000000000005</v>
      </c>
      <c r="R6344" s="101">
        <f t="shared" ca="1" si="890"/>
        <v>3.7482850739761354E-2</v>
      </c>
      <c r="S6344" s="13"/>
      <c r="T6344" s="101">
        <f t="shared" ca="1" si="891"/>
        <v>0</v>
      </c>
      <c r="U6344" s="101">
        <f t="shared" ca="1" si="892"/>
        <v>1.4504630623678927</v>
      </c>
      <c r="V6344" s="101">
        <f t="shared" ca="1" si="893"/>
        <v>189.60751990585393</v>
      </c>
    </row>
    <row r="6345" spans="2:22" x14ac:dyDescent="0.3">
      <c r="B6345" s="13">
        <v>2023</v>
      </c>
      <c r="C6345" s="13">
        <v>9</v>
      </c>
      <c r="D6345" s="13">
        <v>19</v>
      </c>
      <c r="E6345" s="83" t="s">
        <v>361</v>
      </c>
      <c r="F6345" s="13">
        <v>1</v>
      </c>
      <c r="G6345" s="13">
        <v>18</v>
      </c>
      <c r="H6345" s="13" t="s">
        <v>71</v>
      </c>
      <c r="I6345" s="13" t="s">
        <v>53</v>
      </c>
      <c r="J6345" s="13"/>
      <c r="K6345" s="13" t="s">
        <v>27</v>
      </c>
      <c r="L6345" s="12">
        <f t="shared" ca="1" si="886"/>
        <v>6.5373372622163419</v>
      </c>
      <c r="M6345" s="101">
        <f t="shared" ca="1" si="887"/>
        <v>0.81154504773153668</v>
      </c>
      <c r="N6345" s="101">
        <f t="shared" ca="1" si="885"/>
        <v>895.78741408612564</v>
      </c>
      <c r="O6345" s="101">
        <f t="shared" ca="1" si="888"/>
        <v>1.9468190366880267</v>
      </c>
      <c r="Q6345" s="12">
        <f t="shared" ca="1" si="889"/>
        <v>1.6478071939808581</v>
      </c>
      <c r="R6345" s="101">
        <f t="shared" ca="1" si="890"/>
        <v>0</v>
      </c>
      <c r="S6345" s="13"/>
      <c r="T6345" s="101">
        <f t="shared" ca="1" si="891"/>
        <v>0.60698626267075295</v>
      </c>
      <c r="U6345" s="101">
        <f t="shared" ca="1" si="892"/>
        <v>1.8386261049983463</v>
      </c>
      <c r="V6345" s="101">
        <f t="shared" ca="1" si="893"/>
        <v>192.05313227352303</v>
      </c>
    </row>
    <row r="6346" spans="2:22" x14ac:dyDescent="0.3">
      <c r="B6346" s="13">
        <v>2023</v>
      </c>
      <c r="C6346" s="13">
        <v>9</v>
      </c>
      <c r="D6346" s="13">
        <v>19</v>
      </c>
      <c r="E6346" s="83" t="s">
        <v>361</v>
      </c>
      <c r="F6346" s="13">
        <v>1</v>
      </c>
      <c r="G6346" s="13">
        <v>19</v>
      </c>
      <c r="H6346" s="13" t="s">
        <v>71</v>
      </c>
      <c r="I6346" s="13" t="s">
        <v>53</v>
      </c>
      <c r="J6346" s="13"/>
      <c r="K6346" s="13" t="s">
        <v>27</v>
      </c>
      <c r="L6346" s="12">
        <f t="shared" ca="1" si="886"/>
        <v>2.7396301920156865</v>
      </c>
      <c r="M6346" s="101">
        <f t="shared" ca="1" si="887"/>
        <v>0.34009769203682733</v>
      </c>
      <c r="N6346" s="101">
        <f t="shared" ca="1" si="885"/>
        <v>896.55793507763008</v>
      </c>
      <c r="O6346" s="101">
        <f t="shared" ca="1" si="888"/>
        <v>0.81586187118227149</v>
      </c>
      <c r="Q6346" s="12">
        <f t="shared" ca="1" si="889"/>
        <v>0</v>
      </c>
      <c r="R6346" s="101">
        <f t="shared" ca="1" si="890"/>
        <v>0</v>
      </c>
      <c r="S6346" s="13"/>
      <c r="T6346" s="101">
        <f t="shared" ca="1" si="891"/>
        <v>0.34009769203682733</v>
      </c>
      <c r="U6346" s="101">
        <f t="shared" ca="1" si="892"/>
        <v>0.77052099150441189</v>
      </c>
      <c r="V6346" s="101">
        <f t="shared" ca="1" si="893"/>
        <v>193.16375095706428</v>
      </c>
    </row>
    <row r="6347" spans="2:22" x14ac:dyDescent="0.3">
      <c r="B6347" s="13">
        <v>2023</v>
      </c>
      <c r="C6347" s="13">
        <v>9</v>
      </c>
      <c r="D6347" s="13">
        <v>19</v>
      </c>
      <c r="E6347" s="83" t="s">
        <v>361</v>
      </c>
      <c r="F6347" s="13">
        <v>1</v>
      </c>
      <c r="G6347" s="13">
        <v>20</v>
      </c>
      <c r="H6347" s="13" t="s">
        <v>69</v>
      </c>
      <c r="I6347" s="13" t="s">
        <v>53</v>
      </c>
      <c r="J6347" s="13"/>
      <c r="K6347" s="13" t="s">
        <v>27</v>
      </c>
      <c r="L6347" s="12">
        <f t="shared" ca="1" si="886"/>
        <v>5.3398155044160776</v>
      </c>
      <c r="M6347" s="101">
        <f t="shared" ca="1" si="887"/>
        <v>0.28172866601299223</v>
      </c>
      <c r="N6347" s="101">
        <f t="shared" ca="1" si="885"/>
        <v>896.55793507763008</v>
      </c>
      <c r="O6347" s="101">
        <f t="shared" ca="1" si="888"/>
        <v>0.57611269477145055</v>
      </c>
      <c r="Q6347" s="12">
        <f t="shared" ca="1" si="889"/>
        <v>0</v>
      </c>
      <c r="R6347" s="101">
        <f t="shared" ca="1" si="890"/>
        <v>0</v>
      </c>
      <c r="S6347" s="13"/>
      <c r="T6347" s="101">
        <f t="shared" ca="1" si="891"/>
        <v>0.28172866601299223</v>
      </c>
      <c r="U6347" s="101">
        <f t="shared" si="892"/>
        <v>0</v>
      </c>
      <c r="V6347" s="101">
        <f t="shared" ca="1" si="893"/>
        <v>193.44547962307726</v>
      </c>
    </row>
    <row r="6348" spans="2:22" x14ac:dyDescent="0.3">
      <c r="B6348" s="13">
        <v>2023</v>
      </c>
      <c r="C6348" s="13">
        <v>9</v>
      </c>
      <c r="D6348" s="13">
        <v>19</v>
      </c>
      <c r="E6348" s="83" t="s">
        <v>361</v>
      </c>
      <c r="F6348" s="13">
        <v>1</v>
      </c>
      <c r="G6348" s="13">
        <v>21</v>
      </c>
      <c r="H6348" s="13" t="s">
        <v>69</v>
      </c>
      <c r="I6348" s="13" t="s">
        <v>53</v>
      </c>
      <c r="J6348" s="13"/>
      <c r="K6348" s="13" t="s">
        <v>27</v>
      </c>
      <c r="L6348" s="12">
        <f t="shared" ca="1" si="886"/>
        <v>4.9321937242727261</v>
      </c>
      <c r="M6348" s="101">
        <f t="shared" ca="1" si="887"/>
        <v>0.26022254089262903</v>
      </c>
      <c r="N6348" s="101">
        <f t="shared" ca="1" si="885"/>
        <v>896.55793507763008</v>
      </c>
      <c r="O6348" s="101">
        <f t="shared" ca="1" si="888"/>
        <v>0.53213438091178444</v>
      </c>
      <c r="Q6348" s="12">
        <f t="shared" ca="1" si="889"/>
        <v>0</v>
      </c>
      <c r="R6348" s="101">
        <f t="shared" ca="1" si="890"/>
        <v>0</v>
      </c>
      <c r="S6348" s="13"/>
      <c r="T6348" s="101">
        <f t="shared" ca="1" si="891"/>
        <v>0.26022254089262903</v>
      </c>
      <c r="U6348" s="101">
        <f t="shared" si="892"/>
        <v>0</v>
      </c>
      <c r="V6348" s="101">
        <f t="shared" ca="1" si="893"/>
        <v>193.7057021639699</v>
      </c>
    </row>
    <row r="6349" spans="2:22" x14ac:dyDescent="0.3">
      <c r="B6349" s="13">
        <v>2023</v>
      </c>
      <c r="C6349" s="13">
        <v>9</v>
      </c>
      <c r="D6349" s="13">
        <v>19</v>
      </c>
      <c r="E6349" s="83" t="s">
        <v>361</v>
      </c>
      <c r="F6349" s="13">
        <v>1</v>
      </c>
      <c r="G6349" s="13">
        <v>22</v>
      </c>
      <c r="H6349" s="13" t="s">
        <v>69</v>
      </c>
      <c r="I6349" s="13" t="s">
        <v>53</v>
      </c>
      <c r="J6349" s="13"/>
      <c r="K6349" s="13" t="s">
        <v>27</v>
      </c>
      <c r="L6349" s="12">
        <f t="shared" ca="1" si="886"/>
        <v>5.0434140615087566</v>
      </c>
      <c r="M6349" s="101">
        <f t="shared" ca="1" si="887"/>
        <v>0.26609052588520199</v>
      </c>
      <c r="N6349" s="101">
        <f t="shared" ca="1" si="885"/>
        <v>896.55793507763008</v>
      </c>
      <c r="O6349" s="101">
        <f t="shared" ca="1" si="888"/>
        <v>0.5441339430961798</v>
      </c>
      <c r="Q6349" s="12">
        <f t="shared" ca="1" si="889"/>
        <v>0</v>
      </c>
      <c r="R6349" s="101">
        <f t="shared" ca="1" si="890"/>
        <v>0</v>
      </c>
      <c r="S6349" s="13"/>
      <c r="T6349" s="101">
        <f t="shared" ca="1" si="891"/>
        <v>0.26609052588520199</v>
      </c>
      <c r="U6349" s="101">
        <f t="shared" si="892"/>
        <v>0</v>
      </c>
      <c r="V6349" s="101">
        <f t="shared" ca="1" si="893"/>
        <v>193.97179268985511</v>
      </c>
    </row>
    <row r="6350" spans="2:22" x14ac:dyDescent="0.3">
      <c r="B6350" s="13">
        <v>2023</v>
      </c>
      <c r="C6350" s="13">
        <v>9</v>
      </c>
      <c r="D6350" s="13">
        <v>19</v>
      </c>
      <c r="E6350" s="83" t="s">
        <v>361</v>
      </c>
      <c r="F6350" s="13">
        <v>1</v>
      </c>
      <c r="G6350" s="13">
        <v>23</v>
      </c>
      <c r="H6350" s="13" t="s">
        <v>69</v>
      </c>
      <c r="I6350" s="13" t="s">
        <v>53</v>
      </c>
      <c r="J6350" s="13"/>
      <c r="K6350" s="13" t="s">
        <v>27</v>
      </c>
      <c r="L6350" s="12">
        <f t="shared" ca="1" si="886"/>
        <v>4.081143446764961</v>
      </c>
      <c r="M6350" s="101">
        <f t="shared" ca="1" si="887"/>
        <v>0.21532112825131935</v>
      </c>
      <c r="N6350" s="101">
        <f t="shared" ca="1" si="885"/>
        <v>896.55793507763008</v>
      </c>
      <c r="O6350" s="101">
        <f t="shared" ca="1" si="888"/>
        <v>0.44031456647147166</v>
      </c>
      <c r="Q6350" s="12">
        <f t="shared" ca="1" si="889"/>
        <v>0</v>
      </c>
      <c r="R6350" s="101">
        <f t="shared" ca="1" si="890"/>
        <v>0</v>
      </c>
      <c r="S6350" s="13"/>
      <c r="T6350" s="101">
        <f t="shared" ca="1" si="891"/>
        <v>0.21532112825131935</v>
      </c>
      <c r="U6350" s="101">
        <f t="shared" si="892"/>
        <v>0</v>
      </c>
      <c r="V6350" s="101">
        <f t="shared" ca="1" si="893"/>
        <v>194.18711381810644</v>
      </c>
    </row>
    <row r="6351" spans="2:22" x14ac:dyDescent="0.3">
      <c r="B6351" s="13">
        <v>2023</v>
      </c>
      <c r="C6351" s="13">
        <v>9</v>
      </c>
      <c r="D6351" s="13">
        <v>20</v>
      </c>
      <c r="E6351" s="83" t="s">
        <v>362</v>
      </c>
      <c r="F6351" s="13">
        <v>2</v>
      </c>
      <c r="G6351" s="13">
        <v>0</v>
      </c>
      <c r="H6351" s="13" t="s">
        <v>69</v>
      </c>
      <c r="I6351" s="13" t="s">
        <v>53</v>
      </c>
      <c r="J6351" s="13"/>
      <c r="K6351" s="13" t="s">
        <v>27</v>
      </c>
      <c r="L6351" s="12">
        <f t="shared" ca="1" si="886"/>
        <v>4.5035810398091645</v>
      </c>
      <c r="M6351" s="101">
        <f t="shared" ca="1" si="887"/>
        <v>0.23760893566033153</v>
      </c>
      <c r="N6351" s="101">
        <f t="shared" ca="1" si="885"/>
        <v>896.55793507763008</v>
      </c>
      <c r="O6351" s="101">
        <f t="shared" ca="1" si="888"/>
        <v>0.48589135838501074</v>
      </c>
      <c r="Q6351" s="12">
        <f t="shared" ca="1" si="889"/>
        <v>0</v>
      </c>
      <c r="R6351" s="101">
        <f t="shared" ca="1" si="890"/>
        <v>0</v>
      </c>
      <c r="S6351" s="13"/>
      <c r="T6351" s="101">
        <f t="shared" ca="1" si="891"/>
        <v>0.23760893566033153</v>
      </c>
      <c r="U6351" s="101">
        <f t="shared" si="892"/>
        <v>0</v>
      </c>
      <c r="V6351" s="101">
        <f t="shared" ca="1" si="893"/>
        <v>194.42472275376676</v>
      </c>
    </row>
    <row r="6352" spans="2:22" x14ac:dyDescent="0.3">
      <c r="B6352" s="13">
        <v>2023</v>
      </c>
      <c r="C6352" s="13">
        <v>9</v>
      </c>
      <c r="D6352" s="13">
        <v>20</v>
      </c>
      <c r="E6352" s="83" t="s">
        <v>362</v>
      </c>
      <c r="F6352" s="13">
        <v>2</v>
      </c>
      <c r="G6352" s="13">
        <v>1</v>
      </c>
      <c r="H6352" s="13" t="s">
        <v>69</v>
      </c>
      <c r="I6352" s="13" t="s">
        <v>53</v>
      </c>
      <c r="J6352" s="13"/>
      <c r="K6352" s="13" t="s">
        <v>27</v>
      </c>
      <c r="L6352" s="12">
        <f t="shared" ca="1" si="886"/>
        <v>2.4533955821346898</v>
      </c>
      <c r="M6352" s="101">
        <f t="shared" ca="1" si="887"/>
        <v>0.12944115091342623</v>
      </c>
      <c r="N6352" s="101">
        <f t="shared" ref="N6352:N6415" ca="1" si="894">IF(H6352="On-Peak",IF(I6352="Winter",((L6352*$D$48)/60)+N6351,((L6352*$D$47)/60)+N6351),N6351)</f>
        <v>896.55793507763008</v>
      </c>
      <c r="O6352" s="101">
        <f t="shared" ca="1" si="888"/>
        <v>0.26469684935651167</v>
      </c>
      <c r="Q6352" s="12">
        <f t="shared" ca="1" si="889"/>
        <v>0</v>
      </c>
      <c r="R6352" s="101">
        <f t="shared" ca="1" si="890"/>
        <v>0</v>
      </c>
      <c r="S6352" s="13"/>
      <c r="T6352" s="101">
        <f t="shared" ca="1" si="891"/>
        <v>0.12944115091342623</v>
      </c>
      <c r="U6352" s="101">
        <f t="shared" si="892"/>
        <v>0</v>
      </c>
      <c r="V6352" s="101">
        <f t="shared" ca="1" si="893"/>
        <v>194.55416390468019</v>
      </c>
    </row>
    <row r="6353" spans="2:22" x14ac:dyDescent="0.3">
      <c r="B6353" s="13">
        <v>2023</v>
      </c>
      <c r="C6353" s="13">
        <v>9</v>
      </c>
      <c r="D6353" s="13">
        <v>20</v>
      </c>
      <c r="E6353" s="83" t="s">
        <v>362</v>
      </c>
      <c r="F6353" s="13">
        <v>2</v>
      </c>
      <c r="G6353" s="13">
        <v>2</v>
      </c>
      <c r="H6353" s="13" t="s">
        <v>69</v>
      </c>
      <c r="I6353" s="13" t="s">
        <v>53</v>
      </c>
      <c r="J6353" s="13"/>
      <c r="K6353" s="13" t="s">
        <v>27</v>
      </c>
      <c r="L6353" s="12">
        <f t="shared" ca="1" si="886"/>
        <v>2.857672029200808</v>
      </c>
      <c r="M6353" s="101">
        <f t="shared" ca="1" si="887"/>
        <v>0.15077077626063462</v>
      </c>
      <c r="N6353" s="101">
        <f t="shared" ca="1" si="894"/>
        <v>896.55793507763008</v>
      </c>
      <c r="O6353" s="101">
        <f t="shared" ca="1" si="888"/>
        <v>0.30831423523047519</v>
      </c>
      <c r="Q6353" s="12">
        <f t="shared" ca="1" si="889"/>
        <v>0</v>
      </c>
      <c r="R6353" s="101">
        <f t="shared" ca="1" si="890"/>
        <v>0</v>
      </c>
      <c r="S6353" s="13"/>
      <c r="T6353" s="101">
        <f t="shared" ca="1" si="891"/>
        <v>0.15077077626063462</v>
      </c>
      <c r="U6353" s="101">
        <f t="shared" si="892"/>
        <v>0</v>
      </c>
      <c r="V6353" s="101">
        <f t="shared" ca="1" si="893"/>
        <v>194.70493468094082</v>
      </c>
    </row>
    <row r="6354" spans="2:22" x14ac:dyDescent="0.3">
      <c r="B6354" s="13">
        <v>2023</v>
      </c>
      <c r="C6354" s="13">
        <v>9</v>
      </c>
      <c r="D6354" s="13">
        <v>20</v>
      </c>
      <c r="E6354" s="83" t="s">
        <v>362</v>
      </c>
      <c r="F6354" s="13">
        <v>2</v>
      </c>
      <c r="G6354" s="13">
        <v>3</v>
      </c>
      <c r="H6354" s="13" t="s">
        <v>69</v>
      </c>
      <c r="I6354" s="13" t="s">
        <v>53</v>
      </c>
      <c r="J6354" s="13"/>
      <c r="K6354" s="13" t="s">
        <v>27</v>
      </c>
      <c r="L6354" s="12">
        <f t="shared" ca="1" si="886"/>
        <v>2.8559226493442909</v>
      </c>
      <c r="M6354" s="101">
        <f t="shared" ca="1" si="887"/>
        <v>0.15067847897940478</v>
      </c>
      <c r="N6354" s="101">
        <f t="shared" ca="1" si="894"/>
        <v>896.55793507763008</v>
      </c>
      <c r="O6354" s="101">
        <f t="shared" ca="1" si="888"/>
        <v>0.30812549463775551</v>
      </c>
      <c r="Q6354" s="12">
        <f t="shared" ca="1" si="889"/>
        <v>0</v>
      </c>
      <c r="R6354" s="101">
        <f t="shared" ca="1" si="890"/>
        <v>0</v>
      </c>
      <c r="S6354" s="13"/>
      <c r="T6354" s="101">
        <f t="shared" ca="1" si="891"/>
        <v>0.15067847897940478</v>
      </c>
      <c r="U6354" s="101">
        <f t="shared" si="892"/>
        <v>0</v>
      </c>
      <c r="V6354" s="101">
        <f t="shared" ca="1" si="893"/>
        <v>194.85561315992024</v>
      </c>
    </row>
    <row r="6355" spans="2:22" x14ac:dyDescent="0.3">
      <c r="B6355" s="13">
        <v>2023</v>
      </c>
      <c r="C6355" s="13">
        <v>9</v>
      </c>
      <c r="D6355" s="13">
        <v>20</v>
      </c>
      <c r="E6355" s="83" t="s">
        <v>362</v>
      </c>
      <c r="F6355" s="13">
        <v>2</v>
      </c>
      <c r="G6355" s="13">
        <v>4</v>
      </c>
      <c r="H6355" s="13" t="s">
        <v>69</v>
      </c>
      <c r="I6355" s="13" t="s">
        <v>53</v>
      </c>
      <c r="J6355" s="13"/>
      <c r="K6355" s="13" t="s">
        <v>27</v>
      </c>
      <c r="L6355" s="12">
        <f t="shared" ca="1" si="886"/>
        <v>2.5082573589354209</v>
      </c>
      <c r="M6355" s="101">
        <f t="shared" ca="1" si="887"/>
        <v>0.13233565825743282</v>
      </c>
      <c r="N6355" s="101">
        <f t="shared" ca="1" si="894"/>
        <v>896.55793507763008</v>
      </c>
      <c r="O6355" s="101">
        <f t="shared" ca="1" si="888"/>
        <v>0.27061588645554258</v>
      </c>
      <c r="Q6355" s="12">
        <f t="shared" ca="1" si="889"/>
        <v>0</v>
      </c>
      <c r="R6355" s="101">
        <f t="shared" ca="1" si="890"/>
        <v>0</v>
      </c>
      <c r="S6355" s="13"/>
      <c r="T6355" s="101">
        <f t="shared" ca="1" si="891"/>
        <v>0.13233565825743282</v>
      </c>
      <c r="U6355" s="101">
        <f t="shared" si="892"/>
        <v>0</v>
      </c>
      <c r="V6355" s="101">
        <f t="shared" ca="1" si="893"/>
        <v>194.98794881817767</v>
      </c>
    </row>
    <row r="6356" spans="2:22" x14ac:dyDescent="0.3">
      <c r="B6356" s="13">
        <v>2023</v>
      </c>
      <c r="C6356" s="13">
        <v>9</v>
      </c>
      <c r="D6356" s="13">
        <v>20</v>
      </c>
      <c r="E6356" s="83" t="s">
        <v>362</v>
      </c>
      <c r="F6356" s="13">
        <v>2</v>
      </c>
      <c r="G6356" s="13">
        <v>5</v>
      </c>
      <c r="H6356" s="13" t="s">
        <v>69</v>
      </c>
      <c r="I6356" s="13" t="s">
        <v>53</v>
      </c>
      <c r="J6356" s="13"/>
      <c r="K6356" s="13" t="s">
        <v>27</v>
      </c>
      <c r="L6356" s="12">
        <f t="shared" ca="1" si="886"/>
        <v>2.3861123232969259</v>
      </c>
      <c r="M6356" s="101">
        <f t="shared" ca="1" si="887"/>
        <v>0.12589128617714582</v>
      </c>
      <c r="N6356" s="101">
        <f t="shared" ca="1" si="894"/>
        <v>896.55793507763008</v>
      </c>
      <c r="O6356" s="101">
        <f t="shared" ca="1" si="888"/>
        <v>0.25743765856050532</v>
      </c>
      <c r="Q6356" s="12">
        <f t="shared" ca="1" si="889"/>
        <v>0</v>
      </c>
      <c r="R6356" s="101">
        <f t="shared" ca="1" si="890"/>
        <v>0</v>
      </c>
      <c r="S6356" s="13"/>
      <c r="T6356" s="101">
        <f t="shared" ca="1" si="891"/>
        <v>0.12589128617714582</v>
      </c>
      <c r="U6356" s="101">
        <f t="shared" si="892"/>
        <v>0</v>
      </c>
      <c r="V6356" s="101">
        <f t="shared" ca="1" si="893"/>
        <v>195.11384010435481</v>
      </c>
    </row>
    <row r="6357" spans="2:22" x14ac:dyDescent="0.3">
      <c r="B6357" s="13">
        <v>2023</v>
      </c>
      <c r="C6357" s="13">
        <v>9</v>
      </c>
      <c r="D6357" s="13">
        <v>20</v>
      </c>
      <c r="E6357" s="83" t="s">
        <v>362</v>
      </c>
      <c r="F6357" s="13">
        <v>2</v>
      </c>
      <c r="G6357" s="13">
        <v>6</v>
      </c>
      <c r="H6357" s="13" t="s">
        <v>69</v>
      </c>
      <c r="I6357" s="13" t="s">
        <v>53</v>
      </c>
      <c r="J6357" s="13"/>
      <c r="K6357" s="13" t="s">
        <v>27</v>
      </c>
      <c r="L6357" s="12">
        <f t="shared" ca="1" si="886"/>
        <v>2.7653423555299748</v>
      </c>
      <c r="M6357" s="101">
        <f t="shared" ca="1" si="887"/>
        <v>0.14589946267776147</v>
      </c>
      <c r="N6357" s="101">
        <f t="shared" ca="1" si="894"/>
        <v>896.55793507763008</v>
      </c>
      <c r="O6357" s="101">
        <f t="shared" ca="1" si="888"/>
        <v>0.29835278673812898</v>
      </c>
      <c r="Q6357" s="12">
        <f t="shared" ca="1" si="889"/>
        <v>0.98023975966002874</v>
      </c>
      <c r="R6357" s="101">
        <f t="shared" ca="1" si="890"/>
        <v>0</v>
      </c>
      <c r="S6357" s="13"/>
      <c r="T6357" s="101">
        <f t="shared" ca="1" si="891"/>
        <v>9.418201295809836E-2</v>
      </c>
      <c r="U6357" s="101">
        <f t="shared" si="892"/>
        <v>0</v>
      </c>
      <c r="V6357" s="101">
        <f t="shared" ca="1" si="893"/>
        <v>195.20802211731291</v>
      </c>
    </row>
    <row r="6358" spans="2:22" x14ac:dyDescent="0.3">
      <c r="B6358" s="13">
        <v>2023</v>
      </c>
      <c r="C6358" s="13">
        <v>9</v>
      </c>
      <c r="D6358" s="13">
        <v>20</v>
      </c>
      <c r="E6358" s="83" t="s">
        <v>362</v>
      </c>
      <c r="F6358" s="13">
        <v>2</v>
      </c>
      <c r="G6358" s="13">
        <v>7</v>
      </c>
      <c r="H6358" s="13" t="s">
        <v>69</v>
      </c>
      <c r="I6358" s="13" t="s">
        <v>53</v>
      </c>
      <c r="J6358" s="13"/>
      <c r="K6358" s="13" t="s">
        <v>27</v>
      </c>
      <c r="L6358" s="12">
        <f t="shared" ca="1" si="886"/>
        <v>2.5204308799337856</v>
      </c>
      <c r="M6358" s="101">
        <f t="shared" ca="1" si="887"/>
        <v>0.13297793322530652</v>
      </c>
      <c r="N6358" s="101">
        <f t="shared" ca="1" si="894"/>
        <v>896.55793507763008</v>
      </c>
      <c r="O6358" s="101">
        <f t="shared" ca="1" si="888"/>
        <v>0.27192928763605612</v>
      </c>
      <c r="Q6358" s="12">
        <f t="shared" ca="1" si="889"/>
        <v>5.6000000000000005</v>
      </c>
      <c r="R6358" s="101">
        <f t="shared" ca="1" si="890"/>
        <v>0.26068552601360512</v>
      </c>
      <c r="S6358" s="13"/>
      <c r="T6358" s="101">
        <f t="shared" ca="1" si="891"/>
        <v>0</v>
      </c>
      <c r="U6358" s="101">
        <f t="shared" si="892"/>
        <v>0</v>
      </c>
      <c r="V6358" s="101">
        <f t="shared" ca="1" si="893"/>
        <v>194.68665106528567</v>
      </c>
    </row>
    <row r="6359" spans="2:22" x14ac:dyDescent="0.3">
      <c r="B6359" s="13">
        <v>2023</v>
      </c>
      <c r="C6359" s="13">
        <v>9</v>
      </c>
      <c r="D6359" s="13">
        <v>20</v>
      </c>
      <c r="E6359" s="83" t="s">
        <v>362</v>
      </c>
      <c r="F6359" s="13">
        <v>2</v>
      </c>
      <c r="G6359" s="13">
        <v>8</v>
      </c>
      <c r="H6359" s="13" t="s">
        <v>69</v>
      </c>
      <c r="I6359" s="13" t="s">
        <v>53</v>
      </c>
      <c r="J6359" s="13"/>
      <c r="K6359" s="13" t="s">
        <v>27</v>
      </c>
      <c r="L6359" s="12">
        <f t="shared" ca="1" si="886"/>
        <v>2.3490272682683551</v>
      </c>
      <c r="M6359" s="101">
        <f t="shared" ca="1" si="887"/>
        <v>0.12393467867383842</v>
      </c>
      <c r="N6359" s="101">
        <f t="shared" ca="1" si="894"/>
        <v>896.55793507763008</v>
      </c>
      <c r="O6359" s="101">
        <f t="shared" ca="1" si="888"/>
        <v>0.25343655197347281</v>
      </c>
      <c r="Q6359" s="12">
        <f t="shared" ca="1" si="889"/>
        <v>5.6000000000000005</v>
      </c>
      <c r="R6359" s="101">
        <f t="shared" ca="1" si="890"/>
        <v>0.27519484174108377</v>
      </c>
      <c r="S6359" s="13"/>
      <c r="T6359" s="101">
        <f t="shared" ca="1" si="891"/>
        <v>0</v>
      </c>
      <c r="U6359" s="101">
        <f t="shared" si="892"/>
        <v>0</v>
      </c>
      <c r="V6359" s="101">
        <f t="shared" ca="1" si="893"/>
        <v>194.13626138180348</v>
      </c>
    </row>
    <row r="6360" spans="2:22" x14ac:dyDescent="0.3">
      <c r="B6360" s="13">
        <v>2023</v>
      </c>
      <c r="C6360" s="13">
        <v>9</v>
      </c>
      <c r="D6360" s="13">
        <v>20</v>
      </c>
      <c r="E6360" s="83" t="s">
        <v>362</v>
      </c>
      <c r="F6360" s="13">
        <v>2</v>
      </c>
      <c r="G6360" s="13">
        <v>9</v>
      </c>
      <c r="H6360" s="13" t="s">
        <v>69</v>
      </c>
      <c r="I6360" s="13" t="s">
        <v>53</v>
      </c>
      <c r="J6360" s="13"/>
      <c r="K6360" s="13" t="s">
        <v>27</v>
      </c>
      <c r="L6360" s="12">
        <f t="shared" ca="1" si="886"/>
        <v>4.7451168736904981</v>
      </c>
      <c r="M6360" s="101">
        <f t="shared" ca="1" si="887"/>
        <v>0.25035236625591067</v>
      </c>
      <c r="N6360" s="101">
        <f t="shared" ca="1" si="894"/>
        <v>896.55793507763008</v>
      </c>
      <c r="O6360" s="101">
        <f t="shared" ca="1" si="888"/>
        <v>0.51195065950246788</v>
      </c>
      <c r="Q6360" s="12">
        <f t="shared" ca="1" si="889"/>
        <v>5.5388927236968275</v>
      </c>
      <c r="R6360" s="101">
        <f t="shared" ca="1" si="890"/>
        <v>6.7193125703035789E-2</v>
      </c>
      <c r="S6360" s="13"/>
      <c r="T6360" s="101">
        <f t="shared" ca="1" si="891"/>
        <v>0</v>
      </c>
      <c r="U6360" s="101">
        <f t="shared" si="892"/>
        <v>0</v>
      </c>
      <c r="V6360" s="101">
        <f t="shared" ca="1" si="893"/>
        <v>194.00187513039742</v>
      </c>
    </row>
    <row r="6361" spans="2:22" x14ac:dyDescent="0.3">
      <c r="B6361" s="13">
        <v>2023</v>
      </c>
      <c r="C6361" s="13">
        <v>9</v>
      </c>
      <c r="D6361" s="13">
        <v>20</v>
      </c>
      <c r="E6361" s="83" t="s">
        <v>362</v>
      </c>
      <c r="F6361" s="13">
        <v>2</v>
      </c>
      <c r="G6361" s="13">
        <v>10</v>
      </c>
      <c r="H6361" s="13" t="s">
        <v>70</v>
      </c>
      <c r="I6361" s="13" t="s">
        <v>53</v>
      </c>
      <c r="J6361" s="13"/>
      <c r="K6361" s="13" t="s">
        <v>27</v>
      </c>
      <c r="L6361" s="12">
        <f t="shared" ca="1" si="886"/>
        <v>2.9333402354448204</v>
      </c>
      <c r="M6361" s="101">
        <f t="shared" ca="1" si="887"/>
        <v>0.15476303082206871</v>
      </c>
      <c r="N6361" s="101">
        <f t="shared" ca="1" si="894"/>
        <v>896.55793507763008</v>
      </c>
      <c r="O6361" s="101">
        <f t="shared" ca="1" si="888"/>
        <v>0.31647807800214167</v>
      </c>
      <c r="Q6361" s="12">
        <f t="shared" ca="1" si="889"/>
        <v>5.6000000000000005</v>
      </c>
      <c r="R6361" s="101">
        <f t="shared" ca="1" si="890"/>
        <v>0.22573274906959601</v>
      </c>
      <c r="S6361" s="13"/>
      <c r="T6361" s="101">
        <f t="shared" ca="1" si="891"/>
        <v>0</v>
      </c>
      <c r="U6361" s="101">
        <f t="shared" si="892"/>
        <v>0</v>
      </c>
      <c r="V6361" s="101">
        <f t="shared" ca="1" si="893"/>
        <v>193.55040963225821</v>
      </c>
    </row>
    <row r="6362" spans="2:22" x14ac:dyDescent="0.3">
      <c r="B6362" s="13">
        <v>2023</v>
      </c>
      <c r="C6362" s="13">
        <v>9</v>
      </c>
      <c r="D6362" s="13">
        <v>20</v>
      </c>
      <c r="E6362" s="83" t="s">
        <v>362</v>
      </c>
      <c r="F6362" s="13">
        <v>2</v>
      </c>
      <c r="G6362" s="13">
        <v>11</v>
      </c>
      <c r="H6362" s="13" t="s">
        <v>70</v>
      </c>
      <c r="I6362" s="13" t="s">
        <v>53</v>
      </c>
      <c r="J6362" s="13"/>
      <c r="K6362" s="13" t="s">
        <v>27</v>
      </c>
      <c r="L6362" s="12">
        <f t="shared" ca="1" si="886"/>
        <v>3.6368444614137907</v>
      </c>
      <c r="M6362" s="101">
        <f t="shared" ca="1" si="887"/>
        <v>0.19187991378419161</v>
      </c>
      <c r="N6362" s="101">
        <f t="shared" ca="1" si="894"/>
        <v>896.55793507763008</v>
      </c>
      <c r="O6362" s="101">
        <f t="shared" ca="1" si="888"/>
        <v>0.39237914894193388</v>
      </c>
      <c r="Q6362" s="12">
        <f t="shared" ca="1" si="889"/>
        <v>5.6000000000000005</v>
      </c>
      <c r="R6362" s="101">
        <f t="shared" ca="1" si="890"/>
        <v>0.16618111634132268</v>
      </c>
      <c r="S6362" s="13"/>
      <c r="T6362" s="101">
        <f t="shared" ca="1" si="891"/>
        <v>0</v>
      </c>
      <c r="U6362" s="101">
        <f t="shared" si="892"/>
        <v>0</v>
      </c>
      <c r="V6362" s="101">
        <f t="shared" ca="1" si="893"/>
        <v>193.21804739957554</v>
      </c>
    </row>
    <row r="6363" spans="2:22" x14ac:dyDescent="0.3">
      <c r="B6363" s="13">
        <v>2023</v>
      </c>
      <c r="C6363" s="13">
        <v>9</v>
      </c>
      <c r="D6363" s="13">
        <v>20</v>
      </c>
      <c r="E6363" s="83" t="s">
        <v>362</v>
      </c>
      <c r="F6363" s="13">
        <v>2</v>
      </c>
      <c r="G6363" s="13">
        <v>12</v>
      </c>
      <c r="H6363" s="13" t="s">
        <v>70</v>
      </c>
      <c r="I6363" s="13" t="s">
        <v>53</v>
      </c>
      <c r="J6363" s="13"/>
      <c r="K6363" s="13" t="s">
        <v>27</v>
      </c>
      <c r="L6363" s="12">
        <f t="shared" ca="1" si="886"/>
        <v>2.513306206161336</v>
      </c>
      <c r="M6363" s="101">
        <f t="shared" ca="1" si="887"/>
        <v>0.13260203543707208</v>
      </c>
      <c r="N6363" s="101">
        <f t="shared" ca="1" si="894"/>
        <v>896.55793507763008</v>
      </c>
      <c r="O6363" s="101">
        <f t="shared" ca="1" si="888"/>
        <v>0.27116060658274654</v>
      </c>
      <c r="Q6363" s="12">
        <f t="shared" ca="1" si="889"/>
        <v>5.6000000000000005</v>
      </c>
      <c r="R6363" s="101">
        <f t="shared" ca="1" si="890"/>
        <v>0.26128862964844296</v>
      </c>
      <c r="S6363" s="13"/>
      <c r="T6363" s="101">
        <f t="shared" ca="1" si="891"/>
        <v>0</v>
      </c>
      <c r="U6363" s="101">
        <f t="shared" si="892"/>
        <v>0</v>
      </c>
      <c r="V6363" s="101">
        <f t="shared" ca="1" si="893"/>
        <v>192.69547014027864</v>
      </c>
    </row>
    <row r="6364" spans="2:22" x14ac:dyDescent="0.3">
      <c r="B6364" s="13">
        <v>2023</v>
      </c>
      <c r="C6364" s="13">
        <v>9</v>
      </c>
      <c r="D6364" s="13">
        <v>20</v>
      </c>
      <c r="E6364" s="83" t="s">
        <v>362</v>
      </c>
      <c r="F6364" s="13">
        <v>2</v>
      </c>
      <c r="G6364" s="13">
        <v>13</v>
      </c>
      <c r="H6364" s="13" t="s">
        <v>70</v>
      </c>
      <c r="I6364" s="13" t="s">
        <v>53</v>
      </c>
      <c r="J6364" s="13"/>
      <c r="K6364" s="13" t="s">
        <v>27</v>
      </c>
      <c r="L6364" s="12">
        <f t="shared" ca="1" si="886"/>
        <v>4.1432846576716553</v>
      </c>
      <c r="M6364" s="101">
        <f t="shared" ca="1" si="887"/>
        <v>0.21859969853875655</v>
      </c>
      <c r="N6364" s="101">
        <f t="shared" ca="1" si="894"/>
        <v>896.55793507763008</v>
      </c>
      <c r="O6364" s="101">
        <f t="shared" ca="1" si="888"/>
        <v>0.44701898171619492</v>
      </c>
      <c r="Q6364" s="12">
        <f t="shared" ca="1" si="889"/>
        <v>5.6000000000000005</v>
      </c>
      <c r="R6364" s="101">
        <f t="shared" ca="1" si="890"/>
        <v>0.12331095372809443</v>
      </c>
      <c r="S6364" s="13"/>
      <c r="T6364" s="101">
        <f t="shared" ca="1" si="891"/>
        <v>0</v>
      </c>
      <c r="U6364" s="101">
        <f t="shared" si="892"/>
        <v>0</v>
      </c>
      <c r="V6364" s="101">
        <f t="shared" ca="1" si="893"/>
        <v>192.44884823282246</v>
      </c>
    </row>
    <row r="6365" spans="2:22" x14ac:dyDescent="0.3">
      <c r="B6365" s="13">
        <v>2023</v>
      </c>
      <c r="C6365" s="13">
        <v>9</v>
      </c>
      <c r="D6365" s="13">
        <v>20</v>
      </c>
      <c r="E6365" s="83" t="s">
        <v>362</v>
      </c>
      <c r="F6365" s="13">
        <v>2</v>
      </c>
      <c r="G6365" s="13">
        <v>14</v>
      </c>
      <c r="H6365" s="13" t="s">
        <v>70</v>
      </c>
      <c r="I6365" s="13" t="s">
        <v>53</v>
      </c>
      <c r="J6365" s="13"/>
      <c r="K6365" s="13" t="s">
        <v>27</v>
      </c>
      <c r="L6365" s="12">
        <f t="shared" ca="1" si="886"/>
        <v>2.35600298802547</v>
      </c>
      <c r="M6365" s="101">
        <f t="shared" ca="1" si="887"/>
        <v>0.1243027176482238</v>
      </c>
      <c r="N6365" s="101">
        <f t="shared" ca="1" si="894"/>
        <v>896.55793507763008</v>
      </c>
      <c r="O6365" s="101">
        <f t="shared" ca="1" si="888"/>
        <v>0.25418916237806793</v>
      </c>
      <c r="Q6365" s="12">
        <f t="shared" ca="1" si="889"/>
        <v>5.6000000000000005</v>
      </c>
      <c r="R6365" s="101">
        <f t="shared" ca="1" si="890"/>
        <v>0.27460434706364401</v>
      </c>
      <c r="S6365" s="13"/>
      <c r="T6365" s="101">
        <f t="shared" ca="1" si="891"/>
        <v>0</v>
      </c>
      <c r="U6365" s="101">
        <f t="shared" si="892"/>
        <v>0</v>
      </c>
      <c r="V6365" s="101">
        <f t="shared" ca="1" si="893"/>
        <v>191.89963953869517</v>
      </c>
    </row>
    <row r="6366" spans="2:22" x14ac:dyDescent="0.3">
      <c r="B6366" s="13">
        <v>2023</v>
      </c>
      <c r="C6366" s="13">
        <v>9</v>
      </c>
      <c r="D6366" s="13">
        <v>20</v>
      </c>
      <c r="E6366" s="83" t="s">
        <v>362</v>
      </c>
      <c r="F6366" s="13">
        <v>2</v>
      </c>
      <c r="G6366" s="13">
        <v>15</v>
      </c>
      <c r="H6366" s="13" t="s">
        <v>70</v>
      </c>
      <c r="I6366" s="13" t="s">
        <v>53</v>
      </c>
      <c r="J6366" s="13"/>
      <c r="K6366" s="13" t="s">
        <v>27</v>
      </c>
      <c r="L6366" s="12">
        <f t="shared" ca="1" si="886"/>
        <v>4.114087254570463</v>
      </c>
      <c r="M6366" s="101">
        <f t="shared" ca="1" si="887"/>
        <v>0.21705924355113762</v>
      </c>
      <c r="N6366" s="101">
        <f t="shared" ca="1" si="894"/>
        <v>896.55793507763008</v>
      </c>
      <c r="O6366" s="101">
        <f t="shared" ca="1" si="888"/>
        <v>0.44386887389560725</v>
      </c>
      <c r="Q6366" s="12">
        <f t="shared" ca="1" si="889"/>
        <v>3.9112282761138566</v>
      </c>
      <c r="R6366" s="101">
        <f t="shared" ca="1" si="890"/>
        <v>0</v>
      </c>
      <c r="S6366" s="13"/>
      <c r="T6366" s="101">
        <f t="shared" ca="1" si="891"/>
        <v>1.0702839703370553E-2</v>
      </c>
      <c r="U6366" s="101">
        <f t="shared" si="892"/>
        <v>0</v>
      </c>
      <c r="V6366" s="101">
        <f t="shared" ca="1" si="893"/>
        <v>191.91034237839855</v>
      </c>
    </row>
    <row r="6367" spans="2:22" x14ac:dyDescent="0.3">
      <c r="B6367" s="13">
        <v>2023</v>
      </c>
      <c r="C6367" s="13">
        <v>9</v>
      </c>
      <c r="D6367" s="13">
        <v>20</v>
      </c>
      <c r="E6367" s="83" t="s">
        <v>362</v>
      </c>
      <c r="F6367" s="13">
        <v>2</v>
      </c>
      <c r="G6367" s="13">
        <v>16</v>
      </c>
      <c r="H6367" s="13" t="s">
        <v>71</v>
      </c>
      <c r="I6367" s="13" t="s">
        <v>53</v>
      </c>
      <c r="J6367" s="13"/>
      <c r="K6367" s="13" t="s">
        <v>27</v>
      </c>
      <c r="L6367" s="12">
        <f t="shared" ca="1" si="886"/>
        <v>2.3720660136827574</v>
      </c>
      <c r="M6367" s="101">
        <f t="shared" ca="1" si="887"/>
        <v>0.29446827493857752</v>
      </c>
      <c r="N6367" s="101">
        <f t="shared" ca="1" si="894"/>
        <v>897.22507864397835</v>
      </c>
      <c r="O6367" s="101">
        <f t="shared" ca="1" si="888"/>
        <v>0.70640125887472516</v>
      </c>
      <c r="Q6367" s="12">
        <f t="shared" ca="1" si="889"/>
        <v>5.6000000000000005</v>
      </c>
      <c r="R6367" s="101">
        <f t="shared" ca="1" si="890"/>
        <v>0.27324461194175464</v>
      </c>
      <c r="S6367" s="13"/>
      <c r="T6367" s="101">
        <f t="shared" ca="1" si="891"/>
        <v>0</v>
      </c>
      <c r="U6367" s="101">
        <f t="shared" ca="1" si="892"/>
        <v>0.66714356634827554</v>
      </c>
      <c r="V6367" s="101">
        <f t="shared" ca="1" si="893"/>
        <v>192.03099672086333</v>
      </c>
    </row>
    <row r="6368" spans="2:22" x14ac:dyDescent="0.3">
      <c r="B6368" s="13">
        <v>2023</v>
      </c>
      <c r="C6368" s="13">
        <v>9</v>
      </c>
      <c r="D6368" s="13">
        <v>20</v>
      </c>
      <c r="E6368" s="83" t="s">
        <v>362</v>
      </c>
      <c r="F6368" s="13">
        <v>2</v>
      </c>
      <c r="G6368" s="13">
        <v>17</v>
      </c>
      <c r="H6368" s="13" t="s">
        <v>71</v>
      </c>
      <c r="I6368" s="13" t="s">
        <v>53</v>
      </c>
      <c r="J6368" s="13"/>
      <c r="K6368" s="13" t="s">
        <v>27</v>
      </c>
      <c r="L6368" s="12">
        <f t="shared" ca="1" si="886"/>
        <v>5.5867024968508705</v>
      </c>
      <c r="M6368" s="101">
        <f t="shared" ca="1" si="887"/>
        <v>0.69353324795906701</v>
      </c>
      <c r="N6368" s="101">
        <f t="shared" ca="1" si="894"/>
        <v>898.79633872121769</v>
      </c>
      <c r="O6368" s="101">
        <f t="shared" ca="1" si="888"/>
        <v>1.6637200035621893</v>
      </c>
      <c r="Q6368" s="12">
        <f t="shared" ca="1" si="889"/>
        <v>0</v>
      </c>
      <c r="R6368" s="101">
        <f t="shared" ca="1" si="890"/>
        <v>0</v>
      </c>
      <c r="S6368" s="13"/>
      <c r="T6368" s="101">
        <f t="shared" ca="1" si="891"/>
        <v>0.69353324795906701</v>
      </c>
      <c r="U6368" s="101">
        <f t="shared" ca="1" si="892"/>
        <v>1.5712600772393075</v>
      </c>
      <c r="V6368" s="101">
        <f t="shared" ca="1" si="893"/>
        <v>194.29579004606171</v>
      </c>
    </row>
    <row r="6369" spans="2:22" x14ac:dyDescent="0.3">
      <c r="B6369" s="13">
        <v>2023</v>
      </c>
      <c r="C6369" s="13">
        <v>9</v>
      </c>
      <c r="D6369" s="13">
        <v>20</v>
      </c>
      <c r="E6369" s="83" t="s">
        <v>362</v>
      </c>
      <c r="F6369" s="13">
        <v>2</v>
      </c>
      <c r="G6369" s="13">
        <v>18</v>
      </c>
      <c r="H6369" s="13" t="s">
        <v>71</v>
      </c>
      <c r="I6369" s="13" t="s">
        <v>53</v>
      </c>
      <c r="J6369" s="13"/>
      <c r="K6369" s="13" t="s">
        <v>27</v>
      </c>
      <c r="L6369" s="12">
        <f t="shared" ca="1" si="886"/>
        <v>5.9119661558307737</v>
      </c>
      <c r="M6369" s="101">
        <f t="shared" ca="1" si="887"/>
        <v>0.7339114785848323</v>
      </c>
      <c r="N6369" s="101">
        <f t="shared" ca="1" si="894"/>
        <v>900.45907920254513</v>
      </c>
      <c r="O6369" s="101">
        <f t="shared" ca="1" si="888"/>
        <v>1.7605835212064045</v>
      </c>
      <c r="Q6369" s="12">
        <f t="shared" ca="1" si="889"/>
        <v>0</v>
      </c>
      <c r="R6369" s="101">
        <f t="shared" ca="1" si="890"/>
        <v>0</v>
      </c>
      <c r="S6369" s="13"/>
      <c r="T6369" s="101">
        <f t="shared" ca="1" si="891"/>
        <v>0.7339114785848323</v>
      </c>
      <c r="U6369" s="101">
        <f t="shared" ca="1" si="892"/>
        <v>1.6627404813274049</v>
      </c>
      <c r="V6369" s="101">
        <f t="shared" ca="1" si="893"/>
        <v>196.69244200597396</v>
      </c>
    </row>
    <row r="6370" spans="2:22" x14ac:dyDescent="0.3">
      <c r="B6370" s="13">
        <v>2023</v>
      </c>
      <c r="C6370" s="13">
        <v>9</v>
      </c>
      <c r="D6370" s="13">
        <v>20</v>
      </c>
      <c r="E6370" s="83" t="s">
        <v>362</v>
      </c>
      <c r="F6370" s="13">
        <v>2</v>
      </c>
      <c r="G6370" s="13">
        <v>19</v>
      </c>
      <c r="H6370" s="13" t="s">
        <v>71</v>
      </c>
      <c r="I6370" s="13" t="s">
        <v>53</v>
      </c>
      <c r="J6370" s="13"/>
      <c r="K6370" s="13" t="s">
        <v>27</v>
      </c>
      <c r="L6370" s="12">
        <f t="shared" ca="1" si="886"/>
        <v>4.5280569064622815</v>
      </c>
      <c r="M6370" s="101">
        <f t="shared" ca="1" si="887"/>
        <v>0.56211298436822765</v>
      </c>
      <c r="N6370" s="101">
        <f t="shared" ca="1" si="894"/>
        <v>901.73259520748763</v>
      </c>
      <c r="O6370" s="101">
        <f t="shared" ca="1" si="888"/>
        <v>1.3484553467444675</v>
      </c>
      <c r="Q6370" s="12">
        <f t="shared" ca="1" si="889"/>
        <v>0</v>
      </c>
      <c r="R6370" s="101">
        <f t="shared" ca="1" si="890"/>
        <v>0</v>
      </c>
      <c r="S6370" s="13"/>
      <c r="T6370" s="101">
        <f t="shared" ca="1" si="891"/>
        <v>0.56211298436822765</v>
      </c>
      <c r="U6370" s="101">
        <f t="shared" ca="1" si="892"/>
        <v>1.2735160049425167</v>
      </c>
      <c r="V6370" s="101">
        <f t="shared" ca="1" si="893"/>
        <v>198.52807099528471</v>
      </c>
    </row>
    <row r="6371" spans="2:22" x14ac:dyDescent="0.3">
      <c r="B6371" s="13">
        <v>2023</v>
      </c>
      <c r="C6371" s="13">
        <v>9</v>
      </c>
      <c r="D6371" s="13">
        <v>20</v>
      </c>
      <c r="E6371" s="83" t="s">
        <v>362</v>
      </c>
      <c r="F6371" s="13">
        <v>2</v>
      </c>
      <c r="G6371" s="13">
        <v>20</v>
      </c>
      <c r="H6371" s="13" t="s">
        <v>69</v>
      </c>
      <c r="I6371" s="13" t="s">
        <v>53</v>
      </c>
      <c r="J6371" s="13"/>
      <c r="K6371" s="13" t="s">
        <v>27</v>
      </c>
      <c r="L6371" s="12">
        <f t="shared" ca="1" si="886"/>
        <v>4.9925735173088643</v>
      </c>
      <c r="M6371" s="101">
        <f t="shared" ca="1" si="887"/>
        <v>0.26340817877321571</v>
      </c>
      <c r="N6371" s="101">
        <f t="shared" ca="1" si="894"/>
        <v>901.73259520748763</v>
      </c>
      <c r="O6371" s="101">
        <f t="shared" ca="1" si="888"/>
        <v>0.53864875678245339</v>
      </c>
      <c r="Q6371" s="12">
        <f t="shared" ca="1" si="889"/>
        <v>0</v>
      </c>
      <c r="R6371" s="101">
        <f t="shared" ca="1" si="890"/>
        <v>0</v>
      </c>
      <c r="S6371" s="13"/>
      <c r="T6371" s="101">
        <f t="shared" ca="1" si="891"/>
        <v>0.26340817877321571</v>
      </c>
      <c r="U6371" s="101">
        <f t="shared" si="892"/>
        <v>0</v>
      </c>
      <c r="V6371" s="101">
        <f t="shared" ca="1" si="893"/>
        <v>198.79147917405791</v>
      </c>
    </row>
    <row r="6372" spans="2:22" x14ac:dyDescent="0.3">
      <c r="B6372" s="13">
        <v>2023</v>
      </c>
      <c r="C6372" s="13">
        <v>9</v>
      </c>
      <c r="D6372" s="13">
        <v>20</v>
      </c>
      <c r="E6372" s="83" t="s">
        <v>362</v>
      </c>
      <c r="F6372" s="13">
        <v>2</v>
      </c>
      <c r="G6372" s="13">
        <v>21</v>
      </c>
      <c r="H6372" s="13" t="s">
        <v>69</v>
      </c>
      <c r="I6372" s="13" t="s">
        <v>53</v>
      </c>
      <c r="J6372" s="13"/>
      <c r="K6372" s="13" t="s">
        <v>27</v>
      </c>
      <c r="L6372" s="12">
        <f t="shared" ca="1" si="886"/>
        <v>4.2706366955536792</v>
      </c>
      <c r="M6372" s="101">
        <f t="shared" ca="1" si="887"/>
        <v>0.22531879205741212</v>
      </c>
      <c r="N6372" s="101">
        <f t="shared" ca="1" si="894"/>
        <v>901.73259520748763</v>
      </c>
      <c r="O6372" s="101">
        <f t="shared" ca="1" si="888"/>
        <v>0.46075899308328644</v>
      </c>
      <c r="Q6372" s="12">
        <f t="shared" ca="1" si="889"/>
        <v>0</v>
      </c>
      <c r="R6372" s="101">
        <f t="shared" ca="1" si="890"/>
        <v>0</v>
      </c>
      <c r="S6372" s="13"/>
      <c r="T6372" s="101">
        <f t="shared" ca="1" si="891"/>
        <v>0.22531879205741212</v>
      </c>
      <c r="U6372" s="101">
        <f t="shared" si="892"/>
        <v>0</v>
      </c>
      <c r="V6372" s="101">
        <f t="shared" ca="1" si="893"/>
        <v>199.01679796611532</v>
      </c>
    </row>
    <row r="6373" spans="2:22" x14ac:dyDescent="0.3">
      <c r="B6373" s="13">
        <v>2023</v>
      </c>
      <c r="C6373" s="13">
        <v>9</v>
      </c>
      <c r="D6373" s="13">
        <v>20</v>
      </c>
      <c r="E6373" s="83" t="s">
        <v>362</v>
      </c>
      <c r="F6373" s="13">
        <v>2</v>
      </c>
      <c r="G6373" s="13">
        <v>22</v>
      </c>
      <c r="H6373" s="13" t="s">
        <v>69</v>
      </c>
      <c r="I6373" s="13" t="s">
        <v>53</v>
      </c>
      <c r="J6373" s="13"/>
      <c r="K6373" s="13" t="s">
        <v>27</v>
      </c>
      <c r="L6373" s="12">
        <f t="shared" ca="1" si="886"/>
        <v>5.1885752439105133</v>
      </c>
      <c r="M6373" s="101">
        <f t="shared" ca="1" si="887"/>
        <v>0.27374922986871869</v>
      </c>
      <c r="N6373" s="101">
        <f t="shared" ca="1" si="894"/>
        <v>901.73259520748763</v>
      </c>
      <c r="O6373" s="101">
        <f t="shared" ca="1" si="888"/>
        <v>0.55979538306550525</v>
      </c>
      <c r="Q6373" s="12">
        <f t="shared" ca="1" si="889"/>
        <v>0</v>
      </c>
      <c r="R6373" s="101">
        <f t="shared" ca="1" si="890"/>
        <v>0</v>
      </c>
      <c r="S6373" s="13"/>
      <c r="T6373" s="101">
        <f t="shared" ca="1" si="891"/>
        <v>0.27374922986871869</v>
      </c>
      <c r="U6373" s="101">
        <f t="shared" si="892"/>
        <v>0</v>
      </c>
      <c r="V6373" s="101">
        <f t="shared" ca="1" si="893"/>
        <v>199.29054719598403</v>
      </c>
    </row>
    <row r="6374" spans="2:22" x14ac:dyDescent="0.3">
      <c r="B6374" s="13">
        <v>2023</v>
      </c>
      <c r="C6374" s="13">
        <v>9</v>
      </c>
      <c r="D6374" s="13">
        <v>20</v>
      </c>
      <c r="E6374" s="83" t="s">
        <v>362</v>
      </c>
      <c r="F6374" s="13">
        <v>2</v>
      </c>
      <c r="G6374" s="13">
        <v>23</v>
      </c>
      <c r="H6374" s="13" t="s">
        <v>69</v>
      </c>
      <c r="I6374" s="13" t="s">
        <v>53</v>
      </c>
      <c r="J6374" s="13"/>
      <c r="K6374" s="13" t="s">
        <v>27</v>
      </c>
      <c r="L6374" s="12">
        <f t="shared" ca="1" si="886"/>
        <v>5.4198410507486967</v>
      </c>
      <c r="M6374" s="101">
        <f t="shared" ca="1" si="887"/>
        <v>0.28595081383750126</v>
      </c>
      <c r="N6374" s="101">
        <f t="shared" ca="1" si="894"/>
        <v>901.73259520748763</v>
      </c>
      <c r="O6374" s="101">
        <f t="shared" ca="1" si="888"/>
        <v>0.58474665096527689</v>
      </c>
      <c r="Q6374" s="12">
        <f t="shared" ca="1" si="889"/>
        <v>0</v>
      </c>
      <c r="R6374" s="101">
        <f t="shared" ca="1" si="890"/>
        <v>0</v>
      </c>
      <c r="S6374" s="13"/>
      <c r="T6374" s="101">
        <f t="shared" ca="1" si="891"/>
        <v>0.28595081383750126</v>
      </c>
      <c r="U6374" s="101">
        <f t="shared" si="892"/>
        <v>0</v>
      </c>
      <c r="V6374" s="101">
        <f t="shared" ca="1" si="893"/>
        <v>199.57649800982153</v>
      </c>
    </row>
    <row r="6375" spans="2:22" x14ac:dyDescent="0.3">
      <c r="B6375" s="13">
        <v>2023</v>
      </c>
      <c r="C6375" s="13">
        <v>9</v>
      </c>
      <c r="D6375" s="13">
        <v>21</v>
      </c>
      <c r="E6375" s="83" t="s">
        <v>363</v>
      </c>
      <c r="F6375" s="13">
        <v>3</v>
      </c>
      <c r="G6375" s="13">
        <v>0</v>
      </c>
      <c r="H6375" s="13" t="s">
        <v>69</v>
      </c>
      <c r="I6375" s="13" t="s">
        <v>53</v>
      </c>
      <c r="J6375" s="13"/>
      <c r="K6375" s="13" t="s">
        <v>27</v>
      </c>
      <c r="L6375" s="12">
        <f t="shared" ca="1" si="886"/>
        <v>4.9869939988531247</v>
      </c>
      <c r="M6375" s="101">
        <f t="shared" ca="1" si="887"/>
        <v>0.26311380337949086</v>
      </c>
      <c r="N6375" s="101">
        <f t="shared" ca="1" si="894"/>
        <v>901.73259520748763</v>
      </c>
      <c r="O6375" s="101">
        <f t="shared" ca="1" si="888"/>
        <v>0.53804678253626359</v>
      </c>
      <c r="Q6375" s="12">
        <f t="shared" ca="1" si="889"/>
        <v>0</v>
      </c>
      <c r="R6375" s="101">
        <f t="shared" ca="1" si="890"/>
        <v>0</v>
      </c>
      <c r="S6375" s="13"/>
      <c r="T6375" s="101">
        <f t="shared" ca="1" si="891"/>
        <v>0.26311380337949086</v>
      </c>
      <c r="U6375" s="101">
        <f t="shared" si="892"/>
        <v>0</v>
      </c>
      <c r="V6375" s="101">
        <f t="shared" ca="1" si="893"/>
        <v>199.83961181320103</v>
      </c>
    </row>
    <row r="6376" spans="2:22" x14ac:dyDescent="0.3">
      <c r="B6376" s="13">
        <v>2023</v>
      </c>
      <c r="C6376" s="13">
        <v>9</v>
      </c>
      <c r="D6376" s="13">
        <v>21</v>
      </c>
      <c r="E6376" s="83" t="s">
        <v>363</v>
      </c>
      <c r="F6376" s="13">
        <v>3</v>
      </c>
      <c r="G6376" s="13">
        <v>1</v>
      </c>
      <c r="H6376" s="13" t="s">
        <v>69</v>
      </c>
      <c r="I6376" s="13" t="s">
        <v>53</v>
      </c>
      <c r="J6376" s="13"/>
      <c r="K6376" s="13" t="s">
        <v>27</v>
      </c>
      <c r="L6376" s="12">
        <f t="shared" ca="1" si="886"/>
        <v>2.6017464353766631</v>
      </c>
      <c r="M6376" s="101">
        <f t="shared" ca="1" si="887"/>
        <v>0.13726814193047274</v>
      </c>
      <c r="N6376" s="101">
        <f t="shared" ca="1" si="894"/>
        <v>901.73259520748763</v>
      </c>
      <c r="O6376" s="101">
        <f t="shared" ca="1" si="888"/>
        <v>0.28070242291278819</v>
      </c>
      <c r="Q6376" s="12">
        <f t="shared" ca="1" si="889"/>
        <v>0</v>
      </c>
      <c r="R6376" s="101">
        <f t="shared" ca="1" si="890"/>
        <v>0</v>
      </c>
      <c r="S6376" s="13"/>
      <c r="T6376" s="101">
        <f t="shared" ca="1" si="891"/>
        <v>0.13726814193047274</v>
      </c>
      <c r="U6376" s="101">
        <f t="shared" si="892"/>
        <v>0</v>
      </c>
      <c r="V6376" s="101">
        <f t="shared" ca="1" si="893"/>
        <v>199.97687995513149</v>
      </c>
    </row>
    <row r="6377" spans="2:22" x14ac:dyDescent="0.3">
      <c r="B6377" s="13">
        <v>2023</v>
      </c>
      <c r="C6377" s="13">
        <v>9</v>
      </c>
      <c r="D6377" s="13">
        <v>21</v>
      </c>
      <c r="E6377" s="83" t="s">
        <v>363</v>
      </c>
      <c r="F6377" s="13">
        <v>3</v>
      </c>
      <c r="G6377" s="13">
        <v>2</v>
      </c>
      <c r="H6377" s="13" t="s">
        <v>69</v>
      </c>
      <c r="I6377" s="13" t="s">
        <v>53</v>
      </c>
      <c r="J6377" s="13"/>
      <c r="K6377" s="13" t="s">
        <v>27</v>
      </c>
      <c r="L6377" s="12">
        <f t="shared" ca="1" si="886"/>
        <v>2.5145507520747712</v>
      </c>
      <c r="M6377" s="101">
        <f t="shared" ca="1" si="887"/>
        <v>0.13266769767946493</v>
      </c>
      <c r="N6377" s="101">
        <f t="shared" ca="1" si="894"/>
        <v>901.73259520748763</v>
      </c>
      <c r="O6377" s="101">
        <f t="shared" ca="1" si="888"/>
        <v>0.27129488064134705</v>
      </c>
      <c r="Q6377" s="12">
        <f t="shared" ca="1" si="889"/>
        <v>0</v>
      </c>
      <c r="R6377" s="101">
        <f t="shared" ca="1" si="890"/>
        <v>0</v>
      </c>
      <c r="S6377" s="13"/>
      <c r="T6377" s="101">
        <f t="shared" ca="1" si="891"/>
        <v>0.13266769767946493</v>
      </c>
      <c r="U6377" s="101">
        <f t="shared" si="892"/>
        <v>0</v>
      </c>
      <c r="V6377" s="101">
        <f t="shared" ca="1" si="893"/>
        <v>200.10954765281096</v>
      </c>
    </row>
    <row r="6378" spans="2:22" x14ac:dyDescent="0.3">
      <c r="B6378" s="13">
        <v>2023</v>
      </c>
      <c r="C6378" s="13">
        <v>9</v>
      </c>
      <c r="D6378" s="13">
        <v>21</v>
      </c>
      <c r="E6378" s="83" t="s">
        <v>363</v>
      </c>
      <c r="F6378" s="13">
        <v>3</v>
      </c>
      <c r="G6378" s="13">
        <v>3</v>
      </c>
      <c r="H6378" s="13" t="s">
        <v>69</v>
      </c>
      <c r="I6378" s="13" t="s">
        <v>53</v>
      </c>
      <c r="J6378" s="13"/>
      <c r="K6378" s="13" t="s">
        <v>27</v>
      </c>
      <c r="L6378" s="12">
        <f t="shared" ca="1" si="886"/>
        <v>2.6528353991651361</v>
      </c>
      <c r="M6378" s="101">
        <f t="shared" ca="1" si="887"/>
        <v>0.13996359565995259</v>
      </c>
      <c r="N6378" s="101">
        <f t="shared" ca="1" si="894"/>
        <v>901.73259520748763</v>
      </c>
      <c r="O6378" s="101">
        <f t="shared" ca="1" si="888"/>
        <v>0.28621441121592656</v>
      </c>
      <c r="Q6378" s="12">
        <f t="shared" ca="1" si="889"/>
        <v>0</v>
      </c>
      <c r="R6378" s="101">
        <f t="shared" ca="1" si="890"/>
        <v>0</v>
      </c>
      <c r="S6378" s="13"/>
      <c r="T6378" s="101">
        <f t="shared" ca="1" si="891"/>
        <v>0.13996359565995259</v>
      </c>
      <c r="U6378" s="101">
        <f t="shared" si="892"/>
        <v>0</v>
      </c>
      <c r="V6378" s="101">
        <f t="shared" ca="1" si="893"/>
        <v>200.24951124847092</v>
      </c>
    </row>
    <row r="6379" spans="2:22" x14ac:dyDescent="0.3">
      <c r="B6379" s="13">
        <v>2023</v>
      </c>
      <c r="C6379" s="13">
        <v>9</v>
      </c>
      <c r="D6379" s="13">
        <v>21</v>
      </c>
      <c r="E6379" s="83" t="s">
        <v>363</v>
      </c>
      <c r="F6379" s="13">
        <v>3</v>
      </c>
      <c r="G6379" s="13">
        <v>4</v>
      </c>
      <c r="H6379" s="13" t="s">
        <v>69</v>
      </c>
      <c r="I6379" s="13" t="s">
        <v>53</v>
      </c>
      <c r="J6379" s="13"/>
      <c r="K6379" s="13" t="s">
        <v>27</v>
      </c>
      <c r="L6379" s="12">
        <f t="shared" ca="1" si="886"/>
        <v>3.0588710669825598</v>
      </c>
      <c r="M6379" s="101">
        <f t="shared" ca="1" si="887"/>
        <v>0.16138603749399985</v>
      </c>
      <c r="N6379" s="101">
        <f t="shared" ca="1" si="894"/>
        <v>901.73259520748763</v>
      </c>
      <c r="O6379" s="101">
        <f t="shared" ca="1" si="888"/>
        <v>0.33002159941674836</v>
      </c>
      <c r="Q6379" s="12">
        <f t="shared" ca="1" si="889"/>
        <v>0</v>
      </c>
      <c r="R6379" s="101">
        <f t="shared" ca="1" si="890"/>
        <v>0</v>
      </c>
      <c r="S6379" s="13"/>
      <c r="T6379" s="101">
        <f t="shared" ca="1" si="891"/>
        <v>0.16138603749399985</v>
      </c>
      <c r="U6379" s="101">
        <f t="shared" si="892"/>
        <v>0</v>
      </c>
      <c r="V6379" s="101">
        <f t="shared" ca="1" si="893"/>
        <v>200.41089728596492</v>
      </c>
    </row>
    <row r="6380" spans="2:22" x14ac:dyDescent="0.3">
      <c r="B6380" s="13">
        <v>2023</v>
      </c>
      <c r="C6380" s="13">
        <v>9</v>
      </c>
      <c r="D6380" s="13">
        <v>21</v>
      </c>
      <c r="E6380" s="83" t="s">
        <v>363</v>
      </c>
      <c r="F6380" s="13">
        <v>3</v>
      </c>
      <c r="G6380" s="13">
        <v>5</v>
      </c>
      <c r="H6380" s="13" t="s">
        <v>69</v>
      </c>
      <c r="I6380" s="13" t="s">
        <v>53</v>
      </c>
      <c r="J6380" s="13"/>
      <c r="K6380" s="13" t="s">
        <v>27</v>
      </c>
      <c r="L6380" s="12">
        <f t="shared" ca="1" si="886"/>
        <v>2.8403812142905962</v>
      </c>
      <c r="M6380" s="101">
        <f t="shared" ca="1" si="887"/>
        <v>0.14985851286597185</v>
      </c>
      <c r="N6380" s="101">
        <f t="shared" ca="1" si="894"/>
        <v>901.73259520748763</v>
      </c>
      <c r="O6380" s="101">
        <f t="shared" ca="1" si="888"/>
        <v>0.30644872920981242</v>
      </c>
      <c r="Q6380" s="12">
        <f t="shared" ca="1" si="889"/>
        <v>0</v>
      </c>
      <c r="R6380" s="101">
        <f t="shared" ca="1" si="890"/>
        <v>0</v>
      </c>
      <c r="S6380" s="13"/>
      <c r="T6380" s="101">
        <f t="shared" ca="1" si="891"/>
        <v>0.14985851286597185</v>
      </c>
      <c r="U6380" s="101">
        <f t="shared" si="892"/>
        <v>0</v>
      </c>
      <c r="V6380" s="101">
        <f t="shared" ca="1" si="893"/>
        <v>200.56075579883088</v>
      </c>
    </row>
    <row r="6381" spans="2:22" x14ac:dyDescent="0.3">
      <c r="B6381" s="13">
        <v>2023</v>
      </c>
      <c r="C6381" s="13">
        <v>9</v>
      </c>
      <c r="D6381" s="13">
        <v>21</v>
      </c>
      <c r="E6381" s="83" t="s">
        <v>363</v>
      </c>
      <c r="F6381" s="13">
        <v>3</v>
      </c>
      <c r="G6381" s="13">
        <v>6</v>
      </c>
      <c r="H6381" s="13" t="s">
        <v>69</v>
      </c>
      <c r="I6381" s="13" t="s">
        <v>53</v>
      </c>
      <c r="J6381" s="13"/>
      <c r="K6381" s="13" t="s">
        <v>27</v>
      </c>
      <c r="L6381" s="12">
        <f t="shared" ca="1" si="886"/>
        <v>2.6208529977892008</v>
      </c>
      <c r="M6381" s="101">
        <f t="shared" ca="1" si="887"/>
        <v>0.13827620416335823</v>
      </c>
      <c r="N6381" s="101">
        <f t="shared" ca="1" si="894"/>
        <v>901.73259520748763</v>
      </c>
      <c r="O6381" s="101">
        <f t="shared" ca="1" si="888"/>
        <v>0.28276382993147686</v>
      </c>
      <c r="Q6381" s="12">
        <f t="shared" ca="1" si="889"/>
        <v>0</v>
      </c>
      <c r="R6381" s="101">
        <f t="shared" ca="1" si="890"/>
        <v>0</v>
      </c>
      <c r="S6381" s="13"/>
      <c r="T6381" s="101">
        <f t="shared" ca="1" si="891"/>
        <v>0.13827620416335823</v>
      </c>
      <c r="U6381" s="101">
        <f t="shared" si="892"/>
        <v>0</v>
      </c>
      <c r="V6381" s="101">
        <f t="shared" ca="1" si="893"/>
        <v>200.69903200299424</v>
      </c>
    </row>
    <row r="6382" spans="2:22" x14ac:dyDescent="0.3">
      <c r="B6382" s="13">
        <v>2023</v>
      </c>
      <c r="C6382" s="13">
        <v>9</v>
      </c>
      <c r="D6382" s="13">
        <v>21</v>
      </c>
      <c r="E6382" s="83" t="s">
        <v>363</v>
      </c>
      <c r="F6382" s="13">
        <v>3</v>
      </c>
      <c r="G6382" s="13">
        <v>7</v>
      </c>
      <c r="H6382" s="13" t="s">
        <v>69</v>
      </c>
      <c r="I6382" s="13" t="s">
        <v>53</v>
      </c>
      <c r="J6382" s="13"/>
      <c r="K6382" s="13" t="s">
        <v>27</v>
      </c>
      <c r="L6382" s="12">
        <f t="shared" ca="1" si="886"/>
        <v>2.5560444995186171</v>
      </c>
      <c r="M6382" s="101">
        <f t="shared" ca="1" si="887"/>
        <v>0.13485690779460224</v>
      </c>
      <c r="N6382" s="101">
        <f t="shared" ca="1" si="894"/>
        <v>901.73259520748763</v>
      </c>
      <c r="O6382" s="101">
        <f t="shared" ca="1" si="888"/>
        <v>0.27577164105306362</v>
      </c>
      <c r="Q6382" s="12">
        <f t="shared" ca="1" si="889"/>
        <v>5.6000000000000005</v>
      </c>
      <c r="R6382" s="101">
        <f t="shared" ca="1" si="890"/>
        <v>0.25767083311574912</v>
      </c>
      <c r="S6382" s="13"/>
      <c r="T6382" s="101">
        <f t="shared" ca="1" si="891"/>
        <v>0</v>
      </c>
      <c r="U6382" s="101">
        <f t="shared" si="892"/>
        <v>0</v>
      </c>
      <c r="V6382" s="101">
        <f t="shared" ca="1" si="893"/>
        <v>200.18369033676274</v>
      </c>
    </row>
    <row r="6383" spans="2:22" x14ac:dyDescent="0.3">
      <c r="B6383" s="13">
        <v>2023</v>
      </c>
      <c r="C6383" s="13">
        <v>9</v>
      </c>
      <c r="D6383" s="13">
        <v>21</v>
      </c>
      <c r="E6383" s="83" t="s">
        <v>363</v>
      </c>
      <c r="F6383" s="13">
        <v>3</v>
      </c>
      <c r="G6383" s="13">
        <v>8</v>
      </c>
      <c r="H6383" s="13" t="s">
        <v>69</v>
      </c>
      <c r="I6383" s="13" t="s">
        <v>53</v>
      </c>
      <c r="J6383" s="13"/>
      <c r="K6383" s="13" t="s">
        <v>27</v>
      </c>
      <c r="L6383" s="12">
        <f t="shared" ca="1" si="886"/>
        <v>2.5403245051508625</v>
      </c>
      <c r="M6383" s="101">
        <f t="shared" ca="1" si="887"/>
        <v>0.13402752089175951</v>
      </c>
      <c r="N6383" s="101">
        <f t="shared" ca="1" si="894"/>
        <v>901.73259520748763</v>
      </c>
      <c r="O6383" s="101">
        <f t="shared" ca="1" si="888"/>
        <v>0.27407561086072657</v>
      </c>
      <c r="Q6383" s="12">
        <f t="shared" ca="1" si="889"/>
        <v>5.6000000000000005</v>
      </c>
      <c r="R6383" s="101">
        <f t="shared" ca="1" si="890"/>
        <v>0.25900153063897957</v>
      </c>
      <c r="S6383" s="13"/>
      <c r="T6383" s="101">
        <f t="shared" ca="1" si="891"/>
        <v>0</v>
      </c>
      <c r="U6383" s="101">
        <f t="shared" si="892"/>
        <v>0</v>
      </c>
      <c r="V6383" s="101">
        <f t="shared" ca="1" si="893"/>
        <v>199.66568727548477</v>
      </c>
    </row>
    <row r="6384" spans="2:22" x14ac:dyDescent="0.3">
      <c r="B6384" s="13">
        <v>2023</v>
      </c>
      <c r="C6384" s="13">
        <v>9</v>
      </c>
      <c r="D6384" s="13">
        <v>21</v>
      </c>
      <c r="E6384" s="83" t="s">
        <v>363</v>
      </c>
      <c r="F6384" s="13">
        <v>3</v>
      </c>
      <c r="G6384" s="13">
        <v>9</v>
      </c>
      <c r="H6384" s="13" t="s">
        <v>69</v>
      </c>
      <c r="I6384" s="13" t="s">
        <v>53</v>
      </c>
      <c r="J6384" s="13"/>
      <c r="K6384" s="13" t="s">
        <v>27</v>
      </c>
      <c r="L6384" s="12">
        <f t="shared" ca="1" si="886"/>
        <v>3.2267896196985486</v>
      </c>
      <c r="M6384" s="101">
        <f t="shared" ca="1" si="887"/>
        <v>0.17024542033529544</v>
      </c>
      <c r="N6384" s="101">
        <f t="shared" ca="1" si="894"/>
        <v>901.73259520748763</v>
      </c>
      <c r="O6384" s="101">
        <f t="shared" ca="1" si="888"/>
        <v>0.34813833206927641</v>
      </c>
      <c r="Q6384" s="12">
        <f t="shared" ca="1" si="889"/>
        <v>5.6000000000000005</v>
      </c>
      <c r="R6384" s="101">
        <f t="shared" ca="1" si="890"/>
        <v>0.20089225869251792</v>
      </c>
      <c r="S6384" s="13"/>
      <c r="T6384" s="101">
        <f t="shared" ca="1" si="891"/>
        <v>0</v>
      </c>
      <c r="U6384" s="101">
        <f t="shared" si="892"/>
        <v>0</v>
      </c>
      <c r="V6384" s="101">
        <f t="shared" ca="1" si="893"/>
        <v>199.26390275809976</v>
      </c>
    </row>
    <row r="6385" spans="2:22" x14ac:dyDescent="0.3">
      <c r="B6385" s="13">
        <v>2023</v>
      </c>
      <c r="C6385" s="13">
        <v>9</v>
      </c>
      <c r="D6385" s="13">
        <v>21</v>
      </c>
      <c r="E6385" s="83" t="s">
        <v>363</v>
      </c>
      <c r="F6385" s="13">
        <v>3</v>
      </c>
      <c r="G6385" s="13">
        <v>10</v>
      </c>
      <c r="H6385" s="13" t="s">
        <v>70</v>
      </c>
      <c r="I6385" s="13" t="s">
        <v>53</v>
      </c>
      <c r="J6385" s="13"/>
      <c r="K6385" s="13" t="s">
        <v>27</v>
      </c>
      <c r="L6385" s="12">
        <f t="shared" ca="1" si="886"/>
        <v>3.7247271521660466</v>
      </c>
      <c r="M6385" s="101">
        <f t="shared" ca="1" si="887"/>
        <v>0.19651660454828063</v>
      </c>
      <c r="N6385" s="101">
        <f t="shared" ca="1" si="894"/>
        <v>901.73259520748763</v>
      </c>
      <c r="O6385" s="101">
        <f t="shared" ca="1" si="888"/>
        <v>0.40186081244719474</v>
      </c>
      <c r="Q6385" s="12">
        <f t="shared" ca="1" si="889"/>
        <v>5.6000000000000005</v>
      </c>
      <c r="R6385" s="101">
        <f t="shared" ca="1" si="890"/>
        <v>0.15874184656914422</v>
      </c>
      <c r="S6385" s="13"/>
      <c r="T6385" s="101">
        <f t="shared" ca="1" si="891"/>
        <v>0</v>
      </c>
      <c r="U6385" s="101">
        <f t="shared" si="892"/>
        <v>0</v>
      </c>
      <c r="V6385" s="101">
        <f t="shared" ca="1" si="893"/>
        <v>198.94641906496147</v>
      </c>
    </row>
    <row r="6386" spans="2:22" x14ac:dyDescent="0.3">
      <c r="B6386" s="13">
        <v>2023</v>
      </c>
      <c r="C6386" s="13">
        <v>9</v>
      </c>
      <c r="D6386" s="13">
        <v>21</v>
      </c>
      <c r="E6386" s="83" t="s">
        <v>363</v>
      </c>
      <c r="F6386" s="13">
        <v>3</v>
      </c>
      <c r="G6386" s="13">
        <v>11</v>
      </c>
      <c r="H6386" s="13" t="s">
        <v>70</v>
      </c>
      <c r="I6386" s="13" t="s">
        <v>53</v>
      </c>
      <c r="J6386" s="13"/>
      <c r="K6386" s="13" t="s">
        <v>27</v>
      </c>
      <c r="L6386" s="12">
        <f t="shared" ca="1" si="886"/>
        <v>2.4599300667990831</v>
      </c>
      <c r="M6386" s="101">
        <f t="shared" ca="1" si="887"/>
        <v>0.12978591032431963</v>
      </c>
      <c r="N6386" s="101">
        <f t="shared" ca="1" si="894"/>
        <v>901.73259520748763</v>
      </c>
      <c r="O6386" s="101">
        <f t="shared" ca="1" si="888"/>
        <v>0.26540185490695306</v>
      </c>
      <c r="Q6386" s="12">
        <f t="shared" ca="1" si="889"/>
        <v>5.6000000000000005</v>
      </c>
      <c r="R6386" s="101">
        <f t="shared" ca="1" si="890"/>
        <v>0.26580691984545768</v>
      </c>
      <c r="S6386" s="13"/>
      <c r="T6386" s="101">
        <f t="shared" ca="1" si="891"/>
        <v>0</v>
      </c>
      <c r="U6386" s="101">
        <f t="shared" si="892"/>
        <v>0</v>
      </c>
      <c r="V6386" s="101">
        <f t="shared" ca="1" si="893"/>
        <v>198.41480522527056</v>
      </c>
    </row>
    <row r="6387" spans="2:22" x14ac:dyDescent="0.3">
      <c r="B6387" s="13">
        <v>2023</v>
      </c>
      <c r="C6387" s="13">
        <v>9</v>
      </c>
      <c r="D6387" s="13">
        <v>21</v>
      </c>
      <c r="E6387" s="83" t="s">
        <v>363</v>
      </c>
      <c r="F6387" s="13">
        <v>3</v>
      </c>
      <c r="G6387" s="13">
        <v>12</v>
      </c>
      <c r="H6387" s="13" t="s">
        <v>70</v>
      </c>
      <c r="I6387" s="13" t="s">
        <v>53</v>
      </c>
      <c r="J6387" s="13"/>
      <c r="K6387" s="13" t="s">
        <v>27</v>
      </c>
      <c r="L6387" s="12">
        <f t="shared" ca="1" si="886"/>
        <v>4.2492432031383416</v>
      </c>
      <c r="M6387" s="101">
        <f t="shared" ca="1" si="887"/>
        <v>0.22419007139757891</v>
      </c>
      <c r="N6387" s="101">
        <f t="shared" ca="1" si="894"/>
        <v>901.73259520748763</v>
      </c>
      <c r="O6387" s="101">
        <f t="shared" ca="1" si="888"/>
        <v>0.45845084918659568</v>
      </c>
      <c r="Q6387" s="12">
        <f t="shared" ca="1" si="889"/>
        <v>4.7735421289064668</v>
      </c>
      <c r="R6387" s="101">
        <f t="shared" ca="1" si="890"/>
        <v>4.43819040662718E-2</v>
      </c>
      <c r="S6387" s="13"/>
      <c r="T6387" s="101">
        <f t="shared" ca="1" si="891"/>
        <v>0</v>
      </c>
      <c r="U6387" s="101">
        <f t="shared" si="892"/>
        <v>0</v>
      </c>
      <c r="V6387" s="101">
        <f t="shared" ca="1" si="893"/>
        <v>198.32604141713799</v>
      </c>
    </row>
    <row r="6388" spans="2:22" x14ac:dyDescent="0.3">
      <c r="B6388" s="13">
        <v>2023</v>
      </c>
      <c r="C6388" s="13">
        <v>9</v>
      </c>
      <c r="D6388" s="13">
        <v>21</v>
      </c>
      <c r="E6388" s="83" t="s">
        <v>363</v>
      </c>
      <c r="F6388" s="13">
        <v>3</v>
      </c>
      <c r="G6388" s="13">
        <v>13</v>
      </c>
      <c r="H6388" s="13" t="s">
        <v>70</v>
      </c>
      <c r="I6388" s="13" t="s">
        <v>53</v>
      </c>
      <c r="J6388" s="13"/>
      <c r="K6388" s="13" t="s">
        <v>27</v>
      </c>
      <c r="L6388" s="12">
        <f t="shared" ca="1" si="886"/>
        <v>2.4294399851553372</v>
      </c>
      <c r="M6388" s="101">
        <f t="shared" ca="1" si="887"/>
        <v>0.12817725361679561</v>
      </c>
      <c r="N6388" s="101">
        <f t="shared" ca="1" si="894"/>
        <v>901.73259520748763</v>
      </c>
      <c r="O6388" s="101">
        <f t="shared" ca="1" si="888"/>
        <v>0.26211227999840936</v>
      </c>
      <c r="Q6388" s="12">
        <f t="shared" ca="1" si="889"/>
        <v>2.2129100790443004</v>
      </c>
      <c r="R6388" s="101">
        <f t="shared" ca="1" si="890"/>
        <v>0</v>
      </c>
      <c r="S6388" s="13"/>
      <c r="T6388" s="101">
        <f t="shared" ca="1" si="891"/>
        <v>1.1424117846418304E-2</v>
      </c>
      <c r="U6388" s="101">
        <f t="shared" si="892"/>
        <v>0</v>
      </c>
      <c r="V6388" s="101">
        <f t="shared" ca="1" si="893"/>
        <v>198.3374655349844</v>
      </c>
    </row>
    <row r="6389" spans="2:22" x14ac:dyDescent="0.3">
      <c r="B6389" s="13">
        <v>2023</v>
      </c>
      <c r="C6389" s="13">
        <v>9</v>
      </c>
      <c r="D6389" s="13">
        <v>21</v>
      </c>
      <c r="E6389" s="83" t="s">
        <v>363</v>
      </c>
      <c r="F6389" s="13">
        <v>3</v>
      </c>
      <c r="G6389" s="13">
        <v>14</v>
      </c>
      <c r="H6389" s="13" t="s">
        <v>70</v>
      </c>
      <c r="I6389" s="13" t="s">
        <v>53</v>
      </c>
      <c r="J6389" s="13"/>
      <c r="K6389" s="13" t="s">
        <v>27</v>
      </c>
      <c r="L6389" s="12">
        <f t="shared" ca="1" si="886"/>
        <v>3.8712324418549682</v>
      </c>
      <c r="M6389" s="101">
        <f t="shared" ca="1" si="887"/>
        <v>0.20424622363226813</v>
      </c>
      <c r="N6389" s="101">
        <f t="shared" ca="1" si="894"/>
        <v>901.73259520748763</v>
      </c>
      <c r="O6389" s="101">
        <f t="shared" ca="1" si="888"/>
        <v>0.4176672681517325</v>
      </c>
      <c r="Q6389" s="12">
        <f t="shared" ca="1" si="889"/>
        <v>5.6000000000000005</v>
      </c>
      <c r="R6389" s="101">
        <f t="shared" ca="1" si="890"/>
        <v>0.146340173796977</v>
      </c>
      <c r="S6389" s="13"/>
      <c r="T6389" s="101">
        <f t="shared" ca="1" si="891"/>
        <v>0</v>
      </c>
      <c r="U6389" s="101">
        <f t="shared" si="892"/>
        <v>0</v>
      </c>
      <c r="V6389" s="101">
        <f t="shared" ca="1" si="893"/>
        <v>198.04478518739046</v>
      </c>
    </row>
    <row r="6390" spans="2:22" x14ac:dyDescent="0.3">
      <c r="B6390" s="13">
        <v>2023</v>
      </c>
      <c r="C6390" s="13">
        <v>9</v>
      </c>
      <c r="D6390" s="13">
        <v>21</v>
      </c>
      <c r="E6390" s="83" t="s">
        <v>363</v>
      </c>
      <c r="F6390" s="13">
        <v>3</v>
      </c>
      <c r="G6390" s="13">
        <v>15</v>
      </c>
      <c r="H6390" s="13" t="s">
        <v>70</v>
      </c>
      <c r="I6390" s="13" t="s">
        <v>53</v>
      </c>
      <c r="J6390" s="13"/>
      <c r="K6390" s="13" t="s">
        <v>27</v>
      </c>
      <c r="L6390" s="12">
        <f t="shared" ca="1" si="886"/>
        <v>2.4763389470205941</v>
      </c>
      <c r="M6390" s="101">
        <f t="shared" ca="1" si="887"/>
        <v>0.13065164284480654</v>
      </c>
      <c r="N6390" s="101">
        <f t="shared" ca="1" si="894"/>
        <v>901.73259520748763</v>
      </c>
      <c r="O6390" s="101">
        <f t="shared" ca="1" si="888"/>
        <v>0.26717220899405192</v>
      </c>
      <c r="Q6390" s="12">
        <f t="shared" ca="1" si="889"/>
        <v>5.6000000000000005</v>
      </c>
      <c r="R6390" s="101">
        <f t="shared" ca="1" si="890"/>
        <v>0.26441790813470678</v>
      </c>
      <c r="S6390" s="13"/>
      <c r="T6390" s="101">
        <f t="shared" ca="1" si="891"/>
        <v>0</v>
      </c>
      <c r="U6390" s="101">
        <f t="shared" si="892"/>
        <v>0</v>
      </c>
      <c r="V6390" s="101">
        <f t="shared" ca="1" si="893"/>
        <v>197.51594937112105</v>
      </c>
    </row>
    <row r="6391" spans="2:22" x14ac:dyDescent="0.3">
      <c r="B6391" s="13">
        <v>2023</v>
      </c>
      <c r="C6391" s="13">
        <v>9</v>
      </c>
      <c r="D6391" s="13">
        <v>21</v>
      </c>
      <c r="E6391" s="83" t="s">
        <v>363</v>
      </c>
      <c r="F6391" s="13">
        <v>3</v>
      </c>
      <c r="G6391" s="13">
        <v>16</v>
      </c>
      <c r="H6391" s="13" t="s">
        <v>71</v>
      </c>
      <c r="I6391" s="13" t="s">
        <v>53</v>
      </c>
      <c r="J6391" s="13"/>
      <c r="K6391" s="13" t="s">
        <v>27</v>
      </c>
      <c r="L6391" s="12">
        <f t="shared" ca="1" si="886"/>
        <v>3.4823253892916224</v>
      </c>
      <c r="M6391" s="101">
        <f t="shared" ca="1" si="887"/>
        <v>0.43229587382666201</v>
      </c>
      <c r="N6391" s="101">
        <f t="shared" ca="1" si="894"/>
        <v>902.71199922322592</v>
      </c>
      <c r="O6391" s="101">
        <f t="shared" ca="1" si="888"/>
        <v>1.0370365009310452</v>
      </c>
      <c r="Q6391" s="12">
        <f t="shared" ca="1" si="889"/>
        <v>2.2548523107542557</v>
      </c>
      <c r="R6391" s="101">
        <f t="shared" ca="1" si="890"/>
        <v>0</v>
      </c>
      <c r="S6391" s="13"/>
      <c r="T6391" s="101">
        <f t="shared" ca="1" si="891"/>
        <v>0.15237850796962871</v>
      </c>
      <c r="U6391" s="101">
        <f t="shared" ca="1" si="892"/>
        <v>0.97940401573826874</v>
      </c>
      <c r="V6391" s="101">
        <f t="shared" ca="1" si="893"/>
        <v>198.64773189482895</v>
      </c>
    </row>
    <row r="6392" spans="2:22" x14ac:dyDescent="0.3">
      <c r="B6392" s="13">
        <v>2023</v>
      </c>
      <c r="C6392" s="13">
        <v>9</v>
      </c>
      <c r="D6392" s="13">
        <v>21</v>
      </c>
      <c r="E6392" s="83" t="s">
        <v>363</v>
      </c>
      <c r="F6392" s="13">
        <v>3</v>
      </c>
      <c r="G6392" s="13">
        <v>17</v>
      </c>
      <c r="H6392" s="13" t="s">
        <v>71</v>
      </c>
      <c r="I6392" s="13" t="s">
        <v>53</v>
      </c>
      <c r="J6392" s="13"/>
      <c r="K6392" s="13" t="s">
        <v>27</v>
      </c>
      <c r="L6392" s="12">
        <f t="shared" ca="1" si="886"/>
        <v>3.4114446241695844</v>
      </c>
      <c r="M6392" s="101">
        <f t="shared" ca="1" si="887"/>
        <v>0.4234967356444122</v>
      </c>
      <c r="N6392" s="101">
        <f t="shared" ca="1" si="894"/>
        <v>903.67146802377363</v>
      </c>
      <c r="O6392" s="101">
        <f t="shared" ca="1" si="888"/>
        <v>1.0159282090777022</v>
      </c>
      <c r="Q6392" s="12">
        <f t="shared" ca="1" si="889"/>
        <v>5.6000000000000005</v>
      </c>
      <c r="R6392" s="101">
        <f t="shared" ca="1" si="890"/>
        <v>0.18526121256404474</v>
      </c>
      <c r="S6392" s="13"/>
      <c r="T6392" s="101">
        <f t="shared" ca="1" si="891"/>
        <v>0</v>
      </c>
      <c r="U6392" s="101">
        <f t="shared" ca="1" si="892"/>
        <v>0.95946880054769557</v>
      </c>
      <c r="V6392" s="101">
        <f t="shared" ca="1" si="893"/>
        <v>199.23667827024855</v>
      </c>
    </row>
    <row r="6393" spans="2:22" x14ac:dyDescent="0.3">
      <c r="B6393" s="13">
        <v>2023</v>
      </c>
      <c r="C6393" s="13">
        <v>9</v>
      </c>
      <c r="D6393" s="13">
        <v>21</v>
      </c>
      <c r="E6393" s="83" t="s">
        <v>363</v>
      </c>
      <c r="F6393" s="13">
        <v>3</v>
      </c>
      <c r="G6393" s="13">
        <v>18</v>
      </c>
      <c r="H6393" s="13" t="s">
        <v>71</v>
      </c>
      <c r="I6393" s="13" t="s">
        <v>53</v>
      </c>
      <c r="J6393" s="13"/>
      <c r="K6393" s="13" t="s">
        <v>27</v>
      </c>
      <c r="L6393" s="12">
        <f t="shared" ca="1" si="886"/>
        <v>4.8887717098177594</v>
      </c>
      <c r="M6393" s="101">
        <f t="shared" ca="1" si="887"/>
        <v>0.60689212005677662</v>
      </c>
      <c r="N6393" s="101">
        <f t="shared" ca="1" si="894"/>
        <v>905.0464350671599</v>
      </c>
      <c r="O6393" s="101">
        <f t="shared" ca="1" si="888"/>
        <v>1.4558762151837288</v>
      </c>
      <c r="Q6393" s="12">
        <f t="shared" ca="1" si="889"/>
        <v>5.6000000000000005</v>
      </c>
      <c r="R6393" s="101">
        <f t="shared" ca="1" si="890"/>
        <v>6.0205474763926708E-2</v>
      </c>
      <c r="S6393" s="13"/>
      <c r="T6393" s="101">
        <f t="shared" ca="1" si="891"/>
        <v>0</v>
      </c>
      <c r="U6393" s="101">
        <f t="shared" ca="1" si="892"/>
        <v>1.3749670433862449</v>
      </c>
      <c r="V6393" s="101">
        <f t="shared" ca="1" si="893"/>
        <v>200.49123436410693</v>
      </c>
    </row>
    <row r="6394" spans="2:22" x14ac:dyDescent="0.3">
      <c r="B6394" s="13">
        <v>2023</v>
      </c>
      <c r="C6394" s="13">
        <v>9</v>
      </c>
      <c r="D6394" s="13">
        <v>21</v>
      </c>
      <c r="E6394" s="83" t="s">
        <v>363</v>
      </c>
      <c r="F6394" s="13">
        <v>3</v>
      </c>
      <c r="G6394" s="13">
        <v>19</v>
      </c>
      <c r="H6394" s="13" t="s">
        <v>71</v>
      </c>
      <c r="I6394" s="13" t="s">
        <v>53</v>
      </c>
      <c r="J6394" s="13"/>
      <c r="K6394" s="13" t="s">
        <v>27</v>
      </c>
      <c r="L6394" s="12">
        <f t="shared" ca="1" si="886"/>
        <v>5.3205766449373089</v>
      </c>
      <c r="M6394" s="101">
        <f t="shared" ca="1" si="887"/>
        <v>0.66049638470251748</v>
      </c>
      <c r="N6394" s="101">
        <f t="shared" ca="1" si="894"/>
        <v>906.54284724854847</v>
      </c>
      <c r="O6394" s="101">
        <f t="shared" ca="1" si="888"/>
        <v>1.5844677248623307</v>
      </c>
      <c r="Q6394" s="12">
        <f t="shared" ca="1" si="889"/>
        <v>0</v>
      </c>
      <c r="R6394" s="101">
        <f t="shared" ca="1" si="890"/>
        <v>0</v>
      </c>
      <c r="S6394" s="13"/>
      <c r="T6394" s="101">
        <f t="shared" ca="1" si="891"/>
        <v>0.66049638470251748</v>
      </c>
      <c r="U6394" s="101">
        <f t="shared" ca="1" si="892"/>
        <v>1.496412181388618</v>
      </c>
      <c r="V6394" s="101">
        <f t="shared" ca="1" si="893"/>
        <v>202.64814293019808</v>
      </c>
    </row>
    <row r="6395" spans="2:22" x14ac:dyDescent="0.3">
      <c r="B6395" s="13">
        <v>2023</v>
      </c>
      <c r="C6395" s="13">
        <v>9</v>
      </c>
      <c r="D6395" s="13">
        <v>21</v>
      </c>
      <c r="E6395" s="83" t="s">
        <v>363</v>
      </c>
      <c r="F6395" s="13">
        <v>3</v>
      </c>
      <c r="G6395" s="13">
        <v>20</v>
      </c>
      <c r="H6395" s="13" t="s">
        <v>69</v>
      </c>
      <c r="I6395" s="13" t="s">
        <v>53</v>
      </c>
      <c r="J6395" s="13"/>
      <c r="K6395" s="13" t="s">
        <v>27</v>
      </c>
      <c r="L6395" s="12">
        <f t="shared" ca="1" si="886"/>
        <v>4.5143996436816423</v>
      </c>
      <c r="M6395" s="101">
        <f t="shared" ca="1" si="887"/>
        <v>0.23817972520064346</v>
      </c>
      <c r="N6395" s="101">
        <f t="shared" ca="1" si="894"/>
        <v>906.54284724854847</v>
      </c>
      <c r="O6395" s="101">
        <f t="shared" ca="1" si="888"/>
        <v>0.48705857755681237</v>
      </c>
      <c r="Q6395" s="12">
        <f t="shared" ca="1" si="889"/>
        <v>0</v>
      </c>
      <c r="R6395" s="101">
        <f t="shared" ca="1" si="890"/>
        <v>0</v>
      </c>
      <c r="S6395" s="13"/>
      <c r="T6395" s="101">
        <f t="shared" ca="1" si="891"/>
        <v>0.23817972520064346</v>
      </c>
      <c r="U6395" s="101">
        <f t="shared" si="892"/>
        <v>0</v>
      </c>
      <c r="V6395" s="101">
        <f t="shared" ca="1" si="893"/>
        <v>202.88632265539871</v>
      </c>
    </row>
    <row r="6396" spans="2:22" x14ac:dyDescent="0.3">
      <c r="B6396" s="13">
        <v>2023</v>
      </c>
      <c r="C6396" s="13">
        <v>9</v>
      </c>
      <c r="D6396" s="13">
        <v>21</v>
      </c>
      <c r="E6396" s="83" t="s">
        <v>363</v>
      </c>
      <c r="F6396" s="13">
        <v>3</v>
      </c>
      <c r="G6396" s="13">
        <v>21</v>
      </c>
      <c r="H6396" s="13" t="s">
        <v>69</v>
      </c>
      <c r="I6396" s="13" t="s">
        <v>53</v>
      </c>
      <c r="J6396" s="13"/>
      <c r="K6396" s="13" t="s">
        <v>27</v>
      </c>
      <c r="L6396" s="12">
        <f t="shared" ca="1" si="886"/>
        <v>5.0653487203868508</v>
      </c>
      <c r="M6396" s="101">
        <f t="shared" ca="1" si="887"/>
        <v>0.26724779848761027</v>
      </c>
      <c r="N6396" s="101">
        <f t="shared" ca="1" si="894"/>
        <v>906.54284724854847</v>
      </c>
      <c r="O6396" s="101">
        <f t="shared" ca="1" si="888"/>
        <v>0.54650047344253738</v>
      </c>
      <c r="Q6396" s="12">
        <f t="shared" ca="1" si="889"/>
        <v>0</v>
      </c>
      <c r="R6396" s="101">
        <f t="shared" ca="1" si="890"/>
        <v>0</v>
      </c>
      <c r="S6396" s="13"/>
      <c r="T6396" s="101">
        <f t="shared" ca="1" si="891"/>
        <v>0.26724779848761027</v>
      </c>
      <c r="U6396" s="101">
        <f t="shared" si="892"/>
        <v>0</v>
      </c>
      <c r="V6396" s="101">
        <f t="shared" ca="1" si="893"/>
        <v>203.15357045388632</v>
      </c>
    </row>
    <row r="6397" spans="2:22" x14ac:dyDescent="0.3">
      <c r="B6397" s="13">
        <v>2023</v>
      </c>
      <c r="C6397" s="13">
        <v>9</v>
      </c>
      <c r="D6397" s="13">
        <v>21</v>
      </c>
      <c r="E6397" s="83" t="s">
        <v>363</v>
      </c>
      <c r="F6397" s="13">
        <v>3</v>
      </c>
      <c r="G6397" s="13">
        <v>22</v>
      </c>
      <c r="H6397" s="13" t="s">
        <v>69</v>
      </c>
      <c r="I6397" s="13" t="s">
        <v>53</v>
      </c>
      <c r="J6397" s="13"/>
      <c r="K6397" s="13" t="s">
        <v>27</v>
      </c>
      <c r="L6397" s="12">
        <f t="shared" ca="1" si="886"/>
        <v>5.3875607885998811</v>
      </c>
      <c r="M6397" s="101">
        <f t="shared" ca="1" si="887"/>
        <v>0.28424770720652975</v>
      </c>
      <c r="N6397" s="101">
        <f t="shared" ca="1" si="894"/>
        <v>906.54284724854847</v>
      </c>
      <c r="O6397" s="101">
        <f t="shared" ca="1" si="888"/>
        <v>0.5812639334820412</v>
      </c>
      <c r="Q6397" s="12">
        <f t="shared" ca="1" si="889"/>
        <v>0</v>
      </c>
      <c r="R6397" s="101">
        <f t="shared" ca="1" si="890"/>
        <v>0</v>
      </c>
      <c r="S6397" s="13"/>
      <c r="T6397" s="101">
        <f t="shared" ca="1" si="891"/>
        <v>0.28424770720652975</v>
      </c>
      <c r="U6397" s="101">
        <f t="shared" si="892"/>
        <v>0</v>
      </c>
      <c r="V6397" s="101">
        <f t="shared" ca="1" si="893"/>
        <v>203.43781816109285</v>
      </c>
    </row>
    <row r="6398" spans="2:22" x14ac:dyDescent="0.3">
      <c r="B6398" s="13">
        <v>2023</v>
      </c>
      <c r="C6398" s="13">
        <v>9</v>
      </c>
      <c r="D6398" s="13">
        <v>21</v>
      </c>
      <c r="E6398" s="83" t="s">
        <v>363</v>
      </c>
      <c r="F6398" s="13">
        <v>3</v>
      </c>
      <c r="G6398" s="13">
        <v>23</v>
      </c>
      <c r="H6398" s="13" t="s">
        <v>69</v>
      </c>
      <c r="I6398" s="13" t="s">
        <v>53</v>
      </c>
      <c r="J6398" s="13"/>
      <c r="K6398" s="13" t="s">
        <v>27</v>
      </c>
      <c r="L6398" s="12">
        <f t="shared" ca="1" si="886"/>
        <v>3.9131013829287795</v>
      </c>
      <c r="M6398" s="101">
        <f t="shared" ca="1" si="887"/>
        <v>0.20645522896332241</v>
      </c>
      <c r="N6398" s="101">
        <f t="shared" ca="1" si="894"/>
        <v>906.54284724854847</v>
      </c>
      <c r="O6398" s="101">
        <f t="shared" ca="1" si="888"/>
        <v>0.42218450820418602</v>
      </c>
      <c r="Q6398" s="12">
        <f t="shared" ca="1" si="889"/>
        <v>0</v>
      </c>
      <c r="R6398" s="101">
        <f t="shared" ca="1" si="890"/>
        <v>0</v>
      </c>
      <c r="S6398" s="13"/>
      <c r="T6398" s="101">
        <f t="shared" ca="1" si="891"/>
        <v>0.20645522896332241</v>
      </c>
      <c r="U6398" s="101">
        <f t="shared" si="892"/>
        <v>0</v>
      </c>
      <c r="V6398" s="101">
        <f t="shared" ca="1" si="893"/>
        <v>203.64427339005618</v>
      </c>
    </row>
    <row r="6399" spans="2:22" x14ac:dyDescent="0.3">
      <c r="B6399" s="13">
        <v>2023</v>
      </c>
      <c r="C6399" s="13">
        <v>9</v>
      </c>
      <c r="D6399" s="13">
        <v>22</v>
      </c>
      <c r="E6399" s="83" t="s">
        <v>364</v>
      </c>
      <c r="F6399" s="13">
        <v>4</v>
      </c>
      <c r="G6399" s="13">
        <v>0</v>
      </c>
      <c r="H6399" s="13" t="s">
        <v>69</v>
      </c>
      <c r="I6399" s="13" t="s">
        <v>53</v>
      </c>
      <c r="J6399" s="13"/>
      <c r="K6399" s="13" t="s">
        <v>28</v>
      </c>
      <c r="L6399" s="12">
        <f t="shared" ca="1" si="886"/>
        <v>4.4806564142859484</v>
      </c>
      <c r="M6399" s="101">
        <f t="shared" ca="1" si="887"/>
        <v>0.23639943241772665</v>
      </c>
      <c r="N6399" s="101">
        <f t="shared" ca="1" si="894"/>
        <v>906.54284724854847</v>
      </c>
      <c r="O6399" s="101">
        <f t="shared" ca="1" si="888"/>
        <v>0.48341802053731098</v>
      </c>
      <c r="Q6399" s="12">
        <f t="shared" ca="1" si="889"/>
        <v>0</v>
      </c>
      <c r="R6399" s="101">
        <f t="shared" ca="1" si="890"/>
        <v>0</v>
      </c>
      <c r="S6399" s="13"/>
      <c r="T6399" s="101">
        <f t="shared" ca="1" si="891"/>
        <v>0.23639943241772665</v>
      </c>
      <c r="U6399" s="101">
        <f t="shared" si="892"/>
        <v>0</v>
      </c>
      <c r="V6399" s="101">
        <f t="shared" ca="1" si="893"/>
        <v>203.88067282247391</v>
      </c>
    </row>
    <row r="6400" spans="2:22" x14ac:dyDescent="0.3">
      <c r="B6400" s="13">
        <v>2023</v>
      </c>
      <c r="C6400" s="13">
        <v>9</v>
      </c>
      <c r="D6400" s="13">
        <v>22</v>
      </c>
      <c r="E6400" s="83" t="s">
        <v>364</v>
      </c>
      <c r="F6400" s="13">
        <v>4</v>
      </c>
      <c r="G6400" s="13">
        <v>1</v>
      </c>
      <c r="H6400" s="13" t="s">
        <v>69</v>
      </c>
      <c r="I6400" s="13" t="s">
        <v>53</v>
      </c>
      <c r="J6400" s="13"/>
      <c r="K6400" s="13" t="s">
        <v>28</v>
      </c>
      <c r="L6400" s="12">
        <f t="shared" ref="L6400:L6463" ca="1" si="895">IF(K6400="Weekday",_xlfn.NORM.INV(RAND(),VLOOKUP(G6400,$J$5:$N$28,4),VLOOKUP(G6400,$J$5:$N$28,5)),_xlfn.NORM.INV(RAND(),VLOOKUP(G6400,$P$5:$T$28,4),VLOOKUP(G6400,$P$5:$T$28,5)))*VLOOKUP(C6400,$P$32:$R$43,3)</f>
        <v>2.8129918404482943</v>
      </c>
      <c r="M6400" s="101">
        <f t="shared" ref="M6400:M6463" ca="1" si="896">IF(I6400="Winter",VLOOKUP(G6400,$J$40:$L$43,3),VLOOKUP(G6400,$J$40:$L$43,2))*L6400</f>
        <v>0.14841344950205201</v>
      </c>
      <c r="N6400" s="101">
        <f t="shared" ca="1" si="894"/>
        <v>906.54284724854847</v>
      </c>
      <c r="O6400" s="101">
        <f t="shared" ref="O6400:O6463" ca="1" si="897">IF(I6400="Winter",VLOOKUP(G6400,$J$46:$L$49,3),VLOOKUP(G6400,$J$46:$L$49,2))*L6400</f>
        <v>0.30349368966596646</v>
      </c>
      <c r="Q6400" s="12">
        <f t="shared" ref="Q6400:Q6463" ca="1" si="898">MIN(MAX(AND(IF(G6400&gt;=VLOOKUP(C6400,$O$46:$T$57,5),1,0),IF(G6400&lt;=VLOOKUP(C6400,$O$46:$T$57,6),1,0))*$G$50*_xlfn.NORM.INV(RAND(),VLOOKUP(C6400,$B$4:$F$15,4),VLOOKUP(C6400,$B$4:$F$15,4)),0),0.2)*$G$51</f>
        <v>0</v>
      </c>
      <c r="R6400" s="101">
        <f t="shared" ref="R6400:R6463" ca="1" si="899">MAX(Q6400-L6400,0)*$G$52</f>
        <v>0</v>
      </c>
      <c r="S6400" s="13"/>
      <c r="T6400" s="101">
        <f t="shared" ref="T6400:T6463" ca="1" si="900">MAX(L6400-Q6400,0)*IF(I6400="Winter",VLOOKUP(G6400,$J$40:$L$43,3),VLOOKUP(G6400,$J$40:$L$43,2))</f>
        <v>0.14841344950205201</v>
      </c>
      <c r="U6400" s="101">
        <f t="shared" si="892"/>
        <v>0</v>
      </c>
      <c r="V6400" s="101">
        <f t="shared" ca="1" si="893"/>
        <v>204.02908627197596</v>
      </c>
    </row>
    <row r="6401" spans="2:22" x14ac:dyDescent="0.3">
      <c r="B6401" s="13">
        <v>2023</v>
      </c>
      <c r="C6401" s="13">
        <v>9</v>
      </c>
      <c r="D6401" s="13">
        <v>22</v>
      </c>
      <c r="E6401" s="83" t="s">
        <v>364</v>
      </c>
      <c r="F6401" s="13">
        <v>4</v>
      </c>
      <c r="G6401" s="13">
        <v>2</v>
      </c>
      <c r="H6401" s="13" t="s">
        <v>69</v>
      </c>
      <c r="I6401" s="13" t="s">
        <v>53</v>
      </c>
      <c r="J6401" s="13"/>
      <c r="K6401" s="13" t="s">
        <v>28</v>
      </c>
      <c r="L6401" s="12">
        <f t="shared" ca="1" si="895"/>
        <v>2.7601365189139933</v>
      </c>
      <c r="M6401" s="101">
        <f t="shared" ca="1" si="896"/>
        <v>0.14562480273790229</v>
      </c>
      <c r="N6401" s="101">
        <f t="shared" ca="1" si="894"/>
        <v>906.54284724854847</v>
      </c>
      <c r="O6401" s="101">
        <f t="shared" ca="1" si="897"/>
        <v>0.29779112902563071</v>
      </c>
      <c r="Q6401" s="12">
        <f t="shared" ca="1" si="898"/>
        <v>0</v>
      </c>
      <c r="R6401" s="101">
        <f t="shared" ca="1" si="899"/>
        <v>0</v>
      </c>
      <c r="S6401" s="13"/>
      <c r="T6401" s="101">
        <f t="shared" ca="1" si="900"/>
        <v>0.14562480273790229</v>
      </c>
      <c r="U6401" s="101">
        <f t="shared" ref="U6401:U6464" si="901">IF(H6401="On-Peak",IF(I6401="Winter",((L6401*$D$48)/60),((L6401*$D$47)/60)),0)</f>
        <v>0</v>
      </c>
      <c r="V6401" s="101">
        <f t="shared" ref="V6401:V6464" ca="1" si="902">V6400+MAX(T6401-R6401,0)-MAX(R6401-T6401,0)+MAX(U6401-R6401,0)-MAX(R6401-U6401,0)</f>
        <v>204.17471107471385</v>
      </c>
    </row>
    <row r="6402" spans="2:22" x14ac:dyDescent="0.3">
      <c r="B6402" s="13">
        <v>2023</v>
      </c>
      <c r="C6402" s="13">
        <v>9</v>
      </c>
      <c r="D6402" s="13">
        <v>22</v>
      </c>
      <c r="E6402" s="83" t="s">
        <v>364</v>
      </c>
      <c r="F6402" s="13">
        <v>4</v>
      </c>
      <c r="G6402" s="13">
        <v>3</v>
      </c>
      <c r="H6402" s="13" t="s">
        <v>69</v>
      </c>
      <c r="I6402" s="13" t="s">
        <v>53</v>
      </c>
      <c r="J6402" s="13"/>
      <c r="K6402" s="13" t="s">
        <v>28</v>
      </c>
      <c r="L6402" s="12">
        <f t="shared" ca="1" si="895"/>
        <v>2.4673616820423332</v>
      </c>
      <c r="M6402" s="101">
        <f t="shared" ca="1" si="896"/>
        <v>0.13017800234455351</v>
      </c>
      <c r="N6402" s="101">
        <f t="shared" ca="1" si="894"/>
        <v>906.54284724854847</v>
      </c>
      <c r="O6402" s="101">
        <f t="shared" ca="1" si="897"/>
        <v>0.26620365187554734</v>
      </c>
      <c r="Q6402" s="12">
        <f t="shared" ca="1" si="898"/>
        <v>0</v>
      </c>
      <c r="R6402" s="101">
        <f t="shared" ca="1" si="899"/>
        <v>0</v>
      </c>
      <c r="S6402" s="13"/>
      <c r="T6402" s="101">
        <f t="shared" ca="1" si="900"/>
        <v>0.13017800234455351</v>
      </c>
      <c r="U6402" s="101">
        <f t="shared" si="901"/>
        <v>0</v>
      </c>
      <c r="V6402" s="101">
        <f t="shared" ca="1" si="902"/>
        <v>204.30488907705842</v>
      </c>
    </row>
    <row r="6403" spans="2:22" x14ac:dyDescent="0.3">
      <c r="B6403" s="13">
        <v>2023</v>
      </c>
      <c r="C6403" s="13">
        <v>9</v>
      </c>
      <c r="D6403" s="13">
        <v>22</v>
      </c>
      <c r="E6403" s="83" t="s">
        <v>364</v>
      </c>
      <c r="F6403" s="13">
        <v>4</v>
      </c>
      <c r="G6403" s="13">
        <v>4</v>
      </c>
      <c r="H6403" s="13" t="s">
        <v>69</v>
      </c>
      <c r="I6403" s="13" t="s">
        <v>53</v>
      </c>
      <c r="J6403" s="13"/>
      <c r="K6403" s="13" t="s">
        <v>28</v>
      </c>
      <c r="L6403" s="12">
        <f t="shared" ca="1" si="895"/>
        <v>2.3673195333828345</v>
      </c>
      <c r="M6403" s="101">
        <f t="shared" ca="1" si="896"/>
        <v>0.12489977858127835</v>
      </c>
      <c r="N6403" s="101">
        <f t="shared" ca="1" si="894"/>
        <v>906.54284724854847</v>
      </c>
      <c r="O6403" s="101">
        <f t="shared" ca="1" si="897"/>
        <v>0.255410104456674</v>
      </c>
      <c r="Q6403" s="12">
        <f t="shared" ca="1" si="898"/>
        <v>0</v>
      </c>
      <c r="R6403" s="101">
        <f t="shared" ca="1" si="899"/>
        <v>0</v>
      </c>
      <c r="S6403" s="13"/>
      <c r="T6403" s="101">
        <f t="shared" ca="1" si="900"/>
        <v>0.12489977858127835</v>
      </c>
      <c r="U6403" s="101">
        <f t="shared" si="901"/>
        <v>0</v>
      </c>
      <c r="V6403" s="101">
        <f t="shared" ca="1" si="902"/>
        <v>204.42978885563969</v>
      </c>
    </row>
    <row r="6404" spans="2:22" x14ac:dyDescent="0.3">
      <c r="B6404" s="13">
        <v>2023</v>
      </c>
      <c r="C6404" s="13">
        <v>9</v>
      </c>
      <c r="D6404" s="13">
        <v>22</v>
      </c>
      <c r="E6404" s="83" t="s">
        <v>364</v>
      </c>
      <c r="F6404" s="13">
        <v>4</v>
      </c>
      <c r="G6404" s="13">
        <v>5</v>
      </c>
      <c r="H6404" s="13" t="s">
        <v>69</v>
      </c>
      <c r="I6404" s="13" t="s">
        <v>53</v>
      </c>
      <c r="J6404" s="13"/>
      <c r="K6404" s="13" t="s">
        <v>28</v>
      </c>
      <c r="L6404" s="12">
        <f t="shared" ca="1" si="895"/>
        <v>2.6666207818713308</v>
      </c>
      <c r="M6404" s="101">
        <f t="shared" ca="1" si="896"/>
        <v>0.14069091245153142</v>
      </c>
      <c r="N6404" s="101">
        <f t="shared" ca="1" si="894"/>
        <v>906.54284724854847</v>
      </c>
      <c r="O6404" s="101">
        <f t="shared" ca="1" si="897"/>
        <v>0.28770171615609785</v>
      </c>
      <c r="Q6404" s="12">
        <f t="shared" ca="1" si="898"/>
        <v>0</v>
      </c>
      <c r="R6404" s="101">
        <f t="shared" ca="1" si="899"/>
        <v>0</v>
      </c>
      <c r="S6404" s="13"/>
      <c r="T6404" s="101">
        <f t="shared" ca="1" si="900"/>
        <v>0.14069091245153142</v>
      </c>
      <c r="U6404" s="101">
        <f t="shared" si="901"/>
        <v>0</v>
      </c>
      <c r="V6404" s="101">
        <f t="shared" ca="1" si="902"/>
        <v>204.57047976809122</v>
      </c>
    </row>
    <row r="6405" spans="2:22" x14ac:dyDescent="0.3">
      <c r="B6405" s="13">
        <v>2023</v>
      </c>
      <c r="C6405" s="13">
        <v>9</v>
      </c>
      <c r="D6405" s="13">
        <v>22</v>
      </c>
      <c r="E6405" s="83" t="s">
        <v>364</v>
      </c>
      <c r="F6405" s="13">
        <v>4</v>
      </c>
      <c r="G6405" s="13">
        <v>6</v>
      </c>
      <c r="H6405" s="13" t="s">
        <v>69</v>
      </c>
      <c r="I6405" s="13" t="s">
        <v>53</v>
      </c>
      <c r="J6405" s="13"/>
      <c r="K6405" s="13" t="s">
        <v>28</v>
      </c>
      <c r="L6405" s="12">
        <f t="shared" ca="1" si="895"/>
        <v>2.2881447338469241</v>
      </c>
      <c r="M6405" s="101">
        <f t="shared" ca="1" si="896"/>
        <v>0.12072251615776372</v>
      </c>
      <c r="N6405" s="101">
        <f t="shared" ca="1" si="894"/>
        <v>906.54284724854847</v>
      </c>
      <c r="O6405" s="101">
        <f t="shared" ca="1" si="897"/>
        <v>0.24686793533474463</v>
      </c>
      <c r="Q6405" s="12">
        <f t="shared" ca="1" si="898"/>
        <v>5.6000000000000005</v>
      </c>
      <c r="R6405" s="101">
        <f t="shared" ca="1" si="899"/>
        <v>0.28034854827985795</v>
      </c>
      <c r="S6405" s="13"/>
      <c r="T6405" s="101">
        <f t="shared" ca="1" si="900"/>
        <v>0</v>
      </c>
      <c r="U6405" s="101">
        <f t="shared" si="901"/>
        <v>0</v>
      </c>
      <c r="V6405" s="101">
        <f t="shared" ca="1" si="902"/>
        <v>204.00978267153153</v>
      </c>
    </row>
    <row r="6406" spans="2:22" x14ac:dyDescent="0.3">
      <c r="B6406" s="13">
        <v>2023</v>
      </c>
      <c r="C6406" s="13">
        <v>9</v>
      </c>
      <c r="D6406" s="13">
        <v>22</v>
      </c>
      <c r="E6406" s="83" t="s">
        <v>364</v>
      </c>
      <c r="F6406" s="13">
        <v>4</v>
      </c>
      <c r="G6406" s="13">
        <v>7</v>
      </c>
      <c r="H6406" s="13" t="s">
        <v>69</v>
      </c>
      <c r="I6406" s="13" t="s">
        <v>53</v>
      </c>
      <c r="J6406" s="13"/>
      <c r="K6406" s="13" t="s">
        <v>28</v>
      </c>
      <c r="L6406" s="12">
        <f t="shared" ca="1" si="895"/>
        <v>2.8078928896053164</v>
      </c>
      <c r="M6406" s="101">
        <f t="shared" ca="1" si="896"/>
        <v>0.14814442885557649</v>
      </c>
      <c r="N6406" s="101">
        <f t="shared" ca="1" si="894"/>
        <v>906.54284724854847</v>
      </c>
      <c r="O6406" s="101">
        <f t="shared" ca="1" si="897"/>
        <v>0.3029435638595176</v>
      </c>
      <c r="Q6406" s="12">
        <f t="shared" ca="1" si="898"/>
        <v>5.6000000000000005</v>
      </c>
      <c r="R6406" s="101">
        <f t="shared" ca="1" si="899"/>
        <v>0.23635186689491003</v>
      </c>
      <c r="S6406" s="13"/>
      <c r="T6406" s="101">
        <f t="shared" ca="1" si="900"/>
        <v>0</v>
      </c>
      <c r="U6406" s="101">
        <f t="shared" si="901"/>
        <v>0</v>
      </c>
      <c r="V6406" s="101">
        <f t="shared" ca="1" si="902"/>
        <v>203.53707893774168</v>
      </c>
    </row>
    <row r="6407" spans="2:22" x14ac:dyDescent="0.3">
      <c r="B6407" s="13">
        <v>2023</v>
      </c>
      <c r="C6407" s="13">
        <v>9</v>
      </c>
      <c r="D6407" s="13">
        <v>22</v>
      </c>
      <c r="E6407" s="83" t="s">
        <v>364</v>
      </c>
      <c r="F6407" s="13">
        <v>4</v>
      </c>
      <c r="G6407" s="13">
        <v>8</v>
      </c>
      <c r="H6407" s="13" t="s">
        <v>69</v>
      </c>
      <c r="I6407" s="13" t="s">
        <v>53</v>
      </c>
      <c r="J6407" s="13"/>
      <c r="K6407" s="13" t="s">
        <v>28</v>
      </c>
      <c r="L6407" s="12">
        <f t="shared" ca="1" si="895"/>
        <v>3.8761601682347484</v>
      </c>
      <c r="M6407" s="101">
        <f t="shared" ca="1" si="896"/>
        <v>0.20450621047606532</v>
      </c>
      <c r="N6407" s="101">
        <f t="shared" ca="1" si="894"/>
        <v>906.54284724854847</v>
      </c>
      <c r="O6407" s="101">
        <f t="shared" ca="1" si="897"/>
        <v>0.41819892055084701</v>
      </c>
      <c r="Q6407" s="12">
        <f t="shared" ca="1" si="898"/>
        <v>5.6000000000000005</v>
      </c>
      <c r="R6407" s="101">
        <f t="shared" ca="1" si="899"/>
        <v>0.14592304175892859</v>
      </c>
      <c r="S6407" s="13"/>
      <c r="T6407" s="101">
        <f t="shared" ca="1" si="900"/>
        <v>0</v>
      </c>
      <c r="U6407" s="101">
        <f t="shared" si="901"/>
        <v>0</v>
      </c>
      <c r="V6407" s="101">
        <f t="shared" ca="1" si="902"/>
        <v>203.24523285422384</v>
      </c>
    </row>
    <row r="6408" spans="2:22" x14ac:dyDescent="0.3">
      <c r="B6408" s="13">
        <v>2023</v>
      </c>
      <c r="C6408" s="13">
        <v>9</v>
      </c>
      <c r="D6408" s="13">
        <v>22</v>
      </c>
      <c r="E6408" s="83" t="s">
        <v>364</v>
      </c>
      <c r="F6408" s="13">
        <v>4</v>
      </c>
      <c r="G6408" s="13">
        <v>9</v>
      </c>
      <c r="H6408" s="13" t="s">
        <v>69</v>
      </c>
      <c r="I6408" s="13" t="s">
        <v>53</v>
      </c>
      <c r="J6408" s="13"/>
      <c r="K6408" s="13" t="s">
        <v>28</v>
      </c>
      <c r="L6408" s="12">
        <f t="shared" ca="1" si="895"/>
        <v>3.8790802947834893</v>
      </c>
      <c r="M6408" s="101">
        <f t="shared" ca="1" si="896"/>
        <v>0.20466027635277689</v>
      </c>
      <c r="N6408" s="101">
        <f t="shared" ca="1" si="894"/>
        <v>906.54284724854847</v>
      </c>
      <c r="O6408" s="101">
        <f t="shared" ca="1" si="897"/>
        <v>0.41851397300419063</v>
      </c>
      <c r="Q6408" s="12">
        <f t="shared" ca="1" si="898"/>
        <v>1.6083907478975206</v>
      </c>
      <c r="R6408" s="101">
        <f t="shared" ca="1" si="899"/>
        <v>0</v>
      </c>
      <c r="S6408" s="13"/>
      <c r="T6408" s="101">
        <f t="shared" ca="1" si="900"/>
        <v>0.11980158049370369</v>
      </c>
      <c r="U6408" s="101">
        <f t="shared" si="901"/>
        <v>0</v>
      </c>
      <c r="V6408" s="101">
        <f t="shared" ca="1" si="902"/>
        <v>203.36503443471756</v>
      </c>
    </row>
    <row r="6409" spans="2:22" x14ac:dyDescent="0.3">
      <c r="B6409" s="13">
        <v>2023</v>
      </c>
      <c r="C6409" s="13">
        <v>9</v>
      </c>
      <c r="D6409" s="13">
        <v>22</v>
      </c>
      <c r="E6409" s="83" t="s">
        <v>364</v>
      </c>
      <c r="F6409" s="13">
        <v>4</v>
      </c>
      <c r="G6409" s="13">
        <v>10</v>
      </c>
      <c r="H6409" s="13" t="s">
        <v>70</v>
      </c>
      <c r="I6409" s="13" t="s">
        <v>53</v>
      </c>
      <c r="J6409" s="13"/>
      <c r="K6409" s="13" t="s">
        <v>28</v>
      </c>
      <c r="L6409" s="12">
        <f t="shared" ca="1" si="895"/>
        <v>3.5025529089306442</v>
      </c>
      <c r="M6409" s="101">
        <f t="shared" ca="1" si="896"/>
        <v>0.18479469147518079</v>
      </c>
      <c r="N6409" s="101">
        <f t="shared" ca="1" si="894"/>
        <v>906.54284724854847</v>
      </c>
      <c r="O6409" s="101">
        <f t="shared" ca="1" si="897"/>
        <v>0.37789043334452721</v>
      </c>
      <c r="Q6409" s="12">
        <f t="shared" ca="1" si="898"/>
        <v>0</v>
      </c>
      <c r="R6409" s="101">
        <f t="shared" ca="1" si="899"/>
        <v>0</v>
      </c>
      <c r="S6409" s="13"/>
      <c r="T6409" s="101">
        <f t="shared" ca="1" si="900"/>
        <v>0.18479469147518079</v>
      </c>
      <c r="U6409" s="101">
        <f t="shared" si="901"/>
        <v>0</v>
      </c>
      <c r="V6409" s="101">
        <f t="shared" ca="1" si="902"/>
        <v>203.54982912619275</v>
      </c>
    </row>
    <row r="6410" spans="2:22" x14ac:dyDescent="0.3">
      <c r="B6410" s="13">
        <v>2023</v>
      </c>
      <c r="C6410" s="13">
        <v>9</v>
      </c>
      <c r="D6410" s="13">
        <v>22</v>
      </c>
      <c r="E6410" s="83" t="s">
        <v>364</v>
      </c>
      <c r="F6410" s="13">
        <v>4</v>
      </c>
      <c r="G6410" s="13">
        <v>11</v>
      </c>
      <c r="H6410" s="13" t="s">
        <v>70</v>
      </c>
      <c r="I6410" s="13" t="s">
        <v>53</v>
      </c>
      <c r="J6410" s="13"/>
      <c r="K6410" s="13" t="s">
        <v>28</v>
      </c>
      <c r="L6410" s="12">
        <f t="shared" ca="1" si="895"/>
        <v>3.7805416317546121</v>
      </c>
      <c r="M6410" s="101">
        <f t="shared" ca="1" si="896"/>
        <v>0.19946137649137333</v>
      </c>
      <c r="N6410" s="101">
        <f t="shared" ca="1" si="894"/>
        <v>906.54284724854847</v>
      </c>
      <c r="O6410" s="101">
        <f t="shared" ca="1" si="897"/>
        <v>0.40788263665000513</v>
      </c>
      <c r="Q6410" s="12">
        <f t="shared" ca="1" si="898"/>
        <v>5.6000000000000005</v>
      </c>
      <c r="R6410" s="101">
        <f t="shared" ca="1" si="899"/>
        <v>0.15401715087197212</v>
      </c>
      <c r="S6410" s="13"/>
      <c r="T6410" s="101">
        <f t="shared" ca="1" si="900"/>
        <v>0</v>
      </c>
      <c r="U6410" s="101">
        <f t="shared" si="901"/>
        <v>0</v>
      </c>
      <c r="V6410" s="101">
        <f t="shared" ca="1" si="902"/>
        <v>203.24179482444882</v>
      </c>
    </row>
    <row r="6411" spans="2:22" x14ac:dyDescent="0.3">
      <c r="B6411" s="13">
        <v>2023</v>
      </c>
      <c r="C6411" s="13">
        <v>9</v>
      </c>
      <c r="D6411" s="13">
        <v>22</v>
      </c>
      <c r="E6411" s="83" t="s">
        <v>364</v>
      </c>
      <c r="F6411" s="13">
        <v>4</v>
      </c>
      <c r="G6411" s="13">
        <v>12</v>
      </c>
      <c r="H6411" s="13" t="s">
        <v>70</v>
      </c>
      <c r="I6411" s="13" t="s">
        <v>53</v>
      </c>
      <c r="J6411" s="13"/>
      <c r="K6411" s="13" t="s">
        <v>28</v>
      </c>
      <c r="L6411" s="12">
        <f t="shared" ca="1" si="895"/>
        <v>4.4887188423532205</v>
      </c>
      <c r="M6411" s="101">
        <f t="shared" ca="1" si="896"/>
        <v>0.23682480612255591</v>
      </c>
      <c r="N6411" s="101">
        <f t="shared" ca="1" si="894"/>
        <v>906.54284724854847</v>
      </c>
      <c r="O6411" s="101">
        <f t="shared" ca="1" si="897"/>
        <v>0.48428787590148897</v>
      </c>
      <c r="Q6411" s="12">
        <f t="shared" ca="1" si="898"/>
        <v>5.6000000000000005</v>
      </c>
      <c r="R6411" s="101">
        <f t="shared" ca="1" si="899"/>
        <v>9.4069949994799937E-2</v>
      </c>
      <c r="S6411" s="13"/>
      <c r="T6411" s="101">
        <f t="shared" ca="1" si="900"/>
        <v>0</v>
      </c>
      <c r="U6411" s="101">
        <f t="shared" si="901"/>
        <v>0</v>
      </c>
      <c r="V6411" s="101">
        <f t="shared" ca="1" si="902"/>
        <v>203.05365492445921</v>
      </c>
    </row>
    <row r="6412" spans="2:22" x14ac:dyDescent="0.3">
      <c r="B6412" s="13">
        <v>2023</v>
      </c>
      <c r="C6412" s="13">
        <v>9</v>
      </c>
      <c r="D6412" s="13">
        <v>22</v>
      </c>
      <c r="E6412" s="83" t="s">
        <v>364</v>
      </c>
      <c r="F6412" s="13">
        <v>4</v>
      </c>
      <c r="G6412" s="13">
        <v>13</v>
      </c>
      <c r="H6412" s="13" t="s">
        <v>70</v>
      </c>
      <c r="I6412" s="13" t="s">
        <v>53</v>
      </c>
      <c r="J6412" s="13"/>
      <c r="K6412" s="13" t="s">
        <v>28</v>
      </c>
      <c r="L6412" s="12">
        <f t="shared" ca="1" si="895"/>
        <v>3.0088385219587623</v>
      </c>
      <c r="M6412" s="101">
        <f t="shared" ca="1" si="896"/>
        <v>0.15874632041854431</v>
      </c>
      <c r="N6412" s="101">
        <f t="shared" ca="1" si="894"/>
        <v>906.54284724854847</v>
      </c>
      <c r="O6412" s="101">
        <f t="shared" ca="1" si="897"/>
        <v>0.32462358813413089</v>
      </c>
      <c r="Q6412" s="12">
        <f t="shared" ca="1" si="898"/>
        <v>5.6000000000000005</v>
      </c>
      <c r="R6412" s="101">
        <f t="shared" ca="1" si="899"/>
        <v>0.21934181911619083</v>
      </c>
      <c r="S6412" s="13"/>
      <c r="T6412" s="101">
        <f t="shared" ca="1" si="900"/>
        <v>0</v>
      </c>
      <c r="U6412" s="101">
        <f t="shared" si="901"/>
        <v>0</v>
      </c>
      <c r="V6412" s="101">
        <f t="shared" ca="1" si="902"/>
        <v>202.61497128622685</v>
      </c>
    </row>
    <row r="6413" spans="2:22" x14ac:dyDescent="0.3">
      <c r="B6413" s="13">
        <v>2023</v>
      </c>
      <c r="C6413" s="13">
        <v>9</v>
      </c>
      <c r="D6413" s="13">
        <v>22</v>
      </c>
      <c r="E6413" s="83" t="s">
        <v>364</v>
      </c>
      <c r="F6413" s="13">
        <v>4</v>
      </c>
      <c r="G6413" s="13">
        <v>14</v>
      </c>
      <c r="H6413" s="13" t="s">
        <v>70</v>
      </c>
      <c r="I6413" s="13" t="s">
        <v>53</v>
      </c>
      <c r="J6413" s="13"/>
      <c r="K6413" s="13" t="s">
        <v>28</v>
      </c>
      <c r="L6413" s="12">
        <f t="shared" ca="1" si="895"/>
        <v>3.2896431867474445</v>
      </c>
      <c r="M6413" s="101">
        <f t="shared" ca="1" si="896"/>
        <v>0.17356157453279517</v>
      </c>
      <c r="N6413" s="101">
        <f t="shared" ca="1" si="894"/>
        <v>906.54284724854847</v>
      </c>
      <c r="O6413" s="101">
        <f t="shared" ca="1" si="897"/>
        <v>0.35491960341818179</v>
      </c>
      <c r="Q6413" s="12">
        <f t="shared" ca="1" si="898"/>
        <v>5.6000000000000005</v>
      </c>
      <c r="R6413" s="101">
        <f t="shared" ca="1" si="899"/>
        <v>0.19557170424182888</v>
      </c>
      <c r="S6413" s="13"/>
      <c r="T6413" s="101">
        <f t="shared" ca="1" si="900"/>
        <v>0</v>
      </c>
      <c r="U6413" s="101">
        <f t="shared" si="901"/>
        <v>0</v>
      </c>
      <c r="V6413" s="101">
        <f t="shared" ca="1" si="902"/>
        <v>202.22382787774316</v>
      </c>
    </row>
    <row r="6414" spans="2:22" x14ac:dyDescent="0.3">
      <c r="B6414" s="13">
        <v>2023</v>
      </c>
      <c r="C6414" s="13">
        <v>9</v>
      </c>
      <c r="D6414" s="13">
        <v>22</v>
      </c>
      <c r="E6414" s="83" t="s">
        <v>364</v>
      </c>
      <c r="F6414" s="13">
        <v>4</v>
      </c>
      <c r="G6414" s="13">
        <v>15</v>
      </c>
      <c r="H6414" s="13" t="s">
        <v>70</v>
      </c>
      <c r="I6414" s="13" t="s">
        <v>53</v>
      </c>
      <c r="J6414" s="13"/>
      <c r="K6414" s="13" t="s">
        <v>28</v>
      </c>
      <c r="L6414" s="12">
        <f t="shared" ca="1" si="895"/>
        <v>3.2857562367448008</v>
      </c>
      <c r="M6414" s="101">
        <f t="shared" ca="1" si="896"/>
        <v>0.1733564990506557</v>
      </c>
      <c r="N6414" s="101">
        <f t="shared" ca="1" si="894"/>
        <v>906.54284724854847</v>
      </c>
      <c r="O6414" s="101">
        <f t="shared" ca="1" si="897"/>
        <v>0.35450024038239658</v>
      </c>
      <c r="Q6414" s="12">
        <f t="shared" ca="1" si="898"/>
        <v>5.6000000000000005</v>
      </c>
      <c r="R6414" s="101">
        <f t="shared" ca="1" si="899"/>
        <v>0.19590073455955268</v>
      </c>
      <c r="S6414" s="13"/>
      <c r="T6414" s="101">
        <f t="shared" ca="1" si="900"/>
        <v>0</v>
      </c>
      <c r="U6414" s="101">
        <f t="shared" si="901"/>
        <v>0</v>
      </c>
      <c r="V6414" s="101">
        <f t="shared" ca="1" si="902"/>
        <v>201.83202640862405</v>
      </c>
    </row>
    <row r="6415" spans="2:22" x14ac:dyDescent="0.3">
      <c r="B6415" s="13">
        <v>2023</v>
      </c>
      <c r="C6415" s="13">
        <v>9</v>
      </c>
      <c r="D6415" s="13">
        <v>22</v>
      </c>
      <c r="E6415" s="83" t="s">
        <v>364</v>
      </c>
      <c r="F6415" s="13">
        <v>4</v>
      </c>
      <c r="G6415" s="13">
        <v>16</v>
      </c>
      <c r="H6415" s="13" t="s">
        <v>71</v>
      </c>
      <c r="I6415" s="13" t="s">
        <v>53</v>
      </c>
      <c r="J6415" s="13"/>
      <c r="K6415" s="13" t="s">
        <v>28</v>
      </c>
      <c r="L6415" s="12">
        <f t="shared" ca="1" si="895"/>
        <v>3.1895517979810255</v>
      </c>
      <c r="M6415" s="101">
        <f t="shared" ca="1" si="896"/>
        <v>0.3959509602013645</v>
      </c>
      <c r="N6415" s="101">
        <f t="shared" ca="1" si="894"/>
        <v>907.43990869173058</v>
      </c>
      <c r="O6415" s="101">
        <f t="shared" ca="1" si="897"/>
        <v>0.94984852543874942</v>
      </c>
      <c r="Q6415" s="12">
        <f t="shared" ca="1" si="898"/>
        <v>5.6000000000000005</v>
      </c>
      <c r="R6415" s="101">
        <f t="shared" ca="1" si="899"/>
        <v>0.20404444030090624</v>
      </c>
      <c r="S6415" s="13"/>
      <c r="T6415" s="101">
        <f t="shared" ca="1" si="900"/>
        <v>0</v>
      </c>
      <c r="U6415" s="101">
        <f t="shared" ca="1" si="901"/>
        <v>0.89706144318216341</v>
      </c>
      <c r="V6415" s="101">
        <f t="shared" ca="1" si="902"/>
        <v>202.32099897120438</v>
      </c>
    </row>
    <row r="6416" spans="2:22" x14ac:dyDescent="0.3">
      <c r="B6416" s="13">
        <v>2023</v>
      </c>
      <c r="C6416" s="13">
        <v>9</v>
      </c>
      <c r="D6416" s="13">
        <v>22</v>
      </c>
      <c r="E6416" s="83" t="s">
        <v>364</v>
      </c>
      <c r="F6416" s="13">
        <v>4</v>
      </c>
      <c r="G6416" s="13">
        <v>17</v>
      </c>
      <c r="H6416" s="13" t="s">
        <v>71</v>
      </c>
      <c r="I6416" s="13" t="s">
        <v>53</v>
      </c>
      <c r="J6416" s="13"/>
      <c r="K6416" s="13" t="s">
        <v>28</v>
      </c>
      <c r="L6416" s="12">
        <f t="shared" ca="1" si="895"/>
        <v>4.2283547360516867</v>
      </c>
      <c r="M6416" s="101">
        <f t="shared" ca="1" si="896"/>
        <v>0.52490795693345638</v>
      </c>
      <c r="N6416" s="101">
        <f t="shared" ref="N6416:N6479" ca="1" si="903">IF(H6416="On-Peak",IF(I6416="Winter",((L6416*$D$48)/60)+N6415,((L6416*$D$47)/60)+N6415),N6415)</f>
        <v>908.62913346124515</v>
      </c>
      <c r="O6416" s="101">
        <f t="shared" ca="1" si="897"/>
        <v>1.2592040403961924</v>
      </c>
      <c r="Q6416" s="12">
        <f t="shared" ca="1" si="898"/>
        <v>5.6000000000000005</v>
      </c>
      <c r="R6416" s="101">
        <f t="shared" ca="1" si="899"/>
        <v>0.11610977159322478</v>
      </c>
      <c r="S6416" s="13"/>
      <c r="T6416" s="101">
        <f t="shared" ca="1" si="900"/>
        <v>0</v>
      </c>
      <c r="U6416" s="101">
        <f t="shared" ca="1" si="901"/>
        <v>1.189224769514537</v>
      </c>
      <c r="V6416" s="101">
        <f t="shared" ca="1" si="902"/>
        <v>203.27800419753248</v>
      </c>
    </row>
    <row r="6417" spans="2:22" x14ac:dyDescent="0.3">
      <c r="B6417" s="13">
        <v>2023</v>
      </c>
      <c r="C6417" s="13">
        <v>9</v>
      </c>
      <c r="D6417" s="13">
        <v>22</v>
      </c>
      <c r="E6417" s="83" t="s">
        <v>364</v>
      </c>
      <c r="F6417" s="13">
        <v>4</v>
      </c>
      <c r="G6417" s="13">
        <v>18</v>
      </c>
      <c r="H6417" s="13" t="s">
        <v>71</v>
      </c>
      <c r="I6417" s="13" t="s">
        <v>53</v>
      </c>
      <c r="J6417" s="13"/>
      <c r="K6417" s="13" t="s">
        <v>28</v>
      </c>
      <c r="L6417" s="12">
        <f t="shared" ca="1" si="895"/>
        <v>4.7293272727318838</v>
      </c>
      <c r="M6417" s="101">
        <f t="shared" ca="1" si="896"/>
        <v>0.58709868763693607</v>
      </c>
      <c r="N6417" s="101">
        <f t="shared" ca="1" si="903"/>
        <v>909.95925675670094</v>
      </c>
      <c r="O6417" s="101">
        <f t="shared" ca="1" si="897"/>
        <v>1.4083936618195549</v>
      </c>
      <c r="Q6417" s="12">
        <f t="shared" ca="1" si="898"/>
        <v>5.6000000000000005</v>
      </c>
      <c r="R6417" s="101">
        <f t="shared" ca="1" si="899"/>
        <v>7.3702446363246091E-2</v>
      </c>
      <c r="S6417" s="13"/>
      <c r="T6417" s="101">
        <f t="shared" ca="1" si="900"/>
        <v>0</v>
      </c>
      <c r="U6417" s="101">
        <f t="shared" ca="1" si="901"/>
        <v>1.3301232954558422</v>
      </c>
      <c r="V6417" s="101">
        <f t="shared" ca="1" si="902"/>
        <v>204.46072260026182</v>
      </c>
    </row>
    <row r="6418" spans="2:22" x14ac:dyDescent="0.3">
      <c r="B6418" s="13">
        <v>2023</v>
      </c>
      <c r="C6418" s="13">
        <v>9</v>
      </c>
      <c r="D6418" s="13">
        <v>22</v>
      </c>
      <c r="E6418" s="83" t="s">
        <v>364</v>
      </c>
      <c r="F6418" s="13">
        <v>4</v>
      </c>
      <c r="G6418" s="13">
        <v>19</v>
      </c>
      <c r="H6418" s="13" t="s">
        <v>71</v>
      </c>
      <c r="I6418" s="13" t="s">
        <v>53</v>
      </c>
      <c r="J6418" s="13"/>
      <c r="K6418" s="13" t="s">
        <v>28</v>
      </c>
      <c r="L6418" s="12">
        <f t="shared" ca="1" si="895"/>
        <v>4.752688182578737</v>
      </c>
      <c r="M6418" s="101">
        <f t="shared" ca="1" si="896"/>
        <v>0.58999871098532441</v>
      </c>
      <c r="N6418" s="101">
        <f t="shared" ca="1" si="903"/>
        <v>911.29595030805126</v>
      </c>
      <c r="O6418" s="101">
        <f t="shared" ca="1" si="897"/>
        <v>1.415350540771948</v>
      </c>
      <c r="Q6418" s="12">
        <f t="shared" ca="1" si="898"/>
        <v>0</v>
      </c>
      <c r="R6418" s="101">
        <f t="shared" ca="1" si="899"/>
        <v>0</v>
      </c>
      <c r="S6418" s="13"/>
      <c r="T6418" s="101">
        <f t="shared" ca="1" si="900"/>
        <v>0.58999871098532441</v>
      </c>
      <c r="U6418" s="101">
        <f t="shared" ca="1" si="901"/>
        <v>1.3366935513502698</v>
      </c>
      <c r="V6418" s="101">
        <f t="shared" ca="1" si="902"/>
        <v>206.38741486259741</v>
      </c>
    </row>
    <row r="6419" spans="2:22" x14ac:dyDescent="0.3">
      <c r="B6419" s="13">
        <v>2023</v>
      </c>
      <c r="C6419" s="13">
        <v>9</v>
      </c>
      <c r="D6419" s="13">
        <v>22</v>
      </c>
      <c r="E6419" s="83" t="s">
        <v>364</v>
      </c>
      <c r="F6419" s="13">
        <v>4</v>
      </c>
      <c r="G6419" s="13">
        <v>20</v>
      </c>
      <c r="H6419" s="13" t="s">
        <v>69</v>
      </c>
      <c r="I6419" s="13" t="s">
        <v>53</v>
      </c>
      <c r="J6419" s="13"/>
      <c r="K6419" s="13" t="s">
        <v>28</v>
      </c>
      <c r="L6419" s="12">
        <f t="shared" ca="1" si="895"/>
        <v>4.1263477790586434</v>
      </c>
      <c r="M6419" s="101">
        <f t="shared" ca="1" si="896"/>
        <v>0.21770610882313404</v>
      </c>
      <c r="N6419" s="101">
        <f t="shared" ca="1" si="903"/>
        <v>911.29595030805126</v>
      </c>
      <c r="O6419" s="101">
        <f t="shared" ca="1" si="897"/>
        <v>0.44519166188263704</v>
      </c>
      <c r="Q6419" s="12">
        <f t="shared" ca="1" si="898"/>
        <v>0</v>
      </c>
      <c r="R6419" s="101">
        <f t="shared" ca="1" si="899"/>
        <v>0</v>
      </c>
      <c r="S6419" s="13"/>
      <c r="T6419" s="101">
        <f t="shared" ca="1" si="900"/>
        <v>0.21770610882313404</v>
      </c>
      <c r="U6419" s="101">
        <f t="shared" si="901"/>
        <v>0</v>
      </c>
      <c r="V6419" s="101">
        <f t="shared" ca="1" si="902"/>
        <v>206.60512097142055</v>
      </c>
    </row>
    <row r="6420" spans="2:22" x14ac:dyDescent="0.3">
      <c r="B6420" s="13">
        <v>2023</v>
      </c>
      <c r="C6420" s="13">
        <v>9</v>
      </c>
      <c r="D6420" s="13">
        <v>22</v>
      </c>
      <c r="E6420" s="83" t="s">
        <v>364</v>
      </c>
      <c r="F6420" s="13">
        <v>4</v>
      </c>
      <c r="G6420" s="13">
        <v>21</v>
      </c>
      <c r="H6420" s="13" t="s">
        <v>69</v>
      </c>
      <c r="I6420" s="13" t="s">
        <v>53</v>
      </c>
      <c r="J6420" s="13"/>
      <c r="K6420" s="13" t="s">
        <v>28</v>
      </c>
      <c r="L6420" s="12">
        <f t="shared" ca="1" si="895"/>
        <v>5.5986245675439372</v>
      </c>
      <c r="M6420" s="101">
        <f t="shared" ca="1" si="896"/>
        <v>0.29538343218361812</v>
      </c>
      <c r="N6420" s="101">
        <f t="shared" ca="1" si="903"/>
        <v>911.29595030805126</v>
      </c>
      <c r="O6420" s="101">
        <f t="shared" ca="1" si="897"/>
        <v>0.60403560459231542</v>
      </c>
      <c r="Q6420" s="12">
        <f t="shared" ca="1" si="898"/>
        <v>0</v>
      </c>
      <c r="R6420" s="101">
        <f t="shared" ca="1" si="899"/>
        <v>0</v>
      </c>
      <c r="S6420" s="13"/>
      <c r="T6420" s="101">
        <f t="shared" ca="1" si="900"/>
        <v>0.29538343218361812</v>
      </c>
      <c r="U6420" s="101">
        <f t="shared" si="901"/>
        <v>0</v>
      </c>
      <c r="V6420" s="101">
        <f t="shared" ca="1" si="902"/>
        <v>206.90050440360417</v>
      </c>
    </row>
    <row r="6421" spans="2:22" x14ac:dyDescent="0.3">
      <c r="B6421" s="13">
        <v>2023</v>
      </c>
      <c r="C6421" s="13">
        <v>9</v>
      </c>
      <c r="D6421" s="13">
        <v>22</v>
      </c>
      <c r="E6421" s="83" t="s">
        <v>364</v>
      </c>
      <c r="F6421" s="13">
        <v>4</v>
      </c>
      <c r="G6421" s="13">
        <v>22</v>
      </c>
      <c r="H6421" s="13" t="s">
        <v>69</v>
      </c>
      <c r="I6421" s="13" t="s">
        <v>53</v>
      </c>
      <c r="J6421" s="13"/>
      <c r="K6421" s="13" t="s">
        <v>28</v>
      </c>
      <c r="L6421" s="12">
        <f t="shared" ca="1" si="895"/>
        <v>5.8791435118614102</v>
      </c>
      <c r="M6421" s="101">
        <f t="shared" ca="1" si="896"/>
        <v>0.31018361168580799</v>
      </c>
      <c r="N6421" s="101">
        <f t="shared" ca="1" si="903"/>
        <v>911.29595030805126</v>
      </c>
      <c r="O6421" s="101">
        <f t="shared" ca="1" si="897"/>
        <v>0.63430079349472757</v>
      </c>
      <c r="Q6421" s="12">
        <f t="shared" ca="1" si="898"/>
        <v>0</v>
      </c>
      <c r="R6421" s="101">
        <f t="shared" ca="1" si="899"/>
        <v>0</v>
      </c>
      <c r="S6421" s="13"/>
      <c r="T6421" s="101">
        <f t="shared" ca="1" si="900"/>
        <v>0.31018361168580799</v>
      </c>
      <c r="U6421" s="101">
        <f t="shared" si="901"/>
        <v>0</v>
      </c>
      <c r="V6421" s="101">
        <f t="shared" ca="1" si="902"/>
        <v>207.21068801528997</v>
      </c>
    </row>
    <row r="6422" spans="2:22" x14ac:dyDescent="0.3">
      <c r="B6422" s="13">
        <v>2023</v>
      </c>
      <c r="C6422" s="13">
        <v>9</v>
      </c>
      <c r="D6422" s="13">
        <v>22</v>
      </c>
      <c r="E6422" s="83" t="s">
        <v>364</v>
      </c>
      <c r="F6422" s="13">
        <v>4</v>
      </c>
      <c r="G6422" s="13">
        <v>23</v>
      </c>
      <c r="H6422" s="13" t="s">
        <v>69</v>
      </c>
      <c r="I6422" s="13" t="s">
        <v>53</v>
      </c>
      <c r="J6422" s="13"/>
      <c r="K6422" s="13" t="s">
        <v>28</v>
      </c>
      <c r="L6422" s="12">
        <f t="shared" ca="1" si="895"/>
        <v>4.7390457826013339</v>
      </c>
      <c r="M6422" s="101">
        <f t="shared" ca="1" si="896"/>
        <v>0.25003205549004637</v>
      </c>
      <c r="N6422" s="101">
        <f t="shared" ca="1" si="903"/>
        <v>911.29595030805126</v>
      </c>
      <c r="O6422" s="101">
        <f t="shared" ca="1" si="897"/>
        <v>0.51129564948485795</v>
      </c>
      <c r="Q6422" s="12">
        <f t="shared" ca="1" si="898"/>
        <v>0</v>
      </c>
      <c r="R6422" s="101">
        <f t="shared" ca="1" si="899"/>
        <v>0</v>
      </c>
      <c r="S6422" s="13"/>
      <c r="T6422" s="101">
        <f t="shared" ca="1" si="900"/>
        <v>0.25003205549004637</v>
      </c>
      <c r="U6422" s="101">
        <f t="shared" si="901"/>
        <v>0</v>
      </c>
      <c r="V6422" s="101">
        <f t="shared" ca="1" si="902"/>
        <v>207.46072007078001</v>
      </c>
    </row>
    <row r="6423" spans="2:22" x14ac:dyDescent="0.3">
      <c r="B6423" s="13">
        <v>2023</v>
      </c>
      <c r="C6423" s="13">
        <v>9</v>
      </c>
      <c r="D6423" s="13">
        <v>23</v>
      </c>
      <c r="E6423" s="83" t="s">
        <v>365</v>
      </c>
      <c r="F6423" s="13">
        <v>5</v>
      </c>
      <c r="G6423" s="13">
        <v>0</v>
      </c>
      <c r="H6423" s="13" t="s">
        <v>69</v>
      </c>
      <c r="I6423" s="13" t="s">
        <v>53</v>
      </c>
      <c r="J6423" s="13"/>
      <c r="K6423" s="13" t="s">
        <v>28</v>
      </c>
      <c r="L6423" s="12">
        <f t="shared" ca="1" si="895"/>
        <v>4.5988357696274296</v>
      </c>
      <c r="M6423" s="101">
        <f t="shared" ca="1" si="896"/>
        <v>0.24263457520554318</v>
      </c>
      <c r="N6423" s="101">
        <f t="shared" ca="1" si="903"/>
        <v>911.29595030805126</v>
      </c>
      <c r="O6423" s="101">
        <f t="shared" ca="1" si="897"/>
        <v>0.49616839118510336</v>
      </c>
      <c r="Q6423" s="12">
        <f t="shared" ca="1" si="898"/>
        <v>0</v>
      </c>
      <c r="R6423" s="101">
        <f t="shared" ca="1" si="899"/>
        <v>0</v>
      </c>
      <c r="S6423" s="13"/>
      <c r="T6423" s="101">
        <f t="shared" ca="1" si="900"/>
        <v>0.24263457520554318</v>
      </c>
      <c r="U6423" s="101">
        <f t="shared" si="901"/>
        <v>0</v>
      </c>
      <c r="V6423" s="101">
        <f t="shared" ca="1" si="902"/>
        <v>207.70335464598557</v>
      </c>
    </row>
    <row r="6424" spans="2:22" x14ac:dyDescent="0.3">
      <c r="B6424" s="13">
        <v>2023</v>
      </c>
      <c r="C6424" s="13">
        <v>9</v>
      </c>
      <c r="D6424" s="13">
        <v>23</v>
      </c>
      <c r="E6424" s="83" t="s">
        <v>365</v>
      </c>
      <c r="F6424" s="13">
        <v>5</v>
      </c>
      <c r="G6424" s="13">
        <v>1</v>
      </c>
      <c r="H6424" s="13" t="s">
        <v>69</v>
      </c>
      <c r="I6424" s="13" t="s">
        <v>53</v>
      </c>
      <c r="J6424" s="13"/>
      <c r="K6424" s="13" t="s">
        <v>28</v>
      </c>
      <c r="L6424" s="12">
        <f t="shared" ca="1" si="895"/>
        <v>2.6736855816254166</v>
      </c>
      <c r="M6424" s="101">
        <f t="shared" ca="1" si="896"/>
        <v>0.14106365128655698</v>
      </c>
      <c r="N6424" s="101">
        <f t="shared" ca="1" si="903"/>
        <v>911.29595030805126</v>
      </c>
      <c r="O6424" s="101">
        <f t="shared" ca="1" si="897"/>
        <v>0.28846393740156617</v>
      </c>
      <c r="Q6424" s="12">
        <f t="shared" ca="1" si="898"/>
        <v>0</v>
      </c>
      <c r="R6424" s="101">
        <f t="shared" ca="1" si="899"/>
        <v>0</v>
      </c>
      <c r="S6424" s="13"/>
      <c r="T6424" s="101">
        <f t="shared" ca="1" si="900"/>
        <v>0.14106365128655698</v>
      </c>
      <c r="U6424" s="101">
        <f t="shared" si="901"/>
        <v>0</v>
      </c>
      <c r="V6424" s="101">
        <f t="shared" ca="1" si="902"/>
        <v>207.84441829727211</v>
      </c>
    </row>
    <row r="6425" spans="2:22" x14ac:dyDescent="0.3">
      <c r="B6425" s="13">
        <v>2023</v>
      </c>
      <c r="C6425" s="13">
        <v>9</v>
      </c>
      <c r="D6425" s="13">
        <v>23</v>
      </c>
      <c r="E6425" s="83" t="s">
        <v>365</v>
      </c>
      <c r="F6425" s="13">
        <v>5</v>
      </c>
      <c r="G6425" s="13">
        <v>2</v>
      </c>
      <c r="H6425" s="13" t="s">
        <v>69</v>
      </c>
      <c r="I6425" s="13" t="s">
        <v>53</v>
      </c>
      <c r="J6425" s="13"/>
      <c r="K6425" s="13" t="s">
        <v>28</v>
      </c>
      <c r="L6425" s="12">
        <f t="shared" ca="1" si="895"/>
        <v>2.6141252673755075</v>
      </c>
      <c r="M6425" s="101">
        <f t="shared" ca="1" si="896"/>
        <v>0.13792124910673179</v>
      </c>
      <c r="N6425" s="101">
        <f t="shared" ca="1" si="903"/>
        <v>911.29595030805126</v>
      </c>
      <c r="O6425" s="101">
        <f t="shared" ca="1" si="897"/>
        <v>0.28203797509714351</v>
      </c>
      <c r="Q6425" s="12">
        <f t="shared" ca="1" si="898"/>
        <v>0</v>
      </c>
      <c r="R6425" s="101">
        <f t="shared" ca="1" si="899"/>
        <v>0</v>
      </c>
      <c r="S6425" s="13"/>
      <c r="T6425" s="101">
        <f t="shared" ca="1" si="900"/>
        <v>0.13792124910673179</v>
      </c>
      <c r="U6425" s="101">
        <f t="shared" si="901"/>
        <v>0</v>
      </c>
      <c r="V6425" s="101">
        <f t="shared" ca="1" si="902"/>
        <v>207.98233954637885</v>
      </c>
    </row>
    <row r="6426" spans="2:22" x14ac:dyDescent="0.3">
      <c r="B6426" s="13">
        <v>2023</v>
      </c>
      <c r="C6426" s="13">
        <v>9</v>
      </c>
      <c r="D6426" s="13">
        <v>23</v>
      </c>
      <c r="E6426" s="83" t="s">
        <v>365</v>
      </c>
      <c r="F6426" s="13">
        <v>5</v>
      </c>
      <c r="G6426" s="13">
        <v>3</v>
      </c>
      <c r="H6426" s="13" t="s">
        <v>69</v>
      </c>
      <c r="I6426" s="13" t="s">
        <v>53</v>
      </c>
      <c r="J6426" s="13"/>
      <c r="K6426" s="13" t="s">
        <v>28</v>
      </c>
      <c r="L6426" s="12">
        <f t="shared" ca="1" si="895"/>
        <v>2.7301868562447038</v>
      </c>
      <c r="M6426" s="101">
        <f t="shared" ca="1" si="896"/>
        <v>0.14404465853547058</v>
      </c>
      <c r="N6426" s="101">
        <f t="shared" ca="1" si="903"/>
        <v>911.29595030805126</v>
      </c>
      <c r="O6426" s="101">
        <f t="shared" ca="1" si="897"/>
        <v>0.29455985992024108</v>
      </c>
      <c r="Q6426" s="12">
        <f t="shared" ca="1" si="898"/>
        <v>0</v>
      </c>
      <c r="R6426" s="101">
        <f t="shared" ca="1" si="899"/>
        <v>0</v>
      </c>
      <c r="S6426" s="13"/>
      <c r="T6426" s="101">
        <f t="shared" ca="1" si="900"/>
        <v>0.14404465853547058</v>
      </c>
      <c r="U6426" s="101">
        <f t="shared" si="901"/>
        <v>0</v>
      </c>
      <c r="V6426" s="101">
        <f t="shared" ca="1" si="902"/>
        <v>208.12638420491433</v>
      </c>
    </row>
    <row r="6427" spans="2:22" x14ac:dyDescent="0.3">
      <c r="B6427" s="13">
        <v>2023</v>
      </c>
      <c r="C6427" s="13">
        <v>9</v>
      </c>
      <c r="D6427" s="13">
        <v>23</v>
      </c>
      <c r="E6427" s="83" t="s">
        <v>365</v>
      </c>
      <c r="F6427" s="13">
        <v>5</v>
      </c>
      <c r="G6427" s="13">
        <v>4</v>
      </c>
      <c r="H6427" s="13" t="s">
        <v>69</v>
      </c>
      <c r="I6427" s="13" t="s">
        <v>53</v>
      </c>
      <c r="J6427" s="13"/>
      <c r="K6427" s="13" t="s">
        <v>28</v>
      </c>
      <c r="L6427" s="12">
        <f t="shared" ca="1" si="895"/>
        <v>2.5357742591101533</v>
      </c>
      <c r="M6427" s="101">
        <f t="shared" ca="1" si="896"/>
        <v>0.1337874499106517</v>
      </c>
      <c r="N6427" s="101">
        <f t="shared" ca="1" si="903"/>
        <v>911.29595030805126</v>
      </c>
      <c r="O6427" s="101">
        <f t="shared" ca="1" si="897"/>
        <v>0.27358468481539444</v>
      </c>
      <c r="Q6427" s="12">
        <f t="shared" ca="1" si="898"/>
        <v>0</v>
      </c>
      <c r="R6427" s="101">
        <f t="shared" ca="1" si="899"/>
        <v>0</v>
      </c>
      <c r="S6427" s="13"/>
      <c r="T6427" s="101">
        <f t="shared" ca="1" si="900"/>
        <v>0.1337874499106517</v>
      </c>
      <c r="U6427" s="101">
        <f t="shared" si="901"/>
        <v>0</v>
      </c>
      <c r="V6427" s="101">
        <f t="shared" ca="1" si="902"/>
        <v>208.26017165482497</v>
      </c>
    </row>
    <row r="6428" spans="2:22" x14ac:dyDescent="0.3">
      <c r="B6428" s="13">
        <v>2023</v>
      </c>
      <c r="C6428" s="13">
        <v>9</v>
      </c>
      <c r="D6428" s="13">
        <v>23</v>
      </c>
      <c r="E6428" s="83" t="s">
        <v>365</v>
      </c>
      <c r="F6428" s="13">
        <v>5</v>
      </c>
      <c r="G6428" s="13">
        <v>5</v>
      </c>
      <c r="H6428" s="13" t="s">
        <v>69</v>
      </c>
      <c r="I6428" s="13" t="s">
        <v>53</v>
      </c>
      <c r="J6428" s="13"/>
      <c r="K6428" s="13" t="s">
        <v>28</v>
      </c>
      <c r="L6428" s="12">
        <f t="shared" ca="1" si="895"/>
        <v>2.3656323821418401</v>
      </c>
      <c r="M6428" s="101">
        <f t="shared" ca="1" si="896"/>
        <v>0.12481076448180349</v>
      </c>
      <c r="N6428" s="101">
        <f t="shared" ca="1" si="903"/>
        <v>911.29595030805126</v>
      </c>
      <c r="O6428" s="101">
        <f t="shared" ca="1" si="897"/>
        <v>0.25522807770928313</v>
      </c>
      <c r="Q6428" s="12">
        <f t="shared" ca="1" si="898"/>
        <v>0</v>
      </c>
      <c r="R6428" s="101">
        <f t="shared" ca="1" si="899"/>
        <v>0</v>
      </c>
      <c r="S6428" s="13"/>
      <c r="T6428" s="101">
        <f t="shared" ca="1" si="900"/>
        <v>0.12481076448180349</v>
      </c>
      <c r="U6428" s="101">
        <f t="shared" si="901"/>
        <v>0</v>
      </c>
      <c r="V6428" s="101">
        <f t="shared" ca="1" si="902"/>
        <v>208.38498241930677</v>
      </c>
    </row>
    <row r="6429" spans="2:22" x14ac:dyDescent="0.3">
      <c r="B6429" s="13">
        <v>2023</v>
      </c>
      <c r="C6429" s="13">
        <v>9</v>
      </c>
      <c r="D6429" s="13">
        <v>23</v>
      </c>
      <c r="E6429" s="83" t="s">
        <v>365</v>
      </c>
      <c r="F6429" s="13">
        <v>5</v>
      </c>
      <c r="G6429" s="13">
        <v>6</v>
      </c>
      <c r="H6429" s="13" t="s">
        <v>69</v>
      </c>
      <c r="I6429" s="13" t="s">
        <v>53</v>
      </c>
      <c r="J6429" s="13"/>
      <c r="K6429" s="13" t="s">
        <v>28</v>
      </c>
      <c r="L6429" s="12">
        <f t="shared" ca="1" si="895"/>
        <v>2.1438194719241923</v>
      </c>
      <c r="M6429" s="101">
        <f t="shared" ca="1" si="896"/>
        <v>0.11310791533872039</v>
      </c>
      <c r="N6429" s="101">
        <f t="shared" ca="1" si="903"/>
        <v>911.29595030805126</v>
      </c>
      <c r="O6429" s="101">
        <f t="shared" ca="1" si="897"/>
        <v>0.2312966828259011</v>
      </c>
      <c r="Q6429" s="12">
        <f t="shared" ca="1" si="898"/>
        <v>0</v>
      </c>
      <c r="R6429" s="101">
        <f t="shared" ca="1" si="899"/>
        <v>0</v>
      </c>
      <c r="S6429" s="13"/>
      <c r="T6429" s="101">
        <f t="shared" ca="1" si="900"/>
        <v>0.11310791533872039</v>
      </c>
      <c r="U6429" s="101">
        <f t="shared" si="901"/>
        <v>0</v>
      </c>
      <c r="V6429" s="101">
        <f t="shared" ca="1" si="902"/>
        <v>208.4980903346455</v>
      </c>
    </row>
    <row r="6430" spans="2:22" x14ac:dyDescent="0.3">
      <c r="B6430" s="13">
        <v>2023</v>
      </c>
      <c r="C6430" s="13">
        <v>9</v>
      </c>
      <c r="D6430" s="13">
        <v>23</v>
      </c>
      <c r="E6430" s="83" t="s">
        <v>365</v>
      </c>
      <c r="F6430" s="13">
        <v>5</v>
      </c>
      <c r="G6430" s="13">
        <v>7</v>
      </c>
      <c r="H6430" s="13" t="s">
        <v>69</v>
      </c>
      <c r="I6430" s="13" t="s">
        <v>53</v>
      </c>
      <c r="J6430" s="13"/>
      <c r="K6430" s="13" t="s">
        <v>28</v>
      </c>
      <c r="L6430" s="12">
        <f t="shared" ca="1" si="895"/>
        <v>2.2874842712635362</v>
      </c>
      <c r="M6430" s="101">
        <f t="shared" ca="1" si="896"/>
        <v>0.12068767015186417</v>
      </c>
      <c r="N6430" s="101">
        <f t="shared" ca="1" si="903"/>
        <v>911.29595030805126</v>
      </c>
      <c r="O6430" s="101">
        <f t="shared" ca="1" si="897"/>
        <v>0.24679667802662292</v>
      </c>
      <c r="Q6430" s="12">
        <f t="shared" ca="1" si="898"/>
        <v>5.6000000000000005</v>
      </c>
      <c r="R6430" s="101">
        <f t="shared" ca="1" si="899"/>
        <v>0.28040445643754169</v>
      </c>
      <c r="S6430" s="13"/>
      <c r="T6430" s="101">
        <f t="shared" ca="1" si="900"/>
        <v>0</v>
      </c>
      <c r="U6430" s="101">
        <f t="shared" si="901"/>
        <v>0</v>
      </c>
      <c r="V6430" s="101">
        <f t="shared" ca="1" si="902"/>
        <v>207.93728142177042</v>
      </c>
    </row>
    <row r="6431" spans="2:22" x14ac:dyDescent="0.3">
      <c r="B6431" s="13">
        <v>2023</v>
      </c>
      <c r="C6431" s="13">
        <v>9</v>
      </c>
      <c r="D6431" s="13">
        <v>23</v>
      </c>
      <c r="E6431" s="83" t="s">
        <v>365</v>
      </c>
      <c r="F6431" s="13">
        <v>5</v>
      </c>
      <c r="G6431" s="13">
        <v>8</v>
      </c>
      <c r="H6431" s="13" t="s">
        <v>69</v>
      </c>
      <c r="I6431" s="13" t="s">
        <v>53</v>
      </c>
      <c r="J6431" s="13"/>
      <c r="K6431" s="13" t="s">
        <v>28</v>
      </c>
      <c r="L6431" s="12">
        <f t="shared" ca="1" si="895"/>
        <v>3.2041780611078652</v>
      </c>
      <c r="M6431" s="101">
        <f t="shared" ca="1" si="896"/>
        <v>0.16905243450405097</v>
      </c>
      <c r="N6431" s="101">
        <f t="shared" ca="1" si="903"/>
        <v>911.29595030805126</v>
      </c>
      <c r="O6431" s="101">
        <f t="shared" ca="1" si="897"/>
        <v>0.34569877101292756</v>
      </c>
      <c r="Q6431" s="12">
        <f t="shared" ca="1" si="898"/>
        <v>5.6000000000000005</v>
      </c>
      <c r="R6431" s="101">
        <f t="shared" ca="1" si="899"/>
        <v>0.20280632712721927</v>
      </c>
      <c r="S6431" s="13"/>
      <c r="T6431" s="101">
        <f t="shared" ca="1" si="900"/>
        <v>0</v>
      </c>
      <c r="U6431" s="101">
        <f t="shared" si="901"/>
        <v>0</v>
      </c>
      <c r="V6431" s="101">
        <f t="shared" ca="1" si="902"/>
        <v>207.53166876751601</v>
      </c>
    </row>
    <row r="6432" spans="2:22" x14ac:dyDescent="0.3">
      <c r="B6432" s="13">
        <v>2023</v>
      </c>
      <c r="C6432" s="13">
        <v>9</v>
      </c>
      <c r="D6432" s="13">
        <v>23</v>
      </c>
      <c r="E6432" s="83" t="s">
        <v>365</v>
      </c>
      <c r="F6432" s="13">
        <v>5</v>
      </c>
      <c r="G6432" s="13">
        <v>9</v>
      </c>
      <c r="H6432" s="13" t="s">
        <v>69</v>
      </c>
      <c r="I6432" s="13" t="s">
        <v>53</v>
      </c>
      <c r="J6432" s="13"/>
      <c r="K6432" s="13" t="s">
        <v>28</v>
      </c>
      <c r="L6432" s="12">
        <f t="shared" ca="1" si="895"/>
        <v>4.3588129613892912</v>
      </c>
      <c r="M6432" s="101">
        <f t="shared" ca="1" si="896"/>
        <v>0.229970971842899</v>
      </c>
      <c r="N6432" s="101">
        <f t="shared" ca="1" si="903"/>
        <v>911.29595030805126</v>
      </c>
      <c r="O6432" s="101">
        <f t="shared" ca="1" si="897"/>
        <v>0.47027233040429062</v>
      </c>
      <c r="Q6432" s="12">
        <f t="shared" ca="1" si="898"/>
        <v>0</v>
      </c>
      <c r="R6432" s="101">
        <f t="shared" ca="1" si="899"/>
        <v>0</v>
      </c>
      <c r="S6432" s="13"/>
      <c r="T6432" s="101">
        <f t="shared" ca="1" si="900"/>
        <v>0.229970971842899</v>
      </c>
      <c r="U6432" s="101">
        <f t="shared" si="901"/>
        <v>0</v>
      </c>
      <c r="V6432" s="101">
        <f t="shared" ca="1" si="902"/>
        <v>207.76163973935891</v>
      </c>
    </row>
    <row r="6433" spans="2:22" x14ac:dyDescent="0.3">
      <c r="B6433" s="13">
        <v>2023</v>
      </c>
      <c r="C6433" s="13">
        <v>9</v>
      </c>
      <c r="D6433" s="13">
        <v>23</v>
      </c>
      <c r="E6433" s="83" t="s">
        <v>365</v>
      </c>
      <c r="F6433" s="13">
        <v>5</v>
      </c>
      <c r="G6433" s="13">
        <v>10</v>
      </c>
      <c r="H6433" s="13" t="s">
        <v>70</v>
      </c>
      <c r="I6433" s="13" t="s">
        <v>53</v>
      </c>
      <c r="J6433" s="13"/>
      <c r="K6433" s="13" t="s">
        <v>28</v>
      </c>
      <c r="L6433" s="12">
        <f t="shared" ca="1" si="895"/>
        <v>5.0963455263262762</v>
      </c>
      <c r="M6433" s="101">
        <f t="shared" ca="1" si="896"/>
        <v>0.26888318996897437</v>
      </c>
      <c r="N6433" s="101">
        <f t="shared" ca="1" si="903"/>
        <v>911.29595030805126</v>
      </c>
      <c r="O6433" s="101">
        <f t="shared" ca="1" si="897"/>
        <v>0.54984471883534192</v>
      </c>
      <c r="Q6433" s="12">
        <f t="shared" ca="1" si="898"/>
        <v>0</v>
      </c>
      <c r="R6433" s="101">
        <f t="shared" ca="1" si="899"/>
        <v>0</v>
      </c>
      <c r="S6433" s="13"/>
      <c r="T6433" s="101">
        <f t="shared" ca="1" si="900"/>
        <v>0.26888318996897437</v>
      </c>
      <c r="U6433" s="101">
        <f t="shared" si="901"/>
        <v>0</v>
      </c>
      <c r="V6433" s="101">
        <f t="shared" ca="1" si="902"/>
        <v>208.03052292932787</v>
      </c>
    </row>
    <row r="6434" spans="2:22" x14ac:dyDescent="0.3">
      <c r="B6434" s="13">
        <v>2023</v>
      </c>
      <c r="C6434" s="13">
        <v>9</v>
      </c>
      <c r="D6434" s="13">
        <v>23</v>
      </c>
      <c r="E6434" s="83" t="s">
        <v>365</v>
      </c>
      <c r="F6434" s="13">
        <v>5</v>
      </c>
      <c r="G6434" s="13">
        <v>11</v>
      </c>
      <c r="H6434" s="13" t="s">
        <v>70</v>
      </c>
      <c r="I6434" s="13" t="s">
        <v>53</v>
      </c>
      <c r="J6434" s="13"/>
      <c r="K6434" s="13" t="s">
        <v>28</v>
      </c>
      <c r="L6434" s="12">
        <f t="shared" ca="1" si="895"/>
        <v>3.4002499264427568</v>
      </c>
      <c r="M6434" s="101">
        <f t="shared" ca="1" si="896"/>
        <v>0.17939718611911987</v>
      </c>
      <c r="N6434" s="101">
        <f t="shared" ca="1" si="903"/>
        <v>911.29595030805126</v>
      </c>
      <c r="O6434" s="101">
        <f t="shared" ca="1" si="897"/>
        <v>0.36685296456390903</v>
      </c>
      <c r="Q6434" s="12">
        <f t="shared" ca="1" si="898"/>
        <v>0</v>
      </c>
      <c r="R6434" s="101">
        <f t="shared" ca="1" si="899"/>
        <v>0</v>
      </c>
      <c r="S6434" s="13"/>
      <c r="T6434" s="101">
        <f t="shared" ca="1" si="900"/>
        <v>0.17939718611911987</v>
      </c>
      <c r="U6434" s="101">
        <f t="shared" si="901"/>
        <v>0</v>
      </c>
      <c r="V6434" s="101">
        <f t="shared" ca="1" si="902"/>
        <v>208.20992011544701</v>
      </c>
    </row>
    <row r="6435" spans="2:22" x14ac:dyDescent="0.3">
      <c r="B6435" s="13">
        <v>2023</v>
      </c>
      <c r="C6435" s="13">
        <v>9</v>
      </c>
      <c r="D6435" s="13">
        <v>23</v>
      </c>
      <c r="E6435" s="83" t="s">
        <v>365</v>
      </c>
      <c r="F6435" s="13">
        <v>5</v>
      </c>
      <c r="G6435" s="13">
        <v>12</v>
      </c>
      <c r="H6435" s="13" t="s">
        <v>70</v>
      </c>
      <c r="I6435" s="13" t="s">
        <v>53</v>
      </c>
      <c r="J6435" s="13"/>
      <c r="K6435" s="13" t="s">
        <v>28</v>
      </c>
      <c r="L6435" s="12">
        <f t="shared" ca="1" si="895"/>
        <v>3.9202452847786353</v>
      </c>
      <c r="M6435" s="101">
        <f t="shared" ca="1" si="896"/>
        <v>0.2068321412249208</v>
      </c>
      <c r="N6435" s="101">
        <f t="shared" ca="1" si="903"/>
        <v>911.29595030805126</v>
      </c>
      <c r="O6435" s="101">
        <f t="shared" ca="1" si="897"/>
        <v>0.42295526377476694</v>
      </c>
      <c r="Q6435" s="12">
        <f t="shared" ca="1" si="898"/>
        <v>0</v>
      </c>
      <c r="R6435" s="101">
        <f t="shared" ca="1" si="899"/>
        <v>0</v>
      </c>
      <c r="S6435" s="13"/>
      <c r="T6435" s="101">
        <f t="shared" ca="1" si="900"/>
        <v>0.2068321412249208</v>
      </c>
      <c r="U6435" s="101">
        <f t="shared" si="901"/>
        <v>0</v>
      </c>
      <c r="V6435" s="101">
        <f t="shared" ca="1" si="902"/>
        <v>208.41675225667191</v>
      </c>
    </row>
    <row r="6436" spans="2:22" x14ac:dyDescent="0.3">
      <c r="B6436" s="13">
        <v>2023</v>
      </c>
      <c r="C6436" s="13">
        <v>9</v>
      </c>
      <c r="D6436" s="13">
        <v>23</v>
      </c>
      <c r="E6436" s="83" t="s">
        <v>365</v>
      </c>
      <c r="F6436" s="13">
        <v>5</v>
      </c>
      <c r="G6436" s="13">
        <v>13</v>
      </c>
      <c r="H6436" s="13" t="s">
        <v>70</v>
      </c>
      <c r="I6436" s="13" t="s">
        <v>53</v>
      </c>
      <c r="J6436" s="13"/>
      <c r="K6436" s="13" t="s">
        <v>28</v>
      </c>
      <c r="L6436" s="12">
        <f t="shared" ca="1" si="895"/>
        <v>3.0399137957131885</v>
      </c>
      <c r="M6436" s="101">
        <f t="shared" ca="1" si="896"/>
        <v>0.16038585186182783</v>
      </c>
      <c r="N6436" s="101">
        <f t="shared" ca="1" si="903"/>
        <v>911.29595030805126</v>
      </c>
      <c r="O6436" s="101">
        <f t="shared" ca="1" si="897"/>
        <v>0.32797629941949591</v>
      </c>
      <c r="Q6436" s="12">
        <f t="shared" ca="1" si="898"/>
        <v>5.6000000000000005</v>
      </c>
      <c r="R6436" s="101">
        <f t="shared" ca="1" si="899"/>
        <v>0.21671129719287865</v>
      </c>
      <c r="S6436" s="13"/>
      <c r="T6436" s="101">
        <f t="shared" ca="1" si="900"/>
        <v>0</v>
      </c>
      <c r="U6436" s="101">
        <f t="shared" si="901"/>
        <v>0</v>
      </c>
      <c r="V6436" s="101">
        <f t="shared" ca="1" si="902"/>
        <v>207.98332966228614</v>
      </c>
    </row>
    <row r="6437" spans="2:22" x14ac:dyDescent="0.3">
      <c r="B6437" s="13">
        <v>2023</v>
      </c>
      <c r="C6437" s="13">
        <v>9</v>
      </c>
      <c r="D6437" s="13">
        <v>23</v>
      </c>
      <c r="E6437" s="83" t="s">
        <v>365</v>
      </c>
      <c r="F6437" s="13">
        <v>5</v>
      </c>
      <c r="G6437" s="13">
        <v>14</v>
      </c>
      <c r="H6437" s="13" t="s">
        <v>70</v>
      </c>
      <c r="I6437" s="13" t="s">
        <v>53</v>
      </c>
      <c r="J6437" s="13"/>
      <c r="K6437" s="13" t="s">
        <v>28</v>
      </c>
      <c r="L6437" s="12">
        <f t="shared" ca="1" si="895"/>
        <v>4.511009760955873</v>
      </c>
      <c r="M6437" s="101">
        <f t="shared" ca="1" si="896"/>
        <v>0.23800087498803188</v>
      </c>
      <c r="N6437" s="101">
        <f t="shared" ca="1" si="903"/>
        <v>911.29595030805126</v>
      </c>
      <c r="O6437" s="101">
        <f t="shared" ca="1" si="897"/>
        <v>0.48669284310952915</v>
      </c>
      <c r="Q6437" s="12">
        <f t="shared" ca="1" si="898"/>
        <v>4.1867265987981437</v>
      </c>
      <c r="R6437" s="101">
        <f t="shared" ca="1" si="899"/>
        <v>0</v>
      </c>
      <c r="S6437" s="13"/>
      <c r="T6437" s="101">
        <f t="shared" ca="1" si="900"/>
        <v>1.7109179635441802E-2</v>
      </c>
      <c r="U6437" s="101">
        <f t="shared" si="901"/>
        <v>0</v>
      </c>
      <c r="V6437" s="101">
        <f t="shared" ca="1" si="902"/>
        <v>208.00043884192158</v>
      </c>
    </row>
    <row r="6438" spans="2:22" x14ac:dyDescent="0.3">
      <c r="B6438" s="13">
        <v>2023</v>
      </c>
      <c r="C6438" s="13">
        <v>9</v>
      </c>
      <c r="D6438" s="13">
        <v>23</v>
      </c>
      <c r="E6438" s="83" t="s">
        <v>365</v>
      </c>
      <c r="F6438" s="13">
        <v>5</v>
      </c>
      <c r="G6438" s="13">
        <v>15</v>
      </c>
      <c r="H6438" s="13" t="s">
        <v>70</v>
      </c>
      <c r="I6438" s="13" t="s">
        <v>53</v>
      </c>
      <c r="J6438" s="13"/>
      <c r="K6438" s="13" t="s">
        <v>28</v>
      </c>
      <c r="L6438" s="12">
        <f t="shared" ca="1" si="895"/>
        <v>3.1479585990579695</v>
      </c>
      <c r="M6438" s="101">
        <f t="shared" ca="1" si="896"/>
        <v>0.16608629568629849</v>
      </c>
      <c r="N6438" s="101">
        <f t="shared" ca="1" si="903"/>
        <v>911.29595030805126</v>
      </c>
      <c r="O6438" s="101">
        <f t="shared" ca="1" si="897"/>
        <v>0.33963325325236432</v>
      </c>
      <c r="Q6438" s="12">
        <f t="shared" ca="1" si="898"/>
        <v>5.6000000000000005</v>
      </c>
      <c r="R6438" s="101">
        <f t="shared" ca="1" si="899"/>
        <v>0.20756530458974293</v>
      </c>
      <c r="S6438" s="13"/>
      <c r="T6438" s="101">
        <f t="shared" ca="1" si="900"/>
        <v>0</v>
      </c>
      <c r="U6438" s="101">
        <f t="shared" si="901"/>
        <v>0</v>
      </c>
      <c r="V6438" s="101">
        <f t="shared" ca="1" si="902"/>
        <v>207.58530823274211</v>
      </c>
    </row>
    <row r="6439" spans="2:22" x14ac:dyDescent="0.3">
      <c r="B6439" s="13">
        <v>2023</v>
      </c>
      <c r="C6439" s="13">
        <v>9</v>
      </c>
      <c r="D6439" s="13">
        <v>23</v>
      </c>
      <c r="E6439" s="83" t="s">
        <v>365</v>
      </c>
      <c r="F6439" s="13">
        <v>5</v>
      </c>
      <c r="G6439" s="13">
        <v>16</v>
      </c>
      <c r="H6439" s="13" t="s">
        <v>71</v>
      </c>
      <c r="I6439" s="13" t="s">
        <v>53</v>
      </c>
      <c r="J6439" s="13"/>
      <c r="K6439" s="13" t="s">
        <v>28</v>
      </c>
      <c r="L6439" s="12">
        <f t="shared" ca="1" si="895"/>
        <v>3.5391030033131803</v>
      </c>
      <c r="M6439" s="101">
        <f t="shared" ca="1" si="896"/>
        <v>0.43934424683129819</v>
      </c>
      <c r="N6439" s="101">
        <f t="shared" ca="1" si="903"/>
        <v>912.29132302773314</v>
      </c>
      <c r="O6439" s="101">
        <f t="shared" ca="1" si="897"/>
        <v>1.0539448743866651</v>
      </c>
      <c r="Q6439" s="12">
        <f t="shared" ca="1" si="898"/>
        <v>5.6000000000000005</v>
      </c>
      <c r="R6439" s="101">
        <f t="shared" ca="1" si="899"/>
        <v>0.17445493076953933</v>
      </c>
      <c r="S6439" s="13"/>
      <c r="T6439" s="101">
        <f t="shared" ca="1" si="900"/>
        <v>0</v>
      </c>
      <c r="U6439" s="101">
        <f t="shared" ca="1" si="901"/>
        <v>0.99537271968183194</v>
      </c>
      <c r="V6439" s="101">
        <f t="shared" ca="1" si="902"/>
        <v>208.23177109088485</v>
      </c>
    </row>
    <row r="6440" spans="2:22" x14ac:dyDescent="0.3">
      <c r="B6440" s="13">
        <v>2023</v>
      </c>
      <c r="C6440" s="13">
        <v>9</v>
      </c>
      <c r="D6440" s="13">
        <v>23</v>
      </c>
      <c r="E6440" s="83" t="s">
        <v>365</v>
      </c>
      <c r="F6440" s="13">
        <v>5</v>
      </c>
      <c r="G6440" s="13">
        <v>17</v>
      </c>
      <c r="H6440" s="13" t="s">
        <v>71</v>
      </c>
      <c r="I6440" s="13" t="s">
        <v>53</v>
      </c>
      <c r="J6440" s="13"/>
      <c r="K6440" s="13" t="s">
        <v>28</v>
      </c>
      <c r="L6440" s="12">
        <f t="shared" ca="1" si="895"/>
        <v>5.0147879562815163</v>
      </c>
      <c r="M6440" s="101">
        <f t="shared" ca="1" si="896"/>
        <v>0.62253577689278738</v>
      </c>
      <c r="N6440" s="101">
        <f t="shared" ca="1" si="903"/>
        <v>913.70173214043734</v>
      </c>
      <c r="O6440" s="101">
        <f t="shared" ca="1" si="897"/>
        <v>1.4934038533806355</v>
      </c>
      <c r="Q6440" s="12">
        <f t="shared" ca="1" si="898"/>
        <v>5.6000000000000005</v>
      </c>
      <c r="R6440" s="101">
        <f t="shared" ca="1" si="899"/>
        <v>4.9538199500769695E-2</v>
      </c>
      <c r="S6440" s="13"/>
      <c r="T6440" s="101">
        <f t="shared" ca="1" si="900"/>
        <v>0</v>
      </c>
      <c r="U6440" s="101">
        <f t="shared" ca="1" si="901"/>
        <v>1.4104091127041765</v>
      </c>
      <c r="V6440" s="101">
        <f t="shared" ca="1" si="902"/>
        <v>209.54310380458747</v>
      </c>
    </row>
    <row r="6441" spans="2:22" x14ac:dyDescent="0.3">
      <c r="B6441" s="13">
        <v>2023</v>
      </c>
      <c r="C6441" s="13">
        <v>9</v>
      </c>
      <c r="D6441" s="13">
        <v>23</v>
      </c>
      <c r="E6441" s="83" t="s">
        <v>365</v>
      </c>
      <c r="F6441" s="13">
        <v>5</v>
      </c>
      <c r="G6441" s="13">
        <v>18</v>
      </c>
      <c r="H6441" s="13" t="s">
        <v>71</v>
      </c>
      <c r="I6441" s="13" t="s">
        <v>53</v>
      </c>
      <c r="J6441" s="13"/>
      <c r="K6441" s="13" t="s">
        <v>28</v>
      </c>
      <c r="L6441" s="12">
        <f t="shared" ca="1" si="895"/>
        <v>4.4996500185643979</v>
      </c>
      <c r="M6441" s="101">
        <f t="shared" ca="1" si="896"/>
        <v>0.5585865533045844</v>
      </c>
      <c r="N6441" s="101">
        <f t="shared" ca="1" si="903"/>
        <v>914.96725870815862</v>
      </c>
      <c r="O6441" s="101">
        <f t="shared" ca="1" si="897"/>
        <v>1.3399957755284777</v>
      </c>
      <c r="Q6441" s="12">
        <f t="shared" ca="1" si="898"/>
        <v>0</v>
      </c>
      <c r="R6441" s="101">
        <f t="shared" ca="1" si="899"/>
        <v>0</v>
      </c>
      <c r="S6441" s="13"/>
      <c r="T6441" s="101">
        <f t="shared" ca="1" si="900"/>
        <v>0.5585865533045844</v>
      </c>
      <c r="U6441" s="101">
        <f t="shared" ca="1" si="901"/>
        <v>1.2655265677212371</v>
      </c>
      <c r="V6441" s="101">
        <f t="shared" ca="1" si="902"/>
        <v>211.36721692561329</v>
      </c>
    </row>
    <row r="6442" spans="2:22" x14ac:dyDescent="0.3">
      <c r="B6442" s="13">
        <v>2023</v>
      </c>
      <c r="C6442" s="13">
        <v>9</v>
      </c>
      <c r="D6442" s="13">
        <v>23</v>
      </c>
      <c r="E6442" s="83" t="s">
        <v>365</v>
      </c>
      <c r="F6442" s="13">
        <v>5</v>
      </c>
      <c r="G6442" s="13">
        <v>19</v>
      </c>
      <c r="H6442" s="13" t="s">
        <v>71</v>
      </c>
      <c r="I6442" s="13" t="s">
        <v>53</v>
      </c>
      <c r="J6442" s="13"/>
      <c r="K6442" s="13" t="s">
        <v>28</v>
      </c>
      <c r="L6442" s="12">
        <f t="shared" ca="1" si="895"/>
        <v>5.0022191586399725</v>
      </c>
      <c r="M6442" s="101">
        <f t="shared" ca="1" si="896"/>
        <v>0.62097548635356614</v>
      </c>
      <c r="N6442" s="101">
        <f t="shared" ca="1" si="903"/>
        <v>916.37413284652609</v>
      </c>
      <c r="O6442" s="101">
        <f t="shared" ca="1" si="897"/>
        <v>1.4896608654429839</v>
      </c>
      <c r="Q6442" s="12">
        <f t="shared" ca="1" si="898"/>
        <v>0</v>
      </c>
      <c r="R6442" s="101">
        <f t="shared" ca="1" si="899"/>
        <v>0</v>
      </c>
      <c r="S6442" s="13"/>
      <c r="T6442" s="101">
        <f t="shared" ca="1" si="900"/>
        <v>0.62097548635356614</v>
      </c>
      <c r="U6442" s="101">
        <f t="shared" ca="1" si="901"/>
        <v>1.4068741383674923</v>
      </c>
      <c r="V6442" s="101">
        <f t="shared" ca="1" si="902"/>
        <v>213.39506655033435</v>
      </c>
    </row>
    <row r="6443" spans="2:22" x14ac:dyDescent="0.3">
      <c r="B6443" s="13">
        <v>2023</v>
      </c>
      <c r="C6443" s="13">
        <v>9</v>
      </c>
      <c r="D6443" s="13">
        <v>23</v>
      </c>
      <c r="E6443" s="83" t="s">
        <v>365</v>
      </c>
      <c r="F6443" s="13">
        <v>5</v>
      </c>
      <c r="G6443" s="13">
        <v>20</v>
      </c>
      <c r="H6443" s="13" t="s">
        <v>69</v>
      </c>
      <c r="I6443" s="13" t="s">
        <v>53</v>
      </c>
      <c r="J6443" s="13"/>
      <c r="K6443" s="13" t="s">
        <v>28</v>
      </c>
      <c r="L6443" s="12">
        <f t="shared" ca="1" si="895"/>
        <v>5.2848022497825351</v>
      </c>
      <c r="M6443" s="101">
        <f t="shared" ca="1" si="896"/>
        <v>0.27882616669852656</v>
      </c>
      <c r="N6443" s="101">
        <f t="shared" ca="1" si="903"/>
        <v>916.37413284652609</v>
      </c>
      <c r="O6443" s="101">
        <f t="shared" ca="1" si="897"/>
        <v>0.57017731472903777</v>
      </c>
      <c r="Q6443" s="12">
        <f t="shared" ca="1" si="898"/>
        <v>0</v>
      </c>
      <c r="R6443" s="101">
        <f t="shared" ca="1" si="899"/>
        <v>0</v>
      </c>
      <c r="S6443" s="13"/>
      <c r="T6443" s="101">
        <f t="shared" ca="1" si="900"/>
        <v>0.27882616669852656</v>
      </c>
      <c r="U6443" s="101">
        <f t="shared" si="901"/>
        <v>0</v>
      </c>
      <c r="V6443" s="101">
        <f t="shared" ca="1" si="902"/>
        <v>213.67389271703289</v>
      </c>
    </row>
    <row r="6444" spans="2:22" x14ac:dyDescent="0.3">
      <c r="B6444" s="13">
        <v>2023</v>
      </c>
      <c r="C6444" s="13">
        <v>9</v>
      </c>
      <c r="D6444" s="13">
        <v>23</v>
      </c>
      <c r="E6444" s="83" t="s">
        <v>365</v>
      </c>
      <c r="F6444" s="13">
        <v>5</v>
      </c>
      <c r="G6444" s="13">
        <v>21</v>
      </c>
      <c r="H6444" s="13" t="s">
        <v>69</v>
      </c>
      <c r="I6444" s="13" t="s">
        <v>53</v>
      </c>
      <c r="J6444" s="13"/>
      <c r="K6444" s="13" t="s">
        <v>28</v>
      </c>
      <c r="L6444" s="12">
        <f t="shared" ca="1" si="895"/>
        <v>4.344787722606239</v>
      </c>
      <c r="M6444" s="101">
        <f t="shared" ca="1" si="896"/>
        <v>0.22923100024470516</v>
      </c>
      <c r="N6444" s="101">
        <f t="shared" ca="1" si="903"/>
        <v>916.37413284652609</v>
      </c>
      <c r="O6444" s="101">
        <f t="shared" ca="1" si="897"/>
        <v>0.46875914739198715</v>
      </c>
      <c r="Q6444" s="12">
        <f t="shared" ca="1" si="898"/>
        <v>0</v>
      </c>
      <c r="R6444" s="101">
        <f t="shared" ca="1" si="899"/>
        <v>0</v>
      </c>
      <c r="S6444" s="13"/>
      <c r="T6444" s="101">
        <f t="shared" ca="1" si="900"/>
        <v>0.22923100024470516</v>
      </c>
      <c r="U6444" s="101">
        <f t="shared" si="901"/>
        <v>0</v>
      </c>
      <c r="V6444" s="101">
        <f t="shared" ca="1" si="902"/>
        <v>213.90312371727759</v>
      </c>
    </row>
    <row r="6445" spans="2:22" x14ac:dyDescent="0.3">
      <c r="B6445" s="13">
        <v>2023</v>
      </c>
      <c r="C6445" s="13">
        <v>9</v>
      </c>
      <c r="D6445" s="13">
        <v>23</v>
      </c>
      <c r="E6445" s="83" t="s">
        <v>365</v>
      </c>
      <c r="F6445" s="13">
        <v>5</v>
      </c>
      <c r="G6445" s="13">
        <v>22</v>
      </c>
      <c r="H6445" s="13" t="s">
        <v>69</v>
      </c>
      <c r="I6445" s="13" t="s">
        <v>53</v>
      </c>
      <c r="J6445" s="13"/>
      <c r="K6445" s="13" t="s">
        <v>28</v>
      </c>
      <c r="L6445" s="12">
        <f t="shared" ca="1" si="895"/>
        <v>4.8726718656072041</v>
      </c>
      <c r="M6445" s="101">
        <f t="shared" ca="1" si="896"/>
        <v>0.25708216762943609</v>
      </c>
      <c r="N6445" s="101">
        <f t="shared" ca="1" si="903"/>
        <v>916.37413284652609</v>
      </c>
      <c r="O6445" s="101">
        <f t="shared" ca="1" si="897"/>
        <v>0.52571256758036122</v>
      </c>
      <c r="Q6445" s="12">
        <f t="shared" ca="1" si="898"/>
        <v>0</v>
      </c>
      <c r="R6445" s="101">
        <f t="shared" ca="1" si="899"/>
        <v>0</v>
      </c>
      <c r="S6445" s="13"/>
      <c r="T6445" s="101">
        <f t="shared" ca="1" si="900"/>
        <v>0.25708216762943609</v>
      </c>
      <c r="U6445" s="101">
        <f t="shared" si="901"/>
        <v>0</v>
      </c>
      <c r="V6445" s="101">
        <f t="shared" ca="1" si="902"/>
        <v>214.16020588490704</v>
      </c>
    </row>
    <row r="6446" spans="2:22" x14ac:dyDescent="0.3">
      <c r="B6446" s="13">
        <v>2023</v>
      </c>
      <c r="C6446" s="13">
        <v>9</v>
      </c>
      <c r="D6446" s="13">
        <v>23</v>
      </c>
      <c r="E6446" s="83" t="s">
        <v>365</v>
      </c>
      <c r="F6446" s="13">
        <v>5</v>
      </c>
      <c r="G6446" s="13">
        <v>23</v>
      </c>
      <c r="H6446" s="13" t="s">
        <v>69</v>
      </c>
      <c r="I6446" s="13" t="s">
        <v>53</v>
      </c>
      <c r="J6446" s="13"/>
      <c r="K6446" s="13" t="s">
        <v>28</v>
      </c>
      <c r="L6446" s="12">
        <f t="shared" ca="1" si="895"/>
        <v>5.1720727983511567</v>
      </c>
      <c r="M6446" s="101">
        <f t="shared" ca="1" si="896"/>
        <v>0.27287856084100703</v>
      </c>
      <c r="N6446" s="101">
        <f t="shared" ca="1" si="903"/>
        <v>916.37413284652609</v>
      </c>
      <c r="O6446" s="101">
        <f t="shared" ca="1" si="897"/>
        <v>0.55801493421410631</v>
      </c>
      <c r="Q6446" s="12">
        <f t="shared" ca="1" si="898"/>
        <v>0</v>
      </c>
      <c r="R6446" s="101">
        <f t="shared" ca="1" si="899"/>
        <v>0</v>
      </c>
      <c r="S6446" s="13"/>
      <c r="T6446" s="101">
        <f t="shared" ca="1" si="900"/>
        <v>0.27287856084100703</v>
      </c>
      <c r="U6446" s="101">
        <f t="shared" si="901"/>
        <v>0</v>
      </c>
      <c r="V6446" s="101">
        <f t="shared" ca="1" si="902"/>
        <v>214.43308444574805</v>
      </c>
    </row>
    <row r="6447" spans="2:22" x14ac:dyDescent="0.3">
      <c r="B6447" s="13">
        <v>2023</v>
      </c>
      <c r="C6447" s="13">
        <v>9</v>
      </c>
      <c r="D6447" s="13">
        <v>24</v>
      </c>
      <c r="E6447" s="83" t="s">
        <v>366</v>
      </c>
      <c r="F6447" s="13">
        <v>6</v>
      </c>
      <c r="G6447" s="13">
        <v>0</v>
      </c>
      <c r="H6447" s="13" t="s">
        <v>69</v>
      </c>
      <c r="I6447" s="13" t="s">
        <v>53</v>
      </c>
      <c r="J6447" s="13"/>
      <c r="K6447" s="13" t="s">
        <v>28</v>
      </c>
      <c r="L6447" s="12">
        <f t="shared" ca="1" si="895"/>
        <v>3.5149176619050819</v>
      </c>
      <c r="M6447" s="101">
        <f t="shared" ca="1" si="896"/>
        <v>0.18544705584211213</v>
      </c>
      <c r="N6447" s="101">
        <f t="shared" ca="1" si="903"/>
        <v>916.37413284652609</v>
      </c>
      <c r="O6447" s="101">
        <f t="shared" ca="1" si="897"/>
        <v>0.37922446654293929</v>
      </c>
      <c r="Q6447" s="12">
        <f t="shared" ca="1" si="898"/>
        <v>0</v>
      </c>
      <c r="R6447" s="101">
        <f t="shared" ca="1" si="899"/>
        <v>0</v>
      </c>
      <c r="S6447" s="13"/>
      <c r="T6447" s="101">
        <f t="shared" ca="1" si="900"/>
        <v>0.18544705584211213</v>
      </c>
      <c r="U6447" s="101">
        <f t="shared" si="901"/>
        <v>0</v>
      </c>
      <c r="V6447" s="101">
        <f t="shared" ca="1" si="902"/>
        <v>214.61853150159016</v>
      </c>
    </row>
    <row r="6448" spans="2:22" x14ac:dyDescent="0.3">
      <c r="B6448" s="13">
        <v>2023</v>
      </c>
      <c r="C6448" s="13">
        <v>9</v>
      </c>
      <c r="D6448" s="13">
        <v>24</v>
      </c>
      <c r="E6448" s="83" t="s">
        <v>366</v>
      </c>
      <c r="F6448" s="13">
        <v>6</v>
      </c>
      <c r="G6448" s="13">
        <v>1</v>
      </c>
      <c r="H6448" s="13" t="s">
        <v>69</v>
      </c>
      <c r="I6448" s="13" t="s">
        <v>53</v>
      </c>
      <c r="J6448" s="13"/>
      <c r="K6448" s="13" t="s">
        <v>28</v>
      </c>
      <c r="L6448" s="12">
        <f t="shared" ca="1" si="895"/>
        <v>2.8158019069456346</v>
      </c>
      <c r="M6448" s="101">
        <f t="shared" ca="1" si="896"/>
        <v>0.14856170861045168</v>
      </c>
      <c r="N6448" s="101">
        <f t="shared" ca="1" si="903"/>
        <v>916.37413284652609</v>
      </c>
      <c r="O6448" s="101">
        <f t="shared" ca="1" si="897"/>
        <v>0.30379686774036452</v>
      </c>
      <c r="Q6448" s="12">
        <f t="shared" ca="1" si="898"/>
        <v>0</v>
      </c>
      <c r="R6448" s="101">
        <f t="shared" ca="1" si="899"/>
        <v>0</v>
      </c>
      <c r="S6448" s="13"/>
      <c r="T6448" s="101">
        <f t="shared" ca="1" si="900"/>
        <v>0.14856170861045168</v>
      </c>
      <c r="U6448" s="101">
        <f t="shared" si="901"/>
        <v>0</v>
      </c>
      <c r="V6448" s="101">
        <f t="shared" ca="1" si="902"/>
        <v>214.76709321020061</v>
      </c>
    </row>
    <row r="6449" spans="2:22" x14ac:dyDescent="0.3">
      <c r="B6449" s="13">
        <v>2023</v>
      </c>
      <c r="C6449" s="13">
        <v>9</v>
      </c>
      <c r="D6449" s="13">
        <v>24</v>
      </c>
      <c r="E6449" s="83" t="s">
        <v>366</v>
      </c>
      <c r="F6449" s="13">
        <v>6</v>
      </c>
      <c r="G6449" s="13">
        <v>2</v>
      </c>
      <c r="H6449" s="13" t="s">
        <v>69</v>
      </c>
      <c r="I6449" s="13" t="s">
        <v>53</v>
      </c>
      <c r="J6449" s="13"/>
      <c r="K6449" s="13" t="s">
        <v>28</v>
      </c>
      <c r="L6449" s="12">
        <f t="shared" ca="1" si="895"/>
        <v>2.3785256147652469</v>
      </c>
      <c r="M6449" s="101">
        <f t="shared" ca="1" si="896"/>
        <v>0.12549101143501443</v>
      </c>
      <c r="N6449" s="101">
        <f t="shared" ca="1" si="903"/>
        <v>916.37413284652609</v>
      </c>
      <c r="O6449" s="101">
        <f t="shared" ca="1" si="897"/>
        <v>0.25661912857702252</v>
      </c>
      <c r="Q6449" s="12">
        <f t="shared" ca="1" si="898"/>
        <v>0</v>
      </c>
      <c r="R6449" s="101">
        <f t="shared" ca="1" si="899"/>
        <v>0</v>
      </c>
      <c r="S6449" s="13"/>
      <c r="T6449" s="101">
        <f t="shared" ca="1" si="900"/>
        <v>0.12549101143501443</v>
      </c>
      <c r="U6449" s="101">
        <f t="shared" si="901"/>
        <v>0</v>
      </c>
      <c r="V6449" s="101">
        <f t="shared" ca="1" si="902"/>
        <v>214.89258422163562</v>
      </c>
    </row>
    <row r="6450" spans="2:22" x14ac:dyDescent="0.3">
      <c r="B6450" s="13">
        <v>2023</v>
      </c>
      <c r="C6450" s="13">
        <v>9</v>
      </c>
      <c r="D6450" s="13">
        <v>24</v>
      </c>
      <c r="E6450" s="83" t="s">
        <v>366</v>
      </c>
      <c r="F6450" s="13">
        <v>6</v>
      </c>
      <c r="G6450" s="13">
        <v>3</v>
      </c>
      <c r="H6450" s="13" t="s">
        <v>69</v>
      </c>
      <c r="I6450" s="13" t="s">
        <v>53</v>
      </c>
      <c r="J6450" s="13"/>
      <c r="K6450" s="13" t="s">
        <v>28</v>
      </c>
      <c r="L6450" s="12">
        <f t="shared" ca="1" si="895"/>
        <v>2.5003681727638196</v>
      </c>
      <c r="M6450" s="101">
        <f t="shared" ca="1" si="896"/>
        <v>0.13191942479501911</v>
      </c>
      <c r="N6450" s="101">
        <f t="shared" ca="1" si="903"/>
        <v>916.37413284652609</v>
      </c>
      <c r="O6450" s="101">
        <f t="shared" ca="1" si="897"/>
        <v>0.26976472215948849</v>
      </c>
      <c r="Q6450" s="12">
        <f t="shared" ca="1" si="898"/>
        <v>0</v>
      </c>
      <c r="R6450" s="101">
        <f t="shared" ca="1" si="899"/>
        <v>0</v>
      </c>
      <c r="S6450" s="13"/>
      <c r="T6450" s="101">
        <f t="shared" ca="1" si="900"/>
        <v>0.13191942479501911</v>
      </c>
      <c r="U6450" s="101">
        <f t="shared" si="901"/>
        <v>0</v>
      </c>
      <c r="V6450" s="101">
        <f t="shared" ca="1" si="902"/>
        <v>215.02450364643065</v>
      </c>
    </row>
    <row r="6451" spans="2:22" x14ac:dyDescent="0.3">
      <c r="B6451" s="13">
        <v>2023</v>
      </c>
      <c r="C6451" s="13">
        <v>9</v>
      </c>
      <c r="D6451" s="13">
        <v>24</v>
      </c>
      <c r="E6451" s="83" t="s">
        <v>366</v>
      </c>
      <c r="F6451" s="13">
        <v>6</v>
      </c>
      <c r="G6451" s="13">
        <v>4</v>
      </c>
      <c r="H6451" s="13" t="s">
        <v>69</v>
      </c>
      <c r="I6451" s="13" t="s">
        <v>53</v>
      </c>
      <c r="J6451" s="13"/>
      <c r="K6451" s="13" t="s">
        <v>28</v>
      </c>
      <c r="L6451" s="12">
        <f t="shared" ca="1" si="895"/>
        <v>2.4033772347140165</v>
      </c>
      <c r="M6451" s="101">
        <f t="shared" ca="1" si="896"/>
        <v>0.12680218290351153</v>
      </c>
      <c r="N6451" s="101">
        <f t="shared" ca="1" si="903"/>
        <v>916.37413284652609</v>
      </c>
      <c r="O6451" s="101">
        <f t="shared" ca="1" si="897"/>
        <v>0.25930036985329524</v>
      </c>
      <c r="Q6451" s="12">
        <f t="shared" ca="1" si="898"/>
        <v>0</v>
      </c>
      <c r="R6451" s="101">
        <f t="shared" ca="1" si="899"/>
        <v>0</v>
      </c>
      <c r="S6451" s="13"/>
      <c r="T6451" s="101">
        <f t="shared" ca="1" si="900"/>
        <v>0.12680218290351153</v>
      </c>
      <c r="U6451" s="101">
        <f t="shared" si="901"/>
        <v>0</v>
      </c>
      <c r="V6451" s="101">
        <f t="shared" ca="1" si="902"/>
        <v>215.15130582933415</v>
      </c>
    </row>
    <row r="6452" spans="2:22" x14ac:dyDescent="0.3">
      <c r="B6452" s="13">
        <v>2023</v>
      </c>
      <c r="C6452" s="13">
        <v>9</v>
      </c>
      <c r="D6452" s="13">
        <v>24</v>
      </c>
      <c r="E6452" s="83" t="s">
        <v>366</v>
      </c>
      <c r="F6452" s="13">
        <v>6</v>
      </c>
      <c r="G6452" s="13">
        <v>5</v>
      </c>
      <c r="H6452" s="13" t="s">
        <v>69</v>
      </c>
      <c r="I6452" s="13" t="s">
        <v>53</v>
      </c>
      <c r="J6452" s="13"/>
      <c r="K6452" s="13" t="s">
        <v>28</v>
      </c>
      <c r="L6452" s="12">
        <f t="shared" ca="1" si="895"/>
        <v>2.5824557298043245</v>
      </c>
      <c r="M6452" s="101">
        <f t="shared" ca="1" si="896"/>
        <v>0.13625036430447615</v>
      </c>
      <c r="N6452" s="101">
        <f t="shared" ca="1" si="903"/>
        <v>916.37413284652609</v>
      </c>
      <c r="O6452" s="101">
        <f t="shared" ca="1" si="897"/>
        <v>0.27862114868858856</v>
      </c>
      <c r="Q6452" s="12">
        <f t="shared" ca="1" si="898"/>
        <v>0</v>
      </c>
      <c r="R6452" s="101">
        <f t="shared" ca="1" si="899"/>
        <v>0</v>
      </c>
      <c r="S6452" s="13"/>
      <c r="T6452" s="101">
        <f t="shared" ca="1" si="900"/>
        <v>0.13625036430447615</v>
      </c>
      <c r="U6452" s="101">
        <f t="shared" si="901"/>
        <v>0</v>
      </c>
      <c r="V6452" s="101">
        <f t="shared" ca="1" si="902"/>
        <v>215.28755619363864</v>
      </c>
    </row>
    <row r="6453" spans="2:22" x14ac:dyDescent="0.3">
      <c r="B6453" s="13">
        <v>2023</v>
      </c>
      <c r="C6453" s="13">
        <v>9</v>
      </c>
      <c r="D6453" s="13">
        <v>24</v>
      </c>
      <c r="E6453" s="83" t="s">
        <v>366</v>
      </c>
      <c r="F6453" s="13">
        <v>6</v>
      </c>
      <c r="G6453" s="13">
        <v>6</v>
      </c>
      <c r="H6453" s="13" t="s">
        <v>69</v>
      </c>
      <c r="I6453" s="13" t="s">
        <v>53</v>
      </c>
      <c r="J6453" s="13"/>
      <c r="K6453" s="13" t="s">
        <v>28</v>
      </c>
      <c r="L6453" s="12">
        <f t="shared" ca="1" si="895"/>
        <v>2.640851590705382</v>
      </c>
      <c r="M6453" s="101">
        <f t="shared" ca="1" si="896"/>
        <v>0.13933132992561595</v>
      </c>
      <c r="N6453" s="101">
        <f t="shared" ca="1" si="903"/>
        <v>916.37413284652609</v>
      </c>
      <c r="O6453" s="101">
        <f t="shared" ca="1" si="897"/>
        <v>0.28492147812120366</v>
      </c>
      <c r="Q6453" s="12">
        <f t="shared" ca="1" si="898"/>
        <v>5.6000000000000005</v>
      </c>
      <c r="R6453" s="101">
        <f t="shared" ca="1" si="899"/>
        <v>0.25049191284678946</v>
      </c>
      <c r="S6453" s="13"/>
      <c r="T6453" s="101">
        <f t="shared" ca="1" si="900"/>
        <v>0</v>
      </c>
      <c r="U6453" s="101">
        <f t="shared" si="901"/>
        <v>0</v>
      </c>
      <c r="V6453" s="101">
        <f t="shared" ca="1" si="902"/>
        <v>214.78657236794504</v>
      </c>
    </row>
    <row r="6454" spans="2:22" x14ac:dyDescent="0.3">
      <c r="B6454" s="13">
        <v>2023</v>
      </c>
      <c r="C6454" s="13">
        <v>9</v>
      </c>
      <c r="D6454" s="13">
        <v>24</v>
      </c>
      <c r="E6454" s="83" t="s">
        <v>366</v>
      </c>
      <c r="F6454" s="13">
        <v>6</v>
      </c>
      <c r="G6454" s="13">
        <v>7</v>
      </c>
      <c r="H6454" s="13" t="s">
        <v>69</v>
      </c>
      <c r="I6454" s="13" t="s">
        <v>53</v>
      </c>
      <c r="J6454" s="13"/>
      <c r="K6454" s="13" t="s">
        <v>28</v>
      </c>
      <c r="L6454" s="12">
        <f t="shared" ca="1" si="895"/>
        <v>2.579160302522721</v>
      </c>
      <c r="M6454" s="101">
        <f t="shared" ca="1" si="896"/>
        <v>0.13607649756109877</v>
      </c>
      <c r="N6454" s="101">
        <f t="shared" ca="1" si="903"/>
        <v>916.37413284652609</v>
      </c>
      <c r="O6454" s="101">
        <f t="shared" ca="1" si="897"/>
        <v>0.27826560503917636</v>
      </c>
      <c r="Q6454" s="12">
        <f t="shared" ca="1" si="898"/>
        <v>5.6000000000000005</v>
      </c>
      <c r="R6454" s="101">
        <f t="shared" ca="1" si="899"/>
        <v>0.25571408039145171</v>
      </c>
      <c r="S6454" s="13"/>
      <c r="T6454" s="101">
        <f t="shared" ca="1" si="900"/>
        <v>0</v>
      </c>
      <c r="U6454" s="101">
        <f t="shared" si="901"/>
        <v>0</v>
      </c>
      <c r="V6454" s="101">
        <f t="shared" ca="1" si="902"/>
        <v>214.27514420716216</v>
      </c>
    </row>
    <row r="6455" spans="2:22" x14ac:dyDescent="0.3">
      <c r="B6455" s="13">
        <v>2023</v>
      </c>
      <c r="C6455" s="13">
        <v>9</v>
      </c>
      <c r="D6455" s="13">
        <v>24</v>
      </c>
      <c r="E6455" s="83" t="s">
        <v>366</v>
      </c>
      <c r="F6455" s="13">
        <v>6</v>
      </c>
      <c r="G6455" s="13">
        <v>8</v>
      </c>
      <c r="H6455" s="13" t="s">
        <v>69</v>
      </c>
      <c r="I6455" s="13" t="s">
        <v>53</v>
      </c>
      <c r="J6455" s="13"/>
      <c r="K6455" s="13" t="s">
        <v>28</v>
      </c>
      <c r="L6455" s="12">
        <f t="shared" ca="1" si="895"/>
        <v>2.3710877608843268</v>
      </c>
      <c r="M6455" s="101">
        <f t="shared" ca="1" si="896"/>
        <v>0.1250985902642571</v>
      </c>
      <c r="N6455" s="101">
        <f t="shared" ca="1" si="903"/>
        <v>916.37413284652609</v>
      </c>
      <c r="O6455" s="101">
        <f t="shared" ca="1" si="897"/>
        <v>0.25581665852181001</v>
      </c>
      <c r="Q6455" s="12">
        <f t="shared" ca="1" si="898"/>
        <v>1.5588794339754688</v>
      </c>
      <c r="R6455" s="101">
        <f t="shared" ca="1" si="899"/>
        <v>0</v>
      </c>
      <c r="S6455" s="13"/>
      <c r="T6455" s="101">
        <f t="shared" ca="1" si="900"/>
        <v>4.2852111327711349E-2</v>
      </c>
      <c r="U6455" s="101">
        <f t="shared" si="901"/>
        <v>0</v>
      </c>
      <c r="V6455" s="101">
        <f t="shared" ca="1" si="902"/>
        <v>214.31799631848986</v>
      </c>
    </row>
    <row r="6456" spans="2:22" x14ac:dyDescent="0.3">
      <c r="B6456" s="13">
        <v>2023</v>
      </c>
      <c r="C6456" s="13">
        <v>9</v>
      </c>
      <c r="D6456" s="13">
        <v>24</v>
      </c>
      <c r="E6456" s="83" t="s">
        <v>366</v>
      </c>
      <c r="F6456" s="13">
        <v>6</v>
      </c>
      <c r="G6456" s="13">
        <v>9</v>
      </c>
      <c r="H6456" s="13" t="s">
        <v>69</v>
      </c>
      <c r="I6456" s="13" t="s">
        <v>53</v>
      </c>
      <c r="J6456" s="13"/>
      <c r="K6456" s="13" t="s">
        <v>28</v>
      </c>
      <c r="L6456" s="12">
        <f t="shared" ca="1" si="895"/>
        <v>2.8491888785880799</v>
      </c>
      <c r="M6456" s="101">
        <f t="shared" ca="1" si="896"/>
        <v>0.15032320523430709</v>
      </c>
      <c r="N6456" s="101">
        <f t="shared" ca="1" si="903"/>
        <v>916.37413284652609</v>
      </c>
      <c r="O6456" s="101">
        <f t="shared" ca="1" si="897"/>
        <v>0.30739898811086797</v>
      </c>
      <c r="Q6456" s="12">
        <f t="shared" ca="1" si="898"/>
        <v>5.6000000000000005</v>
      </c>
      <c r="R6456" s="101">
        <f t="shared" ca="1" si="899"/>
        <v>0.23285616142751908</v>
      </c>
      <c r="S6456" s="13"/>
      <c r="T6456" s="101">
        <f t="shared" ca="1" si="900"/>
        <v>0</v>
      </c>
      <c r="U6456" s="101">
        <f t="shared" si="901"/>
        <v>0</v>
      </c>
      <c r="V6456" s="101">
        <f t="shared" ca="1" si="902"/>
        <v>213.85228399563482</v>
      </c>
    </row>
    <row r="6457" spans="2:22" x14ac:dyDescent="0.3">
      <c r="B6457" s="13">
        <v>2023</v>
      </c>
      <c r="C6457" s="13">
        <v>9</v>
      </c>
      <c r="D6457" s="13">
        <v>24</v>
      </c>
      <c r="E6457" s="83" t="s">
        <v>366</v>
      </c>
      <c r="F6457" s="13">
        <v>6</v>
      </c>
      <c r="G6457" s="13">
        <v>10</v>
      </c>
      <c r="H6457" s="13" t="s">
        <v>70</v>
      </c>
      <c r="I6457" s="13" t="s">
        <v>53</v>
      </c>
      <c r="J6457" s="13"/>
      <c r="K6457" s="13" t="s">
        <v>28</v>
      </c>
      <c r="L6457" s="12">
        <f t="shared" ca="1" si="895"/>
        <v>4.7583812465457918</v>
      </c>
      <c r="M6457" s="101">
        <f t="shared" ca="1" si="896"/>
        <v>0.25105219456775596</v>
      </c>
      <c r="N6457" s="101">
        <f t="shared" ca="1" si="903"/>
        <v>916.37413284652609</v>
      </c>
      <c r="O6457" s="101">
        <f t="shared" ca="1" si="897"/>
        <v>0.51338175268982544</v>
      </c>
      <c r="Q6457" s="12">
        <f t="shared" ca="1" si="898"/>
        <v>3.958224776016678</v>
      </c>
      <c r="R6457" s="101">
        <f t="shared" ca="1" si="899"/>
        <v>0</v>
      </c>
      <c r="S6457" s="13"/>
      <c r="T6457" s="101">
        <f t="shared" ca="1" si="900"/>
        <v>4.2216255385116044E-2</v>
      </c>
      <c r="U6457" s="101">
        <f t="shared" si="901"/>
        <v>0</v>
      </c>
      <c r="V6457" s="101">
        <f t="shared" ca="1" si="902"/>
        <v>213.89450025101993</v>
      </c>
    </row>
    <row r="6458" spans="2:22" x14ac:dyDescent="0.3">
      <c r="B6458" s="13">
        <v>2023</v>
      </c>
      <c r="C6458" s="13">
        <v>9</v>
      </c>
      <c r="D6458" s="13">
        <v>24</v>
      </c>
      <c r="E6458" s="83" t="s">
        <v>366</v>
      </c>
      <c r="F6458" s="13">
        <v>6</v>
      </c>
      <c r="G6458" s="13">
        <v>11</v>
      </c>
      <c r="H6458" s="13" t="s">
        <v>70</v>
      </c>
      <c r="I6458" s="13" t="s">
        <v>53</v>
      </c>
      <c r="J6458" s="13"/>
      <c r="K6458" s="13" t="s">
        <v>28</v>
      </c>
      <c r="L6458" s="12">
        <f t="shared" ca="1" si="895"/>
        <v>4.253531306293068</v>
      </c>
      <c r="M6458" s="101">
        <f t="shared" ca="1" si="896"/>
        <v>0.22441631172002227</v>
      </c>
      <c r="N6458" s="101">
        <f t="shared" ca="1" si="903"/>
        <v>916.37413284652609</v>
      </c>
      <c r="O6458" s="101">
        <f t="shared" ca="1" si="897"/>
        <v>0.4589134926359591</v>
      </c>
      <c r="Q6458" s="12">
        <f t="shared" ca="1" si="898"/>
        <v>5.6000000000000005</v>
      </c>
      <c r="R6458" s="101">
        <f t="shared" ca="1" si="899"/>
        <v>0.11397857492229184</v>
      </c>
      <c r="S6458" s="13"/>
      <c r="T6458" s="101">
        <f t="shared" ca="1" si="900"/>
        <v>0</v>
      </c>
      <c r="U6458" s="101">
        <f t="shared" si="901"/>
        <v>0</v>
      </c>
      <c r="V6458" s="101">
        <f t="shared" ca="1" si="902"/>
        <v>213.66654310117534</v>
      </c>
    </row>
    <row r="6459" spans="2:22" x14ac:dyDescent="0.3">
      <c r="B6459" s="13">
        <v>2023</v>
      </c>
      <c r="C6459" s="13">
        <v>9</v>
      </c>
      <c r="D6459" s="13">
        <v>24</v>
      </c>
      <c r="E6459" s="83" t="s">
        <v>366</v>
      </c>
      <c r="F6459" s="13">
        <v>6</v>
      </c>
      <c r="G6459" s="13">
        <v>12</v>
      </c>
      <c r="H6459" s="13" t="s">
        <v>70</v>
      </c>
      <c r="I6459" s="13" t="s">
        <v>53</v>
      </c>
      <c r="J6459" s="13"/>
      <c r="K6459" s="13" t="s">
        <v>28</v>
      </c>
      <c r="L6459" s="12">
        <f t="shared" ca="1" si="895"/>
        <v>3.4623380025299424</v>
      </c>
      <c r="M6459" s="101">
        <f t="shared" ca="1" si="896"/>
        <v>0.18267295301347977</v>
      </c>
      <c r="N6459" s="101">
        <f t="shared" ca="1" si="903"/>
        <v>916.37413284652609</v>
      </c>
      <c r="O6459" s="101">
        <f t="shared" ca="1" si="897"/>
        <v>0.37355164709295546</v>
      </c>
      <c r="Q6459" s="12">
        <f t="shared" ca="1" si="898"/>
        <v>4.7700455175984517</v>
      </c>
      <c r="R6459" s="101">
        <f t="shared" ca="1" si="899"/>
        <v>0.11069744115054932</v>
      </c>
      <c r="S6459" s="13"/>
      <c r="T6459" s="101">
        <f t="shared" ca="1" si="900"/>
        <v>0</v>
      </c>
      <c r="U6459" s="101">
        <f t="shared" si="901"/>
        <v>0</v>
      </c>
      <c r="V6459" s="101">
        <f t="shared" ca="1" si="902"/>
        <v>213.44514821887421</v>
      </c>
    </row>
    <row r="6460" spans="2:22" x14ac:dyDescent="0.3">
      <c r="B6460" s="13">
        <v>2023</v>
      </c>
      <c r="C6460" s="13">
        <v>9</v>
      </c>
      <c r="D6460" s="13">
        <v>24</v>
      </c>
      <c r="E6460" s="83" t="s">
        <v>366</v>
      </c>
      <c r="F6460" s="13">
        <v>6</v>
      </c>
      <c r="G6460" s="13">
        <v>13</v>
      </c>
      <c r="H6460" s="13" t="s">
        <v>70</v>
      </c>
      <c r="I6460" s="13" t="s">
        <v>53</v>
      </c>
      <c r="J6460" s="13"/>
      <c r="K6460" s="13" t="s">
        <v>28</v>
      </c>
      <c r="L6460" s="12">
        <f t="shared" ca="1" si="895"/>
        <v>2.9172771842441452</v>
      </c>
      <c r="M6460" s="101">
        <f t="shared" ca="1" si="896"/>
        <v>0.1539155442407211</v>
      </c>
      <c r="N6460" s="101">
        <f t="shared" ca="1" si="903"/>
        <v>916.37413284652609</v>
      </c>
      <c r="O6460" s="101">
        <f t="shared" ca="1" si="897"/>
        <v>0.31474503540810084</v>
      </c>
      <c r="Q6460" s="12">
        <f t="shared" ca="1" si="898"/>
        <v>5.6000000000000005</v>
      </c>
      <c r="R6460" s="101">
        <f t="shared" ca="1" si="899"/>
        <v>0.22709248635373316</v>
      </c>
      <c r="S6460" s="13"/>
      <c r="T6460" s="101">
        <f t="shared" ca="1" si="900"/>
        <v>0</v>
      </c>
      <c r="U6460" s="101">
        <f t="shared" si="901"/>
        <v>0</v>
      </c>
      <c r="V6460" s="101">
        <f t="shared" ca="1" si="902"/>
        <v>212.99096324616673</v>
      </c>
    </row>
    <row r="6461" spans="2:22" x14ac:dyDescent="0.3">
      <c r="B6461" s="13">
        <v>2023</v>
      </c>
      <c r="C6461" s="13">
        <v>9</v>
      </c>
      <c r="D6461" s="13">
        <v>24</v>
      </c>
      <c r="E6461" s="83" t="s">
        <v>366</v>
      </c>
      <c r="F6461" s="13">
        <v>6</v>
      </c>
      <c r="G6461" s="13">
        <v>14</v>
      </c>
      <c r="H6461" s="13" t="s">
        <v>70</v>
      </c>
      <c r="I6461" s="13" t="s">
        <v>53</v>
      </c>
      <c r="J6461" s="13"/>
      <c r="K6461" s="13" t="s">
        <v>28</v>
      </c>
      <c r="L6461" s="12">
        <f t="shared" ca="1" si="895"/>
        <v>4.71363649084791</v>
      </c>
      <c r="M6461" s="101">
        <f t="shared" ca="1" si="896"/>
        <v>0.24869146125713573</v>
      </c>
      <c r="N6461" s="101">
        <f t="shared" ca="1" si="903"/>
        <v>916.37413284652609</v>
      </c>
      <c r="O6461" s="101">
        <f t="shared" ca="1" si="897"/>
        <v>0.50855424099758106</v>
      </c>
      <c r="Q6461" s="12">
        <f t="shared" ca="1" si="898"/>
        <v>5.6000000000000005</v>
      </c>
      <c r="R6461" s="101">
        <f t="shared" ca="1" si="899"/>
        <v>7.5030671049724468E-2</v>
      </c>
      <c r="S6461" s="13"/>
      <c r="T6461" s="101">
        <f t="shared" ca="1" si="900"/>
        <v>0</v>
      </c>
      <c r="U6461" s="101">
        <f t="shared" si="901"/>
        <v>0</v>
      </c>
      <c r="V6461" s="101">
        <f t="shared" ca="1" si="902"/>
        <v>212.84090190406729</v>
      </c>
    </row>
    <row r="6462" spans="2:22" x14ac:dyDescent="0.3">
      <c r="B6462" s="13">
        <v>2023</v>
      </c>
      <c r="C6462" s="13">
        <v>9</v>
      </c>
      <c r="D6462" s="13">
        <v>24</v>
      </c>
      <c r="E6462" s="83" t="s">
        <v>366</v>
      </c>
      <c r="F6462" s="13">
        <v>6</v>
      </c>
      <c r="G6462" s="13">
        <v>15</v>
      </c>
      <c r="H6462" s="13" t="s">
        <v>70</v>
      </c>
      <c r="I6462" s="13" t="s">
        <v>53</v>
      </c>
      <c r="J6462" s="13"/>
      <c r="K6462" s="13" t="s">
        <v>28</v>
      </c>
      <c r="L6462" s="12">
        <f t="shared" ca="1" si="895"/>
        <v>3.9497542381227317</v>
      </c>
      <c r="M6462" s="101">
        <f t="shared" ca="1" si="896"/>
        <v>0.20838903360335534</v>
      </c>
      <c r="N6462" s="101">
        <f t="shared" ca="1" si="903"/>
        <v>916.37413284652609</v>
      </c>
      <c r="O6462" s="101">
        <f t="shared" ca="1" si="897"/>
        <v>0.42613898475106154</v>
      </c>
      <c r="Q6462" s="12">
        <f t="shared" ca="1" si="898"/>
        <v>5.6000000000000005</v>
      </c>
      <c r="R6462" s="101">
        <f t="shared" ca="1" si="899"/>
        <v>0.13969330374291081</v>
      </c>
      <c r="S6462" s="13"/>
      <c r="T6462" s="101">
        <f t="shared" ca="1" si="900"/>
        <v>0</v>
      </c>
      <c r="U6462" s="101">
        <f t="shared" si="901"/>
        <v>0</v>
      </c>
      <c r="V6462" s="101">
        <f t="shared" ca="1" si="902"/>
        <v>212.56151529658146</v>
      </c>
    </row>
    <row r="6463" spans="2:22" x14ac:dyDescent="0.3">
      <c r="B6463" s="13">
        <v>2023</v>
      </c>
      <c r="C6463" s="13">
        <v>9</v>
      </c>
      <c r="D6463" s="13">
        <v>24</v>
      </c>
      <c r="E6463" s="83" t="s">
        <v>366</v>
      </c>
      <c r="F6463" s="13">
        <v>6</v>
      </c>
      <c r="G6463" s="13">
        <v>16</v>
      </c>
      <c r="H6463" s="13" t="s">
        <v>71</v>
      </c>
      <c r="I6463" s="13" t="s">
        <v>53</v>
      </c>
      <c r="J6463" s="13"/>
      <c r="K6463" s="13" t="s">
        <v>28</v>
      </c>
      <c r="L6463" s="12">
        <f t="shared" ca="1" si="895"/>
        <v>3.2133355359215594</v>
      </c>
      <c r="M6463" s="101">
        <f t="shared" ca="1" si="896"/>
        <v>0.39890347342930238</v>
      </c>
      <c r="N6463" s="101">
        <f t="shared" ca="1" si="903"/>
        <v>917.27788346600403</v>
      </c>
      <c r="O6463" s="101">
        <f t="shared" ca="1" si="897"/>
        <v>0.9569313225974404</v>
      </c>
      <c r="Q6463" s="12">
        <f t="shared" ca="1" si="898"/>
        <v>5.6000000000000005</v>
      </c>
      <c r="R6463" s="101">
        <f t="shared" ca="1" si="899"/>
        <v>0.20203114688424004</v>
      </c>
      <c r="S6463" s="13"/>
      <c r="T6463" s="101">
        <f t="shared" ca="1" si="900"/>
        <v>0</v>
      </c>
      <c r="U6463" s="101">
        <f t="shared" ca="1" si="901"/>
        <v>0.90375061947793855</v>
      </c>
      <c r="V6463" s="101">
        <f t="shared" ca="1" si="902"/>
        <v>213.06120362229092</v>
      </c>
    </row>
    <row r="6464" spans="2:22" x14ac:dyDescent="0.3">
      <c r="B6464" s="13">
        <v>2023</v>
      </c>
      <c r="C6464" s="13">
        <v>9</v>
      </c>
      <c r="D6464" s="13">
        <v>24</v>
      </c>
      <c r="E6464" s="83" t="s">
        <v>366</v>
      </c>
      <c r="F6464" s="13">
        <v>6</v>
      </c>
      <c r="G6464" s="13">
        <v>17</v>
      </c>
      <c r="H6464" s="13" t="s">
        <v>71</v>
      </c>
      <c r="I6464" s="13" t="s">
        <v>53</v>
      </c>
      <c r="J6464" s="13"/>
      <c r="K6464" s="13" t="s">
        <v>28</v>
      </c>
      <c r="L6464" s="12">
        <f t="shared" ref="L6464:L6527" ca="1" si="904">IF(K6464="Weekday",_xlfn.NORM.INV(RAND(),VLOOKUP(G6464,$J$5:$N$28,4),VLOOKUP(G6464,$J$5:$N$28,5)),_xlfn.NORM.INV(RAND(),VLOOKUP(G6464,$P$5:$T$28,4),VLOOKUP(G6464,$P$5:$T$28,5)))*VLOOKUP(C6464,$P$32:$R$43,3)</f>
        <v>5.6921348954005735</v>
      </c>
      <c r="M6464" s="101">
        <f t="shared" ref="M6464:M6527" ca="1" si="905">IF(I6464="Winter",VLOOKUP(G6464,$J$40:$L$43,3),VLOOKUP(G6464,$J$40:$L$43,2))*L6464</f>
        <v>0.7066216259150272</v>
      </c>
      <c r="N6464" s="101">
        <f t="shared" ca="1" si="903"/>
        <v>918.87879640533549</v>
      </c>
      <c r="O6464" s="101">
        <f t="shared" ref="O6464:O6527" ca="1" si="906">IF(I6464="Winter",VLOOKUP(G6464,$J$46:$L$49,3),VLOOKUP(G6464,$J$46:$L$49,2))*L6464</f>
        <v>1.6951177718502908</v>
      </c>
      <c r="Q6464" s="12">
        <f t="shared" ref="Q6464:Q6527" ca="1" si="907">MIN(MAX(AND(IF(G6464&gt;=VLOOKUP(C6464,$O$46:$T$57,5),1,0),IF(G6464&lt;=VLOOKUP(C6464,$O$46:$T$57,6),1,0))*$G$50*_xlfn.NORM.INV(RAND(),VLOOKUP(C6464,$B$4:$F$15,4),VLOOKUP(C6464,$B$4:$F$15,4)),0),0.2)*$G$51</f>
        <v>5.6000000000000005</v>
      </c>
      <c r="R6464" s="101">
        <f t="shared" ref="R6464:R6527" ca="1" si="908">MAX(Q6464-L6464,0)*$G$52</f>
        <v>0</v>
      </c>
      <c r="S6464" s="13"/>
      <c r="T6464" s="101">
        <f t="shared" ref="T6464:T6527" ca="1" si="909">MAX(L6464-Q6464,0)*IF(I6464="Winter",VLOOKUP(G6464,$J$40:$L$43,3),VLOOKUP(G6464,$J$40:$L$43,2))</f>
        <v>1.1437625915027127E-2</v>
      </c>
      <c r="U6464" s="101">
        <f t="shared" ca="1" si="901"/>
        <v>1.6009129393314114</v>
      </c>
      <c r="V6464" s="101">
        <f t="shared" ca="1" si="902"/>
        <v>214.67355418753735</v>
      </c>
    </row>
    <row r="6465" spans="2:22" x14ac:dyDescent="0.3">
      <c r="B6465" s="13">
        <v>2023</v>
      </c>
      <c r="C6465" s="13">
        <v>9</v>
      </c>
      <c r="D6465" s="13">
        <v>24</v>
      </c>
      <c r="E6465" s="83" t="s">
        <v>366</v>
      </c>
      <c r="F6465" s="13">
        <v>6</v>
      </c>
      <c r="G6465" s="13">
        <v>18</v>
      </c>
      <c r="H6465" s="13" t="s">
        <v>71</v>
      </c>
      <c r="I6465" s="13" t="s">
        <v>53</v>
      </c>
      <c r="J6465" s="13"/>
      <c r="K6465" s="13" t="s">
        <v>28</v>
      </c>
      <c r="L6465" s="12">
        <f t="shared" ca="1" si="904"/>
        <v>5.3793670950074892</v>
      </c>
      <c r="M6465" s="101">
        <f t="shared" ca="1" si="905"/>
        <v>0.66779463117422966</v>
      </c>
      <c r="N6465" s="101">
        <f t="shared" ca="1" si="903"/>
        <v>920.39174340080638</v>
      </c>
      <c r="O6465" s="101">
        <f t="shared" ca="1" si="906"/>
        <v>1.6019755208932303</v>
      </c>
      <c r="Q6465" s="12">
        <f t="shared" ca="1" si="907"/>
        <v>5.6000000000000005</v>
      </c>
      <c r="R6465" s="101">
        <f t="shared" ca="1" si="908"/>
        <v>1.8676575407616084E-2</v>
      </c>
      <c r="S6465" s="13"/>
      <c r="T6465" s="101">
        <f t="shared" ca="1" si="909"/>
        <v>0</v>
      </c>
      <c r="U6465" s="101">
        <f t="shared" ref="U6465:U6528" ca="1" si="910">IF(H6465="On-Peak",IF(I6465="Winter",((L6465*$D$48)/60),((L6465*$D$47)/60)),0)</f>
        <v>1.5129469954708563</v>
      </c>
      <c r="V6465" s="101">
        <f t="shared" ref="V6465:V6528" ca="1" si="911">V6464+MAX(T6465-R6465,0)-MAX(R6465-T6465,0)+MAX(U6465-R6465,0)-MAX(R6465-U6465,0)</f>
        <v>216.14914803219295</v>
      </c>
    </row>
    <row r="6466" spans="2:22" x14ac:dyDescent="0.3">
      <c r="B6466" s="13">
        <v>2023</v>
      </c>
      <c r="C6466" s="13">
        <v>9</v>
      </c>
      <c r="D6466" s="13">
        <v>24</v>
      </c>
      <c r="E6466" s="83" t="s">
        <v>366</v>
      </c>
      <c r="F6466" s="13">
        <v>6</v>
      </c>
      <c r="G6466" s="13">
        <v>19</v>
      </c>
      <c r="H6466" s="13" t="s">
        <v>71</v>
      </c>
      <c r="I6466" s="13" t="s">
        <v>53</v>
      </c>
      <c r="J6466" s="13"/>
      <c r="K6466" s="13" t="s">
        <v>28</v>
      </c>
      <c r="L6466" s="12">
        <f t="shared" ca="1" si="904"/>
        <v>4.3944912984156206</v>
      </c>
      <c r="M6466" s="101">
        <f t="shared" ca="1" si="905"/>
        <v>0.54553214978531517</v>
      </c>
      <c r="N6466" s="101">
        <f t="shared" ca="1" si="903"/>
        <v>921.62769407848577</v>
      </c>
      <c r="O6466" s="101">
        <f t="shared" ca="1" si="906"/>
        <v>1.308679508668172</v>
      </c>
      <c r="Q6466" s="12">
        <f t="shared" ca="1" si="907"/>
        <v>0</v>
      </c>
      <c r="R6466" s="101">
        <f t="shared" ca="1" si="908"/>
        <v>0</v>
      </c>
      <c r="S6466" s="13"/>
      <c r="T6466" s="101">
        <f t="shared" ca="1" si="909"/>
        <v>0.54553214978531517</v>
      </c>
      <c r="U6466" s="101">
        <f t="shared" ca="1" si="910"/>
        <v>1.2359506776793934</v>
      </c>
      <c r="V6466" s="101">
        <f t="shared" ca="1" si="911"/>
        <v>217.93063085965767</v>
      </c>
    </row>
    <row r="6467" spans="2:22" x14ac:dyDescent="0.3">
      <c r="B6467" s="13">
        <v>2023</v>
      </c>
      <c r="C6467" s="13">
        <v>9</v>
      </c>
      <c r="D6467" s="13">
        <v>24</v>
      </c>
      <c r="E6467" s="83" t="s">
        <v>366</v>
      </c>
      <c r="F6467" s="13">
        <v>6</v>
      </c>
      <c r="G6467" s="13">
        <v>20</v>
      </c>
      <c r="H6467" s="13" t="s">
        <v>69</v>
      </c>
      <c r="I6467" s="13" t="s">
        <v>53</v>
      </c>
      <c r="J6467" s="13"/>
      <c r="K6467" s="13" t="s">
        <v>28</v>
      </c>
      <c r="L6467" s="12">
        <f t="shared" ca="1" si="904"/>
        <v>4.7700341860329267</v>
      </c>
      <c r="M6467" s="101">
        <f t="shared" ca="1" si="905"/>
        <v>0.2516670036550972</v>
      </c>
      <c r="N6467" s="101">
        <f t="shared" ca="1" si="903"/>
        <v>921.62769407848577</v>
      </c>
      <c r="O6467" s="101">
        <f t="shared" ca="1" si="906"/>
        <v>0.51463898833109245</v>
      </c>
      <c r="Q6467" s="12">
        <f t="shared" ca="1" si="907"/>
        <v>0</v>
      </c>
      <c r="R6467" s="101">
        <f t="shared" ca="1" si="908"/>
        <v>0</v>
      </c>
      <c r="S6467" s="13"/>
      <c r="T6467" s="101">
        <f t="shared" ca="1" si="909"/>
        <v>0.2516670036550972</v>
      </c>
      <c r="U6467" s="101">
        <f t="shared" si="910"/>
        <v>0</v>
      </c>
      <c r="V6467" s="101">
        <f t="shared" ca="1" si="911"/>
        <v>218.18229786331275</v>
      </c>
    </row>
    <row r="6468" spans="2:22" x14ac:dyDescent="0.3">
      <c r="B6468" s="13">
        <v>2023</v>
      </c>
      <c r="C6468" s="13">
        <v>9</v>
      </c>
      <c r="D6468" s="13">
        <v>24</v>
      </c>
      <c r="E6468" s="83" t="s">
        <v>366</v>
      </c>
      <c r="F6468" s="13">
        <v>6</v>
      </c>
      <c r="G6468" s="13">
        <v>21</v>
      </c>
      <c r="H6468" s="13" t="s">
        <v>69</v>
      </c>
      <c r="I6468" s="13" t="s">
        <v>53</v>
      </c>
      <c r="J6468" s="13"/>
      <c r="K6468" s="13" t="s">
        <v>28</v>
      </c>
      <c r="L6468" s="12">
        <f t="shared" ca="1" si="904"/>
        <v>3.1287274822896007</v>
      </c>
      <c r="M6468" s="101">
        <f t="shared" ca="1" si="905"/>
        <v>0.16507166196559933</v>
      </c>
      <c r="N6468" s="101">
        <f t="shared" ca="1" si="903"/>
        <v>921.62769407848577</v>
      </c>
      <c r="O6468" s="101">
        <f t="shared" ca="1" si="906"/>
        <v>0.33755840806422505</v>
      </c>
      <c r="Q6468" s="12">
        <f t="shared" ca="1" si="907"/>
        <v>0</v>
      </c>
      <c r="R6468" s="101">
        <f t="shared" ca="1" si="908"/>
        <v>0</v>
      </c>
      <c r="S6468" s="13"/>
      <c r="T6468" s="101">
        <f t="shared" ca="1" si="909"/>
        <v>0.16507166196559933</v>
      </c>
      <c r="U6468" s="101">
        <f t="shared" si="910"/>
        <v>0</v>
      </c>
      <c r="V6468" s="101">
        <f t="shared" ca="1" si="911"/>
        <v>218.34736952527837</v>
      </c>
    </row>
    <row r="6469" spans="2:22" x14ac:dyDescent="0.3">
      <c r="B6469" s="13">
        <v>2023</v>
      </c>
      <c r="C6469" s="13">
        <v>9</v>
      </c>
      <c r="D6469" s="13">
        <v>24</v>
      </c>
      <c r="E6469" s="83" t="s">
        <v>366</v>
      </c>
      <c r="F6469" s="13">
        <v>6</v>
      </c>
      <c r="G6469" s="13">
        <v>22</v>
      </c>
      <c r="H6469" s="13" t="s">
        <v>69</v>
      </c>
      <c r="I6469" s="13" t="s">
        <v>53</v>
      </c>
      <c r="J6469" s="13"/>
      <c r="K6469" s="13" t="s">
        <v>28</v>
      </c>
      <c r="L6469" s="12">
        <f t="shared" ca="1" si="904"/>
        <v>5.0311831393467337</v>
      </c>
      <c r="M6469" s="101">
        <f t="shared" ca="1" si="905"/>
        <v>0.26544522243193369</v>
      </c>
      <c r="N6469" s="101">
        <f t="shared" ca="1" si="903"/>
        <v>921.62769407848577</v>
      </c>
      <c r="O6469" s="101">
        <f t="shared" ca="1" si="906"/>
        <v>0.54281434890411906</v>
      </c>
      <c r="Q6469" s="12">
        <f t="shared" ca="1" si="907"/>
        <v>0</v>
      </c>
      <c r="R6469" s="101">
        <f t="shared" ca="1" si="908"/>
        <v>0</v>
      </c>
      <c r="S6469" s="13"/>
      <c r="T6469" s="101">
        <f t="shared" ca="1" si="909"/>
        <v>0.26544522243193369</v>
      </c>
      <c r="U6469" s="101">
        <f t="shared" si="910"/>
        <v>0</v>
      </c>
      <c r="V6469" s="101">
        <f t="shared" ca="1" si="911"/>
        <v>218.6128147477103</v>
      </c>
    </row>
    <row r="6470" spans="2:22" x14ac:dyDescent="0.3">
      <c r="B6470" s="13">
        <v>2023</v>
      </c>
      <c r="C6470" s="13">
        <v>9</v>
      </c>
      <c r="D6470" s="13">
        <v>24</v>
      </c>
      <c r="E6470" s="83" t="s">
        <v>366</v>
      </c>
      <c r="F6470" s="13">
        <v>6</v>
      </c>
      <c r="G6470" s="13">
        <v>23</v>
      </c>
      <c r="H6470" s="13" t="s">
        <v>69</v>
      </c>
      <c r="I6470" s="13" t="s">
        <v>53</v>
      </c>
      <c r="J6470" s="13"/>
      <c r="K6470" s="13" t="s">
        <v>28</v>
      </c>
      <c r="L6470" s="12">
        <f t="shared" ca="1" si="904"/>
        <v>4.7782610487337722</v>
      </c>
      <c r="M6470" s="101">
        <f t="shared" ca="1" si="905"/>
        <v>0.25210105293119384</v>
      </c>
      <c r="N6470" s="101">
        <f t="shared" ca="1" si="903"/>
        <v>921.62769407848577</v>
      </c>
      <c r="O6470" s="101">
        <f t="shared" ca="1" si="906"/>
        <v>0.51552658454788669</v>
      </c>
      <c r="Q6470" s="12">
        <f t="shared" ca="1" si="907"/>
        <v>0</v>
      </c>
      <c r="R6470" s="101">
        <f t="shared" ca="1" si="908"/>
        <v>0</v>
      </c>
      <c r="S6470" s="13"/>
      <c r="T6470" s="101">
        <f t="shared" ca="1" si="909"/>
        <v>0.25210105293119384</v>
      </c>
      <c r="U6470" s="101">
        <f t="shared" si="910"/>
        <v>0</v>
      </c>
      <c r="V6470" s="101">
        <f t="shared" ca="1" si="911"/>
        <v>218.86491580064148</v>
      </c>
    </row>
    <row r="6471" spans="2:22" x14ac:dyDescent="0.3">
      <c r="B6471" s="13">
        <v>2023</v>
      </c>
      <c r="C6471" s="13">
        <v>9</v>
      </c>
      <c r="D6471" s="13">
        <v>25</v>
      </c>
      <c r="E6471" s="83" t="s">
        <v>367</v>
      </c>
      <c r="F6471" s="13">
        <v>7</v>
      </c>
      <c r="G6471" s="13">
        <v>0</v>
      </c>
      <c r="H6471" s="13" t="s">
        <v>69</v>
      </c>
      <c r="I6471" s="13" t="s">
        <v>53</v>
      </c>
      <c r="J6471" s="13"/>
      <c r="K6471" s="13" t="s">
        <v>27</v>
      </c>
      <c r="L6471" s="12">
        <f t="shared" ca="1" si="904"/>
        <v>4.6191675858676957</v>
      </c>
      <c r="M6471" s="101">
        <f t="shared" ca="1" si="905"/>
        <v>0.24370728183037962</v>
      </c>
      <c r="N6471" s="101">
        <f t="shared" ca="1" si="903"/>
        <v>921.62769407848577</v>
      </c>
      <c r="O6471" s="101">
        <f t="shared" ca="1" si="906"/>
        <v>0.49836199083926569</v>
      </c>
      <c r="Q6471" s="12">
        <f t="shared" ca="1" si="907"/>
        <v>0</v>
      </c>
      <c r="R6471" s="101">
        <f t="shared" ca="1" si="908"/>
        <v>0</v>
      </c>
      <c r="S6471" s="13"/>
      <c r="T6471" s="101">
        <f t="shared" ca="1" si="909"/>
        <v>0.24370728183037962</v>
      </c>
      <c r="U6471" s="101">
        <f t="shared" si="910"/>
        <v>0</v>
      </c>
      <c r="V6471" s="101">
        <f t="shared" ca="1" si="911"/>
        <v>219.10862308247187</v>
      </c>
    </row>
    <row r="6472" spans="2:22" x14ac:dyDescent="0.3">
      <c r="B6472" s="13">
        <v>2023</v>
      </c>
      <c r="C6472" s="13">
        <v>9</v>
      </c>
      <c r="D6472" s="13">
        <v>25</v>
      </c>
      <c r="E6472" s="83" t="s">
        <v>367</v>
      </c>
      <c r="F6472" s="13">
        <v>7</v>
      </c>
      <c r="G6472" s="13">
        <v>1</v>
      </c>
      <c r="H6472" s="13" t="s">
        <v>69</v>
      </c>
      <c r="I6472" s="13" t="s">
        <v>53</v>
      </c>
      <c r="J6472" s="13"/>
      <c r="K6472" s="13" t="s">
        <v>27</v>
      </c>
      <c r="L6472" s="12">
        <f t="shared" ca="1" si="904"/>
        <v>2.2071376326487302</v>
      </c>
      <c r="M6472" s="101">
        <f t="shared" ca="1" si="905"/>
        <v>0.116448581498547</v>
      </c>
      <c r="N6472" s="101">
        <f t="shared" ca="1" si="903"/>
        <v>921.62769407848577</v>
      </c>
      <c r="O6472" s="101">
        <f t="shared" ca="1" si="906"/>
        <v>0.2381280791864715</v>
      </c>
      <c r="Q6472" s="12">
        <f t="shared" ca="1" si="907"/>
        <v>0</v>
      </c>
      <c r="R6472" s="101">
        <f t="shared" ca="1" si="908"/>
        <v>0</v>
      </c>
      <c r="S6472" s="13"/>
      <c r="T6472" s="101">
        <f t="shared" ca="1" si="909"/>
        <v>0.116448581498547</v>
      </c>
      <c r="U6472" s="101">
        <f t="shared" si="910"/>
        <v>0</v>
      </c>
      <c r="V6472" s="101">
        <f t="shared" ca="1" si="911"/>
        <v>219.22507166397043</v>
      </c>
    </row>
    <row r="6473" spans="2:22" x14ac:dyDescent="0.3">
      <c r="B6473" s="13">
        <v>2023</v>
      </c>
      <c r="C6473" s="13">
        <v>9</v>
      </c>
      <c r="D6473" s="13">
        <v>25</v>
      </c>
      <c r="E6473" s="83" t="s">
        <v>367</v>
      </c>
      <c r="F6473" s="13">
        <v>7</v>
      </c>
      <c r="G6473" s="13">
        <v>2</v>
      </c>
      <c r="H6473" s="13" t="s">
        <v>69</v>
      </c>
      <c r="I6473" s="13" t="s">
        <v>53</v>
      </c>
      <c r="J6473" s="13"/>
      <c r="K6473" s="13" t="s">
        <v>27</v>
      </c>
      <c r="L6473" s="12">
        <f t="shared" ca="1" si="904"/>
        <v>2.4221364194385004</v>
      </c>
      <c r="M6473" s="101">
        <f t="shared" ca="1" si="905"/>
        <v>0.12779191748957527</v>
      </c>
      <c r="N6473" s="101">
        <f t="shared" ca="1" si="903"/>
        <v>921.62769407848577</v>
      </c>
      <c r="O6473" s="101">
        <f t="shared" ca="1" si="906"/>
        <v>0.26132429829321979</v>
      </c>
      <c r="Q6473" s="12">
        <f t="shared" ca="1" si="907"/>
        <v>0</v>
      </c>
      <c r="R6473" s="101">
        <f t="shared" ca="1" si="908"/>
        <v>0</v>
      </c>
      <c r="S6473" s="13"/>
      <c r="T6473" s="101">
        <f t="shared" ca="1" si="909"/>
        <v>0.12779191748957527</v>
      </c>
      <c r="U6473" s="101">
        <f t="shared" si="910"/>
        <v>0</v>
      </c>
      <c r="V6473" s="101">
        <f t="shared" ca="1" si="911"/>
        <v>219.35286358146001</v>
      </c>
    </row>
    <row r="6474" spans="2:22" x14ac:dyDescent="0.3">
      <c r="B6474" s="13">
        <v>2023</v>
      </c>
      <c r="C6474" s="13">
        <v>9</v>
      </c>
      <c r="D6474" s="13">
        <v>25</v>
      </c>
      <c r="E6474" s="83" t="s">
        <v>367</v>
      </c>
      <c r="F6474" s="13">
        <v>7</v>
      </c>
      <c r="G6474" s="13">
        <v>3</v>
      </c>
      <c r="H6474" s="13" t="s">
        <v>69</v>
      </c>
      <c r="I6474" s="13" t="s">
        <v>53</v>
      </c>
      <c r="J6474" s="13"/>
      <c r="K6474" s="13" t="s">
        <v>27</v>
      </c>
      <c r="L6474" s="12">
        <f t="shared" ca="1" si="904"/>
        <v>2.7134853218307562</v>
      </c>
      <c r="M6474" s="101">
        <f t="shared" ca="1" si="905"/>
        <v>0.14316348557979069</v>
      </c>
      <c r="N6474" s="101">
        <f t="shared" ca="1" si="903"/>
        <v>921.62769407848577</v>
      </c>
      <c r="O6474" s="101">
        <f t="shared" ca="1" si="906"/>
        <v>0.29275793137232031</v>
      </c>
      <c r="Q6474" s="12">
        <f t="shared" ca="1" si="907"/>
        <v>0</v>
      </c>
      <c r="R6474" s="101">
        <f t="shared" ca="1" si="908"/>
        <v>0</v>
      </c>
      <c r="S6474" s="13"/>
      <c r="T6474" s="101">
        <f t="shared" ca="1" si="909"/>
        <v>0.14316348557979069</v>
      </c>
      <c r="U6474" s="101">
        <f t="shared" si="910"/>
        <v>0</v>
      </c>
      <c r="V6474" s="101">
        <f t="shared" ca="1" si="911"/>
        <v>219.49602706703979</v>
      </c>
    </row>
    <row r="6475" spans="2:22" x14ac:dyDescent="0.3">
      <c r="B6475" s="13">
        <v>2023</v>
      </c>
      <c r="C6475" s="13">
        <v>9</v>
      </c>
      <c r="D6475" s="13">
        <v>25</v>
      </c>
      <c r="E6475" s="83" t="s">
        <v>367</v>
      </c>
      <c r="F6475" s="13">
        <v>7</v>
      </c>
      <c r="G6475" s="13">
        <v>4</v>
      </c>
      <c r="H6475" s="13" t="s">
        <v>69</v>
      </c>
      <c r="I6475" s="13" t="s">
        <v>53</v>
      </c>
      <c r="J6475" s="13"/>
      <c r="K6475" s="13" t="s">
        <v>27</v>
      </c>
      <c r="L6475" s="12">
        <f t="shared" ca="1" si="904"/>
        <v>2.6273928832488824</v>
      </c>
      <c r="M6475" s="101">
        <f t="shared" ca="1" si="905"/>
        <v>0.13862124852021104</v>
      </c>
      <c r="N6475" s="101">
        <f t="shared" ca="1" si="903"/>
        <v>921.62769407848577</v>
      </c>
      <c r="O6475" s="101">
        <f t="shared" ca="1" si="906"/>
        <v>0.2834694181737219</v>
      </c>
      <c r="Q6475" s="12">
        <f t="shared" ca="1" si="907"/>
        <v>0</v>
      </c>
      <c r="R6475" s="101">
        <f t="shared" ca="1" si="908"/>
        <v>0</v>
      </c>
      <c r="S6475" s="13"/>
      <c r="T6475" s="101">
        <f t="shared" ca="1" si="909"/>
        <v>0.13862124852021104</v>
      </c>
      <c r="U6475" s="101">
        <f t="shared" si="910"/>
        <v>0</v>
      </c>
      <c r="V6475" s="101">
        <f t="shared" ca="1" si="911"/>
        <v>219.63464831556001</v>
      </c>
    </row>
    <row r="6476" spans="2:22" x14ac:dyDescent="0.3">
      <c r="B6476" s="13">
        <v>2023</v>
      </c>
      <c r="C6476" s="13">
        <v>9</v>
      </c>
      <c r="D6476" s="13">
        <v>25</v>
      </c>
      <c r="E6476" s="83" t="s">
        <v>367</v>
      </c>
      <c r="F6476" s="13">
        <v>7</v>
      </c>
      <c r="G6476" s="13">
        <v>5</v>
      </c>
      <c r="H6476" s="13" t="s">
        <v>69</v>
      </c>
      <c r="I6476" s="13" t="s">
        <v>53</v>
      </c>
      <c r="J6476" s="13"/>
      <c r="K6476" s="13" t="s">
        <v>27</v>
      </c>
      <c r="L6476" s="12">
        <f t="shared" ca="1" si="904"/>
        <v>2.5500942109627283</v>
      </c>
      <c r="M6476" s="101">
        <f t="shared" ca="1" si="905"/>
        <v>0.13454297057039355</v>
      </c>
      <c r="N6476" s="101">
        <f t="shared" ca="1" si="903"/>
        <v>921.62769407848577</v>
      </c>
      <c r="O6476" s="101">
        <f t="shared" ca="1" si="906"/>
        <v>0.27512966442076875</v>
      </c>
      <c r="Q6476" s="12">
        <f t="shared" ca="1" si="907"/>
        <v>0</v>
      </c>
      <c r="R6476" s="101">
        <f t="shared" ca="1" si="908"/>
        <v>0</v>
      </c>
      <c r="S6476" s="13"/>
      <c r="T6476" s="101">
        <f t="shared" ca="1" si="909"/>
        <v>0.13454297057039355</v>
      </c>
      <c r="U6476" s="101">
        <f t="shared" si="910"/>
        <v>0</v>
      </c>
      <c r="V6476" s="101">
        <f t="shared" ca="1" si="911"/>
        <v>219.76919128613042</v>
      </c>
    </row>
    <row r="6477" spans="2:22" x14ac:dyDescent="0.3">
      <c r="B6477" s="13">
        <v>2023</v>
      </c>
      <c r="C6477" s="13">
        <v>9</v>
      </c>
      <c r="D6477" s="13">
        <v>25</v>
      </c>
      <c r="E6477" s="83" t="s">
        <v>367</v>
      </c>
      <c r="F6477" s="13">
        <v>7</v>
      </c>
      <c r="G6477" s="13">
        <v>6</v>
      </c>
      <c r="H6477" s="13" t="s">
        <v>69</v>
      </c>
      <c r="I6477" s="13" t="s">
        <v>53</v>
      </c>
      <c r="J6477" s="13"/>
      <c r="K6477" s="13" t="s">
        <v>27</v>
      </c>
      <c r="L6477" s="12">
        <f t="shared" ca="1" si="904"/>
        <v>2.2535719277494319</v>
      </c>
      <c r="M6477" s="101">
        <f t="shared" ca="1" si="905"/>
        <v>0.11889845490806003</v>
      </c>
      <c r="N6477" s="101">
        <f t="shared" ca="1" si="903"/>
        <v>921.62769407848577</v>
      </c>
      <c r="O6477" s="101">
        <f t="shared" ca="1" si="906"/>
        <v>0.2431378752848862</v>
      </c>
      <c r="Q6477" s="12">
        <f t="shared" ca="1" si="907"/>
        <v>5.6000000000000005</v>
      </c>
      <c r="R6477" s="101">
        <f t="shared" ca="1" si="908"/>
        <v>0.28327513631601065</v>
      </c>
      <c r="S6477" s="13"/>
      <c r="T6477" s="101">
        <f t="shared" ca="1" si="909"/>
        <v>0</v>
      </c>
      <c r="U6477" s="101">
        <f t="shared" si="910"/>
        <v>0</v>
      </c>
      <c r="V6477" s="101">
        <f t="shared" ca="1" si="911"/>
        <v>219.20264101349841</v>
      </c>
    </row>
    <row r="6478" spans="2:22" x14ac:dyDescent="0.3">
      <c r="B6478" s="13">
        <v>2023</v>
      </c>
      <c r="C6478" s="13">
        <v>9</v>
      </c>
      <c r="D6478" s="13">
        <v>25</v>
      </c>
      <c r="E6478" s="83" t="s">
        <v>367</v>
      </c>
      <c r="F6478" s="13">
        <v>7</v>
      </c>
      <c r="G6478" s="13">
        <v>7</v>
      </c>
      <c r="H6478" s="13" t="s">
        <v>69</v>
      </c>
      <c r="I6478" s="13" t="s">
        <v>53</v>
      </c>
      <c r="J6478" s="13"/>
      <c r="K6478" s="13" t="s">
        <v>27</v>
      </c>
      <c r="L6478" s="12">
        <f t="shared" ca="1" si="904"/>
        <v>2.7466140473619625</v>
      </c>
      <c r="M6478" s="101">
        <f t="shared" ca="1" si="905"/>
        <v>0.14491135713881714</v>
      </c>
      <c r="N6478" s="101">
        <f t="shared" ca="1" si="903"/>
        <v>921.62769407848577</v>
      </c>
      <c r="O6478" s="101">
        <f t="shared" ca="1" si="906"/>
        <v>0.29633218956988211</v>
      </c>
      <c r="Q6478" s="12">
        <f t="shared" ca="1" si="907"/>
        <v>0</v>
      </c>
      <c r="R6478" s="101">
        <f t="shared" ca="1" si="908"/>
        <v>0</v>
      </c>
      <c r="S6478" s="13"/>
      <c r="T6478" s="101">
        <f t="shared" ca="1" si="909"/>
        <v>0.14491135713881714</v>
      </c>
      <c r="U6478" s="101">
        <f t="shared" si="910"/>
        <v>0</v>
      </c>
      <c r="V6478" s="101">
        <f t="shared" ca="1" si="911"/>
        <v>219.34755237063723</v>
      </c>
    </row>
    <row r="6479" spans="2:22" x14ac:dyDescent="0.3">
      <c r="B6479" s="13">
        <v>2023</v>
      </c>
      <c r="C6479" s="13">
        <v>9</v>
      </c>
      <c r="D6479" s="13">
        <v>25</v>
      </c>
      <c r="E6479" s="83" t="s">
        <v>367</v>
      </c>
      <c r="F6479" s="13">
        <v>7</v>
      </c>
      <c r="G6479" s="13">
        <v>8</v>
      </c>
      <c r="H6479" s="13" t="s">
        <v>69</v>
      </c>
      <c r="I6479" s="13" t="s">
        <v>53</v>
      </c>
      <c r="J6479" s="13"/>
      <c r="K6479" s="13" t="s">
        <v>27</v>
      </c>
      <c r="L6479" s="12">
        <f t="shared" ca="1" si="904"/>
        <v>3.8975701613190172</v>
      </c>
      <c r="M6479" s="101">
        <f t="shared" ca="1" si="905"/>
        <v>0.20563580171119136</v>
      </c>
      <c r="N6479" s="101">
        <f t="shared" ca="1" si="903"/>
        <v>921.62769407848577</v>
      </c>
      <c r="O6479" s="101">
        <f t="shared" ca="1" si="906"/>
        <v>0.42050884470470878</v>
      </c>
      <c r="Q6479" s="12">
        <f t="shared" ca="1" si="907"/>
        <v>5.6000000000000005</v>
      </c>
      <c r="R6479" s="101">
        <f t="shared" ca="1" si="908"/>
        <v>0.14411068584434525</v>
      </c>
      <c r="S6479" s="13"/>
      <c r="T6479" s="101">
        <f t="shared" ca="1" si="909"/>
        <v>0</v>
      </c>
      <c r="U6479" s="101">
        <f t="shared" si="910"/>
        <v>0</v>
      </c>
      <c r="V6479" s="101">
        <f t="shared" ca="1" si="911"/>
        <v>219.05933099894855</v>
      </c>
    </row>
    <row r="6480" spans="2:22" x14ac:dyDescent="0.3">
      <c r="B6480" s="13">
        <v>2023</v>
      </c>
      <c r="C6480" s="13">
        <v>9</v>
      </c>
      <c r="D6480" s="13">
        <v>25</v>
      </c>
      <c r="E6480" s="83" t="s">
        <v>367</v>
      </c>
      <c r="F6480" s="13">
        <v>7</v>
      </c>
      <c r="G6480" s="13">
        <v>9</v>
      </c>
      <c r="H6480" s="13" t="s">
        <v>69</v>
      </c>
      <c r="I6480" s="13" t="s">
        <v>53</v>
      </c>
      <c r="J6480" s="13"/>
      <c r="K6480" s="13" t="s">
        <v>27</v>
      </c>
      <c r="L6480" s="12">
        <f t="shared" ca="1" si="904"/>
        <v>3.751700035556921</v>
      </c>
      <c r="M6480" s="101">
        <f t="shared" ca="1" si="905"/>
        <v>0.19793969387598315</v>
      </c>
      <c r="N6480" s="101">
        <f t="shared" ref="N6480:N6543" ca="1" si="912">IF(H6480="On-Peak",IF(I6480="Winter",((L6480*$D$48)/60)+N6479,((L6480*$D$47)/60)+N6479),N6479)</f>
        <v>921.62769407848577</v>
      </c>
      <c r="O6480" s="101">
        <f t="shared" ca="1" si="906"/>
        <v>0.40477091683623623</v>
      </c>
      <c r="Q6480" s="12">
        <f t="shared" ca="1" si="907"/>
        <v>2.5902336613543202</v>
      </c>
      <c r="R6480" s="101">
        <f t="shared" ca="1" si="908"/>
        <v>0</v>
      </c>
      <c r="S6480" s="13"/>
      <c r="T6480" s="101">
        <f t="shared" ca="1" si="909"/>
        <v>6.1278965902929222E-2</v>
      </c>
      <c r="U6480" s="101">
        <f t="shared" si="910"/>
        <v>0</v>
      </c>
      <c r="V6480" s="101">
        <f t="shared" ca="1" si="911"/>
        <v>219.1206099648515</v>
      </c>
    </row>
    <row r="6481" spans="2:22" x14ac:dyDescent="0.3">
      <c r="B6481" s="13">
        <v>2023</v>
      </c>
      <c r="C6481" s="13">
        <v>9</v>
      </c>
      <c r="D6481" s="13">
        <v>25</v>
      </c>
      <c r="E6481" s="83" t="s">
        <v>367</v>
      </c>
      <c r="F6481" s="13">
        <v>7</v>
      </c>
      <c r="G6481" s="13">
        <v>10</v>
      </c>
      <c r="H6481" s="13" t="s">
        <v>70</v>
      </c>
      <c r="I6481" s="13" t="s">
        <v>53</v>
      </c>
      <c r="J6481" s="13"/>
      <c r="K6481" s="13" t="s">
        <v>27</v>
      </c>
      <c r="L6481" s="12">
        <f t="shared" ca="1" si="904"/>
        <v>2.831536321922191</v>
      </c>
      <c r="M6481" s="101">
        <f t="shared" ca="1" si="905"/>
        <v>0.1493918563446148</v>
      </c>
      <c r="N6481" s="101">
        <f t="shared" ca="1" si="912"/>
        <v>921.62769407848577</v>
      </c>
      <c r="O6481" s="101">
        <f t="shared" ca="1" si="906"/>
        <v>0.3054944537721852</v>
      </c>
      <c r="Q6481" s="12">
        <f t="shared" ca="1" si="907"/>
        <v>4.1105750671725678</v>
      </c>
      <c r="R6481" s="101">
        <f t="shared" ca="1" si="908"/>
        <v>0.10827062978544441</v>
      </c>
      <c r="S6481" s="13"/>
      <c r="T6481" s="101">
        <f t="shared" ca="1" si="909"/>
        <v>0</v>
      </c>
      <c r="U6481" s="101">
        <f t="shared" si="910"/>
        <v>0</v>
      </c>
      <c r="V6481" s="101">
        <f t="shared" ca="1" si="911"/>
        <v>218.90406870528062</v>
      </c>
    </row>
    <row r="6482" spans="2:22" x14ac:dyDescent="0.3">
      <c r="B6482" s="13">
        <v>2023</v>
      </c>
      <c r="C6482" s="13">
        <v>9</v>
      </c>
      <c r="D6482" s="13">
        <v>25</v>
      </c>
      <c r="E6482" s="83" t="s">
        <v>367</v>
      </c>
      <c r="F6482" s="13">
        <v>7</v>
      </c>
      <c r="G6482" s="13">
        <v>11</v>
      </c>
      <c r="H6482" s="13" t="s">
        <v>70</v>
      </c>
      <c r="I6482" s="13" t="s">
        <v>53</v>
      </c>
      <c r="J6482" s="13"/>
      <c r="K6482" s="13" t="s">
        <v>27</v>
      </c>
      <c r="L6482" s="12">
        <f t="shared" ca="1" si="904"/>
        <v>3.5833598691587483</v>
      </c>
      <c r="M6482" s="101">
        <f t="shared" ca="1" si="905"/>
        <v>0.18905806669681557</v>
      </c>
      <c r="N6482" s="101">
        <f t="shared" ca="1" si="912"/>
        <v>921.62769407848577</v>
      </c>
      <c r="O6482" s="101">
        <f t="shared" ca="1" si="906"/>
        <v>0.38660869628353733</v>
      </c>
      <c r="Q6482" s="12">
        <f t="shared" ca="1" si="907"/>
        <v>5.6000000000000005</v>
      </c>
      <c r="R6482" s="101">
        <f t="shared" ca="1" si="908"/>
        <v>0.17070858707571201</v>
      </c>
      <c r="S6482" s="13"/>
      <c r="T6482" s="101">
        <f t="shared" ca="1" si="909"/>
        <v>0</v>
      </c>
      <c r="U6482" s="101">
        <f t="shared" si="910"/>
        <v>0</v>
      </c>
      <c r="V6482" s="101">
        <f t="shared" ca="1" si="911"/>
        <v>218.56265153112918</v>
      </c>
    </row>
    <row r="6483" spans="2:22" x14ac:dyDescent="0.3">
      <c r="B6483" s="13">
        <v>2023</v>
      </c>
      <c r="C6483" s="13">
        <v>9</v>
      </c>
      <c r="D6483" s="13">
        <v>25</v>
      </c>
      <c r="E6483" s="83" t="s">
        <v>367</v>
      </c>
      <c r="F6483" s="13">
        <v>7</v>
      </c>
      <c r="G6483" s="13">
        <v>12</v>
      </c>
      <c r="H6483" s="13" t="s">
        <v>70</v>
      </c>
      <c r="I6483" s="13" t="s">
        <v>53</v>
      </c>
      <c r="J6483" s="13"/>
      <c r="K6483" s="13" t="s">
        <v>27</v>
      </c>
      <c r="L6483" s="12">
        <f t="shared" ca="1" si="904"/>
        <v>4.2053012348311531</v>
      </c>
      <c r="M6483" s="101">
        <f t="shared" ca="1" si="905"/>
        <v>0.22187169314969166</v>
      </c>
      <c r="N6483" s="101">
        <f t="shared" ca="1" si="912"/>
        <v>921.62769407848577</v>
      </c>
      <c r="O6483" s="101">
        <f t="shared" ca="1" si="906"/>
        <v>0.45370995022593313</v>
      </c>
      <c r="Q6483" s="12">
        <f t="shared" ca="1" si="907"/>
        <v>0</v>
      </c>
      <c r="R6483" s="101">
        <f t="shared" ca="1" si="908"/>
        <v>0</v>
      </c>
      <c r="S6483" s="13"/>
      <c r="T6483" s="101">
        <f t="shared" ca="1" si="909"/>
        <v>0.22187169314969166</v>
      </c>
      <c r="U6483" s="101">
        <f t="shared" si="910"/>
        <v>0</v>
      </c>
      <c r="V6483" s="101">
        <f t="shared" ca="1" si="911"/>
        <v>218.78452322427887</v>
      </c>
    </row>
    <row r="6484" spans="2:22" x14ac:dyDescent="0.3">
      <c r="B6484" s="13">
        <v>2023</v>
      </c>
      <c r="C6484" s="13">
        <v>9</v>
      </c>
      <c r="D6484" s="13">
        <v>25</v>
      </c>
      <c r="E6484" s="83" t="s">
        <v>367</v>
      </c>
      <c r="F6484" s="13">
        <v>7</v>
      </c>
      <c r="G6484" s="13">
        <v>13</v>
      </c>
      <c r="H6484" s="13" t="s">
        <v>70</v>
      </c>
      <c r="I6484" s="13" t="s">
        <v>53</v>
      </c>
      <c r="J6484" s="13"/>
      <c r="K6484" s="13" t="s">
        <v>27</v>
      </c>
      <c r="L6484" s="12">
        <f t="shared" ca="1" si="904"/>
        <v>3.3403040418764212</v>
      </c>
      <c r="M6484" s="101">
        <f t="shared" ca="1" si="905"/>
        <v>0.17623444124939999</v>
      </c>
      <c r="N6484" s="101">
        <f t="shared" ca="1" si="912"/>
        <v>921.62769407848577</v>
      </c>
      <c r="O6484" s="101">
        <f t="shared" ca="1" si="906"/>
        <v>0.36038540307804706</v>
      </c>
      <c r="Q6484" s="12">
        <f t="shared" ca="1" si="907"/>
        <v>5.6000000000000005</v>
      </c>
      <c r="R6484" s="101">
        <f t="shared" ca="1" si="908"/>
        <v>0.19128326285516101</v>
      </c>
      <c r="S6484" s="13"/>
      <c r="T6484" s="101">
        <f t="shared" ca="1" si="909"/>
        <v>0</v>
      </c>
      <c r="U6484" s="101">
        <f t="shared" si="910"/>
        <v>0</v>
      </c>
      <c r="V6484" s="101">
        <f t="shared" ca="1" si="911"/>
        <v>218.40195669856854</v>
      </c>
    </row>
    <row r="6485" spans="2:22" x14ac:dyDescent="0.3">
      <c r="B6485" s="13">
        <v>2023</v>
      </c>
      <c r="C6485" s="13">
        <v>9</v>
      </c>
      <c r="D6485" s="13">
        <v>25</v>
      </c>
      <c r="E6485" s="83" t="s">
        <v>367</v>
      </c>
      <c r="F6485" s="13">
        <v>7</v>
      </c>
      <c r="G6485" s="13">
        <v>14</v>
      </c>
      <c r="H6485" s="13" t="s">
        <v>70</v>
      </c>
      <c r="I6485" s="13" t="s">
        <v>53</v>
      </c>
      <c r="J6485" s="13"/>
      <c r="K6485" s="13" t="s">
        <v>27</v>
      </c>
      <c r="L6485" s="12">
        <f t="shared" ca="1" si="904"/>
        <v>3.4087382515946412</v>
      </c>
      <c r="M6485" s="101">
        <f t="shared" ca="1" si="905"/>
        <v>0.17984503015413328</v>
      </c>
      <c r="N6485" s="101">
        <f t="shared" ca="1" si="912"/>
        <v>921.62769407848577</v>
      </c>
      <c r="O6485" s="101">
        <f t="shared" ca="1" si="906"/>
        <v>0.36776876996454583</v>
      </c>
      <c r="Q6485" s="12">
        <f t="shared" ca="1" si="907"/>
        <v>5.6000000000000005</v>
      </c>
      <c r="R6485" s="101">
        <f t="shared" ca="1" si="908"/>
        <v>0.18549030700251368</v>
      </c>
      <c r="S6485" s="13"/>
      <c r="T6485" s="101">
        <f t="shared" ca="1" si="909"/>
        <v>0</v>
      </c>
      <c r="U6485" s="101">
        <f t="shared" si="910"/>
        <v>0</v>
      </c>
      <c r="V6485" s="101">
        <f t="shared" ca="1" si="911"/>
        <v>218.03097608456352</v>
      </c>
    </row>
    <row r="6486" spans="2:22" x14ac:dyDescent="0.3">
      <c r="B6486" s="13">
        <v>2023</v>
      </c>
      <c r="C6486" s="13">
        <v>9</v>
      </c>
      <c r="D6486" s="13">
        <v>25</v>
      </c>
      <c r="E6486" s="83" t="s">
        <v>367</v>
      </c>
      <c r="F6486" s="13">
        <v>7</v>
      </c>
      <c r="G6486" s="13">
        <v>15</v>
      </c>
      <c r="H6486" s="13" t="s">
        <v>70</v>
      </c>
      <c r="I6486" s="13" t="s">
        <v>53</v>
      </c>
      <c r="J6486" s="13"/>
      <c r="K6486" s="13" t="s">
        <v>27</v>
      </c>
      <c r="L6486" s="12">
        <f t="shared" ca="1" si="904"/>
        <v>3.846188590481141</v>
      </c>
      <c r="M6486" s="101">
        <f t="shared" ca="1" si="905"/>
        <v>0.20292491003378502</v>
      </c>
      <c r="N6486" s="101">
        <f t="shared" ca="1" si="912"/>
        <v>921.62769407848577</v>
      </c>
      <c r="O6486" s="101">
        <f t="shared" ca="1" si="906"/>
        <v>0.4149652870270103</v>
      </c>
      <c r="Q6486" s="12">
        <f t="shared" ca="1" si="907"/>
        <v>5.6000000000000005</v>
      </c>
      <c r="R6486" s="101">
        <f t="shared" ca="1" si="908"/>
        <v>0.14846013581577147</v>
      </c>
      <c r="S6486" s="13"/>
      <c r="T6486" s="101">
        <f t="shared" ca="1" si="909"/>
        <v>0</v>
      </c>
      <c r="U6486" s="101">
        <f t="shared" si="910"/>
        <v>0</v>
      </c>
      <c r="V6486" s="101">
        <f t="shared" ca="1" si="911"/>
        <v>217.73405581293196</v>
      </c>
    </row>
    <row r="6487" spans="2:22" x14ac:dyDescent="0.3">
      <c r="B6487" s="13">
        <v>2023</v>
      </c>
      <c r="C6487" s="13">
        <v>9</v>
      </c>
      <c r="D6487" s="13">
        <v>25</v>
      </c>
      <c r="E6487" s="83" t="s">
        <v>367</v>
      </c>
      <c r="F6487" s="13">
        <v>7</v>
      </c>
      <c r="G6487" s="13">
        <v>16</v>
      </c>
      <c r="H6487" s="13" t="s">
        <v>71</v>
      </c>
      <c r="I6487" s="13" t="s">
        <v>53</v>
      </c>
      <c r="J6487" s="13"/>
      <c r="K6487" s="13" t="s">
        <v>27</v>
      </c>
      <c r="L6487" s="12">
        <f t="shared" ca="1" si="904"/>
        <v>2.4446717894109309</v>
      </c>
      <c r="M6487" s="101">
        <f t="shared" ca="1" si="905"/>
        <v>0.30348155593747295</v>
      </c>
      <c r="N6487" s="101">
        <f t="shared" ca="1" si="912"/>
        <v>922.31525801925761</v>
      </c>
      <c r="O6487" s="101">
        <f t="shared" ca="1" si="906"/>
        <v>0.72802325888657526</v>
      </c>
      <c r="Q6487" s="12">
        <f t="shared" ca="1" si="907"/>
        <v>0.51686319853309404</v>
      </c>
      <c r="R6487" s="101">
        <f t="shared" ca="1" si="908"/>
        <v>0</v>
      </c>
      <c r="S6487" s="13"/>
      <c r="T6487" s="101">
        <f t="shared" ca="1" si="909"/>
        <v>0.23931815847157467</v>
      </c>
      <c r="U6487" s="101">
        <f t="shared" ca="1" si="910"/>
        <v>0.68756394077182426</v>
      </c>
      <c r="V6487" s="101">
        <f t="shared" ca="1" si="911"/>
        <v>218.66093791217537</v>
      </c>
    </row>
    <row r="6488" spans="2:22" x14ac:dyDescent="0.3">
      <c r="B6488" s="13">
        <v>2023</v>
      </c>
      <c r="C6488" s="13">
        <v>9</v>
      </c>
      <c r="D6488" s="13">
        <v>25</v>
      </c>
      <c r="E6488" s="83" t="s">
        <v>367</v>
      </c>
      <c r="F6488" s="13">
        <v>7</v>
      </c>
      <c r="G6488" s="13">
        <v>17</v>
      </c>
      <c r="H6488" s="13" t="s">
        <v>71</v>
      </c>
      <c r="I6488" s="13" t="s">
        <v>53</v>
      </c>
      <c r="J6488" s="13"/>
      <c r="K6488" s="13" t="s">
        <v>27</v>
      </c>
      <c r="L6488" s="12">
        <f t="shared" ca="1" si="904"/>
        <v>4.394528136885369</v>
      </c>
      <c r="M6488" s="101">
        <f t="shared" ca="1" si="905"/>
        <v>0.54553672291294975</v>
      </c>
      <c r="N6488" s="101">
        <f t="shared" ca="1" si="912"/>
        <v>923.55121905775661</v>
      </c>
      <c r="O6488" s="101">
        <f t="shared" ca="1" si="906"/>
        <v>1.3086904791644629</v>
      </c>
      <c r="Q6488" s="12">
        <f t="shared" ca="1" si="907"/>
        <v>0</v>
      </c>
      <c r="R6488" s="101">
        <f t="shared" ca="1" si="908"/>
        <v>0</v>
      </c>
      <c r="S6488" s="13"/>
      <c r="T6488" s="101">
        <f t="shared" ca="1" si="909"/>
        <v>0.54553672291294975</v>
      </c>
      <c r="U6488" s="101">
        <f t="shared" ca="1" si="910"/>
        <v>1.2359610384990101</v>
      </c>
      <c r="V6488" s="101">
        <f t="shared" ca="1" si="911"/>
        <v>220.44243567358731</v>
      </c>
    </row>
    <row r="6489" spans="2:22" x14ac:dyDescent="0.3">
      <c r="B6489" s="13">
        <v>2023</v>
      </c>
      <c r="C6489" s="13">
        <v>9</v>
      </c>
      <c r="D6489" s="13">
        <v>25</v>
      </c>
      <c r="E6489" s="83" t="s">
        <v>367</v>
      </c>
      <c r="F6489" s="13">
        <v>7</v>
      </c>
      <c r="G6489" s="13">
        <v>18</v>
      </c>
      <c r="H6489" s="13" t="s">
        <v>71</v>
      </c>
      <c r="I6489" s="13" t="s">
        <v>53</v>
      </c>
      <c r="J6489" s="13"/>
      <c r="K6489" s="13" t="s">
        <v>27</v>
      </c>
      <c r="L6489" s="12">
        <f t="shared" ca="1" si="904"/>
        <v>3.8694586397928057</v>
      </c>
      <c r="M6489" s="101">
        <f t="shared" ca="1" si="905"/>
        <v>0.48035459554387888</v>
      </c>
      <c r="N6489" s="101">
        <f t="shared" ca="1" si="912"/>
        <v>924.63950430019838</v>
      </c>
      <c r="O6489" s="101">
        <f t="shared" ca="1" si="906"/>
        <v>1.1523247829302976</v>
      </c>
      <c r="Q6489" s="12">
        <f t="shared" ca="1" si="907"/>
        <v>5.6000000000000005</v>
      </c>
      <c r="R6489" s="101">
        <f t="shared" ca="1" si="908"/>
        <v>0.14649032614153906</v>
      </c>
      <c r="S6489" s="13"/>
      <c r="T6489" s="101">
        <f t="shared" ca="1" si="909"/>
        <v>0</v>
      </c>
      <c r="U6489" s="101">
        <f t="shared" ca="1" si="910"/>
        <v>1.0882852424417266</v>
      </c>
      <c r="V6489" s="101">
        <f t="shared" ca="1" si="911"/>
        <v>221.23774026374596</v>
      </c>
    </row>
    <row r="6490" spans="2:22" x14ac:dyDescent="0.3">
      <c r="B6490" s="13">
        <v>2023</v>
      </c>
      <c r="C6490" s="13">
        <v>9</v>
      </c>
      <c r="D6490" s="13">
        <v>25</v>
      </c>
      <c r="E6490" s="83" t="s">
        <v>367</v>
      </c>
      <c r="F6490" s="13">
        <v>7</v>
      </c>
      <c r="G6490" s="13">
        <v>19</v>
      </c>
      <c r="H6490" s="13" t="s">
        <v>71</v>
      </c>
      <c r="I6490" s="13" t="s">
        <v>53</v>
      </c>
      <c r="J6490" s="13"/>
      <c r="K6490" s="13" t="s">
        <v>27</v>
      </c>
      <c r="L6490" s="12">
        <f t="shared" ca="1" si="904"/>
        <v>5.0392009570885756</v>
      </c>
      <c r="M6490" s="101">
        <f t="shared" ca="1" si="905"/>
        <v>0.62556640681297582</v>
      </c>
      <c r="N6490" s="101">
        <f t="shared" ca="1" si="912"/>
        <v>926.0567795693795</v>
      </c>
      <c r="O6490" s="101">
        <f t="shared" ca="1" si="906"/>
        <v>1.5006740450209779</v>
      </c>
      <c r="Q6490" s="12">
        <f t="shared" ca="1" si="907"/>
        <v>0</v>
      </c>
      <c r="R6490" s="101">
        <f t="shared" ca="1" si="908"/>
        <v>0</v>
      </c>
      <c r="S6490" s="13"/>
      <c r="T6490" s="101">
        <f t="shared" ca="1" si="909"/>
        <v>0.62556640681297582</v>
      </c>
      <c r="U6490" s="101">
        <f t="shared" ca="1" si="910"/>
        <v>1.4172752691811619</v>
      </c>
      <c r="V6490" s="101">
        <f t="shared" ca="1" si="911"/>
        <v>223.2805819397401</v>
      </c>
    </row>
    <row r="6491" spans="2:22" x14ac:dyDescent="0.3">
      <c r="B6491" s="13">
        <v>2023</v>
      </c>
      <c r="C6491" s="13">
        <v>9</v>
      </c>
      <c r="D6491" s="13">
        <v>25</v>
      </c>
      <c r="E6491" s="83" t="s">
        <v>367</v>
      </c>
      <c r="F6491" s="13">
        <v>7</v>
      </c>
      <c r="G6491" s="13">
        <v>20</v>
      </c>
      <c r="H6491" s="13" t="s">
        <v>69</v>
      </c>
      <c r="I6491" s="13" t="s">
        <v>53</v>
      </c>
      <c r="J6491" s="13"/>
      <c r="K6491" s="13" t="s">
        <v>27</v>
      </c>
      <c r="L6491" s="12">
        <f t="shared" ca="1" si="904"/>
        <v>5.2496536552299515</v>
      </c>
      <c r="M6491" s="101">
        <f t="shared" ca="1" si="905"/>
        <v>0.27697172684993226</v>
      </c>
      <c r="N6491" s="101">
        <f t="shared" ca="1" si="912"/>
        <v>926.0567795693795</v>
      </c>
      <c r="O6491" s="101">
        <f t="shared" ca="1" si="906"/>
        <v>0.56638513286275949</v>
      </c>
      <c r="Q6491" s="12">
        <f t="shared" ca="1" si="907"/>
        <v>0</v>
      </c>
      <c r="R6491" s="101">
        <f t="shared" ca="1" si="908"/>
        <v>0</v>
      </c>
      <c r="S6491" s="13"/>
      <c r="T6491" s="101">
        <f t="shared" ca="1" si="909"/>
        <v>0.27697172684993226</v>
      </c>
      <c r="U6491" s="101">
        <f t="shared" si="910"/>
        <v>0</v>
      </c>
      <c r="V6491" s="101">
        <f t="shared" ca="1" si="911"/>
        <v>223.55755366659002</v>
      </c>
    </row>
    <row r="6492" spans="2:22" x14ac:dyDescent="0.3">
      <c r="B6492" s="13">
        <v>2023</v>
      </c>
      <c r="C6492" s="13">
        <v>9</v>
      </c>
      <c r="D6492" s="13">
        <v>25</v>
      </c>
      <c r="E6492" s="83" t="s">
        <v>367</v>
      </c>
      <c r="F6492" s="13">
        <v>7</v>
      </c>
      <c r="G6492" s="13">
        <v>21</v>
      </c>
      <c r="H6492" s="13" t="s">
        <v>69</v>
      </c>
      <c r="I6492" s="13" t="s">
        <v>53</v>
      </c>
      <c r="J6492" s="13"/>
      <c r="K6492" s="13" t="s">
        <v>27</v>
      </c>
      <c r="L6492" s="12">
        <f t="shared" ca="1" si="904"/>
        <v>4.0378970201571889</v>
      </c>
      <c r="M6492" s="101">
        <f t="shared" ca="1" si="905"/>
        <v>0.21303944678349329</v>
      </c>
      <c r="N6492" s="101">
        <f t="shared" ca="1" si="912"/>
        <v>926.0567795693795</v>
      </c>
      <c r="O6492" s="101">
        <f t="shared" ca="1" si="906"/>
        <v>0.43564870950475909</v>
      </c>
      <c r="Q6492" s="12">
        <f t="shared" ca="1" si="907"/>
        <v>0</v>
      </c>
      <c r="R6492" s="101">
        <f t="shared" ca="1" si="908"/>
        <v>0</v>
      </c>
      <c r="S6492" s="13"/>
      <c r="T6492" s="101">
        <f t="shared" ca="1" si="909"/>
        <v>0.21303944678349329</v>
      </c>
      <c r="U6492" s="101">
        <f t="shared" si="910"/>
        <v>0</v>
      </c>
      <c r="V6492" s="101">
        <f t="shared" ca="1" si="911"/>
        <v>223.77059311337351</v>
      </c>
    </row>
    <row r="6493" spans="2:22" x14ac:dyDescent="0.3">
      <c r="B6493" s="13">
        <v>2023</v>
      </c>
      <c r="C6493" s="13">
        <v>9</v>
      </c>
      <c r="D6493" s="13">
        <v>25</v>
      </c>
      <c r="E6493" s="83" t="s">
        <v>367</v>
      </c>
      <c r="F6493" s="13">
        <v>7</v>
      </c>
      <c r="G6493" s="13">
        <v>22</v>
      </c>
      <c r="H6493" s="13" t="s">
        <v>69</v>
      </c>
      <c r="I6493" s="13" t="s">
        <v>53</v>
      </c>
      <c r="J6493" s="13"/>
      <c r="K6493" s="13" t="s">
        <v>27</v>
      </c>
      <c r="L6493" s="12">
        <f t="shared" ca="1" si="904"/>
        <v>5.6430359977601192</v>
      </c>
      <c r="M6493" s="101">
        <f t="shared" ca="1" si="905"/>
        <v>0.29772657924182389</v>
      </c>
      <c r="N6493" s="101">
        <f t="shared" ca="1" si="912"/>
        <v>926.0567795693795</v>
      </c>
      <c r="O6493" s="101">
        <f t="shared" ca="1" si="906"/>
        <v>0.60882715379833929</v>
      </c>
      <c r="Q6493" s="12">
        <f t="shared" ca="1" si="907"/>
        <v>0</v>
      </c>
      <c r="R6493" s="101">
        <f t="shared" ca="1" si="908"/>
        <v>0</v>
      </c>
      <c r="S6493" s="13"/>
      <c r="T6493" s="101">
        <f t="shared" ca="1" si="909"/>
        <v>0.29772657924182389</v>
      </c>
      <c r="U6493" s="101">
        <f t="shared" si="910"/>
        <v>0</v>
      </c>
      <c r="V6493" s="101">
        <f t="shared" ca="1" si="911"/>
        <v>224.06831969261532</v>
      </c>
    </row>
    <row r="6494" spans="2:22" x14ac:dyDescent="0.3">
      <c r="B6494" s="13">
        <v>2023</v>
      </c>
      <c r="C6494" s="13">
        <v>9</v>
      </c>
      <c r="D6494" s="13">
        <v>25</v>
      </c>
      <c r="E6494" s="83" t="s">
        <v>367</v>
      </c>
      <c r="F6494" s="13">
        <v>7</v>
      </c>
      <c r="G6494" s="13">
        <v>23</v>
      </c>
      <c r="H6494" s="13" t="s">
        <v>69</v>
      </c>
      <c r="I6494" s="13" t="s">
        <v>53</v>
      </c>
      <c r="J6494" s="13"/>
      <c r="K6494" s="13" t="s">
        <v>27</v>
      </c>
      <c r="L6494" s="12">
        <f t="shared" ca="1" si="904"/>
        <v>4.3629106059736689</v>
      </c>
      <c r="M6494" s="101">
        <f t="shared" ca="1" si="905"/>
        <v>0.23018716357117078</v>
      </c>
      <c r="N6494" s="101">
        <f t="shared" ca="1" si="912"/>
        <v>926.0567795693795</v>
      </c>
      <c r="O6494" s="101">
        <f t="shared" ca="1" si="906"/>
        <v>0.47071442527849916</v>
      </c>
      <c r="Q6494" s="12">
        <f t="shared" ca="1" si="907"/>
        <v>0</v>
      </c>
      <c r="R6494" s="101">
        <f t="shared" ca="1" si="908"/>
        <v>0</v>
      </c>
      <c r="S6494" s="13"/>
      <c r="T6494" s="101">
        <f t="shared" ca="1" si="909"/>
        <v>0.23018716357117078</v>
      </c>
      <c r="U6494" s="101">
        <f t="shared" si="910"/>
        <v>0</v>
      </c>
      <c r="V6494" s="101">
        <f t="shared" ca="1" si="911"/>
        <v>224.29850685618649</v>
      </c>
    </row>
    <row r="6495" spans="2:22" x14ac:dyDescent="0.3">
      <c r="B6495" s="13">
        <v>2023</v>
      </c>
      <c r="C6495" s="13">
        <v>9</v>
      </c>
      <c r="D6495" s="13">
        <v>26</v>
      </c>
      <c r="E6495" s="83" t="s">
        <v>368</v>
      </c>
      <c r="F6495" s="13">
        <v>1</v>
      </c>
      <c r="G6495" s="13">
        <v>0</v>
      </c>
      <c r="H6495" s="13" t="s">
        <v>69</v>
      </c>
      <c r="I6495" s="13" t="s">
        <v>53</v>
      </c>
      <c r="J6495" s="13"/>
      <c r="K6495" s="13" t="s">
        <v>27</v>
      </c>
      <c r="L6495" s="12">
        <f t="shared" ca="1" si="904"/>
        <v>4.7263396760273881</v>
      </c>
      <c r="M6495" s="101">
        <f t="shared" ca="1" si="905"/>
        <v>0.24936168130720501</v>
      </c>
      <c r="N6495" s="101">
        <f t="shared" ca="1" si="912"/>
        <v>926.0567795693795</v>
      </c>
      <c r="O6495" s="101">
        <f t="shared" ca="1" si="906"/>
        <v>0.50992478764659488</v>
      </c>
      <c r="Q6495" s="12">
        <f t="shared" ca="1" si="907"/>
        <v>0</v>
      </c>
      <c r="R6495" s="101">
        <f t="shared" ca="1" si="908"/>
        <v>0</v>
      </c>
      <c r="S6495" s="13"/>
      <c r="T6495" s="101">
        <f t="shared" ca="1" si="909"/>
        <v>0.24936168130720501</v>
      </c>
      <c r="U6495" s="101">
        <f t="shared" si="910"/>
        <v>0</v>
      </c>
      <c r="V6495" s="101">
        <f t="shared" ca="1" si="911"/>
        <v>224.54786853749368</v>
      </c>
    </row>
    <row r="6496" spans="2:22" x14ac:dyDescent="0.3">
      <c r="B6496" s="13">
        <v>2023</v>
      </c>
      <c r="C6496" s="13">
        <v>9</v>
      </c>
      <c r="D6496" s="13">
        <v>26</v>
      </c>
      <c r="E6496" s="83" t="s">
        <v>368</v>
      </c>
      <c r="F6496" s="13">
        <v>1</v>
      </c>
      <c r="G6496" s="13">
        <v>1</v>
      </c>
      <c r="H6496" s="13" t="s">
        <v>69</v>
      </c>
      <c r="I6496" s="13" t="s">
        <v>53</v>
      </c>
      <c r="J6496" s="13"/>
      <c r="K6496" s="13" t="s">
        <v>27</v>
      </c>
      <c r="L6496" s="12">
        <f t="shared" ca="1" si="904"/>
        <v>2.7194094823762467</v>
      </c>
      <c r="M6496" s="101">
        <f t="shared" ca="1" si="905"/>
        <v>0.14347604429017077</v>
      </c>
      <c r="N6496" s="101">
        <f t="shared" ca="1" si="912"/>
        <v>926.0567795693795</v>
      </c>
      <c r="O6496" s="101">
        <f t="shared" ca="1" si="906"/>
        <v>0.29339708905357326</v>
      </c>
      <c r="Q6496" s="12">
        <f t="shared" ca="1" si="907"/>
        <v>0</v>
      </c>
      <c r="R6496" s="101">
        <f t="shared" ca="1" si="908"/>
        <v>0</v>
      </c>
      <c r="S6496" s="13"/>
      <c r="T6496" s="101">
        <f t="shared" ca="1" si="909"/>
        <v>0.14347604429017077</v>
      </c>
      <c r="U6496" s="101">
        <f t="shared" si="910"/>
        <v>0</v>
      </c>
      <c r="V6496" s="101">
        <f t="shared" ca="1" si="911"/>
        <v>224.69134458178385</v>
      </c>
    </row>
    <row r="6497" spans="2:22" x14ac:dyDescent="0.3">
      <c r="B6497" s="13">
        <v>2023</v>
      </c>
      <c r="C6497" s="13">
        <v>9</v>
      </c>
      <c r="D6497" s="13">
        <v>26</v>
      </c>
      <c r="E6497" s="83" t="s">
        <v>368</v>
      </c>
      <c r="F6497" s="13">
        <v>1</v>
      </c>
      <c r="G6497" s="13">
        <v>2</v>
      </c>
      <c r="H6497" s="13" t="s">
        <v>69</v>
      </c>
      <c r="I6497" s="13" t="s">
        <v>53</v>
      </c>
      <c r="J6497" s="13"/>
      <c r="K6497" s="13" t="s">
        <v>27</v>
      </c>
      <c r="L6497" s="12">
        <f t="shared" ca="1" si="904"/>
        <v>2.6228994865829507</v>
      </c>
      <c r="M6497" s="101">
        <f t="shared" ca="1" si="905"/>
        <v>0.13838417691211649</v>
      </c>
      <c r="N6497" s="101">
        <f t="shared" ca="1" si="912"/>
        <v>926.0567795693795</v>
      </c>
      <c r="O6497" s="101">
        <f t="shared" ca="1" si="906"/>
        <v>0.28298462560743454</v>
      </c>
      <c r="Q6497" s="12">
        <f t="shared" ca="1" si="907"/>
        <v>0</v>
      </c>
      <c r="R6497" s="101">
        <f t="shared" ca="1" si="908"/>
        <v>0</v>
      </c>
      <c r="S6497" s="13"/>
      <c r="T6497" s="101">
        <f t="shared" ca="1" si="909"/>
        <v>0.13838417691211649</v>
      </c>
      <c r="U6497" s="101">
        <f t="shared" si="910"/>
        <v>0</v>
      </c>
      <c r="V6497" s="101">
        <f t="shared" ca="1" si="911"/>
        <v>224.82972875869598</v>
      </c>
    </row>
    <row r="6498" spans="2:22" x14ac:dyDescent="0.3">
      <c r="B6498" s="13">
        <v>2023</v>
      </c>
      <c r="C6498" s="13">
        <v>9</v>
      </c>
      <c r="D6498" s="13">
        <v>26</v>
      </c>
      <c r="E6498" s="83" t="s">
        <v>368</v>
      </c>
      <c r="F6498" s="13">
        <v>1</v>
      </c>
      <c r="G6498" s="13">
        <v>3</v>
      </c>
      <c r="H6498" s="13" t="s">
        <v>69</v>
      </c>
      <c r="I6498" s="13" t="s">
        <v>53</v>
      </c>
      <c r="J6498" s="13"/>
      <c r="K6498" s="13" t="s">
        <v>27</v>
      </c>
      <c r="L6498" s="12">
        <f t="shared" ca="1" si="904"/>
        <v>2.8792194639564572</v>
      </c>
      <c r="M6498" s="101">
        <f t="shared" ca="1" si="905"/>
        <v>0.15190761891834267</v>
      </c>
      <c r="N6498" s="101">
        <f t="shared" ca="1" si="912"/>
        <v>926.0567795693795</v>
      </c>
      <c r="O6498" s="101">
        <f t="shared" ca="1" si="906"/>
        <v>0.31063898796626216</v>
      </c>
      <c r="Q6498" s="12">
        <f t="shared" ca="1" si="907"/>
        <v>0</v>
      </c>
      <c r="R6498" s="101">
        <f t="shared" ca="1" si="908"/>
        <v>0</v>
      </c>
      <c r="S6498" s="13"/>
      <c r="T6498" s="101">
        <f t="shared" ca="1" si="909"/>
        <v>0.15190761891834267</v>
      </c>
      <c r="U6498" s="101">
        <f t="shared" si="910"/>
        <v>0</v>
      </c>
      <c r="V6498" s="101">
        <f t="shared" ca="1" si="911"/>
        <v>224.98163637761431</v>
      </c>
    </row>
    <row r="6499" spans="2:22" x14ac:dyDescent="0.3">
      <c r="B6499" s="13">
        <v>2023</v>
      </c>
      <c r="C6499" s="13">
        <v>9</v>
      </c>
      <c r="D6499" s="13">
        <v>26</v>
      </c>
      <c r="E6499" s="83" t="s">
        <v>368</v>
      </c>
      <c r="F6499" s="13">
        <v>1</v>
      </c>
      <c r="G6499" s="13">
        <v>4</v>
      </c>
      <c r="H6499" s="13" t="s">
        <v>69</v>
      </c>
      <c r="I6499" s="13" t="s">
        <v>53</v>
      </c>
      <c r="J6499" s="13"/>
      <c r="K6499" s="13" t="s">
        <v>27</v>
      </c>
      <c r="L6499" s="12">
        <f t="shared" ca="1" si="904"/>
        <v>2.6067336934979326</v>
      </c>
      <c r="M6499" s="101">
        <f t="shared" ca="1" si="905"/>
        <v>0.13753126966895093</v>
      </c>
      <c r="N6499" s="101">
        <f t="shared" ca="1" si="912"/>
        <v>926.0567795693795</v>
      </c>
      <c r="O6499" s="101">
        <f t="shared" ca="1" si="906"/>
        <v>0.28124049819149194</v>
      </c>
      <c r="Q6499" s="12">
        <f t="shared" ca="1" si="907"/>
        <v>0</v>
      </c>
      <c r="R6499" s="101">
        <f t="shared" ca="1" si="908"/>
        <v>0</v>
      </c>
      <c r="S6499" s="13"/>
      <c r="T6499" s="101">
        <f t="shared" ca="1" si="909"/>
        <v>0.13753126966895093</v>
      </c>
      <c r="U6499" s="101">
        <f t="shared" si="910"/>
        <v>0</v>
      </c>
      <c r="V6499" s="101">
        <f t="shared" ca="1" si="911"/>
        <v>225.11916764728326</v>
      </c>
    </row>
    <row r="6500" spans="2:22" x14ac:dyDescent="0.3">
      <c r="B6500" s="13">
        <v>2023</v>
      </c>
      <c r="C6500" s="13">
        <v>9</v>
      </c>
      <c r="D6500" s="13">
        <v>26</v>
      </c>
      <c r="E6500" s="83" t="s">
        <v>368</v>
      </c>
      <c r="F6500" s="13">
        <v>1</v>
      </c>
      <c r="G6500" s="13">
        <v>5</v>
      </c>
      <c r="H6500" s="13" t="s">
        <v>69</v>
      </c>
      <c r="I6500" s="13" t="s">
        <v>53</v>
      </c>
      <c r="J6500" s="13"/>
      <c r="K6500" s="13" t="s">
        <v>27</v>
      </c>
      <c r="L6500" s="12">
        <f t="shared" ca="1" si="904"/>
        <v>2.3842779926780375</v>
      </c>
      <c r="M6500" s="101">
        <f t="shared" ca="1" si="905"/>
        <v>0.12579450689369326</v>
      </c>
      <c r="N6500" s="101">
        <f t="shared" ca="1" si="912"/>
        <v>926.0567795693795</v>
      </c>
      <c r="O6500" s="101">
        <f t="shared" ca="1" si="906"/>
        <v>0.25723975263003346</v>
      </c>
      <c r="Q6500" s="12">
        <f t="shared" ca="1" si="907"/>
        <v>0</v>
      </c>
      <c r="R6500" s="101">
        <f t="shared" ca="1" si="908"/>
        <v>0</v>
      </c>
      <c r="S6500" s="13"/>
      <c r="T6500" s="101">
        <f t="shared" ca="1" si="909"/>
        <v>0.12579450689369326</v>
      </c>
      <c r="U6500" s="101">
        <f t="shared" si="910"/>
        <v>0</v>
      </c>
      <c r="V6500" s="101">
        <f t="shared" ca="1" si="911"/>
        <v>225.24496215417696</v>
      </c>
    </row>
    <row r="6501" spans="2:22" x14ac:dyDescent="0.3">
      <c r="B6501" s="13">
        <v>2023</v>
      </c>
      <c r="C6501" s="13">
        <v>9</v>
      </c>
      <c r="D6501" s="13">
        <v>26</v>
      </c>
      <c r="E6501" s="83" t="s">
        <v>368</v>
      </c>
      <c r="F6501" s="13">
        <v>1</v>
      </c>
      <c r="G6501" s="13">
        <v>6</v>
      </c>
      <c r="H6501" s="13" t="s">
        <v>69</v>
      </c>
      <c r="I6501" s="13" t="s">
        <v>53</v>
      </c>
      <c r="J6501" s="13"/>
      <c r="K6501" s="13" t="s">
        <v>27</v>
      </c>
      <c r="L6501" s="12">
        <f t="shared" ca="1" si="904"/>
        <v>2.6654946354662128</v>
      </c>
      <c r="M6501" s="101">
        <f t="shared" ca="1" si="905"/>
        <v>0.1406314969671974</v>
      </c>
      <c r="N6501" s="101">
        <f t="shared" ca="1" si="912"/>
        <v>926.0567795693795</v>
      </c>
      <c r="O6501" s="101">
        <f t="shared" ca="1" si="906"/>
        <v>0.28758021622044971</v>
      </c>
      <c r="Q6501" s="12">
        <f t="shared" ca="1" si="907"/>
        <v>5.6000000000000005</v>
      </c>
      <c r="R6501" s="101">
        <f t="shared" ca="1" si="908"/>
        <v>0.24840587910778514</v>
      </c>
      <c r="S6501" s="13"/>
      <c r="T6501" s="101">
        <f t="shared" ca="1" si="909"/>
        <v>0</v>
      </c>
      <c r="U6501" s="101">
        <f t="shared" si="910"/>
        <v>0</v>
      </c>
      <c r="V6501" s="101">
        <f t="shared" ca="1" si="911"/>
        <v>224.74815039596137</v>
      </c>
    </row>
    <row r="6502" spans="2:22" x14ac:dyDescent="0.3">
      <c r="B6502" s="13">
        <v>2023</v>
      </c>
      <c r="C6502" s="13">
        <v>9</v>
      </c>
      <c r="D6502" s="13">
        <v>26</v>
      </c>
      <c r="E6502" s="83" t="s">
        <v>368</v>
      </c>
      <c r="F6502" s="13">
        <v>1</v>
      </c>
      <c r="G6502" s="13">
        <v>7</v>
      </c>
      <c r="H6502" s="13" t="s">
        <v>69</v>
      </c>
      <c r="I6502" s="13" t="s">
        <v>53</v>
      </c>
      <c r="J6502" s="13"/>
      <c r="K6502" s="13" t="s">
        <v>27</v>
      </c>
      <c r="L6502" s="12">
        <f t="shared" ca="1" si="904"/>
        <v>2.6724765217813591</v>
      </c>
      <c r="M6502" s="101">
        <f t="shared" ca="1" si="905"/>
        <v>0.14099986128918451</v>
      </c>
      <c r="N6502" s="101">
        <f t="shared" ca="1" si="912"/>
        <v>926.0567795693795</v>
      </c>
      <c r="O6502" s="101">
        <f t="shared" ca="1" si="906"/>
        <v>0.2883334919349908</v>
      </c>
      <c r="Q6502" s="12">
        <f t="shared" ca="1" si="907"/>
        <v>5.6000000000000005</v>
      </c>
      <c r="R6502" s="101">
        <f t="shared" ca="1" si="908"/>
        <v>0.24781486243120801</v>
      </c>
      <c r="S6502" s="13"/>
      <c r="T6502" s="101">
        <f t="shared" ca="1" si="909"/>
        <v>0</v>
      </c>
      <c r="U6502" s="101">
        <f t="shared" si="910"/>
        <v>0</v>
      </c>
      <c r="V6502" s="101">
        <f t="shared" ca="1" si="911"/>
        <v>224.25252067109898</v>
      </c>
    </row>
    <row r="6503" spans="2:22" x14ac:dyDescent="0.3">
      <c r="B6503" s="13">
        <v>2023</v>
      </c>
      <c r="C6503" s="13">
        <v>9</v>
      </c>
      <c r="D6503" s="13">
        <v>26</v>
      </c>
      <c r="E6503" s="83" t="s">
        <v>368</v>
      </c>
      <c r="F6503" s="13">
        <v>1</v>
      </c>
      <c r="G6503" s="13">
        <v>8</v>
      </c>
      <c r="H6503" s="13" t="s">
        <v>69</v>
      </c>
      <c r="I6503" s="13" t="s">
        <v>53</v>
      </c>
      <c r="J6503" s="13"/>
      <c r="K6503" s="13" t="s">
        <v>27</v>
      </c>
      <c r="L6503" s="12">
        <f t="shared" ca="1" si="904"/>
        <v>3.5134966836272161</v>
      </c>
      <c r="M6503" s="101">
        <f t="shared" ca="1" si="905"/>
        <v>0.18537208502817193</v>
      </c>
      <c r="N6503" s="101">
        <f t="shared" ca="1" si="912"/>
        <v>926.0567795693795</v>
      </c>
      <c r="O6503" s="101">
        <f t="shared" ca="1" si="906"/>
        <v>0.37907115719654033</v>
      </c>
      <c r="Q6503" s="12">
        <f t="shared" ca="1" si="907"/>
        <v>5.4414837742642828</v>
      </c>
      <c r="R6503" s="101">
        <f t="shared" ca="1" si="908"/>
        <v>0.1632041072224277</v>
      </c>
      <c r="S6503" s="13"/>
      <c r="T6503" s="101">
        <f t="shared" ca="1" si="909"/>
        <v>0</v>
      </c>
      <c r="U6503" s="101">
        <f t="shared" si="910"/>
        <v>0</v>
      </c>
      <c r="V6503" s="101">
        <f t="shared" ca="1" si="911"/>
        <v>223.9261124566541</v>
      </c>
    </row>
    <row r="6504" spans="2:22" x14ac:dyDescent="0.3">
      <c r="B6504" s="13">
        <v>2023</v>
      </c>
      <c r="C6504" s="13">
        <v>9</v>
      </c>
      <c r="D6504" s="13">
        <v>26</v>
      </c>
      <c r="E6504" s="83" t="s">
        <v>368</v>
      </c>
      <c r="F6504" s="13">
        <v>1</v>
      </c>
      <c r="G6504" s="13">
        <v>9</v>
      </c>
      <c r="H6504" s="13" t="s">
        <v>69</v>
      </c>
      <c r="I6504" s="13" t="s">
        <v>53</v>
      </c>
      <c r="J6504" s="13"/>
      <c r="K6504" s="13" t="s">
        <v>27</v>
      </c>
      <c r="L6504" s="12">
        <f t="shared" ca="1" si="904"/>
        <v>3.1900143097716938</v>
      </c>
      <c r="M6504" s="101">
        <f t="shared" ca="1" si="905"/>
        <v>0.16830515498355456</v>
      </c>
      <c r="N6504" s="101">
        <f t="shared" ca="1" si="912"/>
        <v>926.0567795693795</v>
      </c>
      <c r="O6504" s="101">
        <f t="shared" ca="1" si="906"/>
        <v>0.34417064388126806</v>
      </c>
      <c r="Q6504" s="12">
        <f t="shared" ca="1" si="907"/>
        <v>4.3354646764949134</v>
      </c>
      <c r="R6504" s="101">
        <f t="shared" ca="1" si="908"/>
        <v>9.6962373543120553E-2</v>
      </c>
      <c r="S6504" s="13"/>
      <c r="T6504" s="101">
        <f t="shared" ca="1" si="909"/>
        <v>0</v>
      </c>
      <c r="U6504" s="101">
        <f t="shared" si="910"/>
        <v>0</v>
      </c>
      <c r="V6504" s="101">
        <f t="shared" ca="1" si="911"/>
        <v>223.73218770956788</v>
      </c>
    </row>
    <row r="6505" spans="2:22" x14ac:dyDescent="0.3">
      <c r="B6505" s="13">
        <v>2023</v>
      </c>
      <c r="C6505" s="13">
        <v>9</v>
      </c>
      <c r="D6505" s="13">
        <v>26</v>
      </c>
      <c r="E6505" s="83" t="s">
        <v>368</v>
      </c>
      <c r="F6505" s="13">
        <v>1</v>
      </c>
      <c r="G6505" s="13">
        <v>10</v>
      </c>
      <c r="H6505" s="13" t="s">
        <v>70</v>
      </c>
      <c r="I6505" s="13" t="s">
        <v>53</v>
      </c>
      <c r="J6505" s="13"/>
      <c r="K6505" s="13" t="s">
        <v>27</v>
      </c>
      <c r="L6505" s="12">
        <f t="shared" ca="1" si="904"/>
        <v>3.4503534454526905</v>
      </c>
      <c r="M6505" s="101">
        <f t="shared" ca="1" si="905"/>
        <v>0.18204064778208395</v>
      </c>
      <c r="N6505" s="101">
        <f t="shared" ca="1" si="912"/>
        <v>926.0567795693795</v>
      </c>
      <c r="O6505" s="101">
        <f t="shared" ca="1" si="906"/>
        <v>0.37225863322989078</v>
      </c>
      <c r="Q6505" s="12">
        <f t="shared" ca="1" si="907"/>
        <v>5.6000000000000005</v>
      </c>
      <c r="R6505" s="101">
        <f t="shared" ca="1" si="908"/>
        <v>0.18196758084242981</v>
      </c>
      <c r="S6505" s="13"/>
      <c r="T6505" s="101">
        <f t="shared" ca="1" si="909"/>
        <v>0</v>
      </c>
      <c r="U6505" s="101">
        <f t="shared" si="910"/>
        <v>0</v>
      </c>
      <c r="V6505" s="101">
        <f t="shared" ca="1" si="911"/>
        <v>223.368252547883</v>
      </c>
    </row>
    <row r="6506" spans="2:22" x14ac:dyDescent="0.3">
      <c r="B6506" s="13">
        <v>2023</v>
      </c>
      <c r="C6506" s="13">
        <v>9</v>
      </c>
      <c r="D6506" s="13">
        <v>26</v>
      </c>
      <c r="E6506" s="83" t="s">
        <v>368</v>
      </c>
      <c r="F6506" s="13">
        <v>1</v>
      </c>
      <c r="G6506" s="13">
        <v>11</v>
      </c>
      <c r="H6506" s="13" t="s">
        <v>70</v>
      </c>
      <c r="I6506" s="13" t="s">
        <v>53</v>
      </c>
      <c r="J6506" s="13"/>
      <c r="K6506" s="13" t="s">
        <v>27</v>
      </c>
      <c r="L6506" s="12">
        <f t="shared" ca="1" si="904"/>
        <v>3.0857366971461402</v>
      </c>
      <c r="M6506" s="101">
        <f t="shared" ca="1" si="905"/>
        <v>0.16280346814143035</v>
      </c>
      <c r="N6506" s="101">
        <f t="shared" ca="1" si="912"/>
        <v>926.0567795693795</v>
      </c>
      <c r="O6506" s="101">
        <f t="shared" ca="1" si="906"/>
        <v>0.33292013225509709</v>
      </c>
      <c r="Q6506" s="12">
        <f t="shared" ca="1" si="907"/>
        <v>4.5438134290995515</v>
      </c>
      <c r="R6506" s="101">
        <f t="shared" ca="1" si="908"/>
        <v>0.12342619535985627</v>
      </c>
      <c r="S6506" s="13"/>
      <c r="T6506" s="101">
        <f t="shared" ca="1" si="909"/>
        <v>0</v>
      </c>
      <c r="U6506" s="101">
        <f t="shared" si="910"/>
        <v>0</v>
      </c>
      <c r="V6506" s="101">
        <f t="shared" ca="1" si="911"/>
        <v>223.12140015716329</v>
      </c>
    </row>
    <row r="6507" spans="2:22" x14ac:dyDescent="0.3">
      <c r="B6507" s="13">
        <v>2023</v>
      </c>
      <c r="C6507" s="13">
        <v>9</v>
      </c>
      <c r="D6507" s="13">
        <v>26</v>
      </c>
      <c r="E6507" s="83" t="s">
        <v>368</v>
      </c>
      <c r="F6507" s="13">
        <v>1</v>
      </c>
      <c r="G6507" s="13">
        <v>12</v>
      </c>
      <c r="H6507" s="13" t="s">
        <v>70</v>
      </c>
      <c r="I6507" s="13" t="s">
        <v>53</v>
      </c>
      <c r="J6507" s="13"/>
      <c r="K6507" s="13" t="s">
        <v>27</v>
      </c>
      <c r="L6507" s="12">
        <f t="shared" ca="1" si="904"/>
        <v>3.4697879504946045</v>
      </c>
      <c r="M6507" s="101">
        <f t="shared" ca="1" si="905"/>
        <v>0.18306601226809535</v>
      </c>
      <c r="N6507" s="101">
        <f t="shared" ca="1" si="912"/>
        <v>926.0567795693795</v>
      </c>
      <c r="O6507" s="101">
        <f t="shared" ca="1" si="906"/>
        <v>0.3743554219788629</v>
      </c>
      <c r="Q6507" s="12">
        <f t="shared" ca="1" si="907"/>
        <v>5.6000000000000005</v>
      </c>
      <c r="R6507" s="101">
        <f t="shared" ca="1" si="908"/>
        <v>0.18032244999063177</v>
      </c>
      <c r="S6507" s="13"/>
      <c r="T6507" s="101">
        <f t="shared" ca="1" si="909"/>
        <v>0</v>
      </c>
      <c r="U6507" s="101">
        <f t="shared" si="910"/>
        <v>0</v>
      </c>
      <c r="V6507" s="101">
        <f t="shared" ca="1" si="911"/>
        <v>222.76075525718204</v>
      </c>
    </row>
    <row r="6508" spans="2:22" x14ac:dyDescent="0.3">
      <c r="B6508" s="13">
        <v>2023</v>
      </c>
      <c r="C6508" s="13">
        <v>9</v>
      </c>
      <c r="D6508" s="13">
        <v>26</v>
      </c>
      <c r="E6508" s="83" t="s">
        <v>368</v>
      </c>
      <c r="F6508" s="13">
        <v>1</v>
      </c>
      <c r="G6508" s="13">
        <v>13</v>
      </c>
      <c r="H6508" s="13" t="s">
        <v>70</v>
      </c>
      <c r="I6508" s="13" t="s">
        <v>53</v>
      </c>
      <c r="J6508" s="13"/>
      <c r="K6508" s="13" t="s">
        <v>27</v>
      </c>
      <c r="L6508" s="12">
        <f t="shared" ca="1" si="904"/>
        <v>3.5738537790155442</v>
      </c>
      <c r="M6508" s="101">
        <f t="shared" ca="1" si="905"/>
        <v>0.18855652538086012</v>
      </c>
      <c r="N6508" s="101">
        <f t="shared" ca="1" si="912"/>
        <v>926.0567795693795</v>
      </c>
      <c r="O6508" s="101">
        <f t="shared" ca="1" si="906"/>
        <v>0.38558308421798709</v>
      </c>
      <c r="Q6508" s="12">
        <f t="shared" ca="1" si="907"/>
        <v>5.6000000000000005</v>
      </c>
      <c r="R6508" s="101">
        <f t="shared" ca="1" si="908"/>
        <v>0.17151327760633422</v>
      </c>
      <c r="S6508" s="13"/>
      <c r="T6508" s="101">
        <f t="shared" ca="1" si="909"/>
        <v>0</v>
      </c>
      <c r="U6508" s="101">
        <f t="shared" si="910"/>
        <v>0</v>
      </c>
      <c r="V6508" s="101">
        <f t="shared" ca="1" si="911"/>
        <v>222.41772870196939</v>
      </c>
    </row>
    <row r="6509" spans="2:22" x14ac:dyDescent="0.3">
      <c r="B6509" s="13">
        <v>2023</v>
      </c>
      <c r="C6509" s="13">
        <v>9</v>
      </c>
      <c r="D6509" s="13">
        <v>26</v>
      </c>
      <c r="E6509" s="83" t="s">
        <v>368</v>
      </c>
      <c r="F6509" s="13">
        <v>1</v>
      </c>
      <c r="G6509" s="13">
        <v>14</v>
      </c>
      <c r="H6509" s="13" t="s">
        <v>70</v>
      </c>
      <c r="I6509" s="13" t="s">
        <v>53</v>
      </c>
      <c r="J6509" s="13"/>
      <c r="K6509" s="13" t="s">
        <v>27</v>
      </c>
      <c r="L6509" s="12">
        <f t="shared" ca="1" si="904"/>
        <v>3.2072415488295265</v>
      </c>
      <c r="M6509" s="101">
        <f t="shared" ca="1" si="905"/>
        <v>0.16921406411624582</v>
      </c>
      <c r="N6509" s="101">
        <f t="shared" ca="1" si="912"/>
        <v>926.0567795693795</v>
      </c>
      <c r="O6509" s="101">
        <f t="shared" ca="1" si="906"/>
        <v>0.34602929070321764</v>
      </c>
      <c r="Q6509" s="12">
        <f t="shared" ca="1" si="907"/>
        <v>3.7676090478914976</v>
      </c>
      <c r="R6509" s="101">
        <f t="shared" ca="1" si="908"/>
        <v>4.7435108795595857E-2</v>
      </c>
      <c r="S6509" s="13"/>
      <c r="T6509" s="101">
        <f t="shared" ca="1" si="909"/>
        <v>0</v>
      </c>
      <c r="U6509" s="101">
        <f t="shared" si="910"/>
        <v>0</v>
      </c>
      <c r="V6509" s="101">
        <f t="shared" ca="1" si="911"/>
        <v>222.32285848437823</v>
      </c>
    </row>
    <row r="6510" spans="2:22" x14ac:dyDescent="0.3">
      <c r="B6510" s="13">
        <v>2023</v>
      </c>
      <c r="C6510" s="13">
        <v>9</v>
      </c>
      <c r="D6510" s="13">
        <v>26</v>
      </c>
      <c r="E6510" s="83" t="s">
        <v>368</v>
      </c>
      <c r="F6510" s="13">
        <v>1</v>
      </c>
      <c r="G6510" s="13">
        <v>15</v>
      </c>
      <c r="H6510" s="13" t="s">
        <v>70</v>
      </c>
      <c r="I6510" s="13" t="s">
        <v>53</v>
      </c>
      <c r="J6510" s="13"/>
      <c r="K6510" s="13" t="s">
        <v>27</v>
      </c>
      <c r="L6510" s="12">
        <f t="shared" ca="1" si="904"/>
        <v>2.7678367360534106</v>
      </c>
      <c r="M6510" s="101">
        <f t="shared" ca="1" si="905"/>
        <v>0.14603106619417794</v>
      </c>
      <c r="N6510" s="101">
        <f t="shared" ca="1" si="912"/>
        <v>926.0567795693795</v>
      </c>
      <c r="O6510" s="101">
        <f t="shared" ca="1" si="906"/>
        <v>0.29862190545280248</v>
      </c>
      <c r="Q6510" s="12">
        <f t="shared" ca="1" si="907"/>
        <v>3.650755212089738</v>
      </c>
      <c r="R6510" s="101">
        <f t="shared" ca="1" si="908"/>
        <v>7.4739048996475113E-2</v>
      </c>
      <c r="S6510" s="13"/>
      <c r="T6510" s="101">
        <f t="shared" ca="1" si="909"/>
        <v>0</v>
      </c>
      <c r="U6510" s="101">
        <f t="shared" si="910"/>
        <v>0</v>
      </c>
      <c r="V6510" s="101">
        <f t="shared" ca="1" si="911"/>
        <v>222.1733803863853</v>
      </c>
    </row>
    <row r="6511" spans="2:22" x14ac:dyDescent="0.3">
      <c r="B6511" s="13">
        <v>2023</v>
      </c>
      <c r="C6511" s="13">
        <v>9</v>
      </c>
      <c r="D6511" s="13">
        <v>26</v>
      </c>
      <c r="E6511" s="83" t="s">
        <v>368</v>
      </c>
      <c r="F6511" s="13">
        <v>1</v>
      </c>
      <c r="G6511" s="13">
        <v>16</v>
      </c>
      <c r="H6511" s="13" t="s">
        <v>71</v>
      </c>
      <c r="I6511" s="13" t="s">
        <v>53</v>
      </c>
      <c r="J6511" s="13"/>
      <c r="K6511" s="13" t="s">
        <v>27</v>
      </c>
      <c r="L6511" s="12">
        <f t="shared" ca="1" si="904"/>
        <v>3.6970125948653614</v>
      </c>
      <c r="M6511" s="101">
        <f t="shared" ca="1" si="905"/>
        <v>0.45894714352658594</v>
      </c>
      <c r="N6511" s="101">
        <f t="shared" ca="1" si="912"/>
        <v>927.09656436168541</v>
      </c>
      <c r="O6511" s="101">
        <f t="shared" ca="1" si="906"/>
        <v>1.1009703507509045</v>
      </c>
      <c r="Q6511" s="12">
        <f t="shared" ca="1" si="907"/>
        <v>5.6000000000000005</v>
      </c>
      <c r="R6511" s="101">
        <f t="shared" ca="1" si="908"/>
        <v>0.1610878838446472</v>
      </c>
      <c r="S6511" s="13"/>
      <c r="T6511" s="101">
        <f t="shared" ca="1" si="909"/>
        <v>0</v>
      </c>
      <c r="U6511" s="101">
        <f t="shared" ca="1" si="910"/>
        <v>1.0397847923058829</v>
      </c>
      <c r="V6511" s="101">
        <f t="shared" ca="1" si="911"/>
        <v>222.89098941100187</v>
      </c>
    </row>
    <row r="6512" spans="2:22" x14ac:dyDescent="0.3">
      <c r="B6512" s="13">
        <v>2023</v>
      </c>
      <c r="C6512" s="13">
        <v>9</v>
      </c>
      <c r="D6512" s="13">
        <v>26</v>
      </c>
      <c r="E6512" s="83" t="s">
        <v>368</v>
      </c>
      <c r="F6512" s="13">
        <v>1</v>
      </c>
      <c r="G6512" s="13">
        <v>17</v>
      </c>
      <c r="H6512" s="13" t="s">
        <v>71</v>
      </c>
      <c r="I6512" s="13" t="s">
        <v>53</v>
      </c>
      <c r="J6512" s="13"/>
      <c r="K6512" s="13" t="s">
        <v>27</v>
      </c>
      <c r="L6512" s="12">
        <f t="shared" ca="1" si="904"/>
        <v>6.4277131927292688</v>
      </c>
      <c r="M6512" s="101">
        <f t="shared" ca="1" si="905"/>
        <v>0.79793631574541146</v>
      </c>
      <c r="N6512" s="101">
        <f t="shared" ca="1" si="912"/>
        <v>928.90435869714054</v>
      </c>
      <c r="O6512" s="101">
        <f t="shared" ca="1" si="906"/>
        <v>1.9141729887947763</v>
      </c>
      <c r="Q6512" s="12">
        <f t="shared" ca="1" si="907"/>
        <v>0</v>
      </c>
      <c r="R6512" s="101">
        <f t="shared" ca="1" si="908"/>
        <v>0</v>
      </c>
      <c r="S6512" s="13"/>
      <c r="T6512" s="101">
        <f t="shared" ca="1" si="909"/>
        <v>0.79793631574541146</v>
      </c>
      <c r="U6512" s="101">
        <f t="shared" ca="1" si="910"/>
        <v>1.8077943354551069</v>
      </c>
      <c r="V6512" s="101">
        <f t="shared" ca="1" si="911"/>
        <v>225.49672006220237</v>
      </c>
    </row>
    <row r="6513" spans="2:22" x14ac:dyDescent="0.3">
      <c r="B6513" s="13">
        <v>2023</v>
      </c>
      <c r="C6513" s="13">
        <v>9</v>
      </c>
      <c r="D6513" s="13">
        <v>26</v>
      </c>
      <c r="E6513" s="83" t="s">
        <v>368</v>
      </c>
      <c r="F6513" s="13">
        <v>1</v>
      </c>
      <c r="G6513" s="13">
        <v>18</v>
      </c>
      <c r="H6513" s="13" t="s">
        <v>71</v>
      </c>
      <c r="I6513" s="13" t="s">
        <v>53</v>
      </c>
      <c r="J6513" s="13"/>
      <c r="K6513" s="13" t="s">
        <v>27</v>
      </c>
      <c r="L6513" s="12">
        <f t="shared" ca="1" si="904"/>
        <v>4.3458280769583935</v>
      </c>
      <c r="M6513" s="101">
        <f t="shared" ca="1" si="905"/>
        <v>0.53949109747361501</v>
      </c>
      <c r="N6513" s="101">
        <f t="shared" ca="1" si="912"/>
        <v>930.12662284378507</v>
      </c>
      <c r="O6513" s="101">
        <f t="shared" ca="1" si="906"/>
        <v>1.2941876013182096</v>
      </c>
      <c r="Q6513" s="12">
        <f t="shared" ca="1" si="907"/>
        <v>1.4485039839310951</v>
      </c>
      <c r="R6513" s="101">
        <f t="shared" ca="1" si="908"/>
        <v>0</v>
      </c>
      <c r="S6513" s="13"/>
      <c r="T6513" s="101">
        <f t="shared" ca="1" si="909"/>
        <v>0.35967381290840877</v>
      </c>
      <c r="U6513" s="101">
        <f t="shared" ca="1" si="910"/>
        <v>1.2222641466445481</v>
      </c>
      <c r="V6513" s="101">
        <f t="shared" ca="1" si="911"/>
        <v>227.0786580217553</v>
      </c>
    </row>
    <row r="6514" spans="2:22" x14ac:dyDescent="0.3">
      <c r="B6514" s="13">
        <v>2023</v>
      </c>
      <c r="C6514" s="13">
        <v>9</v>
      </c>
      <c r="D6514" s="13">
        <v>26</v>
      </c>
      <c r="E6514" s="83" t="s">
        <v>368</v>
      </c>
      <c r="F6514" s="13">
        <v>1</v>
      </c>
      <c r="G6514" s="13">
        <v>19</v>
      </c>
      <c r="H6514" s="13" t="s">
        <v>71</v>
      </c>
      <c r="I6514" s="13" t="s">
        <v>53</v>
      </c>
      <c r="J6514" s="13"/>
      <c r="K6514" s="13" t="s">
        <v>27</v>
      </c>
      <c r="L6514" s="12">
        <f t="shared" ca="1" si="904"/>
        <v>3.4823568494537347</v>
      </c>
      <c r="M6514" s="101">
        <f t="shared" ca="1" si="905"/>
        <v>0.43229977929118663</v>
      </c>
      <c r="N6514" s="101">
        <f t="shared" ca="1" si="912"/>
        <v>931.10603570769399</v>
      </c>
      <c r="O6514" s="101">
        <f t="shared" ca="1" si="906"/>
        <v>1.0370458697673222</v>
      </c>
      <c r="Q6514" s="12">
        <f t="shared" ca="1" si="907"/>
        <v>0</v>
      </c>
      <c r="R6514" s="101">
        <f t="shared" ca="1" si="908"/>
        <v>0</v>
      </c>
      <c r="S6514" s="13"/>
      <c r="T6514" s="101">
        <f t="shared" ca="1" si="909"/>
        <v>0.43229977929118663</v>
      </c>
      <c r="U6514" s="101">
        <f t="shared" ca="1" si="910"/>
        <v>0.97941286390886284</v>
      </c>
      <c r="V6514" s="101">
        <f t="shared" ca="1" si="911"/>
        <v>228.49037066495535</v>
      </c>
    </row>
    <row r="6515" spans="2:22" x14ac:dyDescent="0.3">
      <c r="B6515" s="13">
        <v>2023</v>
      </c>
      <c r="C6515" s="13">
        <v>9</v>
      </c>
      <c r="D6515" s="13">
        <v>26</v>
      </c>
      <c r="E6515" s="83" t="s">
        <v>368</v>
      </c>
      <c r="F6515" s="13">
        <v>1</v>
      </c>
      <c r="G6515" s="13">
        <v>20</v>
      </c>
      <c r="H6515" s="13" t="s">
        <v>69</v>
      </c>
      <c r="I6515" s="13" t="s">
        <v>53</v>
      </c>
      <c r="J6515" s="13"/>
      <c r="K6515" s="13" t="s">
        <v>27</v>
      </c>
      <c r="L6515" s="12">
        <f t="shared" ca="1" si="904"/>
        <v>4.91818095473137</v>
      </c>
      <c r="M6515" s="101">
        <f t="shared" ca="1" si="905"/>
        <v>0.25948322717162708</v>
      </c>
      <c r="N6515" s="101">
        <f t="shared" ca="1" si="912"/>
        <v>931.10603570769399</v>
      </c>
      <c r="O6515" s="101">
        <f t="shared" ca="1" si="906"/>
        <v>0.53062254320596747</v>
      </c>
      <c r="Q6515" s="12">
        <f t="shared" ca="1" si="907"/>
        <v>0</v>
      </c>
      <c r="R6515" s="101">
        <f t="shared" ca="1" si="908"/>
        <v>0</v>
      </c>
      <c r="S6515" s="13"/>
      <c r="T6515" s="101">
        <f t="shared" ca="1" si="909"/>
        <v>0.25948322717162708</v>
      </c>
      <c r="U6515" s="101">
        <f t="shared" si="910"/>
        <v>0</v>
      </c>
      <c r="V6515" s="101">
        <f t="shared" ca="1" si="911"/>
        <v>228.74985389212696</v>
      </c>
    </row>
    <row r="6516" spans="2:22" x14ac:dyDescent="0.3">
      <c r="B6516" s="13">
        <v>2023</v>
      </c>
      <c r="C6516" s="13">
        <v>9</v>
      </c>
      <c r="D6516" s="13">
        <v>26</v>
      </c>
      <c r="E6516" s="83" t="s">
        <v>368</v>
      </c>
      <c r="F6516" s="13">
        <v>1</v>
      </c>
      <c r="G6516" s="13">
        <v>21</v>
      </c>
      <c r="H6516" s="13" t="s">
        <v>69</v>
      </c>
      <c r="I6516" s="13" t="s">
        <v>53</v>
      </c>
      <c r="J6516" s="13"/>
      <c r="K6516" s="13" t="s">
        <v>27</v>
      </c>
      <c r="L6516" s="12">
        <f t="shared" ca="1" si="904"/>
        <v>5.3465754687704594</v>
      </c>
      <c r="M6516" s="101">
        <f t="shared" ca="1" si="905"/>
        <v>0.28208532173232942</v>
      </c>
      <c r="N6516" s="101">
        <f t="shared" ca="1" si="912"/>
        <v>931.10603570769399</v>
      </c>
      <c r="O6516" s="101">
        <f t="shared" ca="1" si="906"/>
        <v>0.57684202732564482</v>
      </c>
      <c r="Q6516" s="12">
        <f t="shared" ca="1" si="907"/>
        <v>0</v>
      </c>
      <c r="R6516" s="101">
        <f t="shared" ca="1" si="908"/>
        <v>0</v>
      </c>
      <c r="S6516" s="13"/>
      <c r="T6516" s="101">
        <f t="shared" ca="1" si="909"/>
        <v>0.28208532173232942</v>
      </c>
      <c r="U6516" s="101">
        <f t="shared" si="910"/>
        <v>0</v>
      </c>
      <c r="V6516" s="101">
        <f t="shared" ca="1" si="911"/>
        <v>229.03193921385929</v>
      </c>
    </row>
    <row r="6517" spans="2:22" x14ac:dyDescent="0.3">
      <c r="B6517" s="13">
        <v>2023</v>
      </c>
      <c r="C6517" s="13">
        <v>9</v>
      </c>
      <c r="D6517" s="13">
        <v>26</v>
      </c>
      <c r="E6517" s="83" t="s">
        <v>368</v>
      </c>
      <c r="F6517" s="13">
        <v>1</v>
      </c>
      <c r="G6517" s="13">
        <v>22</v>
      </c>
      <c r="H6517" s="13" t="s">
        <v>69</v>
      </c>
      <c r="I6517" s="13" t="s">
        <v>53</v>
      </c>
      <c r="J6517" s="13"/>
      <c r="K6517" s="13" t="s">
        <v>27</v>
      </c>
      <c r="L6517" s="12">
        <f t="shared" ca="1" si="904"/>
        <v>4.2992931725600014</v>
      </c>
      <c r="M6517" s="101">
        <f t="shared" ca="1" si="905"/>
        <v>0.22683070778426567</v>
      </c>
      <c r="N6517" s="101">
        <f t="shared" ca="1" si="912"/>
        <v>931.10603570769399</v>
      </c>
      <c r="O6517" s="101">
        <f t="shared" ca="1" si="906"/>
        <v>0.46385074038749857</v>
      </c>
      <c r="Q6517" s="12">
        <f t="shared" ca="1" si="907"/>
        <v>0</v>
      </c>
      <c r="R6517" s="101">
        <f t="shared" ca="1" si="908"/>
        <v>0</v>
      </c>
      <c r="S6517" s="13"/>
      <c r="T6517" s="101">
        <f t="shared" ca="1" si="909"/>
        <v>0.22683070778426567</v>
      </c>
      <c r="U6517" s="101">
        <f t="shared" si="910"/>
        <v>0</v>
      </c>
      <c r="V6517" s="101">
        <f t="shared" ca="1" si="911"/>
        <v>229.25876992164356</v>
      </c>
    </row>
    <row r="6518" spans="2:22" x14ac:dyDescent="0.3">
      <c r="B6518" s="13">
        <v>2023</v>
      </c>
      <c r="C6518" s="13">
        <v>9</v>
      </c>
      <c r="D6518" s="13">
        <v>26</v>
      </c>
      <c r="E6518" s="83" t="s">
        <v>368</v>
      </c>
      <c r="F6518" s="13">
        <v>1</v>
      </c>
      <c r="G6518" s="13">
        <v>23</v>
      </c>
      <c r="H6518" s="13" t="s">
        <v>69</v>
      </c>
      <c r="I6518" s="13" t="s">
        <v>53</v>
      </c>
      <c r="J6518" s="13"/>
      <c r="K6518" s="13" t="s">
        <v>27</v>
      </c>
      <c r="L6518" s="12">
        <f t="shared" ca="1" si="904"/>
        <v>4.6728494929025199</v>
      </c>
      <c r="M6518" s="101">
        <f t="shared" ca="1" si="905"/>
        <v>0.24653953924553695</v>
      </c>
      <c r="N6518" s="101">
        <f t="shared" ca="1" si="912"/>
        <v>931.10603570769399</v>
      </c>
      <c r="O6518" s="101">
        <f t="shared" ca="1" si="906"/>
        <v>0.50415373178925282</v>
      </c>
      <c r="Q6518" s="12">
        <f t="shared" ca="1" si="907"/>
        <v>0</v>
      </c>
      <c r="R6518" s="101">
        <f t="shared" ca="1" si="908"/>
        <v>0</v>
      </c>
      <c r="S6518" s="13"/>
      <c r="T6518" s="101">
        <f t="shared" ca="1" si="909"/>
        <v>0.24653953924553695</v>
      </c>
      <c r="U6518" s="101">
        <f t="shared" si="910"/>
        <v>0</v>
      </c>
      <c r="V6518" s="101">
        <f t="shared" ca="1" si="911"/>
        <v>229.50530946088909</v>
      </c>
    </row>
    <row r="6519" spans="2:22" x14ac:dyDescent="0.3">
      <c r="B6519" s="13">
        <v>2023</v>
      </c>
      <c r="C6519" s="13">
        <v>9</v>
      </c>
      <c r="D6519" s="13">
        <v>27</v>
      </c>
      <c r="E6519" s="83" t="s">
        <v>369</v>
      </c>
      <c r="F6519" s="13">
        <v>2</v>
      </c>
      <c r="G6519" s="13">
        <v>0</v>
      </c>
      <c r="H6519" s="13" t="s">
        <v>69</v>
      </c>
      <c r="I6519" s="13" t="s">
        <v>53</v>
      </c>
      <c r="J6519" s="13"/>
      <c r="K6519" s="13" t="s">
        <v>27</v>
      </c>
      <c r="L6519" s="12">
        <f t="shared" ca="1" si="904"/>
        <v>5.8089741055009538</v>
      </c>
      <c r="M6519" s="101">
        <f t="shared" ca="1" si="905"/>
        <v>0.30648147380623031</v>
      </c>
      <c r="N6519" s="101">
        <f t="shared" ca="1" si="912"/>
        <v>931.10603570769399</v>
      </c>
      <c r="O6519" s="101">
        <f t="shared" ca="1" si="906"/>
        <v>0.62673021624249792</v>
      </c>
      <c r="Q6519" s="12">
        <f t="shared" ca="1" si="907"/>
        <v>0</v>
      </c>
      <c r="R6519" s="101">
        <f t="shared" ca="1" si="908"/>
        <v>0</v>
      </c>
      <c r="S6519" s="13"/>
      <c r="T6519" s="101">
        <f t="shared" ca="1" si="909"/>
        <v>0.30648147380623031</v>
      </c>
      <c r="U6519" s="101">
        <f t="shared" si="910"/>
        <v>0</v>
      </c>
      <c r="V6519" s="101">
        <f t="shared" ca="1" si="911"/>
        <v>229.81179093469532</v>
      </c>
    </row>
    <row r="6520" spans="2:22" x14ac:dyDescent="0.3">
      <c r="B6520" s="13">
        <v>2023</v>
      </c>
      <c r="C6520" s="13">
        <v>9</v>
      </c>
      <c r="D6520" s="13">
        <v>27</v>
      </c>
      <c r="E6520" s="83" t="s">
        <v>369</v>
      </c>
      <c r="F6520" s="13">
        <v>2</v>
      </c>
      <c r="G6520" s="13">
        <v>1</v>
      </c>
      <c r="H6520" s="13" t="s">
        <v>69</v>
      </c>
      <c r="I6520" s="13" t="s">
        <v>53</v>
      </c>
      <c r="J6520" s="13"/>
      <c r="K6520" s="13" t="s">
        <v>27</v>
      </c>
      <c r="L6520" s="12">
        <f t="shared" ca="1" si="904"/>
        <v>3.0034073208173226</v>
      </c>
      <c r="M6520" s="101">
        <f t="shared" ca="1" si="905"/>
        <v>0.15845977024632193</v>
      </c>
      <c r="N6520" s="101">
        <f t="shared" ca="1" si="912"/>
        <v>931.10603570769399</v>
      </c>
      <c r="O6520" s="101">
        <f t="shared" ca="1" si="906"/>
        <v>0.32403761584298096</v>
      </c>
      <c r="Q6520" s="12">
        <f t="shared" ca="1" si="907"/>
        <v>0</v>
      </c>
      <c r="R6520" s="101">
        <f t="shared" ca="1" si="908"/>
        <v>0</v>
      </c>
      <c r="S6520" s="13"/>
      <c r="T6520" s="101">
        <f t="shared" ca="1" si="909"/>
        <v>0.15845977024632193</v>
      </c>
      <c r="U6520" s="101">
        <f t="shared" si="910"/>
        <v>0</v>
      </c>
      <c r="V6520" s="101">
        <f t="shared" ca="1" si="911"/>
        <v>229.97025070494163</v>
      </c>
    </row>
    <row r="6521" spans="2:22" x14ac:dyDescent="0.3">
      <c r="B6521" s="13">
        <v>2023</v>
      </c>
      <c r="C6521" s="13">
        <v>9</v>
      </c>
      <c r="D6521" s="13">
        <v>27</v>
      </c>
      <c r="E6521" s="83" t="s">
        <v>369</v>
      </c>
      <c r="F6521" s="13">
        <v>2</v>
      </c>
      <c r="G6521" s="13">
        <v>2</v>
      </c>
      <c r="H6521" s="13" t="s">
        <v>69</v>
      </c>
      <c r="I6521" s="13" t="s">
        <v>53</v>
      </c>
      <c r="J6521" s="13"/>
      <c r="K6521" s="13" t="s">
        <v>27</v>
      </c>
      <c r="L6521" s="12">
        <f t="shared" ca="1" si="904"/>
        <v>2.7965940184075011</v>
      </c>
      <c r="M6521" s="101">
        <f t="shared" ca="1" si="905"/>
        <v>0.14754830041117975</v>
      </c>
      <c r="N6521" s="101">
        <f t="shared" ca="1" si="912"/>
        <v>931.10603570769399</v>
      </c>
      <c r="O6521" s="101">
        <f t="shared" ca="1" si="906"/>
        <v>0.30172452864598531</v>
      </c>
      <c r="Q6521" s="12">
        <f t="shared" ca="1" si="907"/>
        <v>0</v>
      </c>
      <c r="R6521" s="101">
        <f t="shared" ca="1" si="908"/>
        <v>0</v>
      </c>
      <c r="S6521" s="13"/>
      <c r="T6521" s="101">
        <f t="shared" ca="1" si="909"/>
        <v>0.14754830041117975</v>
      </c>
      <c r="U6521" s="101">
        <f t="shared" si="910"/>
        <v>0</v>
      </c>
      <c r="V6521" s="101">
        <f t="shared" ca="1" si="911"/>
        <v>230.11779900535282</v>
      </c>
    </row>
    <row r="6522" spans="2:22" x14ac:dyDescent="0.3">
      <c r="B6522" s="13">
        <v>2023</v>
      </c>
      <c r="C6522" s="13">
        <v>9</v>
      </c>
      <c r="D6522" s="13">
        <v>27</v>
      </c>
      <c r="E6522" s="83" t="s">
        <v>369</v>
      </c>
      <c r="F6522" s="13">
        <v>2</v>
      </c>
      <c r="G6522" s="13">
        <v>3</v>
      </c>
      <c r="H6522" s="13" t="s">
        <v>69</v>
      </c>
      <c r="I6522" s="13" t="s">
        <v>53</v>
      </c>
      <c r="J6522" s="13"/>
      <c r="K6522" s="13" t="s">
        <v>27</v>
      </c>
      <c r="L6522" s="12">
        <f t="shared" ca="1" si="904"/>
        <v>2.5692755770511271</v>
      </c>
      <c r="M6522" s="101">
        <f t="shared" ca="1" si="905"/>
        <v>0.13555497944521747</v>
      </c>
      <c r="N6522" s="101">
        <f t="shared" ca="1" si="912"/>
        <v>931.10603570769399</v>
      </c>
      <c r="O6522" s="101">
        <f t="shared" ca="1" si="906"/>
        <v>0.27719914200804607</v>
      </c>
      <c r="Q6522" s="12">
        <f t="shared" ca="1" si="907"/>
        <v>0</v>
      </c>
      <c r="R6522" s="101">
        <f t="shared" ca="1" si="908"/>
        <v>0</v>
      </c>
      <c r="S6522" s="13"/>
      <c r="T6522" s="101">
        <f t="shared" ca="1" si="909"/>
        <v>0.13555497944521747</v>
      </c>
      <c r="U6522" s="101">
        <f t="shared" si="910"/>
        <v>0</v>
      </c>
      <c r="V6522" s="101">
        <f t="shared" ca="1" si="911"/>
        <v>230.25335398479805</v>
      </c>
    </row>
    <row r="6523" spans="2:22" x14ac:dyDescent="0.3">
      <c r="B6523" s="13">
        <v>2023</v>
      </c>
      <c r="C6523" s="13">
        <v>9</v>
      </c>
      <c r="D6523" s="13">
        <v>27</v>
      </c>
      <c r="E6523" s="83" t="s">
        <v>369</v>
      </c>
      <c r="F6523" s="13">
        <v>2</v>
      </c>
      <c r="G6523" s="13">
        <v>4</v>
      </c>
      <c r="H6523" s="13" t="s">
        <v>69</v>
      </c>
      <c r="I6523" s="13" t="s">
        <v>53</v>
      </c>
      <c r="J6523" s="13"/>
      <c r="K6523" s="13" t="s">
        <v>27</v>
      </c>
      <c r="L6523" s="12">
        <f t="shared" ca="1" si="904"/>
        <v>2.5322747091390396</v>
      </c>
      <c r="M6523" s="101">
        <f t="shared" ca="1" si="905"/>
        <v>0.13360281365417573</v>
      </c>
      <c r="N6523" s="101">
        <f t="shared" ca="1" si="912"/>
        <v>931.10603570769399</v>
      </c>
      <c r="O6523" s="101">
        <f t="shared" ca="1" si="906"/>
        <v>0.27320711836901096</v>
      </c>
      <c r="Q6523" s="12">
        <f t="shared" ca="1" si="907"/>
        <v>0</v>
      </c>
      <c r="R6523" s="101">
        <f t="shared" ca="1" si="908"/>
        <v>0</v>
      </c>
      <c r="S6523" s="13"/>
      <c r="T6523" s="101">
        <f t="shared" ca="1" si="909"/>
        <v>0.13360281365417573</v>
      </c>
      <c r="U6523" s="101">
        <f t="shared" si="910"/>
        <v>0</v>
      </c>
      <c r="V6523" s="101">
        <f t="shared" ca="1" si="911"/>
        <v>230.38695679845222</v>
      </c>
    </row>
    <row r="6524" spans="2:22" x14ac:dyDescent="0.3">
      <c r="B6524" s="13">
        <v>2023</v>
      </c>
      <c r="C6524" s="13">
        <v>9</v>
      </c>
      <c r="D6524" s="13">
        <v>27</v>
      </c>
      <c r="E6524" s="83" t="s">
        <v>369</v>
      </c>
      <c r="F6524" s="13">
        <v>2</v>
      </c>
      <c r="G6524" s="13">
        <v>5</v>
      </c>
      <c r="H6524" s="13" t="s">
        <v>69</v>
      </c>
      <c r="I6524" s="13" t="s">
        <v>53</v>
      </c>
      <c r="J6524" s="13"/>
      <c r="K6524" s="13" t="s">
        <v>27</v>
      </c>
      <c r="L6524" s="12">
        <f t="shared" ca="1" si="904"/>
        <v>2.6695321543814265</v>
      </c>
      <c r="M6524" s="101">
        <f t="shared" ca="1" si="905"/>
        <v>0.14084451646516408</v>
      </c>
      <c r="N6524" s="101">
        <f t="shared" ca="1" si="912"/>
        <v>931.10603570769399</v>
      </c>
      <c r="O6524" s="101">
        <f t="shared" ca="1" si="906"/>
        <v>0.28801582413621213</v>
      </c>
      <c r="Q6524" s="12">
        <f t="shared" ca="1" si="907"/>
        <v>0</v>
      </c>
      <c r="R6524" s="101">
        <f t="shared" ca="1" si="908"/>
        <v>0</v>
      </c>
      <c r="S6524" s="13"/>
      <c r="T6524" s="101">
        <f t="shared" ca="1" si="909"/>
        <v>0.14084451646516408</v>
      </c>
      <c r="U6524" s="101">
        <f t="shared" si="910"/>
        <v>0</v>
      </c>
      <c r="V6524" s="101">
        <f t="shared" ca="1" si="911"/>
        <v>230.52780131491738</v>
      </c>
    </row>
    <row r="6525" spans="2:22" x14ac:dyDescent="0.3">
      <c r="B6525" s="13">
        <v>2023</v>
      </c>
      <c r="C6525" s="13">
        <v>9</v>
      </c>
      <c r="D6525" s="13">
        <v>27</v>
      </c>
      <c r="E6525" s="83" t="s">
        <v>369</v>
      </c>
      <c r="F6525" s="13">
        <v>2</v>
      </c>
      <c r="G6525" s="13">
        <v>6</v>
      </c>
      <c r="H6525" s="13" t="s">
        <v>69</v>
      </c>
      <c r="I6525" s="13" t="s">
        <v>53</v>
      </c>
      <c r="J6525" s="13"/>
      <c r="K6525" s="13" t="s">
        <v>27</v>
      </c>
      <c r="L6525" s="12">
        <f t="shared" ca="1" si="904"/>
        <v>2.8954279442664741</v>
      </c>
      <c r="M6525" s="101">
        <f t="shared" ca="1" si="905"/>
        <v>0.15276277833949917</v>
      </c>
      <c r="N6525" s="101">
        <f t="shared" ca="1" si="912"/>
        <v>931.10603570769399</v>
      </c>
      <c r="O6525" s="101">
        <f t="shared" ca="1" si="906"/>
        <v>0.31238772090690992</v>
      </c>
      <c r="Q6525" s="12">
        <f t="shared" ca="1" si="907"/>
        <v>5.6000000000000005</v>
      </c>
      <c r="R6525" s="101">
        <f t="shared" ca="1" si="908"/>
        <v>0.22894202451784301</v>
      </c>
      <c r="S6525" s="13"/>
      <c r="T6525" s="101">
        <f t="shared" ca="1" si="909"/>
        <v>0</v>
      </c>
      <c r="U6525" s="101">
        <f t="shared" si="910"/>
        <v>0</v>
      </c>
      <c r="V6525" s="101">
        <f t="shared" ca="1" si="911"/>
        <v>230.06991726588171</v>
      </c>
    </row>
    <row r="6526" spans="2:22" x14ac:dyDescent="0.3">
      <c r="B6526" s="13">
        <v>2023</v>
      </c>
      <c r="C6526" s="13">
        <v>9</v>
      </c>
      <c r="D6526" s="13">
        <v>27</v>
      </c>
      <c r="E6526" s="83" t="s">
        <v>369</v>
      </c>
      <c r="F6526" s="13">
        <v>2</v>
      </c>
      <c r="G6526" s="13">
        <v>7</v>
      </c>
      <c r="H6526" s="13" t="s">
        <v>69</v>
      </c>
      <c r="I6526" s="13" t="s">
        <v>53</v>
      </c>
      <c r="J6526" s="13"/>
      <c r="K6526" s="13" t="s">
        <v>27</v>
      </c>
      <c r="L6526" s="12">
        <f t="shared" ca="1" si="904"/>
        <v>2.503588925392473</v>
      </c>
      <c r="M6526" s="101">
        <f t="shared" ca="1" si="905"/>
        <v>0.13208935170370689</v>
      </c>
      <c r="N6526" s="101">
        <f t="shared" ca="1" si="912"/>
        <v>931.10603570769399</v>
      </c>
      <c r="O6526" s="101">
        <f t="shared" ca="1" si="906"/>
        <v>0.27011220916059392</v>
      </c>
      <c r="Q6526" s="12">
        <f t="shared" ca="1" si="907"/>
        <v>0</v>
      </c>
      <c r="R6526" s="101">
        <f t="shared" ca="1" si="908"/>
        <v>0</v>
      </c>
      <c r="S6526" s="13"/>
      <c r="T6526" s="101">
        <f t="shared" ca="1" si="909"/>
        <v>0.13208935170370689</v>
      </c>
      <c r="U6526" s="101">
        <f t="shared" si="910"/>
        <v>0</v>
      </c>
      <c r="V6526" s="101">
        <f t="shared" ca="1" si="911"/>
        <v>230.20200661758543</v>
      </c>
    </row>
    <row r="6527" spans="2:22" x14ac:dyDescent="0.3">
      <c r="B6527" s="13">
        <v>2023</v>
      </c>
      <c r="C6527" s="13">
        <v>9</v>
      </c>
      <c r="D6527" s="13">
        <v>27</v>
      </c>
      <c r="E6527" s="83" t="s">
        <v>369</v>
      </c>
      <c r="F6527" s="13">
        <v>2</v>
      </c>
      <c r="G6527" s="13">
        <v>8</v>
      </c>
      <c r="H6527" s="13" t="s">
        <v>69</v>
      </c>
      <c r="I6527" s="13" t="s">
        <v>53</v>
      </c>
      <c r="J6527" s="13"/>
      <c r="K6527" s="13" t="s">
        <v>27</v>
      </c>
      <c r="L6527" s="12">
        <f t="shared" ca="1" si="904"/>
        <v>4.0537233599470559</v>
      </c>
      <c r="M6527" s="101">
        <f t="shared" ca="1" si="905"/>
        <v>0.21387444447080667</v>
      </c>
      <c r="N6527" s="101">
        <f t="shared" ca="1" si="912"/>
        <v>931.10603570769399</v>
      </c>
      <c r="O6527" s="101">
        <f t="shared" ca="1" si="906"/>
        <v>0.43735621330468788</v>
      </c>
      <c r="Q6527" s="12">
        <f t="shared" ca="1" si="907"/>
        <v>5.6000000000000005</v>
      </c>
      <c r="R6527" s="101">
        <f t="shared" ca="1" si="908"/>
        <v>0.13089231758048175</v>
      </c>
      <c r="S6527" s="13"/>
      <c r="T6527" s="101">
        <f t="shared" ca="1" si="909"/>
        <v>0</v>
      </c>
      <c r="U6527" s="101">
        <f t="shared" si="910"/>
        <v>0</v>
      </c>
      <c r="V6527" s="101">
        <f t="shared" ca="1" si="911"/>
        <v>229.94022198242448</v>
      </c>
    </row>
    <row r="6528" spans="2:22" x14ac:dyDescent="0.3">
      <c r="B6528" s="13">
        <v>2023</v>
      </c>
      <c r="C6528" s="13">
        <v>9</v>
      </c>
      <c r="D6528" s="13">
        <v>27</v>
      </c>
      <c r="E6528" s="83" t="s">
        <v>369</v>
      </c>
      <c r="F6528" s="13">
        <v>2</v>
      </c>
      <c r="G6528" s="13">
        <v>9</v>
      </c>
      <c r="H6528" s="13" t="s">
        <v>69</v>
      </c>
      <c r="I6528" s="13" t="s">
        <v>53</v>
      </c>
      <c r="J6528" s="13"/>
      <c r="K6528" s="13" t="s">
        <v>27</v>
      </c>
      <c r="L6528" s="12">
        <f t="shared" ref="L6528:L6591" ca="1" si="913">IF(K6528="Weekday",_xlfn.NORM.INV(RAND(),VLOOKUP(G6528,$J$5:$N$28,4),VLOOKUP(G6528,$J$5:$N$28,5)),_xlfn.NORM.INV(RAND(),VLOOKUP(G6528,$P$5:$T$28,4),VLOOKUP(G6528,$P$5:$T$28,5)))*VLOOKUP(C6528,$P$32:$R$43,3)</f>
        <v>3.1165315526478126</v>
      </c>
      <c r="M6528" s="101">
        <f t="shared" ref="M6528:M6591" ca="1" si="914">IF(I6528="Winter",VLOOKUP(G6528,$J$40:$L$43,3),VLOOKUP(G6528,$J$40:$L$43,2))*L6528</f>
        <v>0.16442820471769859</v>
      </c>
      <c r="N6528" s="101">
        <f t="shared" ca="1" si="912"/>
        <v>931.10603570769399</v>
      </c>
      <c r="O6528" s="101">
        <f t="shared" ref="O6528:O6591" ca="1" si="915">IF(I6528="Winter",VLOOKUP(G6528,$J$46:$L$49,3),VLOOKUP(G6528,$J$46:$L$49,2))*L6528</f>
        <v>0.33624258921517247</v>
      </c>
      <c r="Q6528" s="12">
        <f t="shared" ref="Q6528:Q6591" ca="1" si="916">MIN(MAX(AND(IF(G6528&gt;=VLOOKUP(C6528,$O$46:$T$57,5),1,0),IF(G6528&lt;=VLOOKUP(C6528,$O$46:$T$57,6),1,0))*$G$50*_xlfn.NORM.INV(RAND(),VLOOKUP(C6528,$B$4:$F$15,4),VLOOKUP(C6528,$B$4:$F$15,4)),0),0.2)*$G$51</f>
        <v>5.6000000000000005</v>
      </c>
      <c r="R6528" s="101">
        <f t="shared" ref="R6528:R6591" ca="1" si="917">MAX(Q6528-L6528,0)*$G$52</f>
        <v>0.21022560406836271</v>
      </c>
      <c r="S6528" s="13"/>
      <c r="T6528" s="101">
        <f t="shared" ref="T6528:T6591" ca="1" si="918">MAX(L6528-Q6528,0)*IF(I6528="Winter",VLOOKUP(G6528,$J$40:$L$43,3),VLOOKUP(G6528,$J$40:$L$43,2))</f>
        <v>0</v>
      </c>
      <c r="U6528" s="101">
        <f t="shared" si="910"/>
        <v>0</v>
      </c>
      <c r="V6528" s="101">
        <f t="shared" ca="1" si="911"/>
        <v>229.51977077428774</v>
      </c>
    </row>
    <row r="6529" spans="2:22" x14ac:dyDescent="0.3">
      <c r="B6529" s="13">
        <v>2023</v>
      </c>
      <c r="C6529" s="13">
        <v>9</v>
      </c>
      <c r="D6529" s="13">
        <v>27</v>
      </c>
      <c r="E6529" s="83" t="s">
        <v>369</v>
      </c>
      <c r="F6529" s="13">
        <v>2</v>
      </c>
      <c r="G6529" s="13">
        <v>10</v>
      </c>
      <c r="H6529" s="13" t="s">
        <v>70</v>
      </c>
      <c r="I6529" s="13" t="s">
        <v>53</v>
      </c>
      <c r="J6529" s="13"/>
      <c r="K6529" s="13" t="s">
        <v>27</v>
      </c>
      <c r="L6529" s="12">
        <f t="shared" ca="1" si="913"/>
        <v>3.8928799613966572</v>
      </c>
      <c r="M6529" s="101">
        <f t="shared" ca="1" si="914"/>
        <v>0.20538834676328763</v>
      </c>
      <c r="N6529" s="101">
        <f t="shared" ca="1" si="912"/>
        <v>931.10603570769399</v>
      </c>
      <c r="O6529" s="101">
        <f t="shared" ca="1" si="915"/>
        <v>0.42000281903508535</v>
      </c>
      <c r="Q6529" s="12">
        <f t="shared" ca="1" si="916"/>
        <v>5.6000000000000005</v>
      </c>
      <c r="R6529" s="101">
        <f t="shared" ca="1" si="917"/>
        <v>0.14450771126777301</v>
      </c>
      <c r="S6529" s="13"/>
      <c r="T6529" s="101">
        <f t="shared" ca="1" si="918"/>
        <v>0</v>
      </c>
      <c r="U6529" s="101">
        <f t="shared" ref="U6529:U6592" si="919">IF(H6529="On-Peak",IF(I6529="Winter",((L6529*$D$48)/60),((L6529*$D$47)/60)),0)</f>
        <v>0</v>
      </c>
      <c r="V6529" s="101">
        <f t="shared" ref="V6529:V6592" ca="1" si="920">V6528+MAX(T6529-R6529,0)-MAX(R6529-T6529,0)+MAX(U6529-R6529,0)-MAX(R6529-U6529,0)</f>
        <v>229.23075535175218</v>
      </c>
    </row>
    <row r="6530" spans="2:22" x14ac:dyDescent="0.3">
      <c r="B6530" s="13">
        <v>2023</v>
      </c>
      <c r="C6530" s="13">
        <v>9</v>
      </c>
      <c r="D6530" s="13">
        <v>27</v>
      </c>
      <c r="E6530" s="83" t="s">
        <v>369</v>
      </c>
      <c r="F6530" s="13">
        <v>2</v>
      </c>
      <c r="G6530" s="13">
        <v>11</v>
      </c>
      <c r="H6530" s="13" t="s">
        <v>70</v>
      </c>
      <c r="I6530" s="13" t="s">
        <v>53</v>
      </c>
      <c r="J6530" s="13"/>
      <c r="K6530" s="13" t="s">
        <v>27</v>
      </c>
      <c r="L6530" s="12">
        <f t="shared" ca="1" si="913"/>
        <v>3.4720456804967204</v>
      </c>
      <c r="M6530" s="101">
        <f t="shared" ca="1" si="914"/>
        <v>0.18318513010300697</v>
      </c>
      <c r="N6530" s="101">
        <f t="shared" ca="1" si="912"/>
        <v>931.10603570769399</v>
      </c>
      <c r="O6530" s="101">
        <f t="shared" ca="1" si="915"/>
        <v>0.37459900846879118</v>
      </c>
      <c r="Q6530" s="12">
        <f t="shared" ca="1" si="916"/>
        <v>5.6000000000000005</v>
      </c>
      <c r="R6530" s="101">
        <f t="shared" ca="1" si="917"/>
        <v>0.18013133314595267</v>
      </c>
      <c r="S6530" s="13"/>
      <c r="T6530" s="101">
        <f t="shared" ca="1" si="918"/>
        <v>0</v>
      </c>
      <c r="U6530" s="101">
        <f t="shared" si="919"/>
        <v>0</v>
      </c>
      <c r="V6530" s="101">
        <f t="shared" ca="1" si="920"/>
        <v>228.87049268546025</v>
      </c>
    </row>
    <row r="6531" spans="2:22" x14ac:dyDescent="0.3">
      <c r="B6531" s="13">
        <v>2023</v>
      </c>
      <c r="C6531" s="13">
        <v>9</v>
      </c>
      <c r="D6531" s="13">
        <v>27</v>
      </c>
      <c r="E6531" s="83" t="s">
        <v>369</v>
      </c>
      <c r="F6531" s="13">
        <v>2</v>
      </c>
      <c r="G6531" s="13">
        <v>12</v>
      </c>
      <c r="H6531" s="13" t="s">
        <v>70</v>
      </c>
      <c r="I6531" s="13" t="s">
        <v>53</v>
      </c>
      <c r="J6531" s="13"/>
      <c r="K6531" s="13" t="s">
        <v>27</v>
      </c>
      <c r="L6531" s="12">
        <f t="shared" ca="1" si="913"/>
        <v>3.7123849571857601</v>
      </c>
      <c r="M6531" s="101">
        <f t="shared" ca="1" si="914"/>
        <v>0.19586543034112072</v>
      </c>
      <c r="N6531" s="101">
        <f t="shared" ca="1" si="912"/>
        <v>931.10603570769399</v>
      </c>
      <c r="O6531" s="101">
        <f t="shared" ca="1" si="915"/>
        <v>0.40052921303077166</v>
      </c>
      <c r="Q6531" s="12">
        <f t="shared" ca="1" si="916"/>
        <v>5.6000000000000005</v>
      </c>
      <c r="R6531" s="101">
        <f t="shared" ca="1" si="917"/>
        <v>0.15978661337422545</v>
      </c>
      <c r="S6531" s="13"/>
      <c r="T6531" s="101">
        <f t="shared" ca="1" si="918"/>
        <v>0</v>
      </c>
      <c r="U6531" s="101">
        <f t="shared" si="919"/>
        <v>0</v>
      </c>
      <c r="V6531" s="101">
        <f t="shared" ca="1" si="920"/>
        <v>228.5509194587118</v>
      </c>
    </row>
    <row r="6532" spans="2:22" x14ac:dyDescent="0.3">
      <c r="B6532" s="13">
        <v>2023</v>
      </c>
      <c r="C6532" s="13">
        <v>9</v>
      </c>
      <c r="D6532" s="13">
        <v>27</v>
      </c>
      <c r="E6532" s="83" t="s">
        <v>369</v>
      </c>
      <c r="F6532" s="13">
        <v>2</v>
      </c>
      <c r="G6532" s="13">
        <v>13</v>
      </c>
      <c r="H6532" s="13" t="s">
        <v>70</v>
      </c>
      <c r="I6532" s="13" t="s">
        <v>53</v>
      </c>
      <c r="J6532" s="13"/>
      <c r="K6532" s="13" t="s">
        <v>27</v>
      </c>
      <c r="L6532" s="12">
        <f t="shared" ca="1" si="913"/>
        <v>2.4587019692603524</v>
      </c>
      <c r="M6532" s="101">
        <f t="shared" ca="1" si="914"/>
        <v>0.1297211158981762</v>
      </c>
      <c r="N6532" s="101">
        <f t="shared" ca="1" si="912"/>
        <v>931.10603570769399</v>
      </c>
      <c r="O6532" s="101">
        <f t="shared" ca="1" si="915"/>
        <v>0.26526935546349945</v>
      </c>
      <c r="Q6532" s="12">
        <f t="shared" ca="1" si="916"/>
        <v>5.6000000000000005</v>
      </c>
      <c r="R6532" s="101">
        <f t="shared" ca="1" si="917"/>
        <v>0.26591087830211124</v>
      </c>
      <c r="S6532" s="13"/>
      <c r="T6532" s="101">
        <f t="shared" ca="1" si="918"/>
        <v>0</v>
      </c>
      <c r="U6532" s="101">
        <f t="shared" si="919"/>
        <v>0</v>
      </c>
      <c r="V6532" s="101">
        <f t="shared" ca="1" si="920"/>
        <v>228.01909770210756</v>
      </c>
    </row>
    <row r="6533" spans="2:22" x14ac:dyDescent="0.3">
      <c r="B6533" s="13">
        <v>2023</v>
      </c>
      <c r="C6533" s="13">
        <v>9</v>
      </c>
      <c r="D6533" s="13">
        <v>27</v>
      </c>
      <c r="E6533" s="83" t="s">
        <v>369</v>
      </c>
      <c r="F6533" s="13">
        <v>2</v>
      </c>
      <c r="G6533" s="13">
        <v>14</v>
      </c>
      <c r="H6533" s="13" t="s">
        <v>70</v>
      </c>
      <c r="I6533" s="13" t="s">
        <v>53</v>
      </c>
      <c r="J6533" s="13"/>
      <c r="K6533" s="13" t="s">
        <v>27</v>
      </c>
      <c r="L6533" s="12">
        <f t="shared" ca="1" si="913"/>
        <v>3.0116850394515016</v>
      </c>
      <c r="M6533" s="101">
        <f t="shared" ca="1" si="914"/>
        <v>0.15889650268146122</v>
      </c>
      <c r="N6533" s="101">
        <f t="shared" ca="1" si="912"/>
        <v>931.10603570769399</v>
      </c>
      <c r="O6533" s="101">
        <f t="shared" ca="1" si="915"/>
        <v>0.32493069890642251</v>
      </c>
      <c r="Q6533" s="12">
        <f t="shared" ca="1" si="916"/>
        <v>5.6000000000000005</v>
      </c>
      <c r="R6533" s="101">
        <f t="shared" ca="1" si="917"/>
        <v>0.21910086141043045</v>
      </c>
      <c r="S6533" s="13"/>
      <c r="T6533" s="101">
        <f t="shared" ca="1" si="918"/>
        <v>0</v>
      </c>
      <c r="U6533" s="101">
        <f t="shared" si="919"/>
        <v>0</v>
      </c>
      <c r="V6533" s="101">
        <f t="shared" ca="1" si="920"/>
        <v>227.58089597928671</v>
      </c>
    </row>
    <row r="6534" spans="2:22" x14ac:dyDescent="0.3">
      <c r="B6534" s="13">
        <v>2023</v>
      </c>
      <c r="C6534" s="13">
        <v>9</v>
      </c>
      <c r="D6534" s="13">
        <v>27</v>
      </c>
      <c r="E6534" s="83" t="s">
        <v>369</v>
      </c>
      <c r="F6534" s="13">
        <v>2</v>
      </c>
      <c r="G6534" s="13">
        <v>15</v>
      </c>
      <c r="H6534" s="13" t="s">
        <v>70</v>
      </c>
      <c r="I6534" s="13" t="s">
        <v>53</v>
      </c>
      <c r="J6534" s="13"/>
      <c r="K6534" s="13" t="s">
        <v>27</v>
      </c>
      <c r="L6534" s="12">
        <f t="shared" ca="1" si="913"/>
        <v>2.4229695119251558</v>
      </c>
      <c r="M6534" s="101">
        <f t="shared" ca="1" si="914"/>
        <v>0.12783587144917122</v>
      </c>
      <c r="N6534" s="101">
        <f t="shared" ca="1" si="912"/>
        <v>931.10603570769399</v>
      </c>
      <c r="O6534" s="101">
        <f t="shared" ca="1" si="915"/>
        <v>0.26141418064160504</v>
      </c>
      <c r="Q6534" s="12">
        <f t="shared" ca="1" si="916"/>
        <v>5.6000000000000005</v>
      </c>
      <c r="R6534" s="101">
        <f t="shared" ca="1" si="917"/>
        <v>0.26893563081553562</v>
      </c>
      <c r="S6534" s="13"/>
      <c r="T6534" s="101">
        <f t="shared" ca="1" si="918"/>
        <v>0</v>
      </c>
      <c r="U6534" s="101">
        <f t="shared" si="919"/>
        <v>0</v>
      </c>
      <c r="V6534" s="101">
        <f t="shared" ca="1" si="920"/>
        <v>227.04302471765561</v>
      </c>
    </row>
    <row r="6535" spans="2:22" x14ac:dyDescent="0.3">
      <c r="B6535" s="13">
        <v>2023</v>
      </c>
      <c r="C6535" s="13">
        <v>9</v>
      </c>
      <c r="D6535" s="13">
        <v>27</v>
      </c>
      <c r="E6535" s="83" t="s">
        <v>369</v>
      </c>
      <c r="F6535" s="13">
        <v>2</v>
      </c>
      <c r="G6535" s="13">
        <v>16</v>
      </c>
      <c r="H6535" s="13" t="s">
        <v>71</v>
      </c>
      <c r="I6535" s="13" t="s">
        <v>53</v>
      </c>
      <c r="J6535" s="13"/>
      <c r="K6535" s="13" t="s">
        <v>27</v>
      </c>
      <c r="L6535" s="12">
        <f t="shared" ca="1" si="913"/>
        <v>2.6119554835233423</v>
      </c>
      <c r="M6535" s="101">
        <f t="shared" ca="1" si="914"/>
        <v>0.32424815372458771</v>
      </c>
      <c r="N6535" s="101">
        <f t="shared" ca="1" si="912"/>
        <v>931.84064818743491</v>
      </c>
      <c r="O6535" s="101">
        <f t="shared" ca="1" si="915"/>
        <v>0.77784034299325133</v>
      </c>
      <c r="Q6535" s="12">
        <f t="shared" ca="1" si="916"/>
        <v>5.6000000000000005</v>
      </c>
      <c r="R6535" s="101">
        <f t="shared" ca="1" si="917"/>
        <v>0.25293796831974913</v>
      </c>
      <c r="S6535" s="13"/>
      <c r="T6535" s="101">
        <f t="shared" ca="1" si="918"/>
        <v>0</v>
      </c>
      <c r="U6535" s="101">
        <f t="shared" ca="1" si="919"/>
        <v>0.73461247974094002</v>
      </c>
      <c r="V6535" s="101">
        <f t="shared" ca="1" si="920"/>
        <v>227.27176126075707</v>
      </c>
    </row>
    <row r="6536" spans="2:22" x14ac:dyDescent="0.3">
      <c r="B6536" s="13">
        <v>2023</v>
      </c>
      <c r="C6536" s="13">
        <v>9</v>
      </c>
      <c r="D6536" s="13">
        <v>27</v>
      </c>
      <c r="E6536" s="83" t="s">
        <v>369</v>
      </c>
      <c r="F6536" s="13">
        <v>2</v>
      </c>
      <c r="G6536" s="13">
        <v>17</v>
      </c>
      <c r="H6536" s="13" t="s">
        <v>71</v>
      </c>
      <c r="I6536" s="13" t="s">
        <v>53</v>
      </c>
      <c r="J6536" s="13"/>
      <c r="K6536" s="13" t="s">
        <v>27</v>
      </c>
      <c r="L6536" s="12">
        <f t="shared" ca="1" si="913"/>
        <v>4.2026480637549533</v>
      </c>
      <c r="M6536" s="101">
        <f t="shared" ca="1" si="914"/>
        <v>0.52171673063453994</v>
      </c>
      <c r="N6536" s="101">
        <f t="shared" ca="1" si="912"/>
        <v>933.022642955366</v>
      </c>
      <c r="O6536" s="101">
        <f t="shared" ca="1" si="915"/>
        <v>1.2515485933862251</v>
      </c>
      <c r="Q6536" s="12">
        <f t="shared" ca="1" si="916"/>
        <v>5.6000000000000005</v>
      </c>
      <c r="R6536" s="101">
        <f t="shared" ca="1" si="917"/>
        <v>0.11828584140314326</v>
      </c>
      <c r="S6536" s="13"/>
      <c r="T6536" s="101">
        <f t="shared" ca="1" si="918"/>
        <v>0</v>
      </c>
      <c r="U6536" s="101">
        <f t="shared" ca="1" si="919"/>
        <v>1.1819947679310805</v>
      </c>
      <c r="V6536" s="101">
        <f t="shared" ca="1" si="920"/>
        <v>228.21718434588186</v>
      </c>
    </row>
    <row r="6537" spans="2:22" x14ac:dyDescent="0.3">
      <c r="B6537" s="13">
        <v>2023</v>
      </c>
      <c r="C6537" s="13">
        <v>9</v>
      </c>
      <c r="D6537" s="13">
        <v>27</v>
      </c>
      <c r="E6537" s="83" t="s">
        <v>369</v>
      </c>
      <c r="F6537" s="13">
        <v>2</v>
      </c>
      <c r="G6537" s="13">
        <v>18</v>
      </c>
      <c r="H6537" s="13" t="s">
        <v>71</v>
      </c>
      <c r="I6537" s="13" t="s">
        <v>53</v>
      </c>
      <c r="J6537" s="13"/>
      <c r="K6537" s="13" t="s">
        <v>27</v>
      </c>
      <c r="L6537" s="12">
        <f t="shared" ca="1" si="913"/>
        <v>4.8252075404979546</v>
      </c>
      <c r="M6537" s="101">
        <f t="shared" ca="1" si="914"/>
        <v>0.59900126407741605</v>
      </c>
      <c r="N6537" s="101">
        <f t="shared" ca="1" si="912"/>
        <v>934.379732576131</v>
      </c>
      <c r="O6537" s="101">
        <f t="shared" ca="1" si="915"/>
        <v>1.436946805560291</v>
      </c>
      <c r="Q6537" s="12">
        <f t="shared" ca="1" si="916"/>
        <v>5.6000000000000005</v>
      </c>
      <c r="R6537" s="101">
        <f t="shared" ca="1" si="917"/>
        <v>6.5586181696848184E-2</v>
      </c>
      <c r="S6537" s="13"/>
      <c r="T6537" s="101">
        <f t="shared" ca="1" si="918"/>
        <v>0</v>
      </c>
      <c r="U6537" s="101">
        <f t="shared" ca="1" si="919"/>
        <v>1.3570896207650496</v>
      </c>
      <c r="V6537" s="101">
        <f t="shared" ca="1" si="920"/>
        <v>229.44310160325321</v>
      </c>
    </row>
    <row r="6538" spans="2:22" x14ac:dyDescent="0.3">
      <c r="B6538" s="13">
        <v>2023</v>
      </c>
      <c r="C6538" s="13">
        <v>9</v>
      </c>
      <c r="D6538" s="13">
        <v>27</v>
      </c>
      <c r="E6538" s="83" t="s">
        <v>369</v>
      </c>
      <c r="F6538" s="13">
        <v>2</v>
      </c>
      <c r="G6538" s="13">
        <v>19</v>
      </c>
      <c r="H6538" s="13" t="s">
        <v>71</v>
      </c>
      <c r="I6538" s="13" t="s">
        <v>53</v>
      </c>
      <c r="J6538" s="13"/>
      <c r="K6538" s="13" t="s">
        <v>27</v>
      </c>
      <c r="L6538" s="12">
        <f t="shared" ca="1" si="913"/>
        <v>5.0335764040369684</v>
      </c>
      <c r="M6538" s="101">
        <f t="shared" ca="1" si="914"/>
        <v>0.62486817479714929</v>
      </c>
      <c r="N6538" s="101">
        <f t="shared" ca="1" si="912"/>
        <v>935.79542593976635</v>
      </c>
      <c r="O6538" s="101">
        <f t="shared" ca="1" si="915"/>
        <v>1.4989990531222093</v>
      </c>
      <c r="Q6538" s="12">
        <f t="shared" ca="1" si="916"/>
        <v>0</v>
      </c>
      <c r="R6538" s="101">
        <f t="shared" ca="1" si="917"/>
        <v>0</v>
      </c>
      <c r="S6538" s="13"/>
      <c r="T6538" s="101">
        <f t="shared" ca="1" si="918"/>
        <v>0.62486817479714929</v>
      </c>
      <c r="U6538" s="101">
        <f t="shared" ca="1" si="919"/>
        <v>1.4156933636353974</v>
      </c>
      <c r="V6538" s="101">
        <f t="shared" ca="1" si="920"/>
        <v>231.48366314168575</v>
      </c>
    </row>
    <row r="6539" spans="2:22" x14ac:dyDescent="0.3">
      <c r="B6539" s="13">
        <v>2023</v>
      </c>
      <c r="C6539" s="13">
        <v>9</v>
      </c>
      <c r="D6539" s="13">
        <v>27</v>
      </c>
      <c r="E6539" s="83" t="s">
        <v>369</v>
      </c>
      <c r="F6539" s="13">
        <v>2</v>
      </c>
      <c r="G6539" s="13">
        <v>20</v>
      </c>
      <c r="H6539" s="13" t="s">
        <v>69</v>
      </c>
      <c r="I6539" s="13" t="s">
        <v>53</v>
      </c>
      <c r="J6539" s="13"/>
      <c r="K6539" s="13" t="s">
        <v>27</v>
      </c>
      <c r="L6539" s="12">
        <f t="shared" ca="1" si="913"/>
        <v>3.6702020411141758</v>
      </c>
      <c r="M6539" s="101">
        <f t="shared" ca="1" si="914"/>
        <v>0.19363985968918393</v>
      </c>
      <c r="N6539" s="101">
        <f t="shared" ca="1" si="912"/>
        <v>935.79542593976635</v>
      </c>
      <c r="O6539" s="101">
        <f t="shared" ca="1" si="915"/>
        <v>0.39597809821580843</v>
      </c>
      <c r="Q6539" s="12">
        <f t="shared" ca="1" si="916"/>
        <v>0</v>
      </c>
      <c r="R6539" s="101">
        <f t="shared" ca="1" si="917"/>
        <v>0</v>
      </c>
      <c r="S6539" s="13"/>
      <c r="T6539" s="101">
        <f t="shared" ca="1" si="918"/>
        <v>0.19363985968918393</v>
      </c>
      <c r="U6539" s="101">
        <f t="shared" si="919"/>
        <v>0</v>
      </c>
      <c r="V6539" s="101">
        <f t="shared" ca="1" si="920"/>
        <v>231.67730300137492</v>
      </c>
    </row>
    <row r="6540" spans="2:22" x14ac:dyDescent="0.3">
      <c r="B6540" s="13">
        <v>2023</v>
      </c>
      <c r="C6540" s="13">
        <v>9</v>
      </c>
      <c r="D6540" s="13">
        <v>27</v>
      </c>
      <c r="E6540" s="83" t="s">
        <v>369</v>
      </c>
      <c r="F6540" s="13">
        <v>2</v>
      </c>
      <c r="G6540" s="13">
        <v>21</v>
      </c>
      <c r="H6540" s="13" t="s">
        <v>69</v>
      </c>
      <c r="I6540" s="13" t="s">
        <v>53</v>
      </c>
      <c r="J6540" s="13"/>
      <c r="K6540" s="13" t="s">
        <v>27</v>
      </c>
      <c r="L6540" s="12">
        <f t="shared" ca="1" si="913"/>
        <v>3.6135661980976566</v>
      </c>
      <c r="M6540" s="101">
        <f t="shared" ca="1" si="914"/>
        <v>0.19065175261163236</v>
      </c>
      <c r="N6540" s="101">
        <f t="shared" ca="1" si="912"/>
        <v>935.79542593976635</v>
      </c>
      <c r="O6540" s="101">
        <f t="shared" ca="1" si="915"/>
        <v>0.38986765711275617</v>
      </c>
      <c r="Q6540" s="12">
        <f t="shared" ca="1" si="916"/>
        <v>0</v>
      </c>
      <c r="R6540" s="101">
        <f t="shared" ca="1" si="917"/>
        <v>0</v>
      </c>
      <c r="S6540" s="13"/>
      <c r="T6540" s="101">
        <f t="shared" ca="1" si="918"/>
        <v>0.19065175261163236</v>
      </c>
      <c r="U6540" s="101">
        <f t="shared" si="919"/>
        <v>0</v>
      </c>
      <c r="V6540" s="101">
        <f t="shared" ca="1" si="920"/>
        <v>231.86795475398657</v>
      </c>
    </row>
    <row r="6541" spans="2:22" x14ac:dyDescent="0.3">
      <c r="B6541" s="13">
        <v>2023</v>
      </c>
      <c r="C6541" s="13">
        <v>9</v>
      </c>
      <c r="D6541" s="13">
        <v>27</v>
      </c>
      <c r="E6541" s="83" t="s">
        <v>369</v>
      </c>
      <c r="F6541" s="13">
        <v>2</v>
      </c>
      <c r="G6541" s="13">
        <v>22</v>
      </c>
      <c r="H6541" s="13" t="s">
        <v>69</v>
      </c>
      <c r="I6541" s="13" t="s">
        <v>53</v>
      </c>
      <c r="J6541" s="13"/>
      <c r="K6541" s="13" t="s">
        <v>27</v>
      </c>
      <c r="L6541" s="12">
        <f t="shared" ca="1" si="913"/>
        <v>3.719966918010313</v>
      </c>
      <c r="M6541" s="101">
        <f t="shared" ca="1" si="914"/>
        <v>0.19626545459422412</v>
      </c>
      <c r="N6541" s="101">
        <f t="shared" ca="1" si="912"/>
        <v>935.79542593976635</v>
      </c>
      <c r="O6541" s="101">
        <f t="shared" ca="1" si="915"/>
        <v>0.40134723078413265</v>
      </c>
      <c r="Q6541" s="12">
        <f t="shared" ca="1" si="916"/>
        <v>0</v>
      </c>
      <c r="R6541" s="101">
        <f t="shared" ca="1" si="917"/>
        <v>0</v>
      </c>
      <c r="S6541" s="13"/>
      <c r="T6541" s="101">
        <f t="shared" ca="1" si="918"/>
        <v>0.19626545459422412</v>
      </c>
      <c r="U6541" s="101">
        <f t="shared" si="919"/>
        <v>0</v>
      </c>
      <c r="V6541" s="101">
        <f t="shared" ca="1" si="920"/>
        <v>232.06422020858079</v>
      </c>
    </row>
    <row r="6542" spans="2:22" x14ac:dyDescent="0.3">
      <c r="B6542" s="13">
        <v>2023</v>
      </c>
      <c r="C6542" s="13">
        <v>9</v>
      </c>
      <c r="D6542" s="13">
        <v>27</v>
      </c>
      <c r="E6542" s="83" t="s">
        <v>369</v>
      </c>
      <c r="F6542" s="13">
        <v>2</v>
      </c>
      <c r="G6542" s="13">
        <v>23</v>
      </c>
      <c r="H6542" s="13" t="s">
        <v>69</v>
      </c>
      <c r="I6542" s="13" t="s">
        <v>53</v>
      </c>
      <c r="J6542" s="13"/>
      <c r="K6542" s="13" t="s">
        <v>27</v>
      </c>
      <c r="L6542" s="12">
        <f t="shared" ca="1" si="913"/>
        <v>5.717889538103786</v>
      </c>
      <c r="M6542" s="101">
        <f t="shared" ca="1" si="914"/>
        <v>0.30167585203035574</v>
      </c>
      <c r="N6542" s="101">
        <f t="shared" ca="1" si="912"/>
        <v>935.79542593976635</v>
      </c>
      <c r="O6542" s="101">
        <f t="shared" ca="1" si="915"/>
        <v>0.61690310226601752</v>
      </c>
      <c r="Q6542" s="12">
        <f t="shared" ca="1" si="916"/>
        <v>0</v>
      </c>
      <c r="R6542" s="101">
        <f t="shared" ca="1" si="917"/>
        <v>0</v>
      </c>
      <c r="S6542" s="13"/>
      <c r="T6542" s="101">
        <f t="shared" ca="1" si="918"/>
        <v>0.30167585203035574</v>
      </c>
      <c r="U6542" s="101">
        <f t="shared" si="919"/>
        <v>0</v>
      </c>
      <c r="V6542" s="101">
        <f t="shared" ca="1" si="920"/>
        <v>232.36589606061113</v>
      </c>
    </row>
    <row r="6543" spans="2:22" x14ac:dyDescent="0.3">
      <c r="B6543" s="13">
        <v>2023</v>
      </c>
      <c r="C6543" s="13">
        <v>9</v>
      </c>
      <c r="D6543" s="13">
        <v>28</v>
      </c>
      <c r="E6543" s="83" t="s">
        <v>370</v>
      </c>
      <c r="F6543" s="13">
        <v>3</v>
      </c>
      <c r="G6543" s="13">
        <v>0</v>
      </c>
      <c r="H6543" s="13" t="s">
        <v>69</v>
      </c>
      <c r="I6543" s="13" t="s">
        <v>53</v>
      </c>
      <c r="J6543" s="13"/>
      <c r="K6543" s="13" t="s">
        <v>27</v>
      </c>
      <c r="L6543" s="12">
        <f t="shared" ca="1" si="913"/>
        <v>5.4509473325375328</v>
      </c>
      <c r="M6543" s="101">
        <f t="shared" ca="1" si="914"/>
        <v>0.28759198126468022</v>
      </c>
      <c r="N6543" s="101">
        <f t="shared" ca="1" si="912"/>
        <v>935.79542593976635</v>
      </c>
      <c r="O6543" s="101">
        <f t="shared" ca="1" si="915"/>
        <v>0.58810270770747441</v>
      </c>
      <c r="Q6543" s="12">
        <f t="shared" ca="1" si="916"/>
        <v>0</v>
      </c>
      <c r="R6543" s="101">
        <f t="shared" ca="1" si="917"/>
        <v>0</v>
      </c>
      <c r="S6543" s="13"/>
      <c r="T6543" s="101">
        <f t="shared" ca="1" si="918"/>
        <v>0.28759198126468022</v>
      </c>
      <c r="U6543" s="101">
        <f t="shared" si="919"/>
        <v>0</v>
      </c>
      <c r="V6543" s="101">
        <f t="shared" ca="1" si="920"/>
        <v>232.65348804187582</v>
      </c>
    </row>
    <row r="6544" spans="2:22" x14ac:dyDescent="0.3">
      <c r="B6544" s="13">
        <v>2023</v>
      </c>
      <c r="C6544" s="13">
        <v>9</v>
      </c>
      <c r="D6544" s="13">
        <v>28</v>
      </c>
      <c r="E6544" s="83" t="s">
        <v>370</v>
      </c>
      <c r="F6544" s="13">
        <v>3</v>
      </c>
      <c r="G6544" s="13">
        <v>1</v>
      </c>
      <c r="H6544" s="13" t="s">
        <v>69</v>
      </c>
      <c r="I6544" s="13" t="s">
        <v>53</v>
      </c>
      <c r="J6544" s="13"/>
      <c r="K6544" s="13" t="s">
        <v>27</v>
      </c>
      <c r="L6544" s="12">
        <f t="shared" ca="1" si="913"/>
        <v>2.6926568992714603</v>
      </c>
      <c r="M6544" s="101">
        <f t="shared" ca="1" si="914"/>
        <v>0.14206457800556224</v>
      </c>
      <c r="N6544" s="101">
        <f t="shared" ref="N6544:N6607" ca="1" si="921">IF(H6544="On-Peak",IF(I6544="Winter",((L6544*$D$48)/60)+N6543,((L6544*$D$47)/60)+N6543),N6543)</f>
        <v>935.79542593976635</v>
      </c>
      <c r="O6544" s="101">
        <f t="shared" ca="1" si="915"/>
        <v>0.29051075286239786</v>
      </c>
      <c r="Q6544" s="12">
        <f t="shared" ca="1" si="916"/>
        <v>0</v>
      </c>
      <c r="R6544" s="101">
        <f t="shared" ca="1" si="917"/>
        <v>0</v>
      </c>
      <c r="S6544" s="13"/>
      <c r="T6544" s="101">
        <f t="shared" ca="1" si="918"/>
        <v>0.14206457800556224</v>
      </c>
      <c r="U6544" s="101">
        <f t="shared" si="919"/>
        <v>0</v>
      </c>
      <c r="V6544" s="101">
        <f t="shared" ca="1" si="920"/>
        <v>232.79555261988139</v>
      </c>
    </row>
    <row r="6545" spans="2:22" x14ac:dyDescent="0.3">
      <c r="B6545" s="13">
        <v>2023</v>
      </c>
      <c r="C6545" s="13">
        <v>9</v>
      </c>
      <c r="D6545" s="13">
        <v>28</v>
      </c>
      <c r="E6545" s="83" t="s">
        <v>370</v>
      </c>
      <c r="F6545" s="13">
        <v>3</v>
      </c>
      <c r="G6545" s="13">
        <v>2</v>
      </c>
      <c r="H6545" s="13" t="s">
        <v>69</v>
      </c>
      <c r="I6545" s="13" t="s">
        <v>53</v>
      </c>
      <c r="J6545" s="13"/>
      <c r="K6545" s="13" t="s">
        <v>27</v>
      </c>
      <c r="L6545" s="12">
        <f t="shared" ca="1" si="913"/>
        <v>2.6180887926297425</v>
      </c>
      <c r="M6545" s="101">
        <f t="shared" ca="1" si="914"/>
        <v>0.13813036469914522</v>
      </c>
      <c r="N6545" s="101">
        <f t="shared" ca="1" si="921"/>
        <v>935.79542593976635</v>
      </c>
      <c r="O6545" s="101">
        <f t="shared" ca="1" si="915"/>
        <v>0.2824655998368229</v>
      </c>
      <c r="Q6545" s="12">
        <f t="shared" ca="1" si="916"/>
        <v>0</v>
      </c>
      <c r="R6545" s="101">
        <f t="shared" ca="1" si="917"/>
        <v>0</v>
      </c>
      <c r="S6545" s="13"/>
      <c r="T6545" s="101">
        <f t="shared" ca="1" si="918"/>
        <v>0.13813036469914522</v>
      </c>
      <c r="U6545" s="101">
        <f t="shared" si="919"/>
        <v>0</v>
      </c>
      <c r="V6545" s="101">
        <f t="shared" ca="1" si="920"/>
        <v>232.93368298458054</v>
      </c>
    </row>
    <row r="6546" spans="2:22" x14ac:dyDescent="0.3">
      <c r="B6546" s="13">
        <v>2023</v>
      </c>
      <c r="C6546" s="13">
        <v>9</v>
      </c>
      <c r="D6546" s="13">
        <v>28</v>
      </c>
      <c r="E6546" s="83" t="s">
        <v>370</v>
      </c>
      <c r="F6546" s="13">
        <v>3</v>
      </c>
      <c r="G6546" s="13">
        <v>3</v>
      </c>
      <c r="H6546" s="13" t="s">
        <v>69</v>
      </c>
      <c r="I6546" s="13" t="s">
        <v>53</v>
      </c>
      <c r="J6546" s="13"/>
      <c r="K6546" s="13" t="s">
        <v>27</v>
      </c>
      <c r="L6546" s="12">
        <f t="shared" ca="1" si="913"/>
        <v>2.5010759639733275</v>
      </c>
      <c r="M6546" s="101">
        <f t="shared" ca="1" si="914"/>
        <v>0.13195676785923277</v>
      </c>
      <c r="N6546" s="101">
        <f t="shared" ca="1" si="921"/>
        <v>935.79542593976635</v>
      </c>
      <c r="O6546" s="101">
        <f t="shared" ca="1" si="915"/>
        <v>0.2698410857530823</v>
      </c>
      <c r="Q6546" s="12">
        <f t="shared" ca="1" si="916"/>
        <v>0</v>
      </c>
      <c r="R6546" s="101">
        <f t="shared" ca="1" si="917"/>
        <v>0</v>
      </c>
      <c r="S6546" s="13"/>
      <c r="T6546" s="101">
        <f t="shared" ca="1" si="918"/>
        <v>0.13195676785923277</v>
      </c>
      <c r="U6546" s="101">
        <f t="shared" si="919"/>
        <v>0</v>
      </c>
      <c r="V6546" s="101">
        <f t="shared" ca="1" si="920"/>
        <v>233.06563975243978</v>
      </c>
    </row>
    <row r="6547" spans="2:22" x14ac:dyDescent="0.3">
      <c r="B6547" s="13">
        <v>2023</v>
      </c>
      <c r="C6547" s="13">
        <v>9</v>
      </c>
      <c r="D6547" s="13">
        <v>28</v>
      </c>
      <c r="E6547" s="83" t="s">
        <v>370</v>
      </c>
      <c r="F6547" s="13">
        <v>3</v>
      </c>
      <c r="G6547" s="13">
        <v>4</v>
      </c>
      <c r="H6547" s="13" t="s">
        <v>69</v>
      </c>
      <c r="I6547" s="13" t="s">
        <v>53</v>
      </c>
      <c r="J6547" s="13"/>
      <c r="K6547" s="13" t="s">
        <v>27</v>
      </c>
      <c r="L6547" s="12">
        <f t="shared" ca="1" si="913"/>
        <v>2.4241948912782032</v>
      </c>
      <c r="M6547" s="101">
        <f t="shared" ca="1" si="914"/>
        <v>0.12790052246383801</v>
      </c>
      <c r="N6547" s="101">
        <f t="shared" ca="1" si="921"/>
        <v>935.79542593976635</v>
      </c>
      <c r="O6547" s="101">
        <f t="shared" ca="1" si="915"/>
        <v>0.26154638682000536</v>
      </c>
      <c r="Q6547" s="12">
        <f t="shared" ca="1" si="916"/>
        <v>0</v>
      </c>
      <c r="R6547" s="101">
        <f t="shared" ca="1" si="917"/>
        <v>0</v>
      </c>
      <c r="S6547" s="13"/>
      <c r="T6547" s="101">
        <f t="shared" ca="1" si="918"/>
        <v>0.12790052246383801</v>
      </c>
      <c r="U6547" s="101">
        <f t="shared" si="919"/>
        <v>0</v>
      </c>
      <c r="V6547" s="101">
        <f t="shared" ca="1" si="920"/>
        <v>233.19354027490363</v>
      </c>
    </row>
    <row r="6548" spans="2:22" x14ac:dyDescent="0.3">
      <c r="B6548" s="13">
        <v>2023</v>
      </c>
      <c r="C6548" s="13">
        <v>9</v>
      </c>
      <c r="D6548" s="13">
        <v>28</v>
      </c>
      <c r="E6548" s="83" t="s">
        <v>370</v>
      </c>
      <c r="F6548" s="13">
        <v>3</v>
      </c>
      <c r="G6548" s="13">
        <v>5</v>
      </c>
      <c r="H6548" s="13" t="s">
        <v>69</v>
      </c>
      <c r="I6548" s="13" t="s">
        <v>53</v>
      </c>
      <c r="J6548" s="13"/>
      <c r="K6548" s="13" t="s">
        <v>27</v>
      </c>
      <c r="L6548" s="12">
        <f t="shared" ca="1" si="913"/>
        <v>2.6385374050966197</v>
      </c>
      <c r="M6548" s="101">
        <f t="shared" ca="1" si="914"/>
        <v>0.13920923349289765</v>
      </c>
      <c r="N6548" s="101">
        <f t="shared" ca="1" si="921"/>
        <v>935.79542593976635</v>
      </c>
      <c r="O6548" s="101">
        <f t="shared" ca="1" si="915"/>
        <v>0.28467180063587433</v>
      </c>
      <c r="Q6548" s="12">
        <f t="shared" ca="1" si="916"/>
        <v>0</v>
      </c>
      <c r="R6548" s="101">
        <f t="shared" ca="1" si="917"/>
        <v>0</v>
      </c>
      <c r="S6548" s="13"/>
      <c r="T6548" s="101">
        <f t="shared" ca="1" si="918"/>
        <v>0.13920923349289765</v>
      </c>
      <c r="U6548" s="101">
        <f t="shared" si="919"/>
        <v>0</v>
      </c>
      <c r="V6548" s="101">
        <f t="shared" ca="1" si="920"/>
        <v>233.33274950839652</v>
      </c>
    </row>
    <row r="6549" spans="2:22" x14ac:dyDescent="0.3">
      <c r="B6549" s="13">
        <v>2023</v>
      </c>
      <c r="C6549" s="13">
        <v>9</v>
      </c>
      <c r="D6549" s="13">
        <v>28</v>
      </c>
      <c r="E6549" s="83" t="s">
        <v>370</v>
      </c>
      <c r="F6549" s="13">
        <v>3</v>
      </c>
      <c r="G6549" s="13">
        <v>6</v>
      </c>
      <c r="H6549" s="13" t="s">
        <v>69</v>
      </c>
      <c r="I6549" s="13" t="s">
        <v>53</v>
      </c>
      <c r="J6549" s="13"/>
      <c r="K6549" s="13" t="s">
        <v>27</v>
      </c>
      <c r="L6549" s="12">
        <f t="shared" ca="1" si="913"/>
        <v>2.4775325220355451</v>
      </c>
      <c r="M6549" s="101">
        <f t="shared" ca="1" si="914"/>
        <v>0.13071461586259536</v>
      </c>
      <c r="N6549" s="101">
        <f t="shared" ca="1" si="921"/>
        <v>935.79542593976635</v>
      </c>
      <c r="O6549" s="101">
        <f t="shared" ca="1" si="915"/>
        <v>0.26730098380241496</v>
      </c>
      <c r="Q6549" s="12">
        <f t="shared" ca="1" si="916"/>
        <v>5.6000000000000005</v>
      </c>
      <c r="R6549" s="101">
        <f t="shared" ca="1" si="917"/>
        <v>0.26431687200969117</v>
      </c>
      <c r="S6549" s="13"/>
      <c r="T6549" s="101">
        <f t="shared" ca="1" si="918"/>
        <v>0</v>
      </c>
      <c r="U6549" s="101">
        <f t="shared" si="919"/>
        <v>0</v>
      </c>
      <c r="V6549" s="101">
        <f t="shared" ca="1" si="920"/>
        <v>232.80411576437714</v>
      </c>
    </row>
    <row r="6550" spans="2:22" x14ac:dyDescent="0.3">
      <c r="B6550" s="13">
        <v>2023</v>
      </c>
      <c r="C6550" s="13">
        <v>9</v>
      </c>
      <c r="D6550" s="13">
        <v>28</v>
      </c>
      <c r="E6550" s="83" t="s">
        <v>370</v>
      </c>
      <c r="F6550" s="13">
        <v>3</v>
      </c>
      <c r="G6550" s="13">
        <v>7</v>
      </c>
      <c r="H6550" s="13" t="s">
        <v>69</v>
      </c>
      <c r="I6550" s="13" t="s">
        <v>53</v>
      </c>
      <c r="J6550" s="13"/>
      <c r="K6550" s="13" t="s">
        <v>27</v>
      </c>
      <c r="L6550" s="12">
        <f t="shared" ca="1" si="913"/>
        <v>2.4966933540206591</v>
      </c>
      <c r="M6550" s="101">
        <f t="shared" ca="1" si="914"/>
        <v>0.13172554135812997</v>
      </c>
      <c r="N6550" s="101">
        <f t="shared" ca="1" si="921"/>
        <v>935.79542593976635</v>
      </c>
      <c r="O6550" s="101">
        <f t="shared" ca="1" si="915"/>
        <v>0.26936824596528891</v>
      </c>
      <c r="Q6550" s="12">
        <f t="shared" ca="1" si="916"/>
        <v>5.6000000000000005</v>
      </c>
      <c r="R6550" s="101">
        <f t="shared" ca="1" si="917"/>
        <v>0.26269490758215125</v>
      </c>
      <c r="S6550" s="13"/>
      <c r="T6550" s="101">
        <f t="shared" ca="1" si="918"/>
        <v>0</v>
      </c>
      <c r="U6550" s="101">
        <f t="shared" si="919"/>
        <v>0</v>
      </c>
      <c r="V6550" s="101">
        <f t="shared" ca="1" si="920"/>
        <v>232.27872594921283</v>
      </c>
    </row>
    <row r="6551" spans="2:22" x14ac:dyDescent="0.3">
      <c r="B6551" s="13">
        <v>2023</v>
      </c>
      <c r="C6551" s="13">
        <v>9</v>
      </c>
      <c r="D6551" s="13">
        <v>28</v>
      </c>
      <c r="E6551" s="83" t="s">
        <v>370</v>
      </c>
      <c r="F6551" s="13">
        <v>3</v>
      </c>
      <c r="G6551" s="13">
        <v>8</v>
      </c>
      <c r="H6551" s="13" t="s">
        <v>69</v>
      </c>
      <c r="I6551" s="13" t="s">
        <v>53</v>
      </c>
      <c r="J6551" s="13"/>
      <c r="K6551" s="13" t="s">
        <v>27</v>
      </c>
      <c r="L6551" s="12">
        <f t="shared" ca="1" si="913"/>
        <v>3.8080596705083152</v>
      </c>
      <c r="M6551" s="101">
        <f t="shared" ca="1" si="914"/>
        <v>0.2009132282160187</v>
      </c>
      <c r="N6551" s="101">
        <f t="shared" ca="1" si="921"/>
        <v>935.79542593976635</v>
      </c>
      <c r="O6551" s="101">
        <f t="shared" ca="1" si="915"/>
        <v>0.41085155785114214</v>
      </c>
      <c r="Q6551" s="12">
        <f t="shared" ca="1" si="916"/>
        <v>0</v>
      </c>
      <c r="R6551" s="101">
        <f t="shared" ca="1" si="917"/>
        <v>0</v>
      </c>
      <c r="S6551" s="13"/>
      <c r="T6551" s="101">
        <f t="shared" ca="1" si="918"/>
        <v>0.2009132282160187</v>
      </c>
      <c r="U6551" s="101">
        <f t="shared" si="919"/>
        <v>0</v>
      </c>
      <c r="V6551" s="101">
        <f t="shared" ca="1" si="920"/>
        <v>232.47963917742885</v>
      </c>
    </row>
    <row r="6552" spans="2:22" x14ac:dyDescent="0.3">
      <c r="B6552" s="13">
        <v>2023</v>
      </c>
      <c r="C6552" s="13">
        <v>9</v>
      </c>
      <c r="D6552" s="13">
        <v>28</v>
      </c>
      <c r="E6552" s="83" t="s">
        <v>370</v>
      </c>
      <c r="F6552" s="13">
        <v>3</v>
      </c>
      <c r="G6552" s="13">
        <v>9</v>
      </c>
      <c r="H6552" s="13" t="s">
        <v>69</v>
      </c>
      <c r="I6552" s="13" t="s">
        <v>53</v>
      </c>
      <c r="J6552" s="13"/>
      <c r="K6552" s="13" t="s">
        <v>27</v>
      </c>
      <c r="L6552" s="12">
        <f t="shared" ca="1" si="913"/>
        <v>3.9904637586972478</v>
      </c>
      <c r="M6552" s="101">
        <f t="shared" ca="1" si="914"/>
        <v>0.2105368679088668</v>
      </c>
      <c r="N6552" s="101">
        <f t="shared" ca="1" si="921"/>
        <v>935.79542593976635</v>
      </c>
      <c r="O6552" s="101">
        <f t="shared" ca="1" si="915"/>
        <v>0.43053113492584605</v>
      </c>
      <c r="Q6552" s="12">
        <f t="shared" ca="1" si="916"/>
        <v>5.6000000000000005</v>
      </c>
      <c r="R6552" s="101">
        <f t="shared" ca="1" si="917"/>
        <v>0.13624724282627804</v>
      </c>
      <c r="S6552" s="13"/>
      <c r="T6552" s="101">
        <f t="shared" ca="1" si="918"/>
        <v>0</v>
      </c>
      <c r="U6552" s="101">
        <f t="shared" si="919"/>
        <v>0</v>
      </c>
      <c r="V6552" s="101">
        <f t="shared" ca="1" si="920"/>
        <v>232.20714469177631</v>
      </c>
    </row>
    <row r="6553" spans="2:22" x14ac:dyDescent="0.3">
      <c r="B6553" s="13">
        <v>2023</v>
      </c>
      <c r="C6553" s="13">
        <v>9</v>
      </c>
      <c r="D6553" s="13">
        <v>28</v>
      </c>
      <c r="E6553" s="83" t="s">
        <v>370</v>
      </c>
      <c r="F6553" s="13">
        <v>3</v>
      </c>
      <c r="G6553" s="13">
        <v>10</v>
      </c>
      <c r="H6553" s="13" t="s">
        <v>70</v>
      </c>
      <c r="I6553" s="13" t="s">
        <v>53</v>
      </c>
      <c r="J6553" s="13"/>
      <c r="K6553" s="13" t="s">
        <v>27</v>
      </c>
      <c r="L6553" s="12">
        <f t="shared" ca="1" si="913"/>
        <v>4.0057800805623378</v>
      </c>
      <c r="M6553" s="101">
        <f t="shared" ca="1" si="914"/>
        <v>0.21134495705046893</v>
      </c>
      <c r="N6553" s="101">
        <f t="shared" ca="1" si="921"/>
        <v>935.79542593976635</v>
      </c>
      <c r="O6553" s="101">
        <f t="shared" ca="1" si="915"/>
        <v>0.43218361289187063</v>
      </c>
      <c r="Q6553" s="12">
        <f t="shared" ca="1" si="916"/>
        <v>0</v>
      </c>
      <c r="R6553" s="101">
        <f t="shared" ca="1" si="917"/>
        <v>0</v>
      </c>
      <c r="S6553" s="13"/>
      <c r="T6553" s="101">
        <f t="shared" ca="1" si="918"/>
        <v>0.21134495705046893</v>
      </c>
      <c r="U6553" s="101">
        <f t="shared" si="919"/>
        <v>0</v>
      </c>
      <c r="V6553" s="101">
        <f t="shared" ca="1" si="920"/>
        <v>232.41848964882678</v>
      </c>
    </row>
    <row r="6554" spans="2:22" x14ac:dyDescent="0.3">
      <c r="B6554" s="13">
        <v>2023</v>
      </c>
      <c r="C6554" s="13">
        <v>9</v>
      </c>
      <c r="D6554" s="13">
        <v>28</v>
      </c>
      <c r="E6554" s="83" t="s">
        <v>370</v>
      </c>
      <c r="F6554" s="13">
        <v>3</v>
      </c>
      <c r="G6554" s="13">
        <v>11</v>
      </c>
      <c r="H6554" s="13" t="s">
        <v>70</v>
      </c>
      <c r="I6554" s="13" t="s">
        <v>53</v>
      </c>
      <c r="J6554" s="13"/>
      <c r="K6554" s="13" t="s">
        <v>27</v>
      </c>
      <c r="L6554" s="12">
        <f t="shared" ca="1" si="913"/>
        <v>3.6369994499591347</v>
      </c>
      <c r="M6554" s="101">
        <f t="shared" ca="1" si="914"/>
        <v>0.19188809097984394</v>
      </c>
      <c r="N6554" s="101">
        <f t="shared" ca="1" si="921"/>
        <v>935.79542593976635</v>
      </c>
      <c r="O6554" s="101">
        <f t="shared" ca="1" si="915"/>
        <v>0.39239587065609105</v>
      </c>
      <c r="Q6554" s="12">
        <f t="shared" ca="1" si="916"/>
        <v>5.6000000000000005</v>
      </c>
      <c r="R6554" s="101">
        <f t="shared" ca="1" si="917"/>
        <v>0.16616799656095929</v>
      </c>
      <c r="S6554" s="13"/>
      <c r="T6554" s="101">
        <f t="shared" ca="1" si="918"/>
        <v>0</v>
      </c>
      <c r="U6554" s="101">
        <f t="shared" si="919"/>
        <v>0</v>
      </c>
      <c r="V6554" s="101">
        <f t="shared" ca="1" si="920"/>
        <v>232.08615365570483</v>
      </c>
    </row>
    <row r="6555" spans="2:22" x14ac:dyDescent="0.3">
      <c r="B6555" s="13">
        <v>2023</v>
      </c>
      <c r="C6555" s="13">
        <v>9</v>
      </c>
      <c r="D6555" s="13">
        <v>28</v>
      </c>
      <c r="E6555" s="83" t="s">
        <v>370</v>
      </c>
      <c r="F6555" s="13">
        <v>3</v>
      </c>
      <c r="G6555" s="13">
        <v>12</v>
      </c>
      <c r="H6555" s="13" t="s">
        <v>70</v>
      </c>
      <c r="I6555" s="13" t="s">
        <v>53</v>
      </c>
      <c r="J6555" s="13"/>
      <c r="K6555" s="13" t="s">
        <v>27</v>
      </c>
      <c r="L6555" s="12">
        <f t="shared" ca="1" si="913"/>
        <v>2.4092352967042401</v>
      </c>
      <c r="M6555" s="101">
        <f t="shared" ca="1" si="914"/>
        <v>0.12711125425411571</v>
      </c>
      <c r="N6555" s="101">
        <f t="shared" ca="1" si="921"/>
        <v>935.79542593976635</v>
      </c>
      <c r="O6555" s="101">
        <f t="shared" ca="1" si="915"/>
        <v>0.25993239616142044</v>
      </c>
      <c r="Q6555" s="12">
        <f t="shared" ca="1" si="916"/>
        <v>5.6000000000000005</v>
      </c>
      <c r="R6555" s="101">
        <f t="shared" ca="1" si="917"/>
        <v>0.27009823213398615</v>
      </c>
      <c r="S6555" s="13"/>
      <c r="T6555" s="101">
        <f t="shared" ca="1" si="918"/>
        <v>0</v>
      </c>
      <c r="U6555" s="101">
        <f t="shared" si="919"/>
        <v>0</v>
      </c>
      <c r="V6555" s="101">
        <f t="shared" ca="1" si="920"/>
        <v>231.54595719143686</v>
      </c>
    </row>
    <row r="6556" spans="2:22" x14ac:dyDescent="0.3">
      <c r="B6556" s="13">
        <v>2023</v>
      </c>
      <c r="C6556" s="13">
        <v>9</v>
      </c>
      <c r="D6556" s="13">
        <v>28</v>
      </c>
      <c r="E6556" s="83" t="s">
        <v>370</v>
      </c>
      <c r="F6556" s="13">
        <v>3</v>
      </c>
      <c r="G6556" s="13">
        <v>13</v>
      </c>
      <c r="H6556" s="13" t="s">
        <v>70</v>
      </c>
      <c r="I6556" s="13" t="s">
        <v>53</v>
      </c>
      <c r="J6556" s="13"/>
      <c r="K6556" s="13" t="s">
        <v>27</v>
      </c>
      <c r="L6556" s="12">
        <f t="shared" ca="1" si="913"/>
        <v>3.2594553560149655</v>
      </c>
      <c r="M6556" s="101">
        <f t="shared" ca="1" si="914"/>
        <v>0.17196886458334959</v>
      </c>
      <c r="N6556" s="101">
        <f t="shared" ca="1" si="921"/>
        <v>935.79542593976635</v>
      </c>
      <c r="O6556" s="101">
        <f t="shared" ca="1" si="915"/>
        <v>0.35166263836045464</v>
      </c>
      <c r="Q6556" s="12">
        <f t="shared" ca="1" si="916"/>
        <v>0</v>
      </c>
      <c r="R6556" s="101">
        <f t="shared" ca="1" si="917"/>
        <v>0</v>
      </c>
      <c r="S6556" s="13"/>
      <c r="T6556" s="101">
        <f t="shared" ca="1" si="918"/>
        <v>0.17196886458334959</v>
      </c>
      <c r="U6556" s="101">
        <f t="shared" si="919"/>
        <v>0</v>
      </c>
      <c r="V6556" s="101">
        <f t="shared" ca="1" si="920"/>
        <v>231.71792605602022</v>
      </c>
    </row>
    <row r="6557" spans="2:22" x14ac:dyDescent="0.3">
      <c r="B6557" s="13">
        <v>2023</v>
      </c>
      <c r="C6557" s="13">
        <v>9</v>
      </c>
      <c r="D6557" s="13">
        <v>28</v>
      </c>
      <c r="E6557" s="83" t="s">
        <v>370</v>
      </c>
      <c r="F6557" s="13">
        <v>3</v>
      </c>
      <c r="G6557" s="13">
        <v>14</v>
      </c>
      <c r="H6557" s="13" t="s">
        <v>70</v>
      </c>
      <c r="I6557" s="13" t="s">
        <v>53</v>
      </c>
      <c r="J6557" s="13"/>
      <c r="K6557" s="13" t="s">
        <v>27</v>
      </c>
      <c r="L6557" s="12">
        <f t="shared" ca="1" si="913"/>
        <v>3.4302071613119249</v>
      </c>
      <c r="M6557" s="101">
        <f t="shared" ca="1" si="914"/>
        <v>0.18097772983081717</v>
      </c>
      <c r="N6557" s="101">
        <f t="shared" ca="1" si="921"/>
        <v>935.79542593976635</v>
      </c>
      <c r="O6557" s="101">
        <f t="shared" ca="1" si="915"/>
        <v>0.37008505063394359</v>
      </c>
      <c r="Q6557" s="12">
        <f t="shared" ca="1" si="916"/>
        <v>0</v>
      </c>
      <c r="R6557" s="101">
        <f t="shared" ca="1" si="917"/>
        <v>0</v>
      </c>
      <c r="S6557" s="13"/>
      <c r="T6557" s="101">
        <f t="shared" ca="1" si="918"/>
        <v>0.18097772983081717</v>
      </c>
      <c r="U6557" s="101">
        <f t="shared" si="919"/>
        <v>0</v>
      </c>
      <c r="V6557" s="101">
        <f t="shared" ca="1" si="920"/>
        <v>231.89890378585105</v>
      </c>
    </row>
    <row r="6558" spans="2:22" x14ac:dyDescent="0.3">
      <c r="B6558" s="13">
        <v>2023</v>
      </c>
      <c r="C6558" s="13">
        <v>9</v>
      </c>
      <c r="D6558" s="13">
        <v>28</v>
      </c>
      <c r="E6558" s="83" t="s">
        <v>370</v>
      </c>
      <c r="F6558" s="13">
        <v>3</v>
      </c>
      <c r="G6558" s="13">
        <v>15</v>
      </c>
      <c r="H6558" s="13" t="s">
        <v>70</v>
      </c>
      <c r="I6558" s="13" t="s">
        <v>53</v>
      </c>
      <c r="J6558" s="13"/>
      <c r="K6558" s="13" t="s">
        <v>27</v>
      </c>
      <c r="L6558" s="12">
        <f t="shared" ca="1" si="913"/>
        <v>4.0436469822951295</v>
      </c>
      <c r="M6558" s="101">
        <f t="shared" ca="1" si="914"/>
        <v>0.21334281478589104</v>
      </c>
      <c r="N6558" s="101">
        <f t="shared" ca="1" si="921"/>
        <v>935.79542593976635</v>
      </c>
      <c r="O6558" s="101">
        <f t="shared" ca="1" si="915"/>
        <v>0.43626907291982153</v>
      </c>
      <c r="Q6558" s="12">
        <f t="shared" ca="1" si="916"/>
        <v>0</v>
      </c>
      <c r="R6558" s="101">
        <f t="shared" ca="1" si="917"/>
        <v>0</v>
      </c>
      <c r="S6558" s="13"/>
      <c r="T6558" s="101">
        <f t="shared" ca="1" si="918"/>
        <v>0.21334281478589104</v>
      </c>
      <c r="U6558" s="101">
        <f t="shared" si="919"/>
        <v>0</v>
      </c>
      <c r="V6558" s="101">
        <f t="shared" ca="1" si="920"/>
        <v>232.11224660063695</v>
      </c>
    </row>
    <row r="6559" spans="2:22" x14ac:dyDescent="0.3">
      <c r="B6559" s="13">
        <v>2023</v>
      </c>
      <c r="C6559" s="13">
        <v>9</v>
      </c>
      <c r="D6559" s="13">
        <v>28</v>
      </c>
      <c r="E6559" s="83" t="s">
        <v>370</v>
      </c>
      <c r="F6559" s="13">
        <v>3</v>
      </c>
      <c r="G6559" s="13">
        <v>16</v>
      </c>
      <c r="H6559" s="13" t="s">
        <v>71</v>
      </c>
      <c r="I6559" s="13" t="s">
        <v>53</v>
      </c>
      <c r="J6559" s="13"/>
      <c r="K6559" s="13" t="s">
        <v>27</v>
      </c>
      <c r="L6559" s="12">
        <f t="shared" ca="1" si="913"/>
        <v>3.0053989052301371</v>
      </c>
      <c r="M6559" s="101">
        <f t="shared" ca="1" si="914"/>
        <v>0.37309022009526921</v>
      </c>
      <c r="N6559" s="101">
        <f t="shared" ca="1" si="921"/>
        <v>936.64069438186232</v>
      </c>
      <c r="O6559" s="101">
        <f t="shared" ca="1" si="915"/>
        <v>0.89500779397753483</v>
      </c>
      <c r="Q6559" s="12">
        <f t="shared" ca="1" si="916"/>
        <v>3.0111307788230559</v>
      </c>
      <c r="R6559" s="101">
        <f t="shared" ca="1" si="917"/>
        <v>4.8520309964057842E-4</v>
      </c>
      <c r="S6559" s="13"/>
      <c r="T6559" s="101">
        <f t="shared" ca="1" si="918"/>
        <v>0</v>
      </c>
      <c r="U6559" s="101">
        <f t="shared" ca="1" si="919"/>
        <v>0.84526844209597607</v>
      </c>
      <c r="V6559" s="101">
        <f t="shared" ca="1" si="920"/>
        <v>232.95654463653366</v>
      </c>
    </row>
    <row r="6560" spans="2:22" x14ac:dyDescent="0.3">
      <c r="B6560" s="13">
        <v>2023</v>
      </c>
      <c r="C6560" s="13">
        <v>9</v>
      </c>
      <c r="D6560" s="13">
        <v>28</v>
      </c>
      <c r="E6560" s="83" t="s">
        <v>370</v>
      </c>
      <c r="F6560" s="13">
        <v>3</v>
      </c>
      <c r="G6560" s="13">
        <v>17</v>
      </c>
      <c r="H6560" s="13" t="s">
        <v>71</v>
      </c>
      <c r="I6560" s="13" t="s">
        <v>53</v>
      </c>
      <c r="J6560" s="13"/>
      <c r="K6560" s="13" t="s">
        <v>27</v>
      </c>
      <c r="L6560" s="12">
        <f t="shared" ca="1" si="913"/>
        <v>3.7572340282746532</v>
      </c>
      <c r="M6560" s="101">
        <f t="shared" ca="1" si="914"/>
        <v>0.46642303227001547</v>
      </c>
      <c r="N6560" s="101">
        <f t="shared" ca="1" si="921"/>
        <v>937.69741645231454</v>
      </c>
      <c r="O6560" s="101">
        <f t="shared" ca="1" si="915"/>
        <v>1.1189042936201918</v>
      </c>
      <c r="Q6560" s="12">
        <f t="shared" ca="1" si="916"/>
        <v>5.6000000000000005</v>
      </c>
      <c r="R6560" s="101">
        <f t="shared" ca="1" si="917"/>
        <v>0.15599013950655066</v>
      </c>
      <c r="S6560" s="13"/>
      <c r="T6560" s="101">
        <f t="shared" ca="1" si="918"/>
        <v>0</v>
      </c>
      <c r="U6560" s="101">
        <f t="shared" ca="1" si="919"/>
        <v>1.0567220704522462</v>
      </c>
      <c r="V6560" s="101">
        <f t="shared" ca="1" si="920"/>
        <v>233.7012864279728</v>
      </c>
    </row>
    <row r="6561" spans="2:22" x14ac:dyDescent="0.3">
      <c r="B6561" s="13">
        <v>2023</v>
      </c>
      <c r="C6561" s="13">
        <v>9</v>
      </c>
      <c r="D6561" s="13">
        <v>28</v>
      </c>
      <c r="E6561" s="83" t="s">
        <v>370</v>
      </c>
      <c r="F6561" s="13">
        <v>3</v>
      </c>
      <c r="G6561" s="13">
        <v>18</v>
      </c>
      <c r="H6561" s="13" t="s">
        <v>71</v>
      </c>
      <c r="I6561" s="13" t="s">
        <v>53</v>
      </c>
      <c r="J6561" s="13"/>
      <c r="K6561" s="13" t="s">
        <v>27</v>
      </c>
      <c r="L6561" s="12">
        <f t="shared" ca="1" si="913"/>
        <v>4.7784442824885733</v>
      </c>
      <c r="M6561" s="101">
        <f t="shared" ca="1" si="914"/>
        <v>0.5931960732281315</v>
      </c>
      <c r="N6561" s="101">
        <f t="shared" ca="1" si="921"/>
        <v>939.04135390676447</v>
      </c>
      <c r="O6561" s="101">
        <f t="shared" ca="1" si="915"/>
        <v>1.4230207073250971</v>
      </c>
      <c r="Q6561" s="12">
        <f t="shared" ca="1" si="916"/>
        <v>5.6000000000000005</v>
      </c>
      <c r="R6561" s="101">
        <f t="shared" ca="1" si="917"/>
        <v>6.9544691487342311E-2</v>
      </c>
      <c r="S6561" s="13"/>
      <c r="T6561" s="101">
        <f t="shared" ca="1" si="918"/>
        <v>0</v>
      </c>
      <c r="U6561" s="101">
        <f t="shared" ca="1" si="919"/>
        <v>1.3439374544499112</v>
      </c>
      <c r="V6561" s="101">
        <f t="shared" ca="1" si="920"/>
        <v>234.90613449944803</v>
      </c>
    </row>
    <row r="6562" spans="2:22" x14ac:dyDescent="0.3">
      <c r="B6562" s="13">
        <v>2023</v>
      </c>
      <c r="C6562" s="13">
        <v>9</v>
      </c>
      <c r="D6562" s="13">
        <v>28</v>
      </c>
      <c r="E6562" s="83" t="s">
        <v>370</v>
      </c>
      <c r="F6562" s="13">
        <v>3</v>
      </c>
      <c r="G6562" s="13">
        <v>19</v>
      </c>
      <c r="H6562" s="13" t="s">
        <v>71</v>
      </c>
      <c r="I6562" s="13" t="s">
        <v>53</v>
      </c>
      <c r="J6562" s="13"/>
      <c r="K6562" s="13" t="s">
        <v>27</v>
      </c>
      <c r="L6562" s="12">
        <f t="shared" ca="1" si="913"/>
        <v>3.0295463235750071</v>
      </c>
      <c r="M6562" s="101">
        <f t="shared" ca="1" si="914"/>
        <v>0.37608788060860138</v>
      </c>
      <c r="N6562" s="101">
        <f t="shared" ca="1" si="921"/>
        <v>939.89341381026998</v>
      </c>
      <c r="O6562" s="101">
        <f t="shared" ca="1" si="915"/>
        <v>0.90219889516063712</v>
      </c>
      <c r="Q6562" s="12">
        <f t="shared" ca="1" si="916"/>
        <v>0</v>
      </c>
      <c r="R6562" s="101">
        <f t="shared" ca="1" si="917"/>
        <v>0</v>
      </c>
      <c r="S6562" s="13"/>
      <c r="T6562" s="101">
        <f t="shared" ca="1" si="918"/>
        <v>0.37608788060860138</v>
      </c>
      <c r="U6562" s="101">
        <f t="shared" ca="1" si="919"/>
        <v>0.85205990350547067</v>
      </c>
      <c r="V6562" s="101">
        <f t="shared" ca="1" si="920"/>
        <v>236.1342822835621</v>
      </c>
    </row>
    <row r="6563" spans="2:22" x14ac:dyDescent="0.3">
      <c r="B6563" s="13">
        <v>2023</v>
      </c>
      <c r="C6563" s="13">
        <v>9</v>
      </c>
      <c r="D6563" s="13">
        <v>28</v>
      </c>
      <c r="E6563" s="83" t="s">
        <v>370</v>
      </c>
      <c r="F6563" s="13">
        <v>3</v>
      </c>
      <c r="G6563" s="13">
        <v>20</v>
      </c>
      <c r="H6563" s="13" t="s">
        <v>69</v>
      </c>
      <c r="I6563" s="13" t="s">
        <v>53</v>
      </c>
      <c r="J6563" s="13"/>
      <c r="K6563" s="13" t="s">
        <v>27</v>
      </c>
      <c r="L6563" s="12">
        <f t="shared" ca="1" si="913"/>
        <v>5.4138515463731522</v>
      </c>
      <c r="M6563" s="101">
        <f t="shared" ca="1" si="914"/>
        <v>0.2856348075866475</v>
      </c>
      <c r="N6563" s="101">
        <f t="shared" ca="1" si="921"/>
        <v>939.89341381026998</v>
      </c>
      <c r="O6563" s="101">
        <f t="shared" ca="1" si="915"/>
        <v>0.58410044333819944</v>
      </c>
      <c r="Q6563" s="12">
        <f t="shared" ca="1" si="916"/>
        <v>0</v>
      </c>
      <c r="R6563" s="101">
        <f t="shared" ca="1" si="917"/>
        <v>0</v>
      </c>
      <c r="S6563" s="13"/>
      <c r="T6563" s="101">
        <f t="shared" ca="1" si="918"/>
        <v>0.2856348075866475</v>
      </c>
      <c r="U6563" s="101">
        <f t="shared" si="919"/>
        <v>0</v>
      </c>
      <c r="V6563" s="101">
        <f t="shared" ca="1" si="920"/>
        <v>236.41991709114876</v>
      </c>
    </row>
    <row r="6564" spans="2:22" x14ac:dyDescent="0.3">
      <c r="B6564" s="13">
        <v>2023</v>
      </c>
      <c r="C6564" s="13">
        <v>9</v>
      </c>
      <c r="D6564" s="13">
        <v>28</v>
      </c>
      <c r="E6564" s="83" t="s">
        <v>370</v>
      </c>
      <c r="F6564" s="13">
        <v>3</v>
      </c>
      <c r="G6564" s="13">
        <v>21</v>
      </c>
      <c r="H6564" s="13" t="s">
        <v>69</v>
      </c>
      <c r="I6564" s="13" t="s">
        <v>53</v>
      </c>
      <c r="J6564" s="13"/>
      <c r="K6564" s="13" t="s">
        <v>27</v>
      </c>
      <c r="L6564" s="12">
        <f t="shared" ca="1" si="913"/>
        <v>5.3714427613725197</v>
      </c>
      <c r="M6564" s="101">
        <f t="shared" ca="1" si="914"/>
        <v>0.28339732009001417</v>
      </c>
      <c r="N6564" s="101">
        <f t="shared" ca="1" si="921"/>
        <v>939.89341381026998</v>
      </c>
      <c r="O6564" s="101">
        <f t="shared" ca="1" si="915"/>
        <v>0.57952495952448113</v>
      </c>
      <c r="Q6564" s="12">
        <f t="shared" ca="1" si="916"/>
        <v>0</v>
      </c>
      <c r="R6564" s="101">
        <f t="shared" ca="1" si="917"/>
        <v>0</v>
      </c>
      <c r="S6564" s="13"/>
      <c r="T6564" s="101">
        <f t="shared" ca="1" si="918"/>
        <v>0.28339732009001417</v>
      </c>
      <c r="U6564" s="101">
        <f t="shared" si="919"/>
        <v>0</v>
      </c>
      <c r="V6564" s="101">
        <f t="shared" ca="1" si="920"/>
        <v>236.70331441123878</v>
      </c>
    </row>
    <row r="6565" spans="2:22" x14ac:dyDescent="0.3">
      <c r="B6565" s="13">
        <v>2023</v>
      </c>
      <c r="C6565" s="13">
        <v>9</v>
      </c>
      <c r="D6565" s="13">
        <v>28</v>
      </c>
      <c r="E6565" s="83" t="s">
        <v>370</v>
      </c>
      <c r="F6565" s="13">
        <v>3</v>
      </c>
      <c r="G6565" s="13">
        <v>22</v>
      </c>
      <c r="H6565" s="13" t="s">
        <v>69</v>
      </c>
      <c r="I6565" s="13" t="s">
        <v>53</v>
      </c>
      <c r="J6565" s="13"/>
      <c r="K6565" s="13" t="s">
        <v>27</v>
      </c>
      <c r="L6565" s="12">
        <f t="shared" ca="1" si="913"/>
        <v>4.6944655421147674</v>
      </c>
      <c r="M6565" s="101">
        <f t="shared" ca="1" si="914"/>
        <v>0.24768000200197512</v>
      </c>
      <c r="N6565" s="101">
        <f t="shared" ca="1" si="921"/>
        <v>939.89341381026998</v>
      </c>
      <c r="O6565" s="101">
        <f t="shared" ca="1" si="915"/>
        <v>0.50648588733876221</v>
      </c>
      <c r="Q6565" s="12">
        <f t="shared" ca="1" si="916"/>
        <v>0</v>
      </c>
      <c r="R6565" s="101">
        <f t="shared" ca="1" si="917"/>
        <v>0</v>
      </c>
      <c r="S6565" s="13"/>
      <c r="T6565" s="101">
        <f t="shared" ca="1" si="918"/>
        <v>0.24768000200197512</v>
      </c>
      <c r="U6565" s="101">
        <f t="shared" si="919"/>
        <v>0</v>
      </c>
      <c r="V6565" s="101">
        <f t="shared" ca="1" si="920"/>
        <v>236.95099441324075</v>
      </c>
    </row>
    <row r="6566" spans="2:22" x14ac:dyDescent="0.3">
      <c r="B6566" s="13">
        <v>2023</v>
      </c>
      <c r="C6566" s="13">
        <v>9</v>
      </c>
      <c r="D6566" s="13">
        <v>28</v>
      </c>
      <c r="E6566" s="83" t="s">
        <v>370</v>
      </c>
      <c r="F6566" s="13">
        <v>3</v>
      </c>
      <c r="G6566" s="13">
        <v>23</v>
      </c>
      <c r="H6566" s="13" t="s">
        <v>69</v>
      </c>
      <c r="I6566" s="13" t="s">
        <v>53</v>
      </c>
      <c r="J6566" s="13"/>
      <c r="K6566" s="13" t="s">
        <v>27</v>
      </c>
      <c r="L6566" s="12">
        <f t="shared" ca="1" si="913"/>
        <v>3.2668039941641207</v>
      </c>
      <c r="M6566" s="101">
        <f t="shared" ca="1" si="914"/>
        <v>0.172356578732099</v>
      </c>
      <c r="N6566" s="101">
        <f t="shared" ca="1" si="921"/>
        <v>939.89341381026998</v>
      </c>
      <c r="O6566" s="101">
        <f t="shared" ca="1" si="915"/>
        <v>0.35245548293036699</v>
      </c>
      <c r="Q6566" s="12">
        <f t="shared" ca="1" si="916"/>
        <v>0</v>
      </c>
      <c r="R6566" s="101">
        <f t="shared" ca="1" si="917"/>
        <v>0</v>
      </c>
      <c r="S6566" s="13"/>
      <c r="T6566" s="101">
        <f t="shared" ca="1" si="918"/>
        <v>0.172356578732099</v>
      </c>
      <c r="U6566" s="101">
        <f t="shared" si="919"/>
        <v>0</v>
      </c>
      <c r="V6566" s="101">
        <f t="shared" ca="1" si="920"/>
        <v>237.12335099197284</v>
      </c>
    </row>
    <row r="6567" spans="2:22" x14ac:dyDescent="0.3">
      <c r="B6567" s="13">
        <v>2023</v>
      </c>
      <c r="C6567" s="13">
        <v>9</v>
      </c>
      <c r="D6567" s="13">
        <v>29</v>
      </c>
      <c r="E6567" s="83" t="s">
        <v>371</v>
      </c>
      <c r="F6567" s="13">
        <v>4</v>
      </c>
      <c r="G6567" s="13">
        <v>0</v>
      </c>
      <c r="H6567" s="13" t="s">
        <v>69</v>
      </c>
      <c r="I6567" s="13" t="s">
        <v>53</v>
      </c>
      <c r="J6567" s="13"/>
      <c r="K6567" s="13" t="s">
        <v>28</v>
      </c>
      <c r="L6567" s="12">
        <f t="shared" ca="1" si="913"/>
        <v>5.0369831922466046</v>
      </c>
      <c r="M6567" s="101">
        <f t="shared" ca="1" si="914"/>
        <v>0.26575123322293087</v>
      </c>
      <c r="N6567" s="101">
        <f t="shared" ca="1" si="921"/>
        <v>939.89341381026998</v>
      </c>
      <c r="O6567" s="101">
        <f t="shared" ca="1" si="915"/>
        <v>0.54344011661148617</v>
      </c>
      <c r="Q6567" s="12">
        <f t="shared" ca="1" si="916"/>
        <v>0</v>
      </c>
      <c r="R6567" s="101">
        <f t="shared" ca="1" si="917"/>
        <v>0</v>
      </c>
      <c r="S6567" s="13"/>
      <c r="T6567" s="101">
        <f t="shared" ca="1" si="918"/>
        <v>0.26575123322293087</v>
      </c>
      <c r="U6567" s="101">
        <f t="shared" si="919"/>
        <v>0</v>
      </c>
      <c r="V6567" s="101">
        <f t="shared" ca="1" si="920"/>
        <v>237.38910222519578</v>
      </c>
    </row>
    <row r="6568" spans="2:22" x14ac:dyDescent="0.3">
      <c r="B6568" s="13">
        <v>2023</v>
      </c>
      <c r="C6568" s="13">
        <v>9</v>
      </c>
      <c r="D6568" s="13">
        <v>29</v>
      </c>
      <c r="E6568" s="83" t="s">
        <v>371</v>
      </c>
      <c r="F6568" s="13">
        <v>4</v>
      </c>
      <c r="G6568" s="13">
        <v>1</v>
      </c>
      <c r="H6568" s="13" t="s">
        <v>69</v>
      </c>
      <c r="I6568" s="13" t="s">
        <v>53</v>
      </c>
      <c r="J6568" s="13"/>
      <c r="K6568" s="13" t="s">
        <v>28</v>
      </c>
      <c r="L6568" s="12">
        <f t="shared" ca="1" si="913"/>
        <v>2.4834966970113239</v>
      </c>
      <c r="M6568" s="101">
        <f t="shared" ca="1" si="914"/>
        <v>0.13102928573431746</v>
      </c>
      <c r="N6568" s="101">
        <f t="shared" ca="1" si="921"/>
        <v>939.89341381026998</v>
      </c>
      <c r="O6568" s="101">
        <f t="shared" ca="1" si="915"/>
        <v>0.26794445864055172</v>
      </c>
      <c r="Q6568" s="12">
        <f t="shared" ca="1" si="916"/>
        <v>0</v>
      </c>
      <c r="R6568" s="101">
        <f t="shared" ca="1" si="917"/>
        <v>0</v>
      </c>
      <c r="S6568" s="13"/>
      <c r="T6568" s="101">
        <f t="shared" ca="1" si="918"/>
        <v>0.13102928573431746</v>
      </c>
      <c r="U6568" s="101">
        <f t="shared" si="919"/>
        <v>0</v>
      </c>
      <c r="V6568" s="101">
        <f t="shared" ca="1" si="920"/>
        <v>237.5201315109301</v>
      </c>
    </row>
    <row r="6569" spans="2:22" x14ac:dyDescent="0.3">
      <c r="B6569" s="13">
        <v>2023</v>
      </c>
      <c r="C6569" s="13">
        <v>9</v>
      </c>
      <c r="D6569" s="13">
        <v>29</v>
      </c>
      <c r="E6569" s="83" t="s">
        <v>371</v>
      </c>
      <c r="F6569" s="13">
        <v>4</v>
      </c>
      <c r="G6569" s="13">
        <v>2</v>
      </c>
      <c r="H6569" s="13" t="s">
        <v>69</v>
      </c>
      <c r="I6569" s="13" t="s">
        <v>53</v>
      </c>
      <c r="J6569" s="13"/>
      <c r="K6569" s="13" t="s">
        <v>28</v>
      </c>
      <c r="L6569" s="12">
        <f t="shared" ca="1" si="913"/>
        <v>2.6449367136268709</v>
      </c>
      <c r="M6569" s="101">
        <f t="shared" ca="1" si="914"/>
        <v>0.1395468610109537</v>
      </c>
      <c r="N6569" s="101">
        <f t="shared" ca="1" si="921"/>
        <v>939.89341381026998</v>
      </c>
      <c r="O6569" s="101">
        <f t="shared" ca="1" si="915"/>
        <v>0.28536222203320311</v>
      </c>
      <c r="Q6569" s="12">
        <f t="shared" ca="1" si="916"/>
        <v>0</v>
      </c>
      <c r="R6569" s="101">
        <f t="shared" ca="1" si="917"/>
        <v>0</v>
      </c>
      <c r="S6569" s="13"/>
      <c r="T6569" s="101">
        <f t="shared" ca="1" si="918"/>
        <v>0.1395468610109537</v>
      </c>
      <c r="U6569" s="101">
        <f t="shared" si="919"/>
        <v>0</v>
      </c>
      <c r="V6569" s="101">
        <f t="shared" ca="1" si="920"/>
        <v>237.65967837194106</v>
      </c>
    </row>
    <row r="6570" spans="2:22" x14ac:dyDescent="0.3">
      <c r="B6570" s="13">
        <v>2023</v>
      </c>
      <c r="C6570" s="13">
        <v>9</v>
      </c>
      <c r="D6570" s="13">
        <v>29</v>
      </c>
      <c r="E6570" s="83" t="s">
        <v>371</v>
      </c>
      <c r="F6570" s="13">
        <v>4</v>
      </c>
      <c r="G6570" s="13">
        <v>3</v>
      </c>
      <c r="H6570" s="13" t="s">
        <v>69</v>
      </c>
      <c r="I6570" s="13" t="s">
        <v>53</v>
      </c>
      <c r="J6570" s="13"/>
      <c r="K6570" s="13" t="s">
        <v>28</v>
      </c>
      <c r="L6570" s="12">
        <f t="shared" ca="1" si="913"/>
        <v>2.7996028901888237</v>
      </c>
      <c r="M6570" s="101">
        <f t="shared" ca="1" si="914"/>
        <v>0.14770704848636235</v>
      </c>
      <c r="N6570" s="101">
        <f t="shared" ca="1" si="921"/>
        <v>939.89341381026998</v>
      </c>
      <c r="O6570" s="101">
        <f t="shared" ca="1" si="915"/>
        <v>0.30204915582247216</v>
      </c>
      <c r="Q6570" s="12">
        <f t="shared" ca="1" si="916"/>
        <v>0</v>
      </c>
      <c r="R6570" s="101">
        <f t="shared" ca="1" si="917"/>
        <v>0</v>
      </c>
      <c r="S6570" s="13"/>
      <c r="T6570" s="101">
        <f t="shared" ca="1" si="918"/>
        <v>0.14770704848636235</v>
      </c>
      <c r="U6570" s="101">
        <f t="shared" si="919"/>
        <v>0</v>
      </c>
      <c r="V6570" s="101">
        <f t="shared" ca="1" si="920"/>
        <v>237.80738542042741</v>
      </c>
    </row>
    <row r="6571" spans="2:22" x14ac:dyDescent="0.3">
      <c r="B6571" s="13">
        <v>2023</v>
      </c>
      <c r="C6571" s="13">
        <v>9</v>
      </c>
      <c r="D6571" s="13">
        <v>29</v>
      </c>
      <c r="E6571" s="83" t="s">
        <v>371</v>
      </c>
      <c r="F6571" s="13">
        <v>4</v>
      </c>
      <c r="G6571" s="13">
        <v>4</v>
      </c>
      <c r="H6571" s="13" t="s">
        <v>69</v>
      </c>
      <c r="I6571" s="13" t="s">
        <v>53</v>
      </c>
      <c r="J6571" s="13"/>
      <c r="K6571" s="13" t="s">
        <v>28</v>
      </c>
      <c r="L6571" s="12">
        <f t="shared" ca="1" si="913"/>
        <v>2.679306396969964</v>
      </c>
      <c r="M6571" s="101">
        <f t="shared" ca="1" si="914"/>
        <v>0.14136020550413531</v>
      </c>
      <c r="N6571" s="101">
        <f t="shared" ca="1" si="921"/>
        <v>939.89341381026998</v>
      </c>
      <c r="O6571" s="101">
        <f t="shared" ca="1" si="915"/>
        <v>0.2890703671690894</v>
      </c>
      <c r="Q6571" s="12">
        <f t="shared" ca="1" si="916"/>
        <v>0</v>
      </c>
      <c r="R6571" s="101">
        <f t="shared" ca="1" si="917"/>
        <v>0</v>
      </c>
      <c r="S6571" s="13"/>
      <c r="T6571" s="101">
        <f t="shared" ca="1" si="918"/>
        <v>0.14136020550413531</v>
      </c>
      <c r="U6571" s="101">
        <f t="shared" si="919"/>
        <v>0</v>
      </c>
      <c r="V6571" s="101">
        <f t="shared" ca="1" si="920"/>
        <v>237.94874562593154</v>
      </c>
    </row>
    <row r="6572" spans="2:22" x14ac:dyDescent="0.3">
      <c r="B6572" s="13">
        <v>2023</v>
      </c>
      <c r="C6572" s="13">
        <v>9</v>
      </c>
      <c r="D6572" s="13">
        <v>29</v>
      </c>
      <c r="E6572" s="83" t="s">
        <v>371</v>
      </c>
      <c r="F6572" s="13">
        <v>4</v>
      </c>
      <c r="G6572" s="13">
        <v>5</v>
      </c>
      <c r="H6572" s="13" t="s">
        <v>69</v>
      </c>
      <c r="I6572" s="13" t="s">
        <v>53</v>
      </c>
      <c r="J6572" s="13"/>
      <c r="K6572" s="13" t="s">
        <v>28</v>
      </c>
      <c r="L6572" s="12">
        <f t="shared" ca="1" si="913"/>
        <v>2.1851149449776601</v>
      </c>
      <c r="M6572" s="101">
        <f t="shared" ca="1" si="914"/>
        <v>0.11528666449702135</v>
      </c>
      <c r="N6572" s="101">
        <f t="shared" ca="1" si="921"/>
        <v>939.89341381026998</v>
      </c>
      <c r="O6572" s="101">
        <f t="shared" ca="1" si="915"/>
        <v>0.23575205141363975</v>
      </c>
      <c r="Q6572" s="12">
        <f t="shared" ca="1" si="916"/>
        <v>0</v>
      </c>
      <c r="R6572" s="101">
        <f t="shared" ca="1" si="917"/>
        <v>0</v>
      </c>
      <c r="S6572" s="13"/>
      <c r="T6572" s="101">
        <f t="shared" ca="1" si="918"/>
        <v>0.11528666449702135</v>
      </c>
      <c r="U6572" s="101">
        <f t="shared" si="919"/>
        <v>0</v>
      </c>
      <c r="V6572" s="101">
        <f t="shared" ca="1" si="920"/>
        <v>238.06403229042857</v>
      </c>
    </row>
    <row r="6573" spans="2:22" x14ac:dyDescent="0.3">
      <c r="B6573" s="13">
        <v>2023</v>
      </c>
      <c r="C6573" s="13">
        <v>9</v>
      </c>
      <c r="D6573" s="13">
        <v>29</v>
      </c>
      <c r="E6573" s="83" t="s">
        <v>371</v>
      </c>
      <c r="F6573" s="13">
        <v>4</v>
      </c>
      <c r="G6573" s="13">
        <v>6</v>
      </c>
      <c r="H6573" s="13" t="s">
        <v>69</v>
      </c>
      <c r="I6573" s="13" t="s">
        <v>53</v>
      </c>
      <c r="J6573" s="13"/>
      <c r="K6573" s="13" t="s">
        <v>28</v>
      </c>
      <c r="L6573" s="12">
        <f t="shared" ca="1" si="913"/>
        <v>2.6621674516416904</v>
      </c>
      <c r="M6573" s="101">
        <f t="shared" ca="1" si="914"/>
        <v>0.14045595474861558</v>
      </c>
      <c r="N6573" s="101">
        <f t="shared" ca="1" si="921"/>
        <v>939.89341381026998</v>
      </c>
      <c r="O6573" s="101">
        <f t="shared" ca="1" si="915"/>
        <v>0.28722124635762197</v>
      </c>
      <c r="Q6573" s="12">
        <f t="shared" ca="1" si="916"/>
        <v>4.4243084561307819</v>
      </c>
      <c r="R6573" s="101">
        <f t="shared" ca="1" si="917"/>
        <v>0.14916523603000159</v>
      </c>
      <c r="S6573" s="13"/>
      <c r="T6573" s="101">
        <f t="shared" ca="1" si="918"/>
        <v>0</v>
      </c>
      <c r="U6573" s="101">
        <f t="shared" si="919"/>
        <v>0</v>
      </c>
      <c r="V6573" s="101">
        <f t="shared" ca="1" si="920"/>
        <v>237.76570181836857</v>
      </c>
    </row>
    <row r="6574" spans="2:22" x14ac:dyDescent="0.3">
      <c r="B6574" s="13">
        <v>2023</v>
      </c>
      <c r="C6574" s="13">
        <v>9</v>
      </c>
      <c r="D6574" s="13">
        <v>29</v>
      </c>
      <c r="E6574" s="83" t="s">
        <v>371</v>
      </c>
      <c r="F6574" s="13">
        <v>4</v>
      </c>
      <c r="G6574" s="13">
        <v>7</v>
      </c>
      <c r="H6574" s="13" t="s">
        <v>69</v>
      </c>
      <c r="I6574" s="13" t="s">
        <v>53</v>
      </c>
      <c r="J6574" s="13"/>
      <c r="K6574" s="13" t="s">
        <v>28</v>
      </c>
      <c r="L6574" s="12">
        <f t="shared" ca="1" si="913"/>
        <v>2.6742613240623867</v>
      </c>
      <c r="M6574" s="101">
        <f t="shared" ca="1" si="914"/>
        <v>0.14109402745753152</v>
      </c>
      <c r="N6574" s="101">
        <f t="shared" ca="1" si="921"/>
        <v>939.89341381026998</v>
      </c>
      <c r="O6574" s="101">
        <f t="shared" ca="1" si="915"/>
        <v>0.28852605425309091</v>
      </c>
      <c r="Q6574" s="12">
        <f t="shared" ca="1" si="916"/>
        <v>5.6000000000000005</v>
      </c>
      <c r="R6574" s="101">
        <f t="shared" ca="1" si="917"/>
        <v>0.24766377891811903</v>
      </c>
      <c r="S6574" s="13"/>
      <c r="T6574" s="101">
        <f t="shared" ca="1" si="918"/>
        <v>0</v>
      </c>
      <c r="U6574" s="101">
        <f t="shared" si="919"/>
        <v>0</v>
      </c>
      <c r="V6574" s="101">
        <f t="shared" ca="1" si="920"/>
        <v>237.27037426053235</v>
      </c>
    </row>
    <row r="6575" spans="2:22" x14ac:dyDescent="0.3">
      <c r="B6575" s="13">
        <v>2023</v>
      </c>
      <c r="C6575" s="13">
        <v>9</v>
      </c>
      <c r="D6575" s="13">
        <v>29</v>
      </c>
      <c r="E6575" s="83" t="s">
        <v>371</v>
      </c>
      <c r="F6575" s="13">
        <v>4</v>
      </c>
      <c r="G6575" s="13">
        <v>8</v>
      </c>
      <c r="H6575" s="13" t="s">
        <v>69</v>
      </c>
      <c r="I6575" s="13" t="s">
        <v>53</v>
      </c>
      <c r="J6575" s="13"/>
      <c r="K6575" s="13" t="s">
        <v>28</v>
      </c>
      <c r="L6575" s="12">
        <f t="shared" ca="1" si="913"/>
        <v>3.2018800949657793</v>
      </c>
      <c r="M6575" s="101">
        <f t="shared" ca="1" si="914"/>
        <v>0.16893119381039451</v>
      </c>
      <c r="N6575" s="101">
        <f t="shared" ca="1" si="921"/>
        <v>939.89341381026998</v>
      </c>
      <c r="O6575" s="101">
        <f t="shared" ca="1" si="915"/>
        <v>0.34545084344585791</v>
      </c>
      <c r="Q6575" s="12">
        <f t="shared" ca="1" si="916"/>
        <v>5.6000000000000005</v>
      </c>
      <c r="R6575" s="101">
        <f t="shared" ca="1" si="917"/>
        <v>0.20300084996114684</v>
      </c>
      <c r="S6575" s="13"/>
      <c r="T6575" s="101">
        <f t="shared" ca="1" si="918"/>
        <v>0</v>
      </c>
      <c r="U6575" s="101">
        <f t="shared" si="919"/>
        <v>0</v>
      </c>
      <c r="V6575" s="101">
        <f t="shared" ca="1" si="920"/>
        <v>236.86437256061006</v>
      </c>
    </row>
    <row r="6576" spans="2:22" x14ac:dyDescent="0.3">
      <c r="B6576" s="13">
        <v>2023</v>
      </c>
      <c r="C6576" s="13">
        <v>9</v>
      </c>
      <c r="D6576" s="13">
        <v>29</v>
      </c>
      <c r="E6576" s="83" t="s">
        <v>371</v>
      </c>
      <c r="F6576" s="13">
        <v>4</v>
      </c>
      <c r="G6576" s="13">
        <v>9</v>
      </c>
      <c r="H6576" s="13" t="s">
        <v>69</v>
      </c>
      <c r="I6576" s="13" t="s">
        <v>53</v>
      </c>
      <c r="J6576" s="13"/>
      <c r="K6576" s="13" t="s">
        <v>28</v>
      </c>
      <c r="L6576" s="12">
        <f t="shared" ca="1" si="913"/>
        <v>4.1109131152033056</v>
      </c>
      <c r="M6576" s="101">
        <f t="shared" ca="1" si="914"/>
        <v>0.21689177595812642</v>
      </c>
      <c r="N6576" s="101">
        <f t="shared" ca="1" si="921"/>
        <v>939.89341381026998</v>
      </c>
      <c r="O6576" s="101">
        <f t="shared" ca="1" si="915"/>
        <v>0.44352641599928466</v>
      </c>
      <c r="Q6576" s="12">
        <f t="shared" ca="1" si="916"/>
        <v>0</v>
      </c>
      <c r="R6576" s="101">
        <f t="shared" ca="1" si="917"/>
        <v>0</v>
      </c>
      <c r="S6576" s="13"/>
      <c r="T6576" s="101">
        <f t="shared" ca="1" si="918"/>
        <v>0.21689177595812642</v>
      </c>
      <c r="U6576" s="101">
        <f t="shared" si="919"/>
        <v>0</v>
      </c>
      <c r="V6576" s="101">
        <f t="shared" ca="1" si="920"/>
        <v>237.08126433656818</v>
      </c>
    </row>
    <row r="6577" spans="2:22" x14ac:dyDescent="0.3">
      <c r="B6577" s="13">
        <v>2023</v>
      </c>
      <c r="C6577" s="13">
        <v>9</v>
      </c>
      <c r="D6577" s="13">
        <v>29</v>
      </c>
      <c r="E6577" s="83" t="s">
        <v>371</v>
      </c>
      <c r="F6577" s="13">
        <v>4</v>
      </c>
      <c r="G6577" s="13">
        <v>10</v>
      </c>
      <c r="H6577" s="13" t="s">
        <v>70</v>
      </c>
      <c r="I6577" s="13" t="s">
        <v>53</v>
      </c>
      <c r="J6577" s="13"/>
      <c r="K6577" s="13" t="s">
        <v>28</v>
      </c>
      <c r="L6577" s="12">
        <f t="shared" ca="1" si="913"/>
        <v>3.7350716806879367</v>
      </c>
      <c r="M6577" s="101">
        <f t="shared" ca="1" si="914"/>
        <v>0.19706238187309555</v>
      </c>
      <c r="N6577" s="101">
        <f t="shared" ca="1" si="921"/>
        <v>939.89341381026998</v>
      </c>
      <c r="O6577" s="101">
        <f t="shared" ca="1" si="915"/>
        <v>0.40297688362942147</v>
      </c>
      <c r="Q6577" s="12">
        <f t="shared" ca="1" si="916"/>
        <v>5.6000000000000005</v>
      </c>
      <c r="R6577" s="101">
        <f t="shared" ca="1" si="917"/>
        <v>0.1578661822297662</v>
      </c>
      <c r="S6577" s="13"/>
      <c r="T6577" s="101">
        <f t="shared" ca="1" si="918"/>
        <v>0</v>
      </c>
      <c r="U6577" s="101">
        <f t="shared" si="919"/>
        <v>0</v>
      </c>
      <c r="V6577" s="101">
        <f t="shared" ca="1" si="920"/>
        <v>236.76553197210868</v>
      </c>
    </row>
    <row r="6578" spans="2:22" x14ac:dyDescent="0.3">
      <c r="B6578" s="13">
        <v>2023</v>
      </c>
      <c r="C6578" s="13">
        <v>9</v>
      </c>
      <c r="D6578" s="13">
        <v>29</v>
      </c>
      <c r="E6578" s="83" t="s">
        <v>371</v>
      </c>
      <c r="F6578" s="13">
        <v>4</v>
      </c>
      <c r="G6578" s="13">
        <v>11</v>
      </c>
      <c r="H6578" s="13" t="s">
        <v>70</v>
      </c>
      <c r="I6578" s="13" t="s">
        <v>53</v>
      </c>
      <c r="J6578" s="13"/>
      <c r="K6578" s="13" t="s">
        <v>28</v>
      </c>
      <c r="L6578" s="12">
        <f t="shared" ca="1" si="913"/>
        <v>3.0127051994692184</v>
      </c>
      <c r="M6578" s="101">
        <f t="shared" ca="1" si="914"/>
        <v>0.15895032632399597</v>
      </c>
      <c r="N6578" s="101">
        <f t="shared" ca="1" si="921"/>
        <v>939.89341381026998</v>
      </c>
      <c r="O6578" s="101">
        <f t="shared" ca="1" si="915"/>
        <v>0.325040763970734</v>
      </c>
      <c r="Q6578" s="12">
        <f t="shared" ca="1" si="916"/>
        <v>5.6000000000000005</v>
      </c>
      <c r="R6578" s="101">
        <f t="shared" ca="1" si="917"/>
        <v>0.21901450486493071</v>
      </c>
      <c r="S6578" s="13"/>
      <c r="T6578" s="101">
        <f t="shared" ca="1" si="918"/>
        <v>0</v>
      </c>
      <c r="U6578" s="101">
        <f t="shared" si="919"/>
        <v>0</v>
      </c>
      <c r="V6578" s="101">
        <f t="shared" ca="1" si="920"/>
        <v>236.32750296237882</v>
      </c>
    </row>
    <row r="6579" spans="2:22" x14ac:dyDescent="0.3">
      <c r="B6579" s="13">
        <v>2023</v>
      </c>
      <c r="C6579" s="13">
        <v>9</v>
      </c>
      <c r="D6579" s="13">
        <v>29</v>
      </c>
      <c r="E6579" s="83" t="s">
        <v>371</v>
      </c>
      <c r="F6579" s="13">
        <v>4</v>
      </c>
      <c r="G6579" s="13">
        <v>12</v>
      </c>
      <c r="H6579" s="13" t="s">
        <v>70</v>
      </c>
      <c r="I6579" s="13" t="s">
        <v>53</v>
      </c>
      <c r="J6579" s="13"/>
      <c r="K6579" s="13" t="s">
        <v>28</v>
      </c>
      <c r="L6579" s="12">
        <f t="shared" ca="1" si="913"/>
        <v>3.946038282965223</v>
      </c>
      <c r="M6579" s="101">
        <f t="shared" ca="1" si="914"/>
        <v>0.20819297980924517</v>
      </c>
      <c r="N6579" s="101">
        <f t="shared" ca="1" si="921"/>
        <v>939.89341381026998</v>
      </c>
      <c r="O6579" s="101">
        <f t="shared" ca="1" si="915"/>
        <v>0.42573807034911793</v>
      </c>
      <c r="Q6579" s="12">
        <f t="shared" ca="1" si="916"/>
        <v>5.6000000000000005</v>
      </c>
      <c r="R6579" s="101">
        <f t="shared" ca="1" si="917"/>
        <v>0.14000785934699392</v>
      </c>
      <c r="S6579" s="13"/>
      <c r="T6579" s="101">
        <f t="shared" ca="1" si="918"/>
        <v>0</v>
      </c>
      <c r="U6579" s="101">
        <f t="shared" si="919"/>
        <v>0</v>
      </c>
      <c r="V6579" s="101">
        <f t="shared" ca="1" si="920"/>
        <v>236.04748724368486</v>
      </c>
    </row>
    <row r="6580" spans="2:22" x14ac:dyDescent="0.3">
      <c r="B6580" s="13">
        <v>2023</v>
      </c>
      <c r="C6580" s="13">
        <v>9</v>
      </c>
      <c r="D6580" s="13">
        <v>29</v>
      </c>
      <c r="E6580" s="83" t="s">
        <v>371</v>
      </c>
      <c r="F6580" s="13">
        <v>4</v>
      </c>
      <c r="G6580" s="13">
        <v>13</v>
      </c>
      <c r="H6580" s="13" t="s">
        <v>70</v>
      </c>
      <c r="I6580" s="13" t="s">
        <v>53</v>
      </c>
      <c r="J6580" s="13"/>
      <c r="K6580" s="13" t="s">
        <v>28</v>
      </c>
      <c r="L6580" s="12">
        <f t="shared" ca="1" si="913"/>
        <v>4.7677074915040798</v>
      </c>
      <c r="M6580" s="101">
        <f t="shared" ca="1" si="914"/>
        <v>0.25154424725175528</v>
      </c>
      <c r="N6580" s="101">
        <f t="shared" ca="1" si="921"/>
        <v>939.89341381026998</v>
      </c>
      <c r="O6580" s="101">
        <f t="shared" ca="1" si="915"/>
        <v>0.51438796125837516</v>
      </c>
      <c r="Q6580" s="12">
        <f t="shared" ca="1" si="916"/>
        <v>5.6000000000000005</v>
      </c>
      <c r="R6580" s="101">
        <f t="shared" ca="1" si="917"/>
        <v>7.0453560844179697E-2</v>
      </c>
      <c r="S6580" s="13"/>
      <c r="T6580" s="101">
        <f t="shared" ca="1" si="918"/>
        <v>0</v>
      </c>
      <c r="U6580" s="101">
        <f t="shared" si="919"/>
        <v>0</v>
      </c>
      <c r="V6580" s="101">
        <f t="shared" ca="1" si="920"/>
        <v>235.90658012199648</v>
      </c>
    </row>
    <row r="6581" spans="2:22" x14ac:dyDescent="0.3">
      <c r="B6581" s="13">
        <v>2023</v>
      </c>
      <c r="C6581" s="13">
        <v>9</v>
      </c>
      <c r="D6581" s="13">
        <v>29</v>
      </c>
      <c r="E6581" s="83" t="s">
        <v>371</v>
      </c>
      <c r="F6581" s="13">
        <v>4</v>
      </c>
      <c r="G6581" s="13">
        <v>14</v>
      </c>
      <c r="H6581" s="13" t="s">
        <v>70</v>
      </c>
      <c r="I6581" s="13" t="s">
        <v>53</v>
      </c>
      <c r="J6581" s="13"/>
      <c r="K6581" s="13" t="s">
        <v>28</v>
      </c>
      <c r="L6581" s="12">
        <f t="shared" ca="1" si="913"/>
        <v>3.8529792154333142</v>
      </c>
      <c r="M6581" s="101">
        <f t="shared" ca="1" si="914"/>
        <v>0.20328318340626167</v>
      </c>
      <c r="N6581" s="101">
        <f t="shared" ca="1" si="921"/>
        <v>939.89341381026998</v>
      </c>
      <c r="O6581" s="101">
        <f t="shared" ca="1" si="915"/>
        <v>0.41569792755310025</v>
      </c>
      <c r="Q6581" s="12">
        <f t="shared" ca="1" si="916"/>
        <v>5.6000000000000005</v>
      </c>
      <c r="R6581" s="101">
        <f t="shared" ca="1" si="917"/>
        <v>0.14788530941357</v>
      </c>
      <c r="S6581" s="13"/>
      <c r="T6581" s="101">
        <f t="shared" ca="1" si="918"/>
        <v>0</v>
      </c>
      <c r="U6581" s="101">
        <f t="shared" si="919"/>
        <v>0</v>
      </c>
      <c r="V6581" s="101">
        <f t="shared" ca="1" si="920"/>
        <v>235.61080950316935</v>
      </c>
    </row>
    <row r="6582" spans="2:22" x14ac:dyDescent="0.3">
      <c r="B6582" s="13">
        <v>2023</v>
      </c>
      <c r="C6582" s="13">
        <v>9</v>
      </c>
      <c r="D6582" s="13">
        <v>29</v>
      </c>
      <c r="E6582" s="83" t="s">
        <v>371</v>
      </c>
      <c r="F6582" s="13">
        <v>4</v>
      </c>
      <c r="G6582" s="13">
        <v>15</v>
      </c>
      <c r="H6582" s="13" t="s">
        <v>70</v>
      </c>
      <c r="I6582" s="13" t="s">
        <v>53</v>
      </c>
      <c r="J6582" s="13"/>
      <c r="K6582" s="13" t="s">
        <v>28</v>
      </c>
      <c r="L6582" s="12">
        <f t="shared" ca="1" si="913"/>
        <v>4.0588028565376835</v>
      </c>
      <c r="M6582" s="101">
        <f t="shared" ca="1" si="914"/>
        <v>0.2141424387109282</v>
      </c>
      <c r="N6582" s="101">
        <f t="shared" ca="1" si="921"/>
        <v>939.89341381026998</v>
      </c>
      <c r="O6582" s="101">
        <f t="shared" ca="1" si="915"/>
        <v>0.43790424019185065</v>
      </c>
      <c r="Q6582" s="12">
        <f t="shared" ca="1" si="916"/>
        <v>5.6000000000000005</v>
      </c>
      <c r="R6582" s="101">
        <f t="shared" ca="1" si="917"/>
        <v>0.13046233819408515</v>
      </c>
      <c r="S6582" s="13"/>
      <c r="T6582" s="101">
        <f t="shared" ca="1" si="918"/>
        <v>0</v>
      </c>
      <c r="U6582" s="101">
        <f t="shared" si="919"/>
        <v>0</v>
      </c>
      <c r="V6582" s="101">
        <f t="shared" ca="1" si="920"/>
        <v>235.34988482678116</v>
      </c>
    </row>
    <row r="6583" spans="2:22" x14ac:dyDescent="0.3">
      <c r="B6583" s="13">
        <v>2023</v>
      </c>
      <c r="C6583" s="13">
        <v>9</v>
      </c>
      <c r="D6583" s="13">
        <v>29</v>
      </c>
      <c r="E6583" s="83" t="s">
        <v>371</v>
      </c>
      <c r="F6583" s="13">
        <v>4</v>
      </c>
      <c r="G6583" s="13">
        <v>16</v>
      </c>
      <c r="H6583" s="13" t="s">
        <v>71</v>
      </c>
      <c r="I6583" s="13" t="s">
        <v>53</v>
      </c>
      <c r="J6583" s="13"/>
      <c r="K6583" s="13" t="s">
        <v>28</v>
      </c>
      <c r="L6583" s="12">
        <f t="shared" ca="1" si="913"/>
        <v>3.4575026837687837</v>
      </c>
      <c r="M6583" s="101">
        <f t="shared" ca="1" si="914"/>
        <v>0.42921438316305682</v>
      </c>
      <c r="N6583" s="101">
        <f t="shared" ca="1" si="921"/>
        <v>940.86583644007999</v>
      </c>
      <c r="O6583" s="101">
        <f t="shared" ca="1" si="915"/>
        <v>1.0296442992263437</v>
      </c>
      <c r="Q6583" s="12">
        <f t="shared" ca="1" si="916"/>
        <v>5.6000000000000005</v>
      </c>
      <c r="R6583" s="101">
        <f t="shared" ca="1" si="917"/>
        <v>0.18136239781897251</v>
      </c>
      <c r="S6583" s="13"/>
      <c r="T6583" s="101">
        <f t="shared" ca="1" si="918"/>
        <v>0</v>
      </c>
      <c r="U6583" s="101">
        <f t="shared" ca="1" si="919"/>
        <v>0.97242262980997041</v>
      </c>
      <c r="V6583" s="101">
        <f t="shared" ca="1" si="920"/>
        <v>235.95958266095317</v>
      </c>
    </row>
    <row r="6584" spans="2:22" x14ac:dyDescent="0.3">
      <c r="B6584" s="13">
        <v>2023</v>
      </c>
      <c r="C6584" s="13">
        <v>9</v>
      </c>
      <c r="D6584" s="13">
        <v>29</v>
      </c>
      <c r="E6584" s="83" t="s">
        <v>371</v>
      </c>
      <c r="F6584" s="13">
        <v>4</v>
      </c>
      <c r="G6584" s="13">
        <v>17</v>
      </c>
      <c r="H6584" s="13" t="s">
        <v>71</v>
      </c>
      <c r="I6584" s="13" t="s">
        <v>53</v>
      </c>
      <c r="J6584" s="13"/>
      <c r="K6584" s="13" t="s">
        <v>28</v>
      </c>
      <c r="L6584" s="12">
        <f t="shared" ca="1" si="913"/>
        <v>5.2473404002977775</v>
      </c>
      <c r="M6584" s="101">
        <f t="shared" ca="1" si="914"/>
        <v>0.65140483729296605</v>
      </c>
      <c r="N6584" s="101">
        <f t="shared" ca="1" si="921"/>
        <v>942.34165092766375</v>
      </c>
      <c r="O6584" s="101">
        <f t="shared" ca="1" si="915"/>
        <v>1.5626579712086781</v>
      </c>
      <c r="Q6584" s="12">
        <f t="shared" ca="1" si="916"/>
        <v>5.6000000000000005</v>
      </c>
      <c r="R6584" s="101">
        <f t="shared" ca="1" si="917"/>
        <v>2.9852635114793181E-2</v>
      </c>
      <c r="S6584" s="13"/>
      <c r="T6584" s="101">
        <f t="shared" ca="1" si="918"/>
        <v>0</v>
      </c>
      <c r="U6584" s="101">
        <f t="shared" ca="1" si="919"/>
        <v>1.47581448758375</v>
      </c>
      <c r="V6584" s="101">
        <f t="shared" ca="1" si="920"/>
        <v>237.37569187830735</v>
      </c>
    </row>
    <row r="6585" spans="2:22" x14ac:dyDescent="0.3">
      <c r="B6585" s="13">
        <v>2023</v>
      </c>
      <c r="C6585" s="13">
        <v>9</v>
      </c>
      <c r="D6585" s="13">
        <v>29</v>
      </c>
      <c r="E6585" s="83" t="s">
        <v>371</v>
      </c>
      <c r="F6585" s="13">
        <v>4</v>
      </c>
      <c r="G6585" s="13">
        <v>18</v>
      </c>
      <c r="H6585" s="13" t="s">
        <v>71</v>
      </c>
      <c r="I6585" s="13" t="s">
        <v>53</v>
      </c>
      <c r="J6585" s="13"/>
      <c r="K6585" s="13" t="s">
        <v>28</v>
      </c>
      <c r="L6585" s="12">
        <f t="shared" ca="1" si="913"/>
        <v>5.0410808723341534</v>
      </c>
      <c r="M6585" s="101">
        <f t="shared" ca="1" si="914"/>
        <v>0.62579977949156185</v>
      </c>
      <c r="N6585" s="101">
        <f t="shared" ca="1" si="921"/>
        <v>943.75945492300775</v>
      </c>
      <c r="O6585" s="101">
        <f t="shared" ca="1" si="915"/>
        <v>1.501233883781111</v>
      </c>
      <c r="Q6585" s="12">
        <f t="shared" ca="1" si="916"/>
        <v>5.6000000000000005</v>
      </c>
      <c r="R6585" s="101">
        <f t="shared" ca="1" si="917"/>
        <v>4.7312504156913966E-2</v>
      </c>
      <c r="S6585" s="13"/>
      <c r="T6585" s="101">
        <f t="shared" ca="1" si="918"/>
        <v>0</v>
      </c>
      <c r="U6585" s="101">
        <f t="shared" ca="1" si="919"/>
        <v>1.4178039953439807</v>
      </c>
      <c r="V6585" s="101">
        <f t="shared" ca="1" si="920"/>
        <v>238.69887086533751</v>
      </c>
    </row>
    <row r="6586" spans="2:22" x14ac:dyDescent="0.3">
      <c r="B6586" s="13">
        <v>2023</v>
      </c>
      <c r="C6586" s="13">
        <v>9</v>
      </c>
      <c r="D6586" s="13">
        <v>29</v>
      </c>
      <c r="E6586" s="83" t="s">
        <v>371</v>
      </c>
      <c r="F6586" s="13">
        <v>4</v>
      </c>
      <c r="G6586" s="13">
        <v>19</v>
      </c>
      <c r="H6586" s="13" t="s">
        <v>71</v>
      </c>
      <c r="I6586" s="13" t="s">
        <v>53</v>
      </c>
      <c r="J6586" s="13"/>
      <c r="K6586" s="13" t="s">
        <v>28</v>
      </c>
      <c r="L6586" s="12">
        <f t="shared" ca="1" si="913"/>
        <v>4.9104539213228486</v>
      </c>
      <c r="M6586" s="101">
        <f t="shared" ca="1" si="914"/>
        <v>0.60958374979301844</v>
      </c>
      <c r="N6586" s="101">
        <f t="shared" ca="1" si="921"/>
        <v>945.14052008837984</v>
      </c>
      <c r="O6586" s="101">
        <f t="shared" ca="1" si="915"/>
        <v>1.4623331777699444</v>
      </c>
      <c r="Q6586" s="12">
        <f t="shared" ca="1" si="916"/>
        <v>0</v>
      </c>
      <c r="R6586" s="101">
        <f t="shared" ca="1" si="917"/>
        <v>0</v>
      </c>
      <c r="S6586" s="13"/>
      <c r="T6586" s="101">
        <f t="shared" ca="1" si="918"/>
        <v>0.60958374979301844</v>
      </c>
      <c r="U6586" s="101">
        <f t="shared" ca="1" si="919"/>
        <v>1.3810651653720512</v>
      </c>
      <c r="V6586" s="101">
        <f t="shared" ca="1" si="920"/>
        <v>240.68951978050259</v>
      </c>
    </row>
    <row r="6587" spans="2:22" x14ac:dyDescent="0.3">
      <c r="B6587" s="13">
        <v>2023</v>
      </c>
      <c r="C6587" s="13">
        <v>9</v>
      </c>
      <c r="D6587" s="13">
        <v>29</v>
      </c>
      <c r="E6587" s="83" t="s">
        <v>371</v>
      </c>
      <c r="F6587" s="13">
        <v>4</v>
      </c>
      <c r="G6587" s="13">
        <v>20</v>
      </c>
      <c r="H6587" s="13" t="s">
        <v>69</v>
      </c>
      <c r="I6587" s="13" t="s">
        <v>53</v>
      </c>
      <c r="J6587" s="13"/>
      <c r="K6587" s="13" t="s">
        <v>28</v>
      </c>
      <c r="L6587" s="12">
        <f t="shared" ca="1" si="913"/>
        <v>3.8417612481359318</v>
      </c>
      <c r="M6587" s="101">
        <f t="shared" ca="1" si="914"/>
        <v>0.20269132345165178</v>
      </c>
      <c r="N6587" s="101">
        <f t="shared" ca="1" si="921"/>
        <v>945.14052008837984</v>
      </c>
      <c r="O6587" s="101">
        <f t="shared" ca="1" si="915"/>
        <v>0.4144876210613857</v>
      </c>
      <c r="Q6587" s="12">
        <f t="shared" ca="1" si="916"/>
        <v>0</v>
      </c>
      <c r="R6587" s="101">
        <f t="shared" ca="1" si="917"/>
        <v>0</v>
      </c>
      <c r="S6587" s="13"/>
      <c r="T6587" s="101">
        <f t="shared" ca="1" si="918"/>
        <v>0.20269132345165178</v>
      </c>
      <c r="U6587" s="101">
        <f t="shared" si="919"/>
        <v>0</v>
      </c>
      <c r="V6587" s="101">
        <f t="shared" ca="1" si="920"/>
        <v>240.89221110395425</v>
      </c>
    </row>
    <row r="6588" spans="2:22" x14ac:dyDescent="0.3">
      <c r="B6588" s="13">
        <v>2023</v>
      </c>
      <c r="C6588" s="13">
        <v>9</v>
      </c>
      <c r="D6588" s="13">
        <v>29</v>
      </c>
      <c r="E6588" s="83" t="s">
        <v>371</v>
      </c>
      <c r="F6588" s="13">
        <v>4</v>
      </c>
      <c r="G6588" s="13">
        <v>21</v>
      </c>
      <c r="H6588" s="13" t="s">
        <v>69</v>
      </c>
      <c r="I6588" s="13" t="s">
        <v>53</v>
      </c>
      <c r="J6588" s="13"/>
      <c r="K6588" s="13" t="s">
        <v>28</v>
      </c>
      <c r="L6588" s="12">
        <f t="shared" ca="1" si="913"/>
        <v>4.7965686341818889</v>
      </c>
      <c r="M6588" s="101">
        <f t="shared" ca="1" si="914"/>
        <v>0.25306696113943644</v>
      </c>
      <c r="N6588" s="101">
        <f t="shared" ca="1" si="921"/>
        <v>945.14052008837984</v>
      </c>
      <c r="O6588" s="101">
        <f t="shared" ca="1" si="915"/>
        <v>0.51750178994188401</v>
      </c>
      <c r="Q6588" s="12">
        <f t="shared" ca="1" si="916"/>
        <v>0</v>
      </c>
      <c r="R6588" s="101">
        <f t="shared" ca="1" si="917"/>
        <v>0</v>
      </c>
      <c r="S6588" s="13"/>
      <c r="T6588" s="101">
        <f t="shared" ca="1" si="918"/>
        <v>0.25306696113943644</v>
      </c>
      <c r="U6588" s="101">
        <f t="shared" si="919"/>
        <v>0</v>
      </c>
      <c r="V6588" s="101">
        <f t="shared" ca="1" si="920"/>
        <v>241.14527806509369</v>
      </c>
    </row>
    <row r="6589" spans="2:22" x14ac:dyDescent="0.3">
      <c r="B6589" s="13">
        <v>2023</v>
      </c>
      <c r="C6589" s="13">
        <v>9</v>
      </c>
      <c r="D6589" s="13">
        <v>29</v>
      </c>
      <c r="E6589" s="83" t="s">
        <v>371</v>
      </c>
      <c r="F6589" s="13">
        <v>4</v>
      </c>
      <c r="G6589" s="13">
        <v>22</v>
      </c>
      <c r="H6589" s="13" t="s">
        <v>69</v>
      </c>
      <c r="I6589" s="13" t="s">
        <v>53</v>
      </c>
      <c r="J6589" s="13"/>
      <c r="K6589" s="13" t="s">
        <v>28</v>
      </c>
      <c r="L6589" s="12">
        <f t="shared" ca="1" si="913"/>
        <v>4.2399376747710988</v>
      </c>
      <c r="M6589" s="101">
        <f t="shared" ca="1" si="914"/>
        <v>0.22369911172092319</v>
      </c>
      <c r="N6589" s="101">
        <f t="shared" ca="1" si="921"/>
        <v>945.14052008837984</v>
      </c>
      <c r="O6589" s="101">
        <f t="shared" ca="1" si="915"/>
        <v>0.45744687573105386</v>
      </c>
      <c r="Q6589" s="12">
        <f t="shared" ca="1" si="916"/>
        <v>0</v>
      </c>
      <c r="R6589" s="101">
        <f t="shared" ca="1" si="917"/>
        <v>0</v>
      </c>
      <c r="S6589" s="13"/>
      <c r="T6589" s="101">
        <f t="shared" ca="1" si="918"/>
        <v>0.22369911172092319</v>
      </c>
      <c r="U6589" s="101">
        <f t="shared" si="919"/>
        <v>0</v>
      </c>
      <c r="V6589" s="101">
        <f t="shared" ca="1" si="920"/>
        <v>241.36897717681461</v>
      </c>
    </row>
    <row r="6590" spans="2:22" x14ac:dyDescent="0.3">
      <c r="B6590" s="13">
        <v>2023</v>
      </c>
      <c r="C6590" s="13">
        <v>9</v>
      </c>
      <c r="D6590" s="13">
        <v>29</v>
      </c>
      <c r="E6590" s="83" t="s">
        <v>371</v>
      </c>
      <c r="F6590" s="13">
        <v>4</v>
      </c>
      <c r="G6590" s="13">
        <v>23</v>
      </c>
      <c r="H6590" s="13" t="s">
        <v>69</v>
      </c>
      <c r="I6590" s="13" t="s">
        <v>53</v>
      </c>
      <c r="J6590" s="13"/>
      <c r="K6590" s="13" t="s">
        <v>28</v>
      </c>
      <c r="L6590" s="12">
        <f t="shared" ca="1" si="913"/>
        <v>5.9455638538564983</v>
      </c>
      <c r="M6590" s="101">
        <f t="shared" ca="1" si="914"/>
        <v>0.31368794892946888</v>
      </c>
      <c r="N6590" s="101">
        <f t="shared" ca="1" si="921"/>
        <v>945.14052008837984</v>
      </c>
      <c r="O6590" s="101">
        <f t="shared" ca="1" si="915"/>
        <v>0.64146688419257758</v>
      </c>
      <c r="Q6590" s="12">
        <f t="shared" ca="1" si="916"/>
        <v>0</v>
      </c>
      <c r="R6590" s="101">
        <f t="shared" ca="1" si="917"/>
        <v>0</v>
      </c>
      <c r="S6590" s="13"/>
      <c r="T6590" s="101">
        <f t="shared" ca="1" si="918"/>
        <v>0.31368794892946888</v>
      </c>
      <c r="U6590" s="101">
        <f t="shared" si="919"/>
        <v>0</v>
      </c>
      <c r="V6590" s="101">
        <f t="shared" ca="1" si="920"/>
        <v>241.68266512574408</v>
      </c>
    </row>
    <row r="6591" spans="2:22" x14ac:dyDescent="0.3">
      <c r="B6591" s="13">
        <v>2023</v>
      </c>
      <c r="C6591" s="13">
        <v>9</v>
      </c>
      <c r="D6591" s="13">
        <v>30</v>
      </c>
      <c r="E6591" s="83" t="s">
        <v>372</v>
      </c>
      <c r="F6591" s="13">
        <v>5</v>
      </c>
      <c r="G6591" s="13">
        <v>0</v>
      </c>
      <c r="H6591" s="13" t="s">
        <v>69</v>
      </c>
      <c r="I6591" s="13" t="s">
        <v>53</v>
      </c>
      <c r="J6591" s="13"/>
      <c r="K6591" s="13" t="s">
        <v>28</v>
      </c>
      <c r="L6591" s="12">
        <f t="shared" ca="1" si="913"/>
        <v>5.5677070269444782</v>
      </c>
      <c r="M6591" s="101">
        <f t="shared" ca="1" si="914"/>
        <v>0.29375222274159069</v>
      </c>
      <c r="N6591" s="101">
        <f t="shared" ca="1" si="921"/>
        <v>945.14052008837984</v>
      </c>
      <c r="O6591" s="101">
        <f t="shared" ca="1" si="915"/>
        <v>0.6006999111370398</v>
      </c>
      <c r="Q6591" s="12">
        <f t="shared" ca="1" si="916"/>
        <v>0</v>
      </c>
      <c r="R6591" s="101">
        <f t="shared" ca="1" si="917"/>
        <v>0</v>
      </c>
      <c r="S6591" s="13"/>
      <c r="T6591" s="101">
        <f t="shared" ca="1" si="918"/>
        <v>0.29375222274159069</v>
      </c>
      <c r="U6591" s="101">
        <f t="shared" si="919"/>
        <v>0</v>
      </c>
      <c r="V6591" s="101">
        <f t="shared" ca="1" si="920"/>
        <v>241.97641734848568</v>
      </c>
    </row>
    <row r="6592" spans="2:22" x14ac:dyDescent="0.3">
      <c r="B6592" s="13">
        <v>2023</v>
      </c>
      <c r="C6592" s="13">
        <v>9</v>
      </c>
      <c r="D6592" s="13">
        <v>30</v>
      </c>
      <c r="E6592" s="83" t="s">
        <v>372</v>
      </c>
      <c r="F6592" s="13">
        <v>5</v>
      </c>
      <c r="G6592" s="13">
        <v>1</v>
      </c>
      <c r="H6592" s="13" t="s">
        <v>69</v>
      </c>
      <c r="I6592" s="13" t="s">
        <v>53</v>
      </c>
      <c r="J6592" s="13"/>
      <c r="K6592" s="13" t="s">
        <v>28</v>
      </c>
      <c r="L6592" s="12">
        <f t="shared" ref="L6592:L6655" ca="1" si="922">IF(K6592="Weekday",_xlfn.NORM.INV(RAND(),VLOOKUP(G6592,$J$5:$N$28,4),VLOOKUP(G6592,$J$5:$N$28,5)),_xlfn.NORM.INV(RAND(),VLOOKUP(G6592,$P$5:$T$28,4),VLOOKUP(G6592,$P$5:$T$28,5)))*VLOOKUP(C6592,$P$32:$R$43,3)</f>
        <v>2.8017364960701574</v>
      </c>
      <c r="M6592" s="101">
        <f t="shared" ref="M6592:M6655" ca="1" si="923">IF(I6592="Winter",VLOOKUP(G6592,$J$40:$L$43,3),VLOOKUP(G6592,$J$40:$L$43,2))*L6592</f>
        <v>0.14781961753266151</v>
      </c>
      <c r="N6592" s="101">
        <f t="shared" ca="1" si="921"/>
        <v>945.14052008837984</v>
      </c>
      <c r="O6592" s="101">
        <f t="shared" ref="O6592:O6655" ca="1" si="924">IF(I6592="Winter",VLOOKUP(G6592,$J$46:$L$49,3),VLOOKUP(G6592,$J$46:$L$49,2))*L6592</f>
        <v>0.3022793505610093</v>
      </c>
      <c r="Q6592" s="12">
        <f t="shared" ref="Q6592:Q6655" ca="1" si="925">MIN(MAX(AND(IF(G6592&gt;=VLOOKUP(C6592,$O$46:$T$57,5),1,0),IF(G6592&lt;=VLOOKUP(C6592,$O$46:$T$57,6),1,0))*$G$50*_xlfn.NORM.INV(RAND(),VLOOKUP(C6592,$B$4:$F$15,4),VLOOKUP(C6592,$B$4:$F$15,4)),0),0.2)*$G$51</f>
        <v>0</v>
      </c>
      <c r="R6592" s="101">
        <f t="shared" ref="R6592:R6655" ca="1" si="926">MAX(Q6592-L6592,0)*$G$52</f>
        <v>0</v>
      </c>
      <c r="S6592" s="13"/>
      <c r="T6592" s="101">
        <f t="shared" ref="T6592:T6655" ca="1" si="927">MAX(L6592-Q6592,0)*IF(I6592="Winter",VLOOKUP(G6592,$J$40:$L$43,3),VLOOKUP(G6592,$J$40:$L$43,2))</f>
        <v>0.14781961753266151</v>
      </c>
      <c r="U6592" s="101">
        <f t="shared" si="919"/>
        <v>0</v>
      </c>
      <c r="V6592" s="101">
        <f t="shared" ca="1" si="920"/>
        <v>242.12423696601834</v>
      </c>
    </row>
    <row r="6593" spans="2:22" x14ac:dyDescent="0.3">
      <c r="B6593" s="13">
        <v>2023</v>
      </c>
      <c r="C6593" s="13">
        <v>9</v>
      </c>
      <c r="D6593" s="13">
        <v>30</v>
      </c>
      <c r="E6593" s="83" t="s">
        <v>372</v>
      </c>
      <c r="F6593" s="13">
        <v>5</v>
      </c>
      <c r="G6593" s="13">
        <v>2</v>
      </c>
      <c r="H6593" s="13" t="s">
        <v>69</v>
      </c>
      <c r="I6593" s="13" t="s">
        <v>53</v>
      </c>
      <c r="J6593" s="13"/>
      <c r="K6593" s="13" t="s">
        <v>28</v>
      </c>
      <c r="L6593" s="12">
        <f t="shared" ca="1" si="922"/>
        <v>2.378253852560634</v>
      </c>
      <c r="M6593" s="101">
        <f t="shared" ca="1" si="923"/>
        <v>0.12547667326109904</v>
      </c>
      <c r="N6593" s="101">
        <f t="shared" ca="1" si="921"/>
        <v>945.14052008837984</v>
      </c>
      <c r="O6593" s="101">
        <f t="shared" ca="1" si="924"/>
        <v>0.25658980815276683</v>
      </c>
      <c r="Q6593" s="12">
        <f t="shared" ca="1" si="925"/>
        <v>0</v>
      </c>
      <c r="R6593" s="101">
        <f t="shared" ca="1" si="926"/>
        <v>0</v>
      </c>
      <c r="S6593" s="13"/>
      <c r="T6593" s="101">
        <f t="shared" ca="1" si="927"/>
        <v>0.12547667326109904</v>
      </c>
      <c r="U6593" s="101">
        <f t="shared" ref="U6593:U6656" si="928">IF(H6593="On-Peak",IF(I6593="Winter",((L6593*$D$48)/60),((L6593*$D$47)/60)),0)</f>
        <v>0</v>
      </c>
      <c r="V6593" s="101">
        <f t="shared" ref="V6593:V6656" ca="1" si="929">V6592+MAX(T6593-R6593,0)-MAX(R6593-T6593,0)+MAX(U6593-R6593,0)-MAX(R6593-U6593,0)</f>
        <v>242.24971363927943</v>
      </c>
    </row>
    <row r="6594" spans="2:22" x14ac:dyDescent="0.3">
      <c r="B6594" s="13">
        <v>2023</v>
      </c>
      <c r="C6594" s="13">
        <v>9</v>
      </c>
      <c r="D6594" s="13">
        <v>30</v>
      </c>
      <c r="E6594" s="83" t="s">
        <v>372</v>
      </c>
      <c r="F6594" s="13">
        <v>5</v>
      </c>
      <c r="G6594" s="13">
        <v>3</v>
      </c>
      <c r="H6594" s="13" t="s">
        <v>69</v>
      </c>
      <c r="I6594" s="13" t="s">
        <v>53</v>
      </c>
      <c r="J6594" s="13"/>
      <c r="K6594" s="13" t="s">
        <v>28</v>
      </c>
      <c r="L6594" s="12">
        <f t="shared" ca="1" si="922"/>
        <v>2.6858608981293393</v>
      </c>
      <c r="M6594" s="101">
        <f t="shared" ca="1" si="923"/>
        <v>0.14170602098530394</v>
      </c>
      <c r="N6594" s="101">
        <f t="shared" ca="1" si="921"/>
        <v>945.14052008837984</v>
      </c>
      <c r="O6594" s="101">
        <f t="shared" ca="1" si="924"/>
        <v>0.28977753229917441</v>
      </c>
      <c r="Q6594" s="12">
        <f t="shared" ca="1" si="925"/>
        <v>0</v>
      </c>
      <c r="R6594" s="101">
        <f t="shared" ca="1" si="926"/>
        <v>0</v>
      </c>
      <c r="S6594" s="13"/>
      <c r="T6594" s="101">
        <f t="shared" ca="1" si="927"/>
        <v>0.14170602098530394</v>
      </c>
      <c r="U6594" s="101">
        <f t="shared" si="928"/>
        <v>0</v>
      </c>
      <c r="V6594" s="101">
        <f t="shared" ca="1" si="929"/>
        <v>242.39141966026475</v>
      </c>
    </row>
    <row r="6595" spans="2:22" x14ac:dyDescent="0.3">
      <c r="B6595" s="13">
        <v>2023</v>
      </c>
      <c r="C6595" s="13">
        <v>9</v>
      </c>
      <c r="D6595" s="13">
        <v>30</v>
      </c>
      <c r="E6595" s="83" t="s">
        <v>372</v>
      </c>
      <c r="F6595" s="13">
        <v>5</v>
      </c>
      <c r="G6595" s="13">
        <v>4</v>
      </c>
      <c r="H6595" s="13" t="s">
        <v>69</v>
      </c>
      <c r="I6595" s="13" t="s">
        <v>53</v>
      </c>
      <c r="J6595" s="13"/>
      <c r="K6595" s="13" t="s">
        <v>28</v>
      </c>
      <c r="L6595" s="12">
        <f t="shared" ca="1" si="922"/>
        <v>2.5869410321163806</v>
      </c>
      <c r="M6595" s="101">
        <f t="shared" ca="1" si="923"/>
        <v>0.13648700885446025</v>
      </c>
      <c r="N6595" s="101">
        <f t="shared" ca="1" si="921"/>
        <v>945.14052008837984</v>
      </c>
      <c r="O6595" s="101">
        <f t="shared" ca="1" si="924"/>
        <v>0.27910506795503631</v>
      </c>
      <c r="Q6595" s="12">
        <f t="shared" ca="1" si="925"/>
        <v>0</v>
      </c>
      <c r="R6595" s="101">
        <f t="shared" ca="1" si="926"/>
        <v>0</v>
      </c>
      <c r="S6595" s="13"/>
      <c r="T6595" s="101">
        <f t="shared" ca="1" si="927"/>
        <v>0.13648700885446025</v>
      </c>
      <c r="U6595" s="101">
        <f t="shared" si="928"/>
        <v>0</v>
      </c>
      <c r="V6595" s="101">
        <f t="shared" ca="1" si="929"/>
        <v>242.5279066691192</v>
      </c>
    </row>
    <row r="6596" spans="2:22" x14ac:dyDescent="0.3">
      <c r="B6596" s="13">
        <v>2023</v>
      </c>
      <c r="C6596" s="13">
        <v>9</v>
      </c>
      <c r="D6596" s="13">
        <v>30</v>
      </c>
      <c r="E6596" s="83" t="s">
        <v>372</v>
      </c>
      <c r="F6596" s="13">
        <v>5</v>
      </c>
      <c r="G6596" s="13">
        <v>5</v>
      </c>
      <c r="H6596" s="13" t="s">
        <v>69</v>
      </c>
      <c r="I6596" s="13" t="s">
        <v>53</v>
      </c>
      <c r="J6596" s="13"/>
      <c r="K6596" s="13" t="s">
        <v>28</v>
      </c>
      <c r="L6596" s="12">
        <f t="shared" ca="1" si="922"/>
        <v>2.4786823716127384</v>
      </c>
      <c r="M6596" s="101">
        <f t="shared" ca="1" si="923"/>
        <v>0.1307752819262881</v>
      </c>
      <c r="N6596" s="101">
        <f t="shared" ca="1" si="921"/>
        <v>945.14052008837984</v>
      </c>
      <c r="O6596" s="101">
        <f t="shared" ca="1" si="924"/>
        <v>0.26742504107329834</v>
      </c>
      <c r="Q6596" s="12">
        <f t="shared" ca="1" si="925"/>
        <v>0</v>
      </c>
      <c r="R6596" s="101">
        <f t="shared" ca="1" si="926"/>
        <v>0</v>
      </c>
      <c r="S6596" s="13"/>
      <c r="T6596" s="101">
        <f t="shared" ca="1" si="927"/>
        <v>0.1307752819262881</v>
      </c>
      <c r="U6596" s="101">
        <f t="shared" si="928"/>
        <v>0</v>
      </c>
      <c r="V6596" s="101">
        <f t="shared" ca="1" si="929"/>
        <v>242.65868195104548</v>
      </c>
    </row>
    <row r="6597" spans="2:22" x14ac:dyDescent="0.3">
      <c r="B6597" s="13">
        <v>2023</v>
      </c>
      <c r="C6597" s="13">
        <v>9</v>
      </c>
      <c r="D6597" s="13">
        <v>30</v>
      </c>
      <c r="E6597" s="83" t="s">
        <v>372</v>
      </c>
      <c r="F6597" s="13">
        <v>5</v>
      </c>
      <c r="G6597" s="13">
        <v>6</v>
      </c>
      <c r="H6597" s="13" t="s">
        <v>69</v>
      </c>
      <c r="I6597" s="13" t="s">
        <v>53</v>
      </c>
      <c r="J6597" s="13"/>
      <c r="K6597" s="13" t="s">
        <v>28</v>
      </c>
      <c r="L6597" s="12">
        <f t="shared" ca="1" si="922"/>
        <v>2.5743024267292189</v>
      </c>
      <c r="M6597" s="101">
        <f t="shared" ca="1" si="923"/>
        <v>0.13582019603423359</v>
      </c>
      <c r="N6597" s="101">
        <f t="shared" ca="1" si="921"/>
        <v>945.14052008837984</v>
      </c>
      <c r="O6597" s="101">
        <f t="shared" ca="1" si="924"/>
        <v>0.27774148881981542</v>
      </c>
      <c r="Q6597" s="12">
        <f t="shared" ca="1" si="925"/>
        <v>5.6000000000000005</v>
      </c>
      <c r="R6597" s="101">
        <f t="shared" ca="1" si="926"/>
        <v>0.25612529957737168</v>
      </c>
      <c r="S6597" s="13"/>
      <c r="T6597" s="101">
        <f t="shared" ca="1" si="927"/>
        <v>0</v>
      </c>
      <c r="U6597" s="101">
        <f t="shared" si="928"/>
        <v>0</v>
      </c>
      <c r="V6597" s="101">
        <f t="shared" ca="1" si="929"/>
        <v>242.14643135189073</v>
      </c>
    </row>
    <row r="6598" spans="2:22" x14ac:dyDescent="0.3">
      <c r="B6598" s="13">
        <v>2023</v>
      </c>
      <c r="C6598" s="13">
        <v>9</v>
      </c>
      <c r="D6598" s="13">
        <v>30</v>
      </c>
      <c r="E6598" s="83" t="s">
        <v>372</v>
      </c>
      <c r="F6598" s="13">
        <v>5</v>
      </c>
      <c r="G6598" s="13">
        <v>7</v>
      </c>
      <c r="H6598" s="13" t="s">
        <v>69</v>
      </c>
      <c r="I6598" s="13" t="s">
        <v>53</v>
      </c>
      <c r="J6598" s="13"/>
      <c r="K6598" s="13" t="s">
        <v>28</v>
      </c>
      <c r="L6598" s="12">
        <f t="shared" ca="1" si="922"/>
        <v>2.6084122442311641</v>
      </c>
      <c r="M6598" s="101">
        <f t="shared" ca="1" si="923"/>
        <v>0.13761983000563621</v>
      </c>
      <c r="N6598" s="101">
        <f t="shared" ca="1" si="921"/>
        <v>945.14052008837984</v>
      </c>
      <c r="O6598" s="101">
        <f t="shared" ca="1" si="924"/>
        <v>0.28142159703010028</v>
      </c>
      <c r="Q6598" s="12">
        <f t="shared" ca="1" si="925"/>
        <v>1.8460111484933024</v>
      </c>
      <c r="R6598" s="101">
        <f t="shared" ca="1" si="926"/>
        <v>0</v>
      </c>
      <c r="S6598" s="13"/>
      <c r="T6598" s="101">
        <f t="shared" ca="1" si="927"/>
        <v>4.0224281811129588E-2</v>
      </c>
      <c r="U6598" s="101">
        <f t="shared" si="928"/>
        <v>0</v>
      </c>
      <c r="V6598" s="101">
        <f t="shared" ca="1" si="929"/>
        <v>242.18665563370186</v>
      </c>
    </row>
    <row r="6599" spans="2:22" x14ac:dyDescent="0.3">
      <c r="B6599" s="13">
        <v>2023</v>
      </c>
      <c r="C6599" s="13">
        <v>9</v>
      </c>
      <c r="D6599" s="13">
        <v>30</v>
      </c>
      <c r="E6599" s="83" t="s">
        <v>372</v>
      </c>
      <c r="F6599" s="13">
        <v>5</v>
      </c>
      <c r="G6599" s="13">
        <v>8</v>
      </c>
      <c r="H6599" s="13" t="s">
        <v>69</v>
      </c>
      <c r="I6599" s="13" t="s">
        <v>53</v>
      </c>
      <c r="J6599" s="13"/>
      <c r="K6599" s="13" t="s">
        <v>28</v>
      </c>
      <c r="L6599" s="12">
        <f t="shared" ca="1" si="922"/>
        <v>3.4107358136910073</v>
      </c>
      <c r="M6599" s="101">
        <f t="shared" ca="1" si="923"/>
        <v>0.17995042153033755</v>
      </c>
      <c r="N6599" s="101">
        <f t="shared" ca="1" si="921"/>
        <v>945.14052008837984</v>
      </c>
      <c r="O6599" s="101">
        <f t="shared" ca="1" si="924"/>
        <v>0.36798428693912277</v>
      </c>
      <c r="Q6599" s="12">
        <f t="shared" ca="1" si="925"/>
        <v>0</v>
      </c>
      <c r="R6599" s="101">
        <f t="shared" ca="1" si="926"/>
        <v>0</v>
      </c>
      <c r="S6599" s="13"/>
      <c r="T6599" s="101">
        <f t="shared" ca="1" si="927"/>
        <v>0.17995042153033755</v>
      </c>
      <c r="U6599" s="101">
        <f t="shared" si="928"/>
        <v>0</v>
      </c>
      <c r="V6599" s="101">
        <f t="shared" ca="1" si="929"/>
        <v>242.36660605523221</v>
      </c>
    </row>
    <row r="6600" spans="2:22" x14ac:dyDescent="0.3">
      <c r="B6600" s="13">
        <v>2023</v>
      </c>
      <c r="C6600" s="13">
        <v>9</v>
      </c>
      <c r="D6600" s="13">
        <v>30</v>
      </c>
      <c r="E6600" s="83" t="s">
        <v>372</v>
      </c>
      <c r="F6600" s="13">
        <v>5</v>
      </c>
      <c r="G6600" s="13">
        <v>9</v>
      </c>
      <c r="H6600" s="13" t="s">
        <v>69</v>
      </c>
      <c r="I6600" s="13" t="s">
        <v>53</v>
      </c>
      <c r="J6600" s="13"/>
      <c r="K6600" s="13" t="s">
        <v>28</v>
      </c>
      <c r="L6600" s="12">
        <f t="shared" ca="1" si="922"/>
        <v>4.2057343082250389</v>
      </c>
      <c r="M6600" s="101">
        <f t="shared" ca="1" si="923"/>
        <v>0.22189454210195306</v>
      </c>
      <c r="N6600" s="101">
        <f t="shared" ca="1" si="921"/>
        <v>945.14052008837984</v>
      </c>
      <c r="O6600" s="101">
        <f t="shared" ca="1" si="924"/>
        <v>0.45375667451439944</v>
      </c>
      <c r="Q6600" s="12">
        <f t="shared" ca="1" si="925"/>
        <v>5.6000000000000005</v>
      </c>
      <c r="R6600" s="101">
        <f t="shared" ca="1" si="926"/>
        <v>0.11802459080875051</v>
      </c>
      <c r="S6600" s="13"/>
      <c r="T6600" s="101">
        <f t="shared" ca="1" si="927"/>
        <v>0</v>
      </c>
      <c r="U6600" s="101">
        <f t="shared" si="928"/>
        <v>0</v>
      </c>
      <c r="V6600" s="101">
        <f t="shared" ca="1" si="929"/>
        <v>242.13055687361472</v>
      </c>
    </row>
    <row r="6601" spans="2:22" x14ac:dyDescent="0.3">
      <c r="B6601" s="13">
        <v>2023</v>
      </c>
      <c r="C6601" s="13">
        <v>9</v>
      </c>
      <c r="D6601" s="13">
        <v>30</v>
      </c>
      <c r="E6601" s="83" t="s">
        <v>372</v>
      </c>
      <c r="F6601" s="13">
        <v>5</v>
      </c>
      <c r="G6601" s="13">
        <v>10</v>
      </c>
      <c r="H6601" s="13" t="s">
        <v>70</v>
      </c>
      <c r="I6601" s="13" t="s">
        <v>53</v>
      </c>
      <c r="J6601" s="13"/>
      <c r="K6601" s="13" t="s">
        <v>28</v>
      </c>
      <c r="L6601" s="12">
        <f t="shared" ca="1" si="922"/>
        <v>3.2838192840116909</v>
      </c>
      <c r="M6601" s="101">
        <f t="shared" ca="1" si="923"/>
        <v>0.17325430542445683</v>
      </c>
      <c r="N6601" s="101">
        <f t="shared" ca="1" si="921"/>
        <v>945.14052008837984</v>
      </c>
      <c r="O6601" s="101">
        <f t="shared" ca="1" si="924"/>
        <v>0.35429126255202131</v>
      </c>
      <c r="Q6601" s="12">
        <f t="shared" ca="1" si="925"/>
        <v>5.6000000000000005</v>
      </c>
      <c r="R6601" s="101">
        <f t="shared" ca="1" si="926"/>
        <v>0.19606469760841042</v>
      </c>
      <c r="S6601" s="13"/>
      <c r="T6601" s="101">
        <f t="shared" ca="1" si="927"/>
        <v>0</v>
      </c>
      <c r="U6601" s="101">
        <f t="shared" si="928"/>
        <v>0</v>
      </c>
      <c r="V6601" s="101">
        <f t="shared" ca="1" si="929"/>
        <v>241.73842747839788</v>
      </c>
    </row>
    <row r="6602" spans="2:22" x14ac:dyDescent="0.3">
      <c r="B6602" s="13">
        <v>2023</v>
      </c>
      <c r="C6602" s="13">
        <v>9</v>
      </c>
      <c r="D6602" s="13">
        <v>30</v>
      </c>
      <c r="E6602" s="83" t="s">
        <v>372</v>
      </c>
      <c r="F6602" s="13">
        <v>5</v>
      </c>
      <c r="G6602" s="13">
        <v>11</v>
      </c>
      <c r="H6602" s="13" t="s">
        <v>70</v>
      </c>
      <c r="I6602" s="13" t="s">
        <v>53</v>
      </c>
      <c r="J6602" s="13"/>
      <c r="K6602" s="13" t="s">
        <v>28</v>
      </c>
      <c r="L6602" s="12">
        <f t="shared" ca="1" si="922"/>
        <v>4.3602012539167125</v>
      </c>
      <c r="M6602" s="101">
        <f t="shared" ca="1" si="923"/>
        <v>0.23004421815664575</v>
      </c>
      <c r="N6602" s="101">
        <f t="shared" ca="1" si="921"/>
        <v>945.14052008837984</v>
      </c>
      <c r="O6602" s="101">
        <f t="shared" ca="1" si="924"/>
        <v>0.47042211328507411</v>
      </c>
      <c r="Q6602" s="12">
        <f t="shared" ca="1" si="925"/>
        <v>0</v>
      </c>
      <c r="R6602" s="101">
        <f t="shared" ca="1" si="926"/>
        <v>0</v>
      </c>
      <c r="S6602" s="13"/>
      <c r="T6602" s="101">
        <f t="shared" ca="1" si="927"/>
        <v>0.23004421815664575</v>
      </c>
      <c r="U6602" s="101">
        <f t="shared" si="928"/>
        <v>0</v>
      </c>
      <c r="V6602" s="101">
        <f t="shared" ca="1" si="929"/>
        <v>241.96847169655453</v>
      </c>
    </row>
    <row r="6603" spans="2:22" x14ac:dyDescent="0.3">
      <c r="B6603" s="13">
        <v>2023</v>
      </c>
      <c r="C6603" s="13">
        <v>9</v>
      </c>
      <c r="D6603" s="13">
        <v>30</v>
      </c>
      <c r="E6603" s="83" t="s">
        <v>372</v>
      </c>
      <c r="F6603" s="13">
        <v>5</v>
      </c>
      <c r="G6603" s="13">
        <v>12</v>
      </c>
      <c r="H6603" s="13" t="s">
        <v>70</v>
      </c>
      <c r="I6603" s="13" t="s">
        <v>53</v>
      </c>
      <c r="J6603" s="13"/>
      <c r="K6603" s="13" t="s">
        <v>28</v>
      </c>
      <c r="L6603" s="12">
        <f t="shared" ca="1" si="922"/>
        <v>3.6717154401214569</v>
      </c>
      <c r="M6603" s="101">
        <f t="shared" ca="1" si="923"/>
        <v>0.19371970662080806</v>
      </c>
      <c r="N6603" s="101">
        <f t="shared" ca="1" si="921"/>
        <v>945.14052008837984</v>
      </c>
      <c r="O6603" s="101">
        <f t="shared" ca="1" si="924"/>
        <v>0.39614137883470396</v>
      </c>
      <c r="Q6603" s="12">
        <f t="shared" ca="1" si="925"/>
        <v>0</v>
      </c>
      <c r="R6603" s="101">
        <f t="shared" ca="1" si="926"/>
        <v>0</v>
      </c>
      <c r="S6603" s="13"/>
      <c r="T6603" s="101">
        <f t="shared" ca="1" si="927"/>
        <v>0.19371970662080806</v>
      </c>
      <c r="U6603" s="101">
        <f t="shared" si="928"/>
        <v>0</v>
      </c>
      <c r="V6603" s="101">
        <f t="shared" ca="1" si="929"/>
        <v>242.16219140317534</v>
      </c>
    </row>
    <row r="6604" spans="2:22" x14ac:dyDescent="0.3">
      <c r="B6604" s="13">
        <v>2023</v>
      </c>
      <c r="C6604" s="13">
        <v>9</v>
      </c>
      <c r="D6604" s="13">
        <v>30</v>
      </c>
      <c r="E6604" s="83" t="s">
        <v>372</v>
      </c>
      <c r="F6604" s="13">
        <v>5</v>
      </c>
      <c r="G6604" s="13">
        <v>13</v>
      </c>
      <c r="H6604" s="13" t="s">
        <v>70</v>
      </c>
      <c r="I6604" s="13" t="s">
        <v>53</v>
      </c>
      <c r="J6604" s="13"/>
      <c r="K6604" s="13" t="s">
        <v>28</v>
      </c>
      <c r="L6604" s="12">
        <f t="shared" ca="1" si="922"/>
        <v>4.0767061134393812</v>
      </c>
      <c r="M6604" s="101">
        <f t="shared" ca="1" si="923"/>
        <v>0.21508701454506177</v>
      </c>
      <c r="N6604" s="101">
        <f t="shared" ca="1" si="921"/>
        <v>945.14052008837984</v>
      </c>
      <c r="O6604" s="101">
        <f t="shared" ca="1" si="924"/>
        <v>0.43983582257897486</v>
      </c>
      <c r="Q6604" s="12">
        <f t="shared" ca="1" si="925"/>
        <v>2.4571664079850235</v>
      </c>
      <c r="R6604" s="101">
        <f t="shared" ca="1" si="926"/>
        <v>0</v>
      </c>
      <c r="S6604" s="13"/>
      <c r="T6604" s="101">
        <f t="shared" ca="1" si="927"/>
        <v>8.5446914859771919E-2</v>
      </c>
      <c r="U6604" s="101">
        <f t="shared" si="928"/>
        <v>0</v>
      </c>
      <c r="V6604" s="101">
        <f t="shared" ca="1" si="929"/>
        <v>242.24763831803511</v>
      </c>
    </row>
    <row r="6605" spans="2:22" x14ac:dyDescent="0.3">
      <c r="B6605" s="13">
        <v>2023</v>
      </c>
      <c r="C6605" s="13">
        <v>9</v>
      </c>
      <c r="D6605" s="13">
        <v>30</v>
      </c>
      <c r="E6605" s="83" t="s">
        <v>372</v>
      </c>
      <c r="F6605" s="13">
        <v>5</v>
      </c>
      <c r="G6605" s="13">
        <v>14</v>
      </c>
      <c r="H6605" s="13" t="s">
        <v>70</v>
      </c>
      <c r="I6605" s="13" t="s">
        <v>53</v>
      </c>
      <c r="J6605" s="13"/>
      <c r="K6605" s="13" t="s">
        <v>28</v>
      </c>
      <c r="L6605" s="12">
        <f t="shared" ca="1" si="922"/>
        <v>2.7765777060271697</v>
      </c>
      <c r="M6605" s="101">
        <f t="shared" ca="1" si="923"/>
        <v>0.14649223976999348</v>
      </c>
      <c r="N6605" s="101">
        <f t="shared" ca="1" si="921"/>
        <v>945.14052008837984</v>
      </c>
      <c r="O6605" s="101">
        <f t="shared" ca="1" si="924"/>
        <v>0.29956496870327132</v>
      </c>
      <c r="Q6605" s="12">
        <f t="shared" ca="1" si="925"/>
        <v>5.6000000000000005</v>
      </c>
      <c r="R6605" s="101">
        <f t="shared" ca="1" si="926"/>
        <v>0.23900269718480013</v>
      </c>
      <c r="S6605" s="13"/>
      <c r="T6605" s="101">
        <f t="shared" ca="1" si="927"/>
        <v>0</v>
      </c>
      <c r="U6605" s="101">
        <f t="shared" si="928"/>
        <v>0</v>
      </c>
      <c r="V6605" s="101">
        <f t="shared" ca="1" si="929"/>
        <v>241.76963292366554</v>
      </c>
    </row>
    <row r="6606" spans="2:22" x14ac:dyDescent="0.3">
      <c r="B6606" s="13">
        <v>2023</v>
      </c>
      <c r="C6606" s="13">
        <v>9</v>
      </c>
      <c r="D6606" s="13">
        <v>30</v>
      </c>
      <c r="E6606" s="83" t="s">
        <v>372</v>
      </c>
      <c r="F6606" s="13">
        <v>5</v>
      </c>
      <c r="G6606" s="13">
        <v>15</v>
      </c>
      <c r="H6606" s="13" t="s">
        <v>70</v>
      </c>
      <c r="I6606" s="13" t="s">
        <v>53</v>
      </c>
      <c r="J6606" s="13"/>
      <c r="K6606" s="13" t="s">
        <v>28</v>
      </c>
      <c r="L6606" s="12">
        <f t="shared" ca="1" si="922"/>
        <v>4.5427325939971457</v>
      </c>
      <c r="M6606" s="101">
        <f t="shared" ca="1" si="923"/>
        <v>0.2396745716592894</v>
      </c>
      <c r="N6606" s="101">
        <f t="shared" ca="1" si="921"/>
        <v>945.14052008837984</v>
      </c>
      <c r="O6606" s="101">
        <f t="shared" ca="1" si="924"/>
        <v>0.49011541956635207</v>
      </c>
      <c r="Q6606" s="12">
        <f t="shared" ca="1" si="925"/>
        <v>5.6000000000000005</v>
      </c>
      <c r="R6606" s="101">
        <f t="shared" ca="1" si="926"/>
        <v>8.9497685918141667E-2</v>
      </c>
      <c r="S6606" s="13"/>
      <c r="T6606" s="101">
        <f t="shared" ca="1" si="927"/>
        <v>0</v>
      </c>
      <c r="U6606" s="101">
        <f t="shared" si="928"/>
        <v>0</v>
      </c>
      <c r="V6606" s="101">
        <f t="shared" ca="1" si="929"/>
        <v>241.59063755182927</v>
      </c>
    </row>
    <row r="6607" spans="2:22" x14ac:dyDescent="0.3">
      <c r="B6607" s="13">
        <v>2023</v>
      </c>
      <c r="C6607" s="13">
        <v>9</v>
      </c>
      <c r="D6607" s="13">
        <v>30</v>
      </c>
      <c r="E6607" s="83" t="s">
        <v>372</v>
      </c>
      <c r="F6607" s="13">
        <v>5</v>
      </c>
      <c r="G6607" s="13">
        <v>16</v>
      </c>
      <c r="H6607" s="13" t="s">
        <v>71</v>
      </c>
      <c r="I6607" s="13" t="s">
        <v>53</v>
      </c>
      <c r="J6607" s="13"/>
      <c r="K6607" s="13" t="s">
        <v>28</v>
      </c>
      <c r="L6607" s="12">
        <f t="shared" ca="1" si="922"/>
        <v>4.5830045949207801</v>
      </c>
      <c r="M6607" s="101">
        <f t="shared" ca="1" si="923"/>
        <v>0.5689341904134656</v>
      </c>
      <c r="N6607" s="101">
        <f t="shared" ca="1" si="921"/>
        <v>946.42949013070131</v>
      </c>
      <c r="O6607" s="101">
        <f t="shared" ca="1" si="924"/>
        <v>1.3648187683674082</v>
      </c>
      <c r="Q6607" s="12">
        <f t="shared" ca="1" si="925"/>
        <v>5.6000000000000005</v>
      </c>
      <c r="R6607" s="101">
        <f t="shared" ca="1" si="926"/>
        <v>8.6088661039956021E-2</v>
      </c>
      <c r="S6607" s="13"/>
      <c r="T6607" s="101">
        <f t="shared" ca="1" si="927"/>
        <v>0</v>
      </c>
      <c r="U6607" s="101">
        <f t="shared" ca="1" si="928"/>
        <v>1.2889700423214694</v>
      </c>
      <c r="V6607" s="101">
        <f t="shared" ca="1" si="929"/>
        <v>242.70743027207084</v>
      </c>
    </row>
    <row r="6608" spans="2:22" x14ac:dyDescent="0.3">
      <c r="B6608" s="13">
        <v>2023</v>
      </c>
      <c r="C6608" s="13">
        <v>9</v>
      </c>
      <c r="D6608" s="13">
        <v>30</v>
      </c>
      <c r="E6608" s="83" t="s">
        <v>372</v>
      </c>
      <c r="F6608" s="13">
        <v>5</v>
      </c>
      <c r="G6608" s="13">
        <v>17</v>
      </c>
      <c r="H6608" s="13" t="s">
        <v>71</v>
      </c>
      <c r="I6608" s="13" t="s">
        <v>53</v>
      </c>
      <c r="J6608" s="13"/>
      <c r="K6608" s="13" t="s">
        <v>28</v>
      </c>
      <c r="L6608" s="12">
        <f t="shared" ca="1" si="922"/>
        <v>3.9874243703406669</v>
      </c>
      <c r="M6608" s="101">
        <f t="shared" ca="1" si="923"/>
        <v>0.49499886133409038</v>
      </c>
      <c r="N6608" s="101">
        <f t="shared" ref="N6608:N6671" ca="1" si="930">IF(H6608="On-Peak",IF(I6608="Winter",((L6608*$D$48)/60)+N6607,((L6608*$D$47)/60)+N6607),N6607)</f>
        <v>947.55095323485966</v>
      </c>
      <c r="O6608" s="101">
        <f t="shared" ca="1" si="924"/>
        <v>1.1874549774874505</v>
      </c>
      <c r="Q6608" s="12">
        <f t="shared" ca="1" si="925"/>
        <v>5.6000000000000005</v>
      </c>
      <c r="R6608" s="101">
        <f t="shared" ca="1" si="926"/>
        <v>0.1365045270506626</v>
      </c>
      <c r="S6608" s="13"/>
      <c r="T6608" s="101">
        <f t="shared" ca="1" si="927"/>
        <v>0</v>
      </c>
      <c r="U6608" s="101">
        <f t="shared" ca="1" si="928"/>
        <v>1.1214631041583125</v>
      </c>
      <c r="V6608" s="101">
        <f t="shared" ca="1" si="929"/>
        <v>243.55588432212781</v>
      </c>
    </row>
    <row r="6609" spans="2:22" x14ac:dyDescent="0.3">
      <c r="B6609" s="13">
        <v>2023</v>
      </c>
      <c r="C6609" s="13">
        <v>9</v>
      </c>
      <c r="D6609" s="13">
        <v>30</v>
      </c>
      <c r="E6609" s="83" t="s">
        <v>372</v>
      </c>
      <c r="F6609" s="13">
        <v>5</v>
      </c>
      <c r="G6609" s="13">
        <v>18</v>
      </c>
      <c r="H6609" s="13" t="s">
        <v>71</v>
      </c>
      <c r="I6609" s="13" t="s">
        <v>53</v>
      </c>
      <c r="J6609" s="13"/>
      <c r="K6609" s="13" t="s">
        <v>28</v>
      </c>
      <c r="L6609" s="12">
        <f t="shared" ca="1" si="922"/>
        <v>4.9482450065625434</v>
      </c>
      <c r="M6609" s="101">
        <f t="shared" ca="1" si="923"/>
        <v>0.61427513511467413</v>
      </c>
      <c r="N6609" s="101">
        <f t="shared" ca="1" si="930"/>
        <v>948.94264714295537</v>
      </c>
      <c r="O6609" s="101">
        <f t="shared" ca="1" si="924"/>
        <v>1.4735873629543255</v>
      </c>
      <c r="Q6609" s="12">
        <f t="shared" ca="1" si="925"/>
        <v>5.6000000000000005</v>
      </c>
      <c r="R6609" s="101">
        <f t="shared" ca="1" si="926"/>
        <v>5.5171060194480745E-2</v>
      </c>
      <c r="S6609" s="13"/>
      <c r="T6609" s="101">
        <f t="shared" ca="1" si="927"/>
        <v>0</v>
      </c>
      <c r="U6609" s="101">
        <f t="shared" ca="1" si="928"/>
        <v>1.3916939080957154</v>
      </c>
      <c r="V6609" s="101">
        <f t="shared" ca="1" si="929"/>
        <v>244.83723610983455</v>
      </c>
    </row>
    <row r="6610" spans="2:22" x14ac:dyDescent="0.3">
      <c r="B6610" s="13">
        <v>2023</v>
      </c>
      <c r="C6610" s="13">
        <v>9</v>
      </c>
      <c r="D6610" s="13">
        <v>30</v>
      </c>
      <c r="E6610" s="83" t="s">
        <v>372</v>
      </c>
      <c r="F6610" s="13">
        <v>5</v>
      </c>
      <c r="G6610" s="13">
        <v>19</v>
      </c>
      <c r="H6610" s="13" t="s">
        <v>71</v>
      </c>
      <c r="I6610" s="13" t="s">
        <v>53</v>
      </c>
      <c r="J6610" s="13"/>
      <c r="K6610" s="13" t="s">
        <v>28</v>
      </c>
      <c r="L6610" s="12">
        <f t="shared" ca="1" si="922"/>
        <v>4.877184021404954</v>
      </c>
      <c r="M6610" s="101">
        <f t="shared" ca="1" si="923"/>
        <v>0.60545362441721096</v>
      </c>
      <c r="N6610" s="101">
        <f t="shared" ca="1" si="930"/>
        <v>950.31435514897555</v>
      </c>
      <c r="O6610" s="101">
        <f t="shared" ca="1" si="924"/>
        <v>1.4524254015743954</v>
      </c>
      <c r="Q6610" s="12">
        <f t="shared" ca="1" si="925"/>
        <v>0</v>
      </c>
      <c r="R6610" s="101">
        <f t="shared" ca="1" si="926"/>
        <v>0</v>
      </c>
      <c r="S6610" s="13"/>
      <c r="T6610" s="101">
        <f t="shared" ca="1" si="927"/>
        <v>0.60545362441721096</v>
      </c>
      <c r="U6610" s="101">
        <f t="shared" ca="1" si="928"/>
        <v>1.3717080060201432</v>
      </c>
      <c r="V6610" s="101">
        <f t="shared" ca="1" si="929"/>
        <v>246.81439774027191</v>
      </c>
    </row>
    <row r="6611" spans="2:22" x14ac:dyDescent="0.3">
      <c r="B6611" s="13">
        <v>2023</v>
      </c>
      <c r="C6611" s="13">
        <v>9</v>
      </c>
      <c r="D6611" s="13">
        <v>30</v>
      </c>
      <c r="E6611" s="83" t="s">
        <v>372</v>
      </c>
      <c r="F6611" s="13">
        <v>5</v>
      </c>
      <c r="G6611" s="13">
        <v>20</v>
      </c>
      <c r="H6611" s="13" t="s">
        <v>69</v>
      </c>
      <c r="I6611" s="13" t="s">
        <v>53</v>
      </c>
      <c r="J6611" s="13"/>
      <c r="K6611" s="13" t="s">
        <v>28</v>
      </c>
      <c r="L6611" s="12">
        <f t="shared" ca="1" si="922"/>
        <v>4.571405879221933</v>
      </c>
      <c r="M6611" s="101">
        <f t="shared" ca="1" si="923"/>
        <v>0.24118737418774919</v>
      </c>
      <c r="N6611" s="101">
        <f t="shared" ca="1" si="930"/>
        <v>950.31435514897555</v>
      </c>
      <c r="O6611" s="101">
        <f t="shared" ca="1" si="924"/>
        <v>0.49320898030925436</v>
      </c>
      <c r="Q6611" s="12">
        <f t="shared" ca="1" si="925"/>
        <v>0</v>
      </c>
      <c r="R6611" s="101">
        <f t="shared" ca="1" si="926"/>
        <v>0</v>
      </c>
      <c r="S6611" s="13"/>
      <c r="T6611" s="101">
        <f t="shared" ca="1" si="927"/>
        <v>0.24118737418774919</v>
      </c>
      <c r="U6611" s="101">
        <f t="shared" si="928"/>
        <v>0</v>
      </c>
      <c r="V6611" s="101">
        <f t="shared" ca="1" si="929"/>
        <v>247.05558511445966</v>
      </c>
    </row>
    <row r="6612" spans="2:22" x14ac:dyDescent="0.3">
      <c r="B6612" s="13">
        <v>2023</v>
      </c>
      <c r="C6612" s="13">
        <v>9</v>
      </c>
      <c r="D6612" s="13">
        <v>30</v>
      </c>
      <c r="E6612" s="83" t="s">
        <v>372</v>
      </c>
      <c r="F6612" s="13">
        <v>5</v>
      </c>
      <c r="G6612" s="13">
        <v>21</v>
      </c>
      <c r="H6612" s="13" t="s">
        <v>69</v>
      </c>
      <c r="I6612" s="13" t="s">
        <v>53</v>
      </c>
      <c r="J6612" s="13"/>
      <c r="K6612" s="13" t="s">
        <v>28</v>
      </c>
      <c r="L6612" s="12">
        <f t="shared" ca="1" si="922"/>
        <v>3.8148934055536872</v>
      </c>
      <c r="M6612" s="101">
        <f t="shared" ca="1" si="923"/>
        <v>0.20127377607701255</v>
      </c>
      <c r="N6612" s="101">
        <f t="shared" ca="1" si="930"/>
        <v>950.31435514897555</v>
      </c>
      <c r="O6612" s="101">
        <f t="shared" ca="1" si="924"/>
        <v>0.41158884952518732</v>
      </c>
      <c r="Q6612" s="12">
        <f t="shared" ca="1" si="925"/>
        <v>0</v>
      </c>
      <c r="R6612" s="101">
        <f t="shared" ca="1" si="926"/>
        <v>0</v>
      </c>
      <c r="S6612" s="13"/>
      <c r="T6612" s="101">
        <f t="shared" ca="1" si="927"/>
        <v>0.20127377607701255</v>
      </c>
      <c r="U6612" s="101">
        <f t="shared" si="928"/>
        <v>0</v>
      </c>
      <c r="V6612" s="101">
        <f t="shared" ca="1" si="929"/>
        <v>247.25685889053668</v>
      </c>
    </row>
    <row r="6613" spans="2:22" x14ac:dyDescent="0.3">
      <c r="B6613" s="13">
        <v>2023</v>
      </c>
      <c r="C6613" s="13">
        <v>9</v>
      </c>
      <c r="D6613" s="13">
        <v>30</v>
      </c>
      <c r="E6613" s="83" t="s">
        <v>372</v>
      </c>
      <c r="F6613" s="13">
        <v>5</v>
      </c>
      <c r="G6613" s="13">
        <v>22</v>
      </c>
      <c r="H6613" s="13" t="s">
        <v>69</v>
      </c>
      <c r="I6613" s="13" t="s">
        <v>53</v>
      </c>
      <c r="J6613" s="13"/>
      <c r="K6613" s="13" t="s">
        <v>28</v>
      </c>
      <c r="L6613" s="12">
        <f t="shared" ca="1" si="922"/>
        <v>4.7262526531255578</v>
      </c>
      <c r="M6613" s="101">
        <f t="shared" ca="1" si="923"/>
        <v>0.24935708997890443</v>
      </c>
      <c r="N6613" s="101">
        <f t="shared" ca="1" si="930"/>
        <v>950.31435514897555</v>
      </c>
      <c r="O6613" s="101">
        <f t="shared" ca="1" si="924"/>
        <v>0.50991539874571645</v>
      </c>
      <c r="Q6613" s="12">
        <f t="shared" ca="1" si="925"/>
        <v>0</v>
      </c>
      <c r="R6613" s="101">
        <f t="shared" ca="1" si="926"/>
        <v>0</v>
      </c>
      <c r="S6613" s="13"/>
      <c r="T6613" s="101">
        <f t="shared" ca="1" si="927"/>
        <v>0.24935708997890443</v>
      </c>
      <c r="U6613" s="101">
        <f t="shared" si="928"/>
        <v>0</v>
      </c>
      <c r="V6613" s="101">
        <f t="shared" ca="1" si="929"/>
        <v>247.50621598051558</v>
      </c>
    </row>
    <row r="6614" spans="2:22" x14ac:dyDescent="0.3">
      <c r="B6614" s="13">
        <v>2023</v>
      </c>
      <c r="C6614" s="13">
        <v>9</v>
      </c>
      <c r="D6614" s="13">
        <v>30</v>
      </c>
      <c r="E6614" s="83" t="s">
        <v>372</v>
      </c>
      <c r="F6614" s="13">
        <v>5</v>
      </c>
      <c r="G6614" s="13">
        <v>23</v>
      </c>
      <c r="H6614" s="13" t="s">
        <v>69</v>
      </c>
      <c r="I6614" s="13" t="s">
        <v>53</v>
      </c>
      <c r="J6614" s="13"/>
      <c r="K6614" s="13" t="s">
        <v>28</v>
      </c>
      <c r="L6614" s="12">
        <f t="shared" ca="1" si="922"/>
        <v>5.1708392130640455</v>
      </c>
      <c r="M6614" s="101">
        <f t="shared" ca="1" si="923"/>
        <v>0.27281347688125906</v>
      </c>
      <c r="N6614" s="101">
        <f t="shared" ca="1" si="930"/>
        <v>950.31435514897555</v>
      </c>
      <c r="O6614" s="101">
        <f t="shared" ca="1" si="924"/>
        <v>0.55788184269747987</v>
      </c>
      <c r="Q6614" s="12">
        <f t="shared" ca="1" si="925"/>
        <v>0</v>
      </c>
      <c r="R6614" s="101">
        <f t="shared" ca="1" si="926"/>
        <v>0</v>
      </c>
      <c r="S6614" s="13"/>
      <c r="T6614" s="101">
        <f t="shared" ca="1" si="927"/>
        <v>0.27281347688125906</v>
      </c>
      <c r="U6614" s="101">
        <f t="shared" si="928"/>
        <v>0</v>
      </c>
      <c r="V6614" s="101">
        <f t="shared" ca="1" si="929"/>
        <v>247.77902945739683</v>
      </c>
    </row>
    <row r="6615" spans="2:22" x14ac:dyDescent="0.3">
      <c r="B6615" s="13">
        <v>2023</v>
      </c>
      <c r="C6615" s="13">
        <v>10</v>
      </c>
      <c r="D6615" s="13">
        <v>1</v>
      </c>
      <c r="E6615" s="83" t="s">
        <v>373</v>
      </c>
      <c r="F6615" s="13">
        <v>7</v>
      </c>
      <c r="G6615" s="13">
        <v>0</v>
      </c>
      <c r="H6615" s="13" t="s">
        <v>69</v>
      </c>
      <c r="I6615" s="13" t="s">
        <v>53</v>
      </c>
      <c r="J6615" s="13"/>
      <c r="K6615" s="13" t="s">
        <v>28</v>
      </c>
      <c r="L6615" s="12">
        <f t="shared" ca="1" si="922"/>
        <v>2.6500417029424281</v>
      </c>
      <c r="M6615" s="101">
        <f t="shared" ca="1" si="923"/>
        <v>0.13981620024724251</v>
      </c>
      <c r="N6615" s="101">
        <f t="shared" ca="1" si="930"/>
        <v>950.31435514897555</v>
      </c>
      <c r="O6615" s="101">
        <f t="shared" ca="1" si="924"/>
        <v>0.28591299933045855</v>
      </c>
      <c r="Q6615" s="12">
        <f t="shared" ca="1" si="925"/>
        <v>0</v>
      </c>
      <c r="R6615" s="101">
        <f t="shared" ca="1" si="926"/>
        <v>0</v>
      </c>
      <c r="S6615" s="13"/>
      <c r="T6615" s="101">
        <f t="shared" ca="1" si="927"/>
        <v>0.13981620024724251</v>
      </c>
      <c r="U6615" s="101">
        <f t="shared" si="928"/>
        <v>0</v>
      </c>
      <c r="V6615" s="101">
        <f t="shared" ca="1" si="929"/>
        <v>247.91884565764408</v>
      </c>
    </row>
    <row r="6616" spans="2:22" x14ac:dyDescent="0.3">
      <c r="B6616" s="13">
        <v>2023</v>
      </c>
      <c r="C6616" s="13">
        <v>10</v>
      </c>
      <c r="D6616" s="13">
        <v>1</v>
      </c>
      <c r="E6616" s="83" t="s">
        <v>373</v>
      </c>
      <c r="F6616" s="13">
        <v>7</v>
      </c>
      <c r="G6616" s="13">
        <v>1</v>
      </c>
      <c r="H6616" s="13" t="s">
        <v>69</v>
      </c>
      <c r="I6616" s="13" t="s">
        <v>53</v>
      </c>
      <c r="J6616" s="13"/>
      <c r="K6616" s="13" t="s">
        <v>28</v>
      </c>
      <c r="L6616" s="12">
        <f t="shared" ca="1" si="922"/>
        <v>1.4683210705883307</v>
      </c>
      <c r="M6616" s="101">
        <f t="shared" ca="1" si="923"/>
        <v>7.7468619684240334E-2</v>
      </c>
      <c r="N6616" s="101">
        <f t="shared" ca="1" si="930"/>
        <v>950.31435514897555</v>
      </c>
      <c r="O6616" s="101">
        <f t="shared" ca="1" si="924"/>
        <v>0.15841716030577499</v>
      </c>
      <c r="Q6616" s="12">
        <f t="shared" ca="1" si="925"/>
        <v>0</v>
      </c>
      <c r="R6616" s="101">
        <f t="shared" ca="1" si="926"/>
        <v>0</v>
      </c>
      <c r="S6616" s="13"/>
      <c r="T6616" s="101">
        <f t="shared" ca="1" si="927"/>
        <v>7.7468619684240334E-2</v>
      </c>
      <c r="U6616" s="101">
        <f t="shared" si="928"/>
        <v>0</v>
      </c>
      <c r="V6616" s="101">
        <f t="shared" ca="1" si="929"/>
        <v>247.99631427732834</v>
      </c>
    </row>
    <row r="6617" spans="2:22" x14ac:dyDescent="0.3">
      <c r="B6617" s="13">
        <v>2023</v>
      </c>
      <c r="C6617" s="13">
        <v>10</v>
      </c>
      <c r="D6617" s="13">
        <v>1</v>
      </c>
      <c r="E6617" s="83" t="s">
        <v>373</v>
      </c>
      <c r="F6617" s="13">
        <v>7</v>
      </c>
      <c r="G6617" s="13">
        <v>2</v>
      </c>
      <c r="H6617" s="13" t="s">
        <v>69</v>
      </c>
      <c r="I6617" s="13" t="s">
        <v>53</v>
      </c>
      <c r="J6617" s="13"/>
      <c r="K6617" s="13" t="s">
        <v>28</v>
      </c>
      <c r="L6617" s="12">
        <f t="shared" ca="1" si="922"/>
        <v>1.6112298209413083</v>
      </c>
      <c r="M6617" s="101">
        <f t="shared" ca="1" si="923"/>
        <v>8.5008485352863428E-2</v>
      </c>
      <c r="N6617" s="101">
        <f t="shared" ca="1" si="930"/>
        <v>950.31435514897555</v>
      </c>
      <c r="O6617" s="101">
        <f t="shared" ca="1" si="924"/>
        <v>0.17383558538135774</v>
      </c>
      <c r="Q6617" s="12">
        <f t="shared" ca="1" si="925"/>
        <v>0</v>
      </c>
      <c r="R6617" s="101">
        <f t="shared" ca="1" si="926"/>
        <v>0</v>
      </c>
      <c r="S6617" s="13"/>
      <c r="T6617" s="101">
        <f t="shared" ca="1" si="927"/>
        <v>8.5008485352863428E-2</v>
      </c>
      <c r="U6617" s="101">
        <f t="shared" si="928"/>
        <v>0</v>
      </c>
      <c r="V6617" s="101">
        <f t="shared" ca="1" si="929"/>
        <v>248.0813227626812</v>
      </c>
    </row>
    <row r="6618" spans="2:22" x14ac:dyDescent="0.3">
      <c r="B6618" s="13">
        <v>2023</v>
      </c>
      <c r="C6618" s="13">
        <v>10</v>
      </c>
      <c r="D6618" s="13">
        <v>1</v>
      </c>
      <c r="E6618" s="83" t="s">
        <v>373</v>
      </c>
      <c r="F6618" s="13">
        <v>7</v>
      </c>
      <c r="G6618" s="13">
        <v>3</v>
      </c>
      <c r="H6618" s="13" t="s">
        <v>69</v>
      </c>
      <c r="I6618" s="13" t="s">
        <v>53</v>
      </c>
      <c r="J6618" s="13"/>
      <c r="K6618" s="13" t="s">
        <v>28</v>
      </c>
      <c r="L6618" s="12">
        <f t="shared" ca="1" si="922"/>
        <v>1.4982106437669676</v>
      </c>
      <c r="M6618" s="101">
        <f t="shared" ca="1" si="923"/>
        <v>7.9045593565145206E-2</v>
      </c>
      <c r="N6618" s="101">
        <f t="shared" ca="1" si="930"/>
        <v>950.31435514897555</v>
      </c>
      <c r="O6618" s="101">
        <f t="shared" ca="1" si="924"/>
        <v>0.16164194635601814</v>
      </c>
      <c r="Q6618" s="12">
        <f t="shared" ca="1" si="925"/>
        <v>0</v>
      </c>
      <c r="R6618" s="101">
        <f t="shared" ca="1" si="926"/>
        <v>0</v>
      </c>
      <c r="S6618" s="13"/>
      <c r="T6618" s="101">
        <f t="shared" ca="1" si="927"/>
        <v>7.9045593565145206E-2</v>
      </c>
      <c r="U6618" s="101">
        <f t="shared" si="928"/>
        <v>0</v>
      </c>
      <c r="V6618" s="101">
        <f t="shared" ca="1" si="929"/>
        <v>248.16036835624635</v>
      </c>
    </row>
    <row r="6619" spans="2:22" x14ac:dyDescent="0.3">
      <c r="B6619" s="13">
        <v>2023</v>
      </c>
      <c r="C6619" s="13">
        <v>10</v>
      </c>
      <c r="D6619" s="13">
        <v>1</v>
      </c>
      <c r="E6619" s="83" t="s">
        <v>373</v>
      </c>
      <c r="F6619" s="13">
        <v>7</v>
      </c>
      <c r="G6619" s="13">
        <v>4</v>
      </c>
      <c r="H6619" s="13" t="s">
        <v>69</v>
      </c>
      <c r="I6619" s="13" t="s">
        <v>53</v>
      </c>
      <c r="J6619" s="13"/>
      <c r="K6619" s="13" t="s">
        <v>28</v>
      </c>
      <c r="L6619" s="12">
        <f t="shared" ca="1" si="922"/>
        <v>1.3374824813713926</v>
      </c>
      <c r="M6619" s="101">
        <f t="shared" ca="1" si="923"/>
        <v>7.0565575717154674E-2</v>
      </c>
      <c r="N6619" s="101">
        <f t="shared" ca="1" si="930"/>
        <v>950.31435514897555</v>
      </c>
      <c r="O6619" s="101">
        <f t="shared" ca="1" si="924"/>
        <v>0.14430098491515955</v>
      </c>
      <c r="Q6619" s="12">
        <f t="shared" ca="1" si="925"/>
        <v>0</v>
      </c>
      <c r="R6619" s="101">
        <f t="shared" ca="1" si="926"/>
        <v>0</v>
      </c>
      <c r="S6619" s="13"/>
      <c r="T6619" s="101">
        <f t="shared" ca="1" si="927"/>
        <v>7.0565575717154674E-2</v>
      </c>
      <c r="U6619" s="101">
        <f t="shared" si="928"/>
        <v>0</v>
      </c>
      <c r="V6619" s="101">
        <f t="shared" ca="1" si="929"/>
        <v>248.23093393196351</v>
      </c>
    </row>
    <row r="6620" spans="2:22" x14ac:dyDescent="0.3">
      <c r="B6620" s="13">
        <v>2023</v>
      </c>
      <c r="C6620" s="13">
        <v>10</v>
      </c>
      <c r="D6620" s="13">
        <v>1</v>
      </c>
      <c r="E6620" s="83" t="s">
        <v>373</v>
      </c>
      <c r="F6620" s="13">
        <v>7</v>
      </c>
      <c r="G6620" s="13">
        <v>5</v>
      </c>
      <c r="H6620" s="13" t="s">
        <v>69</v>
      </c>
      <c r="I6620" s="13" t="s">
        <v>53</v>
      </c>
      <c r="J6620" s="13"/>
      <c r="K6620" s="13" t="s">
        <v>28</v>
      </c>
      <c r="L6620" s="12">
        <f t="shared" ca="1" si="922"/>
        <v>1.4543014164238481</v>
      </c>
      <c r="M6620" s="101">
        <f t="shared" ca="1" si="923"/>
        <v>7.6728942730522234E-2</v>
      </c>
      <c r="N6620" s="101">
        <f t="shared" ca="1" si="930"/>
        <v>950.31435514897555</v>
      </c>
      <c r="O6620" s="101">
        <f t="shared" ca="1" si="924"/>
        <v>0.15690457981796899</v>
      </c>
      <c r="Q6620" s="12">
        <f t="shared" ca="1" si="925"/>
        <v>0</v>
      </c>
      <c r="R6620" s="101">
        <f t="shared" ca="1" si="926"/>
        <v>0</v>
      </c>
      <c r="S6620" s="13"/>
      <c r="T6620" s="101">
        <f t="shared" ca="1" si="927"/>
        <v>7.6728942730522234E-2</v>
      </c>
      <c r="U6620" s="101">
        <f t="shared" si="928"/>
        <v>0</v>
      </c>
      <c r="V6620" s="101">
        <f t="shared" ca="1" si="929"/>
        <v>248.30766287469402</v>
      </c>
    </row>
    <row r="6621" spans="2:22" x14ac:dyDescent="0.3">
      <c r="B6621" s="13">
        <v>2023</v>
      </c>
      <c r="C6621" s="13">
        <v>10</v>
      </c>
      <c r="D6621" s="13">
        <v>1</v>
      </c>
      <c r="E6621" s="83" t="s">
        <v>373</v>
      </c>
      <c r="F6621" s="13">
        <v>7</v>
      </c>
      <c r="G6621" s="13">
        <v>6</v>
      </c>
      <c r="H6621" s="13" t="s">
        <v>69</v>
      </c>
      <c r="I6621" s="13" t="s">
        <v>53</v>
      </c>
      <c r="J6621" s="13"/>
      <c r="K6621" s="13" t="s">
        <v>28</v>
      </c>
      <c r="L6621" s="12">
        <f t="shared" ca="1" si="922"/>
        <v>1.3837197442730225</v>
      </c>
      <c r="M6621" s="101">
        <f t="shared" ca="1" si="923"/>
        <v>7.3005053707844672E-2</v>
      </c>
      <c r="N6621" s="101">
        <f t="shared" ca="1" si="930"/>
        <v>950.31435514897555</v>
      </c>
      <c r="O6621" s="101">
        <f t="shared" ca="1" si="924"/>
        <v>0.14928952320961639</v>
      </c>
      <c r="Q6621" s="12">
        <f t="shared" ca="1" si="925"/>
        <v>5.6000000000000005</v>
      </c>
      <c r="R6621" s="101">
        <f t="shared" ca="1" si="926"/>
        <v>0.35690812364728874</v>
      </c>
      <c r="S6621" s="13"/>
      <c r="T6621" s="101">
        <f t="shared" ca="1" si="927"/>
        <v>0</v>
      </c>
      <c r="U6621" s="101">
        <f t="shared" si="928"/>
        <v>0</v>
      </c>
      <c r="V6621" s="101">
        <f t="shared" ca="1" si="929"/>
        <v>247.59384662739944</v>
      </c>
    </row>
    <row r="6622" spans="2:22" x14ac:dyDescent="0.3">
      <c r="B6622" s="13">
        <v>2023</v>
      </c>
      <c r="C6622" s="13">
        <v>10</v>
      </c>
      <c r="D6622" s="13">
        <v>1</v>
      </c>
      <c r="E6622" s="83" t="s">
        <v>373</v>
      </c>
      <c r="F6622" s="13">
        <v>7</v>
      </c>
      <c r="G6622" s="13">
        <v>7</v>
      </c>
      <c r="H6622" s="13" t="s">
        <v>69</v>
      </c>
      <c r="I6622" s="13" t="s">
        <v>53</v>
      </c>
      <c r="J6622" s="13"/>
      <c r="K6622" s="13" t="s">
        <v>28</v>
      </c>
      <c r="L6622" s="12">
        <f t="shared" ca="1" si="922"/>
        <v>1.4631703069208728</v>
      </c>
      <c r="M6622" s="101">
        <f t="shared" ca="1" si="923"/>
        <v>7.7196865393145256E-2</v>
      </c>
      <c r="N6622" s="101">
        <f t="shared" ca="1" si="930"/>
        <v>950.31435514897555</v>
      </c>
      <c r="O6622" s="101">
        <f t="shared" ca="1" si="924"/>
        <v>0.15786144441369296</v>
      </c>
      <c r="Q6622" s="12">
        <f t="shared" ca="1" si="925"/>
        <v>4.20362281059833</v>
      </c>
      <c r="R6622" s="101">
        <f t="shared" ca="1" si="926"/>
        <v>0.23197930443629677</v>
      </c>
      <c r="S6622" s="13"/>
      <c r="T6622" s="101">
        <f t="shared" ca="1" si="927"/>
        <v>0</v>
      </c>
      <c r="U6622" s="101">
        <f t="shared" si="928"/>
        <v>0</v>
      </c>
      <c r="V6622" s="101">
        <f t="shared" ca="1" si="929"/>
        <v>247.12988801852686</v>
      </c>
    </row>
    <row r="6623" spans="2:22" x14ac:dyDescent="0.3">
      <c r="B6623" s="13">
        <v>2023</v>
      </c>
      <c r="C6623" s="13">
        <v>10</v>
      </c>
      <c r="D6623" s="13">
        <v>1</v>
      </c>
      <c r="E6623" s="83" t="s">
        <v>373</v>
      </c>
      <c r="F6623" s="13">
        <v>7</v>
      </c>
      <c r="G6623" s="13">
        <v>8</v>
      </c>
      <c r="H6623" s="13" t="s">
        <v>69</v>
      </c>
      <c r="I6623" s="13" t="s">
        <v>53</v>
      </c>
      <c r="J6623" s="13"/>
      <c r="K6623" s="13" t="s">
        <v>28</v>
      </c>
      <c r="L6623" s="12">
        <f t="shared" ca="1" si="922"/>
        <v>1.7633015281013438</v>
      </c>
      <c r="M6623" s="101">
        <f t="shared" ca="1" si="923"/>
        <v>9.3031788622626899E-2</v>
      </c>
      <c r="N6623" s="101">
        <f t="shared" ca="1" si="930"/>
        <v>950.31435514897555</v>
      </c>
      <c r="O6623" s="101">
        <f t="shared" ca="1" si="924"/>
        <v>0.19024260186685399</v>
      </c>
      <c r="Q6623" s="12">
        <f t="shared" ca="1" si="925"/>
        <v>2.749251953005579</v>
      </c>
      <c r="R6623" s="101">
        <f t="shared" ca="1" si="926"/>
        <v>8.3460703468143521E-2</v>
      </c>
      <c r="S6623" s="13"/>
      <c r="T6623" s="101">
        <f t="shared" ca="1" si="927"/>
        <v>0</v>
      </c>
      <c r="U6623" s="101">
        <f t="shared" si="928"/>
        <v>0</v>
      </c>
      <c r="V6623" s="101">
        <f t="shared" ca="1" si="929"/>
        <v>246.96296661159056</v>
      </c>
    </row>
    <row r="6624" spans="2:22" x14ac:dyDescent="0.3">
      <c r="B6624" s="13">
        <v>2023</v>
      </c>
      <c r="C6624" s="13">
        <v>10</v>
      </c>
      <c r="D6624" s="13">
        <v>1</v>
      </c>
      <c r="E6624" s="83" t="s">
        <v>373</v>
      </c>
      <c r="F6624" s="13">
        <v>7</v>
      </c>
      <c r="G6624" s="13">
        <v>9</v>
      </c>
      <c r="H6624" s="13" t="s">
        <v>69</v>
      </c>
      <c r="I6624" s="13" t="s">
        <v>53</v>
      </c>
      <c r="J6624" s="13"/>
      <c r="K6624" s="13" t="s">
        <v>28</v>
      </c>
      <c r="L6624" s="12">
        <f t="shared" ca="1" si="922"/>
        <v>2.0887636810149321</v>
      </c>
      <c r="M6624" s="101">
        <f t="shared" ca="1" si="923"/>
        <v>0.11020317181034782</v>
      </c>
      <c r="N6624" s="101">
        <f t="shared" ca="1" si="930"/>
        <v>950.31435514897555</v>
      </c>
      <c r="O6624" s="101">
        <f t="shared" ca="1" si="924"/>
        <v>0.22535671354470102</v>
      </c>
      <c r="Q6624" s="12">
        <f t="shared" ca="1" si="925"/>
        <v>5.6000000000000005</v>
      </c>
      <c r="R6624" s="101">
        <f t="shared" ca="1" si="926"/>
        <v>0.29722615440208605</v>
      </c>
      <c r="S6624" s="13"/>
      <c r="T6624" s="101">
        <f t="shared" ca="1" si="927"/>
        <v>0</v>
      </c>
      <c r="U6624" s="101">
        <f t="shared" si="928"/>
        <v>0</v>
      </c>
      <c r="V6624" s="101">
        <f t="shared" ca="1" si="929"/>
        <v>246.36851430278637</v>
      </c>
    </row>
    <row r="6625" spans="2:22" x14ac:dyDescent="0.3">
      <c r="B6625" s="13">
        <v>2023</v>
      </c>
      <c r="C6625" s="13">
        <v>10</v>
      </c>
      <c r="D6625" s="13">
        <v>1</v>
      </c>
      <c r="E6625" s="83" t="s">
        <v>373</v>
      </c>
      <c r="F6625" s="13">
        <v>7</v>
      </c>
      <c r="G6625" s="13">
        <v>10</v>
      </c>
      <c r="H6625" s="13" t="s">
        <v>70</v>
      </c>
      <c r="I6625" s="13" t="s">
        <v>53</v>
      </c>
      <c r="J6625" s="13"/>
      <c r="K6625" s="13" t="s">
        <v>28</v>
      </c>
      <c r="L6625" s="12">
        <f t="shared" ca="1" si="922"/>
        <v>2.5003564210186209</v>
      </c>
      <c r="M6625" s="101">
        <f t="shared" ca="1" si="923"/>
        <v>0.13191880477294243</v>
      </c>
      <c r="N6625" s="101">
        <f t="shared" ca="1" si="930"/>
        <v>950.31435514897555</v>
      </c>
      <c r="O6625" s="101">
        <f t="shared" ca="1" si="924"/>
        <v>0.26976345426369902</v>
      </c>
      <c r="Q6625" s="12">
        <f t="shared" ca="1" si="925"/>
        <v>5.6000000000000005</v>
      </c>
      <c r="R6625" s="101">
        <f t="shared" ca="1" si="926"/>
        <v>0.26238482896077381</v>
      </c>
      <c r="S6625" s="13"/>
      <c r="T6625" s="101">
        <f t="shared" ca="1" si="927"/>
        <v>0</v>
      </c>
      <c r="U6625" s="101">
        <f t="shared" si="928"/>
        <v>0</v>
      </c>
      <c r="V6625" s="101">
        <f t="shared" ca="1" si="929"/>
        <v>245.84374464486484</v>
      </c>
    </row>
    <row r="6626" spans="2:22" x14ac:dyDescent="0.3">
      <c r="B6626" s="13">
        <v>2023</v>
      </c>
      <c r="C6626" s="13">
        <v>10</v>
      </c>
      <c r="D6626" s="13">
        <v>1</v>
      </c>
      <c r="E6626" s="83" t="s">
        <v>373</v>
      </c>
      <c r="F6626" s="13">
        <v>7</v>
      </c>
      <c r="G6626" s="13">
        <v>11</v>
      </c>
      <c r="H6626" s="13" t="s">
        <v>70</v>
      </c>
      <c r="I6626" s="13" t="s">
        <v>53</v>
      </c>
      <c r="J6626" s="13"/>
      <c r="K6626" s="13" t="s">
        <v>28</v>
      </c>
      <c r="L6626" s="12">
        <f t="shared" ca="1" si="922"/>
        <v>2.0679507132976056</v>
      </c>
      <c r="M6626" s="101">
        <f t="shared" ca="1" si="923"/>
        <v>0.10910507963358168</v>
      </c>
      <c r="N6626" s="101">
        <f t="shared" ca="1" si="930"/>
        <v>950.31435514897555</v>
      </c>
      <c r="O6626" s="101">
        <f t="shared" ca="1" si="924"/>
        <v>0.22311120245767868</v>
      </c>
      <c r="Q6626" s="12">
        <f t="shared" ca="1" si="925"/>
        <v>4.3968527417367174</v>
      </c>
      <c r="R6626" s="101">
        <f t="shared" ca="1" si="926"/>
        <v>0.19714155670737082</v>
      </c>
      <c r="S6626" s="13"/>
      <c r="T6626" s="101">
        <f t="shared" ca="1" si="927"/>
        <v>0</v>
      </c>
      <c r="U6626" s="101">
        <f t="shared" si="928"/>
        <v>0</v>
      </c>
      <c r="V6626" s="101">
        <f t="shared" ca="1" si="929"/>
        <v>245.44946153145008</v>
      </c>
    </row>
    <row r="6627" spans="2:22" x14ac:dyDescent="0.3">
      <c r="B6627" s="13">
        <v>2023</v>
      </c>
      <c r="C6627" s="13">
        <v>10</v>
      </c>
      <c r="D6627" s="13">
        <v>1</v>
      </c>
      <c r="E6627" s="83" t="s">
        <v>373</v>
      </c>
      <c r="F6627" s="13">
        <v>7</v>
      </c>
      <c r="G6627" s="13">
        <v>12</v>
      </c>
      <c r="H6627" s="13" t="s">
        <v>70</v>
      </c>
      <c r="I6627" s="13" t="s">
        <v>53</v>
      </c>
      <c r="J6627" s="13"/>
      <c r="K6627" s="13" t="s">
        <v>28</v>
      </c>
      <c r="L6627" s="12">
        <f t="shared" ca="1" si="922"/>
        <v>2.0274107839038003</v>
      </c>
      <c r="M6627" s="101">
        <f t="shared" ca="1" si="923"/>
        <v>0.1069661929587645</v>
      </c>
      <c r="N6627" s="101">
        <f t="shared" ca="1" si="930"/>
        <v>950.31435514897555</v>
      </c>
      <c r="O6627" s="101">
        <f t="shared" ca="1" si="924"/>
        <v>0.21873734947538101</v>
      </c>
      <c r="Q6627" s="12">
        <f t="shared" ca="1" si="925"/>
        <v>5.6000000000000005</v>
      </c>
      <c r="R6627" s="101">
        <f t="shared" ca="1" si="926"/>
        <v>0.30241967714254336</v>
      </c>
      <c r="S6627" s="13"/>
      <c r="T6627" s="101">
        <f t="shared" ca="1" si="927"/>
        <v>0</v>
      </c>
      <c r="U6627" s="101">
        <f t="shared" si="928"/>
        <v>0</v>
      </c>
      <c r="V6627" s="101">
        <f t="shared" ca="1" si="929"/>
        <v>244.84462217716498</v>
      </c>
    </row>
    <row r="6628" spans="2:22" x14ac:dyDescent="0.3">
      <c r="B6628" s="13">
        <v>2023</v>
      </c>
      <c r="C6628" s="13">
        <v>10</v>
      </c>
      <c r="D6628" s="13">
        <v>1</v>
      </c>
      <c r="E6628" s="83" t="s">
        <v>373</v>
      </c>
      <c r="F6628" s="13">
        <v>7</v>
      </c>
      <c r="G6628" s="13">
        <v>13</v>
      </c>
      <c r="H6628" s="13" t="s">
        <v>70</v>
      </c>
      <c r="I6628" s="13" t="s">
        <v>53</v>
      </c>
      <c r="J6628" s="13"/>
      <c r="K6628" s="13" t="s">
        <v>28</v>
      </c>
      <c r="L6628" s="12">
        <f t="shared" ca="1" si="922"/>
        <v>2.2072547308197477</v>
      </c>
      <c r="M6628" s="101">
        <f t="shared" ca="1" si="923"/>
        <v>0.11645475959804989</v>
      </c>
      <c r="N6628" s="101">
        <f t="shared" ca="1" si="930"/>
        <v>950.31435514897555</v>
      </c>
      <c r="O6628" s="101">
        <f t="shared" ca="1" si="924"/>
        <v>0.23814071290814257</v>
      </c>
      <c r="Q6628" s="12">
        <f t="shared" ca="1" si="925"/>
        <v>0</v>
      </c>
      <c r="R6628" s="101">
        <f t="shared" ca="1" si="926"/>
        <v>0</v>
      </c>
      <c r="S6628" s="13"/>
      <c r="T6628" s="101">
        <f t="shared" ca="1" si="927"/>
        <v>0.11645475959804989</v>
      </c>
      <c r="U6628" s="101">
        <f t="shared" si="928"/>
        <v>0</v>
      </c>
      <c r="V6628" s="101">
        <f t="shared" ca="1" si="929"/>
        <v>244.96107693676302</v>
      </c>
    </row>
    <row r="6629" spans="2:22" x14ac:dyDescent="0.3">
      <c r="B6629" s="13">
        <v>2023</v>
      </c>
      <c r="C6629" s="13">
        <v>10</v>
      </c>
      <c r="D6629" s="13">
        <v>1</v>
      </c>
      <c r="E6629" s="83" t="s">
        <v>373</v>
      </c>
      <c r="F6629" s="13">
        <v>7</v>
      </c>
      <c r="G6629" s="13">
        <v>14</v>
      </c>
      <c r="H6629" s="13" t="s">
        <v>70</v>
      </c>
      <c r="I6629" s="13" t="s">
        <v>53</v>
      </c>
      <c r="J6629" s="13"/>
      <c r="K6629" s="13" t="s">
        <v>28</v>
      </c>
      <c r="L6629" s="12">
        <f t="shared" ca="1" si="922"/>
        <v>2.3145826741915561</v>
      </c>
      <c r="M6629" s="101">
        <f t="shared" ca="1" si="923"/>
        <v>0.1221173818903465</v>
      </c>
      <c r="N6629" s="101">
        <f t="shared" ca="1" si="930"/>
        <v>950.31435514897555</v>
      </c>
      <c r="O6629" s="101">
        <f t="shared" ca="1" si="924"/>
        <v>0.24972032471852698</v>
      </c>
      <c r="Q6629" s="12">
        <f t="shared" ca="1" si="925"/>
        <v>5.6000000000000005</v>
      </c>
      <c r="R6629" s="101">
        <f t="shared" ca="1" si="926"/>
        <v>0.27811057662968486</v>
      </c>
      <c r="S6629" s="13"/>
      <c r="T6629" s="101">
        <f t="shared" ca="1" si="927"/>
        <v>0</v>
      </c>
      <c r="U6629" s="101">
        <f t="shared" si="928"/>
        <v>0</v>
      </c>
      <c r="V6629" s="101">
        <f t="shared" ca="1" si="929"/>
        <v>244.40485578350368</v>
      </c>
    </row>
    <row r="6630" spans="2:22" x14ac:dyDescent="0.3">
      <c r="B6630" s="13">
        <v>2023</v>
      </c>
      <c r="C6630" s="13">
        <v>10</v>
      </c>
      <c r="D6630" s="13">
        <v>1</v>
      </c>
      <c r="E6630" s="83" t="s">
        <v>373</v>
      </c>
      <c r="F6630" s="13">
        <v>7</v>
      </c>
      <c r="G6630" s="13">
        <v>15</v>
      </c>
      <c r="H6630" s="13" t="s">
        <v>70</v>
      </c>
      <c r="I6630" s="13" t="s">
        <v>53</v>
      </c>
      <c r="J6630" s="13"/>
      <c r="K6630" s="13" t="s">
        <v>28</v>
      </c>
      <c r="L6630" s="12">
        <f t="shared" ca="1" si="922"/>
        <v>2.0123287446014539</v>
      </c>
      <c r="M6630" s="101">
        <f t="shared" ca="1" si="923"/>
        <v>0.10617046456517271</v>
      </c>
      <c r="N6630" s="101">
        <f t="shared" ca="1" si="930"/>
        <v>950.31435514897555</v>
      </c>
      <c r="O6630" s="101">
        <f t="shared" ca="1" si="924"/>
        <v>0.21711014825505087</v>
      </c>
      <c r="Q6630" s="12">
        <f t="shared" ca="1" si="925"/>
        <v>0</v>
      </c>
      <c r="R6630" s="101">
        <f t="shared" ca="1" si="926"/>
        <v>0</v>
      </c>
      <c r="S6630" s="13"/>
      <c r="T6630" s="101">
        <f t="shared" ca="1" si="927"/>
        <v>0.10617046456517271</v>
      </c>
      <c r="U6630" s="101">
        <f t="shared" si="928"/>
        <v>0</v>
      </c>
      <c r="V6630" s="101">
        <f t="shared" ca="1" si="929"/>
        <v>244.51102624806884</v>
      </c>
    </row>
    <row r="6631" spans="2:22" x14ac:dyDescent="0.3">
      <c r="B6631" s="13">
        <v>2023</v>
      </c>
      <c r="C6631" s="13">
        <v>10</v>
      </c>
      <c r="D6631" s="13">
        <v>1</v>
      </c>
      <c r="E6631" s="83" t="s">
        <v>373</v>
      </c>
      <c r="F6631" s="13">
        <v>7</v>
      </c>
      <c r="G6631" s="13">
        <v>16</v>
      </c>
      <c r="H6631" s="13" t="s">
        <v>71</v>
      </c>
      <c r="I6631" s="13" t="s">
        <v>53</v>
      </c>
      <c r="J6631" s="13"/>
      <c r="K6631" s="13" t="s">
        <v>28</v>
      </c>
      <c r="L6631" s="12">
        <f t="shared" ca="1" si="922"/>
        <v>2.4772845442407601</v>
      </c>
      <c r="M6631" s="101">
        <f t="shared" ca="1" si="923"/>
        <v>0.30753010332204794</v>
      </c>
      <c r="N6631" s="101">
        <f t="shared" ca="1" si="930"/>
        <v>951.01109142704331</v>
      </c>
      <c r="O6631" s="101">
        <f t="shared" ca="1" si="924"/>
        <v>0.73773533727489837</v>
      </c>
      <c r="Q6631" s="12">
        <f t="shared" ca="1" si="925"/>
        <v>2.7555610553653969</v>
      </c>
      <c r="R6631" s="101">
        <f t="shared" ca="1" si="926"/>
        <v>2.3556106666700508E-2</v>
      </c>
      <c r="S6631" s="13"/>
      <c r="T6631" s="101">
        <f t="shared" ca="1" si="927"/>
        <v>0</v>
      </c>
      <c r="U6631" s="101">
        <f t="shared" ca="1" si="928"/>
        <v>0.69673627806771377</v>
      </c>
      <c r="V6631" s="101">
        <f t="shared" ca="1" si="929"/>
        <v>245.16065031280317</v>
      </c>
    </row>
    <row r="6632" spans="2:22" x14ac:dyDescent="0.3">
      <c r="B6632" s="13">
        <v>2023</v>
      </c>
      <c r="C6632" s="13">
        <v>10</v>
      </c>
      <c r="D6632" s="13">
        <v>1</v>
      </c>
      <c r="E6632" s="83" t="s">
        <v>373</v>
      </c>
      <c r="F6632" s="13">
        <v>7</v>
      </c>
      <c r="G6632" s="13">
        <v>17</v>
      </c>
      <c r="H6632" s="13" t="s">
        <v>71</v>
      </c>
      <c r="I6632" s="13" t="s">
        <v>53</v>
      </c>
      <c r="J6632" s="13"/>
      <c r="K6632" s="13" t="s">
        <v>28</v>
      </c>
      <c r="L6632" s="12">
        <f t="shared" ca="1" si="922"/>
        <v>2.8567550880501855</v>
      </c>
      <c r="M6632" s="101">
        <f t="shared" ca="1" si="923"/>
        <v>0.35463757663055001</v>
      </c>
      <c r="N6632" s="101">
        <f t="shared" ca="1" si="930"/>
        <v>951.81455379555746</v>
      </c>
      <c r="O6632" s="101">
        <f t="shared" ca="1" si="924"/>
        <v>0.85074166522134531</v>
      </c>
      <c r="Q6632" s="12">
        <f t="shared" ca="1" si="925"/>
        <v>5.6000000000000005</v>
      </c>
      <c r="R6632" s="101">
        <f t="shared" ca="1" si="926"/>
        <v>0.23221568179655186</v>
      </c>
      <c r="S6632" s="13"/>
      <c r="T6632" s="101">
        <f t="shared" ca="1" si="927"/>
        <v>0</v>
      </c>
      <c r="U6632" s="101">
        <f t="shared" ca="1" si="928"/>
        <v>0.80346236851411468</v>
      </c>
      <c r="V6632" s="101">
        <f t="shared" ca="1" si="929"/>
        <v>245.49968131772417</v>
      </c>
    </row>
    <row r="6633" spans="2:22" x14ac:dyDescent="0.3">
      <c r="B6633" s="13">
        <v>2023</v>
      </c>
      <c r="C6633" s="13">
        <v>10</v>
      </c>
      <c r="D6633" s="13">
        <v>1</v>
      </c>
      <c r="E6633" s="83" t="s">
        <v>373</v>
      </c>
      <c r="F6633" s="13">
        <v>7</v>
      </c>
      <c r="G6633" s="13">
        <v>18</v>
      </c>
      <c r="H6633" s="13" t="s">
        <v>71</v>
      </c>
      <c r="I6633" s="13" t="s">
        <v>53</v>
      </c>
      <c r="J6633" s="13"/>
      <c r="K6633" s="13" t="s">
        <v>28</v>
      </c>
      <c r="L6633" s="12">
        <f t="shared" ca="1" si="922"/>
        <v>2.3827548580196196</v>
      </c>
      <c r="M6633" s="101">
        <f t="shared" ca="1" si="923"/>
        <v>0.29579518807455557</v>
      </c>
      <c r="N6633" s="101">
        <f t="shared" ca="1" si="930"/>
        <v>952.48470359937551</v>
      </c>
      <c r="O6633" s="101">
        <f t="shared" ca="1" si="924"/>
        <v>0.70958439671824269</v>
      </c>
      <c r="Q6633" s="12">
        <f t="shared" ca="1" si="925"/>
        <v>0</v>
      </c>
      <c r="R6633" s="101">
        <f t="shared" ca="1" si="926"/>
        <v>0</v>
      </c>
      <c r="S6633" s="13"/>
      <c r="T6633" s="101">
        <f t="shared" ca="1" si="927"/>
        <v>0.29579518807455557</v>
      </c>
      <c r="U6633" s="101">
        <f t="shared" ca="1" si="928"/>
        <v>0.67014980381801803</v>
      </c>
      <c r="V6633" s="101">
        <f t="shared" ca="1" si="929"/>
        <v>246.46562630961674</v>
      </c>
    </row>
    <row r="6634" spans="2:22" x14ac:dyDescent="0.3">
      <c r="B6634" s="13">
        <v>2023</v>
      </c>
      <c r="C6634" s="13">
        <v>10</v>
      </c>
      <c r="D6634" s="13">
        <v>1</v>
      </c>
      <c r="E6634" s="83" t="s">
        <v>373</v>
      </c>
      <c r="F6634" s="13">
        <v>7</v>
      </c>
      <c r="G6634" s="13">
        <v>19</v>
      </c>
      <c r="H6634" s="13" t="s">
        <v>71</v>
      </c>
      <c r="I6634" s="13" t="s">
        <v>53</v>
      </c>
      <c r="J6634" s="13"/>
      <c r="K6634" s="13" t="s">
        <v>28</v>
      </c>
      <c r="L6634" s="12">
        <f t="shared" ca="1" si="922"/>
        <v>2.0778518617217094</v>
      </c>
      <c r="M6634" s="101">
        <f t="shared" ca="1" si="923"/>
        <v>0.25794453011413299</v>
      </c>
      <c r="N6634" s="101">
        <f t="shared" ca="1" si="930"/>
        <v>953.06909943548476</v>
      </c>
      <c r="O6634" s="101">
        <f t="shared" ca="1" si="924"/>
        <v>0.61878428442072508</v>
      </c>
      <c r="Q6634" s="12">
        <f t="shared" ca="1" si="925"/>
        <v>0</v>
      </c>
      <c r="R6634" s="101">
        <f t="shared" ca="1" si="926"/>
        <v>0</v>
      </c>
      <c r="S6634" s="13"/>
      <c r="T6634" s="101">
        <f t="shared" ca="1" si="927"/>
        <v>0.25794453011413299</v>
      </c>
      <c r="U6634" s="101">
        <f t="shared" ca="1" si="928"/>
        <v>0.58439583610923074</v>
      </c>
      <c r="V6634" s="101">
        <f t="shared" ca="1" si="929"/>
        <v>247.30796667584011</v>
      </c>
    </row>
    <row r="6635" spans="2:22" x14ac:dyDescent="0.3">
      <c r="B6635" s="13">
        <v>2023</v>
      </c>
      <c r="C6635" s="13">
        <v>10</v>
      </c>
      <c r="D6635" s="13">
        <v>1</v>
      </c>
      <c r="E6635" s="83" t="s">
        <v>373</v>
      </c>
      <c r="F6635" s="13">
        <v>7</v>
      </c>
      <c r="G6635" s="13">
        <v>20</v>
      </c>
      <c r="H6635" s="13" t="s">
        <v>69</v>
      </c>
      <c r="I6635" s="13" t="s">
        <v>53</v>
      </c>
      <c r="J6635" s="13"/>
      <c r="K6635" s="13" t="s">
        <v>28</v>
      </c>
      <c r="L6635" s="12">
        <f t="shared" ca="1" si="922"/>
        <v>3.3232027726973108</v>
      </c>
      <c r="M6635" s="101">
        <f t="shared" ca="1" si="923"/>
        <v>0.17533217828751013</v>
      </c>
      <c r="N6635" s="101">
        <f t="shared" ca="1" si="930"/>
        <v>953.06909943548476</v>
      </c>
      <c r="O6635" s="101">
        <f t="shared" ca="1" si="924"/>
        <v>0.35854034714631289</v>
      </c>
      <c r="Q6635" s="12">
        <f t="shared" ca="1" si="925"/>
        <v>0</v>
      </c>
      <c r="R6635" s="101">
        <f t="shared" ca="1" si="926"/>
        <v>0</v>
      </c>
      <c r="S6635" s="13"/>
      <c r="T6635" s="101">
        <f t="shared" ca="1" si="927"/>
        <v>0.17533217828751013</v>
      </c>
      <c r="U6635" s="101">
        <f t="shared" si="928"/>
        <v>0</v>
      </c>
      <c r="V6635" s="101">
        <f t="shared" ca="1" si="929"/>
        <v>247.48329885412761</v>
      </c>
    </row>
    <row r="6636" spans="2:22" x14ac:dyDescent="0.3">
      <c r="B6636" s="13">
        <v>2023</v>
      </c>
      <c r="C6636" s="13">
        <v>10</v>
      </c>
      <c r="D6636" s="13">
        <v>1</v>
      </c>
      <c r="E6636" s="83" t="s">
        <v>373</v>
      </c>
      <c r="F6636" s="13">
        <v>7</v>
      </c>
      <c r="G6636" s="13">
        <v>21</v>
      </c>
      <c r="H6636" s="13" t="s">
        <v>69</v>
      </c>
      <c r="I6636" s="13" t="s">
        <v>53</v>
      </c>
      <c r="J6636" s="13"/>
      <c r="K6636" s="13" t="s">
        <v>28</v>
      </c>
      <c r="L6636" s="12">
        <f t="shared" ca="1" si="922"/>
        <v>2.2752343691767329</v>
      </c>
      <c r="M6636" s="101">
        <f t="shared" ca="1" si="923"/>
        <v>0.12004136531776444</v>
      </c>
      <c r="N6636" s="101">
        <f t="shared" ca="1" si="930"/>
        <v>953.06909943548476</v>
      </c>
      <c r="O6636" s="101">
        <f t="shared" ca="1" si="924"/>
        <v>0.24547503609047772</v>
      </c>
      <c r="Q6636" s="12">
        <f t="shared" ca="1" si="925"/>
        <v>0</v>
      </c>
      <c r="R6636" s="101">
        <f t="shared" ca="1" si="926"/>
        <v>0</v>
      </c>
      <c r="S6636" s="13"/>
      <c r="T6636" s="101">
        <f t="shared" ca="1" si="927"/>
        <v>0.12004136531776444</v>
      </c>
      <c r="U6636" s="101">
        <f t="shared" si="928"/>
        <v>0</v>
      </c>
      <c r="V6636" s="101">
        <f t="shared" ca="1" si="929"/>
        <v>247.60334021944539</v>
      </c>
    </row>
    <row r="6637" spans="2:22" x14ac:dyDescent="0.3">
      <c r="B6637" s="13">
        <v>2023</v>
      </c>
      <c r="C6637" s="13">
        <v>10</v>
      </c>
      <c r="D6637" s="13">
        <v>1</v>
      </c>
      <c r="E6637" s="83" t="s">
        <v>373</v>
      </c>
      <c r="F6637" s="13">
        <v>7</v>
      </c>
      <c r="G6637" s="13">
        <v>22</v>
      </c>
      <c r="H6637" s="13" t="s">
        <v>69</v>
      </c>
      <c r="I6637" s="13" t="s">
        <v>53</v>
      </c>
      <c r="J6637" s="13"/>
      <c r="K6637" s="13" t="s">
        <v>28</v>
      </c>
      <c r="L6637" s="12">
        <f t="shared" ca="1" si="922"/>
        <v>2.5270050427302899</v>
      </c>
      <c r="M6637" s="101">
        <f t="shared" ca="1" si="923"/>
        <v>0.13332478605445011</v>
      </c>
      <c r="N6637" s="101">
        <f t="shared" ca="1" si="930"/>
        <v>953.06909943548476</v>
      </c>
      <c r="O6637" s="101">
        <f t="shared" ca="1" si="924"/>
        <v>0.272638574060171</v>
      </c>
      <c r="Q6637" s="12">
        <f t="shared" ca="1" si="925"/>
        <v>0</v>
      </c>
      <c r="R6637" s="101">
        <f t="shared" ca="1" si="926"/>
        <v>0</v>
      </c>
      <c r="S6637" s="13"/>
      <c r="T6637" s="101">
        <f t="shared" ca="1" si="927"/>
        <v>0.13332478605445011</v>
      </c>
      <c r="U6637" s="101">
        <f t="shared" si="928"/>
        <v>0</v>
      </c>
      <c r="V6637" s="101">
        <f t="shared" ca="1" si="929"/>
        <v>247.73666500549984</v>
      </c>
    </row>
    <row r="6638" spans="2:22" x14ac:dyDescent="0.3">
      <c r="B6638" s="13">
        <v>2023</v>
      </c>
      <c r="C6638" s="13">
        <v>10</v>
      </c>
      <c r="D6638" s="13">
        <v>1</v>
      </c>
      <c r="E6638" s="83" t="s">
        <v>373</v>
      </c>
      <c r="F6638" s="13">
        <v>7</v>
      </c>
      <c r="G6638" s="13">
        <v>23</v>
      </c>
      <c r="H6638" s="13" t="s">
        <v>69</v>
      </c>
      <c r="I6638" s="13" t="s">
        <v>53</v>
      </c>
      <c r="J6638" s="13"/>
      <c r="K6638" s="13" t="s">
        <v>28</v>
      </c>
      <c r="L6638" s="12">
        <f t="shared" ca="1" si="922"/>
        <v>2.6908239034370443</v>
      </c>
      <c r="M6638" s="101">
        <f t="shared" ca="1" si="923"/>
        <v>0.14196786914533846</v>
      </c>
      <c r="N6638" s="101">
        <f t="shared" ca="1" si="930"/>
        <v>953.06909943548476</v>
      </c>
      <c r="O6638" s="101">
        <f t="shared" ca="1" si="924"/>
        <v>0.29031299094182272</v>
      </c>
      <c r="Q6638" s="12">
        <f t="shared" ca="1" si="925"/>
        <v>0</v>
      </c>
      <c r="R6638" s="101">
        <f t="shared" ca="1" si="926"/>
        <v>0</v>
      </c>
      <c r="S6638" s="13"/>
      <c r="T6638" s="101">
        <f t="shared" ca="1" si="927"/>
        <v>0.14196786914533846</v>
      </c>
      <c r="U6638" s="101">
        <f t="shared" si="928"/>
        <v>0</v>
      </c>
      <c r="V6638" s="101">
        <f t="shared" ca="1" si="929"/>
        <v>247.87863287464518</v>
      </c>
    </row>
    <row r="6639" spans="2:22" x14ac:dyDescent="0.3">
      <c r="B6639" s="13">
        <v>2023</v>
      </c>
      <c r="C6639" s="13">
        <v>10</v>
      </c>
      <c r="D6639" s="13">
        <v>2</v>
      </c>
      <c r="E6639" s="83" t="s">
        <v>374</v>
      </c>
      <c r="F6639" s="13">
        <v>1</v>
      </c>
      <c r="G6639" s="13">
        <v>0</v>
      </c>
      <c r="H6639" s="13" t="s">
        <v>69</v>
      </c>
      <c r="I6639" s="13" t="s">
        <v>53</v>
      </c>
      <c r="J6639" s="13"/>
      <c r="K6639" s="13" t="s">
        <v>27</v>
      </c>
      <c r="L6639" s="12">
        <f t="shared" ca="1" si="922"/>
        <v>1.9195910309668762</v>
      </c>
      <c r="M6639" s="101">
        <f t="shared" ca="1" si="923"/>
        <v>0.10127762279381239</v>
      </c>
      <c r="N6639" s="101">
        <f t="shared" ca="1" si="930"/>
        <v>953.06909943548476</v>
      </c>
      <c r="O6639" s="101">
        <f t="shared" ca="1" si="924"/>
        <v>0.20710467633101629</v>
      </c>
      <c r="Q6639" s="12">
        <f t="shared" ca="1" si="925"/>
        <v>0</v>
      </c>
      <c r="R6639" s="101">
        <f t="shared" ca="1" si="926"/>
        <v>0</v>
      </c>
      <c r="S6639" s="13"/>
      <c r="T6639" s="101">
        <f t="shared" ca="1" si="927"/>
        <v>0.10127762279381239</v>
      </c>
      <c r="U6639" s="101">
        <f t="shared" si="928"/>
        <v>0</v>
      </c>
      <c r="V6639" s="101">
        <f t="shared" ca="1" si="929"/>
        <v>247.97991049743899</v>
      </c>
    </row>
    <row r="6640" spans="2:22" x14ac:dyDescent="0.3">
      <c r="B6640" s="13">
        <v>2023</v>
      </c>
      <c r="C6640" s="13">
        <v>10</v>
      </c>
      <c r="D6640" s="13">
        <v>2</v>
      </c>
      <c r="E6640" s="83" t="s">
        <v>374</v>
      </c>
      <c r="F6640" s="13">
        <v>1</v>
      </c>
      <c r="G6640" s="13">
        <v>1</v>
      </c>
      <c r="H6640" s="13" t="s">
        <v>69</v>
      </c>
      <c r="I6640" s="13" t="s">
        <v>53</v>
      </c>
      <c r="J6640" s="13"/>
      <c r="K6640" s="13" t="s">
        <v>27</v>
      </c>
      <c r="L6640" s="12">
        <f t="shared" ca="1" si="922"/>
        <v>1.3270905214543478</v>
      </c>
      <c r="M6640" s="101">
        <f t="shared" ca="1" si="923"/>
        <v>7.0017295911931399E-2</v>
      </c>
      <c r="N6640" s="101">
        <f t="shared" ca="1" si="930"/>
        <v>953.06909943548476</v>
      </c>
      <c r="O6640" s="101">
        <f t="shared" ca="1" si="924"/>
        <v>0.14317979635970959</v>
      </c>
      <c r="Q6640" s="12">
        <f t="shared" ca="1" si="925"/>
        <v>0</v>
      </c>
      <c r="R6640" s="101">
        <f t="shared" ca="1" si="926"/>
        <v>0</v>
      </c>
      <c r="S6640" s="13"/>
      <c r="T6640" s="101">
        <f t="shared" ca="1" si="927"/>
        <v>7.0017295911931399E-2</v>
      </c>
      <c r="U6640" s="101">
        <f t="shared" si="928"/>
        <v>0</v>
      </c>
      <c r="V6640" s="101">
        <f t="shared" ca="1" si="929"/>
        <v>248.04992779335092</v>
      </c>
    </row>
    <row r="6641" spans="2:22" x14ac:dyDescent="0.3">
      <c r="B6641" s="13">
        <v>2023</v>
      </c>
      <c r="C6641" s="13">
        <v>10</v>
      </c>
      <c r="D6641" s="13">
        <v>2</v>
      </c>
      <c r="E6641" s="83" t="s">
        <v>374</v>
      </c>
      <c r="F6641" s="13">
        <v>1</v>
      </c>
      <c r="G6641" s="13">
        <v>2</v>
      </c>
      <c r="H6641" s="13" t="s">
        <v>69</v>
      </c>
      <c r="I6641" s="13" t="s">
        <v>53</v>
      </c>
      <c r="J6641" s="13"/>
      <c r="K6641" s="13" t="s">
        <v>27</v>
      </c>
      <c r="L6641" s="12">
        <f t="shared" ca="1" si="922"/>
        <v>1.5303594639250386</v>
      </c>
      <c r="M6641" s="101">
        <f t="shared" ca="1" si="923"/>
        <v>8.0741765316685046E-2</v>
      </c>
      <c r="N6641" s="101">
        <f t="shared" ca="1" si="930"/>
        <v>953.06909943548476</v>
      </c>
      <c r="O6641" s="101">
        <f t="shared" ca="1" si="924"/>
        <v>0.16511048256287242</v>
      </c>
      <c r="Q6641" s="12">
        <f t="shared" ca="1" si="925"/>
        <v>0</v>
      </c>
      <c r="R6641" s="101">
        <f t="shared" ca="1" si="926"/>
        <v>0</v>
      </c>
      <c r="S6641" s="13"/>
      <c r="T6641" s="101">
        <f t="shared" ca="1" si="927"/>
        <v>8.0741765316685046E-2</v>
      </c>
      <c r="U6641" s="101">
        <f t="shared" si="928"/>
        <v>0</v>
      </c>
      <c r="V6641" s="101">
        <f t="shared" ca="1" si="929"/>
        <v>248.13066955866759</v>
      </c>
    </row>
    <row r="6642" spans="2:22" x14ac:dyDescent="0.3">
      <c r="B6642" s="13">
        <v>2023</v>
      </c>
      <c r="C6642" s="13">
        <v>10</v>
      </c>
      <c r="D6642" s="13">
        <v>2</v>
      </c>
      <c r="E6642" s="83" t="s">
        <v>374</v>
      </c>
      <c r="F6642" s="13">
        <v>1</v>
      </c>
      <c r="G6642" s="13">
        <v>3</v>
      </c>
      <c r="H6642" s="13" t="s">
        <v>69</v>
      </c>
      <c r="I6642" s="13" t="s">
        <v>53</v>
      </c>
      <c r="J6642" s="13"/>
      <c r="K6642" s="13" t="s">
        <v>27</v>
      </c>
      <c r="L6642" s="12">
        <f t="shared" ca="1" si="922"/>
        <v>1.5787603119773765</v>
      </c>
      <c r="M6642" s="101">
        <f t="shared" ca="1" si="923"/>
        <v>8.3295394059926392E-2</v>
      </c>
      <c r="N6642" s="101">
        <f t="shared" ca="1" si="930"/>
        <v>953.06909943548476</v>
      </c>
      <c r="O6642" s="101">
        <f t="shared" ca="1" si="924"/>
        <v>0.17033245005923917</v>
      </c>
      <c r="Q6642" s="12">
        <f t="shared" ca="1" si="925"/>
        <v>0</v>
      </c>
      <c r="R6642" s="101">
        <f t="shared" ca="1" si="926"/>
        <v>0</v>
      </c>
      <c r="S6642" s="13"/>
      <c r="T6642" s="101">
        <f t="shared" ca="1" si="927"/>
        <v>8.3295394059926392E-2</v>
      </c>
      <c r="U6642" s="101">
        <f t="shared" si="928"/>
        <v>0</v>
      </c>
      <c r="V6642" s="101">
        <f t="shared" ca="1" si="929"/>
        <v>248.21396495272751</v>
      </c>
    </row>
    <row r="6643" spans="2:22" x14ac:dyDescent="0.3">
      <c r="B6643" s="13">
        <v>2023</v>
      </c>
      <c r="C6643" s="13">
        <v>10</v>
      </c>
      <c r="D6643" s="13">
        <v>2</v>
      </c>
      <c r="E6643" s="83" t="s">
        <v>374</v>
      </c>
      <c r="F6643" s="13">
        <v>1</v>
      </c>
      <c r="G6643" s="13">
        <v>4</v>
      </c>
      <c r="H6643" s="13" t="s">
        <v>69</v>
      </c>
      <c r="I6643" s="13" t="s">
        <v>53</v>
      </c>
      <c r="J6643" s="13"/>
      <c r="K6643" s="13" t="s">
        <v>27</v>
      </c>
      <c r="L6643" s="12">
        <f t="shared" ca="1" si="922"/>
        <v>1.4594052921054836</v>
      </c>
      <c r="M6643" s="101">
        <f t="shared" ca="1" si="923"/>
        <v>7.699822321148532E-2</v>
      </c>
      <c r="N6643" s="101">
        <f t="shared" ca="1" si="930"/>
        <v>953.06909943548476</v>
      </c>
      <c r="O6643" s="101">
        <f t="shared" ca="1" si="924"/>
        <v>0.15745523696526062</v>
      </c>
      <c r="Q6643" s="12">
        <f t="shared" ca="1" si="925"/>
        <v>0</v>
      </c>
      <c r="R6643" s="101">
        <f t="shared" ca="1" si="926"/>
        <v>0</v>
      </c>
      <c r="S6643" s="13"/>
      <c r="T6643" s="101">
        <f t="shared" ca="1" si="927"/>
        <v>7.699822321148532E-2</v>
      </c>
      <c r="U6643" s="101">
        <f t="shared" si="928"/>
        <v>0</v>
      </c>
      <c r="V6643" s="101">
        <f t="shared" ca="1" si="929"/>
        <v>248.290963175939</v>
      </c>
    </row>
    <row r="6644" spans="2:22" x14ac:dyDescent="0.3">
      <c r="B6644" s="13">
        <v>2023</v>
      </c>
      <c r="C6644" s="13">
        <v>10</v>
      </c>
      <c r="D6644" s="13">
        <v>2</v>
      </c>
      <c r="E6644" s="83" t="s">
        <v>374</v>
      </c>
      <c r="F6644" s="13">
        <v>1</v>
      </c>
      <c r="G6644" s="13">
        <v>5</v>
      </c>
      <c r="H6644" s="13" t="s">
        <v>69</v>
      </c>
      <c r="I6644" s="13" t="s">
        <v>53</v>
      </c>
      <c r="J6644" s="13"/>
      <c r="K6644" s="13" t="s">
        <v>27</v>
      </c>
      <c r="L6644" s="12">
        <f t="shared" ca="1" si="922"/>
        <v>1.3187759834790405</v>
      </c>
      <c r="M6644" s="101">
        <f t="shared" ca="1" si="923"/>
        <v>6.9578620888354176E-2</v>
      </c>
      <c r="N6644" s="101">
        <f t="shared" ca="1" si="930"/>
        <v>953.06909943548476</v>
      </c>
      <c r="O6644" s="101">
        <f t="shared" ca="1" si="924"/>
        <v>0.14228274085755369</v>
      </c>
      <c r="Q6644" s="12">
        <f t="shared" ca="1" si="925"/>
        <v>0</v>
      </c>
      <c r="R6644" s="101">
        <f t="shared" ca="1" si="926"/>
        <v>0</v>
      </c>
      <c r="S6644" s="13"/>
      <c r="T6644" s="101">
        <f t="shared" ca="1" si="927"/>
        <v>6.9578620888354176E-2</v>
      </c>
      <c r="U6644" s="101">
        <f t="shared" si="928"/>
        <v>0</v>
      </c>
      <c r="V6644" s="101">
        <f t="shared" ca="1" si="929"/>
        <v>248.36054179682736</v>
      </c>
    </row>
    <row r="6645" spans="2:22" x14ac:dyDescent="0.3">
      <c r="B6645" s="13">
        <v>2023</v>
      </c>
      <c r="C6645" s="13">
        <v>10</v>
      </c>
      <c r="D6645" s="13">
        <v>2</v>
      </c>
      <c r="E6645" s="83" t="s">
        <v>374</v>
      </c>
      <c r="F6645" s="13">
        <v>1</v>
      </c>
      <c r="G6645" s="13">
        <v>6</v>
      </c>
      <c r="H6645" s="13" t="s">
        <v>69</v>
      </c>
      <c r="I6645" s="13" t="s">
        <v>53</v>
      </c>
      <c r="J6645" s="13"/>
      <c r="K6645" s="13" t="s">
        <v>27</v>
      </c>
      <c r="L6645" s="12">
        <f t="shared" ca="1" si="922"/>
        <v>1.5004286227228463</v>
      </c>
      <c r="M6645" s="101">
        <f t="shared" ca="1" si="923"/>
        <v>7.9162614134857368E-2</v>
      </c>
      <c r="N6645" s="101">
        <f t="shared" ca="1" si="930"/>
        <v>953.06909943548476</v>
      </c>
      <c r="O6645" s="101">
        <f t="shared" ca="1" si="924"/>
        <v>0.1618812441055679</v>
      </c>
      <c r="Q6645" s="12">
        <f t="shared" ca="1" si="925"/>
        <v>0</v>
      </c>
      <c r="R6645" s="101">
        <f t="shared" ca="1" si="926"/>
        <v>0</v>
      </c>
      <c r="S6645" s="13"/>
      <c r="T6645" s="101">
        <f t="shared" ca="1" si="927"/>
        <v>7.9162614134857368E-2</v>
      </c>
      <c r="U6645" s="101">
        <f t="shared" si="928"/>
        <v>0</v>
      </c>
      <c r="V6645" s="101">
        <f t="shared" ca="1" si="929"/>
        <v>248.43970441096221</v>
      </c>
    </row>
    <row r="6646" spans="2:22" x14ac:dyDescent="0.3">
      <c r="B6646" s="13">
        <v>2023</v>
      </c>
      <c r="C6646" s="13">
        <v>10</v>
      </c>
      <c r="D6646" s="13">
        <v>2</v>
      </c>
      <c r="E6646" s="83" t="s">
        <v>374</v>
      </c>
      <c r="F6646" s="13">
        <v>1</v>
      </c>
      <c r="G6646" s="13">
        <v>7</v>
      </c>
      <c r="H6646" s="13" t="s">
        <v>69</v>
      </c>
      <c r="I6646" s="13" t="s">
        <v>53</v>
      </c>
      <c r="J6646" s="13"/>
      <c r="K6646" s="13" t="s">
        <v>27</v>
      </c>
      <c r="L6646" s="12">
        <f t="shared" ca="1" si="922"/>
        <v>1.4110554966223685</v>
      </c>
      <c r="M6646" s="101">
        <f t="shared" ca="1" si="923"/>
        <v>7.4447288001796161E-2</v>
      </c>
      <c r="N6646" s="101">
        <f t="shared" ca="1" si="930"/>
        <v>953.06909943548476</v>
      </c>
      <c r="O6646" s="101">
        <f t="shared" ca="1" si="924"/>
        <v>0.15223877753058734</v>
      </c>
      <c r="Q6646" s="12">
        <f t="shared" ca="1" si="925"/>
        <v>0.11726236075476068</v>
      </c>
      <c r="R6646" s="101">
        <f t="shared" ca="1" si="926"/>
        <v>0</v>
      </c>
      <c r="S6646" s="13"/>
      <c r="T6646" s="101">
        <f t="shared" ca="1" si="927"/>
        <v>6.8260525848374984E-2</v>
      </c>
      <c r="U6646" s="101">
        <f t="shared" si="928"/>
        <v>0</v>
      </c>
      <c r="V6646" s="101">
        <f t="shared" ca="1" si="929"/>
        <v>248.50796493681059</v>
      </c>
    </row>
    <row r="6647" spans="2:22" x14ac:dyDescent="0.3">
      <c r="B6647" s="13">
        <v>2023</v>
      </c>
      <c r="C6647" s="13">
        <v>10</v>
      </c>
      <c r="D6647" s="13">
        <v>2</v>
      </c>
      <c r="E6647" s="83" t="s">
        <v>374</v>
      </c>
      <c r="F6647" s="13">
        <v>1</v>
      </c>
      <c r="G6647" s="13">
        <v>8</v>
      </c>
      <c r="H6647" s="13" t="s">
        <v>69</v>
      </c>
      <c r="I6647" s="13" t="s">
        <v>53</v>
      </c>
      <c r="J6647" s="13"/>
      <c r="K6647" s="13" t="s">
        <v>27</v>
      </c>
      <c r="L6647" s="12">
        <f t="shared" ca="1" si="922"/>
        <v>1.9394656731315583</v>
      </c>
      <c r="M6647" s="101">
        <f t="shared" ca="1" si="923"/>
        <v>0.10232620891442101</v>
      </c>
      <c r="N6647" s="101">
        <f t="shared" ca="1" si="930"/>
        <v>953.06909943548476</v>
      </c>
      <c r="O6647" s="101">
        <f t="shared" ca="1" si="924"/>
        <v>0.20924895147416381</v>
      </c>
      <c r="Q6647" s="12">
        <f t="shared" ca="1" si="925"/>
        <v>5.6000000000000005</v>
      </c>
      <c r="R6647" s="101">
        <f t="shared" ca="1" si="926"/>
        <v>0.30986423076941366</v>
      </c>
      <c r="S6647" s="13"/>
      <c r="T6647" s="101">
        <f t="shared" ca="1" si="927"/>
        <v>0</v>
      </c>
      <c r="U6647" s="101">
        <f t="shared" si="928"/>
        <v>0</v>
      </c>
      <c r="V6647" s="101">
        <f t="shared" ca="1" si="929"/>
        <v>247.88823647527175</v>
      </c>
    </row>
    <row r="6648" spans="2:22" x14ac:dyDescent="0.3">
      <c r="B6648" s="13">
        <v>2023</v>
      </c>
      <c r="C6648" s="13">
        <v>10</v>
      </c>
      <c r="D6648" s="13">
        <v>2</v>
      </c>
      <c r="E6648" s="83" t="s">
        <v>374</v>
      </c>
      <c r="F6648" s="13">
        <v>1</v>
      </c>
      <c r="G6648" s="13">
        <v>9</v>
      </c>
      <c r="H6648" s="13" t="s">
        <v>69</v>
      </c>
      <c r="I6648" s="13" t="s">
        <v>53</v>
      </c>
      <c r="J6648" s="13"/>
      <c r="K6648" s="13" t="s">
        <v>27</v>
      </c>
      <c r="L6648" s="12">
        <f t="shared" ca="1" si="922"/>
        <v>2.2807808187154173</v>
      </c>
      <c r="M6648" s="101">
        <f t="shared" ca="1" si="923"/>
        <v>0.12033399599542542</v>
      </c>
      <c r="N6648" s="101">
        <f t="shared" ca="1" si="930"/>
        <v>953.06909943548476</v>
      </c>
      <c r="O6648" s="101">
        <f t="shared" ca="1" si="924"/>
        <v>0.24607344253120636</v>
      </c>
      <c r="Q6648" s="12">
        <f t="shared" ca="1" si="925"/>
        <v>5.6000000000000005</v>
      </c>
      <c r="R6648" s="101">
        <f t="shared" ca="1" si="926"/>
        <v>0.28097190369573999</v>
      </c>
      <c r="S6648" s="13"/>
      <c r="T6648" s="101">
        <f t="shared" ca="1" si="927"/>
        <v>0</v>
      </c>
      <c r="U6648" s="101">
        <f t="shared" si="928"/>
        <v>0</v>
      </c>
      <c r="V6648" s="101">
        <f t="shared" ca="1" si="929"/>
        <v>247.3262926678803</v>
      </c>
    </row>
    <row r="6649" spans="2:22" x14ac:dyDescent="0.3">
      <c r="B6649" s="13">
        <v>2023</v>
      </c>
      <c r="C6649" s="13">
        <v>10</v>
      </c>
      <c r="D6649" s="13">
        <v>2</v>
      </c>
      <c r="E6649" s="83" t="s">
        <v>374</v>
      </c>
      <c r="F6649" s="13">
        <v>1</v>
      </c>
      <c r="G6649" s="13">
        <v>10</v>
      </c>
      <c r="H6649" s="13" t="s">
        <v>70</v>
      </c>
      <c r="I6649" s="13" t="s">
        <v>53</v>
      </c>
      <c r="J6649" s="13"/>
      <c r="K6649" s="13" t="s">
        <v>27</v>
      </c>
      <c r="L6649" s="12">
        <f t="shared" ca="1" si="922"/>
        <v>1.9236407469116017</v>
      </c>
      <c r="M6649" s="101">
        <f t="shared" ca="1" si="923"/>
        <v>0.1014912858070561</v>
      </c>
      <c r="N6649" s="101">
        <f t="shared" ca="1" si="930"/>
        <v>953.06909943548476</v>
      </c>
      <c r="O6649" s="101">
        <f t="shared" ca="1" si="924"/>
        <v>0.20754160018429271</v>
      </c>
      <c r="Q6649" s="12">
        <f t="shared" ca="1" si="925"/>
        <v>5.6000000000000005</v>
      </c>
      <c r="R6649" s="101">
        <f t="shared" ca="1" si="926"/>
        <v>0.311203810773933</v>
      </c>
      <c r="S6649" s="13"/>
      <c r="T6649" s="101">
        <f t="shared" ca="1" si="927"/>
        <v>0</v>
      </c>
      <c r="U6649" s="101">
        <f t="shared" si="928"/>
        <v>0</v>
      </c>
      <c r="V6649" s="101">
        <f t="shared" ca="1" si="929"/>
        <v>246.7038850463324</v>
      </c>
    </row>
    <row r="6650" spans="2:22" x14ac:dyDescent="0.3">
      <c r="B6650" s="13">
        <v>2023</v>
      </c>
      <c r="C6650" s="13">
        <v>10</v>
      </c>
      <c r="D6650" s="13">
        <v>2</v>
      </c>
      <c r="E6650" s="83" t="s">
        <v>374</v>
      </c>
      <c r="F6650" s="13">
        <v>1</v>
      </c>
      <c r="G6650" s="13">
        <v>11</v>
      </c>
      <c r="H6650" s="13" t="s">
        <v>70</v>
      </c>
      <c r="I6650" s="13" t="s">
        <v>53</v>
      </c>
      <c r="J6650" s="13"/>
      <c r="K6650" s="13" t="s">
        <v>27</v>
      </c>
      <c r="L6650" s="12">
        <f t="shared" ca="1" si="922"/>
        <v>1.8701900246478269</v>
      </c>
      <c r="M6650" s="101">
        <f t="shared" ca="1" si="923"/>
        <v>9.8671225700419349E-2</v>
      </c>
      <c r="N6650" s="101">
        <f t="shared" ca="1" si="930"/>
        <v>953.06909943548476</v>
      </c>
      <c r="O6650" s="101">
        <f t="shared" ca="1" si="924"/>
        <v>0.20177480175925405</v>
      </c>
      <c r="Q6650" s="12">
        <f t="shared" ca="1" si="925"/>
        <v>5.6000000000000005</v>
      </c>
      <c r="R6650" s="101">
        <f t="shared" ca="1" si="926"/>
        <v>0.31572841441356153</v>
      </c>
      <c r="S6650" s="13"/>
      <c r="T6650" s="101">
        <f t="shared" ca="1" si="927"/>
        <v>0</v>
      </c>
      <c r="U6650" s="101">
        <f t="shared" si="928"/>
        <v>0</v>
      </c>
      <c r="V6650" s="101">
        <f t="shared" ca="1" si="929"/>
        <v>246.07242821750526</v>
      </c>
    </row>
    <row r="6651" spans="2:22" x14ac:dyDescent="0.3">
      <c r="B6651" s="13">
        <v>2023</v>
      </c>
      <c r="C6651" s="13">
        <v>10</v>
      </c>
      <c r="D6651" s="13">
        <v>2</v>
      </c>
      <c r="E6651" s="83" t="s">
        <v>374</v>
      </c>
      <c r="F6651" s="13">
        <v>1</v>
      </c>
      <c r="G6651" s="13">
        <v>12</v>
      </c>
      <c r="H6651" s="13" t="s">
        <v>70</v>
      </c>
      <c r="I6651" s="13" t="s">
        <v>53</v>
      </c>
      <c r="J6651" s="13"/>
      <c r="K6651" s="13" t="s">
        <v>27</v>
      </c>
      <c r="L6651" s="12">
        <f t="shared" ca="1" si="922"/>
        <v>2.2985141052697293</v>
      </c>
      <c r="M6651" s="101">
        <f t="shared" ca="1" si="923"/>
        <v>0.12126960419403092</v>
      </c>
      <c r="N6651" s="101">
        <f t="shared" ca="1" si="930"/>
        <v>953.06909943548476</v>
      </c>
      <c r="O6651" s="101">
        <f t="shared" ca="1" si="924"/>
        <v>0.24798668681755109</v>
      </c>
      <c r="Q6651" s="12">
        <f t="shared" ca="1" si="925"/>
        <v>4.1234466134006356</v>
      </c>
      <c r="R6651" s="101">
        <f t="shared" ca="1" si="926"/>
        <v>0.15448053681328122</v>
      </c>
      <c r="S6651" s="13"/>
      <c r="T6651" s="101">
        <f t="shared" ca="1" si="927"/>
        <v>0</v>
      </c>
      <c r="U6651" s="101">
        <f t="shared" si="928"/>
        <v>0</v>
      </c>
      <c r="V6651" s="101">
        <f t="shared" ca="1" si="929"/>
        <v>245.7634671438787</v>
      </c>
    </row>
    <row r="6652" spans="2:22" x14ac:dyDescent="0.3">
      <c r="B6652" s="13">
        <v>2023</v>
      </c>
      <c r="C6652" s="13">
        <v>10</v>
      </c>
      <c r="D6652" s="13">
        <v>2</v>
      </c>
      <c r="E6652" s="83" t="s">
        <v>374</v>
      </c>
      <c r="F6652" s="13">
        <v>1</v>
      </c>
      <c r="G6652" s="13">
        <v>13</v>
      </c>
      <c r="H6652" s="13" t="s">
        <v>70</v>
      </c>
      <c r="I6652" s="13" t="s">
        <v>53</v>
      </c>
      <c r="J6652" s="13"/>
      <c r="K6652" s="13" t="s">
        <v>27</v>
      </c>
      <c r="L6652" s="12">
        <f t="shared" ca="1" si="922"/>
        <v>2.2780443636364422</v>
      </c>
      <c r="M6652" s="101">
        <f t="shared" ca="1" si="923"/>
        <v>0.1201896206254587</v>
      </c>
      <c r="N6652" s="101">
        <f t="shared" ca="1" si="930"/>
        <v>953.06909943548476</v>
      </c>
      <c r="O6652" s="101">
        <f t="shared" ca="1" si="924"/>
        <v>0.24577820639273576</v>
      </c>
      <c r="Q6652" s="12">
        <f t="shared" ca="1" si="925"/>
        <v>3.6691798244759388</v>
      </c>
      <c r="R6652" s="101">
        <f t="shared" ca="1" si="926"/>
        <v>0.11775961676006338</v>
      </c>
      <c r="S6652" s="13"/>
      <c r="T6652" s="101">
        <f t="shared" ca="1" si="927"/>
        <v>0</v>
      </c>
      <c r="U6652" s="101">
        <f t="shared" si="928"/>
        <v>0</v>
      </c>
      <c r="V6652" s="101">
        <f t="shared" ca="1" si="929"/>
        <v>245.52794791035859</v>
      </c>
    </row>
    <row r="6653" spans="2:22" x14ac:dyDescent="0.3">
      <c r="B6653" s="13">
        <v>2023</v>
      </c>
      <c r="C6653" s="13">
        <v>10</v>
      </c>
      <c r="D6653" s="13">
        <v>2</v>
      </c>
      <c r="E6653" s="83" t="s">
        <v>374</v>
      </c>
      <c r="F6653" s="13">
        <v>1</v>
      </c>
      <c r="G6653" s="13">
        <v>14</v>
      </c>
      <c r="H6653" s="13" t="s">
        <v>70</v>
      </c>
      <c r="I6653" s="13" t="s">
        <v>53</v>
      </c>
      <c r="J6653" s="13"/>
      <c r="K6653" s="13" t="s">
        <v>27</v>
      </c>
      <c r="L6653" s="12">
        <f t="shared" ca="1" si="922"/>
        <v>1.9020694438191093</v>
      </c>
      <c r="M6653" s="101">
        <f t="shared" ca="1" si="923"/>
        <v>0.1003531838558962</v>
      </c>
      <c r="N6653" s="101">
        <f t="shared" ca="1" si="930"/>
        <v>953.06909943548476</v>
      </c>
      <c r="O6653" s="101">
        <f t="shared" ca="1" si="924"/>
        <v>0.2052142722936437</v>
      </c>
      <c r="Q6653" s="12">
        <f t="shared" ca="1" si="925"/>
        <v>5.6000000000000005</v>
      </c>
      <c r="R6653" s="101">
        <f t="shared" ca="1" si="926"/>
        <v>0.31302982158071246</v>
      </c>
      <c r="S6653" s="13"/>
      <c r="T6653" s="101">
        <f t="shared" ca="1" si="927"/>
        <v>0</v>
      </c>
      <c r="U6653" s="101">
        <f t="shared" si="928"/>
        <v>0</v>
      </c>
      <c r="V6653" s="101">
        <f t="shared" ca="1" si="929"/>
        <v>244.90188826719719</v>
      </c>
    </row>
    <row r="6654" spans="2:22" x14ac:dyDescent="0.3">
      <c r="B6654" s="13">
        <v>2023</v>
      </c>
      <c r="C6654" s="13">
        <v>10</v>
      </c>
      <c r="D6654" s="13">
        <v>2</v>
      </c>
      <c r="E6654" s="83" t="s">
        <v>374</v>
      </c>
      <c r="F6654" s="13">
        <v>1</v>
      </c>
      <c r="G6654" s="13">
        <v>15</v>
      </c>
      <c r="H6654" s="13" t="s">
        <v>70</v>
      </c>
      <c r="I6654" s="13" t="s">
        <v>53</v>
      </c>
      <c r="J6654" s="13"/>
      <c r="K6654" s="13" t="s">
        <v>27</v>
      </c>
      <c r="L6654" s="12">
        <f t="shared" ca="1" si="922"/>
        <v>1.757909431589801</v>
      </c>
      <c r="M6654" s="101">
        <f t="shared" ca="1" si="923"/>
        <v>9.2747301610677901E-2</v>
      </c>
      <c r="N6654" s="101">
        <f t="shared" ca="1" si="930"/>
        <v>953.06909943548476</v>
      </c>
      <c r="O6654" s="101">
        <f t="shared" ca="1" si="924"/>
        <v>0.18966084857422363</v>
      </c>
      <c r="Q6654" s="12">
        <f t="shared" ca="1" si="925"/>
        <v>5.6000000000000005</v>
      </c>
      <c r="R6654" s="101">
        <f t="shared" ca="1" si="926"/>
        <v>0.32523296661592338</v>
      </c>
      <c r="S6654" s="13"/>
      <c r="T6654" s="101">
        <f t="shared" ca="1" si="927"/>
        <v>0</v>
      </c>
      <c r="U6654" s="101">
        <f t="shared" si="928"/>
        <v>0</v>
      </c>
      <c r="V6654" s="101">
        <f t="shared" ca="1" si="929"/>
        <v>244.25142233396537</v>
      </c>
    </row>
    <row r="6655" spans="2:22" x14ac:dyDescent="0.3">
      <c r="B6655" s="13">
        <v>2023</v>
      </c>
      <c r="C6655" s="13">
        <v>10</v>
      </c>
      <c r="D6655" s="13">
        <v>2</v>
      </c>
      <c r="E6655" s="83" t="s">
        <v>374</v>
      </c>
      <c r="F6655" s="13">
        <v>1</v>
      </c>
      <c r="G6655" s="13">
        <v>16</v>
      </c>
      <c r="H6655" s="13" t="s">
        <v>71</v>
      </c>
      <c r="I6655" s="13" t="s">
        <v>53</v>
      </c>
      <c r="J6655" s="13"/>
      <c r="K6655" s="13" t="s">
        <v>27</v>
      </c>
      <c r="L6655" s="12">
        <f t="shared" ca="1" si="922"/>
        <v>2.3105284963931916</v>
      </c>
      <c r="M6655" s="101">
        <f t="shared" ca="1" si="923"/>
        <v>0.28682900754225082</v>
      </c>
      <c r="N6655" s="101">
        <f t="shared" ca="1" si="930"/>
        <v>953.71893557509532</v>
      </c>
      <c r="O6655" s="101">
        <f t="shared" ca="1" si="924"/>
        <v>0.68807538622589248</v>
      </c>
      <c r="Q6655" s="12">
        <f t="shared" ca="1" si="925"/>
        <v>5.4803713766410276</v>
      </c>
      <c r="R6655" s="101">
        <f t="shared" ca="1" si="926"/>
        <v>0.26832719981297931</v>
      </c>
      <c r="S6655" s="13"/>
      <c r="T6655" s="101">
        <f t="shared" ca="1" si="927"/>
        <v>0</v>
      </c>
      <c r="U6655" s="101">
        <f t="shared" ca="1" si="928"/>
        <v>0.64983613961058517</v>
      </c>
      <c r="V6655" s="101">
        <f t="shared" ca="1" si="929"/>
        <v>244.36460407395001</v>
      </c>
    </row>
    <row r="6656" spans="2:22" x14ac:dyDescent="0.3">
      <c r="B6656" s="13">
        <v>2023</v>
      </c>
      <c r="C6656" s="13">
        <v>10</v>
      </c>
      <c r="D6656" s="13">
        <v>2</v>
      </c>
      <c r="E6656" s="83" t="s">
        <v>374</v>
      </c>
      <c r="F6656" s="13">
        <v>1</v>
      </c>
      <c r="G6656" s="13">
        <v>17</v>
      </c>
      <c r="H6656" s="13" t="s">
        <v>71</v>
      </c>
      <c r="I6656" s="13" t="s">
        <v>53</v>
      </c>
      <c r="J6656" s="13"/>
      <c r="K6656" s="13" t="s">
        <v>27</v>
      </c>
      <c r="L6656" s="12">
        <f t="shared" ref="L6656:L6719" ca="1" si="931">IF(K6656="Weekday",_xlfn.NORM.INV(RAND(),VLOOKUP(G6656,$J$5:$N$28,4),VLOOKUP(G6656,$J$5:$N$28,5)),_xlfn.NORM.INV(RAND(),VLOOKUP(G6656,$P$5:$T$28,4),VLOOKUP(G6656,$P$5:$T$28,5)))*VLOOKUP(C6656,$P$32:$R$43,3)</f>
        <v>3.0559410855393438</v>
      </c>
      <c r="M6656" s="101">
        <f t="shared" ref="M6656:M6719" ca="1" si="932">IF(I6656="Winter",VLOOKUP(G6656,$J$40:$L$43,3),VLOOKUP(G6656,$J$40:$L$43,2))*L6656</f>
        <v>0.37936452635885415</v>
      </c>
      <c r="N6656" s="101">
        <f t="shared" ca="1" si="930"/>
        <v>954.57841900540325</v>
      </c>
      <c r="O6656" s="101">
        <f t="shared" ref="O6656:O6719" ca="1" si="933">IF(I6656="Winter",VLOOKUP(G6656,$J$46:$L$49,3),VLOOKUP(G6656,$J$46:$L$49,2))*L6656</f>
        <v>0.91005925527361664</v>
      </c>
      <c r="Q6656" s="12">
        <f t="shared" ref="Q6656:Q6719" ca="1" si="934">MIN(MAX(AND(IF(G6656&gt;=VLOOKUP(C6656,$O$46:$T$57,5),1,0),IF(G6656&lt;=VLOOKUP(C6656,$O$46:$T$57,6),1,0))*$G$50*_xlfn.NORM.INV(RAND(),VLOOKUP(C6656,$B$4:$F$15,4),VLOOKUP(C6656,$B$4:$F$15,4)),0),0.2)*$G$51</f>
        <v>5.6000000000000005</v>
      </c>
      <c r="R6656" s="101">
        <f t="shared" ref="R6656:R6719" ca="1" si="935">MAX(Q6656-L6656,0)*$G$52</f>
        <v>0.21535458710909461</v>
      </c>
      <c r="S6656" s="13"/>
      <c r="T6656" s="101">
        <f t="shared" ref="T6656:T6719" ca="1" si="936">MAX(L6656-Q6656,0)*IF(I6656="Winter",VLOOKUP(G6656,$J$40:$L$43,3),VLOOKUP(G6656,$J$40:$L$43,2))</f>
        <v>0</v>
      </c>
      <c r="U6656" s="101">
        <f t="shared" ca="1" si="928"/>
        <v>0.8594834303079405</v>
      </c>
      <c r="V6656" s="101">
        <f t="shared" ca="1" si="929"/>
        <v>244.79337833003976</v>
      </c>
    </row>
    <row r="6657" spans="2:22" x14ac:dyDescent="0.3">
      <c r="B6657" s="13">
        <v>2023</v>
      </c>
      <c r="C6657" s="13">
        <v>10</v>
      </c>
      <c r="D6657" s="13">
        <v>2</v>
      </c>
      <c r="E6657" s="83" t="s">
        <v>374</v>
      </c>
      <c r="F6657" s="13">
        <v>1</v>
      </c>
      <c r="G6657" s="13">
        <v>18</v>
      </c>
      <c r="H6657" s="13" t="s">
        <v>71</v>
      </c>
      <c r="I6657" s="13" t="s">
        <v>53</v>
      </c>
      <c r="J6657" s="13"/>
      <c r="K6657" s="13" t="s">
        <v>27</v>
      </c>
      <c r="L6657" s="12">
        <f t="shared" ca="1" si="931"/>
        <v>2.8097835057031508</v>
      </c>
      <c r="M6657" s="101">
        <f t="shared" ca="1" si="932"/>
        <v>0.34880652439798915</v>
      </c>
      <c r="N6657" s="101">
        <f t="shared" ca="1" si="930"/>
        <v>955.36867061638225</v>
      </c>
      <c r="O6657" s="101">
        <f t="shared" ca="1" si="933"/>
        <v>0.83675352799839831</v>
      </c>
      <c r="Q6657" s="12">
        <f t="shared" ca="1" si="934"/>
        <v>0</v>
      </c>
      <c r="R6657" s="101">
        <f t="shared" ca="1" si="935"/>
        <v>0</v>
      </c>
      <c r="S6657" s="13"/>
      <c r="T6657" s="101">
        <f t="shared" ca="1" si="936"/>
        <v>0.34880652439798915</v>
      </c>
      <c r="U6657" s="101">
        <f t="shared" ref="U6657:U6720" ca="1" si="937">IF(H6657="On-Peak",IF(I6657="Winter",((L6657*$D$48)/60),((L6657*$D$47)/60)),0)</f>
        <v>0.7902516109790112</v>
      </c>
      <c r="V6657" s="101">
        <f t="shared" ref="V6657:V6720" ca="1" si="938">V6656+MAX(T6657-R6657,0)-MAX(R6657-T6657,0)+MAX(U6657-R6657,0)-MAX(R6657-U6657,0)</f>
        <v>245.93243646541674</v>
      </c>
    </row>
    <row r="6658" spans="2:22" x14ac:dyDescent="0.3">
      <c r="B6658" s="13">
        <v>2023</v>
      </c>
      <c r="C6658" s="13">
        <v>10</v>
      </c>
      <c r="D6658" s="13">
        <v>2</v>
      </c>
      <c r="E6658" s="83" t="s">
        <v>374</v>
      </c>
      <c r="F6658" s="13">
        <v>1</v>
      </c>
      <c r="G6658" s="13">
        <v>19</v>
      </c>
      <c r="H6658" s="13" t="s">
        <v>71</v>
      </c>
      <c r="I6658" s="13" t="s">
        <v>53</v>
      </c>
      <c r="J6658" s="13"/>
      <c r="K6658" s="13" t="s">
        <v>27</v>
      </c>
      <c r="L6658" s="12">
        <f t="shared" ca="1" si="931"/>
        <v>1.8448961087680618</v>
      </c>
      <c r="M6658" s="101">
        <f t="shared" ca="1" si="932"/>
        <v>0.22902540294246718</v>
      </c>
      <c r="N6658" s="101">
        <f t="shared" ca="1" si="930"/>
        <v>955.8875476469733</v>
      </c>
      <c r="O6658" s="101">
        <f t="shared" ca="1" si="933"/>
        <v>0.54941006119112878</v>
      </c>
      <c r="Q6658" s="12">
        <f t="shared" ca="1" si="934"/>
        <v>0</v>
      </c>
      <c r="R6658" s="101">
        <f t="shared" ca="1" si="935"/>
        <v>0</v>
      </c>
      <c r="S6658" s="13"/>
      <c r="T6658" s="101">
        <f t="shared" ca="1" si="936"/>
        <v>0.22902540294246718</v>
      </c>
      <c r="U6658" s="101">
        <f t="shared" ca="1" si="937"/>
        <v>0.51887703059101731</v>
      </c>
      <c r="V6658" s="101">
        <f t="shared" ca="1" si="938"/>
        <v>246.68033889895023</v>
      </c>
    </row>
    <row r="6659" spans="2:22" x14ac:dyDescent="0.3">
      <c r="B6659" s="13">
        <v>2023</v>
      </c>
      <c r="C6659" s="13">
        <v>10</v>
      </c>
      <c r="D6659" s="13">
        <v>2</v>
      </c>
      <c r="E6659" s="83" t="s">
        <v>374</v>
      </c>
      <c r="F6659" s="13">
        <v>1</v>
      </c>
      <c r="G6659" s="13">
        <v>20</v>
      </c>
      <c r="H6659" s="13" t="s">
        <v>69</v>
      </c>
      <c r="I6659" s="13" t="s">
        <v>53</v>
      </c>
      <c r="J6659" s="13"/>
      <c r="K6659" s="13" t="s">
        <v>27</v>
      </c>
      <c r="L6659" s="12">
        <f t="shared" ca="1" si="931"/>
        <v>1.6752124862679467</v>
      </c>
      <c r="M6659" s="101">
        <f t="shared" ca="1" si="932"/>
        <v>8.8384210775496866E-2</v>
      </c>
      <c r="N6659" s="101">
        <f t="shared" ca="1" si="930"/>
        <v>955.8875476469733</v>
      </c>
      <c r="O6659" s="101">
        <f t="shared" ca="1" si="933"/>
        <v>0.18073867514344877</v>
      </c>
      <c r="Q6659" s="12">
        <f t="shared" ca="1" si="934"/>
        <v>0</v>
      </c>
      <c r="R6659" s="101">
        <f t="shared" ca="1" si="935"/>
        <v>0</v>
      </c>
      <c r="S6659" s="13"/>
      <c r="T6659" s="101">
        <f t="shared" ca="1" si="936"/>
        <v>8.8384210775496866E-2</v>
      </c>
      <c r="U6659" s="101">
        <f t="shared" si="937"/>
        <v>0</v>
      </c>
      <c r="V6659" s="101">
        <f t="shared" ca="1" si="938"/>
        <v>246.76872310972573</v>
      </c>
    </row>
    <row r="6660" spans="2:22" x14ac:dyDescent="0.3">
      <c r="B6660" s="13">
        <v>2023</v>
      </c>
      <c r="C6660" s="13">
        <v>10</v>
      </c>
      <c r="D6660" s="13">
        <v>2</v>
      </c>
      <c r="E6660" s="83" t="s">
        <v>374</v>
      </c>
      <c r="F6660" s="13">
        <v>1</v>
      </c>
      <c r="G6660" s="13">
        <v>21</v>
      </c>
      <c r="H6660" s="13" t="s">
        <v>69</v>
      </c>
      <c r="I6660" s="13" t="s">
        <v>53</v>
      </c>
      <c r="J6660" s="13"/>
      <c r="K6660" s="13" t="s">
        <v>27</v>
      </c>
      <c r="L6660" s="12">
        <f t="shared" ca="1" si="931"/>
        <v>2.0806688773400754</v>
      </c>
      <c r="M6660" s="101">
        <f t="shared" ca="1" si="932"/>
        <v>0.10977608996846239</v>
      </c>
      <c r="N6660" s="101">
        <f t="shared" ca="1" si="930"/>
        <v>955.8875476469733</v>
      </c>
      <c r="O6660" s="101">
        <f t="shared" ca="1" si="933"/>
        <v>0.22448336517622075</v>
      </c>
      <c r="Q6660" s="12">
        <f t="shared" ca="1" si="934"/>
        <v>0</v>
      </c>
      <c r="R6660" s="101">
        <f t="shared" ca="1" si="935"/>
        <v>0</v>
      </c>
      <c r="S6660" s="13"/>
      <c r="T6660" s="101">
        <f t="shared" ca="1" si="936"/>
        <v>0.10977608996846239</v>
      </c>
      <c r="U6660" s="101">
        <f t="shared" si="937"/>
        <v>0</v>
      </c>
      <c r="V6660" s="101">
        <f t="shared" ca="1" si="938"/>
        <v>246.87849919969418</v>
      </c>
    </row>
    <row r="6661" spans="2:22" x14ac:dyDescent="0.3">
      <c r="B6661" s="13">
        <v>2023</v>
      </c>
      <c r="C6661" s="13">
        <v>10</v>
      </c>
      <c r="D6661" s="13">
        <v>2</v>
      </c>
      <c r="E6661" s="83" t="s">
        <v>374</v>
      </c>
      <c r="F6661" s="13">
        <v>1</v>
      </c>
      <c r="G6661" s="13">
        <v>22</v>
      </c>
      <c r="H6661" s="13" t="s">
        <v>69</v>
      </c>
      <c r="I6661" s="13" t="s">
        <v>53</v>
      </c>
      <c r="J6661" s="13"/>
      <c r="K6661" s="13" t="s">
        <v>27</v>
      </c>
      <c r="L6661" s="12">
        <f t="shared" ca="1" si="931"/>
        <v>2.2554681689634974</v>
      </c>
      <c r="M6661" s="101">
        <f t="shared" ca="1" si="932"/>
        <v>0.11899850059451413</v>
      </c>
      <c r="N6661" s="101">
        <f t="shared" ca="1" si="930"/>
        <v>955.8875476469733</v>
      </c>
      <c r="O6661" s="101">
        <f t="shared" ca="1" si="933"/>
        <v>0.24334246074947175</v>
      </c>
      <c r="Q6661" s="12">
        <f t="shared" ca="1" si="934"/>
        <v>0</v>
      </c>
      <c r="R6661" s="101">
        <f t="shared" ca="1" si="935"/>
        <v>0</v>
      </c>
      <c r="S6661" s="13"/>
      <c r="T6661" s="101">
        <f t="shared" ca="1" si="936"/>
        <v>0.11899850059451413</v>
      </c>
      <c r="U6661" s="101">
        <f t="shared" si="937"/>
        <v>0</v>
      </c>
      <c r="V6661" s="101">
        <f t="shared" ca="1" si="938"/>
        <v>246.99749770028868</v>
      </c>
    </row>
    <row r="6662" spans="2:22" x14ac:dyDescent="0.3">
      <c r="B6662" s="13">
        <v>2023</v>
      </c>
      <c r="C6662" s="13">
        <v>10</v>
      </c>
      <c r="D6662" s="13">
        <v>2</v>
      </c>
      <c r="E6662" s="83" t="s">
        <v>374</v>
      </c>
      <c r="F6662" s="13">
        <v>1</v>
      </c>
      <c r="G6662" s="13">
        <v>23</v>
      </c>
      <c r="H6662" s="13" t="s">
        <v>69</v>
      </c>
      <c r="I6662" s="13" t="s">
        <v>53</v>
      </c>
      <c r="J6662" s="13"/>
      <c r="K6662" s="13" t="s">
        <v>27</v>
      </c>
      <c r="L6662" s="12">
        <f t="shared" ca="1" si="931"/>
        <v>2.7361628040137149</v>
      </c>
      <c r="M6662" s="101">
        <f t="shared" ca="1" si="932"/>
        <v>0.14435994953976361</v>
      </c>
      <c r="N6662" s="101">
        <f t="shared" ca="1" si="930"/>
        <v>955.8875476469733</v>
      </c>
      <c r="O6662" s="101">
        <f t="shared" ca="1" si="933"/>
        <v>0.29520460492503969</v>
      </c>
      <c r="Q6662" s="12">
        <f t="shared" ca="1" si="934"/>
        <v>0</v>
      </c>
      <c r="R6662" s="101">
        <f t="shared" ca="1" si="935"/>
        <v>0</v>
      </c>
      <c r="S6662" s="13"/>
      <c r="T6662" s="101">
        <f t="shared" ca="1" si="936"/>
        <v>0.14435994953976361</v>
      </c>
      <c r="U6662" s="101">
        <f t="shared" si="937"/>
        <v>0</v>
      </c>
      <c r="V6662" s="101">
        <f t="shared" ca="1" si="938"/>
        <v>247.14185764982844</v>
      </c>
    </row>
    <row r="6663" spans="2:22" x14ac:dyDescent="0.3">
      <c r="B6663" s="13">
        <v>2023</v>
      </c>
      <c r="C6663" s="13">
        <v>10</v>
      </c>
      <c r="D6663" s="13">
        <v>3</v>
      </c>
      <c r="E6663" s="83" t="s">
        <v>375</v>
      </c>
      <c r="F6663" s="13">
        <v>2</v>
      </c>
      <c r="G6663" s="13">
        <v>0</v>
      </c>
      <c r="H6663" s="13" t="s">
        <v>69</v>
      </c>
      <c r="I6663" s="13" t="s">
        <v>53</v>
      </c>
      <c r="J6663" s="13"/>
      <c r="K6663" s="13" t="s">
        <v>27</v>
      </c>
      <c r="L6663" s="12">
        <f t="shared" ca="1" si="931"/>
        <v>2.3639016258105237</v>
      </c>
      <c r="M6663" s="101">
        <f t="shared" ca="1" si="932"/>
        <v>0.12471944977776322</v>
      </c>
      <c r="N6663" s="101">
        <f t="shared" ca="1" si="930"/>
        <v>955.8875476469733</v>
      </c>
      <c r="O6663" s="101">
        <f t="shared" ca="1" si="933"/>
        <v>0.25504134640869741</v>
      </c>
      <c r="Q6663" s="12">
        <f t="shared" ca="1" si="934"/>
        <v>0</v>
      </c>
      <c r="R6663" s="101">
        <f t="shared" ca="1" si="935"/>
        <v>0</v>
      </c>
      <c r="S6663" s="13"/>
      <c r="T6663" s="101">
        <f t="shared" ca="1" si="936"/>
        <v>0.12471944977776322</v>
      </c>
      <c r="U6663" s="101">
        <f t="shared" si="937"/>
        <v>0</v>
      </c>
      <c r="V6663" s="101">
        <f t="shared" ca="1" si="938"/>
        <v>247.2665770996062</v>
      </c>
    </row>
    <row r="6664" spans="2:22" x14ac:dyDescent="0.3">
      <c r="B6664" s="13">
        <v>2023</v>
      </c>
      <c r="C6664" s="13">
        <v>10</v>
      </c>
      <c r="D6664" s="13">
        <v>3</v>
      </c>
      <c r="E6664" s="83" t="s">
        <v>375</v>
      </c>
      <c r="F6664" s="13">
        <v>2</v>
      </c>
      <c r="G6664" s="13">
        <v>1</v>
      </c>
      <c r="H6664" s="13" t="s">
        <v>69</v>
      </c>
      <c r="I6664" s="13" t="s">
        <v>53</v>
      </c>
      <c r="J6664" s="13"/>
      <c r="K6664" s="13" t="s">
        <v>27</v>
      </c>
      <c r="L6664" s="12">
        <f t="shared" ca="1" si="931"/>
        <v>1.4506682152932533</v>
      </c>
      <c r="M6664" s="101">
        <f t="shared" ca="1" si="932"/>
        <v>7.6537255038872043E-2</v>
      </c>
      <c r="N6664" s="101">
        <f t="shared" ca="1" si="930"/>
        <v>955.8875476469733</v>
      </c>
      <c r="O6664" s="101">
        <f t="shared" ca="1" si="933"/>
        <v>0.15651259374798909</v>
      </c>
      <c r="Q6664" s="12">
        <f t="shared" ca="1" si="934"/>
        <v>0</v>
      </c>
      <c r="R6664" s="101">
        <f t="shared" ca="1" si="935"/>
        <v>0</v>
      </c>
      <c r="S6664" s="13"/>
      <c r="T6664" s="101">
        <f t="shared" ca="1" si="936"/>
        <v>7.6537255038872043E-2</v>
      </c>
      <c r="U6664" s="101">
        <f t="shared" si="937"/>
        <v>0</v>
      </c>
      <c r="V6664" s="101">
        <f t="shared" ca="1" si="938"/>
        <v>247.34311435464508</v>
      </c>
    </row>
    <row r="6665" spans="2:22" x14ac:dyDescent="0.3">
      <c r="B6665" s="13">
        <v>2023</v>
      </c>
      <c r="C6665" s="13">
        <v>10</v>
      </c>
      <c r="D6665" s="13">
        <v>3</v>
      </c>
      <c r="E6665" s="83" t="s">
        <v>375</v>
      </c>
      <c r="F6665" s="13">
        <v>2</v>
      </c>
      <c r="G6665" s="13">
        <v>2</v>
      </c>
      <c r="H6665" s="13" t="s">
        <v>69</v>
      </c>
      <c r="I6665" s="13" t="s">
        <v>53</v>
      </c>
      <c r="J6665" s="13"/>
      <c r="K6665" s="13" t="s">
        <v>27</v>
      </c>
      <c r="L6665" s="12">
        <f t="shared" ca="1" si="931"/>
        <v>1.4437473947691226</v>
      </c>
      <c r="M6665" s="101">
        <f t="shared" ca="1" si="932"/>
        <v>7.6172112548018908E-2</v>
      </c>
      <c r="N6665" s="101">
        <f t="shared" ca="1" si="930"/>
        <v>955.8875476469733</v>
      </c>
      <c r="O6665" s="101">
        <f t="shared" ca="1" si="933"/>
        <v>0.15576590642164065</v>
      </c>
      <c r="Q6665" s="12">
        <f t="shared" ca="1" si="934"/>
        <v>0</v>
      </c>
      <c r="R6665" s="101">
        <f t="shared" ca="1" si="935"/>
        <v>0</v>
      </c>
      <c r="S6665" s="13"/>
      <c r="T6665" s="101">
        <f t="shared" ca="1" si="936"/>
        <v>7.6172112548018908E-2</v>
      </c>
      <c r="U6665" s="101">
        <f t="shared" si="937"/>
        <v>0</v>
      </c>
      <c r="V6665" s="101">
        <f t="shared" ca="1" si="938"/>
        <v>247.4192864671931</v>
      </c>
    </row>
    <row r="6666" spans="2:22" x14ac:dyDescent="0.3">
      <c r="B6666" s="13">
        <v>2023</v>
      </c>
      <c r="C6666" s="13">
        <v>10</v>
      </c>
      <c r="D6666" s="13">
        <v>3</v>
      </c>
      <c r="E6666" s="83" t="s">
        <v>375</v>
      </c>
      <c r="F6666" s="13">
        <v>2</v>
      </c>
      <c r="G6666" s="13">
        <v>3</v>
      </c>
      <c r="H6666" s="13" t="s">
        <v>69</v>
      </c>
      <c r="I6666" s="13" t="s">
        <v>53</v>
      </c>
      <c r="J6666" s="13"/>
      <c r="K6666" s="13" t="s">
        <v>27</v>
      </c>
      <c r="L6666" s="12">
        <f t="shared" ca="1" si="931"/>
        <v>1.5503420199876243</v>
      </c>
      <c r="M6666" s="101">
        <f t="shared" ca="1" si="932"/>
        <v>8.1796044974547066E-2</v>
      </c>
      <c r="N6666" s="101">
        <f t="shared" ca="1" si="930"/>
        <v>955.8875476469733</v>
      </c>
      <c r="O6666" s="101">
        <f t="shared" ca="1" si="933"/>
        <v>0.1672664005364648</v>
      </c>
      <c r="Q6666" s="12">
        <f t="shared" ca="1" si="934"/>
        <v>0</v>
      </c>
      <c r="R6666" s="101">
        <f t="shared" ca="1" si="935"/>
        <v>0</v>
      </c>
      <c r="S6666" s="13"/>
      <c r="T6666" s="101">
        <f t="shared" ca="1" si="936"/>
        <v>8.1796044974547066E-2</v>
      </c>
      <c r="U6666" s="101">
        <f t="shared" si="937"/>
        <v>0</v>
      </c>
      <c r="V6666" s="101">
        <f t="shared" ca="1" si="938"/>
        <v>247.50108251216764</v>
      </c>
    </row>
    <row r="6667" spans="2:22" x14ac:dyDescent="0.3">
      <c r="B6667" s="13">
        <v>2023</v>
      </c>
      <c r="C6667" s="13">
        <v>10</v>
      </c>
      <c r="D6667" s="13">
        <v>3</v>
      </c>
      <c r="E6667" s="83" t="s">
        <v>375</v>
      </c>
      <c r="F6667" s="13">
        <v>2</v>
      </c>
      <c r="G6667" s="13">
        <v>4</v>
      </c>
      <c r="H6667" s="13" t="s">
        <v>69</v>
      </c>
      <c r="I6667" s="13" t="s">
        <v>53</v>
      </c>
      <c r="J6667" s="13"/>
      <c r="K6667" s="13" t="s">
        <v>27</v>
      </c>
      <c r="L6667" s="12">
        <f t="shared" ca="1" si="931"/>
        <v>1.6083284585961608</v>
      </c>
      <c r="M6667" s="101">
        <f t="shared" ca="1" si="932"/>
        <v>8.4855409475533453E-2</v>
      </c>
      <c r="N6667" s="101">
        <f t="shared" ca="1" si="930"/>
        <v>955.8875476469733</v>
      </c>
      <c r="O6667" s="101">
        <f t="shared" ca="1" si="933"/>
        <v>0.17352255739793979</v>
      </c>
      <c r="Q6667" s="12">
        <f t="shared" ca="1" si="934"/>
        <v>0</v>
      </c>
      <c r="R6667" s="101">
        <f t="shared" ca="1" si="935"/>
        <v>0</v>
      </c>
      <c r="S6667" s="13"/>
      <c r="T6667" s="101">
        <f t="shared" ca="1" si="936"/>
        <v>8.4855409475533453E-2</v>
      </c>
      <c r="U6667" s="101">
        <f t="shared" si="937"/>
        <v>0</v>
      </c>
      <c r="V6667" s="101">
        <f t="shared" ca="1" si="938"/>
        <v>247.58593792164316</v>
      </c>
    </row>
    <row r="6668" spans="2:22" x14ac:dyDescent="0.3">
      <c r="B6668" s="13">
        <v>2023</v>
      </c>
      <c r="C6668" s="13">
        <v>10</v>
      </c>
      <c r="D6668" s="13">
        <v>3</v>
      </c>
      <c r="E6668" s="83" t="s">
        <v>375</v>
      </c>
      <c r="F6668" s="13">
        <v>2</v>
      </c>
      <c r="G6668" s="13">
        <v>5</v>
      </c>
      <c r="H6668" s="13" t="s">
        <v>69</v>
      </c>
      <c r="I6668" s="13" t="s">
        <v>53</v>
      </c>
      <c r="J6668" s="13"/>
      <c r="K6668" s="13" t="s">
        <v>27</v>
      </c>
      <c r="L6668" s="12">
        <f t="shared" ca="1" si="931"/>
        <v>1.5218720488889894</v>
      </c>
      <c r="M6668" s="101">
        <f t="shared" ca="1" si="932"/>
        <v>8.0293969299383081E-2</v>
      </c>
      <c r="N6668" s="101">
        <f t="shared" ca="1" si="930"/>
        <v>955.8875476469733</v>
      </c>
      <c r="O6668" s="101">
        <f t="shared" ca="1" si="933"/>
        <v>0.16419477535463306</v>
      </c>
      <c r="Q6668" s="12">
        <f t="shared" ca="1" si="934"/>
        <v>0</v>
      </c>
      <c r="R6668" s="101">
        <f t="shared" ca="1" si="935"/>
        <v>0</v>
      </c>
      <c r="S6668" s="13"/>
      <c r="T6668" s="101">
        <f t="shared" ca="1" si="936"/>
        <v>8.0293969299383081E-2</v>
      </c>
      <c r="U6668" s="101">
        <f t="shared" si="937"/>
        <v>0</v>
      </c>
      <c r="V6668" s="101">
        <f t="shared" ca="1" si="938"/>
        <v>247.66623189094256</v>
      </c>
    </row>
    <row r="6669" spans="2:22" x14ac:dyDescent="0.3">
      <c r="B6669" s="13">
        <v>2023</v>
      </c>
      <c r="C6669" s="13">
        <v>10</v>
      </c>
      <c r="D6669" s="13">
        <v>3</v>
      </c>
      <c r="E6669" s="83" t="s">
        <v>375</v>
      </c>
      <c r="F6669" s="13">
        <v>2</v>
      </c>
      <c r="G6669" s="13">
        <v>6</v>
      </c>
      <c r="H6669" s="13" t="s">
        <v>69</v>
      </c>
      <c r="I6669" s="13" t="s">
        <v>53</v>
      </c>
      <c r="J6669" s="13"/>
      <c r="K6669" s="13" t="s">
        <v>27</v>
      </c>
      <c r="L6669" s="12">
        <f t="shared" ca="1" si="931"/>
        <v>1.2959405062569185</v>
      </c>
      <c r="M6669" s="101">
        <f t="shared" ca="1" si="932"/>
        <v>6.8373821110115016E-2</v>
      </c>
      <c r="N6669" s="101">
        <f t="shared" ca="1" si="930"/>
        <v>955.8875476469733</v>
      </c>
      <c r="O6669" s="101">
        <f t="shared" ca="1" si="933"/>
        <v>0.13981902122005893</v>
      </c>
      <c r="Q6669" s="12">
        <f t="shared" ca="1" si="934"/>
        <v>0</v>
      </c>
      <c r="R6669" s="101">
        <f t="shared" ca="1" si="935"/>
        <v>0</v>
      </c>
      <c r="S6669" s="13"/>
      <c r="T6669" s="101">
        <f t="shared" ca="1" si="936"/>
        <v>6.8373821110115016E-2</v>
      </c>
      <c r="U6669" s="101">
        <f t="shared" si="937"/>
        <v>0</v>
      </c>
      <c r="V6669" s="101">
        <f t="shared" ca="1" si="938"/>
        <v>247.73460571205268</v>
      </c>
    </row>
    <row r="6670" spans="2:22" x14ac:dyDescent="0.3">
      <c r="B6670" s="13">
        <v>2023</v>
      </c>
      <c r="C6670" s="13">
        <v>10</v>
      </c>
      <c r="D6670" s="13">
        <v>3</v>
      </c>
      <c r="E6670" s="83" t="s">
        <v>375</v>
      </c>
      <c r="F6670" s="13">
        <v>2</v>
      </c>
      <c r="G6670" s="13">
        <v>7</v>
      </c>
      <c r="H6670" s="13" t="s">
        <v>69</v>
      </c>
      <c r="I6670" s="13" t="s">
        <v>53</v>
      </c>
      <c r="J6670" s="13"/>
      <c r="K6670" s="13" t="s">
        <v>27</v>
      </c>
      <c r="L6670" s="12">
        <f t="shared" ca="1" si="931"/>
        <v>1.6908640473623258</v>
      </c>
      <c r="M6670" s="101">
        <f t="shared" ca="1" si="932"/>
        <v>8.9209987138836308E-2</v>
      </c>
      <c r="N6670" s="101">
        <f t="shared" ca="1" si="930"/>
        <v>955.8875476469733</v>
      </c>
      <c r="O6670" s="101">
        <f t="shared" ca="1" si="933"/>
        <v>0.18242732206992132</v>
      </c>
      <c r="Q6670" s="12">
        <f t="shared" ca="1" si="934"/>
        <v>5.5225114386182481</v>
      </c>
      <c r="R6670" s="101">
        <f t="shared" ca="1" si="935"/>
        <v>0.32434895166981381</v>
      </c>
      <c r="S6670" s="13"/>
      <c r="T6670" s="101">
        <f t="shared" ca="1" si="936"/>
        <v>0</v>
      </c>
      <c r="U6670" s="101">
        <f t="shared" si="937"/>
        <v>0</v>
      </c>
      <c r="V6670" s="101">
        <f t="shared" ca="1" si="938"/>
        <v>247.08590780871307</v>
      </c>
    </row>
    <row r="6671" spans="2:22" x14ac:dyDescent="0.3">
      <c r="B6671" s="13">
        <v>2023</v>
      </c>
      <c r="C6671" s="13">
        <v>10</v>
      </c>
      <c r="D6671" s="13">
        <v>3</v>
      </c>
      <c r="E6671" s="83" t="s">
        <v>375</v>
      </c>
      <c r="F6671" s="13">
        <v>2</v>
      </c>
      <c r="G6671" s="13">
        <v>8</v>
      </c>
      <c r="H6671" s="13" t="s">
        <v>69</v>
      </c>
      <c r="I6671" s="13" t="s">
        <v>53</v>
      </c>
      <c r="J6671" s="13"/>
      <c r="K6671" s="13" t="s">
        <v>27</v>
      </c>
      <c r="L6671" s="12">
        <f t="shared" ca="1" si="931"/>
        <v>1.2136963091198365</v>
      </c>
      <c r="M6671" s="101">
        <f t="shared" ca="1" si="932"/>
        <v>6.4034617269162569E-2</v>
      </c>
      <c r="N6671" s="101">
        <f t="shared" ca="1" si="930"/>
        <v>955.8875476469733</v>
      </c>
      <c r="O6671" s="101">
        <f t="shared" ca="1" si="933"/>
        <v>0.13094569479093915</v>
      </c>
      <c r="Q6671" s="12">
        <f t="shared" ca="1" si="934"/>
        <v>5.6000000000000005</v>
      </c>
      <c r="R6671" s="101">
        <f t="shared" ca="1" si="935"/>
        <v>0.37130060743300586</v>
      </c>
      <c r="S6671" s="13"/>
      <c r="T6671" s="101">
        <f t="shared" ca="1" si="936"/>
        <v>0</v>
      </c>
      <c r="U6671" s="101">
        <f t="shared" si="937"/>
        <v>0</v>
      </c>
      <c r="V6671" s="101">
        <f t="shared" ca="1" si="938"/>
        <v>246.34330659384707</v>
      </c>
    </row>
    <row r="6672" spans="2:22" x14ac:dyDescent="0.3">
      <c r="B6672" s="13">
        <v>2023</v>
      </c>
      <c r="C6672" s="13">
        <v>10</v>
      </c>
      <c r="D6672" s="13">
        <v>3</v>
      </c>
      <c r="E6672" s="83" t="s">
        <v>375</v>
      </c>
      <c r="F6672" s="13">
        <v>2</v>
      </c>
      <c r="G6672" s="13">
        <v>9</v>
      </c>
      <c r="H6672" s="13" t="s">
        <v>69</v>
      </c>
      <c r="I6672" s="13" t="s">
        <v>53</v>
      </c>
      <c r="J6672" s="13"/>
      <c r="K6672" s="13" t="s">
        <v>27</v>
      </c>
      <c r="L6672" s="12">
        <f t="shared" ca="1" si="931"/>
        <v>2.1167691837740006</v>
      </c>
      <c r="M6672" s="101">
        <f t="shared" ca="1" si="932"/>
        <v>0.11168074213591628</v>
      </c>
      <c r="N6672" s="101">
        <f t="shared" ref="N6672:N6735" ca="1" si="939">IF(H6672="On-Peak",IF(I6672="Winter",((L6672*$D$48)/60)+N6671,((L6672*$D$47)/60)+N6671),N6671)</f>
        <v>955.8875476469733</v>
      </c>
      <c r="O6672" s="101">
        <f t="shared" ca="1" si="933"/>
        <v>0.22837822723737691</v>
      </c>
      <c r="Q6672" s="12">
        <f t="shared" ca="1" si="934"/>
        <v>5.6000000000000005</v>
      </c>
      <c r="R6672" s="101">
        <f t="shared" ca="1" si="935"/>
        <v>0.29485548859353089</v>
      </c>
      <c r="S6672" s="13"/>
      <c r="T6672" s="101">
        <f t="shared" ca="1" si="936"/>
        <v>0</v>
      </c>
      <c r="U6672" s="101">
        <f t="shared" si="937"/>
        <v>0</v>
      </c>
      <c r="V6672" s="101">
        <f t="shared" ca="1" si="938"/>
        <v>245.75359561666002</v>
      </c>
    </row>
    <row r="6673" spans="2:22" x14ac:dyDescent="0.3">
      <c r="B6673" s="13">
        <v>2023</v>
      </c>
      <c r="C6673" s="13">
        <v>10</v>
      </c>
      <c r="D6673" s="13">
        <v>3</v>
      </c>
      <c r="E6673" s="83" t="s">
        <v>375</v>
      </c>
      <c r="F6673" s="13">
        <v>2</v>
      </c>
      <c r="G6673" s="13">
        <v>10</v>
      </c>
      <c r="H6673" s="13" t="s">
        <v>70</v>
      </c>
      <c r="I6673" s="13" t="s">
        <v>53</v>
      </c>
      <c r="J6673" s="13"/>
      <c r="K6673" s="13" t="s">
        <v>27</v>
      </c>
      <c r="L6673" s="12">
        <f t="shared" ca="1" si="931"/>
        <v>1.7425021101856328</v>
      </c>
      <c r="M6673" s="101">
        <f t="shared" ca="1" si="932"/>
        <v>9.1934411333393987E-2</v>
      </c>
      <c r="N6673" s="101">
        <f t="shared" ca="1" si="939"/>
        <v>955.8875476469733</v>
      </c>
      <c r="O6673" s="101">
        <f t="shared" ca="1" si="933"/>
        <v>0.18799855266792792</v>
      </c>
      <c r="Q6673" s="12">
        <f t="shared" ca="1" si="934"/>
        <v>5.6000000000000005</v>
      </c>
      <c r="R6673" s="101">
        <f t="shared" ca="1" si="935"/>
        <v>0.32653719637278622</v>
      </c>
      <c r="S6673" s="13"/>
      <c r="T6673" s="101">
        <f t="shared" ca="1" si="936"/>
        <v>0</v>
      </c>
      <c r="U6673" s="101">
        <f t="shared" si="937"/>
        <v>0</v>
      </c>
      <c r="V6673" s="101">
        <f t="shared" ca="1" si="938"/>
        <v>245.10052122391446</v>
      </c>
    </row>
    <row r="6674" spans="2:22" x14ac:dyDescent="0.3">
      <c r="B6674" s="13">
        <v>2023</v>
      </c>
      <c r="C6674" s="13">
        <v>10</v>
      </c>
      <c r="D6674" s="13">
        <v>3</v>
      </c>
      <c r="E6674" s="83" t="s">
        <v>375</v>
      </c>
      <c r="F6674" s="13">
        <v>2</v>
      </c>
      <c r="G6674" s="13">
        <v>11</v>
      </c>
      <c r="H6674" s="13" t="s">
        <v>70</v>
      </c>
      <c r="I6674" s="13" t="s">
        <v>53</v>
      </c>
      <c r="J6674" s="13"/>
      <c r="K6674" s="13" t="s">
        <v>27</v>
      </c>
      <c r="L6674" s="12">
        <f t="shared" ca="1" si="931"/>
        <v>2.3238244978119602</v>
      </c>
      <c r="M6674" s="101">
        <f t="shared" ca="1" si="932"/>
        <v>0.12260498050455902</v>
      </c>
      <c r="N6674" s="101">
        <f t="shared" ca="1" si="939"/>
        <v>955.8875476469733</v>
      </c>
      <c r="O6674" s="101">
        <f t="shared" ca="1" si="933"/>
        <v>0.25071742506893241</v>
      </c>
      <c r="Q6674" s="12">
        <f t="shared" ca="1" si="934"/>
        <v>2.1064470940037068</v>
      </c>
      <c r="R6674" s="101">
        <f t="shared" ca="1" si="935"/>
        <v>0</v>
      </c>
      <c r="S6674" s="13"/>
      <c r="T6674" s="101">
        <f t="shared" ca="1" si="936"/>
        <v>1.1468831824923451E-2</v>
      </c>
      <c r="U6674" s="101">
        <f t="shared" si="937"/>
        <v>0</v>
      </c>
      <c r="V6674" s="101">
        <f t="shared" ca="1" si="938"/>
        <v>245.11199005573937</v>
      </c>
    </row>
    <row r="6675" spans="2:22" x14ac:dyDescent="0.3">
      <c r="B6675" s="13">
        <v>2023</v>
      </c>
      <c r="C6675" s="13">
        <v>10</v>
      </c>
      <c r="D6675" s="13">
        <v>3</v>
      </c>
      <c r="E6675" s="83" t="s">
        <v>375</v>
      </c>
      <c r="F6675" s="13">
        <v>2</v>
      </c>
      <c r="G6675" s="13">
        <v>12</v>
      </c>
      <c r="H6675" s="13" t="s">
        <v>70</v>
      </c>
      <c r="I6675" s="13" t="s">
        <v>53</v>
      </c>
      <c r="J6675" s="13"/>
      <c r="K6675" s="13" t="s">
        <v>27</v>
      </c>
      <c r="L6675" s="12">
        <f t="shared" ca="1" si="931"/>
        <v>2.2693361599692241</v>
      </c>
      <c r="M6675" s="101">
        <f t="shared" ca="1" si="932"/>
        <v>0.11973017579997627</v>
      </c>
      <c r="N6675" s="101">
        <f t="shared" ca="1" si="939"/>
        <v>955.8875476469733</v>
      </c>
      <c r="O6675" s="101">
        <f t="shared" ca="1" si="933"/>
        <v>0.2448386782990796</v>
      </c>
      <c r="Q6675" s="12">
        <f t="shared" ca="1" si="934"/>
        <v>5.6000000000000005</v>
      </c>
      <c r="R6675" s="101">
        <f t="shared" ca="1" si="935"/>
        <v>0.28194069405860522</v>
      </c>
      <c r="S6675" s="13"/>
      <c r="T6675" s="101">
        <f t="shared" ca="1" si="936"/>
        <v>0</v>
      </c>
      <c r="U6675" s="101">
        <f t="shared" si="937"/>
        <v>0</v>
      </c>
      <c r="V6675" s="101">
        <f t="shared" ca="1" si="938"/>
        <v>244.54810866762213</v>
      </c>
    </row>
    <row r="6676" spans="2:22" x14ac:dyDescent="0.3">
      <c r="B6676" s="13">
        <v>2023</v>
      </c>
      <c r="C6676" s="13">
        <v>10</v>
      </c>
      <c r="D6676" s="13">
        <v>3</v>
      </c>
      <c r="E6676" s="83" t="s">
        <v>375</v>
      </c>
      <c r="F6676" s="13">
        <v>2</v>
      </c>
      <c r="G6676" s="13">
        <v>13</v>
      </c>
      <c r="H6676" s="13" t="s">
        <v>70</v>
      </c>
      <c r="I6676" s="13" t="s">
        <v>53</v>
      </c>
      <c r="J6676" s="13"/>
      <c r="K6676" s="13" t="s">
        <v>27</v>
      </c>
      <c r="L6676" s="12">
        <f t="shared" ca="1" si="931"/>
        <v>2.4140689658965377</v>
      </c>
      <c r="M6676" s="101">
        <f t="shared" ca="1" si="932"/>
        <v>0.12736627864070132</v>
      </c>
      <c r="N6676" s="101">
        <f t="shared" ca="1" si="939"/>
        <v>955.8875476469733</v>
      </c>
      <c r="O6676" s="101">
        <f t="shared" ca="1" si="933"/>
        <v>0.26045390073057745</v>
      </c>
      <c r="Q6676" s="12">
        <f t="shared" ca="1" si="934"/>
        <v>5.6000000000000005</v>
      </c>
      <c r="R6676" s="101">
        <f t="shared" ca="1" si="935"/>
        <v>0.26968906203685811</v>
      </c>
      <c r="S6676" s="13"/>
      <c r="T6676" s="101">
        <f t="shared" ca="1" si="936"/>
        <v>0</v>
      </c>
      <c r="U6676" s="101">
        <f t="shared" si="937"/>
        <v>0</v>
      </c>
      <c r="V6676" s="101">
        <f t="shared" ca="1" si="938"/>
        <v>244.00873054354841</v>
      </c>
    </row>
    <row r="6677" spans="2:22" x14ac:dyDescent="0.3">
      <c r="B6677" s="13">
        <v>2023</v>
      </c>
      <c r="C6677" s="13">
        <v>10</v>
      </c>
      <c r="D6677" s="13">
        <v>3</v>
      </c>
      <c r="E6677" s="83" t="s">
        <v>375</v>
      </c>
      <c r="F6677" s="13">
        <v>2</v>
      </c>
      <c r="G6677" s="13">
        <v>14</v>
      </c>
      <c r="H6677" s="13" t="s">
        <v>70</v>
      </c>
      <c r="I6677" s="13" t="s">
        <v>53</v>
      </c>
      <c r="J6677" s="13"/>
      <c r="K6677" s="13" t="s">
        <v>27</v>
      </c>
      <c r="L6677" s="12">
        <f t="shared" ca="1" si="931"/>
        <v>1.7695529377756385</v>
      </c>
      <c r="M6677" s="101">
        <f t="shared" ca="1" si="932"/>
        <v>9.3361612997042695E-2</v>
      </c>
      <c r="N6677" s="101">
        <f t="shared" ca="1" si="939"/>
        <v>955.8875476469733</v>
      </c>
      <c r="O6677" s="101">
        <f t="shared" ca="1" si="933"/>
        <v>0.19091706645661363</v>
      </c>
      <c r="Q6677" s="12">
        <f t="shared" ca="1" si="934"/>
        <v>5.6000000000000005</v>
      </c>
      <c r="R6677" s="101">
        <f t="shared" ca="1" si="935"/>
        <v>0.32424734381729226</v>
      </c>
      <c r="S6677" s="13"/>
      <c r="T6677" s="101">
        <f t="shared" ca="1" si="936"/>
        <v>0</v>
      </c>
      <c r="U6677" s="101">
        <f t="shared" si="937"/>
        <v>0</v>
      </c>
      <c r="V6677" s="101">
        <f t="shared" ca="1" si="938"/>
        <v>243.36023585591383</v>
      </c>
    </row>
    <row r="6678" spans="2:22" x14ac:dyDescent="0.3">
      <c r="B6678" s="13">
        <v>2023</v>
      </c>
      <c r="C6678" s="13">
        <v>10</v>
      </c>
      <c r="D6678" s="13">
        <v>3</v>
      </c>
      <c r="E6678" s="83" t="s">
        <v>375</v>
      </c>
      <c r="F6678" s="13">
        <v>2</v>
      </c>
      <c r="G6678" s="13">
        <v>15</v>
      </c>
      <c r="H6678" s="13" t="s">
        <v>70</v>
      </c>
      <c r="I6678" s="13" t="s">
        <v>53</v>
      </c>
      <c r="J6678" s="13"/>
      <c r="K6678" s="13" t="s">
        <v>27</v>
      </c>
      <c r="L6678" s="12">
        <f t="shared" ca="1" si="931"/>
        <v>2.0801443061265181</v>
      </c>
      <c r="M6678" s="101">
        <f t="shared" ca="1" si="932"/>
        <v>0.10974841359123511</v>
      </c>
      <c r="N6678" s="101">
        <f t="shared" ca="1" si="939"/>
        <v>955.8875476469733</v>
      </c>
      <c r="O6678" s="101">
        <f t="shared" ca="1" si="933"/>
        <v>0.22442676918799004</v>
      </c>
      <c r="Q6678" s="12">
        <f t="shared" ca="1" si="934"/>
        <v>5.6000000000000005</v>
      </c>
      <c r="R6678" s="101">
        <f t="shared" ca="1" si="935"/>
        <v>0.29795578448639032</v>
      </c>
      <c r="S6678" s="13"/>
      <c r="T6678" s="101">
        <f t="shared" ca="1" si="936"/>
        <v>0</v>
      </c>
      <c r="U6678" s="101">
        <f t="shared" si="937"/>
        <v>0</v>
      </c>
      <c r="V6678" s="101">
        <f t="shared" ca="1" si="938"/>
        <v>242.76432428694105</v>
      </c>
    </row>
    <row r="6679" spans="2:22" x14ac:dyDescent="0.3">
      <c r="B6679" s="13">
        <v>2023</v>
      </c>
      <c r="C6679" s="13">
        <v>10</v>
      </c>
      <c r="D6679" s="13">
        <v>3</v>
      </c>
      <c r="E6679" s="83" t="s">
        <v>375</v>
      </c>
      <c r="F6679" s="13">
        <v>2</v>
      </c>
      <c r="G6679" s="13">
        <v>16</v>
      </c>
      <c r="H6679" s="13" t="s">
        <v>71</v>
      </c>
      <c r="I6679" s="13" t="s">
        <v>53</v>
      </c>
      <c r="J6679" s="13"/>
      <c r="K6679" s="13" t="s">
        <v>27</v>
      </c>
      <c r="L6679" s="12">
        <f t="shared" ca="1" si="931"/>
        <v>1.2418032103633787</v>
      </c>
      <c r="M6679" s="101">
        <f t="shared" ca="1" si="932"/>
        <v>0.15415745053450983</v>
      </c>
      <c r="N6679" s="101">
        <f t="shared" ca="1" si="939"/>
        <v>956.23680479988798</v>
      </c>
      <c r="O6679" s="101">
        <f t="shared" ca="1" si="933"/>
        <v>0.3698089960462142</v>
      </c>
      <c r="Q6679" s="12">
        <f t="shared" ca="1" si="934"/>
        <v>5.6000000000000005</v>
      </c>
      <c r="R6679" s="101">
        <f t="shared" ca="1" si="935"/>
        <v>0.36892135824274008</v>
      </c>
      <c r="S6679" s="13"/>
      <c r="T6679" s="101">
        <f t="shared" ca="1" si="936"/>
        <v>0</v>
      </c>
      <c r="U6679" s="101">
        <f t="shared" ca="1" si="937"/>
        <v>0.34925715291470028</v>
      </c>
      <c r="V6679" s="101">
        <f t="shared" ca="1" si="938"/>
        <v>242.37573872337026</v>
      </c>
    </row>
    <row r="6680" spans="2:22" x14ac:dyDescent="0.3">
      <c r="B6680" s="13">
        <v>2023</v>
      </c>
      <c r="C6680" s="13">
        <v>10</v>
      </c>
      <c r="D6680" s="13">
        <v>3</v>
      </c>
      <c r="E6680" s="83" t="s">
        <v>375</v>
      </c>
      <c r="F6680" s="13">
        <v>2</v>
      </c>
      <c r="G6680" s="13">
        <v>17</v>
      </c>
      <c r="H6680" s="13" t="s">
        <v>71</v>
      </c>
      <c r="I6680" s="13" t="s">
        <v>53</v>
      </c>
      <c r="J6680" s="13"/>
      <c r="K6680" s="13" t="s">
        <v>27</v>
      </c>
      <c r="L6680" s="12">
        <f t="shared" ca="1" si="931"/>
        <v>2.6637919618742552</v>
      </c>
      <c r="M6680" s="101">
        <f t="shared" ca="1" si="932"/>
        <v>0.33068313414707001</v>
      </c>
      <c r="N6680" s="101">
        <f t="shared" ca="1" si="939"/>
        <v>956.98599628916509</v>
      </c>
      <c r="O6680" s="101">
        <f t="shared" ca="1" si="933"/>
        <v>0.79327724624615326</v>
      </c>
      <c r="Q6680" s="12">
        <f t="shared" ca="1" si="934"/>
        <v>4.3059045131613818</v>
      </c>
      <c r="R6680" s="101">
        <f t="shared" ca="1" si="935"/>
        <v>0.13900482746645526</v>
      </c>
      <c r="S6680" s="13"/>
      <c r="T6680" s="101">
        <f t="shared" ca="1" si="936"/>
        <v>0</v>
      </c>
      <c r="U6680" s="101">
        <f t="shared" ca="1" si="937"/>
        <v>0.7491914892771343</v>
      </c>
      <c r="V6680" s="101">
        <f t="shared" ca="1" si="938"/>
        <v>242.84692055771447</v>
      </c>
    </row>
    <row r="6681" spans="2:22" x14ac:dyDescent="0.3">
      <c r="B6681" s="13">
        <v>2023</v>
      </c>
      <c r="C6681" s="13">
        <v>10</v>
      </c>
      <c r="D6681" s="13">
        <v>3</v>
      </c>
      <c r="E6681" s="83" t="s">
        <v>375</v>
      </c>
      <c r="F6681" s="13">
        <v>2</v>
      </c>
      <c r="G6681" s="13">
        <v>18</v>
      </c>
      <c r="H6681" s="13" t="s">
        <v>71</v>
      </c>
      <c r="I6681" s="13" t="s">
        <v>53</v>
      </c>
      <c r="J6681" s="13"/>
      <c r="K6681" s="13" t="s">
        <v>27</v>
      </c>
      <c r="L6681" s="12">
        <f t="shared" ca="1" si="931"/>
        <v>2.3537595631815957</v>
      </c>
      <c r="M6681" s="101">
        <f t="shared" ca="1" si="932"/>
        <v>0.29219571217336332</v>
      </c>
      <c r="N6681" s="101">
        <f t="shared" ca="1" si="939"/>
        <v>957.64799116630991</v>
      </c>
      <c r="O6681" s="101">
        <f t="shared" ca="1" si="933"/>
        <v>0.70094959791547928</v>
      </c>
      <c r="Q6681" s="12">
        <f t="shared" ca="1" si="934"/>
        <v>0</v>
      </c>
      <c r="R6681" s="101">
        <f t="shared" ca="1" si="935"/>
        <v>0</v>
      </c>
      <c r="S6681" s="13"/>
      <c r="T6681" s="101">
        <f t="shared" ca="1" si="936"/>
        <v>0.29219571217336332</v>
      </c>
      <c r="U6681" s="101">
        <f t="shared" ca="1" si="937"/>
        <v>0.66199487714482386</v>
      </c>
      <c r="V6681" s="101">
        <f t="shared" ca="1" si="938"/>
        <v>243.80111114703266</v>
      </c>
    </row>
    <row r="6682" spans="2:22" x14ac:dyDescent="0.3">
      <c r="B6682" s="13">
        <v>2023</v>
      </c>
      <c r="C6682" s="13">
        <v>10</v>
      </c>
      <c r="D6682" s="13">
        <v>3</v>
      </c>
      <c r="E6682" s="83" t="s">
        <v>375</v>
      </c>
      <c r="F6682" s="13">
        <v>2</v>
      </c>
      <c r="G6682" s="13">
        <v>19</v>
      </c>
      <c r="H6682" s="13" t="s">
        <v>71</v>
      </c>
      <c r="I6682" s="13" t="s">
        <v>53</v>
      </c>
      <c r="J6682" s="13"/>
      <c r="K6682" s="13" t="s">
        <v>27</v>
      </c>
      <c r="L6682" s="12">
        <f t="shared" ca="1" si="931"/>
        <v>3.4234268014553719</v>
      </c>
      <c r="M6682" s="101">
        <f t="shared" ca="1" si="932"/>
        <v>0.42498420313266988</v>
      </c>
      <c r="N6682" s="101">
        <f t="shared" ca="1" si="939"/>
        <v>958.61082995421918</v>
      </c>
      <c r="O6682" s="101">
        <f t="shared" ca="1" si="933"/>
        <v>1.0194965014734099</v>
      </c>
      <c r="Q6682" s="12">
        <f t="shared" ca="1" si="934"/>
        <v>0</v>
      </c>
      <c r="R6682" s="101">
        <f t="shared" ca="1" si="935"/>
        <v>0</v>
      </c>
      <c r="S6682" s="13"/>
      <c r="T6682" s="101">
        <f t="shared" ca="1" si="936"/>
        <v>0.42498420313266988</v>
      </c>
      <c r="U6682" s="101">
        <f t="shared" ca="1" si="937"/>
        <v>0.96283878790932331</v>
      </c>
      <c r="V6682" s="101">
        <f t="shared" ca="1" si="938"/>
        <v>245.18893413807467</v>
      </c>
    </row>
    <row r="6683" spans="2:22" x14ac:dyDescent="0.3">
      <c r="B6683" s="13">
        <v>2023</v>
      </c>
      <c r="C6683" s="13">
        <v>10</v>
      </c>
      <c r="D6683" s="13">
        <v>3</v>
      </c>
      <c r="E6683" s="83" t="s">
        <v>375</v>
      </c>
      <c r="F6683" s="13">
        <v>2</v>
      </c>
      <c r="G6683" s="13">
        <v>20</v>
      </c>
      <c r="H6683" s="13" t="s">
        <v>69</v>
      </c>
      <c r="I6683" s="13" t="s">
        <v>53</v>
      </c>
      <c r="J6683" s="13"/>
      <c r="K6683" s="13" t="s">
        <v>27</v>
      </c>
      <c r="L6683" s="12">
        <f t="shared" ca="1" si="931"/>
        <v>2.2055698472072844</v>
      </c>
      <c r="M6683" s="101">
        <f t="shared" ca="1" si="932"/>
        <v>0.11636586513865634</v>
      </c>
      <c r="N6683" s="101">
        <f t="shared" ca="1" si="939"/>
        <v>958.61082995421918</v>
      </c>
      <c r="O6683" s="101">
        <f t="shared" ca="1" si="933"/>
        <v>0.23795893081519393</v>
      </c>
      <c r="Q6683" s="12">
        <f t="shared" ca="1" si="934"/>
        <v>0</v>
      </c>
      <c r="R6683" s="101">
        <f t="shared" ca="1" si="935"/>
        <v>0</v>
      </c>
      <c r="S6683" s="13"/>
      <c r="T6683" s="101">
        <f t="shared" ca="1" si="936"/>
        <v>0.11636586513865634</v>
      </c>
      <c r="U6683" s="101">
        <f t="shared" si="937"/>
        <v>0</v>
      </c>
      <c r="V6683" s="101">
        <f t="shared" ca="1" si="938"/>
        <v>245.30530000321332</v>
      </c>
    </row>
    <row r="6684" spans="2:22" x14ac:dyDescent="0.3">
      <c r="B6684" s="13">
        <v>2023</v>
      </c>
      <c r="C6684" s="13">
        <v>10</v>
      </c>
      <c r="D6684" s="13">
        <v>3</v>
      </c>
      <c r="E6684" s="83" t="s">
        <v>375</v>
      </c>
      <c r="F6684" s="13">
        <v>2</v>
      </c>
      <c r="G6684" s="13">
        <v>21</v>
      </c>
      <c r="H6684" s="13" t="s">
        <v>69</v>
      </c>
      <c r="I6684" s="13" t="s">
        <v>53</v>
      </c>
      <c r="J6684" s="13"/>
      <c r="K6684" s="13" t="s">
        <v>27</v>
      </c>
      <c r="L6684" s="12">
        <f t="shared" ca="1" si="931"/>
        <v>2.7985372050389716</v>
      </c>
      <c r="M6684" s="101">
        <f t="shared" ca="1" si="932"/>
        <v>0.14765082293785614</v>
      </c>
      <c r="N6684" s="101">
        <f t="shared" ca="1" si="939"/>
        <v>958.61082995421918</v>
      </c>
      <c r="O6684" s="101">
        <f t="shared" ca="1" si="933"/>
        <v>0.30193417905165465</v>
      </c>
      <c r="Q6684" s="12">
        <f t="shared" ca="1" si="934"/>
        <v>0</v>
      </c>
      <c r="R6684" s="101">
        <f t="shared" ca="1" si="935"/>
        <v>0</v>
      </c>
      <c r="S6684" s="13"/>
      <c r="T6684" s="101">
        <f t="shared" ca="1" si="936"/>
        <v>0.14765082293785614</v>
      </c>
      <c r="U6684" s="101">
        <f t="shared" si="937"/>
        <v>0</v>
      </c>
      <c r="V6684" s="101">
        <f t="shared" ca="1" si="938"/>
        <v>245.45295082615118</v>
      </c>
    </row>
    <row r="6685" spans="2:22" x14ac:dyDescent="0.3">
      <c r="B6685" s="13">
        <v>2023</v>
      </c>
      <c r="C6685" s="13">
        <v>10</v>
      </c>
      <c r="D6685" s="13">
        <v>3</v>
      </c>
      <c r="E6685" s="83" t="s">
        <v>375</v>
      </c>
      <c r="F6685" s="13">
        <v>2</v>
      </c>
      <c r="G6685" s="13">
        <v>22</v>
      </c>
      <c r="H6685" s="13" t="s">
        <v>69</v>
      </c>
      <c r="I6685" s="13" t="s">
        <v>53</v>
      </c>
      <c r="J6685" s="13"/>
      <c r="K6685" s="13" t="s">
        <v>27</v>
      </c>
      <c r="L6685" s="12">
        <f t="shared" ca="1" si="931"/>
        <v>2.7116779578245138</v>
      </c>
      <c r="M6685" s="101">
        <f t="shared" ca="1" si="932"/>
        <v>0.14306812905482136</v>
      </c>
      <c r="N6685" s="101">
        <f t="shared" ca="1" si="939"/>
        <v>958.61082995421918</v>
      </c>
      <c r="O6685" s="101">
        <f t="shared" ca="1" si="933"/>
        <v>0.29256293486968682</v>
      </c>
      <c r="Q6685" s="12">
        <f t="shared" ca="1" si="934"/>
        <v>0</v>
      </c>
      <c r="R6685" s="101">
        <f t="shared" ca="1" si="935"/>
        <v>0</v>
      </c>
      <c r="S6685" s="13"/>
      <c r="T6685" s="101">
        <f t="shared" ca="1" si="936"/>
        <v>0.14306812905482136</v>
      </c>
      <c r="U6685" s="101">
        <f t="shared" si="937"/>
        <v>0</v>
      </c>
      <c r="V6685" s="101">
        <f t="shared" ca="1" si="938"/>
        <v>245.59601895520601</v>
      </c>
    </row>
    <row r="6686" spans="2:22" x14ac:dyDescent="0.3">
      <c r="B6686" s="13">
        <v>2023</v>
      </c>
      <c r="C6686" s="13">
        <v>10</v>
      </c>
      <c r="D6686" s="13">
        <v>3</v>
      </c>
      <c r="E6686" s="83" t="s">
        <v>375</v>
      </c>
      <c r="F6686" s="13">
        <v>2</v>
      </c>
      <c r="G6686" s="13">
        <v>23</v>
      </c>
      <c r="H6686" s="13" t="s">
        <v>69</v>
      </c>
      <c r="I6686" s="13" t="s">
        <v>53</v>
      </c>
      <c r="J6686" s="13"/>
      <c r="K6686" s="13" t="s">
        <v>27</v>
      </c>
      <c r="L6686" s="12">
        <f t="shared" ca="1" si="931"/>
        <v>2.5437789389158483</v>
      </c>
      <c r="M6686" s="101">
        <f t="shared" ca="1" si="932"/>
        <v>0.13420977681720017</v>
      </c>
      <c r="N6686" s="101">
        <f t="shared" ca="1" si="939"/>
        <v>958.61082995421918</v>
      </c>
      <c r="O6686" s="101">
        <f t="shared" ca="1" si="933"/>
        <v>0.27444830971963086</v>
      </c>
      <c r="Q6686" s="12">
        <f t="shared" ca="1" si="934"/>
        <v>0</v>
      </c>
      <c r="R6686" s="101">
        <f t="shared" ca="1" si="935"/>
        <v>0</v>
      </c>
      <c r="S6686" s="13"/>
      <c r="T6686" s="101">
        <f t="shared" ca="1" si="936"/>
        <v>0.13420977681720017</v>
      </c>
      <c r="U6686" s="101">
        <f t="shared" si="937"/>
        <v>0</v>
      </c>
      <c r="V6686" s="101">
        <f t="shared" ca="1" si="938"/>
        <v>245.73022873202319</v>
      </c>
    </row>
    <row r="6687" spans="2:22" x14ac:dyDescent="0.3">
      <c r="B6687" s="13">
        <v>2023</v>
      </c>
      <c r="C6687" s="13">
        <v>10</v>
      </c>
      <c r="D6687" s="13">
        <v>4</v>
      </c>
      <c r="E6687" s="83" t="s">
        <v>376</v>
      </c>
      <c r="F6687" s="13">
        <v>3</v>
      </c>
      <c r="G6687" s="13">
        <v>0</v>
      </c>
      <c r="H6687" s="13" t="s">
        <v>69</v>
      </c>
      <c r="I6687" s="13" t="s">
        <v>53</v>
      </c>
      <c r="J6687" s="13"/>
      <c r="K6687" s="13" t="s">
        <v>27</v>
      </c>
      <c r="L6687" s="12">
        <f t="shared" ca="1" si="931"/>
        <v>2.0134783533253158</v>
      </c>
      <c r="M6687" s="101">
        <f t="shared" ca="1" si="932"/>
        <v>0.10623111792144366</v>
      </c>
      <c r="N6687" s="101">
        <f t="shared" ca="1" si="939"/>
        <v>958.61082995421918</v>
      </c>
      <c r="O6687" s="101">
        <f t="shared" ca="1" si="933"/>
        <v>0.21723417954026833</v>
      </c>
      <c r="Q6687" s="12">
        <f t="shared" ca="1" si="934"/>
        <v>0</v>
      </c>
      <c r="R6687" s="101">
        <f t="shared" ca="1" si="935"/>
        <v>0</v>
      </c>
      <c r="S6687" s="13"/>
      <c r="T6687" s="101">
        <f t="shared" ca="1" si="936"/>
        <v>0.10623111792144366</v>
      </c>
      <c r="U6687" s="101">
        <f t="shared" si="937"/>
        <v>0</v>
      </c>
      <c r="V6687" s="101">
        <f t="shared" ca="1" si="938"/>
        <v>245.83645984994465</v>
      </c>
    </row>
    <row r="6688" spans="2:22" x14ac:dyDescent="0.3">
      <c r="B6688" s="13">
        <v>2023</v>
      </c>
      <c r="C6688" s="13">
        <v>10</v>
      </c>
      <c r="D6688" s="13">
        <v>4</v>
      </c>
      <c r="E6688" s="83" t="s">
        <v>376</v>
      </c>
      <c r="F6688" s="13">
        <v>3</v>
      </c>
      <c r="G6688" s="13">
        <v>1</v>
      </c>
      <c r="H6688" s="13" t="s">
        <v>69</v>
      </c>
      <c r="I6688" s="13" t="s">
        <v>53</v>
      </c>
      <c r="J6688" s="13"/>
      <c r="K6688" s="13" t="s">
        <v>27</v>
      </c>
      <c r="L6688" s="12">
        <f t="shared" ca="1" si="931"/>
        <v>1.6577222826900109</v>
      </c>
      <c r="M6688" s="101">
        <f t="shared" ca="1" si="932"/>
        <v>8.7461427634724975E-2</v>
      </c>
      <c r="N6688" s="101">
        <f t="shared" ca="1" si="939"/>
        <v>958.61082995421918</v>
      </c>
      <c r="O6688" s="101">
        <f t="shared" ca="1" si="933"/>
        <v>0.17885165707942527</v>
      </c>
      <c r="Q6688" s="12">
        <f t="shared" ca="1" si="934"/>
        <v>0</v>
      </c>
      <c r="R6688" s="101">
        <f t="shared" ca="1" si="935"/>
        <v>0</v>
      </c>
      <c r="S6688" s="13"/>
      <c r="T6688" s="101">
        <f t="shared" ca="1" si="936"/>
        <v>8.7461427634724975E-2</v>
      </c>
      <c r="U6688" s="101">
        <f t="shared" si="937"/>
        <v>0</v>
      </c>
      <c r="V6688" s="101">
        <f t="shared" ca="1" si="938"/>
        <v>245.92392127757938</v>
      </c>
    </row>
    <row r="6689" spans="2:22" x14ac:dyDescent="0.3">
      <c r="B6689" s="13">
        <v>2023</v>
      </c>
      <c r="C6689" s="13">
        <v>10</v>
      </c>
      <c r="D6689" s="13">
        <v>4</v>
      </c>
      <c r="E6689" s="83" t="s">
        <v>376</v>
      </c>
      <c r="F6689" s="13">
        <v>3</v>
      </c>
      <c r="G6689" s="13">
        <v>2</v>
      </c>
      <c r="H6689" s="13" t="s">
        <v>69</v>
      </c>
      <c r="I6689" s="13" t="s">
        <v>53</v>
      </c>
      <c r="J6689" s="13"/>
      <c r="K6689" s="13" t="s">
        <v>27</v>
      </c>
      <c r="L6689" s="12">
        <f t="shared" ca="1" si="931"/>
        <v>1.4235239195544607</v>
      </c>
      <c r="M6689" s="101">
        <f t="shared" ca="1" si="932"/>
        <v>7.5105121995693344E-2</v>
      </c>
      <c r="N6689" s="101">
        <f t="shared" ca="1" si="939"/>
        <v>958.61082995421918</v>
      </c>
      <c r="O6689" s="101">
        <f t="shared" ca="1" si="933"/>
        <v>0.15358399568073075</v>
      </c>
      <c r="Q6689" s="12">
        <f t="shared" ca="1" si="934"/>
        <v>0</v>
      </c>
      <c r="R6689" s="101">
        <f t="shared" ca="1" si="935"/>
        <v>0</v>
      </c>
      <c r="S6689" s="13"/>
      <c r="T6689" s="101">
        <f t="shared" ca="1" si="936"/>
        <v>7.5105121995693344E-2</v>
      </c>
      <c r="U6689" s="101">
        <f t="shared" si="937"/>
        <v>0</v>
      </c>
      <c r="V6689" s="101">
        <f t="shared" ca="1" si="938"/>
        <v>245.99902639957509</v>
      </c>
    </row>
    <row r="6690" spans="2:22" x14ac:dyDescent="0.3">
      <c r="B6690" s="13">
        <v>2023</v>
      </c>
      <c r="C6690" s="13">
        <v>10</v>
      </c>
      <c r="D6690" s="13">
        <v>4</v>
      </c>
      <c r="E6690" s="83" t="s">
        <v>376</v>
      </c>
      <c r="F6690" s="13">
        <v>3</v>
      </c>
      <c r="G6690" s="13">
        <v>3</v>
      </c>
      <c r="H6690" s="13" t="s">
        <v>69</v>
      </c>
      <c r="I6690" s="13" t="s">
        <v>53</v>
      </c>
      <c r="J6690" s="13"/>
      <c r="K6690" s="13" t="s">
        <v>27</v>
      </c>
      <c r="L6690" s="12">
        <f t="shared" ca="1" si="931"/>
        <v>1.2840478712471168</v>
      </c>
      <c r="M6690" s="101">
        <f t="shared" ca="1" si="932"/>
        <v>6.7746365686997892E-2</v>
      </c>
      <c r="N6690" s="101">
        <f t="shared" ca="1" si="939"/>
        <v>958.61082995421918</v>
      </c>
      <c r="O6690" s="101">
        <f t="shared" ca="1" si="933"/>
        <v>0.13853592482885144</v>
      </c>
      <c r="Q6690" s="12">
        <f t="shared" ca="1" si="934"/>
        <v>0</v>
      </c>
      <c r="R6690" s="101">
        <f t="shared" ca="1" si="935"/>
        <v>0</v>
      </c>
      <c r="S6690" s="13"/>
      <c r="T6690" s="101">
        <f t="shared" ca="1" si="936"/>
        <v>6.7746365686997892E-2</v>
      </c>
      <c r="U6690" s="101">
        <f t="shared" si="937"/>
        <v>0</v>
      </c>
      <c r="V6690" s="101">
        <f t="shared" ca="1" si="938"/>
        <v>246.06677276526207</v>
      </c>
    </row>
    <row r="6691" spans="2:22" x14ac:dyDescent="0.3">
      <c r="B6691" s="13">
        <v>2023</v>
      </c>
      <c r="C6691" s="13">
        <v>10</v>
      </c>
      <c r="D6691" s="13">
        <v>4</v>
      </c>
      <c r="E6691" s="83" t="s">
        <v>376</v>
      </c>
      <c r="F6691" s="13">
        <v>3</v>
      </c>
      <c r="G6691" s="13">
        <v>4</v>
      </c>
      <c r="H6691" s="13" t="s">
        <v>69</v>
      </c>
      <c r="I6691" s="13" t="s">
        <v>53</v>
      </c>
      <c r="J6691" s="13"/>
      <c r="K6691" s="13" t="s">
        <v>27</v>
      </c>
      <c r="L6691" s="12">
        <f t="shared" ca="1" si="931"/>
        <v>1.3013839249330348</v>
      </c>
      <c r="M6691" s="101">
        <f t="shared" ca="1" si="932"/>
        <v>6.8661015879466922E-2</v>
      </c>
      <c r="N6691" s="101">
        <f t="shared" ca="1" si="939"/>
        <v>958.61082995421918</v>
      </c>
      <c r="O6691" s="101">
        <f t="shared" ca="1" si="933"/>
        <v>0.14040631166102513</v>
      </c>
      <c r="Q6691" s="12">
        <f t="shared" ca="1" si="934"/>
        <v>0</v>
      </c>
      <c r="R6691" s="101">
        <f t="shared" ca="1" si="935"/>
        <v>0</v>
      </c>
      <c r="S6691" s="13"/>
      <c r="T6691" s="101">
        <f t="shared" ca="1" si="936"/>
        <v>6.8661015879466922E-2</v>
      </c>
      <c r="U6691" s="101">
        <f t="shared" si="937"/>
        <v>0</v>
      </c>
      <c r="V6691" s="101">
        <f t="shared" ca="1" si="938"/>
        <v>246.13543378114153</v>
      </c>
    </row>
    <row r="6692" spans="2:22" x14ac:dyDescent="0.3">
      <c r="B6692" s="13">
        <v>2023</v>
      </c>
      <c r="C6692" s="13">
        <v>10</v>
      </c>
      <c r="D6692" s="13">
        <v>4</v>
      </c>
      <c r="E6692" s="83" t="s">
        <v>376</v>
      </c>
      <c r="F6692" s="13">
        <v>3</v>
      </c>
      <c r="G6692" s="13">
        <v>5</v>
      </c>
      <c r="H6692" s="13" t="s">
        <v>69</v>
      </c>
      <c r="I6692" s="13" t="s">
        <v>53</v>
      </c>
      <c r="J6692" s="13"/>
      <c r="K6692" s="13" t="s">
        <v>27</v>
      </c>
      <c r="L6692" s="12">
        <f t="shared" ca="1" si="931"/>
        <v>1.3993400469448622</v>
      </c>
      <c r="M6692" s="101">
        <f t="shared" ca="1" si="932"/>
        <v>7.3829180876810938E-2</v>
      </c>
      <c r="N6692" s="101">
        <f t="shared" ca="1" si="939"/>
        <v>958.61082995421918</v>
      </c>
      <c r="O6692" s="101">
        <f t="shared" ca="1" si="933"/>
        <v>0.1509747976648812</v>
      </c>
      <c r="Q6692" s="12">
        <f t="shared" ca="1" si="934"/>
        <v>0</v>
      </c>
      <c r="R6692" s="101">
        <f t="shared" ca="1" si="935"/>
        <v>0</v>
      </c>
      <c r="S6692" s="13"/>
      <c r="T6692" s="101">
        <f t="shared" ca="1" si="936"/>
        <v>7.3829180876810938E-2</v>
      </c>
      <c r="U6692" s="101">
        <f t="shared" si="937"/>
        <v>0</v>
      </c>
      <c r="V6692" s="101">
        <f t="shared" ca="1" si="938"/>
        <v>246.20926296201833</v>
      </c>
    </row>
    <row r="6693" spans="2:22" x14ac:dyDescent="0.3">
      <c r="B6693" s="13">
        <v>2023</v>
      </c>
      <c r="C6693" s="13">
        <v>10</v>
      </c>
      <c r="D6693" s="13">
        <v>4</v>
      </c>
      <c r="E6693" s="83" t="s">
        <v>376</v>
      </c>
      <c r="F6693" s="13">
        <v>3</v>
      </c>
      <c r="G6693" s="13">
        <v>6</v>
      </c>
      <c r="H6693" s="13" t="s">
        <v>69</v>
      </c>
      <c r="I6693" s="13" t="s">
        <v>53</v>
      </c>
      <c r="J6693" s="13"/>
      <c r="K6693" s="13" t="s">
        <v>27</v>
      </c>
      <c r="L6693" s="12">
        <f t="shared" ca="1" si="931"/>
        <v>1.5762814673968706</v>
      </c>
      <c r="M6693" s="101">
        <f t="shared" ca="1" si="932"/>
        <v>8.3164610219858895E-2</v>
      </c>
      <c r="N6693" s="101">
        <f t="shared" ca="1" si="939"/>
        <v>958.61082995421918</v>
      </c>
      <c r="O6693" s="101">
        <f t="shared" ca="1" si="933"/>
        <v>0.17006500751744838</v>
      </c>
      <c r="Q6693" s="12">
        <f t="shared" ca="1" si="934"/>
        <v>0</v>
      </c>
      <c r="R6693" s="101">
        <f t="shared" ca="1" si="935"/>
        <v>0</v>
      </c>
      <c r="S6693" s="13"/>
      <c r="T6693" s="101">
        <f t="shared" ca="1" si="936"/>
        <v>8.3164610219858895E-2</v>
      </c>
      <c r="U6693" s="101">
        <f t="shared" si="937"/>
        <v>0</v>
      </c>
      <c r="V6693" s="101">
        <f t="shared" ca="1" si="938"/>
        <v>246.29242757223818</v>
      </c>
    </row>
    <row r="6694" spans="2:22" x14ac:dyDescent="0.3">
      <c r="B6694" s="13">
        <v>2023</v>
      </c>
      <c r="C6694" s="13">
        <v>10</v>
      </c>
      <c r="D6694" s="13">
        <v>4</v>
      </c>
      <c r="E6694" s="83" t="s">
        <v>376</v>
      </c>
      <c r="F6694" s="13">
        <v>3</v>
      </c>
      <c r="G6694" s="13">
        <v>7</v>
      </c>
      <c r="H6694" s="13" t="s">
        <v>69</v>
      </c>
      <c r="I6694" s="13" t="s">
        <v>53</v>
      </c>
      <c r="J6694" s="13"/>
      <c r="K6694" s="13" t="s">
        <v>27</v>
      </c>
      <c r="L6694" s="12">
        <f t="shared" ca="1" si="931"/>
        <v>1.3582776679932858</v>
      </c>
      <c r="M6694" s="101">
        <f t="shared" ca="1" si="932"/>
        <v>7.1662729763325758E-2</v>
      </c>
      <c r="N6694" s="101">
        <f t="shared" ca="1" si="939"/>
        <v>958.61082995421918</v>
      </c>
      <c r="O6694" s="101">
        <f t="shared" ca="1" si="933"/>
        <v>0.14654457759979561</v>
      </c>
      <c r="Q6694" s="12">
        <f t="shared" ca="1" si="934"/>
        <v>5.6000000000000005</v>
      </c>
      <c r="R6694" s="101">
        <f t="shared" ca="1" si="935"/>
        <v>0.35906179540436844</v>
      </c>
      <c r="S6694" s="13"/>
      <c r="T6694" s="101">
        <f t="shared" ca="1" si="936"/>
        <v>0</v>
      </c>
      <c r="U6694" s="101">
        <f t="shared" si="937"/>
        <v>0</v>
      </c>
      <c r="V6694" s="101">
        <f t="shared" ca="1" si="938"/>
        <v>245.57430398142947</v>
      </c>
    </row>
    <row r="6695" spans="2:22" x14ac:dyDescent="0.3">
      <c r="B6695" s="13">
        <v>2023</v>
      </c>
      <c r="C6695" s="13">
        <v>10</v>
      </c>
      <c r="D6695" s="13">
        <v>4</v>
      </c>
      <c r="E6695" s="83" t="s">
        <v>376</v>
      </c>
      <c r="F6695" s="13">
        <v>3</v>
      </c>
      <c r="G6695" s="13">
        <v>8</v>
      </c>
      <c r="H6695" s="13" t="s">
        <v>69</v>
      </c>
      <c r="I6695" s="13" t="s">
        <v>53</v>
      </c>
      <c r="J6695" s="13"/>
      <c r="K6695" s="13" t="s">
        <v>27</v>
      </c>
      <c r="L6695" s="12">
        <f t="shared" ca="1" si="931"/>
        <v>1.9266587819266248</v>
      </c>
      <c r="M6695" s="101">
        <f t="shared" ca="1" si="932"/>
        <v>0.10165051733444873</v>
      </c>
      <c r="N6695" s="101">
        <f t="shared" ca="1" si="939"/>
        <v>958.61082995421918</v>
      </c>
      <c r="O6695" s="101">
        <f t="shared" ca="1" si="933"/>
        <v>0.20786721598206354</v>
      </c>
      <c r="Q6695" s="12">
        <f t="shared" ca="1" si="934"/>
        <v>5.6000000000000005</v>
      </c>
      <c r="R6695" s="101">
        <f t="shared" ca="1" si="935"/>
        <v>0.3109483341099113</v>
      </c>
      <c r="S6695" s="13"/>
      <c r="T6695" s="101">
        <f t="shared" ca="1" si="936"/>
        <v>0</v>
      </c>
      <c r="U6695" s="101">
        <f t="shared" si="937"/>
        <v>0</v>
      </c>
      <c r="V6695" s="101">
        <f t="shared" ca="1" si="938"/>
        <v>244.95240731320962</v>
      </c>
    </row>
    <row r="6696" spans="2:22" x14ac:dyDescent="0.3">
      <c r="B6696" s="13">
        <v>2023</v>
      </c>
      <c r="C6696" s="13">
        <v>10</v>
      </c>
      <c r="D6696" s="13">
        <v>4</v>
      </c>
      <c r="E6696" s="83" t="s">
        <v>376</v>
      </c>
      <c r="F6696" s="13">
        <v>3</v>
      </c>
      <c r="G6696" s="13">
        <v>9</v>
      </c>
      <c r="H6696" s="13" t="s">
        <v>69</v>
      </c>
      <c r="I6696" s="13" t="s">
        <v>53</v>
      </c>
      <c r="J6696" s="13"/>
      <c r="K6696" s="13" t="s">
        <v>27</v>
      </c>
      <c r="L6696" s="12">
        <f t="shared" ca="1" si="931"/>
        <v>1.7217712194711055</v>
      </c>
      <c r="M6696" s="101">
        <f t="shared" ca="1" si="932"/>
        <v>9.084064953929552E-2</v>
      </c>
      <c r="N6696" s="101">
        <f t="shared" ca="1" si="939"/>
        <v>958.61082995421918</v>
      </c>
      <c r="O6696" s="101">
        <f t="shared" ca="1" si="933"/>
        <v>0.18576189686873756</v>
      </c>
      <c r="Q6696" s="12">
        <f t="shared" ca="1" si="934"/>
        <v>5.6000000000000005</v>
      </c>
      <c r="R6696" s="101">
        <f t="shared" ca="1" si="935"/>
        <v>0.32829206627177099</v>
      </c>
      <c r="S6696" s="13"/>
      <c r="T6696" s="101">
        <f t="shared" ca="1" si="936"/>
        <v>0</v>
      </c>
      <c r="U6696" s="101">
        <f t="shared" si="937"/>
        <v>0</v>
      </c>
      <c r="V6696" s="101">
        <f t="shared" ca="1" si="938"/>
        <v>244.2958231806661</v>
      </c>
    </row>
    <row r="6697" spans="2:22" x14ac:dyDescent="0.3">
      <c r="B6697" s="13">
        <v>2023</v>
      </c>
      <c r="C6697" s="13">
        <v>10</v>
      </c>
      <c r="D6697" s="13">
        <v>4</v>
      </c>
      <c r="E6697" s="83" t="s">
        <v>376</v>
      </c>
      <c r="F6697" s="13">
        <v>3</v>
      </c>
      <c r="G6697" s="13">
        <v>10</v>
      </c>
      <c r="H6697" s="13" t="s">
        <v>70</v>
      </c>
      <c r="I6697" s="13" t="s">
        <v>53</v>
      </c>
      <c r="J6697" s="13"/>
      <c r="K6697" s="13" t="s">
        <v>27</v>
      </c>
      <c r="L6697" s="12">
        <f t="shared" ca="1" si="931"/>
        <v>2.3573352455539633</v>
      </c>
      <c r="M6697" s="101">
        <f t="shared" ca="1" si="932"/>
        <v>0.12437300755542711</v>
      </c>
      <c r="N6697" s="101">
        <f t="shared" ca="1" si="939"/>
        <v>958.61082995421918</v>
      </c>
      <c r="O6697" s="101">
        <f t="shared" ca="1" si="933"/>
        <v>0.25433289964281708</v>
      </c>
      <c r="Q6697" s="12">
        <f t="shared" ca="1" si="934"/>
        <v>5.1265090878615016</v>
      </c>
      <c r="R6697" s="101">
        <f t="shared" ca="1" si="935"/>
        <v>0.23441056575133312</v>
      </c>
      <c r="S6697" s="13"/>
      <c r="T6697" s="101">
        <f t="shared" ca="1" si="936"/>
        <v>0</v>
      </c>
      <c r="U6697" s="101">
        <f t="shared" si="937"/>
        <v>0</v>
      </c>
      <c r="V6697" s="101">
        <f t="shared" ca="1" si="938"/>
        <v>243.82700204916341</v>
      </c>
    </row>
    <row r="6698" spans="2:22" x14ac:dyDescent="0.3">
      <c r="B6698" s="13">
        <v>2023</v>
      </c>
      <c r="C6698" s="13">
        <v>10</v>
      </c>
      <c r="D6698" s="13">
        <v>4</v>
      </c>
      <c r="E6698" s="83" t="s">
        <v>376</v>
      </c>
      <c r="F6698" s="13">
        <v>3</v>
      </c>
      <c r="G6698" s="13">
        <v>11</v>
      </c>
      <c r="H6698" s="13" t="s">
        <v>70</v>
      </c>
      <c r="I6698" s="13" t="s">
        <v>53</v>
      </c>
      <c r="J6698" s="13"/>
      <c r="K6698" s="13" t="s">
        <v>27</v>
      </c>
      <c r="L6698" s="12">
        <f t="shared" ca="1" si="931"/>
        <v>1.4963553954446427</v>
      </c>
      <c r="M6698" s="101">
        <f t="shared" ca="1" si="932"/>
        <v>7.8947710663659354E-2</v>
      </c>
      <c r="N6698" s="101">
        <f t="shared" ca="1" si="939"/>
        <v>958.61082995421918</v>
      </c>
      <c r="O6698" s="101">
        <f t="shared" ca="1" si="933"/>
        <v>0.16144178361452249</v>
      </c>
      <c r="Q6698" s="12">
        <f t="shared" ca="1" si="934"/>
        <v>4.2261553753969432</v>
      </c>
      <c r="R6698" s="101">
        <f t="shared" ca="1" si="935"/>
        <v>0.23107756830296225</v>
      </c>
      <c r="S6698" s="13"/>
      <c r="T6698" s="101">
        <f t="shared" ca="1" si="936"/>
        <v>0</v>
      </c>
      <c r="U6698" s="101">
        <f t="shared" si="937"/>
        <v>0</v>
      </c>
      <c r="V6698" s="101">
        <f t="shared" ca="1" si="938"/>
        <v>243.36484691255748</v>
      </c>
    </row>
    <row r="6699" spans="2:22" x14ac:dyDescent="0.3">
      <c r="B6699" s="13">
        <v>2023</v>
      </c>
      <c r="C6699" s="13">
        <v>10</v>
      </c>
      <c r="D6699" s="13">
        <v>4</v>
      </c>
      <c r="E6699" s="83" t="s">
        <v>376</v>
      </c>
      <c r="F6699" s="13">
        <v>3</v>
      </c>
      <c r="G6699" s="13">
        <v>12</v>
      </c>
      <c r="H6699" s="13" t="s">
        <v>70</v>
      </c>
      <c r="I6699" s="13" t="s">
        <v>53</v>
      </c>
      <c r="J6699" s="13"/>
      <c r="K6699" s="13" t="s">
        <v>27</v>
      </c>
      <c r="L6699" s="12">
        <f t="shared" ca="1" si="931"/>
        <v>1.5938399472824425</v>
      </c>
      <c r="M6699" s="101">
        <f t="shared" ca="1" si="932"/>
        <v>8.4090995618621669E-2</v>
      </c>
      <c r="N6699" s="101">
        <f t="shared" ca="1" si="939"/>
        <v>958.61082995421918</v>
      </c>
      <c r="O6699" s="101">
        <f t="shared" ca="1" si="933"/>
        <v>0.17195939191230272</v>
      </c>
      <c r="Q6699" s="12">
        <f t="shared" ca="1" si="934"/>
        <v>5.6000000000000005</v>
      </c>
      <c r="R6699" s="101">
        <f t="shared" ca="1" si="935"/>
        <v>0.33912144846254128</v>
      </c>
      <c r="S6699" s="13"/>
      <c r="T6699" s="101">
        <f t="shared" ca="1" si="936"/>
        <v>0</v>
      </c>
      <c r="U6699" s="101">
        <f t="shared" si="937"/>
        <v>0</v>
      </c>
      <c r="V6699" s="101">
        <f t="shared" ca="1" si="938"/>
        <v>242.68660401563238</v>
      </c>
    </row>
    <row r="6700" spans="2:22" x14ac:dyDescent="0.3">
      <c r="B6700" s="13">
        <v>2023</v>
      </c>
      <c r="C6700" s="13">
        <v>10</v>
      </c>
      <c r="D6700" s="13">
        <v>4</v>
      </c>
      <c r="E6700" s="83" t="s">
        <v>376</v>
      </c>
      <c r="F6700" s="13">
        <v>3</v>
      </c>
      <c r="G6700" s="13">
        <v>13</v>
      </c>
      <c r="H6700" s="13" t="s">
        <v>70</v>
      </c>
      <c r="I6700" s="13" t="s">
        <v>53</v>
      </c>
      <c r="J6700" s="13"/>
      <c r="K6700" s="13" t="s">
        <v>27</v>
      </c>
      <c r="L6700" s="12">
        <f t="shared" ca="1" si="931"/>
        <v>2.0143297051377842</v>
      </c>
      <c r="M6700" s="101">
        <f t="shared" ca="1" si="932"/>
        <v>0.1062760352430695</v>
      </c>
      <c r="N6700" s="101">
        <f t="shared" ca="1" si="939"/>
        <v>958.61082995421918</v>
      </c>
      <c r="O6700" s="101">
        <f t="shared" ca="1" si="933"/>
        <v>0.21732603188731553</v>
      </c>
      <c r="Q6700" s="12">
        <f t="shared" ca="1" si="934"/>
        <v>5.6000000000000005</v>
      </c>
      <c r="R6700" s="101">
        <f t="shared" ca="1" si="935"/>
        <v>0.30352699046008663</v>
      </c>
      <c r="S6700" s="13"/>
      <c r="T6700" s="101">
        <f t="shared" ca="1" si="936"/>
        <v>0</v>
      </c>
      <c r="U6700" s="101">
        <f t="shared" si="937"/>
        <v>0</v>
      </c>
      <c r="V6700" s="101">
        <f t="shared" ca="1" si="938"/>
        <v>242.07955003471221</v>
      </c>
    </row>
    <row r="6701" spans="2:22" x14ac:dyDescent="0.3">
      <c r="B6701" s="13">
        <v>2023</v>
      </c>
      <c r="C6701" s="13">
        <v>10</v>
      </c>
      <c r="D6701" s="13">
        <v>4</v>
      </c>
      <c r="E6701" s="83" t="s">
        <v>376</v>
      </c>
      <c r="F6701" s="13">
        <v>3</v>
      </c>
      <c r="G6701" s="13">
        <v>14</v>
      </c>
      <c r="H6701" s="13" t="s">
        <v>70</v>
      </c>
      <c r="I6701" s="13" t="s">
        <v>53</v>
      </c>
      <c r="J6701" s="13"/>
      <c r="K6701" s="13" t="s">
        <v>27</v>
      </c>
      <c r="L6701" s="12">
        <f t="shared" ca="1" si="931"/>
        <v>1.9353049946012972</v>
      </c>
      <c r="M6701" s="101">
        <f t="shared" ca="1" si="932"/>
        <v>0.10210669151516444</v>
      </c>
      <c r="N6701" s="101">
        <f t="shared" ca="1" si="939"/>
        <v>958.61082995421918</v>
      </c>
      <c r="O6701" s="101">
        <f t="shared" ca="1" si="933"/>
        <v>0.20880005586753395</v>
      </c>
      <c r="Q6701" s="12">
        <f t="shared" ca="1" si="934"/>
        <v>4.3929747794891449</v>
      </c>
      <c r="R6701" s="101">
        <f t="shared" ca="1" si="935"/>
        <v>0.20804174729075631</v>
      </c>
      <c r="S6701" s="13"/>
      <c r="T6701" s="101">
        <f t="shared" ca="1" si="936"/>
        <v>0</v>
      </c>
      <c r="U6701" s="101">
        <f t="shared" si="937"/>
        <v>0</v>
      </c>
      <c r="V6701" s="101">
        <f t="shared" ca="1" si="938"/>
        <v>241.66346654013068</v>
      </c>
    </row>
    <row r="6702" spans="2:22" x14ac:dyDescent="0.3">
      <c r="B6702" s="13">
        <v>2023</v>
      </c>
      <c r="C6702" s="13">
        <v>10</v>
      </c>
      <c r="D6702" s="13">
        <v>4</v>
      </c>
      <c r="E6702" s="83" t="s">
        <v>376</v>
      </c>
      <c r="F6702" s="13">
        <v>3</v>
      </c>
      <c r="G6702" s="13">
        <v>15</v>
      </c>
      <c r="H6702" s="13" t="s">
        <v>70</v>
      </c>
      <c r="I6702" s="13" t="s">
        <v>53</v>
      </c>
      <c r="J6702" s="13"/>
      <c r="K6702" s="13" t="s">
        <v>27</v>
      </c>
      <c r="L6702" s="12">
        <f t="shared" ca="1" si="931"/>
        <v>1.7963630528539891</v>
      </c>
      <c r="M6702" s="101">
        <f t="shared" ca="1" si="932"/>
        <v>9.4776114668576467E-2</v>
      </c>
      <c r="N6702" s="101">
        <f t="shared" ca="1" si="939"/>
        <v>958.61082995421918</v>
      </c>
      <c r="O6702" s="101">
        <f t="shared" ca="1" si="933"/>
        <v>0.19380960977241687</v>
      </c>
      <c r="Q6702" s="12">
        <f t="shared" ca="1" si="934"/>
        <v>5.5812655020335269</v>
      </c>
      <c r="R6702" s="101">
        <f t="shared" ca="1" si="935"/>
        <v>0.32039199232304788</v>
      </c>
      <c r="S6702" s="13"/>
      <c r="T6702" s="101">
        <f t="shared" ca="1" si="936"/>
        <v>0</v>
      </c>
      <c r="U6702" s="101">
        <f t="shared" si="937"/>
        <v>0</v>
      </c>
      <c r="V6702" s="101">
        <f t="shared" ca="1" si="938"/>
        <v>241.02268255548461</v>
      </c>
    </row>
    <row r="6703" spans="2:22" x14ac:dyDescent="0.3">
      <c r="B6703" s="13">
        <v>2023</v>
      </c>
      <c r="C6703" s="13">
        <v>10</v>
      </c>
      <c r="D6703" s="13">
        <v>4</v>
      </c>
      <c r="E6703" s="83" t="s">
        <v>376</v>
      </c>
      <c r="F6703" s="13">
        <v>3</v>
      </c>
      <c r="G6703" s="13">
        <v>16</v>
      </c>
      <c r="H6703" s="13" t="s">
        <v>71</v>
      </c>
      <c r="I6703" s="13" t="s">
        <v>53</v>
      </c>
      <c r="J6703" s="13"/>
      <c r="K6703" s="13" t="s">
        <v>27</v>
      </c>
      <c r="L6703" s="12">
        <f t="shared" ca="1" si="931"/>
        <v>2.3632262339878332</v>
      </c>
      <c r="M6703" s="101">
        <f t="shared" ca="1" si="932"/>
        <v>0.29337090468724963</v>
      </c>
      <c r="N6703" s="101">
        <f t="shared" ca="1" si="939"/>
        <v>959.27548733252831</v>
      </c>
      <c r="O6703" s="101">
        <f t="shared" ca="1" si="933"/>
        <v>0.70376877248157677</v>
      </c>
      <c r="Q6703" s="12">
        <f t="shared" ca="1" si="934"/>
        <v>5.6000000000000005</v>
      </c>
      <c r="R6703" s="101">
        <f t="shared" ca="1" si="935"/>
        <v>0.27399289929292997</v>
      </c>
      <c r="S6703" s="13"/>
      <c r="T6703" s="101">
        <f t="shared" ca="1" si="936"/>
        <v>0</v>
      </c>
      <c r="U6703" s="101">
        <f t="shared" ca="1" si="937"/>
        <v>0.66465737830907812</v>
      </c>
      <c r="V6703" s="101">
        <f t="shared" ca="1" si="938"/>
        <v>241.13935413520784</v>
      </c>
    </row>
    <row r="6704" spans="2:22" x14ac:dyDescent="0.3">
      <c r="B6704" s="13">
        <v>2023</v>
      </c>
      <c r="C6704" s="13">
        <v>10</v>
      </c>
      <c r="D6704" s="13">
        <v>4</v>
      </c>
      <c r="E6704" s="83" t="s">
        <v>376</v>
      </c>
      <c r="F6704" s="13">
        <v>3</v>
      </c>
      <c r="G6704" s="13">
        <v>17</v>
      </c>
      <c r="H6704" s="13" t="s">
        <v>71</v>
      </c>
      <c r="I6704" s="13" t="s">
        <v>53</v>
      </c>
      <c r="J6704" s="13"/>
      <c r="K6704" s="13" t="s">
        <v>27</v>
      </c>
      <c r="L6704" s="12">
        <f t="shared" ca="1" si="931"/>
        <v>3.0999636727411928</v>
      </c>
      <c r="M6704" s="101">
        <f t="shared" ca="1" si="932"/>
        <v>0.3848294903340917</v>
      </c>
      <c r="N6704" s="101">
        <f t="shared" ca="1" si="939"/>
        <v>960.1473521154868</v>
      </c>
      <c r="O6704" s="101">
        <f t="shared" ca="1" si="933"/>
        <v>0.92316918174232721</v>
      </c>
      <c r="Q6704" s="12">
        <f t="shared" ca="1" si="934"/>
        <v>5.6000000000000005</v>
      </c>
      <c r="R6704" s="101">
        <f t="shared" ca="1" si="935"/>
        <v>0.2116280751024581</v>
      </c>
      <c r="S6704" s="13"/>
      <c r="T6704" s="101">
        <f t="shared" ca="1" si="936"/>
        <v>0</v>
      </c>
      <c r="U6704" s="101">
        <f t="shared" ca="1" si="937"/>
        <v>0.87186478295846048</v>
      </c>
      <c r="V6704" s="101">
        <f t="shared" ca="1" si="938"/>
        <v>241.58796276796139</v>
      </c>
    </row>
    <row r="6705" spans="2:22" x14ac:dyDescent="0.3">
      <c r="B6705" s="13">
        <v>2023</v>
      </c>
      <c r="C6705" s="13">
        <v>10</v>
      </c>
      <c r="D6705" s="13">
        <v>4</v>
      </c>
      <c r="E6705" s="83" t="s">
        <v>376</v>
      </c>
      <c r="F6705" s="13">
        <v>3</v>
      </c>
      <c r="G6705" s="13">
        <v>18</v>
      </c>
      <c r="H6705" s="13" t="s">
        <v>71</v>
      </c>
      <c r="I6705" s="13" t="s">
        <v>53</v>
      </c>
      <c r="J6705" s="13"/>
      <c r="K6705" s="13" t="s">
        <v>27</v>
      </c>
      <c r="L6705" s="12">
        <f t="shared" ca="1" si="931"/>
        <v>2.9485114671131307</v>
      </c>
      <c r="M6705" s="101">
        <f t="shared" ca="1" si="932"/>
        <v>0.36602821352742404</v>
      </c>
      <c r="N6705" s="101">
        <f t="shared" ca="1" si="939"/>
        <v>960.97662096561237</v>
      </c>
      <c r="O6705" s="101">
        <f t="shared" ca="1" si="933"/>
        <v>0.8780667149062904</v>
      </c>
      <c r="Q6705" s="12">
        <f t="shared" ca="1" si="934"/>
        <v>0</v>
      </c>
      <c r="R6705" s="101">
        <f t="shared" ca="1" si="935"/>
        <v>0</v>
      </c>
      <c r="S6705" s="13"/>
      <c r="T6705" s="101">
        <f t="shared" ca="1" si="936"/>
        <v>0.36602821352742404</v>
      </c>
      <c r="U6705" s="101">
        <f t="shared" ca="1" si="937"/>
        <v>0.82926885012556795</v>
      </c>
      <c r="V6705" s="101">
        <f t="shared" ca="1" si="938"/>
        <v>242.78325983161437</v>
      </c>
    </row>
    <row r="6706" spans="2:22" x14ac:dyDescent="0.3">
      <c r="B6706" s="13">
        <v>2023</v>
      </c>
      <c r="C6706" s="13">
        <v>10</v>
      </c>
      <c r="D6706" s="13">
        <v>4</v>
      </c>
      <c r="E6706" s="83" t="s">
        <v>376</v>
      </c>
      <c r="F6706" s="13">
        <v>3</v>
      </c>
      <c r="G6706" s="13">
        <v>19</v>
      </c>
      <c r="H6706" s="13" t="s">
        <v>71</v>
      </c>
      <c r="I6706" s="13" t="s">
        <v>53</v>
      </c>
      <c r="J6706" s="13"/>
      <c r="K6706" s="13" t="s">
        <v>27</v>
      </c>
      <c r="L6706" s="12">
        <f t="shared" ca="1" si="931"/>
        <v>2.7531435981617456</v>
      </c>
      <c r="M6706" s="101">
        <f t="shared" ca="1" si="932"/>
        <v>0.34177524627579908</v>
      </c>
      <c r="N6706" s="101">
        <f t="shared" ca="1" si="939"/>
        <v>961.75094260259539</v>
      </c>
      <c r="O6706" s="101">
        <f t="shared" ca="1" si="933"/>
        <v>0.81988616353256782</v>
      </c>
      <c r="Q6706" s="12">
        <f t="shared" ca="1" si="934"/>
        <v>0</v>
      </c>
      <c r="R6706" s="101">
        <f t="shared" ca="1" si="935"/>
        <v>0</v>
      </c>
      <c r="S6706" s="13"/>
      <c r="T6706" s="101">
        <f t="shared" ca="1" si="936"/>
        <v>0.34177524627579908</v>
      </c>
      <c r="U6706" s="101">
        <f t="shared" ca="1" si="937"/>
        <v>0.77432163698299095</v>
      </c>
      <c r="V6706" s="101">
        <f t="shared" ca="1" si="938"/>
        <v>243.89935671487316</v>
      </c>
    </row>
    <row r="6707" spans="2:22" x14ac:dyDescent="0.3">
      <c r="B6707" s="13">
        <v>2023</v>
      </c>
      <c r="C6707" s="13">
        <v>10</v>
      </c>
      <c r="D6707" s="13">
        <v>4</v>
      </c>
      <c r="E6707" s="83" t="s">
        <v>376</v>
      </c>
      <c r="F6707" s="13">
        <v>3</v>
      </c>
      <c r="G6707" s="13">
        <v>20</v>
      </c>
      <c r="H6707" s="13" t="s">
        <v>69</v>
      </c>
      <c r="I6707" s="13" t="s">
        <v>53</v>
      </c>
      <c r="J6707" s="13"/>
      <c r="K6707" s="13" t="s">
        <v>27</v>
      </c>
      <c r="L6707" s="12">
        <f t="shared" ca="1" si="931"/>
        <v>2.8245761404167862</v>
      </c>
      <c r="M6707" s="101">
        <f t="shared" ca="1" si="932"/>
        <v>0.14902463716838965</v>
      </c>
      <c r="N6707" s="101">
        <f t="shared" ca="1" si="939"/>
        <v>961.75094260259539</v>
      </c>
      <c r="O6707" s="101">
        <f t="shared" ca="1" si="933"/>
        <v>0.30474351978956704</v>
      </c>
      <c r="Q6707" s="12">
        <f t="shared" ca="1" si="934"/>
        <v>0</v>
      </c>
      <c r="R6707" s="101">
        <f t="shared" ca="1" si="935"/>
        <v>0</v>
      </c>
      <c r="S6707" s="13"/>
      <c r="T6707" s="101">
        <f t="shared" ca="1" si="936"/>
        <v>0.14902463716838965</v>
      </c>
      <c r="U6707" s="101">
        <f t="shared" si="937"/>
        <v>0</v>
      </c>
      <c r="V6707" s="101">
        <f t="shared" ca="1" si="938"/>
        <v>244.04838135204156</v>
      </c>
    </row>
    <row r="6708" spans="2:22" x14ac:dyDescent="0.3">
      <c r="B6708" s="13">
        <v>2023</v>
      </c>
      <c r="C6708" s="13">
        <v>10</v>
      </c>
      <c r="D6708" s="13">
        <v>4</v>
      </c>
      <c r="E6708" s="83" t="s">
        <v>376</v>
      </c>
      <c r="F6708" s="13">
        <v>3</v>
      </c>
      <c r="G6708" s="13">
        <v>21</v>
      </c>
      <c r="H6708" s="13" t="s">
        <v>69</v>
      </c>
      <c r="I6708" s="13" t="s">
        <v>53</v>
      </c>
      <c r="J6708" s="13"/>
      <c r="K6708" s="13" t="s">
        <v>27</v>
      </c>
      <c r="L6708" s="12">
        <f t="shared" ca="1" si="931"/>
        <v>2.9224362739450873</v>
      </c>
      <c r="M6708" s="101">
        <f t="shared" ca="1" si="932"/>
        <v>0.1541877378133428</v>
      </c>
      <c r="N6708" s="101">
        <f t="shared" ca="1" si="939"/>
        <v>961.75094260259539</v>
      </c>
      <c r="O6708" s="101">
        <f t="shared" ca="1" si="933"/>
        <v>0.31530164959593548</v>
      </c>
      <c r="Q6708" s="12">
        <f t="shared" ca="1" si="934"/>
        <v>0</v>
      </c>
      <c r="R6708" s="101">
        <f t="shared" ca="1" si="935"/>
        <v>0</v>
      </c>
      <c r="S6708" s="13"/>
      <c r="T6708" s="101">
        <f t="shared" ca="1" si="936"/>
        <v>0.1541877378133428</v>
      </c>
      <c r="U6708" s="101">
        <f t="shared" si="937"/>
        <v>0</v>
      </c>
      <c r="V6708" s="101">
        <f t="shared" ca="1" si="938"/>
        <v>244.2025690898549</v>
      </c>
    </row>
    <row r="6709" spans="2:22" x14ac:dyDescent="0.3">
      <c r="B6709" s="13">
        <v>2023</v>
      </c>
      <c r="C6709" s="13">
        <v>10</v>
      </c>
      <c r="D6709" s="13">
        <v>4</v>
      </c>
      <c r="E6709" s="83" t="s">
        <v>376</v>
      </c>
      <c r="F6709" s="13">
        <v>3</v>
      </c>
      <c r="G6709" s="13">
        <v>22</v>
      </c>
      <c r="H6709" s="13" t="s">
        <v>69</v>
      </c>
      <c r="I6709" s="13" t="s">
        <v>53</v>
      </c>
      <c r="J6709" s="13"/>
      <c r="K6709" s="13" t="s">
        <v>27</v>
      </c>
      <c r="L6709" s="12">
        <f t="shared" ca="1" si="931"/>
        <v>2.3982992510721362</v>
      </c>
      <c r="M6709" s="101">
        <f t="shared" ca="1" si="932"/>
        <v>0.1265342684865659</v>
      </c>
      <c r="N6709" s="101">
        <f t="shared" ca="1" si="939"/>
        <v>961.75094260259539</v>
      </c>
      <c r="O6709" s="101">
        <f t="shared" ca="1" si="933"/>
        <v>0.25875250619817275</v>
      </c>
      <c r="Q6709" s="12">
        <f t="shared" ca="1" si="934"/>
        <v>0</v>
      </c>
      <c r="R6709" s="101">
        <f t="shared" ca="1" si="935"/>
        <v>0</v>
      </c>
      <c r="S6709" s="13"/>
      <c r="T6709" s="101">
        <f t="shared" ca="1" si="936"/>
        <v>0.1265342684865659</v>
      </c>
      <c r="U6709" s="101">
        <f t="shared" si="937"/>
        <v>0</v>
      </c>
      <c r="V6709" s="101">
        <f t="shared" ca="1" si="938"/>
        <v>244.32910335834148</v>
      </c>
    </row>
    <row r="6710" spans="2:22" x14ac:dyDescent="0.3">
      <c r="B6710" s="13">
        <v>2023</v>
      </c>
      <c r="C6710" s="13">
        <v>10</v>
      </c>
      <c r="D6710" s="13">
        <v>4</v>
      </c>
      <c r="E6710" s="83" t="s">
        <v>376</v>
      </c>
      <c r="F6710" s="13">
        <v>3</v>
      </c>
      <c r="G6710" s="13">
        <v>23</v>
      </c>
      <c r="H6710" s="13" t="s">
        <v>69</v>
      </c>
      <c r="I6710" s="13" t="s">
        <v>53</v>
      </c>
      <c r="J6710" s="13"/>
      <c r="K6710" s="13" t="s">
        <v>27</v>
      </c>
      <c r="L6710" s="12">
        <f t="shared" ca="1" si="931"/>
        <v>2.972673640089408</v>
      </c>
      <c r="M6710" s="101">
        <f t="shared" ca="1" si="932"/>
        <v>0.15683826125111716</v>
      </c>
      <c r="N6710" s="101">
        <f t="shared" ca="1" si="939"/>
        <v>961.75094260259539</v>
      </c>
      <c r="O6710" s="101">
        <f t="shared" ca="1" si="933"/>
        <v>0.32072175902924621</v>
      </c>
      <c r="Q6710" s="12">
        <f t="shared" ca="1" si="934"/>
        <v>0</v>
      </c>
      <c r="R6710" s="101">
        <f t="shared" ca="1" si="935"/>
        <v>0</v>
      </c>
      <c r="S6710" s="13"/>
      <c r="T6710" s="101">
        <f t="shared" ca="1" si="936"/>
        <v>0.15683826125111716</v>
      </c>
      <c r="U6710" s="101">
        <f t="shared" si="937"/>
        <v>0</v>
      </c>
      <c r="V6710" s="101">
        <f t="shared" ca="1" si="938"/>
        <v>244.48594161959261</v>
      </c>
    </row>
    <row r="6711" spans="2:22" x14ac:dyDescent="0.3">
      <c r="B6711" s="13">
        <v>2023</v>
      </c>
      <c r="C6711" s="13">
        <v>10</v>
      </c>
      <c r="D6711" s="13">
        <v>5</v>
      </c>
      <c r="E6711" s="83" t="s">
        <v>377</v>
      </c>
      <c r="F6711" s="13">
        <v>4</v>
      </c>
      <c r="G6711" s="13">
        <v>0</v>
      </c>
      <c r="H6711" s="13" t="s">
        <v>69</v>
      </c>
      <c r="I6711" s="13" t="s">
        <v>53</v>
      </c>
      <c r="J6711" s="13"/>
      <c r="K6711" s="13" t="s">
        <v>27</v>
      </c>
      <c r="L6711" s="12">
        <f t="shared" ca="1" si="931"/>
        <v>2.6405672709139805</v>
      </c>
      <c r="M6711" s="101">
        <f t="shared" ca="1" si="932"/>
        <v>0.1393163292134216</v>
      </c>
      <c r="N6711" s="101">
        <f t="shared" ca="1" si="939"/>
        <v>961.75094260259539</v>
      </c>
      <c r="O6711" s="101">
        <f t="shared" ca="1" si="933"/>
        <v>0.28489080285890933</v>
      </c>
      <c r="Q6711" s="12">
        <f t="shared" ca="1" si="934"/>
        <v>0</v>
      </c>
      <c r="R6711" s="101">
        <f t="shared" ca="1" si="935"/>
        <v>0</v>
      </c>
      <c r="S6711" s="13"/>
      <c r="T6711" s="101">
        <f t="shared" ca="1" si="936"/>
        <v>0.1393163292134216</v>
      </c>
      <c r="U6711" s="101">
        <f t="shared" si="937"/>
        <v>0</v>
      </c>
      <c r="V6711" s="101">
        <f t="shared" ca="1" si="938"/>
        <v>244.62525794880602</v>
      </c>
    </row>
    <row r="6712" spans="2:22" x14ac:dyDescent="0.3">
      <c r="B6712" s="13">
        <v>2023</v>
      </c>
      <c r="C6712" s="13">
        <v>10</v>
      </c>
      <c r="D6712" s="13">
        <v>5</v>
      </c>
      <c r="E6712" s="83" t="s">
        <v>377</v>
      </c>
      <c r="F6712" s="13">
        <v>4</v>
      </c>
      <c r="G6712" s="13">
        <v>1</v>
      </c>
      <c r="H6712" s="13" t="s">
        <v>69</v>
      </c>
      <c r="I6712" s="13" t="s">
        <v>53</v>
      </c>
      <c r="J6712" s="13"/>
      <c r="K6712" s="13" t="s">
        <v>27</v>
      </c>
      <c r="L6712" s="12">
        <f t="shared" ca="1" si="931"/>
        <v>1.1741380643286714</v>
      </c>
      <c r="M6712" s="101">
        <f t="shared" ca="1" si="932"/>
        <v>6.1947524273980703E-2</v>
      </c>
      <c r="N6712" s="101">
        <f t="shared" ca="1" si="939"/>
        <v>961.75094260259539</v>
      </c>
      <c r="O6712" s="101">
        <f t="shared" ca="1" si="933"/>
        <v>0.12667775576042037</v>
      </c>
      <c r="Q6712" s="12">
        <f t="shared" ca="1" si="934"/>
        <v>0</v>
      </c>
      <c r="R6712" s="101">
        <f t="shared" ca="1" si="935"/>
        <v>0</v>
      </c>
      <c r="S6712" s="13"/>
      <c r="T6712" s="101">
        <f t="shared" ca="1" si="936"/>
        <v>6.1947524273980703E-2</v>
      </c>
      <c r="U6712" s="101">
        <f t="shared" si="937"/>
        <v>0</v>
      </c>
      <c r="V6712" s="101">
        <f t="shared" ca="1" si="938"/>
        <v>244.68720547308001</v>
      </c>
    </row>
    <row r="6713" spans="2:22" x14ac:dyDescent="0.3">
      <c r="B6713" s="13">
        <v>2023</v>
      </c>
      <c r="C6713" s="13">
        <v>10</v>
      </c>
      <c r="D6713" s="13">
        <v>5</v>
      </c>
      <c r="E6713" s="83" t="s">
        <v>377</v>
      </c>
      <c r="F6713" s="13">
        <v>4</v>
      </c>
      <c r="G6713" s="13">
        <v>2</v>
      </c>
      <c r="H6713" s="13" t="s">
        <v>69</v>
      </c>
      <c r="I6713" s="13" t="s">
        <v>53</v>
      </c>
      <c r="J6713" s="13"/>
      <c r="K6713" s="13" t="s">
        <v>27</v>
      </c>
      <c r="L6713" s="12">
        <f t="shared" ca="1" si="931"/>
        <v>1.5645439573842124</v>
      </c>
      <c r="M6713" s="101">
        <f t="shared" ca="1" si="932"/>
        <v>8.2545339191591044E-2</v>
      </c>
      <c r="N6713" s="101">
        <f t="shared" ca="1" si="939"/>
        <v>961.75094260259539</v>
      </c>
      <c r="O6713" s="101">
        <f t="shared" ca="1" si="933"/>
        <v>0.16879864756218269</v>
      </c>
      <c r="Q6713" s="12">
        <f t="shared" ca="1" si="934"/>
        <v>0</v>
      </c>
      <c r="R6713" s="101">
        <f t="shared" ca="1" si="935"/>
        <v>0</v>
      </c>
      <c r="S6713" s="13"/>
      <c r="T6713" s="101">
        <f t="shared" ca="1" si="936"/>
        <v>8.2545339191591044E-2</v>
      </c>
      <c r="U6713" s="101">
        <f t="shared" si="937"/>
        <v>0</v>
      </c>
      <c r="V6713" s="101">
        <f t="shared" ca="1" si="938"/>
        <v>244.76975081227161</v>
      </c>
    </row>
    <row r="6714" spans="2:22" x14ac:dyDescent="0.3">
      <c r="B6714" s="13">
        <v>2023</v>
      </c>
      <c r="C6714" s="13">
        <v>10</v>
      </c>
      <c r="D6714" s="13">
        <v>5</v>
      </c>
      <c r="E6714" s="83" t="s">
        <v>377</v>
      </c>
      <c r="F6714" s="13">
        <v>4</v>
      </c>
      <c r="G6714" s="13">
        <v>3</v>
      </c>
      <c r="H6714" s="13" t="s">
        <v>69</v>
      </c>
      <c r="I6714" s="13" t="s">
        <v>53</v>
      </c>
      <c r="J6714" s="13"/>
      <c r="K6714" s="13" t="s">
        <v>27</v>
      </c>
      <c r="L6714" s="12">
        <f t="shared" ca="1" si="931"/>
        <v>1.4507762782594458</v>
      </c>
      <c r="M6714" s="101">
        <f t="shared" ca="1" si="932"/>
        <v>7.6542956440968354E-2</v>
      </c>
      <c r="N6714" s="101">
        <f t="shared" ca="1" si="939"/>
        <v>961.75094260259539</v>
      </c>
      <c r="O6714" s="101">
        <f t="shared" ca="1" si="933"/>
        <v>0.15652425266141159</v>
      </c>
      <c r="Q6714" s="12">
        <f t="shared" ca="1" si="934"/>
        <v>0</v>
      </c>
      <c r="R6714" s="101">
        <f t="shared" ca="1" si="935"/>
        <v>0</v>
      </c>
      <c r="S6714" s="13"/>
      <c r="T6714" s="101">
        <f t="shared" ca="1" si="936"/>
        <v>7.6542956440968354E-2</v>
      </c>
      <c r="U6714" s="101">
        <f t="shared" si="937"/>
        <v>0</v>
      </c>
      <c r="V6714" s="101">
        <f t="shared" ca="1" si="938"/>
        <v>244.84629376871257</v>
      </c>
    </row>
    <row r="6715" spans="2:22" x14ac:dyDescent="0.3">
      <c r="B6715" s="13">
        <v>2023</v>
      </c>
      <c r="C6715" s="13">
        <v>10</v>
      </c>
      <c r="D6715" s="13">
        <v>5</v>
      </c>
      <c r="E6715" s="83" t="s">
        <v>377</v>
      </c>
      <c r="F6715" s="13">
        <v>4</v>
      </c>
      <c r="G6715" s="13">
        <v>4</v>
      </c>
      <c r="H6715" s="13" t="s">
        <v>69</v>
      </c>
      <c r="I6715" s="13" t="s">
        <v>53</v>
      </c>
      <c r="J6715" s="13"/>
      <c r="K6715" s="13" t="s">
        <v>27</v>
      </c>
      <c r="L6715" s="12">
        <f t="shared" ca="1" si="931"/>
        <v>1.3363658802464746</v>
      </c>
      <c r="M6715" s="101">
        <f t="shared" ca="1" si="932"/>
        <v>7.0506663841803999E-2</v>
      </c>
      <c r="N6715" s="101">
        <f t="shared" ca="1" si="939"/>
        <v>961.75094260259539</v>
      </c>
      <c r="O6715" s="101">
        <f t="shared" ca="1" si="933"/>
        <v>0.14418051481979216</v>
      </c>
      <c r="Q6715" s="12">
        <f t="shared" ca="1" si="934"/>
        <v>0</v>
      </c>
      <c r="R6715" s="101">
        <f t="shared" ca="1" si="935"/>
        <v>0</v>
      </c>
      <c r="S6715" s="13"/>
      <c r="T6715" s="101">
        <f t="shared" ca="1" si="936"/>
        <v>7.0506663841803999E-2</v>
      </c>
      <c r="U6715" s="101">
        <f t="shared" si="937"/>
        <v>0</v>
      </c>
      <c r="V6715" s="101">
        <f t="shared" ca="1" si="938"/>
        <v>244.91680043255437</v>
      </c>
    </row>
    <row r="6716" spans="2:22" x14ac:dyDescent="0.3">
      <c r="B6716" s="13">
        <v>2023</v>
      </c>
      <c r="C6716" s="13">
        <v>10</v>
      </c>
      <c r="D6716" s="13">
        <v>5</v>
      </c>
      <c r="E6716" s="83" t="s">
        <v>377</v>
      </c>
      <c r="F6716" s="13">
        <v>4</v>
      </c>
      <c r="G6716" s="13">
        <v>5</v>
      </c>
      <c r="H6716" s="13" t="s">
        <v>69</v>
      </c>
      <c r="I6716" s="13" t="s">
        <v>53</v>
      </c>
      <c r="J6716" s="13"/>
      <c r="K6716" s="13" t="s">
        <v>27</v>
      </c>
      <c r="L6716" s="12">
        <f t="shared" ca="1" si="931"/>
        <v>1.5016074240813606</v>
      </c>
      <c r="M6716" s="101">
        <f t="shared" ca="1" si="932"/>
        <v>7.9224807694532592E-2</v>
      </c>
      <c r="N6716" s="101">
        <f t="shared" ca="1" si="939"/>
        <v>961.75094260259539</v>
      </c>
      <c r="O6716" s="101">
        <f t="shared" ca="1" si="933"/>
        <v>0.16200842498413801</v>
      </c>
      <c r="Q6716" s="12">
        <f t="shared" ca="1" si="934"/>
        <v>0</v>
      </c>
      <c r="R6716" s="101">
        <f t="shared" ca="1" si="935"/>
        <v>0</v>
      </c>
      <c r="S6716" s="13"/>
      <c r="T6716" s="101">
        <f t="shared" ca="1" si="936"/>
        <v>7.9224807694532592E-2</v>
      </c>
      <c r="U6716" s="101">
        <f t="shared" si="937"/>
        <v>0</v>
      </c>
      <c r="V6716" s="101">
        <f t="shared" ca="1" si="938"/>
        <v>244.99602524024891</v>
      </c>
    </row>
    <row r="6717" spans="2:22" x14ac:dyDescent="0.3">
      <c r="B6717" s="13">
        <v>2023</v>
      </c>
      <c r="C6717" s="13">
        <v>10</v>
      </c>
      <c r="D6717" s="13">
        <v>5</v>
      </c>
      <c r="E6717" s="83" t="s">
        <v>377</v>
      </c>
      <c r="F6717" s="13">
        <v>4</v>
      </c>
      <c r="G6717" s="13">
        <v>6</v>
      </c>
      <c r="H6717" s="13" t="s">
        <v>69</v>
      </c>
      <c r="I6717" s="13" t="s">
        <v>53</v>
      </c>
      <c r="J6717" s="13"/>
      <c r="K6717" s="13" t="s">
        <v>27</v>
      </c>
      <c r="L6717" s="12">
        <f t="shared" ca="1" si="931"/>
        <v>1.4380837298263933</v>
      </c>
      <c r="M6717" s="101">
        <f t="shared" ca="1" si="932"/>
        <v>7.5873297585640515E-2</v>
      </c>
      <c r="N6717" s="101">
        <f t="shared" ca="1" si="939"/>
        <v>961.75094260259539</v>
      </c>
      <c r="O6717" s="101">
        <f t="shared" ca="1" si="933"/>
        <v>0.15515485361096956</v>
      </c>
      <c r="Q6717" s="12">
        <f t="shared" ca="1" si="934"/>
        <v>1.3362830983650906</v>
      </c>
      <c r="R6717" s="101">
        <f t="shared" ca="1" si="935"/>
        <v>0</v>
      </c>
      <c r="S6717" s="13"/>
      <c r="T6717" s="101">
        <f t="shared" ca="1" si="936"/>
        <v>5.3710013158983303E-3</v>
      </c>
      <c r="U6717" s="101">
        <f t="shared" si="937"/>
        <v>0</v>
      </c>
      <c r="V6717" s="101">
        <f t="shared" ca="1" si="938"/>
        <v>245.00139624156481</v>
      </c>
    </row>
    <row r="6718" spans="2:22" x14ac:dyDescent="0.3">
      <c r="B6718" s="13">
        <v>2023</v>
      </c>
      <c r="C6718" s="13">
        <v>10</v>
      </c>
      <c r="D6718" s="13">
        <v>5</v>
      </c>
      <c r="E6718" s="83" t="s">
        <v>377</v>
      </c>
      <c r="F6718" s="13">
        <v>4</v>
      </c>
      <c r="G6718" s="13">
        <v>7</v>
      </c>
      <c r="H6718" s="13" t="s">
        <v>69</v>
      </c>
      <c r="I6718" s="13" t="s">
        <v>53</v>
      </c>
      <c r="J6718" s="13"/>
      <c r="K6718" s="13" t="s">
        <v>27</v>
      </c>
      <c r="L6718" s="12">
        <f t="shared" ca="1" si="931"/>
        <v>1.5022381178631943</v>
      </c>
      <c r="M6718" s="101">
        <f t="shared" ca="1" si="932"/>
        <v>7.9258083098462134E-2</v>
      </c>
      <c r="N6718" s="101">
        <f t="shared" ca="1" si="939"/>
        <v>961.75094260259539</v>
      </c>
      <c r="O6718" s="101">
        <f t="shared" ca="1" si="933"/>
        <v>0.16207647053626004</v>
      </c>
      <c r="Q6718" s="12">
        <f t="shared" ca="1" si="934"/>
        <v>5.6000000000000005</v>
      </c>
      <c r="R6718" s="101">
        <f t="shared" ca="1" si="935"/>
        <v>0.34687554332288068</v>
      </c>
      <c r="S6718" s="13"/>
      <c r="T6718" s="101">
        <f t="shared" ca="1" si="936"/>
        <v>0</v>
      </c>
      <c r="U6718" s="101">
        <f t="shared" si="937"/>
        <v>0</v>
      </c>
      <c r="V6718" s="101">
        <f t="shared" ca="1" si="938"/>
        <v>244.30764515491904</v>
      </c>
    </row>
    <row r="6719" spans="2:22" x14ac:dyDescent="0.3">
      <c r="B6719" s="13">
        <v>2023</v>
      </c>
      <c r="C6719" s="13">
        <v>10</v>
      </c>
      <c r="D6719" s="13">
        <v>5</v>
      </c>
      <c r="E6719" s="83" t="s">
        <v>377</v>
      </c>
      <c r="F6719" s="13">
        <v>4</v>
      </c>
      <c r="G6719" s="13">
        <v>8</v>
      </c>
      <c r="H6719" s="13" t="s">
        <v>69</v>
      </c>
      <c r="I6719" s="13" t="s">
        <v>53</v>
      </c>
      <c r="J6719" s="13"/>
      <c r="K6719" s="13" t="s">
        <v>27</v>
      </c>
      <c r="L6719" s="12">
        <f t="shared" ca="1" si="931"/>
        <v>2.2030179689139286</v>
      </c>
      <c r="M6719" s="101">
        <f t="shared" ca="1" si="932"/>
        <v>0.11623122803989888</v>
      </c>
      <c r="N6719" s="101">
        <f t="shared" ca="1" si="939"/>
        <v>961.75094260259539</v>
      </c>
      <c r="O6719" s="101">
        <f t="shared" ca="1" si="933"/>
        <v>0.23768360866612376</v>
      </c>
      <c r="Q6719" s="12">
        <f t="shared" ca="1" si="934"/>
        <v>5.6000000000000005</v>
      </c>
      <c r="R6719" s="101">
        <f t="shared" ca="1" si="935"/>
        <v>0.28755452893143602</v>
      </c>
      <c r="S6719" s="13"/>
      <c r="T6719" s="101">
        <f t="shared" ca="1" si="936"/>
        <v>0</v>
      </c>
      <c r="U6719" s="101">
        <f t="shared" si="937"/>
        <v>0</v>
      </c>
      <c r="V6719" s="101">
        <f t="shared" ca="1" si="938"/>
        <v>243.7325360970562</v>
      </c>
    </row>
    <row r="6720" spans="2:22" x14ac:dyDescent="0.3">
      <c r="B6720" s="13">
        <v>2023</v>
      </c>
      <c r="C6720" s="13">
        <v>10</v>
      </c>
      <c r="D6720" s="13">
        <v>5</v>
      </c>
      <c r="E6720" s="83" t="s">
        <v>377</v>
      </c>
      <c r="F6720" s="13">
        <v>4</v>
      </c>
      <c r="G6720" s="13">
        <v>9</v>
      </c>
      <c r="H6720" s="13" t="s">
        <v>69</v>
      </c>
      <c r="I6720" s="13" t="s">
        <v>53</v>
      </c>
      <c r="J6720" s="13"/>
      <c r="K6720" s="13" t="s">
        <v>27</v>
      </c>
      <c r="L6720" s="12">
        <f t="shared" ref="L6720:L6783" ca="1" si="940">IF(K6720="Weekday",_xlfn.NORM.INV(RAND(),VLOOKUP(G6720,$J$5:$N$28,4),VLOOKUP(G6720,$J$5:$N$28,5)),_xlfn.NORM.INV(RAND(),VLOOKUP(G6720,$P$5:$T$28,4),VLOOKUP(G6720,$P$5:$T$28,5)))*VLOOKUP(C6720,$P$32:$R$43,3)</f>
        <v>1.7765277390450007</v>
      </c>
      <c r="M6720" s="101">
        <f t="shared" ref="M6720:M6783" ca="1" si="941">IF(I6720="Winter",VLOOKUP(G6720,$J$40:$L$43,3),VLOOKUP(G6720,$J$40:$L$43,2))*L6720</f>
        <v>9.3729603512014245E-2</v>
      </c>
      <c r="N6720" s="101">
        <f t="shared" ca="1" si="939"/>
        <v>961.75094260259539</v>
      </c>
      <c r="O6720" s="101">
        <f t="shared" ref="O6720:O6783" ca="1" si="942">IF(I6720="Winter",VLOOKUP(G6720,$J$46:$L$49,3),VLOOKUP(G6720,$J$46:$L$49,2))*L6720</f>
        <v>0.19166957776556512</v>
      </c>
      <c r="Q6720" s="12">
        <f t="shared" ref="Q6720:Q6783" ca="1" si="943">MIN(MAX(AND(IF(G6720&gt;=VLOOKUP(C6720,$O$46:$T$57,5),1,0),IF(G6720&lt;=VLOOKUP(C6720,$O$46:$T$57,6),1,0))*$G$50*_xlfn.NORM.INV(RAND(),VLOOKUP(C6720,$B$4:$F$15,4),VLOOKUP(C6720,$B$4:$F$15,4)),0),0.2)*$G$51</f>
        <v>5.6000000000000005</v>
      </c>
      <c r="R6720" s="101">
        <f t="shared" ref="R6720:R6783" ca="1" si="944">MAX(Q6720-L6720,0)*$G$52</f>
        <v>0.32365692688984071</v>
      </c>
      <c r="S6720" s="13"/>
      <c r="T6720" s="101">
        <f t="shared" ref="T6720:T6783" ca="1" si="945">MAX(L6720-Q6720,0)*IF(I6720="Winter",VLOOKUP(G6720,$J$40:$L$43,3),VLOOKUP(G6720,$J$40:$L$43,2))</f>
        <v>0</v>
      </c>
      <c r="U6720" s="101">
        <f t="shared" si="937"/>
        <v>0</v>
      </c>
      <c r="V6720" s="101">
        <f t="shared" ca="1" si="938"/>
        <v>243.08522224327652</v>
      </c>
    </row>
    <row r="6721" spans="2:22" x14ac:dyDescent="0.3">
      <c r="B6721" s="13">
        <v>2023</v>
      </c>
      <c r="C6721" s="13">
        <v>10</v>
      </c>
      <c r="D6721" s="13">
        <v>5</v>
      </c>
      <c r="E6721" s="83" t="s">
        <v>377</v>
      </c>
      <c r="F6721" s="13">
        <v>4</v>
      </c>
      <c r="G6721" s="13">
        <v>10</v>
      </c>
      <c r="H6721" s="13" t="s">
        <v>70</v>
      </c>
      <c r="I6721" s="13" t="s">
        <v>53</v>
      </c>
      <c r="J6721" s="13"/>
      <c r="K6721" s="13" t="s">
        <v>27</v>
      </c>
      <c r="L6721" s="12">
        <f t="shared" ca="1" si="940"/>
        <v>2.3029392512285227</v>
      </c>
      <c r="M6721" s="101">
        <f t="shared" ca="1" si="941"/>
        <v>0.12150307489481686</v>
      </c>
      <c r="N6721" s="101">
        <f t="shared" ca="1" si="939"/>
        <v>961.75094260259539</v>
      </c>
      <c r="O6721" s="101">
        <f t="shared" ca="1" si="942"/>
        <v>0.24846411581504532</v>
      </c>
      <c r="Q6721" s="12">
        <f t="shared" ca="1" si="943"/>
        <v>5.6000000000000005</v>
      </c>
      <c r="R6721" s="101">
        <f t="shared" ca="1" si="944"/>
        <v>0.27909619238350558</v>
      </c>
      <c r="S6721" s="13"/>
      <c r="T6721" s="101">
        <f t="shared" ca="1" si="945"/>
        <v>0</v>
      </c>
      <c r="U6721" s="101">
        <f t="shared" ref="U6721:U6784" si="946">IF(H6721="On-Peak",IF(I6721="Winter",((L6721*$D$48)/60),((L6721*$D$47)/60)),0)</f>
        <v>0</v>
      </c>
      <c r="V6721" s="101">
        <f t="shared" ref="V6721:V6784" ca="1" si="947">V6720+MAX(T6721-R6721,0)-MAX(R6721-T6721,0)+MAX(U6721-R6721,0)-MAX(R6721-U6721,0)</f>
        <v>242.52702985850948</v>
      </c>
    </row>
    <row r="6722" spans="2:22" x14ac:dyDescent="0.3">
      <c r="B6722" s="13">
        <v>2023</v>
      </c>
      <c r="C6722" s="13">
        <v>10</v>
      </c>
      <c r="D6722" s="13">
        <v>5</v>
      </c>
      <c r="E6722" s="83" t="s">
        <v>377</v>
      </c>
      <c r="F6722" s="13">
        <v>4</v>
      </c>
      <c r="G6722" s="13">
        <v>11</v>
      </c>
      <c r="H6722" s="13" t="s">
        <v>70</v>
      </c>
      <c r="I6722" s="13" t="s">
        <v>53</v>
      </c>
      <c r="J6722" s="13"/>
      <c r="K6722" s="13" t="s">
        <v>27</v>
      </c>
      <c r="L6722" s="12">
        <f t="shared" ca="1" si="940"/>
        <v>2.0706398800740677</v>
      </c>
      <c r="M6722" s="101">
        <f t="shared" ca="1" si="941"/>
        <v>0.10924696007270782</v>
      </c>
      <c r="N6722" s="101">
        <f t="shared" ca="1" si="939"/>
        <v>961.75094260259539</v>
      </c>
      <c r="O6722" s="101">
        <f t="shared" ca="1" si="942"/>
        <v>0.22340133666119116</v>
      </c>
      <c r="Q6722" s="12">
        <f t="shared" ca="1" si="943"/>
        <v>5.6000000000000005</v>
      </c>
      <c r="R6722" s="101">
        <f t="shared" ca="1" si="944"/>
        <v>0.2987603341517302</v>
      </c>
      <c r="S6722" s="13"/>
      <c r="T6722" s="101">
        <f t="shared" ca="1" si="945"/>
        <v>0</v>
      </c>
      <c r="U6722" s="101">
        <f t="shared" si="946"/>
        <v>0</v>
      </c>
      <c r="V6722" s="101">
        <f t="shared" ca="1" si="947"/>
        <v>241.92950919020603</v>
      </c>
    </row>
    <row r="6723" spans="2:22" x14ac:dyDescent="0.3">
      <c r="B6723" s="13">
        <v>2023</v>
      </c>
      <c r="C6723" s="13">
        <v>10</v>
      </c>
      <c r="D6723" s="13">
        <v>5</v>
      </c>
      <c r="E6723" s="83" t="s">
        <v>377</v>
      </c>
      <c r="F6723" s="13">
        <v>4</v>
      </c>
      <c r="G6723" s="13">
        <v>12</v>
      </c>
      <c r="H6723" s="13" t="s">
        <v>70</v>
      </c>
      <c r="I6723" s="13" t="s">
        <v>53</v>
      </c>
      <c r="J6723" s="13"/>
      <c r="K6723" s="13" t="s">
        <v>27</v>
      </c>
      <c r="L6723" s="12">
        <f t="shared" ca="1" si="940"/>
        <v>1.4521164809579832</v>
      </c>
      <c r="M6723" s="101">
        <f t="shared" ca="1" si="941"/>
        <v>7.6613665535343198E-2</v>
      </c>
      <c r="N6723" s="101">
        <f t="shared" ca="1" si="939"/>
        <v>961.75094260259539</v>
      </c>
      <c r="O6723" s="101">
        <f t="shared" ca="1" si="942"/>
        <v>0.15666884713055682</v>
      </c>
      <c r="Q6723" s="12">
        <f t="shared" ca="1" si="943"/>
        <v>5.6000000000000005</v>
      </c>
      <c r="R6723" s="101">
        <f t="shared" ca="1" si="944"/>
        <v>0.35111833988690683</v>
      </c>
      <c r="S6723" s="13"/>
      <c r="T6723" s="101">
        <f t="shared" ca="1" si="945"/>
        <v>0</v>
      </c>
      <c r="U6723" s="101">
        <f t="shared" si="946"/>
        <v>0</v>
      </c>
      <c r="V6723" s="101">
        <f t="shared" ca="1" si="947"/>
        <v>241.22727251043221</v>
      </c>
    </row>
    <row r="6724" spans="2:22" x14ac:dyDescent="0.3">
      <c r="B6724" s="13">
        <v>2023</v>
      </c>
      <c r="C6724" s="13">
        <v>10</v>
      </c>
      <c r="D6724" s="13">
        <v>5</v>
      </c>
      <c r="E6724" s="83" t="s">
        <v>377</v>
      </c>
      <c r="F6724" s="13">
        <v>4</v>
      </c>
      <c r="G6724" s="13">
        <v>13</v>
      </c>
      <c r="H6724" s="13" t="s">
        <v>70</v>
      </c>
      <c r="I6724" s="13" t="s">
        <v>53</v>
      </c>
      <c r="J6724" s="13"/>
      <c r="K6724" s="13" t="s">
        <v>27</v>
      </c>
      <c r="L6724" s="12">
        <f t="shared" ca="1" si="940"/>
        <v>1.7645762177725548</v>
      </c>
      <c r="M6724" s="101">
        <f t="shared" ca="1" si="941"/>
        <v>9.3099041249679992E-2</v>
      </c>
      <c r="N6724" s="101">
        <f t="shared" ca="1" si="939"/>
        <v>961.75094260259539</v>
      </c>
      <c r="O6724" s="101">
        <f t="shared" ca="1" si="942"/>
        <v>0.19038012813548094</v>
      </c>
      <c r="Q6724" s="12">
        <f t="shared" ca="1" si="943"/>
        <v>5.6000000000000005</v>
      </c>
      <c r="R6724" s="101">
        <f t="shared" ca="1" si="944"/>
        <v>0.32466862316555334</v>
      </c>
      <c r="S6724" s="13"/>
      <c r="T6724" s="101">
        <f t="shared" ca="1" si="945"/>
        <v>0</v>
      </c>
      <c r="U6724" s="101">
        <f t="shared" si="946"/>
        <v>0</v>
      </c>
      <c r="V6724" s="101">
        <f t="shared" ca="1" si="947"/>
        <v>240.57793526410109</v>
      </c>
    </row>
    <row r="6725" spans="2:22" x14ac:dyDescent="0.3">
      <c r="B6725" s="13">
        <v>2023</v>
      </c>
      <c r="C6725" s="13">
        <v>10</v>
      </c>
      <c r="D6725" s="13">
        <v>5</v>
      </c>
      <c r="E6725" s="83" t="s">
        <v>377</v>
      </c>
      <c r="F6725" s="13">
        <v>4</v>
      </c>
      <c r="G6725" s="13">
        <v>14</v>
      </c>
      <c r="H6725" s="13" t="s">
        <v>70</v>
      </c>
      <c r="I6725" s="13" t="s">
        <v>53</v>
      </c>
      <c r="J6725" s="13"/>
      <c r="K6725" s="13" t="s">
        <v>27</v>
      </c>
      <c r="L6725" s="12">
        <f t="shared" ca="1" si="940"/>
        <v>1.3317853820669265</v>
      </c>
      <c r="M6725" s="101">
        <f t="shared" ca="1" si="941"/>
        <v>7.0264996757851042E-2</v>
      </c>
      <c r="N6725" s="101">
        <f t="shared" ca="1" si="939"/>
        <v>961.75094260259539</v>
      </c>
      <c r="O6725" s="101">
        <f t="shared" ca="1" si="942"/>
        <v>0.1436863248712007</v>
      </c>
      <c r="Q6725" s="12">
        <f t="shared" ca="1" si="943"/>
        <v>5.5050400434432181</v>
      </c>
      <c r="R6725" s="101">
        <f t="shared" ca="1" si="944"/>
        <v>0.3532660070855031</v>
      </c>
      <c r="S6725" s="13"/>
      <c r="T6725" s="101">
        <f t="shared" ca="1" si="945"/>
        <v>0</v>
      </c>
      <c r="U6725" s="101">
        <f t="shared" si="946"/>
        <v>0</v>
      </c>
      <c r="V6725" s="101">
        <f t="shared" ca="1" si="947"/>
        <v>239.8714032499301</v>
      </c>
    </row>
    <row r="6726" spans="2:22" x14ac:dyDescent="0.3">
      <c r="B6726" s="13">
        <v>2023</v>
      </c>
      <c r="C6726" s="13">
        <v>10</v>
      </c>
      <c r="D6726" s="13">
        <v>5</v>
      </c>
      <c r="E6726" s="83" t="s">
        <v>377</v>
      </c>
      <c r="F6726" s="13">
        <v>4</v>
      </c>
      <c r="G6726" s="13">
        <v>15</v>
      </c>
      <c r="H6726" s="13" t="s">
        <v>70</v>
      </c>
      <c r="I6726" s="13" t="s">
        <v>53</v>
      </c>
      <c r="J6726" s="13"/>
      <c r="K6726" s="13" t="s">
        <v>27</v>
      </c>
      <c r="L6726" s="12">
        <f t="shared" ca="1" si="940"/>
        <v>2.7151368863254679</v>
      </c>
      <c r="M6726" s="101">
        <f t="shared" ca="1" si="941"/>
        <v>0.1432506221225317</v>
      </c>
      <c r="N6726" s="101">
        <f t="shared" ca="1" si="939"/>
        <v>961.75094260259539</v>
      </c>
      <c r="O6726" s="101">
        <f t="shared" ca="1" si="942"/>
        <v>0.29293611866565472</v>
      </c>
      <c r="Q6726" s="12">
        <f t="shared" ca="1" si="943"/>
        <v>5.6000000000000005</v>
      </c>
      <c r="R6726" s="101">
        <f t="shared" ca="1" si="944"/>
        <v>0.24420366257254919</v>
      </c>
      <c r="S6726" s="13"/>
      <c r="T6726" s="101">
        <f t="shared" ca="1" si="945"/>
        <v>0</v>
      </c>
      <c r="U6726" s="101">
        <f t="shared" si="946"/>
        <v>0</v>
      </c>
      <c r="V6726" s="101">
        <f t="shared" ca="1" si="947"/>
        <v>239.38299592478501</v>
      </c>
    </row>
    <row r="6727" spans="2:22" x14ac:dyDescent="0.3">
      <c r="B6727" s="13">
        <v>2023</v>
      </c>
      <c r="C6727" s="13">
        <v>10</v>
      </c>
      <c r="D6727" s="13">
        <v>5</v>
      </c>
      <c r="E6727" s="83" t="s">
        <v>377</v>
      </c>
      <c r="F6727" s="13">
        <v>4</v>
      </c>
      <c r="G6727" s="13">
        <v>16</v>
      </c>
      <c r="H6727" s="13" t="s">
        <v>71</v>
      </c>
      <c r="I6727" s="13" t="s">
        <v>53</v>
      </c>
      <c r="J6727" s="13"/>
      <c r="K6727" s="13" t="s">
        <v>27</v>
      </c>
      <c r="L6727" s="12">
        <f t="shared" ca="1" si="940"/>
        <v>2.1108999965399633</v>
      </c>
      <c r="M6727" s="101">
        <f t="shared" ca="1" si="941"/>
        <v>0.26204712557047105</v>
      </c>
      <c r="N6727" s="101">
        <f t="shared" ca="1" si="939"/>
        <v>962.34463322662225</v>
      </c>
      <c r="O6727" s="101">
        <f t="shared" ca="1" si="942"/>
        <v>0.62862601896960113</v>
      </c>
      <c r="Q6727" s="12">
        <f t="shared" ca="1" si="943"/>
        <v>5.6000000000000005</v>
      </c>
      <c r="R6727" s="101">
        <f t="shared" ca="1" si="944"/>
        <v>0.29535231529289219</v>
      </c>
      <c r="S6727" s="13"/>
      <c r="T6727" s="101">
        <f t="shared" ca="1" si="945"/>
        <v>0</v>
      </c>
      <c r="U6727" s="101">
        <f t="shared" ca="1" si="946"/>
        <v>0.59369062402686468</v>
      </c>
      <c r="V6727" s="101">
        <f t="shared" ca="1" si="947"/>
        <v>239.38598191822609</v>
      </c>
    </row>
    <row r="6728" spans="2:22" x14ac:dyDescent="0.3">
      <c r="B6728" s="13">
        <v>2023</v>
      </c>
      <c r="C6728" s="13">
        <v>10</v>
      </c>
      <c r="D6728" s="13">
        <v>5</v>
      </c>
      <c r="E6728" s="83" t="s">
        <v>377</v>
      </c>
      <c r="F6728" s="13">
        <v>4</v>
      </c>
      <c r="G6728" s="13">
        <v>17</v>
      </c>
      <c r="H6728" s="13" t="s">
        <v>71</v>
      </c>
      <c r="I6728" s="13" t="s">
        <v>53</v>
      </c>
      <c r="J6728" s="13"/>
      <c r="K6728" s="13" t="s">
        <v>27</v>
      </c>
      <c r="L6728" s="12">
        <f t="shared" ca="1" si="940"/>
        <v>2.3427789182471668</v>
      </c>
      <c r="M6728" s="101">
        <f t="shared" ca="1" si="941"/>
        <v>0.29083257491120329</v>
      </c>
      <c r="N6728" s="101">
        <f t="shared" ca="1" si="939"/>
        <v>963.00353979737929</v>
      </c>
      <c r="O6728" s="101">
        <f t="shared" ca="1" si="942"/>
        <v>0.69767956185400626</v>
      </c>
      <c r="Q6728" s="12">
        <f t="shared" ca="1" si="943"/>
        <v>5.6000000000000005</v>
      </c>
      <c r="R6728" s="101">
        <f t="shared" ca="1" si="944"/>
        <v>0.27572376457037739</v>
      </c>
      <c r="S6728" s="13"/>
      <c r="T6728" s="101">
        <f t="shared" ca="1" si="945"/>
        <v>0</v>
      </c>
      <c r="U6728" s="101">
        <f t="shared" ca="1" si="946"/>
        <v>0.65890657075701564</v>
      </c>
      <c r="V6728" s="101">
        <f t="shared" ca="1" si="947"/>
        <v>239.49344095984233</v>
      </c>
    </row>
    <row r="6729" spans="2:22" x14ac:dyDescent="0.3">
      <c r="B6729" s="13">
        <v>2023</v>
      </c>
      <c r="C6729" s="13">
        <v>10</v>
      </c>
      <c r="D6729" s="13">
        <v>5</v>
      </c>
      <c r="E6729" s="83" t="s">
        <v>377</v>
      </c>
      <c r="F6729" s="13">
        <v>4</v>
      </c>
      <c r="G6729" s="13">
        <v>18</v>
      </c>
      <c r="H6729" s="13" t="s">
        <v>71</v>
      </c>
      <c r="I6729" s="13" t="s">
        <v>53</v>
      </c>
      <c r="J6729" s="13"/>
      <c r="K6729" s="13" t="s">
        <v>27</v>
      </c>
      <c r="L6729" s="12">
        <f t="shared" ca="1" si="940"/>
        <v>2.5990587701210983</v>
      </c>
      <c r="M6729" s="101">
        <f t="shared" ca="1" si="941"/>
        <v>0.32264715572283315</v>
      </c>
      <c r="N6729" s="101">
        <f t="shared" ca="1" si="939"/>
        <v>963.73452507647585</v>
      </c>
      <c r="O6729" s="101">
        <f t="shared" ca="1" si="942"/>
        <v>0.77399970174206312</v>
      </c>
      <c r="Q6729" s="12">
        <f t="shared" ca="1" si="943"/>
        <v>0</v>
      </c>
      <c r="R6729" s="101">
        <f t="shared" ca="1" si="944"/>
        <v>0</v>
      </c>
      <c r="S6729" s="13"/>
      <c r="T6729" s="101">
        <f t="shared" ca="1" si="945"/>
        <v>0.32264715572283315</v>
      </c>
      <c r="U6729" s="101">
        <f t="shared" ca="1" si="946"/>
        <v>0.73098527909655897</v>
      </c>
      <c r="V6729" s="101">
        <f t="shared" ca="1" si="947"/>
        <v>240.54707339466171</v>
      </c>
    </row>
    <row r="6730" spans="2:22" x14ac:dyDescent="0.3">
      <c r="B6730" s="13">
        <v>2023</v>
      </c>
      <c r="C6730" s="13">
        <v>10</v>
      </c>
      <c r="D6730" s="13">
        <v>5</v>
      </c>
      <c r="E6730" s="83" t="s">
        <v>377</v>
      </c>
      <c r="F6730" s="13">
        <v>4</v>
      </c>
      <c r="G6730" s="13">
        <v>19</v>
      </c>
      <c r="H6730" s="13" t="s">
        <v>71</v>
      </c>
      <c r="I6730" s="13" t="s">
        <v>53</v>
      </c>
      <c r="J6730" s="13"/>
      <c r="K6730" s="13" t="s">
        <v>27</v>
      </c>
      <c r="L6730" s="12">
        <f t="shared" ca="1" si="940"/>
        <v>2.7010186004846291</v>
      </c>
      <c r="M6730" s="101">
        <f t="shared" ca="1" si="941"/>
        <v>0.33530444906416185</v>
      </c>
      <c r="N6730" s="101">
        <f t="shared" ca="1" si="939"/>
        <v>964.49418655786212</v>
      </c>
      <c r="O6730" s="101">
        <f t="shared" ca="1" si="942"/>
        <v>0.80436333922432257</v>
      </c>
      <c r="Q6730" s="12">
        <f t="shared" ca="1" si="943"/>
        <v>0</v>
      </c>
      <c r="R6730" s="101">
        <f t="shared" ca="1" si="944"/>
        <v>0</v>
      </c>
      <c r="S6730" s="13"/>
      <c r="T6730" s="101">
        <f t="shared" ca="1" si="945"/>
        <v>0.33530444906416185</v>
      </c>
      <c r="U6730" s="101">
        <f t="shared" ca="1" si="946"/>
        <v>0.75966148138630196</v>
      </c>
      <c r="V6730" s="101">
        <f t="shared" ca="1" si="947"/>
        <v>241.64203932511217</v>
      </c>
    </row>
    <row r="6731" spans="2:22" x14ac:dyDescent="0.3">
      <c r="B6731" s="13">
        <v>2023</v>
      </c>
      <c r="C6731" s="13">
        <v>10</v>
      </c>
      <c r="D6731" s="13">
        <v>5</v>
      </c>
      <c r="E6731" s="83" t="s">
        <v>377</v>
      </c>
      <c r="F6731" s="13">
        <v>4</v>
      </c>
      <c r="G6731" s="13">
        <v>20</v>
      </c>
      <c r="H6731" s="13" t="s">
        <v>69</v>
      </c>
      <c r="I6731" s="13" t="s">
        <v>53</v>
      </c>
      <c r="J6731" s="13"/>
      <c r="K6731" s="13" t="s">
        <v>27</v>
      </c>
      <c r="L6731" s="12">
        <f t="shared" ca="1" si="940"/>
        <v>2.2029888045746664</v>
      </c>
      <c r="M6731" s="101">
        <f t="shared" ca="1" si="941"/>
        <v>0.1162296893293594</v>
      </c>
      <c r="N6731" s="101">
        <f t="shared" ca="1" si="939"/>
        <v>964.49418655786212</v>
      </c>
      <c r="O6731" s="101">
        <f t="shared" ca="1" si="942"/>
        <v>0.23768046212556077</v>
      </c>
      <c r="Q6731" s="12">
        <f t="shared" ca="1" si="943"/>
        <v>0</v>
      </c>
      <c r="R6731" s="101">
        <f t="shared" ca="1" si="944"/>
        <v>0</v>
      </c>
      <c r="S6731" s="13"/>
      <c r="T6731" s="101">
        <f t="shared" ca="1" si="945"/>
        <v>0.1162296893293594</v>
      </c>
      <c r="U6731" s="101">
        <f t="shared" si="946"/>
        <v>0</v>
      </c>
      <c r="V6731" s="101">
        <f t="shared" ca="1" si="947"/>
        <v>241.75826901444154</v>
      </c>
    </row>
    <row r="6732" spans="2:22" x14ac:dyDescent="0.3">
      <c r="B6732" s="13">
        <v>2023</v>
      </c>
      <c r="C6732" s="13">
        <v>10</v>
      </c>
      <c r="D6732" s="13">
        <v>5</v>
      </c>
      <c r="E6732" s="83" t="s">
        <v>377</v>
      </c>
      <c r="F6732" s="13">
        <v>4</v>
      </c>
      <c r="G6732" s="13">
        <v>21</v>
      </c>
      <c r="H6732" s="13" t="s">
        <v>69</v>
      </c>
      <c r="I6732" s="13" t="s">
        <v>53</v>
      </c>
      <c r="J6732" s="13"/>
      <c r="K6732" s="13" t="s">
        <v>27</v>
      </c>
      <c r="L6732" s="12">
        <f t="shared" ca="1" si="940"/>
        <v>1.9132833205391389</v>
      </c>
      <c r="M6732" s="101">
        <f t="shared" ca="1" si="941"/>
        <v>0.10094482799164498</v>
      </c>
      <c r="N6732" s="101">
        <f t="shared" ca="1" si="939"/>
        <v>964.49418655786212</v>
      </c>
      <c r="O6732" s="101">
        <f t="shared" ca="1" si="942"/>
        <v>0.2064241374529677</v>
      </c>
      <c r="Q6732" s="12">
        <f t="shared" ca="1" si="943"/>
        <v>0</v>
      </c>
      <c r="R6732" s="101">
        <f t="shared" ca="1" si="944"/>
        <v>0</v>
      </c>
      <c r="S6732" s="13"/>
      <c r="T6732" s="101">
        <f t="shared" ca="1" si="945"/>
        <v>0.10094482799164498</v>
      </c>
      <c r="U6732" s="101">
        <f t="shared" si="946"/>
        <v>0</v>
      </c>
      <c r="V6732" s="101">
        <f t="shared" ca="1" si="947"/>
        <v>241.85921384243318</v>
      </c>
    </row>
    <row r="6733" spans="2:22" x14ac:dyDescent="0.3">
      <c r="B6733" s="13">
        <v>2023</v>
      </c>
      <c r="C6733" s="13">
        <v>10</v>
      </c>
      <c r="D6733" s="13">
        <v>5</v>
      </c>
      <c r="E6733" s="83" t="s">
        <v>377</v>
      </c>
      <c r="F6733" s="13">
        <v>4</v>
      </c>
      <c r="G6733" s="13">
        <v>22</v>
      </c>
      <c r="H6733" s="13" t="s">
        <v>69</v>
      </c>
      <c r="I6733" s="13" t="s">
        <v>53</v>
      </c>
      <c r="J6733" s="13"/>
      <c r="K6733" s="13" t="s">
        <v>27</v>
      </c>
      <c r="L6733" s="12">
        <f t="shared" ca="1" si="940"/>
        <v>2.6070554546107974</v>
      </c>
      <c r="M6733" s="101">
        <f t="shared" ca="1" si="941"/>
        <v>0.13754824578526567</v>
      </c>
      <c r="N6733" s="101">
        <f t="shared" ca="1" si="939"/>
        <v>964.49418655786212</v>
      </c>
      <c r="O6733" s="101">
        <f t="shared" ca="1" si="942"/>
        <v>0.28127521299795893</v>
      </c>
      <c r="Q6733" s="12">
        <f t="shared" ca="1" si="943"/>
        <v>0</v>
      </c>
      <c r="R6733" s="101">
        <f t="shared" ca="1" si="944"/>
        <v>0</v>
      </c>
      <c r="S6733" s="13"/>
      <c r="T6733" s="101">
        <f t="shared" ca="1" si="945"/>
        <v>0.13754824578526567</v>
      </c>
      <c r="U6733" s="101">
        <f t="shared" si="946"/>
        <v>0</v>
      </c>
      <c r="V6733" s="101">
        <f t="shared" ca="1" si="947"/>
        <v>241.99676208821845</v>
      </c>
    </row>
    <row r="6734" spans="2:22" x14ac:dyDescent="0.3">
      <c r="B6734" s="13">
        <v>2023</v>
      </c>
      <c r="C6734" s="13">
        <v>10</v>
      </c>
      <c r="D6734" s="13">
        <v>5</v>
      </c>
      <c r="E6734" s="83" t="s">
        <v>377</v>
      </c>
      <c r="F6734" s="13">
        <v>4</v>
      </c>
      <c r="G6734" s="13">
        <v>23</v>
      </c>
      <c r="H6734" s="13" t="s">
        <v>69</v>
      </c>
      <c r="I6734" s="13" t="s">
        <v>53</v>
      </c>
      <c r="J6734" s="13"/>
      <c r="K6734" s="13" t="s">
        <v>27</v>
      </c>
      <c r="L6734" s="12">
        <f t="shared" ca="1" si="940"/>
        <v>2.7331024887699105</v>
      </c>
      <c r="M6734" s="101">
        <f t="shared" ca="1" si="941"/>
        <v>0.14419848730750048</v>
      </c>
      <c r="N6734" s="101">
        <f t="shared" ca="1" si="939"/>
        <v>964.49418655786212</v>
      </c>
      <c r="O6734" s="101">
        <f t="shared" ca="1" si="942"/>
        <v>0.29487442751338566</v>
      </c>
      <c r="Q6734" s="12">
        <f t="shared" ca="1" si="943"/>
        <v>0</v>
      </c>
      <c r="R6734" s="101">
        <f t="shared" ca="1" si="944"/>
        <v>0</v>
      </c>
      <c r="S6734" s="13"/>
      <c r="T6734" s="101">
        <f t="shared" ca="1" si="945"/>
        <v>0.14419848730750048</v>
      </c>
      <c r="U6734" s="101">
        <f t="shared" si="946"/>
        <v>0</v>
      </c>
      <c r="V6734" s="101">
        <f t="shared" ca="1" si="947"/>
        <v>242.14096057552595</v>
      </c>
    </row>
    <row r="6735" spans="2:22" x14ac:dyDescent="0.3">
      <c r="B6735" s="13">
        <v>2023</v>
      </c>
      <c r="C6735" s="13">
        <v>10</v>
      </c>
      <c r="D6735" s="13">
        <v>6</v>
      </c>
      <c r="E6735" s="83" t="s">
        <v>378</v>
      </c>
      <c r="F6735" s="13">
        <v>5</v>
      </c>
      <c r="G6735" s="13">
        <v>0</v>
      </c>
      <c r="H6735" s="13" t="s">
        <v>69</v>
      </c>
      <c r="I6735" s="13" t="s">
        <v>53</v>
      </c>
      <c r="J6735" s="13"/>
      <c r="K6735" s="13" t="s">
        <v>28</v>
      </c>
      <c r="L6735" s="12">
        <f t="shared" ca="1" si="940"/>
        <v>2.0941671314805057</v>
      </c>
      <c r="M6735" s="101">
        <f t="shared" ca="1" si="941"/>
        <v>0.11048825785691148</v>
      </c>
      <c r="N6735" s="101">
        <f t="shared" ca="1" si="939"/>
        <v>964.49418655786212</v>
      </c>
      <c r="O6735" s="101">
        <f t="shared" ca="1" si="942"/>
        <v>0.22593969181543175</v>
      </c>
      <c r="Q6735" s="12">
        <f t="shared" ca="1" si="943"/>
        <v>0</v>
      </c>
      <c r="R6735" s="101">
        <f t="shared" ca="1" si="944"/>
        <v>0</v>
      </c>
      <c r="S6735" s="13"/>
      <c r="T6735" s="101">
        <f t="shared" ca="1" si="945"/>
        <v>0.11048825785691148</v>
      </c>
      <c r="U6735" s="101">
        <f t="shared" si="946"/>
        <v>0</v>
      </c>
      <c r="V6735" s="101">
        <f t="shared" ca="1" si="947"/>
        <v>242.25144883338285</v>
      </c>
    </row>
    <row r="6736" spans="2:22" x14ac:dyDescent="0.3">
      <c r="B6736" s="13">
        <v>2023</v>
      </c>
      <c r="C6736" s="13">
        <v>10</v>
      </c>
      <c r="D6736" s="13">
        <v>6</v>
      </c>
      <c r="E6736" s="83" t="s">
        <v>378</v>
      </c>
      <c r="F6736" s="13">
        <v>5</v>
      </c>
      <c r="G6736" s="13">
        <v>1</v>
      </c>
      <c r="H6736" s="13" t="s">
        <v>69</v>
      </c>
      <c r="I6736" s="13" t="s">
        <v>53</v>
      </c>
      <c r="J6736" s="13"/>
      <c r="K6736" s="13" t="s">
        <v>28</v>
      </c>
      <c r="L6736" s="12">
        <f t="shared" ca="1" si="940"/>
        <v>1.402949836819015</v>
      </c>
      <c r="M6736" s="101">
        <f t="shared" ca="1" si="941"/>
        <v>7.4019633390571229E-2</v>
      </c>
      <c r="N6736" s="101">
        <f t="shared" ref="N6736:N6799" ca="1" si="948">IF(H6736="On-Peak",IF(I6736="Winter",((L6736*$D$48)/60)+N6735,((L6736*$D$47)/60)+N6735),N6735)</f>
        <v>964.49418655786212</v>
      </c>
      <c r="O6736" s="101">
        <f t="shared" ca="1" si="942"/>
        <v>0.15136425789440353</v>
      </c>
      <c r="Q6736" s="12">
        <f t="shared" ca="1" si="943"/>
        <v>0</v>
      </c>
      <c r="R6736" s="101">
        <f t="shared" ca="1" si="944"/>
        <v>0</v>
      </c>
      <c r="S6736" s="13"/>
      <c r="T6736" s="101">
        <f t="shared" ca="1" si="945"/>
        <v>7.4019633390571229E-2</v>
      </c>
      <c r="U6736" s="101">
        <f t="shared" si="946"/>
        <v>0</v>
      </c>
      <c r="V6736" s="101">
        <f t="shared" ca="1" si="947"/>
        <v>242.32546846677343</v>
      </c>
    </row>
    <row r="6737" spans="2:22" x14ac:dyDescent="0.3">
      <c r="B6737" s="13">
        <v>2023</v>
      </c>
      <c r="C6737" s="13">
        <v>10</v>
      </c>
      <c r="D6737" s="13">
        <v>6</v>
      </c>
      <c r="E6737" s="83" t="s">
        <v>378</v>
      </c>
      <c r="F6737" s="13">
        <v>5</v>
      </c>
      <c r="G6737" s="13">
        <v>2</v>
      </c>
      <c r="H6737" s="13" t="s">
        <v>69</v>
      </c>
      <c r="I6737" s="13" t="s">
        <v>53</v>
      </c>
      <c r="J6737" s="13"/>
      <c r="K6737" s="13" t="s">
        <v>28</v>
      </c>
      <c r="L6737" s="12">
        <f t="shared" ca="1" si="940"/>
        <v>1.3859056789295658</v>
      </c>
      <c r="M6737" s="101">
        <f t="shared" ca="1" si="941"/>
        <v>7.31203836203239E-2</v>
      </c>
      <c r="N6737" s="101">
        <f t="shared" ca="1" si="948"/>
        <v>964.49418655786212</v>
      </c>
      <c r="O6737" s="101">
        <f t="shared" ca="1" si="942"/>
        <v>0.14952536369971087</v>
      </c>
      <c r="Q6737" s="12">
        <f t="shared" ca="1" si="943"/>
        <v>0</v>
      </c>
      <c r="R6737" s="101">
        <f t="shared" ca="1" si="944"/>
        <v>0</v>
      </c>
      <c r="S6737" s="13"/>
      <c r="T6737" s="101">
        <f t="shared" ca="1" si="945"/>
        <v>7.31203836203239E-2</v>
      </c>
      <c r="U6737" s="101">
        <f t="shared" si="946"/>
        <v>0</v>
      </c>
      <c r="V6737" s="101">
        <f t="shared" ca="1" si="947"/>
        <v>242.39858885039376</v>
      </c>
    </row>
    <row r="6738" spans="2:22" x14ac:dyDescent="0.3">
      <c r="B6738" s="13">
        <v>2023</v>
      </c>
      <c r="C6738" s="13">
        <v>10</v>
      </c>
      <c r="D6738" s="13">
        <v>6</v>
      </c>
      <c r="E6738" s="83" t="s">
        <v>378</v>
      </c>
      <c r="F6738" s="13">
        <v>5</v>
      </c>
      <c r="G6738" s="13">
        <v>3</v>
      </c>
      <c r="H6738" s="13" t="s">
        <v>69</v>
      </c>
      <c r="I6738" s="13" t="s">
        <v>53</v>
      </c>
      <c r="J6738" s="13"/>
      <c r="K6738" s="13" t="s">
        <v>28</v>
      </c>
      <c r="L6738" s="12">
        <f t="shared" ca="1" si="940"/>
        <v>1.421657258202162</v>
      </c>
      <c r="M6738" s="101">
        <f t="shared" ca="1" si="941"/>
        <v>7.5006636942746077E-2</v>
      </c>
      <c r="N6738" s="101">
        <f t="shared" ca="1" si="948"/>
        <v>964.49418655786212</v>
      </c>
      <c r="O6738" s="101">
        <f t="shared" ca="1" si="942"/>
        <v>0.15338260158743125</v>
      </c>
      <c r="Q6738" s="12">
        <f t="shared" ca="1" si="943"/>
        <v>0</v>
      </c>
      <c r="R6738" s="101">
        <f t="shared" ca="1" si="944"/>
        <v>0</v>
      </c>
      <c r="S6738" s="13"/>
      <c r="T6738" s="101">
        <f t="shared" ca="1" si="945"/>
        <v>7.5006636942746077E-2</v>
      </c>
      <c r="U6738" s="101">
        <f t="shared" si="946"/>
        <v>0</v>
      </c>
      <c r="V6738" s="101">
        <f t="shared" ca="1" si="947"/>
        <v>242.47359548733652</v>
      </c>
    </row>
    <row r="6739" spans="2:22" x14ac:dyDescent="0.3">
      <c r="B6739" s="13">
        <v>2023</v>
      </c>
      <c r="C6739" s="13">
        <v>10</v>
      </c>
      <c r="D6739" s="13">
        <v>6</v>
      </c>
      <c r="E6739" s="83" t="s">
        <v>378</v>
      </c>
      <c r="F6739" s="13">
        <v>5</v>
      </c>
      <c r="G6739" s="13">
        <v>4</v>
      </c>
      <c r="H6739" s="13" t="s">
        <v>69</v>
      </c>
      <c r="I6739" s="13" t="s">
        <v>53</v>
      </c>
      <c r="J6739" s="13"/>
      <c r="K6739" s="13" t="s">
        <v>28</v>
      </c>
      <c r="L6739" s="12">
        <f t="shared" ca="1" si="940"/>
        <v>1.4289434856311782</v>
      </c>
      <c r="M6739" s="101">
        <f t="shared" ca="1" si="941"/>
        <v>7.5391058301900959E-2</v>
      </c>
      <c r="N6739" s="101">
        <f t="shared" ca="1" si="948"/>
        <v>964.49418655786212</v>
      </c>
      <c r="O6739" s="101">
        <f t="shared" ca="1" si="942"/>
        <v>0.15416871266474783</v>
      </c>
      <c r="Q6739" s="12">
        <f t="shared" ca="1" si="943"/>
        <v>0</v>
      </c>
      <c r="R6739" s="101">
        <f t="shared" ca="1" si="944"/>
        <v>0</v>
      </c>
      <c r="S6739" s="13"/>
      <c r="T6739" s="101">
        <f t="shared" ca="1" si="945"/>
        <v>7.5391058301900959E-2</v>
      </c>
      <c r="U6739" s="101">
        <f t="shared" si="946"/>
        <v>0</v>
      </c>
      <c r="V6739" s="101">
        <f t="shared" ca="1" si="947"/>
        <v>242.54898654563843</v>
      </c>
    </row>
    <row r="6740" spans="2:22" x14ac:dyDescent="0.3">
      <c r="B6740" s="13">
        <v>2023</v>
      </c>
      <c r="C6740" s="13">
        <v>10</v>
      </c>
      <c r="D6740" s="13">
        <v>6</v>
      </c>
      <c r="E6740" s="83" t="s">
        <v>378</v>
      </c>
      <c r="F6740" s="13">
        <v>5</v>
      </c>
      <c r="G6740" s="13">
        <v>5</v>
      </c>
      <c r="H6740" s="13" t="s">
        <v>69</v>
      </c>
      <c r="I6740" s="13" t="s">
        <v>53</v>
      </c>
      <c r="J6740" s="13"/>
      <c r="K6740" s="13" t="s">
        <v>28</v>
      </c>
      <c r="L6740" s="12">
        <f t="shared" ca="1" si="940"/>
        <v>1.461080978167534</v>
      </c>
      <c r="M6740" s="101">
        <f t="shared" ca="1" si="941"/>
        <v>7.7086632408119096E-2</v>
      </c>
      <c r="N6740" s="101">
        <f t="shared" ca="1" si="948"/>
        <v>964.49418655786212</v>
      </c>
      <c r="O6740" s="101">
        <f t="shared" ca="1" si="942"/>
        <v>0.15763602673449525</v>
      </c>
      <c r="Q6740" s="12">
        <f t="shared" ca="1" si="943"/>
        <v>0</v>
      </c>
      <c r="R6740" s="101">
        <f t="shared" ca="1" si="944"/>
        <v>0</v>
      </c>
      <c r="S6740" s="13"/>
      <c r="T6740" s="101">
        <f t="shared" ca="1" si="945"/>
        <v>7.7086632408119096E-2</v>
      </c>
      <c r="U6740" s="101">
        <f t="shared" si="946"/>
        <v>0</v>
      </c>
      <c r="V6740" s="101">
        <f t="shared" ca="1" si="947"/>
        <v>242.62607317804654</v>
      </c>
    </row>
    <row r="6741" spans="2:22" x14ac:dyDescent="0.3">
      <c r="B6741" s="13">
        <v>2023</v>
      </c>
      <c r="C6741" s="13">
        <v>10</v>
      </c>
      <c r="D6741" s="13">
        <v>6</v>
      </c>
      <c r="E6741" s="83" t="s">
        <v>378</v>
      </c>
      <c r="F6741" s="13">
        <v>5</v>
      </c>
      <c r="G6741" s="13">
        <v>6</v>
      </c>
      <c r="H6741" s="13" t="s">
        <v>69</v>
      </c>
      <c r="I6741" s="13" t="s">
        <v>53</v>
      </c>
      <c r="J6741" s="13"/>
      <c r="K6741" s="13" t="s">
        <v>28</v>
      </c>
      <c r="L6741" s="12">
        <f t="shared" ca="1" si="940"/>
        <v>1.3704158006610203</v>
      </c>
      <c r="M6741" s="101">
        <f t="shared" ca="1" si="941"/>
        <v>7.2303137642875437E-2</v>
      </c>
      <c r="N6741" s="101">
        <f t="shared" ca="1" si="948"/>
        <v>964.49418655786212</v>
      </c>
      <c r="O6741" s="101">
        <f t="shared" ca="1" si="942"/>
        <v>0.14785416073331747</v>
      </c>
      <c r="Q6741" s="12">
        <f t="shared" ca="1" si="943"/>
        <v>5.6000000000000005</v>
      </c>
      <c r="R6741" s="101">
        <f t="shared" ca="1" si="944"/>
        <v>0.35803430247404466</v>
      </c>
      <c r="S6741" s="13"/>
      <c r="T6741" s="101">
        <f t="shared" ca="1" si="945"/>
        <v>0</v>
      </c>
      <c r="U6741" s="101">
        <f t="shared" si="946"/>
        <v>0</v>
      </c>
      <c r="V6741" s="101">
        <f t="shared" ca="1" si="947"/>
        <v>241.91000457309846</v>
      </c>
    </row>
    <row r="6742" spans="2:22" x14ac:dyDescent="0.3">
      <c r="B6742" s="13">
        <v>2023</v>
      </c>
      <c r="C6742" s="13">
        <v>10</v>
      </c>
      <c r="D6742" s="13">
        <v>6</v>
      </c>
      <c r="E6742" s="83" t="s">
        <v>378</v>
      </c>
      <c r="F6742" s="13">
        <v>5</v>
      </c>
      <c r="G6742" s="13">
        <v>7</v>
      </c>
      <c r="H6742" s="13" t="s">
        <v>69</v>
      </c>
      <c r="I6742" s="13" t="s">
        <v>53</v>
      </c>
      <c r="J6742" s="13"/>
      <c r="K6742" s="13" t="s">
        <v>28</v>
      </c>
      <c r="L6742" s="12">
        <f t="shared" ca="1" si="940"/>
        <v>1.3073756990972749</v>
      </c>
      <c r="M6742" s="101">
        <f t="shared" ca="1" si="941"/>
        <v>6.897714188437222E-2</v>
      </c>
      <c r="N6742" s="101">
        <f t="shared" ca="1" si="948"/>
        <v>964.49418655786212</v>
      </c>
      <c r="O6742" s="101">
        <f t="shared" ca="1" si="942"/>
        <v>0.141052764175605</v>
      </c>
      <c r="Q6742" s="12">
        <f t="shared" ca="1" si="943"/>
        <v>5.3329003911678532</v>
      </c>
      <c r="R6742" s="101">
        <f t="shared" ca="1" si="944"/>
        <v>0.34076066518377446</v>
      </c>
      <c r="S6742" s="13"/>
      <c r="T6742" s="101">
        <f t="shared" ca="1" si="945"/>
        <v>0</v>
      </c>
      <c r="U6742" s="101">
        <f t="shared" si="946"/>
        <v>0</v>
      </c>
      <c r="V6742" s="101">
        <f t="shared" ca="1" si="947"/>
        <v>241.2284832427309</v>
      </c>
    </row>
    <row r="6743" spans="2:22" x14ac:dyDescent="0.3">
      <c r="B6743" s="13">
        <v>2023</v>
      </c>
      <c r="C6743" s="13">
        <v>10</v>
      </c>
      <c r="D6743" s="13">
        <v>6</v>
      </c>
      <c r="E6743" s="83" t="s">
        <v>378</v>
      </c>
      <c r="F6743" s="13">
        <v>5</v>
      </c>
      <c r="G6743" s="13">
        <v>8</v>
      </c>
      <c r="H6743" s="13" t="s">
        <v>69</v>
      </c>
      <c r="I6743" s="13" t="s">
        <v>53</v>
      </c>
      <c r="J6743" s="13"/>
      <c r="K6743" s="13" t="s">
        <v>28</v>
      </c>
      <c r="L6743" s="12">
        <f t="shared" ca="1" si="940"/>
        <v>2.2756092893361495</v>
      </c>
      <c r="M6743" s="101">
        <f t="shared" ca="1" si="941"/>
        <v>0.12006114610537524</v>
      </c>
      <c r="N6743" s="101">
        <f t="shared" ca="1" si="948"/>
        <v>964.49418655786212</v>
      </c>
      <c r="O6743" s="101">
        <f t="shared" ca="1" si="942"/>
        <v>0.24551548622647718</v>
      </c>
      <c r="Q6743" s="12">
        <f t="shared" ca="1" si="943"/>
        <v>2.8316036858038971</v>
      </c>
      <c r="R6743" s="101">
        <f t="shared" ca="1" si="944"/>
        <v>4.7064925660994836E-2</v>
      </c>
      <c r="S6743" s="13"/>
      <c r="T6743" s="101">
        <f t="shared" ca="1" si="945"/>
        <v>0</v>
      </c>
      <c r="U6743" s="101">
        <f t="shared" si="946"/>
        <v>0</v>
      </c>
      <c r="V6743" s="101">
        <f t="shared" ca="1" si="947"/>
        <v>241.13435339140889</v>
      </c>
    </row>
    <row r="6744" spans="2:22" x14ac:dyDescent="0.3">
      <c r="B6744" s="13">
        <v>2023</v>
      </c>
      <c r="C6744" s="13">
        <v>10</v>
      </c>
      <c r="D6744" s="13">
        <v>6</v>
      </c>
      <c r="E6744" s="83" t="s">
        <v>378</v>
      </c>
      <c r="F6744" s="13">
        <v>5</v>
      </c>
      <c r="G6744" s="13">
        <v>9</v>
      </c>
      <c r="H6744" s="13" t="s">
        <v>69</v>
      </c>
      <c r="I6744" s="13" t="s">
        <v>53</v>
      </c>
      <c r="J6744" s="13"/>
      <c r="K6744" s="13" t="s">
        <v>28</v>
      </c>
      <c r="L6744" s="12">
        <f t="shared" ca="1" si="940"/>
        <v>2.3077863486747634</v>
      </c>
      <c r="M6744" s="101">
        <f t="shared" ca="1" si="941"/>
        <v>0.12175880775608051</v>
      </c>
      <c r="N6744" s="101">
        <f t="shared" ca="1" si="948"/>
        <v>964.49418655786212</v>
      </c>
      <c r="O6744" s="101">
        <f t="shared" ca="1" si="942"/>
        <v>0.24898706915852023</v>
      </c>
      <c r="Q6744" s="12">
        <f t="shared" ca="1" si="943"/>
        <v>1.2397982754831589</v>
      </c>
      <c r="R6744" s="101">
        <f t="shared" ca="1" si="944"/>
        <v>0</v>
      </c>
      <c r="S6744" s="13"/>
      <c r="T6744" s="101">
        <f t="shared" ca="1" si="945"/>
        <v>5.6347050741589057E-2</v>
      </c>
      <c r="U6744" s="101">
        <f t="shared" si="946"/>
        <v>0</v>
      </c>
      <c r="V6744" s="101">
        <f t="shared" ca="1" si="947"/>
        <v>241.19070044215047</v>
      </c>
    </row>
    <row r="6745" spans="2:22" x14ac:dyDescent="0.3">
      <c r="B6745" s="13">
        <v>2023</v>
      </c>
      <c r="C6745" s="13">
        <v>10</v>
      </c>
      <c r="D6745" s="13">
        <v>6</v>
      </c>
      <c r="E6745" s="83" t="s">
        <v>378</v>
      </c>
      <c r="F6745" s="13">
        <v>5</v>
      </c>
      <c r="G6745" s="13">
        <v>10</v>
      </c>
      <c r="H6745" s="13" t="s">
        <v>70</v>
      </c>
      <c r="I6745" s="13" t="s">
        <v>53</v>
      </c>
      <c r="J6745" s="13"/>
      <c r="K6745" s="13" t="s">
        <v>28</v>
      </c>
      <c r="L6745" s="12">
        <f t="shared" ca="1" si="940"/>
        <v>2.0495730600133801</v>
      </c>
      <c r="M6745" s="101">
        <f t="shared" ca="1" si="941"/>
        <v>0.10813547464630593</v>
      </c>
      <c r="N6745" s="101">
        <f t="shared" ca="1" si="948"/>
        <v>964.49418655786212</v>
      </c>
      <c r="O6745" s="101">
        <f t="shared" ca="1" si="942"/>
        <v>0.22112843744484359</v>
      </c>
      <c r="Q6745" s="12">
        <f t="shared" ca="1" si="943"/>
        <v>3.4510521349104719</v>
      </c>
      <c r="R6745" s="101">
        <f t="shared" ca="1" si="944"/>
        <v>0.11863520369003883</v>
      </c>
      <c r="S6745" s="13"/>
      <c r="T6745" s="101">
        <f t="shared" ca="1" si="945"/>
        <v>0</v>
      </c>
      <c r="U6745" s="101">
        <f t="shared" si="946"/>
        <v>0</v>
      </c>
      <c r="V6745" s="101">
        <f t="shared" ca="1" si="947"/>
        <v>240.95343003477038</v>
      </c>
    </row>
    <row r="6746" spans="2:22" x14ac:dyDescent="0.3">
      <c r="B6746" s="13">
        <v>2023</v>
      </c>
      <c r="C6746" s="13">
        <v>10</v>
      </c>
      <c r="D6746" s="13">
        <v>6</v>
      </c>
      <c r="E6746" s="83" t="s">
        <v>378</v>
      </c>
      <c r="F6746" s="13">
        <v>5</v>
      </c>
      <c r="G6746" s="13">
        <v>11</v>
      </c>
      <c r="H6746" s="13" t="s">
        <v>70</v>
      </c>
      <c r="I6746" s="13" t="s">
        <v>53</v>
      </c>
      <c r="J6746" s="13"/>
      <c r="K6746" s="13" t="s">
        <v>28</v>
      </c>
      <c r="L6746" s="12">
        <f t="shared" ca="1" si="940"/>
        <v>0.87083925377352989</v>
      </c>
      <c r="M6746" s="101">
        <f t="shared" ca="1" si="941"/>
        <v>4.5945479029091435E-2</v>
      </c>
      <c r="N6746" s="101">
        <f t="shared" ca="1" si="948"/>
        <v>964.49418655786212</v>
      </c>
      <c r="O6746" s="101">
        <f t="shared" ca="1" si="942"/>
        <v>9.3954847089626134E-2</v>
      </c>
      <c r="Q6746" s="12">
        <f t="shared" ca="1" si="943"/>
        <v>0</v>
      </c>
      <c r="R6746" s="101">
        <f t="shared" ca="1" si="944"/>
        <v>0</v>
      </c>
      <c r="S6746" s="13"/>
      <c r="T6746" s="101">
        <f t="shared" ca="1" si="945"/>
        <v>4.5945479029091435E-2</v>
      </c>
      <c r="U6746" s="101">
        <f t="shared" si="946"/>
        <v>0</v>
      </c>
      <c r="V6746" s="101">
        <f t="shared" ca="1" si="947"/>
        <v>240.99937551379946</v>
      </c>
    </row>
    <row r="6747" spans="2:22" x14ac:dyDescent="0.3">
      <c r="B6747" s="13">
        <v>2023</v>
      </c>
      <c r="C6747" s="13">
        <v>10</v>
      </c>
      <c r="D6747" s="13">
        <v>6</v>
      </c>
      <c r="E6747" s="83" t="s">
        <v>378</v>
      </c>
      <c r="F6747" s="13">
        <v>5</v>
      </c>
      <c r="G6747" s="13">
        <v>12</v>
      </c>
      <c r="H6747" s="13" t="s">
        <v>70</v>
      </c>
      <c r="I6747" s="13" t="s">
        <v>53</v>
      </c>
      <c r="J6747" s="13"/>
      <c r="K6747" s="13" t="s">
        <v>28</v>
      </c>
      <c r="L6747" s="12">
        <f t="shared" ca="1" si="940"/>
        <v>1.7519322525793883</v>
      </c>
      <c r="M6747" s="101">
        <f t="shared" ca="1" si="941"/>
        <v>9.2431945646088531E-2</v>
      </c>
      <c r="N6747" s="101">
        <f t="shared" ca="1" si="948"/>
        <v>964.49418655786212</v>
      </c>
      <c r="O6747" s="101">
        <f t="shared" ca="1" si="942"/>
        <v>0.18901597073079021</v>
      </c>
      <c r="Q6747" s="12">
        <f t="shared" ca="1" si="943"/>
        <v>5.6000000000000005</v>
      </c>
      <c r="R6747" s="101">
        <f t="shared" ca="1" si="944"/>
        <v>0.32573893481915484</v>
      </c>
      <c r="S6747" s="13"/>
      <c r="T6747" s="101">
        <f t="shared" ca="1" si="945"/>
        <v>0</v>
      </c>
      <c r="U6747" s="101">
        <f t="shared" si="946"/>
        <v>0</v>
      </c>
      <c r="V6747" s="101">
        <f t="shared" ca="1" si="947"/>
        <v>240.34789764416115</v>
      </c>
    </row>
    <row r="6748" spans="2:22" x14ac:dyDescent="0.3">
      <c r="B6748" s="13">
        <v>2023</v>
      </c>
      <c r="C6748" s="13">
        <v>10</v>
      </c>
      <c r="D6748" s="13">
        <v>6</v>
      </c>
      <c r="E6748" s="83" t="s">
        <v>378</v>
      </c>
      <c r="F6748" s="13">
        <v>5</v>
      </c>
      <c r="G6748" s="13">
        <v>13</v>
      </c>
      <c r="H6748" s="13" t="s">
        <v>70</v>
      </c>
      <c r="I6748" s="13" t="s">
        <v>53</v>
      </c>
      <c r="J6748" s="13"/>
      <c r="K6748" s="13" t="s">
        <v>28</v>
      </c>
      <c r="L6748" s="12">
        <f t="shared" ca="1" si="940"/>
        <v>1.5173912959414873</v>
      </c>
      <c r="M6748" s="101">
        <f t="shared" ca="1" si="941"/>
        <v>8.0057564773872866E-2</v>
      </c>
      <c r="N6748" s="101">
        <f t="shared" ca="1" si="948"/>
        <v>964.49418655786212</v>
      </c>
      <c r="O6748" s="101">
        <f t="shared" ca="1" si="942"/>
        <v>0.16371134691912706</v>
      </c>
      <c r="Q6748" s="12">
        <f t="shared" ca="1" si="943"/>
        <v>0</v>
      </c>
      <c r="R6748" s="101">
        <f t="shared" ca="1" si="944"/>
        <v>0</v>
      </c>
      <c r="S6748" s="13"/>
      <c r="T6748" s="101">
        <f t="shared" ca="1" si="945"/>
        <v>8.0057564773872866E-2</v>
      </c>
      <c r="U6748" s="101">
        <f t="shared" si="946"/>
        <v>0</v>
      </c>
      <c r="V6748" s="101">
        <f t="shared" ca="1" si="947"/>
        <v>240.42795520893503</v>
      </c>
    </row>
    <row r="6749" spans="2:22" x14ac:dyDescent="0.3">
      <c r="B6749" s="13">
        <v>2023</v>
      </c>
      <c r="C6749" s="13">
        <v>10</v>
      </c>
      <c r="D6749" s="13">
        <v>6</v>
      </c>
      <c r="E6749" s="83" t="s">
        <v>378</v>
      </c>
      <c r="F6749" s="13">
        <v>5</v>
      </c>
      <c r="G6749" s="13">
        <v>14</v>
      </c>
      <c r="H6749" s="13" t="s">
        <v>70</v>
      </c>
      <c r="I6749" s="13" t="s">
        <v>53</v>
      </c>
      <c r="J6749" s="13"/>
      <c r="K6749" s="13" t="s">
        <v>28</v>
      </c>
      <c r="L6749" s="12">
        <f t="shared" ca="1" si="940"/>
        <v>2.0489075446960903</v>
      </c>
      <c r="M6749" s="101">
        <f t="shared" ca="1" si="941"/>
        <v>0.10810036205816573</v>
      </c>
      <c r="N6749" s="101">
        <f t="shared" ca="1" si="948"/>
        <v>964.49418655786212</v>
      </c>
      <c r="O6749" s="101">
        <f t="shared" ca="1" si="942"/>
        <v>0.22105663499726119</v>
      </c>
      <c r="Q6749" s="12">
        <f t="shared" ca="1" si="943"/>
        <v>5.6000000000000005</v>
      </c>
      <c r="R6749" s="101">
        <f t="shared" ca="1" si="944"/>
        <v>0.30059997634147601</v>
      </c>
      <c r="S6749" s="13"/>
      <c r="T6749" s="101">
        <f t="shared" ca="1" si="945"/>
        <v>0</v>
      </c>
      <c r="U6749" s="101">
        <f t="shared" si="946"/>
        <v>0</v>
      </c>
      <c r="V6749" s="101">
        <f t="shared" ca="1" si="947"/>
        <v>239.82675525625206</v>
      </c>
    </row>
    <row r="6750" spans="2:22" x14ac:dyDescent="0.3">
      <c r="B6750" s="13">
        <v>2023</v>
      </c>
      <c r="C6750" s="13">
        <v>10</v>
      </c>
      <c r="D6750" s="13">
        <v>6</v>
      </c>
      <c r="E6750" s="83" t="s">
        <v>378</v>
      </c>
      <c r="F6750" s="13">
        <v>5</v>
      </c>
      <c r="G6750" s="13">
        <v>15</v>
      </c>
      <c r="H6750" s="13" t="s">
        <v>70</v>
      </c>
      <c r="I6750" s="13" t="s">
        <v>53</v>
      </c>
      <c r="J6750" s="13"/>
      <c r="K6750" s="13" t="s">
        <v>28</v>
      </c>
      <c r="L6750" s="12">
        <f t="shared" ca="1" si="940"/>
        <v>2.1026531010005334</v>
      </c>
      <c r="M6750" s="101">
        <f t="shared" ca="1" si="941"/>
        <v>0.11093597760878815</v>
      </c>
      <c r="N6750" s="101">
        <f t="shared" ca="1" si="948"/>
        <v>964.49418655786212</v>
      </c>
      <c r="O6750" s="101">
        <f t="shared" ca="1" si="942"/>
        <v>0.22685524306694754</v>
      </c>
      <c r="Q6750" s="12">
        <f t="shared" ca="1" si="943"/>
        <v>5.6000000000000005</v>
      </c>
      <c r="R6750" s="101">
        <f t="shared" ca="1" si="944"/>
        <v>0.29605041500030488</v>
      </c>
      <c r="S6750" s="13"/>
      <c r="T6750" s="101">
        <f t="shared" ca="1" si="945"/>
        <v>0</v>
      </c>
      <c r="U6750" s="101">
        <f t="shared" si="946"/>
        <v>0</v>
      </c>
      <c r="V6750" s="101">
        <f t="shared" ca="1" si="947"/>
        <v>239.23465442625144</v>
      </c>
    </row>
    <row r="6751" spans="2:22" x14ac:dyDescent="0.3">
      <c r="B6751" s="13">
        <v>2023</v>
      </c>
      <c r="C6751" s="13">
        <v>10</v>
      </c>
      <c r="D6751" s="13">
        <v>6</v>
      </c>
      <c r="E6751" s="83" t="s">
        <v>378</v>
      </c>
      <c r="F6751" s="13">
        <v>5</v>
      </c>
      <c r="G6751" s="13">
        <v>16</v>
      </c>
      <c r="H6751" s="13" t="s">
        <v>71</v>
      </c>
      <c r="I6751" s="13" t="s">
        <v>53</v>
      </c>
      <c r="J6751" s="13"/>
      <c r="K6751" s="13" t="s">
        <v>28</v>
      </c>
      <c r="L6751" s="12">
        <f t="shared" ca="1" si="940"/>
        <v>1.7753036446621022</v>
      </c>
      <c r="M6751" s="101">
        <f t="shared" ca="1" si="941"/>
        <v>0.22038619444835336</v>
      </c>
      <c r="N6751" s="101">
        <f t="shared" ca="1" si="948"/>
        <v>964.99349070792334</v>
      </c>
      <c r="O6751" s="101">
        <f t="shared" ca="1" si="942"/>
        <v>0.52868542538037411</v>
      </c>
      <c r="Q6751" s="12">
        <f t="shared" ca="1" si="943"/>
        <v>0</v>
      </c>
      <c r="R6751" s="101">
        <f t="shared" ca="1" si="944"/>
        <v>0</v>
      </c>
      <c r="S6751" s="13"/>
      <c r="T6751" s="101">
        <f t="shared" ca="1" si="945"/>
        <v>0.22038619444835336</v>
      </c>
      <c r="U6751" s="101">
        <f t="shared" ca="1" si="946"/>
        <v>0.49930415006121626</v>
      </c>
      <c r="V6751" s="101">
        <f t="shared" ca="1" si="947"/>
        <v>239.95434477076103</v>
      </c>
    </row>
    <row r="6752" spans="2:22" x14ac:dyDescent="0.3">
      <c r="B6752" s="13">
        <v>2023</v>
      </c>
      <c r="C6752" s="13">
        <v>10</v>
      </c>
      <c r="D6752" s="13">
        <v>6</v>
      </c>
      <c r="E6752" s="83" t="s">
        <v>378</v>
      </c>
      <c r="F6752" s="13">
        <v>5</v>
      </c>
      <c r="G6752" s="13">
        <v>17</v>
      </c>
      <c r="H6752" s="13" t="s">
        <v>71</v>
      </c>
      <c r="I6752" s="13" t="s">
        <v>53</v>
      </c>
      <c r="J6752" s="13"/>
      <c r="K6752" s="13" t="s">
        <v>28</v>
      </c>
      <c r="L6752" s="12">
        <f t="shared" ca="1" si="940"/>
        <v>2.8650097247377961</v>
      </c>
      <c r="M6752" s="101">
        <f t="shared" ca="1" si="941"/>
        <v>0.35566230722895004</v>
      </c>
      <c r="N6752" s="101">
        <f t="shared" ca="1" si="948"/>
        <v>965.79927469300583</v>
      </c>
      <c r="O6752" s="101">
        <f t="shared" ca="1" si="942"/>
        <v>0.85319989602691571</v>
      </c>
      <c r="Q6752" s="12">
        <f t="shared" ca="1" si="943"/>
        <v>5.6000000000000005</v>
      </c>
      <c r="R6752" s="101">
        <f t="shared" ca="1" si="944"/>
        <v>0.2315169268009456</v>
      </c>
      <c r="S6752" s="13"/>
      <c r="T6752" s="101">
        <f t="shared" ca="1" si="945"/>
        <v>0</v>
      </c>
      <c r="U6752" s="101">
        <f t="shared" ca="1" si="946"/>
        <v>0.80578398508250515</v>
      </c>
      <c r="V6752" s="101">
        <f t="shared" ca="1" si="947"/>
        <v>240.29709490224164</v>
      </c>
    </row>
    <row r="6753" spans="2:22" x14ac:dyDescent="0.3">
      <c r="B6753" s="13">
        <v>2023</v>
      </c>
      <c r="C6753" s="13">
        <v>10</v>
      </c>
      <c r="D6753" s="13">
        <v>6</v>
      </c>
      <c r="E6753" s="83" t="s">
        <v>378</v>
      </c>
      <c r="F6753" s="13">
        <v>5</v>
      </c>
      <c r="G6753" s="13">
        <v>18</v>
      </c>
      <c r="H6753" s="13" t="s">
        <v>71</v>
      </c>
      <c r="I6753" s="13" t="s">
        <v>53</v>
      </c>
      <c r="J6753" s="13"/>
      <c r="K6753" s="13" t="s">
        <v>28</v>
      </c>
      <c r="L6753" s="12">
        <f t="shared" ca="1" si="940"/>
        <v>2.4497842705741899</v>
      </c>
      <c r="M6753" s="101">
        <f t="shared" ca="1" si="941"/>
        <v>0.30411621934907995</v>
      </c>
      <c r="N6753" s="101">
        <f t="shared" ca="1" si="948"/>
        <v>966.48827651910483</v>
      </c>
      <c r="O6753" s="101">
        <f t="shared" ca="1" si="942"/>
        <v>0.72954575577699377</v>
      </c>
      <c r="Q6753" s="12">
        <f t="shared" ca="1" si="943"/>
        <v>0</v>
      </c>
      <c r="R6753" s="101">
        <f t="shared" ca="1" si="944"/>
        <v>0</v>
      </c>
      <c r="S6753" s="13"/>
      <c r="T6753" s="101">
        <f t="shared" ca="1" si="945"/>
        <v>0.30411621934907995</v>
      </c>
      <c r="U6753" s="101">
        <f t="shared" ca="1" si="946"/>
        <v>0.68900182609899097</v>
      </c>
      <c r="V6753" s="101">
        <f t="shared" ca="1" si="947"/>
        <v>241.29021294768972</v>
      </c>
    </row>
    <row r="6754" spans="2:22" x14ac:dyDescent="0.3">
      <c r="B6754" s="13">
        <v>2023</v>
      </c>
      <c r="C6754" s="13">
        <v>10</v>
      </c>
      <c r="D6754" s="13">
        <v>6</v>
      </c>
      <c r="E6754" s="83" t="s">
        <v>378</v>
      </c>
      <c r="F6754" s="13">
        <v>5</v>
      </c>
      <c r="G6754" s="13">
        <v>19</v>
      </c>
      <c r="H6754" s="13" t="s">
        <v>71</v>
      </c>
      <c r="I6754" s="13" t="s">
        <v>53</v>
      </c>
      <c r="J6754" s="13"/>
      <c r="K6754" s="13" t="s">
        <v>28</v>
      </c>
      <c r="L6754" s="12">
        <f t="shared" ca="1" si="940"/>
        <v>2.7318132916139408</v>
      </c>
      <c r="M6754" s="101">
        <f t="shared" ca="1" si="941"/>
        <v>0.33912730202095459</v>
      </c>
      <c r="N6754" s="101">
        <f t="shared" ca="1" si="948"/>
        <v>967.25659900737128</v>
      </c>
      <c r="O6754" s="101">
        <f t="shared" ca="1" si="942"/>
        <v>0.81353399824263162</v>
      </c>
      <c r="Q6754" s="12">
        <f t="shared" ca="1" si="943"/>
        <v>0</v>
      </c>
      <c r="R6754" s="101">
        <f t="shared" ca="1" si="944"/>
        <v>0</v>
      </c>
      <c r="S6754" s="13"/>
      <c r="T6754" s="101">
        <f t="shared" ca="1" si="945"/>
        <v>0.33912730202095459</v>
      </c>
      <c r="U6754" s="101">
        <f t="shared" ca="1" si="946"/>
        <v>0.7683224882664208</v>
      </c>
      <c r="V6754" s="101">
        <f t="shared" ca="1" si="947"/>
        <v>242.3976627379771</v>
      </c>
    </row>
    <row r="6755" spans="2:22" x14ac:dyDescent="0.3">
      <c r="B6755" s="13">
        <v>2023</v>
      </c>
      <c r="C6755" s="13">
        <v>10</v>
      </c>
      <c r="D6755" s="13">
        <v>6</v>
      </c>
      <c r="E6755" s="83" t="s">
        <v>378</v>
      </c>
      <c r="F6755" s="13">
        <v>5</v>
      </c>
      <c r="G6755" s="13">
        <v>20</v>
      </c>
      <c r="H6755" s="13" t="s">
        <v>69</v>
      </c>
      <c r="I6755" s="13" t="s">
        <v>53</v>
      </c>
      <c r="J6755" s="13"/>
      <c r="K6755" s="13" t="s">
        <v>28</v>
      </c>
      <c r="L6755" s="12">
        <f t="shared" ca="1" si="940"/>
        <v>2.7089235329163408</v>
      </c>
      <c r="M6755" s="101">
        <f t="shared" ca="1" si="941"/>
        <v>0.14292280559666615</v>
      </c>
      <c r="N6755" s="101">
        <f t="shared" ca="1" si="948"/>
        <v>967.25659900737128</v>
      </c>
      <c r="O6755" s="101">
        <f t="shared" ca="1" si="942"/>
        <v>0.29226575996634402</v>
      </c>
      <c r="Q6755" s="12">
        <f t="shared" ca="1" si="943"/>
        <v>0</v>
      </c>
      <c r="R6755" s="101">
        <f t="shared" ca="1" si="944"/>
        <v>0</v>
      </c>
      <c r="S6755" s="13"/>
      <c r="T6755" s="101">
        <f t="shared" ca="1" si="945"/>
        <v>0.14292280559666615</v>
      </c>
      <c r="U6755" s="101">
        <f t="shared" si="946"/>
        <v>0</v>
      </c>
      <c r="V6755" s="101">
        <f t="shared" ca="1" si="947"/>
        <v>242.54058554357377</v>
      </c>
    </row>
    <row r="6756" spans="2:22" x14ac:dyDescent="0.3">
      <c r="B6756" s="13">
        <v>2023</v>
      </c>
      <c r="C6756" s="13">
        <v>10</v>
      </c>
      <c r="D6756" s="13">
        <v>6</v>
      </c>
      <c r="E6756" s="83" t="s">
        <v>378</v>
      </c>
      <c r="F6756" s="13">
        <v>5</v>
      </c>
      <c r="G6756" s="13">
        <v>21</v>
      </c>
      <c r="H6756" s="13" t="s">
        <v>69</v>
      </c>
      <c r="I6756" s="13" t="s">
        <v>53</v>
      </c>
      <c r="J6756" s="13"/>
      <c r="K6756" s="13" t="s">
        <v>28</v>
      </c>
      <c r="L6756" s="12">
        <f t="shared" ca="1" si="940"/>
        <v>2.1940860583771973</v>
      </c>
      <c r="M6756" s="101">
        <f t="shared" ca="1" si="941"/>
        <v>0.11575998043998093</v>
      </c>
      <c r="N6756" s="101">
        <f t="shared" ca="1" si="948"/>
        <v>967.25659900737128</v>
      </c>
      <c r="O6756" s="101">
        <f t="shared" ca="1" si="942"/>
        <v>0.23671994483831582</v>
      </c>
      <c r="Q6756" s="12">
        <f t="shared" ca="1" si="943"/>
        <v>0</v>
      </c>
      <c r="R6756" s="101">
        <f t="shared" ca="1" si="944"/>
        <v>0</v>
      </c>
      <c r="S6756" s="13"/>
      <c r="T6756" s="101">
        <f t="shared" ca="1" si="945"/>
        <v>0.11575998043998093</v>
      </c>
      <c r="U6756" s="101">
        <f t="shared" si="946"/>
        <v>0</v>
      </c>
      <c r="V6756" s="101">
        <f t="shared" ca="1" si="947"/>
        <v>242.65634552401374</v>
      </c>
    </row>
    <row r="6757" spans="2:22" x14ac:dyDescent="0.3">
      <c r="B6757" s="13">
        <v>2023</v>
      </c>
      <c r="C6757" s="13">
        <v>10</v>
      </c>
      <c r="D6757" s="13">
        <v>6</v>
      </c>
      <c r="E6757" s="83" t="s">
        <v>378</v>
      </c>
      <c r="F6757" s="13">
        <v>5</v>
      </c>
      <c r="G6757" s="13">
        <v>22</v>
      </c>
      <c r="H6757" s="13" t="s">
        <v>69</v>
      </c>
      <c r="I6757" s="13" t="s">
        <v>53</v>
      </c>
      <c r="J6757" s="13"/>
      <c r="K6757" s="13" t="s">
        <v>28</v>
      </c>
      <c r="L6757" s="12">
        <f t="shared" ca="1" si="940"/>
        <v>2.8150431608086635</v>
      </c>
      <c r="M6757" s="101">
        <f t="shared" ca="1" si="941"/>
        <v>0.14852167716426509</v>
      </c>
      <c r="N6757" s="101">
        <f t="shared" ca="1" si="948"/>
        <v>967.25659900737128</v>
      </c>
      <c r="O6757" s="101">
        <f t="shared" ca="1" si="942"/>
        <v>0.30371500661964668</v>
      </c>
      <c r="Q6757" s="12">
        <f t="shared" ca="1" si="943"/>
        <v>0</v>
      </c>
      <c r="R6757" s="101">
        <f t="shared" ca="1" si="944"/>
        <v>0</v>
      </c>
      <c r="S6757" s="13"/>
      <c r="T6757" s="101">
        <f t="shared" ca="1" si="945"/>
        <v>0.14852167716426509</v>
      </c>
      <c r="U6757" s="101">
        <f t="shared" si="946"/>
        <v>0</v>
      </c>
      <c r="V6757" s="101">
        <f t="shared" ca="1" si="947"/>
        <v>242.80486720117801</v>
      </c>
    </row>
    <row r="6758" spans="2:22" x14ac:dyDescent="0.3">
      <c r="B6758" s="13">
        <v>2023</v>
      </c>
      <c r="C6758" s="13">
        <v>10</v>
      </c>
      <c r="D6758" s="13">
        <v>6</v>
      </c>
      <c r="E6758" s="83" t="s">
        <v>378</v>
      </c>
      <c r="F6758" s="13">
        <v>5</v>
      </c>
      <c r="G6758" s="13">
        <v>23</v>
      </c>
      <c r="H6758" s="13" t="s">
        <v>69</v>
      </c>
      <c r="I6758" s="13" t="s">
        <v>53</v>
      </c>
      <c r="J6758" s="13"/>
      <c r="K6758" s="13" t="s">
        <v>28</v>
      </c>
      <c r="L6758" s="12">
        <f t="shared" ca="1" si="940"/>
        <v>2.2627458596286441</v>
      </c>
      <c r="M6758" s="101">
        <f t="shared" ca="1" si="941"/>
        <v>0.11938247155400726</v>
      </c>
      <c r="N6758" s="101">
        <f t="shared" ca="1" si="948"/>
        <v>967.25659900737128</v>
      </c>
      <c r="O6758" s="101">
        <f t="shared" ca="1" si="942"/>
        <v>0.24412765079533441</v>
      </c>
      <c r="Q6758" s="12">
        <f t="shared" ca="1" si="943"/>
        <v>0</v>
      </c>
      <c r="R6758" s="101">
        <f t="shared" ca="1" si="944"/>
        <v>0</v>
      </c>
      <c r="S6758" s="13"/>
      <c r="T6758" s="101">
        <f t="shared" ca="1" si="945"/>
        <v>0.11938247155400726</v>
      </c>
      <c r="U6758" s="101">
        <f t="shared" si="946"/>
        <v>0</v>
      </c>
      <c r="V6758" s="101">
        <f t="shared" ca="1" si="947"/>
        <v>242.92424967273203</v>
      </c>
    </row>
    <row r="6759" spans="2:22" x14ac:dyDescent="0.3">
      <c r="B6759" s="13">
        <v>2023</v>
      </c>
      <c r="C6759" s="13">
        <v>10</v>
      </c>
      <c r="D6759" s="13">
        <v>7</v>
      </c>
      <c r="E6759" s="83" t="s">
        <v>379</v>
      </c>
      <c r="F6759" s="13">
        <v>6</v>
      </c>
      <c r="G6759" s="13">
        <v>0</v>
      </c>
      <c r="H6759" s="13" t="s">
        <v>69</v>
      </c>
      <c r="I6759" s="13" t="s">
        <v>53</v>
      </c>
      <c r="J6759" s="13"/>
      <c r="K6759" s="13" t="s">
        <v>28</v>
      </c>
      <c r="L6759" s="12">
        <f t="shared" ca="1" si="940"/>
        <v>3.1694785716087441</v>
      </c>
      <c r="M6759" s="101">
        <f t="shared" ca="1" si="941"/>
        <v>0.16722168943807733</v>
      </c>
      <c r="N6759" s="101">
        <f t="shared" ca="1" si="948"/>
        <v>967.25659900737128</v>
      </c>
      <c r="O6759" s="101">
        <f t="shared" ca="1" si="942"/>
        <v>0.34195504309086738</v>
      </c>
      <c r="Q6759" s="12">
        <f t="shared" ca="1" si="943"/>
        <v>0</v>
      </c>
      <c r="R6759" s="101">
        <f t="shared" ca="1" si="944"/>
        <v>0</v>
      </c>
      <c r="S6759" s="13"/>
      <c r="T6759" s="101">
        <f t="shared" ca="1" si="945"/>
        <v>0.16722168943807733</v>
      </c>
      <c r="U6759" s="101">
        <f t="shared" si="946"/>
        <v>0</v>
      </c>
      <c r="V6759" s="101">
        <f t="shared" ca="1" si="947"/>
        <v>243.0914713621701</v>
      </c>
    </row>
    <row r="6760" spans="2:22" x14ac:dyDescent="0.3">
      <c r="B6760" s="13">
        <v>2023</v>
      </c>
      <c r="C6760" s="13">
        <v>10</v>
      </c>
      <c r="D6760" s="13">
        <v>7</v>
      </c>
      <c r="E6760" s="83" t="s">
        <v>379</v>
      </c>
      <c r="F6760" s="13">
        <v>6</v>
      </c>
      <c r="G6760" s="13">
        <v>1</v>
      </c>
      <c r="H6760" s="13" t="s">
        <v>69</v>
      </c>
      <c r="I6760" s="13" t="s">
        <v>53</v>
      </c>
      <c r="J6760" s="13"/>
      <c r="K6760" s="13" t="s">
        <v>28</v>
      </c>
      <c r="L6760" s="12">
        <f t="shared" ca="1" si="940"/>
        <v>1.5035730388974624</v>
      </c>
      <c r="M6760" s="101">
        <f t="shared" ca="1" si="941"/>
        <v>7.9328513532230124E-2</v>
      </c>
      <c r="N6760" s="101">
        <f t="shared" ca="1" si="948"/>
        <v>967.25659900737128</v>
      </c>
      <c r="O6760" s="101">
        <f t="shared" ca="1" si="942"/>
        <v>0.16222049516664722</v>
      </c>
      <c r="Q6760" s="12">
        <f t="shared" ca="1" si="943"/>
        <v>0</v>
      </c>
      <c r="R6760" s="101">
        <f t="shared" ca="1" si="944"/>
        <v>0</v>
      </c>
      <c r="S6760" s="13"/>
      <c r="T6760" s="101">
        <f t="shared" ca="1" si="945"/>
        <v>7.9328513532230124E-2</v>
      </c>
      <c r="U6760" s="101">
        <f t="shared" si="946"/>
        <v>0</v>
      </c>
      <c r="V6760" s="101">
        <f t="shared" ca="1" si="947"/>
        <v>243.17079987570233</v>
      </c>
    </row>
    <row r="6761" spans="2:22" x14ac:dyDescent="0.3">
      <c r="B6761" s="13">
        <v>2023</v>
      </c>
      <c r="C6761" s="13">
        <v>10</v>
      </c>
      <c r="D6761" s="13">
        <v>7</v>
      </c>
      <c r="E6761" s="83" t="s">
        <v>379</v>
      </c>
      <c r="F6761" s="13">
        <v>6</v>
      </c>
      <c r="G6761" s="13">
        <v>2</v>
      </c>
      <c r="H6761" s="13" t="s">
        <v>69</v>
      </c>
      <c r="I6761" s="13" t="s">
        <v>53</v>
      </c>
      <c r="J6761" s="13"/>
      <c r="K6761" s="13" t="s">
        <v>28</v>
      </c>
      <c r="L6761" s="12">
        <f t="shared" ca="1" si="940"/>
        <v>1.1863956785219723</v>
      </c>
      <c r="M6761" s="101">
        <f t="shared" ca="1" si="941"/>
        <v>6.2594235998819261E-2</v>
      </c>
      <c r="N6761" s="101">
        <f t="shared" ca="1" si="948"/>
        <v>967.25659900737128</v>
      </c>
      <c r="O6761" s="101">
        <f t="shared" ca="1" si="942"/>
        <v>0.12800022975573558</v>
      </c>
      <c r="Q6761" s="12">
        <f t="shared" ca="1" si="943"/>
        <v>0</v>
      </c>
      <c r="R6761" s="101">
        <f t="shared" ca="1" si="944"/>
        <v>0</v>
      </c>
      <c r="S6761" s="13"/>
      <c r="T6761" s="101">
        <f t="shared" ca="1" si="945"/>
        <v>6.2594235998819261E-2</v>
      </c>
      <c r="U6761" s="101">
        <f t="shared" si="946"/>
        <v>0</v>
      </c>
      <c r="V6761" s="101">
        <f t="shared" ca="1" si="947"/>
        <v>243.23339411170116</v>
      </c>
    </row>
    <row r="6762" spans="2:22" x14ac:dyDescent="0.3">
      <c r="B6762" s="13">
        <v>2023</v>
      </c>
      <c r="C6762" s="13">
        <v>10</v>
      </c>
      <c r="D6762" s="13">
        <v>7</v>
      </c>
      <c r="E6762" s="83" t="s">
        <v>379</v>
      </c>
      <c r="F6762" s="13">
        <v>6</v>
      </c>
      <c r="G6762" s="13">
        <v>3</v>
      </c>
      <c r="H6762" s="13" t="s">
        <v>69</v>
      </c>
      <c r="I6762" s="13" t="s">
        <v>53</v>
      </c>
      <c r="J6762" s="13"/>
      <c r="K6762" s="13" t="s">
        <v>28</v>
      </c>
      <c r="L6762" s="12">
        <f t="shared" ca="1" si="940"/>
        <v>1.2002342697200648</v>
      </c>
      <c r="M6762" s="101">
        <f t="shared" ca="1" si="941"/>
        <v>6.3324360070430616E-2</v>
      </c>
      <c r="N6762" s="101">
        <f t="shared" ca="1" si="948"/>
        <v>967.25659900737128</v>
      </c>
      <c r="O6762" s="101">
        <f t="shared" ca="1" si="942"/>
        <v>0.12949327536009778</v>
      </c>
      <c r="Q6762" s="12">
        <f t="shared" ca="1" si="943"/>
        <v>0</v>
      </c>
      <c r="R6762" s="101">
        <f t="shared" ca="1" si="944"/>
        <v>0</v>
      </c>
      <c r="S6762" s="13"/>
      <c r="T6762" s="101">
        <f t="shared" ca="1" si="945"/>
        <v>6.3324360070430616E-2</v>
      </c>
      <c r="U6762" s="101">
        <f t="shared" si="946"/>
        <v>0</v>
      </c>
      <c r="V6762" s="101">
        <f t="shared" ca="1" si="947"/>
        <v>243.29671847177158</v>
      </c>
    </row>
    <row r="6763" spans="2:22" x14ac:dyDescent="0.3">
      <c r="B6763" s="13">
        <v>2023</v>
      </c>
      <c r="C6763" s="13">
        <v>10</v>
      </c>
      <c r="D6763" s="13">
        <v>7</v>
      </c>
      <c r="E6763" s="83" t="s">
        <v>379</v>
      </c>
      <c r="F6763" s="13">
        <v>6</v>
      </c>
      <c r="G6763" s="13">
        <v>4</v>
      </c>
      <c r="H6763" s="13" t="s">
        <v>69</v>
      </c>
      <c r="I6763" s="13" t="s">
        <v>53</v>
      </c>
      <c r="J6763" s="13"/>
      <c r="K6763" s="13" t="s">
        <v>28</v>
      </c>
      <c r="L6763" s="12">
        <f t="shared" ca="1" si="940"/>
        <v>1.2737712567907751</v>
      </c>
      <c r="M6763" s="101">
        <f t="shared" ca="1" si="941"/>
        <v>6.7204171508281299E-2</v>
      </c>
      <c r="N6763" s="101">
        <f t="shared" ca="1" si="948"/>
        <v>967.25659900737128</v>
      </c>
      <c r="O6763" s="101">
        <f t="shared" ca="1" si="942"/>
        <v>0.13742718089515674</v>
      </c>
      <c r="Q6763" s="12">
        <f t="shared" ca="1" si="943"/>
        <v>0</v>
      </c>
      <c r="R6763" s="101">
        <f t="shared" ca="1" si="944"/>
        <v>0</v>
      </c>
      <c r="S6763" s="13"/>
      <c r="T6763" s="101">
        <f t="shared" ca="1" si="945"/>
        <v>6.7204171508281299E-2</v>
      </c>
      <c r="U6763" s="101">
        <f t="shared" si="946"/>
        <v>0</v>
      </c>
      <c r="V6763" s="101">
        <f t="shared" ca="1" si="947"/>
        <v>243.36392264327986</v>
      </c>
    </row>
    <row r="6764" spans="2:22" x14ac:dyDescent="0.3">
      <c r="B6764" s="13">
        <v>2023</v>
      </c>
      <c r="C6764" s="13">
        <v>10</v>
      </c>
      <c r="D6764" s="13">
        <v>7</v>
      </c>
      <c r="E6764" s="83" t="s">
        <v>379</v>
      </c>
      <c r="F6764" s="13">
        <v>6</v>
      </c>
      <c r="G6764" s="13">
        <v>5</v>
      </c>
      <c r="H6764" s="13" t="s">
        <v>69</v>
      </c>
      <c r="I6764" s="13" t="s">
        <v>53</v>
      </c>
      <c r="J6764" s="13"/>
      <c r="K6764" s="13" t="s">
        <v>28</v>
      </c>
      <c r="L6764" s="12">
        <f t="shared" ca="1" si="940"/>
        <v>1.689640614661108</v>
      </c>
      <c r="M6764" s="101">
        <f t="shared" ca="1" si="941"/>
        <v>8.9145438829520057E-2</v>
      </c>
      <c r="N6764" s="101">
        <f t="shared" ca="1" si="948"/>
        <v>967.25659900737128</v>
      </c>
      <c r="O6764" s="101">
        <f t="shared" ca="1" si="942"/>
        <v>0.18229532591578695</v>
      </c>
      <c r="Q6764" s="12">
        <f t="shared" ca="1" si="943"/>
        <v>0</v>
      </c>
      <c r="R6764" s="101">
        <f t="shared" ca="1" si="944"/>
        <v>0</v>
      </c>
      <c r="S6764" s="13"/>
      <c r="T6764" s="101">
        <f t="shared" ca="1" si="945"/>
        <v>8.9145438829520057E-2</v>
      </c>
      <c r="U6764" s="101">
        <f t="shared" si="946"/>
        <v>0</v>
      </c>
      <c r="V6764" s="101">
        <f t="shared" ca="1" si="947"/>
        <v>243.45306808210938</v>
      </c>
    </row>
    <row r="6765" spans="2:22" x14ac:dyDescent="0.3">
      <c r="B6765" s="13">
        <v>2023</v>
      </c>
      <c r="C6765" s="13">
        <v>10</v>
      </c>
      <c r="D6765" s="13">
        <v>7</v>
      </c>
      <c r="E6765" s="83" t="s">
        <v>379</v>
      </c>
      <c r="F6765" s="13">
        <v>6</v>
      </c>
      <c r="G6765" s="13">
        <v>6</v>
      </c>
      <c r="H6765" s="13" t="s">
        <v>69</v>
      </c>
      <c r="I6765" s="13" t="s">
        <v>53</v>
      </c>
      <c r="J6765" s="13"/>
      <c r="K6765" s="13" t="s">
        <v>28</v>
      </c>
      <c r="L6765" s="12">
        <f t="shared" ca="1" si="940"/>
        <v>1.4568923009626169</v>
      </c>
      <c r="M6765" s="101">
        <f t="shared" ca="1" si="941"/>
        <v>7.6865637798787675E-2</v>
      </c>
      <c r="N6765" s="101">
        <f t="shared" ca="1" si="948"/>
        <v>967.25659900737128</v>
      </c>
      <c r="O6765" s="101">
        <f t="shared" ca="1" si="942"/>
        <v>0.15718411035085675</v>
      </c>
      <c r="Q6765" s="12">
        <f t="shared" ca="1" si="943"/>
        <v>2.7895361844037905</v>
      </c>
      <c r="R6765" s="101">
        <f t="shared" ca="1" si="944"/>
        <v>0.11280830473329535</v>
      </c>
      <c r="S6765" s="13"/>
      <c r="T6765" s="101">
        <f t="shared" ca="1" si="945"/>
        <v>0</v>
      </c>
      <c r="U6765" s="101">
        <f t="shared" si="946"/>
        <v>0</v>
      </c>
      <c r="V6765" s="101">
        <f t="shared" ca="1" si="947"/>
        <v>243.22745147264277</v>
      </c>
    </row>
    <row r="6766" spans="2:22" x14ac:dyDescent="0.3">
      <c r="B6766" s="13">
        <v>2023</v>
      </c>
      <c r="C6766" s="13">
        <v>10</v>
      </c>
      <c r="D6766" s="13">
        <v>7</v>
      </c>
      <c r="E6766" s="83" t="s">
        <v>379</v>
      </c>
      <c r="F6766" s="13">
        <v>6</v>
      </c>
      <c r="G6766" s="13">
        <v>7</v>
      </c>
      <c r="H6766" s="13" t="s">
        <v>69</v>
      </c>
      <c r="I6766" s="13" t="s">
        <v>53</v>
      </c>
      <c r="J6766" s="13"/>
      <c r="K6766" s="13" t="s">
        <v>28</v>
      </c>
      <c r="L6766" s="12">
        <f t="shared" ca="1" si="940"/>
        <v>1.4645458203130328</v>
      </c>
      <c r="M6766" s="101">
        <f t="shared" ca="1" si="941"/>
        <v>7.7269437479715611E-2</v>
      </c>
      <c r="N6766" s="101">
        <f t="shared" ca="1" si="948"/>
        <v>967.25659900737128</v>
      </c>
      <c r="O6766" s="101">
        <f t="shared" ca="1" si="942"/>
        <v>0.15800984855357311</v>
      </c>
      <c r="Q6766" s="12">
        <f t="shared" ca="1" si="943"/>
        <v>5.6000000000000005</v>
      </c>
      <c r="R6766" s="101">
        <f t="shared" ca="1" si="944"/>
        <v>0.35006619631050184</v>
      </c>
      <c r="S6766" s="13"/>
      <c r="T6766" s="101">
        <f t="shared" ca="1" si="945"/>
        <v>0</v>
      </c>
      <c r="U6766" s="101">
        <f t="shared" si="946"/>
        <v>0</v>
      </c>
      <c r="V6766" s="101">
        <f t="shared" ca="1" si="947"/>
        <v>242.52731908002175</v>
      </c>
    </row>
    <row r="6767" spans="2:22" x14ac:dyDescent="0.3">
      <c r="B6767" s="13">
        <v>2023</v>
      </c>
      <c r="C6767" s="13">
        <v>10</v>
      </c>
      <c r="D6767" s="13">
        <v>7</v>
      </c>
      <c r="E6767" s="83" t="s">
        <v>379</v>
      </c>
      <c r="F6767" s="13">
        <v>6</v>
      </c>
      <c r="G6767" s="13">
        <v>8</v>
      </c>
      <c r="H6767" s="13" t="s">
        <v>69</v>
      </c>
      <c r="I6767" s="13" t="s">
        <v>53</v>
      </c>
      <c r="J6767" s="13"/>
      <c r="K6767" s="13" t="s">
        <v>28</v>
      </c>
      <c r="L6767" s="12">
        <f t="shared" ca="1" si="940"/>
        <v>2.2341027229524917</v>
      </c>
      <c r="M6767" s="101">
        <f t="shared" ca="1" si="941"/>
        <v>0.11787125966297346</v>
      </c>
      <c r="N6767" s="101">
        <f t="shared" ca="1" si="948"/>
        <v>967.25659900737128</v>
      </c>
      <c r="O6767" s="101">
        <f t="shared" ca="1" si="942"/>
        <v>0.24103734277934433</v>
      </c>
      <c r="Q6767" s="12">
        <f t="shared" ca="1" si="943"/>
        <v>1.9687088810838849</v>
      </c>
      <c r="R6767" s="101">
        <f t="shared" ca="1" si="944"/>
        <v>0</v>
      </c>
      <c r="S6767" s="13"/>
      <c r="T6767" s="101">
        <f t="shared" ca="1" si="945"/>
        <v>1.4002179096987696E-2</v>
      </c>
      <c r="U6767" s="101">
        <f t="shared" si="946"/>
        <v>0</v>
      </c>
      <c r="V6767" s="101">
        <f t="shared" ca="1" si="947"/>
        <v>242.54132125911875</v>
      </c>
    </row>
    <row r="6768" spans="2:22" x14ac:dyDescent="0.3">
      <c r="B6768" s="13">
        <v>2023</v>
      </c>
      <c r="C6768" s="13">
        <v>10</v>
      </c>
      <c r="D6768" s="13">
        <v>7</v>
      </c>
      <c r="E6768" s="83" t="s">
        <v>379</v>
      </c>
      <c r="F6768" s="13">
        <v>6</v>
      </c>
      <c r="G6768" s="13">
        <v>9</v>
      </c>
      <c r="H6768" s="13" t="s">
        <v>69</v>
      </c>
      <c r="I6768" s="13" t="s">
        <v>53</v>
      </c>
      <c r="J6768" s="13"/>
      <c r="K6768" s="13" t="s">
        <v>28</v>
      </c>
      <c r="L6768" s="12">
        <f t="shared" ca="1" si="940"/>
        <v>2.614283727509259</v>
      </c>
      <c r="M6768" s="101">
        <f t="shared" ca="1" si="941"/>
        <v>0.1379296094633885</v>
      </c>
      <c r="N6768" s="101">
        <f t="shared" ca="1" si="948"/>
        <v>967.25659900737128</v>
      </c>
      <c r="O6768" s="101">
        <f t="shared" ca="1" si="942"/>
        <v>0.28205507136097396</v>
      </c>
      <c r="Q6768" s="12">
        <f t="shared" ca="1" si="943"/>
        <v>5.6000000000000005</v>
      </c>
      <c r="R6768" s="101">
        <f t="shared" ca="1" si="944"/>
        <v>0.2527408824663413</v>
      </c>
      <c r="S6768" s="13"/>
      <c r="T6768" s="101">
        <f t="shared" ca="1" si="945"/>
        <v>0</v>
      </c>
      <c r="U6768" s="101">
        <f t="shared" si="946"/>
        <v>0</v>
      </c>
      <c r="V6768" s="101">
        <f t="shared" ca="1" si="947"/>
        <v>242.03583949418604</v>
      </c>
    </row>
    <row r="6769" spans="2:22" x14ac:dyDescent="0.3">
      <c r="B6769" s="13">
        <v>2023</v>
      </c>
      <c r="C6769" s="13">
        <v>10</v>
      </c>
      <c r="D6769" s="13">
        <v>7</v>
      </c>
      <c r="E6769" s="83" t="s">
        <v>379</v>
      </c>
      <c r="F6769" s="13">
        <v>6</v>
      </c>
      <c r="G6769" s="13">
        <v>10</v>
      </c>
      <c r="H6769" s="13" t="s">
        <v>70</v>
      </c>
      <c r="I6769" s="13" t="s">
        <v>53</v>
      </c>
      <c r="J6769" s="13"/>
      <c r="K6769" s="13" t="s">
        <v>28</v>
      </c>
      <c r="L6769" s="12">
        <f t="shared" ca="1" si="940"/>
        <v>2.1006837455308003</v>
      </c>
      <c r="M6769" s="101">
        <f t="shared" ca="1" si="941"/>
        <v>0.11083207441420502</v>
      </c>
      <c r="N6769" s="101">
        <f t="shared" ca="1" si="948"/>
        <v>967.25659900737128</v>
      </c>
      <c r="O6769" s="101">
        <f t="shared" ca="1" si="942"/>
        <v>0.22664276930531804</v>
      </c>
      <c r="Q6769" s="12">
        <f t="shared" ca="1" si="943"/>
        <v>5.6000000000000005</v>
      </c>
      <c r="R6769" s="101">
        <f t="shared" ca="1" si="944"/>
        <v>0.29621712094081781</v>
      </c>
      <c r="S6769" s="13"/>
      <c r="T6769" s="101">
        <f t="shared" ca="1" si="945"/>
        <v>0</v>
      </c>
      <c r="U6769" s="101">
        <f t="shared" si="946"/>
        <v>0</v>
      </c>
      <c r="V6769" s="101">
        <f t="shared" ca="1" si="947"/>
        <v>241.44340525230442</v>
      </c>
    </row>
    <row r="6770" spans="2:22" x14ac:dyDescent="0.3">
      <c r="B6770" s="13">
        <v>2023</v>
      </c>
      <c r="C6770" s="13">
        <v>10</v>
      </c>
      <c r="D6770" s="13">
        <v>7</v>
      </c>
      <c r="E6770" s="83" t="s">
        <v>379</v>
      </c>
      <c r="F6770" s="13">
        <v>6</v>
      </c>
      <c r="G6770" s="13">
        <v>11</v>
      </c>
      <c r="H6770" s="13" t="s">
        <v>70</v>
      </c>
      <c r="I6770" s="13" t="s">
        <v>53</v>
      </c>
      <c r="J6770" s="13"/>
      <c r="K6770" s="13" t="s">
        <v>28</v>
      </c>
      <c r="L6770" s="12">
        <f t="shared" ca="1" si="940"/>
        <v>1.7389652693669002</v>
      </c>
      <c r="M6770" s="101">
        <f t="shared" ca="1" si="941"/>
        <v>9.1747807611797655E-2</v>
      </c>
      <c r="N6770" s="101">
        <f t="shared" ca="1" si="948"/>
        <v>967.25659900737128</v>
      </c>
      <c r="O6770" s="101">
        <f t="shared" ca="1" si="942"/>
        <v>0.18761696291199487</v>
      </c>
      <c r="Q6770" s="12">
        <f t="shared" ca="1" si="943"/>
        <v>0</v>
      </c>
      <c r="R6770" s="101">
        <f t="shared" ca="1" si="944"/>
        <v>0</v>
      </c>
      <c r="S6770" s="13"/>
      <c r="T6770" s="101">
        <f t="shared" ca="1" si="945"/>
        <v>9.1747807611797655E-2</v>
      </c>
      <c r="U6770" s="101">
        <f t="shared" si="946"/>
        <v>0</v>
      </c>
      <c r="V6770" s="101">
        <f t="shared" ca="1" si="947"/>
        <v>241.53515305991621</v>
      </c>
    </row>
    <row r="6771" spans="2:22" x14ac:dyDescent="0.3">
      <c r="B6771" s="13">
        <v>2023</v>
      </c>
      <c r="C6771" s="13">
        <v>10</v>
      </c>
      <c r="D6771" s="13">
        <v>7</v>
      </c>
      <c r="E6771" s="83" t="s">
        <v>379</v>
      </c>
      <c r="F6771" s="13">
        <v>6</v>
      </c>
      <c r="G6771" s="13">
        <v>12</v>
      </c>
      <c r="H6771" s="13" t="s">
        <v>70</v>
      </c>
      <c r="I6771" s="13" t="s">
        <v>53</v>
      </c>
      <c r="J6771" s="13"/>
      <c r="K6771" s="13" t="s">
        <v>28</v>
      </c>
      <c r="L6771" s="12">
        <f t="shared" ca="1" si="940"/>
        <v>1.8091496047256832</v>
      </c>
      <c r="M6771" s="101">
        <f t="shared" ca="1" si="941"/>
        <v>9.5450733145327052E-2</v>
      </c>
      <c r="N6771" s="101">
        <f t="shared" ca="1" si="948"/>
        <v>967.25659900737128</v>
      </c>
      <c r="O6771" s="101">
        <f t="shared" ca="1" si="942"/>
        <v>0.19518915085385397</v>
      </c>
      <c r="Q6771" s="12">
        <f t="shared" ca="1" si="943"/>
        <v>5.6000000000000005</v>
      </c>
      <c r="R6771" s="101">
        <f t="shared" ca="1" si="944"/>
        <v>0.32089548595997097</v>
      </c>
      <c r="S6771" s="13"/>
      <c r="T6771" s="101">
        <f t="shared" ca="1" si="945"/>
        <v>0</v>
      </c>
      <c r="U6771" s="101">
        <f t="shared" si="946"/>
        <v>0</v>
      </c>
      <c r="V6771" s="101">
        <f t="shared" ca="1" si="947"/>
        <v>240.89336208799628</v>
      </c>
    </row>
    <row r="6772" spans="2:22" x14ac:dyDescent="0.3">
      <c r="B6772" s="13">
        <v>2023</v>
      </c>
      <c r="C6772" s="13">
        <v>10</v>
      </c>
      <c r="D6772" s="13">
        <v>7</v>
      </c>
      <c r="E6772" s="83" t="s">
        <v>379</v>
      </c>
      <c r="F6772" s="13">
        <v>6</v>
      </c>
      <c r="G6772" s="13">
        <v>13</v>
      </c>
      <c r="H6772" s="13" t="s">
        <v>70</v>
      </c>
      <c r="I6772" s="13" t="s">
        <v>53</v>
      </c>
      <c r="J6772" s="13"/>
      <c r="K6772" s="13" t="s">
        <v>28</v>
      </c>
      <c r="L6772" s="12">
        <f t="shared" ca="1" si="940"/>
        <v>2.0868830853571847</v>
      </c>
      <c r="M6772" s="101">
        <f t="shared" ca="1" si="941"/>
        <v>0.11010395158344506</v>
      </c>
      <c r="N6772" s="101">
        <f t="shared" ca="1" si="948"/>
        <v>967.25659900737128</v>
      </c>
      <c r="O6772" s="101">
        <f t="shared" ca="1" si="942"/>
        <v>0.22515381607918666</v>
      </c>
      <c r="Q6772" s="12">
        <f t="shared" ca="1" si="943"/>
        <v>5.6000000000000005</v>
      </c>
      <c r="R6772" s="101">
        <f t="shared" ca="1" si="944"/>
        <v>0.2973853468245144</v>
      </c>
      <c r="S6772" s="13"/>
      <c r="T6772" s="101">
        <f t="shared" ca="1" si="945"/>
        <v>0</v>
      </c>
      <c r="U6772" s="101">
        <f t="shared" si="946"/>
        <v>0</v>
      </c>
      <c r="V6772" s="101">
        <f t="shared" ca="1" si="947"/>
        <v>240.29859139434726</v>
      </c>
    </row>
    <row r="6773" spans="2:22" x14ac:dyDescent="0.3">
      <c r="B6773" s="13">
        <v>2023</v>
      </c>
      <c r="C6773" s="13">
        <v>10</v>
      </c>
      <c r="D6773" s="13">
        <v>7</v>
      </c>
      <c r="E6773" s="83" t="s">
        <v>379</v>
      </c>
      <c r="F6773" s="13">
        <v>6</v>
      </c>
      <c r="G6773" s="13">
        <v>14</v>
      </c>
      <c r="H6773" s="13" t="s">
        <v>70</v>
      </c>
      <c r="I6773" s="13" t="s">
        <v>53</v>
      </c>
      <c r="J6773" s="13"/>
      <c r="K6773" s="13" t="s">
        <v>28</v>
      </c>
      <c r="L6773" s="12">
        <f t="shared" ca="1" si="940"/>
        <v>2.0052910720279336</v>
      </c>
      <c r="M6773" s="101">
        <f t="shared" ca="1" si="941"/>
        <v>0.10579915696019378</v>
      </c>
      <c r="N6773" s="101">
        <f t="shared" ca="1" si="948"/>
        <v>967.25659900737128</v>
      </c>
      <c r="O6773" s="101">
        <f t="shared" ca="1" si="942"/>
        <v>0.21635085376109375</v>
      </c>
      <c r="Q6773" s="12">
        <f t="shared" ca="1" si="943"/>
        <v>5.6000000000000005</v>
      </c>
      <c r="R6773" s="101">
        <f t="shared" ca="1" si="944"/>
        <v>0.30429211075283547</v>
      </c>
      <c r="S6773" s="13"/>
      <c r="T6773" s="101">
        <f t="shared" ca="1" si="945"/>
        <v>0</v>
      </c>
      <c r="U6773" s="101">
        <f t="shared" si="946"/>
        <v>0</v>
      </c>
      <c r="V6773" s="101">
        <f t="shared" ca="1" si="947"/>
        <v>239.69000717284158</v>
      </c>
    </row>
    <row r="6774" spans="2:22" x14ac:dyDescent="0.3">
      <c r="B6774" s="13">
        <v>2023</v>
      </c>
      <c r="C6774" s="13">
        <v>10</v>
      </c>
      <c r="D6774" s="13">
        <v>7</v>
      </c>
      <c r="E6774" s="83" t="s">
        <v>379</v>
      </c>
      <c r="F6774" s="13">
        <v>6</v>
      </c>
      <c r="G6774" s="13">
        <v>15</v>
      </c>
      <c r="H6774" s="13" t="s">
        <v>70</v>
      </c>
      <c r="I6774" s="13" t="s">
        <v>53</v>
      </c>
      <c r="J6774" s="13"/>
      <c r="K6774" s="13" t="s">
        <v>28</v>
      </c>
      <c r="L6774" s="12">
        <f t="shared" ca="1" si="940"/>
        <v>1.9692529118844253</v>
      </c>
      <c r="M6774" s="101">
        <f t="shared" ca="1" si="941"/>
        <v>0.10389778363102228</v>
      </c>
      <c r="N6774" s="101">
        <f t="shared" ca="1" si="948"/>
        <v>967.25659900737128</v>
      </c>
      <c r="O6774" s="101">
        <f t="shared" ca="1" si="942"/>
        <v>0.21246269666321066</v>
      </c>
      <c r="Q6774" s="12">
        <f t="shared" ca="1" si="943"/>
        <v>5.1719400142277037</v>
      </c>
      <c r="R6774" s="101">
        <f t="shared" ca="1" si="944"/>
        <v>0.27110746321335855</v>
      </c>
      <c r="S6774" s="13"/>
      <c r="T6774" s="101">
        <f t="shared" ca="1" si="945"/>
        <v>0</v>
      </c>
      <c r="U6774" s="101">
        <f t="shared" si="946"/>
        <v>0</v>
      </c>
      <c r="V6774" s="101">
        <f t="shared" ca="1" si="947"/>
        <v>239.14779224641487</v>
      </c>
    </row>
    <row r="6775" spans="2:22" x14ac:dyDescent="0.3">
      <c r="B6775" s="13">
        <v>2023</v>
      </c>
      <c r="C6775" s="13">
        <v>10</v>
      </c>
      <c r="D6775" s="13">
        <v>7</v>
      </c>
      <c r="E6775" s="83" t="s">
        <v>379</v>
      </c>
      <c r="F6775" s="13">
        <v>6</v>
      </c>
      <c r="G6775" s="13">
        <v>16</v>
      </c>
      <c r="H6775" s="13" t="s">
        <v>71</v>
      </c>
      <c r="I6775" s="13" t="s">
        <v>53</v>
      </c>
      <c r="J6775" s="13"/>
      <c r="K6775" s="13" t="s">
        <v>28</v>
      </c>
      <c r="L6775" s="12">
        <f t="shared" ca="1" si="940"/>
        <v>1.8736017146844695</v>
      </c>
      <c r="M6775" s="101">
        <f t="shared" ca="1" si="941"/>
        <v>0.23258891686093003</v>
      </c>
      <c r="N6775" s="101">
        <f t="shared" ca="1" si="948"/>
        <v>967.78354948962624</v>
      </c>
      <c r="O6775" s="101">
        <f t="shared" ca="1" si="942"/>
        <v>0.55795859063303499</v>
      </c>
      <c r="Q6775" s="12">
        <f t="shared" ca="1" si="943"/>
        <v>5.6000000000000005</v>
      </c>
      <c r="R6775" s="101">
        <f t="shared" ca="1" si="944"/>
        <v>0.3154396148519597</v>
      </c>
      <c r="S6775" s="13"/>
      <c r="T6775" s="101">
        <f t="shared" ca="1" si="945"/>
        <v>0</v>
      </c>
      <c r="U6775" s="101">
        <f t="shared" ca="1" si="946"/>
        <v>0.52695048225500707</v>
      </c>
      <c r="V6775" s="101">
        <f t="shared" ca="1" si="947"/>
        <v>239.04386349896595</v>
      </c>
    </row>
    <row r="6776" spans="2:22" x14ac:dyDescent="0.3">
      <c r="B6776" s="13">
        <v>2023</v>
      </c>
      <c r="C6776" s="13">
        <v>10</v>
      </c>
      <c r="D6776" s="13">
        <v>7</v>
      </c>
      <c r="E6776" s="83" t="s">
        <v>379</v>
      </c>
      <c r="F6776" s="13">
        <v>6</v>
      </c>
      <c r="G6776" s="13">
        <v>17</v>
      </c>
      <c r="H6776" s="13" t="s">
        <v>71</v>
      </c>
      <c r="I6776" s="13" t="s">
        <v>53</v>
      </c>
      <c r="J6776" s="13"/>
      <c r="K6776" s="13" t="s">
        <v>28</v>
      </c>
      <c r="L6776" s="12">
        <f t="shared" ca="1" si="940"/>
        <v>2.322717239526682</v>
      </c>
      <c r="M6776" s="101">
        <f t="shared" ca="1" si="941"/>
        <v>0.28834211811484228</v>
      </c>
      <c r="N6776" s="101">
        <f t="shared" ca="1" si="948"/>
        <v>968.43681371324317</v>
      </c>
      <c r="O6776" s="101">
        <f t="shared" ca="1" si="942"/>
        <v>0.6917051939310459</v>
      </c>
      <c r="Q6776" s="12">
        <f t="shared" ca="1" si="943"/>
        <v>5.6000000000000005</v>
      </c>
      <c r="R6776" s="101">
        <f t="shared" ca="1" si="944"/>
        <v>0.27742198567406645</v>
      </c>
      <c r="S6776" s="13"/>
      <c r="T6776" s="101">
        <f t="shared" ca="1" si="945"/>
        <v>0</v>
      </c>
      <c r="U6776" s="101">
        <f t="shared" ca="1" si="946"/>
        <v>0.6532642236168793</v>
      </c>
      <c r="V6776" s="101">
        <f t="shared" ca="1" si="947"/>
        <v>239.14228375123469</v>
      </c>
    </row>
    <row r="6777" spans="2:22" x14ac:dyDescent="0.3">
      <c r="B6777" s="13">
        <v>2023</v>
      </c>
      <c r="C6777" s="13">
        <v>10</v>
      </c>
      <c r="D6777" s="13">
        <v>7</v>
      </c>
      <c r="E6777" s="83" t="s">
        <v>379</v>
      </c>
      <c r="F6777" s="13">
        <v>6</v>
      </c>
      <c r="G6777" s="13">
        <v>18</v>
      </c>
      <c r="H6777" s="13" t="s">
        <v>71</v>
      </c>
      <c r="I6777" s="13" t="s">
        <v>53</v>
      </c>
      <c r="J6777" s="13"/>
      <c r="K6777" s="13" t="s">
        <v>28</v>
      </c>
      <c r="L6777" s="12">
        <f t="shared" ca="1" si="940"/>
        <v>2.5879321273333793</v>
      </c>
      <c r="M6777" s="101">
        <f t="shared" ca="1" si="941"/>
        <v>0.32126589428716573</v>
      </c>
      <c r="N6777" s="101">
        <f t="shared" ca="1" si="948"/>
        <v>969.1646696240557</v>
      </c>
      <c r="O6777" s="101">
        <f t="shared" ca="1" si="942"/>
        <v>0.77068618751988038</v>
      </c>
      <c r="Q6777" s="12">
        <f t="shared" ca="1" si="943"/>
        <v>0</v>
      </c>
      <c r="R6777" s="101">
        <f t="shared" ca="1" si="944"/>
        <v>0</v>
      </c>
      <c r="S6777" s="13"/>
      <c r="T6777" s="101">
        <f t="shared" ca="1" si="945"/>
        <v>0.32126589428716573</v>
      </c>
      <c r="U6777" s="101">
        <f t="shared" ca="1" si="946"/>
        <v>0.727855910812513</v>
      </c>
      <c r="V6777" s="101">
        <f t="shared" ca="1" si="947"/>
        <v>240.19140555633436</v>
      </c>
    </row>
    <row r="6778" spans="2:22" x14ac:dyDescent="0.3">
      <c r="B6778" s="13">
        <v>2023</v>
      </c>
      <c r="C6778" s="13">
        <v>10</v>
      </c>
      <c r="D6778" s="13">
        <v>7</v>
      </c>
      <c r="E6778" s="83" t="s">
        <v>379</v>
      </c>
      <c r="F6778" s="13">
        <v>6</v>
      </c>
      <c r="G6778" s="13">
        <v>19</v>
      </c>
      <c r="H6778" s="13" t="s">
        <v>71</v>
      </c>
      <c r="I6778" s="13" t="s">
        <v>53</v>
      </c>
      <c r="J6778" s="13"/>
      <c r="K6778" s="13" t="s">
        <v>28</v>
      </c>
      <c r="L6778" s="12">
        <f t="shared" ca="1" si="940"/>
        <v>2.8754952118345991</v>
      </c>
      <c r="M6778" s="101">
        <f t="shared" ca="1" si="941"/>
        <v>0.35696397559714715</v>
      </c>
      <c r="N6778" s="101">
        <f t="shared" ca="1" si="948"/>
        <v>969.97340265238415</v>
      </c>
      <c r="O6778" s="101">
        <f t="shared" ca="1" si="942"/>
        <v>0.85632247408434359</v>
      </c>
      <c r="Q6778" s="12">
        <f t="shared" ca="1" si="943"/>
        <v>0</v>
      </c>
      <c r="R6778" s="101">
        <f t="shared" ca="1" si="944"/>
        <v>0</v>
      </c>
      <c r="S6778" s="13"/>
      <c r="T6778" s="101">
        <f t="shared" ca="1" si="945"/>
        <v>0.35696397559714715</v>
      </c>
      <c r="U6778" s="101">
        <f t="shared" ca="1" si="946"/>
        <v>0.80873302832848104</v>
      </c>
      <c r="V6778" s="101">
        <f t="shared" ca="1" si="947"/>
        <v>241.35710256025999</v>
      </c>
    </row>
    <row r="6779" spans="2:22" x14ac:dyDescent="0.3">
      <c r="B6779" s="13">
        <v>2023</v>
      </c>
      <c r="C6779" s="13">
        <v>10</v>
      </c>
      <c r="D6779" s="13">
        <v>7</v>
      </c>
      <c r="E6779" s="83" t="s">
        <v>379</v>
      </c>
      <c r="F6779" s="13">
        <v>6</v>
      </c>
      <c r="G6779" s="13">
        <v>20</v>
      </c>
      <c r="H6779" s="13" t="s">
        <v>69</v>
      </c>
      <c r="I6779" s="13" t="s">
        <v>53</v>
      </c>
      <c r="J6779" s="13"/>
      <c r="K6779" s="13" t="s">
        <v>28</v>
      </c>
      <c r="L6779" s="12">
        <f t="shared" ca="1" si="940"/>
        <v>3.5778865017771286</v>
      </c>
      <c r="M6779" s="101">
        <f t="shared" ca="1" si="941"/>
        <v>0.18876929183376132</v>
      </c>
      <c r="N6779" s="101">
        <f t="shared" ca="1" si="948"/>
        <v>969.97340265238415</v>
      </c>
      <c r="O6779" s="101">
        <f t="shared" ca="1" si="942"/>
        <v>0.38601817467673438</v>
      </c>
      <c r="Q6779" s="12">
        <f t="shared" ca="1" si="943"/>
        <v>0</v>
      </c>
      <c r="R6779" s="101">
        <f t="shared" ca="1" si="944"/>
        <v>0</v>
      </c>
      <c r="S6779" s="13"/>
      <c r="T6779" s="101">
        <f t="shared" ca="1" si="945"/>
        <v>0.18876929183376132</v>
      </c>
      <c r="U6779" s="101">
        <f t="shared" si="946"/>
        <v>0</v>
      </c>
      <c r="V6779" s="101">
        <f t="shared" ca="1" si="947"/>
        <v>241.54587185209374</v>
      </c>
    </row>
    <row r="6780" spans="2:22" x14ac:dyDescent="0.3">
      <c r="B6780" s="13">
        <v>2023</v>
      </c>
      <c r="C6780" s="13">
        <v>10</v>
      </c>
      <c r="D6780" s="13">
        <v>7</v>
      </c>
      <c r="E6780" s="83" t="s">
        <v>379</v>
      </c>
      <c r="F6780" s="13">
        <v>6</v>
      </c>
      <c r="G6780" s="13">
        <v>21</v>
      </c>
      <c r="H6780" s="13" t="s">
        <v>69</v>
      </c>
      <c r="I6780" s="13" t="s">
        <v>53</v>
      </c>
      <c r="J6780" s="13"/>
      <c r="K6780" s="13" t="s">
        <v>28</v>
      </c>
      <c r="L6780" s="12">
        <f t="shared" ca="1" si="940"/>
        <v>2.5115472579142963</v>
      </c>
      <c r="M6780" s="101">
        <f t="shared" ca="1" si="941"/>
        <v>0.13250923332755829</v>
      </c>
      <c r="N6780" s="101">
        <f t="shared" ca="1" si="948"/>
        <v>969.97340265238415</v>
      </c>
      <c r="O6780" s="101">
        <f t="shared" ca="1" si="942"/>
        <v>0.27097083365637342</v>
      </c>
      <c r="Q6780" s="12">
        <f t="shared" ca="1" si="943"/>
        <v>0</v>
      </c>
      <c r="R6780" s="101">
        <f t="shared" ca="1" si="944"/>
        <v>0</v>
      </c>
      <c r="S6780" s="13"/>
      <c r="T6780" s="101">
        <f t="shared" ca="1" si="945"/>
        <v>0.13250923332755829</v>
      </c>
      <c r="U6780" s="101">
        <f t="shared" si="946"/>
        <v>0</v>
      </c>
      <c r="V6780" s="101">
        <f t="shared" ca="1" si="947"/>
        <v>241.67838108542131</v>
      </c>
    </row>
    <row r="6781" spans="2:22" x14ac:dyDescent="0.3">
      <c r="B6781" s="13">
        <v>2023</v>
      </c>
      <c r="C6781" s="13">
        <v>10</v>
      </c>
      <c r="D6781" s="13">
        <v>7</v>
      </c>
      <c r="E6781" s="83" t="s">
        <v>379</v>
      </c>
      <c r="F6781" s="13">
        <v>6</v>
      </c>
      <c r="G6781" s="13">
        <v>22</v>
      </c>
      <c r="H6781" s="13" t="s">
        <v>69</v>
      </c>
      <c r="I6781" s="13" t="s">
        <v>53</v>
      </c>
      <c r="J6781" s="13"/>
      <c r="K6781" s="13" t="s">
        <v>28</v>
      </c>
      <c r="L6781" s="12">
        <f t="shared" ca="1" si="940"/>
        <v>3.0698740606803492</v>
      </c>
      <c r="M6781" s="101">
        <f t="shared" ca="1" si="941"/>
        <v>0.16196655544149521</v>
      </c>
      <c r="N6781" s="101">
        <f t="shared" ca="1" si="948"/>
        <v>969.97340265238415</v>
      </c>
      <c r="O6781" s="101">
        <f t="shared" ca="1" si="942"/>
        <v>0.33120871240680289</v>
      </c>
      <c r="Q6781" s="12">
        <f t="shared" ca="1" si="943"/>
        <v>0</v>
      </c>
      <c r="R6781" s="101">
        <f t="shared" ca="1" si="944"/>
        <v>0</v>
      </c>
      <c r="S6781" s="13"/>
      <c r="T6781" s="101">
        <f t="shared" ca="1" si="945"/>
        <v>0.16196655544149521</v>
      </c>
      <c r="U6781" s="101">
        <f t="shared" si="946"/>
        <v>0</v>
      </c>
      <c r="V6781" s="101">
        <f t="shared" ca="1" si="947"/>
        <v>241.8403476408628</v>
      </c>
    </row>
    <row r="6782" spans="2:22" x14ac:dyDescent="0.3">
      <c r="B6782" s="13">
        <v>2023</v>
      </c>
      <c r="C6782" s="13">
        <v>10</v>
      </c>
      <c r="D6782" s="13">
        <v>7</v>
      </c>
      <c r="E6782" s="83" t="s">
        <v>379</v>
      </c>
      <c r="F6782" s="13">
        <v>6</v>
      </c>
      <c r="G6782" s="13">
        <v>23</v>
      </c>
      <c r="H6782" s="13" t="s">
        <v>69</v>
      </c>
      <c r="I6782" s="13" t="s">
        <v>53</v>
      </c>
      <c r="J6782" s="13"/>
      <c r="K6782" s="13" t="s">
        <v>28</v>
      </c>
      <c r="L6782" s="12">
        <f t="shared" ca="1" si="940"/>
        <v>2.723232266057583</v>
      </c>
      <c r="M6782" s="101">
        <f t="shared" ca="1" si="941"/>
        <v>0.14367773435719808</v>
      </c>
      <c r="N6782" s="101">
        <f t="shared" ca="1" si="948"/>
        <v>969.97340265238415</v>
      </c>
      <c r="O6782" s="101">
        <f t="shared" ca="1" si="942"/>
        <v>0.29380952918495262</v>
      </c>
      <c r="Q6782" s="12">
        <f t="shared" ca="1" si="943"/>
        <v>0</v>
      </c>
      <c r="R6782" s="101">
        <f t="shared" ca="1" si="944"/>
        <v>0</v>
      </c>
      <c r="S6782" s="13"/>
      <c r="T6782" s="101">
        <f t="shared" ca="1" si="945"/>
        <v>0.14367773435719808</v>
      </c>
      <c r="U6782" s="101">
        <f t="shared" si="946"/>
        <v>0</v>
      </c>
      <c r="V6782" s="101">
        <f t="shared" ca="1" si="947"/>
        <v>241.98402537522</v>
      </c>
    </row>
    <row r="6783" spans="2:22" x14ac:dyDescent="0.3">
      <c r="B6783" s="13">
        <v>2023</v>
      </c>
      <c r="C6783" s="13">
        <v>10</v>
      </c>
      <c r="D6783" s="13">
        <v>8</v>
      </c>
      <c r="E6783" s="83" t="s">
        <v>380</v>
      </c>
      <c r="F6783" s="13">
        <v>7</v>
      </c>
      <c r="G6783" s="13">
        <v>0</v>
      </c>
      <c r="H6783" s="13" t="s">
        <v>69</v>
      </c>
      <c r="I6783" s="13" t="s">
        <v>53</v>
      </c>
      <c r="J6783" s="13"/>
      <c r="K6783" s="13" t="s">
        <v>28</v>
      </c>
      <c r="L6783" s="12">
        <f t="shared" ca="1" si="940"/>
        <v>2.3658894757963687</v>
      </c>
      <c r="M6783" s="101">
        <f t="shared" ca="1" si="941"/>
        <v>0.12482432874301641</v>
      </c>
      <c r="N6783" s="101">
        <f t="shared" ca="1" si="948"/>
        <v>969.97340265238415</v>
      </c>
      <c r="O6783" s="101">
        <f t="shared" ca="1" si="942"/>
        <v>0.25525581554367022</v>
      </c>
      <c r="Q6783" s="12">
        <f t="shared" ca="1" si="943"/>
        <v>0</v>
      </c>
      <c r="R6783" s="101">
        <f t="shared" ca="1" si="944"/>
        <v>0</v>
      </c>
      <c r="S6783" s="13"/>
      <c r="T6783" s="101">
        <f t="shared" ca="1" si="945"/>
        <v>0.12482432874301641</v>
      </c>
      <c r="U6783" s="101">
        <f t="shared" si="946"/>
        <v>0</v>
      </c>
      <c r="V6783" s="101">
        <f t="shared" ca="1" si="947"/>
        <v>242.10884970396302</v>
      </c>
    </row>
    <row r="6784" spans="2:22" x14ac:dyDescent="0.3">
      <c r="B6784" s="13">
        <v>2023</v>
      </c>
      <c r="C6784" s="13">
        <v>10</v>
      </c>
      <c r="D6784" s="13">
        <v>8</v>
      </c>
      <c r="E6784" s="83" t="s">
        <v>380</v>
      </c>
      <c r="F6784" s="13">
        <v>7</v>
      </c>
      <c r="G6784" s="13">
        <v>1</v>
      </c>
      <c r="H6784" s="13" t="s">
        <v>69</v>
      </c>
      <c r="I6784" s="13" t="s">
        <v>53</v>
      </c>
      <c r="J6784" s="13"/>
      <c r="K6784" s="13" t="s">
        <v>28</v>
      </c>
      <c r="L6784" s="12">
        <f t="shared" ref="L6784:L6847" ca="1" si="949">IF(K6784="Weekday",_xlfn.NORM.INV(RAND(),VLOOKUP(G6784,$J$5:$N$28,4),VLOOKUP(G6784,$J$5:$N$28,5)),_xlfn.NORM.INV(RAND(),VLOOKUP(G6784,$P$5:$T$28,4),VLOOKUP(G6784,$P$5:$T$28,5)))*VLOOKUP(C6784,$P$32:$R$43,3)</f>
        <v>1.5581539246351852</v>
      </c>
      <c r="M6784" s="101">
        <f t="shared" ref="M6784:M6847" ca="1" si="950">IF(I6784="Winter",VLOOKUP(G6784,$J$40:$L$43,3),VLOOKUP(G6784,$J$40:$L$43,2))*L6784</f>
        <v>8.2208201063752373E-2</v>
      </c>
      <c r="N6784" s="101">
        <f t="shared" ca="1" si="948"/>
        <v>969.97340265238415</v>
      </c>
      <c r="O6784" s="101">
        <f t="shared" ref="O6784:O6847" ca="1" si="951">IF(I6784="Winter",VLOOKUP(G6784,$J$46:$L$49,3),VLOOKUP(G6784,$J$46:$L$49,2))*L6784</f>
        <v>0.16810922692889013</v>
      </c>
      <c r="Q6784" s="12">
        <f t="shared" ref="Q6784:Q6847" ca="1" si="952">MIN(MAX(AND(IF(G6784&gt;=VLOOKUP(C6784,$O$46:$T$57,5),1,0),IF(G6784&lt;=VLOOKUP(C6784,$O$46:$T$57,6),1,0))*$G$50*_xlfn.NORM.INV(RAND(),VLOOKUP(C6784,$B$4:$F$15,4),VLOOKUP(C6784,$B$4:$F$15,4)),0),0.2)*$G$51</f>
        <v>0</v>
      </c>
      <c r="R6784" s="101">
        <f t="shared" ref="R6784:R6847" ca="1" si="953">MAX(Q6784-L6784,0)*$G$52</f>
        <v>0</v>
      </c>
      <c r="S6784" s="13"/>
      <c r="T6784" s="101">
        <f t="shared" ref="T6784:T6847" ca="1" si="954">MAX(L6784-Q6784,0)*IF(I6784="Winter",VLOOKUP(G6784,$J$40:$L$43,3),VLOOKUP(G6784,$J$40:$L$43,2))</f>
        <v>8.2208201063752373E-2</v>
      </c>
      <c r="U6784" s="101">
        <f t="shared" si="946"/>
        <v>0</v>
      </c>
      <c r="V6784" s="101">
        <f t="shared" ca="1" si="947"/>
        <v>242.19105790502678</v>
      </c>
    </row>
    <row r="6785" spans="2:22" x14ac:dyDescent="0.3">
      <c r="B6785" s="13">
        <v>2023</v>
      </c>
      <c r="C6785" s="13">
        <v>10</v>
      </c>
      <c r="D6785" s="13">
        <v>8</v>
      </c>
      <c r="E6785" s="83" t="s">
        <v>380</v>
      </c>
      <c r="F6785" s="13">
        <v>7</v>
      </c>
      <c r="G6785" s="13">
        <v>2</v>
      </c>
      <c r="H6785" s="13" t="s">
        <v>69</v>
      </c>
      <c r="I6785" s="13" t="s">
        <v>53</v>
      </c>
      <c r="J6785" s="13"/>
      <c r="K6785" s="13" t="s">
        <v>28</v>
      </c>
      <c r="L6785" s="12">
        <f t="shared" ca="1" si="949"/>
        <v>1.3394468290584678</v>
      </c>
      <c r="M6785" s="101">
        <f t="shared" ca="1" si="950"/>
        <v>7.0669214701124763E-2</v>
      </c>
      <c r="N6785" s="101">
        <f t="shared" ca="1" si="948"/>
        <v>969.97340265238415</v>
      </c>
      <c r="O6785" s="101">
        <f t="shared" ca="1" si="951"/>
        <v>0.14451291838711808</v>
      </c>
      <c r="Q6785" s="12">
        <f t="shared" ca="1" si="952"/>
        <v>0</v>
      </c>
      <c r="R6785" s="101">
        <f t="shared" ca="1" si="953"/>
        <v>0</v>
      </c>
      <c r="S6785" s="13"/>
      <c r="T6785" s="101">
        <f t="shared" ca="1" si="954"/>
        <v>7.0669214701124763E-2</v>
      </c>
      <c r="U6785" s="101">
        <f t="shared" ref="U6785:U6848" si="955">IF(H6785="On-Peak",IF(I6785="Winter",((L6785*$D$48)/60),((L6785*$D$47)/60)),0)</f>
        <v>0</v>
      </c>
      <c r="V6785" s="101">
        <f t="shared" ref="V6785:V6848" ca="1" si="956">V6784+MAX(T6785-R6785,0)-MAX(R6785-T6785,0)+MAX(U6785-R6785,0)-MAX(R6785-U6785,0)</f>
        <v>242.26172711972791</v>
      </c>
    </row>
    <row r="6786" spans="2:22" x14ac:dyDescent="0.3">
      <c r="B6786" s="13">
        <v>2023</v>
      </c>
      <c r="C6786" s="13">
        <v>10</v>
      </c>
      <c r="D6786" s="13">
        <v>8</v>
      </c>
      <c r="E6786" s="83" t="s">
        <v>380</v>
      </c>
      <c r="F6786" s="13">
        <v>7</v>
      </c>
      <c r="G6786" s="13">
        <v>3</v>
      </c>
      <c r="H6786" s="13" t="s">
        <v>69</v>
      </c>
      <c r="I6786" s="13" t="s">
        <v>53</v>
      </c>
      <c r="J6786" s="13"/>
      <c r="K6786" s="13" t="s">
        <v>28</v>
      </c>
      <c r="L6786" s="12">
        <f t="shared" ca="1" si="949"/>
        <v>1.3417297884915447</v>
      </c>
      <c r="M6786" s="101">
        <f t="shared" ca="1" si="950"/>
        <v>7.0789663640813905E-2</v>
      </c>
      <c r="N6786" s="101">
        <f t="shared" ca="1" si="948"/>
        <v>969.97340265238415</v>
      </c>
      <c r="O6786" s="101">
        <f t="shared" ca="1" si="951"/>
        <v>0.14475922688035275</v>
      </c>
      <c r="Q6786" s="12">
        <f t="shared" ca="1" si="952"/>
        <v>0</v>
      </c>
      <c r="R6786" s="101">
        <f t="shared" ca="1" si="953"/>
        <v>0</v>
      </c>
      <c r="S6786" s="13"/>
      <c r="T6786" s="101">
        <f t="shared" ca="1" si="954"/>
        <v>7.0789663640813905E-2</v>
      </c>
      <c r="U6786" s="101">
        <f t="shared" si="955"/>
        <v>0</v>
      </c>
      <c r="V6786" s="101">
        <f t="shared" ca="1" si="956"/>
        <v>242.33251678336873</v>
      </c>
    </row>
    <row r="6787" spans="2:22" x14ac:dyDescent="0.3">
      <c r="B6787" s="13">
        <v>2023</v>
      </c>
      <c r="C6787" s="13">
        <v>10</v>
      </c>
      <c r="D6787" s="13">
        <v>8</v>
      </c>
      <c r="E6787" s="83" t="s">
        <v>380</v>
      </c>
      <c r="F6787" s="13">
        <v>7</v>
      </c>
      <c r="G6787" s="13">
        <v>4</v>
      </c>
      <c r="H6787" s="13" t="s">
        <v>69</v>
      </c>
      <c r="I6787" s="13" t="s">
        <v>53</v>
      </c>
      <c r="J6787" s="13"/>
      <c r="K6787" s="13" t="s">
        <v>28</v>
      </c>
      <c r="L6787" s="12">
        <f t="shared" ca="1" si="949"/>
        <v>1.3881678735005407</v>
      </c>
      <c r="M6787" s="101">
        <f t="shared" ca="1" si="950"/>
        <v>7.3239737005888525E-2</v>
      </c>
      <c r="N6787" s="101">
        <f t="shared" ca="1" si="948"/>
        <v>969.97340265238415</v>
      </c>
      <c r="O6787" s="101">
        <f t="shared" ca="1" si="951"/>
        <v>0.14976943187197334</v>
      </c>
      <c r="Q6787" s="12">
        <f t="shared" ca="1" si="952"/>
        <v>0</v>
      </c>
      <c r="R6787" s="101">
        <f t="shared" ca="1" si="953"/>
        <v>0</v>
      </c>
      <c r="S6787" s="13"/>
      <c r="T6787" s="101">
        <f t="shared" ca="1" si="954"/>
        <v>7.3239737005888525E-2</v>
      </c>
      <c r="U6787" s="101">
        <f t="shared" si="955"/>
        <v>0</v>
      </c>
      <c r="V6787" s="101">
        <f t="shared" ca="1" si="956"/>
        <v>242.40575652037461</v>
      </c>
    </row>
    <row r="6788" spans="2:22" x14ac:dyDescent="0.3">
      <c r="B6788" s="13">
        <v>2023</v>
      </c>
      <c r="C6788" s="13">
        <v>10</v>
      </c>
      <c r="D6788" s="13">
        <v>8</v>
      </c>
      <c r="E6788" s="83" t="s">
        <v>380</v>
      </c>
      <c r="F6788" s="13">
        <v>7</v>
      </c>
      <c r="G6788" s="13">
        <v>5</v>
      </c>
      <c r="H6788" s="13" t="s">
        <v>69</v>
      </c>
      <c r="I6788" s="13" t="s">
        <v>53</v>
      </c>
      <c r="J6788" s="13"/>
      <c r="K6788" s="13" t="s">
        <v>28</v>
      </c>
      <c r="L6788" s="12">
        <f t="shared" ca="1" si="949"/>
        <v>1.341983803393614</v>
      </c>
      <c r="M6788" s="101">
        <f t="shared" ca="1" si="950"/>
        <v>7.080306546704708E-2</v>
      </c>
      <c r="N6788" s="101">
        <f t="shared" ca="1" si="948"/>
        <v>969.97340265238415</v>
      </c>
      <c r="O6788" s="101">
        <f t="shared" ca="1" si="951"/>
        <v>0.14478663254813701</v>
      </c>
      <c r="Q6788" s="12">
        <f t="shared" ca="1" si="952"/>
        <v>0</v>
      </c>
      <c r="R6788" s="101">
        <f t="shared" ca="1" si="953"/>
        <v>0</v>
      </c>
      <c r="S6788" s="13"/>
      <c r="T6788" s="101">
        <f t="shared" ca="1" si="954"/>
        <v>7.080306546704708E-2</v>
      </c>
      <c r="U6788" s="101">
        <f t="shared" si="955"/>
        <v>0</v>
      </c>
      <c r="V6788" s="101">
        <f t="shared" ca="1" si="956"/>
        <v>242.47655958584167</v>
      </c>
    </row>
    <row r="6789" spans="2:22" x14ac:dyDescent="0.3">
      <c r="B6789" s="13">
        <v>2023</v>
      </c>
      <c r="C6789" s="13">
        <v>10</v>
      </c>
      <c r="D6789" s="13">
        <v>8</v>
      </c>
      <c r="E6789" s="83" t="s">
        <v>380</v>
      </c>
      <c r="F6789" s="13">
        <v>7</v>
      </c>
      <c r="G6789" s="13">
        <v>6</v>
      </c>
      <c r="H6789" s="13" t="s">
        <v>69</v>
      </c>
      <c r="I6789" s="13" t="s">
        <v>53</v>
      </c>
      <c r="J6789" s="13"/>
      <c r="K6789" s="13" t="s">
        <v>28</v>
      </c>
      <c r="L6789" s="12">
        <f t="shared" ca="1" si="949"/>
        <v>1.2644755262736449</v>
      </c>
      <c r="M6789" s="101">
        <f t="shared" ca="1" si="950"/>
        <v>6.6713728766197508E-2</v>
      </c>
      <c r="N6789" s="101">
        <f t="shared" ca="1" si="948"/>
        <v>969.97340265238415</v>
      </c>
      <c r="O6789" s="101">
        <f t="shared" ca="1" si="951"/>
        <v>0.13642426452966355</v>
      </c>
      <c r="Q6789" s="12">
        <f t="shared" ca="1" si="952"/>
        <v>0</v>
      </c>
      <c r="R6789" s="101">
        <f t="shared" ca="1" si="953"/>
        <v>0</v>
      </c>
      <c r="S6789" s="13"/>
      <c r="T6789" s="101">
        <f t="shared" ca="1" si="954"/>
        <v>6.6713728766197508E-2</v>
      </c>
      <c r="U6789" s="101">
        <f t="shared" si="955"/>
        <v>0</v>
      </c>
      <c r="V6789" s="101">
        <f t="shared" ca="1" si="956"/>
        <v>242.54327331460786</v>
      </c>
    </row>
    <row r="6790" spans="2:22" x14ac:dyDescent="0.3">
      <c r="B6790" s="13">
        <v>2023</v>
      </c>
      <c r="C6790" s="13">
        <v>10</v>
      </c>
      <c r="D6790" s="13">
        <v>8</v>
      </c>
      <c r="E6790" s="83" t="s">
        <v>380</v>
      </c>
      <c r="F6790" s="13">
        <v>7</v>
      </c>
      <c r="G6790" s="13">
        <v>7</v>
      </c>
      <c r="H6790" s="13" t="s">
        <v>69</v>
      </c>
      <c r="I6790" s="13" t="s">
        <v>53</v>
      </c>
      <c r="J6790" s="13"/>
      <c r="K6790" s="13" t="s">
        <v>28</v>
      </c>
      <c r="L6790" s="12">
        <f t="shared" ca="1" si="949"/>
        <v>1.543274459410527</v>
      </c>
      <c r="M6790" s="101">
        <f t="shared" ca="1" si="950"/>
        <v>8.1423160478499401E-2</v>
      </c>
      <c r="N6790" s="101">
        <f t="shared" ca="1" si="948"/>
        <v>969.97340265238415</v>
      </c>
      <c r="O6790" s="101">
        <f t="shared" ca="1" si="951"/>
        <v>0.16650388142580175</v>
      </c>
      <c r="Q6790" s="12">
        <f t="shared" ca="1" si="952"/>
        <v>5.6000000000000005</v>
      </c>
      <c r="R6790" s="101">
        <f t="shared" ca="1" si="953"/>
        <v>0.34340181701089895</v>
      </c>
      <c r="S6790" s="13"/>
      <c r="T6790" s="101">
        <f t="shared" ca="1" si="954"/>
        <v>0</v>
      </c>
      <c r="U6790" s="101">
        <f t="shared" si="955"/>
        <v>0</v>
      </c>
      <c r="V6790" s="101">
        <f t="shared" ca="1" si="956"/>
        <v>241.85646968058609</v>
      </c>
    </row>
    <row r="6791" spans="2:22" x14ac:dyDescent="0.3">
      <c r="B6791" s="13">
        <v>2023</v>
      </c>
      <c r="C6791" s="13">
        <v>10</v>
      </c>
      <c r="D6791" s="13">
        <v>8</v>
      </c>
      <c r="E6791" s="83" t="s">
        <v>380</v>
      </c>
      <c r="F6791" s="13">
        <v>7</v>
      </c>
      <c r="G6791" s="13">
        <v>8</v>
      </c>
      <c r="H6791" s="13" t="s">
        <v>69</v>
      </c>
      <c r="I6791" s="13" t="s">
        <v>53</v>
      </c>
      <c r="J6791" s="13"/>
      <c r="K6791" s="13" t="s">
        <v>28</v>
      </c>
      <c r="L6791" s="12">
        <f t="shared" ca="1" si="949"/>
        <v>2.369851972372325</v>
      </c>
      <c r="M6791" s="101">
        <f t="shared" ca="1" si="950"/>
        <v>0.12503339006236386</v>
      </c>
      <c r="N6791" s="101">
        <f t="shared" ca="1" si="948"/>
        <v>969.97340265238415</v>
      </c>
      <c r="O6791" s="101">
        <f t="shared" ca="1" si="951"/>
        <v>0.25568332929925014</v>
      </c>
      <c r="Q6791" s="12">
        <f t="shared" ca="1" si="952"/>
        <v>5.6000000000000005</v>
      </c>
      <c r="R6791" s="101">
        <f t="shared" ca="1" si="953"/>
        <v>0.27343203053868276</v>
      </c>
      <c r="S6791" s="13"/>
      <c r="T6791" s="101">
        <f t="shared" ca="1" si="954"/>
        <v>0</v>
      </c>
      <c r="U6791" s="101">
        <f t="shared" si="955"/>
        <v>0</v>
      </c>
      <c r="V6791" s="101">
        <f t="shared" ca="1" si="956"/>
        <v>241.30960561950872</v>
      </c>
    </row>
    <row r="6792" spans="2:22" x14ac:dyDescent="0.3">
      <c r="B6792" s="13">
        <v>2023</v>
      </c>
      <c r="C6792" s="13">
        <v>10</v>
      </c>
      <c r="D6792" s="13">
        <v>8</v>
      </c>
      <c r="E6792" s="83" t="s">
        <v>380</v>
      </c>
      <c r="F6792" s="13">
        <v>7</v>
      </c>
      <c r="G6792" s="13">
        <v>9</v>
      </c>
      <c r="H6792" s="13" t="s">
        <v>69</v>
      </c>
      <c r="I6792" s="13" t="s">
        <v>53</v>
      </c>
      <c r="J6792" s="13"/>
      <c r="K6792" s="13" t="s">
        <v>28</v>
      </c>
      <c r="L6792" s="12">
        <f t="shared" ca="1" si="949"/>
        <v>1.4186027297675992</v>
      </c>
      <c r="M6792" s="101">
        <f t="shared" ca="1" si="950"/>
        <v>7.4845480022538532E-2</v>
      </c>
      <c r="N6792" s="101">
        <f t="shared" ca="1" si="948"/>
        <v>969.97340265238415</v>
      </c>
      <c r="O6792" s="101">
        <f t="shared" ca="1" si="951"/>
        <v>0.15305304851462628</v>
      </c>
      <c r="Q6792" s="12">
        <f t="shared" ca="1" si="952"/>
        <v>5.6000000000000005</v>
      </c>
      <c r="R6792" s="101">
        <f t="shared" ca="1" si="953"/>
        <v>0.35395527892517281</v>
      </c>
      <c r="S6792" s="13"/>
      <c r="T6792" s="101">
        <f t="shared" ca="1" si="954"/>
        <v>0</v>
      </c>
      <c r="U6792" s="101">
        <f t="shared" si="955"/>
        <v>0</v>
      </c>
      <c r="V6792" s="101">
        <f t="shared" ca="1" si="956"/>
        <v>240.60169506165835</v>
      </c>
    </row>
    <row r="6793" spans="2:22" x14ac:dyDescent="0.3">
      <c r="B6793" s="13">
        <v>2023</v>
      </c>
      <c r="C6793" s="13">
        <v>10</v>
      </c>
      <c r="D6793" s="13">
        <v>8</v>
      </c>
      <c r="E6793" s="83" t="s">
        <v>380</v>
      </c>
      <c r="F6793" s="13">
        <v>7</v>
      </c>
      <c r="G6793" s="13">
        <v>10</v>
      </c>
      <c r="H6793" s="13" t="s">
        <v>70</v>
      </c>
      <c r="I6793" s="13" t="s">
        <v>53</v>
      </c>
      <c r="J6793" s="13"/>
      <c r="K6793" s="13" t="s">
        <v>28</v>
      </c>
      <c r="L6793" s="12">
        <f t="shared" ca="1" si="949"/>
        <v>2.2747971731294427</v>
      </c>
      <c r="M6793" s="101">
        <f t="shared" ca="1" si="950"/>
        <v>0.1200182988543094</v>
      </c>
      <c r="N6793" s="101">
        <f t="shared" ca="1" si="948"/>
        <v>969.97340265238415</v>
      </c>
      <c r="O6793" s="101">
        <f t="shared" ca="1" si="951"/>
        <v>0.24542786700893557</v>
      </c>
      <c r="Q6793" s="12">
        <f t="shared" ca="1" si="952"/>
        <v>5.6000000000000005</v>
      </c>
      <c r="R6793" s="101">
        <f t="shared" ca="1" si="953"/>
        <v>0.28147841929459272</v>
      </c>
      <c r="S6793" s="13"/>
      <c r="T6793" s="101">
        <f t="shared" ca="1" si="954"/>
        <v>0</v>
      </c>
      <c r="U6793" s="101">
        <f t="shared" si="955"/>
        <v>0</v>
      </c>
      <c r="V6793" s="101">
        <f t="shared" ca="1" si="956"/>
        <v>240.03873822306917</v>
      </c>
    </row>
    <row r="6794" spans="2:22" x14ac:dyDescent="0.3">
      <c r="B6794" s="13">
        <v>2023</v>
      </c>
      <c r="C6794" s="13">
        <v>10</v>
      </c>
      <c r="D6794" s="13">
        <v>8</v>
      </c>
      <c r="E6794" s="83" t="s">
        <v>380</v>
      </c>
      <c r="F6794" s="13">
        <v>7</v>
      </c>
      <c r="G6794" s="13">
        <v>11</v>
      </c>
      <c r="H6794" s="13" t="s">
        <v>70</v>
      </c>
      <c r="I6794" s="13" t="s">
        <v>53</v>
      </c>
      <c r="J6794" s="13"/>
      <c r="K6794" s="13" t="s">
        <v>28</v>
      </c>
      <c r="L6794" s="12">
        <f t="shared" ca="1" si="949"/>
        <v>1.893888346767566</v>
      </c>
      <c r="M6794" s="101">
        <f t="shared" ca="1" si="950"/>
        <v>9.9921549175456786E-2</v>
      </c>
      <c r="N6794" s="101">
        <f t="shared" ca="1" si="948"/>
        <v>969.97340265238415</v>
      </c>
      <c r="O6794" s="101">
        <f t="shared" ca="1" si="951"/>
        <v>0.20433161373275269</v>
      </c>
      <c r="Q6794" s="12">
        <f t="shared" ca="1" si="952"/>
        <v>0.30166614713479895</v>
      </c>
      <c r="R6794" s="101">
        <f t="shared" ca="1" si="953"/>
        <v>0</v>
      </c>
      <c r="S6794" s="13"/>
      <c r="T6794" s="101">
        <f t="shared" ca="1" si="954"/>
        <v>8.4005643252624787E-2</v>
      </c>
      <c r="U6794" s="101">
        <f t="shared" si="955"/>
        <v>0</v>
      </c>
      <c r="V6794" s="101">
        <f t="shared" ca="1" si="956"/>
        <v>240.1227438663218</v>
      </c>
    </row>
    <row r="6795" spans="2:22" x14ac:dyDescent="0.3">
      <c r="B6795" s="13">
        <v>2023</v>
      </c>
      <c r="C6795" s="13">
        <v>10</v>
      </c>
      <c r="D6795" s="13">
        <v>8</v>
      </c>
      <c r="E6795" s="83" t="s">
        <v>380</v>
      </c>
      <c r="F6795" s="13">
        <v>7</v>
      </c>
      <c r="G6795" s="13">
        <v>12</v>
      </c>
      <c r="H6795" s="13" t="s">
        <v>70</v>
      </c>
      <c r="I6795" s="13" t="s">
        <v>53</v>
      </c>
      <c r="J6795" s="13"/>
      <c r="K6795" s="13" t="s">
        <v>28</v>
      </c>
      <c r="L6795" s="12">
        <f t="shared" ca="1" si="949"/>
        <v>2.422682625858346</v>
      </c>
      <c r="M6795" s="101">
        <f t="shared" ca="1" si="950"/>
        <v>0.12782073534028635</v>
      </c>
      <c r="N6795" s="101">
        <f t="shared" ca="1" si="948"/>
        <v>969.97340265238415</v>
      </c>
      <c r="O6795" s="101">
        <f t="shared" ca="1" si="951"/>
        <v>0.26138322850385698</v>
      </c>
      <c r="Q6795" s="12">
        <f t="shared" ca="1" si="952"/>
        <v>5.6000000000000005</v>
      </c>
      <c r="R6795" s="101">
        <f t="shared" ca="1" si="953"/>
        <v>0.26895991572109107</v>
      </c>
      <c r="S6795" s="13"/>
      <c r="T6795" s="101">
        <f t="shared" ca="1" si="954"/>
        <v>0</v>
      </c>
      <c r="U6795" s="101">
        <f t="shared" si="955"/>
        <v>0</v>
      </c>
      <c r="V6795" s="101">
        <f t="shared" ca="1" si="956"/>
        <v>239.5848240348796</v>
      </c>
    </row>
    <row r="6796" spans="2:22" x14ac:dyDescent="0.3">
      <c r="B6796" s="13">
        <v>2023</v>
      </c>
      <c r="C6796" s="13">
        <v>10</v>
      </c>
      <c r="D6796" s="13">
        <v>8</v>
      </c>
      <c r="E6796" s="83" t="s">
        <v>380</v>
      </c>
      <c r="F6796" s="13">
        <v>7</v>
      </c>
      <c r="G6796" s="13">
        <v>13</v>
      </c>
      <c r="H6796" s="13" t="s">
        <v>70</v>
      </c>
      <c r="I6796" s="13" t="s">
        <v>53</v>
      </c>
      <c r="J6796" s="13"/>
      <c r="K6796" s="13" t="s">
        <v>28</v>
      </c>
      <c r="L6796" s="12">
        <f t="shared" ca="1" si="949"/>
        <v>1.9811484544744788</v>
      </c>
      <c r="M6796" s="101">
        <f t="shared" ca="1" si="950"/>
        <v>0.1045253924580735</v>
      </c>
      <c r="N6796" s="101">
        <f t="shared" ca="1" si="948"/>
        <v>969.97340265238415</v>
      </c>
      <c r="O6796" s="101">
        <f t="shared" ca="1" si="951"/>
        <v>0.21374610675325154</v>
      </c>
      <c r="Q6796" s="12">
        <f t="shared" ca="1" si="952"/>
        <v>5.6000000000000005</v>
      </c>
      <c r="R6796" s="101">
        <f t="shared" ca="1" si="953"/>
        <v>0.30633578332873546</v>
      </c>
      <c r="S6796" s="13"/>
      <c r="T6796" s="101">
        <f t="shared" ca="1" si="954"/>
        <v>0</v>
      </c>
      <c r="U6796" s="101">
        <f t="shared" si="955"/>
        <v>0</v>
      </c>
      <c r="V6796" s="101">
        <f t="shared" ca="1" si="956"/>
        <v>238.97215246822213</v>
      </c>
    </row>
    <row r="6797" spans="2:22" x14ac:dyDescent="0.3">
      <c r="B6797" s="13">
        <v>2023</v>
      </c>
      <c r="C6797" s="13">
        <v>10</v>
      </c>
      <c r="D6797" s="13">
        <v>8</v>
      </c>
      <c r="E6797" s="83" t="s">
        <v>380</v>
      </c>
      <c r="F6797" s="13">
        <v>7</v>
      </c>
      <c r="G6797" s="13">
        <v>14</v>
      </c>
      <c r="H6797" s="13" t="s">
        <v>70</v>
      </c>
      <c r="I6797" s="13" t="s">
        <v>53</v>
      </c>
      <c r="J6797" s="13"/>
      <c r="K6797" s="13" t="s">
        <v>28</v>
      </c>
      <c r="L6797" s="12">
        <f t="shared" ca="1" si="949"/>
        <v>2.1781794482667913</v>
      </c>
      <c r="M6797" s="101">
        <f t="shared" ca="1" si="950"/>
        <v>0.11492074769055591</v>
      </c>
      <c r="N6797" s="101">
        <f t="shared" ca="1" si="948"/>
        <v>969.97340265238415</v>
      </c>
      <c r="O6797" s="101">
        <f t="shared" ca="1" si="951"/>
        <v>0.23500378067350411</v>
      </c>
      <c r="Q6797" s="12">
        <f t="shared" ca="1" si="952"/>
        <v>5.6000000000000005</v>
      </c>
      <c r="R6797" s="101">
        <f t="shared" ca="1" si="953"/>
        <v>0.28965710970421615</v>
      </c>
      <c r="S6797" s="13"/>
      <c r="T6797" s="101">
        <f t="shared" ca="1" si="954"/>
        <v>0</v>
      </c>
      <c r="U6797" s="101">
        <f t="shared" si="955"/>
        <v>0</v>
      </c>
      <c r="V6797" s="101">
        <f t="shared" ca="1" si="956"/>
        <v>238.39283824881369</v>
      </c>
    </row>
    <row r="6798" spans="2:22" x14ac:dyDescent="0.3">
      <c r="B6798" s="13">
        <v>2023</v>
      </c>
      <c r="C6798" s="13">
        <v>10</v>
      </c>
      <c r="D6798" s="13">
        <v>8</v>
      </c>
      <c r="E6798" s="83" t="s">
        <v>380</v>
      </c>
      <c r="F6798" s="13">
        <v>7</v>
      </c>
      <c r="G6798" s="13">
        <v>15</v>
      </c>
      <c r="H6798" s="13" t="s">
        <v>70</v>
      </c>
      <c r="I6798" s="13" t="s">
        <v>53</v>
      </c>
      <c r="J6798" s="13"/>
      <c r="K6798" s="13" t="s">
        <v>28</v>
      </c>
      <c r="L6798" s="12">
        <f t="shared" ca="1" si="949"/>
        <v>1.8924060223532415</v>
      </c>
      <c r="M6798" s="101">
        <f t="shared" ca="1" si="950"/>
        <v>9.9843341739357022E-2</v>
      </c>
      <c r="N6798" s="101">
        <f t="shared" ca="1" si="948"/>
        <v>969.97340265238415</v>
      </c>
      <c r="O6798" s="101">
        <f t="shared" ca="1" si="951"/>
        <v>0.20417168575169123</v>
      </c>
      <c r="Q6798" s="12">
        <f t="shared" ca="1" si="952"/>
        <v>5.6000000000000005</v>
      </c>
      <c r="R6798" s="101">
        <f t="shared" ca="1" si="953"/>
        <v>0.31384783020779816</v>
      </c>
      <c r="S6798" s="13"/>
      <c r="T6798" s="101">
        <f t="shared" ca="1" si="954"/>
        <v>0</v>
      </c>
      <c r="U6798" s="101">
        <f t="shared" si="955"/>
        <v>0</v>
      </c>
      <c r="V6798" s="101">
        <f t="shared" ca="1" si="956"/>
        <v>237.76514258839808</v>
      </c>
    </row>
    <row r="6799" spans="2:22" x14ac:dyDescent="0.3">
      <c r="B6799" s="13">
        <v>2023</v>
      </c>
      <c r="C6799" s="13">
        <v>10</v>
      </c>
      <c r="D6799" s="13">
        <v>8</v>
      </c>
      <c r="E6799" s="83" t="s">
        <v>380</v>
      </c>
      <c r="F6799" s="13">
        <v>7</v>
      </c>
      <c r="G6799" s="13">
        <v>16</v>
      </c>
      <c r="H6799" s="13" t="s">
        <v>71</v>
      </c>
      <c r="I6799" s="13" t="s">
        <v>53</v>
      </c>
      <c r="J6799" s="13"/>
      <c r="K6799" s="13" t="s">
        <v>28</v>
      </c>
      <c r="L6799" s="12">
        <f t="shared" ca="1" si="949"/>
        <v>2.0306333000451806</v>
      </c>
      <c r="M6799" s="101">
        <f t="shared" ca="1" si="950"/>
        <v>0.25208281786760872</v>
      </c>
      <c r="N6799" s="101">
        <f t="shared" ca="1" si="948"/>
        <v>970.54451826802187</v>
      </c>
      <c r="O6799" s="101">
        <f t="shared" ca="1" si="951"/>
        <v>0.60472259675345486</v>
      </c>
      <c r="Q6799" s="12">
        <f t="shared" ca="1" si="952"/>
        <v>5.6000000000000005</v>
      </c>
      <c r="R6799" s="101">
        <f t="shared" ca="1" si="953"/>
        <v>0.30214689115117549</v>
      </c>
      <c r="S6799" s="13"/>
      <c r="T6799" s="101">
        <f t="shared" ca="1" si="954"/>
        <v>0</v>
      </c>
      <c r="U6799" s="101">
        <f t="shared" ca="1" si="955"/>
        <v>0.57111561563770707</v>
      </c>
      <c r="V6799" s="101">
        <f t="shared" ca="1" si="956"/>
        <v>237.73196442173344</v>
      </c>
    </row>
    <row r="6800" spans="2:22" x14ac:dyDescent="0.3">
      <c r="B6800" s="13">
        <v>2023</v>
      </c>
      <c r="C6800" s="13">
        <v>10</v>
      </c>
      <c r="D6800" s="13">
        <v>8</v>
      </c>
      <c r="E6800" s="83" t="s">
        <v>380</v>
      </c>
      <c r="F6800" s="13">
        <v>7</v>
      </c>
      <c r="G6800" s="13">
        <v>17</v>
      </c>
      <c r="H6800" s="13" t="s">
        <v>71</v>
      </c>
      <c r="I6800" s="13" t="s">
        <v>53</v>
      </c>
      <c r="J6800" s="13"/>
      <c r="K6800" s="13" t="s">
        <v>28</v>
      </c>
      <c r="L6800" s="12">
        <f t="shared" ca="1" si="949"/>
        <v>3.0350295154945623</v>
      </c>
      <c r="M6800" s="101">
        <f t="shared" ca="1" si="950"/>
        <v>0.37676856405349496</v>
      </c>
      <c r="N6800" s="101">
        <f t="shared" ref="N6800:N6863" ca="1" si="957">IF(H6800="On-Peak",IF(I6800="Winter",((L6800*$D$48)/60)+N6799,((L6800*$D$47)/60)+N6799),N6799)</f>
        <v>971.39812031925476</v>
      </c>
      <c r="O6800" s="101">
        <f t="shared" ca="1" si="951"/>
        <v>0.90383178971428069</v>
      </c>
      <c r="Q6800" s="12">
        <f t="shared" ca="1" si="952"/>
        <v>2.6952507422198746</v>
      </c>
      <c r="R6800" s="101">
        <f t="shared" ca="1" si="953"/>
        <v>0</v>
      </c>
      <c r="S6800" s="13"/>
      <c r="T6800" s="101">
        <f t="shared" ca="1" si="954"/>
        <v>4.2180136914319738E-2</v>
      </c>
      <c r="U6800" s="101">
        <f t="shared" ca="1" si="955"/>
        <v>0.85360205123284572</v>
      </c>
      <c r="V6800" s="101">
        <f t="shared" ca="1" si="956"/>
        <v>238.6277466098806</v>
      </c>
    </row>
    <row r="6801" spans="2:22" x14ac:dyDescent="0.3">
      <c r="B6801" s="13">
        <v>2023</v>
      </c>
      <c r="C6801" s="13">
        <v>10</v>
      </c>
      <c r="D6801" s="13">
        <v>8</v>
      </c>
      <c r="E6801" s="83" t="s">
        <v>380</v>
      </c>
      <c r="F6801" s="13">
        <v>7</v>
      </c>
      <c r="G6801" s="13">
        <v>18</v>
      </c>
      <c r="H6801" s="13" t="s">
        <v>71</v>
      </c>
      <c r="I6801" s="13" t="s">
        <v>53</v>
      </c>
      <c r="J6801" s="13"/>
      <c r="K6801" s="13" t="s">
        <v>28</v>
      </c>
      <c r="L6801" s="12">
        <f t="shared" ca="1" si="949"/>
        <v>2.6816430447850297</v>
      </c>
      <c r="M6801" s="101">
        <f t="shared" ca="1" si="950"/>
        <v>0.33289916757961358</v>
      </c>
      <c r="N6801" s="101">
        <f t="shared" ca="1" si="957"/>
        <v>972.15233242560055</v>
      </c>
      <c r="O6801" s="101">
        <f t="shared" ca="1" si="951"/>
        <v>0.79859329873698182</v>
      </c>
      <c r="Q6801" s="12">
        <f t="shared" ca="1" si="952"/>
        <v>0</v>
      </c>
      <c r="R6801" s="101">
        <f t="shared" ca="1" si="953"/>
        <v>0</v>
      </c>
      <c r="S6801" s="13"/>
      <c r="T6801" s="101">
        <f t="shared" ca="1" si="954"/>
        <v>0.33289916757961358</v>
      </c>
      <c r="U6801" s="101">
        <f t="shared" ca="1" si="955"/>
        <v>0.75421210634578961</v>
      </c>
      <c r="V6801" s="101">
        <f t="shared" ca="1" si="956"/>
        <v>239.71485788380602</v>
      </c>
    </row>
    <row r="6802" spans="2:22" x14ac:dyDescent="0.3">
      <c r="B6802" s="13">
        <v>2023</v>
      </c>
      <c r="C6802" s="13">
        <v>10</v>
      </c>
      <c r="D6802" s="13">
        <v>8</v>
      </c>
      <c r="E6802" s="83" t="s">
        <v>380</v>
      </c>
      <c r="F6802" s="13">
        <v>7</v>
      </c>
      <c r="G6802" s="13">
        <v>19</v>
      </c>
      <c r="H6802" s="13" t="s">
        <v>71</v>
      </c>
      <c r="I6802" s="13" t="s">
        <v>53</v>
      </c>
      <c r="J6802" s="13"/>
      <c r="K6802" s="13" t="s">
        <v>28</v>
      </c>
      <c r="L6802" s="12">
        <f t="shared" ca="1" si="949"/>
        <v>3.0356812316828452</v>
      </c>
      <c r="M6802" s="101">
        <f t="shared" ca="1" si="950"/>
        <v>0.37684946810110842</v>
      </c>
      <c r="N6802" s="101">
        <f t="shared" ca="1" si="957"/>
        <v>973.00611777201129</v>
      </c>
      <c r="O6802" s="101">
        <f t="shared" ca="1" si="951"/>
        <v>0.90402587079515129</v>
      </c>
      <c r="Q6802" s="12">
        <f t="shared" ca="1" si="952"/>
        <v>0</v>
      </c>
      <c r="R6802" s="101">
        <f t="shared" ca="1" si="953"/>
        <v>0</v>
      </c>
      <c r="S6802" s="13"/>
      <c r="T6802" s="101">
        <f t="shared" ca="1" si="954"/>
        <v>0.37684946810110842</v>
      </c>
      <c r="U6802" s="101">
        <f t="shared" ca="1" si="955"/>
        <v>0.85378534641080028</v>
      </c>
      <c r="V6802" s="101">
        <f t="shared" ca="1" si="956"/>
        <v>240.94549269831793</v>
      </c>
    </row>
    <row r="6803" spans="2:22" x14ac:dyDescent="0.3">
      <c r="B6803" s="13">
        <v>2023</v>
      </c>
      <c r="C6803" s="13">
        <v>10</v>
      </c>
      <c r="D6803" s="13">
        <v>8</v>
      </c>
      <c r="E6803" s="83" t="s">
        <v>380</v>
      </c>
      <c r="F6803" s="13">
        <v>7</v>
      </c>
      <c r="G6803" s="13">
        <v>20</v>
      </c>
      <c r="H6803" s="13" t="s">
        <v>69</v>
      </c>
      <c r="I6803" s="13" t="s">
        <v>53</v>
      </c>
      <c r="J6803" s="13"/>
      <c r="K6803" s="13" t="s">
        <v>28</v>
      </c>
      <c r="L6803" s="12">
        <f t="shared" ca="1" si="949"/>
        <v>2.4236105055915216</v>
      </c>
      <c r="M6803" s="101">
        <f t="shared" ca="1" si="950"/>
        <v>0.12786969027500869</v>
      </c>
      <c r="N6803" s="101">
        <f t="shared" ca="1" si="957"/>
        <v>973.00611777201129</v>
      </c>
      <c r="O6803" s="101">
        <f t="shared" ca="1" si="951"/>
        <v>0.26148333744826924</v>
      </c>
      <c r="Q6803" s="12">
        <f t="shared" ca="1" si="952"/>
        <v>0</v>
      </c>
      <c r="R6803" s="101">
        <f t="shared" ca="1" si="953"/>
        <v>0</v>
      </c>
      <c r="S6803" s="13"/>
      <c r="T6803" s="101">
        <f t="shared" ca="1" si="954"/>
        <v>0.12786969027500869</v>
      </c>
      <c r="U6803" s="101">
        <f t="shared" si="955"/>
        <v>0</v>
      </c>
      <c r="V6803" s="101">
        <f t="shared" ca="1" si="956"/>
        <v>241.07336238859295</v>
      </c>
    </row>
    <row r="6804" spans="2:22" x14ac:dyDescent="0.3">
      <c r="B6804" s="13">
        <v>2023</v>
      </c>
      <c r="C6804" s="13">
        <v>10</v>
      </c>
      <c r="D6804" s="13">
        <v>8</v>
      </c>
      <c r="E6804" s="83" t="s">
        <v>380</v>
      </c>
      <c r="F6804" s="13">
        <v>7</v>
      </c>
      <c r="G6804" s="13">
        <v>21</v>
      </c>
      <c r="H6804" s="13" t="s">
        <v>69</v>
      </c>
      <c r="I6804" s="13" t="s">
        <v>53</v>
      </c>
      <c r="J6804" s="13"/>
      <c r="K6804" s="13" t="s">
        <v>28</v>
      </c>
      <c r="L6804" s="12">
        <f t="shared" ca="1" si="949"/>
        <v>2.9929536785900823</v>
      </c>
      <c r="M6804" s="101">
        <f t="shared" ca="1" si="950"/>
        <v>0.15790823608241275</v>
      </c>
      <c r="N6804" s="101">
        <f t="shared" ca="1" si="957"/>
        <v>973.00611777201129</v>
      </c>
      <c r="O6804" s="101">
        <f t="shared" ca="1" si="951"/>
        <v>0.32290977238308399</v>
      </c>
      <c r="Q6804" s="12">
        <f t="shared" ca="1" si="952"/>
        <v>0</v>
      </c>
      <c r="R6804" s="101">
        <f t="shared" ca="1" si="953"/>
        <v>0</v>
      </c>
      <c r="S6804" s="13"/>
      <c r="T6804" s="101">
        <f t="shared" ca="1" si="954"/>
        <v>0.15790823608241275</v>
      </c>
      <c r="U6804" s="101">
        <f t="shared" si="955"/>
        <v>0</v>
      </c>
      <c r="V6804" s="101">
        <f t="shared" ca="1" si="956"/>
        <v>241.23127062467537</v>
      </c>
    </row>
    <row r="6805" spans="2:22" x14ac:dyDescent="0.3">
      <c r="B6805" s="13">
        <v>2023</v>
      </c>
      <c r="C6805" s="13">
        <v>10</v>
      </c>
      <c r="D6805" s="13">
        <v>8</v>
      </c>
      <c r="E6805" s="83" t="s">
        <v>380</v>
      </c>
      <c r="F6805" s="13">
        <v>7</v>
      </c>
      <c r="G6805" s="13">
        <v>22</v>
      </c>
      <c r="H6805" s="13" t="s">
        <v>69</v>
      </c>
      <c r="I6805" s="13" t="s">
        <v>53</v>
      </c>
      <c r="J6805" s="13"/>
      <c r="K6805" s="13" t="s">
        <v>28</v>
      </c>
      <c r="L6805" s="12">
        <f t="shared" ca="1" si="949"/>
        <v>2.6037992882937413</v>
      </c>
      <c r="M6805" s="101">
        <f t="shared" ca="1" si="950"/>
        <v>0.1373764504503778</v>
      </c>
      <c r="N6805" s="101">
        <f t="shared" ca="1" si="957"/>
        <v>973.00611777201129</v>
      </c>
      <c r="O6805" s="101">
        <f t="shared" ca="1" si="951"/>
        <v>0.28092390521401173</v>
      </c>
      <c r="Q6805" s="12">
        <f t="shared" ca="1" si="952"/>
        <v>0</v>
      </c>
      <c r="R6805" s="101">
        <f t="shared" ca="1" si="953"/>
        <v>0</v>
      </c>
      <c r="S6805" s="13"/>
      <c r="T6805" s="101">
        <f t="shared" ca="1" si="954"/>
        <v>0.1373764504503778</v>
      </c>
      <c r="U6805" s="101">
        <f t="shared" si="955"/>
        <v>0</v>
      </c>
      <c r="V6805" s="101">
        <f t="shared" ca="1" si="956"/>
        <v>241.36864707512575</v>
      </c>
    </row>
    <row r="6806" spans="2:22" x14ac:dyDescent="0.3">
      <c r="B6806" s="13">
        <v>2023</v>
      </c>
      <c r="C6806" s="13">
        <v>10</v>
      </c>
      <c r="D6806" s="13">
        <v>8</v>
      </c>
      <c r="E6806" s="83" t="s">
        <v>380</v>
      </c>
      <c r="F6806" s="13">
        <v>7</v>
      </c>
      <c r="G6806" s="13">
        <v>23</v>
      </c>
      <c r="H6806" s="13" t="s">
        <v>69</v>
      </c>
      <c r="I6806" s="13" t="s">
        <v>53</v>
      </c>
      <c r="J6806" s="13"/>
      <c r="K6806" s="13" t="s">
        <v>28</v>
      </c>
      <c r="L6806" s="12">
        <f t="shared" ca="1" si="949"/>
        <v>2.5615221460055686</v>
      </c>
      <c r="M6806" s="101">
        <f t="shared" ca="1" si="950"/>
        <v>0.1351459084232538</v>
      </c>
      <c r="N6806" s="101">
        <f t="shared" ca="1" si="957"/>
        <v>973.00611777201129</v>
      </c>
      <c r="O6806" s="101">
        <f t="shared" ca="1" si="951"/>
        <v>0.27636262433254077</v>
      </c>
      <c r="Q6806" s="12">
        <f t="shared" ca="1" si="952"/>
        <v>0</v>
      </c>
      <c r="R6806" s="101">
        <f t="shared" ca="1" si="953"/>
        <v>0</v>
      </c>
      <c r="S6806" s="13"/>
      <c r="T6806" s="101">
        <f t="shared" ca="1" si="954"/>
        <v>0.1351459084232538</v>
      </c>
      <c r="U6806" s="101">
        <f t="shared" si="955"/>
        <v>0</v>
      </c>
      <c r="V6806" s="101">
        <f t="shared" ca="1" si="956"/>
        <v>241.503792983549</v>
      </c>
    </row>
    <row r="6807" spans="2:22" x14ac:dyDescent="0.3">
      <c r="B6807" s="13">
        <v>2023</v>
      </c>
      <c r="C6807" s="13">
        <v>10</v>
      </c>
      <c r="D6807" s="13">
        <v>9</v>
      </c>
      <c r="E6807" s="83" t="s">
        <v>381</v>
      </c>
      <c r="F6807" s="13">
        <v>1</v>
      </c>
      <c r="G6807" s="13">
        <v>0</v>
      </c>
      <c r="H6807" s="13" t="s">
        <v>69</v>
      </c>
      <c r="I6807" s="13" t="s">
        <v>53</v>
      </c>
      <c r="J6807" s="13"/>
      <c r="K6807" s="13" t="s">
        <v>28</v>
      </c>
      <c r="L6807" s="12">
        <f t="shared" ca="1" si="949"/>
        <v>2.1286516127899611</v>
      </c>
      <c r="M6807" s="101">
        <f t="shared" ca="1" si="950"/>
        <v>0.11230765909079835</v>
      </c>
      <c r="N6807" s="101">
        <f t="shared" ca="1" si="957"/>
        <v>973.00611777201129</v>
      </c>
      <c r="O6807" s="101">
        <f t="shared" ca="1" si="951"/>
        <v>0.22966022250390891</v>
      </c>
      <c r="Q6807" s="12">
        <f t="shared" ca="1" si="952"/>
        <v>0</v>
      </c>
      <c r="R6807" s="101">
        <f t="shared" ca="1" si="953"/>
        <v>0</v>
      </c>
      <c r="S6807" s="13"/>
      <c r="T6807" s="101">
        <f t="shared" ca="1" si="954"/>
        <v>0.11230765909079835</v>
      </c>
      <c r="U6807" s="101">
        <f t="shared" si="955"/>
        <v>0</v>
      </c>
      <c r="V6807" s="101">
        <f t="shared" ca="1" si="956"/>
        <v>241.61610064263979</v>
      </c>
    </row>
    <row r="6808" spans="2:22" x14ac:dyDescent="0.3">
      <c r="B6808" s="13">
        <v>2023</v>
      </c>
      <c r="C6808" s="13">
        <v>10</v>
      </c>
      <c r="D6808" s="13">
        <v>9</v>
      </c>
      <c r="E6808" s="83" t="s">
        <v>381</v>
      </c>
      <c r="F6808" s="13">
        <v>1</v>
      </c>
      <c r="G6808" s="13">
        <v>1</v>
      </c>
      <c r="H6808" s="13" t="s">
        <v>69</v>
      </c>
      <c r="I6808" s="13" t="s">
        <v>53</v>
      </c>
      <c r="J6808" s="13"/>
      <c r="K6808" s="13" t="s">
        <v>28</v>
      </c>
      <c r="L6808" s="12">
        <f t="shared" ca="1" si="949"/>
        <v>1.4156660638314023</v>
      </c>
      <c r="M6808" s="101">
        <f t="shared" ca="1" si="950"/>
        <v>7.4690541527744791E-2</v>
      </c>
      <c r="N6808" s="101">
        <f t="shared" ca="1" si="957"/>
        <v>973.00611777201129</v>
      </c>
      <c r="O6808" s="101">
        <f t="shared" ca="1" si="951"/>
        <v>0.15273621162676998</v>
      </c>
      <c r="Q6808" s="12">
        <f t="shared" ca="1" si="952"/>
        <v>0</v>
      </c>
      <c r="R6808" s="101">
        <f t="shared" ca="1" si="953"/>
        <v>0</v>
      </c>
      <c r="S6808" s="13"/>
      <c r="T6808" s="101">
        <f t="shared" ca="1" si="954"/>
        <v>7.4690541527744791E-2</v>
      </c>
      <c r="U6808" s="101">
        <f t="shared" si="955"/>
        <v>0</v>
      </c>
      <c r="V6808" s="101">
        <f t="shared" ca="1" si="956"/>
        <v>241.69079118416755</v>
      </c>
    </row>
    <row r="6809" spans="2:22" x14ac:dyDescent="0.3">
      <c r="B6809" s="13">
        <v>2023</v>
      </c>
      <c r="C6809" s="13">
        <v>10</v>
      </c>
      <c r="D6809" s="13">
        <v>9</v>
      </c>
      <c r="E6809" s="83" t="s">
        <v>381</v>
      </c>
      <c r="F6809" s="13">
        <v>1</v>
      </c>
      <c r="G6809" s="13">
        <v>2</v>
      </c>
      <c r="H6809" s="13" t="s">
        <v>69</v>
      </c>
      <c r="I6809" s="13" t="s">
        <v>53</v>
      </c>
      <c r="J6809" s="13"/>
      <c r="K6809" s="13" t="s">
        <v>28</v>
      </c>
      <c r="L6809" s="12">
        <f t="shared" ca="1" si="949"/>
        <v>1.4772286308131499</v>
      </c>
      <c r="M6809" s="101">
        <f t="shared" ca="1" si="950"/>
        <v>7.7938582561701789E-2</v>
      </c>
      <c r="N6809" s="101">
        <f t="shared" ca="1" si="957"/>
        <v>973.00611777201129</v>
      </c>
      <c r="O6809" s="101">
        <f t="shared" ca="1" si="951"/>
        <v>0.15937819697843075</v>
      </c>
      <c r="Q6809" s="12">
        <f t="shared" ca="1" si="952"/>
        <v>0</v>
      </c>
      <c r="R6809" s="101">
        <f t="shared" ca="1" si="953"/>
        <v>0</v>
      </c>
      <c r="S6809" s="13"/>
      <c r="T6809" s="101">
        <f t="shared" ca="1" si="954"/>
        <v>7.7938582561701789E-2</v>
      </c>
      <c r="U6809" s="101">
        <f t="shared" si="955"/>
        <v>0</v>
      </c>
      <c r="V6809" s="101">
        <f t="shared" ca="1" si="956"/>
        <v>241.76872976672925</v>
      </c>
    </row>
    <row r="6810" spans="2:22" x14ac:dyDescent="0.3">
      <c r="B6810" s="13">
        <v>2023</v>
      </c>
      <c r="C6810" s="13">
        <v>10</v>
      </c>
      <c r="D6810" s="13">
        <v>9</v>
      </c>
      <c r="E6810" s="83" t="s">
        <v>381</v>
      </c>
      <c r="F6810" s="13">
        <v>1</v>
      </c>
      <c r="G6810" s="13">
        <v>3</v>
      </c>
      <c r="H6810" s="13" t="s">
        <v>69</v>
      </c>
      <c r="I6810" s="13" t="s">
        <v>53</v>
      </c>
      <c r="J6810" s="13"/>
      <c r="K6810" s="13" t="s">
        <v>28</v>
      </c>
      <c r="L6810" s="12">
        <f t="shared" ca="1" si="949"/>
        <v>1.4121366295726829</v>
      </c>
      <c r="M6810" s="101">
        <f t="shared" ca="1" si="950"/>
        <v>7.4504328576254747E-2</v>
      </c>
      <c r="N6810" s="101">
        <f t="shared" ca="1" si="957"/>
        <v>973.00611777201129</v>
      </c>
      <c r="O6810" s="101">
        <f t="shared" ca="1" si="951"/>
        <v>0.15235542096459675</v>
      </c>
      <c r="Q6810" s="12">
        <f t="shared" ca="1" si="952"/>
        <v>0</v>
      </c>
      <c r="R6810" s="101">
        <f t="shared" ca="1" si="953"/>
        <v>0</v>
      </c>
      <c r="S6810" s="13"/>
      <c r="T6810" s="101">
        <f t="shared" ca="1" si="954"/>
        <v>7.4504328576254747E-2</v>
      </c>
      <c r="U6810" s="101">
        <f t="shared" si="955"/>
        <v>0</v>
      </c>
      <c r="V6810" s="101">
        <f t="shared" ca="1" si="956"/>
        <v>241.84323409530552</v>
      </c>
    </row>
    <row r="6811" spans="2:22" x14ac:dyDescent="0.3">
      <c r="B6811" s="13">
        <v>2023</v>
      </c>
      <c r="C6811" s="13">
        <v>10</v>
      </c>
      <c r="D6811" s="13">
        <v>9</v>
      </c>
      <c r="E6811" s="83" t="s">
        <v>381</v>
      </c>
      <c r="F6811" s="13">
        <v>1</v>
      </c>
      <c r="G6811" s="13">
        <v>4</v>
      </c>
      <c r="H6811" s="13" t="s">
        <v>69</v>
      </c>
      <c r="I6811" s="13" t="s">
        <v>53</v>
      </c>
      <c r="J6811" s="13"/>
      <c r="K6811" s="13" t="s">
        <v>28</v>
      </c>
      <c r="L6811" s="12">
        <f t="shared" ca="1" si="949"/>
        <v>1.3738494023617727</v>
      </c>
      <c r="M6811" s="101">
        <f t="shared" ca="1" si="950"/>
        <v>7.248429446860713E-2</v>
      </c>
      <c r="N6811" s="101">
        <f t="shared" ca="1" si="957"/>
        <v>973.00611777201129</v>
      </c>
      <c r="O6811" s="101">
        <f t="shared" ca="1" si="951"/>
        <v>0.14822461202081166</v>
      </c>
      <c r="Q6811" s="12">
        <f t="shared" ca="1" si="952"/>
        <v>0</v>
      </c>
      <c r="R6811" s="101">
        <f t="shared" ca="1" si="953"/>
        <v>0</v>
      </c>
      <c r="S6811" s="13"/>
      <c r="T6811" s="101">
        <f t="shared" ca="1" si="954"/>
        <v>7.248429446860713E-2</v>
      </c>
      <c r="U6811" s="101">
        <f t="shared" si="955"/>
        <v>0</v>
      </c>
      <c r="V6811" s="101">
        <f t="shared" ca="1" si="956"/>
        <v>241.91571838977413</v>
      </c>
    </row>
    <row r="6812" spans="2:22" x14ac:dyDescent="0.3">
      <c r="B6812" s="13">
        <v>2023</v>
      </c>
      <c r="C6812" s="13">
        <v>10</v>
      </c>
      <c r="D6812" s="13">
        <v>9</v>
      </c>
      <c r="E6812" s="83" t="s">
        <v>381</v>
      </c>
      <c r="F6812" s="13">
        <v>1</v>
      </c>
      <c r="G6812" s="13">
        <v>5</v>
      </c>
      <c r="H6812" s="13" t="s">
        <v>69</v>
      </c>
      <c r="I6812" s="13" t="s">
        <v>53</v>
      </c>
      <c r="J6812" s="13"/>
      <c r="K6812" s="13" t="s">
        <v>28</v>
      </c>
      <c r="L6812" s="12">
        <f t="shared" ca="1" si="949"/>
        <v>1.5694190940559707</v>
      </c>
      <c r="M6812" s="101">
        <f t="shared" ca="1" si="950"/>
        <v>8.280255140239301E-2</v>
      </c>
      <c r="N6812" s="101">
        <f t="shared" ca="1" si="957"/>
        <v>973.00611777201129</v>
      </c>
      <c r="O6812" s="101">
        <f t="shared" ca="1" si="951"/>
        <v>0.16932462605769869</v>
      </c>
      <c r="Q6812" s="12">
        <f t="shared" ca="1" si="952"/>
        <v>0</v>
      </c>
      <c r="R6812" s="101">
        <f t="shared" ca="1" si="953"/>
        <v>0</v>
      </c>
      <c r="S6812" s="13"/>
      <c r="T6812" s="101">
        <f t="shared" ca="1" si="954"/>
        <v>8.280255140239301E-2</v>
      </c>
      <c r="U6812" s="101">
        <f t="shared" si="955"/>
        <v>0</v>
      </c>
      <c r="V6812" s="101">
        <f t="shared" ca="1" si="956"/>
        <v>241.99852094117651</v>
      </c>
    </row>
    <row r="6813" spans="2:22" x14ac:dyDescent="0.3">
      <c r="B6813" s="13">
        <v>2023</v>
      </c>
      <c r="C6813" s="13">
        <v>10</v>
      </c>
      <c r="D6813" s="13">
        <v>9</v>
      </c>
      <c r="E6813" s="83" t="s">
        <v>381</v>
      </c>
      <c r="F6813" s="13">
        <v>1</v>
      </c>
      <c r="G6813" s="13">
        <v>6</v>
      </c>
      <c r="H6813" s="13" t="s">
        <v>69</v>
      </c>
      <c r="I6813" s="13" t="s">
        <v>53</v>
      </c>
      <c r="J6813" s="13"/>
      <c r="K6813" s="13" t="s">
        <v>28</v>
      </c>
      <c r="L6813" s="12">
        <f t="shared" ca="1" si="949"/>
        <v>1.531973574964703</v>
      </c>
      <c r="M6813" s="101">
        <f t="shared" ca="1" si="950"/>
        <v>8.0826925815137729E-2</v>
      </c>
      <c r="N6813" s="101">
        <f t="shared" ca="1" si="957"/>
        <v>973.00611777201129</v>
      </c>
      <c r="O6813" s="101">
        <f t="shared" ca="1" si="951"/>
        <v>0.1652846290029418</v>
      </c>
      <c r="Q6813" s="12">
        <f t="shared" ca="1" si="952"/>
        <v>0</v>
      </c>
      <c r="R6813" s="101">
        <f t="shared" ca="1" si="953"/>
        <v>0</v>
      </c>
      <c r="S6813" s="13"/>
      <c r="T6813" s="101">
        <f t="shared" ca="1" si="954"/>
        <v>8.0826925815137729E-2</v>
      </c>
      <c r="U6813" s="101">
        <f t="shared" si="955"/>
        <v>0</v>
      </c>
      <c r="V6813" s="101">
        <f t="shared" ca="1" si="956"/>
        <v>242.07934786699164</v>
      </c>
    </row>
    <row r="6814" spans="2:22" x14ac:dyDescent="0.3">
      <c r="B6814" s="13">
        <v>2023</v>
      </c>
      <c r="C6814" s="13">
        <v>10</v>
      </c>
      <c r="D6814" s="13">
        <v>9</v>
      </c>
      <c r="E6814" s="83" t="s">
        <v>381</v>
      </c>
      <c r="F6814" s="13">
        <v>1</v>
      </c>
      <c r="G6814" s="13">
        <v>7</v>
      </c>
      <c r="H6814" s="13" t="s">
        <v>69</v>
      </c>
      <c r="I6814" s="13" t="s">
        <v>53</v>
      </c>
      <c r="J6814" s="13"/>
      <c r="K6814" s="13" t="s">
        <v>28</v>
      </c>
      <c r="L6814" s="12">
        <f t="shared" ca="1" si="949"/>
        <v>1.3566320670523715</v>
      </c>
      <c r="M6814" s="101">
        <f t="shared" ca="1" si="950"/>
        <v>7.1575907857683127E-2</v>
      </c>
      <c r="N6814" s="101">
        <f t="shared" ca="1" si="957"/>
        <v>973.00611777201129</v>
      </c>
      <c r="O6814" s="101">
        <f t="shared" ca="1" si="951"/>
        <v>0.14636703371428036</v>
      </c>
      <c r="Q6814" s="12">
        <f t="shared" ca="1" si="952"/>
        <v>5.6000000000000005</v>
      </c>
      <c r="R6814" s="101">
        <f t="shared" ca="1" si="953"/>
        <v>0.35920109552401686</v>
      </c>
      <c r="S6814" s="13"/>
      <c r="T6814" s="101">
        <f t="shared" ca="1" si="954"/>
        <v>0</v>
      </c>
      <c r="U6814" s="101">
        <f t="shared" si="955"/>
        <v>0</v>
      </c>
      <c r="V6814" s="101">
        <f t="shared" ca="1" si="956"/>
        <v>241.36094567594361</v>
      </c>
    </row>
    <row r="6815" spans="2:22" x14ac:dyDescent="0.3">
      <c r="B6815" s="13">
        <v>2023</v>
      </c>
      <c r="C6815" s="13">
        <v>10</v>
      </c>
      <c r="D6815" s="13">
        <v>9</v>
      </c>
      <c r="E6815" s="83" t="s">
        <v>381</v>
      </c>
      <c r="F6815" s="13">
        <v>1</v>
      </c>
      <c r="G6815" s="13">
        <v>8</v>
      </c>
      <c r="H6815" s="13" t="s">
        <v>69</v>
      </c>
      <c r="I6815" s="13" t="s">
        <v>53</v>
      </c>
      <c r="J6815" s="13"/>
      <c r="K6815" s="13" t="s">
        <v>28</v>
      </c>
      <c r="L6815" s="12">
        <f t="shared" ca="1" si="949"/>
        <v>2.2294843564988431</v>
      </c>
      <c r="M6815" s="101">
        <f t="shared" ca="1" si="950"/>
        <v>0.11762759464887897</v>
      </c>
      <c r="N6815" s="101">
        <f t="shared" ca="1" si="957"/>
        <v>973.00611777201129</v>
      </c>
      <c r="O6815" s="101">
        <f t="shared" ca="1" si="951"/>
        <v>0.24053906722266019</v>
      </c>
      <c r="Q6815" s="12">
        <f t="shared" ca="1" si="952"/>
        <v>0</v>
      </c>
      <c r="R6815" s="101">
        <f t="shared" ca="1" si="953"/>
        <v>0</v>
      </c>
      <c r="S6815" s="13"/>
      <c r="T6815" s="101">
        <f t="shared" ca="1" si="954"/>
        <v>0.11762759464887897</v>
      </c>
      <c r="U6815" s="101">
        <f t="shared" si="955"/>
        <v>0</v>
      </c>
      <c r="V6815" s="101">
        <f t="shared" ca="1" si="956"/>
        <v>241.47857327059248</v>
      </c>
    </row>
    <row r="6816" spans="2:22" x14ac:dyDescent="0.3">
      <c r="B6816" s="13">
        <v>2023</v>
      </c>
      <c r="C6816" s="13">
        <v>10</v>
      </c>
      <c r="D6816" s="13">
        <v>9</v>
      </c>
      <c r="E6816" s="83" t="s">
        <v>381</v>
      </c>
      <c r="F6816" s="13">
        <v>1</v>
      </c>
      <c r="G6816" s="13">
        <v>9</v>
      </c>
      <c r="H6816" s="13" t="s">
        <v>69</v>
      </c>
      <c r="I6816" s="13" t="s">
        <v>53</v>
      </c>
      <c r="J6816" s="13"/>
      <c r="K6816" s="13" t="s">
        <v>28</v>
      </c>
      <c r="L6816" s="12">
        <f t="shared" ca="1" si="949"/>
        <v>1.7015393716468163</v>
      </c>
      <c r="M6816" s="101">
        <f t="shared" ca="1" si="950"/>
        <v>8.9773217248086026E-2</v>
      </c>
      <c r="N6816" s="101">
        <f t="shared" ca="1" si="957"/>
        <v>973.00611777201129</v>
      </c>
      <c r="O6816" s="101">
        <f t="shared" ca="1" si="951"/>
        <v>0.18357908280697502</v>
      </c>
      <c r="Q6816" s="12">
        <f t="shared" ca="1" si="952"/>
        <v>2.5299399727728162</v>
      </c>
      <c r="R6816" s="101">
        <f t="shared" ca="1" si="953"/>
        <v>7.0124110885315893E-2</v>
      </c>
      <c r="S6816" s="13"/>
      <c r="T6816" s="101">
        <f t="shared" ca="1" si="954"/>
        <v>0</v>
      </c>
      <c r="U6816" s="101">
        <f t="shared" si="955"/>
        <v>0</v>
      </c>
      <c r="V6816" s="101">
        <f t="shared" ca="1" si="956"/>
        <v>241.33832504882187</v>
      </c>
    </row>
    <row r="6817" spans="2:22" x14ac:dyDescent="0.3">
      <c r="B6817" s="13">
        <v>2023</v>
      </c>
      <c r="C6817" s="13">
        <v>10</v>
      </c>
      <c r="D6817" s="13">
        <v>9</v>
      </c>
      <c r="E6817" s="83" t="s">
        <v>381</v>
      </c>
      <c r="F6817" s="13">
        <v>1</v>
      </c>
      <c r="G6817" s="13">
        <v>10</v>
      </c>
      <c r="H6817" s="13" t="s">
        <v>70</v>
      </c>
      <c r="I6817" s="13" t="s">
        <v>53</v>
      </c>
      <c r="J6817" s="13"/>
      <c r="K6817" s="13" t="s">
        <v>28</v>
      </c>
      <c r="L6817" s="12">
        <f t="shared" ca="1" si="949"/>
        <v>1.8051933177409991</v>
      </c>
      <c r="M6817" s="101">
        <f t="shared" ca="1" si="950"/>
        <v>9.524199944401511E-2</v>
      </c>
      <c r="N6817" s="101">
        <f t="shared" ca="1" si="957"/>
        <v>973.00611777201129</v>
      </c>
      <c r="O6817" s="101">
        <f t="shared" ca="1" si="951"/>
        <v>0.19476230705107639</v>
      </c>
      <c r="Q6817" s="12">
        <f t="shared" ca="1" si="952"/>
        <v>5.3144080687604793</v>
      </c>
      <c r="R6817" s="101">
        <f t="shared" ca="1" si="953"/>
        <v>0.29705502867379902</v>
      </c>
      <c r="S6817" s="13"/>
      <c r="T6817" s="101">
        <f t="shared" ca="1" si="954"/>
        <v>0</v>
      </c>
      <c r="U6817" s="101">
        <f t="shared" si="955"/>
        <v>0</v>
      </c>
      <c r="V6817" s="101">
        <f t="shared" ca="1" si="956"/>
        <v>240.74421499147425</v>
      </c>
    </row>
    <row r="6818" spans="2:22" x14ac:dyDescent="0.3">
      <c r="B6818" s="13">
        <v>2023</v>
      </c>
      <c r="C6818" s="13">
        <v>10</v>
      </c>
      <c r="D6818" s="13">
        <v>9</v>
      </c>
      <c r="E6818" s="83" t="s">
        <v>381</v>
      </c>
      <c r="F6818" s="13">
        <v>1</v>
      </c>
      <c r="G6818" s="13">
        <v>11</v>
      </c>
      <c r="H6818" s="13" t="s">
        <v>70</v>
      </c>
      <c r="I6818" s="13" t="s">
        <v>53</v>
      </c>
      <c r="J6818" s="13"/>
      <c r="K6818" s="13" t="s">
        <v>28</v>
      </c>
      <c r="L6818" s="12">
        <f t="shared" ca="1" si="949"/>
        <v>1.9326474681733878</v>
      </c>
      <c r="M6818" s="101">
        <f t="shared" ca="1" si="950"/>
        <v>0.10196648042082794</v>
      </c>
      <c r="N6818" s="101">
        <f t="shared" ca="1" si="957"/>
        <v>973.00611777201129</v>
      </c>
      <c r="O6818" s="101">
        <f t="shared" ca="1" si="951"/>
        <v>0.20851333534122682</v>
      </c>
      <c r="Q6818" s="12">
        <f t="shared" ca="1" si="952"/>
        <v>5.6000000000000005</v>
      </c>
      <c r="R6818" s="101">
        <f t="shared" ca="1" si="953"/>
        <v>0.31044139181912278</v>
      </c>
      <c r="S6818" s="13"/>
      <c r="T6818" s="101">
        <f t="shared" ca="1" si="954"/>
        <v>0</v>
      </c>
      <c r="U6818" s="101">
        <f t="shared" si="955"/>
        <v>0</v>
      </c>
      <c r="V6818" s="101">
        <f t="shared" ca="1" si="956"/>
        <v>240.123332207836</v>
      </c>
    </row>
    <row r="6819" spans="2:22" x14ac:dyDescent="0.3">
      <c r="B6819" s="13">
        <v>2023</v>
      </c>
      <c r="C6819" s="13">
        <v>10</v>
      </c>
      <c r="D6819" s="13">
        <v>9</v>
      </c>
      <c r="E6819" s="83" t="s">
        <v>381</v>
      </c>
      <c r="F6819" s="13">
        <v>1</v>
      </c>
      <c r="G6819" s="13">
        <v>12</v>
      </c>
      <c r="H6819" s="13" t="s">
        <v>70</v>
      </c>
      <c r="I6819" s="13" t="s">
        <v>53</v>
      </c>
      <c r="J6819" s="13"/>
      <c r="K6819" s="13" t="s">
        <v>28</v>
      </c>
      <c r="L6819" s="12">
        <f t="shared" ca="1" si="949"/>
        <v>1.8178560226721872</v>
      </c>
      <c r="M6819" s="101">
        <f t="shared" ca="1" si="950"/>
        <v>9.5910083756184594E-2</v>
      </c>
      <c r="N6819" s="101">
        <f t="shared" ca="1" si="957"/>
        <v>973.00611777201129</v>
      </c>
      <c r="O6819" s="101">
        <f t="shared" ca="1" si="951"/>
        <v>0.19612848628610227</v>
      </c>
      <c r="Q6819" s="12">
        <f t="shared" ca="1" si="952"/>
        <v>0</v>
      </c>
      <c r="R6819" s="101">
        <f t="shared" ca="1" si="953"/>
        <v>0</v>
      </c>
      <c r="S6819" s="13"/>
      <c r="T6819" s="101">
        <f t="shared" ca="1" si="954"/>
        <v>9.5910083756184594E-2</v>
      </c>
      <c r="U6819" s="101">
        <f t="shared" si="955"/>
        <v>0</v>
      </c>
      <c r="V6819" s="101">
        <f t="shared" ca="1" si="956"/>
        <v>240.2192422915922</v>
      </c>
    </row>
    <row r="6820" spans="2:22" x14ac:dyDescent="0.3">
      <c r="B6820" s="13">
        <v>2023</v>
      </c>
      <c r="C6820" s="13">
        <v>10</v>
      </c>
      <c r="D6820" s="13">
        <v>9</v>
      </c>
      <c r="E6820" s="83" t="s">
        <v>381</v>
      </c>
      <c r="F6820" s="13">
        <v>1</v>
      </c>
      <c r="G6820" s="13">
        <v>13</v>
      </c>
      <c r="H6820" s="13" t="s">
        <v>70</v>
      </c>
      <c r="I6820" s="13" t="s">
        <v>53</v>
      </c>
      <c r="J6820" s="13"/>
      <c r="K6820" s="13" t="s">
        <v>28</v>
      </c>
      <c r="L6820" s="12">
        <f t="shared" ca="1" si="949"/>
        <v>2.1540696467594271</v>
      </c>
      <c r="M6820" s="101">
        <f t="shared" ca="1" si="950"/>
        <v>0.11364871456302737</v>
      </c>
      <c r="N6820" s="101">
        <f t="shared" ca="1" si="957"/>
        <v>973.00611777201129</v>
      </c>
      <c r="O6820" s="101">
        <f t="shared" ca="1" si="951"/>
        <v>0.23240257418887458</v>
      </c>
      <c r="Q6820" s="12">
        <f t="shared" ca="1" si="952"/>
        <v>5.6000000000000005</v>
      </c>
      <c r="R6820" s="101">
        <f t="shared" ca="1" si="953"/>
        <v>0.29169800440181454</v>
      </c>
      <c r="S6820" s="13"/>
      <c r="T6820" s="101">
        <f t="shared" ca="1" si="954"/>
        <v>0</v>
      </c>
      <c r="U6820" s="101">
        <f t="shared" si="955"/>
        <v>0</v>
      </c>
      <c r="V6820" s="101">
        <f t="shared" ca="1" si="956"/>
        <v>239.63584628278858</v>
      </c>
    </row>
    <row r="6821" spans="2:22" x14ac:dyDescent="0.3">
      <c r="B6821" s="13">
        <v>2023</v>
      </c>
      <c r="C6821" s="13">
        <v>10</v>
      </c>
      <c r="D6821" s="13">
        <v>9</v>
      </c>
      <c r="E6821" s="83" t="s">
        <v>381</v>
      </c>
      <c r="F6821" s="13">
        <v>1</v>
      </c>
      <c r="G6821" s="13">
        <v>14</v>
      </c>
      <c r="H6821" s="13" t="s">
        <v>70</v>
      </c>
      <c r="I6821" s="13" t="s">
        <v>53</v>
      </c>
      <c r="J6821" s="13"/>
      <c r="K6821" s="13" t="s">
        <v>28</v>
      </c>
      <c r="L6821" s="12">
        <f t="shared" ca="1" si="949"/>
        <v>2.1259272884431981</v>
      </c>
      <c r="M6821" s="101">
        <f t="shared" ca="1" si="950"/>
        <v>0.11216392373826313</v>
      </c>
      <c r="N6821" s="101">
        <f t="shared" ca="1" si="957"/>
        <v>973.00611777201129</v>
      </c>
      <c r="O6821" s="101">
        <f t="shared" ca="1" si="951"/>
        <v>0.22936629515013665</v>
      </c>
      <c r="Q6821" s="12">
        <f t="shared" ca="1" si="952"/>
        <v>5.6000000000000005</v>
      </c>
      <c r="R6821" s="101">
        <f t="shared" ca="1" si="953"/>
        <v>0.29408025503328333</v>
      </c>
      <c r="S6821" s="13"/>
      <c r="T6821" s="101">
        <f t="shared" ca="1" si="954"/>
        <v>0</v>
      </c>
      <c r="U6821" s="101">
        <f t="shared" si="955"/>
        <v>0</v>
      </c>
      <c r="V6821" s="101">
        <f t="shared" ca="1" si="956"/>
        <v>239.04768577272199</v>
      </c>
    </row>
    <row r="6822" spans="2:22" x14ac:dyDescent="0.3">
      <c r="B6822" s="13">
        <v>2023</v>
      </c>
      <c r="C6822" s="13">
        <v>10</v>
      </c>
      <c r="D6822" s="13">
        <v>9</v>
      </c>
      <c r="E6822" s="83" t="s">
        <v>381</v>
      </c>
      <c r="F6822" s="13">
        <v>1</v>
      </c>
      <c r="G6822" s="13">
        <v>15</v>
      </c>
      <c r="H6822" s="13" t="s">
        <v>70</v>
      </c>
      <c r="I6822" s="13" t="s">
        <v>53</v>
      </c>
      <c r="J6822" s="13"/>
      <c r="K6822" s="13" t="s">
        <v>28</v>
      </c>
      <c r="L6822" s="12">
        <f t="shared" ca="1" si="949"/>
        <v>2.4215308423325719</v>
      </c>
      <c r="M6822" s="101">
        <f t="shared" ca="1" si="950"/>
        <v>0.12775996724146649</v>
      </c>
      <c r="N6822" s="101">
        <f t="shared" ca="1" si="957"/>
        <v>973.00611777201129</v>
      </c>
      <c r="O6822" s="101">
        <f t="shared" ca="1" si="951"/>
        <v>0.26125896257926118</v>
      </c>
      <c r="Q6822" s="12">
        <f t="shared" ca="1" si="952"/>
        <v>1.7248999811670864</v>
      </c>
      <c r="R6822" s="101">
        <f t="shared" ca="1" si="953"/>
        <v>0</v>
      </c>
      <c r="S6822" s="13"/>
      <c r="T6822" s="101">
        <f t="shared" ca="1" si="954"/>
        <v>3.6754244235091015E-2</v>
      </c>
      <c r="U6822" s="101">
        <f t="shared" si="955"/>
        <v>0</v>
      </c>
      <c r="V6822" s="101">
        <f t="shared" ca="1" si="956"/>
        <v>239.08444001695707</v>
      </c>
    </row>
    <row r="6823" spans="2:22" x14ac:dyDescent="0.3">
      <c r="B6823" s="13">
        <v>2023</v>
      </c>
      <c r="C6823" s="13">
        <v>10</v>
      </c>
      <c r="D6823" s="13">
        <v>9</v>
      </c>
      <c r="E6823" s="83" t="s">
        <v>381</v>
      </c>
      <c r="F6823" s="13">
        <v>1</v>
      </c>
      <c r="G6823" s="13">
        <v>16</v>
      </c>
      <c r="H6823" s="13" t="s">
        <v>71</v>
      </c>
      <c r="I6823" s="13" t="s">
        <v>53</v>
      </c>
      <c r="J6823" s="13"/>
      <c r="K6823" s="13" t="s">
        <v>28</v>
      </c>
      <c r="L6823" s="12">
        <f t="shared" ca="1" si="949"/>
        <v>2.5602107431282519</v>
      </c>
      <c r="M6823" s="101">
        <f t="shared" ca="1" si="950"/>
        <v>0.31782456165194117</v>
      </c>
      <c r="N6823" s="101">
        <f t="shared" ca="1" si="957"/>
        <v>973.72617704351615</v>
      </c>
      <c r="O6823" s="101">
        <f t="shared" ca="1" si="951"/>
        <v>0.7624307593035935</v>
      </c>
      <c r="Q6823" s="12">
        <f t="shared" ca="1" si="952"/>
        <v>0.89650728696744642</v>
      </c>
      <c r="R6823" s="101">
        <f t="shared" ca="1" si="953"/>
        <v>0</v>
      </c>
      <c r="S6823" s="13"/>
      <c r="T6823" s="101">
        <f t="shared" ca="1" si="954"/>
        <v>0.2065321470478024</v>
      </c>
      <c r="U6823" s="101">
        <f t="shared" ca="1" si="955"/>
        <v>0.72005927150482085</v>
      </c>
      <c r="V6823" s="101">
        <f t="shared" ca="1" si="956"/>
        <v>240.01103143550969</v>
      </c>
    </row>
    <row r="6824" spans="2:22" x14ac:dyDescent="0.3">
      <c r="B6824" s="13">
        <v>2023</v>
      </c>
      <c r="C6824" s="13">
        <v>10</v>
      </c>
      <c r="D6824" s="13">
        <v>9</v>
      </c>
      <c r="E6824" s="83" t="s">
        <v>381</v>
      </c>
      <c r="F6824" s="13">
        <v>1</v>
      </c>
      <c r="G6824" s="13">
        <v>17</v>
      </c>
      <c r="H6824" s="13" t="s">
        <v>71</v>
      </c>
      <c r="I6824" s="13" t="s">
        <v>53</v>
      </c>
      <c r="J6824" s="13"/>
      <c r="K6824" s="13" t="s">
        <v>28</v>
      </c>
      <c r="L6824" s="12">
        <f t="shared" ca="1" si="949"/>
        <v>3.1930708070896827</v>
      </c>
      <c r="M6824" s="101">
        <f t="shared" ca="1" si="950"/>
        <v>0.3963878099921132</v>
      </c>
      <c r="N6824" s="101">
        <f t="shared" ca="1" si="957"/>
        <v>974.62422820801009</v>
      </c>
      <c r="O6824" s="101">
        <f t="shared" ca="1" si="951"/>
        <v>0.95089648635130752</v>
      </c>
      <c r="Q6824" s="12">
        <f t="shared" ca="1" si="952"/>
        <v>5.6000000000000005</v>
      </c>
      <c r="R6824" s="101">
        <f t="shared" ca="1" si="953"/>
        <v>0.2037465561798584</v>
      </c>
      <c r="S6824" s="13"/>
      <c r="T6824" s="101">
        <f t="shared" ca="1" si="954"/>
        <v>0</v>
      </c>
      <c r="U6824" s="101">
        <f t="shared" ca="1" si="955"/>
        <v>0.89805116449397326</v>
      </c>
      <c r="V6824" s="101">
        <f t="shared" ca="1" si="956"/>
        <v>240.50158948764397</v>
      </c>
    </row>
    <row r="6825" spans="2:22" x14ac:dyDescent="0.3">
      <c r="B6825" s="13">
        <v>2023</v>
      </c>
      <c r="C6825" s="13">
        <v>10</v>
      </c>
      <c r="D6825" s="13">
        <v>9</v>
      </c>
      <c r="E6825" s="83" t="s">
        <v>381</v>
      </c>
      <c r="F6825" s="13">
        <v>1</v>
      </c>
      <c r="G6825" s="13">
        <v>18</v>
      </c>
      <c r="H6825" s="13" t="s">
        <v>71</v>
      </c>
      <c r="I6825" s="13" t="s">
        <v>53</v>
      </c>
      <c r="J6825" s="13"/>
      <c r="K6825" s="13" t="s">
        <v>28</v>
      </c>
      <c r="L6825" s="12">
        <f t="shared" ca="1" si="949"/>
        <v>2.4106122972612107</v>
      </c>
      <c r="M6825" s="101">
        <f t="shared" ca="1" si="950"/>
        <v>0.29925341058200672</v>
      </c>
      <c r="N6825" s="101">
        <f t="shared" ca="1" si="957"/>
        <v>975.30221291661485</v>
      </c>
      <c r="O6825" s="101">
        <f t="shared" ca="1" si="951"/>
        <v>0.71788034212438856</v>
      </c>
      <c r="Q6825" s="12">
        <f t="shared" ca="1" si="952"/>
        <v>0</v>
      </c>
      <c r="R6825" s="101">
        <f t="shared" ca="1" si="953"/>
        <v>0</v>
      </c>
      <c r="S6825" s="13"/>
      <c r="T6825" s="101">
        <f t="shared" ca="1" si="954"/>
        <v>0.29925341058200672</v>
      </c>
      <c r="U6825" s="101">
        <f t="shared" ca="1" si="955"/>
        <v>0.67798470860471549</v>
      </c>
      <c r="V6825" s="101">
        <f t="shared" ca="1" si="956"/>
        <v>241.47882760683069</v>
      </c>
    </row>
    <row r="6826" spans="2:22" x14ac:dyDescent="0.3">
      <c r="B6826" s="13">
        <v>2023</v>
      </c>
      <c r="C6826" s="13">
        <v>10</v>
      </c>
      <c r="D6826" s="13">
        <v>9</v>
      </c>
      <c r="E6826" s="83" t="s">
        <v>381</v>
      </c>
      <c r="F6826" s="13">
        <v>1</v>
      </c>
      <c r="G6826" s="13">
        <v>19</v>
      </c>
      <c r="H6826" s="13" t="s">
        <v>71</v>
      </c>
      <c r="I6826" s="13" t="s">
        <v>53</v>
      </c>
      <c r="J6826" s="13"/>
      <c r="K6826" s="13" t="s">
        <v>28</v>
      </c>
      <c r="L6826" s="12">
        <f t="shared" ca="1" si="949"/>
        <v>2.5389938141582085</v>
      </c>
      <c r="M6826" s="101">
        <f t="shared" ca="1" si="950"/>
        <v>0.31519069208959999</v>
      </c>
      <c r="N6826" s="101">
        <f t="shared" ca="1" si="957"/>
        <v>976.01630492684683</v>
      </c>
      <c r="O6826" s="101">
        <f t="shared" ca="1" si="951"/>
        <v>0.75611235785631448</v>
      </c>
      <c r="Q6826" s="12">
        <f t="shared" ca="1" si="952"/>
        <v>0</v>
      </c>
      <c r="R6826" s="101">
        <f t="shared" ca="1" si="953"/>
        <v>0</v>
      </c>
      <c r="S6826" s="13"/>
      <c r="T6826" s="101">
        <f t="shared" ca="1" si="954"/>
        <v>0.31519069208959999</v>
      </c>
      <c r="U6826" s="101">
        <f t="shared" ca="1" si="955"/>
        <v>0.71409201023199609</v>
      </c>
      <c r="V6826" s="101">
        <f t="shared" ca="1" si="956"/>
        <v>242.5081103091523</v>
      </c>
    </row>
    <row r="6827" spans="2:22" x14ac:dyDescent="0.3">
      <c r="B6827" s="13">
        <v>2023</v>
      </c>
      <c r="C6827" s="13">
        <v>10</v>
      </c>
      <c r="D6827" s="13">
        <v>9</v>
      </c>
      <c r="E6827" s="83" t="s">
        <v>381</v>
      </c>
      <c r="F6827" s="13">
        <v>1</v>
      </c>
      <c r="G6827" s="13">
        <v>20</v>
      </c>
      <c r="H6827" s="13" t="s">
        <v>69</v>
      </c>
      <c r="I6827" s="13" t="s">
        <v>53</v>
      </c>
      <c r="J6827" s="13"/>
      <c r="K6827" s="13" t="s">
        <v>28</v>
      </c>
      <c r="L6827" s="12">
        <f t="shared" ca="1" si="949"/>
        <v>2.6858418965110249</v>
      </c>
      <c r="M6827" s="101">
        <f t="shared" ca="1" si="950"/>
        <v>0.14170501845992167</v>
      </c>
      <c r="N6827" s="101">
        <f t="shared" ca="1" si="957"/>
        <v>976.01630492684683</v>
      </c>
      <c r="O6827" s="101">
        <f t="shared" ca="1" si="951"/>
        <v>0.2897754822145745</v>
      </c>
      <c r="Q6827" s="12">
        <f t="shared" ca="1" si="952"/>
        <v>0</v>
      </c>
      <c r="R6827" s="101">
        <f t="shared" ca="1" si="953"/>
        <v>0</v>
      </c>
      <c r="S6827" s="13"/>
      <c r="T6827" s="101">
        <f t="shared" ca="1" si="954"/>
        <v>0.14170501845992167</v>
      </c>
      <c r="U6827" s="101">
        <f t="shared" si="955"/>
        <v>0</v>
      </c>
      <c r="V6827" s="101">
        <f t="shared" ca="1" si="956"/>
        <v>242.64981532761223</v>
      </c>
    </row>
    <row r="6828" spans="2:22" x14ac:dyDescent="0.3">
      <c r="B6828" s="13">
        <v>2023</v>
      </c>
      <c r="C6828" s="13">
        <v>10</v>
      </c>
      <c r="D6828" s="13">
        <v>9</v>
      </c>
      <c r="E6828" s="83" t="s">
        <v>381</v>
      </c>
      <c r="F6828" s="13">
        <v>1</v>
      </c>
      <c r="G6828" s="13">
        <v>21</v>
      </c>
      <c r="H6828" s="13" t="s">
        <v>69</v>
      </c>
      <c r="I6828" s="13" t="s">
        <v>53</v>
      </c>
      <c r="J6828" s="13"/>
      <c r="K6828" s="13" t="s">
        <v>28</v>
      </c>
      <c r="L6828" s="12">
        <f t="shared" ca="1" si="949"/>
        <v>2.428770560214863</v>
      </c>
      <c r="M6828" s="101">
        <f t="shared" ca="1" si="950"/>
        <v>0.12814193475693617</v>
      </c>
      <c r="N6828" s="101">
        <f t="shared" ca="1" si="957"/>
        <v>976.01630492684683</v>
      </c>
      <c r="O6828" s="101">
        <f t="shared" ca="1" si="951"/>
        <v>0.26204005574158157</v>
      </c>
      <c r="Q6828" s="12">
        <f t="shared" ca="1" si="952"/>
        <v>0</v>
      </c>
      <c r="R6828" s="101">
        <f t="shared" ca="1" si="953"/>
        <v>0</v>
      </c>
      <c r="S6828" s="13"/>
      <c r="T6828" s="101">
        <f t="shared" ca="1" si="954"/>
        <v>0.12814193475693617</v>
      </c>
      <c r="U6828" s="101">
        <f t="shared" si="955"/>
        <v>0</v>
      </c>
      <c r="V6828" s="101">
        <f t="shared" ca="1" si="956"/>
        <v>242.77795726236917</v>
      </c>
    </row>
    <row r="6829" spans="2:22" x14ac:dyDescent="0.3">
      <c r="B6829" s="13">
        <v>2023</v>
      </c>
      <c r="C6829" s="13">
        <v>10</v>
      </c>
      <c r="D6829" s="13">
        <v>9</v>
      </c>
      <c r="E6829" s="83" t="s">
        <v>381</v>
      </c>
      <c r="F6829" s="13">
        <v>1</v>
      </c>
      <c r="G6829" s="13">
        <v>22</v>
      </c>
      <c r="H6829" s="13" t="s">
        <v>69</v>
      </c>
      <c r="I6829" s="13" t="s">
        <v>53</v>
      </c>
      <c r="J6829" s="13"/>
      <c r="K6829" s="13" t="s">
        <v>28</v>
      </c>
      <c r="L6829" s="12">
        <f t="shared" ca="1" si="949"/>
        <v>2.4308822231260585</v>
      </c>
      <c r="M6829" s="101">
        <f t="shared" ca="1" si="950"/>
        <v>0.12825334609213085</v>
      </c>
      <c r="N6829" s="101">
        <f t="shared" ca="1" si="957"/>
        <v>976.01630492684683</v>
      </c>
      <c r="O6829" s="101">
        <f t="shared" ca="1" si="951"/>
        <v>0.26226788305307047</v>
      </c>
      <c r="Q6829" s="12">
        <f t="shared" ca="1" si="952"/>
        <v>0</v>
      </c>
      <c r="R6829" s="101">
        <f t="shared" ca="1" si="953"/>
        <v>0</v>
      </c>
      <c r="S6829" s="13"/>
      <c r="T6829" s="101">
        <f t="shared" ca="1" si="954"/>
        <v>0.12825334609213085</v>
      </c>
      <c r="U6829" s="101">
        <f t="shared" si="955"/>
        <v>0</v>
      </c>
      <c r="V6829" s="101">
        <f t="shared" ca="1" si="956"/>
        <v>242.90621060846129</v>
      </c>
    </row>
    <row r="6830" spans="2:22" x14ac:dyDescent="0.3">
      <c r="B6830" s="13">
        <v>2023</v>
      </c>
      <c r="C6830" s="13">
        <v>10</v>
      </c>
      <c r="D6830" s="13">
        <v>9</v>
      </c>
      <c r="E6830" s="83" t="s">
        <v>381</v>
      </c>
      <c r="F6830" s="13">
        <v>1</v>
      </c>
      <c r="G6830" s="13">
        <v>23</v>
      </c>
      <c r="H6830" s="13" t="s">
        <v>69</v>
      </c>
      <c r="I6830" s="13" t="s">
        <v>53</v>
      </c>
      <c r="J6830" s="13"/>
      <c r="K6830" s="13" t="s">
        <v>28</v>
      </c>
      <c r="L6830" s="12">
        <f t="shared" ca="1" si="949"/>
        <v>2.0144186479750141</v>
      </c>
      <c r="M6830" s="101">
        <f t="shared" ca="1" si="950"/>
        <v>0.10628072786716175</v>
      </c>
      <c r="N6830" s="101">
        <f t="shared" ca="1" si="957"/>
        <v>976.01630492684683</v>
      </c>
      <c r="O6830" s="101">
        <f t="shared" ca="1" si="951"/>
        <v>0.21733562793002428</v>
      </c>
      <c r="Q6830" s="12">
        <f t="shared" ca="1" si="952"/>
        <v>0</v>
      </c>
      <c r="R6830" s="101">
        <f t="shared" ca="1" si="953"/>
        <v>0</v>
      </c>
      <c r="S6830" s="13"/>
      <c r="T6830" s="101">
        <f t="shared" ca="1" si="954"/>
        <v>0.10628072786716175</v>
      </c>
      <c r="U6830" s="101">
        <f t="shared" si="955"/>
        <v>0</v>
      </c>
      <c r="V6830" s="101">
        <f t="shared" ca="1" si="956"/>
        <v>243.01249133632845</v>
      </c>
    </row>
    <row r="6831" spans="2:22" x14ac:dyDescent="0.3">
      <c r="B6831" s="13">
        <v>2023</v>
      </c>
      <c r="C6831" s="13">
        <v>10</v>
      </c>
      <c r="D6831" s="13">
        <v>10</v>
      </c>
      <c r="E6831" s="83" t="s">
        <v>382</v>
      </c>
      <c r="F6831" s="13">
        <v>2</v>
      </c>
      <c r="G6831" s="13">
        <v>0</v>
      </c>
      <c r="H6831" s="13" t="s">
        <v>69</v>
      </c>
      <c r="I6831" s="13" t="s">
        <v>53</v>
      </c>
      <c r="J6831" s="13"/>
      <c r="K6831" s="13" t="s">
        <v>27</v>
      </c>
      <c r="L6831" s="12">
        <f t="shared" ca="1" si="949"/>
        <v>2.9339567098401189</v>
      </c>
      <c r="M6831" s="101">
        <f t="shared" ca="1" si="950"/>
        <v>0.15479555601116468</v>
      </c>
      <c r="N6831" s="101">
        <f t="shared" ca="1" si="957"/>
        <v>976.01630492684683</v>
      </c>
      <c r="O6831" s="101">
        <f t="shared" ca="1" si="951"/>
        <v>0.31654458942465041</v>
      </c>
      <c r="Q6831" s="12">
        <f t="shared" ca="1" si="952"/>
        <v>0</v>
      </c>
      <c r="R6831" s="101">
        <f t="shared" ca="1" si="953"/>
        <v>0</v>
      </c>
      <c r="S6831" s="13"/>
      <c r="T6831" s="101">
        <f t="shared" ca="1" si="954"/>
        <v>0.15479555601116468</v>
      </c>
      <c r="U6831" s="101">
        <f t="shared" si="955"/>
        <v>0</v>
      </c>
      <c r="V6831" s="101">
        <f t="shared" ca="1" si="956"/>
        <v>243.1672868923396</v>
      </c>
    </row>
    <row r="6832" spans="2:22" x14ac:dyDescent="0.3">
      <c r="B6832" s="13">
        <v>2023</v>
      </c>
      <c r="C6832" s="13">
        <v>10</v>
      </c>
      <c r="D6832" s="13">
        <v>10</v>
      </c>
      <c r="E6832" s="83" t="s">
        <v>382</v>
      </c>
      <c r="F6832" s="13">
        <v>2</v>
      </c>
      <c r="G6832" s="13">
        <v>1</v>
      </c>
      <c r="H6832" s="13" t="s">
        <v>69</v>
      </c>
      <c r="I6832" s="13" t="s">
        <v>53</v>
      </c>
      <c r="J6832" s="13"/>
      <c r="K6832" s="13" t="s">
        <v>27</v>
      </c>
      <c r="L6832" s="12">
        <f t="shared" ca="1" si="949"/>
        <v>1.4672380339659299</v>
      </c>
      <c r="M6832" s="101">
        <f t="shared" ca="1" si="950"/>
        <v>7.7411478672042469E-2</v>
      </c>
      <c r="N6832" s="101">
        <f t="shared" ca="1" si="957"/>
        <v>976.01630492684683</v>
      </c>
      <c r="O6832" s="101">
        <f t="shared" ca="1" si="951"/>
        <v>0.15830031148458418</v>
      </c>
      <c r="Q6832" s="12">
        <f t="shared" ca="1" si="952"/>
        <v>0</v>
      </c>
      <c r="R6832" s="101">
        <f t="shared" ca="1" si="953"/>
        <v>0</v>
      </c>
      <c r="S6832" s="13"/>
      <c r="T6832" s="101">
        <f t="shared" ca="1" si="954"/>
        <v>7.7411478672042469E-2</v>
      </c>
      <c r="U6832" s="101">
        <f t="shared" si="955"/>
        <v>0</v>
      </c>
      <c r="V6832" s="101">
        <f t="shared" ca="1" si="956"/>
        <v>243.24469837101165</v>
      </c>
    </row>
    <row r="6833" spans="2:22" x14ac:dyDescent="0.3">
      <c r="B6833" s="13">
        <v>2023</v>
      </c>
      <c r="C6833" s="13">
        <v>10</v>
      </c>
      <c r="D6833" s="13">
        <v>10</v>
      </c>
      <c r="E6833" s="83" t="s">
        <v>382</v>
      </c>
      <c r="F6833" s="13">
        <v>2</v>
      </c>
      <c r="G6833" s="13">
        <v>2</v>
      </c>
      <c r="H6833" s="13" t="s">
        <v>69</v>
      </c>
      <c r="I6833" s="13" t="s">
        <v>53</v>
      </c>
      <c r="J6833" s="13"/>
      <c r="K6833" s="13" t="s">
        <v>27</v>
      </c>
      <c r="L6833" s="12">
        <f t="shared" ca="1" si="949"/>
        <v>1.4065909819483777</v>
      </c>
      <c r="M6833" s="101">
        <f t="shared" ca="1" si="950"/>
        <v>7.4211740207596411E-2</v>
      </c>
      <c r="N6833" s="101">
        <f t="shared" ca="1" si="957"/>
        <v>976.01630492684683</v>
      </c>
      <c r="O6833" s="101">
        <f t="shared" ca="1" si="951"/>
        <v>0.15175710104241047</v>
      </c>
      <c r="Q6833" s="12">
        <f t="shared" ca="1" si="952"/>
        <v>0</v>
      </c>
      <c r="R6833" s="101">
        <f t="shared" ca="1" si="953"/>
        <v>0</v>
      </c>
      <c r="S6833" s="13"/>
      <c r="T6833" s="101">
        <f t="shared" ca="1" si="954"/>
        <v>7.4211740207596411E-2</v>
      </c>
      <c r="U6833" s="101">
        <f t="shared" si="955"/>
        <v>0</v>
      </c>
      <c r="V6833" s="101">
        <f t="shared" ca="1" si="956"/>
        <v>243.31891011121925</v>
      </c>
    </row>
    <row r="6834" spans="2:22" x14ac:dyDescent="0.3">
      <c r="B6834" s="13">
        <v>2023</v>
      </c>
      <c r="C6834" s="13">
        <v>10</v>
      </c>
      <c r="D6834" s="13">
        <v>10</v>
      </c>
      <c r="E6834" s="83" t="s">
        <v>382</v>
      </c>
      <c r="F6834" s="13">
        <v>2</v>
      </c>
      <c r="G6834" s="13">
        <v>3</v>
      </c>
      <c r="H6834" s="13" t="s">
        <v>69</v>
      </c>
      <c r="I6834" s="13" t="s">
        <v>53</v>
      </c>
      <c r="J6834" s="13"/>
      <c r="K6834" s="13" t="s">
        <v>27</v>
      </c>
      <c r="L6834" s="12">
        <f t="shared" ca="1" si="949"/>
        <v>1.4519881070782066</v>
      </c>
      <c r="M6834" s="101">
        <f t="shared" ca="1" si="950"/>
        <v>7.6606892529446177E-2</v>
      </c>
      <c r="N6834" s="101">
        <f t="shared" ca="1" si="957"/>
        <v>976.01630492684683</v>
      </c>
      <c r="O6834" s="101">
        <f t="shared" ca="1" si="951"/>
        <v>0.15665499687266771</v>
      </c>
      <c r="Q6834" s="12">
        <f t="shared" ca="1" si="952"/>
        <v>0</v>
      </c>
      <c r="R6834" s="101">
        <f t="shared" ca="1" si="953"/>
        <v>0</v>
      </c>
      <c r="S6834" s="13"/>
      <c r="T6834" s="101">
        <f t="shared" ca="1" si="954"/>
        <v>7.6606892529446177E-2</v>
      </c>
      <c r="U6834" s="101">
        <f t="shared" si="955"/>
        <v>0</v>
      </c>
      <c r="V6834" s="101">
        <f t="shared" ca="1" si="956"/>
        <v>243.39551700374869</v>
      </c>
    </row>
    <row r="6835" spans="2:22" x14ac:dyDescent="0.3">
      <c r="B6835" s="13">
        <v>2023</v>
      </c>
      <c r="C6835" s="13">
        <v>10</v>
      </c>
      <c r="D6835" s="13">
        <v>10</v>
      </c>
      <c r="E6835" s="83" t="s">
        <v>382</v>
      </c>
      <c r="F6835" s="13">
        <v>2</v>
      </c>
      <c r="G6835" s="13">
        <v>4</v>
      </c>
      <c r="H6835" s="13" t="s">
        <v>69</v>
      </c>
      <c r="I6835" s="13" t="s">
        <v>53</v>
      </c>
      <c r="J6835" s="13"/>
      <c r="K6835" s="13" t="s">
        <v>27</v>
      </c>
      <c r="L6835" s="12">
        <f t="shared" ca="1" si="949"/>
        <v>1.3112080322541488</v>
      </c>
      <c r="M6835" s="101">
        <f t="shared" ca="1" si="950"/>
        <v>6.9179335781728898E-2</v>
      </c>
      <c r="N6835" s="101">
        <f t="shared" ca="1" si="957"/>
        <v>976.01630492684683</v>
      </c>
      <c r="O6835" s="101">
        <f t="shared" ca="1" si="951"/>
        <v>0.14146623459990013</v>
      </c>
      <c r="Q6835" s="12">
        <f t="shared" ca="1" si="952"/>
        <v>0</v>
      </c>
      <c r="R6835" s="101">
        <f t="shared" ca="1" si="953"/>
        <v>0</v>
      </c>
      <c r="S6835" s="13"/>
      <c r="T6835" s="101">
        <f t="shared" ca="1" si="954"/>
        <v>6.9179335781728898E-2</v>
      </c>
      <c r="U6835" s="101">
        <f t="shared" si="955"/>
        <v>0</v>
      </c>
      <c r="V6835" s="101">
        <f t="shared" ca="1" si="956"/>
        <v>243.46469633953043</v>
      </c>
    </row>
    <row r="6836" spans="2:22" x14ac:dyDescent="0.3">
      <c r="B6836" s="13">
        <v>2023</v>
      </c>
      <c r="C6836" s="13">
        <v>10</v>
      </c>
      <c r="D6836" s="13">
        <v>10</v>
      </c>
      <c r="E6836" s="83" t="s">
        <v>382</v>
      </c>
      <c r="F6836" s="13">
        <v>2</v>
      </c>
      <c r="G6836" s="13">
        <v>5</v>
      </c>
      <c r="H6836" s="13" t="s">
        <v>69</v>
      </c>
      <c r="I6836" s="13" t="s">
        <v>53</v>
      </c>
      <c r="J6836" s="13"/>
      <c r="K6836" s="13" t="s">
        <v>27</v>
      </c>
      <c r="L6836" s="12">
        <f t="shared" ca="1" si="949"/>
        <v>1.3687094296937803</v>
      </c>
      <c r="M6836" s="101">
        <f t="shared" ca="1" si="950"/>
        <v>7.2213109510643844E-2</v>
      </c>
      <c r="N6836" s="101">
        <f t="shared" ca="1" si="957"/>
        <v>976.01630492684683</v>
      </c>
      <c r="O6836" s="101">
        <f t="shared" ca="1" si="951"/>
        <v>0.14767006036966196</v>
      </c>
      <c r="Q6836" s="12">
        <f t="shared" ca="1" si="952"/>
        <v>0</v>
      </c>
      <c r="R6836" s="101">
        <f t="shared" ca="1" si="953"/>
        <v>0</v>
      </c>
      <c r="S6836" s="13"/>
      <c r="T6836" s="101">
        <f t="shared" ca="1" si="954"/>
        <v>7.2213109510643844E-2</v>
      </c>
      <c r="U6836" s="101">
        <f t="shared" si="955"/>
        <v>0</v>
      </c>
      <c r="V6836" s="101">
        <f t="shared" ca="1" si="956"/>
        <v>243.53690944904108</v>
      </c>
    </row>
    <row r="6837" spans="2:22" x14ac:dyDescent="0.3">
      <c r="B6837" s="13">
        <v>2023</v>
      </c>
      <c r="C6837" s="13">
        <v>10</v>
      </c>
      <c r="D6837" s="13">
        <v>10</v>
      </c>
      <c r="E6837" s="83" t="s">
        <v>382</v>
      </c>
      <c r="F6837" s="13">
        <v>2</v>
      </c>
      <c r="G6837" s="13">
        <v>6</v>
      </c>
      <c r="H6837" s="13" t="s">
        <v>69</v>
      </c>
      <c r="I6837" s="13" t="s">
        <v>53</v>
      </c>
      <c r="J6837" s="13"/>
      <c r="K6837" s="13" t="s">
        <v>27</v>
      </c>
      <c r="L6837" s="12">
        <f t="shared" ca="1" si="949"/>
        <v>1.2400669347051629</v>
      </c>
      <c r="M6837" s="101">
        <f t="shared" ca="1" si="950"/>
        <v>6.5425931475044399E-2</v>
      </c>
      <c r="N6837" s="101">
        <f t="shared" ca="1" si="957"/>
        <v>976.01630492684683</v>
      </c>
      <c r="O6837" s="101">
        <f t="shared" ca="1" si="951"/>
        <v>0.13379082158534003</v>
      </c>
      <c r="Q6837" s="12">
        <f t="shared" ca="1" si="952"/>
        <v>5.6000000000000005</v>
      </c>
      <c r="R6837" s="101">
        <f t="shared" ca="1" si="953"/>
        <v>0.36906833397720801</v>
      </c>
      <c r="S6837" s="13"/>
      <c r="T6837" s="101">
        <f t="shared" ca="1" si="954"/>
        <v>0</v>
      </c>
      <c r="U6837" s="101">
        <f t="shared" si="955"/>
        <v>0</v>
      </c>
      <c r="V6837" s="101">
        <f t="shared" ca="1" si="956"/>
        <v>242.79877278108668</v>
      </c>
    </row>
    <row r="6838" spans="2:22" x14ac:dyDescent="0.3">
      <c r="B6838" s="13">
        <v>2023</v>
      </c>
      <c r="C6838" s="13">
        <v>10</v>
      </c>
      <c r="D6838" s="13">
        <v>10</v>
      </c>
      <c r="E6838" s="83" t="s">
        <v>382</v>
      </c>
      <c r="F6838" s="13">
        <v>2</v>
      </c>
      <c r="G6838" s="13">
        <v>7</v>
      </c>
      <c r="H6838" s="13" t="s">
        <v>69</v>
      </c>
      <c r="I6838" s="13" t="s">
        <v>53</v>
      </c>
      <c r="J6838" s="13"/>
      <c r="K6838" s="13" t="s">
        <v>27</v>
      </c>
      <c r="L6838" s="12">
        <f t="shared" ca="1" si="949"/>
        <v>1.3577098384891335</v>
      </c>
      <c r="M6838" s="101">
        <f t="shared" ca="1" si="950"/>
        <v>7.163277107868668E-2</v>
      </c>
      <c r="N6838" s="101">
        <f t="shared" ca="1" si="957"/>
        <v>976.01630492684683</v>
      </c>
      <c r="O6838" s="101">
        <f t="shared" ca="1" si="951"/>
        <v>0.14648331447459262</v>
      </c>
      <c r="Q6838" s="12">
        <f t="shared" ca="1" si="952"/>
        <v>5.6000000000000005</v>
      </c>
      <c r="R6838" s="101">
        <f t="shared" ca="1" si="953"/>
        <v>0.35910986217189494</v>
      </c>
      <c r="S6838" s="13"/>
      <c r="T6838" s="101">
        <f t="shared" ca="1" si="954"/>
        <v>0</v>
      </c>
      <c r="U6838" s="101">
        <f t="shared" si="955"/>
        <v>0</v>
      </c>
      <c r="V6838" s="101">
        <f t="shared" ca="1" si="956"/>
        <v>242.0805530567429</v>
      </c>
    </row>
    <row r="6839" spans="2:22" x14ac:dyDescent="0.3">
      <c r="B6839" s="13">
        <v>2023</v>
      </c>
      <c r="C6839" s="13">
        <v>10</v>
      </c>
      <c r="D6839" s="13">
        <v>10</v>
      </c>
      <c r="E6839" s="83" t="s">
        <v>382</v>
      </c>
      <c r="F6839" s="13">
        <v>2</v>
      </c>
      <c r="G6839" s="13">
        <v>8</v>
      </c>
      <c r="H6839" s="13" t="s">
        <v>69</v>
      </c>
      <c r="I6839" s="13" t="s">
        <v>53</v>
      </c>
      <c r="J6839" s="13"/>
      <c r="K6839" s="13" t="s">
        <v>27</v>
      </c>
      <c r="L6839" s="12">
        <f t="shared" ca="1" si="949"/>
        <v>1.823084106997608</v>
      </c>
      <c r="M6839" s="101">
        <f t="shared" ca="1" si="950"/>
        <v>9.6185917485193798E-2</v>
      </c>
      <c r="N6839" s="101">
        <f t="shared" ca="1" si="957"/>
        <v>976.01630492684683</v>
      </c>
      <c r="O6839" s="101">
        <f t="shared" ca="1" si="951"/>
        <v>0.19669254430397193</v>
      </c>
      <c r="Q6839" s="12">
        <f t="shared" ca="1" si="952"/>
        <v>5.6000000000000005</v>
      </c>
      <c r="R6839" s="101">
        <f t="shared" ca="1" si="953"/>
        <v>0.31971593034265255</v>
      </c>
      <c r="S6839" s="13"/>
      <c r="T6839" s="101">
        <f t="shared" ca="1" si="954"/>
        <v>0</v>
      </c>
      <c r="U6839" s="101">
        <f t="shared" si="955"/>
        <v>0</v>
      </c>
      <c r="V6839" s="101">
        <f t="shared" ca="1" si="956"/>
        <v>241.44112119605759</v>
      </c>
    </row>
    <row r="6840" spans="2:22" x14ac:dyDescent="0.3">
      <c r="B6840" s="13">
        <v>2023</v>
      </c>
      <c r="C6840" s="13">
        <v>10</v>
      </c>
      <c r="D6840" s="13">
        <v>10</v>
      </c>
      <c r="E6840" s="83" t="s">
        <v>382</v>
      </c>
      <c r="F6840" s="13">
        <v>2</v>
      </c>
      <c r="G6840" s="13">
        <v>9</v>
      </c>
      <c r="H6840" s="13" t="s">
        <v>69</v>
      </c>
      <c r="I6840" s="13" t="s">
        <v>53</v>
      </c>
      <c r="J6840" s="13"/>
      <c r="K6840" s="13" t="s">
        <v>27</v>
      </c>
      <c r="L6840" s="12">
        <f t="shared" ca="1" si="949"/>
        <v>2.0303249212597945</v>
      </c>
      <c r="M6840" s="101">
        <f t="shared" ca="1" si="950"/>
        <v>0.10711994284566675</v>
      </c>
      <c r="N6840" s="101">
        <f t="shared" ca="1" si="957"/>
        <v>976.01630492684683</v>
      </c>
      <c r="O6840" s="101">
        <f t="shared" ca="1" si="951"/>
        <v>0.21905175575471922</v>
      </c>
      <c r="Q6840" s="12">
        <f t="shared" ca="1" si="952"/>
        <v>5.6000000000000005</v>
      </c>
      <c r="R6840" s="101">
        <f t="shared" ca="1" si="953"/>
        <v>0.30217299541535847</v>
      </c>
      <c r="S6840" s="13"/>
      <c r="T6840" s="101">
        <f t="shared" ca="1" si="954"/>
        <v>0</v>
      </c>
      <c r="U6840" s="101">
        <f t="shared" si="955"/>
        <v>0</v>
      </c>
      <c r="V6840" s="101">
        <f t="shared" ca="1" si="956"/>
        <v>240.83677520522687</v>
      </c>
    </row>
    <row r="6841" spans="2:22" x14ac:dyDescent="0.3">
      <c r="B6841" s="13">
        <v>2023</v>
      </c>
      <c r="C6841" s="13">
        <v>10</v>
      </c>
      <c r="D6841" s="13">
        <v>10</v>
      </c>
      <c r="E6841" s="83" t="s">
        <v>382</v>
      </c>
      <c r="F6841" s="13">
        <v>2</v>
      </c>
      <c r="G6841" s="13">
        <v>10</v>
      </c>
      <c r="H6841" s="13" t="s">
        <v>70</v>
      </c>
      <c r="I6841" s="13" t="s">
        <v>53</v>
      </c>
      <c r="J6841" s="13"/>
      <c r="K6841" s="13" t="s">
        <v>27</v>
      </c>
      <c r="L6841" s="12">
        <f t="shared" ca="1" si="949"/>
        <v>1.3477124227207475</v>
      </c>
      <c r="M6841" s="101">
        <f t="shared" ca="1" si="950"/>
        <v>7.1105307422746636E-2</v>
      </c>
      <c r="N6841" s="101">
        <f t="shared" ca="1" si="957"/>
        <v>976.01630492684683</v>
      </c>
      <c r="O6841" s="101">
        <f t="shared" ca="1" si="951"/>
        <v>0.14540469328734146</v>
      </c>
      <c r="Q6841" s="12">
        <f t="shared" ca="1" si="952"/>
        <v>5.6000000000000005</v>
      </c>
      <c r="R6841" s="101">
        <f t="shared" ca="1" si="953"/>
        <v>0.35995614341668875</v>
      </c>
      <c r="S6841" s="13"/>
      <c r="T6841" s="101">
        <f t="shared" ca="1" si="954"/>
        <v>0</v>
      </c>
      <c r="U6841" s="101">
        <f t="shared" si="955"/>
        <v>0</v>
      </c>
      <c r="V6841" s="101">
        <f t="shared" ca="1" si="956"/>
        <v>240.11686291839348</v>
      </c>
    </row>
    <row r="6842" spans="2:22" x14ac:dyDescent="0.3">
      <c r="B6842" s="13">
        <v>2023</v>
      </c>
      <c r="C6842" s="13">
        <v>10</v>
      </c>
      <c r="D6842" s="13">
        <v>10</v>
      </c>
      <c r="E6842" s="83" t="s">
        <v>382</v>
      </c>
      <c r="F6842" s="13">
        <v>2</v>
      </c>
      <c r="G6842" s="13">
        <v>11</v>
      </c>
      <c r="H6842" s="13" t="s">
        <v>70</v>
      </c>
      <c r="I6842" s="13" t="s">
        <v>53</v>
      </c>
      <c r="J6842" s="13"/>
      <c r="K6842" s="13" t="s">
        <v>27</v>
      </c>
      <c r="L6842" s="12">
        <f t="shared" ca="1" si="949"/>
        <v>2.2613786370390194</v>
      </c>
      <c r="M6842" s="101">
        <f t="shared" ca="1" si="950"/>
        <v>0.11931033689017867</v>
      </c>
      <c r="N6842" s="101">
        <f t="shared" ca="1" si="957"/>
        <v>976.01630492684683</v>
      </c>
      <c r="O6842" s="101">
        <f t="shared" ca="1" si="951"/>
        <v>0.2439801411501398</v>
      </c>
      <c r="Q6842" s="12">
        <f t="shared" ca="1" si="952"/>
        <v>5.6000000000000005</v>
      </c>
      <c r="R6842" s="101">
        <f t="shared" ca="1" si="953"/>
        <v>0.28261429837464708</v>
      </c>
      <c r="S6842" s="13"/>
      <c r="T6842" s="101">
        <f t="shared" ca="1" si="954"/>
        <v>0</v>
      </c>
      <c r="U6842" s="101">
        <f t="shared" si="955"/>
        <v>0</v>
      </c>
      <c r="V6842" s="101">
        <f t="shared" ca="1" si="956"/>
        <v>239.55163432164417</v>
      </c>
    </row>
    <row r="6843" spans="2:22" x14ac:dyDescent="0.3">
      <c r="B6843" s="13">
        <v>2023</v>
      </c>
      <c r="C6843" s="13">
        <v>10</v>
      </c>
      <c r="D6843" s="13">
        <v>10</v>
      </c>
      <c r="E6843" s="83" t="s">
        <v>382</v>
      </c>
      <c r="F6843" s="13">
        <v>2</v>
      </c>
      <c r="G6843" s="13">
        <v>12</v>
      </c>
      <c r="H6843" s="13" t="s">
        <v>70</v>
      </c>
      <c r="I6843" s="13" t="s">
        <v>53</v>
      </c>
      <c r="J6843" s="13"/>
      <c r="K6843" s="13" t="s">
        <v>27</v>
      </c>
      <c r="L6843" s="12">
        <f t="shared" ca="1" si="949"/>
        <v>1.9920106280990266</v>
      </c>
      <c r="M6843" s="101">
        <f t="shared" ca="1" si="950"/>
        <v>0.10509848073850465</v>
      </c>
      <c r="N6843" s="101">
        <f t="shared" ca="1" si="957"/>
        <v>976.01630492684683</v>
      </c>
      <c r="O6843" s="101">
        <f t="shared" ca="1" si="951"/>
        <v>0.21491802666560397</v>
      </c>
      <c r="Q6843" s="12">
        <f t="shared" ca="1" si="952"/>
        <v>0</v>
      </c>
      <c r="R6843" s="101">
        <f t="shared" ca="1" si="953"/>
        <v>0</v>
      </c>
      <c r="S6843" s="13"/>
      <c r="T6843" s="101">
        <f t="shared" ca="1" si="954"/>
        <v>0.10509848073850465</v>
      </c>
      <c r="U6843" s="101">
        <f t="shared" si="955"/>
        <v>0</v>
      </c>
      <c r="V6843" s="101">
        <f t="shared" ca="1" si="956"/>
        <v>239.65673280238266</v>
      </c>
    </row>
    <row r="6844" spans="2:22" x14ac:dyDescent="0.3">
      <c r="B6844" s="13">
        <v>2023</v>
      </c>
      <c r="C6844" s="13">
        <v>10</v>
      </c>
      <c r="D6844" s="13">
        <v>10</v>
      </c>
      <c r="E6844" s="83" t="s">
        <v>382</v>
      </c>
      <c r="F6844" s="13">
        <v>2</v>
      </c>
      <c r="G6844" s="13">
        <v>13</v>
      </c>
      <c r="H6844" s="13" t="s">
        <v>70</v>
      </c>
      <c r="I6844" s="13" t="s">
        <v>53</v>
      </c>
      <c r="J6844" s="13"/>
      <c r="K6844" s="13" t="s">
        <v>27</v>
      </c>
      <c r="L6844" s="12">
        <f t="shared" ca="1" si="949"/>
        <v>1.8313609030260505</v>
      </c>
      <c r="M6844" s="101">
        <f t="shared" ca="1" si="950"/>
        <v>9.6622601243654432E-2</v>
      </c>
      <c r="N6844" s="101">
        <f t="shared" ca="1" si="957"/>
        <v>976.01630492684683</v>
      </c>
      <c r="O6844" s="101">
        <f t="shared" ca="1" si="951"/>
        <v>0.19758552782748059</v>
      </c>
      <c r="Q6844" s="12">
        <f t="shared" ca="1" si="952"/>
        <v>5.6000000000000005</v>
      </c>
      <c r="R6844" s="101">
        <f t="shared" ca="1" si="953"/>
        <v>0.31901529955884489</v>
      </c>
      <c r="S6844" s="13"/>
      <c r="T6844" s="101">
        <f t="shared" ca="1" si="954"/>
        <v>0</v>
      </c>
      <c r="U6844" s="101">
        <f t="shared" si="955"/>
        <v>0</v>
      </c>
      <c r="V6844" s="101">
        <f t="shared" ca="1" si="956"/>
        <v>239.01870220326495</v>
      </c>
    </row>
    <row r="6845" spans="2:22" x14ac:dyDescent="0.3">
      <c r="B6845" s="13">
        <v>2023</v>
      </c>
      <c r="C6845" s="13">
        <v>10</v>
      </c>
      <c r="D6845" s="13">
        <v>10</v>
      </c>
      <c r="E6845" s="83" t="s">
        <v>382</v>
      </c>
      <c r="F6845" s="13">
        <v>2</v>
      </c>
      <c r="G6845" s="13">
        <v>14</v>
      </c>
      <c r="H6845" s="13" t="s">
        <v>70</v>
      </c>
      <c r="I6845" s="13" t="s">
        <v>53</v>
      </c>
      <c r="J6845" s="13"/>
      <c r="K6845" s="13" t="s">
        <v>27</v>
      </c>
      <c r="L6845" s="12">
        <f t="shared" ca="1" si="949"/>
        <v>1.7304124062488806</v>
      </c>
      <c r="M6845" s="101">
        <f t="shared" ca="1" si="950"/>
        <v>9.129655855369094E-2</v>
      </c>
      <c r="N6845" s="101">
        <f t="shared" ca="1" si="957"/>
        <v>976.01630492684683</v>
      </c>
      <c r="O6845" s="101">
        <f t="shared" ca="1" si="951"/>
        <v>0.18669419451019173</v>
      </c>
      <c r="Q6845" s="12">
        <f t="shared" ca="1" si="952"/>
        <v>1.9149139297859681</v>
      </c>
      <c r="R6845" s="101">
        <f t="shared" ca="1" si="953"/>
        <v>1.5618053967414456E-2</v>
      </c>
      <c r="S6845" s="13"/>
      <c r="T6845" s="101">
        <f t="shared" ca="1" si="954"/>
        <v>0</v>
      </c>
      <c r="U6845" s="101">
        <f t="shared" si="955"/>
        <v>0</v>
      </c>
      <c r="V6845" s="101">
        <f t="shared" ca="1" si="956"/>
        <v>238.98746609533012</v>
      </c>
    </row>
    <row r="6846" spans="2:22" x14ac:dyDescent="0.3">
      <c r="B6846" s="13">
        <v>2023</v>
      </c>
      <c r="C6846" s="13">
        <v>10</v>
      </c>
      <c r="D6846" s="13">
        <v>10</v>
      </c>
      <c r="E6846" s="83" t="s">
        <v>382</v>
      </c>
      <c r="F6846" s="13">
        <v>2</v>
      </c>
      <c r="G6846" s="13">
        <v>15</v>
      </c>
      <c r="H6846" s="13" t="s">
        <v>70</v>
      </c>
      <c r="I6846" s="13" t="s">
        <v>53</v>
      </c>
      <c r="J6846" s="13"/>
      <c r="K6846" s="13" t="s">
        <v>27</v>
      </c>
      <c r="L6846" s="12">
        <f t="shared" ca="1" si="949"/>
        <v>1.6323945707492684</v>
      </c>
      <c r="M6846" s="101">
        <f t="shared" ca="1" si="950"/>
        <v>8.6125137552731407E-2</v>
      </c>
      <c r="N6846" s="101">
        <f t="shared" ca="1" si="957"/>
        <v>976.01630492684683</v>
      </c>
      <c r="O6846" s="101">
        <f t="shared" ca="1" si="951"/>
        <v>0.17611905023813856</v>
      </c>
      <c r="Q6846" s="12">
        <f t="shared" ca="1" si="952"/>
        <v>5.2883813660462522</v>
      </c>
      <c r="R6846" s="101">
        <f t="shared" ca="1" si="953"/>
        <v>0.3094792822218897</v>
      </c>
      <c r="S6846" s="13"/>
      <c r="T6846" s="101">
        <f t="shared" ca="1" si="954"/>
        <v>0</v>
      </c>
      <c r="U6846" s="101">
        <f t="shared" si="955"/>
        <v>0</v>
      </c>
      <c r="V6846" s="101">
        <f t="shared" ca="1" si="956"/>
        <v>238.36850753088632</v>
      </c>
    </row>
    <row r="6847" spans="2:22" x14ac:dyDescent="0.3">
      <c r="B6847" s="13">
        <v>2023</v>
      </c>
      <c r="C6847" s="13">
        <v>10</v>
      </c>
      <c r="D6847" s="13">
        <v>10</v>
      </c>
      <c r="E6847" s="83" t="s">
        <v>382</v>
      </c>
      <c r="F6847" s="13">
        <v>2</v>
      </c>
      <c r="G6847" s="13">
        <v>16</v>
      </c>
      <c r="H6847" s="13" t="s">
        <v>71</v>
      </c>
      <c r="I6847" s="13" t="s">
        <v>53</v>
      </c>
      <c r="J6847" s="13"/>
      <c r="K6847" s="13" t="s">
        <v>27</v>
      </c>
      <c r="L6847" s="12">
        <f t="shared" ca="1" si="949"/>
        <v>1.6521501742221723</v>
      </c>
      <c r="M6847" s="101">
        <f t="shared" ca="1" si="950"/>
        <v>0.20509792262794047</v>
      </c>
      <c r="N6847" s="101">
        <f t="shared" ca="1" si="957"/>
        <v>976.48097216334679</v>
      </c>
      <c r="O6847" s="101">
        <f t="shared" ca="1" si="951"/>
        <v>0.49201032188336291</v>
      </c>
      <c r="Q6847" s="12">
        <f t="shared" ca="1" si="952"/>
        <v>2.6166677433941326</v>
      </c>
      <c r="R6847" s="101">
        <f t="shared" ca="1" si="953"/>
        <v>8.1646412230406445E-2</v>
      </c>
      <c r="S6847" s="13"/>
      <c r="T6847" s="101">
        <f t="shared" ca="1" si="954"/>
        <v>0</v>
      </c>
      <c r="U6847" s="101">
        <f t="shared" ca="1" si="955"/>
        <v>0.46466723649998598</v>
      </c>
      <c r="V6847" s="101">
        <f t="shared" ca="1" si="956"/>
        <v>238.66988194292549</v>
      </c>
    </row>
    <row r="6848" spans="2:22" x14ac:dyDescent="0.3">
      <c r="B6848" s="13">
        <v>2023</v>
      </c>
      <c r="C6848" s="13">
        <v>10</v>
      </c>
      <c r="D6848" s="13">
        <v>10</v>
      </c>
      <c r="E6848" s="83" t="s">
        <v>382</v>
      </c>
      <c r="F6848" s="13">
        <v>2</v>
      </c>
      <c r="G6848" s="13">
        <v>17</v>
      </c>
      <c r="H6848" s="13" t="s">
        <v>71</v>
      </c>
      <c r="I6848" s="13" t="s">
        <v>53</v>
      </c>
      <c r="J6848" s="13"/>
      <c r="K6848" s="13" t="s">
        <v>27</v>
      </c>
      <c r="L6848" s="12">
        <f t="shared" ref="L6848:L6911" ca="1" si="958">IF(K6848="Weekday",_xlfn.NORM.INV(RAND(),VLOOKUP(G6848,$J$5:$N$28,4),VLOOKUP(G6848,$J$5:$N$28,5)),_xlfn.NORM.INV(RAND(),VLOOKUP(G6848,$P$5:$T$28,4),VLOOKUP(G6848,$P$5:$T$28,5)))*VLOOKUP(C6848,$P$32:$R$43,3)</f>
        <v>3.4233499424579321</v>
      </c>
      <c r="M6848" s="101">
        <f t="shared" ref="M6848:M6911" ca="1" si="959">IF(I6848="Winter",VLOOKUP(G6848,$J$40:$L$43,3),VLOOKUP(G6848,$J$40:$L$43,2))*L6848</f>
        <v>0.42497466185672772</v>
      </c>
      <c r="N6848" s="101">
        <f t="shared" ca="1" si="957"/>
        <v>977.44378933466305</v>
      </c>
      <c r="O6848" s="101">
        <f t="shared" ref="O6848:O6911" ca="1" si="960">IF(I6848="Winter",VLOOKUP(G6848,$J$46:$L$49,3),VLOOKUP(G6848,$J$46:$L$49,2))*L6848</f>
        <v>1.0194736128639723</v>
      </c>
      <c r="Q6848" s="12">
        <f t="shared" ref="Q6848:Q6911" ca="1" si="961">MIN(MAX(AND(IF(G6848&gt;=VLOOKUP(C6848,$O$46:$T$57,5),1,0),IF(G6848&lt;=VLOOKUP(C6848,$O$46:$T$57,6),1,0))*$G$50*_xlfn.NORM.INV(RAND(),VLOOKUP(C6848,$B$4:$F$15,4),VLOOKUP(C6848,$B$4:$F$15,4)),0),0.2)*$G$51</f>
        <v>5.6000000000000005</v>
      </c>
      <c r="R6848" s="101">
        <f t="shared" ref="R6848:R6911" ca="1" si="962">MAX(Q6848-L6848,0)*$G$52</f>
        <v>0.18425342737093608</v>
      </c>
      <c r="S6848" s="13"/>
      <c r="T6848" s="101">
        <f t="shared" ref="T6848:T6911" ca="1" si="963">MAX(L6848-Q6848,0)*IF(I6848="Winter",VLOOKUP(G6848,$J$40:$L$43,3),VLOOKUP(G6848,$J$40:$L$43,2))</f>
        <v>0</v>
      </c>
      <c r="U6848" s="101">
        <f t="shared" ca="1" si="955"/>
        <v>0.96281717131629341</v>
      </c>
      <c r="V6848" s="101">
        <f t="shared" ca="1" si="956"/>
        <v>239.26419225949991</v>
      </c>
    </row>
    <row r="6849" spans="2:22" x14ac:dyDescent="0.3">
      <c r="B6849" s="13">
        <v>2023</v>
      </c>
      <c r="C6849" s="13">
        <v>10</v>
      </c>
      <c r="D6849" s="13">
        <v>10</v>
      </c>
      <c r="E6849" s="83" t="s">
        <v>382</v>
      </c>
      <c r="F6849" s="13">
        <v>2</v>
      </c>
      <c r="G6849" s="13">
        <v>18</v>
      </c>
      <c r="H6849" s="13" t="s">
        <v>71</v>
      </c>
      <c r="I6849" s="13" t="s">
        <v>53</v>
      </c>
      <c r="J6849" s="13"/>
      <c r="K6849" s="13" t="s">
        <v>27</v>
      </c>
      <c r="L6849" s="12">
        <f t="shared" ca="1" si="958"/>
        <v>2.9556573507822868</v>
      </c>
      <c r="M6849" s="101">
        <f t="shared" ca="1" si="959"/>
        <v>0.36691530352611307</v>
      </c>
      <c r="N6849" s="101">
        <f t="shared" ca="1" si="957"/>
        <v>978.27506796457055</v>
      </c>
      <c r="O6849" s="101">
        <f t="shared" ca="1" si="960"/>
        <v>0.88019475906296507</v>
      </c>
      <c r="Q6849" s="12">
        <f t="shared" ca="1" si="961"/>
        <v>0</v>
      </c>
      <c r="R6849" s="101">
        <f t="shared" ca="1" si="962"/>
        <v>0</v>
      </c>
      <c r="S6849" s="13"/>
      <c r="T6849" s="101">
        <f t="shared" ca="1" si="963"/>
        <v>0.36691530352611307</v>
      </c>
      <c r="U6849" s="101">
        <f t="shared" ref="U6849:U6912" ca="1" si="964">IF(H6849="On-Peak",IF(I6849="Winter",((L6849*$D$48)/60),((L6849*$D$47)/60)),0)</f>
        <v>0.83127862990751811</v>
      </c>
      <c r="V6849" s="101">
        <f t="shared" ref="V6849:V6912" ca="1" si="965">V6848+MAX(T6849-R6849,0)-MAX(R6849-T6849,0)+MAX(U6849-R6849,0)-MAX(R6849-U6849,0)</f>
        <v>240.46238619293354</v>
      </c>
    </row>
    <row r="6850" spans="2:22" x14ac:dyDescent="0.3">
      <c r="B6850" s="13">
        <v>2023</v>
      </c>
      <c r="C6850" s="13">
        <v>10</v>
      </c>
      <c r="D6850" s="13">
        <v>10</v>
      </c>
      <c r="E6850" s="83" t="s">
        <v>382</v>
      </c>
      <c r="F6850" s="13">
        <v>2</v>
      </c>
      <c r="G6850" s="13">
        <v>19</v>
      </c>
      <c r="H6850" s="13" t="s">
        <v>71</v>
      </c>
      <c r="I6850" s="13" t="s">
        <v>53</v>
      </c>
      <c r="J6850" s="13"/>
      <c r="K6850" s="13" t="s">
        <v>27</v>
      </c>
      <c r="L6850" s="12">
        <f t="shared" ca="1" si="958"/>
        <v>3.535260696264015</v>
      </c>
      <c r="M6850" s="101">
        <f t="shared" ca="1" si="959"/>
        <v>0.43886726283421484</v>
      </c>
      <c r="N6850" s="101">
        <f t="shared" ca="1" si="957"/>
        <v>979.26936003539481</v>
      </c>
      <c r="O6850" s="101">
        <f t="shared" ca="1" si="960"/>
        <v>1.0528006353474237</v>
      </c>
      <c r="Q6850" s="12">
        <f t="shared" ca="1" si="961"/>
        <v>0</v>
      </c>
      <c r="R6850" s="101">
        <f t="shared" ca="1" si="962"/>
        <v>0</v>
      </c>
      <c r="S6850" s="13"/>
      <c r="T6850" s="101">
        <f t="shared" ca="1" si="963"/>
        <v>0.43886726283421484</v>
      </c>
      <c r="U6850" s="101">
        <f t="shared" ca="1" si="964"/>
        <v>0.99429207082425419</v>
      </c>
      <c r="V6850" s="101">
        <f t="shared" ca="1" si="965"/>
        <v>241.895545526592</v>
      </c>
    </row>
    <row r="6851" spans="2:22" x14ac:dyDescent="0.3">
      <c r="B6851" s="13">
        <v>2023</v>
      </c>
      <c r="C6851" s="13">
        <v>10</v>
      </c>
      <c r="D6851" s="13">
        <v>10</v>
      </c>
      <c r="E6851" s="83" t="s">
        <v>382</v>
      </c>
      <c r="F6851" s="13">
        <v>2</v>
      </c>
      <c r="G6851" s="13">
        <v>20</v>
      </c>
      <c r="H6851" s="13" t="s">
        <v>69</v>
      </c>
      <c r="I6851" s="13" t="s">
        <v>53</v>
      </c>
      <c r="J6851" s="13"/>
      <c r="K6851" s="13" t="s">
        <v>27</v>
      </c>
      <c r="L6851" s="12">
        <f t="shared" ca="1" si="958"/>
        <v>2.738965690884235</v>
      </c>
      <c r="M6851" s="101">
        <f t="shared" ca="1" si="959"/>
        <v>0.14450782985105223</v>
      </c>
      <c r="N6851" s="101">
        <f t="shared" ca="1" si="957"/>
        <v>979.26936003539481</v>
      </c>
      <c r="O6851" s="101">
        <f t="shared" ca="1" si="960"/>
        <v>0.29550700838950011</v>
      </c>
      <c r="Q6851" s="12">
        <f t="shared" ca="1" si="961"/>
        <v>0</v>
      </c>
      <c r="R6851" s="101">
        <f t="shared" ca="1" si="962"/>
        <v>0</v>
      </c>
      <c r="S6851" s="13"/>
      <c r="T6851" s="101">
        <f t="shared" ca="1" si="963"/>
        <v>0.14450782985105223</v>
      </c>
      <c r="U6851" s="101">
        <f t="shared" si="964"/>
        <v>0</v>
      </c>
      <c r="V6851" s="101">
        <f t="shared" ca="1" si="965"/>
        <v>242.04005335644305</v>
      </c>
    </row>
    <row r="6852" spans="2:22" x14ac:dyDescent="0.3">
      <c r="B6852" s="13">
        <v>2023</v>
      </c>
      <c r="C6852" s="13">
        <v>10</v>
      </c>
      <c r="D6852" s="13">
        <v>10</v>
      </c>
      <c r="E6852" s="83" t="s">
        <v>382</v>
      </c>
      <c r="F6852" s="13">
        <v>2</v>
      </c>
      <c r="G6852" s="13">
        <v>21</v>
      </c>
      <c r="H6852" s="13" t="s">
        <v>69</v>
      </c>
      <c r="I6852" s="13" t="s">
        <v>53</v>
      </c>
      <c r="J6852" s="13"/>
      <c r="K6852" s="13" t="s">
        <v>27</v>
      </c>
      <c r="L6852" s="12">
        <f t="shared" ca="1" si="958"/>
        <v>2.3622350266237166</v>
      </c>
      <c r="M6852" s="101">
        <f t="shared" ca="1" si="959"/>
        <v>0.12463152000466729</v>
      </c>
      <c r="N6852" s="101">
        <f t="shared" ca="1" si="957"/>
        <v>979.26936003539481</v>
      </c>
      <c r="O6852" s="101">
        <f t="shared" ca="1" si="960"/>
        <v>0.2548615370224328</v>
      </c>
      <c r="Q6852" s="12">
        <f t="shared" ca="1" si="961"/>
        <v>0</v>
      </c>
      <c r="R6852" s="101">
        <f t="shared" ca="1" si="962"/>
        <v>0</v>
      </c>
      <c r="S6852" s="13"/>
      <c r="T6852" s="101">
        <f t="shared" ca="1" si="963"/>
        <v>0.12463152000466729</v>
      </c>
      <c r="U6852" s="101">
        <f t="shared" si="964"/>
        <v>0</v>
      </c>
      <c r="V6852" s="101">
        <f t="shared" ca="1" si="965"/>
        <v>242.16468487644772</v>
      </c>
    </row>
    <row r="6853" spans="2:22" x14ac:dyDescent="0.3">
      <c r="B6853" s="13">
        <v>2023</v>
      </c>
      <c r="C6853" s="13">
        <v>10</v>
      </c>
      <c r="D6853" s="13">
        <v>10</v>
      </c>
      <c r="E6853" s="83" t="s">
        <v>382</v>
      </c>
      <c r="F6853" s="13">
        <v>2</v>
      </c>
      <c r="G6853" s="13">
        <v>22</v>
      </c>
      <c r="H6853" s="13" t="s">
        <v>69</v>
      </c>
      <c r="I6853" s="13" t="s">
        <v>53</v>
      </c>
      <c r="J6853" s="13"/>
      <c r="K6853" s="13" t="s">
        <v>27</v>
      </c>
      <c r="L6853" s="12">
        <f t="shared" ca="1" si="958"/>
        <v>2.6573161756051209</v>
      </c>
      <c r="M6853" s="101">
        <f t="shared" ca="1" si="959"/>
        <v>0.1402000014249262</v>
      </c>
      <c r="N6853" s="101">
        <f t="shared" ca="1" si="957"/>
        <v>979.26936003539481</v>
      </c>
      <c r="O6853" s="101">
        <f t="shared" ca="1" si="960"/>
        <v>0.2866978421860365</v>
      </c>
      <c r="Q6853" s="12">
        <f t="shared" ca="1" si="961"/>
        <v>0</v>
      </c>
      <c r="R6853" s="101">
        <f t="shared" ca="1" si="962"/>
        <v>0</v>
      </c>
      <c r="S6853" s="13"/>
      <c r="T6853" s="101">
        <f t="shared" ca="1" si="963"/>
        <v>0.1402000014249262</v>
      </c>
      <c r="U6853" s="101">
        <f t="shared" si="964"/>
        <v>0</v>
      </c>
      <c r="V6853" s="101">
        <f t="shared" ca="1" si="965"/>
        <v>242.30488487787264</v>
      </c>
    </row>
    <row r="6854" spans="2:22" x14ac:dyDescent="0.3">
      <c r="B6854" s="13">
        <v>2023</v>
      </c>
      <c r="C6854" s="13">
        <v>10</v>
      </c>
      <c r="D6854" s="13">
        <v>10</v>
      </c>
      <c r="E6854" s="83" t="s">
        <v>382</v>
      </c>
      <c r="F6854" s="13">
        <v>2</v>
      </c>
      <c r="G6854" s="13">
        <v>23</v>
      </c>
      <c r="H6854" s="13" t="s">
        <v>69</v>
      </c>
      <c r="I6854" s="13" t="s">
        <v>53</v>
      </c>
      <c r="J6854" s="13"/>
      <c r="K6854" s="13" t="s">
        <v>27</v>
      </c>
      <c r="L6854" s="12">
        <f t="shared" ca="1" si="958"/>
        <v>1.9967397443065094</v>
      </c>
      <c r="M6854" s="101">
        <f t="shared" ca="1" si="959"/>
        <v>0.10534798890961143</v>
      </c>
      <c r="N6854" s="101">
        <f t="shared" ca="1" si="957"/>
        <v>979.26936003539481</v>
      </c>
      <c r="O6854" s="101">
        <f t="shared" ca="1" si="960"/>
        <v>0.21542825101322929</v>
      </c>
      <c r="Q6854" s="12">
        <f t="shared" ca="1" si="961"/>
        <v>0</v>
      </c>
      <c r="R6854" s="101">
        <f t="shared" ca="1" si="962"/>
        <v>0</v>
      </c>
      <c r="S6854" s="13"/>
      <c r="T6854" s="101">
        <f t="shared" ca="1" si="963"/>
        <v>0.10534798890961143</v>
      </c>
      <c r="U6854" s="101">
        <f t="shared" si="964"/>
        <v>0</v>
      </c>
      <c r="V6854" s="101">
        <f t="shared" ca="1" si="965"/>
        <v>242.41023286678225</v>
      </c>
    </row>
    <row r="6855" spans="2:22" x14ac:dyDescent="0.3">
      <c r="B6855" s="13">
        <v>2023</v>
      </c>
      <c r="C6855" s="13">
        <v>10</v>
      </c>
      <c r="D6855" s="13">
        <v>11</v>
      </c>
      <c r="E6855" s="83" t="s">
        <v>383</v>
      </c>
      <c r="F6855" s="13">
        <v>3</v>
      </c>
      <c r="G6855" s="13">
        <v>0</v>
      </c>
      <c r="H6855" s="13" t="s">
        <v>69</v>
      </c>
      <c r="I6855" s="13" t="s">
        <v>53</v>
      </c>
      <c r="J6855" s="13"/>
      <c r="K6855" s="13" t="s">
        <v>27</v>
      </c>
      <c r="L6855" s="12">
        <f t="shared" ca="1" si="958"/>
        <v>3.3292591177310511</v>
      </c>
      <c r="M6855" s="101">
        <f t="shared" ca="1" si="959"/>
        <v>0.17565171105149027</v>
      </c>
      <c r="N6855" s="101">
        <f t="shared" ca="1" si="957"/>
        <v>979.26936003539481</v>
      </c>
      <c r="O6855" s="101">
        <f t="shared" ca="1" si="960"/>
        <v>0.35919376621200311</v>
      </c>
      <c r="Q6855" s="12">
        <f t="shared" ca="1" si="961"/>
        <v>0</v>
      </c>
      <c r="R6855" s="101">
        <f t="shared" ca="1" si="962"/>
        <v>0</v>
      </c>
      <c r="S6855" s="13"/>
      <c r="T6855" s="101">
        <f t="shared" ca="1" si="963"/>
        <v>0.17565171105149027</v>
      </c>
      <c r="U6855" s="101">
        <f t="shared" si="964"/>
        <v>0</v>
      </c>
      <c r="V6855" s="101">
        <f t="shared" ca="1" si="965"/>
        <v>242.58588457783375</v>
      </c>
    </row>
    <row r="6856" spans="2:22" x14ac:dyDescent="0.3">
      <c r="B6856" s="13">
        <v>2023</v>
      </c>
      <c r="C6856" s="13">
        <v>10</v>
      </c>
      <c r="D6856" s="13">
        <v>11</v>
      </c>
      <c r="E6856" s="83" t="s">
        <v>383</v>
      </c>
      <c r="F6856" s="13">
        <v>3</v>
      </c>
      <c r="G6856" s="13">
        <v>1</v>
      </c>
      <c r="H6856" s="13" t="s">
        <v>69</v>
      </c>
      <c r="I6856" s="13" t="s">
        <v>53</v>
      </c>
      <c r="J6856" s="13"/>
      <c r="K6856" s="13" t="s">
        <v>27</v>
      </c>
      <c r="L6856" s="12">
        <f t="shared" ca="1" si="958"/>
        <v>1.5464008098720143</v>
      </c>
      <c r="M6856" s="101">
        <f t="shared" ca="1" si="959"/>
        <v>8.1588106728847476E-2</v>
      </c>
      <c r="N6856" s="101">
        <f t="shared" ca="1" si="957"/>
        <v>979.26936003539481</v>
      </c>
      <c r="O6856" s="101">
        <f t="shared" ca="1" si="960"/>
        <v>0.16684118337709164</v>
      </c>
      <c r="Q6856" s="12">
        <f t="shared" ca="1" si="961"/>
        <v>0</v>
      </c>
      <c r="R6856" s="101">
        <f t="shared" ca="1" si="962"/>
        <v>0</v>
      </c>
      <c r="S6856" s="13"/>
      <c r="T6856" s="101">
        <f t="shared" ca="1" si="963"/>
        <v>8.1588106728847476E-2</v>
      </c>
      <c r="U6856" s="101">
        <f t="shared" si="964"/>
        <v>0</v>
      </c>
      <c r="V6856" s="101">
        <f t="shared" ca="1" si="965"/>
        <v>242.6674726845626</v>
      </c>
    </row>
    <row r="6857" spans="2:22" x14ac:dyDescent="0.3">
      <c r="B6857" s="13">
        <v>2023</v>
      </c>
      <c r="C6857" s="13">
        <v>10</v>
      </c>
      <c r="D6857" s="13">
        <v>11</v>
      </c>
      <c r="E6857" s="83" t="s">
        <v>383</v>
      </c>
      <c r="F6857" s="13">
        <v>3</v>
      </c>
      <c r="G6857" s="13">
        <v>2</v>
      </c>
      <c r="H6857" s="13" t="s">
        <v>69</v>
      </c>
      <c r="I6857" s="13" t="s">
        <v>53</v>
      </c>
      <c r="J6857" s="13"/>
      <c r="K6857" s="13" t="s">
        <v>27</v>
      </c>
      <c r="L6857" s="12">
        <f t="shared" ca="1" si="958"/>
        <v>1.5011062759475846</v>
      </c>
      <c r="M6857" s="101">
        <f t="shared" ca="1" si="959"/>
        <v>7.919836711899457E-2</v>
      </c>
      <c r="N6857" s="101">
        <f t="shared" ca="1" si="957"/>
        <v>979.26936003539481</v>
      </c>
      <c r="O6857" s="101">
        <f t="shared" ca="1" si="960"/>
        <v>0.16195435611198492</v>
      </c>
      <c r="Q6857" s="12">
        <f t="shared" ca="1" si="961"/>
        <v>0</v>
      </c>
      <c r="R6857" s="101">
        <f t="shared" ca="1" si="962"/>
        <v>0</v>
      </c>
      <c r="S6857" s="13"/>
      <c r="T6857" s="101">
        <f t="shared" ca="1" si="963"/>
        <v>7.919836711899457E-2</v>
      </c>
      <c r="U6857" s="101">
        <f t="shared" si="964"/>
        <v>0</v>
      </c>
      <c r="V6857" s="101">
        <f t="shared" ca="1" si="965"/>
        <v>242.7466710516816</v>
      </c>
    </row>
    <row r="6858" spans="2:22" x14ac:dyDescent="0.3">
      <c r="B6858" s="13">
        <v>2023</v>
      </c>
      <c r="C6858" s="13">
        <v>10</v>
      </c>
      <c r="D6858" s="13">
        <v>11</v>
      </c>
      <c r="E6858" s="83" t="s">
        <v>383</v>
      </c>
      <c r="F6858" s="13">
        <v>3</v>
      </c>
      <c r="G6858" s="13">
        <v>3</v>
      </c>
      <c r="H6858" s="13" t="s">
        <v>69</v>
      </c>
      <c r="I6858" s="13" t="s">
        <v>53</v>
      </c>
      <c r="J6858" s="13"/>
      <c r="K6858" s="13" t="s">
        <v>27</v>
      </c>
      <c r="L6858" s="12">
        <f t="shared" ca="1" si="958"/>
        <v>1.52423123274205</v>
      </c>
      <c r="M6858" s="101">
        <f t="shared" ca="1" si="959"/>
        <v>8.0418439839470557E-2</v>
      </c>
      <c r="N6858" s="101">
        <f t="shared" ca="1" si="957"/>
        <v>979.26936003539481</v>
      </c>
      <c r="O6858" s="101">
        <f t="shared" ca="1" si="960"/>
        <v>0.16444930770053978</v>
      </c>
      <c r="Q6858" s="12">
        <f t="shared" ca="1" si="961"/>
        <v>0</v>
      </c>
      <c r="R6858" s="101">
        <f t="shared" ca="1" si="962"/>
        <v>0</v>
      </c>
      <c r="S6858" s="13"/>
      <c r="T6858" s="101">
        <f t="shared" ca="1" si="963"/>
        <v>8.0418439839470557E-2</v>
      </c>
      <c r="U6858" s="101">
        <f t="shared" si="964"/>
        <v>0</v>
      </c>
      <c r="V6858" s="101">
        <f t="shared" ca="1" si="965"/>
        <v>242.82708949152106</v>
      </c>
    </row>
    <row r="6859" spans="2:22" x14ac:dyDescent="0.3">
      <c r="B6859" s="13">
        <v>2023</v>
      </c>
      <c r="C6859" s="13">
        <v>10</v>
      </c>
      <c r="D6859" s="13">
        <v>11</v>
      </c>
      <c r="E6859" s="83" t="s">
        <v>383</v>
      </c>
      <c r="F6859" s="13">
        <v>3</v>
      </c>
      <c r="G6859" s="13">
        <v>4</v>
      </c>
      <c r="H6859" s="13" t="s">
        <v>69</v>
      </c>
      <c r="I6859" s="13" t="s">
        <v>53</v>
      </c>
      <c r="J6859" s="13"/>
      <c r="K6859" s="13" t="s">
        <v>27</v>
      </c>
      <c r="L6859" s="12">
        <f t="shared" ca="1" si="958"/>
        <v>1.4579680790358909</v>
      </c>
      <c r="M6859" s="101">
        <f t="shared" ca="1" si="959"/>
        <v>7.69223958499336E-2</v>
      </c>
      <c r="N6859" s="101">
        <f t="shared" ca="1" si="957"/>
        <v>979.26936003539481</v>
      </c>
      <c r="O6859" s="101">
        <f t="shared" ca="1" si="960"/>
        <v>0.15730017604718227</v>
      </c>
      <c r="Q6859" s="12">
        <f t="shared" ca="1" si="961"/>
        <v>0</v>
      </c>
      <c r="R6859" s="101">
        <f t="shared" ca="1" si="962"/>
        <v>0</v>
      </c>
      <c r="S6859" s="13"/>
      <c r="T6859" s="101">
        <f t="shared" ca="1" si="963"/>
        <v>7.69223958499336E-2</v>
      </c>
      <c r="U6859" s="101">
        <f t="shared" si="964"/>
        <v>0</v>
      </c>
      <c r="V6859" s="101">
        <f t="shared" ca="1" si="965"/>
        <v>242.90401188737098</v>
      </c>
    </row>
    <row r="6860" spans="2:22" x14ac:dyDescent="0.3">
      <c r="B6860" s="13">
        <v>2023</v>
      </c>
      <c r="C6860" s="13">
        <v>10</v>
      </c>
      <c r="D6860" s="13">
        <v>11</v>
      </c>
      <c r="E6860" s="83" t="s">
        <v>383</v>
      </c>
      <c r="F6860" s="13">
        <v>3</v>
      </c>
      <c r="G6860" s="13">
        <v>5</v>
      </c>
      <c r="H6860" s="13" t="s">
        <v>69</v>
      </c>
      <c r="I6860" s="13" t="s">
        <v>53</v>
      </c>
      <c r="J6860" s="13"/>
      <c r="K6860" s="13" t="s">
        <v>27</v>
      </c>
      <c r="L6860" s="12">
        <f t="shared" ca="1" si="958"/>
        <v>1.555550655578557</v>
      </c>
      <c r="M6860" s="101">
        <f t="shared" ca="1" si="959"/>
        <v>8.2070852588324666E-2</v>
      </c>
      <c r="N6860" s="101">
        <f t="shared" ca="1" si="957"/>
        <v>979.26936003539481</v>
      </c>
      <c r="O6860" s="101">
        <f t="shared" ca="1" si="960"/>
        <v>0.16782836023037051</v>
      </c>
      <c r="Q6860" s="12">
        <f t="shared" ca="1" si="961"/>
        <v>0</v>
      </c>
      <c r="R6860" s="101">
        <f t="shared" ca="1" si="962"/>
        <v>0</v>
      </c>
      <c r="S6860" s="13"/>
      <c r="T6860" s="101">
        <f t="shared" ca="1" si="963"/>
        <v>8.2070852588324666E-2</v>
      </c>
      <c r="U6860" s="101">
        <f t="shared" si="964"/>
        <v>0</v>
      </c>
      <c r="V6860" s="101">
        <f t="shared" ca="1" si="965"/>
        <v>242.9860827399593</v>
      </c>
    </row>
    <row r="6861" spans="2:22" x14ac:dyDescent="0.3">
      <c r="B6861" s="13">
        <v>2023</v>
      </c>
      <c r="C6861" s="13">
        <v>10</v>
      </c>
      <c r="D6861" s="13">
        <v>11</v>
      </c>
      <c r="E6861" s="83" t="s">
        <v>383</v>
      </c>
      <c r="F6861" s="13">
        <v>3</v>
      </c>
      <c r="G6861" s="13">
        <v>6</v>
      </c>
      <c r="H6861" s="13" t="s">
        <v>69</v>
      </c>
      <c r="I6861" s="13" t="s">
        <v>53</v>
      </c>
      <c r="J6861" s="13"/>
      <c r="K6861" s="13" t="s">
        <v>27</v>
      </c>
      <c r="L6861" s="12">
        <f t="shared" ca="1" si="958"/>
        <v>1.4932091035866195</v>
      </c>
      <c r="M6861" s="101">
        <f t="shared" ca="1" si="959"/>
        <v>7.8781712305230053E-2</v>
      </c>
      <c r="N6861" s="101">
        <f t="shared" ca="1" si="957"/>
        <v>979.26936003539481</v>
      </c>
      <c r="O6861" s="101">
        <f t="shared" ca="1" si="960"/>
        <v>0.16110233018596037</v>
      </c>
      <c r="Q6861" s="12">
        <f t="shared" ca="1" si="961"/>
        <v>0</v>
      </c>
      <c r="R6861" s="101">
        <f t="shared" ca="1" si="962"/>
        <v>0</v>
      </c>
      <c r="S6861" s="13"/>
      <c r="T6861" s="101">
        <f t="shared" ca="1" si="963"/>
        <v>7.8781712305230053E-2</v>
      </c>
      <c r="U6861" s="101">
        <f t="shared" si="964"/>
        <v>0</v>
      </c>
      <c r="V6861" s="101">
        <f t="shared" ca="1" si="965"/>
        <v>243.06486445226454</v>
      </c>
    </row>
    <row r="6862" spans="2:22" x14ac:dyDescent="0.3">
      <c r="B6862" s="13">
        <v>2023</v>
      </c>
      <c r="C6862" s="13">
        <v>10</v>
      </c>
      <c r="D6862" s="13">
        <v>11</v>
      </c>
      <c r="E6862" s="83" t="s">
        <v>383</v>
      </c>
      <c r="F6862" s="13">
        <v>3</v>
      </c>
      <c r="G6862" s="13">
        <v>7</v>
      </c>
      <c r="H6862" s="13" t="s">
        <v>69</v>
      </c>
      <c r="I6862" s="13" t="s">
        <v>53</v>
      </c>
      <c r="J6862" s="13"/>
      <c r="K6862" s="13" t="s">
        <v>27</v>
      </c>
      <c r="L6862" s="12">
        <f t="shared" ca="1" si="958"/>
        <v>1.4239273763126454</v>
      </c>
      <c r="M6862" s="101">
        <f t="shared" ca="1" si="959"/>
        <v>7.5126408374255174E-2</v>
      </c>
      <c r="N6862" s="101">
        <f t="shared" ca="1" si="957"/>
        <v>979.26936003539481</v>
      </c>
      <c r="O6862" s="101">
        <f t="shared" ca="1" si="960"/>
        <v>0.15362752463037133</v>
      </c>
      <c r="Q6862" s="12">
        <f t="shared" ca="1" si="961"/>
        <v>5.6000000000000005</v>
      </c>
      <c r="R6862" s="101">
        <f t="shared" ca="1" si="962"/>
        <v>0.35350454759513467</v>
      </c>
      <c r="S6862" s="13"/>
      <c r="T6862" s="101">
        <f t="shared" ca="1" si="963"/>
        <v>0</v>
      </c>
      <c r="U6862" s="101">
        <f t="shared" si="964"/>
        <v>0</v>
      </c>
      <c r="V6862" s="101">
        <f t="shared" ca="1" si="965"/>
        <v>242.3578553570743</v>
      </c>
    </row>
    <row r="6863" spans="2:22" x14ac:dyDescent="0.3">
      <c r="B6863" s="13">
        <v>2023</v>
      </c>
      <c r="C6863" s="13">
        <v>10</v>
      </c>
      <c r="D6863" s="13">
        <v>11</v>
      </c>
      <c r="E6863" s="83" t="s">
        <v>383</v>
      </c>
      <c r="F6863" s="13">
        <v>3</v>
      </c>
      <c r="G6863" s="13">
        <v>8</v>
      </c>
      <c r="H6863" s="13" t="s">
        <v>69</v>
      </c>
      <c r="I6863" s="13" t="s">
        <v>53</v>
      </c>
      <c r="J6863" s="13"/>
      <c r="K6863" s="13" t="s">
        <v>27</v>
      </c>
      <c r="L6863" s="12">
        <f t="shared" ca="1" si="958"/>
        <v>2.192476422475711</v>
      </c>
      <c r="M6863" s="101">
        <f t="shared" ca="1" si="959"/>
        <v>0.11567505604981851</v>
      </c>
      <c r="N6863" s="101">
        <f t="shared" ca="1" si="957"/>
        <v>979.26936003539481</v>
      </c>
      <c r="O6863" s="101">
        <f t="shared" ca="1" si="960"/>
        <v>0.23654628122090446</v>
      </c>
      <c r="Q6863" s="12">
        <f t="shared" ca="1" si="961"/>
        <v>5.6000000000000005</v>
      </c>
      <c r="R6863" s="101">
        <f t="shared" ca="1" si="962"/>
        <v>0.28844687083743115</v>
      </c>
      <c r="S6863" s="13"/>
      <c r="T6863" s="101">
        <f t="shared" ca="1" si="963"/>
        <v>0</v>
      </c>
      <c r="U6863" s="101">
        <f t="shared" si="964"/>
        <v>0</v>
      </c>
      <c r="V6863" s="101">
        <f t="shared" ca="1" si="965"/>
        <v>241.78096161539946</v>
      </c>
    </row>
    <row r="6864" spans="2:22" x14ac:dyDescent="0.3">
      <c r="B6864" s="13">
        <v>2023</v>
      </c>
      <c r="C6864" s="13">
        <v>10</v>
      </c>
      <c r="D6864" s="13">
        <v>11</v>
      </c>
      <c r="E6864" s="83" t="s">
        <v>383</v>
      </c>
      <c r="F6864" s="13">
        <v>3</v>
      </c>
      <c r="G6864" s="13">
        <v>9</v>
      </c>
      <c r="H6864" s="13" t="s">
        <v>69</v>
      </c>
      <c r="I6864" s="13" t="s">
        <v>53</v>
      </c>
      <c r="J6864" s="13"/>
      <c r="K6864" s="13" t="s">
        <v>27</v>
      </c>
      <c r="L6864" s="12">
        <f t="shared" ca="1" si="958"/>
        <v>1.9281606171153753</v>
      </c>
      <c r="M6864" s="101">
        <f t="shared" ca="1" si="959"/>
        <v>0.1017297541590072</v>
      </c>
      <c r="N6864" s="101">
        <f t="shared" ref="N6864:N6927" ca="1" si="966">IF(H6864="On-Peak",IF(I6864="Winter",((L6864*$D$48)/60)+N6863,((L6864*$D$47)/60)+N6863),N6863)</f>
        <v>979.26936003539481</v>
      </c>
      <c r="O6864" s="101">
        <f t="shared" ca="1" si="960"/>
        <v>0.20802924898057784</v>
      </c>
      <c r="Q6864" s="12">
        <f t="shared" ca="1" si="961"/>
        <v>2.3426935873105359</v>
      </c>
      <c r="R6864" s="101">
        <f t="shared" ca="1" si="962"/>
        <v>3.5090215927020343E-2</v>
      </c>
      <c r="S6864" s="13"/>
      <c r="T6864" s="101">
        <f t="shared" ca="1" si="963"/>
        <v>0</v>
      </c>
      <c r="U6864" s="101">
        <f t="shared" si="964"/>
        <v>0</v>
      </c>
      <c r="V6864" s="101">
        <f t="shared" ca="1" si="965"/>
        <v>241.71078118354541</v>
      </c>
    </row>
    <row r="6865" spans="2:22" x14ac:dyDescent="0.3">
      <c r="B6865" s="13">
        <v>2023</v>
      </c>
      <c r="C6865" s="13">
        <v>10</v>
      </c>
      <c r="D6865" s="13">
        <v>11</v>
      </c>
      <c r="E6865" s="83" t="s">
        <v>383</v>
      </c>
      <c r="F6865" s="13">
        <v>3</v>
      </c>
      <c r="G6865" s="13">
        <v>10</v>
      </c>
      <c r="H6865" s="13" t="s">
        <v>70</v>
      </c>
      <c r="I6865" s="13" t="s">
        <v>53</v>
      </c>
      <c r="J6865" s="13"/>
      <c r="K6865" s="13" t="s">
        <v>27</v>
      </c>
      <c r="L6865" s="12">
        <f t="shared" ca="1" si="958"/>
        <v>1.985164498693496</v>
      </c>
      <c r="M6865" s="101">
        <f t="shared" ca="1" si="959"/>
        <v>0.10473727895106885</v>
      </c>
      <c r="N6865" s="101">
        <f t="shared" ca="1" si="966"/>
        <v>979.26936003539481</v>
      </c>
      <c r="O6865" s="101">
        <f t="shared" ca="1" si="960"/>
        <v>0.21417939776404127</v>
      </c>
      <c r="Q6865" s="12">
        <f t="shared" ca="1" si="961"/>
        <v>5.6000000000000005</v>
      </c>
      <c r="R6865" s="101">
        <f t="shared" ca="1" si="962"/>
        <v>0.30599582518559559</v>
      </c>
      <c r="S6865" s="13"/>
      <c r="T6865" s="101">
        <f t="shared" ca="1" si="963"/>
        <v>0</v>
      </c>
      <c r="U6865" s="101">
        <f t="shared" si="964"/>
        <v>0</v>
      </c>
      <c r="V6865" s="101">
        <f t="shared" ca="1" si="965"/>
        <v>241.09878953317423</v>
      </c>
    </row>
    <row r="6866" spans="2:22" x14ac:dyDescent="0.3">
      <c r="B6866" s="13">
        <v>2023</v>
      </c>
      <c r="C6866" s="13">
        <v>10</v>
      </c>
      <c r="D6866" s="13">
        <v>11</v>
      </c>
      <c r="E6866" s="83" t="s">
        <v>383</v>
      </c>
      <c r="F6866" s="13">
        <v>3</v>
      </c>
      <c r="G6866" s="13">
        <v>11</v>
      </c>
      <c r="H6866" s="13" t="s">
        <v>70</v>
      </c>
      <c r="I6866" s="13" t="s">
        <v>53</v>
      </c>
      <c r="J6866" s="13"/>
      <c r="K6866" s="13" t="s">
        <v>27</v>
      </c>
      <c r="L6866" s="12">
        <f t="shared" ca="1" si="958"/>
        <v>2.3544163404647658</v>
      </c>
      <c r="M6866" s="101">
        <f t="shared" ca="1" si="959"/>
        <v>0.12421900612292104</v>
      </c>
      <c r="N6866" s="101">
        <f t="shared" ca="1" si="966"/>
        <v>979.26936003539481</v>
      </c>
      <c r="O6866" s="101">
        <f t="shared" ca="1" si="960"/>
        <v>0.25401797897274359</v>
      </c>
      <c r="Q6866" s="12">
        <f t="shared" ca="1" si="961"/>
        <v>6.1163629535502126E-2</v>
      </c>
      <c r="R6866" s="101">
        <f t="shared" ca="1" si="962"/>
        <v>0</v>
      </c>
      <c r="S6866" s="13"/>
      <c r="T6866" s="101">
        <f t="shared" ca="1" si="963"/>
        <v>0.12099201302862796</v>
      </c>
      <c r="U6866" s="101">
        <f t="shared" si="964"/>
        <v>0</v>
      </c>
      <c r="V6866" s="101">
        <f t="shared" ca="1" si="965"/>
        <v>241.21978154620285</v>
      </c>
    </row>
    <row r="6867" spans="2:22" x14ac:dyDescent="0.3">
      <c r="B6867" s="13">
        <v>2023</v>
      </c>
      <c r="C6867" s="13">
        <v>10</v>
      </c>
      <c r="D6867" s="13">
        <v>11</v>
      </c>
      <c r="E6867" s="83" t="s">
        <v>383</v>
      </c>
      <c r="F6867" s="13">
        <v>3</v>
      </c>
      <c r="G6867" s="13">
        <v>12</v>
      </c>
      <c r="H6867" s="13" t="s">
        <v>70</v>
      </c>
      <c r="I6867" s="13" t="s">
        <v>53</v>
      </c>
      <c r="J6867" s="13"/>
      <c r="K6867" s="13" t="s">
        <v>27</v>
      </c>
      <c r="L6867" s="12">
        <f t="shared" ca="1" si="958"/>
        <v>1.710112406903094</v>
      </c>
      <c r="M6867" s="101">
        <f t="shared" ca="1" si="959"/>
        <v>9.0225530588207245E-2</v>
      </c>
      <c r="N6867" s="101">
        <f t="shared" ca="1" si="966"/>
        <v>979.26936003539481</v>
      </c>
      <c r="O6867" s="101">
        <f t="shared" ca="1" si="960"/>
        <v>0.1845040275807748</v>
      </c>
      <c r="Q6867" s="12">
        <f t="shared" ca="1" si="961"/>
        <v>5.6000000000000005</v>
      </c>
      <c r="R6867" s="101">
        <f t="shared" ca="1" si="962"/>
        <v>0.32927898475565315</v>
      </c>
      <c r="S6867" s="13"/>
      <c r="T6867" s="101">
        <f t="shared" ca="1" si="963"/>
        <v>0</v>
      </c>
      <c r="U6867" s="101">
        <f t="shared" si="964"/>
        <v>0</v>
      </c>
      <c r="V6867" s="101">
        <f t="shared" ca="1" si="965"/>
        <v>240.56122357669153</v>
      </c>
    </row>
    <row r="6868" spans="2:22" x14ac:dyDescent="0.3">
      <c r="B6868" s="13">
        <v>2023</v>
      </c>
      <c r="C6868" s="13">
        <v>10</v>
      </c>
      <c r="D6868" s="13">
        <v>11</v>
      </c>
      <c r="E6868" s="83" t="s">
        <v>383</v>
      </c>
      <c r="F6868" s="13">
        <v>3</v>
      </c>
      <c r="G6868" s="13">
        <v>13</v>
      </c>
      <c r="H6868" s="13" t="s">
        <v>70</v>
      </c>
      <c r="I6868" s="13" t="s">
        <v>53</v>
      </c>
      <c r="J6868" s="13"/>
      <c r="K6868" s="13" t="s">
        <v>27</v>
      </c>
      <c r="L6868" s="12">
        <f t="shared" ca="1" si="958"/>
        <v>1.2798779391224924</v>
      </c>
      <c r="M6868" s="101">
        <f t="shared" ca="1" si="959"/>
        <v>6.7526360068102698E-2</v>
      </c>
      <c r="N6868" s="101">
        <f t="shared" ca="1" si="966"/>
        <v>979.26936003539481</v>
      </c>
      <c r="O6868" s="101">
        <f t="shared" ca="1" si="960"/>
        <v>0.1380860308519257</v>
      </c>
      <c r="Q6868" s="12">
        <f t="shared" ca="1" si="961"/>
        <v>5.6000000000000005</v>
      </c>
      <c r="R6868" s="101">
        <f t="shared" ca="1" si="962"/>
        <v>0.36569833245328104</v>
      </c>
      <c r="S6868" s="13"/>
      <c r="T6868" s="101">
        <f t="shared" ca="1" si="963"/>
        <v>0</v>
      </c>
      <c r="U6868" s="101">
        <f t="shared" si="964"/>
        <v>0</v>
      </c>
      <c r="V6868" s="101">
        <f t="shared" ca="1" si="965"/>
        <v>239.82982691178495</v>
      </c>
    </row>
    <row r="6869" spans="2:22" x14ac:dyDescent="0.3">
      <c r="B6869" s="13">
        <v>2023</v>
      </c>
      <c r="C6869" s="13">
        <v>10</v>
      </c>
      <c r="D6869" s="13">
        <v>11</v>
      </c>
      <c r="E6869" s="83" t="s">
        <v>383</v>
      </c>
      <c r="F6869" s="13">
        <v>3</v>
      </c>
      <c r="G6869" s="13">
        <v>14</v>
      </c>
      <c r="H6869" s="13" t="s">
        <v>70</v>
      </c>
      <c r="I6869" s="13" t="s">
        <v>53</v>
      </c>
      <c r="J6869" s="13"/>
      <c r="K6869" s="13" t="s">
        <v>27</v>
      </c>
      <c r="L6869" s="12">
        <f t="shared" ca="1" si="958"/>
        <v>2.3181282467169226</v>
      </c>
      <c r="M6869" s="101">
        <f t="shared" ca="1" si="959"/>
        <v>0.12230444629678484</v>
      </c>
      <c r="N6869" s="101">
        <f t="shared" ca="1" si="966"/>
        <v>979.26936003539481</v>
      </c>
      <c r="O6869" s="101">
        <f t="shared" ca="1" si="960"/>
        <v>0.25010285653828879</v>
      </c>
      <c r="Q6869" s="12">
        <f t="shared" ca="1" si="961"/>
        <v>5.6000000000000005</v>
      </c>
      <c r="R6869" s="101">
        <f t="shared" ca="1" si="962"/>
        <v>0.27781044391541254</v>
      </c>
      <c r="S6869" s="13"/>
      <c r="T6869" s="101">
        <f t="shared" ca="1" si="963"/>
        <v>0</v>
      </c>
      <c r="U6869" s="101">
        <f t="shared" si="964"/>
        <v>0</v>
      </c>
      <c r="V6869" s="101">
        <f t="shared" ca="1" si="965"/>
        <v>239.27420602395415</v>
      </c>
    </row>
    <row r="6870" spans="2:22" x14ac:dyDescent="0.3">
      <c r="B6870" s="13">
        <v>2023</v>
      </c>
      <c r="C6870" s="13">
        <v>10</v>
      </c>
      <c r="D6870" s="13">
        <v>11</v>
      </c>
      <c r="E6870" s="83" t="s">
        <v>383</v>
      </c>
      <c r="F6870" s="13">
        <v>3</v>
      </c>
      <c r="G6870" s="13">
        <v>15</v>
      </c>
      <c r="H6870" s="13" t="s">
        <v>70</v>
      </c>
      <c r="I6870" s="13" t="s">
        <v>53</v>
      </c>
      <c r="J6870" s="13"/>
      <c r="K6870" s="13" t="s">
        <v>27</v>
      </c>
      <c r="L6870" s="12">
        <f t="shared" ca="1" si="958"/>
        <v>2.1193820860046015</v>
      </c>
      <c r="M6870" s="101">
        <f t="shared" ca="1" si="959"/>
        <v>0.11181859885760279</v>
      </c>
      <c r="N6870" s="101">
        <f t="shared" ca="1" si="966"/>
        <v>979.26936003539481</v>
      </c>
      <c r="O6870" s="101">
        <f t="shared" ca="1" si="960"/>
        <v>0.22866013325903645</v>
      </c>
      <c r="Q6870" s="12">
        <f t="shared" ca="1" si="961"/>
        <v>2.5601165328108153</v>
      </c>
      <c r="R6870" s="101">
        <f t="shared" ca="1" si="962"/>
        <v>3.7308170922145993E-2</v>
      </c>
      <c r="S6870" s="13"/>
      <c r="T6870" s="101">
        <f t="shared" ca="1" si="963"/>
        <v>0</v>
      </c>
      <c r="U6870" s="101">
        <f t="shared" si="964"/>
        <v>0</v>
      </c>
      <c r="V6870" s="101">
        <f t="shared" ca="1" si="965"/>
        <v>239.19958968210983</v>
      </c>
    </row>
    <row r="6871" spans="2:22" x14ac:dyDescent="0.3">
      <c r="B6871" s="13">
        <v>2023</v>
      </c>
      <c r="C6871" s="13">
        <v>10</v>
      </c>
      <c r="D6871" s="13">
        <v>11</v>
      </c>
      <c r="E6871" s="83" t="s">
        <v>383</v>
      </c>
      <c r="F6871" s="13">
        <v>3</v>
      </c>
      <c r="G6871" s="13">
        <v>16</v>
      </c>
      <c r="H6871" s="13" t="s">
        <v>71</v>
      </c>
      <c r="I6871" s="13" t="s">
        <v>53</v>
      </c>
      <c r="J6871" s="13"/>
      <c r="K6871" s="13" t="s">
        <v>27</v>
      </c>
      <c r="L6871" s="12">
        <f t="shared" ca="1" si="958"/>
        <v>2.0687472961907223</v>
      </c>
      <c r="M6871" s="101">
        <f t="shared" ca="1" si="959"/>
        <v>0.25681428934911626</v>
      </c>
      <c r="N6871" s="101">
        <f t="shared" ca="1" si="966"/>
        <v>979.85119521244849</v>
      </c>
      <c r="O6871" s="101">
        <f t="shared" ca="1" si="960"/>
        <v>0.61607294480559716</v>
      </c>
      <c r="Q6871" s="12">
        <f t="shared" ca="1" si="961"/>
        <v>0</v>
      </c>
      <c r="R6871" s="101">
        <f t="shared" ca="1" si="962"/>
        <v>0</v>
      </c>
      <c r="S6871" s="13"/>
      <c r="T6871" s="101">
        <f t="shared" ca="1" si="963"/>
        <v>0.25681428934911626</v>
      </c>
      <c r="U6871" s="101">
        <f t="shared" ca="1" si="964"/>
        <v>0.58183517705364063</v>
      </c>
      <c r="V6871" s="101">
        <f t="shared" ca="1" si="965"/>
        <v>240.03823914851259</v>
      </c>
    </row>
    <row r="6872" spans="2:22" x14ac:dyDescent="0.3">
      <c r="B6872" s="13">
        <v>2023</v>
      </c>
      <c r="C6872" s="13">
        <v>10</v>
      </c>
      <c r="D6872" s="13">
        <v>11</v>
      </c>
      <c r="E6872" s="83" t="s">
        <v>383</v>
      </c>
      <c r="F6872" s="13">
        <v>3</v>
      </c>
      <c r="G6872" s="13">
        <v>17</v>
      </c>
      <c r="H6872" s="13" t="s">
        <v>71</v>
      </c>
      <c r="I6872" s="13" t="s">
        <v>53</v>
      </c>
      <c r="J6872" s="13"/>
      <c r="K6872" s="13" t="s">
        <v>27</v>
      </c>
      <c r="L6872" s="12">
        <f t="shared" ca="1" si="958"/>
        <v>2.0477398387596537</v>
      </c>
      <c r="M6872" s="101">
        <f t="shared" ca="1" si="959"/>
        <v>0.25420642358362339</v>
      </c>
      <c r="N6872" s="101">
        <f t="shared" ca="1" si="966"/>
        <v>980.42712204209965</v>
      </c>
      <c r="O6872" s="101">
        <f t="shared" ca="1" si="960"/>
        <v>0.60981692398262488</v>
      </c>
      <c r="Q6872" s="12">
        <f t="shared" ca="1" si="961"/>
        <v>5.6000000000000005</v>
      </c>
      <c r="R6872" s="101">
        <f t="shared" ca="1" si="962"/>
        <v>0.30069882264899539</v>
      </c>
      <c r="S6872" s="13"/>
      <c r="T6872" s="101">
        <f t="shared" ca="1" si="963"/>
        <v>0</v>
      </c>
      <c r="U6872" s="101">
        <f t="shared" ca="1" si="964"/>
        <v>0.57592682965115261</v>
      </c>
      <c r="V6872" s="101">
        <f t="shared" ca="1" si="965"/>
        <v>240.01276833286576</v>
      </c>
    </row>
    <row r="6873" spans="2:22" x14ac:dyDescent="0.3">
      <c r="B6873" s="13">
        <v>2023</v>
      </c>
      <c r="C6873" s="13">
        <v>10</v>
      </c>
      <c r="D6873" s="13">
        <v>11</v>
      </c>
      <c r="E6873" s="83" t="s">
        <v>383</v>
      </c>
      <c r="F6873" s="13">
        <v>3</v>
      </c>
      <c r="G6873" s="13">
        <v>18</v>
      </c>
      <c r="H6873" s="13" t="s">
        <v>71</v>
      </c>
      <c r="I6873" s="13" t="s">
        <v>53</v>
      </c>
      <c r="J6873" s="13"/>
      <c r="K6873" s="13" t="s">
        <v>27</v>
      </c>
      <c r="L6873" s="12">
        <f t="shared" ca="1" si="958"/>
        <v>2.952185044112408</v>
      </c>
      <c r="M6873" s="101">
        <f t="shared" ca="1" si="959"/>
        <v>0.36648425137611434</v>
      </c>
      <c r="N6873" s="101">
        <f t="shared" ca="1" si="966"/>
        <v>981.25742408575627</v>
      </c>
      <c r="O6873" s="101">
        <f t="shared" ca="1" si="960"/>
        <v>0.87916070613667519</v>
      </c>
      <c r="Q6873" s="12">
        <f t="shared" ca="1" si="961"/>
        <v>0</v>
      </c>
      <c r="R6873" s="101">
        <f t="shared" ca="1" si="962"/>
        <v>0</v>
      </c>
      <c r="S6873" s="13"/>
      <c r="T6873" s="101">
        <f t="shared" ca="1" si="963"/>
        <v>0.36648425137611434</v>
      </c>
      <c r="U6873" s="101">
        <f t="shared" ca="1" si="964"/>
        <v>0.83030204365661475</v>
      </c>
      <c r="V6873" s="101">
        <f t="shared" ca="1" si="965"/>
        <v>241.20955462789848</v>
      </c>
    </row>
    <row r="6874" spans="2:22" x14ac:dyDescent="0.3">
      <c r="B6874" s="13">
        <v>2023</v>
      </c>
      <c r="C6874" s="13">
        <v>10</v>
      </c>
      <c r="D6874" s="13">
        <v>11</v>
      </c>
      <c r="E6874" s="83" t="s">
        <v>383</v>
      </c>
      <c r="F6874" s="13">
        <v>3</v>
      </c>
      <c r="G6874" s="13">
        <v>19</v>
      </c>
      <c r="H6874" s="13" t="s">
        <v>71</v>
      </c>
      <c r="I6874" s="13" t="s">
        <v>53</v>
      </c>
      <c r="J6874" s="13"/>
      <c r="K6874" s="13" t="s">
        <v>27</v>
      </c>
      <c r="L6874" s="12">
        <f t="shared" ca="1" si="958"/>
        <v>2.7344150303301085</v>
      </c>
      <c r="M6874" s="101">
        <f t="shared" ca="1" si="959"/>
        <v>0.33945028186517967</v>
      </c>
      <c r="N6874" s="101">
        <f t="shared" ca="1" si="966"/>
        <v>982.02647831303659</v>
      </c>
      <c r="O6874" s="101">
        <f t="shared" ca="1" si="960"/>
        <v>0.81430879603230633</v>
      </c>
      <c r="Q6874" s="12">
        <f t="shared" ca="1" si="961"/>
        <v>0</v>
      </c>
      <c r="R6874" s="101">
        <f t="shared" ca="1" si="962"/>
        <v>0</v>
      </c>
      <c r="S6874" s="13"/>
      <c r="T6874" s="101">
        <f t="shared" ca="1" si="963"/>
        <v>0.33945028186517967</v>
      </c>
      <c r="U6874" s="101">
        <f t="shared" ca="1" si="964"/>
        <v>0.76905422728034301</v>
      </c>
      <c r="V6874" s="101">
        <f t="shared" ca="1" si="965"/>
        <v>242.318059137044</v>
      </c>
    </row>
    <row r="6875" spans="2:22" x14ac:dyDescent="0.3">
      <c r="B6875" s="13">
        <v>2023</v>
      </c>
      <c r="C6875" s="13">
        <v>10</v>
      </c>
      <c r="D6875" s="13">
        <v>11</v>
      </c>
      <c r="E6875" s="83" t="s">
        <v>383</v>
      </c>
      <c r="F6875" s="13">
        <v>3</v>
      </c>
      <c r="G6875" s="13">
        <v>20</v>
      </c>
      <c r="H6875" s="13" t="s">
        <v>69</v>
      </c>
      <c r="I6875" s="13" t="s">
        <v>53</v>
      </c>
      <c r="J6875" s="13"/>
      <c r="K6875" s="13" t="s">
        <v>27</v>
      </c>
      <c r="L6875" s="12">
        <f t="shared" ca="1" si="958"/>
        <v>2.3112839653387085</v>
      </c>
      <c r="M6875" s="101">
        <f t="shared" ca="1" si="959"/>
        <v>0.12194334201127026</v>
      </c>
      <c r="N6875" s="101">
        <f t="shared" ca="1" si="966"/>
        <v>982.02647831303659</v>
      </c>
      <c r="O6875" s="101">
        <f t="shared" ca="1" si="960"/>
        <v>0.24936442702039327</v>
      </c>
      <c r="Q6875" s="12">
        <f t="shared" ca="1" si="961"/>
        <v>0</v>
      </c>
      <c r="R6875" s="101">
        <f t="shared" ca="1" si="962"/>
        <v>0</v>
      </c>
      <c r="S6875" s="13"/>
      <c r="T6875" s="101">
        <f t="shared" ca="1" si="963"/>
        <v>0.12194334201127026</v>
      </c>
      <c r="U6875" s="101">
        <f t="shared" si="964"/>
        <v>0</v>
      </c>
      <c r="V6875" s="101">
        <f t="shared" ca="1" si="965"/>
        <v>242.44000247905527</v>
      </c>
    </row>
    <row r="6876" spans="2:22" x14ac:dyDescent="0.3">
      <c r="B6876" s="13">
        <v>2023</v>
      </c>
      <c r="C6876" s="13">
        <v>10</v>
      </c>
      <c r="D6876" s="13">
        <v>11</v>
      </c>
      <c r="E6876" s="83" t="s">
        <v>383</v>
      </c>
      <c r="F6876" s="13">
        <v>3</v>
      </c>
      <c r="G6876" s="13">
        <v>21</v>
      </c>
      <c r="H6876" s="13" t="s">
        <v>69</v>
      </c>
      <c r="I6876" s="13" t="s">
        <v>53</v>
      </c>
      <c r="J6876" s="13"/>
      <c r="K6876" s="13" t="s">
        <v>27</v>
      </c>
      <c r="L6876" s="12">
        <f t="shared" ca="1" si="958"/>
        <v>2.2590773507547013</v>
      </c>
      <c r="M6876" s="101">
        <f t="shared" ca="1" si="959"/>
        <v>0.11918892102581805</v>
      </c>
      <c r="N6876" s="101">
        <f t="shared" ca="1" si="966"/>
        <v>982.02647831303659</v>
      </c>
      <c r="O6876" s="101">
        <f t="shared" ca="1" si="960"/>
        <v>0.24373185537292472</v>
      </c>
      <c r="Q6876" s="12">
        <f t="shared" ca="1" si="961"/>
        <v>0</v>
      </c>
      <c r="R6876" s="101">
        <f t="shared" ca="1" si="962"/>
        <v>0</v>
      </c>
      <c r="S6876" s="13"/>
      <c r="T6876" s="101">
        <f t="shared" ca="1" si="963"/>
        <v>0.11918892102581805</v>
      </c>
      <c r="U6876" s="101">
        <f t="shared" si="964"/>
        <v>0</v>
      </c>
      <c r="V6876" s="101">
        <f t="shared" ca="1" si="965"/>
        <v>242.55919140008109</v>
      </c>
    </row>
    <row r="6877" spans="2:22" x14ac:dyDescent="0.3">
      <c r="B6877" s="13">
        <v>2023</v>
      </c>
      <c r="C6877" s="13">
        <v>10</v>
      </c>
      <c r="D6877" s="13">
        <v>11</v>
      </c>
      <c r="E6877" s="83" t="s">
        <v>383</v>
      </c>
      <c r="F6877" s="13">
        <v>3</v>
      </c>
      <c r="G6877" s="13">
        <v>22</v>
      </c>
      <c r="H6877" s="13" t="s">
        <v>69</v>
      </c>
      <c r="I6877" s="13" t="s">
        <v>53</v>
      </c>
      <c r="J6877" s="13"/>
      <c r="K6877" s="13" t="s">
        <v>27</v>
      </c>
      <c r="L6877" s="12">
        <f t="shared" ca="1" si="958"/>
        <v>2.9274567821602027</v>
      </c>
      <c r="M6877" s="101">
        <f t="shared" ca="1" si="959"/>
        <v>0.1544526198267723</v>
      </c>
      <c r="N6877" s="101">
        <f t="shared" ca="1" si="966"/>
        <v>982.02647831303659</v>
      </c>
      <c r="O6877" s="101">
        <f t="shared" ca="1" si="960"/>
        <v>0.31584331222726425</v>
      </c>
      <c r="Q6877" s="12">
        <f t="shared" ca="1" si="961"/>
        <v>0</v>
      </c>
      <c r="R6877" s="101">
        <f t="shared" ca="1" si="962"/>
        <v>0</v>
      </c>
      <c r="S6877" s="13"/>
      <c r="T6877" s="101">
        <f t="shared" ca="1" si="963"/>
        <v>0.1544526198267723</v>
      </c>
      <c r="U6877" s="101">
        <f t="shared" si="964"/>
        <v>0</v>
      </c>
      <c r="V6877" s="101">
        <f t="shared" ca="1" si="965"/>
        <v>242.71364401990786</v>
      </c>
    </row>
    <row r="6878" spans="2:22" x14ac:dyDescent="0.3">
      <c r="B6878" s="13">
        <v>2023</v>
      </c>
      <c r="C6878" s="13">
        <v>10</v>
      </c>
      <c r="D6878" s="13">
        <v>11</v>
      </c>
      <c r="E6878" s="83" t="s">
        <v>383</v>
      </c>
      <c r="F6878" s="13">
        <v>3</v>
      </c>
      <c r="G6878" s="13">
        <v>23</v>
      </c>
      <c r="H6878" s="13" t="s">
        <v>69</v>
      </c>
      <c r="I6878" s="13" t="s">
        <v>53</v>
      </c>
      <c r="J6878" s="13"/>
      <c r="K6878" s="13" t="s">
        <v>27</v>
      </c>
      <c r="L6878" s="12">
        <f t="shared" ca="1" si="958"/>
        <v>2.3630187956118207</v>
      </c>
      <c r="M6878" s="101">
        <f t="shared" ca="1" si="959"/>
        <v>0.12467287165647967</v>
      </c>
      <c r="N6878" s="101">
        <f t="shared" ca="1" si="966"/>
        <v>982.02647831303659</v>
      </c>
      <c r="O6878" s="101">
        <f t="shared" ca="1" si="960"/>
        <v>0.25494609785855932</v>
      </c>
      <c r="Q6878" s="12">
        <f t="shared" ca="1" si="961"/>
        <v>0</v>
      </c>
      <c r="R6878" s="101">
        <f t="shared" ca="1" si="962"/>
        <v>0</v>
      </c>
      <c r="S6878" s="13"/>
      <c r="T6878" s="101">
        <f t="shared" ca="1" si="963"/>
        <v>0.12467287165647967</v>
      </c>
      <c r="U6878" s="101">
        <f t="shared" si="964"/>
        <v>0</v>
      </c>
      <c r="V6878" s="101">
        <f t="shared" ca="1" si="965"/>
        <v>242.83831689156435</v>
      </c>
    </row>
    <row r="6879" spans="2:22" x14ac:dyDescent="0.3">
      <c r="B6879" s="13">
        <v>2023</v>
      </c>
      <c r="C6879" s="13">
        <v>10</v>
      </c>
      <c r="D6879" s="13">
        <v>12</v>
      </c>
      <c r="E6879" s="83" t="s">
        <v>384</v>
      </c>
      <c r="F6879" s="13">
        <v>4</v>
      </c>
      <c r="G6879" s="13">
        <v>0</v>
      </c>
      <c r="H6879" s="13" t="s">
        <v>69</v>
      </c>
      <c r="I6879" s="13" t="s">
        <v>53</v>
      </c>
      <c r="J6879" s="13"/>
      <c r="K6879" s="13" t="s">
        <v>27</v>
      </c>
      <c r="L6879" s="12">
        <f t="shared" ca="1" si="958"/>
        <v>2.3187859107649844</v>
      </c>
      <c r="M6879" s="101">
        <f t="shared" ca="1" si="959"/>
        <v>0.12233914465196058</v>
      </c>
      <c r="N6879" s="101">
        <f t="shared" ca="1" si="966"/>
        <v>982.02647831303659</v>
      </c>
      <c r="O6879" s="101">
        <f t="shared" ca="1" si="960"/>
        <v>0.25017381191243415</v>
      </c>
      <c r="Q6879" s="12">
        <f t="shared" ca="1" si="961"/>
        <v>0</v>
      </c>
      <c r="R6879" s="101">
        <f t="shared" ca="1" si="962"/>
        <v>0</v>
      </c>
      <c r="S6879" s="13"/>
      <c r="T6879" s="101">
        <f t="shared" ca="1" si="963"/>
        <v>0.12233914465196058</v>
      </c>
      <c r="U6879" s="101">
        <f t="shared" si="964"/>
        <v>0</v>
      </c>
      <c r="V6879" s="101">
        <f t="shared" ca="1" si="965"/>
        <v>242.96065603621631</v>
      </c>
    </row>
    <row r="6880" spans="2:22" x14ac:dyDescent="0.3">
      <c r="B6880" s="13">
        <v>2023</v>
      </c>
      <c r="C6880" s="13">
        <v>10</v>
      </c>
      <c r="D6880" s="13">
        <v>12</v>
      </c>
      <c r="E6880" s="83" t="s">
        <v>384</v>
      </c>
      <c r="F6880" s="13">
        <v>4</v>
      </c>
      <c r="G6880" s="13">
        <v>1</v>
      </c>
      <c r="H6880" s="13" t="s">
        <v>69</v>
      </c>
      <c r="I6880" s="13" t="s">
        <v>53</v>
      </c>
      <c r="J6880" s="13"/>
      <c r="K6880" s="13" t="s">
        <v>27</v>
      </c>
      <c r="L6880" s="12">
        <f t="shared" ca="1" si="958"/>
        <v>1.4811450171881217</v>
      </c>
      <c r="M6880" s="101">
        <f t="shared" ca="1" si="959"/>
        <v>7.8145211106845303E-2</v>
      </c>
      <c r="N6880" s="101">
        <f t="shared" ca="1" si="966"/>
        <v>982.02647831303659</v>
      </c>
      <c r="O6880" s="101">
        <f t="shared" ca="1" si="960"/>
        <v>0.15980073590442645</v>
      </c>
      <c r="Q6880" s="12">
        <f t="shared" ca="1" si="961"/>
        <v>0</v>
      </c>
      <c r="R6880" s="101">
        <f t="shared" ca="1" si="962"/>
        <v>0</v>
      </c>
      <c r="S6880" s="13"/>
      <c r="T6880" s="101">
        <f t="shared" ca="1" si="963"/>
        <v>7.8145211106845303E-2</v>
      </c>
      <c r="U6880" s="101">
        <f t="shared" si="964"/>
        <v>0</v>
      </c>
      <c r="V6880" s="101">
        <f t="shared" ca="1" si="965"/>
        <v>243.03880124732316</v>
      </c>
    </row>
    <row r="6881" spans="2:22" x14ac:dyDescent="0.3">
      <c r="B6881" s="13">
        <v>2023</v>
      </c>
      <c r="C6881" s="13">
        <v>10</v>
      </c>
      <c r="D6881" s="13">
        <v>12</v>
      </c>
      <c r="E6881" s="83" t="s">
        <v>384</v>
      </c>
      <c r="F6881" s="13">
        <v>4</v>
      </c>
      <c r="G6881" s="13">
        <v>2</v>
      </c>
      <c r="H6881" s="13" t="s">
        <v>69</v>
      </c>
      <c r="I6881" s="13" t="s">
        <v>53</v>
      </c>
      <c r="J6881" s="13"/>
      <c r="K6881" s="13" t="s">
        <v>27</v>
      </c>
      <c r="L6881" s="12">
        <f t="shared" ca="1" si="958"/>
        <v>1.4936887593709558</v>
      </c>
      <c r="M6881" s="101">
        <f t="shared" ca="1" si="959"/>
        <v>7.8807018944411625E-2</v>
      </c>
      <c r="N6881" s="101">
        <f t="shared" ca="1" si="966"/>
        <v>982.02647831303659</v>
      </c>
      <c r="O6881" s="101">
        <f t="shared" ca="1" si="960"/>
        <v>0.16115408024853242</v>
      </c>
      <c r="Q6881" s="12">
        <f t="shared" ca="1" si="961"/>
        <v>0</v>
      </c>
      <c r="R6881" s="101">
        <f t="shared" ca="1" si="962"/>
        <v>0</v>
      </c>
      <c r="S6881" s="13"/>
      <c r="T6881" s="101">
        <f t="shared" ca="1" si="963"/>
        <v>7.8807018944411625E-2</v>
      </c>
      <c r="U6881" s="101">
        <f t="shared" si="964"/>
        <v>0</v>
      </c>
      <c r="V6881" s="101">
        <f t="shared" ca="1" si="965"/>
        <v>243.11760826626758</v>
      </c>
    </row>
    <row r="6882" spans="2:22" x14ac:dyDescent="0.3">
      <c r="B6882" s="13">
        <v>2023</v>
      </c>
      <c r="C6882" s="13">
        <v>10</v>
      </c>
      <c r="D6882" s="13">
        <v>12</v>
      </c>
      <c r="E6882" s="83" t="s">
        <v>384</v>
      </c>
      <c r="F6882" s="13">
        <v>4</v>
      </c>
      <c r="G6882" s="13">
        <v>3</v>
      </c>
      <c r="H6882" s="13" t="s">
        <v>69</v>
      </c>
      <c r="I6882" s="13" t="s">
        <v>53</v>
      </c>
      <c r="J6882" s="13"/>
      <c r="K6882" s="13" t="s">
        <v>27</v>
      </c>
      <c r="L6882" s="12">
        <f t="shared" ca="1" si="958"/>
        <v>1.3158872013356673</v>
      </c>
      <c r="M6882" s="101">
        <f t="shared" ca="1" si="959"/>
        <v>6.9426208742469811E-2</v>
      </c>
      <c r="N6882" s="101">
        <f t="shared" ca="1" si="966"/>
        <v>982.02647831303659</v>
      </c>
      <c r="O6882" s="101">
        <f t="shared" ca="1" si="960"/>
        <v>0.14197107015210514</v>
      </c>
      <c r="Q6882" s="12">
        <f t="shared" ca="1" si="961"/>
        <v>0</v>
      </c>
      <c r="R6882" s="101">
        <f t="shared" ca="1" si="962"/>
        <v>0</v>
      </c>
      <c r="S6882" s="13"/>
      <c r="T6882" s="101">
        <f t="shared" ca="1" si="963"/>
        <v>6.9426208742469811E-2</v>
      </c>
      <c r="U6882" s="101">
        <f t="shared" si="964"/>
        <v>0</v>
      </c>
      <c r="V6882" s="101">
        <f t="shared" ca="1" si="965"/>
        <v>243.18703447501005</v>
      </c>
    </row>
    <row r="6883" spans="2:22" x14ac:dyDescent="0.3">
      <c r="B6883" s="13">
        <v>2023</v>
      </c>
      <c r="C6883" s="13">
        <v>10</v>
      </c>
      <c r="D6883" s="13">
        <v>12</v>
      </c>
      <c r="E6883" s="83" t="s">
        <v>384</v>
      </c>
      <c r="F6883" s="13">
        <v>4</v>
      </c>
      <c r="G6883" s="13">
        <v>4</v>
      </c>
      <c r="H6883" s="13" t="s">
        <v>69</v>
      </c>
      <c r="I6883" s="13" t="s">
        <v>53</v>
      </c>
      <c r="J6883" s="13"/>
      <c r="K6883" s="13" t="s">
        <v>27</v>
      </c>
      <c r="L6883" s="12">
        <f t="shared" ca="1" si="958"/>
        <v>1.4913398435606378</v>
      </c>
      <c r="M6883" s="101">
        <f t="shared" ca="1" si="959"/>
        <v>7.8683090146259252E-2</v>
      </c>
      <c r="N6883" s="101">
        <f t="shared" ca="1" si="966"/>
        <v>982.02647831303659</v>
      </c>
      <c r="O6883" s="101">
        <f t="shared" ca="1" si="960"/>
        <v>0.16090065572175721</v>
      </c>
      <c r="Q6883" s="12">
        <f t="shared" ca="1" si="961"/>
        <v>0</v>
      </c>
      <c r="R6883" s="101">
        <f t="shared" ca="1" si="962"/>
        <v>0</v>
      </c>
      <c r="S6883" s="13"/>
      <c r="T6883" s="101">
        <f t="shared" ca="1" si="963"/>
        <v>7.8683090146259252E-2</v>
      </c>
      <c r="U6883" s="101">
        <f t="shared" si="964"/>
        <v>0</v>
      </c>
      <c r="V6883" s="101">
        <f t="shared" ca="1" si="965"/>
        <v>243.26571756515631</v>
      </c>
    </row>
    <row r="6884" spans="2:22" x14ac:dyDescent="0.3">
      <c r="B6884" s="13">
        <v>2023</v>
      </c>
      <c r="C6884" s="13">
        <v>10</v>
      </c>
      <c r="D6884" s="13">
        <v>12</v>
      </c>
      <c r="E6884" s="83" t="s">
        <v>384</v>
      </c>
      <c r="F6884" s="13">
        <v>4</v>
      </c>
      <c r="G6884" s="13">
        <v>5</v>
      </c>
      <c r="H6884" s="13" t="s">
        <v>69</v>
      </c>
      <c r="I6884" s="13" t="s">
        <v>53</v>
      </c>
      <c r="J6884" s="13"/>
      <c r="K6884" s="13" t="s">
        <v>27</v>
      </c>
      <c r="L6884" s="12">
        <f t="shared" ca="1" si="958"/>
        <v>1.422377682819512</v>
      </c>
      <c r="M6884" s="101">
        <f t="shared" ca="1" si="959"/>
        <v>7.5044646545557453E-2</v>
      </c>
      <c r="N6884" s="101">
        <f t="shared" ca="1" si="966"/>
        <v>982.02647831303659</v>
      </c>
      <c r="O6884" s="101">
        <f t="shared" ca="1" si="960"/>
        <v>0.15346032819939714</v>
      </c>
      <c r="Q6884" s="12">
        <f t="shared" ca="1" si="961"/>
        <v>0</v>
      </c>
      <c r="R6884" s="101">
        <f t="shared" ca="1" si="962"/>
        <v>0</v>
      </c>
      <c r="S6884" s="13"/>
      <c r="T6884" s="101">
        <f t="shared" ca="1" si="963"/>
        <v>7.5044646545557453E-2</v>
      </c>
      <c r="U6884" s="101">
        <f t="shared" si="964"/>
        <v>0</v>
      </c>
      <c r="V6884" s="101">
        <f t="shared" ca="1" si="965"/>
        <v>243.34076221170187</v>
      </c>
    </row>
    <row r="6885" spans="2:22" x14ac:dyDescent="0.3">
      <c r="B6885" s="13">
        <v>2023</v>
      </c>
      <c r="C6885" s="13">
        <v>10</v>
      </c>
      <c r="D6885" s="13">
        <v>12</v>
      </c>
      <c r="E6885" s="83" t="s">
        <v>384</v>
      </c>
      <c r="F6885" s="13">
        <v>4</v>
      </c>
      <c r="G6885" s="13">
        <v>6</v>
      </c>
      <c r="H6885" s="13" t="s">
        <v>69</v>
      </c>
      <c r="I6885" s="13" t="s">
        <v>53</v>
      </c>
      <c r="J6885" s="13"/>
      <c r="K6885" s="13" t="s">
        <v>27</v>
      </c>
      <c r="L6885" s="12">
        <f t="shared" ca="1" si="958"/>
        <v>1.4844679788695574</v>
      </c>
      <c r="M6885" s="101">
        <f t="shared" ca="1" si="959"/>
        <v>7.832053056515785E-2</v>
      </c>
      <c r="N6885" s="101">
        <f t="shared" ca="1" si="966"/>
        <v>982.02647831303659</v>
      </c>
      <c r="O6885" s="101">
        <f t="shared" ca="1" si="960"/>
        <v>0.16015925024023656</v>
      </c>
      <c r="Q6885" s="12">
        <f t="shared" ca="1" si="961"/>
        <v>5.6000000000000005</v>
      </c>
      <c r="R6885" s="101">
        <f t="shared" ca="1" si="962"/>
        <v>0.34837978558869204</v>
      </c>
      <c r="S6885" s="13"/>
      <c r="T6885" s="101">
        <f t="shared" ca="1" si="963"/>
        <v>0</v>
      </c>
      <c r="U6885" s="101">
        <f t="shared" si="964"/>
        <v>0</v>
      </c>
      <c r="V6885" s="101">
        <f t="shared" ca="1" si="965"/>
        <v>242.64400264052449</v>
      </c>
    </row>
    <row r="6886" spans="2:22" x14ac:dyDescent="0.3">
      <c r="B6886" s="13">
        <v>2023</v>
      </c>
      <c r="C6886" s="13">
        <v>10</v>
      </c>
      <c r="D6886" s="13">
        <v>12</v>
      </c>
      <c r="E6886" s="83" t="s">
        <v>384</v>
      </c>
      <c r="F6886" s="13">
        <v>4</v>
      </c>
      <c r="G6886" s="13">
        <v>7</v>
      </c>
      <c r="H6886" s="13" t="s">
        <v>69</v>
      </c>
      <c r="I6886" s="13" t="s">
        <v>53</v>
      </c>
      <c r="J6886" s="13"/>
      <c r="K6886" s="13" t="s">
        <v>27</v>
      </c>
      <c r="L6886" s="12">
        <f t="shared" ca="1" si="958"/>
        <v>1.3525767632583208</v>
      </c>
      <c r="M6886" s="101">
        <f t="shared" ca="1" si="959"/>
        <v>7.1361950029509E-2</v>
      </c>
      <c r="N6886" s="101">
        <f t="shared" ca="1" si="966"/>
        <v>982.02647831303659</v>
      </c>
      <c r="O6886" s="101">
        <f t="shared" ca="1" si="960"/>
        <v>0.14592950698794022</v>
      </c>
      <c r="Q6886" s="12">
        <f t="shared" ca="1" si="961"/>
        <v>4.9132058864573152</v>
      </c>
      <c r="R6886" s="101">
        <f t="shared" ca="1" si="962"/>
        <v>0.30140725527879492</v>
      </c>
      <c r="S6886" s="13"/>
      <c r="T6886" s="101">
        <f t="shared" ca="1" si="963"/>
        <v>0</v>
      </c>
      <c r="U6886" s="101">
        <f t="shared" si="964"/>
        <v>0</v>
      </c>
      <c r="V6886" s="101">
        <f t="shared" ca="1" si="965"/>
        <v>242.04118812996688</v>
      </c>
    </row>
    <row r="6887" spans="2:22" x14ac:dyDescent="0.3">
      <c r="B6887" s="13">
        <v>2023</v>
      </c>
      <c r="C6887" s="13">
        <v>10</v>
      </c>
      <c r="D6887" s="13">
        <v>12</v>
      </c>
      <c r="E6887" s="83" t="s">
        <v>384</v>
      </c>
      <c r="F6887" s="13">
        <v>4</v>
      </c>
      <c r="G6887" s="13">
        <v>8</v>
      </c>
      <c r="H6887" s="13" t="s">
        <v>69</v>
      </c>
      <c r="I6887" s="13" t="s">
        <v>53</v>
      </c>
      <c r="J6887" s="13"/>
      <c r="K6887" s="13" t="s">
        <v>27</v>
      </c>
      <c r="L6887" s="12">
        <f t="shared" ca="1" si="958"/>
        <v>1.9565186134097081</v>
      </c>
      <c r="M6887" s="101">
        <f t="shared" ca="1" si="959"/>
        <v>0.1032259220434962</v>
      </c>
      <c r="N6887" s="101">
        <f t="shared" ca="1" si="966"/>
        <v>982.02647831303659</v>
      </c>
      <c r="O6887" s="101">
        <f t="shared" ca="1" si="960"/>
        <v>0.21108879320077339</v>
      </c>
      <c r="Q6887" s="12">
        <f t="shared" ca="1" si="961"/>
        <v>4.2204023113702105</v>
      </c>
      <c r="R6887" s="101">
        <f t="shared" ca="1" si="962"/>
        <v>0.19163775503235655</v>
      </c>
      <c r="S6887" s="13"/>
      <c r="T6887" s="101">
        <f t="shared" ca="1" si="963"/>
        <v>0</v>
      </c>
      <c r="U6887" s="101">
        <f t="shared" si="964"/>
        <v>0</v>
      </c>
      <c r="V6887" s="101">
        <f t="shared" ca="1" si="965"/>
        <v>241.65791261990216</v>
      </c>
    </row>
    <row r="6888" spans="2:22" x14ac:dyDescent="0.3">
      <c r="B6888" s="13">
        <v>2023</v>
      </c>
      <c r="C6888" s="13">
        <v>10</v>
      </c>
      <c r="D6888" s="13">
        <v>12</v>
      </c>
      <c r="E6888" s="83" t="s">
        <v>384</v>
      </c>
      <c r="F6888" s="13">
        <v>4</v>
      </c>
      <c r="G6888" s="13">
        <v>9</v>
      </c>
      <c r="H6888" s="13" t="s">
        <v>69</v>
      </c>
      <c r="I6888" s="13" t="s">
        <v>53</v>
      </c>
      <c r="J6888" s="13"/>
      <c r="K6888" s="13" t="s">
        <v>27</v>
      </c>
      <c r="L6888" s="12">
        <f t="shared" ca="1" si="958"/>
        <v>1.8025145050254954</v>
      </c>
      <c r="M6888" s="101">
        <f t="shared" ca="1" si="959"/>
        <v>9.5100665285145145E-2</v>
      </c>
      <c r="N6888" s="101">
        <f t="shared" ca="1" si="966"/>
        <v>982.02647831303659</v>
      </c>
      <c r="O6888" s="101">
        <f t="shared" ca="1" si="960"/>
        <v>0.1944732899472007</v>
      </c>
      <c r="Q6888" s="12">
        <f t="shared" ca="1" si="961"/>
        <v>0</v>
      </c>
      <c r="R6888" s="101">
        <f t="shared" ca="1" si="962"/>
        <v>0</v>
      </c>
      <c r="S6888" s="13"/>
      <c r="T6888" s="101">
        <f t="shared" ca="1" si="963"/>
        <v>9.5100665285145145E-2</v>
      </c>
      <c r="U6888" s="101">
        <f t="shared" si="964"/>
        <v>0</v>
      </c>
      <c r="V6888" s="101">
        <f t="shared" ca="1" si="965"/>
        <v>241.75301328518731</v>
      </c>
    </row>
    <row r="6889" spans="2:22" x14ac:dyDescent="0.3">
      <c r="B6889" s="13">
        <v>2023</v>
      </c>
      <c r="C6889" s="13">
        <v>10</v>
      </c>
      <c r="D6889" s="13">
        <v>12</v>
      </c>
      <c r="E6889" s="83" t="s">
        <v>384</v>
      </c>
      <c r="F6889" s="13">
        <v>4</v>
      </c>
      <c r="G6889" s="13">
        <v>10</v>
      </c>
      <c r="H6889" s="13" t="s">
        <v>70</v>
      </c>
      <c r="I6889" s="13" t="s">
        <v>53</v>
      </c>
      <c r="J6889" s="13"/>
      <c r="K6889" s="13" t="s">
        <v>27</v>
      </c>
      <c r="L6889" s="12">
        <f t="shared" ca="1" si="958"/>
        <v>1.6787734248013069</v>
      </c>
      <c r="M6889" s="101">
        <f t="shared" ca="1" si="959"/>
        <v>8.8572085892516958E-2</v>
      </c>
      <c r="N6889" s="101">
        <f t="shared" ca="1" si="966"/>
        <v>982.02647831303659</v>
      </c>
      <c r="O6889" s="101">
        <f t="shared" ca="1" si="960"/>
        <v>0.181122864801813</v>
      </c>
      <c r="Q6889" s="12">
        <f t="shared" ca="1" si="961"/>
        <v>5.6000000000000005</v>
      </c>
      <c r="R6889" s="101">
        <f t="shared" ca="1" si="962"/>
        <v>0.33193182959056944</v>
      </c>
      <c r="S6889" s="13"/>
      <c r="T6889" s="101">
        <f t="shared" ca="1" si="963"/>
        <v>0</v>
      </c>
      <c r="U6889" s="101">
        <f t="shared" si="964"/>
        <v>0</v>
      </c>
      <c r="V6889" s="101">
        <f t="shared" ca="1" si="965"/>
        <v>241.08914962600619</v>
      </c>
    </row>
    <row r="6890" spans="2:22" x14ac:dyDescent="0.3">
      <c r="B6890" s="13">
        <v>2023</v>
      </c>
      <c r="C6890" s="13">
        <v>10</v>
      </c>
      <c r="D6890" s="13">
        <v>12</v>
      </c>
      <c r="E6890" s="83" t="s">
        <v>384</v>
      </c>
      <c r="F6890" s="13">
        <v>4</v>
      </c>
      <c r="G6890" s="13">
        <v>11</v>
      </c>
      <c r="H6890" s="13" t="s">
        <v>70</v>
      </c>
      <c r="I6890" s="13" t="s">
        <v>53</v>
      </c>
      <c r="J6890" s="13"/>
      <c r="K6890" s="13" t="s">
        <v>27</v>
      </c>
      <c r="L6890" s="12">
        <f t="shared" ca="1" si="958"/>
        <v>2.3305766001923582</v>
      </c>
      <c r="M6890" s="101">
        <f t="shared" ca="1" si="959"/>
        <v>0.12296122142614882</v>
      </c>
      <c r="N6890" s="101">
        <f t="shared" ca="1" si="966"/>
        <v>982.02647831303659</v>
      </c>
      <c r="O6890" s="101">
        <f t="shared" ca="1" si="960"/>
        <v>0.25144590939475353</v>
      </c>
      <c r="Q6890" s="12">
        <f t="shared" ca="1" si="961"/>
        <v>0</v>
      </c>
      <c r="R6890" s="101">
        <f t="shared" ca="1" si="962"/>
        <v>0</v>
      </c>
      <c r="S6890" s="13"/>
      <c r="T6890" s="101">
        <f t="shared" ca="1" si="963"/>
        <v>0.12296122142614882</v>
      </c>
      <c r="U6890" s="101">
        <f t="shared" si="964"/>
        <v>0</v>
      </c>
      <c r="V6890" s="101">
        <f t="shared" ca="1" si="965"/>
        <v>241.21211084743234</v>
      </c>
    </row>
    <row r="6891" spans="2:22" x14ac:dyDescent="0.3">
      <c r="B6891" s="13">
        <v>2023</v>
      </c>
      <c r="C6891" s="13">
        <v>10</v>
      </c>
      <c r="D6891" s="13">
        <v>12</v>
      </c>
      <c r="E6891" s="83" t="s">
        <v>384</v>
      </c>
      <c r="F6891" s="13">
        <v>4</v>
      </c>
      <c r="G6891" s="13">
        <v>12</v>
      </c>
      <c r="H6891" s="13" t="s">
        <v>70</v>
      </c>
      <c r="I6891" s="13" t="s">
        <v>53</v>
      </c>
      <c r="J6891" s="13"/>
      <c r="K6891" s="13" t="s">
        <v>27</v>
      </c>
      <c r="L6891" s="12">
        <f t="shared" ca="1" si="958"/>
        <v>1.7304266121281202</v>
      </c>
      <c r="M6891" s="101">
        <f t="shared" ca="1" si="959"/>
        <v>9.1297308055879628E-2</v>
      </c>
      <c r="N6891" s="101">
        <f t="shared" ca="1" si="966"/>
        <v>982.02647831303659</v>
      </c>
      <c r="O6891" s="101">
        <f t="shared" ca="1" si="960"/>
        <v>0.18669572718250288</v>
      </c>
      <c r="Q6891" s="12">
        <f t="shared" ca="1" si="961"/>
        <v>5.6000000000000005</v>
      </c>
      <c r="R6891" s="101">
        <f t="shared" ca="1" si="962"/>
        <v>0.32755938728335471</v>
      </c>
      <c r="S6891" s="13"/>
      <c r="T6891" s="101">
        <f t="shared" ca="1" si="963"/>
        <v>0</v>
      </c>
      <c r="U6891" s="101">
        <f t="shared" si="964"/>
        <v>0</v>
      </c>
      <c r="V6891" s="101">
        <f t="shared" ca="1" si="965"/>
        <v>240.55699207286565</v>
      </c>
    </row>
    <row r="6892" spans="2:22" x14ac:dyDescent="0.3">
      <c r="B6892" s="13">
        <v>2023</v>
      </c>
      <c r="C6892" s="13">
        <v>10</v>
      </c>
      <c r="D6892" s="13">
        <v>12</v>
      </c>
      <c r="E6892" s="83" t="s">
        <v>384</v>
      </c>
      <c r="F6892" s="13">
        <v>4</v>
      </c>
      <c r="G6892" s="13">
        <v>13</v>
      </c>
      <c r="H6892" s="13" t="s">
        <v>70</v>
      </c>
      <c r="I6892" s="13" t="s">
        <v>53</v>
      </c>
      <c r="J6892" s="13"/>
      <c r="K6892" s="13" t="s">
        <v>27</v>
      </c>
      <c r="L6892" s="12">
        <f t="shared" ca="1" si="958"/>
        <v>2.165683373893009</v>
      </c>
      <c r="M6892" s="101">
        <f t="shared" ca="1" si="959"/>
        <v>0.11426145480659516</v>
      </c>
      <c r="N6892" s="101">
        <f t="shared" ca="1" si="966"/>
        <v>982.02647831303659</v>
      </c>
      <c r="O6892" s="101">
        <f t="shared" ca="1" si="960"/>
        <v>0.23365557920931673</v>
      </c>
      <c r="Q6892" s="12">
        <f t="shared" ca="1" si="961"/>
        <v>5.6000000000000005</v>
      </c>
      <c r="R6892" s="101">
        <f t="shared" ca="1" si="962"/>
        <v>0.29071490239995684</v>
      </c>
      <c r="S6892" s="13"/>
      <c r="T6892" s="101">
        <f t="shared" ca="1" si="963"/>
        <v>0</v>
      </c>
      <c r="U6892" s="101">
        <f t="shared" si="964"/>
        <v>0</v>
      </c>
      <c r="V6892" s="101">
        <f t="shared" ca="1" si="965"/>
        <v>239.97556226806572</v>
      </c>
    </row>
    <row r="6893" spans="2:22" x14ac:dyDescent="0.3">
      <c r="B6893" s="13">
        <v>2023</v>
      </c>
      <c r="C6893" s="13">
        <v>10</v>
      </c>
      <c r="D6893" s="13">
        <v>12</v>
      </c>
      <c r="E6893" s="83" t="s">
        <v>384</v>
      </c>
      <c r="F6893" s="13">
        <v>4</v>
      </c>
      <c r="G6893" s="13">
        <v>14</v>
      </c>
      <c r="H6893" s="13" t="s">
        <v>70</v>
      </c>
      <c r="I6893" s="13" t="s">
        <v>53</v>
      </c>
      <c r="J6893" s="13"/>
      <c r="K6893" s="13" t="s">
        <v>27</v>
      </c>
      <c r="L6893" s="12">
        <f t="shared" ca="1" si="958"/>
        <v>2.2897315622896124</v>
      </c>
      <c r="M6893" s="101">
        <f t="shared" ca="1" si="959"/>
        <v>0.12080623722639995</v>
      </c>
      <c r="N6893" s="101">
        <f t="shared" ca="1" si="966"/>
        <v>982.02647831303659</v>
      </c>
      <c r="O6893" s="101">
        <f t="shared" ca="1" si="960"/>
        <v>0.24703913825542628</v>
      </c>
      <c r="Q6893" s="12">
        <f t="shared" ca="1" si="961"/>
        <v>5.6000000000000005</v>
      </c>
      <c r="R6893" s="101">
        <f t="shared" ca="1" si="962"/>
        <v>0.28021422325218437</v>
      </c>
      <c r="S6893" s="13"/>
      <c r="T6893" s="101">
        <f t="shared" ca="1" si="963"/>
        <v>0</v>
      </c>
      <c r="U6893" s="101">
        <f t="shared" si="964"/>
        <v>0</v>
      </c>
      <c r="V6893" s="101">
        <f t="shared" ca="1" si="965"/>
        <v>239.41513382156134</v>
      </c>
    </row>
    <row r="6894" spans="2:22" x14ac:dyDescent="0.3">
      <c r="B6894" s="13">
        <v>2023</v>
      </c>
      <c r="C6894" s="13">
        <v>10</v>
      </c>
      <c r="D6894" s="13">
        <v>12</v>
      </c>
      <c r="E6894" s="83" t="s">
        <v>384</v>
      </c>
      <c r="F6894" s="13">
        <v>4</v>
      </c>
      <c r="G6894" s="13">
        <v>15</v>
      </c>
      <c r="H6894" s="13" t="s">
        <v>70</v>
      </c>
      <c r="I6894" s="13" t="s">
        <v>53</v>
      </c>
      <c r="J6894" s="13"/>
      <c r="K6894" s="13" t="s">
        <v>27</v>
      </c>
      <c r="L6894" s="12">
        <f t="shared" ca="1" si="958"/>
        <v>2.1496038973599281</v>
      </c>
      <c r="M6894" s="101">
        <f t="shared" ca="1" si="959"/>
        <v>0.11341310162470981</v>
      </c>
      <c r="N6894" s="101">
        <f t="shared" ca="1" si="966"/>
        <v>982.02647831303659</v>
      </c>
      <c r="O6894" s="101">
        <f t="shared" ca="1" si="960"/>
        <v>0.23192076448616264</v>
      </c>
      <c r="Q6894" s="12">
        <f t="shared" ca="1" si="961"/>
        <v>0</v>
      </c>
      <c r="R6894" s="101">
        <f t="shared" ca="1" si="962"/>
        <v>0</v>
      </c>
      <c r="S6894" s="13"/>
      <c r="T6894" s="101">
        <f t="shared" ca="1" si="963"/>
        <v>0.11341310162470981</v>
      </c>
      <c r="U6894" s="101">
        <f t="shared" si="964"/>
        <v>0</v>
      </c>
      <c r="V6894" s="101">
        <f t="shared" ca="1" si="965"/>
        <v>239.52854692318604</v>
      </c>
    </row>
    <row r="6895" spans="2:22" x14ac:dyDescent="0.3">
      <c r="B6895" s="13">
        <v>2023</v>
      </c>
      <c r="C6895" s="13">
        <v>10</v>
      </c>
      <c r="D6895" s="13">
        <v>12</v>
      </c>
      <c r="E6895" s="83" t="s">
        <v>384</v>
      </c>
      <c r="F6895" s="13">
        <v>4</v>
      </c>
      <c r="G6895" s="13">
        <v>16</v>
      </c>
      <c r="H6895" s="13" t="s">
        <v>71</v>
      </c>
      <c r="I6895" s="13" t="s">
        <v>53</v>
      </c>
      <c r="J6895" s="13"/>
      <c r="K6895" s="13" t="s">
        <v>27</v>
      </c>
      <c r="L6895" s="12">
        <f t="shared" ca="1" si="958"/>
        <v>2.1531668083675632</v>
      </c>
      <c r="M6895" s="101">
        <f t="shared" ca="1" si="959"/>
        <v>0.26729412759074928</v>
      </c>
      <c r="N6895" s="101">
        <f t="shared" ca="1" si="966"/>
        <v>982.63205647788993</v>
      </c>
      <c r="O6895" s="101">
        <f t="shared" ca="1" si="960"/>
        <v>0.64121307553186035</v>
      </c>
      <c r="Q6895" s="12">
        <f t="shared" ca="1" si="961"/>
        <v>5.6000000000000005</v>
      </c>
      <c r="R6895" s="101">
        <f t="shared" ca="1" si="962"/>
        <v>0.29177442967168582</v>
      </c>
      <c r="S6895" s="13"/>
      <c r="T6895" s="101">
        <f t="shared" ca="1" si="963"/>
        <v>0</v>
      </c>
      <c r="U6895" s="101">
        <f t="shared" ca="1" si="964"/>
        <v>0.60557816485337712</v>
      </c>
      <c r="V6895" s="101">
        <f t="shared" ca="1" si="965"/>
        <v>239.55057622869606</v>
      </c>
    </row>
    <row r="6896" spans="2:22" x14ac:dyDescent="0.3">
      <c r="B6896" s="13">
        <v>2023</v>
      </c>
      <c r="C6896" s="13">
        <v>10</v>
      </c>
      <c r="D6896" s="13">
        <v>12</v>
      </c>
      <c r="E6896" s="83" t="s">
        <v>384</v>
      </c>
      <c r="F6896" s="13">
        <v>4</v>
      </c>
      <c r="G6896" s="13">
        <v>17</v>
      </c>
      <c r="H6896" s="13" t="s">
        <v>71</v>
      </c>
      <c r="I6896" s="13" t="s">
        <v>53</v>
      </c>
      <c r="J6896" s="13"/>
      <c r="K6896" s="13" t="s">
        <v>27</v>
      </c>
      <c r="L6896" s="12">
        <f t="shared" ca="1" si="958"/>
        <v>3.2458600528840287</v>
      </c>
      <c r="M6896" s="101">
        <f t="shared" ca="1" si="959"/>
        <v>0.4029410669650233</v>
      </c>
      <c r="N6896" s="101">
        <f t="shared" ca="1" si="966"/>
        <v>983.54495461776355</v>
      </c>
      <c r="O6896" s="101">
        <f t="shared" ca="1" si="960"/>
        <v>0.96661712374886377</v>
      </c>
      <c r="Q6896" s="12">
        <f t="shared" ca="1" si="961"/>
        <v>5.6000000000000005</v>
      </c>
      <c r="R6896" s="101">
        <f t="shared" ca="1" si="962"/>
        <v>0.19927794652336703</v>
      </c>
      <c r="S6896" s="13"/>
      <c r="T6896" s="101">
        <f t="shared" ca="1" si="963"/>
        <v>0</v>
      </c>
      <c r="U6896" s="101">
        <f t="shared" ca="1" si="964"/>
        <v>0.91289813987363311</v>
      </c>
      <c r="V6896" s="101">
        <f t="shared" ca="1" si="965"/>
        <v>240.06491847552294</v>
      </c>
    </row>
    <row r="6897" spans="2:22" x14ac:dyDescent="0.3">
      <c r="B6897" s="13">
        <v>2023</v>
      </c>
      <c r="C6897" s="13">
        <v>10</v>
      </c>
      <c r="D6897" s="13">
        <v>12</v>
      </c>
      <c r="E6897" s="83" t="s">
        <v>384</v>
      </c>
      <c r="F6897" s="13">
        <v>4</v>
      </c>
      <c r="G6897" s="13">
        <v>18</v>
      </c>
      <c r="H6897" s="13" t="s">
        <v>71</v>
      </c>
      <c r="I6897" s="13" t="s">
        <v>53</v>
      </c>
      <c r="J6897" s="13"/>
      <c r="K6897" s="13" t="s">
        <v>27</v>
      </c>
      <c r="L6897" s="12">
        <f t="shared" ca="1" si="958"/>
        <v>1.8631140035680784</v>
      </c>
      <c r="M6897" s="101">
        <f t="shared" ca="1" si="959"/>
        <v>0.23128697240294127</v>
      </c>
      <c r="N6897" s="101">
        <f t="shared" ca="1" si="966"/>
        <v>984.06895543126711</v>
      </c>
      <c r="O6897" s="101">
        <f t="shared" ca="1" si="960"/>
        <v>0.5548353502625738</v>
      </c>
      <c r="Q6897" s="12">
        <f t="shared" ca="1" si="961"/>
        <v>0</v>
      </c>
      <c r="R6897" s="101">
        <f t="shared" ca="1" si="962"/>
        <v>0</v>
      </c>
      <c r="S6897" s="13"/>
      <c r="T6897" s="101">
        <f t="shared" ca="1" si="963"/>
        <v>0.23128697240294127</v>
      </c>
      <c r="U6897" s="101">
        <f t="shared" ca="1" si="964"/>
        <v>0.52400081350352201</v>
      </c>
      <c r="V6897" s="101">
        <f t="shared" ca="1" si="965"/>
        <v>240.82020626142943</v>
      </c>
    </row>
    <row r="6898" spans="2:22" x14ac:dyDescent="0.3">
      <c r="B6898" s="13">
        <v>2023</v>
      </c>
      <c r="C6898" s="13">
        <v>10</v>
      </c>
      <c r="D6898" s="13">
        <v>12</v>
      </c>
      <c r="E6898" s="83" t="s">
        <v>384</v>
      </c>
      <c r="F6898" s="13">
        <v>4</v>
      </c>
      <c r="G6898" s="13">
        <v>19</v>
      </c>
      <c r="H6898" s="13" t="s">
        <v>71</v>
      </c>
      <c r="I6898" s="13" t="s">
        <v>53</v>
      </c>
      <c r="J6898" s="13"/>
      <c r="K6898" s="13" t="s">
        <v>27</v>
      </c>
      <c r="L6898" s="12">
        <f t="shared" ca="1" si="958"/>
        <v>2.257126481976381</v>
      </c>
      <c r="M6898" s="101">
        <f t="shared" ca="1" si="959"/>
        <v>0.28019968147254792</v>
      </c>
      <c r="N6898" s="101">
        <f t="shared" ca="1" si="966"/>
        <v>984.70377225432298</v>
      </c>
      <c r="O6898" s="101">
        <f t="shared" ca="1" si="960"/>
        <v>0.67217226633256633</v>
      </c>
      <c r="Q6898" s="12">
        <f t="shared" ca="1" si="961"/>
        <v>0</v>
      </c>
      <c r="R6898" s="101">
        <f t="shared" ca="1" si="962"/>
        <v>0</v>
      </c>
      <c r="S6898" s="13"/>
      <c r="T6898" s="101">
        <f t="shared" ca="1" si="963"/>
        <v>0.28019968147254792</v>
      </c>
      <c r="U6898" s="101">
        <f t="shared" ca="1" si="964"/>
        <v>0.63481682305585718</v>
      </c>
      <c r="V6898" s="101">
        <f t="shared" ca="1" si="965"/>
        <v>241.73522276595784</v>
      </c>
    </row>
    <row r="6899" spans="2:22" x14ac:dyDescent="0.3">
      <c r="B6899" s="13">
        <v>2023</v>
      </c>
      <c r="C6899" s="13">
        <v>10</v>
      </c>
      <c r="D6899" s="13">
        <v>12</v>
      </c>
      <c r="E6899" s="83" t="s">
        <v>384</v>
      </c>
      <c r="F6899" s="13">
        <v>4</v>
      </c>
      <c r="G6899" s="13">
        <v>20</v>
      </c>
      <c r="H6899" s="13" t="s">
        <v>69</v>
      </c>
      <c r="I6899" s="13" t="s">
        <v>53</v>
      </c>
      <c r="J6899" s="13"/>
      <c r="K6899" s="13" t="s">
        <v>27</v>
      </c>
      <c r="L6899" s="12">
        <f t="shared" ca="1" si="958"/>
        <v>3.7285728252809149</v>
      </c>
      <c r="M6899" s="101">
        <f t="shared" ca="1" si="959"/>
        <v>0.19671950226182108</v>
      </c>
      <c r="N6899" s="101">
        <f t="shared" ca="1" si="966"/>
        <v>984.70377225432298</v>
      </c>
      <c r="O6899" s="101">
        <f t="shared" ca="1" si="960"/>
        <v>0.40227572211955792</v>
      </c>
      <c r="Q6899" s="12">
        <f t="shared" ca="1" si="961"/>
        <v>0</v>
      </c>
      <c r="R6899" s="101">
        <f t="shared" ca="1" si="962"/>
        <v>0</v>
      </c>
      <c r="S6899" s="13"/>
      <c r="T6899" s="101">
        <f t="shared" ca="1" si="963"/>
        <v>0.19671950226182108</v>
      </c>
      <c r="U6899" s="101">
        <f t="shared" si="964"/>
        <v>0</v>
      </c>
      <c r="V6899" s="101">
        <f t="shared" ca="1" si="965"/>
        <v>241.93194226821967</v>
      </c>
    </row>
    <row r="6900" spans="2:22" x14ac:dyDescent="0.3">
      <c r="B6900" s="13">
        <v>2023</v>
      </c>
      <c r="C6900" s="13">
        <v>10</v>
      </c>
      <c r="D6900" s="13">
        <v>12</v>
      </c>
      <c r="E6900" s="83" t="s">
        <v>384</v>
      </c>
      <c r="F6900" s="13">
        <v>4</v>
      </c>
      <c r="G6900" s="13">
        <v>21</v>
      </c>
      <c r="H6900" s="13" t="s">
        <v>69</v>
      </c>
      <c r="I6900" s="13" t="s">
        <v>53</v>
      </c>
      <c r="J6900" s="13"/>
      <c r="K6900" s="13" t="s">
        <v>27</v>
      </c>
      <c r="L6900" s="12">
        <f t="shared" ca="1" si="958"/>
        <v>2.4961021115744897</v>
      </c>
      <c r="M6900" s="101">
        <f t="shared" ca="1" si="959"/>
        <v>0.13169434740667008</v>
      </c>
      <c r="N6900" s="101">
        <f t="shared" ca="1" si="966"/>
        <v>984.70377225432298</v>
      </c>
      <c r="O6900" s="101">
        <f t="shared" ca="1" si="960"/>
        <v>0.26930445681777171</v>
      </c>
      <c r="Q6900" s="12">
        <f t="shared" ca="1" si="961"/>
        <v>0</v>
      </c>
      <c r="R6900" s="101">
        <f t="shared" ca="1" si="962"/>
        <v>0</v>
      </c>
      <c r="S6900" s="13"/>
      <c r="T6900" s="101">
        <f t="shared" ca="1" si="963"/>
        <v>0.13169434740667008</v>
      </c>
      <c r="U6900" s="101">
        <f t="shared" si="964"/>
        <v>0</v>
      </c>
      <c r="V6900" s="101">
        <f t="shared" ca="1" si="965"/>
        <v>242.06363661562634</v>
      </c>
    </row>
    <row r="6901" spans="2:22" x14ac:dyDescent="0.3">
      <c r="B6901" s="13">
        <v>2023</v>
      </c>
      <c r="C6901" s="13">
        <v>10</v>
      </c>
      <c r="D6901" s="13">
        <v>12</v>
      </c>
      <c r="E6901" s="83" t="s">
        <v>384</v>
      </c>
      <c r="F6901" s="13">
        <v>4</v>
      </c>
      <c r="G6901" s="13">
        <v>22</v>
      </c>
      <c r="H6901" s="13" t="s">
        <v>69</v>
      </c>
      <c r="I6901" s="13" t="s">
        <v>53</v>
      </c>
      <c r="J6901" s="13"/>
      <c r="K6901" s="13" t="s">
        <v>27</v>
      </c>
      <c r="L6901" s="12">
        <f t="shared" ca="1" si="958"/>
        <v>2.0681172825175556</v>
      </c>
      <c r="M6901" s="101">
        <f t="shared" ca="1" si="959"/>
        <v>0.10911386782562624</v>
      </c>
      <c r="N6901" s="101">
        <f t="shared" ca="1" si="966"/>
        <v>984.70377225432298</v>
      </c>
      <c r="O6901" s="101">
        <f t="shared" ca="1" si="960"/>
        <v>0.22312917361081908</v>
      </c>
      <c r="Q6901" s="12">
        <f t="shared" ca="1" si="961"/>
        <v>0</v>
      </c>
      <c r="R6901" s="101">
        <f t="shared" ca="1" si="962"/>
        <v>0</v>
      </c>
      <c r="S6901" s="13"/>
      <c r="T6901" s="101">
        <f t="shared" ca="1" si="963"/>
        <v>0.10911386782562624</v>
      </c>
      <c r="U6901" s="101">
        <f t="shared" si="964"/>
        <v>0</v>
      </c>
      <c r="V6901" s="101">
        <f t="shared" ca="1" si="965"/>
        <v>242.17275048345195</v>
      </c>
    </row>
    <row r="6902" spans="2:22" x14ac:dyDescent="0.3">
      <c r="B6902" s="13">
        <v>2023</v>
      </c>
      <c r="C6902" s="13">
        <v>10</v>
      </c>
      <c r="D6902" s="13">
        <v>12</v>
      </c>
      <c r="E6902" s="83" t="s">
        <v>384</v>
      </c>
      <c r="F6902" s="13">
        <v>4</v>
      </c>
      <c r="G6902" s="13">
        <v>23</v>
      </c>
      <c r="H6902" s="13" t="s">
        <v>69</v>
      </c>
      <c r="I6902" s="13" t="s">
        <v>53</v>
      </c>
      <c r="J6902" s="13"/>
      <c r="K6902" s="13" t="s">
        <v>27</v>
      </c>
      <c r="L6902" s="12">
        <f t="shared" ca="1" si="958"/>
        <v>3.227774139228595</v>
      </c>
      <c r="M6902" s="101">
        <f t="shared" ca="1" si="959"/>
        <v>0.17029736358570069</v>
      </c>
      <c r="N6902" s="101">
        <f t="shared" ca="1" si="966"/>
        <v>984.70377225432298</v>
      </c>
      <c r="O6902" s="101">
        <f t="shared" ca="1" si="960"/>
        <v>0.3482445518813731</v>
      </c>
      <c r="Q6902" s="12">
        <f t="shared" ca="1" si="961"/>
        <v>0</v>
      </c>
      <c r="R6902" s="101">
        <f t="shared" ca="1" si="962"/>
        <v>0</v>
      </c>
      <c r="S6902" s="13"/>
      <c r="T6902" s="101">
        <f t="shared" ca="1" si="963"/>
        <v>0.17029736358570069</v>
      </c>
      <c r="U6902" s="101">
        <f t="shared" si="964"/>
        <v>0</v>
      </c>
      <c r="V6902" s="101">
        <f t="shared" ca="1" si="965"/>
        <v>242.34304784703764</v>
      </c>
    </row>
    <row r="6903" spans="2:22" x14ac:dyDescent="0.3">
      <c r="B6903" s="13">
        <v>2023</v>
      </c>
      <c r="C6903" s="13">
        <v>10</v>
      </c>
      <c r="D6903" s="13">
        <v>13</v>
      </c>
      <c r="E6903" s="83" t="s">
        <v>385</v>
      </c>
      <c r="F6903" s="13">
        <v>5</v>
      </c>
      <c r="G6903" s="13">
        <v>0</v>
      </c>
      <c r="H6903" s="13" t="s">
        <v>69</v>
      </c>
      <c r="I6903" s="13" t="s">
        <v>53</v>
      </c>
      <c r="J6903" s="13"/>
      <c r="K6903" s="13" t="s">
        <v>28</v>
      </c>
      <c r="L6903" s="12">
        <f t="shared" ca="1" si="958"/>
        <v>2.7774366100523724</v>
      </c>
      <c r="M6903" s="101">
        <f t="shared" ca="1" si="959"/>
        <v>0.14653755554636316</v>
      </c>
      <c r="N6903" s="101">
        <f t="shared" ca="1" si="966"/>
        <v>984.70377225432298</v>
      </c>
      <c r="O6903" s="101">
        <f t="shared" ca="1" si="960"/>
        <v>0.29965763585855049</v>
      </c>
      <c r="Q6903" s="12">
        <f t="shared" ca="1" si="961"/>
        <v>0</v>
      </c>
      <c r="R6903" s="101">
        <f t="shared" ca="1" si="962"/>
        <v>0</v>
      </c>
      <c r="S6903" s="13"/>
      <c r="T6903" s="101">
        <f t="shared" ca="1" si="963"/>
        <v>0.14653755554636316</v>
      </c>
      <c r="U6903" s="101">
        <f t="shared" si="964"/>
        <v>0</v>
      </c>
      <c r="V6903" s="101">
        <f t="shared" ca="1" si="965"/>
        <v>242.489585402584</v>
      </c>
    </row>
    <row r="6904" spans="2:22" x14ac:dyDescent="0.3">
      <c r="B6904" s="13">
        <v>2023</v>
      </c>
      <c r="C6904" s="13">
        <v>10</v>
      </c>
      <c r="D6904" s="13">
        <v>13</v>
      </c>
      <c r="E6904" s="83" t="s">
        <v>385</v>
      </c>
      <c r="F6904" s="13">
        <v>5</v>
      </c>
      <c r="G6904" s="13">
        <v>1</v>
      </c>
      <c r="H6904" s="13" t="s">
        <v>69</v>
      </c>
      <c r="I6904" s="13" t="s">
        <v>53</v>
      </c>
      <c r="J6904" s="13"/>
      <c r="K6904" s="13" t="s">
        <v>28</v>
      </c>
      <c r="L6904" s="12">
        <f t="shared" ca="1" si="958"/>
        <v>1.3736849211738302</v>
      </c>
      <c r="M6904" s="101">
        <f t="shared" ca="1" si="959"/>
        <v>7.2475616441131291E-2</v>
      </c>
      <c r="N6904" s="101">
        <f t="shared" ca="1" si="966"/>
        <v>984.70377225432298</v>
      </c>
      <c r="O6904" s="101">
        <f t="shared" ca="1" si="960"/>
        <v>0.14820686614544454</v>
      </c>
      <c r="Q6904" s="12">
        <f t="shared" ca="1" si="961"/>
        <v>0</v>
      </c>
      <c r="R6904" s="101">
        <f t="shared" ca="1" si="962"/>
        <v>0</v>
      </c>
      <c r="S6904" s="13"/>
      <c r="T6904" s="101">
        <f t="shared" ca="1" si="963"/>
        <v>7.2475616441131291E-2</v>
      </c>
      <c r="U6904" s="101">
        <f t="shared" si="964"/>
        <v>0</v>
      </c>
      <c r="V6904" s="101">
        <f t="shared" ca="1" si="965"/>
        <v>242.56206101902512</v>
      </c>
    </row>
    <row r="6905" spans="2:22" x14ac:dyDescent="0.3">
      <c r="B6905" s="13">
        <v>2023</v>
      </c>
      <c r="C6905" s="13">
        <v>10</v>
      </c>
      <c r="D6905" s="13">
        <v>13</v>
      </c>
      <c r="E6905" s="83" t="s">
        <v>385</v>
      </c>
      <c r="F6905" s="13">
        <v>5</v>
      </c>
      <c r="G6905" s="13">
        <v>2</v>
      </c>
      <c r="H6905" s="13" t="s">
        <v>69</v>
      </c>
      <c r="I6905" s="13" t="s">
        <v>53</v>
      </c>
      <c r="J6905" s="13"/>
      <c r="K6905" s="13" t="s">
        <v>28</v>
      </c>
      <c r="L6905" s="12">
        <f t="shared" ca="1" si="958"/>
        <v>1.5127490440722264</v>
      </c>
      <c r="M6905" s="101">
        <f t="shared" ca="1" si="959"/>
        <v>7.981263956525067E-2</v>
      </c>
      <c r="N6905" s="101">
        <f t="shared" ca="1" si="966"/>
        <v>984.70377225432298</v>
      </c>
      <c r="O6905" s="101">
        <f t="shared" ca="1" si="960"/>
        <v>0.1632104943649525</v>
      </c>
      <c r="Q6905" s="12">
        <f t="shared" ca="1" si="961"/>
        <v>0</v>
      </c>
      <c r="R6905" s="101">
        <f t="shared" ca="1" si="962"/>
        <v>0</v>
      </c>
      <c r="S6905" s="13"/>
      <c r="T6905" s="101">
        <f t="shared" ca="1" si="963"/>
        <v>7.981263956525067E-2</v>
      </c>
      <c r="U6905" s="101">
        <f t="shared" si="964"/>
        <v>0</v>
      </c>
      <c r="V6905" s="101">
        <f t="shared" ca="1" si="965"/>
        <v>242.64187365859038</v>
      </c>
    </row>
    <row r="6906" spans="2:22" x14ac:dyDescent="0.3">
      <c r="B6906" s="13">
        <v>2023</v>
      </c>
      <c r="C6906" s="13">
        <v>10</v>
      </c>
      <c r="D6906" s="13">
        <v>13</v>
      </c>
      <c r="E6906" s="83" t="s">
        <v>385</v>
      </c>
      <c r="F6906" s="13">
        <v>5</v>
      </c>
      <c r="G6906" s="13">
        <v>3</v>
      </c>
      <c r="H6906" s="13" t="s">
        <v>69</v>
      </c>
      <c r="I6906" s="13" t="s">
        <v>53</v>
      </c>
      <c r="J6906" s="13"/>
      <c r="K6906" s="13" t="s">
        <v>28</v>
      </c>
      <c r="L6906" s="12">
        <f t="shared" ca="1" si="958"/>
        <v>1.3547850267410524</v>
      </c>
      <c r="M6906" s="101">
        <f t="shared" ca="1" si="959"/>
        <v>7.147845801085792E-2</v>
      </c>
      <c r="N6906" s="101">
        <f t="shared" ca="1" si="966"/>
        <v>984.70377225432298</v>
      </c>
      <c r="O6906" s="101">
        <f t="shared" ca="1" si="960"/>
        <v>0.14616775653509215</v>
      </c>
      <c r="Q6906" s="12">
        <f t="shared" ca="1" si="961"/>
        <v>0</v>
      </c>
      <c r="R6906" s="101">
        <f t="shared" ca="1" si="962"/>
        <v>0</v>
      </c>
      <c r="S6906" s="13"/>
      <c r="T6906" s="101">
        <f t="shared" ca="1" si="963"/>
        <v>7.147845801085792E-2</v>
      </c>
      <c r="U6906" s="101">
        <f t="shared" si="964"/>
        <v>0</v>
      </c>
      <c r="V6906" s="101">
        <f t="shared" ca="1" si="965"/>
        <v>242.71335211660124</v>
      </c>
    </row>
    <row r="6907" spans="2:22" x14ac:dyDescent="0.3">
      <c r="B6907" s="13">
        <v>2023</v>
      </c>
      <c r="C6907" s="13">
        <v>10</v>
      </c>
      <c r="D6907" s="13">
        <v>13</v>
      </c>
      <c r="E6907" s="83" t="s">
        <v>385</v>
      </c>
      <c r="F6907" s="13">
        <v>5</v>
      </c>
      <c r="G6907" s="13">
        <v>4</v>
      </c>
      <c r="H6907" s="13" t="s">
        <v>69</v>
      </c>
      <c r="I6907" s="13" t="s">
        <v>53</v>
      </c>
      <c r="J6907" s="13"/>
      <c r="K6907" s="13" t="s">
        <v>28</v>
      </c>
      <c r="L6907" s="12">
        <f t="shared" ca="1" si="958"/>
        <v>1.4572349743041944</v>
      </c>
      <c r="M6907" s="101">
        <f t="shared" ca="1" si="959"/>
        <v>7.6883717244289301E-2</v>
      </c>
      <c r="N6907" s="101">
        <f t="shared" ca="1" si="966"/>
        <v>984.70377225432298</v>
      </c>
      <c r="O6907" s="101">
        <f t="shared" ca="1" si="960"/>
        <v>0.15722108137767954</v>
      </c>
      <c r="Q6907" s="12">
        <f t="shared" ca="1" si="961"/>
        <v>0</v>
      </c>
      <c r="R6907" s="101">
        <f t="shared" ca="1" si="962"/>
        <v>0</v>
      </c>
      <c r="S6907" s="13"/>
      <c r="T6907" s="101">
        <f t="shared" ca="1" si="963"/>
        <v>7.6883717244289301E-2</v>
      </c>
      <c r="U6907" s="101">
        <f t="shared" si="964"/>
        <v>0</v>
      </c>
      <c r="V6907" s="101">
        <f t="shared" ca="1" si="965"/>
        <v>242.79023583384554</v>
      </c>
    </row>
    <row r="6908" spans="2:22" x14ac:dyDescent="0.3">
      <c r="B6908" s="13">
        <v>2023</v>
      </c>
      <c r="C6908" s="13">
        <v>10</v>
      </c>
      <c r="D6908" s="13">
        <v>13</v>
      </c>
      <c r="E6908" s="83" t="s">
        <v>385</v>
      </c>
      <c r="F6908" s="13">
        <v>5</v>
      </c>
      <c r="G6908" s="13">
        <v>5</v>
      </c>
      <c r="H6908" s="13" t="s">
        <v>69</v>
      </c>
      <c r="I6908" s="13" t="s">
        <v>53</v>
      </c>
      <c r="J6908" s="13"/>
      <c r="K6908" s="13" t="s">
        <v>28</v>
      </c>
      <c r="L6908" s="12">
        <f t="shared" ca="1" si="958"/>
        <v>1.5379871429190506</v>
      </c>
      <c r="M6908" s="101">
        <f t="shared" ca="1" si="959"/>
        <v>8.1144201660409115E-2</v>
      </c>
      <c r="N6908" s="101">
        <f t="shared" ca="1" si="966"/>
        <v>984.70377225432298</v>
      </c>
      <c r="O6908" s="101">
        <f t="shared" ca="1" si="960"/>
        <v>0.16593343284953638</v>
      </c>
      <c r="Q6908" s="12">
        <f t="shared" ca="1" si="961"/>
        <v>0</v>
      </c>
      <c r="R6908" s="101">
        <f t="shared" ca="1" si="962"/>
        <v>0</v>
      </c>
      <c r="S6908" s="13"/>
      <c r="T6908" s="101">
        <f t="shared" ca="1" si="963"/>
        <v>8.1144201660409115E-2</v>
      </c>
      <c r="U6908" s="101">
        <f t="shared" si="964"/>
        <v>0</v>
      </c>
      <c r="V6908" s="101">
        <f t="shared" ca="1" si="965"/>
        <v>242.87138003550595</v>
      </c>
    </row>
    <row r="6909" spans="2:22" x14ac:dyDescent="0.3">
      <c r="B6909" s="13">
        <v>2023</v>
      </c>
      <c r="C6909" s="13">
        <v>10</v>
      </c>
      <c r="D6909" s="13">
        <v>13</v>
      </c>
      <c r="E6909" s="83" t="s">
        <v>385</v>
      </c>
      <c r="F6909" s="13">
        <v>5</v>
      </c>
      <c r="G6909" s="13">
        <v>6</v>
      </c>
      <c r="H6909" s="13" t="s">
        <v>69</v>
      </c>
      <c r="I6909" s="13" t="s">
        <v>53</v>
      </c>
      <c r="J6909" s="13"/>
      <c r="K6909" s="13" t="s">
        <v>28</v>
      </c>
      <c r="L6909" s="12">
        <f t="shared" ca="1" si="958"/>
        <v>1.4331063226191842</v>
      </c>
      <c r="M6909" s="101">
        <f t="shared" ca="1" si="959"/>
        <v>7.5610689581388169E-2</v>
      </c>
      <c r="N6909" s="101">
        <f t="shared" ca="1" si="966"/>
        <v>984.70377225432298</v>
      </c>
      <c r="O6909" s="101">
        <f t="shared" ca="1" si="960"/>
        <v>0.15461784114738378</v>
      </c>
      <c r="Q6909" s="12">
        <f t="shared" ca="1" si="961"/>
        <v>5.6000000000000005</v>
      </c>
      <c r="R6909" s="101">
        <f t="shared" ca="1" si="962"/>
        <v>0.35272754979028609</v>
      </c>
      <c r="S6909" s="13"/>
      <c r="T6909" s="101">
        <f t="shared" ca="1" si="963"/>
        <v>0</v>
      </c>
      <c r="U6909" s="101">
        <f t="shared" si="964"/>
        <v>0</v>
      </c>
      <c r="V6909" s="101">
        <f t="shared" ca="1" si="965"/>
        <v>242.1659249359254</v>
      </c>
    </row>
    <row r="6910" spans="2:22" x14ac:dyDescent="0.3">
      <c r="B6910" s="13">
        <v>2023</v>
      </c>
      <c r="C6910" s="13">
        <v>10</v>
      </c>
      <c r="D6910" s="13">
        <v>13</v>
      </c>
      <c r="E6910" s="83" t="s">
        <v>385</v>
      </c>
      <c r="F6910" s="13">
        <v>5</v>
      </c>
      <c r="G6910" s="13">
        <v>7</v>
      </c>
      <c r="H6910" s="13" t="s">
        <v>69</v>
      </c>
      <c r="I6910" s="13" t="s">
        <v>53</v>
      </c>
      <c r="J6910" s="13"/>
      <c r="K6910" s="13" t="s">
        <v>28</v>
      </c>
      <c r="L6910" s="12">
        <f t="shared" ca="1" si="958"/>
        <v>1.3716772921843243</v>
      </c>
      <c r="M6910" s="101">
        <f t="shared" ca="1" si="959"/>
        <v>7.2369693935644949E-2</v>
      </c>
      <c r="N6910" s="101">
        <f t="shared" ca="1" si="966"/>
        <v>984.70377225432298</v>
      </c>
      <c r="O6910" s="101">
        <f t="shared" ca="1" si="960"/>
        <v>0.14799026305376675</v>
      </c>
      <c r="Q6910" s="12">
        <f t="shared" ca="1" si="961"/>
        <v>5.6000000000000005</v>
      </c>
      <c r="R6910" s="101">
        <f t="shared" ca="1" si="962"/>
        <v>0.35792751721659705</v>
      </c>
      <c r="S6910" s="13"/>
      <c r="T6910" s="101">
        <f t="shared" ca="1" si="963"/>
        <v>0</v>
      </c>
      <c r="U6910" s="101">
        <f t="shared" si="964"/>
        <v>0</v>
      </c>
      <c r="V6910" s="101">
        <f t="shared" ca="1" si="965"/>
        <v>241.45006990149218</v>
      </c>
    </row>
    <row r="6911" spans="2:22" x14ac:dyDescent="0.3">
      <c r="B6911" s="13">
        <v>2023</v>
      </c>
      <c r="C6911" s="13">
        <v>10</v>
      </c>
      <c r="D6911" s="13">
        <v>13</v>
      </c>
      <c r="E6911" s="83" t="s">
        <v>385</v>
      </c>
      <c r="F6911" s="13">
        <v>5</v>
      </c>
      <c r="G6911" s="13">
        <v>8</v>
      </c>
      <c r="H6911" s="13" t="s">
        <v>69</v>
      </c>
      <c r="I6911" s="13" t="s">
        <v>53</v>
      </c>
      <c r="J6911" s="13"/>
      <c r="K6911" s="13" t="s">
        <v>28</v>
      </c>
      <c r="L6911" s="12">
        <f t="shared" ca="1" si="958"/>
        <v>1.6333878479091468</v>
      </c>
      <c r="M6911" s="101">
        <f t="shared" ca="1" si="959"/>
        <v>8.6177542855686587E-2</v>
      </c>
      <c r="N6911" s="101">
        <f t="shared" ca="1" si="966"/>
        <v>984.70377225432298</v>
      </c>
      <c r="O6911" s="101">
        <f t="shared" ca="1" si="960"/>
        <v>0.17622621491091786</v>
      </c>
      <c r="Q6911" s="12">
        <f t="shared" ca="1" si="961"/>
        <v>5.6000000000000005</v>
      </c>
      <c r="R6911" s="101">
        <f t="shared" ca="1" si="962"/>
        <v>0.3357737186744908</v>
      </c>
      <c r="S6911" s="13"/>
      <c r="T6911" s="101">
        <f t="shared" ca="1" si="963"/>
        <v>0</v>
      </c>
      <c r="U6911" s="101">
        <f t="shared" si="964"/>
        <v>0</v>
      </c>
      <c r="V6911" s="101">
        <f t="shared" ca="1" si="965"/>
        <v>240.77852246414321</v>
      </c>
    </row>
    <row r="6912" spans="2:22" x14ac:dyDescent="0.3">
      <c r="B6912" s="13">
        <v>2023</v>
      </c>
      <c r="C6912" s="13">
        <v>10</v>
      </c>
      <c r="D6912" s="13">
        <v>13</v>
      </c>
      <c r="E6912" s="83" t="s">
        <v>385</v>
      </c>
      <c r="F6912" s="13">
        <v>5</v>
      </c>
      <c r="G6912" s="13">
        <v>9</v>
      </c>
      <c r="H6912" s="13" t="s">
        <v>69</v>
      </c>
      <c r="I6912" s="13" t="s">
        <v>53</v>
      </c>
      <c r="J6912" s="13"/>
      <c r="K6912" s="13" t="s">
        <v>28</v>
      </c>
      <c r="L6912" s="12">
        <f t="shared" ref="L6912:L6975" ca="1" si="967">IF(K6912="Weekday",_xlfn.NORM.INV(RAND(),VLOOKUP(G6912,$J$5:$N$28,4),VLOOKUP(G6912,$J$5:$N$28,5)),_xlfn.NORM.INV(RAND(),VLOOKUP(G6912,$P$5:$T$28,4),VLOOKUP(G6912,$P$5:$T$28,5)))*VLOOKUP(C6912,$P$32:$R$43,3)</f>
        <v>2.4188837200067663</v>
      </c>
      <c r="M6912" s="101">
        <f t="shared" ref="M6912:M6975" ca="1" si="968">IF(I6912="Winter",VLOOKUP(G6912,$J$40:$L$43,3),VLOOKUP(G6912,$J$40:$L$43,2))*L6912</f>
        <v>0.127620305067557</v>
      </c>
      <c r="N6912" s="101">
        <f t="shared" ca="1" si="966"/>
        <v>984.70377225432298</v>
      </c>
      <c r="O6912" s="101">
        <f t="shared" ref="O6912:O6975" ca="1" si="969">IF(I6912="Winter",VLOOKUP(G6912,$J$46:$L$49,3),VLOOKUP(G6912,$J$46:$L$49,2))*L6912</f>
        <v>0.26097336455153003</v>
      </c>
      <c r="Q6912" s="12">
        <f t="shared" ref="Q6912:Q6975" ca="1" si="970">MIN(MAX(AND(IF(G6912&gt;=VLOOKUP(C6912,$O$46:$T$57,5),1,0),IF(G6912&lt;=VLOOKUP(C6912,$O$46:$T$57,6),1,0))*$G$50*_xlfn.NORM.INV(RAND(),VLOOKUP(C6912,$B$4:$F$15,4),VLOOKUP(C6912,$B$4:$F$15,4)),0),0.2)*$G$51</f>
        <v>0</v>
      </c>
      <c r="R6912" s="101">
        <f t="shared" ref="R6912:R6975" ca="1" si="971">MAX(Q6912-L6912,0)*$G$52</f>
        <v>0</v>
      </c>
      <c r="S6912" s="13"/>
      <c r="T6912" s="101">
        <f t="shared" ref="T6912:T6975" ca="1" si="972">MAX(L6912-Q6912,0)*IF(I6912="Winter",VLOOKUP(G6912,$J$40:$L$43,3),VLOOKUP(G6912,$J$40:$L$43,2))</f>
        <v>0.127620305067557</v>
      </c>
      <c r="U6912" s="101">
        <f t="shared" si="964"/>
        <v>0</v>
      </c>
      <c r="V6912" s="101">
        <f t="shared" ca="1" si="965"/>
        <v>240.90614276921076</v>
      </c>
    </row>
    <row r="6913" spans="2:22" x14ac:dyDescent="0.3">
      <c r="B6913" s="13">
        <v>2023</v>
      </c>
      <c r="C6913" s="13">
        <v>10</v>
      </c>
      <c r="D6913" s="13">
        <v>13</v>
      </c>
      <c r="E6913" s="83" t="s">
        <v>385</v>
      </c>
      <c r="F6913" s="13">
        <v>5</v>
      </c>
      <c r="G6913" s="13">
        <v>10</v>
      </c>
      <c r="H6913" s="13" t="s">
        <v>70</v>
      </c>
      <c r="I6913" s="13" t="s">
        <v>53</v>
      </c>
      <c r="J6913" s="13"/>
      <c r="K6913" s="13" t="s">
        <v>28</v>
      </c>
      <c r="L6913" s="12">
        <f t="shared" ca="1" si="967"/>
        <v>1.854396282895129</v>
      </c>
      <c r="M6913" s="101">
        <f t="shared" ca="1" si="968"/>
        <v>9.7837947885547005E-2</v>
      </c>
      <c r="N6913" s="101">
        <f t="shared" ca="1" si="966"/>
        <v>984.70377225432298</v>
      </c>
      <c r="O6913" s="101">
        <f t="shared" ca="1" si="969"/>
        <v>0.20007081496155546</v>
      </c>
      <c r="Q6913" s="12">
        <f t="shared" ca="1" si="970"/>
        <v>5.6000000000000005</v>
      </c>
      <c r="R6913" s="101">
        <f t="shared" ca="1" si="971"/>
        <v>0.3170653546529274</v>
      </c>
      <c r="S6913" s="13"/>
      <c r="T6913" s="101">
        <f t="shared" ca="1" si="972"/>
        <v>0</v>
      </c>
      <c r="U6913" s="101">
        <f t="shared" ref="U6913:U6976" si="973">IF(H6913="On-Peak",IF(I6913="Winter",((L6913*$D$48)/60),((L6913*$D$47)/60)),0)</f>
        <v>0</v>
      </c>
      <c r="V6913" s="101">
        <f t="shared" ref="V6913:V6976" ca="1" si="974">V6912+MAX(T6913-R6913,0)-MAX(R6913-T6913,0)+MAX(U6913-R6913,0)-MAX(R6913-U6913,0)</f>
        <v>240.27201205990491</v>
      </c>
    </row>
    <row r="6914" spans="2:22" x14ac:dyDescent="0.3">
      <c r="B6914" s="13">
        <v>2023</v>
      </c>
      <c r="C6914" s="13">
        <v>10</v>
      </c>
      <c r="D6914" s="13">
        <v>13</v>
      </c>
      <c r="E6914" s="83" t="s">
        <v>385</v>
      </c>
      <c r="F6914" s="13">
        <v>5</v>
      </c>
      <c r="G6914" s="13">
        <v>11</v>
      </c>
      <c r="H6914" s="13" t="s">
        <v>70</v>
      </c>
      <c r="I6914" s="13" t="s">
        <v>53</v>
      </c>
      <c r="J6914" s="13"/>
      <c r="K6914" s="13" t="s">
        <v>28</v>
      </c>
      <c r="L6914" s="12">
        <f t="shared" ca="1" si="967"/>
        <v>1.8655616989430295</v>
      </c>
      <c r="M6914" s="101">
        <f t="shared" ca="1" si="968"/>
        <v>9.8427035236234237E-2</v>
      </c>
      <c r="N6914" s="101">
        <f t="shared" ca="1" si="966"/>
        <v>984.70377225432298</v>
      </c>
      <c r="O6914" s="101">
        <f t="shared" ca="1" si="969"/>
        <v>0.20127545169896344</v>
      </c>
      <c r="Q6914" s="12">
        <f t="shared" ca="1" si="970"/>
        <v>0</v>
      </c>
      <c r="R6914" s="101">
        <f t="shared" ca="1" si="971"/>
        <v>0</v>
      </c>
      <c r="S6914" s="13"/>
      <c r="T6914" s="101">
        <f t="shared" ca="1" si="972"/>
        <v>9.8427035236234237E-2</v>
      </c>
      <c r="U6914" s="101">
        <f t="shared" si="973"/>
        <v>0</v>
      </c>
      <c r="V6914" s="101">
        <f t="shared" ca="1" si="974"/>
        <v>240.37043909514114</v>
      </c>
    </row>
    <row r="6915" spans="2:22" x14ac:dyDescent="0.3">
      <c r="B6915" s="13">
        <v>2023</v>
      </c>
      <c r="C6915" s="13">
        <v>10</v>
      </c>
      <c r="D6915" s="13">
        <v>13</v>
      </c>
      <c r="E6915" s="83" t="s">
        <v>385</v>
      </c>
      <c r="F6915" s="13">
        <v>5</v>
      </c>
      <c r="G6915" s="13">
        <v>12</v>
      </c>
      <c r="H6915" s="13" t="s">
        <v>70</v>
      </c>
      <c r="I6915" s="13" t="s">
        <v>53</v>
      </c>
      <c r="J6915" s="13"/>
      <c r="K6915" s="13" t="s">
        <v>28</v>
      </c>
      <c r="L6915" s="12">
        <f t="shared" ca="1" si="967"/>
        <v>2.0762347209549716</v>
      </c>
      <c r="M6915" s="101">
        <f t="shared" ca="1" si="968"/>
        <v>0.10954214387758431</v>
      </c>
      <c r="N6915" s="101">
        <f t="shared" ca="1" si="966"/>
        <v>984.70377225432298</v>
      </c>
      <c r="O6915" s="101">
        <f t="shared" ca="1" si="969"/>
        <v>0.22400496404383188</v>
      </c>
      <c r="Q6915" s="12">
        <f t="shared" ca="1" si="970"/>
        <v>5.6000000000000005</v>
      </c>
      <c r="R6915" s="101">
        <f t="shared" ca="1" si="971"/>
        <v>0.2982867308711617</v>
      </c>
      <c r="S6915" s="13"/>
      <c r="T6915" s="101">
        <f t="shared" ca="1" si="972"/>
        <v>0</v>
      </c>
      <c r="U6915" s="101">
        <f t="shared" si="973"/>
        <v>0</v>
      </c>
      <c r="V6915" s="101">
        <f t="shared" ca="1" si="974"/>
        <v>239.77386563339883</v>
      </c>
    </row>
    <row r="6916" spans="2:22" x14ac:dyDescent="0.3">
      <c r="B6916" s="13">
        <v>2023</v>
      </c>
      <c r="C6916" s="13">
        <v>10</v>
      </c>
      <c r="D6916" s="13">
        <v>13</v>
      </c>
      <c r="E6916" s="83" t="s">
        <v>385</v>
      </c>
      <c r="F6916" s="13">
        <v>5</v>
      </c>
      <c r="G6916" s="13">
        <v>13</v>
      </c>
      <c r="H6916" s="13" t="s">
        <v>70</v>
      </c>
      <c r="I6916" s="13" t="s">
        <v>53</v>
      </c>
      <c r="J6916" s="13"/>
      <c r="K6916" s="13" t="s">
        <v>28</v>
      </c>
      <c r="L6916" s="12">
        <f t="shared" ca="1" si="967"/>
        <v>2.2963400061276391</v>
      </c>
      <c r="M6916" s="101">
        <f t="shared" ca="1" si="968"/>
        <v>0.12115489872329424</v>
      </c>
      <c r="N6916" s="101">
        <f t="shared" ca="1" si="966"/>
        <v>984.70377225432298</v>
      </c>
      <c r="O6916" s="101">
        <f t="shared" ca="1" si="969"/>
        <v>0.24775212326111098</v>
      </c>
      <c r="Q6916" s="12">
        <f t="shared" ca="1" si="970"/>
        <v>5.6000000000000005</v>
      </c>
      <c r="R6916" s="101">
        <f t="shared" ca="1" si="971"/>
        <v>0.27965481848129542</v>
      </c>
      <c r="S6916" s="13"/>
      <c r="T6916" s="101">
        <f t="shared" ca="1" si="972"/>
        <v>0</v>
      </c>
      <c r="U6916" s="101">
        <f t="shared" si="973"/>
        <v>0</v>
      </c>
      <c r="V6916" s="101">
        <f t="shared" ca="1" si="974"/>
        <v>239.21455599643622</v>
      </c>
    </row>
    <row r="6917" spans="2:22" x14ac:dyDescent="0.3">
      <c r="B6917" s="13">
        <v>2023</v>
      </c>
      <c r="C6917" s="13">
        <v>10</v>
      </c>
      <c r="D6917" s="13">
        <v>13</v>
      </c>
      <c r="E6917" s="83" t="s">
        <v>385</v>
      </c>
      <c r="F6917" s="13">
        <v>5</v>
      </c>
      <c r="G6917" s="13">
        <v>14</v>
      </c>
      <c r="H6917" s="13" t="s">
        <v>70</v>
      </c>
      <c r="I6917" s="13" t="s">
        <v>53</v>
      </c>
      <c r="J6917" s="13"/>
      <c r="K6917" s="13" t="s">
        <v>28</v>
      </c>
      <c r="L6917" s="12">
        <f t="shared" ca="1" si="967"/>
        <v>2.3583231561847389</v>
      </c>
      <c r="M6917" s="101">
        <f t="shared" ca="1" si="968"/>
        <v>0.12442512972030682</v>
      </c>
      <c r="N6917" s="101">
        <f t="shared" ca="1" si="966"/>
        <v>984.70377225432298</v>
      </c>
      <c r="O6917" s="101">
        <f t="shared" ca="1" si="969"/>
        <v>0.25443948532077149</v>
      </c>
      <c r="Q6917" s="12">
        <f t="shared" ca="1" si="970"/>
        <v>8.9221913827262966E-2</v>
      </c>
      <c r="R6917" s="101">
        <f t="shared" ca="1" si="971"/>
        <v>0</v>
      </c>
      <c r="S6917" s="13"/>
      <c r="T6917" s="101">
        <f t="shared" ca="1" si="972"/>
        <v>0.11971778154678044</v>
      </c>
      <c r="U6917" s="101">
        <f t="shared" si="973"/>
        <v>0</v>
      </c>
      <c r="V6917" s="101">
        <f t="shared" ca="1" si="974"/>
        <v>239.33427377798299</v>
      </c>
    </row>
    <row r="6918" spans="2:22" x14ac:dyDescent="0.3">
      <c r="B6918" s="13">
        <v>2023</v>
      </c>
      <c r="C6918" s="13">
        <v>10</v>
      </c>
      <c r="D6918" s="13">
        <v>13</v>
      </c>
      <c r="E6918" s="83" t="s">
        <v>385</v>
      </c>
      <c r="F6918" s="13">
        <v>5</v>
      </c>
      <c r="G6918" s="13">
        <v>15</v>
      </c>
      <c r="H6918" s="13" t="s">
        <v>70</v>
      </c>
      <c r="I6918" s="13" t="s">
        <v>53</v>
      </c>
      <c r="J6918" s="13"/>
      <c r="K6918" s="13" t="s">
        <v>28</v>
      </c>
      <c r="L6918" s="12">
        <f t="shared" ca="1" si="967"/>
        <v>2.452423547515703</v>
      </c>
      <c r="M6918" s="101">
        <f t="shared" ca="1" si="968"/>
        <v>0.12938986636692851</v>
      </c>
      <c r="N6918" s="101">
        <f t="shared" ca="1" si="966"/>
        <v>984.70377225432298</v>
      </c>
      <c r="O6918" s="101">
        <f t="shared" ca="1" si="969"/>
        <v>0.26459197654146921</v>
      </c>
      <c r="Q6918" s="12">
        <f t="shared" ca="1" si="970"/>
        <v>5.6000000000000005</v>
      </c>
      <c r="R6918" s="101">
        <f t="shared" ca="1" si="971"/>
        <v>0.26644234670279582</v>
      </c>
      <c r="S6918" s="13"/>
      <c r="T6918" s="101">
        <f t="shared" ca="1" si="972"/>
        <v>0</v>
      </c>
      <c r="U6918" s="101">
        <f t="shared" si="973"/>
        <v>0</v>
      </c>
      <c r="V6918" s="101">
        <f t="shared" ca="1" si="974"/>
        <v>238.80138908457738</v>
      </c>
    </row>
    <row r="6919" spans="2:22" x14ac:dyDescent="0.3">
      <c r="B6919" s="13">
        <v>2023</v>
      </c>
      <c r="C6919" s="13">
        <v>10</v>
      </c>
      <c r="D6919" s="13">
        <v>13</v>
      </c>
      <c r="E6919" s="83" t="s">
        <v>385</v>
      </c>
      <c r="F6919" s="13">
        <v>5</v>
      </c>
      <c r="G6919" s="13">
        <v>16</v>
      </c>
      <c r="H6919" s="13" t="s">
        <v>71</v>
      </c>
      <c r="I6919" s="13" t="s">
        <v>53</v>
      </c>
      <c r="J6919" s="13"/>
      <c r="K6919" s="13" t="s">
        <v>28</v>
      </c>
      <c r="L6919" s="12">
        <f t="shared" ca="1" si="967"/>
        <v>1.7977882903647737</v>
      </c>
      <c r="M6919" s="101">
        <f t="shared" ca="1" si="968"/>
        <v>0.22317743836588302</v>
      </c>
      <c r="N6919" s="101">
        <f t="shared" ca="1" si="966"/>
        <v>985.20940021098806</v>
      </c>
      <c r="O6919" s="101">
        <f t="shared" ca="1" si="969"/>
        <v>0.5353813528706296</v>
      </c>
      <c r="Q6919" s="12">
        <f t="shared" ca="1" si="970"/>
        <v>5.6000000000000005</v>
      </c>
      <c r="R6919" s="101">
        <f t="shared" ca="1" si="971"/>
        <v>0.32185722122062194</v>
      </c>
      <c r="S6919" s="13"/>
      <c r="T6919" s="101">
        <f t="shared" ca="1" si="972"/>
        <v>0</v>
      </c>
      <c r="U6919" s="101">
        <f t="shared" ca="1" si="973"/>
        <v>0.50562795666509264</v>
      </c>
      <c r="V6919" s="101">
        <f t="shared" ca="1" si="974"/>
        <v>238.66330259880124</v>
      </c>
    </row>
    <row r="6920" spans="2:22" x14ac:dyDescent="0.3">
      <c r="B6920" s="13">
        <v>2023</v>
      </c>
      <c r="C6920" s="13">
        <v>10</v>
      </c>
      <c r="D6920" s="13">
        <v>13</v>
      </c>
      <c r="E6920" s="83" t="s">
        <v>385</v>
      </c>
      <c r="F6920" s="13">
        <v>5</v>
      </c>
      <c r="G6920" s="13">
        <v>17</v>
      </c>
      <c r="H6920" s="13" t="s">
        <v>71</v>
      </c>
      <c r="I6920" s="13" t="s">
        <v>53</v>
      </c>
      <c r="J6920" s="13"/>
      <c r="K6920" s="13" t="s">
        <v>28</v>
      </c>
      <c r="L6920" s="12">
        <f t="shared" ca="1" si="967"/>
        <v>3.5754217013542244</v>
      </c>
      <c r="M6920" s="101">
        <f t="shared" ca="1" si="968"/>
        <v>0.44385285000611341</v>
      </c>
      <c r="N6920" s="101">
        <f t="shared" ca="1" si="966"/>
        <v>986.21498756449398</v>
      </c>
      <c r="O6920" s="101">
        <f t="shared" ca="1" si="969"/>
        <v>1.064760582663288</v>
      </c>
      <c r="Q6920" s="12">
        <f t="shared" ca="1" si="970"/>
        <v>5.6000000000000005</v>
      </c>
      <c r="R6920" s="101">
        <f t="shared" ca="1" si="971"/>
        <v>0.17138055298036495</v>
      </c>
      <c r="S6920" s="13"/>
      <c r="T6920" s="101">
        <f t="shared" ca="1" si="972"/>
        <v>0</v>
      </c>
      <c r="U6920" s="101">
        <f t="shared" ca="1" si="973"/>
        <v>1.0055873535058757</v>
      </c>
      <c r="V6920" s="101">
        <f t="shared" ca="1" si="974"/>
        <v>239.32612884634639</v>
      </c>
    </row>
    <row r="6921" spans="2:22" x14ac:dyDescent="0.3">
      <c r="B6921" s="13">
        <v>2023</v>
      </c>
      <c r="C6921" s="13">
        <v>10</v>
      </c>
      <c r="D6921" s="13">
        <v>13</v>
      </c>
      <c r="E6921" s="83" t="s">
        <v>385</v>
      </c>
      <c r="F6921" s="13">
        <v>5</v>
      </c>
      <c r="G6921" s="13">
        <v>18</v>
      </c>
      <c r="H6921" s="13" t="s">
        <v>71</v>
      </c>
      <c r="I6921" s="13" t="s">
        <v>53</v>
      </c>
      <c r="J6921" s="13"/>
      <c r="K6921" s="13" t="s">
        <v>28</v>
      </c>
      <c r="L6921" s="12">
        <f t="shared" ca="1" si="967"/>
        <v>2.8586103791638617</v>
      </c>
      <c r="M6921" s="101">
        <f t="shared" ca="1" si="968"/>
        <v>0.35486789246940181</v>
      </c>
      <c r="N6921" s="101">
        <f t="shared" ca="1" si="966"/>
        <v>987.01897173363386</v>
      </c>
      <c r="O6921" s="101">
        <f t="shared" ca="1" si="969"/>
        <v>0.85129417091499804</v>
      </c>
      <c r="Q6921" s="12">
        <f t="shared" ca="1" si="970"/>
        <v>0</v>
      </c>
      <c r="R6921" s="101">
        <f t="shared" ca="1" si="971"/>
        <v>0</v>
      </c>
      <c r="S6921" s="13"/>
      <c r="T6921" s="101">
        <f t="shared" ca="1" si="972"/>
        <v>0.35486789246940181</v>
      </c>
      <c r="U6921" s="101">
        <f t="shared" ca="1" si="973"/>
        <v>0.80398416913983617</v>
      </c>
      <c r="V6921" s="101">
        <f t="shared" ca="1" si="974"/>
        <v>240.48498090795562</v>
      </c>
    </row>
    <row r="6922" spans="2:22" x14ac:dyDescent="0.3">
      <c r="B6922" s="13">
        <v>2023</v>
      </c>
      <c r="C6922" s="13">
        <v>10</v>
      </c>
      <c r="D6922" s="13">
        <v>13</v>
      </c>
      <c r="E6922" s="83" t="s">
        <v>385</v>
      </c>
      <c r="F6922" s="13">
        <v>5</v>
      </c>
      <c r="G6922" s="13">
        <v>19</v>
      </c>
      <c r="H6922" s="13" t="s">
        <v>71</v>
      </c>
      <c r="I6922" s="13" t="s">
        <v>53</v>
      </c>
      <c r="J6922" s="13"/>
      <c r="K6922" s="13" t="s">
        <v>28</v>
      </c>
      <c r="L6922" s="12">
        <f t="shared" ca="1" si="967"/>
        <v>2.723082324058598</v>
      </c>
      <c r="M6922" s="101">
        <f t="shared" ca="1" si="968"/>
        <v>0.33804343970863437</v>
      </c>
      <c r="N6922" s="101">
        <f t="shared" ca="1" si="966"/>
        <v>987.78483863727536</v>
      </c>
      <c r="O6922" s="101">
        <f t="shared" ca="1" si="969"/>
        <v>0.81093391610465049</v>
      </c>
      <c r="Q6922" s="12">
        <f t="shared" ca="1" si="970"/>
        <v>0</v>
      </c>
      <c r="R6922" s="101">
        <f t="shared" ca="1" si="971"/>
        <v>0</v>
      </c>
      <c r="S6922" s="13"/>
      <c r="T6922" s="101">
        <f t="shared" ca="1" si="972"/>
        <v>0.33804343970863437</v>
      </c>
      <c r="U6922" s="101">
        <f t="shared" ca="1" si="973"/>
        <v>0.76586690364148069</v>
      </c>
      <c r="V6922" s="101">
        <f t="shared" ca="1" si="974"/>
        <v>241.58889125130571</v>
      </c>
    </row>
    <row r="6923" spans="2:22" x14ac:dyDescent="0.3">
      <c r="B6923" s="13">
        <v>2023</v>
      </c>
      <c r="C6923" s="13">
        <v>10</v>
      </c>
      <c r="D6923" s="13">
        <v>13</v>
      </c>
      <c r="E6923" s="83" t="s">
        <v>385</v>
      </c>
      <c r="F6923" s="13">
        <v>5</v>
      </c>
      <c r="G6923" s="13">
        <v>20</v>
      </c>
      <c r="H6923" s="13" t="s">
        <v>69</v>
      </c>
      <c r="I6923" s="13" t="s">
        <v>53</v>
      </c>
      <c r="J6923" s="13"/>
      <c r="K6923" s="13" t="s">
        <v>28</v>
      </c>
      <c r="L6923" s="12">
        <f t="shared" ca="1" si="967"/>
        <v>2.7510984216386127</v>
      </c>
      <c r="M6923" s="101">
        <f t="shared" ca="1" si="968"/>
        <v>0.1451479527256532</v>
      </c>
      <c r="N6923" s="101">
        <f t="shared" ca="1" si="966"/>
        <v>987.78483863727536</v>
      </c>
      <c r="O6923" s="101">
        <f t="shared" ca="1" si="969"/>
        <v>0.29681600871058994</v>
      </c>
      <c r="Q6923" s="12">
        <f t="shared" ca="1" si="970"/>
        <v>0</v>
      </c>
      <c r="R6923" s="101">
        <f t="shared" ca="1" si="971"/>
        <v>0</v>
      </c>
      <c r="S6923" s="13"/>
      <c r="T6923" s="101">
        <f t="shared" ca="1" si="972"/>
        <v>0.1451479527256532</v>
      </c>
      <c r="U6923" s="101">
        <f t="shared" si="973"/>
        <v>0</v>
      </c>
      <c r="V6923" s="101">
        <f t="shared" ca="1" si="974"/>
        <v>241.73403920403138</v>
      </c>
    </row>
    <row r="6924" spans="2:22" x14ac:dyDescent="0.3">
      <c r="B6924" s="13">
        <v>2023</v>
      </c>
      <c r="C6924" s="13">
        <v>10</v>
      </c>
      <c r="D6924" s="13">
        <v>13</v>
      </c>
      <c r="E6924" s="83" t="s">
        <v>385</v>
      </c>
      <c r="F6924" s="13">
        <v>5</v>
      </c>
      <c r="G6924" s="13">
        <v>21</v>
      </c>
      <c r="H6924" s="13" t="s">
        <v>69</v>
      </c>
      <c r="I6924" s="13" t="s">
        <v>53</v>
      </c>
      <c r="J6924" s="13"/>
      <c r="K6924" s="13" t="s">
        <v>28</v>
      </c>
      <c r="L6924" s="12">
        <f t="shared" ca="1" si="967"/>
        <v>2.7647660860502983</v>
      </c>
      <c r="M6924" s="101">
        <f t="shared" ca="1" si="968"/>
        <v>0.14586905870001374</v>
      </c>
      <c r="N6924" s="101">
        <f t="shared" ca="1" si="966"/>
        <v>987.78483863727536</v>
      </c>
      <c r="O6924" s="101">
        <f t="shared" ca="1" si="969"/>
        <v>0.2982906130239667</v>
      </c>
      <c r="Q6924" s="12">
        <f t="shared" ca="1" si="970"/>
        <v>0</v>
      </c>
      <c r="R6924" s="101">
        <f t="shared" ca="1" si="971"/>
        <v>0</v>
      </c>
      <c r="S6924" s="13"/>
      <c r="T6924" s="101">
        <f t="shared" ca="1" si="972"/>
        <v>0.14586905870001374</v>
      </c>
      <c r="U6924" s="101">
        <f t="shared" si="973"/>
        <v>0</v>
      </c>
      <c r="V6924" s="101">
        <f t="shared" ca="1" si="974"/>
        <v>241.87990826273139</v>
      </c>
    </row>
    <row r="6925" spans="2:22" x14ac:dyDescent="0.3">
      <c r="B6925" s="13">
        <v>2023</v>
      </c>
      <c r="C6925" s="13">
        <v>10</v>
      </c>
      <c r="D6925" s="13">
        <v>13</v>
      </c>
      <c r="E6925" s="83" t="s">
        <v>385</v>
      </c>
      <c r="F6925" s="13">
        <v>5</v>
      </c>
      <c r="G6925" s="13">
        <v>22</v>
      </c>
      <c r="H6925" s="13" t="s">
        <v>69</v>
      </c>
      <c r="I6925" s="13" t="s">
        <v>53</v>
      </c>
      <c r="J6925" s="13"/>
      <c r="K6925" s="13" t="s">
        <v>28</v>
      </c>
      <c r="L6925" s="12">
        <f t="shared" ca="1" si="967"/>
        <v>2.4195702550043134</v>
      </c>
      <c r="M6925" s="101">
        <f t="shared" ca="1" si="968"/>
        <v>0.12765652665402757</v>
      </c>
      <c r="N6925" s="101">
        <f t="shared" ca="1" si="966"/>
        <v>987.78483863727536</v>
      </c>
      <c r="O6925" s="101">
        <f t="shared" ca="1" si="969"/>
        <v>0.26104743481241538</v>
      </c>
      <c r="Q6925" s="12">
        <f t="shared" ca="1" si="970"/>
        <v>0</v>
      </c>
      <c r="R6925" s="101">
        <f t="shared" ca="1" si="971"/>
        <v>0</v>
      </c>
      <c r="S6925" s="13"/>
      <c r="T6925" s="101">
        <f t="shared" ca="1" si="972"/>
        <v>0.12765652665402757</v>
      </c>
      <c r="U6925" s="101">
        <f t="shared" si="973"/>
        <v>0</v>
      </c>
      <c r="V6925" s="101">
        <f t="shared" ca="1" si="974"/>
        <v>242.00756478938541</v>
      </c>
    </row>
    <row r="6926" spans="2:22" x14ac:dyDescent="0.3">
      <c r="B6926" s="13">
        <v>2023</v>
      </c>
      <c r="C6926" s="13">
        <v>10</v>
      </c>
      <c r="D6926" s="13">
        <v>13</v>
      </c>
      <c r="E6926" s="83" t="s">
        <v>385</v>
      </c>
      <c r="F6926" s="13">
        <v>5</v>
      </c>
      <c r="G6926" s="13">
        <v>23</v>
      </c>
      <c r="H6926" s="13" t="s">
        <v>69</v>
      </c>
      <c r="I6926" s="13" t="s">
        <v>53</v>
      </c>
      <c r="J6926" s="13"/>
      <c r="K6926" s="13" t="s">
        <v>28</v>
      </c>
      <c r="L6926" s="12">
        <f t="shared" ca="1" si="967"/>
        <v>2.0295547334504653</v>
      </c>
      <c r="M6926" s="101">
        <f t="shared" ca="1" si="968"/>
        <v>0.10707930773684655</v>
      </c>
      <c r="N6926" s="101">
        <f t="shared" ca="1" si="966"/>
        <v>987.78483863727536</v>
      </c>
      <c r="O6926" s="101">
        <f t="shared" ca="1" si="969"/>
        <v>0.2189686601919707</v>
      </c>
      <c r="Q6926" s="12">
        <f t="shared" ca="1" si="970"/>
        <v>0</v>
      </c>
      <c r="R6926" s="101">
        <f t="shared" ca="1" si="971"/>
        <v>0</v>
      </c>
      <c r="S6926" s="13"/>
      <c r="T6926" s="101">
        <f t="shared" ca="1" si="972"/>
        <v>0.10707930773684655</v>
      </c>
      <c r="U6926" s="101">
        <f t="shared" si="973"/>
        <v>0</v>
      </c>
      <c r="V6926" s="101">
        <f t="shared" ca="1" si="974"/>
        <v>242.11464409712227</v>
      </c>
    </row>
    <row r="6927" spans="2:22" x14ac:dyDescent="0.3">
      <c r="B6927" s="13">
        <v>2023</v>
      </c>
      <c r="C6927" s="13">
        <v>10</v>
      </c>
      <c r="D6927" s="13">
        <v>14</v>
      </c>
      <c r="E6927" s="83" t="s">
        <v>386</v>
      </c>
      <c r="F6927" s="13">
        <v>6</v>
      </c>
      <c r="G6927" s="13">
        <v>0</v>
      </c>
      <c r="H6927" s="13" t="s">
        <v>69</v>
      </c>
      <c r="I6927" s="13" t="s">
        <v>53</v>
      </c>
      <c r="J6927" s="13"/>
      <c r="K6927" s="13" t="s">
        <v>28</v>
      </c>
      <c r="L6927" s="12">
        <f t="shared" ca="1" si="967"/>
        <v>3.1135719934036241</v>
      </c>
      <c r="M6927" s="101">
        <f t="shared" ca="1" si="968"/>
        <v>0.1642720583719752</v>
      </c>
      <c r="N6927" s="101">
        <f t="shared" ca="1" si="966"/>
        <v>987.78483863727536</v>
      </c>
      <c r="O6927" s="101">
        <f t="shared" ca="1" si="969"/>
        <v>0.33592328236831698</v>
      </c>
      <c r="Q6927" s="12">
        <f t="shared" ca="1" si="970"/>
        <v>0</v>
      </c>
      <c r="R6927" s="101">
        <f t="shared" ca="1" si="971"/>
        <v>0</v>
      </c>
      <c r="S6927" s="13"/>
      <c r="T6927" s="101">
        <f t="shared" ca="1" si="972"/>
        <v>0.1642720583719752</v>
      </c>
      <c r="U6927" s="101">
        <f t="shared" si="973"/>
        <v>0</v>
      </c>
      <c r="V6927" s="101">
        <f t="shared" ca="1" si="974"/>
        <v>242.27891615549424</v>
      </c>
    </row>
    <row r="6928" spans="2:22" x14ac:dyDescent="0.3">
      <c r="B6928" s="13">
        <v>2023</v>
      </c>
      <c r="C6928" s="13">
        <v>10</v>
      </c>
      <c r="D6928" s="13">
        <v>14</v>
      </c>
      <c r="E6928" s="83" t="s">
        <v>386</v>
      </c>
      <c r="F6928" s="13">
        <v>6</v>
      </c>
      <c r="G6928" s="13">
        <v>1</v>
      </c>
      <c r="H6928" s="13" t="s">
        <v>69</v>
      </c>
      <c r="I6928" s="13" t="s">
        <v>53</v>
      </c>
      <c r="J6928" s="13"/>
      <c r="K6928" s="13" t="s">
        <v>28</v>
      </c>
      <c r="L6928" s="12">
        <f t="shared" ca="1" si="967"/>
        <v>1.548146623379745</v>
      </c>
      <c r="M6928" s="101">
        <f t="shared" ca="1" si="968"/>
        <v>8.1680215849515347E-2</v>
      </c>
      <c r="N6928" s="101">
        <f t="shared" ref="N6928:N6991" ca="1" si="975">IF(H6928="On-Peak",IF(I6928="Winter",((L6928*$D$48)/60)+N6927,((L6928*$D$47)/60)+N6927),N6927)</f>
        <v>987.78483863727536</v>
      </c>
      <c r="O6928" s="101">
        <f t="shared" ca="1" si="969"/>
        <v>0.16702953919644067</v>
      </c>
      <c r="Q6928" s="12">
        <f t="shared" ca="1" si="970"/>
        <v>0</v>
      </c>
      <c r="R6928" s="101">
        <f t="shared" ca="1" si="971"/>
        <v>0</v>
      </c>
      <c r="S6928" s="13"/>
      <c r="T6928" s="101">
        <f t="shared" ca="1" si="972"/>
        <v>8.1680215849515347E-2</v>
      </c>
      <c r="U6928" s="101">
        <f t="shared" si="973"/>
        <v>0</v>
      </c>
      <c r="V6928" s="101">
        <f t="shared" ca="1" si="974"/>
        <v>242.36059637134375</v>
      </c>
    </row>
    <row r="6929" spans="2:22" x14ac:dyDescent="0.3">
      <c r="B6929" s="13">
        <v>2023</v>
      </c>
      <c r="C6929" s="13">
        <v>10</v>
      </c>
      <c r="D6929" s="13">
        <v>14</v>
      </c>
      <c r="E6929" s="83" t="s">
        <v>386</v>
      </c>
      <c r="F6929" s="13">
        <v>6</v>
      </c>
      <c r="G6929" s="13">
        <v>2</v>
      </c>
      <c r="H6929" s="13" t="s">
        <v>69</v>
      </c>
      <c r="I6929" s="13" t="s">
        <v>53</v>
      </c>
      <c r="J6929" s="13"/>
      <c r="K6929" s="13" t="s">
        <v>28</v>
      </c>
      <c r="L6929" s="12">
        <f t="shared" ca="1" si="967"/>
        <v>1.2231135146202037</v>
      </c>
      <c r="M6929" s="101">
        <f t="shared" ca="1" si="968"/>
        <v>6.4531469031361949E-2</v>
      </c>
      <c r="N6929" s="101">
        <f t="shared" ca="1" si="975"/>
        <v>987.78483863727536</v>
      </c>
      <c r="O6929" s="101">
        <f t="shared" ca="1" si="969"/>
        <v>0.13196171709237378</v>
      </c>
      <c r="Q6929" s="12">
        <f t="shared" ca="1" si="970"/>
        <v>0</v>
      </c>
      <c r="R6929" s="101">
        <f t="shared" ca="1" si="971"/>
        <v>0</v>
      </c>
      <c r="S6929" s="13"/>
      <c r="T6929" s="101">
        <f t="shared" ca="1" si="972"/>
        <v>6.4531469031361949E-2</v>
      </c>
      <c r="U6929" s="101">
        <f t="shared" si="973"/>
        <v>0</v>
      </c>
      <c r="V6929" s="101">
        <f t="shared" ca="1" si="974"/>
        <v>242.4251278403751</v>
      </c>
    </row>
    <row r="6930" spans="2:22" x14ac:dyDescent="0.3">
      <c r="B6930" s="13">
        <v>2023</v>
      </c>
      <c r="C6930" s="13">
        <v>10</v>
      </c>
      <c r="D6930" s="13">
        <v>14</v>
      </c>
      <c r="E6930" s="83" t="s">
        <v>386</v>
      </c>
      <c r="F6930" s="13">
        <v>6</v>
      </c>
      <c r="G6930" s="13">
        <v>3</v>
      </c>
      <c r="H6930" s="13" t="s">
        <v>69</v>
      </c>
      <c r="I6930" s="13" t="s">
        <v>53</v>
      </c>
      <c r="J6930" s="13"/>
      <c r="K6930" s="13" t="s">
        <v>28</v>
      </c>
      <c r="L6930" s="12">
        <f t="shared" ca="1" si="967"/>
        <v>1.2828931133040078</v>
      </c>
      <c r="M6930" s="101">
        <f t="shared" ca="1" si="968"/>
        <v>6.7685440657919455E-2</v>
      </c>
      <c r="N6930" s="101">
        <f t="shared" ca="1" si="975"/>
        <v>987.78483863727536</v>
      </c>
      <c r="O6930" s="101">
        <f t="shared" ca="1" si="969"/>
        <v>0.13841133799436939</v>
      </c>
      <c r="Q6930" s="12">
        <f t="shared" ca="1" si="970"/>
        <v>0</v>
      </c>
      <c r="R6930" s="101">
        <f t="shared" ca="1" si="971"/>
        <v>0</v>
      </c>
      <c r="S6930" s="13"/>
      <c r="T6930" s="101">
        <f t="shared" ca="1" si="972"/>
        <v>6.7685440657919455E-2</v>
      </c>
      <c r="U6930" s="101">
        <f t="shared" si="973"/>
        <v>0</v>
      </c>
      <c r="V6930" s="101">
        <f t="shared" ca="1" si="974"/>
        <v>242.49281328103302</v>
      </c>
    </row>
    <row r="6931" spans="2:22" x14ac:dyDescent="0.3">
      <c r="B6931" s="13">
        <v>2023</v>
      </c>
      <c r="C6931" s="13">
        <v>10</v>
      </c>
      <c r="D6931" s="13">
        <v>14</v>
      </c>
      <c r="E6931" s="83" t="s">
        <v>386</v>
      </c>
      <c r="F6931" s="13">
        <v>6</v>
      </c>
      <c r="G6931" s="13">
        <v>4</v>
      </c>
      <c r="H6931" s="13" t="s">
        <v>69</v>
      </c>
      <c r="I6931" s="13" t="s">
        <v>53</v>
      </c>
      <c r="J6931" s="13"/>
      <c r="K6931" s="13" t="s">
        <v>28</v>
      </c>
      <c r="L6931" s="12">
        <f t="shared" ca="1" si="967"/>
        <v>1.4009379463072087</v>
      </c>
      <c r="M6931" s="101">
        <f t="shared" ca="1" si="968"/>
        <v>7.3913486047168339E-2</v>
      </c>
      <c r="N6931" s="101">
        <f t="shared" ca="1" si="975"/>
        <v>987.78483863727536</v>
      </c>
      <c r="O6931" s="101">
        <f t="shared" ca="1" si="969"/>
        <v>0.15114719502708474</v>
      </c>
      <c r="Q6931" s="12">
        <f t="shared" ca="1" si="970"/>
        <v>0</v>
      </c>
      <c r="R6931" s="101">
        <f t="shared" ca="1" si="971"/>
        <v>0</v>
      </c>
      <c r="S6931" s="13"/>
      <c r="T6931" s="101">
        <f t="shared" ca="1" si="972"/>
        <v>7.3913486047168339E-2</v>
      </c>
      <c r="U6931" s="101">
        <f t="shared" si="973"/>
        <v>0</v>
      </c>
      <c r="V6931" s="101">
        <f t="shared" ca="1" si="974"/>
        <v>242.56672676708018</v>
      </c>
    </row>
    <row r="6932" spans="2:22" x14ac:dyDescent="0.3">
      <c r="B6932" s="13">
        <v>2023</v>
      </c>
      <c r="C6932" s="13">
        <v>10</v>
      </c>
      <c r="D6932" s="13">
        <v>14</v>
      </c>
      <c r="E6932" s="83" t="s">
        <v>386</v>
      </c>
      <c r="F6932" s="13">
        <v>6</v>
      </c>
      <c r="G6932" s="13">
        <v>5</v>
      </c>
      <c r="H6932" s="13" t="s">
        <v>69</v>
      </c>
      <c r="I6932" s="13" t="s">
        <v>53</v>
      </c>
      <c r="J6932" s="13"/>
      <c r="K6932" s="13" t="s">
        <v>28</v>
      </c>
      <c r="L6932" s="12">
        <f t="shared" ca="1" si="967"/>
        <v>1.4613499346698346</v>
      </c>
      <c r="M6932" s="101">
        <f t="shared" ca="1" si="968"/>
        <v>7.7100822553180473E-2</v>
      </c>
      <c r="N6932" s="101">
        <f t="shared" ca="1" si="975"/>
        <v>987.78483863727536</v>
      </c>
      <c r="O6932" s="101">
        <f t="shared" ca="1" si="969"/>
        <v>0.15766504445152846</v>
      </c>
      <c r="Q6932" s="12">
        <f t="shared" ca="1" si="970"/>
        <v>0</v>
      </c>
      <c r="R6932" s="101">
        <f t="shared" ca="1" si="971"/>
        <v>0</v>
      </c>
      <c r="S6932" s="13"/>
      <c r="T6932" s="101">
        <f t="shared" ca="1" si="972"/>
        <v>7.7100822553180473E-2</v>
      </c>
      <c r="U6932" s="101">
        <f t="shared" si="973"/>
        <v>0</v>
      </c>
      <c r="V6932" s="101">
        <f t="shared" ca="1" si="974"/>
        <v>242.64382758963336</v>
      </c>
    </row>
    <row r="6933" spans="2:22" x14ac:dyDescent="0.3">
      <c r="B6933" s="13">
        <v>2023</v>
      </c>
      <c r="C6933" s="13">
        <v>10</v>
      </c>
      <c r="D6933" s="13">
        <v>14</v>
      </c>
      <c r="E6933" s="83" t="s">
        <v>386</v>
      </c>
      <c r="F6933" s="13">
        <v>6</v>
      </c>
      <c r="G6933" s="13">
        <v>6</v>
      </c>
      <c r="H6933" s="13" t="s">
        <v>69</v>
      </c>
      <c r="I6933" s="13" t="s">
        <v>53</v>
      </c>
      <c r="J6933" s="13"/>
      <c r="K6933" s="13" t="s">
        <v>28</v>
      </c>
      <c r="L6933" s="12">
        <f t="shared" ca="1" si="967"/>
        <v>1.5392883005930864</v>
      </c>
      <c r="M6933" s="101">
        <f t="shared" ca="1" si="968"/>
        <v>8.1212850739291242E-2</v>
      </c>
      <c r="N6933" s="101">
        <f t="shared" ca="1" si="975"/>
        <v>987.78483863727536</v>
      </c>
      <c r="O6933" s="101">
        <f t="shared" ca="1" si="969"/>
        <v>0.16607381475098809</v>
      </c>
      <c r="Q6933" s="12">
        <f t="shared" ca="1" si="970"/>
        <v>5.6000000000000005</v>
      </c>
      <c r="R6933" s="101">
        <f t="shared" ca="1" si="971"/>
        <v>0.34373924535479528</v>
      </c>
      <c r="S6933" s="13"/>
      <c r="T6933" s="101">
        <f t="shared" ca="1" si="972"/>
        <v>0</v>
      </c>
      <c r="U6933" s="101">
        <f t="shared" si="973"/>
        <v>0</v>
      </c>
      <c r="V6933" s="101">
        <f t="shared" ca="1" si="974"/>
        <v>241.95634909892379</v>
      </c>
    </row>
    <row r="6934" spans="2:22" x14ac:dyDescent="0.3">
      <c r="B6934" s="13">
        <v>2023</v>
      </c>
      <c r="C6934" s="13">
        <v>10</v>
      </c>
      <c r="D6934" s="13">
        <v>14</v>
      </c>
      <c r="E6934" s="83" t="s">
        <v>386</v>
      </c>
      <c r="F6934" s="13">
        <v>6</v>
      </c>
      <c r="G6934" s="13">
        <v>7</v>
      </c>
      <c r="H6934" s="13" t="s">
        <v>69</v>
      </c>
      <c r="I6934" s="13" t="s">
        <v>53</v>
      </c>
      <c r="J6934" s="13"/>
      <c r="K6934" s="13" t="s">
        <v>28</v>
      </c>
      <c r="L6934" s="12">
        <f t="shared" ca="1" si="967"/>
        <v>1.313517445890056</v>
      </c>
      <c r="M6934" s="101">
        <f t="shared" ca="1" si="968"/>
        <v>6.9301180445159358E-2</v>
      </c>
      <c r="N6934" s="101">
        <f t="shared" ca="1" si="975"/>
        <v>987.78483863727536</v>
      </c>
      <c r="O6934" s="101">
        <f t="shared" ca="1" si="969"/>
        <v>0.14171539723707816</v>
      </c>
      <c r="Q6934" s="12">
        <f t="shared" ca="1" si="970"/>
        <v>0</v>
      </c>
      <c r="R6934" s="101">
        <f t="shared" ca="1" si="971"/>
        <v>0</v>
      </c>
      <c r="S6934" s="13"/>
      <c r="T6934" s="101">
        <f t="shared" ca="1" si="972"/>
        <v>6.9301180445159358E-2</v>
      </c>
      <c r="U6934" s="101">
        <f t="shared" si="973"/>
        <v>0</v>
      </c>
      <c r="V6934" s="101">
        <f t="shared" ca="1" si="974"/>
        <v>242.02565027936896</v>
      </c>
    </row>
    <row r="6935" spans="2:22" x14ac:dyDescent="0.3">
      <c r="B6935" s="13">
        <v>2023</v>
      </c>
      <c r="C6935" s="13">
        <v>10</v>
      </c>
      <c r="D6935" s="13">
        <v>14</v>
      </c>
      <c r="E6935" s="83" t="s">
        <v>386</v>
      </c>
      <c r="F6935" s="13">
        <v>6</v>
      </c>
      <c r="G6935" s="13">
        <v>8</v>
      </c>
      <c r="H6935" s="13" t="s">
        <v>69</v>
      </c>
      <c r="I6935" s="13" t="s">
        <v>53</v>
      </c>
      <c r="J6935" s="13"/>
      <c r="K6935" s="13" t="s">
        <v>28</v>
      </c>
      <c r="L6935" s="12">
        <f t="shared" ca="1" si="967"/>
        <v>2.2366417435933537</v>
      </c>
      <c r="M6935" s="101">
        <f t="shared" ca="1" si="968"/>
        <v>0.11800521839198534</v>
      </c>
      <c r="N6935" s="101">
        <f t="shared" ca="1" si="975"/>
        <v>987.78483863727536</v>
      </c>
      <c r="O6935" s="101">
        <f t="shared" ca="1" si="969"/>
        <v>0.24131127771628694</v>
      </c>
      <c r="Q6935" s="12">
        <f t="shared" ca="1" si="970"/>
        <v>4.2933284502683371</v>
      </c>
      <c r="R6935" s="101">
        <f t="shared" ca="1" si="971"/>
        <v>0.17409852972003736</v>
      </c>
      <c r="S6935" s="13"/>
      <c r="T6935" s="101">
        <f t="shared" ca="1" si="972"/>
        <v>0</v>
      </c>
      <c r="U6935" s="101">
        <f t="shared" si="973"/>
        <v>0</v>
      </c>
      <c r="V6935" s="101">
        <f t="shared" ca="1" si="974"/>
        <v>241.67745321992891</v>
      </c>
    </row>
    <row r="6936" spans="2:22" x14ac:dyDescent="0.3">
      <c r="B6936" s="13">
        <v>2023</v>
      </c>
      <c r="C6936" s="13">
        <v>10</v>
      </c>
      <c r="D6936" s="13">
        <v>14</v>
      </c>
      <c r="E6936" s="83" t="s">
        <v>386</v>
      </c>
      <c r="F6936" s="13">
        <v>6</v>
      </c>
      <c r="G6936" s="13">
        <v>9</v>
      </c>
      <c r="H6936" s="13" t="s">
        <v>69</v>
      </c>
      <c r="I6936" s="13" t="s">
        <v>53</v>
      </c>
      <c r="J6936" s="13"/>
      <c r="K6936" s="13" t="s">
        <v>28</v>
      </c>
      <c r="L6936" s="12">
        <f t="shared" ca="1" si="967"/>
        <v>2.6694482788128155</v>
      </c>
      <c r="M6936" s="101">
        <f t="shared" ca="1" si="968"/>
        <v>0.14084009119016416</v>
      </c>
      <c r="N6936" s="101">
        <f t="shared" ca="1" si="975"/>
        <v>987.78483863727536</v>
      </c>
      <c r="O6936" s="101">
        <f t="shared" ca="1" si="969"/>
        <v>0.2880067748011147</v>
      </c>
      <c r="Q6936" s="12">
        <f t="shared" ca="1" si="970"/>
        <v>5.3813960453492866</v>
      </c>
      <c r="R6936" s="101">
        <f t="shared" ca="1" si="971"/>
        <v>0.22956637843731229</v>
      </c>
      <c r="S6936" s="13"/>
      <c r="T6936" s="101">
        <f t="shared" ca="1" si="972"/>
        <v>0</v>
      </c>
      <c r="U6936" s="101">
        <f t="shared" si="973"/>
        <v>0</v>
      </c>
      <c r="V6936" s="101">
        <f t="shared" ca="1" si="974"/>
        <v>241.21832046305428</v>
      </c>
    </row>
    <row r="6937" spans="2:22" x14ac:dyDescent="0.3">
      <c r="B6937" s="13">
        <v>2023</v>
      </c>
      <c r="C6937" s="13">
        <v>10</v>
      </c>
      <c r="D6937" s="13">
        <v>14</v>
      </c>
      <c r="E6937" s="83" t="s">
        <v>386</v>
      </c>
      <c r="F6937" s="13">
        <v>6</v>
      </c>
      <c r="G6937" s="13">
        <v>10</v>
      </c>
      <c r="H6937" s="13" t="s">
        <v>70</v>
      </c>
      <c r="I6937" s="13" t="s">
        <v>53</v>
      </c>
      <c r="J6937" s="13"/>
      <c r="K6937" s="13" t="s">
        <v>28</v>
      </c>
      <c r="L6937" s="12">
        <f t="shared" ca="1" si="967"/>
        <v>2.0875804593377718</v>
      </c>
      <c r="M6937" s="101">
        <f t="shared" ca="1" si="968"/>
        <v>0.11014074503466084</v>
      </c>
      <c r="N6937" s="101">
        <f t="shared" ca="1" si="975"/>
        <v>987.78483863727536</v>
      </c>
      <c r="O6937" s="101">
        <f t="shared" ca="1" si="969"/>
        <v>0.22522905575795221</v>
      </c>
      <c r="Q6937" s="12">
        <f t="shared" ca="1" si="970"/>
        <v>5.6000000000000005</v>
      </c>
      <c r="R6937" s="101">
        <f t="shared" ca="1" si="971"/>
        <v>0.29732631411705768</v>
      </c>
      <c r="S6937" s="13"/>
      <c r="T6937" s="101">
        <f t="shared" ca="1" si="972"/>
        <v>0</v>
      </c>
      <c r="U6937" s="101">
        <f t="shared" si="973"/>
        <v>0</v>
      </c>
      <c r="V6937" s="101">
        <f t="shared" ca="1" si="974"/>
        <v>240.62366783482014</v>
      </c>
    </row>
    <row r="6938" spans="2:22" x14ac:dyDescent="0.3">
      <c r="B6938" s="13">
        <v>2023</v>
      </c>
      <c r="C6938" s="13">
        <v>10</v>
      </c>
      <c r="D6938" s="13">
        <v>14</v>
      </c>
      <c r="E6938" s="83" t="s">
        <v>386</v>
      </c>
      <c r="F6938" s="13">
        <v>6</v>
      </c>
      <c r="G6938" s="13">
        <v>11</v>
      </c>
      <c r="H6938" s="13" t="s">
        <v>70</v>
      </c>
      <c r="I6938" s="13" t="s">
        <v>53</v>
      </c>
      <c r="J6938" s="13"/>
      <c r="K6938" s="13" t="s">
        <v>28</v>
      </c>
      <c r="L6938" s="12">
        <f t="shared" ca="1" si="967"/>
        <v>1.7113795406065919</v>
      </c>
      <c r="M6938" s="101">
        <f t="shared" ca="1" si="968"/>
        <v>9.0292384562403794E-2</v>
      </c>
      <c r="N6938" s="101">
        <f t="shared" ca="1" si="975"/>
        <v>987.78483863727536</v>
      </c>
      <c r="O6938" s="101">
        <f t="shared" ca="1" si="969"/>
        <v>0.18464073863604522</v>
      </c>
      <c r="Q6938" s="12">
        <f t="shared" ca="1" si="970"/>
        <v>5.6000000000000005</v>
      </c>
      <c r="R6938" s="101">
        <f t="shared" ca="1" si="971"/>
        <v>0.32917172188765204</v>
      </c>
      <c r="S6938" s="13"/>
      <c r="T6938" s="101">
        <f t="shared" ca="1" si="972"/>
        <v>0</v>
      </c>
      <c r="U6938" s="101">
        <f t="shared" si="973"/>
        <v>0</v>
      </c>
      <c r="V6938" s="101">
        <f t="shared" ca="1" si="974"/>
        <v>239.96532439104482</v>
      </c>
    </row>
    <row r="6939" spans="2:22" x14ac:dyDescent="0.3">
      <c r="B6939" s="13">
        <v>2023</v>
      </c>
      <c r="C6939" s="13">
        <v>10</v>
      </c>
      <c r="D6939" s="13">
        <v>14</v>
      </c>
      <c r="E6939" s="83" t="s">
        <v>386</v>
      </c>
      <c r="F6939" s="13">
        <v>6</v>
      </c>
      <c r="G6939" s="13">
        <v>12</v>
      </c>
      <c r="H6939" s="13" t="s">
        <v>70</v>
      </c>
      <c r="I6939" s="13" t="s">
        <v>53</v>
      </c>
      <c r="J6939" s="13"/>
      <c r="K6939" s="13" t="s">
        <v>28</v>
      </c>
      <c r="L6939" s="12">
        <f t="shared" ca="1" si="967"/>
        <v>2.0294966455389227</v>
      </c>
      <c r="M6939" s="101">
        <f t="shared" ca="1" si="968"/>
        <v>0.10707624301863357</v>
      </c>
      <c r="N6939" s="101">
        <f t="shared" ca="1" si="975"/>
        <v>987.78483863727536</v>
      </c>
      <c r="O6939" s="101">
        <f t="shared" ca="1" si="969"/>
        <v>0.21896239308719437</v>
      </c>
      <c r="Q6939" s="12">
        <f t="shared" ca="1" si="970"/>
        <v>3.7422056842951017</v>
      </c>
      <c r="R6939" s="101">
        <f t="shared" ca="1" si="971"/>
        <v>0.14498082013071056</v>
      </c>
      <c r="S6939" s="13"/>
      <c r="T6939" s="101">
        <f t="shared" ca="1" si="972"/>
        <v>0</v>
      </c>
      <c r="U6939" s="101">
        <f t="shared" si="973"/>
        <v>0</v>
      </c>
      <c r="V6939" s="101">
        <f t="shared" ca="1" si="974"/>
        <v>239.67536275078339</v>
      </c>
    </row>
    <row r="6940" spans="2:22" x14ac:dyDescent="0.3">
      <c r="B6940" s="13">
        <v>2023</v>
      </c>
      <c r="C6940" s="13">
        <v>10</v>
      </c>
      <c r="D6940" s="13">
        <v>14</v>
      </c>
      <c r="E6940" s="83" t="s">
        <v>386</v>
      </c>
      <c r="F6940" s="13">
        <v>6</v>
      </c>
      <c r="G6940" s="13">
        <v>13</v>
      </c>
      <c r="H6940" s="13" t="s">
        <v>70</v>
      </c>
      <c r="I6940" s="13" t="s">
        <v>53</v>
      </c>
      <c r="J6940" s="13"/>
      <c r="K6940" s="13" t="s">
        <v>28</v>
      </c>
      <c r="L6940" s="12">
        <f t="shared" ca="1" si="967"/>
        <v>2.4043587297553093</v>
      </c>
      <c r="M6940" s="101">
        <f t="shared" ca="1" si="968"/>
        <v>0.12685396658189013</v>
      </c>
      <c r="N6940" s="101">
        <f t="shared" ca="1" si="975"/>
        <v>987.78483863727536</v>
      </c>
      <c r="O6940" s="101">
        <f t="shared" ca="1" si="969"/>
        <v>0.2594062633533003</v>
      </c>
      <c r="Q6940" s="12">
        <f t="shared" ca="1" si="970"/>
        <v>5.6000000000000005</v>
      </c>
      <c r="R6940" s="101">
        <f t="shared" ca="1" si="971"/>
        <v>0.27051103352621314</v>
      </c>
      <c r="S6940" s="13"/>
      <c r="T6940" s="101">
        <f t="shared" ca="1" si="972"/>
        <v>0</v>
      </c>
      <c r="U6940" s="101">
        <f t="shared" si="973"/>
        <v>0</v>
      </c>
      <c r="V6940" s="101">
        <f t="shared" ca="1" si="974"/>
        <v>239.13434068373095</v>
      </c>
    </row>
    <row r="6941" spans="2:22" x14ac:dyDescent="0.3">
      <c r="B6941" s="13">
        <v>2023</v>
      </c>
      <c r="C6941" s="13">
        <v>10</v>
      </c>
      <c r="D6941" s="13">
        <v>14</v>
      </c>
      <c r="E6941" s="83" t="s">
        <v>386</v>
      </c>
      <c r="F6941" s="13">
        <v>6</v>
      </c>
      <c r="G6941" s="13">
        <v>14</v>
      </c>
      <c r="H6941" s="13" t="s">
        <v>70</v>
      </c>
      <c r="I6941" s="13" t="s">
        <v>53</v>
      </c>
      <c r="J6941" s="13"/>
      <c r="K6941" s="13" t="s">
        <v>28</v>
      </c>
      <c r="L6941" s="12">
        <f t="shared" ca="1" si="967"/>
        <v>2.4612978953072582</v>
      </c>
      <c r="M6941" s="101">
        <f t="shared" ca="1" si="968"/>
        <v>0.12985807695641094</v>
      </c>
      <c r="N6941" s="101">
        <f t="shared" ca="1" si="975"/>
        <v>987.78483863727536</v>
      </c>
      <c r="O6941" s="101">
        <f t="shared" ca="1" si="969"/>
        <v>0.2655494299247001</v>
      </c>
      <c r="Q6941" s="12">
        <f t="shared" ca="1" si="970"/>
        <v>5.6000000000000005</v>
      </c>
      <c r="R6941" s="101">
        <f t="shared" ca="1" si="971"/>
        <v>0.26569113316224063</v>
      </c>
      <c r="S6941" s="13"/>
      <c r="T6941" s="101">
        <f t="shared" ca="1" si="972"/>
        <v>0</v>
      </c>
      <c r="U6941" s="101">
        <f t="shared" si="973"/>
        <v>0</v>
      </c>
      <c r="V6941" s="101">
        <f t="shared" ca="1" si="974"/>
        <v>238.60295841740646</v>
      </c>
    </row>
    <row r="6942" spans="2:22" x14ac:dyDescent="0.3">
      <c r="B6942" s="13">
        <v>2023</v>
      </c>
      <c r="C6942" s="13">
        <v>10</v>
      </c>
      <c r="D6942" s="13">
        <v>14</v>
      </c>
      <c r="E6942" s="83" t="s">
        <v>386</v>
      </c>
      <c r="F6942" s="13">
        <v>6</v>
      </c>
      <c r="G6942" s="13">
        <v>15</v>
      </c>
      <c r="H6942" s="13" t="s">
        <v>70</v>
      </c>
      <c r="I6942" s="13" t="s">
        <v>53</v>
      </c>
      <c r="J6942" s="13"/>
      <c r="K6942" s="13" t="s">
        <v>28</v>
      </c>
      <c r="L6942" s="12">
        <f t="shared" ca="1" si="967"/>
        <v>1.8708311279848457</v>
      </c>
      <c r="M6942" s="101">
        <f t="shared" ca="1" si="968"/>
        <v>9.8705050312480461E-2</v>
      </c>
      <c r="N6942" s="101">
        <f t="shared" ca="1" si="975"/>
        <v>987.78483863727536</v>
      </c>
      <c r="O6942" s="101">
        <f t="shared" ca="1" si="969"/>
        <v>0.201843970398285</v>
      </c>
      <c r="Q6942" s="12">
        <f t="shared" ca="1" si="970"/>
        <v>5.6000000000000005</v>
      </c>
      <c r="R6942" s="101">
        <f t="shared" ca="1" si="971"/>
        <v>0.31567414501608287</v>
      </c>
      <c r="S6942" s="13"/>
      <c r="T6942" s="101">
        <f t="shared" ca="1" si="972"/>
        <v>0</v>
      </c>
      <c r="U6942" s="101">
        <f t="shared" si="973"/>
        <v>0</v>
      </c>
      <c r="V6942" s="101">
        <f t="shared" ca="1" si="974"/>
        <v>237.97161012737428</v>
      </c>
    </row>
    <row r="6943" spans="2:22" x14ac:dyDescent="0.3">
      <c r="B6943" s="13">
        <v>2023</v>
      </c>
      <c r="C6943" s="13">
        <v>10</v>
      </c>
      <c r="D6943" s="13">
        <v>14</v>
      </c>
      <c r="E6943" s="83" t="s">
        <v>386</v>
      </c>
      <c r="F6943" s="13">
        <v>6</v>
      </c>
      <c r="G6943" s="13">
        <v>16</v>
      </c>
      <c r="H6943" s="13" t="s">
        <v>71</v>
      </c>
      <c r="I6943" s="13" t="s">
        <v>53</v>
      </c>
      <c r="J6943" s="13"/>
      <c r="K6943" s="13" t="s">
        <v>28</v>
      </c>
      <c r="L6943" s="12">
        <f t="shared" ca="1" si="967"/>
        <v>1.9141911166871954</v>
      </c>
      <c r="M6943" s="101">
        <f t="shared" ca="1" si="968"/>
        <v>0.23762768522554845</v>
      </c>
      <c r="N6943" s="101">
        <f t="shared" ca="1" si="975"/>
        <v>988.32320488884363</v>
      </c>
      <c r="O6943" s="101">
        <f t="shared" ca="1" si="969"/>
        <v>0.57004611454944687</v>
      </c>
      <c r="Q6943" s="12">
        <f t="shared" ca="1" si="970"/>
        <v>5.6000000000000005</v>
      </c>
      <c r="R6943" s="101">
        <f t="shared" ca="1" si="971"/>
        <v>0.31200372197242893</v>
      </c>
      <c r="S6943" s="13"/>
      <c r="T6943" s="101">
        <f t="shared" ca="1" si="972"/>
        <v>0</v>
      </c>
      <c r="U6943" s="101">
        <f t="shared" ca="1" si="973"/>
        <v>0.53836625156827367</v>
      </c>
      <c r="V6943" s="101">
        <f t="shared" ca="1" si="974"/>
        <v>237.88596893499769</v>
      </c>
    </row>
    <row r="6944" spans="2:22" x14ac:dyDescent="0.3">
      <c r="B6944" s="13">
        <v>2023</v>
      </c>
      <c r="C6944" s="13">
        <v>10</v>
      </c>
      <c r="D6944" s="13">
        <v>14</v>
      </c>
      <c r="E6944" s="83" t="s">
        <v>386</v>
      </c>
      <c r="F6944" s="13">
        <v>6</v>
      </c>
      <c r="G6944" s="13">
        <v>17</v>
      </c>
      <c r="H6944" s="13" t="s">
        <v>71</v>
      </c>
      <c r="I6944" s="13" t="s">
        <v>53</v>
      </c>
      <c r="J6944" s="13"/>
      <c r="K6944" s="13" t="s">
        <v>28</v>
      </c>
      <c r="L6944" s="12">
        <f t="shared" ca="1" si="967"/>
        <v>2.4782717693291687</v>
      </c>
      <c r="M6944" s="101">
        <f t="shared" ca="1" si="968"/>
        <v>0.30765265744452303</v>
      </c>
      <c r="N6944" s="101">
        <f t="shared" ca="1" si="975"/>
        <v>989.02021882396741</v>
      </c>
      <c r="O6944" s="101">
        <f t="shared" ca="1" si="969"/>
        <v>0.73802933290622641</v>
      </c>
      <c r="Q6944" s="12">
        <f t="shared" ca="1" si="970"/>
        <v>5.6000000000000005</v>
      </c>
      <c r="R6944" s="101">
        <f t="shared" ca="1" si="971"/>
        <v>0.26425429472628592</v>
      </c>
      <c r="S6944" s="13"/>
      <c r="T6944" s="101">
        <f t="shared" ca="1" si="972"/>
        <v>0</v>
      </c>
      <c r="U6944" s="101">
        <f t="shared" ca="1" si="973"/>
        <v>0.6970139351238287</v>
      </c>
      <c r="V6944" s="101">
        <f t="shared" ca="1" si="974"/>
        <v>238.05447428066893</v>
      </c>
    </row>
    <row r="6945" spans="2:22" x14ac:dyDescent="0.3">
      <c r="B6945" s="13">
        <v>2023</v>
      </c>
      <c r="C6945" s="13">
        <v>10</v>
      </c>
      <c r="D6945" s="13">
        <v>14</v>
      </c>
      <c r="E6945" s="83" t="s">
        <v>386</v>
      </c>
      <c r="F6945" s="13">
        <v>6</v>
      </c>
      <c r="G6945" s="13">
        <v>18</v>
      </c>
      <c r="H6945" s="13" t="s">
        <v>71</v>
      </c>
      <c r="I6945" s="13" t="s">
        <v>53</v>
      </c>
      <c r="J6945" s="13"/>
      <c r="K6945" s="13" t="s">
        <v>28</v>
      </c>
      <c r="L6945" s="12">
        <f t="shared" ca="1" si="967"/>
        <v>2.5408985138477145</v>
      </c>
      <c r="M6945" s="101">
        <f t="shared" ca="1" si="968"/>
        <v>0.31542714150905526</v>
      </c>
      <c r="N6945" s="101">
        <f t="shared" ca="1" si="975"/>
        <v>989.73484653098706</v>
      </c>
      <c r="O6945" s="101">
        <f t="shared" ca="1" si="969"/>
        <v>0.75667957742384939</v>
      </c>
      <c r="Q6945" s="12">
        <f t="shared" ca="1" si="970"/>
        <v>0</v>
      </c>
      <c r="R6945" s="101">
        <f t="shared" ca="1" si="971"/>
        <v>0</v>
      </c>
      <c r="S6945" s="13"/>
      <c r="T6945" s="101">
        <f t="shared" ca="1" si="972"/>
        <v>0.31542714150905526</v>
      </c>
      <c r="U6945" s="101">
        <f t="shared" ca="1" si="973"/>
        <v>0.71462770701966971</v>
      </c>
      <c r="V6945" s="101">
        <f t="shared" ca="1" si="974"/>
        <v>239.08452912919765</v>
      </c>
    </row>
    <row r="6946" spans="2:22" x14ac:dyDescent="0.3">
      <c r="B6946" s="13">
        <v>2023</v>
      </c>
      <c r="C6946" s="13">
        <v>10</v>
      </c>
      <c r="D6946" s="13">
        <v>14</v>
      </c>
      <c r="E6946" s="83" t="s">
        <v>386</v>
      </c>
      <c r="F6946" s="13">
        <v>6</v>
      </c>
      <c r="G6946" s="13">
        <v>19</v>
      </c>
      <c r="H6946" s="13" t="s">
        <v>71</v>
      </c>
      <c r="I6946" s="13" t="s">
        <v>53</v>
      </c>
      <c r="J6946" s="13"/>
      <c r="K6946" s="13" t="s">
        <v>28</v>
      </c>
      <c r="L6946" s="12">
        <f t="shared" ca="1" si="967"/>
        <v>2.3138635392866873</v>
      </c>
      <c r="M6946" s="101">
        <f t="shared" ca="1" si="968"/>
        <v>0.28724301976704936</v>
      </c>
      <c r="N6946" s="101">
        <f t="shared" ca="1" si="975"/>
        <v>990.38562065141139</v>
      </c>
      <c r="O6946" s="101">
        <f t="shared" ca="1" si="969"/>
        <v>0.68906856199957556</v>
      </c>
      <c r="Q6946" s="12">
        <f t="shared" ca="1" si="970"/>
        <v>0</v>
      </c>
      <c r="R6946" s="101">
        <f t="shared" ca="1" si="971"/>
        <v>0</v>
      </c>
      <c r="S6946" s="13"/>
      <c r="T6946" s="101">
        <f t="shared" ca="1" si="972"/>
        <v>0.28724301976704936</v>
      </c>
      <c r="U6946" s="101">
        <f t="shared" ca="1" si="973"/>
        <v>0.65077412042438076</v>
      </c>
      <c r="V6946" s="101">
        <f t="shared" ca="1" si="974"/>
        <v>240.0225462693891</v>
      </c>
    </row>
    <row r="6947" spans="2:22" x14ac:dyDescent="0.3">
      <c r="B6947" s="13">
        <v>2023</v>
      </c>
      <c r="C6947" s="13">
        <v>10</v>
      </c>
      <c r="D6947" s="13">
        <v>14</v>
      </c>
      <c r="E6947" s="83" t="s">
        <v>386</v>
      </c>
      <c r="F6947" s="13">
        <v>6</v>
      </c>
      <c r="G6947" s="13">
        <v>20</v>
      </c>
      <c r="H6947" s="13" t="s">
        <v>69</v>
      </c>
      <c r="I6947" s="13" t="s">
        <v>53</v>
      </c>
      <c r="J6947" s="13"/>
      <c r="K6947" s="13" t="s">
        <v>28</v>
      </c>
      <c r="L6947" s="12">
        <f t="shared" ca="1" si="967"/>
        <v>2.9326786055520082</v>
      </c>
      <c r="M6947" s="101">
        <f t="shared" ca="1" si="968"/>
        <v>0.15472812322892396</v>
      </c>
      <c r="N6947" s="101">
        <f t="shared" ca="1" si="975"/>
        <v>990.38562065141139</v>
      </c>
      <c r="O6947" s="101">
        <f t="shared" ca="1" si="969"/>
        <v>0.31640669475300615</v>
      </c>
      <c r="Q6947" s="12">
        <f t="shared" ca="1" si="970"/>
        <v>0</v>
      </c>
      <c r="R6947" s="101">
        <f t="shared" ca="1" si="971"/>
        <v>0</v>
      </c>
      <c r="S6947" s="13"/>
      <c r="T6947" s="101">
        <f t="shared" ca="1" si="972"/>
        <v>0.15472812322892396</v>
      </c>
      <c r="U6947" s="101">
        <f t="shared" si="973"/>
        <v>0</v>
      </c>
      <c r="V6947" s="101">
        <f t="shared" ca="1" si="974"/>
        <v>240.17727439261802</v>
      </c>
    </row>
    <row r="6948" spans="2:22" x14ac:dyDescent="0.3">
      <c r="B6948" s="13">
        <v>2023</v>
      </c>
      <c r="C6948" s="13">
        <v>10</v>
      </c>
      <c r="D6948" s="13">
        <v>14</v>
      </c>
      <c r="E6948" s="83" t="s">
        <v>386</v>
      </c>
      <c r="F6948" s="13">
        <v>6</v>
      </c>
      <c r="G6948" s="13">
        <v>21</v>
      </c>
      <c r="H6948" s="13" t="s">
        <v>69</v>
      </c>
      <c r="I6948" s="13" t="s">
        <v>53</v>
      </c>
      <c r="J6948" s="13"/>
      <c r="K6948" s="13" t="s">
        <v>28</v>
      </c>
      <c r="L6948" s="12">
        <f t="shared" ca="1" si="967"/>
        <v>3.1221441951944571</v>
      </c>
      <c r="M6948" s="101">
        <f t="shared" ca="1" si="968"/>
        <v>0.16472432773845955</v>
      </c>
      <c r="N6948" s="101">
        <f t="shared" ca="1" si="975"/>
        <v>990.38562065141139</v>
      </c>
      <c r="O6948" s="101">
        <f t="shared" ca="1" si="969"/>
        <v>0.33684813721953</v>
      </c>
      <c r="Q6948" s="12">
        <f t="shared" ca="1" si="970"/>
        <v>0</v>
      </c>
      <c r="R6948" s="101">
        <f t="shared" ca="1" si="971"/>
        <v>0</v>
      </c>
      <c r="S6948" s="13"/>
      <c r="T6948" s="101">
        <f t="shared" ca="1" si="972"/>
        <v>0.16472432773845955</v>
      </c>
      <c r="U6948" s="101">
        <f t="shared" si="973"/>
        <v>0</v>
      </c>
      <c r="V6948" s="101">
        <f t="shared" ca="1" si="974"/>
        <v>240.34199872035649</v>
      </c>
    </row>
    <row r="6949" spans="2:22" x14ac:dyDescent="0.3">
      <c r="B6949" s="13">
        <v>2023</v>
      </c>
      <c r="C6949" s="13">
        <v>10</v>
      </c>
      <c r="D6949" s="13">
        <v>14</v>
      </c>
      <c r="E6949" s="83" t="s">
        <v>386</v>
      </c>
      <c r="F6949" s="13">
        <v>6</v>
      </c>
      <c r="G6949" s="13">
        <v>22</v>
      </c>
      <c r="H6949" s="13" t="s">
        <v>69</v>
      </c>
      <c r="I6949" s="13" t="s">
        <v>53</v>
      </c>
      <c r="J6949" s="13"/>
      <c r="K6949" s="13" t="s">
        <v>28</v>
      </c>
      <c r="L6949" s="12">
        <f t="shared" ca="1" si="967"/>
        <v>2.2662304616280462</v>
      </c>
      <c r="M6949" s="101">
        <f t="shared" ca="1" si="968"/>
        <v>0.11956631915549572</v>
      </c>
      <c r="N6949" s="101">
        <f t="shared" ca="1" si="975"/>
        <v>990.38562065141139</v>
      </c>
      <c r="O6949" s="101">
        <f t="shared" ca="1" si="969"/>
        <v>0.2445036045050499</v>
      </c>
      <c r="Q6949" s="12">
        <f t="shared" ca="1" si="970"/>
        <v>0</v>
      </c>
      <c r="R6949" s="101">
        <f t="shared" ca="1" si="971"/>
        <v>0</v>
      </c>
      <c r="S6949" s="13"/>
      <c r="T6949" s="101">
        <f t="shared" ca="1" si="972"/>
        <v>0.11956631915549572</v>
      </c>
      <c r="U6949" s="101">
        <f t="shared" si="973"/>
        <v>0</v>
      </c>
      <c r="V6949" s="101">
        <f t="shared" ca="1" si="974"/>
        <v>240.46156503951198</v>
      </c>
    </row>
    <row r="6950" spans="2:22" x14ac:dyDescent="0.3">
      <c r="B6950" s="13">
        <v>2023</v>
      </c>
      <c r="C6950" s="13">
        <v>10</v>
      </c>
      <c r="D6950" s="13">
        <v>14</v>
      </c>
      <c r="E6950" s="83" t="s">
        <v>386</v>
      </c>
      <c r="F6950" s="13">
        <v>6</v>
      </c>
      <c r="G6950" s="13">
        <v>23</v>
      </c>
      <c r="H6950" s="13" t="s">
        <v>69</v>
      </c>
      <c r="I6950" s="13" t="s">
        <v>53</v>
      </c>
      <c r="J6950" s="13"/>
      <c r="K6950" s="13" t="s">
        <v>28</v>
      </c>
      <c r="L6950" s="12">
        <f t="shared" ca="1" si="967"/>
        <v>2.482923300381612</v>
      </c>
      <c r="M6950" s="101">
        <f t="shared" ca="1" si="968"/>
        <v>0.13099903332813384</v>
      </c>
      <c r="N6950" s="101">
        <f t="shared" ca="1" si="975"/>
        <v>990.38562065141139</v>
      </c>
      <c r="O6950" s="101">
        <f t="shared" ca="1" si="969"/>
        <v>0.26788259487817212</v>
      </c>
      <c r="Q6950" s="12">
        <f t="shared" ca="1" si="970"/>
        <v>0</v>
      </c>
      <c r="R6950" s="101">
        <f t="shared" ca="1" si="971"/>
        <v>0</v>
      </c>
      <c r="S6950" s="13"/>
      <c r="T6950" s="101">
        <f t="shared" ca="1" si="972"/>
        <v>0.13099903332813384</v>
      </c>
      <c r="U6950" s="101">
        <f t="shared" si="973"/>
        <v>0</v>
      </c>
      <c r="V6950" s="101">
        <f t="shared" ca="1" si="974"/>
        <v>240.5925640728401</v>
      </c>
    </row>
    <row r="6951" spans="2:22" x14ac:dyDescent="0.3">
      <c r="B6951" s="13">
        <v>2023</v>
      </c>
      <c r="C6951" s="13">
        <v>10</v>
      </c>
      <c r="D6951" s="13">
        <v>15</v>
      </c>
      <c r="E6951" s="83" t="s">
        <v>387</v>
      </c>
      <c r="F6951" s="13">
        <v>7</v>
      </c>
      <c r="G6951" s="13">
        <v>0</v>
      </c>
      <c r="H6951" s="13" t="s">
        <v>69</v>
      </c>
      <c r="I6951" s="13" t="s">
        <v>53</v>
      </c>
      <c r="J6951" s="13"/>
      <c r="K6951" s="13" t="s">
        <v>28</v>
      </c>
      <c r="L6951" s="12">
        <f t="shared" ca="1" si="967"/>
        <v>3.1460033319632923</v>
      </c>
      <c r="M6951" s="101">
        <f t="shared" ca="1" si="968"/>
        <v>0.16598313579438331</v>
      </c>
      <c r="N6951" s="101">
        <f t="shared" ca="1" si="975"/>
        <v>990.38562065141139</v>
      </c>
      <c r="O6951" s="101">
        <f t="shared" ca="1" si="969"/>
        <v>0.33942229948551961</v>
      </c>
      <c r="Q6951" s="12">
        <f t="shared" ca="1" si="970"/>
        <v>0</v>
      </c>
      <c r="R6951" s="101">
        <f t="shared" ca="1" si="971"/>
        <v>0</v>
      </c>
      <c r="S6951" s="13"/>
      <c r="T6951" s="101">
        <f t="shared" ca="1" si="972"/>
        <v>0.16598313579438331</v>
      </c>
      <c r="U6951" s="101">
        <f t="shared" si="973"/>
        <v>0</v>
      </c>
      <c r="V6951" s="101">
        <f t="shared" ca="1" si="974"/>
        <v>240.7585472086345</v>
      </c>
    </row>
    <row r="6952" spans="2:22" x14ac:dyDescent="0.3">
      <c r="B6952" s="13">
        <v>2023</v>
      </c>
      <c r="C6952" s="13">
        <v>10</v>
      </c>
      <c r="D6952" s="13">
        <v>15</v>
      </c>
      <c r="E6952" s="83" t="s">
        <v>387</v>
      </c>
      <c r="F6952" s="13">
        <v>7</v>
      </c>
      <c r="G6952" s="13">
        <v>1</v>
      </c>
      <c r="H6952" s="13" t="s">
        <v>69</v>
      </c>
      <c r="I6952" s="13" t="s">
        <v>53</v>
      </c>
      <c r="J6952" s="13"/>
      <c r="K6952" s="13" t="s">
        <v>28</v>
      </c>
      <c r="L6952" s="12">
        <f t="shared" ca="1" si="967"/>
        <v>1.6230785500056977</v>
      </c>
      <c r="M6952" s="101">
        <f t="shared" ca="1" si="968"/>
        <v>8.5633624298300612E-2</v>
      </c>
      <c r="N6952" s="101">
        <f t="shared" ca="1" si="975"/>
        <v>990.38562065141139</v>
      </c>
      <c r="O6952" s="101">
        <f t="shared" ca="1" si="969"/>
        <v>0.17511394476011471</v>
      </c>
      <c r="Q6952" s="12">
        <f t="shared" ca="1" si="970"/>
        <v>0</v>
      </c>
      <c r="R6952" s="101">
        <f t="shared" ca="1" si="971"/>
        <v>0</v>
      </c>
      <c r="S6952" s="13"/>
      <c r="T6952" s="101">
        <f t="shared" ca="1" si="972"/>
        <v>8.5633624298300612E-2</v>
      </c>
      <c r="U6952" s="101">
        <f t="shared" si="973"/>
        <v>0</v>
      </c>
      <c r="V6952" s="101">
        <f t="shared" ca="1" si="974"/>
        <v>240.84418083293281</v>
      </c>
    </row>
    <row r="6953" spans="2:22" x14ac:dyDescent="0.3">
      <c r="B6953" s="13">
        <v>2023</v>
      </c>
      <c r="C6953" s="13">
        <v>10</v>
      </c>
      <c r="D6953" s="13">
        <v>15</v>
      </c>
      <c r="E6953" s="83" t="s">
        <v>387</v>
      </c>
      <c r="F6953" s="13">
        <v>7</v>
      </c>
      <c r="G6953" s="13">
        <v>2</v>
      </c>
      <c r="H6953" s="13" t="s">
        <v>69</v>
      </c>
      <c r="I6953" s="13" t="s">
        <v>53</v>
      </c>
      <c r="J6953" s="13"/>
      <c r="K6953" s="13" t="s">
        <v>28</v>
      </c>
      <c r="L6953" s="12">
        <f t="shared" ca="1" si="967"/>
        <v>1.4502289119641578</v>
      </c>
      <c r="M6953" s="101">
        <f t="shared" ca="1" si="968"/>
        <v>7.6514077395228974E-2</v>
      </c>
      <c r="N6953" s="101">
        <f t="shared" ca="1" si="975"/>
        <v>990.38562065141139</v>
      </c>
      <c r="O6953" s="101">
        <f t="shared" ca="1" si="969"/>
        <v>0.15646519731181299</v>
      </c>
      <c r="Q6953" s="12">
        <f t="shared" ca="1" si="970"/>
        <v>0</v>
      </c>
      <c r="R6953" s="101">
        <f t="shared" ca="1" si="971"/>
        <v>0</v>
      </c>
      <c r="S6953" s="13"/>
      <c r="T6953" s="101">
        <f t="shared" ca="1" si="972"/>
        <v>7.6514077395228974E-2</v>
      </c>
      <c r="U6953" s="101">
        <f t="shared" si="973"/>
        <v>0</v>
      </c>
      <c r="V6953" s="101">
        <f t="shared" ca="1" si="974"/>
        <v>240.92069491032802</v>
      </c>
    </row>
    <row r="6954" spans="2:22" x14ac:dyDescent="0.3">
      <c r="B6954" s="13">
        <v>2023</v>
      </c>
      <c r="C6954" s="13">
        <v>10</v>
      </c>
      <c r="D6954" s="13">
        <v>15</v>
      </c>
      <c r="E6954" s="83" t="s">
        <v>387</v>
      </c>
      <c r="F6954" s="13">
        <v>7</v>
      </c>
      <c r="G6954" s="13">
        <v>3</v>
      </c>
      <c r="H6954" s="13" t="s">
        <v>69</v>
      </c>
      <c r="I6954" s="13" t="s">
        <v>53</v>
      </c>
      <c r="J6954" s="13"/>
      <c r="K6954" s="13" t="s">
        <v>28</v>
      </c>
      <c r="L6954" s="12">
        <f t="shared" ca="1" si="967"/>
        <v>1.3109298925101902</v>
      </c>
      <c r="M6954" s="101">
        <f t="shared" ca="1" si="968"/>
        <v>6.9164661128837637E-2</v>
      </c>
      <c r="N6954" s="101">
        <f t="shared" ca="1" si="975"/>
        <v>990.38562065141139</v>
      </c>
      <c r="O6954" s="101">
        <f t="shared" ca="1" si="969"/>
        <v>0.14143622610292442</v>
      </c>
      <c r="Q6954" s="12">
        <f t="shared" ca="1" si="970"/>
        <v>0</v>
      </c>
      <c r="R6954" s="101">
        <f t="shared" ca="1" si="971"/>
        <v>0</v>
      </c>
      <c r="S6954" s="13"/>
      <c r="T6954" s="101">
        <f t="shared" ca="1" si="972"/>
        <v>6.9164661128837637E-2</v>
      </c>
      <c r="U6954" s="101">
        <f t="shared" si="973"/>
        <v>0</v>
      </c>
      <c r="V6954" s="101">
        <f t="shared" ca="1" si="974"/>
        <v>240.98985957145686</v>
      </c>
    </row>
    <row r="6955" spans="2:22" x14ac:dyDescent="0.3">
      <c r="B6955" s="13">
        <v>2023</v>
      </c>
      <c r="C6955" s="13">
        <v>10</v>
      </c>
      <c r="D6955" s="13">
        <v>15</v>
      </c>
      <c r="E6955" s="83" t="s">
        <v>387</v>
      </c>
      <c r="F6955" s="13">
        <v>7</v>
      </c>
      <c r="G6955" s="13">
        <v>4</v>
      </c>
      <c r="H6955" s="13" t="s">
        <v>69</v>
      </c>
      <c r="I6955" s="13" t="s">
        <v>53</v>
      </c>
      <c r="J6955" s="13"/>
      <c r="K6955" s="13" t="s">
        <v>28</v>
      </c>
      <c r="L6955" s="12">
        <f t="shared" ca="1" si="967"/>
        <v>1.4629893216616769</v>
      </c>
      <c r="M6955" s="101">
        <f t="shared" ca="1" si="968"/>
        <v>7.7187316610870083E-2</v>
      </c>
      <c r="N6955" s="101">
        <f t="shared" ca="1" si="975"/>
        <v>990.38562065141139</v>
      </c>
      <c r="O6955" s="101">
        <f t="shared" ca="1" si="969"/>
        <v>0.15784191791407834</v>
      </c>
      <c r="Q6955" s="12">
        <f t="shared" ca="1" si="970"/>
        <v>0</v>
      </c>
      <c r="R6955" s="101">
        <f t="shared" ca="1" si="971"/>
        <v>0</v>
      </c>
      <c r="S6955" s="13"/>
      <c r="T6955" s="101">
        <f t="shared" ca="1" si="972"/>
        <v>7.7187316610870083E-2</v>
      </c>
      <c r="U6955" s="101">
        <f t="shared" si="973"/>
        <v>0</v>
      </c>
      <c r="V6955" s="101">
        <f t="shared" ca="1" si="974"/>
        <v>241.06704688806772</v>
      </c>
    </row>
    <row r="6956" spans="2:22" x14ac:dyDescent="0.3">
      <c r="B6956" s="13">
        <v>2023</v>
      </c>
      <c r="C6956" s="13">
        <v>10</v>
      </c>
      <c r="D6956" s="13">
        <v>15</v>
      </c>
      <c r="E6956" s="83" t="s">
        <v>387</v>
      </c>
      <c r="F6956" s="13">
        <v>7</v>
      </c>
      <c r="G6956" s="13">
        <v>5</v>
      </c>
      <c r="H6956" s="13" t="s">
        <v>69</v>
      </c>
      <c r="I6956" s="13" t="s">
        <v>53</v>
      </c>
      <c r="J6956" s="13"/>
      <c r="K6956" s="13" t="s">
        <v>28</v>
      </c>
      <c r="L6956" s="12">
        <f t="shared" ca="1" si="967"/>
        <v>1.4197754423101607</v>
      </c>
      <c r="M6956" s="101">
        <f t="shared" ca="1" si="968"/>
        <v>7.490735233628408E-2</v>
      </c>
      <c r="N6956" s="101">
        <f t="shared" ca="1" si="975"/>
        <v>990.38562065141139</v>
      </c>
      <c r="O6956" s="101">
        <f t="shared" ca="1" si="969"/>
        <v>0.15317957247084324</v>
      </c>
      <c r="Q6956" s="12">
        <f t="shared" ca="1" si="970"/>
        <v>0</v>
      </c>
      <c r="R6956" s="101">
        <f t="shared" ca="1" si="971"/>
        <v>0</v>
      </c>
      <c r="S6956" s="13"/>
      <c r="T6956" s="101">
        <f t="shared" ca="1" si="972"/>
        <v>7.490735233628408E-2</v>
      </c>
      <c r="U6956" s="101">
        <f t="shared" si="973"/>
        <v>0</v>
      </c>
      <c r="V6956" s="101">
        <f t="shared" ca="1" si="974"/>
        <v>241.141954240404</v>
      </c>
    </row>
    <row r="6957" spans="2:22" x14ac:dyDescent="0.3">
      <c r="B6957" s="13">
        <v>2023</v>
      </c>
      <c r="C6957" s="13">
        <v>10</v>
      </c>
      <c r="D6957" s="13">
        <v>15</v>
      </c>
      <c r="E6957" s="83" t="s">
        <v>387</v>
      </c>
      <c r="F6957" s="13">
        <v>7</v>
      </c>
      <c r="G6957" s="13">
        <v>6</v>
      </c>
      <c r="H6957" s="13" t="s">
        <v>69</v>
      </c>
      <c r="I6957" s="13" t="s">
        <v>53</v>
      </c>
      <c r="J6957" s="13"/>
      <c r="K6957" s="13" t="s">
        <v>28</v>
      </c>
      <c r="L6957" s="12">
        <f t="shared" ca="1" si="967"/>
        <v>1.2892933644653362</v>
      </c>
      <c r="M6957" s="101">
        <f t="shared" ca="1" si="968"/>
        <v>6.8023117909191133E-2</v>
      </c>
      <c r="N6957" s="101">
        <f t="shared" ca="1" si="975"/>
        <v>990.38562065141139</v>
      </c>
      <c r="O6957" s="101">
        <f t="shared" ca="1" si="969"/>
        <v>0.13910186109216513</v>
      </c>
      <c r="Q6957" s="12">
        <f t="shared" ca="1" si="970"/>
        <v>5.6000000000000005</v>
      </c>
      <c r="R6957" s="101">
        <f t="shared" ca="1" si="971"/>
        <v>0.36490131669800935</v>
      </c>
      <c r="S6957" s="13"/>
      <c r="T6957" s="101">
        <f t="shared" ca="1" si="972"/>
        <v>0</v>
      </c>
      <c r="U6957" s="101">
        <f t="shared" si="973"/>
        <v>0</v>
      </c>
      <c r="V6957" s="101">
        <f t="shared" ca="1" si="974"/>
        <v>240.41215160700801</v>
      </c>
    </row>
    <row r="6958" spans="2:22" x14ac:dyDescent="0.3">
      <c r="B6958" s="13">
        <v>2023</v>
      </c>
      <c r="C6958" s="13">
        <v>10</v>
      </c>
      <c r="D6958" s="13">
        <v>15</v>
      </c>
      <c r="E6958" s="83" t="s">
        <v>387</v>
      </c>
      <c r="F6958" s="13">
        <v>7</v>
      </c>
      <c r="G6958" s="13">
        <v>7</v>
      </c>
      <c r="H6958" s="13" t="s">
        <v>69</v>
      </c>
      <c r="I6958" s="13" t="s">
        <v>53</v>
      </c>
      <c r="J6958" s="13"/>
      <c r="K6958" s="13" t="s">
        <v>28</v>
      </c>
      <c r="L6958" s="12">
        <f t="shared" ca="1" si="967"/>
        <v>1.2760663861394126</v>
      </c>
      <c r="M6958" s="101">
        <f t="shared" ca="1" si="968"/>
        <v>6.732526253271541E-2</v>
      </c>
      <c r="N6958" s="101">
        <f t="shared" ca="1" si="975"/>
        <v>990.38562065141139</v>
      </c>
      <c r="O6958" s="101">
        <f t="shared" ca="1" si="969"/>
        <v>0.13767480240058122</v>
      </c>
      <c r="Q6958" s="12">
        <f t="shared" ca="1" si="970"/>
        <v>5.6000000000000005</v>
      </c>
      <c r="R6958" s="101">
        <f t="shared" ca="1" si="971"/>
        <v>0.36602098041329872</v>
      </c>
      <c r="S6958" s="13"/>
      <c r="T6958" s="101">
        <f t="shared" ca="1" si="972"/>
        <v>0</v>
      </c>
      <c r="U6958" s="101">
        <f t="shared" si="973"/>
        <v>0</v>
      </c>
      <c r="V6958" s="101">
        <f t="shared" ca="1" si="974"/>
        <v>239.68010964618139</v>
      </c>
    </row>
    <row r="6959" spans="2:22" x14ac:dyDescent="0.3">
      <c r="B6959" s="13">
        <v>2023</v>
      </c>
      <c r="C6959" s="13">
        <v>10</v>
      </c>
      <c r="D6959" s="13">
        <v>15</v>
      </c>
      <c r="E6959" s="83" t="s">
        <v>387</v>
      </c>
      <c r="F6959" s="13">
        <v>7</v>
      </c>
      <c r="G6959" s="13">
        <v>8</v>
      </c>
      <c r="H6959" s="13" t="s">
        <v>69</v>
      </c>
      <c r="I6959" s="13" t="s">
        <v>53</v>
      </c>
      <c r="J6959" s="13"/>
      <c r="K6959" s="13" t="s">
        <v>28</v>
      </c>
      <c r="L6959" s="12">
        <f t="shared" ca="1" si="967"/>
        <v>1.8803257588087283</v>
      </c>
      <c r="M6959" s="101">
        <f t="shared" ca="1" si="968"/>
        <v>9.9205987034748505E-2</v>
      </c>
      <c r="N6959" s="101">
        <f t="shared" ca="1" si="975"/>
        <v>990.38562065141139</v>
      </c>
      <c r="O6959" s="101">
        <f t="shared" ca="1" si="969"/>
        <v>0.20286834611787369</v>
      </c>
      <c r="Q6959" s="12">
        <f t="shared" ca="1" si="970"/>
        <v>0</v>
      </c>
      <c r="R6959" s="101">
        <f t="shared" ca="1" si="971"/>
        <v>0</v>
      </c>
      <c r="S6959" s="13"/>
      <c r="T6959" s="101">
        <f t="shared" ca="1" si="972"/>
        <v>9.9205987034748505E-2</v>
      </c>
      <c r="U6959" s="101">
        <f t="shared" si="973"/>
        <v>0</v>
      </c>
      <c r="V6959" s="101">
        <f t="shared" ca="1" si="974"/>
        <v>239.77931563321613</v>
      </c>
    </row>
    <row r="6960" spans="2:22" x14ac:dyDescent="0.3">
      <c r="B6960" s="13">
        <v>2023</v>
      </c>
      <c r="C6960" s="13">
        <v>10</v>
      </c>
      <c r="D6960" s="13">
        <v>15</v>
      </c>
      <c r="E6960" s="83" t="s">
        <v>387</v>
      </c>
      <c r="F6960" s="13">
        <v>7</v>
      </c>
      <c r="G6960" s="13">
        <v>9</v>
      </c>
      <c r="H6960" s="13" t="s">
        <v>69</v>
      </c>
      <c r="I6960" s="13" t="s">
        <v>53</v>
      </c>
      <c r="J6960" s="13"/>
      <c r="K6960" s="13" t="s">
        <v>28</v>
      </c>
      <c r="L6960" s="12">
        <f t="shared" ca="1" si="967"/>
        <v>2.6182012996743627</v>
      </c>
      <c r="M6960" s="101">
        <f t="shared" ca="1" si="968"/>
        <v>0.13813630057081938</v>
      </c>
      <c r="N6960" s="101">
        <f t="shared" ca="1" si="975"/>
        <v>990.38562065141139</v>
      </c>
      <c r="O6960" s="101">
        <f t="shared" ca="1" si="969"/>
        <v>0.282477738221867</v>
      </c>
      <c r="Q6960" s="12">
        <f t="shared" ca="1" si="970"/>
        <v>5.6000000000000005</v>
      </c>
      <c r="R6960" s="101">
        <f t="shared" ca="1" si="971"/>
        <v>0.25240925998256525</v>
      </c>
      <c r="S6960" s="13"/>
      <c r="T6960" s="101">
        <f t="shared" ca="1" si="972"/>
        <v>0</v>
      </c>
      <c r="U6960" s="101">
        <f t="shared" si="973"/>
        <v>0</v>
      </c>
      <c r="V6960" s="101">
        <f t="shared" ca="1" si="974"/>
        <v>239.27449711325102</v>
      </c>
    </row>
    <row r="6961" spans="2:22" x14ac:dyDescent="0.3">
      <c r="B6961" s="13">
        <v>2023</v>
      </c>
      <c r="C6961" s="13">
        <v>10</v>
      </c>
      <c r="D6961" s="13">
        <v>15</v>
      </c>
      <c r="E6961" s="83" t="s">
        <v>387</v>
      </c>
      <c r="F6961" s="13">
        <v>7</v>
      </c>
      <c r="G6961" s="13">
        <v>10</v>
      </c>
      <c r="H6961" s="13" t="s">
        <v>70</v>
      </c>
      <c r="I6961" s="13" t="s">
        <v>53</v>
      </c>
      <c r="J6961" s="13"/>
      <c r="K6961" s="13" t="s">
        <v>28</v>
      </c>
      <c r="L6961" s="12">
        <f t="shared" ca="1" si="967"/>
        <v>2.1932296662974333</v>
      </c>
      <c r="M6961" s="101">
        <f t="shared" ca="1" si="968"/>
        <v>0.11571479719385258</v>
      </c>
      <c r="N6961" s="101">
        <f t="shared" ca="1" si="975"/>
        <v>990.38562065141139</v>
      </c>
      <c r="O6961" s="101">
        <f t="shared" ca="1" si="969"/>
        <v>0.23662754869683009</v>
      </c>
      <c r="Q6961" s="12">
        <f t="shared" ca="1" si="970"/>
        <v>0</v>
      </c>
      <c r="R6961" s="101">
        <f t="shared" ca="1" si="971"/>
        <v>0</v>
      </c>
      <c r="S6961" s="13"/>
      <c r="T6961" s="101">
        <f t="shared" ca="1" si="972"/>
        <v>0.11571479719385258</v>
      </c>
      <c r="U6961" s="101">
        <f t="shared" si="973"/>
        <v>0</v>
      </c>
      <c r="V6961" s="101">
        <f t="shared" ca="1" si="974"/>
        <v>239.39021191044486</v>
      </c>
    </row>
    <row r="6962" spans="2:22" x14ac:dyDescent="0.3">
      <c r="B6962" s="13">
        <v>2023</v>
      </c>
      <c r="C6962" s="13">
        <v>10</v>
      </c>
      <c r="D6962" s="13">
        <v>15</v>
      </c>
      <c r="E6962" s="83" t="s">
        <v>387</v>
      </c>
      <c r="F6962" s="13">
        <v>7</v>
      </c>
      <c r="G6962" s="13">
        <v>11</v>
      </c>
      <c r="H6962" s="13" t="s">
        <v>70</v>
      </c>
      <c r="I6962" s="13" t="s">
        <v>53</v>
      </c>
      <c r="J6962" s="13"/>
      <c r="K6962" s="13" t="s">
        <v>28</v>
      </c>
      <c r="L6962" s="12">
        <f t="shared" ca="1" si="967"/>
        <v>2.6049704552724502</v>
      </c>
      <c r="M6962" s="101">
        <f t="shared" ca="1" si="968"/>
        <v>0.13743824122017448</v>
      </c>
      <c r="N6962" s="101">
        <f t="shared" ca="1" si="975"/>
        <v>990.38562065141139</v>
      </c>
      <c r="O6962" s="101">
        <f t="shared" ca="1" si="969"/>
        <v>0.28105026241934467</v>
      </c>
      <c r="Q6962" s="12">
        <f t="shared" ca="1" si="970"/>
        <v>5.6000000000000005</v>
      </c>
      <c r="R6962" s="101">
        <f t="shared" ca="1" si="971"/>
        <v>0.25352925096118717</v>
      </c>
      <c r="S6962" s="13"/>
      <c r="T6962" s="101">
        <f t="shared" ca="1" si="972"/>
        <v>0</v>
      </c>
      <c r="U6962" s="101">
        <f t="shared" si="973"/>
        <v>0</v>
      </c>
      <c r="V6962" s="101">
        <f t="shared" ca="1" si="974"/>
        <v>238.8831534085225</v>
      </c>
    </row>
    <row r="6963" spans="2:22" x14ac:dyDescent="0.3">
      <c r="B6963" s="13">
        <v>2023</v>
      </c>
      <c r="C6963" s="13">
        <v>10</v>
      </c>
      <c r="D6963" s="13">
        <v>15</v>
      </c>
      <c r="E6963" s="83" t="s">
        <v>387</v>
      </c>
      <c r="F6963" s="13">
        <v>7</v>
      </c>
      <c r="G6963" s="13">
        <v>12</v>
      </c>
      <c r="H6963" s="13" t="s">
        <v>70</v>
      </c>
      <c r="I6963" s="13" t="s">
        <v>53</v>
      </c>
      <c r="J6963" s="13"/>
      <c r="K6963" s="13" t="s">
        <v>28</v>
      </c>
      <c r="L6963" s="12">
        <f t="shared" ca="1" si="967"/>
        <v>2.2257648896311442</v>
      </c>
      <c r="M6963" s="101">
        <f t="shared" ca="1" si="968"/>
        <v>0.11743135557693916</v>
      </c>
      <c r="N6963" s="101">
        <f t="shared" ca="1" si="975"/>
        <v>990.38562065141139</v>
      </c>
      <c r="O6963" s="101">
        <f t="shared" ca="1" si="969"/>
        <v>0.24013777394230415</v>
      </c>
      <c r="Q6963" s="12">
        <f t="shared" ca="1" si="970"/>
        <v>5.6000000000000005</v>
      </c>
      <c r="R6963" s="101">
        <f t="shared" ca="1" si="971"/>
        <v>0.28562900209272368</v>
      </c>
      <c r="S6963" s="13"/>
      <c r="T6963" s="101">
        <f t="shared" ca="1" si="972"/>
        <v>0</v>
      </c>
      <c r="U6963" s="101">
        <f t="shared" si="973"/>
        <v>0</v>
      </c>
      <c r="V6963" s="101">
        <f t="shared" ca="1" si="974"/>
        <v>238.31189540433706</v>
      </c>
    </row>
    <row r="6964" spans="2:22" x14ac:dyDescent="0.3">
      <c r="B6964" s="13">
        <v>2023</v>
      </c>
      <c r="C6964" s="13">
        <v>10</v>
      </c>
      <c r="D6964" s="13">
        <v>15</v>
      </c>
      <c r="E6964" s="83" t="s">
        <v>387</v>
      </c>
      <c r="F6964" s="13">
        <v>7</v>
      </c>
      <c r="G6964" s="13">
        <v>13</v>
      </c>
      <c r="H6964" s="13" t="s">
        <v>70</v>
      </c>
      <c r="I6964" s="13" t="s">
        <v>53</v>
      </c>
      <c r="J6964" s="13"/>
      <c r="K6964" s="13" t="s">
        <v>28</v>
      </c>
      <c r="L6964" s="12">
        <f t="shared" ca="1" si="967"/>
        <v>2.03848682898913</v>
      </c>
      <c r="M6964" s="101">
        <f t="shared" ca="1" si="968"/>
        <v>0.10755056509746651</v>
      </c>
      <c r="N6964" s="101">
        <f t="shared" ca="1" si="975"/>
        <v>990.38562065141139</v>
      </c>
      <c r="O6964" s="101">
        <f t="shared" ca="1" si="969"/>
        <v>0.21993234397963723</v>
      </c>
      <c r="Q6964" s="12">
        <f t="shared" ca="1" si="970"/>
        <v>1.7522922525753315</v>
      </c>
      <c r="R6964" s="101">
        <f t="shared" ca="1" si="971"/>
        <v>0</v>
      </c>
      <c r="S6964" s="13"/>
      <c r="T6964" s="101">
        <f t="shared" ca="1" si="972"/>
        <v>1.5099625851592011E-2</v>
      </c>
      <c r="U6964" s="101">
        <f t="shared" si="973"/>
        <v>0</v>
      </c>
      <c r="V6964" s="101">
        <f t="shared" ca="1" si="974"/>
        <v>238.32699503018867</v>
      </c>
    </row>
    <row r="6965" spans="2:22" x14ac:dyDescent="0.3">
      <c r="B6965" s="13">
        <v>2023</v>
      </c>
      <c r="C6965" s="13">
        <v>10</v>
      </c>
      <c r="D6965" s="13">
        <v>15</v>
      </c>
      <c r="E6965" s="83" t="s">
        <v>387</v>
      </c>
      <c r="F6965" s="13">
        <v>7</v>
      </c>
      <c r="G6965" s="13">
        <v>14</v>
      </c>
      <c r="H6965" s="13" t="s">
        <v>70</v>
      </c>
      <c r="I6965" s="13" t="s">
        <v>53</v>
      </c>
      <c r="J6965" s="13"/>
      <c r="K6965" s="13" t="s">
        <v>28</v>
      </c>
      <c r="L6965" s="12">
        <f t="shared" ca="1" si="967"/>
        <v>1.9117094478161425</v>
      </c>
      <c r="M6965" s="101">
        <f t="shared" ca="1" si="968"/>
        <v>0.10086179046677968</v>
      </c>
      <c r="N6965" s="101">
        <f t="shared" ca="1" si="975"/>
        <v>990.38562065141139</v>
      </c>
      <c r="O6965" s="101">
        <f t="shared" ca="1" si="969"/>
        <v>0.2062543323248836</v>
      </c>
      <c r="Q6965" s="12">
        <f t="shared" ca="1" si="970"/>
        <v>5.6000000000000005</v>
      </c>
      <c r="R6965" s="101">
        <f t="shared" ca="1" si="971"/>
        <v>0.31221379524236359</v>
      </c>
      <c r="S6965" s="13"/>
      <c r="T6965" s="101">
        <f t="shared" ca="1" si="972"/>
        <v>0</v>
      </c>
      <c r="U6965" s="101">
        <f t="shared" si="973"/>
        <v>0</v>
      </c>
      <c r="V6965" s="101">
        <f t="shared" ca="1" si="974"/>
        <v>237.70256743970393</v>
      </c>
    </row>
    <row r="6966" spans="2:22" x14ac:dyDescent="0.3">
      <c r="B6966" s="13">
        <v>2023</v>
      </c>
      <c r="C6966" s="13">
        <v>10</v>
      </c>
      <c r="D6966" s="13">
        <v>15</v>
      </c>
      <c r="E6966" s="83" t="s">
        <v>387</v>
      </c>
      <c r="F6966" s="13">
        <v>7</v>
      </c>
      <c r="G6966" s="13">
        <v>15</v>
      </c>
      <c r="H6966" s="13" t="s">
        <v>70</v>
      </c>
      <c r="I6966" s="13" t="s">
        <v>53</v>
      </c>
      <c r="J6966" s="13"/>
      <c r="K6966" s="13" t="s">
        <v>28</v>
      </c>
      <c r="L6966" s="12">
        <f t="shared" ca="1" si="967"/>
        <v>1.5694207247282457</v>
      </c>
      <c r="M6966" s="101">
        <f t="shared" ca="1" si="968"/>
        <v>8.2802637436662246E-2</v>
      </c>
      <c r="N6966" s="101">
        <f t="shared" ca="1" si="975"/>
        <v>990.38562065141139</v>
      </c>
      <c r="O6966" s="101">
        <f t="shared" ca="1" si="969"/>
        <v>0.16932480199093042</v>
      </c>
      <c r="Q6966" s="12">
        <f t="shared" ca="1" si="970"/>
        <v>5.6000000000000005</v>
      </c>
      <c r="R6966" s="101">
        <f t="shared" ca="1" si="971"/>
        <v>0.34118853565175405</v>
      </c>
      <c r="S6966" s="13"/>
      <c r="T6966" s="101">
        <f t="shared" ca="1" si="972"/>
        <v>0</v>
      </c>
      <c r="U6966" s="101">
        <f t="shared" si="973"/>
        <v>0</v>
      </c>
      <c r="V6966" s="101">
        <f t="shared" ca="1" si="974"/>
        <v>237.02019036840042</v>
      </c>
    </row>
    <row r="6967" spans="2:22" x14ac:dyDescent="0.3">
      <c r="B6967" s="13">
        <v>2023</v>
      </c>
      <c r="C6967" s="13">
        <v>10</v>
      </c>
      <c r="D6967" s="13">
        <v>15</v>
      </c>
      <c r="E6967" s="83" t="s">
        <v>387</v>
      </c>
      <c r="F6967" s="13">
        <v>7</v>
      </c>
      <c r="G6967" s="13">
        <v>16</v>
      </c>
      <c r="H6967" s="13" t="s">
        <v>71</v>
      </c>
      <c r="I6967" s="13" t="s">
        <v>53</v>
      </c>
      <c r="J6967" s="13"/>
      <c r="K6967" s="13" t="s">
        <v>28</v>
      </c>
      <c r="L6967" s="12">
        <f t="shared" ca="1" si="967"/>
        <v>1.9330152848710676</v>
      </c>
      <c r="M6967" s="101">
        <f t="shared" ca="1" si="968"/>
        <v>0.23996451746389433</v>
      </c>
      <c r="N6967" s="101">
        <f t="shared" ca="1" si="975"/>
        <v>990.92928120028137</v>
      </c>
      <c r="O6967" s="101">
        <f t="shared" ca="1" si="969"/>
        <v>0.57565195183460394</v>
      </c>
      <c r="Q6967" s="12">
        <f t="shared" ca="1" si="970"/>
        <v>5.6000000000000005</v>
      </c>
      <c r="R6967" s="101">
        <f t="shared" ca="1" si="971"/>
        <v>0.3104102561356642</v>
      </c>
      <c r="S6967" s="13"/>
      <c r="T6967" s="101">
        <f t="shared" ca="1" si="972"/>
        <v>0</v>
      </c>
      <c r="U6967" s="101">
        <f t="shared" ca="1" si="973"/>
        <v>0.54366054886998783</v>
      </c>
      <c r="V6967" s="101">
        <f t="shared" ca="1" si="974"/>
        <v>236.94303040499906</v>
      </c>
    </row>
    <row r="6968" spans="2:22" x14ac:dyDescent="0.3">
      <c r="B6968" s="13">
        <v>2023</v>
      </c>
      <c r="C6968" s="13">
        <v>10</v>
      </c>
      <c r="D6968" s="13">
        <v>15</v>
      </c>
      <c r="E6968" s="83" t="s">
        <v>387</v>
      </c>
      <c r="F6968" s="13">
        <v>7</v>
      </c>
      <c r="G6968" s="13">
        <v>17</v>
      </c>
      <c r="H6968" s="13" t="s">
        <v>71</v>
      </c>
      <c r="I6968" s="13" t="s">
        <v>53</v>
      </c>
      <c r="J6968" s="13"/>
      <c r="K6968" s="13" t="s">
        <v>28</v>
      </c>
      <c r="L6968" s="12">
        <f t="shared" ca="1" si="967"/>
        <v>2.5103560645780685</v>
      </c>
      <c r="M6968" s="101">
        <f t="shared" ca="1" si="968"/>
        <v>0.3116356018567214</v>
      </c>
      <c r="N6968" s="101">
        <f t="shared" ca="1" si="975"/>
        <v>991.635318843444</v>
      </c>
      <c r="O6968" s="101">
        <f t="shared" ca="1" si="969"/>
        <v>0.74758403603134882</v>
      </c>
      <c r="Q6968" s="12">
        <f t="shared" ca="1" si="970"/>
        <v>3.0799423194950264</v>
      </c>
      <c r="R6968" s="101">
        <f t="shared" ca="1" si="971"/>
        <v>4.8215476478720487E-2</v>
      </c>
      <c r="S6968" s="13"/>
      <c r="T6968" s="101">
        <f t="shared" ca="1" si="972"/>
        <v>0</v>
      </c>
      <c r="U6968" s="101">
        <f t="shared" ca="1" si="973"/>
        <v>0.70603764316258177</v>
      </c>
      <c r="V6968" s="101">
        <f t="shared" ca="1" si="974"/>
        <v>237.5526370952042</v>
      </c>
    </row>
    <row r="6969" spans="2:22" x14ac:dyDescent="0.3">
      <c r="B6969" s="13">
        <v>2023</v>
      </c>
      <c r="C6969" s="13">
        <v>10</v>
      </c>
      <c r="D6969" s="13">
        <v>15</v>
      </c>
      <c r="E6969" s="83" t="s">
        <v>387</v>
      </c>
      <c r="F6969" s="13">
        <v>7</v>
      </c>
      <c r="G6969" s="13">
        <v>18</v>
      </c>
      <c r="H6969" s="13" t="s">
        <v>71</v>
      </c>
      <c r="I6969" s="13" t="s">
        <v>53</v>
      </c>
      <c r="J6969" s="13"/>
      <c r="K6969" s="13" t="s">
        <v>28</v>
      </c>
      <c r="L6969" s="12">
        <f t="shared" ca="1" si="967"/>
        <v>2.1596096674895011</v>
      </c>
      <c r="M6969" s="101">
        <f t="shared" ca="1" si="968"/>
        <v>0.26809394412214665</v>
      </c>
      <c r="N6969" s="101">
        <f t="shared" ca="1" si="975"/>
        <v>992.24270906242543</v>
      </c>
      <c r="O6969" s="101">
        <f t="shared" ca="1" si="969"/>
        <v>0.64313175897837349</v>
      </c>
      <c r="Q6969" s="12">
        <f t="shared" ca="1" si="970"/>
        <v>0</v>
      </c>
      <c r="R6969" s="101">
        <f t="shared" ca="1" si="971"/>
        <v>0</v>
      </c>
      <c r="S6969" s="13"/>
      <c r="T6969" s="101">
        <f t="shared" ca="1" si="972"/>
        <v>0.26809394412214665</v>
      </c>
      <c r="U6969" s="101">
        <f t="shared" ca="1" si="973"/>
        <v>0.6073902189814222</v>
      </c>
      <c r="V6969" s="101">
        <f t="shared" ca="1" si="974"/>
        <v>238.42812125830778</v>
      </c>
    </row>
    <row r="6970" spans="2:22" x14ac:dyDescent="0.3">
      <c r="B6970" s="13">
        <v>2023</v>
      </c>
      <c r="C6970" s="13">
        <v>10</v>
      </c>
      <c r="D6970" s="13">
        <v>15</v>
      </c>
      <c r="E6970" s="83" t="s">
        <v>387</v>
      </c>
      <c r="F6970" s="13">
        <v>7</v>
      </c>
      <c r="G6970" s="13">
        <v>19</v>
      </c>
      <c r="H6970" s="13" t="s">
        <v>71</v>
      </c>
      <c r="I6970" s="13" t="s">
        <v>53</v>
      </c>
      <c r="J6970" s="13"/>
      <c r="K6970" s="13" t="s">
        <v>28</v>
      </c>
      <c r="L6970" s="12">
        <f t="shared" ca="1" si="967"/>
        <v>2.1368027528788645</v>
      </c>
      <c r="M6970" s="101">
        <f t="shared" ca="1" si="968"/>
        <v>0.26526269374238226</v>
      </c>
      <c r="N6970" s="101">
        <f t="shared" ca="1" si="975"/>
        <v>992.84368483667265</v>
      </c>
      <c r="O6970" s="101">
        <f t="shared" ca="1" si="969"/>
        <v>0.63633985980732588</v>
      </c>
      <c r="Q6970" s="12">
        <f t="shared" ca="1" si="970"/>
        <v>0</v>
      </c>
      <c r="R6970" s="101">
        <f t="shared" ca="1" si="971"/>
        <v>0</v>
      </c>
      <c r="S6970" s="13"/>
      <c r="T6970" s="101">
        <f t="shared" ca="1" si="972"/>
        <v>0.26526269374238226</v>
      </c>
      <c r="U6970" s="101">
        <f t="shared" ca="1" si="973"/>
        <v>0.60097577424718063</v>
      </c>
      <c r="V6970" s="101">
        <f t="shared" ca="1" si="974"/>
        <v>239.29435972629736</v>
      </c>
    </row>
    <row r="6971" spans="2:22" x14ac:dyDescent="0.3">
      <c r="B6971" s="13">
        <v>2023</v>
      </c>
      <c r="C6971" s="13">
        <v>10</v>
      </c>
      <c r="D6971" s="13">
        <v>15</v>
      </c>
      <c r="E6971" s="83" t="s">
        <v>387</v>
      </c>
      <c r="F6971" s="13">
        <v>7</v>
      </c>
      <c r="G6971" s="13">
        <v>20</v>
      </c>
      <c r="H6971" s="13" t="s">
        <v>69</v>
      </c>
      <c r="I6971" s="13" t="s">
        <v>53</v>
      </c>
      <c r="J6971" s="13"/>
      <c r="K6971" s="13" t="s">
        <v>28</v>
      </c>
      <c r="L6971" s="12">
        <f t="shared" ca="1" si="967"/>
        <v>2.8276528538729129</v>
      </c>
      <c r="M6971" s="101">
        <f t="shared" ca="1" si="968"/>
        <v>0.1491869645703349</v>
      </c>
      <c r="N6971" s="101">
        <f t="shared" ca="1" si="975"/>
        <v>992.84368483667265</v>
      </c>
      <c r="O6971" s="101">
        <f t="shared" ca="1" si="969"/>
        <v>0.30507546640434857</v>
      </c>
      <c r="Q6971" s="12">
        <f t="shared" ca="1" si="970"/>
        <v>0</v>
      </c>
      <c r="R6971" s="101">
        <f t="shared" ca="1" si="971"/>
        <v>0</v>
      </c>
      <c r="S6971" s="13"/>
      <c r="T6971" s="101">
        <f t="shared" ca="1" si="972"/>
        <v>0.1491869645703349</v>
      </c>
      <c r="U6971" s="101">
        <f t="shared" si="973"/>
        <v>0</v>
      </c>
      <c r="V6971" s="101">
        <f t="shared" ca="1" si="974"/>
        <v>239.44354669086769</v>
      </c>
    </row>
    <row r="6972" spans="2:22" x14ac:dyDescent="0.3">
      <c r="B6972" s="13">
        <v>2023</v>
      </c>
      <c r="C6972" s="13">
        <v>10</v>
      </c>
      <c r="D6972" s="13">
        <v>15</v>
      </c>
      <c r="E6972" s="83" t="s">
        <v>387</v>
      </c>
      <c r="F6972" s="13">
        <v>7</v>
      </c>
      <c r="G6972" s="13">
        <v>21</v>
      </c>
      <c r="H6972" s="13" t="s">
        <v>69</v>
      </c>
      <c r="I6972" s="13" t="s">
        <v>53</v>
      </c>
      <c r="J6972" s="13"/>
      <c r="K6972" s="13" t="s">
        <v>28</v>
      </c>
      <c r="L6972" s="12">
        <f t="shared" ca="1" si="967"/>
        <v>2.5900534206818739</v>
      </c>
      <c r="M6972" s="101">
        <f t="shared" ca="1" si="968"/>
        <v>0.13665121847517567</v>
      </c>
      <c r="N6972" s="101">
        <f t="shared" ca="1" si="975"/>
        <v>992.84368483667265</v>
      </c>
      <c r="O6972" s="101">
        <f t="shared" ca="1" si="969"/>
        <v>0.27944086355736736</v>
      </c>
      <c r="Q6972" s="12">
        <f t="shared" ca="1" si="970"/>
        <v>0</v>
      </c>
      <c r="R6972" s="101">
        <f t="shared" ca="1" si="971"/>
        <v>0</v>
      </c>
      <c r="S6972" s="13"/>
      <c r="T6972" s="101">
        <f t="shared" ca="1" si="972"/>
        <v>0.13665121847517567</v>
      </c>
      <c r="U6972" s="101">
        <f t="shared" si="973"/>
        <v>0</v>
      </c>
      <c r="V6972" s="101">
        <f t="shared" ca="1" si="974"/>
        <v>239.58019790934287</v>
      </c>
    </row>
    <row r="6973" spans="2:22" x14ac:dyDescent="0.3">
      <c r="B6973" s="13">
        <v>2023</v>
      </c>
      <c r="C6973" s="13">
        <v>10</v>
      </c>
      <c r="D6973" s="13">
        <v>15</v>
      </c>
      <c r="E6973" s="83" t="s">
        <v>387</v>
      </c>
      <c r="F6973" s="13">
        <v>7</v>
      </c>
      <c r="G6973" s="13">
        <v>22</v>
      </c>
      <c r="H6973" s="13" t="s">
        <v>69</v>
      </c>
      <c r="I6973" s="13" t="s">
        <v>53</v>
      </c>
      <c r="J6973" s="13"/>
      <c r="K6973" s="13" t="s">
        <v>28</v>
      </c>
      <c r="L6973" s="12">
        <f t="shared" ca="1" si="967"/>
        <v>2.7608709620151521</v>
      </c>
      <c r="M6973" s="101">
        <f t="shared" ca="1" si="968"/>
        <v>0.14566355195591943</v>
      </c>
      <c r="N6973" s="101">
        <f t="shared" ca="1" si="975"/>
        <v>992.84368483667265</v>
      </c>
      <c r="O6973" s="101">
        <f t="shared" ca="1" si="969"/>
        <v>0.29787036809181477</v>
      </c>
      <c r="Q6973" s="12">
        <f t="shared" ca="1" si="970"/>
        <v>0</v>
      </c>
      <c r="R6973" s="101">
        <f t="shared" ca="1" si="971"/>
        <v>0</v>
      </c>
      <c r="S6973" s="13"/>
      <c r="T6973" s="101">
        <f t="shared" ca="1" si="972"/>
        <v>0.14566355195591943</v>
      </c>
      <c r="U6973" s="101">
        <f t="shared" si="973"/>
        <v>0</v>
      </c>
      <c r="V6973" s="101">
        <f t="shared" ca="1" si="974"/>
        <v>239.72586146129879</v>
      </c>
    </row>
    <row r="6974" spans="2:22" x14ac:dyDescent="0.3">
      <c r="B6974" s="13">
        <v>2023</v>
      </c>
      <c r="C6974" s="13">
        <v>10</v>
      </c>
      <c r="D6974" s="13">
        <v>15</v>
      </c>
      <c r="E6974" s="83" t="s">
        <v>387</v>
      </c>
      <c r="F6974" s="13">
        <v>7</v>
      </c>
      <c r="G6974" s="13">
        <v>23</v>
      </c>
      <c r="H6974" s="13" t="s">
        <v>69</v>
      </c>
      <c r="I6974" s="13" t="s">
        <v>53</v>
      </c>
      <c r="J6974" s="13"/>
      <c r="K6974" s="13" t="s">
        <v>28</v>
      </c>
      <c r="L6974" s="12">
        <f t="shared" ca="1" si="967"/>
        <v>2.7579893586686355</v>
      </c>
      <c r="M6974" s="101">
        <f t="shared" ca="1" si="968"/>
        <v>0.1455115185633572</v>
      </c>
      <c r="N6974" s="101">
        <f t="shared" ca="1" si="975"/>
        <v>992.84368483667265</v>
      </c>
      <c r="O6974" s="101">
        <f t="shared" ca="1" si="969"/>
        <v>0.29755947190675908</v>
      </c>
      <c r="Q6974" s="12">
        <f t="shared" ca="1" si="970"/>
        <v>0</v>
      </c>
      <c r="R6974" s="101">
        <f t="shared" ca="1" si="971"/>
        <v>0</v>
      </c>
      <c r="S6974" s="13"/>
      <c r="T6974" s="101">
        <f t="shared" ca="1" si="972"/>
        <v>0.1455115185633572</v>
      </c>
      <c r="U6974" s="101">
        <f t="shared" si="973"/>
        <v>0</v>
      </c>
      <c r="V6974" s="101">
        <f t="shared" ca="1" si="974"/>
        <v>239.87137297986214</v>
      </c>
    </row>
    <row r="6975" spans="2:22" x14ac:dyDescent="0.3">
      <c r="B6975" s="13">
        <v>2023</v>
      </c>
      <c r="C6975" s="13">
        <v>10</v>
      </c>
      <c r="D6975" s="13">
        <v>16</v>
      </c>
      <c r="E6975" s="83" t="s">
        <v>388</v>
      </c>
      <c r="F6975" s="13">
        <v>1</v>
      </c>
      <c r="G6975" s="13">
        <v>0</v>
      </c>
      <c r="H6975" s="13" t="s">
        <v>69</v>
      </c>
      <c r="I6975" s="13" t="s">
        <v>53</v>
      </c>
      <c r="J6975" s="13"/>
      <c r="K6975" s="13" t="s">
        <v>27</v>
      </c>
      <c r="L6975" s="12">
        <f t="shared" ca="1" si="967"/>
        <v>2.5085481966381966</v>
      </c>
      <c r="M6975" s="101">
        <f t="shared" ca="1" si="968"/>
        <v>0.13235100285463125</v>
      </c>
      <c r="N6975" s="101">
        <f t="shared" ca="1" si="975"/>
        <v>992.84368483667265</v>
      </c>
      <c r="O6975" s="101">
        <f t="shared" ca="1" si="969"/>
        <v>0.27064726493529501</v>
      </c>
      <c r="Q6975" s="12">
        <f t="shared" ca="1" si="970"/>
        <v>0</v>
      </c>
      <c r="R6975" s="101">
        <f t="shared" ca="1" si="971"/>
        <v>0</v>
      </c>
      <c r="S6975" s="13"/>
      <c r="T6975" s="101">
        <f t="shared" ca="1" si="972"/>
        <v>0.13235100285463125</v>
      </c>
      <c r="U6975" s="101">
        <f t="shared" si="973"/>
        <v>0</v>
      </c>
      <c r="V6975" s="101">
        <f t="shared" ca="1" si="974"/>
        <v>240.00372398271676</v>
      </c>
    </row>
    <row r="6976" spans="2:22" x14ac:dyDescent="0.3">
      <c r="B6976" s="13">
        <v>2023</v>
      </c>
      <c r="C6976" s="13">
        <v>10</v>
      </c>
      <c r="D6976" s="13">
        <v>16</v>
      </c>
      <c r="E6976" s="83" t="s">
        <v>388</v>
      </c>
      <c r="F6976" s="13">
        <v>1</v>
      </c>
      <c r="G6976" s="13">
        <v>1</v>
      </c>
      <c r="H6976" s="13" t="s">
        <v>69</v>
      </c>
      <c r="I6976" s="13" t="s">
        <v>53</v>
      </c>
      <c r="J6976" s="13"/>
      <c r="K6976" s="13" t="s">
        <v>27</v>
      </c>
      <c r="L6976" s="12">
        <f t="shared" ref="L6976:L7039" ca="1" si="976">IF(K6976="Weekday",_xlfn.NORM.INV(RAND(),VLOOKUP(G6976,$J$5:$N$28,4),VLOOKUP(G6976,$J$5:$N$28,5)),_xlfn.NORM.INV(RAND(),VLOOKUP(G6976,$P$5:$T$28,4),VLOOKUP(G6976,$P$5:$T$28,5)))*VLOOKUP(C6976,$P$32:$R$43,3)</f>
        <v>1.5854463113106729</v>
      </c>
      <c r="M6976" s="101">
        <f t="shared" ref="M6976:M7039" ca="1" si="977">IF(I6976="Winter",VLOOKUP(G6976,$J$40:$L$43,3),VLOOKUP(G6976,$J$40:$L$43,2))*L6976</f>
        <v>8.3648147384751112E-2</v>
      </c>
      <c r="N6976" s="101">
        <f t="shared" ca="1" si="975"/>
        <v>992.84368483667265</v>
      </c>
      <c r="O6976" s="101">
        <f t="shared" ref="O6976:O7039" ca="1" si="978">IF(I6976="Winter",VLOOKUP(G6976,$J$46:$L$49,3),VLOOKUP(G6976,$J$46:$L$49,2))*L6976</f>
        <v>0.17105380252730851</v>
      </c>
      <c r="Q6976" s="12">
        <f t="shared" ref="Q6976:Q7039" ca="1" si="979">MIN(MAX(AND(IF(G6976&gt;=VLOOKUP(C6976,$O$46:$T$57,5),1,0),IF(G6976&lt;=VLOOKUP(C6976,$O$46:$T$57,6),1,0))*$G$50*_xlfn.NORM.INV(RAND(),VLOOKUP(C6976,$B$4:$F$15,4),VLOOKUP(C6976,$B$4:$F$15,4)),0),0.2)*$G$51</f>
        <v>0</v>
      </c>
      <c r="R6976" s="101">
        <f t="shared" ref="R6976:R7039" ca="1" si="980">MAX(Q6976-L6976,0)*$G$52</f>
        <v>0</v>
      </c>
      <c r="S6976" s="13"/>
      <c r="T6976" s="101">
        <f t="shared" ref="T6976:T7039" ca="1" si="981">MAX(L6976-Q6976,0)*IF(I6976="Winter",VLOOKUP(G6976,$J$40:$L$43,3),VLOOKUP(G6976,$J$40:$L$43,2))</f>
        <v>8.3648147384751112E-2</v>
      </c>
      <c r="U6976" s="101">
        <f t="shared" si="973"/>
        <v>0</v>
      </c>
      <c r="V6976" s="101">
        <f t="shared" ca="1" si="974"/>
        <v>240.08737213010153</v>
      </c>
    </row>
    <row r="6977" spans="2:22" x14ac:dyDescent="0.3">
      <c r="B6977" s="13">
        <v>2023</v>
      </c>
      <c r="C6977" s="13">
        <v>10</v>
      </c>
      <c r="D6977" s="13">
        <v>16</v>
      </c>
      <c r="E6977" s="83" t="s">
        <v>388</v>
      </c>
      <c r="F6977" s="13">
        <v>1</v>
      </c>
      <c r="G6977" s="13">
        <v>2</v>
      </c>
      <c r="H6977" s="13" t="s">
        <v>69</v>
      </c>
      <c r="I6977" s="13" t="s">
        <v>53</v>
      </c>
      <c r="J6977" s="13"/>
      <c r="K6977" s="13" t="s">
        <v>27</v>
      </c>
      <c r="L6977" s="12">
        <f t="shared" ca="1" si="976"/>
        <v>1.4746631659606619</v>
      </c>
      <c r="M6977" s="101">
        <f t="shared" ca="1" si="977"/>
        <v>7.780322863608452E-2</v>
      </c>
      <c r="N6977" s="101">
        <f t="shared" ca="1" si="975"/>
        <v>992.84368483667265</v>
      </c>
      <c r="O6977" s="101">
        <f t="shared" ca="1" si="978"/>
        <v>0.15910140897549582</v>
      </c>
      <c r="Q6977" s="12">
        <f t="shared" ca="1" si="979"/>
        <v>0</v>
      </c>
      <c r="R6977" s="101">
        <f t="shared" ca="1" si="980"/>
        <v>0</v>
      </c>
      <c r="S6977" s="13"/>
      <c r="T6977" s="101">
        <f t="shared" ca="1" si="981"/>
        <v>7.780322863608452E-2</v>
      </c>
      <c r="U6977" s="101">
        <f t="shared" ref="U6977:U7040" si="982">IF(H6977="On-Peak",IF(I6977="Winter",((L6977*$D$48)/60),((L6977*$D$47)/60)),0)</f>
        <v>0</v>
      </c>
      <c r="V6977" s="101">
        <f t="shared" ref="V6977:V7040" ca="1" si="983">V6976+MAX(T6977-R6977,0)-MAX(R6977-T6977,0)+MAX(U6977-R6977,0)-MAX(R6977-U6977,0)</f>
        <v>240.1651753587376</v>
      </c>
    </row>
    <row r="6978" spans="2:22" x14ac:dyDescent="0.3">
      <c r="B6978" s="13">
        <v>2023</v>
      </c>
      <c r="C6978" s="13">
        <v>10</v>
      </c>
      <c r="D6978" s="13">
        <v>16</v>
      </c>
      <c r="E6978" s="83" t="s">
        <v>388</v>
      </c>
      <c r="F6978" s="13">
        <v>1</v>
      </c>
      <c r="G6978" s="13">
        <v>3</v>
      </c>
      <c r="H6978" s="13" t="s">
        <v>69</v>
      </c>
      <c r="I6978" s="13" t="s">
        <v>53</v>
      </c>
      <c r="J6978" s="13"/>
      <c r="K6978" s="13" t="s">
        <v>27</v>
      </c>
      <c r="L6978" s="12">
        <f t="shared" ca="1" si="976"/>
        <v>1.609067135663494</v>
      </c>
      <c r="M6978" s="101">
        <f t="shared" ca="1" si="977"/>
        <v>8.489438207760594E-2</v>
      </c>
      <c r="N6978" s="101">
        <f t="shared" ca="1" si="975"/>
        <v>992.84368483667265</v>
      </c>
      <c r="O6978" s="101">
        <f t="shared" ca="1" si="978"/>
        <v>0.17360225326673437</v>
      </c>
      <c r="Q6978" s="12">
        <f t="shared" ca="1" si="979"/>
        <v>0</v>
      </c>
      <c r="R6978" s="101">
        <f t="shared" ca="1" si="980"/>
        <v>0</v>
      </c>
      <c r="S6978" s="13"/>
      <c r="T6978" s="101">
        <f t="shared" ca="1" si="981"/>
        <v>8.489438207760594E-2</v>
      </c>
      <c r="U6978" s="101">
        <f t="shared" si="982"/>
        <v>0</v>
      </c>
      <c r="V6978" s="101">
        <f t="shared" ca="1" si="983"/>
        <v>240.25006974081521</v>
      </c>
    </row>
    <row r="6979" spans="2:22" x14ac:dyDescent="0.3">
      <c r="B6979" s="13">
        <v>2023</v>
      </c>
      <c r="C6979" s="13">
        <v>10</v>
      </c>
      <c r="D6979" s="13">
        <v>16</v>
      </c>
      <c r="E6979" s="83" t="s">
        <v>388</v>
      </c>
      <c r="F6979" s="13">
        <v>1</v>
      </c>
      <c r="G6979" s="13">
        <v>4</v>
      </c>
      <c r="H6979" s="13" t="s">
        <v>69</v>
      </c>
      <c r="I6979" s="13" t="s">
        <v>53</v>
      </c>
      <c r="J6979" s="13"/>
      <c r="K6979" s="13" t="s">
        <v>27</v>
      </c>
      <c r="L6979" s="12">
        <f t="shared" ca="1" si="976"/>
        <v>1.3783416186796482</v>
      </c>
      <c r="M6979" s="101">
        <f t="shared" ca="1" si="977"/>
        <v>7.272130380153824E-2</v>
      </c>
      <c r="N6979" s="101">
        <f t="shared" ca="1" si="975"/>
        <v>992.84368483667265</v>
      </c>
      <c r="O6979" s="101">
        <f t="shared" ca="1" si="978"/>
        <v>0.14870927723934724</v>
      </c>
      <c r="Q6979" s="12">
        <f t="shared" ca="1" si="979"/>
        <v>0</v>
      </c>
      <c r="R6979" s="101">
        <f t="shared" ca="1" si="980"/>
        <v>0</v>
      </c>
      <c r="S6979" s="13"/>
      <c r="T6979" s="101">
        <f t="shared" ca="1" si="981"/>
        <v>7.272130380153824E-2</v>
      </c>
      <c r="U6979" s="101">
        <f t="shared" si="982"/>
        <v>0</v>
      </c>
      <c r="V6979" s="101">
        <f t="shared" ca="1" si="983"/>
        <v>240.32279104461674</v>
      </c>
    </row>
    <row r="6980" spans="2:22" x14ac:dyDescent="0.3">
      <c r="B6980" s="13">
        <v>2023</v>
      </c>
      <c r="C6980" s="13">
        <v>10</v>
      </c>
      <c r="D6980" s="13">
        <v>16</v>
      </c>
      <c r="E6980" s="83" t="s">
        <v>388</v>
      </c>
      <c r="F6980" s="13">
        <v>1</v>
      </c>
      <c r="G6980" s="13">
        <v>5</v>
      </c>
      <c r="H6980" s="13" t="s">
        <v>69</v>
      </c>
      <c r="I6980" s="13" t="s">
        <v>53</v>
      </c>
      <c r="J6980" s="13"/>
      <c r="K6980" s="13" t="s">
        <v>27</v>
      </c>
      <c r="L6980" s="12">
        <f t="shared" ca="1" si="976"/>
        <v>1.4727821278654962</v>
      </c>
      <c r="M6980" s="101">
        <f t="shared" ca="1" si="977"/>
        <v>7.770398506618359E-2</v>
      </c>
      <c r="N6980" s="101">
        <f t="shared" ca="1" si="975"/>
        <v>992.84368483667265</v>
      </c>
      <c r="O6980" s="101">
        <f t="shared" ca="1" si="978"/>
        <v>0.15889846377540839</v>
      </c>
      <c r="Q6980" s="12">
        <f t="shared" ca="1" si="979"/>
        <v>0</v>
      </c>
      <c r="R6980" s="101">
        <f t="shared" ca="1" si="980"/>
        <v>0</v>
      </c>
      <c r="S6980" s="13"/>
      <c r="T6980" s="101">
        <f t="shared" ca="1" si="981"/>
        <v>7.770398506618359E-2</v>
      </c>
      <c r="U6980" s="101">
        <f t="shared" si="982"/>
        <v>0</v>
      </c>
      <c r="V6980" s="101">
        <f t="shared" ca="1" si="983"/>
        <v>240.40049502968293</v>
      </c>
    </row>
    <row r="6981" spans="2:22" x14ac:dyDescent="0.3">
      <c r="B6981" s="13">
        <v>2023</v>
      </c>
      <c r="C6981" s="13">
        <v>10</v>
      </c>
      <c r="D6981" s="13">
        <v>16</v>
      </c>
      <c r="E6981" s="83" t="s">
        <v>388</v>
      </c>
      <c r="F6981" s="13">
        <v>1</v>
      </c>
      <c r="G6981" s="13">
        <v>6</v>
      </c>
      <c r="H6981" s="13" t="s">
        <v>69</v>
      </c>
      <c r="I6981" s="13" t="s">
        <v>53</v>
      </c>
      <c r="J6981" s="13"/>
      <c r="K6981" s="13" t="s">
        <v>27</v>
      </c>
      <c r="L6981" s="12">
        <f t="shared" ca="1" si="976"/>
        <v>1.6128529521109949</v>
      </c>
      <c r="M6981" s="101">
        <f t="shared" ca="1" si="977"/>
        <v>8.5094121753376092E-2</v>
      </c>
      <c r="N6981" s="101">
        <f t="shared" ca="1" si="975"/>
        <v>992.84368483667265</v>
      </c>
      <c r="O6981" s="101">
        <f t="shared" ca="1" si="978"/>
        <v>0.17401070500325524</v>
      </c>
      <c r="Q6981" s="12">
        <f t="shared" ca="1" si="979"/>
        <v>5.6000000000000005</v>
      </c>
      <c r="R6981" s="101">
        <f t="shared" ca="1" si="980"/>
        <v>0.33751199760380435</v>
      </c>
      <c r="S6981" s="13"/>
      <c r="T6981" s="101">
        <f t="shared" ca="1" si="981"/>
        <v>0</v>
      </c>
      <c r="U6981" s="101">
        <f t="shared" si="982"/>
        <v>0</v>
      </c>
      <c r="V6981" s="101">
        <f t="shared" ca="1" si="983"/>
        <v>239.72547103447533</v>
      </c>
    </row>
    <row r="6982" spans="2:22" x14ac:dyDescent="0.3">
      <c r="B6982" s="13">
        <v>2023</v>
      </c>
      <c r="C6982" s="13">
        <v>10</v>
      </c>
      <c r="D6982" s="13">
        <v>16</v>
      </c>
      <c r="E6982" s="83" t="s">
        <v>388</v>
      </c>
      <c r="F6982" s="13">
        <v>1</v>
      </c>
      <c r="G6982" s="13">
        <v>7</v>
      </c>
      <c r="H6982" s="13" t="s">
        <v>69</v>
      </c>
      <c r="I6982" s="13" t="s">
        <v>53</v>
      </c>
      <c r="J6982" s="13"/>
      <c r="K6982" s="13" t="s">
        <v>27</v>
      </c>
      <c r="L6982" s="12">
        <f t="shared" ca="1" si="976"/>
        <v>1.302857838596841</v>
      </c>
      <c r="M6982" s="101">
        <f t="shared" ca="1" si="977"/>
        <v>6.8738779564369329E-2</v>
      </c>
      <c r="N6982" s="101">
        <f t="shared" ca="1" si="975"/>
        <v>992.84368483667265</v>
      </c>
      <c r="O6982" s="101">
        <f t="shared" ca="1" si="978"/>
        <v>0.14056533220621317</v>
      </c>
      <c r="Q6982" s="12">
        <f t="shared" ca="1" si="979"/>
        <v>5.6000000000000005</v>
      </c>
      <c r="R6982" s="101">
        <f t="shared" ca="1" si="980"/>
        <v>0.36375308396277745</v>
      </c>
      <c r="S6982" s="13"/>
      <c r="T6982" s="101">
        <f t="shared" ca="1" si="981"/>
        <v>0</v>
      </c>
      <c r="U6982" s="101">
        <f t="shared" si="982"/>
        <v>0</v>
      </c>
      <c r="V6982" s="101">
        <f t="shared" ca="1" si="983"/>
        <v>238.99796486654975</v>
      </c>
    </row>
    <row r="6983" spans="2:22" x14ac:dyDescent="0.3">
      <c r="B6983" s="13">
        <v>2023</v>
      </c>
      <c r="C6983" s="13">
        <v>10</v>
      </c>
      <c r="D6983" s="13">
        <v>16</v>
      </c>
      <c r="E6983" s="83" t="s">
        <v>388</v>
      </c>
      <c r="F6983" s="13">
        <v>1</v>
      </c>
      <c r="G6983" s="13">
        <v>8</v>
      </c>
      <c r="H6983" s="13" t="s">
        <v>69</v>
      </c>
      <c r="I6983" s="13" t="s">
        <v>53</v>
      </c>
      <c r="J6983" s="13"/>
      <c r="K6983" s="13" t="s">
        <v>27</v>
      </c>
      <c r="L6983" s="12">
        <f t="shared" ca="1" si="976"/>
        <v>1.8533131254221271</v>
      </c>
      <c r="M6983" s="101">
        <f t="shared" ca="1" si="977"/>
        <v>9.7780800497271433E-2</v>
      </c>
      <c r="N6983" s="101">
        <f t="shared" ca="1" si="975"/>
        <v>992.84368483667265</v>
      </c>
      <c r="O6983" s="101">
        <f t="shared" ca="1" si="978"/>
        <v>0.19995395310179329</v>
      </c>
      <c r="Q6983" s="12">
        <f t="shared" ca="1" si="979"/>
        <v>5.6000000000000005</v>
      </c>
      <c r="R6983" s="101">
        <f t="shared" ca="1" si="980"/>
        <v>0.31715704393301702</v>
      </c>
      <c r="S6983" s="13"/>
      <c r="T6983" s="101">
        <f t="shared" ca="1" si="981"/>
        <v>0</v>
      </c>
      <c r="U6983" s="101">
        <f t="shared" si="982"/>
        <v>0</v>
      </c>
      <c r="V6983" s="101">
        <f t="shared" ca="1" si="983"/>
        <v>238.36365077868373</v>
      </c>
    </row>
    <row r="6984" spans="2:22" x14ac:dyDescent="0.3">
      <c r="B6984" s="13">
        <v>2023</v>
      </c>
      <c r="C6984" s="13">
        <v>10</v>
      </c>
      <c r="D6984" s="13">
        <v>16</v>
      </c>
      <c r="E6984" s="83" t="s">
        <v>388</v>
      </c>
      <c r="F6984" s="13">
        <v>1</v>
      </c>
      <c r="G6984" s="13">
        <v>9</v>
      </c>
      <c r="H6984" s="13" t="s">
        <v>69</v>
      </c>
      <c r="I6984" s="13" t="s">
        <v>53</v>
      </c>
      <c r="J6984" s="13"/>
      <c r="K6984" s="13" t="s">
        <v>27</v>
      </c>
      <c r="L6984" s="12">
        <f t="shared" ca="1" si="976"/>
        <v>0.54525587785226515</v>
      </c>
      <c r="M6984" s="101">
        <f t="shared" ca="1" si="977"/>
        <v>2.876770011548551E-2</v>
      </c>
      <c r="N6984" s="101">
        <f t="shared" ca="1" si="975"/>
        <v>992.84368483667265</v>
      </c>
      <c r="O6984" s="101">
        <f t="shared" ca="1" si="978"/>
        <v>5.882765666148089E-2</v>
      </c>
      <c r="Q6984" s="12">
        <f t="shared" ca="1" si="979"/>
        <v>5.6000000000000005</v>
      </c>
      <c r="R6984" s="101">
        <f t="shared" ca="1" si="980"/>
        <v>0.42788408993980576</v>
      </c>
      <c r="S6984" s="13"/>
      <c r="T6984" s="101">
        <f t="shared" ca="1" si="981"/>
        <v>0</v>
      </c>
      <c r="U6984" s="101">
        <f t="shared" si="982"/>
        <v>0</v>
      </c>
      <c r="V6984" s="101">
        <f t="shared" ca="1" si="983"/>
        <v>237.50788259880414</v>
      </c>
    </row>
    <row r="6985" spans="2:22" x14ac:dyDescent="0.3">
      <c r="B6985" s="13">
        <v>2023</v>
      </c>
      <c r="C6985" s="13">
        <v>10</v>
      </c>
      <c r="D6985" s="13">
        <v>16</v>
      </c>
      <c r="E6985" s="83" t="s">
        <v>388</v>
      </c>
      <c r="F6985" s="13">
        <v>1</v>
      </c>
      <c r="G6985" s="13">
        <v>10</v>
      </c>
      <c r="H6985" s="13" t="s">
        <v>70</v>
      </c>
      <c r="I6985" s="13" t="s">
        <v>53</v>
      </c>
      <c r="J6985" s="13"/>
      <c r="K6985" s="13" t="s">
        <v>27</v>
      </c>
      <c r="L6985" s="12">
        <f t="shared" ca="1" si="976"/>
        <v>1.5058260955834184</v>
      </c>
      <c r="M6985" s="101">
        <f t="shared" ca="1" si="977"/>
        <v>7.9447384802981164E-2</v>
      </c>
      <c r="N6985" s="101">
        <f t="shared" ca="1" si="975"/>
        <v>992.84368483667265</v>
      </c>
      <c r="O6985" s="101">
        <f t="shared" ca="1" si="978"/>
        <v>0.16246357745249501</v>
      </c>
      <c r="Q6985" s="12">
        <f t="shared" ca="1" si="979"/>
        <v>5.6000000000000005</v>
      </c>
      <c r="R6985" s="101">
        <f t="shared" ca="1" si="980"/>
        <v>0.34657182100886369</v>
      </c>
      <c r="S6985" s="13"/>
      <c r="T6985" s="101">
        <f t="shared" ca="1" si="981"/>
        <v>0</v>
      </c>
      <c r="U6985" s="101">
        <f t="shared" si="982"/>
        <v>0</v>
      </c>
      <c r="V6985" s="101">
        <f t="shared" ca="1" si="983"/>
        <v>236.81473895678641</v>
      </c>
    </row>
    <row r="6986" spans="2:22" x14ac:dyDescent="0.3">
      <c r="B6986" s="13">
        <v>2023</v>
      </c>
      <c r="C6986" s="13">
        <v>10</v>
      </c>
      <c r="D6986" s="13">
        <v>16</v>
      </c>
      <c r="E6986" s="83" t="s">
        <v>388</v>
      </c>
      <c r="F6986" s="13">
        <v>1</v>
      </c>
      <c r="G6986" s="13">
        <v>11</v>
      </c>
      <c r="H6986" s="13" t="s">
        <v>70</v>
      </c>
      <c r="I6986" s="13" t="s">
        <v>53</v>
      </c>
      <c r="J6986" s="13"/>
      <c r="K6986" s="13" t="s">
        <v>27</v>
      </c>
      <c r="L6986" s="12">
        <f t="shared" ca="1" si="976"/>
        <v>2.3328678476927736</v>
      </c>
      <c r="M6986" s="101">
        <f t="shared" ca="1" si="977"/>
        <v>0.12308210764427073</v>
      </c>
      <c r="N6986" s="101">
        <f t="shared" ca="1" si="975"/>
        <v>992.84368483667265</v>
      </c>
      <c r="O6986" s="101">
        <f t="shared" ca="1" si="978"/>
        <v>0.25169311208757333</v>
      </c>
      <c r="Q6986" s="12">
        <f t="shared" ca="1" si="979"/>
        <v>0.27270056507267404</v>
      </c>
      <c r="R6986" s="101">
        <f t="shared" ca="1" si="980"/>
        <v>0</v>
      </c>
      <c r="S6986" s="13"/>
      <c r="T6986" s="101">
        <f t="shared" ca="1" si="981"/>
        <v>0.10869442583103646</v>
      </c>
      <c r="U6986" s="101">
        <f t="shared" si="982"/>
        <v>0</v>
      </c>
      <c r="V6986" s="101">
        <f t="shared" ca="1" si="983"/>
        <v>236.92343338261745</v>
      </c>
    </row>
    <row r="6987" spans="2:22" x14ac:dyDescent="0.3">
      <c r="B6987" s="13">
        <v>2023</v>
      </c>
      <c r="C6987" s="13">
        <v>10</v>
      </c>
      <c r="D6987" s="13">
        <v>16</v>
      </c>
      <c r="E6987" s="83" t="s">
        <v>388</v>
      </c>
      <c r="F6987" s="13">
        <v>1</v>
      </c>
      <c r="G6987" s="13">
        <v>12</v>
      </c>
      <c r="H6987" s="13" t="s">
        <v>70</v>
      </c>
      <c r="I6987" s="13" t="s">
        <v>53</v>
      </c>
      <c r="J6987" s="13"/>
      <c r="K6987" s="13" t="s">
        <v>27</v>
      </c>
      <c r="L6987" s="12">
        <f t="shared" ca="1" si="976"/>
        <v>1.8390069421500137</v>
      </c>
      <c r="M6987" s="101">
        <f t="shared" ca="1" si="977"/>
        <v>9.7026006267834725E-2</v>
      </c>
      <c r="N6987" s="101">
        <f t="shared" ca="1" si="975"/>
        <v>992.84368483667265</v>
      </c>
      <c r="O6987" s="101">
        <f t="shared" ca="1" si="978"/>
        <v>0.19841045898856499</v>
      </c>
      <c r="Q6987" s="12">
        <f t="shared" ca="1" si="979"/>
        <v>5.6000000000000005</v>
      </c>
      <c r="R6987" s="101">
        <f t="shared" ca="1" si="980"/>
        <v>0.31836806234700143</v>
      </c>
      <c r="S6987" s="13"/>
      <c r="T6987" s="101">
        <f t="shared" ca="1" si="981"/>
        <v>0</v>
      </c>
      <c r="U6987" s="101">
        <f t="shared" si="982"/>
        <v>0</v>
      </c>
      <c r="V6987" s="101">
        <f t="shared" ca="1" si="983"/>
        <v>236.28669725792346</v>
      </c>
    </row>
    <row r="6988" spans="2:22" x14ac:dyDescent="0.3">
      <c r="B6988" s="13">
        <v>2023</v>
      </c>
      <c r="C6988" s="13">
        <v>10</v>
      </c>
      <c r="D6988" s="13">
        <v>16</v>
      </c>
      <c r="E6988" s="83" t="s">
        <v>388</v>
      </c>
      <c r="F6988" s="13">
        <v>1</v>
      </c>
      <c r="G6988" s="13">
        <v>13</v>
      </c>
      <c r="H6988" s="13" t="s">
        <v>70</v>
      </c>
      <c r="I6988" s="13" t="s">
        <v>53</v>
      </c>
      <c r="J6988" s="13"/>
      <c r="K6988" s="13" t="s">
        <v>27</v>
      </c>
      <c r="L6988" s="12">
        <f t="shared" ca="1" si="976"/>
        <v>2.1534543683120337</v>
      </c>
      <c r="M6988" s="101">
        <f t="shared" ca="1" si="977"/>
        <v>0.11361625247214291</v>
      </c>
      <c r="N6988" s="101">
        <f t="shared" ca="1" si="975"/>
        <v>992.84368483667265</v>
      </c>
      <c r="O6988" s="101">
        <f t="shared" ca="1" si="978"/>
        <v>0.23233619179718532</v>
      </c>
      <c r="Q6988" s="12">
        <f t="shared" ca="1" si="979"/>
        <v>5.6000000000000005</v>
      </c>
      <c r="R6988" s="101">
        <f t="shared" ca="1" si="980"/>
        <v>0.29175008772238642</v>
      </c>
      <c r="S6988" s="13"/>
      <c r="T6988" s="101">
        <f t="shared" ca="1" si="981"/>
        <v>0</v>
      </c>
      <c r="U6988" s="101">
        <f t="shared" si="982"/>
        <v>0</v>
      </c>
      <c r="V6988" s="101">
        <f t="shared" ca="1" si="983"/>
        <v>235.70319708247868</v>
      </c>
    </row>
    <row r="6989" spans="2:22" x14ac:dyDescent="0.3">
      <c r="B6989" s="13">
        <v>2023</v>
      </c>
      <c r="C6989" s="13">
        <v>10</v>
      </c>
      <c r="D6989" s="13">
        <v>16</v>
      </c>
      <c r="E6989" s="83" t="s">
        <v>388</v>
      </c>
      <c r="F6989" s="13">
        <v>1</v>
      </c>
      <c r="G6989" s="13">
        <v>14</v>
      </c>
      <c r="H6989" s="13" t="s">
        <v>70</v>
      </c>
      <c r="I6989" s="13" t="s">
        <v>53</v>
      </c>
      <c r="J6989" s="13"/>
      <c r="K6989" s="13" t="s">
        <v>27</v>
      </c>
      <c r="L6989" s="12">
        <f t="shared" ca="1" si="976"/>
        <v>1.9728788937448769</v>
      </c>
      <c r="M6989" s="101">
        <f t="shared" ca="1" si="977"/>
        <v>0.10408909043397971</v>
      </c>
      <c r="N6989" s="101">
        <f t="shared" ca="1" si="975"/>
        <v>992.84368483667265</v>
      </c>
      <c r="O6989" s="101">
        <f t="shared" ca="1" si="978"/>
        <v>0.21285390384613476</v>
      </c>
      <c r="Q6989" s="12">
        <f t="shared" ca="1" si="979"/>
        <v>0</v>
      </c>
      <c r="R6989" s="101">
        <f t="shared" ca="1" si="980"/>
        <v>0</v>
      </c>
      <c r="S6989" s="13"/>
      <c r="T6989" s="101">
        <f t="shared" ca="1" si="981"/>
        <v>0.10408909043397971</v>
      </c>
      <c r="U6989" s="101">
        <f t="shared" si="982"/>
        <v>0</v>
      </c>
      <c r="V6989" s="101">
        <f t="shared" ca="1" si="983"/>
        <v>235.80728617291265</v>
      </c>
    </row>
    <row r="6990" spans="2:22" x14ac:dyDescent="0.3">
      <c r="B6990" s="13">
        <v>2023</v>
      </c>
      <c r="C6990" s="13">
        <v>10</v>
      </c>
      <c r="D6990" s="13">
        <v>16</v>
      </c>
      <c r="E6990" s="83" t="s">
        <v>388</v>
      </c>
      <c r="F6990" s="13">
        <v>1</v>
      </c>
      <c r="G6990" s="13">
        <v>15</v>
      </c>
      <c r="H6990" s="13" t="s">
        <v>70</v>
      </c>
      <c r="I6990" s="13" t="s">
        <v>53</v>
      </c>
      <c r="J6990" s="13"/>
      <c r="K6990" s="13" t="s">
        <v>27</v>
      </c>
      <c r="L6990" s="12">
        <f t="shared" ca="1" si="976"/>
        <v>2.1718546630943272</v>
      </c>
      <c r="M6990" s="101">
        <f t="shared" ca="1" si="977"/>
        <v>0.11458705202485671</v>
      </c>
      <c r="N6990" s="101">
        <f t="shared" ca="1" si="975"/>
        <v>992.84368483667265</v>
      </c>
      <c r="O6990" s="101">
        <f t="shared" ca="1" si="978"/>
        <v>0.23432139960124695</v>
      </c>
      <c r="Q6990" s="12">
        <f t="shared" ca="1" si="979"/>
        <v>0</v>
      </c>
      <c r="R6990" s="101">
        <f t="shared" ca="1" si="980"/>
        <v>0</v>
      </c>
      <c r="S6990" s="13"/>
      <c r="T6990" s="101">
        <f t="shared" ca="1" si="981"/>
        <v>0.11458705202485671</v>
      </c>
      <c r="U6990" s="101">
        <f t="shared" si="982"/>
        <v>0</v>
      </c>
      <c r="V6990" s="101">
        <f t="shared" ca="1" si="983"/>
        <v>235.92187322493751</v>
      </c>
    </row>
    <row r="6991" spans="2:22" x14ac:dyDescent="0.3">
      <c r="B6991" s="13">
        <v>2023</v>
      </c>
      <c r="C6991" s="13">
        <v>10</v>
      </c>
      <c r="D6991" s="13">
        <v>16</v>
      </c>
      <c r="E6991" s="83" t="s">
        <v>388</v>
      </c>
      <c r="F6991" s="13">
        <v>1</v>
      </c>
      <c r="G6991" s="13">
        <v>16</v>
      </c>
      <c r="H6991" s="13" t="s">
        <v>71</v>
      </c>
      <c r="I6991" s="13" t="s">
        <v>53</v>
      </c>
      <c r="J6991" s="13"/>
      <c r="K6991" s="13" t="s">
        <v>27</v>
      </c>
      <c r="L6991" s="12">
        <f t="shared" ca="1" si="976"/>
        <v>1.6439239661774505</v>
      </c>
      <c r="M6991" s="101">
        <f t="shared" ca="1" si="977"/>
        <v>0.20407672116126871</v>
      </c>
      <c r="N6991" s="101">
        <f t="shared" ca="1" si="975"/>
        <v>993.30603845216001</v>
      </c>
      <c r="O6991" s="101">
        <f t="shared" ca="1" si="978"/>
        <v>0.48956055712764479</v>
      </c>
      <c r="Q6991" s="12">
        <f t="shared" ca="1" si="979"/>
        <v>5.6000000000000005</v>
      </c>
      <c r="R6991" s="101">
        <f t="shared" ca="1" si="980"/>
        <v>0.33488183626307888</v>
      </c>
      <c r="S6991" s="13"/>
      <c r="T6991" s="101">
        <f t="shared" ca="1" si="981"/>
        <v>0</v>
      </c>
      <c r="U6991" s="101">
        <f t="shared" ca="1" si="982"/>
        <v>0.46235361548740794</v>
      </c>
      <c r="V6991" s="101">
        <f t="shared" ca="1" si="983"/>
        <v>235.71446316789877</v>
      </c>
    </row>
    <row r="6992" spans="2:22" x14ac:dyDescent="0.3">
      <c r="B6992" s="13">
        <v>2023</v>
      </c>
      <c r="C6992" s="13">
        <v>10</v>
      </c>
      <c r="D6992" s="13">
        <v>16</v>
      </c>
      <c r="E6992" s="83" t="s">
        <v>388</v>
      </c>
      <c r="F6992" s="13">
        <v>1</v>
      </c>
      <c r="G6992" s="13">
        <v>17</v>
      </c>
      <c r="H6992" s="13" t="s">
        <v>71</v>
      </c>
      <c r="I6992" s="13" t="s">
        <v>53</v>
      </c>
      <c r="J6992" s="13"/>
      <c r="K6992" s="13" t="s">
        <v>27</v>
      </c>
      <c r="L6992" s="12">
        <f t="shared" ca="1" si="976"/>
        <v>2.9041574920311164</v>
      </c>
      <c r="M6992" s="101">
        <f t="shared" ca="1" si="977"/>
        <v>0.36052211106074278</v>
      </c>
      <c r="N6992" s="101">
        <f t="shared" ref="N6992:N7055" ca="1" si="984">IF(H6992="On-Peak",IF(I6992="Winter",((L6992*$D$48)/60)+N6991,((L6992*$D$47)/60)+N6991),N6991)</f>
        <v>994.12283274679373</v>
      </c>
      <c r="O6992" s="101">
        <f t="shared" ca="1" si="978"/>
        <v>0.86485810112686645</v>
      </c>
      <c r="Q6992" s="12">
        <f t="shared" ca="1" si="979"/>
        <v>4.5791360620370796</v>
      </c>
      <c r="R6992" s="101">
        <f t="shared" ca="1" si="980"/>
        <v>0.14178693595100478</v>
      </c>
      <c r="S6992" s="13"/>
      <c r="T6992" s="101">
        <f t="shared" ca="1" si="981"/>
        <v>0</v>
      </c>
      <c r="U6992" s="101">
        <f t="shared" ca="1" si="982"/>
        <v>0.81679429463375153</v>
      </c>
      <c r="V6992" s="101">
        <f t="shared" ca="1" si="983"/>
        <v>236.24768359063049</v>
      </c>
    </row>
    <row r="6993" spans="2:22" x14ac:dyDescent="0.3">
      <c r="B6993" s="13">
        <v>2023</v>
      </c>
      <c r="C6993" s="13">
        <v>10</v>
      </c>
      <c r="D6993" s="13">
        <v>16</v>
      </c>
      <c r="E6993" s="83" t="s">
        <v>388</v>
      </c>
      <c r="F6993" s="13">
        <v>1</v>
      </c>
      <c r="G6993" s="13">
        <v>18</v>
      </c>
      <c r="H6993" s="13" t="s">
        <v>71</v>
      </c>
      <c r="I6993" s="13" t="s">
        <v>53</v>
      </c>
      <c r="J6993" s="13"/>
      <c r="K6993" s="13" t="s">
        <v>27</v>
      </c>
      <c r="L6993" s="12">
        <f t="shared" ca="1" si="976"/>
        <v>2.8542744194409839</v>
      </c>
      <c r="M6993" s="101">
        <f t="shared" ca="1" si="977"/>
        <v>0.35432962642940374</v>
      </c>
      <c r="N6993" s="101">
        <f t="shared" ca="1" si="984"/>
        <v>994.92559742726155</v>
      </c>
      <c r="O6993" s="101">
        <f t="shared" ca="1" si="978"/>
        <v>0.85000292210952499</v>
      </c>
      <c r="Q6993" s="12">
        <f t="shared" ca="1" si="979"/>
        <v>0</v>
      </c>
      <c r="R6993" s="101">
        <f t="shared" ca="1" si="980"/>
        <v>0</v>
      </c>
      <c r="S6993" s="13"/>
      <c r="T6993" s="101">
        <f t="shared" ca="1" si="981"/>
        <v>0.35432962642940374</v>
      </c>
      <c r="U6993" s="101">
        <f t="shared" ca="1" si="982"/>
        <v>0.80276468046777671</v>
      </c>
      <c r="V6993" s="101">
        <f t="shared" ca="1" si="983"/>
        <v>237.40477789752768</v>
      </c>
    </row>
    <row r="6994" spans="2:22" x14ac:dyDescent="0.3">
      <c r="B6994" s="13">
        <v>2023</v>
      </c>
      <c r="C6994" s="13">
        <v>10</v>
      </c>
      <c r="D6994" s="13">
        <v>16</v>
      </c>
      <c r="E6994" s="83" t="s">
        <v>388</v>
      </c>
      <c r="F6994" s="13">
        <v>1</v>
      </c>
      <c r="G6994" s="13">
        <v>19</v>
      </c>
      <c r="H6994" s="13" t="s">
        <v>71</v>
      </c>
      <c r="I6994" s="13" t="s">
        <v>53</v>
      </c>
      <c r="J6994" s="13"/>
      <c r="K6994" s="13" t="s">
        <v>27</v>
      </c>
      <c r="L6994" s="12">
        <f t="shared" ca="1" si="976"/>
        <v>3.6752319680740304</v>
      </c>
      <c r="M6994" s="101">
        <f t="shared" ca="1" si="977"/>
        <v>0.45624329651671014</v>
      </c>
      <c r="N6994" s="101">
        <f t="shared" ca="1" si="984"/>
        <v>995.95925641828239</v>
      </c>
      <c r="O6994" s="101">
        <f t="shared" ca="1" si="978"/>
        <v>1.0944840800924462</v>
      </c>
      <c r="Q6994" s="12">
        <f t="shared" ca="1" si="979"/>
        <v>0</v>
      </c>
      <c r="R6994" s="101">
        <f t="shared" ca="1" si="980"/>
        <v>0</v>
      </c>
      <c r="S6994" s="13"/>
      <c r="T6994" s="101">
        <f t="shared" ca="1" si="981"/>
        <v>0.45624329651671014</v>
      </c>
      <c r="U6994" s="101">
        <f t="shared" ca="1" si="982"/>
        <v>1.0336589910208211</v>
      </c>
      <c r="V6994" s="101">
        <f t="shared" ca="1" si="983"/>
        <v>238.8946801850652</v>
      </c>
    </row>
    <row r="6995" spans="2:22" x14ac:dyDescent="0.3">
      <c r="B6995" s="13">
        <v>2023</v>
      </c>
      <c r="C6995" s="13">
        <v>10</v>
      </c>
      <c r="D6995" s="13">
        <v>16</v>
      </c>
      <c r="E6995" s="83" t="s">
        <v>388</v>
      </c>
      <c r="F6995" s="13">
        <v>1</v>
      </c>
      <c r="G6995" s="13">
        <v>20</v>
      </c>
      <c r="H6995" s="13" t="s">
        <v>69</v>
      </c>
      <c r="I6995" s="13" t="s">
        <v>53</v>
      </c>
      <c r="J6995" s="13"/>
      <c r="K6995" s="13" t="s">
        <v>27</v>
      </c>
      <c r="L6995" s="12">
        <f t="shared" ca="1" si="976"/>
        <v>2.9617007777446585</v>
      </c>
      <c r="M6995" s="101">
        <f t="shared" ca="1" si="977"/>
        <v>0.15625933303380818</v>
      </c>
      <c r="N6995" s="101">
        <f t="shared" ca="1" si="984"/>
        <v>995.95925641828239</v>
      </c>
      <c r="O6995" s="101">
        <f t="shared" ca="1" si="978"/>
        <v>0.3195378969108712</v>
      </c>
      <c r="Q6995" s="12">
        <f t="shared" ca="1" si="979"/>
        <v>0</v>
      </c>
      <c r="R6995" s="101">
        <f t="shared" ca="1" si="980"/>
        <v>0</v>
      </c>
      <c r="S6995" s="13"/>
      <c r="T6995" s="101">
        <f t="shared" ca="1" si="981"/>
        <v>0.15625933303380818</v>
      </c>
      <c r="U6995" s="101">
        <f t="shared" si="982"/>
        <v>0</v>
      </c>
      <c r="V6995" s="101">
        <f t="shared" ca="1" si="983"/>
        <v>239.050939518099</v>
      </c>
    </row>
    <row r="6996" spans="2:22" x14ac:dyDescent="0.3">
      <c r="B6996" s="13">
        <v>2023</v>
      </c>
      <c r="C6996" s="13">
        <v>10</v>
      </c>
      <c r="D6996" s="13">
        <v>16</v>
      </c>
      <c r="E6996" s="83" t="s">
        <v>388</v>
      </c>
      <c r="F6996" s="13">
        <v>1</v>
      </c>
      <c r="G6996" s="13">
        <v>21</v>
      </c>
      <c r="H6996" s="13" t="s">
        <v>69</v>
      </c>
      <c r="I6996" s="13" t="s">
        <v>53</v>
      </c>
      <c r="J6996" s="13"/>
      <c r="K6996" s="13" t="s">
        <v>27</v>
      </c>
      <c r="L6996" s="12">
        <f t="shared" ca="1" si="976"/>
        <v>2.6980655586891373</v>
      </c>
      <c r="M6996" s="101">
        <f t="shared" ca="1" si="977"/>
        <v>0.1423499388764389</v>
      </c>
      <c r="N6996" s="101">
        <f t="shared" ca="1" si="984"/>
        <v>995.95925641828239</v>
      </c>
      <c r="O6996" s="101">
        <f t="shared" ca="1" si="978"/>
        <v>0.29109429312697105</v>
      </c>
      <c r="Q6996" s="12">
        <f t="shared" ca="1" si="979"/>
        <v>0</v>
      </c>
      <c r="R6996" s="101">
        <f t="shared" ca="1" si="980"/>
        <v>0</v>
      </c>
      <c r="S6996" s="13"/>
      <c r="T6996" s="101">
        <f t="shared" ca="1" si="981"/>
        <v>0.1423499388764389</v>
      </c>
      <c r="U6996" s="101">
        <f t="shared" si="982"/>
        <v>0</v>
      </c>
      <c r="V6996" s="101">
        <f t="shared" ca="1" si="983"/>
        <v>239.19328945697544</v>
      </c>
    </row>
    <row r="6997" spans="2:22" x14ac:dyDescent="0.3">
      <c r="B6997" s="13">
        <v>2023</v>
      </c>
      <c r="C6997" s="13">
        <v>10</v>
      </c>
      <c r="D6997" s="13">
        <v>16</v>
      </c>
      <c r="E6997" s="83" t="s">
        <v>388</v>
      </c>
      <c r="F6997" s="13">
        <v>1</v>
      </c>
      <c r="G6997" s="13">
        <v>22</v>
      </c>
      <c r="H6997" s="13" t="s">
        <v>69</v>
      </c>
      <c r="I6997" s="13" t="s">
        <v>53</v>
      </c>
      <c r="J6997" s="13"/>
      <c r="K6997" s="13" t="s">
        <v>27</v>
      </c>
      <c r="L6997" s="12">
        <f t="shared" ca="1" si="976"/>
        <v>2.5993907324123784</v>
      </c>
      <c r="M6997" s="101">
        <f t="shared" ca="1" si="977"/>
        <v>0.1371438550420771</v>
      </c>
      <c r="N6997" s="101">
        <f t="shared" ca="1" si="984"/>
        <v>995.95925641828239</v>
      </c>
      <c r="O6997" s="101">
        <f t="shared" ca="1" si="978"/>
        <v>0.28044826611997148</v>
      </c>
      <c r="Q6997" s="12">
        <f t="shared" ca="1" si="979"/>
        <v>0</v>
      </c>
      <c r="R6997" s="101">
        <f t="shared" ca="1" si="980"/>
        <v>0</v>
      </c>
      <c r="S6997" s="13"/>
      <c r="T6997" s="101">
        <f t="shared" ca="1" si="981"/>
        <v>0.1371438550420771</v>
      </c>
      <c r="U6997" s="101">
        <f t="shared" si="982"/>
        <v>0</v>
      </c>
      <c r="V6997" s="101">
        <f t="shared" ca="1" si="983"/>
        <v>239.3304333120175</v>
      </c>
    </row>
    <row r="6998" spans="2:22" x14ac:dyDescent="0.3">
      <c r="B6998" s="13">
        <v>2023</v>
      </c>
      <c r="C6998" s="13">
        <v>10</v>
      </c>
      <c r="D6998" s="13">
        <v>16</v>
      </c>
      <c r="E6998" s="83" t="s">
        <v>388</v>
      </c>
      <c r="F6998" s="13">
        <v>1</v>
      </c>
      <c r="G6998" s="13">
        <v>23</v>
      </c>
      <c r="H6998" s="13" t="s">
        <v>69</v>
      </c>
      <c r="I6998" s="13" t="s">
        <v>53</v>
      </c>
      <c r="J6998" s="13"/>
      <c r="K6998" s="13" t="s">
        <v>27</v>
      </c>
      <c r="L6998" s="12">
        <f t="shared" ca="1" si="976"/>
        <v>2.8550547552010368</v>
      </c>
      <c r="M6998" s="101">
        <f t="shared" ca="1" si="977"/>
        <v>0.1506326888844067</v>
      </c>
      <c r="N6998" s="101">
        <f t="shared" ca="1" si="984"/>
        <v>995.95925641828239</v>
      </c>
      <c r="O6998" s="101">
        <f t="shared" ca="1" si="978"/>
        <v>0.30803185753863987</v>
      </c>
      <c r="Q6998" s="12">
        <f t="shared" ca="1" si="979"/>
        <v>0</v>
      </c>
      <c r="R6998" s="101">
        <f t="shared" ca="1" si="980"/>
        <v>0</v>
      </c>
      <c r="S6998" s="13"/>
      <c r="T6998" s="101">
        <f t="shared" ca="1" si="981"/>
        <v>0.1506326888844067</v>
      </c>
      <c r="U6998" s="101">
        <f t="shared" si="982"/>
        <v>0</v>
      </c>
      <c r="V6998" s="101">
        <f t="shared" ca="1" si="983"/>
        <v>239.4810660009019</v>
      </c>
    </row>
    <row r="6999" spans="2:22" x14ac:dyDescent="0.3">
      <c r="B6999" s="13">
        <v>2023</v>
      </c>
      <c r="C6999" s="13">
        <v>10</v>
      </c>
      <c r="D6999" s="13">
        <v>17</v>
      </c>
      <c r="E6999" s="83" t="s">
        <v>389</v>
      </c>
      <c r="F6999" s="13">
        <v>2</v>
      </c>
      <c r="G6999" s="13">
        <v>0</v>
      </c>
      <c r="H6999" s="13" t="s">
        <v>69</v>
      </c>
      <c r="I6999" s="13" t="s">
        <v>53</v>
      </c>
      <c r="J6999" s="13"/>
      <c r="K6999" s="13" t="s">
        <v>27</v>
      </c>
      <c r="L6999" s="12">
        <f t="shared" ca="1" si="976"/>
        <v>2.2677651274830404</v>
      </c>
      <c r="M6999" s="101">
        <f t="shared" ca="1" si="977"/>
        <v>0.11964728812600521</v>
      </c>
      <c r="N6999" s="101">
        <f t="shared" ca="1" si="984"/>
        <v>995.95925641828239</v>
      </c>
      <c r="O6999" s="101">
        <f t="shared" ca="1" si="978"/>
        <v>0.24466917960414522</v>
      </c>
      <c r="Q6999" s="12">
        <f t="shared" ca="1" si="979"/>
        <v>0</v>
      </c>
      <c r="R6999" s="101">
        <f t="shared" ca="1" si="980"/>
        <v>0</v>
      </c>
      <c r="S6999" s="13"/>
      <c r="T6999" s="101">
        <f t="shared" ca="1" si="981"/>
        <v>0.11964728812600521</v>
      </c>
      <c r="U6999" s="101">
        <f t="shared" si="982"/>
        <v>0</v>
      </c>
      <c r="V6999" s="101">
        <f t="shared" ca="1" si="983"/>
        <v>239.60071328902791</v>
      </c>
    </row>
    <row r="7000" spans="2:22" x14ac:dyDescent="0.3">
      <c r="B7000" s="13">
        <v>2023</v>
      </c>
      <c r="C7000" s="13">
        <v>10</v>
      </c>
      <c r="D7000" s="13">
        <v>17</v>
      </c>
      <c r="E7000" s="83" t="s">
        <v>389</v>
      </c>
      <c r="F7000" s="13">
        <v>2</v>
      </c>
      <c r="G7000" s="13">
        <v>1</v>
      </c>
      <c r="H7000" s="13" t="s">
        <v>69</v>
      </c>
      <c r="I7000" s="13" t="s">
        <v>53</v>
      </c>
      <c r="J7000" s="13"/>
      <c r="K7000" s="13" t="s">
        <v>27</v>
      </c>
      <c r="L7000" s="12">
        <f t="shared" ca="1" si="976"/>
        <v>1.3863693195515636</v>
      </c>
      <c r="M7000" s="101">
        <f t="shared" ca="1" si="977"/>
        <v>7.3144845299540504E-2</v>
      </c>
      <c r="N7000" s="101">
        <f t="shared" ca="1" si="984"/>
        <v>995.95925641828239</v>
      </c>
      <c r="O7000" s="101">
        <f t="shared" ca="1" si="978"/>
        <v>0.14957538588641819</v>
      </c>
      <c r="Q7000" s="12">
        <f t="shared" ca="1" si="979"/>
        <v>0</v>
      </c>
      <c r="R7000" s="101">
        <f t="shared" ca="1" si="980"/>
        <v>0</v>
      </c>
      <c r="S7000" s="13"/>
      <c r="T7000" s="101">
        <f t="shared" ca="1" si="981"/>
        <v>7.3144845299540504E-2</v>
      </c>
      <c r="U7000" s="101">
        <f t="shared" si="982"/>
        <v>0</v>
      </c>
      <c r="V7000" s="101">
        <f t="shared" ca="1" si="983"/>
        <v>239.67385813432745</v>
      </c>
    </row>
    <row r="7001" spans="2:22" x14ac:dyDescent="0.3">
      <c r="B7001" s="13">
        <v>2023</v>
      </c>
      <c r="C7001" s="13">
        <v>10</v>
      </c>
      <c r="D7001" s="13">
        <v>17</v>
      </c>
      <c r="E7001" s="83" t="s">
        <v>389</v>
      </c>
      <c r="F7001" s="13">
        <v>2</v>
      </c>
      <c r="G7001" s="13">
        <v>2</v>
      </c>
      <c r="H7001" s="13" t="s">
        <v>69</v>
      </c>
      <c r="I7001" s="13" t="s">
        <v>53</v>
      </c>
      <c r="J7001" s="13"/>
      <c r="K7001" s="13" t="s">
        <v>27</v>
      </c>
      <c r="L7001" s="12">
        <f t="shared" ca="1" si="976"/>
        <v>1.4364819892654646</v>
      </c>
      <c r="M7001" s="101">
        <f t="shared" ca="1" si="977"/>
        <v>7.5788789753645905E-2</v>
      </c>
      <c r="N7001" s="101">
        <f t="shared" ca="1" si="984"/>
        <v>995.95925641828239</v>
      </c>
      <c r="O7001" s="101">
        <f t="shared" ca="1" si="978"/>
        <v>0.15498204182185096</v>
      </c>
      <c r="Q7001" s="12">
        <f t="shared" ca="1" si="979"/>
        <v>0</v>
      </c>
      <c r="R7001" s="101">
        <f t="shared" ca="1" si="980"/>
        <v>0</v>
      </c>
      <c r="S7001" s="13"/>
      <c r="T7001" s="101">
        <f t="shared" ca="1" si="981"/>
        <v>7.5788789753645905E-2</v>
      </c>
      <c r="U7001" s="101">
        <f t="shared" si="982"/>
        <v>0</v>
      </c>
      <c r="V7001" s="101">
        <f t="shared" ca="1" si="983"/>
        <v>239.74964692408111</v>
      </c>
    </row>
    <row r="7002" spans="2:22" x14ac:dyDescent="0.3">
      <c r="B7002" s="13">
        <v>2023</v>
      </c>
      <c r="C7002" s="13">
        <v>10</v>
      </c>
      <c r="D7002" s="13">
        <v>17</v>
      </c>
      <c r="E7002" s="83" t="s">
        <v>389</v>
      </c>
      <c r="F7002" s="13">
        <v>2</v>
      </c>
      <c r="G7002" s="13">
        <v>3</v>
      </c>
      <c r="H7002" s="13" t="s">
        <v>69</v>
      </c>
      <c r="I7002" s="13" t="s">
        <v>53</v>
      </c>
      <c r="J7002" s="13"/>
      <c r="K7002" s="13" t="s">
        <v>27</v>
      </c>
      <c r="L7002" s="12">
        <f t="shared" ca="1" si="976"/>
        <v>1.4738952010945154</v>
      </c>
      <c r="M7002" s="101">
        <f t="shared" ca="1" si="977"/>
        <v>7.776271080974663E-2</v>
      </c>
      <c r="N7002" s="101">
        <f t="shared" ca="1" si="984"/>
        <v>995.95925641828239</v>
      </c>
      <c r="O7002" s="101">
        <f t="shared" ca="1" si="978"/>
        <v>0.15901855324608727</v>
      </c>
      <c r="Q7002" s="12">
        <f t="shared" ca="1" si="979"/>
        <v>0</v>
      </c>
      <c r="R7002" s="101">
        <f t="shared" ca="1" si="980"/>
        <v>0</v>
      </c>
      <c r="S7002" s="13"/>
      <c r="T7002" s="101">
        <f t="shared" ca="1" si="981"/>
        <v>7.776271080974663E-2</v>
      </c>
      <c r="U7002" s="101">
        <f t="shared" si="982"/>
        <v>0</v>
      </c>
      <c r="V7002" s="101">
        <f t="shared" ca="1" si="983"/>
        <v>239.82740963489084</v>
      </c>
    </row>
    <row r="7003" spans="2:22" x14ac:dyDescent="0.3">
      <c r="B7003" s="13">
        <v>2023</v>
      </c>
      <c r="C7003" s="13">
        <v>10</v>
      </c>
      <c r="D7003" s="13">
        <v>17</v>
      </c>
      <c r="E7003" s="83" t="s">
        <v>389</v>
      </c>
      <c r="F7003" s="13">
        <v>2</v>
      </c>
      <c r="G7003" s="13">
        <v>4</v>
      </c>
      <c r="H7003" s="13" t="s">
        <v>69</v>
      </c>
      <c r="I7003" s="13" t="s">
        <v>53</v>
      </c>
      <c r="J7003" s="13"/>
      <c r="K7003" s="13" t="s">
        <v>27</v>
      </c>
      <c r="L7003" s="12">
        <f t="shared" ca="1" si="976"/>
        <v>1.4480103392264774</v>
      </c>
      <c r="M7003" s="101">
        <f t="shared" ca="1" si="977"/>
        <v>7.639702549758895E-2</v>
      </c>
      <c r="N7003" s="101">
        <f t="shared" ca="1" si="984"/>
        <v>995.95925641828239</v>
      </c>
      <c r="O7003" s="101">
        <f t="shared" ca="1" si="978"/>
        <v>0.15622583549914465</v>
      </c>
      <c r="Q7003" s="12">
        <f t="shared" ca="1" si="979"/>
        <v>0</v>
      </c>
      <c r="R7003" s="101">
        <f t="shared" ca="1" si="980"/>
        <v>0</v>
      </c>
      <c r="S7003" s="13"/>
      <c r="T7003" s="101">
        <f t="shared" ca="1" si="981"/>
        <v>7.639702549758895E-2</v>
      </c>
      <c r="U7003" s="101">
        <f t="shared" si="982"/>
        <v>0</v>
      </c>
      <c r="V7003" s="101">
        <f t="shared" ca="1" si="983"/>
        <v>239.90380666038843</v>
      </c>
    </row>
    <row r="7004" spans="2:22" x14ac:dyDescent="0.3">
      <c r="B7004" s="13">
        <v>2023</v>
      </c>
      <c r="C7004" s="13">
        <v>10</v>
      </c>
      <c r="D7004" s="13">
        <v>17</v>
      </c>
      <c r="E7004" s="83" t="s">
        <v>389</v>
      </c>
      <c r="F7004" s="13">
        <v>2</v>
      </c>
      <c r="G7004" s="13">
        <v>5</v>
      </c>
      <c r="H7004" s="13" t="s">
        <v>69</v>
      </c>
      <c r="I7004" s="13" t="s">
        <v>53</v>
      </c>
      <c r="J7004" s="13"/>
      <c r="K7004" s="13" t="s">
        <v>27</v>
      </c>
      <c r="L7004" s="12">
        <f t="shared" ca="1" si="976"/>
        <v>1.4237864265791047</v>
      </c>
      <c r="M7004" s="101">
        <f t="shared" ca="1" si="977"/>
        <v>7.5118971866313569E-2</v>
      </c>
      <c r="N7004" s="101">
        <f t="shared" ca="1" si="984"/>
        <v>995.95925641828239</v>
      </c>
      <c r="O7004" s="101">
        <f t="shared" ca="1" si="978"/>
        <v>0.15361231756361959</v>
      </c>
      <c r="Q7004" s="12">
        <f t="shared" ca="1" si="979"/>
        <v>0</v>
      </c>
      <c r="R7004" s="101">
        <f t="shared" ca="1" si="980"/>
        <v>0</v>
      </c>
      <c r="S7004" s="13"/>
      <c r="T7004" s="101">
        <f t="shared" ca="1" si="981"/>
        <v>7.5118971866313569E-2</v>
      </c>
      <c r="U7004" s="101">
        <f t="shared" si="982"/>
        <v>0</v>
      </c>
      <c r="V7004" s="101">
        <f t="shared" ca="1" si="983"/>
        <v>239.97892563225474</v>
      </c>
    </row>
    <row r="7005" spans="2:22" x14ac:dyDescent="0.3">
      <c r="B7005" s="13">
        <v>2023</v>
      </c>
      <c r="C7005" s="13">
        <v>10</v>
      </c>
      <c r="D7005" s="13">
        <v>17</v>
      </c>
      <c r="E7005" s="83" t="s">
        <v>389</v>
      </c>
      <c r="F7005" s="13">
        <v>2</v>
      </c>
      <c r="G7005" s="13">
        <v>6</v>
      </c>
      <c r="H7005" s="13" t="s">
        <v>69</v>
      </c>
      <c r="I7005" s="13" t="s">
        <v>53</v>
      </c>
      <c r="J7005" s="13"/>
      <c r="K7005" s="13" t="s">
        <v>27</v>
      </c>
      <c r="L7005" s="12">
        <f t="shared" ca="1" si="976"/>
        <v>1.3793810649800016</v>
      </c>
      <c r="M7005" s="101">
        <f t="shared" ca="1" si="977"/>
        <v>7.2776144988344879E-2</v>
      </c>
      <c r="N7005" s="101">
        <f t="shared" ca="1" si="984"/>
        <v>995.95925641828239</v>
      </c>
      <c r="O7005" s="101">
        <f t="shared" ca="1" si="978"/>
        <v>0.14882142310069238</v>
      </c>
      <c r="Q7005" s="12">
        <f t="shared" ca="1" si="979"/>
        <v>3.1095764055533905</v>
      </c>
      <c r="R7005" s="101">
        <f t="shared" ca="1" si="980"/>
        <v>0.14646103557953738</v>
      </c>
      <c r="S7005" s="13"/>
      <c r="T7005" s="101">
        <f t="shared" ca="1" si="981"/>
        <v>0</v>
      </c>
      <c r="U7005" s="101">
        <f t="shared" si="982"/>
        <v>0</v>
      </c>
      <c r="V7005" s="101">
        <f t="shared" ca="1" si="983"/>
        <v>239.68600356109567</v>
      </c>
    </row>
    <row r="7006" spans="2:22" x14ac:dyDescent="0.3">
      <c r="B7006" s="13">
        <v>2023</v>
      </c>
      <c r="C7006" s="13">
        <v>10</v>
      </c>
      <c r="D7006" s="13">
        <v>17</v>
      </c>
      <c r="E7006" s="83" t="s">
        <v>389</v>
      </c>
      <c r="F7006" s="13">
        <v>2</v>
      </c>
      <c r="G7006" s="13">
        <v>7</v>
      </c>
      <c r="H7006" s="13" t="s">
        <v>69</v>
      </c>
      <c r="I7006" s="13" t="s">
        <v>53</v>
      </c>
      <c r="J7006" s="13"/>
      <c r="K7006" s="13" t="s">
        <v>27</v>
      </c>
      <c r="L7006" s="12">
        <f t="shared" ca="1" si="976"/>
        <v>1.408252121992341</v>
      </c>
      <c r="M7006" s="101">
        <f t="shared" ca="1" si="977"/>
        <v>7.4299381956315913E-2</v>
      </c>
      <c r="N7006" s="101">
        <f t="shared" ca="1" si="984"/>
        <v>995.95925641828239</v>
      </c>
      <c r="O7006" s="101">
        <f t="shared" ca="1" si="978"/>
        <v>0.15193632144175367</v>
      </c>
      <c r="Q7006" s="12">
        <f t="shared" ca="1" si="979"/>
        <v>5.6000000000000005</v>
      </c>
      <c r="R7006" s="101">
        <f t="shared" ca="1" si="980"/>
        <v>0.35483145787334841</v>
      </c>
      <c r="S7006" s="13"/>
      <c r="T7006" s="101">
        <f t="shared" ca="1" si="981"/>
        <v>0</v>
      </c>
      <c r="U7006" s="101">
        <f t="shared" si="982"/>
        <v>0</v>
      </c>
      <c r="V7006" s="101">
        <f t="shared" ca="1" si="983"/>
        <v>238.97634064534896</v>
      </c>
    </row>
    <row r="7007" spans="2:22" x14ac:dyDescent="0.3">
      <c r="B7007" s="13">
        <v>2023</v>
      </c>
      <c r="C7007" s="13">
        <v>10</v>
      </c>
      <c r="D7007" s="13">
        <v>17</v>
      </c>
      <c r="E7007" s="83" t="s">
        <v>389</v>
      </c>
      <c r="F7007" s="13">
        <v>2</v>
      </c>
      <c r="G7007" s="13">
        <v>8</v>
      </c>
      <c r="H7007" s="13" t="s">
        <v>69</v>
      </c>
      <c r="I7007" s="13" t="s">
        <v>53</v>
      </c>
      <c r="J7007" s="13"/>
      <c r="K7007" s="13" t="s">
        <v>27</v>
      </c>
      <c r="L7007" s="12">
        <f t="shared" ca="1" si="976"/>
        <v>1.6819929574567587</v>
      </c>
      <c r="M7007" s="101">
        <f t="shared" ca="1" si="977"/>
        <v>8.8741948435418591E-2</v>
      </c>
      <c r="N7007" s="101">
        <f t="shared" ca="1" si="984"/>
        <v>995.95925641828239</v>
      </c>
      <c r="O7007" s="101">
        <f t="shared" ca="1" si="978"/>
        <v>0.18147022018000969</v>
      </c>
      <c r="Q7007" s="12">
        <f t="shared" ca="1" si="979"/>
        <v>5.6000000000000005</v>
      </c>
      <c r="R7007" s="101">
        <f t="shared" ca="1" si="980"/>
        <v>0.33165929615128548</v>
      </c>
      <c r="S7007" s="13"/>
      <c r="T7007" s="101">
        <f t="shared" ca="1" si="981"/>
        <v>0</v>
      </c>
      <c r="U7007" s="101">
        <f t="shared" si="982"/>
        <v>0</v>
      </c>
      <c r="V7007" s="101">
        <f t="shared" ca="1" si="983"/>
        <v>238.31302205304638</v>
      </c>
    </row>
    <row r="7008" spans="2:22" x14ac:dyDescent="0.3">
      <c r="B7008" s="13">
        <v>2023</v>
      </c>
      <c r="C7008" s="13">
        <v>10</v>
      </c>
      <c r="D7008" s="13">
        <v>17</v>
      </c>
      <c r="E7008" s="83" t="s">
        <v>389</v>
      </c>
      <c r="F7008" s="13">
        <v>2</v>
      </c>
      <c r="G7008" s="13">
        <v>9</v>
      </c>
      <c r="H7008" s="13" t="s">
        <v>69</v>
      </c>
      <c r="I7008" s="13" t="s">
        <v>53</v>
      </c>
      <c r="J7008" s="13"/>
      <c r="K7008" s="13" t="s">
        <v>27</v>
      </c>
      <c r="L7008" s="12">
        <f t="shared" ca="1" si="976"/>
        <v>1.4186236292218006</v>
      </c>
      <c r="M7008" s="101">
        <f t="shared" ca="1" si="977"/>
        <v>7.4846582677742204E-2</v>
      </c>
      <c r="N7008" s="101">
        <f t="shared" ca="1" si="984"/>
        <v>995.95925641828239</v>
      </c>
      <c r="O7008" s="101">
        <f t="shared" ca="1" si="978"/>
        <v>0.15305530335674006</v>
      </c>
      <c r="Q7008" s="12">
        <f t="shared" ca="1" si="979"/>
        <v>0</v>
      </c>
      <c r="R7008" s="101">
        <f t="shared" ca="1" si="980"/>
        <v>0</v>
      </c>
      <c r="S7008" s="13"/>
      <c r="T7008" s="101">
        <f t="shared" ca="1" si="981"/>
        <v>7.4846582677742204E-2</v>
      </c>
      <c r="U7008" s="101">
        <f t="shared" si="982"/>
        <v>0</v>
      </c>
      <c r="V7008" s="101">
        <f t="shared" ca="1" si="983"/>
        <v>238.38786863572412</v>
      </c>
    </row>
    <row r="7009" spans="2:22" x14ac:dyDescent="0.3">
      <c r="B7009" s="13">
        <v>2023</v>
      </c>
      <c r="C7009" s="13">
        <v>10</v>
      </c>
      <c r="D7009" s="13">
        <v>17</v>
      </c>
      <c r="E7009" s="83" t="s">
        <v>389</v>
      </c>
      <c r="F7009" s="13">
        <v>2</v>
      </c>
      <c r="G7009" s="13">
        <v>10</v>
      </c>
      <c r="H7009" s="13" t="s">
        <v>70</v>
      </c>
      <c r="I7009" s="13" t="s">
        <v>53</v>
      </c>
      <c r="J7009" s="13"/>
      <c r="K7009" s="13" t="s">
        <v>27</v>
      </c>
      <c r="L7009" s="12">
        <f t="shared" ca="1" si="976"/>
        <v>1.4963161267421985</v>
      </c>
      <c r="M7009" s="101">
        <f t="shared" ca="1" si="977"/>
        <v>7.8945638846918395E-2</v>
      </c>
      <c r="N7009" s="101">
        <f t="shared" ca="1" si="984"/>
        <v>995.95925641828239</v>
      </c>
      <c r="O7009" s="101">
        <f t="shared" ca="1" si="978"/>
        <v>0.1614375469142158</v>
      </c>
      <c r="Q7009" s="12">
        <f t="shared" ca="1" si="979"/>
        <v>0.33644963893061475</v>
      </c>
      <c r="R7009" s="101">
        <f t="shared" ca="1" si="980"/>
        <v>0</v>
      </c>
      <c r="S7009" s="13"/>
      <c r="T7009" s="101">
        <f t="shared" ca="1" si="981"/>
        <v>6.1194555896939153E-2</v>
      </c>
      <c r="U7009" s="101">
        <f t="shared" si="982"/>
        <v>0</v>
      </c>
      <c r="V7009" s="101">
        <f t="shared" ca="1" si="983"/>
        <v>238.44906319162106</v>
      </c>
    </row>
    <row r="7010" spans="2:22" x14ac:dyDescent="0.3">
      <c r="B7010" s="13">
        <v>2023</v>
      </c>
      <c r="C7010" s="13">
        <v>10</v>
      </c>
      <c r="D7010" s="13">
        <v>17</v>
      </c>
      <c r="E7010" s="83" t="s">
        <v>389</v>
      </c>
      <c r="F7010" s="13">
        <v>2</v>
      </c>
      <c r="G7010" s="13">
        <v>11</v>
      </c>
      <c r="H7010" s="13" t="s">
        <v>70</v>
      </c>
      <c r="I7010" s="13" t="s">
        <v>53</v>
      </c>
      <c r="J7010" s="13"/>
      <c r="K7010" s="13" t="s">
        <v>27</v>
      </c>
      <c r="L7010" s="12">
        <f t="shared" ca="1" si="976"/>
        <v>1.9157935629587213</v>
      </c>
      <c r="M7010" s="101">
        <f t="shared" ca="1" si="977"/>
        <v>0.10107726838170214</v>
      </c>
      <c r="N7010" s="101">
        <f t="shared" ca="1" si="984"/>
        <v>995.95925641828239</v>
      </c>
      <c r="O7010" s="101">
        <f t="shared" ca="1" si="978"/>
        <v>0.20669496750761643</v>
      </c>
      <c r="Q7010" s="12">
        <f t="shared" ca="1" si="979"/>
        <v>5.6000000000000005</v>
      </c>
      <c r="R7010" s="101">
        <f t="shared" ca="1" si="980"/>
        <v>0.3118680748955443</v>
      </c>
      <c r="S7010" s="13"/>
      <c r="T7010" s="101">
        <f t="shared" ca="1" si="981"/>
        <v>0</v>
      </c>
      <c r="U7010" s="101">
        <f t="shared" si="982"/>
        <v>0</v>
      </c>
      <c r="V7010" s="101">
        <f t="shared" ca="1" si="983"/>
        <v>237.82532704182995</v>
      </c>
    </row>
    <row r="7011" spans="2:22" x14ac:dyDescent="0.3">
      <c r="B7011" s="13">
        <v>2023</v>
      </c>
      <c r="C7011" s="13">
        <v>10</v>
      </c>
      <c r="D7011" s="13">
        <v>17</v>
      </c>
      <c r="E7011" s="83" t="s">
        <v>389</v>
      </c>
      <c r="F7011" s="13">
        <v>2</v>
      </c>
      <c r="G7011" s="13">
        <v>12</v>
      </c>
      <c r="H7011" s="13" t="s">
        <v>70</v>
      </c>
      <c r="I7011" s="13" t="s">
        <v>53</v>
      </c>
      <c r="J7011" s="13"/>
      <c r="K7011" s="13" t="s">
        <v>27</v>
      </c>
      <c r="L7011" s="12">
        <f t="shared" ca="1" si="976"/>
        <v>1.4019067215651402</v>
      </c>
      <c r="M7011" s="101">
        <f t="shared" ca="1" si="977"/>
        <v>7.3964598629776793E-2</v>
      </c>
      <c r="N7011" s="101">
        <f t="shared" ca="1" si="984"/>
        <v>995.95925641828239</v>
      </c>
      <c r="O7011" s="101">
        <f t="shared" ca="1" si="978"/>
        <v>0.15125171618966296</v>
      </c>
      <c r="Q7011" s="12">
        <f t="shared" ca="1" si="979"/>
        <v>5.6000000000000005</v>
      </c>
      <c r="R7011" s="101">
        <f t="shared" ca="1" si="980"/>
        <v>0.35536859601951093</v>
      </c>
      <c r="S7011" s="13"/>
      <c r="T7011" s="101">
        <f t="shared" ca="1" si="981"/>
        <v>0</v>
      </c>
      <c r="U7011" s="101">
        <f t="shared" si="982"/>
        <v>0</v>
      </c>
      <c r="V7011" s="101">
        <f t="shared" ca="1" si="983"/>
        <v>237.11458984979095</v>
      </c>
    </row>
    <row r="7012" spans="2:22" x14ac:dyDescent="0.3">
      <c r="B7012" s="13">
        <v>2023</v>
      </c>
      <c r="C7012" s="13">
        <v>10</v>
      </c>
      <c r="D7012" s="13">
        <v>17</v>
      </c>
      <c r="E7012" s="83" t="s">
        <v>389</v>
      </c>
      <c r="F7012" s="13">
        <v>2</v>
      </c>
      <c r="G7012" s="13">
        <v>13</v>
      </c>
      <c r="H7012" s="13" t="s">
        <v>70</v>
      </c>
      <c r="I7012" s="13" t="s">
        <v>53</v>
      </c>
      <c r="J7012" s="13"/>
      <c r="K7012" s="13" t="s">
        <v>27</v>
      </c>
      <c r="L7012" s="12">
        <f t="shared" ca="1" si="976"/>
        <v>1.7017433926958494</v>
      </c>
      <c r="M7012" s="101">
        <f t="shared" ca="1" si="977"/>
        <v>8.9783981398633014E-2</v>
      </c>
      <c r="N7012" s="101">
        <f t="shared" ca="1" si="984"/>
        <v>995.95925641828239</v>
      </c>
      <c r="O7012" s="101">
        <f t="shared" ca="1" si="978"/>
        <v>0.18360109463795518</v>
      </c>
      <c r="Q7012" s="12">
        <f t="shared" ca="1" si="979"/>
        <v>1.4612098315244813</v>
      </c>
      <c r="R7012" s="101">
        <f t="shared" ca="1" si="980"/>
        <v>0</v>
      </c>
      <c r="S7012" s="13"/>
      <c r="T7012" s="101">
        <f t="shared" ca="1" si="981"/>
        <v>1.2690550687401384E-2</v>
      </c>
      <c r="U7012" s="101">
        <f t="shared" si="982"/>
        <v>0</v>
      </c>
      <c r="V7012" s="101">
        <f t="shared" ca="1" si="983"/>
        <v>237.12728040047836</v>
      </c>
    </row>
    <row r="7013" spans="2:22" x14ac:dyDescent="0.3">
      <c r="B7013" s="13">
        <v>2023</v>
      </c>
      <c r="C7013" s="13">
        <v>10</v>
      </c>
      <c r="D7013" s="13">
        <v>17</v>
      </c>
      <c r="E7013" s="83" t="s">
        <v>389</v>
      </c>
      <c r="F7013" s="13">
        <v>2</v>
      </c>
      <c r="G7013" s="13">
        <v>14</v>
      </c>
      <c r="H7013" s="13" t="s">
        <v>70</v>
      </c>
      <c r="I7013" s="13" t="s">
        <v>53</v>
      </c>
      <c r="J7013" s="13"/>
      <c r="K7013" s="13" t="s">
        <v>27</v>
      </c>
      <c r="L7013" s="12">
        <f t="shared" ca="1" si="976"/>
        <v>2.6477851005557373</v>
      </c>
      <c r="M7013" s="101">
        <f t="shared" ca="1" si="977"/>
        <v>0.1396971419053207</v>
      </c>
      <c r="N7013" s="101">
        <f t="shared" ca="1" si="984"/>
        <v>995.95925641828239</v>
      </c>
      <c r="O7013" s="101">
        <f t="shared" ca="1" si="978"/>
        <v>0.28566953449895849</v>
      </c>
      <c r="Q7013" s="12">
        <f t="shared" ca="1" si="979"/>
        <v>5.6000000000000005</v>
      </c>
      <c r="R7013" s="101">
        <f t="shared" ca="1" si="980"/>
        <v>0.2499049912379569</v>
      </c>
      <c r="S7013" s="13"/>
      <c r="T7013" s="101">
        <f t="shared" ca="1" si="981"/>
        <v>0</v>
      </c>
      <c r="U7013" s="101">
        <f t="shared" si="982"/>
        <v>0</v>
      </c>
      <c r="V7013" s="101">
        <f t="shared" ca="1" si="983"/>
        <v>236.62747041800242</v>
      </c>
    </row>
    <row r="7014" spans="2:22" x14ac:dyDescent="0.3">
      <c r="B7014" s="13">
        <v>2023</v>
      </c>
      <c r="C7014" s="13">
        <v>10</v>
      </c>
      <c r="D7014" s="13">
        <v>17</v>
      </c>
      <c r="E7014" s="83" t="s">
        <v>389</v>
      </c>
      <c r="F7014" s="13">
        <v>2</v>
      </c>
      <c r="G7014" s="13">
        <v>15</v>
      </c>
      <c r="H7014" s="13" t="s">
        <v>70</v>
      </c>
      <c r="I7014" s="13" t="s">
        <v>53</v>
      </c>
      <c r="J7014" s="13"/>
      <c r="K7014" s="13" t="s">
        <v>27</v>
      </c>
      <c r="L7014" s="12">
        <f t="shared" ca="1" si="976"/>
        <v>1.3943445507320762</v>
      </c>
      <c r="M7014" s="101">
        <f t="shared" ca="1" si="977"/>
        <v>7.3565618496624338E-2</v>
      </c>
      <c r="N7014" s="101">
        <f t="shared" ca="1" si="984"/>
        <v>995.95925641828239</v>
      </c>
      <c r="O7014" s="101">
        <f t="shared" ca="1" si="978"/>
        <v>0.1504358335784837</v>
      </c>
      <c r="Q7014" s="12">
        <f t="shared" ca="1" si="979"/>
        <v>5.6000000000000005</v>
      </c>
      <c r="R7014" s="101">
        <f t="shared" ca="1" si="980"/>
        <v>0.35600873378052983</v>
      </c>
      <c r="S7014" s="13"/>
      <c r="T7014" s="101">
        <f t="shared" ca="1" si="981"/>
        <v>0</v>
      </c>
      <c r="U7014" s="101">
        <f t="shared" si="982"/>
        <v>0</v>
      </c>
      <c r="V7014" s="101">
        <f t="shared" ca="1" si="983"/>
        <v>235.91545295044136</v>
      </c>
    </row>
    <row r="7015" spans="2:22" x14ac:dyDescent="0.3">
      <c r="B7015" s="13">
        <v>2023</v>
      </c>
      <c r="C7015" s="13">
        <v>10</v>
      </c>
      <c r="D7015" s="13">
        <v>17</v>
      </c>
      <c r="E7015" s="83" t="s">
        <v>389</v>
      </c>
      <c r="F7015" s="13">
        <v>2</v>
      </c>
      <c r="G7015" s="13">
        <v>16</v>
      </c>
      <c r="H7015" s="13" t="s">
        <v>71</v>
      </c>
      <c r="I7015" s="13" t="s">
        <v>53</v>
      </c>
      <c r="J7015" s="13"/>
      <c r="K7015" s="13" t="s">
        <v>27</v>
      </c>
      <c r="L7015" s="12">
        <f t="shared" ca="1" si="976"/>
        <v>2.4143333045622861</v>
      </c>
      <c r="M7015" s="101">
        <f t="shared" ca="1" si="977"/>
        <v>0.29971533642836218</v>
      </c>
      <c r="N7015" s="101">
        <f t="shared" ca="1" si="984"/>
        <v>996.63828766019049</v>
      </c>
      <c r="O7015" s="101">
        <f t="shared" ca="1" si="978"/>
        <v>0.71898845809864886</v>
      </c>
      <c r="Q7015" s="12">
        <f t="shared" ca="1" si="979"/>
        <v>5.6000000000000005</v>
      </c>
      <c r="R7015" s="101">
        <f t="shared" ca="1" si="980"/>
        <v>0.26966668576880254</v>
      </c>
      <c r="S7015" s="13"/>
      <c r="T7015" s="101">
        <f t="shared" ca="1" si="981"/>
        <v>0</v>
      </c>
      <c r="U7015" s="101">
        <f t="shared" ca="1" si="982"/>
        <v>0.67903124190814301</v>
      </c>
      <c r="V7015" s="101">
        <f t="shared" ca="1" si="983"/>
        <v>236.05515082081189</v>
      </c>
    </row>
    <row r="7016" spans="2:22" x14ac:dyDescent="0.3">
      <c r="B7016" s="13">
        <v>2023</v>
      </c>
      <c r="C7016" s="13">
        <v>10</v>
      </c>
      <c r="D7016" s="13">
        <v>17</v>
      </c>
      <c r="E7016" s="83" t="s">
        <v>389</v>
      </c>
      <c r="F7016" s="13">
        <v>2</v>
      </c>
      <c r="G7016" s="13">
        <v>17</v>
      </c>
      <c r="H7016" s="13" t="s">
        <v>71</v>
      </c>
      <c r="I7016" s="13" t="s">
        <v>53</v>
      </c>
      <c r="J7016" s="13"/>
      <c r="K7016" s="13" t="s">
        <v>27</v>
      </c>
      <c r="L7016" s="12">
        <f t="shared" ca="1" si="976"/>
        <v>3.2116380412556205</v>
      </c>
      <c r="M7016" s="101">
        <f t="shared" ca="1" si="977"/>
        <v>0.39869274644147273</v>
      </c>
      <c r="N7016" s="101">
        <f t="shared" ca="1" si="984"/>
        <v>997.54156085929367</v>
      </c>
      <c r="O7016" s="101">
        <f t="shared" ca="1" si="978"/>
        <v>0.95642580868592375</v>
      </c>
      <c r="Q7016" s="12">
        <f t="shared" ca="1" si="979"/>
        <v>5.6000000000000005</v>
      </c>
      <c r="R7016" s="101">
        <f t="shared" ca="1" si="980"/>
        <v>0.20217483980771178</v>
      </c>
      <c r="S7016" s="13"/>
      <c r="T7016" s="101">
        <f t="shared" ca="1" si="981"/>
        <v>0</v>
      </c>
      <c r="U7016" s="101">
        <f t="shared" ca="1" si="982"/>
        <v>0.9032731991031433</v>
      </c>
      <c r="V7016" s="101">
        <f t="shared" ca="1" si="983"/>
        <v>236.55407434029959</v>
      </c>
    </row>
    <row r="7017" spans="2:22" x14ac:dyDescent="0.3">
      <c r="B7017" s="13">
        <v>2023</v>
      </c>
      <c r="C7017" s="13">
        <v>10</v>
      </c>
      <c r="D7017" s="13">
        <v>17</v>
      </c>
      <c r="E7017" s="83" t="s">
        <v>389</v>
      </c>
      <c r="F7017" s="13">
        <v>2</v>
      </c>
      <c r="G7017" s="13">
        <v>18</v>
      </c>
      <c r="H7017" s="13" t="s">
        <v>71</v>
      </c>
      <c r="I7017" s="13" t="s">
        <v>53</v>
      </c>
      <c r="J7017" s="13"/>
      <c r="K7017" s="13" t="s">
        <v>27</v>
      </c>
      <c r="L7017" s="12">
        <f t="shared" ca="1" si="976"/>
        <v>2.90098115720079</v>
      </c>
      <c r="M7017" s="101">
        <f t="shared" ca="1" si="977"/>
        <v>0.36012780085490609</v>
      </c>
      <c r="N7017" s="101">
        <f t="shared" ca="1" si="984"/>
        <v>998.35746180975639</v>
      </c>
      <c r="O7017" s="101">
        <f t="shared" ca="1" si="978"/>
        <v>0.86391218861439523</v>
      </c>
      <c r="Q7017" s="12">
        <f t="shared" ca="1" si="979"/>
        <v>0</v>
      </c>
      <c r="R7017" s="101">
        <f t="shared" ca="1" si="980"/>
        <v>0</v>
      </c>
      <c r="S7017" s="13"/>
      <c r="T7017" s="101">
        <f t="shared" ca="1" si="981"/>
        <v>0.36012780085490609</v>
      </c>
      <c r="U7017" s="101">
        <f t="shared" ca="1" si="982"/>
        <v>0.81590095046272226</v>
      </c>
      <c r="V7017" s="101">
        <f t="shared" ca="1" si="983"/>
        <v>237.73010309161722</v>
      </c>
    </row>
    <row r="7018" spans="2:22" x14ac:dyDescent="0.3">
      <c r="B7018" s="13">
        <v>2023</v>
      </c>
      <c r="C7018" s="13">
        <v>10</v>
      </c>
      <c r="D7018" s="13">
        <v>17</v>
      </c>
      <c r="E7018" s="83" t="s">
        <v>389</v>
      </c>
      <c r="F7018" s="13">
        <v>2</v>
      </c>
      <c r="G7018" s="13">
        <v>19</v>
      </c>
      <c r="H7018" s="13" t="s">
        <v>71</v>
      </c>
      <c r="I7018" s="13" t="s">
        <v>53</v>
      </c>
      <c r="J7018" s="13"/>
      <c r="K7018" s="13" t="s">
        <v>27</v>
      </c>
      <c r="L7018" s="12">
        <f t="shared" ca="1" si="976"/>
        <v>2.539415833577078</v>
      </c>
      <c r="M7018" s="101">
        <f t="shared" ca="1" si="977"/>
        <v>0.31524308158025849</v>
      </c>
      <c r="N7018" s="101">
        <f t="shared" ca="1" si="984"/>
        <v>999.07167251294993</v>
      </c>
      <c r="O7018" s="101">
        <f t="shared" ca="1" si="978"/>
        <v>0.75623803523925381</v>
      </c>
      <c r="Q7018" s="12">
        <f t="shared" ca="1" si="979"/>
        <v>0</v>
      </c>
      <c r="R7018" s="101">
        <f t="shared" ca="1" si="980"/>
        <v>0</v>
      </c>
      <c r="S7018" s="13"/>
      <c r="T7018" s="101">
        <f t="shared" ca="1" si="981"/>
        <v>0.31524308158025849</v>
      </c>
      <c r="U7018" s="101">
        <f t="shared" ca="1" si="982"/>
        <v>0.71421070319355318</v>
      </c>
      <c r="V7018" s="101">
        <f t="shared" ca="1" si="983"/>
        <v>238.75955687639103</v>
      </c>
    </row>
    <row r="7019" spans="2:22" x14ac:dyDescent="0.3">
      <c r="B7019" s="13">
        <v>2023</v>
      </c>
      <c r="C7019" s="13">
        <v>10</v>
      </c>
      <c r="D7019" s="13">
        <v>17</v>
      </c>
      <c r="E7019" s="83" t="s">
        <v>389</v>
      </c>
      <c r="F7019" s="13">
        <v>2</v>
      </c>
      <c r="G7019" s="13">
        <v>20</v>
      </c>
      <c r="H7019" s="13" t="s">
        <v>69</v>
      </c>
      <c r="I7019" s="13" t="s">
        <v>53</v>
      </c>
      <c r="J7019" s="13"/>
      <c r="K7019" s="13" t="s">
        <v>27</v>
      </c>
      <c r="L7019" s="12">
        <f t="shared" ca="1" si="976"/>
        <v>1.7158603246361719</v>
      </c>
      <c r="M7019" s="101">
        <f t="shared" ca="1" si="977"/>
        <v>9.0528790727804426E-2</v>
      </c>
      <c r="N7019" s="101">
        <f t="shared" ca="1" si="984"/>
        <v>999.07167251294993</v>
      </c>
      <c r="O7019" s="101">
        <f t="shared" ca="1" si="978"/>
        <v>0.1851241704249966</v>
      </c>
      <c r="Q7019" s="12">
        <f t="shared" ca="1" si="979"/>
        <v>0</v>
      </c>
      <c r="R7019" s="101">
        <f t="shared" ca="1" si="980"/>
        <v>0</v>
      </c>
      <c r="S7019" s="13"/>
      <c r="T7019" s="101">
        <f t="shared" ca="1" si="981"/>
        <v>9.0528790727804426E-2</v>
      </c>
      <c r="U7019" s="101">
        <f t="shared" si="982"/>
        <v>0</v>
      </c>
      <c r="V7019" s="101">
        <f t="shared" ca="1" si="983"/>
        <v>238.85008566711883</v>
      </c>
    </row>
    <row r="7020" spans="2:22" x14ac:dyDescent="0.3">
      <c r="B7020" s="13">
        <v>2023</v>
      </c>
      <c r="C7020" s="13">
        <v>10</v>
      </c>
      <c r="D7020" s="13">
        <v>17</v>
      </c>
      <c r="E7020" s="83" t="s">
        <v>389</v>
      </c>
      <c r="F7020" s="13">
        <v>2</v>
      </c>
      <c r="G7020" s="13">
        <v>21</v>
      </c>
      <c r="H7020" s="13" t="s">
        <v>69</v>
      </c>
      <c r="I7020" s="13" t="s">
        <v>53</v>
      </c>
      <c r="J7020" s="13"/>
      <c r="K7020" s="13" t="s">
        <v>27</v>
      </c>
      <c r="L7020" s="12">
        <f t="shared" ca="1" si="976"/>
        <v>2.1649055183433088</v>
      </c>
      <c r="M7020" s="101">
        <f t="shared" ca="1" si="977"/>
        <v>0.11422041514779298</v>
      </c>
      <c r="N7020" s="101">
        <f t="shared" ca="1" si="984"/>
        <v>999.07167251294993</v>
      </c>
      <c r="O7020" s="101">
        <f t="shared" ca="1" si="978"/>
        <v>0.23357165637405958</v>
      </c>
      <c r="Q7020" s="12">
        <f t="shared" ca="1" si="979"/>
        <v>0</v>
      </c>
      <c r="R7020" s="101">
        <f t="shared" ca="1" si="980"/>
        <v>0</v>
      </c>
      <c r="S7020" s="13"/>
      <c r="T7020" s="101">
        <f t="shared" ca="1" si="981"/>
        <v>0.11422041514779298</v>
      </c>
      <c r="U7020" s="101">
        <f t="shared" si="982"/>
        <v>0</v>
      </c>
      <c r="V7020" s="101">
        <f t="shared" ca="1" si="983"/>
        <v>238.96430608226663</v>
      </c>
    </row>
    <row r="7021" spans="2:22" x14ac:dyDescent="0.3">
      <c r="B7021" s="13">
        <v>2023</v>
      </c>
      <c r="C7021" s="13">
        <v>10</v>
      </c>
      <c r="D7021" s="13">
        <v>17</v>
      </c>
      <c r="E7021" s="83" t="s">
        <v>389</v>
      </c>
      <c r="F7021" s="13">
        <v>2</v>
      </c>
      <c r="G7021" s="13">
        <v>22</v>
      </c>
      <c r="H7021" s="13" t="s">
        <v>69</v>
      </c>
      <c r="I7021" s="13" t="s">
        <v>53</v>
      </c>
      <c r="J7021" s="13"/>
      <c r="K7021" s="13" t="s">
        <v>27</v>
      </c>
      <c r="L7021" s="12">
        <f t="shared" ca="1" si="976"/>
        <v>2.5698071912492431</v>
      </c>
      <c r="M7021" s="101">
        <f t="shared" ca="1" si="977"/>
        <v>0.13558302741031006</v>
      </c>
      <c r="N7021" s="101">
        <f t="shared" ca="1" si="984"/>
        <v>999.07167251294993</v>
      </c>
      <c r="O7021" s="101">
        <f t="shared" ca="1" si="978"/>
        <v>0.27725649786388085</v>
      </c>
      <c r="Q7021" s="12">
        <f t="shared" ca="1" si="979"/>
        <v>0</v>
      </c>
      <c r="R7021" s="101">
        <f t="shared" ca="1" si="980"/>
        <v>0</v>
      </c>
      <c r="S7021" s="13"/>
      <c r="T7021" s="101">
        <f t="shared" ca="1" si="981"/>
        <v>0.13558302741031006</v>
      </c>
      <c r="U7021" s="101">
        <f t="shared" si="982"/>
        <v>0</v>
      </c>
      <c r="V7021" s="101">
        <f t="shared" ca="1" si="983"/>
        <v>239.09988910967695</v>
      </c>
    </row>
    <row r="7022" spans="2:22" x14ac:dyDescent="0.3">
      <c r="B7022" s="13">
        <v>2023</v>
      </c>
      <c r="C7022" s="13">
        <v>10</v>
      </c>
      <c r="D7022" s="13">
        <v>17</v>
      </c>
      <c r="E7022" s="83" t="s">
        <v>389</v>
      </c>
      <c r="F7022" s="13">
        <v>2</v>
      </c>
      <c r="G7022" s="13">
        <v>23</v>
      </c>
      <c r="H7022" s="13" t="s">
        <v>69</v>
      </c>
      <c r="I7022" s="13" t="s">
        <v>53</v>
      </c>
      <c r="J7022" s="13"/>
      <c r="K7022" s="13" t="s">
        <v>27</v>
      </c>
      <c r="L7022" s="12">
        <f t="shared" ca="1" si="976"/>
        <v>2.6192403946625951</v>
      </c>
      <c r="M7022" s="101">
        <f t="shared" ca="1" si="977"/>
        <v>0.13819112322239852</v>
      </c>
      <c r="N7022" s="101">
        <f t="shared" ca="1" si="984"/>
        <v>999.07167251294993</v>
      </c>
      <c r="O7022" s="101">
        <f t="shared" ca="1" si="978"/>
        <v>0.28258984618014737</v>
      </c>
      <c r="Q7022" s="12">
        <f t="shared" ca="1" si="979"/>
        <v>0</v>
      </c>
      <c r="R7022" s="101">
        <f t="shared" ca="1" si="980"/>
        <v>0</v>
      </c>
      <c r="S7022" s="13"/>
      <c r="T7022" s="101">
        <f t="shared" ca="1" si="981"/>
        <v>0.13819112322239852</v>
      </c>
      <c r="U7022" s="101">
        <f t="shared" si="982"/>
        <v>0</v>
      </c>
      <c r="V7022" s="101">
        <f t="shared" ca="1" si="983"/>
        <v>239.23808023289936</v>
      </c>
    </row>
    <row r="7023" spans="2:22" x14ac:dyDescent="0.3">
      <c r="B7023" s="13">
        <v>2023</v>
      </c>
      <c r="C7023" s="13">
        <v>10</v>
      </c>
      <c r="D7023" s="13">
        <v>18</v>
      </c>
      <c r="E7023" s="83" t="s">
        <v>390</v>
      </c>
      <c r="F7023" s="13">
        <v>3</v>
      </c>
      <c r="G7023" s="13">
        <v>0</v>
      </c>
      <c r="H7023" s="13" t="s">
        <v>69</v>
      </c>
      <c r="I7023" s="13" t="s">
        <v>53</v>
      </c>
      <c r="J7023" s="13"/>
      <c r="K7023" s="13" t="s">
        <v>27</v>
      </c>
      <c r="L7023" s="12">
        <f t="shared" ca="1" si="976"/>
        <v>2.8583304031853523</v>
      </c>
      <c r="M7023" s="101">
        <f t="shared" ca="1" si="977"/>
        <v>0.15080551207205919</v>
      </c>
      <c r="N7023" s="101">
        <f t="shared" ca="1" si="984"/>
        <v>999.07167251294993</v>
      </c>
      <c r="O7023" s="101">
        <f t="shared" ca="1" si="978"/>
        <v>0.30838526719966763</v>
      </c>
      <c r="Q7023" s="12">
        <f t="shared" ca="1" si="979"/>
        <v>0</v>
      </c>
      <c r="R7023" s="101">
        <f t="shared" ca="1" si="980"/>
        <v>0</v>
      </c>
      <c r="S7023" s="13"/>
      <c r="T7023" s="101">
        <f t="shared" ca="1" si="981"/>
        <v>0.15080551207205919</v>
      </c>
      <c r="U7023" s="101">
        <f t="shared" si="982"/>
        <v>0</v>
      </c>
      <c r="V7023" s="101">
        <f t="shared" ca="1" si="983"/>
        <v>239.38888574497142</v>
      </c>
    </row>
    <row r="7024" spans="2:22" x14ac:dyDescent="0.3">
      <c r="B7024" s="13">
        <v>2023</v>
      </c>
      <c r="C7024" s="13">
        <v>10</v>
      </c>
      <c r="D7024" s="13">
        <v>18</v>
      </c>
      <c r="E7024" s="83" t="s">
        <v>390</v>
      </c>
      <c r="F7024" s="13">
        <v>3</v>
      </c>
      <c r="G7024" s="13">
        <v>1</v>
      </c>
      <c r="H7024" s="13" t="s">
        <v>69</v>
      </c>
      <c r="I7024" s="13" t="s">
        <v>53</v>
      </c>
      <c r="J7024" s="13"/>
      <c r="K7024" s="13" t="s">
        <v>27</v>
      </c>
      <c r="L7024" s="12">
        <f t="shared" ca="1" si="976"/>
        <v>1.3934510253076478</v>
      </c>
      <c r="M7024" s="101">
        <f t="shared" ca="1" si="977"/>
        <v>7.3518476095231503E-2</v>
      </c>
      <c r="N7024" s="101">
        <f t="shared" ca="1" si="984"/>
        <v>999.07167251294993</v>
      </c>
      <c r="O7024" s="101">
        <f t="shared" ca="1" si="978"/>
        <v>0.15033943112044212</v>
      </c>
      <c r="Q7024" s="12">
        <f t="shared" ca="1" si="979"/>
        <v>0</v>
      </c>
      <c r="R7024" s="101">
        <f t="shared" ca="1" si="980"/>
        <v>0</v>
      </c>
      <c r="S7024" s="13"/>
      <c r="T7024" s="101">
        <f t="shared" ca="1" si="981"/>
        <v>7.3518476095231503E-2</v>
      </c>
      <c r="U7024" s="101">
        <f t="shared" si="982"/>
        <v>0</v>
      </c>
      <c r="V7024" s="101">
        <f t="shared" ca="1" si="983"/>
        <v>239.46240422106666</v>
      </c>
    </row>
    <row r="7025" spans="2:22" x14ac:dyDescent="0.3">
      <c r="B7025" s="13">
        <v>2023</v>
      </c>
      <c r="C7025" s="13">
        <v>10</v>
      </c>
      <c r="D7025" s="13">
        <v>18</v>
      </c>
      <c r="E7025" s="83" t="s">
        <v>390</v>
      </c>
      <c r="F7025" s="13">
        <v>3</v>
      </c>
      <c r="G7025" s="13">
        <v>2</v>
      </c>
      <c r="H7025" s="13" t="s">
        <v>69</v>
      </c>
      <c r="I7025" s="13" t="s">
        <v>53</v>
      </c>
      <c r="J7025" s="13"/>
      <c r="K7025" s="13" t="s">
        <v>27</v>
      </c>
      <c r="L7025" s="12">
        <f t="shared" ca="1" si="976"/>
        <v>1.5186779431646216</v>
      </c>
      <c r="M7025" s="101">
        <f t="shared" ca="1" si="977"/>
        <v>8.0125448281365433E-2</v>
      </c>
      <c r="N7025" s="101">
        <f t="shared" ca="1" si="984"/>
        <v>999.07167251294993</v>
      </c>
      <c r="O7025" s="101">
        <f t="shared" ca="1" si="978"/>
        <v>0.16385016328803101</v>
      </c>
      <c r="Q7025" s="12">
        <f t="shared" ca="1" si="979"/>
        <v>0</v>
      </c>
      <c r="R7025" s="101">
        <f t="shared" ca="1" si="980"/>
        <v>0</v>
      </c>
      <c r="S7025" s="13"/>
      <c r="T7025" s="101">
        <f t="shared" ca="1" si="981"/>
        <v>8.0125448281365433E-2</v>
      </c>
      <c r="U7025" s="101">
        <f t="shared" si="982"/>
        <v>0</v>
      </c>
      <c r="V7025" s="101">
        <f t="shared" ca="1" si="983"/>
        <v>239.54252966934803</v>
      </c>
    </row>
    <row r="7026" spans="2:22" x14ac:dyDescent="0.3">
      <c r="B7026" s="13">
        <v>2023</v>
      </c>
      <c r="C7026" s="13">
        <v>10</v>
      </c>
      <c r="D7026" s="13">
        <v>18</v>
      </c>
      <c r="E7026" s="83" t="s">
        <v>390</v>
      </c>
      <c r="F7026" s="13">
        <v>3</v>
      </c>
      <c r="G7026" s="13">
        <v>3</v>
      </c>
      <c r="H7026" s="13" t="s">
        <v>69</v>
      </c>
      <c r="I7026" s="13" t="s">
        <v>53</v>
      </c>
      <c r="J7026" s="13"/>
      <c r="K7026" s="13" t="s">
        <v>27</v>
      </c>
      <c r="L7026" s="12">
        <f t="shared" ca="1" si="976"/>
        <v>1.2580933227681883</v>
      </c>
      <c r="M7026" s="101">
        <f t="shared" ca="1" si="977"/>
        <v>6.6377003709249621E-2</v>
      </c>
      <c r="N7026" s="101">
        <f t="shared" ca="1" si="984"/>
        <v>999.07167251294993</v>
      </c>
      <c r="O7026" s="101">
        <f t="shared" ca="1" si="978"/>
        <v>0.13573568859345983</v>
      </c>
      <c r="Q7026" s="12">
        <f t="shared" ca="1" si="979"/>
        <v>0</v>
      </c>
      <c r="R7026" s="101">
        <f t="shared" ca="1" si="980"/>
        <v>0</v>
      </c>
      <c r="S7026" s="13"/>
      <c r="T7026" s="101">
        <f t="shared" ca="1" si="981"/>
        <v>6.6377003709249621E-2</v>
      </c>
      <c r="U7026" s="101">
        <f t="shared" si="982"/>
        <v>0</v>
      </c>
      <c r="V7026" s="101">
        <f t="shared" ca="1" si="983"/>
        <v>239.60890667305728</v>
      </c>
    </row>
    <row r="7027" spans="2:22" x14ac:dyDescent="0.3">
      <c r="B7027" s="13">
        <v>2023</v>
      </c>
      <c r="C7027" s="13">
        <v>10</v>
      </c>
      <c r="D7027" s="13">
        <v>18</v>
      </c>
      <c r="E7027" s="83" t="s">
        <v>390</v>
      </c>
      <c r="F7027" s="13">
        <v>3</v>
      </c>
      <c r="G7027" s="13">
        <v>4</v>
      </c>
      <c r="H7027" s="13" t="s">
        <v>69</v>
      </c>
      <c r="I7027" s="13" t="s">
        <v>53</v>
      </c>
      <c r="J7027" s="13"/>
      <c r="K7027" s="13" t="s">
        <v>27</v>
      </c>
      <c r="L7027" s="12">
        <f t="shared" ca="1" si="976"/>
        <v>1.6097402178035463</v>
      </c>
      <c r="M7027" s="101">
        <f t="shared" ca="1" si="977"/>
        <v>8.4929893891315097E-2</v>
      </c>
      <c r="N7027" s="101">
        <f t="shared" ca="1" si="984"/>
        <v>999.07167251294993</v>
      </c>
      <c r="O7027" s="101">
        <f t="shared" ca="1" si="978"/>
        <v>0.1736748720988246</v>
      </c>
      <c r="Q7027" s="12">
        <f t="shared" ca="1" si="979"/>
        <v>0</v>
      </c>
      <c r="R7027" s="101">
        <f t="shared" ca="1" si="980"/>
        <v>0</v>
      </c>
      <c r="S7027" s="13"/>
      <c r="T7027" s="101">
        <f t="shared" ca="1" si="981"/>
        <v>8.4929893891315097E-2</v>
      </c>
      <c r="U7027" s="101">
        <f t="shared" si="982"/>
        <v>0</v>
      </c>
      <c r="V7027" s="101">
        <f t="shared" ca="1" si="983"/>
        <v>239.69383656694859</v>
      </c>
    </row>
    <row r="7028" spans="2:22" x14ac:dyDescent="0.3">
      <c r="B7028" s="13">
        <v>2023</v>
      </c>
      <c r="C7028" s="13">
        <v>10</v>
      </c>
      <c r="D7028" s="13">
        <v>18</v>
      </c>
      <c r="E7028" s="83" t="s">
        <v>390</v>
      </c>
      <c r="F7028" s="13">
        <v>3</v>
      </c>
      <c r="G7028" s="13">
        <v>5</v>
      </c>
      <c r="H7028" s="13" t="s">
        <v>69</v>
      </c>
      <c r="I7028" s="13" t="s">
        <v>53</v>
      </c>
      <c r="J7028" s="13"/>
      <c r="K7028" s="13" t="s">
        <v>27</v>
      </c>
      <c r="L7028" s="12">
        <f t="shared" ca="1" si="976"/>
        <v>1.4908003270132082</v>
      </c>
      <c r="M7028" s="101">
        <f t="shared" ca="1" si="977"/>
        <v>7.865462525321687E-2</v>
      </c>
      <c r="N7028" s="101">
        <f t="shared" ca="1" si="984"/>
        <v>999.07167251294993</v>
      </c>
      <c r="O7028" s="101">
        <f t="shared" ca="1" si="978"/>
        <v>0.16084244728145503</v>
      </c>
      <c r="Q7028" s="12">
        <f t="shared" ca="1" si="979"/>
        <v>0</v>
      </c>
      <c r="R7028" s="101">
        <f t="shared" ca="1" si="980"/>
        <v>0</v>
      </c>
      <c r="S7028" s="13"/>
      <c r="T7028" s="101">
        <f t="shared" ca="1" si="981"/>
        <v>7.865462525321687E-2</v>
      </c>
      <c r="U7028" s="101">
        <f t="shared" si="982"/>
        <v>0</v>
      </c>
      <c r="V7028" s="101">
        <f t="shared" ca="1" si="983"/>
        <v>239.77249119220181</v>
      </c>
    </row>
    <row r="7029" spans="2:22" x14ac:dyDescent="0.3">
      <c r="B7029" s="13">
        <v>2023</v>
      </c>
      <c r="C7029" s="13">
        <v>10</v>
      </c>
      <c r="D7029" s="13">
        <v>18</v>
      </c>
      <c r="E7029" s="83" t="s">
        <v>390</v>
      </c>
      <c r="F7029" s="13">
        <v>3</v>
      </c>
      <c r="G7029" s="13">
        <v>6</v>
      </c>
      <c r="H7029" s="13" t="s">
        <v>69</v>
      </c>
      <c r="I7029" s="13" t="s">
        <v>53</v>
      </c>
      <c r="J7029" s="13"/>
      <c r="K7029" s="13" t="s">
        <v>27</v>
      </c>
      <c r="L7029" s="12">
        <f t="shared" ca="1" si="976"/>
        <v>1.4894239809014131</v>
      </c>
      <c r="M7029" s="101">
        <f t="shared" ca="1" si="977"/>
        <v>7.8582009232358557E-2</v>
      </c>
      <c r="N7029" s="101">
        <f t="shared" ca="1" si="984"/>
        <v>999.07167251294993</v>
      </c>
      <c r="O7029" s="101">
        <f t="shared" ca="1" si="978"/>
        <v>0.16069395329945346</v>
      </c>
      <c r="Q7029" s="12">
        <f t="shared" ca="1" si="979"/>
        <v>5.6000000000000005</v>
      </c>
      <c r="R7029" s="101">
        <f t="shared" ca="1" si="980"/>
        <v>0.34796026001669544</v>
      </c>
      <c r="S7029" s="13"/>
      <c r="T7029" s="101">
        <f t="shared" ca="1" si="981"/>
        <v>0</v>
      </c>
      <c r="U7029" s="101">
        <f t="shared" si="982"/>
        <v>0</v>
      </c>
      <c r="V7029" s="101">
        <f t="shared" ca="1" si="983"/>
        <v>239.07657067216843</v>
      </c>
    </row>
    <row r="7030" spans="2:22" x14ac:dyDescent="0.3">
      <c r="B7030" s="13">
        <v>2023</v>
      </c>
      <c r="C7030" s="13">
        <v>10</v>
      </c>
      <c r="D7030" s="13">
        <v>18</v>
      </c>
      <c r="E7030" s="83" t="s">
        <v>390</v>
      </c>
      <c r="F7030" s="13">
        <v>3</v>
      </c>
      <c r="G7030" s="13">
        <v>7</v>
      </c>
      <c r="H7030" s="13" t="s">
        <v>69</v>
      </c>
      <c r="I7030" s="13" t="s">
        <v>53</v>
      </c>
      <c r="J7030" s="13"/>
      <c r="K7030" s="13" t="s">
        <v>27</v>
      </c>
      <c r="L7030" s="12">
        <f t="shared" ca="1" si="976"/>
        <v>1.3759925269158042</v>
      </c>
      <c r="M7030" s="101">
        <f t="shared" ca="1" si="977"/>
        <v>7.2597365720077828E-2</v>
      </c>
      <c r="N7030" s="101">
        <f t="shared" ca="1" si="984"/>
        <v>999.07167251294993</v>
      </c>
      <c r="O7030" s="101">
        <f t="shared" ca="1" si="978"/>
        <v>0.14845583372894611</v>
      </c>
      <c r="Q7030" s="12">
        <f t="shared" ca="1" si="979"/>
        <v>5.6000000000000005</v>
      </c>
      <c r="R7030" s="101">
        <f t="shared" ca="1" si="980"/>
        <v>0.35756223259657721</v>
      </c>
      <c r="S7030" s="13"/>
      <c r="T7030" s="101">
        <f t="shared" ca="1" si="981"/>
        <v>0</v>
      </c>
      <c r="U7030" s="101">
        <f t="shared" si="982"/>
        <v>0</v>
      </c>
      <c r="V7030" s="101">
        <f t="shared" ca="1" si="983"/>
        <v>238.3614462069753</v>
      </c>
    </row>
    <row r="7031" spans="2:22" x14ac:dyDescent="0.3">
      <c r="B7031" s="13">
        <v>2023</v>
      </c>
      <c r="C7031" s="13">
        <v>10</v>
      </c>
      <c r="D7031" s="13">
        <v>18</v>
      </c>
      <c r="E7031" s="83" t="s">
        <v>390</v>
      </c>
      <c r="F7031" s="13">
        <v>3</v>
      </c>
      <c r="G7031" s="13">
        <v>8</v>
      </c>
      <c r="H7031" s="13" t="s">
        <v>69</v>
      </c>
      <c r="I7031" s="13" t="s">
        <v>53</v>
      </c>
      <c r="J7031" s="13"/>
      <c r="K7031" s="13" t="s">
        <v>27</v>
      </c>
      <c r="L7031" s="12">
        <f t="shared" ca="1" si="976"/>
        <v>2.2045858938360245</v>
      </c>
      <c r="M7031" s="101">
        <f t="shared" ca="1" si="977"/>
        <v>0.11631395175878866</v>
      </c>
      <c r="N7031" s="101">
        <f t="shared" ca="1" si="984"/>
        <v>999.07167251294993</v>
      </c>
      <c r="O7031" s="101">
        <f t="shared" ca="1" si="978"/>
        <v>0.23785277208596869</v>
      </c>
      <c r="Q7031" s="12">
        <f t="shared" ca="1" si="979"/>
        <v>5.6000000000000005</v>
      </c>
      <c r="R7031" s="101">
        <f t="shared" ca="1" si="980"/>
        <v>0.28742180408678059</v>
      </c>
      <c r="S7031" s="13"/>
      <c r="T7031" s="101">
        <f t="shared" ca="1" si="981"/>
        <v>0</v>
      </c>
      <c r="U7031" s="101">
        <f t="shared" si="982"/>
        <v>0</v>
      </c>
      <c r="V7031" s="101">
        <f t="shared" ca="1" si="983"/>
        <v>237.78660259880172</v>
      </c>
    </row>
    <row r="7032" spans="2:22" x14ac:dyDescent="0.3">
      <c r="B7032" s="13">
        <v>2023</v>
      </c>
      <c r="C7032" s="13">
        <v>10</v>
      </c>
      <c r="D7032" s="13">
        <v>18</v>
      </c>
      <c r="E7032" s="83" t="s">
        <v>390</v>
      </c>
      <c r="F7032" s="13">
        <v>3</v>
      </c>
      <c r="G7032" s="13">
        <v>9</v>
      </c>
      <c r="H7032" s="13" t="s">
        <v>69</v>
      </c>
      <c r="I7032" s="13" t="s">
        <v>53</v>
      </c>
      <c r="J7032" s="13"/>
      <c r="K7032" s="13" t="s">
        <v>27</v>
      </c>
      <c r="L7032" s="12">
        <f t="shared" ca="1" si="976"/>
        <v>1.7339441471993331</v>
      </c>
      <c r="M7032" s="101">
        <f t="shared" ca="1" si="977"/>
        <v>9.1482893206236815E-2</v>
      </c>
      <c r="N7032" s="101">
        <f t="shared" ca="1" si="984"/>
        <v>999.07167251294993</v>
      </c>
      <c r="O7032" s="101">
        <f t="shared" ca="1" si="978"/>
        <v>0.18707523404133605</v>
      </c>
      <c r="Q7032" s="12">
        <f t="shared" ca="1" si="979"/>
        <v>2.2450505994141059</v>
      </c>
      <c r="R7032" s="101">
        <f t="shared" ca="1" si="980"/>
        <v>4.326516117998052E-2</v>
      </c>
      <c r="S7032" s="13"/>
      <c r="T7032" s="101">
        <f t="shared" ca="1" si="981"/>
        <v>0</v>
      </c>
      <c r="U7032" s="101">
        <f t="shared" si="982"/>
        <v>0</v>
      </c>
      <c r="V7032" s="101">
        <f t="shared" ca="1" si="983"/>
        <v>237.70007227644174</v>
      </c>
    </row>
    <row r="7033" spans="2:22" x14ac:dyDescent="0.3">
      <c r="B7033" s="13">
        <v>2023</v>
      </c>
      <c r="C7033" s="13">
        <v>10</v>
      </c>
      <c r="D7033" s="13">
        <v>18</v>
      </c>
      <c r="E7033" s="83" t="s">
        <v>390</v>
      </c>
      <c r="F7033" s="13">
        <v>3</v>
      </c>
      <c r="G7033" s="13">
        <v>10</v>
      </c>
      <c r="H7033" s="13" t="s">
        <v>70</v>
      </c>
      <c r="I7033" s="13" t="s">
        <v>53</v>
      </c>
      <c r="J7033" s="13"/>
      <c r="K7033" s="13" t="s">
        <v>27</v>
      </c>
      <c r="L7033" s="12">
        <f t="shared" ca="1" si="976"/>
        <v>2.6239363975425505</v>
      </c>
      <c r="M7033" s="101">
        <f t="shared" ca="1" si="977"/>
        <v>0.13843888433434498</v>
      </c>
      <c r="N7033" s="101">
        <f t="shared" ca="1" si="984"/>
        <v>999.07167251294993</v>
      </c>
      <c r="O7033" s="101">
        <f t="shared" ca="1" si="978"/>
        <v>0.28309649793086578</v>
      </c>
      <c r="Q7033" s="12">
        <f t="shared" ca="1" si="979"/>
        <v>5.6000000000000005</v>
      </c>
      <c r="R7033" s="101">
        <f t="shared" ca="1" si="980"/>
        <v>0.25192378394802317</v>
      </c>
      <c r="S7033" s="13"/>
      <c r="T7033" s="101">
        <f t="shared" ca="1" si="981"/>
        <v>0</v>
      </c>
      <c r="U7033" s="101">
        <f t="shared" si="982"/>
        <v>0</v>
      </c>
      <c r="V7033" s="101">
        <f t="shared" ca="1" si="983"/>
        <v>237.19622470854569</v>
      </c>
    </row>
    <row r="7034" spans="2:22" x14ac:dyDescent="0.3">
      <c r="B7034" s="13">
        <v>2023</v>
      </c>
      <c r="C7034" s="13">
        <v>10</v>
      </c>
      <c r="D7034" s="13">
        <v>18</v>
      </c>
      <c r="E7034" s="83" t="s">
        <v>390</v>
      </c>
      <c r="F7034" s="13">
        <v>3</v>
      </c>
      <c r="G7034" s="13">
        <v>11</v>
      </c>
      <c r="H7034" s="13" t="s">
        <v>70</v>
      </c>
      <c r="I7034" s="13" t="s">
        <v>53</v>
      </c>
      <c r="J7034" s="13"/>
      <c r="K7034" s="13" t="s">
        <v>27</v>
      </c>
      <c r="L7034" s="12">
        <f t="shared" ca="1" si="976"/>
        <v>1.5881668678664027</v>
      </c>
      <c r="M7034" s="101">
        <f t="shared" ca="1" si="977"/>
        <v>8.3791683948631415E-2</v>
      </c>
      <c r="N7034" s="101">
        <f t="shared" ca="1" si="984"/>
        <v>999.07167251294993</v>
      </c>
      <c r="O7034" s="101">
        <f t="shared" ca="1" si="978"/>
        <v>0.17134732337410619</v>
      </c>
      <c r="Q7034" s="12">
        <f t="shared" ca="1" si="979"/>
        <v>4.6668649511422853</v>
      </c>
      <c r="R7034" s="101">
        <f t="shared" ca="1" si="980"/>
        <v>0.26061179274930346</v>
      </c>
      <c r="S7034" s="13"/>
      <c r="T7034" s="101">
        <f t="shared" ca="1" si="981"/>
        <v>0</v>
      </c>
      <c r="U7034" s="101">
        <f t="shared" si="982"/>
        <v>0</v>
      </c>
      <c r="V7034" s="101">
        <f t="shared" ca="1" si="983"/>
        <v>236.67500112304708</v>
      </c>
    </row>
    <row r="7035" spans="2:22" x14ac:dyDescent="0.3">
      <c r="B7035" s="13">
        <v>2023</v>
      </c>
      <c r="C7035" s="13">
        <v>10</v>
      </c>
      <c r="D7035" s="13">
        <v>18</v>
      </c>
      <c r="E7035" s="83" t="s">
        <v>390</v>
      </c>
      <c r="F7035" s="13">
        <v>3</v>
      </c>
      <c r="G7035" s="13">
        <v>12</v>
      </c>
      <c r="H7035" s="13" t="s">
        <v>70</v>
      </c>
      <c r="I7035" s="13" t="s">
        <v>53</v>
      </c>
      <c r="J7035" s="13"/>
      <c r="K7035" s="13" t="s">
        <v>27</v>
      </c>
      <c r="L7035" s="12">
        <f t="shared" ca="1" si="976"/>
        <v>1.9786161884215847</v>
      </c>
      <c r="M7035" s="101">
        <f t="shared" ca="1" si="977"/>
        <v>0.10439179010112282</v>
      </c>
      <c r="N7035" s="101">
        <f t="shared" ca="1" si="984"/>
        <v>999.07167251294993</v>
      </c>
      <c r="O7035" s="101">
        <f t="shared" ca="1" si="978"/>
        <v>0.21347290056880477</v>
      </c>
      <c r="Q7035" s="12">
        <f t="shared" ca="1" si="979"/>
        <v>5.6000000000000005</v>
      </c>
      <c r="R7035" s="101">
        <f t="shared" ca="1" si="980"/>
        <v>0.30655013965011291</v>
      </c>
      <c r="S7035" s="13"/>
      <c r="T7035" s="101">
        <f t="shared" ca="1" si="981"/>
        <v>0</v>
      </c>
      <c r="U7035" s="101">
        <f t="shared" si="982"/>
        <v>0</v>
      </c>
      <c r="V7035" s="101">
        <f t="shared" ca="1" si="983"/>
        <v>236.06190084374686</v>
      </c>
    </row>
    <row r="7036" spans="2:22" x14ac:dyDescent="0.3">
      <c r="B7036" s="13">
        <v>2023</v>
      </c>
      <c r="C7036" s="13">
        <v>10</v>
      </c>
      <c r="D7036" s="13">
        <v>18</v>
      </c>
      <c r="E7036" s="83" t="s">
        <v>390</v>
      </c>
      <c r="F7036" s="13">
        <v>3</v>
      </c>
      <c r="G7036" s="13">
        <v>13</v>
      </c>
      <c r="H7036" s="13" t="s">
        <v>70</v>
      </c>
      <c r="I7036" s="13" t="s">
        <v>53</v>
      </c>
      <c r="J7036" s="13"/>
      <c r="K7036" s="13" t="s">
        <v>27</v>
      </c>
      <c r="L7036" s="12">
        <f t="shared" ca="1" si="976"/>
        <v>1.4599965721870543</v>
      </c>
      <c r="M7036" s="101">
        <f t="shared" ca="1" si="977"/>
        <v>7.702941914858899E-2</v>
      </c>
      <c r="N7036" s="101">
        <f t="shared" ca="1" si="984"/>
        <v>999.07167251294993</v>
      </c>
      <c r="O7036" s="101">
        <f t="shared" ca="1" si="978"/>
        <v>0.15751903017326127</v>
      </c>
      <c r="Q7036" s="12">
        <f t="shared" ca="1" si="979"/>
        <v>4.9814062921160414</v>
      </c>
      <c r="R7036" s="101">
        <f t="shared" ca="1" si="980"/>
        <v>0.29808733279198874</v>
      </c>
      <c r="S7036" s="13"/>
      <c r="T7036" s="101">
        <f t="shared" ca="1" si="981"/>
        <v>0</v>
      </c>
      <c r="U7036" s="101">
        <f t="shared" si="982"/>
        <v>0</v>
      </c>
      <c r="V7036" s="101">
        <f t="shared" ca="1" si="983"/>
        <v>235.46572617816287</v>
      </c>
    </row>
    <row r="7037" spans="2:22" x14ac:dyDescent="0.3">
      <c r="B7037" s="13">
        <v>2023</v>
      </c>
      <c r="C7037" s="13">
        <v>10</v>
      </c>
      <c r="D7037" s="13">
        <v>18</v>
      </c>
      <c r="E7037" s="83" t="s">
        <v>390</v>
      </c>
      <c r="F7037" s="13">
        <v>3</v>
      </c>
      <c r="G7037" s="13">
        <v>14</v>
      </c>
      <c r="H7037" s="13" t="s">
        <v>70</v>
      </c>
      <c r="I7037" s="13" t="s">
        <v>53</v>
      </c>
      <c r="J7037" s="13"/>
      <c r="K7037" s="13" t="s">
        <v>27</v>
      </c>
      <c r="L7037" s="12">
        <f t="shared" ca="1" si="976"/>
        <v>1.8065181323476636</v>
      </c>
      <c r="M7037" s="101">
        <f t="shared" ca="1" si="977"/>
        <v>9.5311896662662737E-2</v>
      </c>
      <c r="N7037" s="101">
        <f t="shared" ca="1" si="984"/>
        <v>999.07167251294993</v>
      </c>
      <c r="O7037" s="101">
        <f t="shared" ca="1" si="978"/>
        <v>0.19490524129898942</v>
      </c>
      <c r="Q7037" s="12">
        <f t="shared" ca="1" si="979"/>
        <v>5.6000000000000005</v>
      </c>
      <c r="R7037" s="101">
        <f t="shared" ca="1" si="980"/>
        <v>0.32111824009677031</v>
      </c>
      <c r="S7037" s="13"/>
      <c r="T7037" s="101">
        <f t="shared" ca="1" si="981"/>
        <v>0</v>
      </c>
      <c r="U7037" s="101">
        <f t="shared" si="982"/>
        <v>0</v>
      </c>
      <c r="V7037" s="101">
        <f t="shared" ca="1" si="983"/>
        <v>234.82348969796931</v>
      </c>
    </row>
    <row r="7038" spans="2:22" x14ac:dyDescent="0.3">
      <c r="B7038" s="13">
        <v>2023</v>
      </c>
      <c r="C7038" s="13">
        <v>10</v>
      </c>
      <c r="D7038" s="13">
        <v>18</v>
      </c>
      <c r="E7038" s="83" t="s">
        <v>390</v>
      </c>
      <c r="F7038" s="13">
        <v>3</v>
      </c>
      <c r="G7038" s="13">
        <v>15</v>
      </c>
      <c r="H7038" s="13" t="s">
        <v>70</v>
      </c>
      <c r="I7038" s="13" t="s">
        <v>53</v>
      </c>
      <c r="J7038" s="13"/>
      <c r="K7038" s="13" t="s">
        <v>27</v>
      </c>
      <c r="L7038" s="12">
        <f t="shared" ca="1" si="976"/>
        <v>1.634976120975147</v>
      </c>
      <c r="M7038" s="101">
        <f t="shared" ca="1" si="977"/>
        <v>8.626134014264876E-2</v>
      </c>
      <c r="N7038" s="101">
        <f t="shared" ca="1" si="984"/>
        <v>999.07167251294993</v>
      </c>
      <c r="O7038" s="101">
        <f t="shared" ca="1" si="978"/>
        <v>0.17639757369200862</v>
      </c>
      <c r="Q7038" s="12">
        <f t="shared" ca="1" si="979"/>
        <v>5.6000000000000005</v>
      </c>
      <c r="R7038" s="101">
        <f t="shared" ca="1" si="980"/>
        <v>0.33563927135945387</v>
      </c>
      <c r="S7038" s="13"/>
      <c r="T7038" s="101">
        <f t="shared" ca="1" si="981"/>
        <v>0</v>
      </c>
      <c r="U7038" s="101">
        <f t="shared" si="982"/>
        <v>0</v>
      </c>
      <c r="V7038" s="101">
        <f t="shared" ca="1" si="983"/>
        <v>234.15221115525043</v>
      </c>
    </row>
    <row r="7039" spans="2:22" x14ac:dyDescent="0.3">
      <c r="B7039" s="13">
        <v>2023</v>
      </c>
      <c r="C7039" s="13">
        <v>10</v>
      </c>
      <c r="D7039" s="13">
        <v>18</v>
      </c>
      <c r="E7039" s="83" t="s">
        <v>390</v>
      </c>
      <c r="F7039" s="13">
        <v>3</v>
      </c>
      <c r="G7039" s="13">
        <v>16</v>
      </c>
      <c r="H7039" s="13" t="s">
        <v>71</v>
      </c>
      <c r="I7039" s="13" t="s">
        <v>53</v>
      </c>
      <c r="J7039" s="13"/>
      <c r="K7039" s="13" t="s">
        <v>27</v>
      </c>
      <c r="L7039" s="12">
        <f t="shared" ca="1" si="976"/>
        <v>2.6343253383491199</v>
      </c>
      <c r="M7039" s="101">
        <f t="shared" ca="1" si="977"/>
        <v>0.32702514750265976</v>
      </c>
      <c r="N7039" s="101">
        <f t="shared" ca="1" si="984"/>
        <v>999.81257651436067</v>
      </c>
      <c r="O7039" s="101">
        <f t="shared" ca="1" si="978"/>
        <v>0.78450208576036795</v>
      </c>
      <c r="Q7039" s="12">
        <f t="shared" ca="1" si="979"/>
        <v>0</v>
      </c>
      <c r="R7039" s="101">
        <f t="shared" ca="1" si="980"/>
        <v>0</v>
      </c>
      <c r="S7039" s="13"/>
      <c r="T7039" s="101">
        <f t="shared" ca="1" si="981"/>
        <v>0.32702514750265976</v>
      </c>
      <c r="U7039" s="101">
        <f t="shared" ca="1" si="982"/>
        <v>0.74090400141069002</v>
      </c>
      <c r="V7039" s="101">
        <f t="shared" ca="1" si="983"/>
        <v>235.22014030416378</v>
      </c>
    </row>
    <row r="7040" spans="2:22" x14ac:dyDescent="0.3">
      <c r="B7040" s="13">
        <v>2023</v>
      </c>
      <c r="C7040" s="13">
        <v>10</v>
      </c>
      <c r="D7040" s="13">
        <v>18</v>
      </c>
      <c r="E7040" s="83" t="s">
        <v>390</v>
      </c>
      <c r="F7040" s="13">
        <v>3</v>
      </c>
      <c r="G7040" s="13">
        <v>17</v>
      </c>
      <c r="H7040" s="13" t="s">
        <v>71</v>
      </c>
      <c r="I7040" s="13" t="s">
        <v>53</v>
      </c>
      <c r="J7040" s="13"/>
      <c r="K7040" s="13" t="s">
        <v>27</v>
      </c>
      <c r="L7040" s="12">
        <f t="shared" ref="L7040:L7103" ca="1" si="985">IF(K7040="Weekday",_xlfn.NORM.INV(RAND(),VLOOKUP(G7040,$J$5:$N$28,4),VLOOKUP(G7040,$J$5:$N$28,5)),_xlfn.NORM.INV(RAND(),VLOOKUP(G7040,$P$5:$T$28,4),VLOOKUP(G7040,$P$5:$T$28,5)))*VLOOKUP(C7040,$P$32:$R$43,3)</f>
        <v>2.687176325574729</v>
      </c>
      <c r="M7040" s="101">
        <f t="shared" ref="M7040:M7103" ca="1" si="986">IF(I7040="Winter",VLOOKUP(G7040,$J$40:$L$43,3),VLOOKUP(G7040,$J$40:$L$43,2))*L7040</f>
        <v>0.33358606905684685</v>
      </c>
      <c r="N7040" s="101">
        <f t="shared" ca="1" si="984"/>
        <v>1000.5683448559286</v>
      </c>
      <c r="O7040" s="101">
        <f t="shared" ref="O7040:O7103" ca="1" si="987">IF(I7040="Winter",VLOOKUP(G7040,$J$46:$L$49,3),VLOOKUP(G7040,$J$46:$L$49,2))*L7040</f>
        <v>0.80024110975615426</v>
      </c>
      <c r="Q7040" s="12">
        <f t="shared" ref="Q7040:Q7103" ca="1" si="988">MIN(MAX(AND(IF(G7040&gt;=VLOOKUP(C7040,$O$46:$T$57,5),1,0),IF(G7040&lt;=VLOOKUP(C7040,$O$46:$T$57,6),1,0))*$G$50*_xlfn.NORM.INV(RAND(),VLOOKUP(C7040,$B$4:$F$15,4),VLOOKUP(C7040,$B$4:$F$15,4)),0),0.2)*$G$51</f>
        <v>5.6000000000000005</v>
      </c>
      <c r="R7040" s="101">
        <f t="shared" ref="R7040:R7103" ca="1" si="989">MAX(Q7040-L7040,0)*$G$52</f>
        <v>0.24657052404009924</v>
      </c>
      <c r="S7040" s="13"/>
      <c r="T7040" s="101">
        <f t="shared" ref="T7040:T7103" ca="1" si="990">MAX(L7040-Q7040,0)*IF(I7040="Winter",VLOOKUP(G7040,$J$40:$L$43,3),VLOOKUP(G7040,$J$40:$L$43,2))</f>
        <v>0</v>
      </c>
      <c r="U7040" s="101">
        <f t="shared" ca="1" si="982"/>
        <v>0.75576834156789252</v>
      </c>
      <c r="V7040" s="101">
        <f t="shared" ca="1" si="983"/>
        <v>235.48276759765147</v>
      </c>
    </row>
    <row r="7041" spans="2:22" x14ac:dyDescent="0.3">
      <c r="B7041" s="13">
        <v>2023</v>
      </c>
      <c r="C7041" s="13">
        <v>10</v>
      </c>
      <c r="D7041" s="13">
        <v>18</v>
      </c>
      <c r="E7041" s="83" t="s">
        <v>390</v>
      </c>
      <c r="F7041" s="13">
        <v>3</v>
      </c>
      <c r="G7041" s="13">
        <v>18</v>
      </c>
      <c r="H7041" s="13" t="s">
        <v>71</v>
      </c>
      <c r="I7041" s="13" t="s">
        <v>53</v>
      </c>
      <c r="J7041" s="13"/>
      <c r="K7041" s="13" t="s">
        <v>27</v>
      </c>
      <c r="L7041" s="12">
        <f t="shared" ca="1" si="985"/>
        <v>2.4900468842851615</v>
      </c>
      <c r="M7041" s="101">
        <f t="shared" ca="1" si="986"/>
        <v>0.30911442021515995</v>
      </c>
      <c r="N7041" s="101">
        <f t="shared" ca="1" si="984"/>
        <v>1001.2686705421338</v>
      </c>
      <c r="O7041" s="101">
        <f t="shared" ca="1" si="987"/>
        <v>0.74153596214012107</v>
      </c>
      <c r="Q7041" s="12">
        <f t="shared" ca="1" si="988"/>
        <v>0</v>
      </c>
      <c r="R7041" s="101">
        <f t="shared" ca="1" si="989"/>
        <v>0</v>
      </c>
      <c r="S7041" s="13"/>
      <c r="T7041" s="101">
        <f t="shared" ca="1" si="990"/>
        <v>0.30911442021515995</v>
      </c>
      <c r="U7041" s="101">
        <f t="shared" ref="U7041:U7104" ca="1" si="991">IF(H7041="On-Peak",IF(I7041="Winter",((L7041*$D$48)/60),((L7041*$D$47)/60)),0)</f>
        <v>0.70032568620520175</v>
      </c>
      <c r="V7041" s="101">
        <f t="shared" ref="V7041:V7104" ca="1" si="992">V7040+MAX(T7041-R7041,0)-MAX(R7041-T7041,0)+MAX(U7041-R7041,0)-MAX(R7041-U7041,0)</f>
        <v>236.49220770407183</v>
      </c>
    </row>
    <row r="7042" spans="2:22" x14ac:dyDescent="0.3">
      <c r="B7042" s="13">
        <v>2023</v>
      </c>
      <c r="C7042" s="13">
        <v>10</v>
      </c>
      <c r="D7042" s="13">
        <v>18</v>
      </c>
      <c r="E7042" s="83" t="s">
        <v>390</v>
      </c>
      <c r="F7042" s="13">
        <v>3</v>
      </c>
      <c r="G7042" s="13">
        <v>19</v>
      </c>
      <c r="H7042" s="13" t="s">
        <v>71</v>
      </c>
      <c r="I7042" s="13" t="s">
        <v>53</v>
      </c>
      <c r="J7042" s="13"/>
      <c r="K7042" s="13" t="s">
        <v>27</v>
      </c>
      <c r="L7042" s="12">
        <f t="shared" ca="1" si="985"/>
        <v>2.2106934373763782</v>
      </c>
      <c r="M7042" s="101">
        <f t="shared" ca="1" si="986"/>
        <v>0.27443548331590362</v>
      </c>
      <c r="N7042" s="101">
        <f t="shared" ca="1" si="984"/>
        <v>1001.8904280713959</v>
      </c>
      <c r="O7042" s="101">
        <f t="shared" ca="1" si="987"/>
        <v>0.65834450565068547</v>
      </c>
      <c r="Q7042" s="12">
        <f t="shared" ca="1" si="988"/>
        <v>0</v>
      </c>
      <c r="R7042" s="101">
        <f t="shared" ca="1" si="989"/>
        <v>0</v>
      </c>
      <c r="S7042" s="13"/>
      <c r="T7042" s="101">
        <f t="shared" ca="1" si="990"/>
        <v>0.27443548331590362</v>
      </c>
      <c r="U7042" s="101">
        <f t="shared" ca="1" si="991"/>
        <v>0.62175752926210637</v>
      </c>
      <c r="V7042" s="101">
        <f t="shared" ca="1" si="992"/>
        <v>237.38840071664984</v>
      </c>
    </row>
    <row r="7043" spans="2:22" x14ac:dyDescent="0.3">
      <c r="B7043" s="13">
        <v>2023</v>
      </c>
      <c r="C7043" s="13">
        <v>10</v>
      </c>
      <c r="D7043" s="13">
        <v>18</v>
      </c>
      <c r="E7043" s="83" t="s">
        <v>390</v>
      </c>
      <c r="F7043" s="13">
        <v>3</v>
      </c>
      <c r="G7043" s="13">
        <v>20</v>
      </c>
      <c r="H7043" s="13" t="s">
        <v>69</v>
      </c>
      <c r="I7043" s="13" t="s">
        <v>53</v>
      </c>
      <c r="J7043" s="13"/>
      <c r="K7043" s="13" t="s">
        <v>27</v>
      </c>
      <c r="L7043" s="12">
        <f t="shared" ca="1" si="985"/>
        <v>2.3003457009403538</v>
      </c>
      <c r="M7043" s="101">
        <f t="shared" ca="1" si="986"/>
        <v>0.12136623918161307</v>
      </c>
      <c r="N7043" s="101">
        <f t="shared" ca="1" si="984"/>
        <v>1001.8904280713959</v>
      </c>
      <c r="O7043" s="101">
        <f t="shared" ca="1" si="987"/>
        <v>0.24818429767445477</v>
      </c>
      <c r="Q7043" s="12">
        <f t="shared" ca="1" si="988"/>
        <v>0</v>
      </c>
      <c r="R7043" s="101">
        <f t="shared" ca="1" si="989"/>
        <v>0</v>
      </c>
      <c r="S7043" s="13"/>
      <c r="T7043" s="101">
        <f t="shared" ca="1" si="990"/>
        <v>0.12136623918161307</v>
      </c>
      <c r="U7043" s="101">
        <f t="shared" si="991"/>
        <v>0</v>
      </c>
      <c r="V7043" s="101">
        <f t="shared" ca="1" si="992"/>
        <v>237.50976695583145</v>
      </c>
    </row>
    <row r="7044" spans="2:22" x14ac:dyDescent="0.3">
      <c r="B7044" s="13">
        <v>2023</v>
      </c>
      <c r="C7044" s="13">
        <v>10</v>
      </c>
      <c r="D7044" s="13">
        <v>18</v>
      </c>
      <c r="E7044" s="83" t="s">
        <v>390</v>
      </c>
      <c r="F7044" s="13">
        <v>3</v>
      </c>
      <c r="G7044" s="13">
        <v>21</v>
      </c>
      <c r="H7044" s="13" t="s">
        <v>69</v>
      </c>
      <c r="I7044" s="13" t="s">
        <v>53</v>
      </c>
      <c r="J7044" s="13"/>
      <c r="K7044" s="13" t="s">
        <v>27</v>
      </c>
      <c r="L7044" s="12">
        <f t="shared" ca="1" si="985"/>
        <v>2.5066361760550344</v>
      </c>
      <c r="M7044" s="101">
        <f t="shared" ca="1" si="986"/>
        <v>0.13225012464866362</v>
      </c>
      <c r="N7044" s="101">
        <f t="shared" ca="1" si="984"/>
        <v>1001.8904280713959</v>
      </c>
      <c r="O7044" s="101">
        <f t="shared" ca="1" si="987"/>
        <v>0.27044097703457765</v>
      </c>
      <c r="Q7044" s="12">
        <f t="shared" ca="1" si="988"/>
        <v>0</v>
      </c>
      <c r="R7044" s="101">
        <f t="shared" ca="1" si="989"/>
        <v>0</v>
      </c>
      <c r="S7044" s="13"/>
      <c r="T7044" s="101">
        <f t="shared" ca="1" si="990"/>
        <v>0.13225012464866362</v>
      </c>
      <c r="U7044" s="101">
        <f t="shared" si="991"/>
        <v>0</v>
      </c>
      <c r="V7044" s="101">
        <f t="shared" ca="1" si="992"/>
        <v>237.64201708048012</v>
      </c>
    </row>
    <row r="7045" spans="2:22" x14ac:dyDescent="0.3">
      <c r="B7045" s="13">
        <v>2023</v>
      </c>
      <c r="C7045" s="13">
        <v>10</v>
      </c>
      <c r="D7045" s="13">
        <v>18</v>
      </c>
      <c r="E7045" s="83" t="s">
        <v>390</v>
      </c>
      <c r="F7045" s="13">
        <v>3</v>
      </c>
      <c r="G7045" s="13">
        <v>22</v>
      </c>
      <c r="H7045" s="13" t="s">
        <v>69</v>
      </c>
      <c r="I7045" s="13" t="s">
        <v>53</v>
      </c>
      <c r="J7045" s="13"/>
      <c r="K7045" s="13" t="s">
        <v>27</v>
      </c>
      <c r="L7045" s="12">
        <f t="shared" ca="1" si="985"/>
        <v>2.5527835384055328</v>
      </c>
      <c r="M7045" s="101">
        <f t="shared" ca="1" si="986"/>
        <v>0.13468485948627593</v>
      </c>
      <c r="N7045" s="101">
        <f t="shared" ca="1" si="984"/>
        <v>1001.8904280713959</v>
      </c>
      <c r="O7045" s="101">
        <f t="shared" ca="1" si="987"/>
        <v>0.27541981595857296</v>
      </c>
      <c r="Q7045" s="12">
        <f t="shared" ca="1" si="988"/>
        <v>0</v>
      </c>
      <c r="R7045" s="101">
        <f t="shared" ca="1" si="989"/>
        <v>0</v>
      </c>
      <c r="S7045" s="13"/>
      <c r="T7045" s="101">
        <f t="shared" ca="1" si="990"/>
        <v>0.13468485948627593</v>
      </c>
      <c r="U7045" s="101">
        <f t="shared" si="991"/>
        <v>0</v>
      </c>
      <c r="V7045" s="101">
        <f t="shared" ca="1" si="992"/>
        <v>237.77670193996639</v>
      </c>
    </row>
    <row r="7046" spans="2:22" x14ac:dyDescent="0.3">
      <c r="B7046" s="13">
        <v>2023</v>
      </c>
      <c r="C7046" s="13">
        <v>10</v>
      </c>
      <c r="D7046" s="13">
        <v>18</v>
      </c>
      <c r="E7046" s="83" t="s">
        <v>390</v>
      </c>
      <c r="F7046" s="13">
        <v>3</v>
      </c>
      <c r="G7046" s="13">
        <v>23</v>
      </c>
      <c r="H7046" s="13" t="s">
        <v>69</v>
      </c>
      <c r="I7046" s="13" t="s">
        <v>53</v>
      </c>
      <c r="J7046" s="13"/>
      <c r="K7046" s="13" t="s">
        <v>27</v>
      </c>
      <c r="L7046" s="12">
        <f t="shared" ca="1" si="985"/>
        <v>2.7926088825264275</v>
      </c>
      <c r="M7046" s="101">
        <f t="shared" ca="1" si="986"/>
        <v>0.14733804464209432</v>
      </c>
      <c r="N7046" s="101">
        <f t="shared" ca="1" si="984"/>
        <v>1001.8904280713959</v>
      </c>
      <c r="O7046" s="101">
        <f t="shared" ca="1" si="987"/>
        <v>0.30129457233577628</v>
      </c>
      <c r="Q7046" s="12">
        <f t="shared" ca="1" si="988"/>
        <v>0</v>
      </c>
      <c r="R7046" s="101">
        <f t="shared" ca="1" si="989"/>
        <v>0</v>
      </c>
      <c r="S7046" s="13"/>
      <c r="T7046" s="101">
        <f t="shared" ca="1" si="990"/>
        <v>0.14733804464209432</v>
      </c>
      <c r="U7046" s="101">
        <f t="shared" si="991"/>
        <v>0</v>
      </c>
      <c r="V7046" s="101">
        <f t="shared" ca="1" si="992"/>
        <v>237.92403998460847</v>
      </c>
    </row>
    <row r="7047" spans="2:22" x14ac:dyDescent="0.3">
      <c r="B7047" s="13">
        <v>2023</v>
      </c>
      <c r="C7047" s="13">
        <v>10</v>
      </c>
      <c r="D7047" s="13">
        <v>19</v>
      </c>
      <c r="E7047" s="83" t="s">
        <v>391</v>
      </c>
      <c r="F7047" s="13">
        <v>4</v>
      </c>
      <c r="G7047" s="13">
        <v>0</v>
      </c>
      <c r="H7047" s="13" t="s">
        <v>69</v>
      </c>
      <c r="I7047" s="13" t="s">
        <v>53</v>
      </c>
      <c r="J7047" s="13"/>
      <c r="K7047" s="13" t="s">
        <v>27</v>
      </c>
      <c r="L7047" s="12">
        <f t="shared" ca="1" si="985"/>
        <v>3.1028798080735602</v>
      </c>
      <c r="M7047" s="101">
        <f t="shared" ca="1" si="986"/>
        <v>0.16370793867396105</v>
      </c>
      <c r="N7047" s="101">
        <f t="shared" ca="1" si="984"/>
        <v>1001.8904280713959</v>
      </c>
      <c r="O7047" s="101">
        <f t="shared" ca="1" si="987"/>
        <v>0.33476970249305643</v>
      </c>
      <c r="Q7047" s="12">
        <f t="shared" ca="1" si="988"/>
        <v>0</v>
      </c>
      <c r="R7047" s="101">
        <f t="shared" ca="1" si="989"/>
        <v>0</v>
      </c>
      <c r="S7047" s="13"/>
      <c r="T7047" s="101">
        <f t="shared" ca="1" si="990"/>
        <v>0.16370793867396105</v>
      </c>
      <c r="U7047" s="101">
        <f t="shared" si="991"/>
        <v>0</v>
      </c>
      <c r="V7047" s="101">
        <f t="shared" ca="1" si="992"/>
        <v>238.08774792328242</v>
      </c>
    </row>
    <row r="7048" spans="2:22" x14ac:dyDescent="0.3">
      <c r="B7048" s="13">
        <v>2023</v>
      </c>
      <c r="C7048" s="13">
        <v>10</v>
      </c>
      <c r="D7048" s="13">
        <v>19</v>
      </c>
      <c r="E7048" s="83" t="s">
        <v>391</v>
      </c>
      <c r="F7048" s="13">
        <v>4</v>
      </c>
      <c r="G7048" s="13">
        <v>1</v>
      </c>
      <c r="H7048" s="13" t="s">
        <v>69</v>
      </c>
      <c r="I7048" s="13" t="s">
        <v>53</v>
      </c>
      <c r="J7048" s="13"/>
      <c r="K7048" s="13" t="s">
        <v>27</v>
      </c>
      <c r="L7048" s="12">
        <f t="shared" ca="1" si="985"/>
        <v>1.3905092454066013</v>
      </c>
      <c r="M7048" s="101">
        <f t="shared" ca="1" si="986"/>
        <v>7.3363267787652287E-2</v>
      </c>
      <c r="N7048" s="101">
        <f t="shared" ca="1" si="984"/>
        <v>1001.8904280713959</v>
      </c>
      <c r="O7048" s="101">
        <f t="shared" ca="1" si="987"/>
        <v>0.15002204248691822</v>
      </c>
      <c r="Q7048" s="12">
        <f t="shared" ca="1" si="988"/>
        <v>0</v>
      </c>
      <c r="R7048" s="101">
        <f t="shared" ca="1" si="989"/>
        <v>0</v>
      </c>
      <c r="S7048" s="13"/>
      <c r="T7048" s="101">
        <f t="shared" ca="1" si="990"/>
        <v>7.3363267787652287E-2</v>
      </c>
      <c r="U7048" s="101">
        <f t="shared" si="991"/>
        <v>0</v>
      </c>
      <c r="V7048" s="101">
        <f t="shared" ca="1" si="992"/>
        <v>238.16111119107006</v>
      </c>
    </row>
    <row r="7049" spans="2:22" x14ac:dyDescent="0.3">
      <c r="B7049" s="13">
        <v>2023</v>
      </c>
      <c r="C7049" s="13">
        <v>10</v>
      </c>
      <c r="D7049" s="13">
        <v>19</v>
      </c>
      <c r="E7049" s="83" t="s">
        <v>391</v>
      </c>
      <c r="F7049" s="13">
        <v>4</v>
      </c>
      <c r="G7049" s="13">
        <v>2</v>
      </c>
      <c r="H7049" s="13" t="s">
        <v>69</v>
      </c>
      <c r="I7049" s="13" t="s">
        <v>53</v>
      </c>
      <c r="J7049" s="13"/>
      <c r="K7049" s="13" t="s">
        <v>27</v>
      </c>
      <c r="L7049" s="12">
        <f t="shared" ca="1" si="985"/>
        <v>1.512444138893875</v>
      </c>
      <c r="M7049" s="101">
        <f t="shared" ca="1" si="986"/>
        <v>7.9796552768040846E-2</v>
      </c>
      <c r="N7049" s="101">
        <f t="shared" ca="1" si="984"/>
        <v>1001.8904280713959</v>
      </c>
      <c r="O7049" s="101">
        <f t="shared" ca="1" si="987"/>
        <v>0.16317759814526017</v>
      </c>
      <c r="Q7049" s="12">
        <f t="shared" ca="1" si="988"/>
        <v>0</v>
      </c>
      <c r="R7049" s="101">
        <f t="shared" ca="1" si="989"/>
        <v>0</v>
      </c>
      <c r="S7049" s="13"/>
      <c r="T7049" s="101">
        <f t="shared" ca="1" si="990"/>
        <v>7.9796552768040846E-2</v>
      </c>
      <c r="U7049" s="101">
        <f t="shared" si="991"/>
        <v>0</v>
      </c>
      <c r="V7049" s="101">
        <f t="shared" ca="1" si="992"/>
        <v>238.24090774383811</v>
      </c>
    </row>
    <row r="7050" spans="2:22" x14ac:dyDescent="0.3">
      <c r="B7050" s="13">
        <v>2023</v>
      </c>
      <c r="C7050" s="13">
        <v>10</v>
      </c>
      <c r="D7050" s="13">
        <v>19</v>
      </c>
      <c r="E7050" s="83" t="s">
        <v>391</v>
      </c>
      <c r="F7050" s="13">
        <v>4</v>
      </c>
      <c r="G7050" s="13">
        <v>3</v>
      </c>
      <c r="H7050" s="13" t="s">
        <v>69</v>
      </c>
      <c r="I7050" s="13" t="s">
        <v>53</v>
      </c>
      <c r="J7050" s="13"/>
      <c r="K7050" s="13" t="s">
        <v>27</v>
      </c>
      <c r="L7050" s="12">
        <f t="shared" ca="1" si="985"/>
        <v>1.2747091889582198</v>
      </c>
      <c r="M7050" s="101">
        <f t="shared" ca="1" si="986"/>
        <v>6.725365680943568E-2</v>
      </c>
      <c r="N7050" s="101">
        <f t="shared" ca="1" si="984"/>
        <v>1001.8904280713959</v>
      </c>
      <c r="O7050" s="101">
        <f t="shared" ca="1" si="987"/>
        <v>0.13752837439670235</v>
      </c>
      <c r="Q7050" s="12">
        <f t="shared" ca="1" si="988"/>
        <v>0</v>
      </c>
      <c r="R7050" s="101">
        <f t="shared" ca="1" si="989"/>
        <v>0</v>
      </c>
      <c r="S7050" s="13"/>
      <c r="T7050" s="101">
        <f t="shared" ca="1" si="990"/>
        <v>6.725365680943568E-2</v>
      </c>
      <c r="U7050" s="101">
        <f t="shared" si="991"/>
        <v>0</v>
      </c>
      <c r="V7050" s="101">
        <f t="shared" ca="1" si="992"/>
        <v>238.30816140064755</v>
      </c>
    </row>
    <row r="7051" spans="2:22" x14ac:dyDescent="0.3">
      <c r="B7051" s="13">
        <v>2023</v>
      </c>
      <c r="C7051" s="13">
        <v>10</v>
      </c>
      <c r="D7051" s="13">
        <v>19</v>
      </c>
      <c r="E7051" s="83" t="s">
        <v>391</v>
      </c>
      <c r="F7051" s="13">
        <v>4</v>
      </c>
      <c r="G7051" s="13">
        <v>4</v>
      </c>
      <c r="H7051" s="13" t="s">
        <v>69</v>
      </c>
      <c r="I7051" s="13" t="s">
        <v>53</v>
      </c>
      <c r="J7051" s="13"/>
      <c r="K7051" s="13" t="s">
        <v>27</v>
      </c>
      <c r="L7051" s="12">
        <f t="shared" ca="1" si="985"/>
        <v>1.2590487410982885</v>
      </c>
      <c r="M7051" s="101">
        <f t="shared" ca="1" si="986"/>
        <v>6.6427411580345708E-2</v>
      </c>
      <c r="N7051" s="101">
        <f t="shared" ca="1" si="984"/>
        <v>1001.8904280713959</v>
      </c>
      <c r="O7051" s="101">
        <f t="shared" ca="1" si="987"/>
        <v>0.13583876867709435</v>
      </c>
      <c r="Q7051" s="12">
        <f t="shared" ca="1" si="988"/>
        <v>0</v>
      </c>
      <c r="R7051" s="101">
        <f t="shared" ca="1" si="989"/>
        <v>0</v>
      </c>
      <c r="S7051" s="13"/>
      <c r="T7051" s="101">
        <f t="shared" ca="1" si="990"/>
        <v>6.6427411580345708E-2</v>
      </c>
      <c r="U7051" s="101">
        <f t="shared" si="991"/>
        <v>0</v>
      </c>
      <c r="V7051" s="101">
        <f t="shared" ca="1" si="992"/>
        <v>238.3745888122279</v>
      </c>
    </row>
    <row r="7052" spans="2:22" x14ac:dyDescent="0.3">
      <c r="B7052" s="13">
        <v>2023</v>
      </c>
      <c r="C7052" s="13">
        <v>10</v>
      </c>
      <c r="D7052" s="13">
        <v>19</v>
      </c>
      <c r="E7052" s="83" t="s">
        <v>391</v>
      </c>
      <c r="F7052" s="13">
        <v>4</v>
      </c>
      <c r="G7052" s="13">
        <v>5</v>
      </c>
      <c r="H7052" s="13" t="s">
        <v>69</v>
      </c>
      <c r="I7052" s="13" t="s">
        <v>53</v>
      </c>
      <c r="J7052" s="13"/>
      <c r="K7052" s="13" t="s">
        <v>27</v>
      </c>
      <c r="L7052" s="12">
        <f t="shared" ca="1" si="985"/>
        <v>1.4395231097105552</v>
      </c>
      <c r="M7052" s="101">
        <f t="shared" ca="1" si="986"/>
        <v>7.5949239268328889E-2</v>
      </c>
      <c r="N7052" s="101">
        <f t="shared" ca="1" si="984"/>
        <v>1001.8904280713959</v>
      </c>
      <c r="O7052" s="101">
        <f t="shared" ca="1" si="987"/>
        <v>0.15531014830667181</v>
      </c>
      <c r="Q7052" s="12">
        <f t="shared" ca="1" si="988"/>
        <v>0</v>
      </c>
      <c r="R7052" s="101">
        <f t="shared" ca="1" si="989"/>
        <v>0</v>
      </c>
      <c r="S7052" s="13"/>
      <c r="T7052" s="101">
        <f t="shared" ca="1" si="990"/>
        <v>7.5949239268328889E-2</v>
      </c>
      <c r="U7052" s="101">
        <f t="shared" si="991"/>
        <v>0</v>
      </c>
      <c r="V7052" s="101">
        <f t="shared" ca="1" si="992"/>
        <v>238.45053805149624</v>
      </c>
    </row>
    <row r="7053" spans="2:22" x14ac:dyDescent="0.3">
      <c r="B7053" s="13">
        <v>2023</v>
      </c>
      <c r="C7053" s="13">
        <v>10</v>
      </c>
      <c r="D7053" s="13">
        <v>19</v>
      </c>
      <c r="E7053" s="83" t="s">
        <v>391</v>
      </c>
      <c r="F7053" s="13">
        <v>4</v>
      </c>
      <c r="G7053" s="13">
        <v>6</v>
      </c>
      <c r="H7053" s="13" t="s">
        <v>69</v>
      </c>
      <c r="I7053" s="13" t="s">
        <v>53</v>
      </c>
      <c r="J7053" s="13"/>
      <c r="K7053" s="13" t="s">
        <v>27</v>
      </c>
      <c r="L7053" s="12">
        <f t="shared" ca="1" si="985"/>
        <v>1.5902294822339154</v>
      </c>
      <c r="M7053" s="101">
        <f t="shared" ca="1" si="986"/>
        <v>8.3900507482661382E-2</v>
      </c>
      <c r="N7053" s="101">
        <f t="shared" ca="1" si="984"/>
        <v>1001.8904280713959</v>
      </c>
      <c r="O7053" s="101">
        <f t="shared" ca="1" si="987"/>
        <v>0.17156985883821713</v>
      </c>
      <c r="Q7053" s="12">
        <f t="shared" ca="1" si="988"/>
        <v>5.6000000000000005</v>
      </c>
      <c r="R7053" s="101">
        <f t="shared" ca="1" si="989"/>
        <v>0.33942707432889918</v>
      </c>
      <c r="S7053" s="13"/>
      <c r="T7053" s="101">
        <f t="shared" ca="1" si="990"/>
        <v>0</v>
      </c>
      <c r="U7053" s="101">
        <f t="shared" si="991"/>
        <v>0</v>
      </c>
      <c r="V7053" s="101">
        <f t="shared" ca="1" si="992"/>
        <v>237.77168390283842</v>
      </c>
    </row>
    <row r="7054" spans="2:22" x14ac:dyDescent="0.3">
      <c r="B7054" s="13">
        <v>2023</v>
      </c>
      <c r="C7054" s="13">
        <v>10</v>
      </c>
      <c r="D7054" s="13">
        <v>19</v>
      </c>
      <c r="E7054" s="83" t="s">
        <v>391</v>
      </c>
      <c r="F7054" s="13">
        <v>4</v>
      </c>
      <c r="G7054" s="13">
        <v>7</v>
      </c>
      <c r="H7054" s="13" t="s">
        <v>69</v>
      </c>
      <c r="I7054" s="13" t="s">
        <v>53</v>
      </c>
      <c r="J7054" s="13"/>
      <c r="K7054" s="13" t="s">
        <v>27</v>
      </c>
      <c r="L7054" s="12">
        <f t="shared" ca="1" si="985"/>
        <v>1.6707968260797108</v>
      </c>
      <c r="M7054" s="101">
        <f t="shared" ca="1" si="986"/>
        <v>8.8151240543965545E-2</v>
      </c>
      <c r="N7054" s="101">
        <f t="shared" ca="1" si="984"/>
        <v>1001.8904280713959</v>
      </c>
      <c r="O7054" s="101">
        <f t="shared" ca="1" si="987"/>
        <v>0.18026226956573999</v>
      </c>
      <c r="Q7054" s="12">
        <f t="shared" ca="1" si="988"/>
        <v>0</v>
      </c>
      <c r="R7054" s="101">
        <f t="shared" ca="1" si="989"/>
        <v>0</v>
      </c>
      <c r="S7054" s="13"/>
      <c r="T7054" s="101">
        <f t="shared" ca="1" si="990"/>
        <v>8.8151240543965545E-2</v>
      </c>
      <c r="U7054" s="101">
        <f t="shared" si="991"/>
        <v>0</v>
      </c>
      <c r="V7054" s="101">
        <f t="shared" ca="1" si="992"/>
        <v>237.85983514338238</v>
      </c>
    </row>
    <row r="7055" spans="2:22" x14ac:dyDescent="0.3">
      <c r="B7055" s="13">
        <v>2023</v>
      </c>
      <c r="C7055" s="13">
        <v>10</v>
      </c>
      <c r="D7055" s="13">
        <v>19</v>
      </c>
      <c r="E7055" s="83" t="s">
        <v>391</v>
      </c>
      <c r="F7055" s="13">
        <v>4</v>
      </c>
      <c r="G7055" s="13">
        <v>8</v>
      </c>
      <c r="H7055" s="13" t="s">
        <v>69</v>
      </c>
      <c r="I7055" s="13" t="s">
        <v>53</v>
      </c>
      <c r="J7055" s="13"/>
      <c r="K7055" s="13" t="s">
        <v>27</v>
      </c>
      <c r="L7055" s="12">
        <f t="shared" ca="1" si="985"/>
        <v>2.6266494674850294</v>
      </c>
      <c r="M7055" s="101">
        <f t="shared" ca="1" si="986"/>
        <v>0.13858202590451016</v>
      </c>
      <c r="N7055" s="101">
        <f t="shared" ca="1" si="984"/>
        <v>1001.8904280713959</v>
      </c>
      <c r="O7055" s="101">
        <f t="shared" ca="1" si="987"/>
        <v>0.2833892110469598</v>
      </c>
      <c r="Q7055" s="12">
        <f t="shared" ca="1" si="988"/>
        <v>5.6000000000000005</v>
      </c>
      <c r="R7055" s="101">
        <f t="shared" ca="1" si="989"/>
        <v>0.25169412257739232</v>
      </c>
      <c r="S7055" s="13"/>
      <c r="T7055" s="101">
        <f t="shared" ca="1" si="990"/>
        <v>0</v>
      </c>
      <c r="U7055" s="101">
        <f t="shared" si="991"/>
        <v>0</v>
      </c>
      <c r="V7055" s="101">
        <f t="shared" ca="1" si="992"/>
        <v>237.3564468982276</v>
      </c>
    </row>
    <row r="7056" spans="2:22" x14ac:dyDescent="0.3">
      <c r="B7056" s="13">
        <v>2023</v>
      </c>
      <c r="C7056" s="13">
        <v>10</v>
      </c>
      <c r="D7056" s="13">
        <v>19</v>
      </c>
      <c r="E7056" s="83" t="s">
        <v>391</v>
      </c>
      <c r="F7056" s="13">
        <v>4</v>
      </c>
      <c r="G7056" s="13">
        <v>9</v>
      </c>
      <c r="H7056" s="13" t="s">
        <v>69</v>
      </c>
      <c r="I7056" s="13" t="s">
        <v>53</v>
      </c>
      <c r="J7056" s="13"/>
      <c r="K7056" s="13" t="s">
        <v>27</v>
      </c>
      <c r="L7056" s="12">
        <f t="shared" ca="1" si="985"/>
        <v>1.7377079040449703</v>
      </c>
      <c r="M7056" s="101">
        <f t="shared" ca="1" si="986"/>
        <v>9.1681469017412642E-2</v>
      </c>
      <c r="N7056" s="101">
        <f t="shared" ref="N7056:N7119" ca="1" si="993">IF(H7056="On-Peak",IF(I7056="Winter",((L7056*$D$48)/60)+N7055,((L7056*$D$47)/60)+N7055),N7055)</f>
        <v>1001.8904280713959</v>
      </c>
      <c r="O7056" s="101">
        <f t="shared" ca="1" si="987"/>
        <v>0.18748130576741184</v>
      </c>
      <c r="Q7056" s="12">
        <f t="shared" ca="1" si="988"/>
        <v>0</v>
      </c>
      <c r="R7056" s="101">
        <f t="shared" ca="1" si="989"/>
        <v>0</v>
      </c>
      <c r="S7056" s="13"/>
      <c r="T7056" s="101">
        <f t="shared" ca="1" si="990"/>
        <v>9.1681469017412642E-2</v>
      </c>
      <c r="U7056" s="101">
        <f t="shared" si="991"/>
        <v>0</v>
      </c>
      <c r="V7056" s="101">
        <f t="shared" ca="1" si="992"/>
        <v>237.448128367245</v>
      </c>
    </row>
    <row r="7057" spans="2:22" x14ac:dyDescent="0.3">
      <c r="B7057" s="13">
        <v>2023</v>
      </c>
      <c r="C7057" s="13">
        <v>10</v>
      </c>
      <c r="D7057" s="13">
        <v>19</v>
      </c>
      <c r="E7057" s="83" t="s">
        <v>391</v>
      </c>
      <c r="F7057" s="13">
        <v>4</v>
      </c>
      <c r="G7057" s="13">
        <v>10</v>
      </c>
      <c r="H7057" s="13" t="s">
        <v>70</v>
      </c>
      <c r="I7057" s="13" t="s">
        <v>53</v>
      </c>
      <c r="J7057" s="13"/>
      <c r="K7057" s="13" t="s">
        <v>27</v>
      </c>
      <c r="L7057" s="12">
        <f t="shared" ca="1" si="985"/>
        <v>1.9849081824880708</v>
      </c>
      <c r="M7057" s="101">
        <f t="shared" ca="1" si="986"/>
        <v>0.10472375570807062</v>
      </c>
      <c r="N7057" s="101">
        <f t="shared" ca="1" si="993"/>
        <v>1001.8904280713959</v>
      </c>
      <c r="O7057" s="101">
        <f t="shared" ca="1" si="987"/>
        <v>0.21415174380863797</v>
      </c>
      <c r="Q7057" s="12">
        <f t="shared" ca="1" si="988"/>
        <v>5.6000000000000005</v>
      </c>
      <c r="R7057" s="101">
        <f t="shared" ca="1" si="989"/>
        <v>0.30601752235238489</v>
      </c>
      <c r="S7057" s="13"/>
      <c r="T7057" s="101">
        <f t="shared" ca="1" si="990"/>
        <v>0</v>
      </c>
      <c r="U7057" s="101">
        <f t="shared" si="991"/>
        <v>0</v>
      </c>
      <c r="V7057" s="101">
        <f t="shared" ca="1" si="992"/>
        <v>236.83609332254022</v>
      </c>
    </row>
    <row r="7058" spans="2:22" x14ac:dyDescent="0.3">
      <c r="B7058" s="13">
        <v>2023</v>
      </c>
      <c r="C7058" s="13">
        <v>10</v>
      </c>
      <c r="D7058" s="13">
        <v>19</v>
      </c>
      <c r="E7058" s="83" t="s">
        <v>391</v>
      </c>
      <c r="F7058" s="13">
        <v>4</v>
      </c>
      <c r="G7058" s="13">
        <v>11</v>
      </c>
      <c r="H7058" s="13" t="s">
        <v>70</v>
      </c>
      <c r="I7058" s="13" t="s">
        <v>53</v>
      </c>
      <c r="J7058" s="13"/>
      <c r="K7058" s="13" t="s">
        <v>27</v>
      </c>
      <c r="L7058" s="12">
        <f t="shared" ca="1" si="985"/>
        <v>1.9479906508824709</v>
      </c>
      <c r="M7058" s="101">
        <f t="shared" ca="1" si="986"/>
        <v>0.10277598674055917</v>
      </c>
      <c r="N7058" s="101">
        <f t="shared" ca="1" si="993"/>
        <v>1001.8904280713959</v>
      </c>
      <c r="O7058" s="101">
        <f t="shared" ca="1" si="987"/>
        <v>0.21016871132370979</v>
      </c>
      <c r="Q7058" s="12">
        <f t="shared" ca="1" si="988"/>
        <v>0</v>
      </c>
      <c r="R7058" s="101">
        <f t="shared" ca="1" si="989"/>
        <v>0</v>
      </c>
      <c r="S7058" s="13"/>
      <c r="T7058" s="101">
        <f t="shared" ca="1" si="990"/>
        <v>0.10277598674055917</v>
      </c>
      <c r="U7058" s="101">
        <f t="shared" si="991"/>
        <v>0</v>
      </c>
      <c r="V7058" s="101">
        <f t="shared" ca="1" si="992"/>
        <v>236.93886930928079</v>
      </c>
    </row>
    <row r="7059" spans="2:22" x14ac:dyDescent="0.3">
      <c r="B7059" s="13">
        <v>2023</v>
      </c>
      <c r="C7059" s="13">
        <v>10</v>
      </c>
      <c r="D7059" s="13">
        <v>19</v>
      </c>
      <c r="E7059" s="83" t="s">
        <v>391</v>
      </c>
      <c r="F7059" s="13">
        <v>4</v>
      </c>
      <c r="G7059" s="13">
        <v>12</v>
      </c>
      <c r="H7059" s="13" t="s">
        <v>70</v>
      </c>
      <c r="I7059" s="13" t="s">
        <v>53</v>
      </c>
      <c r="J7059" s="13"/>
      <c r="K7059" s="13" t="s">
        <v>27</v>
      </c>
      <c r="L7059" s="12">
        <f t="shared" ca="1" si="985"/>
        <v>2.0319361315941391</v>
      </c>
      <c r="M7059" s="101">
        <f t="shared" ca="1" si="986"/>
        <v>0.10720495030290678</v>
      </c>
      <c r="N7059" s="101">
        <f t="shared" ca="1" si="993"/>
        <v>1001.8904280713959</v>
      </c>
      <c r="O7059" s="101">
        <f t="shared" ca="1" si="987"/>
        <v>0.21922558923769167</v>
      </c>
      <c r="Q7059" s="12">
        <f t="shared" ca="1" si="988"/>
        <v>4.2619010051740212</v>
      </c>
      <c r="R7059" s="101">
        <f t="shared" ca="1" si="989"/>
        <v>0.18876652654853701</v>
      </c>
      <c r="S7059" s="13"/>
      <c r="T7059" s="101">
        <f t="shared" ca="1" si="990"/>
        <v>0</v>
      </c>
      <c r="U7059" s="101">
        <f t="shared" si="991"/>
        <v>0</v>
      </c>
      <c r="V7059" s="101">
        <f t="shared" ca="1" si="992"/>
        <v>236.56133625618372</v>
      </c>
    </row>
    <row r="7060" spans="2:22" x14ac:dyDescent="0.3">
      <c r="B7060" s="13">
        <v>2023</v>
      </c>
      <c r="C7060" s="13">
        <v>10</v>
      </c>
      <c r="D7060" s="13">
        <v>19</v>
      </c>
      <c r="E7060" s="83" t="s">
        <v>391</v>
      </c>
      <c r="F7060" s="13">
        <v>4</v>
      </c>
      <c r="G7060" s="13">
        <v>13</v>
      </c>
      <c r="H7060" s="13" t="s">
        <v>70</v>
      </c>
      <c r="I7060" s="13" t="s">
        <v>53</v>
      </c>
      <c r="J7060" s="13"/>
      <c r="K7060" s="13" t="s">
        <v>27</v>
      </c>
      <c r="L7060" s="12">
        <f t="shared" ca="1" si="985"/>
        <v>1.8586960351510726</v>
      </c>
      <c r="M7060" s="101">
        <f t="shared" ca="1" si="986"/>
        <v>9.8064802814570598E-2</v>
      </c>
      <c r="N7060" s="101">
        <f t="shared" ca="1" si="993"/>
        <v>1001.8904280713959</v>
      </c>
      <c r="O7060" s="101">
        <f t="shared" ca="1" si="987"/>
        <v>0.20053471523244923</v>
      </c>
      <c r="Q7060" s="12">
        <f t="shared" ca="1" si="988"/>
        <v>5.6000000000000005</v>
      </c>
      <c r="R7060" s="101">
        <f t="shared" ca="1" si="989"/>
        <v>0.31670138062446179</v>
      </c>
      <c r="S7060" s="13"/>
      <c r="T7060" s="101">
        <f t="shared" ca="1" si="990"/>
        <v>0</v>
      </c>
      <c r="U7060" s="101">
        <f t="shared" si="991"/>
        <v>0</v>
      </c>
      <c r="V7060" s="101">
        <f t="shared" ca="1" si="992"/>
        <v>235.92793349493479</v>
      </c>
    </row>
    <row r="7061" spans="2:22" x14ac:dyDescent="0.3">
      <c r="B7061" s="13">
        <v>2023</v>
      </c>
      <c r="C7061" s="13">
        <v>10</v>
      </c>
      <c r="D7061" s="13">
        <v>19</v>
      </c>
      <c r="E7061" s="83" t="s">
        <v>391</v>
      </c>
      <c r="F7061" s="13">
        <v>4</v>
      </c>
      <c r="G7061" s="13">
        <v>14</v>
      </c>
      <c r="H7061" s="13" t="s">
        <v>70</v>
      </c>
      <c r="I7061" s="13" t="s">
        <v>53</v>
      </c>
      <c r="J7061" s="13"/>
      <c r="K7061" s="13" t="s">
        <v>27</v>
      </c>
      <c r="L7061" s="12">
        <f t="shared" ca="1" si="985"/>
        <v>1.7665991103635399</v>
      </c>
      <c r="M7061" s="101">
        <f t="shared" ca="1" si="986"/>
        <v>9.3205769062780372E-2</v>
      </c>
      <c r="N7061" s="101">
        <f t="shared" ca="1" si="993"/>
        <v>1001.8904280713959</v>
      </c>
      <c r="O7061" s="101">
        <f t="shared" ca="1" si="987"/>
        <v>0.19059837801712232</v>
      </c>
      <c r="Q7061" s="12">
        <f t="shared" ca="1" si="988"/>
        <v>5.6000000000000005</v>
      </c>
      <c r="R7061" s="101">
        <f t="shared" ca="1" si="989"/>
        <v>0.32449738530772643</v>
      </c>
      <c r="S7061" s="13"/>
      <c r="T7061" s="101">
        <f t="shared" ca="1" si="990"/>
        <v>0</v>
      </c>
      <c r="U7061" s="101">
        <f t="shared" si="991"/>
        <v>0</v>
      </c>
      <c r="V7061" s="101">
        <f t="shared" ca="1" si="992"/>
        <v>235.27893872431935</v>
      </c>
    </row>
    <row r="7062" spans="2:22" x14ac:dyDescent="0.3">
      <c r="B7062" s="13">
        <v>2023</v>
      </c>
      <c r="C7062" s="13">
        <v>10</v>
      </c>
      <c r="D7062" s="13">
        <v>19</v>
      </c>
      <c r="E7062" s="83" t="s">
        <v>391</v>
      </c>
      <c r="F7062" s="13">
        <v>4</v>
      </c>
      <c r="G7062" s="13">
        <v>15</v>
      </c>
      <c r="H7062" s="13" t="s">
        <v>70</v>
      </c>
      <c r="I7062" s="13" t="s">
        <v>53</v>
      </c>
      <c r="J7062" s="13"/>
      <c r="K7062" s="13" t="s">
        <v>27</v>
      </c>
      <c r="L7062" s="12">
        <f t="shared" ca="1" si="985"/>
        <v>1.4191928035796759</v>
      </c>
      <c r="M7062" s="101">
        <f t="shared" ca="1" si="986"/>
        <v>7.4876612316863697E-2</v>
      </c>
      <c r="N7062" s="101">
        <f t="shared" ca="1" si="993"/>
        <v>1001.8904280713959</v>
      </c>
      <c r="O7062" s="101">
        <f t="shared" ca="1" si="987"/>
        <v>0.15311671157821125</v>
      </c>
      <c r="Q7062" s="12">
        <f t="shared" ca="1" si="988"/>
        <v>4.0544294812915114</v>
      </c>
      <c r="R7062" s="101">
        <f t="shared" ca="1" si="989"/>
        <v>0.22307278476830689</v>
      </c>
      <c r="S7062" s="13"/>
      <c r="T7062" s="101">
        <f t="shared" ca="1" si="990"/>
        <v>0</v>
      </c>
      <c r="U7062" s="101">
        <f t="shared" si="991"/>
        <v>0</v>
      </c>
      <c r="V7062" s="101">
        <f t="shared" ca="1" si="992"/>
        <v>234.83279315478273</v>
      </c>
    </row>
    <row r="7063" spans="2:22" x14ac:dyDescent="0.3">
      <c r="B7063" s="13">
        <v>2023</v>
      </c>
      <c r="C7063" s="13">
        <v>10</v>
      </c>
      <c r="D7063" s="13">
        <v>19</v>
      </c>
      <c r="E7063" s="83" t="s">
        <v>391</v>
      </c>
      <c r="F7063" s="13">
        <v>4</v>
      </c>
      <c r="G7063" s="13">
        <v>16</v>
      </c>
      <c r="H7063" s="13" t="s">
        <v>71</v>
      </c>
      <c r="I7063" s="13" t="s">
        <v>53</v>
      </c>
      <c r="J7063" s="13"/>
      <c r="K7063" s="13" t="s">
        <v>27</v>
      </c>
      <c r="L7063" s="12">
        <f t="shared" ca="1" si="985"/>
        <v>1.7361265498666894</v>
      </c>
      <c r="M7063" s="101">
        <f t="shared" ca="1" si="986"/>
        <v>0.21552274990045081</v>
      </c>
      <c r="N7063" s="101">
        <f t="shared" ca="1" si="993"/>
        <v>1002.3787136635459</v>
      </c>
      <c r="O7063" s="101">
        <f t="shared" ca="1" si="987"/>
        <v>0.51701848655030014</v>
      </c>
      <c r="Q7063" s="12">
        <f t="shared" ca="1" si="988"/>
        <v>4.2188317322937445</v>
      </c>
      <c r="R7063" s="101">
        <f t="shared" ca="1" si="989"/>
        <v>0.2101609936924502</v>
      </c>
      <c r="S7063" s="13"/>
      <c r="T7063" s="101">
        <f t="shared" ca="1" si="990"/>
        <v>0</v>
      </c>
      <c r="U7063" s="101">
        <f t="shared" ca="1" si="991"/>
        <v>0.48828559215000639</v>
      </c>
      <c r="V7063" s="101">
        <f t="shared" ca="1" si="992"/>
        <v>234.90075675954785</v>
      </c>
    </row>
    <row r="7064" spans="2:22" x14ac:dyDescent="0.3">
      <c r="B7064" s="13">
        <v>2023</v>
      </c>
      <c r="C7064" s="13">
        <v>10</v>
      </c>
      <c r="D7064" s="13">
        <v>19</v>
      </c>
      <c r="E7064" s="83" t="s">
        <v>391</v>
      </c>
      <c r="F7064" s="13">
        <v>4</v>
      </c>
      <c r="G7064" s="13">
        <v>17</v>
      </c>
      <c r="H7064" s="13" t="s">
        <v>71</v>
      </c>
      <c r="I7064" s="13" t="s">
        <v>53</v>
      </c>
      <c r="J7064" s="13"/>
      <c r="K7064" s="13" t="s">
        <v>27</v>
      </c>
      <c r="L7064" s="12">
        <f t="shared" ca="1" si="985"/>
        <v>1.9028060024451656</v>
      </c>
      <c r="M7064" s="101">
        <f t="shared" ca="1" si="986"/>
        <v>0.23621433714354287</v>
      </c>
      <c r="N7064" s="101">
        <f t="shared" ca="1" si="993"/>
        <v>1002.9138778517336</v>
      </c>
      <c r="O7064" s="101">
        <f t="shared" ca="1" si="987"/>
        <v>0.56665562752817034</v>
      </c>
      <c r="Q7064" s="12">
        <f t="shared" ca="1" si="988"/>
        <v>0</v>
      </c>
      <c r="R7064" s="101">
        <f t="shared" ca="1" si="989"/>
        <v>0</v>
      </c>
      <c r="S7064" s="13"/>
      <c r="T7064" s="101">
        <f t="shared" ca="1" si="990"/>
        <v>0.23621433714354287</v>
      </c>
      <c r="U7064" s="101">
        <f t="shared" ca="1" si="991"/>
        <v>0.53516418818770284</v>
      </c>
      <c r="V7064" s="101">
        <f t="shared" ca="1" si="992"/>
        <v>235.67213528487909</v>
      </c>
    </row>
    <row r="7065" spans="2:22" x14ac:dyDescent="0.3">
      <c r="B7065" s="13">
        <v>2023</v>
      </c>
      <c r="C7065" s="13">
        <v>10</v>
      </c>
      <c r="D7065" s="13">
        <v>19</v>
      </c>
      <c r="E7065" s="83" t="s">
        <v>391</v>
      </c>
      <c r="F7065" s="13">
        <v>4</v>
      </c>
      <c r="G7065" s="13">
        <v>18</v>
      </c>
      <c r="H7065" s="13" t="s">
        <v>71</v>
      </c>
      <c r="I7065" s="13" t="s">
        <v>53</v>
      </c>
      <c r="J7065" s="13"/>
      <c r="K7065" s="13" t="s">
        <v>27</v>
      </c>
      <c r="L7065" s="12">
        <f t="shared" ca="1" si="985"/>
        <v>2.6696185554010112</v>
      </c>
      <c r="M7065" s="101">
        <f t="shared" ca="1" si="986"/>
        <v>0.33140644746748155</v>
      </c>
      <c r="N7065" s="101">
        <f t="shared" ca="1" si="993"/>
        <v>1003.66470807044</v>
      </c>
      <c r="O7065" s="101">
        <f t="shared" ca="1" si="987"/>
        <v>0.79501240579842114</v>
      </c>
      <c r="Q7065" s="12">
        <f t="shared" ca="1" si="988"/>
        <v>0</v>
      </c>
      <c r="R7065" s="101">
        <f t="shared" ca="1" si="989"/>
        <v>0</v>
      </c>
      <c r="S7065" s="13"/>
      <c r="T7065" s="101">
        <f t="shared" ca="1" si="990"/>
        <v>0.33140644746748155</v>
      </c>
      <c r="U7065" s="101">
        <f t="shared" ca="1" si="991"/>
        <v>0.75083021870653444</v>
      </c>
      <c r="V7065" s="101">
        <f t="shared" ca="1" si="992"/>
        <v>236.75437195105312</v>
      </c>
    </row>
    <row r="7066" spans="2:22" x14ac:dyDescent="0.3">
      <c r="B7066" s="13">
        <v>2023</v>
      </c>
      <c r="C7066" s="13">
        <v>10</v>
      </c>
      <c r="D7066" s="13">
        <v>19</v>
      </c>
      <c r="E7066" s="83" t="s">
        <v>391</v>
      </c>
      <c r="F7066" s="13">
        <v>4</v>
      </c>
      <c r="G7066" s="13">
        <v>19</v>
      </c>
      <c r="H7066" s="13" t="s">
        <v>71</v>
      </c>
      <c r="I7066" s="13" t="s">
        <v>53</v>
      </c>
      <c r="J7066" s="13"/>
      <c r="K7066" s="13" t="s">
        <v>27</v>
      </c>
      <c r="L7066" s="12">
        <f t="shared" ca="1" si="985"/>
        <v>2.6869709888827162</v>
      </c>
      <c r="M7066" s="101">
        <f t="shared" ca="1" si="986"/>
        <v>0.3335605785599004</v>
      </c>
      <c r="N7066" s="101">
        <f t="shared" ca="1" si="993"/>
        <v>1004.4204186610633</v>
      </c>
      <c r="O7066" s="101">
        <f t="shared" ca="1" si="987"/>
        <v>0.80017996048927287</v>
      </c>
      <c r="Q7066" s="12">
        <f t="shared" ca="1" si="988"/>
        <v>0</v>
      </c>
      <c r="R7066" s="101">
        <f t="shared" ca="1" si="989"/>
        <v>0</v>
      </c>
      <c r="S7066" s="13"/>
      <c r="T7066" s="101">
        <f t="shared" ca="1" si="990"/>
        <v>0.3335605785599004</v>
      </c>
      <c r="U7066" s="101">
        <f t="shared" ca="1" si="991"/>
        <v>0.75571059062326396</v>
      </c>
      <c r="V7066" s="101">
        <f t="shared" ca="1" si="992"/>
        <v>237.84364312023629</v>
      </c>
    </row>
    <row r="7067" spans="2:22" x14ac:dyDescent="0.3">
      <c r="B7067" s="13">
        <v>2023</v>
      </c>
      <c r="C7067" s="13">
        <v>10</v>
      </c>
      <c r="D7067" s="13">
        <v>19</v>
      </c>
      <c r="E7067" s="83" t="s">
        <v>391</v>
      </c>
      <c r="F7067" s="13">
        <v>4</v>
      </c>
      <c r="G7067" s="13">
        <v>20</v>
      </c>
      <c r="H7067" s="13" t="s">
        <v>69</v>
      </c>
      <c r="I7067" s="13" t="s">
        <v>53</v>
      </c>
      <c r="J7067" s="13"/>
      <c r="K7067" s="13" t="s">
        <v>27</v>
      </c>
      <c r="L7067" s="12">
        <f t="shared" ca="1" si="985"/>
        <v>3.0236275793561669</v>
      </c>
      <c r="M7067" s="101">
        <f t="shared" ca="1" si="986"/>
        <v>0.15952659108683137</v>
      </c>
      <c r="N7067" s="101">
        <f t="shared" ca="1" si="993"/>
        <v>1004.4204186610633</v>
      </c>
      <c r="O7067" s="101">
        <f t="shared" ca="1" si="987"/>
        <v>0.32621917953673685</v>
      </c>
      <c r="Q7067" s="12">
        <f t="shared" ca="1" si="988"/>
        <v>0</v>
      </c>
      <c r="R7067" s="101">
        <f t="shared" ca="1" si="989"/>
        <v>0</v>
      </c>
      <c r="S7067" s="13"/>
      <c r="T7067" s="101">
        <f t="shared" ca="1" si="990"/>
        <v>0.15952659108683137</v>
      </c>
      <c r="U7067" s="101">
        <f t="shared" si="991"/>
        <v>0</v>
      </c>
      <c r="V7067" s="101">
        <f t="shared" ca="1" si="992"/>
        <v>238.00316971132312</v>
      </c>
    </row>
    <row r="7068" spans="2:22" x14ac:dyDescent="0.3">
      <c r="B7068" s="13">
        <v>2023</v>
      </c>
      <c r="C7068" s="13">
        <v>10</v>
      </c>
      <c r="D7068" s="13">
        <v>19</v>
      </c>
      <c r="E7068" s="83" t="s">
        <v>391</v>
      </c>
      <c r="F7068" s="13">
        <v>4</v>
      </c>
      <c r="G7068" s="13">
        <v>21</v>
      </c>
      <c r="H7068" s="13" t="s">
        <v>69</v>
      </c>
      <c r="I7068" s="13" t="s">
        <v>53</v>
      </c>
      <c r="J7068" s="13"/>
      <c r="K7068" s="13" t="s">
        <v>27</v>
      </c>
      <c r="L7068" s="12">
        <f t="shared" ca="1" si="985"/>
        <v>2.3776417969741575</v>
      </c>
      <c r="M7068" s="101">
        <f t="shared" ca="1" si="986"/>
        <v>0.12544438120835655</v>
      </c>
      <c r="N7068" s="101">
        <f t="shared" ca="1" si="993"/>
        <v>1004.4204186610633</v>
      </c>
      <c r="O7068" s="101">
        <f t="shared" ca="1" si="987"/>
        <v>0.25652377347554184</v>
      </c>
      <c r="Q7068" s="12">
        <f t="shared" ca="1" si="988"/>
        <v>0</v>
      </c>
      <c r="R7068" s="101">
        <f t="shared" ca="1" si="989"/>
        <v>0</v>
      </c>
      <c r="S7068" s="13"/>
      <c r="T7068" s="101">
        <f t="shared" ca="1" si="990"/>
        <v>0.12544438120835655</v>
      </c>
      <c r="U7068" s="101">
        <f t="shared" si="991"/>
        <v>0</v>
      </c>
      <c r="V7068" s="101">
        <f t="shared" ca="1" si="992"/>
        <v>238.12861409253148</v>
      </c>
    </row>
    <row r="7069" spans="2:22" x14ac:dyDescent="0.3">
      <c r="B7069" s="13">
        <v>2023</v>
      </c>
      <c r="C7069" s="13">
        <v>10</v>
      </c>
      <c r="D7069" s="13">
        <v>19</v>
      </c>
      <c r="E7069" s="83" t="s">
        <v>391</v>
      </c>
      <c r="F7069" s="13">
        <v>4</v>
      </c>
      <c r="G7069" s="13">
        <v>22</v>
      </c>
      <c r="H7069" s="13" t="s">
        <v>69</v>
      </c>
      <c r="I7069" s="13" t="s">
        <v>53</v>
      </c>
      <c r="J7069" s="13"/>
      <c r="K7069" s="13" t="s">
        <v>27</v>
      </c>
      <c r="L7069" s="12">
        <f t="shared" ca="1" si="985"/>
        <v>1.8184748026097137</v>
      </c>
      <c r="M7069" s="101">
        <f t="shared" ca="1" si="986"/>
        <v>9.5942730585688502E-2</v>
      </c>
      <c r="N7069" s="101">
        <f t="shared" ca="1" si="993"/>
        <v>1004.4204186610633</v>
      </c>
      <c r="O7069" s="101">
        <f t="shared" ca="1" si="987"/>
        <v>0.19619524645356201</v>
      </c>
      <c r="Q7069" s="12">
        <f t="shared" ca="1" si="988"/>
        <v>0</v>
      </c>
      <c r="R7069" s="101">
        <f t="shared" ca="1" si="989"/>
        <v>0</v>
      </c>
      <c r="S7069" s="13"/>
      <c r="T7069" s="101">
        <f t="shared" ca="1" si="990"/>
        <v>9.5942730585688502E-2</v>
      </c>
      <c r="U7069" s="101">
        <f t="shared" si="991"/>
        <v>0</v>
      </c>
      <c r="V7069" s="101">
        <f t="shared" ca="1" si="992"/>
        <v>238.22455682311715</v>
      </c>
    </row>
    <row r="7070" spans="2:22" x14ac:dyDescent="0.3">
      <c r="B7070" s="13">
        <v>2023</v>
      </c>
      <c r="C7070" s="13">
        <v>10</v>
      </c>
      <c r="D7070" s="13">
        <v>19</v>
      </c>
      <c r="E7070" s="83" t="s">
        <v>391</v>
      </c>
      <c r="F7070" s="13">
        <v>4</v>
      </c>
      <c r="G7070" s="13">
        <v>23</v>
      </c>
      <c r="H7070" s="13" t="s">
        <v>69</v>
      </c>
      <c r="I7070" s="13" t="s">
        <v>53</v>
      </c>
      <c r="J7070" s="13"/>
      <c r="K7070" s="13" t="s">
        <v>27</v>
      </c>
      <c r="L7070" s="12">
        <f t="shared" ca="1" si="985"/>
        <v>2.1732522179138667</v>
      </c>
      <c r="M7070" s="101">
        <f t="shared" ca="1" si="986"/>
        <v>0.11466078701713561</v>
      </c>
      <c r="N7070" s="101">
        <f t="shared" ca="1" si="993"/>
        <v>1004.4204186610633</v>
      </c>
      <c r="O7070" s="101">
        <f t="shared" ca="1" si="987"/>
        <v>0.23447218179072707</v>
      </c>
      <c r="Q7070" s="12">
        <f t="shared" ca="1" si="988"/>
        <v>0</v>
      </c>
      <c r="R7070" s="101">
        <f t="shared" ca="1" si="989"/>
        <v>0</v>
      </c>
      <c r="S7070" s="13"/>
      <c r="T7070" s="101">
        <f t="shared" ca="1" si="990"/>
        <v>0.11466078701713561</v>
      </c>
      <c r="U7070" s="101">
        <f t="shared" si="991"/>
        <v>0</v>
      </c>
      <c r="V7070" s="101">
        <f t="shared" ca="1" si="992"/>
        <v>238.33921761013428</v>
      </c>
    </row>
    <row r="7071" spans="2:22" x14ac:dyDescent="0.3">
      <c r="B7071" s="13">
        <v>2023</v>
      </c>
      <c r="C7071" s="13">
        <v>10</v>
      </c>
      <c r="D7071" s="13">
        <v>20</v>
      </c>
      <c r="E7071" s="83" t="s">
        <v>392</v>
      </c>
      <c r="F7071" s="13">
        <v>5</v>
      </c>
      <c r="G7071" s="13">
        <v>0</v>
      </c>
      <c r="H7071" s="13" t="s">
        <v>69</v>
      </c>
      <c r="I7071" s="13" t="s">
        <v>53</v>
      </c>
      <c r="J7071" s="13"/>
      <c r="K7071" s="13" t="s">
        <v>28</v>
      </c>
      <c r="L7071" s="12">
        <f t="shared" ca="1" si="985"/>
        <v>1.8491678629631096</v>
      </c>
      <c r="M7071" s="101">
        <f t="shared" ca="1" si="986"/>
        <v>9.7562096449933661E-2</v>
      </c>
      <c r="N7071" s="101">
        <f t="shared" ca="1" si="993"/>
        <v>1004.4204186610633</v>
      </c>
      <c r="O7071" s="101">
        <f t="shared" ca="1" si="987"/>
        <v>0.1995067207350899</v>
      </c>
      <c r="Q7071" s="12">
        <f t="shared" ca="1" si="988"/>
        <v>0</v>
      </c>
      <c r="R7071" s="101">
        <f t="shared" ca="1" si="989"/>
        <v>0</v>
      </c>
      <c r="S7071" s="13"/>
      <c r="T7071" s="101">
        <f t="shared" ca="1" si="990"/>
        <v>9.7562096449933661E-2</v>
      </c>
      <c r="U7071" s="101">
        <f t="shared" si="991"/>
        <v>0</v>
      </c>
      <c r="V7071" s="101">
        <f t="shared" ca="1" si="992"/>
        <v>238.43677970658422</v>
      </c>
    </row>
    <row r="7072" spans="2:22" x14ac:dyDescent="0.3">
      <c r="B7072" s="13">
        <v>2023</v>
      </c>
      <c r="C7072" s="13">
        <v>10</v>
      </c>
      <c r="D7072" s="13">
        <v>20</v>
      </c>
      <c r="E7072" s="83" t="s">
        <v>392</v>
      </c>
      <c r="F7072" s="13">
        <v>5</v>
      </c>
      <c r="G7072" s="13">
        <v>1</v>
      </c>
      <c r="H7072" s="13" t="s">
        <v>69</v>
      </c>
      <c r="I7072" s="13" t="s">
        <v>53</v>
      </c>
      <c r="J7072" s="13"/>
      <c r="K7072" s="13" t="s">
        <v>28</v>
      </c>
      <c r="L7072" s="12">
        <f t="shared" ca="1" si="985"/>
        <v>1.4389683383886844</v>
      </c>
      <c r="M7072" s="101">
        <f t="shared" ca="1" si="986"/>
        <v>7.5919969533386991E-2</v>
      </c>
      <c r="N7072" s="101">
        <f t="shared" ca="1" si="993"/>
        <v>1004.4204186610633</v>
      </c>
      <c r="O7072" s="101">
        <f t="shared" ca="1" si="987"/>
        <v>0.15525029402875518</v>
      </c>
      <c r="Q7072" s="12">
        <f t="shared" ca="1" si="988"/>
        <v>0</v>
      </c>
      <c r="R7072" s="101">
        <f t="shared" ca="1" si="989"/>
        <v>0</v>
      </c>
      <c r="S7072" s="13"/>
      <c r="T7072" s="101">
        <f t="shared" ca="1" si="990"/>
        <v>7.5919969533386991E-2</v>
      </c>
      <c r="U7072" s="101">
        <f t="shared" si="991"/>
        <v>0</v>
      </c>
      <c r="V7072" s="101">
        <f t="shared" ca="1" si="992"/>
        <v>238.51269967611759</v>
      </c>
    </row>
    <row r="7073" spans="2:22" x14ac:dyDescent="0.3">
      <c r="B7073" s="13">
        <v>2023</v>
      </c>
      <c r="C7073" s="13">
        <v>10</v>
      </c>
      <c r="D7073" s="13">
        <v>20</v>
      </c>
      <c r="E7073" s="83" t="s">
        <v>392</v>
      </c>
      <c r="F7073" s="13">
        <v>5</v>
      </c>
      <c r="G7073" s="13">
        <v>2</v>
      </c>
      <c r="H7073" s="13" t="s">
        <v>69</v>
      </c>
      <c r="I7073" s="13" t="s">
        <v>53</v>
      </c>
      <c r="J7073" s="13"/>
      <c r="K7073" s="13" t="s">
        <v>28</v>
      </c>
      <c r="L7073" s="12">
        <f t="shared" ca="1" si="985"/>
        <v>1.4196243339478352</v>
      </c>
      <c r="M7073" s="101">
        <f t="shared" ca="1" si="986"/>
        <v>7.4899379859087789E-2</v>
      </c>
      <c r="N7073" s="101">
        <f t="shared" ca="1" si="993"/>
        <v>1004.4204186610633</v>
      </c>
      <c r="O7073" s="101">
        <f t="shared" ca="1" si="987"/>
        <v>0.15316326938963193</v>
      </c>
      <c r="Q7073" s="12">
        <f t="shared" ca="1" si="988"/>
        <v>0</v>
      </c>
      <c r="R7073" s="101">
        <f t="shared" ca="1" si="989"/>
        <v>0</v>
      </c>
      <c r="S7073" s="13"/>
      <c r="T7073" s="101">
        <f t="shared" ca="1" si="990"/>
        <v>7.4899379859087789E-2</v>
      </c>
      <c r="U7073" s="101">
        <f t="shared" si="991"/>
        <v>0</v>
      </c>
      <c r="V7073" s="101">
        <f t="shared" ca="1" si="992"/>
        <v>238.58759905597668</v>
      </c>
    </row>
    <row r="7074" spans="2:22" x14ac:dyDescent="0.3">
      <c r="B7074" s="13">
        <v>2023</v>
      </c>
      <c r="C7074" s="13">
        <v>10</v>
      </c>
      <c r="D7074" s="13">
        <v>20</v>
      </c>
      <c r="E7074" s="83" t="s">
        <v>392</v>
      </c>
      <c r="F7074" s="13">
        <v>5</v>
      </c>
      <c r="G7074" s="13">
        <v>3</v>
      </c>
      <c r="H7074" s="13" t="s">
        <v>69</v>
      </c>
      <c r="I7074" s="13" t="s">
        <v>53</v>
      </c>
      <c r="J7074" s="13"/>
      <c r="K7074" s="13" t="s">
        <v>28</v>
      </c>
      <c r="L7074" s="12">
        <f t="shared" ca="1" si="985"/>
        <v>1.394444206379404</v>
      </c>
      <c r="M7074" s="101">
        <f t="shared" ca="1" si="986"/>
        <v>7.3570876328577353E-2</v>
      </c>
      <c r="N7074" s="101">
        <f t="shared" ca="1" si="993"/>
        <v>1004.4204186610633</v>
      </c>
      <c r="O7074" s="101">
        <f t="shared" ca="1" si="987"/>
        <v>0.1504465854262739</v>
      </c>
      <c r="Q7074" s="12">
        <f t="shared" ca="1" si="988"/>
        <v>0</v>
      </c>
      <c r="R7074" s="101">
        <f t="shared" ca="1" si="989"/>
        <v>0</v>
      </c>
      <c r="S7074" s="13"/>
      <c r="T7074" s="101">
        <f t="shared" ca="1" si="990"/>
        <v>7.3570876328577353E-2</v>
      </c>
      <c r="U7074" s="101">
        <f t="shared" si="991"/>
        <v>0</v>
      </c>
      <c r="V7074" s="101">
        <f t="shared" ca="1" si="992"/>
        <v>238.66116993230526</v>
      </c>
    </row>
    <row r="7075" spans="2:22" x14ac:dyDescent="0.3">
      <c r="B7075" s="13">
        <v>2023</v>
      </c>
      <c r="C7075" s="13">
        <v>10</v>
      </c>
      <c r="D7075" s="13">
        <v>20</v>
      </c>
      <c r="E7075" s="83" t="s">
        <v>392</v>
      </c>
      <c r="F7075" s="13">
        <v>5</v>
      </c>
      <c r="G7075" s="13">
        <v>4</v>
      </c>
      <c r="H7075" s="13" t="s">
        <v>69</v>
      </c>
      <c r="I7075" s="13" t="s">
        <v>53</v>
      </c>
      <c r="J7075" s="13"/>
      <c r="K7075" s="13" t="s">
        <v>28</v>
      </c>
      <c r="L7075" s="12">
        <f t="shared" ca="1" si="985"/>
        <v>1.3751176700304644</v>
      </c>
      <c r="M7075" s="101">
        <f t="shared" ca="1" si="986"/>
        <v>7.2551208270807299E-2</v>
      </c>
      <c r="N7075" s="101">
        <f t="shared" ca="1" si="993"/>
        <v>1004.4204186610633</v>
      </c>
      <c r="O7075" s="101">
        <f t="shared" ca="1" si="987"/>
        <v>0.14836144541958679</v>
      </c>
      <c r="Q7075" s="12">
        <f t="shared" ca="1" si="988"/>
        <v>0</v>
      </c>
      <c r="R7075" s="101">
        <f t="shared" ca="1" si="989"/>
        <v>0</v>
      </c>
      <c r="S7075" s="13"/>
      <c r="T7075" s="101">
        <f t="shared" ca="1" si="990"/>
        <v>7.2551208270807299E-2</v>
      </c>
      <c r="U7075" s="101">
        <f t="shared" si="991"/>
        <v>0</v>
      </c>
      <c r="V7075" s="101">
        <f t="shared" ca="1" si="992"/>
        <v>238.73372114057605</v>
      </c>
    </row>
    <row r="7076" spans="2:22" x14ac:dyDescent="0.3">
      <c r="B7076" s="13">
        <v>2023</v>
      </c>
      <c r="C7076" s="13">
        <v>10</v>
      </c>
      <c r="D7076" s="13">
        <v>20</v>
      </c>
      <c r="E7076" s="83" t="s">
        <v>392</v>
      </c>
      <c r="F7076" s="13">
        <v>5</v>
      </c>
      <c r="G7076" s="13">
        <v>5</v>
      </c>
      <c r="H7076" s="13" t="s">
        <v>69</v>
      </c>
      <c r="I7076" s="13" t="s">
        <v>53</v>
      </c>
      <c r="J7076" s="13"/>
      <c r="K7076" s="13" t="s">
        <v>28</v>
      </c>
      <c r="L7076" s="12">
        <f t="shared" ca="1" si="985"/>
        <v>1.558858708211833</v>
      </c>
      <c r="M7076" s="101">
        <f t="shared" ca="1" si="986"/>
        <v>8.2245385445256308E-2</v>
      </c>
      <c r="N7076" s="101">
        <f t="shared" ca="1" si="993"/>
        <v>1004.4204186610633</v>
      </c>
      <c r="O7076" s="101">
        <f t="shared" ca="1" si="987"/>
        <v>0.16818526602897466</v>
      </c>
      <c r="Q7076" s="12">
        <f t="shared" ca="1" si="988"/>
        <v>0</v>
      </c>
      <c r="R7076" s="101">
        <f t="shared" ca="1" si="989"/>
        <v>0</v>
      </c>
      <c r="S7076" s="13"/>
      <c r="T7076" s="101">
        <f t="shared" ca="1" si="990"/>
        <v>8.2245385445256308E-2</v>
      </c>
      <c r="U7076" s="101">
        <f t="shared" si="991"/>
        <v>0</v>
      </c>
      <c r="V7076" s="101">
        <f t="shared" ca="1" si="992"/>
        <v>238.8159665260213</v>
      </c>
    </row>
    <row r="7077" spans="2:22" x14ac:dyDescent="0.3">
      <c r="B7077" s="13">
        <v>2023</v>
      </c>
      <c r="C7077" s="13">
        <v>10</v>
      </c>
      <c r="D7077" s="13">
        <v>20</v>
      </c>
      <c r="E7077" s="83" t="s">
        <v>392</v>
      </c>
      <c r="F7077" s="13">
        <v>5</v>
      </c>
      <c r="G7077" s="13">
        <v>6</v>
      </c>
      <c r="H7077" s="13" t="s">
        <v>69</v>
      </c>
      <c r="I7077" s="13" t="s">
        <v>53</v>
      </c>
      <c r="J7077" s="13"/>
      <c r="K7077" s="13" t="s">
        <v>28</v>
      </c>
      <c r="L7077" s="12">
        <f t="shared" ca="1" si="985"/>
        <v>1.5034508963612265</v>
      </c>
      <c r="M7077" s="101">
        <f t="shared" ca="1" si="986"/>
        <v>7.9322069292018307E-2</v>
      </c>
      <c r="N7077" s="101">
        <f t="shared" ca="1" si="993"/>
        <v>1004.4204186610633</v>
      </c>
      <c r="O7077" s="101">
        <f t="shared" ca="1" si="987"/>
        <v>0.16220731720841272</v>
      </c>
      <c r="Q7077" s="12">
        <f t="shared" ca="1" si="988"/>
        <v>5.6000000000000005</v>
      </c>
      <c r="R7077" s="101">
        <f t="shared" ca="1" si="989"/>
        <v>0.34677288162302217</v>
      </c>
      <c r="S7077" s="13"/>
      <c r="T7077" s="101">
        <f t="shared" ca="1" si="990"/>
        <v>0</v>
      </c>
      <c r="U7077" s="101">
        <f t="shared" si="991"/>
        <v>0</v>
      </c>
      <c r="V7077" s="101">
        <f t="shared" ca="1" si="992"/>
        <v>238.12242076277525</v>
      </c>
    </row>
    <row r="7078" spans="2:22" x14ac:dyDescent="0.3">
      <c r="B7078" s="13">
        <v>2023</v>
      </c>
      <c r="C7078" s="13">
        <v>10</v>
      </c>
      <c r="D7078" s="13">
        <v>20</v>
      </c>
      <c r="E7078" s="83" t="s">
        <v>392</v>
      </c>
      <c r="F7078" s="13">
        <v>5</v>
      </c>
      <c r="G7078" s="13">
        <v>7</v>
      </c>
      <c r="H7078" s="13" t="s">
        <v>69</v>
      </c>
      <c r="I7078" s="13" t="s">
        <v>53</v>
      </c>
      <c r="J7078" s="13"/>
      <c r="K7078" s="13" t="s">
        <v>28</v>
      </c>
      <c r="L7078" s="12">
        <f t="shared" ca="1" si="985"/>
        <v>1.2359142611424367</v>
      </c>
      <c r="M7078" s="101">
        <f t="shared" ca="1" si="986"/>
        <v>6.5206836417874961E-2</v>
      </c>
      <c r="N7078" s="101">
        <f t="shared" ca="1" si="993"/>
        <v>1004.4204186610633</v>
      </c>
      <c r="O7078" s="101">
        <f t="shared" ca="1" si="987"/>
        <v>0.13334278963465751</v>
      </c>
      <c r="Q7078" s="12">
        <f t="shared" ca="1" si="988"/>
        <v>5.6000000000000005</v>
      </c>
      <c r="R7078" s="101">
        <f t="shared" ca="1" si="989"/>
        <v>0.36941985779429276</v>
      </c>
      <c r="S7078" s="13"/>
      <c r="T7078" s="101">
        <f t="shared" ca="1" si="990"/>
        <v>0</v>
      </c>
      <c r="U7078" s="101">
        <f t="shared" si="991"/>
        <v>0</v>
      </c>
      <c r="V7078" s="101">
        <f t="shared" ca="1" si="992"/>
        <v>237.38358104718665</v>
      </c>
    </row>
    <row r="7079" spans="2:22" x14ac:dyDescent="0.3">
      <c r="B7079" s="13">
        <v>2023</v>
      </c>
      <c r="C7079" s="13">
        <v>10</v>
      </c>
      <c r="D7079" s="13">
        <v>20</v>
      </c>
      <c r="E7079" s="83" t="s">
        <v>392</v>
      </c>
      <c r="F7079" s="13">
        <v>5</v>
      </c>
      <c r="G7079" s="13">
        <v>8</v>
      </c>
      <c r="H7079" s="13" t="s">
        <v>69</v>
      </c>
      <c r="I7079" s="13" t="s">
        <v>53</v>
      </c>
      <c r="J7079" s="13"/>
      <c r="K7079" s="13" t="s">
        <v>28</v>
      </c>
      <c r="L7079" s="12">
        <f t="shared" ca="1" si="985"/>
        <v>2.4755990542989386</v>
      </c>
      <c r="M7079" s="101">
        <f t="shared" ca="1" si="986"/>
        <v>0.13061260610481201</v>
      </c>
      <c r="N7079" s="101">
        <f t="shared" ca="1" si="993"/>
        <v>1004.4204186610633</v>
      </c>
      <c r="O7079" s="101">
        <f t="shared" ca="1" si="987"/>
        <v>0.26709238196831248</v>
      </c>
      <c r="Q7079" s="12">
        <f t="shared" ca="1" si="988"/>
        <v>5.6000000000000005</v>
      </c>
      <c r="R7079" s="101">
        <f t="shared" ca="1" si="989"/>
        <v>0.26448054005359489</v>
      </c>
      <c r="S7079" s="13"/>
      <c r="T7079" s="101">
        <f t="shared" ca="1" si="990"/>
        <v>0</v>
      </c>
      <c r="U7079" s="101">
        <f t="shared" si="991"/>
        <v>0</v>
      </c>
      <c r="V7079" s="101">
        <f t="shared" ca="1" si="992"/>
        <v>236.85461996707946</v>
      </c>
    </row>
    <row r="7080" spans="2:22" x14ac:dyDescent="0.3">
      <c r="B7080" s="13">
        <v>2023</v>
      </c>
      <c r="C7080" s="13">
        <v>10</v>
      </c>
      <c r="D7080" s="13">
        <v>20</v>
      </c>
      <c r="E7080" s="83" t="s">
        <v>392</v>
      </c>
      <c r="F7080" s="13">
        <v>5</v>
      </c>
      <c r="G7080" s="13">
        <v>9</v>
      </c>
      <c r="H7080" s="13" t="s">
        <v>69</v>
      </c>
      <c r="I7080" s="13" t="s">
        <v>53</v>
      </c>
      <c r="J7080" s="13"/>
      <c r="K7080" s="13" t="s">
        <v>28</v>
      </c>
      <c r="L7080" s="12">
        <f t="shared" ca="1" si="985"/>
        <v>2.071222875454132</v>
      </c>
      <c r="M7080" s="101">
        <f t="shared" ca="1" si="986"/>
        <v>0.10927771890896</v>
      </c>
      <c r="N7080" s="101">
        <f t="shared" ca="1" si="993"/>
        <v>1004.4204186610633</v>
      </c>
      <c r="O7080" s="101">
        <f t="shared" ca="1" si="987"/>
        <v>0.22346423603274629</v>
      </c>
      <c r="Q7080" s="12">
        <f t="shared" ca="1" si="988"/>
        <v>5.6000000000000005</v>
      </c>
      <c r="R7080" s="101">
        <f t="shared" ca="1" si="989"/>
        <v>0.29871098359280779</v>
      </c>
      <c r="S7080" s="13"/>
      <c r="T7080" s="101">
        <f t="shared" ca="1" si="990"/>
        <v>0</v>
      </c>
      <c r="U7080" s="101">
        <f t="shared" si="991"/>
        <v>0</v>
      </c>
      <c r="V7080" s="101">
        <f t="shared" ca="1" si="992"/>
        <v>236.25719799989386</v>
      </c>
    </row>
    <row r="7081" spans="2:22" x14ac:dyDescent="0.3">
      <c r="B7081" s="13">
        <v>2023</v>
      </c>
      <c r="C7081" s="13">
        <v>10</v>
      </c>
      <c r="D7081" s="13">
        <v>20</v>
      </c>
      <c r="E7081" s="83" t="s">
        <v>392</v>
      </c>
      <c r="F7081" s="13">
        <v>5</v>
      </c>
      <c r="G7081" s="13">
        <v>10</v>
      </c>
      <c r="H7081" s="13" t="s">
        <v>70</v>
      </c>
      <c r="I7081" s="13" t="s">
        <v>53</v>
      </c>
      <c r="J7081" s="13"/>
      <c r="K7081" s="13" t="s">
        <v>28</v>
      </c>
      <c r="L7081" s="12">
        <f t="shared" ca="1" si="985"/>
        <v>1.716775557718011</v>
      </c>
      <c r="M7081" s="101">
        <f t="shared" ca="1" si="986"/>
        <v>9.0577078425202268E-2</v>
      </c>
      <c r="N7081" s="101">
        <f t="shared" ca="1" si="993"/>
        <v>1004.4204186610633</v>
      </c>
      <c r="O7081" s="101">
        <f t="shared" ca="1" si="987"/>
        <v>0.18522291492219622</v>
      </c>
      <c r="Q7081" s="12">
        <f t="shared" ca="1" si="988"/>
        <v>5.6000000000000005</v>
      </c>
      <c r="R7081" s="101">
        <f t="shared" ca="1" si="989"/>
        <v>0.32871494903917042</v>
      </c>
      <c r="S7081" s="13"/>
      <c r="T7081" s="101">
        <f t="shared" ca="1" si="990"/>
        <v>0</v>
      </c>
      <c r="U7081" s="101">
        <f t="shared" si="991"/>
        <v>0</v>
      </c>
      <c r="V7081" s="101">
        <f t="shared" ca="1" si="992"/>
        <v>235.5997681018155</v>
      </c>
    </row>
    <row r="7082" spans="2:22" x14ac:dyDescent="0.3">
      <c r="B7082" s="13">
        <v>2023</v>
      </c>
      <c r="C7082" s="13">
        <v>10</v>
      </c>
      <c r="D7082" s="13">
        <v>20</v>
      </c>
      <c r="E7082" s="83" t="s">
        <v>392</v>
      </c>
      <c r="F7082" s="13">
        <v>5</v>
      </c>
      <c r="G7082" s="13">
        <v>11</v>
      </c>
      <c r="H7082" s="13" t="s">
        <v>70</v>
      </c>
      <c r="I7082" s="13" t="s">
        <v>53</v>
      </c>
      <c r="J7082" s="13"/>
      <c r="K7082" s="13" t="s">
        <v>28</v>
      </c>
      <c r="L7082" s="12">
        <f t="shared" ca="1" si="985"/>
        <v>1.9630959063387692</v>
      </c>
      <c r="M7082" s="101">
        <f t="shared" ca="1" si="986"/>
        <v>0.10357294001843347</v>
      </c>
      <c r="N7082" s="101">
        <f t="shared" ca="1" si="993"/>
        <v>1004.4204186610633</v>
      </c>
      <c r="O7082" s="101">
        <f t="shared" ca="1" si="987"/>
        <v>0.2117984173348898</v>
      </c>
      <c r="Q7082" s="12">
        <f t="shared" ca="1" si="988"/>
        <v>5.6000000000000005</v>
      </c>
      <c r="R7082" s="101">
        <f t="shared" ca="1" si="989"/>
        <v>0.30786393152842323</v>
      </c>
      <c r="S7082" s="13"/>
      <c r="T7082" s="101">
        <f t="shared" ca="1" si="990"/>
        <v>0</v>
      </c>
      <c r="U7082" s="101">
        <f t="shared" si="991"/>
        <v>0</v>
      </c>
      <c r="V7082" s="101">
        <f t="shared" ca="1" si="992"/>
        <v>234.98404023875864</v>
      </c>
    </row>
    <row r="7083" spans="2:22" x14ac:dyDescent="0.3">
      <c r="B7083" s="13">
        <v>2023</v>
      </c>
      <c r="C7083" s="13">
        <v>10</v>
      </c>
      <c r="D7083" s="13">
        <v>20</v>
      </c>
      <c r="E7083" s="83" t="s">
        <v>392</v>
      </c>
      <c r="F7083" s="13">
        <v>5</v>
      </c>
      <c r="G7083" s="13">
        <v>12</v>
      </c>
      <c r="H7083" s="13" t="s">
        <v>70</v>
      </c>
      <c r="I7083" s="13" t="s">
        <v>53</v>
      </c>
      <c r="J7083" s="13"/>
      <c r="K7083" s="13" t="s">
        <v>28</v>
      </c>
      <c r="L7083" s="12">
        <f t="shared" ca="1" si="985"/>
        <v>2.4495346610133719</v>
      </c>
      <c r="M7083" s="101">
        <f t="shared" ca="1" si="986"/>
        <v>0.12923744871506551</v>
      </c>
      <c r="N7083" s="101">
        <f t="shared" ca="1" si="993"/>
        <v>1004.4204186610633</v>
      </c>
      <c r="O7083" s="101">
        <f t="shared" ca="1" si="987"/>
        <v>0.26428029457673269</v>
      </c>
      <c r="Q7083" s="12">
        <f t="shared" ca="1" si="988"/>
        <v>5.6000000000000005</v>
      </c>
      <c r="R7083" s="101">
        <f t="shared" ca="1" si="989"/>
        <v>0.26668689094521814</v>
      </c>
      <c r="S7083" s="13"/>
      <c r="T7083" s="101">
        <f t="shared" ca="1" si="990"/>
        <v>0</v>
      </c>
      <c r="U7083" s="101">
        <f t="shared" si="991"/>
        <v>0</v>
      </c>
      <c r="V7083" s="101">
        <f t="shared" ca="1" si="992"/>
        <v>234.45066645686822</v>
      </c>
    </row>
    <row r="7084" spans="2:22" x14ac:dyDescent="0.3">
      <c r="B7084" s="13">
        <v>2023</v>
      </c>
      <c r="C7084" s="13">
        <v>10</v>
      </c>
      <c r="D7084" s="13">
        <v>20</v>
      </c>
      <c r="E7084" s="83" t="s">
        <v>392</v>
      </c>
      <c r="F7084" s="13">
        <v>5</v>
      </c>
      <c r="G7084" s="13">
        <v>13</v>
      </c>
      <c r="H7084" s="13" t="s">
        <v>70</v>
      </c>
      <c r="I7084" s="13" t="s">
        <v>53</v>
      </c>
      <c r="J7084" s="13"/>
      <c r="K7084" s="13" t="s">
        <v>28</v>
      </c>
      <c r="L7084" s="12">
        <f t="shared" ca="1" si="985"/>
        <v>1.708917016422141</v>
      </c>
      <c r="M7084" s="101">
        <f t="shared" ca="1" si="986"/>
        <v>9.0162461786432155E-2</v>
      </c>
      <c r="N7084" s="101">
        <f t="shared" ca="1" si="993"/>
        <v>1004.4204186610633</v>
      </c>
      <c r="O7084" s="101">
        <f t="shared" ca="1" si="987"/>
        <v>0.1843750569017848</v>
      </c>
      <c r="Q7084" s="12">
        <f t="shared" ca="1" si="988"/>
        <v>5.6000000000000005</v>
      </c>
      <c r="R7084" s="101">
        <f t="shared" ca="1" si="989"/>
        <v>0.32938017455986585</v>
      </c>
      <c r="S7084" s="13"/>
      <c r="T7084" s="101">
        <f t="shared" ca="1" si="990"/>
        <v>0</v>
      </c>
      <c r="U7084" s="101">
        <f t="shared" si="991"/>
        <v>0</v>
      </c>
      <c r="V7084" s="101">
        <f t="shared" ca="1" si="992"/>
        <v>233.79190610774847</v>
      </c>
    </row>
    <row r="7085" spans="2:22" x14ac:dyDescent="0.3">
      <c r="B7085" s="13">
        <v>2023</v>
      </c>
      <c r="C7085" s="13">
        <v>10</v>
      </c>
      <c r="D7085" s="13">
        <v>20</v>
      </c>
      <c r="E7085" s="83" t="s">
        <v>392</v>
      </c>
      <c r="F7085" s="13">
        <v>5</v>
      </c>
      <c r="G7085" s="13">
        <v>14</v>
      </c>
      <c r="H7085" s="13" t="s">
        <v>70</v>
      </c>
      <c r="I7085" s="13" t="s">
        <v>53</v>
      </c>
      <c r="J7085" s="13"/>
      <c r="K7085" s="13" t="s">
        <v>28</v>
      </c>
      <c r="L7085" s="12">
        <f t="shared" ca="1" si="985"/>
        <v>1.9873250437314174</v>
      </c>
      <c r="M7085" s="101">
        <f t="shared" ca="1" si="986"/>
        <v>0.10485126930726958</v>
      </c>
      <c r="N7085" s="101">
        <f t="shared" ca="1" si="993"/>
        <v>1004.4204186610633</v>
      </c>
      <c r="O7085" s="101">
        <f t="shared" ca="1" si="987"/>
        <v>0.21441249896818262</v>
      </c>
      <c r="Q7085" s="12">
        <f t="shared" ca="1" si="988"/>
        <v>5.6000000000000005</v>
      </c>
      <c r="R7085" s="101">
        <f t="shared" ca="1" si="989"/>
        <v>0.30581293504813556</v>
      </c>
      <c r="S7085" s="13"/>
      <c r="T7085" s="101">
        <f t="shared" ca="1" si="990"/>
        <v>0</v>
      </c>
      <c r="U7085" s="101">
        <f t="shared" si="991"/>
        <v>0</v>
      </c>
      <c r="V7085" s="101">
        <f t="shared" ca="1" si="992"/>
        <v>233.18028023765223</v>
      </c>
    </row>
    <row r="7086" spans="2:22" x14ac:dyDescent="0.3">
      <c r="B7086" s="13">
        <v>2023</v>
      </c>
      <c r="C7086" s="13">
        <v>10</v>
      </c>
      <c r="D7086" s="13">
        <v>20</v>
      </c>
      <c r="E7086" s="83" t="s">
        <v>392</v>
      </c>
      <c r="F7086" s="13">
        <v>5</v>
      </c>
      <c r="G7086" s="13">
        <v>15</v>
      </c>
      <c r="H7086" s="13" t="s">
        <v>70</v>
      </c>
      <c r="I7086" s="13" t="s">
        <v>53</v>
      </c>
      <c r="J7086" s="13"/>
      <c r="K7086" s="13" t="s">
        <v>28</v>
      </c>
      <c r="L7086" s="12">
        <f t="shared" ca="1" si="985"/>
        <v>2.1651836315104571</v>
      </c>
      <c r="M7086" s="101">
        <f t="shared" ca="1" si="986"/>
        <v>0.11423508839849172</v>
      </c>
      <c r="N7086" s="101">
        <f t="shared" ca="1" si="993"/>
        <v>1004.4204186610633</v>
      </c>
      <c r="O7086" s="101">
        <f t="shared" ca="1" si="987"/>
        <v>0.23360166200366322</v>
      </c>
      <c r="Q7086" s="12">
        <f t="shared" ca="1" si="988"/>
        <v>2.229627924478947</v>
      </c>
      <c r="R7086" s="101">
        <f t="shared" ca="1" si="989"/>
        <v>5.455209399782667E-3</v>
      </c>
      <c r="S7086" s="13"/>
      <c r="T7086" s="101">
        <f t="shared" ca="1" si="990"/>
        <v>0</v>
      </c>
      <c r="U7086" s="101">
        <f t="shared" si="991"/>
        <v>0</v>
      </c>
      <c r="V7086" s="101">
        <f t="shared" ca="1" si="992"/>
        <v>233.16936981885269</v>
      </c>
    </row>
    <row r="7087" spans="2:22" x14ac:dyDescent="0.3">
      <c r="B7087" s="13">
        <v>2023</v>
      </c>
      <c r="C7087" s="13">
        <v>10</v>
      </c>
      <c r="D7087" s="13">
        <v>20</v>
      </c>
      <c r="E7087" s="83" t="s">
        <v>392</v>
      </c>
      <c r="F7087" s="13">
        <v>5</v>
      </c>
      <c r="G7087" s="13">
        <v>16</v>
      </c>
      <c r="H7087" s="13" t="s">
        <v>71</v>
      </c>
      <c r="I7087" s="13" t="s">
        <v>53</v>
      </c>
      <c r="J7087" s="13"/>
      <c r="K7087" s="13" t="s">
        <v>28</v>
      </c>
      <c r="L7087" s="12">
        <f t="shared" ca="1" si="985"/>
        <v>1.7246146293901059</v>
      </c>
      <c r="M7087" s="101">
        <f t="shared" ca="1" si="986"/>
        <v>0.21409366009248776</v>
      </c>
      <c r="N7087" s="101">
        <f t="shared" ca="1" si="993"/>
        <v>1004.9054665255793</v>
      </c>
      <c r="O7087" s="101">
        <f t="shared" ca="1" si="987"/>
        <v>0.51359023663237358</v>
      </c>
      <c r="Q7087" s="12">
        <f t="shared" ca="1" si="988"/>
        <v>5.6000000000000005</v>
      </c>
      <c r="R7087" s="101">
        <f t="shared" ca="1" si="989"/>
        <v>0.32805137162212755</v>
      </c>
      <c r="S7087" s="13"/>
      <c r="T7087" s="101">
        <f t="shared" ca="1" si="990"/>
        <v>0</v>
      </c>
      <c r="U7087" s="101">
        <f t="shared" ca="1" si="991"/>
        <v>0.48504786451596726</v>
      </c>
      <c r="V7087" s="101">
        <f t="shared" ca="1" si="992"/>
        <v>232.9983149401244</v>
      </c>
    </row>
    <row r="7088" spans="2:22" x14ac:dyDescent="0.3">
      <c r="B7088" s="13">
        <v>2023</v>
      </c>
      <c r="C7088" s="13">
        <v>10</v>
      </c>
      <c r="D7088" s="13">
        <v>20</v>
      </c>
      <c r="E7088" s="83" t="s">
        <v>392</v>
      </c>
      <c r="F7088" s="13">
        <v>5</v>
      </c>
      <c r="G7088" s="13">
        <v>17</v>
      </c>
      <c r="H7088" s="13" t="s">
        <v>71</v>
      </c>
      <c r="I7088" s="13" t="s">
        <v>53</v>
      </c>
      <c r="J7088" s="13"/>
      <c r="K7088" s="13" t="s">
        <v>28</v>
      </c>
      <c r="L7088" s="12">
        <f t="shared" ca="1" si="985"/>
        <v>2.5565635439392214</v>
      </c>
      <c r="M7088" s="101">
        <f t="shared" ca="1" si="986"/>
        <v>0.31737179834461493</v>
      </c>
      <c r="N7088" s="101">
        <f t="shared" ca="1" si="993"/>
        <v>1005.6245000223122</v>
      </c>
      <c r="O7088" s="101">
        <f t="shared" ca="1" si="987"/>
        <v>0.76134462338510012</v>
      </c>
      <c r="Q7088" s="12">
        <f t="shared" ca="1" si="988"/>
        <v>5.6000000000000005</v>
      </c>
      <c r="R7088" s="101">
        <f t="shared" ca="1" si="989"/>
        <v>0.25762689600554495</v>
      </c>
      <c r="S7088" s="13"/>
      <c r="T7088" s="101">
        <f t="shared" ca="1" si="990"/>
        <v>0</v>
      </c>
      <c r="U7088" s="101">
        <f t="shared" ca="1" si="991"/>
        <v>0.71903349673290606</v>
      </c>
      <c r="V7088" s="101">
        <f t="shared" ca="1" si="992"/>
        <v>233.20209464484623</v>
      </c>
    </row>
    <row r="7089" spans="2:22" x14ac:dyDescent="0.3">
      <c r="B7089" s="13">
        <v>2023</v>
      </c>
      <c r="C7089" s="13">
        <v>10</v>
      </c>
      <c r="D7089" s="13">
        <v>20</v>
      </c>
      <c r="E7089" s="83" t="s">
        <v>392</v>
      </c>
      <c r="F7089" s="13">
        <v>5</v>
      </c>
      <c r="G7089" s="13">
        <v>18</v>
      </c>
      <c r="H7089" s="13" t="s">
        <v>71</v>
      </c>
      <c r="I7089" s="13" t="s">
        <v>53</v>
      </c>
      <c r="J7089" s="13"/>
      <c r="K7089" s="13" t="s">
        <v>28</v>
      </c>
      <c r="L7089" s="12">
        <f t="shared" ca="1" si="985"/>
        <v>2.8012267114110361</v>
      </c>
      <c r="M7089" s="101">
        <f t="shared" ca="1" si="986"/>
        <v>0.34774428395456602</v>
      </c>
      <c r="N7089" s="101">
        <f t="shared" ca="1" si="993"/>
        <v>1006.4123450348966</v>
      </c>
      <c r="O7089" s="101">
        <f t="shared" ca="1" si="987"/>
        <v>0.83420531465820658</v>
      </c>
      <c r="Q7089" s="12">
        <f t="shared" ca="1" si="988"/>
        <v>0</v>
      </c>
      <c r="R7089" s="101">
        <f t="shared" ca="1" si="989"/>
        <v>0</v>
      </c>
      <c r="S7089" s="13"/>
      <c r="T7089" s="101">
        <f t="shared" ca="1" si="990"/>
        <v>0.34774428395456602</v>
      </c>
      <c r="U7089" s="101">
        <f t="shared" ca="1" si="991"/>
        <v>0.78784501258435391</v>
      </c>
      <c r="V7089" s="101">
        <f t="shared" ca="1" si="992"/>
        <v>234.33768394138514</v>
      </c>
    </row>
    <row r="7090" spans="2:22" x14ac:dyDescent="0.3">
      <c r="B7090" s="13">
        <v>2023</v>
      </c>
      <c r="C7090" s="13">
        <v>10</v>
      </c>
      <c r="D7090" s="13">
        <v>20</v>
      </c>
      <c r="E7090" s="83" t="s">
        <v>392</v>
      </c>
      <c r="F7090" s="13">
        <v>5</v>
      </c>
      <c r="G7090" s="13">
        <v>19</v>
      </c>
      <c r="H7090" s="13" t="s">
        <v>71</v>
      </c>
      <c r="I7090" s="13" t="s">
        <v>53</v>
      </c>
      <c r="J7090" s="13"/>
      <c r="K7090" s="13" t="s">
        <v>28</v>
      </c>
      <c r="L7090" s="12">
        <f t="shared" ca="1" si="985"/>
        <v>2.5729885254744747</v>
      </c>
      <c r="M7090" s="101">
        <f t="shared" ca="1" si="986"/>
        <v>0.31941079555240126</v>
      </c>
      <c r="N7090" s="101">
        <f t="shared" ca="1" si="993"/>
        <v>1007.1359980576863</v>
      </c>
      <c r="O7090" s="101">
        <f t="shared" ca="1" si="987"/>
        <v>0.76623598288629857</v>
      </c>
      <c r="Q7090" s="12">
        <f t="shared" ca="1" si="988"/>
        <v>0</v>
      </c>
      <c r="R7090" s="101">
        <f t="shared" ca="1" si="989"/>
        <v>0</v>
      </c>
      <c r="S7090" s="13"/>
      <c r="T7090" s="101">
        <f t="shared" ca="1" si="990"/>
        <v>0.31941079555240126</v>
      </c>
      <c r="U7090" s="101">
        <f t="shared" ca="1" si="991"/>
        <v>0.72365302278969601</v>
      </c>
      <c r="V7090" s="101">
        <f t="shared" ca="1" si="992"/>
        <v>235.38074775972726</v>
      </c>
    </row>
    <row r="7091" spans="2:22" x14ac:dyDescent="0.3">
      <c r="B7091" s="13">
        <v>2023</v>
      </c>
      <c r="C7091" s="13">
        <v>10</v>
      </c>
      <c r="D7091" s="13">
        <v>20</v>
      </c>
      <c r="E7091" s="83" t="s">
        <v>392</v>
      </c>
      <c r="F7091" s="13">
        <v>5</v>
      </c>
      <c r="G7091" s="13">
        <v>20</v>
      </c>
      <c r="H7091" s="13" t="s">
        <v>69</v>
      </c>
      <c r="I7091" s="13" t="s">
        <v>53</v>
      </c>
      <c r="J7091" s="13"/>
      <c r="K7091" s="13" t="s">
        <v>28</v>
      </c>
      <c r="L7091" s="12">
        <f t="shared" ca="1" si="985"/>
        <v>2.3693018235310568</v>
      </c>
      <c r="M7091" s="101">
        <f t="shared" ca="1" si="986"/>
        <v>0.12500436420949856</v>
      </c>
      <c r="N7091" s="101">
        <f t="shared" ca="1" si="993"/>
        <v>1007.1359980576863</v>
      </c>
      <c r="O7091" s="101">
        <f t="shared" ca="1" si="987"/>
        <v>0.25562397374076573</v>
      </c>
      <c r="Q7091" s="12">
        <f t="shared" ca="1" si="988"/>
        <v>0</v>
      </c>
      <c r="R7091" s="101">
        <f t="shared" ca="1" si="989"/>
        <v>0</v>
      </c>
      <c r="S7091" s="13"/>
      <c r="T7091" s="101">
        <f t="shared" ca="1" si="990"/>
        <v>0.12500436420949856</v>
      </c>
      <c r="U7091" s="101">
        <f t="shared" si="991"/>
        <v>0</v>
      </c>
      <c r="V7091" s="101">
        <f t="shared" ca="1" si="992"/>
        <v>235.50575212393676</v>
      </c>
    </row>
    <row r="7092" spans="2:22" x14ac:dyDescent="0.3">
      <c r="B7092" s="13">
        <v>2023</v>
      </c>
      <c r="C7092" s="13">
        <v>10</v>
      </c>
      <c r="D7092" s="13">
        <v>20</v>
      </c>
      <c r="E7092" s="83" t="s">
        <v>392</v>
      </c>
      <c r="F7092" s="13">
        <v>5</v>
      </c>
      <c r="G7092" s="13">
        <v>21</v>
      </c>
      <c r="H7092" s="13" t="s">
        <v>69</v>
      </c>
      <c r="I7092" s="13" t="s">
        <v>53</v>
      </c>
      <c r="J7092" s="13"/>
      <c r="K7092" s="13" t="s">
        <v>28</v>
      </c>
      <c r="L7092" s="12">
        <f t="shared" ca="1" si="985"/>
        <v>2.8675739744267164</v>
      </c>
      <c r="M7092" s="101">
        <f t="shared" ca="1" si="986"/>
        <v>0.15129320289075357</v>
      </c>
      <c r="N7092" s="101">
        <f t="shared" ca="1" si="993"/>
        <v>1007.1359980576863</v>
      </c>
      <c r="O7092" s="101">
        <f t="shared" ca="1" si="987"/>
        <v>0.30938255610089843</v>
      </c>
      <c r="Q7092" s="12">
        <f t="shared" ca="1" si="988"/>
        <v>0</v>
      </c>
      <c r="R7092" s="101">
        <f t="shared" ca="1" si="989"/>
        <v>0</v>
      </c>
      <c r="S7092" s="13"/>
      <c r="T7092" s="101">
        <f t="shared" ca="1" si="990"/>
        <v>0.15129320289075357</v>
      </c>
      <c r="U7092" s="101">
        <f t="shared" si="991"/>
        <v>0</v>
      </c>
      <c r="V7092" s="101">
        <f t="shared" ca="1" si="992"/>
        <v>235.6570453268275</v>
      </c>
    </row>
    <row r="7093" spans="2:22" x14ac:dyDescent="0.3">
      <c r="B7093" s="13">
        <v>2023</v>
      </c>
      <c r="C7093" s="13">
        <v>10</v>
      </c>
      <c r="D7093" s="13">
        <v>20</v>
      </c>
      <c r="E7093" s="83" t="s">
        <v>392</v>
      </c>
      <c r="F7093" s="13">
        <v>5</v>
      </c>
      <c r="G7093" s="13">
        <v>22</v>
      </c>
      <c r="H7093" s="13" t="s">
        <v>69</v>
      </c>
      <c r="I7093" s="13" t="s">
        <v>53</v>
      </c>
      <c r="J7093" s="13"/>
      <c r="K7093" s="13" t="s">
        <v>28</v>
      </c>
      <c r="L7093" s="12">
        <f t="shared" ca="1" si="985"/>
        <v>2.9772814174030202</v>
      </c>
      <c r="M7093" s="101">
        <f t="shared" ca="1" si="986"/>
        <v>0.15708136758218336</v>
      </c>
      <c r="N7093" s="101">
        <f t="shared" ca="1" si="993"/>
        <v>1007.1359980576863</v>
      </c>
      <c r="O7093" s="101">
        <f t="shared" ca="1" si="987"/>
        <v>0.32121889212361188</v>
      </c>
      <c r="Q7093" s="12">
        <f t="shared" ca="1" si="988"/>
        <v>0</v>
      </c>
      <c r="R7093" s="101">
        <f t="shared" ca="1" si="989"/>
        <v>0</v>
      </c>
      <c r="S7093" s="13"/>
      <c r="T7093" s="101">
        <f t="shared" ca="1" si="990"/>
        <v>0.15708136758218336</v>
      </c>
      <c r="U7093" s="101">
        <f t="shared" si="991"/>
        <v>0</v>
      </c>
      <c r="V7093" s="101">
        <f t="shared" ca="1" si="992"/>
        <v>235.81412669440968</v>
      </c>
    </row>
    <row r="7094" spans="2:22" x14ac:dyDescent="0.3">
      <c r="B7094" s="13">
        <v>2023</v>
      </c>
      <c r="C7094" s="13">
        <v>10</v>
      </c>
      <c r="D7094" s="13">
        <v>20</v>
      </c>
      <c r="E7094" s="83" t="s">
        <v>392</v>
      </c>
      <c r="F7094" s="13">
        <v>5</v>
      </c>
      <c r="G7094" s="13">
        <v>23</v>
      </c>
      <c r="H7094" s="13" t="s">
        <v>69</v>
      </c>
      <c r="I7094" s="13" t="s">
        <v>53</v>
      </c>
      <c r="J7094" s="13"/>
      <c r="K7094" s="13" t="s">
        <v>28</v>
      </c>
      <c r="L7094" s="12">
        <f t="shared" ca="1" si="985"/>
        <v>2.8299430976660509</v>
      </c>
      <c r="M7094" s="101">
        <f t="shared" ca="1" si="986"/>
        <v>0.14930779783286086</v>
      </c>
      <c r="N7094" s="101">
        <f t="shared" ca="1" si="993"/>
        <v>1007.1359980576863</v>
      </c>
      <c r="O7094" s="101">
        <f t="shared" ca="1" si="987"/>
        <v>0.30532256080719022</v>
      </c>
      <c r="Q7094" s="12">
        <f t="shared" ca="1" si="988"/>
        <v>0</v>
      </c>
      <c r="R7094" s="101">
        <f t="shared" ca="1" si="989"/>
        <v>0</v>
      </c>
      <c r="S7094" s="13"/>
      <c r="T7094" s="101">
        <f t="shared" ca="1" si="990"/>
        <v>0.14930779783286086</v>
      </c>
      <c r="U7094" s="101">
        <f t="shared" si="991"/>
        <v>0</v>
      </c>
      <c r="V7094" s="101">
        <f t="shared" ca="1" si="992"/>
        <v>235.96343449224253</v>
      </c>
    </row>
    <row r="7095" spans="2:22" x14ac:dyDescent="0.3">
      <c r="B7095" s="13">
        <v>2023</v>
      </c>
      <c r="C7095" s="13">
        <v>10</v>
      </c>
      <c r="D7095" s="13">
        <v>21</v>
      </c>
      <c r="E7095" s="83" t="s">
        <v>393</v>
      </c>
      <c r="F7095" s="13">
        <v>6</v>
      </c>
      <c r="G7095" s="13">
        <v>0</v>
      </c>
      <c r="H7095" s="13" t="s">
        <v>69</v>
      </c>
      <c r="I7095" s="13" t="s">
        <v>53</v>
      </c>
      <c r="J7095" s="13"/>
      <c r="K7095" s="13" t="s">
        <v>28</v>
      </c>
      <c r="L7095" s="12">
        <f t="shared" ca="1" si="985"/>
        <v>2.5931263672155618</v>
      </c>
      <c r="M7095" s="101">
        <f t="shared" ca="1" si="986"/>
        <v>0.13681334713429305</v>
      </c>
      <c r="N7095" s="101">
        <f t="shared" ca="1" si="993"/>
        <v>1007.1359980576863</v>
      </c>
      <c r="O7095" s="101">
        <f t="shared" ca="1" si="987"/>
        <v>0.27977240375888696</v>
      </c>
      <c r="Q7095" s="12">
        <f t="shared" ca="1" si="988"/>
        <v>0</v>
      </c>
      <c r="R7095" s="101">
        <f t="shared" ca="1" si="989"/>
        <v>0</v>
      </c>
      <c r="S7095" s="13"/>
      <c r="T7095" s="101">
        <f t="shared" ca="1" si="990"/>
        <v>0.13681334713429305</v>
      </c>
      <c r="U7095" s="101">
        <f t="shared" si="991"/>
        <v>0</v>
      </c>
      <c r="V7095" s="101">
        <f t="shared" ca="1" si="992"/>
        <v>236.10024783937683</v>
      </c>
    </row>
    <row r="7096" spans="2:22" x14ac:dyDescent="0.3">
      <c r="B7096" s="13">
        <v>2023</v>
      </c>
      <c r="C7096" s="13">
        <v>10</v>
      </c>
      <c r="D7096" s="13">
        <v>21</v>
      </c>
      <c r="E7096" s="83" t="s">
        <v>393</v>
      </c>
      <c r="F7096" s="13">
        <v>6</v>
      </c>
      <c r="G7096" s="13">
        <v>1</v>
      </c>
      <c r="H7096" s="13" t="s">
        <v>69</v>
      </c>
      <c r="I7096" s="13" t="s">
        <v>53</v>
      </c>
      <c r="J7096" s="13"/>
      <c r="K7096" s="13" t="s">
        <v>28</v>
      </c>
      <c r="L7096" s="12">
        <f t="shared" ca="1" si="985"/>
        <v>1.1844429711988151</v>
      </c>
      <c r="M7096" s="101">
        <f t="shared" ca="1" si="986"/>
        <v>6.2491211160449492E-2</v>
      </c>
      <c r="N7096" s="101">
        <f t="shared" ca="1" si="993"/>
        <v>1007.1359980576863</v>
      </c>
      <c r="O7096" s="101">
        <f t="shared" ca="1" si="987"/>
        <v>0.12778955216264015</v>
      </c>
      <c r="Q7096" s="12">
        <f t="shared" ca="1" si="988"/>
        <v>0</v>
      </c>
      <c r="R7096" s="101">
        <f t="shared" ca="1" si="989"/>
        <v>0</v>
      </c>
      <c r="S7096" s="13"/>
      <c r="T7096" s="101">
        <f t="shared" ca="1" si="990"/>
        <v>6.2491211160449492E-2</v>
      </c>
      <c r="U7096" s="101">
        <f t="shared" si="991"/>
        <v>0</v>
      </c>
      <c r="V7096" s="101">
        <f t="shared" ca="1" si="992"/>
        <v>236.16273905053728</v>
      </c>
    </row>
    <row r="7097" spans="2:22" x14ac:dyDescent="0.3">
      <c r="B7097" s="13">
        <v>2023</v>
      </c>
      <c r="C7097" s="13">
        <v>10</v>
      </c>
      <c r="D7097" s="13">
        <v>21</v>
      </c>
      <c r="E7097" s="83" t="s">
        <v>393</v>
      </c>
      <c r="F7097" s="13">
        <v>6</v>
      </c>
      <c r="G7097" s="13">
        <v>2</v>
      </c>
      <c r="H7097" s="13" t="s">
        <v>69</v>
      </c>
      <c r="I7097" s="13" t="s">
        <v>53</v>
      </c>
      <c r="J7097" s="13"/>
      <c r="K7097" s="13" t="s">
        <v>28</v>
      </c>
      <c r="L7097" s="12">
        <f t="shared" ca="1" si="985"/>
        <v>1.3458414973184982</v>
      </c>
      <c r="M7097" s="101">
        <f t="shared" ca="1" si="986"/>
        <v>7.1006597398523968E-2</v>
      </c>
      <c r="N7097" s="101">
        <f t="shared" ca="1" si="993"/>
        <v>1007.1359980576863</v>
      </c>
      <c r="O7097" s="101">
        <f t="shared" ca="1" si="987"/>
        <v>0.14520283914569276</v>
      </c>
      <c r="Q7097" s="12">
        <f t="shared" ca="1" si="988"/>
        <v>0</v>
      </c>
      <c r="R7097" s="101">
        <f t="shared" ca="1" si="989"/>
        <v>0</v>
      </c>
      <c r="S7097" s="13"/>
      <c r="T7097" s="101">
        <f t="shared" ca="1" si="990"/>
        <v>7.1006597398523968E-2</v>
      </c>
      <c r="U7097" s="101">
        <f t="shared" si="991"/>
        <v>0</v>
      </c>
      <c r="V7097" s="101">
        <f t="shared" ca="1" si="992"/>
        <v>236.23374564793582</v>
      </c>
    </row>
    <row r="7098" spans="2:22" x14ac:dyDescent="0.3">
      <c r="B7098" s="13">
        <v>2023</v>
      </c>
      <c r="C7098" s="13">
        <v>10</v>
      </c>
      <c r="D7098" s="13">
        <v>21</v>
      </c>
      <c r="E7098" s="83" t="s">
        <v>393</v>
      </c>
      <c r="F7098" s="13">
        <v>6</v>
      </c>
      <c r="G7098" s="13">
        <v>3</v>
      </c>
      <c r="H7098" s="13" t="s">
        <v>69</v>
      </c>
      <c r="I7098" s="13" t="s">
        <v>53</v>
      </c>
      <c r="J7098" s="13"/>
      <c r="K7098" s="13" t="s">
        <v>28</v>
      </c>
      <c r="L7098" s="12">
        <f t="shared" ca="1" si="985"/>
        <v>1.4207754581769378</v>
      </c>
      <c r="M7098" s="101">
        <f t="shared" ca="1" si="986"/>
        <v>7.4960113173415249E-2</v>
      </c>
      <c r="N7098" s="101">
        <f t="shared" ca="1" si="993"/>
        <v>1007.1359980576863</v>
      </c>
      <c r="O7098" s="101">
        <f t="shared" ca="1" si="987"/>
        <v>0.15328746418270983</v>
      </c>
      <c r="Q7098" s="12">
        <f t="shared" ca="1" si="988"/>
        <v>0</v>
      </c>
      <c r="R7098" s="101">
        <f t="shared" ca="1" si="989"/>
        <v>0</v>
      </c>
      <c r="S7098" s="13"/>
      <c r="T7098" s="101">
        <f t="shared" ca="1" si="990"/>
        <v>7.4960113173415249E-2</v>
      </c>
      <c r="U7098" s="101">
        <f t="shared" si="991"/>
        <v>0</v>
      </c>
      <c r="V7098" s="101">
        <f t="shared" ca="1" si="992"/>
        <v>236.30870576110922</v>
      </c>
    </row>
    <row r="7099" spans="2:22" x14ac:dyDescent="0.3">
      <c r="B7099" s="13">
        <v>2023</v>
      </c>
      <c r="C7099" s="13">
        <v>10</v>
      </c>
      <c r="D7099" s="13">
        <v>21</v>
      </c>
      <c r="E7099" s="83" t="s">
        <v>393</v>
      </c>
      <c r="F7099" s="13">
        <v>6</v>
      </c>
      <c r="G7099" s="13">
        <v>4</v>
      </c>
      <c r="H7099" s="13" t="s">
        <v>69</v>
      </c>
      <c r="I7099" s="13" t="s">
        <v>53</v>
      </c>
      <c r="J7099" s="13"/>
      <c r="K7099" s="13" t="s">
        <v>28</v>
      </c>
      <c r="L7099" s="12">
        <f t="shared" ca="1" si="985"/>
        <v>1.4712709769913783</v>
      </c>
      <c r="M7099" s="101">
        <f t="shared" ca="1" si="986"/>
        <v>7.7624256746065129E-2</v>
      </c>
      <c r="N7099" s="101">
        <f t="shared" ca="1" si="993"/>
        <v>1007.1359980576863</v>
      </c>
      <c r="O7099" s="101">
        <f t="shared" ca="1" si="987"/>
        <v>0.1587354257075998</v>
      </c>
      <c r="Q7099" s="12">
        <f t="shared" ca="1" si="988"/>
        <v>0</v>
      </c>
      <c r="R7099" s="101">
        <f t="shared" ca="1" si="989"/>
        <v>0</v>
      </c>
      <c r="S7099" s="13"/>
      <c r="T7099" s="101">
        <f t="shared" ca="1" si="990"/>
        <v>7.7624256746065129E-2</v>
      </c>
      <c r="U7099" s="101">
        <f t="shared" si="991"/>
        <v>0</v>
      </c>
      <c r="V7099" s="101">
        <f t="shared" ca="1" si="992"/>
        <v>236.3863300178553</v>
      </c>
    </row>
    <row r="7100" spans="2:22" x14ac:dyDescent="0.3">
      <c r="B7100" s="13">
        <v>2023</v>
      </c>
      <c r="C7100" s="13">
        <v>10</v>
      </c>
      <c r="D7100" s="13">
        <v>21</v>
      </c>
      <c r="E7100" s="83" t="s">
        <v>393</v>
      </c>
      <c r="F7100" s="13">
        <v>6</v>
      </c>
      <c r="G7100" s="13">
        <v>5</v>
      </c>
      <c r="H7100" s="13" t="s">
        <v>69</v>
      </c>
      <c r="I7100" s="13" t="s">
        <v>53</v>
      </c>
      <c r="J7100" s="13"/>
      <c r="K7100" s="13" t="s">
        <v>28</v>
      </c>
      <c r="L7100" s="12">
        <f t="shared" ca="1" si="985"/>
        <v>1.3216285125457456</v>
      </c>
      <c r="M7100" s="101">
        <f t="shared" ca="1" si="986"/>
        <v>6.9729120321913543E-2</v>
      </c>
      <c r="N7100" s="101">
        <f t="shared" ca="1" si="993"/>
        <v>1007.1359980576863</v>
      </c>
      <c r="O7100" s="101">
        <f t="shared" ca="1" si="987"/>
        <v>0.14259050021856048</v>
      </c>
      <c r="Q7100" s="12">
        <f t="shared" ca="1" si="988"/>
        <v>0</v>
      </c>
      <c r="R7100" s="101">
        <f t="shared" ca="1" si="989"/>
        <v>0</v>
      </c>
      <c r="S7100" s="13"/>
      <c r="T7100" s="101">
        <f t="shared" ca="1" si="990"/>
        <v>6.9729120321913543E-2</v>
      </c>
      <c r="U7100" s="101">
        <f t="shared" si="991"/>
        <v>0</v>
      </c>
      <c r="V7100" s="101">
        <f t="shared" ca="1" si="992"/>
        <v>236.45605913817721</v>
      </c>
    </row>
    <row r="7101" spans="2:22" x14ac:dyDescent="0.3">
      <c r="B7101" s="13">
        <v>2023</v>
      </c>
      <c r="C7101" s="13">
        <v>10</v>
      </c>
      <c r="D7101" s="13">
        <v>21</v>
      </c>
      <c r="E7101" s="83" t="s">
        <v>393</v>
      </c>
      <c r="F7101" s="13">
        <v>6</v>
      </c>
      <c r="G7101" s="13">
        <v>6</v>
      </c>
      <c r="H7101" s="13" t="s">
        <v>69</v>
      </c>
      <c r="I7101" s="13" t="s">
        <v>53</v>
      </c>
      <c r="J7101" s="13"/>
      <c r="K7101" s="13" t="s">
        <v>28</v>
      </c>
      <c r="L7101" s="12">
        <f t="shared" ca="1" si="985"/>
        <v>1.4443836348674806</v>
      </c>
      <c r="M7101" s="101">
        <f t="shared" ca="1" si="986"/>
        <v>7.6205680575608281E-2</v>
      </c>
      <c r="N7101" s="101">
        <f t="shared" ca="1" si="993"/>
        <v>1007.1359980576863</v>
      </c>
      <c r="O7101" s="101">
        <f t="shared" ca="1" si="987"/>
        <v>0.15583455036585248</v>
      </c>
      <c r="Q7101" s="12">
        <f t="shared" ca="1" si="988"/>
        <v>5.6000000000000005</v>
      </c>
      <c r="R7101" s="101">
        <f t="shared" ca="1" si="989"/>
        <v>0.35177292530846782</v>
      </c>
      <c r="S7101" s="13"/>
      <c r="T7101" s="101">
        <f t="shared" ca="1" si="990"/>
        <v>0</v>
      </c>
      <c r="U7101" s="101">
        <f t="shared" si="991"/>
        <v>0</v>
      </c>
      <c r="V7101" s="101">
        <f t="shared" ca="1" si="992"/>
        <v>235.75251328756028</v>
      </c>
    </row>
    <row r="7102" spans="2:22" x14ac:dyDescent="0.3">
      <c r="B7102" s="13">
        <v>2023</v>
      </c>
      <c r="C7102" s="13">
        <v>10</v>
      </c>
      <c r="D7102" s="13">
        <v>21</v>
      </c>
      <c r="E7102" s="83" t="s">
        <v>393</v>
      </c>
      <c r="F7102" s="13">
        <v>6</v>
      </c>
      <c r="G7102" s="13">
        <v>7</v>
      </c>
      <c r="H7102" s="13" t="s">
        <v>69</v>
      </c>
      <c r="I7102" s="13" t="s">
        <v>53</v>
      </c>
      <c r="J7102" s="13"/>
      <c r="K7102" s="13" t="s">
        <v>28</v>
      </c>
      <c r="L7102" s="12">
        <f t="shared" ca="1" si="985"/>
        <v>1.5398896628145018</v>
      </c>
      <c r="M7102" s="101">
        <f t="shared" ca="1" si="986"/>
        <v>8.1244578610093113E-2</v>
      </c>
      <c r="N7102" s="101">
        <f t="shared" ca="1" si="993"/>
        <v>1007.1359980576863</v>
      </c>
      <c r="O7102" s="101">
        <f t="shared" ca="1" si="987"/>
        <v>0.16613869572105661</v>
      </c>
      <c r="Q7102" s="12">
        <f t="shared" ca="1" si="988"/>
        <v>5.6000000000000005</v>
      </c>
      <c r="R7102" s="101">
        <f t="shared" ca="1" si="989"/>
        <v>0.3436883400427525</v>
      </c>
      <c r="S7102" s="13"/>
      <c r="T7102" s="101">
        <f t="shared" ca="1" si="990"/>
        <v>0</v>
      </c>
      <c r="U7102" s="101">
        <f t="shared" si="991"/>
        <v>0</v>
      </c>
      <c r="V7102" s="101">
        <f t="shared" ca="1" si="992"/>
        <v>235.06513660747478</v>
      </c>
    </row>
    <row r="7103" spans="2:22" x14ac:dyDescent="0.3">
      <c r="B7103" s="13">
        <v>2023</v>
      </c>
      <c r="C7103" s="13">
        <v>10</v>
      </c>
      <c r="D7103" s="13">
        <v>21</v>
      </c>
      <c r="E7103" s="83" t="s">
        <v>393</v>
      </c>
      <c r="F7103" s="13">
        <v>6</v>
      </c>
      <c r="G7103" s="13">
        <v>8</v>
      </c>
      <c r="H7103" s="13" t="s">
        <v>69</v>
      </c>
      <c r="I7103" s="13" t="s">
        <v>53</v>
      </c>
      <c r="J7103" s="13"/>
      <c r="K7103" s="13" t="s">
        <v>28</v>
      </c>
      <c r="L7103" s="12">
        <f t="shared" ca="1" si="985"/>
        <v>2.2495745156290416</v>
      </c>
      <c r="M7103" s="101">
        <f t="shared" ca="1" si="986"/>
        <v>0.11868755144458824</v>
      </c>
      <c r="N7103" s="101">
        <f t="shared" ca="1" si="993"/>
        <v>1007.1359980576863</v>
      </c>
      <c r="O7103" s="101">
        <f t="shared" ca="1" si="987"/>
        <v>0.24270659449121731</v>
      </c>
      <c r="Q7103" s="12">
        <f t="shared" ca="1" si="988"/>
        <v>5.6000000000000005</v>
      </c>
      <c r="R7103" s="101">
        <f t="shared" ca="1" si="989"/>
        <v>0.28361351725200168</v>
      </c>
      <c r="S7103" s="13"/>
      <c r="T7103" s="101">
        <f t="shared" ca="1" si="990"/>
        <v>0</v>
      </c>
      <c r="U7103" s="101">
        <f t="shared" si="991"/>
        <v>0</v>
      </c>
      <c r="V7103" s="101">
        <f t="shared" ca="1" si="992"/>
        <v>234.49790957297077</v>
      </c>
    </row>
    <row r="7104" spans="2:22" x14ac:dyDescent="0.3">
      <c r="B7104" s="13">
        <v>2023</v>
      </c>
      <c r="C7104" s="13">
        <v>10</v>
      </c>
      <c r="D7104" s="13">
        <v>21</v>
      </c>
      <c r="E7104" s="83" t="s">
        <v>393</v>
      </c>
      <c r="F7104" s="13">
        <v>6</v>
      </c>
      <c r="G7104" s="13">
        <v>9</v>
      </c>
      <c r="H7104" s="13" t="s">
        <v>69</v>
      </c>
      <c r="I7104" s="13" t="s">
        <v>53</v>
      </c>
      <c r="J7104" s="13"/>
      <c r="K7104" s="13" t="s">
        <v>28</v>
      </c>
      <c r="L7104" s="12">
        <f t="shared" ref="L7104:L7167" ca="1" si="994">IF(K7104="Weekday",_xlfn.NORM.INV(RAND(),VLOOKUP(G7104,$J$5:$N$28,4),VLOOKUP(G7104,$J$5:$N$28,5)),_xlfn.NORM.INV(RAND(),VLOOKUP(G7104,$P$5:$T$28,4),VLOOKUP(G7104,$P$5:$T$28,5)))*VLOOKUP(C7104,$P$32:$R$43,3)</f>
        <v>1.7829974387004763</v>
      </c>
      <c r="M7104" s="101">
        <f t="shared" ref="M7104:M7167" ca="1" si="995">IF(I7104="Winter",VLOOKUP(G7104,$J$40:$L$43,3),VLOOKUP(G7104,$J$40:$L$43,2))*L7104</f>
        <v>9.4070944865837128E-2</v>
      </c>
      <c r="N7104" s="101">
        <f t="shared" ca="1" si="993"/>
        <v>1007.1359980576863</v>
      </c>
      <c r="O7104" s="101">
        <f t="shared" ref="O7104:O7167" ca="1" si="996">IF(I7104="Winter",VLOOKUP(G7104,$J$46:$L$49,3),VLOOKUP(G7104,$J$46:$L$49,2))*L7104</f>
        <v>0.19236759366139439</v>
      </c>
      <c r="Q7104" s="12">
        <f t="shared" ref="Q7104:Q7167" ca="1" si="997">MIN(MAX(AND(IF(G7104&gt;=VLOOKUP(C7104,$O$46:$T$57,5),1,0),IF(G7104&lt;=VLOOKUP(C7104,$O$46:$T$57,6),1,0))*$G$50*_xlfn.NORM.INV(RAND(),VLOOKUP(C7104,$B$4:$F$15,4),VLOOKUP(C7104,$B$4:$F$15,4)),0),0.2)*$G$51</f>
        <v>1.5754172178763191</v>
      </c>
      <c r="R7104" s="101">
        <f t="shared" ref="R7104:R7167" ca="1" si="998">MAX(Q7104-L7104,0)*$G$52</f>
        <v>0</v>
      </c>
      <c r="S7104" s="13"/>
      <c r="T7104" s="101">
        <f t="shared" ref="T7104:T7167" ca="1" si="999">MAX(L7104-Q7104,0)*IF(I7104="Winter",VLOOKUP(G7104,$J$40:$L$43,3),VLOOKUP(G7104,$J$40:$L$43,2))</f>
        <v>1.0951932450682539E-2</v>
      </c>
      <c r="U7104" s="101">
        <f t="shared" si="991"/>
        <v>0</v>
      </c>
      <c r="V7104" s="101">
        <f t="shared" ca="1" si="992"/>
        <v>234.50886150542146</v>
      </c>
    </row>
    <row r="7105" spans="2:22" x14ac:dyDescent="0.3">
      <c r="B7105" s="13">
        <v>2023</v>
      </c>
      <c r="C7105" s="13">
        <v>10</v>
      </c>
      <c r="D7105" s="13">
        <v>21</v>
      </c>
      <c r="E7105" s="83" t="s">
        <v>393</v>
      </c>
      <c r="F7105" s="13">
        <v>6</v>
      </c>
      <c r="G7105" s="13">
        <v>10</v>
      </c>
      <c r="H7105" s="13" t="s">
        <v>70</v>
      </c>
      <c r="I7105" s="13" t="s">
        <v>53</v>
      </c>
      <c r="J7105" s="13"/>
      <c r="K7105" s="13" t="s">
        <v>28</v>
      </c>
      <c r="L7105" s="12">
        <f t="shared" ca="1" si="994"/>
        <v>1.7544871651193918</v>
      </c>
      <c r="M7105" s="101">
        <f t="shared" ca="1" si="995"/>
        <v>9.256674283169912E-2</v>
      </c>
      <c r="N7105" s="101">
        <f t="shared" ca="1" si="993"/>
        <v>1007.1359980576863</v>
      </c>
      <c r="O7105" s="101">
        <f t="shared" ca="1" si="996"/>
        <v>0.18929162024473117</v>
      </c>
      <c r="Q7105" s="12">
        <f t="shared" ca="1" si="997"/>
        <v>5.6000000000000005</v>
      </c>
      <c r="R7105" s="101">
        <f t="shared" ca="1" si="998"/>
        <v>0.32552266147264353</v>
      </c>
      <c r="S7105" s="13"/>
      <c r="T7105" s="101">
        <f t="shared" ca="1" si="999"/>
        <v>0</v>
      </c>
      <c r="U7105" s="101">
        <f t="shared" ref="U7105:U7168" si="1000">IF(H7105="On-Peak",IF(I7105="Winter",((L7105*$D$48)/60),((L7105*$D$47)/60)),0)</f>
        <v>0</v>
      </c>
      <c r="V7105" s="101">
        <f t="shared" ref="V7105:V7168" ca="1" si="1001">V7104+MAX(T7105-R7105,0)-MAX(R7105-T7105,0)+MAX(U7105-R7105,0)-MAX(R7105-U7105,0)</f>
        <v>233.8578161824762</v>
      </c>
    </row>
    <row r="7106" spans="2:22" x14ac:dyDescent="0.3">
      <c r="B7106" s="13">
        <v>2023</v>
      </c>
      <c r="C7106" s="13">
        <v>10</v>
      </c>
      <c r="D7106" s="13">
        <v>21</v>
      </c>
      <c r="E7106" s="83" t="s">
        <v>393</v>
      </c>
      <c r="F7106" s="13">
        <v>6</v>
      </c>
      <c r="G7106" s="13">
        <v>11</v>
      </c>
      <c r="H7106" s="13" t="s">
        <v>70</v>
      </c>
      <c r="I7106" s="13" t="s">
        <v>53</v>
      </c>
      <c r="J7106" s="13"/>
      <c r="K7106" s="13" t="s">
        <v>28</v>
      </c>
      <c r="L7106" s="12">
        <f t="shared" ca="1" si="994"/>
        <v>1.6023940469963431</v>
      </c>
      <c r="M7106" s="101">
        <f t="shared" ca="1" si="995"/>
        <v>8.4542309919527062E-2</v>
      </c>
      <c r="N7106" s="101">
        <f t="shared" ca="1" si="993"/>
        <v>1007.1359980576863</v>
      </c>
      <c r="O7106" s="101">
        <f t="shared" ca="1" si="996"/>
        <v>0.17288229373043545</v>
      </c>
      <c r="Q7106" s="12">
        <f t="shared" ca="1" si="997"/>
        <v>0</v>
      </c>
      <c r="R7106" s="101">
        <f t="shared" ca="1" si="998"/>
        <v>0</v>
      </c>
      <c r="S7106" s="13"/>
      <c r="T7106" s="101">
        <f t="shared" ca="1" si="999"/>
        <v>8.4542309919527062E-2</v>
      </c>
      <c r="U7106" s="101">
        <f t="shared" si="1000"/>
        <v>0</v>
      </c>
      <c r="V7106" s="101">
        <f t="shared" ca="1" si="1001"/>
        <v>233.94235849239573</v>
      </c>
    </row>
    <row r="7107" spans="2:22" x14ac:dyDescent="0.3">
      <c r="B7107" s="13">
        <v>2023</v>
      </c>
      <c r="C7107" s="13">
        <v>10</v>
      </c>
      <c r="D7107" s="13">
        <v>21</v>
      </c>
      <c r="E7107" s="83" t="s">
        <v>393</v>
      </c>
      <c r="F7107" s="13">
        <v>6</v>
      </c>
      <c r="G7107" s="13">
        <v>12</v>
      </c>
      <c r="H7107" s="13" t="s">
        <v>70</v>
      </c>
      <c r="I7107" s="13" t="s">
        <v>53</v>
      </c>
      <c r="J7107" s="13"/>
      <c r="K7107" s="13" t="s">
        <v>28</v>
      </c>
      <c r="L7107" s="12">
        <f t="shared" ca="1" si="994"/>
        <v>2.0201742798198397</v>
      </c>
      <c r="M7107" s="101">
        <f t="shared" ca="1" si="995"/>
        <v>0.10658439500329474</v>
      </c>
      <c r="N7107" s="101">
        <f t="shared" ca="1" si="993"/>
        <v>1007.1359980576863</v>
      </c>
      <c r="O7107" s="101">
        <f t="shared" ca="1" si="996"/>
        <v>0.2179566030497625</v>
      </c>
      <c r="Q7107" s="12">
        <f t="shared" ca="1" si="997"/>
        <v>5.6000000000000005</v>
      </c>
      <c r="R7107" s="101">
        <f t="shared" ca="1" si="998"/>
        <v>0.30303224721325062</v>
      </c>
      <c r="S7107" s="13"/>
      <c r="T7107" s="101">
        <f t="shared" ca="1" si="999"/>
        <v>0</v>
      </c>
      <c r="U7107" s="101">
        <f t="shared" si="1000"/>
        <v>0</v>
      </c>
      <c r="V7107" s="101">
        <f t="shared" ca="1" si="1001"/>
        <v>233.33629399796922</v>
      </c>
    </row>
    <row r="7108" spans="2:22" x14ac:dyDescent="0.3">
      <c r="B7108" s="13">
        <v>2023</v>
      </c>
      <c r="C7108" s="13">
        <v>10</v>
      </c>
      <c r="D7108" s="13">
        <v>21</v>
      </c>
      <c r="E7108" s="83" t="s">
        <v>393</v>
      </c>
      <c r="F7108" s="13">
        <v>6</v>
      </c>
      <c r="G7108" s="13">
        <v>13</v>
      </c>
      <c r="H7108" s="13" t="s">
        <v>70</v>
      </c>
      <c r="I7108" s="13" t="s">
        <v>53</v>
      </c>
      <c r="J7108" s="13"/>
      <c r="K7108" s="13" t="s">
        <v>28</v>
      </c>
      <c r="L7108" s="12">
        <f t="shared" ca="1" si="994"/>
        <v>1.7691825893238666</v>
      </c>
      <c r="M7108" s="101">
        <f t="shared" ca="1" si="995"/>
        <v>9.3342073412727211E-2</v>
      </c>
      <c r="N7108" s="101">
        <f t="shared" ca="1" si="993"/>
        <v>1007.1359980576863</v>
      </c>
      <c r="O7108" s="101">
        <f t="shared" ca="1" si="996"/>
        <v>0.19087710956215198</v>
      </c>
      <c r="Q7108" s="12">
        <f t="shared" ca="1" si="997"/>
        <v>5.6000000000000005</v>
      </c>
      <c r="R7108" s="101">
        <f t="shared" ca="1" si="998"/>
        <v>0.32427869381373475</v>
      </c>
      <c r="S7108" s="13"/>
      <c r="T7108" s="101">
        <f t="shared" ca="1" si="999"/>
        <v>0</v>
      </c>
      <c r="U7108" s="101">
        <f t="shared" si="1000"/>
        <v>0</v>
      </c>
      <c r="V7108" s="101">
        <f t="shared" ca="1" si="1001"/>
        <v>232.68773661034174</v>
      </c>
    </row>
    <row r="7109" spans="2:22" x14ac:dyDescent="0.3">
      <c r="B7109" s="13">
        <v>2023</v>
      </c>
      <c r="C7109" s="13">
        <v>10</v>
      </c>
      <c r="D7109" s="13">
        <v>21</v>
      </c>
      <c r="E7109" s="83" t="s">
        <v>393</v>
      </c>
      <c r="F7109" s="13">
        <v>6</v>
      </c>
      <c r="G7109" s="13">
        <v>14</v>
      </c>
      <c r="H7109" s="13" t="s">
        <v>70</v>
      </c>
      <c r="I7109" s="13" t="s">
        <v>53</v>
      </c>
      <c r="J7109" s="13"/>
      <c r="K7109" s="13" t="s">
        <v>28</v>
      </c>
      <c r="L7109" s="12">
        <f t="shared" ca="1" si="994"/>
        <v>1.5752092669283606</v>
      </c>
      <c r="M7109" s="101">
        <f t="shared" ca="1" si="995"/>
        <v>8.3108040923140308E-2</v>
      </c>
      <c r="N7109" s="101">
        <f t="shared" ca="1" si="993"/>
        <v>1007.1359980576863</v>
      </c>
      <c r="O7109" s="101">
        <f t="shared" ca="1" si="996"/>
        <v>0.16994932780890082</v>
      </c>
      <c r="Q7109" s="12">
        <f t="shared" ca="1" si="997"/>
        <v>0</v>
      </c>
      <c r="R7109" s="101">
        <f t="shared" ca="1" si="998"/>
        <v>0</v>
      </c>
      <c r="S7109" s="13"/>
      <c r="T7109" s="101">
        <f t="shared" ca="1" si="999"/>
        <v>8.3108040923140308E-2</v>
      </c>
      <c r="U7109" s="101">
        <f t="shared" si="1000"/>
        <v>0</v>
      </c>
      <c r="V7109" s="101">
        <f t="shared" ca="1" si="1001"/>
        <v>232.77084465126489</v>
      </c>
    </row>
    <row r="7110" spans="2:22" x14ac:dyDescent="0.3">
      <c r="B7110" s="13">
        <v>2023</v>
      </c>
      <c r="C7110" s="13">
        <v>10</v>
      </c>
      <c r="D7110" s="13">
        <v>21</v>
      </c>
      <c r="E7110" s="83" t="s">
        <v>393</v>
      </c>
      <c r="F7110" s="13">
        <v>6</v>
      </c>
      <c r="G7110" s="13">
        <v>15</v>
      </c>
      <c r="H7110" s="13" t="s">
        <v>70</v>
      </c>
      <c r="I7110" s="13" t="s">
        <v>53</v>
      </c>
      <c r="J7110" s="13"/>
      <c r="K7110" s="13" t="s">
        <v>28</v>
      </c>
      <c r="L7110" s="12">
        <f t="shared" ca="1" si="994"/>
        <v>2.3284487058751342</v>
      </c>
      <c r="M7110" s="101">
        <f t="shared" ca="1" si="995"/>
        <v>0.12284895372197209</v>
      </c>
      <c r="N7110" s="101">
        <f t="shared" ca="1" si="993"/>
        <v>1007.1359980576863</v>
      </c>
      <c r="O7110" s="101">
        <f t="shared" ca="1" si="996"/>
        <v>0.25121633087686823</v>
      </c>
      <c r="Q7110" s="12">
        <f t="shared" ca="1" si="997"/>
        <v>5.1100670526992582</v>
      </c>
      <c r="R7110" s="101">
        <f t="shared" ca="1" si="998"/>
        <v>0.23546399305866211</v>
      </c>
      <c r="S7110" s="13"/>
      <c r="T7110" s="101">
        <f t="shared" ca="1" si="999"/>
        <v>0</v>
      </c>
      <c r="U7110" s="101">
        <f t="shared" si="1000"/>
        <v>0</v>
      </c>
      <c r="V7110" s="101">
        <f t="shared" ca="1" si="1001"/>
        <v>232.29991666514758</v>
      </c>
    </row>
    <row r="7111" spans="2:22" x14ac:dyDescent="0.3">
      <c r="B7111" s="13">
        <v>2023</v>
      </c>
      <c r="C7111" s="13">
        <v>10</v>
      </c>
      <c r="D7111" s="13">
        <v>21</v>
      </c>
      <c r="E7111" s="83" t="s">
        <v>393</v>
      </c>
      <c r="F7111" s="13">
        <v>6</v>
      </c>
      <c r="G7111" s="13">
        <v>16</v>
      </c>
      <c r="H7111" s="13" t="s">
        <v>71</v>
      </c>
      <c r="I7111" s="13" t="s">
        <v>53</v>
      </c>
      <c r="J7111" s="13"/>
      <c r="K7111" s="13" t="s">
        <v>28</v>
      </c>
      <c r="L7111" s="12">
        <f t="shared" ca="1" si="994"/>
        <v>2.0544122310733619</v>
      </c>
      <c r="M7111" s="101">
        <f t="shared" ca="1" si="995"/>
        <v>0.25503473436544716</v>
      </c>
      <c r="N7111" s="101">
        <f t="shared" ca="1" si="993"/>
        <v>1007.7138014976756</v>
      </c>
      <c r="O7111" s="101">
        <f t="shared" ca="1" si="996"/>
        <v>0.61180396241364721</v>
      </c>
      <c r="Q7111" s="12">
        <f t="shared" ca="1" si="997"/>
        <v>5.6000000000000005</v>
      </c>
      <c r="R7111" s="101">
        <f t="shared" ca="1" si="998"/>
        <v>0.30013400463963996</v>
      </c>
      <c r="S7111" s="13"/>
      <c r="T7111" s="101">
        <f t="shared" ca="1" si="999"/>
        <v>0</v>
      </c>
      <c r="U7111" s="101">
        <f t="shared" ca="1" si="1000"/>
        <v>0.57780343998938299</v>
      </c>
      <c r="V7111" s="101">
        <f t="shared" ca="1" si="1001"/>
        <v>232.27745209585768</v>
      </c>
    </row>
    <row r="7112" spans="2:22" x14ac:dyDescent="0.3">
      <c r="B7112" s="13">
        <v>2023</v>
      </c>
      <c r="C7112" s="13">
        <v>10</v>
      </c>
      <c r="D7112" s="13">
        <v>21</v>
      </c>
      <c r="E7112" s="83" t="s">
        <v>393</v>
      </c>
      <c r="F7112" s="13">
        <v>6</v>
      </c>
      <c r="G7112" s="13">
        <v>17</v>
      </c>
      <c r="H7112" s="13" t="s">
        <v>71</v>
      </c>
      <c r="I7112" s="13" t="s">
        <v>53</v>
      </c>
      <c r="J7112" s="13"/>
      <c r="K7112" s="13" t="s">
        <v>28</v>
      </c>
      <c r="L7112" s="12">
        <f t="shared" ca="1" si="994"/>
        <v>2.9858980107586488</v>
      </c>
      <c r="M7112" s="101">
        <f t="shared" ca="1" si="995"/>
        <v>0.37066937905557867</v>
      </c>
      <c r="N7112" s="101">
        <f t="shared" ca="1" si="993"/>
        <v>1008.5535853132014</v>
      </c>
      <c r="O7112" s="101">
        <f t="shared" ca="1" si="996"/>
        <v>0.88920042760392559</v>
      </c>
      <c r="Q7112" s="12">
        <f t="shared" ca="1" si="997"/>
        <v>5.6000000000000005</v>
      </c>
      <c r="R7112" s="101">
        <f t="shared" ca="1" si="998"/>
        <v>0.22128373338928042</v>
      </c>
      <c r="S7112" s="13"/>
      <c r="T7112" s="101">
        <f t="shared" ca="1" si="999"/>
        <v>0</v>
      </c>
      <c r="U7112" s="101">
        <f t="shared" ca="1" si="1000"/>
        <v>0.83978381552587</v>
      </c>
      <c r="V7112" s="101">
        <f t="shared" ca="1" si="1001"/>
        <v>232.674668444605</v>
      </c>
    </row>
    <row r="7113" spans="2:22" x14ac:dyDescent="0.3">
      <c r="B7113" s="13">
        <v>2023</v>
      </c>
      <c r="C7113" s="13">
        <v>10</v>
      </c>
      <c r="D7113" s="13">
        <v>21</v>
      </c>
      <c r="E7113" s="83" t="s">
        <v>393</v>
      </c>
      <c r="F7113" s="13">
        <v>6</v>
      </c>
      <c r="G7113" s="13">
        <v>18</v>
      </c>
      <c r="H7113" s="13" t="s">
        <v>71</v>
      </c>
      <c r="I7113" s="13" t="s">
        <v>53</v>
      </c>
      <c r="J7113" s="13"/>
      <c r="K7113" s="13" t="s">
        <v>28</v>
      </c>
      <c r="L7113" s="12">
        <f t="shared" ca="1" si="994"/>
        <v>2.7828393953934696</v>
      </c>
      <c r="M7113" s="101">
        <f t="shared" ca="1" si="995"/>
        <v>0.34546168254414533</v>
      </c>
      <c r="N7113" s="101">
        <f t="shared" ca="1" si="993"/>
        <v>1009.3362588931559</v>
      </c>
      <c r="O7113" s="101">
        <f t="shared" ca="1" si="996"/>
        <v>0.82872957194817531</v>
      </c>
      <c r="Q7113" s="12">
        <f t="shared" ca="1" si="997"/>
        <v>0</v>
      </c>
      <c r="R7113" s="101">
        <f t="shared" ca="1" si="998"/>
        <v>0</v>
      </c>
      <c r="S7113" s="13"/>
      <c r="T7113" s="101">
        <f t="shared" ca="1" si="999"/>
        <v>0.34546168254414533</v>
      </c>
      <c r="U7113" s="101">
        <f t="shared" ca="1" si="1000"/>
        <v>0.78267357995441322</v>
      </c>
      <c r="V7113" s="101">
        <f t="shared" ca="1" si="1001"/>
        <v>233.80280370710355</v>
      </c>
    </row>
    <row r="7114" spans="2:22" x14ac:dyDescent="0.3">
      <c r="B7114" s="13">
        <v>2023</v>
      </c>
      <c r="C7114" s="13">
        <v>10</v>
      </c>
      <c r="D7114" s="13">
        <v>21</v>
      </c>
      <c r="E7114" s="83" t="s">
        <v>393</v>
      </c>
      <c r="F7114" s="13">
        <v>6</v>
      </c>
      <c r="G7114" s="13">
        <v>19</v>
      </c>
      <c r="H7114" s="13" t="s">
        <v>71</v>
      </c>
      <c r="I7114" s="13" t="s">
        <v>53</v>
      </c>
      <c r="J7114" s="13"/>
      <c r="K7114" s="13" t="s">
        <v>28</v>
      </c>
      <c r="L7114" s="12">
        <f t="shared" ca="1" si="994"/>
        <v>2.8790365857681777</v>
      </c>
      <c r="M7114" s="101">
        <f t="shared" ca="1" si="995"/>
        <v>0.3574036017572616</v>
      </c>
      <c r="N7114" s="101">
        <f t="shared" ca="1" si="993"/>
        <v>1010.1459879329032</v>
      </c>
      <c r="O7114" s="101">
        <f t="shared" ca="1" si="996"/>
        <v>0.85737709524176331</v>
      </c>
      <c r="Q7114" s="12">
        <f t="shared" ca="1" si="997"/>
        <v>0</v>
      </c>
      <c r="R7114" s="101">
        <f t="shared" ca="1" si="998"/>
        <v>0</v>
      </c>
      <c r="S7114" s="13"/>
      <c r="T7114" s="101">
        <f t="shared" ca="1" si="999"/>
        <v>0.3574036017572616</v>
      </c>
      <c r="U7114" s="101">
        <f t="shared" ca="1" si="1000"/>
        <v>0.80972903974729993</v>
      </c>
      <c r="V7114" s="101">
        <f t="shared" ca="1" si="1001"/>
        <v>234.96993634860812</v>
      </c>
    </row>
    <row r="7115" spans="2:22" x14ac:dyDescent="0.3">
      <c r="B7115" s="13">
        <v>2023</v>
      </c>
      <c r="C7115" s="13">
        <v>10</v>
      </c>
      <c r="D7115" s="13">
        <v>21</v>
      </c>
      <c r="E7115" s="83" t="s">
        <v>393</v>
      </c>
      <c r="F7115" s="13">
        <v>6</v>
      </c>
      <c r="G7115" s="13">
        <v>20</v>
      </c>
      <c r="H7115" s="13" t="s">
        <v>69</v>
      </c>
      <c r="I7115" s="13" t="s">
        <v>53</v>
      </c>
      <c r="J7115" s="13"/>
      <c r="K7115" s="13" t="s">
        <v>28</v>
      </c>
      <c r="L7115" s="12">
        <f t="shared" ca="1" si="994"/>
        <v>2.4562153583867481</v>
      </c>
      <c r="M7115" s="101">
        <f t="shared" ca="1" si="995"/>
        <v>0.12958992230848485</v>
      </c>
      <c r="N7115" s="101">
        <f t="shared" ca="1" si="993"/>
        <v>1010.1459879329032</v>
      </c>
      <c r="O7115" s="101">
        <f t="shared" ca="1" si="996"/>
        <v>0.26500107501634623</v>
      </c>
      <c r="Q7115" s="12">
        <f t="shared" ca="1" si="997"/>
        <v>0</v>
      </c>
      <c r="R7115" s="101">
        <f t="shared" ca="1" si="998"/>
        <v>0</v>
      </c>
      <c r="S7115" s="13"/>
      <c r="T7115" s="101">
        <f t="shared" ca="1" si="999"/>
        <v>0.12958992230848485</v>
      </c>
      <c r="U7115" s="101">
        <f t="shared" si="1000"/>
        <v>0</v>
      </c>
      <c r="V7115" s="101">
        <f t="shared" ca="1" si="1001"/>
        <v>235.09952627091661</v>
      </c>
    </row>
    <row r="7116" spans="2:22" x14ac:dyDescent="0.3">
      <c r="B7116" s="13">
        <v>2023</v>
      </c>
      <c r="C7116" s="13">
        <v>10</v>
      </c>
      <c r="D7116" s="13">
        <v>21</v>
      </c>
      <c r="E7116" s="83" t="s">
        <v>393</v>
      </c>
      <c r="F7116" s="13">
        <v>6</v>
      </c>
      <c r="G7116" s="13">
        <v>21</v>
      </c>
      <c r="H7116" s="13" t="s">
        <v>69</v>
      </c>
      <c r="I7116" s="13" t="s">
        <v>53</v>
      </c>
      <c r="J7116" s="13"/>
      <c r="K7116" s="13" t="s">
        <v>28</v>
      </c>
      <c r="L7116" s="12">
        <f t="shared" ca="1" si="994"/>
        <v>2.4118029910555672</v>
      </c>
      <c r="M7116" s="101">
        <f t="shared" ca="1" si="995"/>
        <v>0.12724672580809174</v>
      </c>
      <c r="N7116" s="101">
        <f t="shared" ca="1" si="993"/>
        <v>1010.1459879329032</v>
      </c>
      <c r="O7116" s="101">
        <f t="shared" ca="1" si="996"/>
        <v>0.26020942470498515</v>
      </c>
      <c r="Q7116" s="12">
        <f t="shared" ca="1" si="997"/>
        <v>0</v>
      </c>
      <c r="R7116" s="101">
        <f t="shared" ca="1" si="998"/>
        <v>0</v>
      </c>
      <c r="S7116" s="13"/>
      <c r="T7116" s="101">
        <f t="shared" ca="1" si="999"/>
        <v>0.12724672580809174</v>
      </c>
      <c r="U7116" s="101">
        <f t="shared" si="1000"/>
        <v>0</v>
      </c>
      <c r="V7116" s="101">
        <f t="shared" ca="1" si="1001"/>
        <v>235.22677299672469</v>
      </c>
    </row>
    <row r="7117" spans="2:22" x14ac:dyDescent="0.3">
      <c r="B7117" s="13">
        <v>2023</v>
      </c>
      <c r="C7117" s="13">
        <v>10</v>
      </c>
      <c r="D7117" s="13">
        <v>21</v>
      </c>
      <c r="E7117" s="83" t="s">
        <v>393</v>
      </c>
      <c r="F7117" s="13">
        <v>6</v>
      </c>
      <c r="G7117" s="13">
        <v>22</v>
      </c>
      <c r="H7117" s="13" t="s">
        <v>69</v>
      </c>
      <c r="I7117" s="13" t="s">
        <v>53</v>
      </c>
      <c r="J7117" s="13"/>
      <c r="K7117" s="13" t="s">
        <v>28</v>
      </c>
      <c r="L7117" s="12">
        <f t="shared" ca="1" si="994"/>
        <v>2.328479142690596</v>
      </c>
      <c r="M7117" s="101">
        <f t="shared" ca="1" si="995"/>
        <v>0.12285055956835585</v>
      </c>
      <c r="N7117" s="101">
        <f t="shared" ca="1" si="993"/>
        <v>1010.1459879329032</v>
      </c>
      <c r="O7117" s="101">
        <f t="shared" ca="1" si="996"/>
        <v>0.25121961470488841</v>
      </c>
      <c r="Q7117" s="12">
        <f t="shared" ca="1" si="997"/>
        <v>0</v>
      </c>
      <c r="R7117" s="101">
        <f t="shared" ca="1" si="998"/>
        <v>0</v>
      </c>
      <c r="S7117" s="13"/>
      <c r="T7117" s="101">
        <f t="shared" ca="1" si="999"/>
        <v>0.12285055956835585</v>
      </c>
      <c r="U7117" s="101">
        <f t="shared" si="1000"/>
        <v>0</v>
      </c>
      <c r="V7117" s="101">
        <f t="shared" ca="1" si="1001"/>
        <v>235.34962355629304</v>
      </c>
    </row>
    <row r="7118" spans="2:22" x14ac:dyDescent="0.3">
      <c r="B7118" s="13">
        <v>2023</v>
      </c>
      <c r="C7118" s="13">
        <v>10</v>
      </c>
      <c r="D7118" s="13">
        <v>21</v>
      </c>
      <c r="E7118" s="83" t="s">
        <v>393</v>
      </c>
      <c r="F7118" s="13">
        <v>6</v>
      </c>
      <c r="G7118" s="13">
        <v>23</v>
      </c>
      <c r="H7118" s="13" t="s">
        <v>69</v>
      </c>
      <c r="I7118" s="13" t="s">
        <v>53</v>
      </c>
      <c r="J7118" s="13"/>
      <c r="K7118" s="13" t="s">
        <v>28</v>
      </c>
      <c r="L7118" s="12">
        <f t="shared" ca="1" si="994"/>
        <v>2.3014979783360876</v>
      </c>
      <c r="M7118" s="101">
        <f t="shared" ca="1" si="995"/>
        <v>0.12142703333701199</v>
      </c>
      <c r="N7118" s="101">
        <f t="shared" ca="1" si="993"/>
        <v>1010.1459879329032</v>
      </c>
      <c r="O7118" s="101">
        <f t="shared" ca="1" si="996"/>
        <v>0.24830861688268049</v>
      </c>
      <c r="Q7118" s="12">
        <f t="shared" ca="1" si="997"/>
        <v>0</v>
      </c>
      <c r="R7118" s="101">
        <f t="shared" ca="1" si="998"/>
        <v>0</v>
      </c>
      <c r="S7118" s="13"/>
      <c r="T7118" s="101">
        <f t="shared" ca="1" si="999"/>
        <v>0.12142703333701199</v>
      </c>
      <c r="U7118" s="101">
        <f t="shared" si="1000"/>
        <v>0</v>
      </c>
      <c r="V7118" s="101">
        <f t="shared" ca="1" si="1001"/>
        <v>235.47105058963004</v>
      </c>
    </row>
    <row r="7119" spans="2:22" x14ac:dyDescent="0.3">
      <c r="B7119" s="13">
        <v>2023</v>
      </c>
      <c r="C7119" s="13">
        <v>10</v>
      </c>
      <c r="D7119" s="13">
        <v>22</v>
      </c>
      <c r="E7119" s="83" t="s">
        <v>394</v>
      </c>
      <c r="F7119" s="13">
        <v>7</v>
      </c>
      <c r="G7119" s="13">
        <v>0</v>
      </c>
      <c r="H7119" s="13" t="s">
        <v>69</v>
      </c>
      <c r="I7119" s="13" t="s">
        <v>53</v>
      </c>
      <c r="J7119" s="13"/>
      <c r="K7119" s="13" t="s">
        <v>28</v>
      </c>
      <c r="L7119" s="12">
        <f t="shared" ca="1" si="994"/>
        <v>2.6949500373467909</v>
      </c>
      <c r="M7119" s="101">
        <f t="shared" ca="1" si="995"/>
        <v>0.14218556397041671</v>
      </c>
      <c r="N7119" s="101">
        <f t="shared" ca="1" si="993"/>
        <v>1010.1459879329032</v>
      </c>
      <c r="O7119" s="101">
        <f t="shared" ca="1" si="996"/>
        <v>0.29075815952934525</v>
      </c>
      <c r="Q7119" s="12">
        <f t="shared" ca="1" si="997"/>
        <v>0</v>
      </c>
      <c r="R7119" s="101">
        <f t="shared" ca="1" si="998"/>
        <v>0</v>
      </c>
      <c r="S7119" s="13"/>
      <c r="T7119" s="101">
        <f t="shared" ca="1" si="999"/>
        <v>0.14218556397041671</v>
      </c>
      <c r="U7119" s="101">
        <f t="shared" si="1000"/>
        <v>0</v>
      </c>
      <c r="V7119" s="101">
        <f t="shared" ca="1" si="1001"/>
        <v>235.61323615360047</v>
      </c>
    </row>
    <row r="7120" spans="2:22" x14ac:dyDescent="0.3">
      <c r="B7120" s="13">
        <v>2023</v>
      </c>
      <c r="C7120" s="13">
        <v>10</v>
      </c>
      <c r="D7120" s="13">
        <v>22</v>
      </c>
      <c r="E7120" s="83" t="s">
        <v>394</v>
      </c>
      <c r="F7120" s="13">
        <v>7</v>
      </c>
      <c r="G7120" s="13">
        <v>1</v>
      </c>
      <c r="H7120" s="13" t="s">
        <v>69</v>
      </c>
      <c r="I7120" s="13" t="s">
        <v>53</v>
      </c>
      <c r="J7120" s="13"/>
      <c r="K7120" s="13" t="s">
        <v>28</v>
      </c>
      <c r="L7120" s="12">
        <f t="shared" ca="1" si="994"/>
        <v>1.3024103597903529</v>
      </c>
      <c r="M7120" s="101">
        <f t="shared" ca="1" si="995"/>
        <v>6.8715170582539023E-2</v>
      </c>
      <c r="N7120" s="101">
        <f t="shared" ref="N7120:N7183" ca="1" si="1002">IF(H7120="On-Peak",IF(I7120="Winter",((L7120*$D$48)/60)+N7119,((L7120*$D$47)/60)+N7119),N7119)</f>
        <v>1010.1459879329032</v>
      </c>
      <c r="O7120" s="101">
        <f t="shared" ca="1" si="996"/>
        <v>0.14051705371778117</v>
      </c>
      <c r="Q7120" s="12">
        <f t="shared" ca="1" si="997"/>
        <v>0</v>
      </c>
      <c r="R7120" s="101">
        <f t="shared" ca="1" si="998"/>
        <v>0</v>
      </c>
      <c r="S7120" s="13"/>
      <c r="T7120" s="101">
        <f t="shared" ca="1" si="999"/>
        <v>6.8715170582539023E-2</v>
      </c>
      <c r="U7120" s="101">
        <f t="shared" si="1000"/>
        <v>0</v>
      </c>
      <c r="V7120" s="101">
        <f t="shared" ca="1" si="1001"/>
        <v>235.68195132418302</v>
      </c>
    </row>
    <row r="7121" spans="2:22" x14ac:dyDescent="0.3">
      <c r="B7121" s="13">
        <v>2023</v>
      </c>
      <c r="C7121" s="13">
        <v>10</v>
      </c>
      <c r="D7121" s="13">
        <v>22</v>
      </c>
      <c r="E7121" s="83" t="s">
        <v>394</v>
      </c>
      <c r="F7121" s="13">
        <v>7</v>
      </c>
      <c r="G7121" s="13">
        <v>2</v>
      </c>
      <c r="H7121" s="13" t="s">
        <v>69</v>
      </c>
      <c r="I7121" s="13" t="s">
        <v>53</v>
      </c>
      <c r="J7121" s="13"/>
      <c r="K7121" s="13" t="s">
        <v>28</v>
      </c>
      <c r="L7121" s="12">
        <f t="shared" ca="1" si="994"/>
        <v>1.4562191654850338</v>
      </c>
      <c r="M7121" s="101">
        <f t="shared" ca="1" si="995"/>
        <v>7.6830123170990389E-2</v>
      </c>
      <c r="N7121" s="101">
        <f t="shared" ca="1" si="1002"/>
        <v>1010.1459879329032</v>
      </c>
      <c r="O7121" s="101">
        <f t="shared" ca="1" si="996"/>
        <v>0.1571114857641803</v>
      </c>
      <c r="Q7121" s="12">
        <f t="shared" ca="1" si="997"/>
        <v>0</v>
      </c>
      <c r="R7121" s="101">
        <f t="shared" ca="1" si="998"/>
        <v>0</v>
      </c>
      <c r="S7121" s="13"/>
      <c r="T7121" s="101">
        <f t="shared" ca="1" si="999"/>
        <v>7.6830123170990389E-2</v>
      </c>
      <c r="U7121" s="101">
        <f t="shared" si="1000"/>
        <v>0</v>
      </c>
      <c r="V7121" s="101">
        <f t="shared" ca="1" si="1001"/>
        <v>235.75878144735401</v>
      </c>
    </row>
    <row r="7122" spans="2:22" x14ac:dyDescent="0.3">
      <c r="B7122" s="13">
        <v>2023</v>
      </c>
      <c r="C7122" s="13">
        <v>10</v>
      </c>
      <c r="D7122" s="13">
        <v>22</v>
      </c>
      <c r="E7122" s="83" t="s">
        <v>394</v>
      </c>
      <c r="F7122" s="13">
        <v>7</v>
      </c>
      <c r="G7122" s="13">
        <v>3</v>
      </c>
      <c r="H7122" s="13" t="s">
        <v>69</v>
      </c>
      <c r="I7122" s="13" t="s">
        <v>53</v>
      </c>
      <c r="J7122" s="13"/>
      <c r="K7122" s="13" t="s">
        <v>28</v>
      </c>
      <c r="L7122" s="12">
        <f t="shared" ca="1" si="994"/>
        <v>1.5523707457025646</v>
      </c>
      <c r="M7122" s="101">
        <f t="shared" ca="1" si="995"/>
        <v>8.1903080543267309E-2</v>
      </c>
      <c r="N7122" s="101">
        <f t="shared" ca="1" si="1002"/>
        <v>1010.1459879329032</v>
      </c>
      <c r="O7122" s="101">
        <f t="shared" ca="1" si="996"/>
        <v>0.16748527975384969</v>
      </c>
      <c r="Q7122" s="12">
        <f t="shared" ca="1" si="997"/>
        <v>0</v>
      </c>
      <c r="R7122" s="101">
        <f t="shared" ca="1" si="998"/>
        <v>0</v>
      </c>
      <c r="S7122" s="13"/>
      <c r="T7122" s="101">
        <f t="shared" ca="1" si="999"/>
        <v>8.1903080543267309E-2</v>
      </c>
      <c r="U7122" s="101">
        <f t="shared" si="1000"/>
        <v>0</v>
      </c>
      <c r="V7122" s="101">
        <f t="shared" ca="1" si="1001"/>
        <v>235.84068452789728</v>
      </c>
    </row>
    <row r="7123" spans="2:22" x14ac:dyDescent="0.3">
      <c r="B7123" s="13">
        <v>2023</v>
      </c>
      <c r="C7123" s="13">
        <v>10</v>
      </c>
      <c r="D7123" s="13">
        <v>22</v>
      </c>
      <c r="E7123" s="83" t="s">
        <v>394</v>
      </c>
      <c r="F7123" s="13">
        <v>7</v>
      </c>
      <c r="G7123" s="13">
        <v>4</v>
      </c>
      <c r="H7123" s="13" t="s">
        <v>69</v>
      </c>
      <c r="I7123" s="13" t="s">
        <v>53</v>
      </c>
      <c r="J7123" s="13"/>
      <c r="K7123" s="13" t="s">
        <v>28</v>
      </c>
      <c r="L7123" s="12">
        <f t="shared" ca="1" si="994"/>
        <v>1.630441968492971</v>
      </c>
      <c r="M7123" s="101">
        <f t="shared" ca="1" si="995"/>
        <v>8.6022118257689156E-2</v>
      </c>
      <c r="N7123" s="101">
        <f t="shared" ca="1" si="1002"/>
        <v>1010.1459879329032</v>
      </c>
      <c r="O7123" s="101">
        <f t="shared" ca="1" si="996"/>
        <v>0.17590838398070663</v>
      </c>
      <c r="Q7123" s="12">
        <f t="shared" ca="1" si="997"/>
        <v>0</v>
      </c>
      <c r="R7123" s="101">
        <f t="shared" ca="1" si="998"/>
        <v>0</v>
      </c>
      <c r="S7123" s="13"/>
      <c r="T7123" s="101">
        <f t="shared" ca="1" si="999"/>
        <v>8.6022118257689156E-2</v>
      </c>
      <c r="U7123" s="101">
        <f t="shared" si="1000"/>
        <v>0</v>
      </c>
      <c r="V7123" s="101">
        <f t="shared" ca="1" si="1001"/>
        <v>235.92670664615497</v>
      </c>
    </row>
    <row r="7124" spans="2:22" x14ac:dyDescent="0.3">
      <c r="B7124" s="13">
        <v>2023</v>
      </c>
      <c r="C7124" s="13">
        <v>10</v>
      </c>
      <c r="D7124" s="13">
        <v>22</v>
      </c>
      <c r="E7124" s="83" t="s">
        <v>394</v>
      </c>
      <c r="F7124" s="13">
        <v>7</v>
      </c>
      <c r="G7124" s="13">
        <v>5</v>
      </c>
      <c r="H7124" s="13" t="s">
        <v>69</v>
      </c>
      <c r="I7124" s="13" t="s">
        <v>53</v>
      </c>
      <c r="J7124" s="13"/>
      <c r="K7124" s="13" t="s">
        <v>28</v>
      </c>
      <c r="L7124" s="12">
        <f t="shared" ca="1" si="994"/>
        <v>1.3699256401365802</v>
      </c>
      <c r="M7124" s="101">
        <f t="shared" ca="1" si="995"/>
        <v>7.2277276773605972E-2</v>
      </c>
      <c r="N7124" s="101">
        <f t="shared" ca="1" si="1002"/>
        <v>1010.1459879329032</v>
      </c>
      <c r="O7124" s="101">
        <f t="shared" ca="1" si="996"/>
        <v>0.14780127731433565</v>
      </c>
      <c r="Q7124" s="12">
        <f t="shared" ca="1" si="997"/>
        <v>0</v>
      </c>
      <c r="R7124" s="101">
        <f t="shared" ca="1" si="998"/>
        <v>0</v>
      </c>
      <c r="S7124" s="13"/>
      <c r="T7124" s="101">
        <f t="shared" ca="1" si="999"/>
        <v>7.2277276773605972E-2</v>
      </c>
      <c r="U7124" s="101">
        <f t="shared" si="1000"/>
        <v>0</v>
      </c>
      <c r="V7124" s="101">
        <f t="shared" ca="1" si="1001"/>
        <v>235.99898392292857</v>
      </c>
    </row>
    <row r="7125" spans="2:22" x14ac:dyDescent="0.3">
      <c r="B7125" s="13">
        <v>2023</v>
      </c>
      <c r="C7125" s="13">
        <v>10</v>
      </c>
      <c r="D7125" s="13">
        <v>22</v>
      </c>
      <c r="E7125" s="83" t="s">
        <v>394</v>
      </c>
      <c r="F7125" s="13">
        <v>7</v>
      </c>
      <c r="G7125" s="13">
        <v>6</v>
      </c>
      <c r="H7125" s="13" t="s">
        <v>69</v>
      </c>
      <c r="I7125" s="13" t="s">
        <v>53</v>
      </c>
      <c r="J7125" s="13"/>
      <c r="K7125" s="13" t="s">
        <v>28</v>
      </c>
      <c r="L7125" s="12">
        <f t="shared" ca="1" si="994"/>
        <v>1.3028310176311029</v>
      </c>
      <c r="M7125" s="101">
        <f t="shared" ca="1" si="995"/>
        <v>6.8737364490216987E-2</v>
      </c>
      <c r="N7125" s="101">
        <f t="shared" ca="1" si="1002"/>
        <v>1010.1459879329032</v>
      </c>
      <c r="O7125" s="101">
        <f t="shared" ca="1" si="996"/>
        <v>0.14056243849221969</v>
      </c>
      <c r="Q7125" s="12">
        <f t="shared" ca="1" si="997"/>
        <v>5.6000000000000005</v>
      </c>
      <c r="R7125" s="101">
        <f t="shared" ca="1" si="998"/>
        <v>0.36375535435752721</v>
      </c>
      <c r="S7125" s="13"/>
      <c r="T7125" s="101">
        <f t="shared" ca="1" si="999"/>
        <v>0</v>
      </c>
      <c r="U7125" s="101">
        <f t="shared" si="1000"/>
        <v>0</v>
      </c>
      <c r="V7125" s="101">
        <f t="shared" ca="1" si="1001"/>
        <v>235.27147321421353</v>
      </c>
    </row>
    <row r="7126" spans="2:22" x14ac:dyDescent="0.3">
      <c r="B7126" s="13">
        <v>2023</v>
      </c>
      <c r="C7126" s="13">
        <v>10</v>
      </c>
      <c r="D7126" s="13">
        <v>22</v>
      </c>
      <c r="E7126" s="83" t="s">
        <v>394</v>
      </c>
      <c r="F7126" s="13">
        <v>7</v>
      </c>
      <c r="G7126" s="13">
        <v>7</v>
      </c>
      <c r="H7126" s="13" t="s">
        <v>69</v>
      </c>
      <c r="I7126" s="13" t="s">
        <v>53</v>
      </c>
      <c r="J7126" s="13"/>
      <c r="K7126" s="13" t="s">
        <v>28</v>
      </c>
      <c r="L7126" s="12">
        <f t="shared" ca="1" si="994"/>
        <v>1.3289758741852358</v>
      </c>
      <c r="M7126" s="101">
        <f t="shared" ca="1" si="995"/>
        <v>7.0116767122013035E-2</v>
      </c>
      <c r="N7126" s="101">
        <f t="shared" ca="1" si="1002"/>
        <v>1010.1459879329032</v>
      </c>
      <c r="O7126" s="101">
        <f t="shared" ca="1" si="996"/>
        <v>0.14338320706584509</v>
      </c>
      <c r="Q7126" s="12">
        <f t="shared" ca="1" si="997"/>
        <v>5.6000000000000005</v>
      </c>
      <c r="R7126" s="101">
        <f t="shared" ca="1" si="998"/>
        <v>0.36154219225021983</v>
      </c>
      <c r="S7126" s="13"/>
      <c r="T7126" s="101">
        <f t="shared" ca="1" si="999"/>
        <v>0</v>
      </c>
      <c r="U7126" s="101">
        <f t="shared" si="1000"/>
        <v>0</v>
      </c>
      <c r="V7126" s="101">
        <f t="shared" ca="1" si="1001"/>
        <v>234.54838882971308</v>
      </c>
    </row>
    <row r="7127" spans="2:22" x14ac:dyDescent="0.3">
      <c r="B7127" s="13">
        <v>2023</v>
      </c>
      <c r="C7127" s="13">
        <v>10</v>
      </c>
      <c r="D7127" s="13">
        <v>22</v>
      </c>
      <c r="E7127" s="83" t="s">
        <v>394</v>
      </c>
      <c r="F7127" s="13">
        <v>7</v>
      </c>
      <c r="G7127" s="13">
        <v>8</v>
      </c>
      <c r="H7127" s="13" t="s">
        <v>69</v>
      </c>
      <c r="I7127" s="13" t="s">
        <v>53</v>
      </c>
      <c r="J7127" s="13"/>
      <c r="K7127" s="13" t="s">
        <v>28</v>
      </c>
      <c r="L7127" s="12">
        <f t="shared" ca="1" si="994"/>
        <v>2.2926965321580606</v>
      </c>
      <c r="M7127" s="101">
        <f t="shared" ca="1" si="995"/>
        <v>0.12096266903665928</v>
      </c>
      <c r="N7127" s="101">
        <f t="shared" ca="1" si="1002"/>
        <v>1010.1459879329032</v>
      </c>
      <c r="O7127" s="101">
        <f t="shared" ca="1" si="996"/>
        <v>0.24735902885453315</v>
      </c>
      <c r="Q7127" s="12">
        <f t="shared" ca="1" si="997"/>
        <v>5.6000000000000005</v>
      </c>
      <c r="R7127" s="101">
        <f t="shared" ca="1" si="998"/>
        <v>0.27996323855282024</v>
      </c>
      <c r="S7127" s="13"/>
      <c r="T7127" s="101">
        <f t="shared" ca="1" si="999"/>
        <v>0</v>
      </c>
      <c r="U7127" s="101">
        <f t="shared" si="1000"/>
        <v>0</v>
      </c>
      <c r="V7127" s="101">
        <f t="shared" ca="1" si="1001"/>
        <v>233.98846235260743</v>
      </c>
    </row>
    <row r="7128" spans="2:22" x14ac:dyDescent="0.3">
      <c r="B7128" s="13">
        <v>2023</v>
      </c>
      <c r="C7128" s="13">
        <v>10</v>
      </c>
      <c r="D7128" s="13">
        <v>22</v>
      </c>
      <c r="E7128" s="83" t="s">
        <v>394</v>
      </c>
      <c r="F7128" s="13">
        <v>7</v>
      </c>
      <c r="G7128" s="13">
        <v>9</v>
      </c>
      <c r="H7128" s="13" t="s">
        <v>69</v>
      </c>
      <c r="I7128" s="13" t="s">
        <v>53</v>
      </c>
      <c r="J7128" s="13"/>
      <c r="K7128" s="13" t="s">
        <v>28</v>
      </c>
      <c r="L7128" s="12">
        <f t="shared" ca="1" si="994"/>
        <v>1.790025328854826</v>
      </c>
      <c r="M7128" s="101">
        <f t="shared" ca="1" si="995"/>
        <v>9.4441736350380626E-2</v>
      </c>
      <c r="N7128" s="101">
        <f t="shared" ca="1" si="1002"/>
        <v>1010.1459879329032</v>
      </c>
      <c r="O7128" s="101">
        <f t="shared" ca="1" si="996"/>
        <v>0.19312583273014719</v>
      </c>
      <c r="Q7128" s="12">
        <f t="shared" ca="1" si="997"/>
        <v>3.9085191613161343</v>
      </c>
      <c r="R7128" s="101">
        <f t="shared" ca="1" si="998"/>
        <v>0.17933050291784974</v>
      </c>
      <c r="S7128" s="13"/>
      <c r="T7128" s="101">
        <f t="shared" ca="1" si="999"/>
        <v>0</v>
      </c>
      <c r="U7128" s="101">
        <f t="shared" si="1000"/>
        <v>0</v>
      </c>
      <c r="V7128" s="101">
        <f t="shared" ca="1" si="1001"/>
        <v>233.62980134677173</v>
      </c>
    </row>
    <row r="7129" spans="2:22" x14ac:dyDescent="0.3">
      <c r="B7129" s="13">
        <v>2023</v>
      </c>
      <c r="C7129" s="13">
        <v>10</v>
      </c>
      <c r="D7129" s="13">
        <v>22</v>
      </c>
      <c r="E7129" s="83" t="s">
        <v>394</v>
      </c>
      <c r="F7129" s="13">
        <v>7</v>
      </c>
      <c r="G7129" s="13">
        <v>10</v>
      </c>
      <c r="H7129" s="13" t="s">
        <v>70</v>
      </c>
      <c r="I7129" s="13" t="s">
        <v>53</v>
      </c>
      <c r="J7129" s="13"/>
      <c r="K7129" s="13" t="s">
        <v>28</v>
      </c>
      <c r="L7129" s="12">
        <f t="shared" ca="1" si="994"/>
        <v>1.9226898247847719</v>
      </c>
      <c r="M7129" s="101">
        <f t="shared" ca="1" si="995"/>
        <v>0.10144111515564457</v>
      </c>
      <c r="N7129" s="101">
        <f t="shared" ca="1" si="1002"/>
        <v>1010.1459879329032</v>
      </c>
      <c r="O7129" s="101">
        <f t="shared" ca="1" si="996"/>
        <v>0.20743900519602904</v>
      </c>
      <c r="Q7129" s="12">
        <f t="shared" ca="1" si="997"/>
        <v>5.6000000000000005</v>
      </c>
      <c r="R7129" s="101">
        <f t="shared" ca="1" si="998"/>
        <v>0.31128430633196907</v>
      </c>
      <c r="S7129" s="13"/>
      <c r="T7129" s="101">
        <f t="shared" ca="1" si="999"/>
        <v>0</v>
      </c>
      <c r="U7129" s="101">
        <f t="shared" si="1000"/>
        <v>0</v>
      </c>
      <c r="V7129" s="101">
        <f t="shared" ca="1" si="1001"/>
        <v>233.00723273410779</v>
      </c>
    </row>
    <row r="7130" spans="2:22" x14ac:dyDescent="0.3">
      <c r="B7130" s="13">
        <v>2023</v>
      </c>
      <c r="C7130" s="13">
        <v>10</v>
      </c>
      <c r="D7130" s="13">
        <v>22</v>
      </c>
      <c r="E7130" s="83" t="s">
        <v>394</v>
      </c>
      <c r="F7130" s="13">
        <v>7</v>
      </c>
      <c r="G7130" s="13">
        <v>11</v>
      </c>
      <c r="H7130" s="13" t="s">
        <v>70</v>
      </c>
      <c r="I7130" s="13" t="s">
        <v>53</v>
      </c>
      <c r="J7130" s="13"/>
      <c r="K7130" s="13" t="s">
        <v>28</v>
      </c>
      <c r="L7130" s="12">
        <f t="shared" ca="1" si="994"/>
        <v>2.262246729675641</v>
      </c>
      <c r="M7130" s="101">
        <f t="shared" ca="1" si="995"/>
        <v>0.11935613745768682</v>
      </c>
      <c r="N7130" s="101">
        <f t="shared" ca="1" si="1002"/>
        <v>1010.1459879329032</v>
      </c>
      <c r="O7130" s="101">
        <f t="shared" ca="1" si="996"/>
        <v>0.24407379966470491</v>
      </c>
      <c r="Q7130" s="12">
        <f t="shared" ca="1" si="997"/>
        <v>5.6000000000000005</v>
      </c>
      <c r="R7130" s="101">
        <f t="shared" ca="1" si="998"/>
        <v>0.28254081433295702</v>
      </c>
      <c r="S7130" s="13"/>
      <c r="T7130" s="101">
        <f t="shared" ca="1" si="999"/>
        <v>0</v>
      </c>
      <c r="U7130" s="101">
        <f t="shared" si="1000"/>
        <v>0</v>
      </c>
      <c r="V7130" s="101">
        <f t="shared" ca="1" si="1001"/>
        <v>232.44215110544189</v>
      </c>
    </row>
    <row r="7131" spans="2:22" x14ac:dyDescent="0.3">
      <c r="B7131" s="13">
        <v>2023</v>
      </c>
      <c r="C7131" s="13">
        <v>10</v>
      </c>
      <c r="D7131" s="13">
        <v>22</v>
      </c>
      <c r="E7131" s="83" t="s">
        <v>394</v>
      </c>
      <c r="F7131" s="13">
        <v>7</v>
      </c>
      <c r="G7131" s="13">
        <v>12</v>
      </c>
      <c r="H7131" s="13" t="s">
        <v>70</v>
      </c>
      <c r="I7131" s="13" t="s">
        <v>53</v>
      </c>
      <c r="J7131" s="13"/>
      <c r="K7131" s="13" t="s">
        <v>28</v>
      </c>
      <c r="L7131" s="12">
        <f t="shared" ca="1" si="994"/>
        <v>2.0789808971231101</v>
      </c>
      <c r="M7131" s="101">
        <f t="shared" ca="1" si="995"/>
        <v>0.10968703213221528</v>
      </c>
      <c r="N7131" s="101">
        <f t="shared" ca="1" si="1002"/>
        <v>1010.1459879329032</v>
      </c>
      <c r="O7131" s="101">
        <f t="shared" ca="1" si="996"/>
        <v>0.22430124899061235</v>
      </c>
      <c r="Q7131" s="12">
        <f t="shared" ca="1" si="997"/>
        <v>5.6000000000000005</v>
      </c>
      <c r="R7131" s="101">
        <f t="shared" ca="1" si="998"/>
        <v>0.29805426705852878</v>
      </c>
      <c r="S7131" s="13"/>
      <c r="T7131" s="101">
        <f t="shared" ca="1" si="999"/>
        <v>0</v>
      </c>
      <c r="U7131" s="101">
        <f t="shared" si="1000"/>
        <v>0</v>
      </c>
      <c r="V7131" s="101">
        <f t="shared" ca="1" si="1001"/>
        <v>231.84604257132486</v>
      </c>
    </row>
    <row r="7132" spans="2:22" x14ac:dyDescent="0.3">
      <c r="B7132" s="13">
        <v>2023</v>
      </c>
      <c r="C7132" s="13">
        <v>10</v>
      </c>
      <c r="D7132" s="13">
        <v>22</v>
      </c>
      <c r="E7132" s="83" t="s">
        <v>394</v>
      </c>
      <c r="F7132" s="13">
        <v>7</v>
      </c>
      <c r="G7132" s="13">
        <v>13</v>
      </c>
      <c r="H7132" s="13" t="s">
        <v>70</v>
      </c>
      <c r="I7132" s="13" t="s">
        <v>53</v>
      </c>
      <c r="J7132" s="13"/>
      <c r="K7132" s="13" t="s">
        <v>28</v>
      </c>
      <c r="L7132" s="12">
        <f t="shared" ca="1" si="994"/>
        <v>1.8448104728068475</v>
      </c>
      <c r="M7132" s="101">
        <f t="shared" ca="1" si="995"/>
        <v>9.733220054528928E-2</v>
      </c>
      <c r="N7132" s="101">
        <f t="shared" ca="1" si="1002"/>
        <v>1010.1459879329032</v>
      </c>
      <c r="O7132" s="101">
        <f t="shared" ca="1" si="996"/>
        <v>0.19903660191113079</v>
      </c>
      <c r="Q7132" s="12">
        <f t="shared" ca="1" si="997"/>
        <v>0</v>
      </c>
      <c r="R7132" s="101">
        <f t="shared" ca="1" si="998"/>
        <v>0</v>
      </c>
      <c r="S7132" s="13"/>
      <c r="T7132" s="101">
        <f t="shared" ca="1" si="999"/>
        <v>9.733220054528928E-2</v>
      </c>
      <c r="U7132" s="101">
        <f t="shared" si="1000"/>
        <v>0</v>
      </c>
      <c r="V7132" s="101">
        <f t="shared" ca="1" si="1001"/>
        <v>231.94337477187014</v>
      </c>
    </row>
    <row r="7133" spans="2:22" x14ac:dyDescent="0.3">
      <c r="B7133" s="13">
        <v>2023</v>
      </c>
      <c r="C7133" s="13">
        <v>10</v>
      </c>
      <c r="D7133" s="13">
        <v>22</v>
      </c>
      <c r="E7133" s="83" t="s">
        <v>394</v>
      </c>
      <c r="F7133" s="13">
        <v>7</v>
      </c>
      <c r="G7133" s="13">
        <v>14</v>
      </c>
      <c r="H7133" s="13" t="s">
        <v>70</v>
      </c>
      <c r="I7133" s="13" t="s">
        <v>53</v>
      </c>
      <c r="J7133" s="13"/>
      <c r="K7133" s="13" t="s">
        <v>28</v>
      </c>
      <c r="L7133" s="12">
        <f t="shared" ca="1" si="994"/>
        <v>1.34769361327629</v>
      </c>
      <c r="M7133" s="101">
        <f t="shared" ca="1" si="995"/>
        <v>7.1104315036457061E-2</v>
      </c>
      <c r="N7133" s="101">
        <f t="shared" ca="1" si="1002"/>
        <v>1010.1459879329032</v>
      </c>
      <c r="O7133" s="101">
        <f t="shared" ca="1" si="996"/>
        <v>0.14540266393637893</v>
      </c>
      <c r="Q7133" s="12">
        <f t="shared" ca="1" si="997"/>
        <v>5.6000000000000005</v>
      </c>
      <c r="R7133" s="101">
        <f t="shared" ca="1" si="998"/>
        <v>0.35995773563616212</v>
      </c>
      <c r="S7133" s="13"/>
      <c r="T7133" s="101">
        <f t="shared" ca="1" si="999"/>
        <v>0</v>
      </c>
      <c r="U7133" s="101">
        <f t="shared" si="1000"/>
        <v>0</v>
      </c>
      <c r="V7133" s="101">
        <f t="shared" ca="1" si="1001"/>
        <v>231.22345930059782</v>
      </c>
    </row>
    <row r="7134" spans="2:22" x14ac:dyDescent="0.3">
      <c r="B7134" s="13">
        <v>2023</v>
      </c>
      <c r="C7134" s="13">
        <v>10</v>
      </c>
      <c r="D7134" s="13">
        <v>22</v>
      </c>
      <c r="E7134" s="83" t="s">
        <v>394</v>
      </c>
      <c r="F7134" s="13">
        <v>7</v>
      </c>
      <c r="G7134" s="13">
        <v>15</v>
      </c>
      <c r="H7134" s="13" t="s">
        <v>70</v>
      </c>
      <c r="I7134" s="13" t="s">
        <v>53</v>
      </c>
      <c r="J7134" s="13"/>
      <c r="K7134" s="13" t="s">
        <v>28</v>
      </c>
      <c r="L7134" s="12">
        <f t="shared" ca="1" si="994"/>
        <v>1.8792559788533381</v>
      </c>
      <c r="M7134" s="101">
        <f t="shared" ca="1" si="995"/>
        <v>9.9149545444302115E-2</v>
      </c>
      <c r="N7134" s="101">
        <f t="shared" ca="1" si="1002"/>
        <v>1010.1459879329032</v>
      </c>
      <c r="O7134" s="101">
        <f t="shared" ca="1" si="996"/>
        <v>0.20275292755848665</v>
      </c>
      <c r="Q7134" s="12">
        <f t="shared" ca="1" si="997"/>
        <v>5.6000000000000005</v>
      </c>
      <c r="R7134" s="101">
        <f t="shared" ca="1" si="998"/>
        <v>0.31496098139006501</v>
      </c>
      <c r="S7134" s="13"/>
      <c r="T7134" s="101">
        <f t="shared" ca="1" si="999"/>
        <v>0</v>
      </c>
      <c r="U7134" s="101">
        <f t="shared" si="1000"/>
        <v>0</v>
      </c>
      <c r="V7134" s="101">
        <f t="shared" ca="1" si="1001"/>
        <v>230.59353733781768</v>
      </c>
    </row>
    <row r="7135" spans="2:22" x14ac:dyDescent="0.3">
      <c r="B7135" s="13">
        <v>2023</v>
      </c>
      <c r="C7135" s="13">
        <v>10</v>
      </c>
      <c r="D7135" s="13">
        <v>22</v>
      </c>
      <c r="E7135" s="83" t="s">
        <v>394</v>
      </c>
      <c r="F7135" s="13">
        <v>7</v>
      </c>
      <c r="G7135" s="13">
        <v>16</v>
      </c>
      <c r="H7135" s="13" t="s">
        <v>71</v>
      </c>
      <c r="I7135" s="13" t="s">
        <v>53</v>
      </c>
      <c r="J7135" s="13"/>
      <c r="K7135" s="13" t="s">
        <v>28</v>
      </c>
      <c r="L7135" s="12">
        <f t="shared" ca="1" si="994"/>
        <v>1.3722019965874077</v>
      </c>
      <c r="M7135" s="101">
        <f t="shared" ca="1" si="995"/>
        <v>0.17034515585636079</v>
      </c>
      <c r="N7135" s="101">
        <f t="shared" ca="1" si="1002"/>
        <v>1010.5319197444434</v>
      </c>
      <c r="O7135" s="101">
        <f t="shared" ca="1" si="996"/>
        <v>0.40864175458373003</v>
      </c>
      <c r="Q7135" s="12">
        <f t="shared" ca="1" si="997"/>
        <v>5.6000000000000005</v>
      </c>
      <c r="R7135" s="101">
        <f t="shared" ca="1" si="998"/>
        <v>0.35788310098887599</v>
      </c>
      <c r="S7135" s="13"/>
      <c r="T7135" s="101">
        <f t="shared" ca="1" si="999"/>
        <v>0</v>
      </c>
      <c r="U7135" s="101">
        <f t="shared" ca="1" si="1000"/>
        <v>0.38593181154020845</v>
      </c>
      <c r="V7135" s="101">
        <f t="shared" ca="1" si="1001"/>
        <v>230.26370294738012</v>
      </c>
    </row>
    <row r="7136" spans="2:22" x14ac:dyDescent="0.3">
      <c r="B7136" s="13">
        <v>2023</v>
      </c>
      <c r="C7136" s="13">
        <v>10</v>
      </c>
      <c r="D7136" s="13">
        <v>22</v>
      </c>
      <c r="E7136" s="83" t="s">
        <v>394</v>
      </c>
      <c r="F7136" s="13">
        <v>7</v>
      </c>
      <c r="G7136" s="13">
        <v>17</v>
      </c>
      <c r="H7136" s="13" t="s">
        <v>71</v>
      </c>
      <c r="I7136" s="13" t="s">
        <v>53</v>
      </c>
      <c r="J7136" s="13"/>
      <c r="K7136" s="13" t="s">
        <v>28</v>
      </c>
      <c r="L7136" s="12">
        <f t="shared" ca="1" si="994"/>
        <v>3.6098611034044139</v>
      </c>
      <c r="M7136" s="101">
        <f t="shared" ca="1" si="995"/>
        <v>0.44812815737662393</v>
      </c>
      <c r="N7136" s="101">
        <f t="shared" ca="1" si="1002"/>
        <v>1011.5471931797758</v>
      </c>
      <c r="O7136" s="101">
        <f t="shared" ca="1" si="996"/>
        <v>1.0750166365938345</v>
      </c>
      <c r="Q7136" s="12">
        <f t="shared" ca="1" si="997"/>
        <v>4.8105473735776698</v>
      </c>
      <c r="R7136" s="101">
        <f t="shared" ca="1" si="998"/>
        <v>0.10163809277016611</v>
      </c>
      <c r="S7136" s="13"/>
      <c r="T7136" s="101">
        <f t="shared" ca="1" si="999"/>
        <v>0</v>
      </c>
      <c r="U7136" s="101">
        <f t="shared" ca="1" si="1000"/>
        <v>1.0152734353324915</v>
      </c>
      <c r="V7136" s="101">
        <f t="shared" ca="1" si="1001"/>
        <v>231.07570019717227</v>
      </c>
    </row>
    <row r="7137" spans="2:22" x14ac:dyDescent="0.3">
      <c r="B7137" s="13">
        <v>2023</v>
      </c>
      <c r="C7137" s="13">
        <v>10</v>
      </c>
      <c r="D7137" s="13">
        <v>22</v>
      </c>
      <c r="E7137" s="83" t="s">
        <v>394</v>
      </c>
      <c r="F7137" s="13">
        <v>7</v>
      </c>
      <c r="G7137" s="13">
        <v>18</v>
      </c>
      <c r="H7137" s="13" t="s">
        <v>71</v>
      </c>
      <c r="I7137" s="13" t="s">
        <v>53</v>
      </c>
      <c r="J7137" s="13"/>
      <c r="K7137" s="13" t="s">
        <v>28</v>
      </c>
      <c r="L7137" s="12">
        <f t="shared" ca="1" si="994"/>
        <v>2.5875071745784579</v>
      </c>
      <c r="M7137" s="101">
        <f t="shared" ca="1" si="995"/>
        <v>0.32121314065216977</v>
      </c>
      <c r="N7137" s="101">
        <f t="shared" ca="1" si="1002"/>
        <v>1012.274929572626</v>
      </c>
      <c r="O7137" s="101">
        <f t="shared" ca="1" si="996"/>
        <v>0.7705596365894648</v>
      </c>
      <c r="Q7137" s="12">
        <f t="shared" ca="1" si="997"/>
        <v>0</v>
      </c>
      <c r="R7137" s="101">
        <f t="shared" ca="1" si="998"/>
        <v>0</v>
      </c>
      <c r="S7137" s="13"/>
      <c r="T7137" s="101">
        <f t="shared" ca="1" si="999"/>
        <v>0.32121314065216977</v>
      </c>
      <c r="U7137" s="101">
        <f t="shared" ca="1" si="1000"/>
        <v>0.72773639285019132</v>
      </c>
      <c r="V7137" s="101">
        <f t="shared" ca="1" si="1001"/>
        <v>232.12464973067463</v>
      </c>
    </row>
    <row r="7138" spans="2:22" x14ac:dyDescent="0.3">
      <c r="B7138" s="13">
        <v>2023</v>
      </c>
      <c r="C7138" s="13">
        <v>10</v>
      </c>
      <c r="D7138" s="13">
        <v>22</v>
      </c>
      <c r="E7138" s="83" t="s">
        <v>394</v>
      </c>
      <c r="F7138" s="13">
        <v>7</v>
      </c>
      <c r="G7138" s="13">
        <v>19</v>
      </c>
      <c r="H7138" s="13" t="s">
        <v>71</v>
      </c>
      <c r="I7138" s="13" t="s">
        <v>53</v>
      </c>
      <c r="J7138" s="13"/>
      <c r="K7138" s="13" t="s">
        <v>28</v>
      </c>
      <c r="L7138" s="12">
        <f t="shared" ca="1" si="994"/>
        <v>2.5008136217257451</v>
      </c>
      <c r="M7138" s="101">
        <f t="shared" ca="1" si="995"/>
        <v>0.31045100300103401</v>
      </c>
      <c r="N7138" s="101">
        <f t="shared" ca="1" si="1002"/>
        <v>1012.9782834037363</v>
      </c>
      <c r="O7138" s="101">
        <f t="shared" ca="1" si="996"/>
        <v>0.74474229654992685</v>
      </c>
      <c r="Q7138" s="12">
        <f t="shared" ca="1" si="997"/>
        <v>0</v>
      </c>
      <c r="R7138" s="101">
        <f t="shared" ca="1" si="998"/>
        <v>0</v>
      </c>
      <c r="S7138" s="13"/>
      <c r="T7138" s="101">
        <f t="shared" ca="1" si="999"/>
        <v>0.31045100300103401</v>
      </c>
      <c r="U7138" s="101">
        <f t="shared" ca="1" si="1000"/>
        <v>0.70335383111036587</v>
      </c>
      <c r="V7138" s="101">
        <f t="shared" ca="1" si="1001"/>
        <v>233.13845456478603</v>
      </c>
    </row>
    <row r="7139" spans="2:22" x14ac:dyDescent="0.3">
      <c r="B7139" s="13">
        <v>2023</v>
      </c>
      <c r="C7139" s="13">
        <v>10</v>
      </c>
      <c r="D7139" s="13">
        <v>22</v>
      </c>
      <c r="E7139" s="83" t="s">
        <v>394</v>
      </c>
      <c r="F7139" s="13">
        <v>7</v>
      </c>
      <c r="G7139" s="13">
        <v>20</v>
      </c>
      <c r="H7139" s="13" t="s">
        <v>69</v>
      </c>
      <c r="I7139" s="13" t="s">
        <v>53</v>
      </c>
      <c r="J7139" s="13"/>
      <c r="K7139" s="13" t="s">
        <v>28</v>
      </c>
      <c r="L7139" s="12">
        <f t="shared" ca="1" si="994"/>
        <v>3.2290227722166569</v>
      </c>
      <c r="M7139" s="101">
        <f t="shared" ca="1" si="995"/>
        <v>0.17036324146215082</v>
      </c>
      <c r="N7139" s="101">
        <f t="shared" ca="1" si="1002"/>
        <v>1012.9782834037363</v>
      </c>
      <c r="O7139" s="101">
        <f t="shared" ca="1" si="996"/>
        <v>0.34837926689445509</v>
      </c>
      <c r="Q7139" s="12">
        <f t="shared" ca="1" si="997"/>
        <v>0</v>
      </c>
      <c r="R7139" s="101">
        <f t="shared" ca="1" si="998"/>
        <v>0</v>
      </c>
      <c r="S7139" s="13"/>
      <c r="T7139" s="101">
        <f t="shared" ca="1" si="999"/>
        <v>0.17036324146215082</v>
      </c>
      <c r="U7139" s="101">
        <f t="shared" si="1000"/>
        <v>0</v>
      </c>
      <c r="V7139" s="101">
        <f t="shared" ca="1" si="1001"/>
        <v>233.30881780624819</v>
      </c>
    </row>
    <row r="7140" spans="2:22" x14ac:dyDescent="0.3">
      <c r="B7140" s="13">
        <v>2023</v>
      </c>
      <c r="C7140" s="13">
        <v>10</v>
      </c>
      <c r="D7140" s="13">
        <v>22</v>
      </c>
      <c r="E7140" s="83" t="s">
        <v>394</v>
      </c>
      <c r="F7140" s="13">
        <v>7</v>
      </c>
      <c r="G7140" s="13">
        <v>21</v>
      </c>
      <c r="H7140" s="13" t="s">
        <v>69</v>
      </c>
      <c r="I7140" s="13" t="s">
        <v>53</v>
      </c>
      <c r="J7140" s="13"/>
      <c r="K7140" s="13" t="s">
        <v>28</v>
      </c>
      <c r="L7140" s="12">
        <f t="shared" ca="1" si="994"/>
        <v>2.0973455825114189</v>
      </c>
      <c r="M7140" s="101">
        <f t="shared" ca="1" si="995"/>
        <v>0.11065595293330246</v>
      </c>
      <c r="N7140" s="101">
        <f t="shared" ca="1" si="1002"/>
        <v>1012.9782834037363</v>
      </c>
      <c r="O7140" s="101">
        <f t="shared" ca="1" si="996"/>
        <v>0.22628261489715698</v>
      </c>
      <c r="Q7140" s="12">
        <f t="shared" ca="1" si="997"/>
        <v>0</v>
      </c>
      <c r="R7140" s="101">
        <f t="shared" ca="1" si="998"/>
        <v>0</v>
      </c>
      <c r="S7140" s="13"/>
      <c r="T7140" s="101">
        <f t="shared" ca="1" si="999"/>
        <v>0.11065595293330246</v>
      </c>
      <c r="U7140" s="101">
        <f t="shared" si="1000"/>
        <v>0</v>
      </c>
      <c r="V7140" s="101">
        <f t="shared" ca="1" si="1001"/>
        <v>233.4194737591815</v>
      </c>
    </row>
    <row r="7141" spans="2:22" x14ac:dyDescent="0.3">
      <c r="B7141" s="13">
        <v>2023</v>
      </c>
      <c r="C7141" s="13">
        <v>10</v>
      </c>
      <c r="D7141" s="13">
        <v>22</v>
      </c>
      <c r="E7141" s="83" t="s">
        <v>394</v>
      </c>
      <c r="F7141" s="13">
        <v>7</v>
      </c>
      <c r="G7141" s="13">
        <v>22</v>
      </c>
      <c r="H7141" s="13" t="s">
        <v>69</v>
      </c>
      <c r="I7141" s="13" t="s">
        <v>53</v>
      </c>
      <c r="J7141" s="13"/>
      <c r="K7141" s="13" t="s">
        <v>28</v>
      </c>
      <c r="L7141" s="12">
        <f t="shared" ca="1" si="994"/>
        <v>2.1297648203328499</v>
      </c>
      <c r="M7141" s="101">
        <f t="shared" ca="1" si="995"/>
        <v>0.11236639192076116</v>
      </c>
      <c r="N7141" s="101">
        <f t="shared" ca="1" si="1002"/>
        <v>1012.9782834037363</v>
      </c>
      <c r="O7141" s="101">
        <f t="shared" ca="1" si="996"/>
        <v>0.22978032646571117</v>
      </c>
      <c r="Q7141" s="12">
        <f t="shared" ca="1" si="997"/>
        <v>0</v>
      </c>
      <c r="R7141" s="101">
        <f t="shared" ca="1" si="998"/>
        <v>0</v>
      </c>
      <c r="S7141" s="13"/>
      <c r="T7141" s="101">
        <f t="shared" ca="1" si="999"/>
        <v>0.11236639192076116</v>
      </c>
      <c r="U7141" s="101">
        <f t="shared" si="1000"/>
        <v>0</v>
      </c>
      <c r="V7141" s="101">
        <f t="shared" ca="1" si="1001"/>
        <v>233.53184015110227</v>
      </c>
    </row>
    <row r="7142" spans="2:22" x14ac:dyDescent="0.3">
      <c r="B7142" s="13">
        <v>2023</v>
      </c>
      <c r="C7142" s="13">
        <v>10</v>
      </c>
      <c r="D7142" s="13">
        <v>22</v>
      </c>
      <c r="E7142" s="83" t="s">
        <v>394</v>
      </c>
      <c r="F7142" s="13">
        <v>7</v>
      </c>
      <c r="G7142" s="13">
        <v>23</v>
      </c>
      <c r="H7142" s="13" t="s">
        <v>69</v>
      </c>
      <c r="I7142" s="13" t="s">
        <v>53</v>
      </c>
      <c r="J7142" s="13"/>
      <c r="K7142" s="13" t="s">
        <v>28</v>
      </c>
      <c r="L7142" s="12">
        <f t="shared" ca="1" si="994"/>
        <v>3.2255575135511871</v>
      </c>
      <c r="M7142" s="101">
        <f t="shared" ca="1" si="995"/>
        <v>0.17018041441496065</v>
      </c>
      <c r="N7142" s="101">
        <f t="shared" ca="1" si="1002"/>
        <v>1012.9782834037363</v>
      </c>
      <c r="O7142" s="101">
        <f t="shared" ca="1" si="996"/>
        <v>0.34800540013703757</v>
      </c>
      <c r="Q7142" s="12">
        <f t="shared" ca="1" si="997"/>
        <v>0</v>
      </c>
      <c r="R7142" s="101">
        <f t="shared" ca="1" si="998"/>
        <v>0</v>
      </c>
      <c r="S7142" s="13"/>
      <c r="T7142" s="101">
        <f t="shared" ca="1" si="999"/>
        <v>0.17018041441496065</v>
      </c>
      <c r="U7142" s="101">
        <f t="shared" si="1000"/>
        <v>0</v>
      </c>
      <c r="V7142" s="101">
        <f t="shared" ca="1" si="1001"/>
        <v>233.70202056551724</v>
      </c>
    </row>
    <row r="7143" spans="2:22" x14ac:dyDescent="0.3">
      <c r="B7143" s="13">
        <v>2023</v>
      </c>
      <c r="C7143" s="13">
        <v>10</v>
      </c>
      <c r="D7143" s="13">
        <v>23</v>
      </c>
      <c r="E7143" s="83" t="s">
        <v>395</v>
      </c>
      <c r="F7143" s="13">
        <v>1</v>
      </c>
      <c r="G7143" s="13">
        <v>0</v>
      </c>
      <c r="H7143" s="13" t="s">
        <v>69</v>
      </c>
      <c r="I7143" s="13" t="s">
        <v>53</v>
      </c>
      <c r="J7143" s="13"/>
      <c r="K7143" s="13" t="s">
        <v>27</v>
      </c>
      <c r="L7143" s="12">
        <f t="shared" ca="1" si="994"/>
        <v>2.5922631200764212</v>
      </c>
      <c r="M7143" s="101">
        <f t="shared" ca="1" si="995"/>
        <v>0.13676780221523199</v>
      </c>
      <c r="N7143" s="101">
        <f t="shared" ca="1" si="1002"/>
        <v>1012.9782834037363</v>
      </c>
      <c r="O7143" s="101">
        <f t="shared" ca="1" si="996"/>
        <v>0.27967926802504511</v>
      </c>
      <c r="Q7143" s="12">
        <f t="shared" ca="1" si="997"/>
        <v>0</v>
      </c>
      <c r="R7143" s="101">
        <f t="shared" ca="1" si="998"/>
        <v>0</v>
      </c>
      <c r="S7143" s="13"/>
      <c r="T7143" s="101">
        <f t="shared" ca="1" si="999"/>
        <v>0.13676780221523199</v>
      </c>
      <c r="U7143" s="101">
        <f t="shared" si="1000"/>
        <v>0</v>
      </c>
      <c r="V7143" s="101">
        <f t="shared" ca="1" si="1001"/>
        <v>233.83878836773249</v>
      </c>
    </row>
    <row r="7144" spans="2:22" x14ac:dyDescent="0.3">
      <c r="B7144" s="13">
        <v>2023</v>
      </c>
      <c r="C7144" s="13">
        <v>10</v>
      </c>
      <c r="D7144" s="13">
        <v>23</v>
      </c>
      <c r="E7144" s="83" t="s">
        <v>395</v>
      </c>
      <c r="F7144" s="13">
        <v>1</v>
      </c>
      <c r="G7144" s="13">
        <v>1</v>
      </c>
      <c r="H7144" s="13" t="s">
        <v>69</v>
      </c>
      <c r="I7144" s="13" t="s">
        <v>53</v>
      </c>
      <c r="J7144" s="13"/>
      <c r="K7144" s="13" t="s">
        <v>27</v>
      </c>
      <c r="L7144" s="12">
        <f t="shared" ca="1" si="994"/>
        <v>1.4152869083495463</v>
      </c>
      <c r="M7144" s="101">
        <f t="shared" ca="1" si="995"/>
        <v>7.4670537284522068E-2</v>
      </c>
      <c r="N7144" s="101">
        <f t="shared" ca="1" si="1002"/>
        <v>1012.9782834037363</v>
      </c>
      <c r="O7144" s="101">
        <f t="shared" ca="1" si="996"/>
        <v>0.15269530454183255</v>
      </c>
      <c r="Q7144" s="12">
        <f t="shared" ca="1" si="997"/>
        <v>0</v>
      </c>
      <c r="R7144" s="101">
        <f t="shared" ca="1" si="998"/>
        <v>0</v>
      </c>
      <c r="S7144" s="13"/>
      <c r="T7144" s="101">
        <f t="shared" ca="1" si="999"/>
        <v>7.4670537284522068E-2</v>
      </c>
      <c r="U7144" s="101">
        <f t="shared" si="1000"/>
        <v>0</v>
      </c>
      <c r="V7144" s="101">
        <f t="shared" ca="1" si="1001"/>
        <v>233.91345890501702</v>
      </c>
    </row>
    <row r="7145" spans="2:22" x14ac:dyDescent="0.3">
      <c r="B7145" s="13">
        <v>2023</v>
      </c>
      <c r="C7145" s="13">
        <v>10</v>
      </c>
      <c r="D7145" s="13">
        <v>23</v>
      </c>
      <c r="E7145" s="83" t="s">
        <v>395</v>
      </c>
      <c r="F7145" s="13">
        <v>1</v>
      </c>
      <c r="G7145" s="13">
        <v>2</v>
      </c>
      <c r="H7145" s="13" t="s">
        <v>69</v>
      </c>
      <c r="I7145" s="13" t="s">
        <v>53</v>
      </c>
      <c r="J7145" s="13"/>
      <c r="K7145" s="13" t="s">
        <v>27</v>
      </c>
      <c r="L7145" s="12">
        <f t="shared" ca="1" si="994"/>
        <v>1.4756139316867092</v>
      </c>
      <c r="M7145" s="101">
        <f t="shared" ca="1" si="995"/>
        <v>7.7853391035790781E-2</v>
      </c>
      <c r="N7145" s="101">
        <f t="shared" ca="1" si="1002"/>
        <v>1012.9782834037363</v>
      </c>
      <c r="O7145" s="101">
        <f t="shared" ca="1" si="996"/>
        <v>0.15920398708967906</v>
      </c>
      <c r="Q7145" s="12">
        <f t="shared" ca="1" si="997"/>
        <v>0</v>
      </c>
      <c r="R7145" s="101">
        <f t="shared" ca="1" si="998"/>
        <v>0</v>
      </c>
      <c r="S7145" s="13"/>
      <c r="T7145" s="101">
        <f t="shared" ca="1" si="999"/>
        <v>7.7853391035790781E-2</v>
      </c>
      <c r="U7145" s="101">
        <f t="shared" si="1000"/>
        <v>0</v>
      </c>
      <c r="V7145" s="101">
        <f t="shared" ca="1" si="1001"/>
        <v>233.99131229605283</v>
      </c>
    </row>
    <row r="7146" spans="2:22" x14ac:dyDescent="0.3">
      <c r="B7146" s="13">
        <v>2023</v>
      </c>
      <c r="C7146" s="13">
        <v>10</v>
      </c>
      <c r="D7146" s="13">
        <v>23</v>
      </c>
      <c r="E7146" s="83" t="s">
        <v>395</v>
      </c>
      <c r="F7146" s="13">
        <v>1</v>
      </c>
      <c r="G7146" s="13">
        <v>3</v>
      </c>
      <c r="H7146" s="13" t="s">
        <v>69</v>
      </c>
      <c r="I7146" s="13" t="s">
        <v>53</v>
      </c>
      <c r="J7146" s="13"/>
      <c r="K7146" s="13" t="s">
        <v>27</v>
      </c>
      <c r="L7146" s="12">
        <f t="shared" ca="1" si="994"/>
        <v>1.4734625216331865</v>
      </c>
      <c r="M7146" s="101">
        <f t="shared" ca="1" si="995"/>
        <v>7.7739882641366914E-2</v>
      </c>
      <c r="N7146" s="101">
        <f t="shared" ca="1" si="1002"/>
        <v>1012.9782834037363</v>
      </c>
      <c r="O7146" s="101">
        <f t="shared" ca="1" si="996"/>
        <v>0.15897187145900449</v>
      </c>
      <c r="Q7146" s="12">
        <f t="shared" ca="1" si="997"/>
        <v>0</v>
      </c>
      <c r="R7146" s="101">
        <f t="shared" ca="1" si="998"/>
        <v>0</v>
      </c>
      <c r="S7146" s="13"/>
      <c r="T7146" s="101">
        <f t="shared" ca="1" si="999"/>
        <v>7.7739882641366914E-2</v>
      </c>
      <c r="U7146" s="101">
        <f t="shared" si="1000"/>
        <v>0</v>
      </c>
      <c r="V7146" s="101">
        <f t="shared" ca="1" si="1001"/>
        <v>234.06905217869419</v>
      </c>
    </row>
    <row r="7147" spans="2:22" x14ac:dyDescent="0.3">
      <c r="B7147" s="13">
        <v>2023</v>
      </c>
      <c r="C7147" s="13">
        <v>10</v>
      </c>
      <c r="D7147" s="13">
        <v>23</v>
      </c>
      <c r="E7147" s="83" t="s">
        <v>395</v>
      </c>
      <c r="F7147" s="13">
        <v>1</v>
      </c>
      <c r="G7147" s="13">
        <v>4</v>
      </c>
      <c r="H7147" s="13" t="s">
        <v>69</v>
      </c>
      <c r="I7147" s="13" t="s">
        <v>53</v>
      </c>
      <c r="J7147" s="13"/>
      <c r="K7147" s="13" t="s">
        <v>27</v>
      </c>
      <c r="L7147" s="12">
        <f t="shared" ca="1" si="994"/>
        <v>1.3213929585351156</v>
      </c>
      <c r="M7147" s="101">
        <f t="shared" ca="1" si="995"/>
        <v>6.9716692492312701E-2</v>
      </c>
      <c r="N7147" s="101">
        <f t="shared" ca="1" si="1002"/>
        <v>1012.9782834037363</v>
      </c>
      <c r="O7147" s="101">
        <f t="shared" ca="1" si="996"/>
        <v>0.14256508629635362</v>
      </c>
      <c r="Q7147" s="12">
        <f t="shared" ca="1" si="997"/>
        <v>0</v>
      </c>
      <c r="R7147" s="101">
        <f t="shared" ca="1" si="998"/>
        <v>0</v>
      </c>
      <c r="S7147" s="13"/>
      <c r="T7147" s="101">
        <f t="shared" ca="1" si="999"/>
        <v>6.9716692492312701E-2</v>
      </c>
      <c r="U7147" s="101">
        <f t="shared" si="1000"/>
        <v>0</v>
      </c>
      <c r="V7147" s="101">
        <f t="shared" ca="1" si="1001"/>
        <v>234.1387688711865</v>
      </c>
    </row>
    <row r="7148" spans="2:22" x14ac:dyDescent="0.3">
      <c r="B7148" s="13">
        <v>2023</v>
      </c>
      <c r="C7148" s="13">
        <v>10</v>
      </c>
      <c r="D7148" s="13">
        <v>23</v>
      </c>
      <c r="E7148" s="83" t="s">
        <v>395</v>
      </c>
      <c r="F7148" s="13">
        <v>1</v>
      </c>
      <c r="G7148" s="13">
        <v>5</v>
      </c>
      <c r="H7148" s="13" t="s">
        <v>69</v>
      </c>
      <c r="I7148" s="13" t="s">
        <v>53</v>
      </c>
      <c r="J7148" s="13"/>
      <c r="K7148" s="13" t="s">
        <v>27</v>
      </c>
      <c r="L7148" s="12">
        <f t="shared" ca="1" si="994"/>
        <v>1.6355697162877705</v>
      </c>
      <c r="M7148" s="101">
        <f t="shared" ca="1" si="995"/>
        <v>8.6292658231342773E-2</v>
      </c>
      <c r="N7148" s="101">
        <f t="shared" ca="1" si="1002"/>
        <v>1012.9782834037363</v>
      </c>
      <c r="O7148" s="101">
        <f t="shared" ca="1" si="996"/>
        <v>0.17646161669028756</v>
      </c>
      <c r="Q7148" s="12">
        <f t="shared" ca="1" si="997"/>
        <v>0</v>
      </c>
      <c r="R7148" s="101">
        <f t="shared" ca="1" si="998"/>
        <v>0</v>
      </c>
      <c r="S7148" s="13"/>
      <c r="T7148" s="101">
        <f t="shared" ca="1" si="999"/>
        <v>8.6292658231342773E-2</v>
      </c>
      <c r="U7148" s="101">
        <f t="shared" si="1000"/>
        <v>0</v>
      </c>
      <c r="V7148" s="101">
        <f t="shared" ca="1" si="1001"/>
        <v>234.22506152941784</v>
      </c>
    </row>
    <row r="7149" spans="2:22" x14ac:dyDescent="0.3">
      <c r="B7149" s="13">
        <v>2023</v>
      </c>
      <c r="C7149" s="13">
        <v>10</v>
      </c>
      <c r="D7149" s="13">
        <v>23</v>
      </c>
      <c r="E7149" s="83" t="s">
        <v>395</v>
      </c>
      <c r="F7149" s="13">
        <v>1</v>
      </c>
      <c r="G7149" s="13">
        <v>6</v>
      </c>
      <c r="H7149" s="13" t="s">
        <v>69</v>
      </c>
      <c r="I7149" s="13" t="s">
        <v>53</v>
      </c>
      <c r="J7149" s="13"/>
      <c r="K7149" s="13" t="s">
        <v>27</v>
      </c>
      <c r="L7149" s="12">
        <f t="shared" ca="1" si="994"/>
        <v>1.476117137294741</v>
      </c>
      <c r="M7149" s="101">
        <f t="shared" ca="1" si="995"/>
        <v>7.7879940163670544E-2</v>
      </c>
      <c r="N7149" s="101">
        <f t="shared" ca="1" si="1002"/>
        <v>1012.9782834037363</v>
      </c>
      <c r="O7149" s="101">
        <f t="shared" ca="1" si="996"/>
        <v>0.15925827794272962</v>
      </c>
      <c r="Q7149" s="12">
        <f t="shared" ca="1" si="997"/>
        <v>5.6000000000000005</v>
      </c>
      <c r="R7149" s="101">
        <f t="shared" ca="1" si="998"/>
        <v>0.34908668432800022</v>
      </c>
      <c r="S7149" s="13"/>
      <c r="T7149" s="101">
        <f t="shared" ca="1" si="999"/>
        <v>0</v>
      </c>
      <c r="U7149" s="101">
        <f t="shared" si="1000"/>
        <v>0</v>
      </c>
      <c r="V7149" s="101">
        <f t="shared" ca="1" si="1001"/>
        <v>233.52688816076184</v>
      </c>
    </row>
    <row r="7150" spans="2:22" x14ac:dyDescent="0.3">
      <c r="B7150" s="13">
        <v>2023</v>
      </c>
      <c r="C7150" s="13">
        <v>10</v>
      </c>
      <c r="D7150" s="13">
        <v>23</v>
      </c>
      <c r="E7150" s="83" t="s">
        <v>395</v>
      </c>
      <c r="F7150" s="13">
        <v>1</v>
      </c>
      <c r="G7150" s="13">
        <v>7</v>
      </c>
      <c r="H7150" s="13" t="s">
        <v>69</v>
      </c>
      <c r="I7150" s="13" t="s">
        <v>53</v>
      </c>
      <c r="J7150" s="13"/>
      <c r="K7150" s="13" t="s">
        <v>27</v>
      </c>
      <c r="L7150" s="12">
        <f t="shared" ca="1" si="994"/>
        <v>1.5987152529994904</v>
      </c>
      <c r="M7150" s="101">
        <f t="shared" ca="1" si="995"/>
        <v>8.4348216748253116E-2</v>
      </c>
      <c r="N7150" s="101">
        <f t="shared" ca="1" si="1002"/>
        <v>1012.9782834037363</v>
      </c>
      <c r="O7150" s="101">
        <f t="shared" ca="1" si="996"/>
        <v>0.17248538864611501</v>
      </c>
      <c r="Q7150" s="12">
        <f t="shared" ca="1" si="997"/>
        <v>5.6000000000000005</v>
      </c>
      <c r="R7150" s="101">
        <f t="shared" ca="1" si="998"/>
        <v>0.33870875383359322</v>
      </c>
      <c r="S7150" s="13"/>
      <c r="T7150" s="101">
        <f t="shared" ca="1" si="999"/>
        <v>0</v>
      </c>
      <c r="U7150" s="101">
        <f t="shared" si="1000"/>
        <v>0</v>
      </c>
      <c r="V7150" s="101">
        <f t="shared" ca="1" si="1001"/>
        <v>232.84947065309464</v>
      </c>
    </row>
    <row r="7151" spans="2:22" x14ac:dyDescent="0.3">
      <c r="B7151" s="13">
        <v>2023</v>
      </c>
      <c r="C7151" s="13">
        <v>10</v>
      </c>
      <c r="D7151" s="13">
        <v>23</v>
      </c>
      <c r="E7151" s="83" t="s">
        <v>395</v>
      </c>
      <c r="F7151" s="13">
        <v>1</v>
      </c>
      <c r="G7151" s="13">
        <v>8</v>
      </c>
      <c r="H7151" s="13" t="s">
        <v>69</v>
      </c>
      <c r="I7151" s="13" t="s">
        <v>53</v>
      </c>
      <c r="J7151" s="13"/>
      <c r="K7151" s="13" t="s">
        <v>27</v>
      </c>
      <c r="L7151" s="12">
        <f t="shared" ca="1" si="994"/>
        <v>2.229451681136883</v>
      </c>
      <c r="M7151" s="101">
        <f t="shared" ca="1" si="995"/>
        <v>0.11762587069678195</v>
      </c>
      <c r="N7151" s="101">
        <f t="shared" ca="1" si="1002"/>
        <v>1012.9782834037363</v>
      </c>
      <c r="O7151" s="101">
        <f t="shared" ca="1" si="996"/>
        <v>0.24053554187785831</v>
      </c>
      <c r="Q7151" s="12">
        <f t="shared" ca="1" si="997"/>
        <v>5.6000000000000005</v>
      </c>
      <c r="R7151" s="101">
        <f t="shared" ca="1" si="998"/>
        <v>0.28531691519176289</v>
      </c>
      <c r="S7151" s="13"/>
      <c r="T7151" s="101">
        <f t="shared" ca="1" si="999"/>
        <v>0</v>
      </c>
      <c r="U7151" s="101">
        <f t="shared" si="1000"/>
        <v>0</v>
      </c>
      <c r="V7151" s="101">
        <f t="shared" ca="1" si="1001"/>
        <v>232.2788368227111</v>
      </c>
    </row>
    <row r="7152" spans="2:22" x14ac:dyDescent="0.3">
      <c r="B7152" s="13">
        <v>2023</v>
      </c>
      <c r="C7152" s="13">
        <v>10</v>
      </c>
      <c r="D7152" s="13">
        <v>23</v>
      </c>
      <c r="E7152" s="83" t="s">
        <v>395</v>
      </c>
      <c r="F7152" s="13">
        <v>1</v>
      </c>
      <c r="G7152" s="13">
        <v>9</v>
      </c>
      <c r="H7152" s="13" t="s">
        <v>69</v>
      </c>
      <c r="I7152" s="13" t="s">
        <v>53</v>
      </c>
      <c r="J7152" s="13"/>
      <c r="K7152" s="13" t="s">
        <v>27</v>
      </c>
      <c r="L7152" s="12">
        <f t="shared" ca="1" si="994"/>
        <v>2.156540338586074</v>
      </c>
      <c r="M7152" s="101">
        <f t="shared" ca="1" si="995"/>
        <v>0.11377906826380127</v>
      </c>
      <c r="N7152" s="101">
        <f t="shared" ca="1" si="1002"/>
        <v>1012.9782834037363</v>
      </c>
      <c r="O7152" s="101">
        <f t="shared" ca="1" si="996"/>
        <v>0.23266913713005152</v>
      </c>
      <c r="Q7152" s="12">
        <f t="shared" ca="1" si="997"/>
        <v>5.6000000000000005</v>
      </c>
      <c r="R7152" s="101">
        <f t="shared" ca="1" si="998"/>
        <v>0.29148886033868887</v>
      </c>
      <c r="S7152" s="13"/>
      <c r="T7152" s="101">
        <f t="shared" ca="1" si="999"/>
        <v>0</v>
      </c>
      <c r="U7152" s="101">
        <f t="shared" si="1000"/>
        <v>0</v>
      </c>
      <c r="V7152" s="101">
        <f t="shared" ca="1" si="1001"/>
        <v>231.69585910203372</v>
      </c>
    </row>
    <row r="7153" spans="2:22" x14ac:dyDescent="0.3">
      <c r="B7153" s="13">
        <v>2023</v>
      </c>
      <c r="C7153" s="13">
        <v>10</v>
      </c>
      <c r="D7153" s="13">
        <v>23</v>
      </c>
      <c r="E7153" s="83" t="s">
        <v>395</v>
      </c>
      <c r="F7153" s="13">
        <v>1</v>
      </c>
      <c r="G7153" s="13">
        <v>10</v>
      </c>
      <c r="H7153" s="13" t="s">
        <v>70</v>
      </c>
      <c r="I7153" s="13" t="s">
        <v>53</v>
      </c>
      <c r="J7153" s="13"/>
      <c r="K7153" s="13" t="s">
        <v>27</v>
      </c>
      <c r="L7153" s="12">
        <f t="shared" ca="1" si="994"/>
        <v>1.7339632766225481</v>
      </c>
      <c r="M7153" s="101">
        <f t="shared" ca="1" si="995"/>
        <v>9.1483902474605638E-2</v>
      </c>
      <c r="N7153" s="101">
        <f t="shared" ca="1" si="1002"/>
        <v>1012.9782834037363</v>
      </c>
      <c r="O7153" s="101">
        <f t="shared" ca="1" si="996"/>
        <v>0.18707729791480671</v>
      </c>
      <c r="Q7153" s="12">
        <f t="shared" ca="1" si="997"/>
        <v>0.57086241547377803</v>
      </c>
      <c r="R7153" s="101">
        <f t="shared" ca="1" si="998"/>
        <v>0</v>
      </c>
      <c r="S7153" s="13"/>
      <c r="T7153" s="101">
        <f t="shared" ca="1" si="999"/>
        <v>6.1365201434209114E-2</v>
      </c>
      <c r="U7153" s="101">
        <f t="shared" si="1000"/>
        <v>0</v>
      </c>
      <c r="V7153" s="101">
        <f t="shared" ca="1" si="1001"/>
        <v>231.75722430346792</v>
      </c>
    </row>
    <row r="7154" spans="2:22" x14ac:dyDescent="0.3">
      <c r="B7154" s="13">
        <v>2023</v>
      </c>
      <c r="C7154" s="13">
        <v>10</v>
      </c>
      <c r="D7154" s="13">
        <v>23</v>
      </c>
      <c r="E7154" s="83" t="s">
        <v>395</v>
      </c>
      <c r="F7154" s="13">
        <v>1</v>
      </c>
      <c r="G7154" s="13">
        <v>11</v>
      </c>
      <c r="H7154" s="13" t="s">
        <v>70</v>
      </c>
      <c r="I7154" s="13" t="s">
        <v>53</v>
      </c>
      <c r="J7154" s="13"/>
      <c r="K7154" s="13" t="s">
        <v>27</v>
      </c>
      <c r="L7154" s="12">
        <f t="shared" ca="1" si="994"/>
        <v>2.31560245796173</v>
      </c>
      <c r="M7154" s="101">
        <f t="shared" ca="1" si="995"/>
        <v>0.12217118568206088</v>
      </c>
      <c r="N7154" s="101">
        <f t="shared" ca="1" si="1002"/>
        <v>1012.9782834037363</v>
      </c>
      <c r="O7154" s="101">
        <f t="shared" ca="1" si="996"/>
        <v>0.24983034918949104</v>
      </c>
      <c r="Q7154" s="12">
        <f t="shared" ca="1" si="997"/>
        <v>5.6000000000000005</v>
      </c>
      <c r="R7154" s="101">
        <f t="shared" ca="1" si="998"/>
        <v>0.27802425193353963</v>
      </c>
      <c r="S7154" s="13"/>
      <c r="T7154" s="101">
        <f t="shared" ca="1" si="999"/>
        <v>0</v>
      </c>
      <c r="U7154" s="101">
        <f t="shared" si="1000"/>
        <v>0</v>
      </c>
      <c r="V7154" s="101">
        <f t="shared" ca="1" si="1001"/>
        <v>231.20117579960083</v>
      </c>
    </row>
    <row r="7155" spans="2:22" x14ac:dyDescent="0.3">
      <c r="B7155" s="13">
        <v>2023</v>
      </c>
      <c r="C7155" s="13">
        <v>10</v>
      </c>
      <c r="D7155" s="13">
        <v>23</v>
      </c>
      <c r="E7155" s="83" t="s">
        <v>395</v>
      </c>
      <c r="F7155" s="13">
        <v>1</v>
      </c>
      <c r="G7155" s="13">
        <v>12</v>
      </c>
      <c r="H7155" s="13" t="s">
        <v>70</v>
      </c>
      <c r="I7155" s="13" t="s">
        <v>53</v>
      </c>
      <c r="J7155" s="13"/>
      <c r="K7155" s="13" t="s">
        <v>27</v>
      </c>
      <c r="L7155" s="12">
        <f t="shared" ca="1" si="994"/>
        <v>1.8188770573615645</v>
      </c>
      <c r="M7155" s="101">
        <f t="shared" ca="1" si="995"/>
        <v>9.5963953546396141E-2</v>
      </c>
      <c r="N7155" s="101">
        <f t="shared" ca="1" si="1002"/>
        <v>1012.9782834037363</v>
      </c>
      <c r="O7155" s="101">
        <f t="shared" ca="1" si="996"/>
        <v>0.1962386457187392</v>
      </c>
      <c r="Q7155" s="12">
        <f t="shared" ca="1" si="997"/>
        <v>0.64438040319233036</v>
      </c>
      <c r="R7155" s="101">
        <f t="shared" ca="1" si="998"/>
        <v>0</v>
      </c>
      <c r="S7155" s="13"/>
      <c r="T7155" s="101">
        <f t="shared" ca="1" si="999"/>
        <v>6.1966443473968791E-2</v>
      </c>
      <c r="U7155" s="101">
        <f t="shared" si="1000"/>
        <v>0</v>
      </c>
      <c r="V7155" s="101">
        <f t="shared" ca="1" si="1001"/>
        <v>231.26314224307481</v>
      </c>
    </row>
    <row r="7156" spans="2:22" x14ac:dyDescent="0.3">
      <c r="B7156" s="13">
        <v>2023</v>
      </c>
      <c r="C7156" s="13">
        <v>10</v>
      </c>
      <c r="D7156" s="13">
        <v>23</v>
      </c>
      <c r="E7156" s="83" t="s">
        <v>395</v>
      </c>
      <c r="F7156" s="13">
        <v>1</v>
      </c>
      <c r="G7156" s="13">
        <v>13</v>
      </c>
      <c r="H7156" s="13" t="s">
        <v>70</v>
      </c>
      <c r="I7156" s="13" t="s">
        <v>53</v>
      </c>
      <c r="J7156" s="13"/>
      <c r="K7156" s="13" t="s">
        <v>27</v>
      </c>
      <c r="L7156" s="12">
        <f t="shared" ca="1" si="994"/>
        <v>1.9951433458300851</v>
      </c>
      <c r="M7156" s="101">
        <f t="shared" ca="1" si="995"/>
        <v>0.10526376292599529</v>
      </c>
      <c r="N7156" s="101">
        <f t="shared" ca="1" si="1002"/>
        <v>1012.9782834037363</v>
      </c>
      <c r="O7156" s="101">
        <f t="shared" ca="1" si="996"/>
        <v>0.2152560155816079</v>
      </c>
      <c r="Q7156" s="12">
        <f t="shared" ca="1" si="997"/>
        <v>5.6000000000000005</v>
      </c>
      <c r="R7156" s="101">
        <f t="shared" ca="1" si="998"/>
        <v>0.30515111577548337</v>
      </c>
      <c r="S7156" s="13"/>
      <c r="T7156" s="101">
        <f t="shared" ca="1" si="999"/>
        <v>0</v>
      </c>
      <c r="U7156" s="101">
        <f t="shared" si="1000"/>
        <v>0</v>
      </c>
      <c r="V7156" s="101">
        <f t="shared" ca="1" si="1001"/>
        <v>230.65284001152384</v>
      </c>
    </row>
    <row r="7157" spans="2:22" x14ac:dyDescent="0.3">
      <c r="B7157" s="13">
        <v>2023</v>
      </c>
      <c r="C7157" s="13">
        <v>10</v>
      </c>
      <c r="D7157" s="13">
        <v>23</v>
      </c>
      <c r="E7157" s="83" t="s">
        <v>395</v>
      </c>
      <c r="F7157" s="13">
        <v>1</v>
      </c>
      <c r="G7157" s="13">
        <v>14</v>
      </c>
      <c r="H7157" s="13" t="s">
        <v>70</v>
      </c>
      <c r="I7157" s="13" t="s">
        <v>53</v>
      </c>
      <c r="J7157" s="13"/>
      <c r="K7157" s="13" t="s">
        <v>27</v>
      </c>
      <c r="L7157" s="12">
        <f t="shared" ca="1" si="994"/>
        <v>2.0277562330621195</v>
      </c>
      <c r="M7157" s="101">
        <f t="shared" ca="1" si="995"/>
        <v>0.10698441885635743</v>
      </c>
      <c r="N7157" s="101">
        <f t="shared" ca="1" si="1002"/>
        <v>1012.9782834037363</v>
      </c>
      <c r="O7157" s="101">
        <f t="shared" ca="1" si="996"/>
        <v>0.21877461998507208</v>
      </c>
      <c r="Q7157" s="12">
        <f t="shared" ca="1" si="997"/>
        <v>5.6000000000000005</v>
      </c>
      <c r="R7157" s="101">
        <f t="shared" ca="1" si="998"/>
        <v>0.30239043487129164</v>
      </c>
      <c r="S7157" s="13"/>
      <c r="T7157" s="101">
        <f t="shared" ca="1" si="999"/>
        <v>0</v>
      </c>
      <c r="U7157" s="101">
        <f t="shared" si="1000"/>
        <v>0</v>
      </c>
      <c r="V7157" s="101">
        <f t="shared" ca="1" si="1001"/>
        <v>230.04805914178127</v>
      </c>
    </row>
    <row r="7158" spans="2:22" x14ac:dyDescent="0.3">
      <c r="B7158" s="13">
        <v>2023</v>
      </c>
      <c r="C7158" s="13">
        <v>10</v>
      </c>
      <c r="D7158" s="13">
        <v>23</v>
      </c>
      <c r="E7158" s="83" t="s">
        <v>395</v>
      </c>
      <c r="F7158" s="13">
        <v>1</v>
      </c>
      <c r="G7158" s="13">
        <v>15</v>
      </c>
      <c r="H7158" s="13" t="s">
        <v>70</v>
      </c>
      <c r="I7158" s="13" t="s">
        <v>53</v>
      </c>
      <c r="J7158" s="13"/>
      <c r="K7158" s="13" t="s">
        <v>27</v>
      </c>
      <c r="L7158" s="12">
        <f t="shared" ca="1" si="994"/>
        <v>2.475191383326393</v>
      </c>
      <c r="M7158" s="101">
        <f t="shared" ca="1" si="995"/>
        <v>0.1305910973843005</v>
      </c>
      <c r="N7158" s="101">
        <f t="shared" ca="1" si="1002"/>
        <v>1012.9782834037363</v>
      </c>
      <c r="O7158" s="101">
        <f t="shared" ca="1" si="996"/>
        <v>0.26704839834708455</v>
      </c>
      <c r="Q7158" s="12">
        <f t="shared" ca="1" si="997"/>
        <v>2.7875007984804316</v>
      </c>
      <c r="R7158" s="101">
        <f t="shared" ca="1" si="998"/>
        <v>2.6436991992789372E-2</v>
      </c>
      <c r="S7158" s="13"/>
      <c r="T7158" s="101">
        <f t="shared" ca="1" si="999"/>
        <v>0</v>
      </c>
      <c r="U7158" s="101">
        <f t="shared" si="1000"/>
        <v>0</v>
      </c>
      <c r="V7158" s="101">
        <f t="shared" ca="1" si="1001"/>
        <v>229.99518515779567</v>
      </c>
    </row>
    <row r="7159" spans="2:22" x14ac:dyDescent="0.3">
      <c r="B7159" s="13">
        <v>2023</v>
      </c>
      <c r="C7159" s="13">
        <v>10</v>
      </c>
      <c r="D7159" s="13">
        <v>23</v>
      </c>
      <c r="E7159" s="83" t="s">
        <v>395</v>
      </c>
      <c r="F7159" s="13">
        <v>1</v>
      </c>
      <c r="G7159" s="13">
        <v>16</v>
      </c>
      <c r="H7159" s="13" t="s">
        <v>71</v>
      </c>
      <c r="I7159" s="13" t="s">
        <v>53</v>
      </c>
      <c r="J7159" s="13"/>
      <c r="K7159" s="13" t="s">
        <v>27</v>
      </c>
      <c r="L7159" s="12">
        <f t="shared" ca="1" si="994"/>
        <v>2.0020492184048608</v>
      </c>
      <c r="M7159" s="101">
        <f t="shared" ca="1" si="995"/>
        <v>0.24853438997277943</v>
      </c>
      <c r="N7159" s="101">
        <f t="shared" ca="1" si="1002"/>
        <v>1013.5413597464127</v>
      </c>
      <c r="O7159" s="101">
        <f t="shared" ca="1" si="996"/>
        <v>0.59621025724096754</v>
      </c>
      <c r="Q7159" s="12">
        <f t="shared" ca="1" si="997"/>
        <v>5.6000000000000005</v>
      </c>
      <c r="R7159" s="101">
        <f t="shared" ca="1" si="998"/>
        <v>0.30456653366202857</v>
      </c>
      <c r="S7159" s="13"/>
      <c r="T7159" s="101">
        <f t="shared" ca="1" si="999"/>
        <v>0</v>
      </c>
      <c r="U7159" s="101">
        <f t="shared" ca="1" si="1000"/>
        <v>0.56307634267636719</v>
      </c>
      <c r="V7159" s="101">
        <f t="shared" ca="1" si="1001"/>
        <v>229.94912843314796</v>
      </c>
    </row>
    <row r="7160" spans="2:22" x14ac:dyDescent="0.3">
      <c r="B7160" s="13">
        <v>2023</v>
      </c>
      <c r="C7160" s="13">
        <v>10</v>
      </c>
      <c r="D7160" s="13">
        <v>23</v>
      </c>
      <c r="E7160" s="83" t="s">
        <v>395</v>
      </c>
      <c r="F7160" s="13">
        <v>1</v>
      </c>
      <c r="G7160" s="13">
        <v>17</v>
      </c>
      <c r="H7160" s="13" t="s">
        <v>71</v>
      </c>
      <c r="I7160" s="13" t="s">
        <v>53</v>
      </c>
      <c r="J7160" s="13"/>
      <c r="K7160" s="13" t="s">
        <v>27</v>
      </c>
      <c r="L7160" s="12">
        <f t="shared" ca="1" si="994"/>
        <v>3.1927262634195563</v>
      </c>
      <c r="M7160" s="101">
        <f t="shared" ca="1" si="995"/>
        <v>0.39634503834090373</v>
      </c>
      <c r="N7160" s="101">
        <f t="shared" ca="1" si="1002"/>
        <v>1014.4393140079994</v>
      </c>
      <c r="O7160" s="101">
        <f t="shared" ca="1" si="996"/>
        <v>0.9507938812463439</v>
      </c>
      <c r="Q7160" s="12">
        <f t="shared" ca="1" si="997"/>
        <v>4.8372529490972571</v>
      </c>
      <c r="R7160" s="101">
        <f t="shared" ca="1" si="998"/>
        <v>0.13920918394261739</v>
      </c>
      <c r="S7160" s="13"/>
      <c r="T7160" s="101">
        <f t="shared" ca="1" si="999"/>
        <v>0</v>
      </c>
      <c r="U7160" s="101">
        <f t="shared" ca="1" si="1000"/>
        <v>0.89795426158675029</v>
      </c>
      <c r="V7160" s="101">
        <f t="shared" ca="1" si="1001"/>
        <v>230.56866432684947</v>
      </c>
    </row>
    <row r="7161" spans="2:22" x14ac:dyDescent="0.3">
      <c r="B7161" s="13">
        <v>2023</v>
      </c>
      <c r="C7161" s="13">
        <v>10</v>
      </c>
      <c r="D7161" s="13">
        <v>23</v>
      </c>
      <c r="E7161" s="83" t="s">
        <v>395</v>
      </c>
      <c r="F7161" s="13">
        <v>1</v>
      </c>
      <c r="G7161" s="13">
        <v>18</v>
      </c>
      <c r="H7161" s="13" t="s">
        <v>71</v>
      </c>
      <c r="I7161" s="13" t="s">
        <v>53</v>
      </c>
      <c r="J7161" s="13"/>
      <c r="K7161" s="13" t="s">
        <v>27</v>
      </c>
      <c r="L7161" s="12">
        <f t="shared" ca="1" si="994"/>
        <v>2.8754079749734363</v>
      </c>
      <c r="M7161" s="101">
        <f t="shared" ca="1" si="995"/>
        <v>0.35695314601320238</v>
      </c>
      <c r="N7161" s="101">
        <f t="shared" ca="1" si="1002"/>
        <v>1015.2480225009607</v>
      </c>
      <c r="O7161" s="101">
        <f t="shared" ca="1" si="996"/>
        <v>0.85629649494708937</v>
      </c>
      <c r="Q7161" s="12">
        <f t="shared" ca="1" si="997"/>
        <v>0</v>
      </c>
      <c r="R7161" s="101">
        <f t="shared" ca="1" si="998"/>
        <v>0</v>
      </c>
      <c r="S7161" s="13"/>
      <c r="T7161" s="101">
        <f t="shared" ca="1" si="999"/>
        <v>0.35695314601320238</v>
      </c>
      <c r="U7161" s="101">
        <f t="shared" ca="1" si="1000"/>
        <v>0.80870849296127889</v>
      </c>
      <c r="V7161" s="101">
        <f t="shared" ca="1" si="1001"/>
        <v>231.73432596582396</v>
      </c>
    </row>
    <row r="7162" spans="2:22" x14ac:dyDescent="0.3">
      <c r="B7162" s="13">
        <v>2023</v>
      </c>
      <c r="C7162" s="13">
        <v>10</v>
      </c>
      <c r="D7162" s="13">
        <v>23</v>
      </c>
      <c r="E7162" s="83" t="s">
        <v>395</v>
      </c>
      <c r="F7162" s="13">
        <v>1</v>
      </c>
      <c r="G7162" s="13">
        <v>19</v>
      </c>
      <c r="H7162" s="13" t="s">
        <v>71</v>
      </c>
      <c r="I7162" s="13" t="s">
        <v>53</v>
      </c>
      <c r="J7162" s="13"/>
      <c r="K7162" s="13" t="s">
        <v>27</v>
      </c>
      <c r="L7162" s="12">
        <f t="shared" ca="1" si="994"/>
        <v>2.5335831291606525</v>
      </c>
      <c r="M7162" s="101">
        <f t="shared" ca="1" si="995"/>
        <v>0.31451900965400342</v>
      </c>
      <c r="N7162" s="101">
        <f t="shared" ca="1" si="1002"/>
        <v>1015.9605927560372</v>
      </c>
      <c r="O7162" s="101">
        <f t="shared" ca="1" si="996"/>
        <v>0.75450105586404237</v>
      </c>
      <c r="Q7162" s="12">
        <f t="shared" ca="1" si="997"/>
        <v>0</v>
      </c>
      <c r="R7162" s="101">
        <f t="shared" ca="1" si="998"/>
        <v>0</v>
      </c>
      <c r="S7162" s="13"/>
      <c r="T7162" s="101">
        <f t="shared" ca="1" si="999"/>
        <v>0.31451900965400342</v>
      </c>
      <c r="U7162" s="101">
        <f t="shared" ca="1" si="1000"/>
        <v>0.71257025507643357</v>
      </c>
      <c r="V7162" s="101">
        <f t="shared" ca="1" si="1001"/>
        <v>232.76141523055438</v>
      </c>
    </row>
    <row r="7163" spans="2:22" x14ac:dyDescent="0.3">
      <c r="B7163" s="13">
        <v>2023</v>
      </c>
      <c r="C7163" s="13">
        <v>10</v>
      </c>
      <c r="D7163" s="13">
        <v>23</v>
      </c>
      <c r="E7163" s="83" t="s">
        <v>395</v>
      </c>
      <c r="F7163" s="13">
        <v>1</v>
      </c>
      <c r="G7163" s="13">
        <v>20</v>
      </c>
      <c r="H7163" s="13" t="s">
        <v>69</v>
      </c>
      <c r="I7163" s="13" t="s">
        <v>53</v>
      </c>
      <c r="J7163" s="13"/>
      <c r="K7163" s="13" t="s">
        <v>27</v>
      </c>
      <c r="L7163" s="12">
        <f t="shared" ca="1" si="994"/>
        <v>2.0592036460359457</v>
      </c>
      <c r="M7163" s="101">
        <f t="shared" ca="1" si="995"/>
        <v>0.10864358436485649</v>
      </c>
      <c r="N7163" s="101">
        <f t="shared" ca="1" si="1002"/>
        <v>1015.9605927560372</v>
      </c>
      <c r="O7163" s="101">
        <f t="shared" ca="1" si="996"/>
        <v>0.22216748137081818</v>
      </c>
      <c r="Q7163" s="12">
        <f t="shared" ca="1" si="997"/>
        <v>0</v>
      </c>
      <c r="R7163" s="101">
        <f t="shared" ca="1" si="998"/>
        <v>0</v>
      </c>
      <c r="S7163" s="13"/>
      <c r="T7163" s="101">
        <f t="shared" ca="1" si="999"/>
        <v>0.10864358436485649</v>
      </c>
      <c r="U7163" s="101">
        <f t="shared" si="1000"/>
        <v>0</v>
      </c>
      <c r="V7163" s="101">
        <f t="shared" ca="1" si="1001"/>
        <v>232.87005881491925</v>
      </c>
    </row>
    <row r="7164" spans="2:22" x14ac:dyDescent="0.3">
      <c r="B7164" s="13">
        <v>2023</v>
      </c>
      <c r="C7164" s="13">
        <v>10</v>
      </c>
      <c r="D7164" s="13">
        <v>23</v>
      </c>
      <c r="E7164" s="83" t="s">
        <v>395</v>
      </c>
      <c r="F7164" s="13">
        <v>1</v>
      </c>
      <c r="G7164" s="13">
        <v>21</v>
      </c>
      <c r="H7164" s="13" t="s">
        <v>69</v>
      </c>
      <c r="I7164" s="13" t="s">
        <v>53</v>
      </c>
      <c r="J7164" s="13"/>
      <c r="K7164" s="13" t="s">
        <v>27</v>
      </c>
      <c r="L7164" s="12">
        <f t="shared" ca="1" si="994"/>
        <v>3.4935978481865475</v>
      </c>
      <c r="M7164" s="101">
        <f t="shared" ca="1" si="995"/>
        <v>0.18432222247032226</v>
      </c>
      <c r="N7164" s="101">
        <f t="shared" ca="1" si="1002"/>
        <v>1015.9605927560372</v>
      </c>
      <c r="O7164" s="101">
        <f t="shared" ca="1" si="996"/>
        <v>0.37692427184084659</v>
      </c>
      <c r="Q7164" s="12">
        <f t="shared" ca="1" si="997"/>
        <v>0</v>
      </c>
      <c r="R7164" s="101">
        <f t="shared" ca="1" si="998"/>
        <v>0</v>
      </c>
      <c r="S7164" s="13"/>
      <c r="T7164" s="101">
        <f t="shared" ca="1" si="999"/>
        <v>0.18432222247032226</v>
      </c>
      <c r="U7164" s="101">
        <f t="shared" si="1000"/>
        <v>0</v>
      </c>
      <c r="V7164" s="101">
        <f t="shared" ca="1" si="1001"/>
        <v>233.05438103738956</v>
      </c>
    </row>
    <row r="7165" spans="2:22" x14ac:dyDescent="0.3">
      <c r="B7165" s="13">
        <v>2023</v>
      </c>
      <c r="C7165" s="13">
        <v>10</v>
      </c>
      <c r="D7165" s="13">
        <v>23</v>
      </c>
      <c r="E7165" s="83" t="s">
        <v>395</v>
      </c>
      <c r="F7165" s="13">
        <v>1</v>
      </c>
      <c r="G7165" s="13">
        <v>22</v>
      </c>
      <c r="H7165" s="13" t="s">
        <v>69</v>
      </c>
      <c r="I7165" s="13" t="s">
        <v>53</v>
      </c>
      <c r="J7165" s="13"/>
      <c r="K7165" s="13" t="s">
        <v>27</v>
      </c>
      <c r="L7165" s="12">
        <f t="shared" ca="1" si="994"/>
        <v>2.7507107382687268</v>
      </c>
      <c r="M7165" s="101">
        <f t="shared" ca="1" si="995"/>
        <v>0.14512749855105803</v>
      </c>
      <c r="N7165" s="101">
        <f t="shared" ca="1" si="1002"/>
        <v>1015.9605927560372</v>
      </c>
      <c r="O7165" s="101">
        <f t="shared" ca="1" si="996"/>
        <v>0.29677418155181295</v>
      </c>
      <c r="Q7165" s="12">
        <f t="shared" ca="1" si="997"/>
        <v>0</v>
      </c>
      <c r="R7165" s="101">
        <f t="shared" ca="1" si="998"/>
        <v>0</v>
      </c>
      <c r="S7165" s="13"/>
      <c r="T7165" s="101">
        <f t="shared" ca="1" si="999"/>
        <v>0.14512749855105803</v>
      </c>
      <c r="U7165" s="101">
        <f t="shared" si="1000"/>
        <v>0</v>
      </c>
      <c r="V7165" s="101">
        <f t="shared" ca="1" si="1001"/>
        <v>233.19950853594062</v>
      </c>
    </row>
    <row r="7166" spans="2:22" x14ac:dyDescent="0.3">
      <c r="B7166" s="13">
        <v>2023</v>
      </c>
      <c r="C7166" s="13">
        <v>10</v>
      </c>
      <c r="D7166" s="13">
        <v>23</v>
      </c>
      <c r="E7166" s="83" t="s">
        <v>395</v>
      </c>
      <c r="F7166" s="13">
        <v>1</v>
      </c>
      <c r="G7166" s="13">
        <v>23</v>
      </c>
      <c r="H7166" s="13" t="s">
        <v>69</v>
      </c>
      <c r="I7166" s="13" t="s">
        <v>53</v>
      </c>
      <c r="J7166" s="13"/>
      <c r="K7166" s="13" t="s">
        <v>27</v>
      </c>
      <c r="L7166" s="12">
        <f t="shared" ca="1" si="994"/>
        <v>2.8098649320001332</v>
      </c>
      <c r="M7166" s="101">
        <f t="shared" ca="1" si="995"/>
        <v>0.14824847381232703</v>
      </c>
      <c r="N7166" s="101">
        <f t="shared" ca="1" si="1002"/>
        <v>1015.9605927560372</v>
      </c>
      <c r="O7166" s="101">
        <f t="shared" ca="1" si="996"/>
        <v>0.30315632751349436</v>
      </c>
      <c r="Q7166" s="12">
        <f t="shared" ca="1" si="997"/>
        <v>0</v>
      </c>
      <c r="R7166" s="101">
        <f t="shared" ca="1" si="998"/>
        <v>0</v>
      </c>
      <c r="S7166" s="13"/>
      <c r="T7166" s="101">
        <f t="shared" ca="1" si="999"/>
        <v>0.14824847381232703</v>
      </c>
      <c r="U7166" s="101">
        <f t="shared" si="1000"/>
        <v>0</v>
      </c>
      <c r="V7166" s="101">
        <f t="shared" ca="1" si="1001"/>
        <v>233.34775700975294</v>
      </c>
    </row>
    <row r="7167" spans="2:22" x14ac:dyDescent="0.3">
      <c r="B7167" s="13">
        <v>2023</v>
      </c>
      <c r="C7167" s="13">
        <v>10</v>
      </c>
      <c r="D7167" s="13">
        <v>24</v>
      </c>
      <c r="E7167" s="83" t="s">
        <v>396</v>
      </c>
      <c r="F7167" s="13">
        <v>2</v>
      </c>
      <c r="G7167" s="13">
        <v>0</v>
      </c>
      <c r="H7167" s="13" t="s">
        <v>69</v>
      </c>
      <c r="I7167" s="13" t="s">
        <v>53</v>
      </c>
      <c r="J7167" s="13"/>
      <c r="K7167" s="13" t="s">
        <v>27</v>
      </c>
      <c r="L7167" s="12">
        <f t="shared" ca="1" si="994"/>
        <v>2.7760433069147465</v>
      </c>
      <c r="M7167" s="101">
        <f t="shared" ca="1" si="995"/>
        <v>0.14646404487282202</v>
      </c>
      <c r="N7167" s="101">
        <f t="shared" ca="1" si="1002"/>
        <v>1015.9605927560372</v>
      </c>
      <c r="O7167" s="101">
        <f t="shared" ca="1" si="996"/>
        <v>0.29950731238303202</v>
      </c>
      <c r="Q7167" s="12">
        <f t="shared" ca="1" si="997"/>
        <v>0</v>
      </c>
      <c r="R7167" s="101">
        <f t="shared" ca="1" si="998"/>
        <v>0</v>
      </c>
      <c r="S7167" s="13"/>
      <c r="T7167" s="101">
        <f t="shared" ca="1" si="999"/>
        <v>0.14646404487282202</v>
      </c>
      <c r="U7167" s="101">
        <f t="shared" si="1000"/>
        <v>0</v>
      </c>
      <c r="V7167" s="101">
        <f t="shared" ca="1" si="1001"/>
        <v>233.49422105462577</v>
      </c>
    </row>
    <row r="7168" spans="2:22" x14ac:dyDescent="0.3">
      <c r="B7168" s="13">
        <v>2023</v>
      </c>
      <c r="C7168" s="13">
        <v>10</v>
      </c>
      <c r="D7168" s="13">
        <v>24</v>
      </c>
      <c r="E7168" s="83" t="s">
        <v>396</v>
      </c>
      <c r="F7168" s="13">
        <v>2</v>
      </c>
      <c r="G7168" s="13">
        <v>1</v>
      </c>
      <c r="H7168" s="13" t="s">
        <v>69</v>
      </c>
      <c r="I7168" s="13" t="s">
        <v>53</v>
      </c>
      <c r="J7168" s="13"/>
      <c r="K7168" s="13" t="s">
        <v>27</v>
      </c>
      <c r="L7168" s="12">
        <f t="shared" ref="L7168:L7231" ca="1" si="1003">IF(K7168="Weekday",_xlfn.NORM.INV(RAND(),VLOOKUP(G7168,$J$5:$N$28,4),VLOOKUP(G7168,$J$5:$N$28,5)),_xlfn.NORM.INV(RAND(),VLOOKUP(G7168,$P$5:$T$28,4),VLOOKUP(G7168,$P$5:$T$28,5)))*VLOOKUP(C7168,$P$32:$R$43,3)</f>
        <v>1.397570724511733</v>
      </c>
      <c r="M7168" s="101">
        <f t="shared" ref="M7168:M7231" ca="1" si="1004">IF(I7168="Winter",VLOOKUP(G7168,$J$40:$L$43,3),VLOOKUP(G7168,$J$40:$L$43,2))*L7168</f>
        <v>7.373583142523904E-2</v>
      </c>
      <c r="N7168" s="101">
        <f t="shared" ca="1" si="1002"/>
        <v>1015.9605927560372</v>
      </c>
      <c r="O7168" s="101">
        <f t="shared" ref="O7168:O7231" ca="1" si="1005">IF(I7168="Winter",VLOOKUP(G7168,$J$46:$L$49,3),VLOOKUP(G7168,$J$46:$L$49,2))*L7168</f>
        <v>0.15078390546757087</v>
      </c>
      <c r="Q7168" s="12">
        <f t="shared" ref="Q7168:Q7231" ca="1" si="1006">MIN(MAX(AND(IF(G7168&gt;=VLOOKUP(C7168,$O$46:$T$57,5),1,0),IF(G7168&lt;=VLOOKUP(C7168,$O$46:$T$57,6),1,0))*$G$50*_xlfn.NORM.INV(RAND(),VLOOKUP(C7168,$B$4:$F$15,4),VLOOKUP(C7168,$B$4:$F$15,4)),0),0.2)*$G$51</f>
        <v>0</v>
      </c>
      <c r="R7168" s="101">
        <f t="shared" ref="R7168:R7231" ca="1" si="1007">MAX(Q7168-L7168,0)*$G$52</f>
        <v>0</v>
      </c>
      <c r="S7168" s="13"/>
      <c r="T7168" s="101">
        <f t="shared" ref="T7168:T7231" ca="1" si="1008">MAX(L7168-Q7168,0)*IF(I7168="Winter",VLOOKUP(G7168,$J$40:$L$43,3),VLOOKUP(G7168,$J$40:$L$43,2))</f>
        <v>7.373583142523904E-2</v>
      </c>
      <c r="U7168" s="101">
        <f t="shared" si="1000"/>
        <v>0</v>
      </c>
      <c r="V7168" s="101">
        <f t="shared" ca="1" si="1001"/>
        <v>233.56795688605101</v>
      </c>
    </row>
    <row r="7169" spans="2:22" x14ac:dyDescent="0.3">
      <c r="B7169" s="13">
        <v>2023</v>
      </c>
      <c r="C7169" s="13">
        <v>10</v>
      </c>
      <c r="D7169" s="13">
        <v>24</v>
      </c>
      <c r="E7169" s="83" t="s">
        <v>396</v>
      </c>
      <c r="F7169" s="13">
        <v>2</v>
      </c>
      <c r="G7169" s="13">
        <v>2</v>
      </c>
      <c r="H7169" s="13" t="s">
        <v>69</v>
      </c>
      <c r="I7169" s="13" t="s">
        <v>53</v>
      </c>
      <c r="J7169" s="13"/>
      <c r="K7169" s="13" t="s">
        <v>27</v>
      </c>
      <c r="L7169" s="12">
        <f t="shared" ca="1" si="1003"/>
        <v>1.5591004563124862</v>
      </c>
      <c r="M7169" s="101">
        <f t="shared" ca="1" si="1004"/>
        <v>8.2258140075046768E-2</v>
      </c>
      <c r="N7169" s="101">
        <f t="shared" ca="1" si="1002"/>
        <v>1015.9605927560372</v>
      </c>
      <c r="O7169" s="101">
        <f t="shared" ca="1" si="1005"/>
        <v>0.16821134823155412</v>
      </c>
      <c r="Q7169" s="12">
        <f t="shared" ca="1" si="1006"/>
        <v>0</v>
      </c>
      <c r="R7169" s="101">
        <f t="shared" ca="1" si="1007"/>
        <v>0</v>
      </c>
      <c r="S7169" s="13"/>
      <c r="T7169" s="101">
        <f t="shared" ca="1" si="1008"/>
        <v>8.2258140075046768E-2</v>
      </c>
      <c r="U7169" s="101">
        <f t="shared" ref="U7169:U7232" si="1009">IF(H7169="On-Peak",IF(I7169="Winter",((L7169*$D$48)/60),((L7169*$D$47)/60)),0)</f>
        <v>0</v>
      </c>
      <c r="V7169" s="101">
        <f t="shared" ref="V7169:V7232" ca="1" si="1010">V7168+MAX(T7169-R7169,0)-MAX(R7169-T7169,0)+MAX(U7169-R7169,0)-MAX(R7169-U7169,0)</f>
        <v>233.65021502612606</v>
      </c>
    </row>
    <row r="7170" spans="2:22" x14ac:dyDescent="0.3">
      <c r="B7170" s="13">
        <v>2023</v>
      </c>
      <c r="C7170" s="13">
        <v>10</v>
      </c>
      <c r="D7170" s="13">
        <v>24</v>
      </c>
      <c r="E7170" s="83" t="s">
        <v>396</v>
      </c>
      <c r="F7170" s="13">
        <v>2</v>
      </c>
      <c r="G7170" s="13">
        <v>3</v>
      </c>
      <c r="H7170" s="13" t="s">
        <v>69</v>
      </c>
      <c r="I7170" s="13" t="s">
        <v>53</v>
      </c>
      <c r="J7170" s="13"/>
      <c r="K7170" s="13" t="s">
        <v>27</v>
      </c>
      <c r="L7170" s="12">
        <f t="shared" ca="1" si="1003"/>
        <v>1.5223684702459639</v>
      </c>
      <c r="M7170" s="101">
        <f t="shared" ca="1" si="1004"/>
        <v>8.0320160490177053E-2</v>
      </c>
      <c r="N7170" s="101">
        <f t="shared" ca="1" si="1002"/>
        <v>1015.9605927560372</v>
      </c>
      <c r="O7170" s="101">
        <f t="shared" ca="1" si="1005"/>
        <v>0.16424833425483704</v>
      </c>
      <c r="Q7170" s="12">
        <f t="shared" ca="1" si="1006"/>
        <v>0</v>
      </c>
      <c r="R7170" s="101">
        <f t="shared" ca="1" si="1007"/>
        <v>0</v>
      </c>
      <c r="S7170" s="13"/>
      <c r="T7170" s="101">
        <f t="shared" ca="1" si="1008"/>
        <v>8.0320160490177053E-2</v>
      </c>
      <c r="U7170" s="101">
        <f t="shared" si="1009"/>
        <v>0</v>
      </c>
      <c r="V7170" s="101">
        <f t="shared" ca="1" si="1010"/>
        <v>233.73053518661624</v>
      </c>
    </row>
    <row r="7171" spans="2:22" x14ac:dyDescent="0.3">
      <c r="B7171" s="13">
        <v>2023</v>
      </c>
      <c r="C7171" s="13">
        <v>10</v>
      </c>
      <c r="D7171" s="13">
        <v>24</v>
      </c>
      <c r="E7171" s="83" t="s">
        <v>396</v>
      </c>
      <c r="F7171" s="13">
        <v>2</v>
      </c>
      <c r="G7171" s="13">
        <v>4</v>
      </c>
      <c r="H7171" s="13" t="s">
        <v>69</v>
      </c>
      <c r="I7171" s="13" t="s">
        <v>53</v>
      </c>
      <c r="J7171" s="13"/>
      <c r="K7171" s="13" t="s">
        <v>27</v>
      </c>
      <c r="L7171" s="12">
        <f t="shared" ca="1" si="1003"/>
        <v>1.4376129037083283</v>
      </c>
      <c r="M7171" s="101">
        <f t="shared" ca="1" si="1004"/>
        <v>7.5848456799651395E-2</v>
      </c>
      <c r="N7171" s="101">
        <f t="shared" ca="1" si="1002"/>
        <v>1015.9605927560372</v>
      </c>
      <c r="O7171" s="101">
        <f t="shared" ca="1" si="1005"/>
        <v>0.15510405618109155</v>
      </c>
      <c r="Q7171" s="12">
        <f t="shared" ca="1" si="1006"/>
        <v>0</v>
      </c>
      <c r="R7171" s="101">
        <f t="shared" ca="1" si="1007"/>
        <v>0</v>
      </c>
      <c r="S7171" s="13"/>
      <c r="T7171" s="101">
        <f t="shared" ca="1" si="1008"/>
        <v>7.5848456799651395E-2</v>
      </c>
      <c r="U7171" s="101">
        <f t="shared" si="1009"/>
        <v>0</v>
      </c>
      <c r="V7171" s="101">
        <f t="shared" ca="1" si="1010"/>
        <v>233.8063836434159</v>
      </c>
    </row>
    <row r="7172" spans="2:22" x14ac:dyDescent="0.3">
      <c r="B7172" s="13">
        <v>2023</v>
      </c>
      <c r="C7172" s="13">
        <v>10</v>
      </c>
      <c r="D7172" s="13">
        <v>24</v>
      </c>
      <c r="E7172" s="83" t="s">
        <v>396</v>
      </c>
      <c r="F7172" s="13">
        <v>2</v>
      </c>
      <c r="G7172" s="13">
        <v>5</v>
      </c>
      <c r="H7172" s="13" t="s">
        <v>69</v>
      </c>
      <c r="I7172" s="13" t="s">
        <v>53</v>
      </c>
      <c r="J7172" s="13"/>
      <c r="K7172" s="13" t="s">
        <v>27</v>
      </c>
      <c r="L7172" s="12">
        <f t="shared" ca="1" si="1003"/>
        <v>1.4390693277705509</v>
      </c>
      <c r="M7172" s="101">
        <f t="shared" ca="1" si="1004"/>
        <v>7.592529773317426E-2</v>
      </c>
      <c r="N7172" s="101">
        <f t="shared" ca="1" si="1002"/>
        <v>1015.9605927560372</v>
      </c>
      <c r="O7172" s="101">
        <f t="shared" ca="1" si="1005"/>
        <v>0.15526118977316472</v>
      </c>
      <c r="Q7172" s="12">
        <f t="shared" ca="1" si="1006"/>
        <v>0</v>
      </c>
      <c r="R7172" s="101">
        <f t="shared" ca="1" si="1007"/>
        <v>0</v>
      </c>
      <c r="S7172" s="13"/>
      <c r="T7172" s="101">
        <f t="shared" ca="1" si="1008"/>
        <v>7.592529773317426E-2</v>
      </c>
      <c r="U7172" s="101">
        <f t="shared" si="1009"/>
        <v>0</v>
      </c>
      <c r="V7172" s="101">
        <f t="shared" ca="1" si="1010"/>
        <v>233.88230894114906</v>
      </c>
    </row>
    <row r="7173" spans="2:22" x14ac:dyDescent="0.3">
      <c r="B7173" s="13">
        <v>2023</v>
      </c>
      <c r="C7173" s="13">
        <v>10</v>
      </c>
      <c r="D7173" s="13">
        <v>24</v>
      </c>
      <c r="E7173" s="83" t="s">
        <v>396</v>
      </c>
      <c r="F7173" s="13">
        <v>2</v>
      </c>
      <c r="G7173" s="13">
        <v>6</v>
      </c>
      <c r="H7173" s="13" t="s">
        <v>69</v>
      </c>
      <c r="I7173" s="13" t="s">
        <v>53</v>
      </c>
      <c r="J7173" s="13"/>
      <c r="K7173" s="13" t="s">
        <v>27</v>
      </c>
      <c r="L7173" s="12">
        <f t="shared" ca="1" si="1003"/>
        <v>1.4869647954302609</v>
      </c>
      <c r="M7173" s="101">
        <f t="shared" ca="1" si="1004"/>
        <v>7.8452262606900566E-2</v>
      </c>
      <c r="N7173" s="101">
        <f t="shared" ca="1" si="1002"/>
        <v>1015.9605927560372</v>
      </c>
      <c r="O7173" s="101">
        <f t="shared" ca="1" si="1005"/>
        <v>0.16042863177897085</v>
      </c>
      <c r="Q7173" s="12">
        <f t="shared" ca="1" si="1006"/>
        <v>0.21607549236670673</v>
      </c>
      <c r="R7173" s="101">
        <f t="shared" ca="1" si="1007"/>
        <v>0</v>
      </c>
      <c r="S7173" s="13"/>
      <c r="T7173" s="101">
        <f t="shared" ca="1" si="1008"/>
        <v>6.7052119629633117E-2</v>
      </c>
      <c r="U7173" s="101">
        <f t="shared" si="1009"/>
        <v>0</v>
      </c>
      <c r="V7173" s="101">
        <f t="shared" ca="1" si="1010"/>
        <v>233.9493610607787</v>
      </c>
    </row>
    <row r="7174" spans="2:22" x14ac:dyDescent="0.3">
      <c r="B7174" s="13">
        <v>2023</v>
      </c>
      <c r="C7174" s="13">
        <v>10</v>
      </c>
      <c r="D7174" s="13">
        <v>24</v>
      </c>
      <c r="E7174" s="83" t="s">
        <v>396</v>
      </c>
      <c r="F7174" s="13">
        <v>2</v>
      </c>
      <c r="G7174" s="13">
        <v>7</v>
      </c>
      <c r="H7174" s="13" t="s">
        <v>69</v>
      </c>
      <c r="I7174" s="13" t="s">
        <v>53</v>
      </c>
      <c r="J7174" s="13"/>
      <c r="K7174" s="13" t="s">
        <v>27</v>
      </c>
      <c r="L7174" s="12">
        <f t="shared" ca="1" si="1003"/>
        <v>1.4388911633015884</v>
      </c>
      <c r="M7174" s="101">
        <f t="shared" ca="1" si="1004"/>
        <v>7.5915897775791802E-2</v>
      </c>
      <c r="N7174" s="101">
        <f t="shared" ca="1" si="1002"/>
        <v>1015.9605927560372</v>
      </c>
      <c r="O7174" s="101">
        <f t="shared" ca="1" si="1005"/>
        <v>0.15524196760860837</v>
      </c>
      <c r="Q7174" s="12">
        <f t="shared" ca="1" si="1006"/>
        <v>5.6000000000000005</v>
      </c>
      <c r="R7174" s="101">
        <f t="shared" ca="1" si="1007"/>
        <v>0.3522378630265206</v>
      </c>
      <c r="S7174" s="13"/>
      <c r="T7174" s="101">
        <f t="shared" ca="1" si="1008"/>
        <v>0</v>
      </c>
      <c r="U7174" s="101">
        <f t="shared" si="1009"/>
        <v>0</v>
      </c>
      <c r="V7174" s="101">
        <f t="shared" ca="1" si="1010"/>
        <v>233.24488533472567</v>
      </c>
    </row>
    <row r="7175" spans="2:22" x14ac:dyDescent="0.3">
      <c r="B7175" s="13">
        <v>2023</v>
      </c>
      <c r="C7175" s="13">
        <v>10</v>
      </c>
      <c r="D7175" s="13">
        <v>24</v>
      </c>
      <c r="E7175" s="83" t="s">
        <v>396</v>
      </c>
      <c r="F7175" s="13">
        <v>2</v>
      </c>
      <c r="G7175" s="13">
        <v>8</v>
      </c>
      <c r="H7175" s="13" t="s">
        <v>69</v>
      </c>
      <c r="I7175" s="13" t="s">
        <v>53</v>
      </c>
      <c r="J7175" s="13"/>
      <c r="K7175" s="13" t="s">
        <v>27</v>
      </c>
      <c r="L7175" s="12">
        <f t="shared" ca="1" si="1003"/>
        <v>2.2692665111343477</v>
      </c>
      <c r="M7175" s="101">
        <f t="shared" ca="1" si="1004"/>
        <v>0.11972650112744819</v>
      </c>
      <c r="N7175" s="101">
        <f t="shared" ca="1" si="1002"/>
        <v>1015.9605927560372</v>
      </c>
      <c r="O7175" s="101">
        <f t="shared" ca="1" si="1005"/>
        <v>0.24483116388628479</v>
      </c>
      <c r="Q7175" s="12">
        <f t="shared" ca="1" si="1006"/>
        <v>5.6000000000000005</v>
      </c>
      <c r="R7175" s="101">
        <f t="shared" ca="1" si="1007"/>
        <v>0.2819465898324775</v>
      </c>
      <c r="S7175" s="13"/>
      <c r="T7175" s="101">
        <f t="shared" ca="1" si="1008"/>
        <v>0</v>
      </c>
      <c r="U7175" s="101">
        <f t="shared" si="1009"/>
        <v>0</v>
      </c>
      <c r="V7175" s="101">
        <f t="shared" ca="1" si="1010"/>
        <v>232.68099215506072</v>
      </c>
    </row>
    <row r="7176" spans="2:22" x14ac:dyDescent="0.3">
      <c r="B7176" s="13">
        <v>2023</v>
      </c>
      <c r="C7176" s="13">
        <v>10</v>
      </c>
      <c r="D7176" s="13">
        <v>24</v>
      </c>
      <c r="E7176" s="83" t="s">
        <v>396</v>
      </c>
      <c r="F7176" s="13">
        <v>2</v>
      </c>
      <c r="G7176" s="13">
        <v>9</v>
      </c>
      <c r="H7176" s="13" t="s">
        <v>69</v>
      </c>
      <c r="I7176" s="13" t="s">
        <v>53</v>
      </c>
      <c r="J7176" s="13"/>
      <c r="K7176" s="13" t="s">
        <v>27</v>
      </c>
      <c r="L7176" s="12">
        <f t="shared" ca="1" si="1003"/>
        <v>1.4714808067283749</v>
      </c>
      <c r="M7176" s="101">
        <f t="shared" ca="1" si="1004"/>
        <v>7.7635327362989059E-2</v>
      </c>
      <c r="N7176" s="101">
        <f t="shared" ca="1" si="1002"/>
        <v>1015.9605927560372</v>
      </c>
      <c r="O7176" s="101">
        <f t="shared" ca="1" si="1005"/>
        <v>0.15875806423792438</v>
      </c>
      <c r="Q7176" s="12">
        <f t="shared" ca="1" si="1006"/>
        <v>0</v>
      </c>
      <c r="R7176" s="101">
        <f t="shared" ca="1" si="1007"/>
        <v>0</v>
      </c>
      <c r="S7176" s="13"/>
      <c r="T7176" s="101">
        <f t="shared" ca="1" si="1008"/>
        <v>7.7635327362989059E-2</v>
      </c>
      <c r="U7176" s="101">
        <f t="shared" si="1009"/>
        <v>0</v>
      </c>
      <c r="V7176" s="101">
        <f t="shared" ca="1" si="1010"/>
        <v>232.75862748242372</v>
      </c>
    </row>
    <row r="7177" spans="2:22" x14ac:dyDescent="0.3">
      <c r="B7177" s="13">
        <v>2023</v>
      </c>
      <c r="C7177" s="13">
        <v>10</v>
      </c>
      <c r="D7177" s="13">
        <v>24</v>
      </c>
      <c r="E7177" s="83" t="s">
        <v>396</v>
      </c>
      <c r="F7177" s="13">
        <v>2</v>
      </c>
      <c r="G7177" s="13">
        <v>10</v>
      </c>
      <c r="H7177" s="13" t="s">
        <v>70</v>
      </c>
      <c r="I7177" s="13" t="s">
        <v>53</v>
      </c>
      <c r="J7177" s="13"/>
      <c r="K7177" s="13" t="s">
        <v>27</v>
      </c>
      <c r="L7177" s="12">
        <f t="shared" ca="1" si="1003"/>
        <v>1.8243859743400688</v>
      </c>
      <c r="M7177" s="101">
        <f t="shared" ca="1" si="1004"/>
        <v>9.6254604006182035E-2</v>
      </c>
      <c r="N7177" s="101">
        <f t="shared" ca="1" si="1002"/>
        <v>1015.9605927560372</v>
      </c>
      <c r="O7177" s="101">
        <f t="shared" ca="1" si="1005"/>
        <v>0.19683300277155003</v>
      </c>
      <c r="Q7177" s="12">
        <f t="shared" ca="1" si="1006"/>
        <v>5.6000000000000005</v>
      </c>
      <c r="R7177" s="101">
        <f t="shared" ca="1" si="1007"/>
        <v>0.31960572727211323</v>
      </c>
      <c r="S7177" s="13"/>
      <c r="T7177" s="101">
        <f t="shared" ca="1" si="1008"/>
        <v>0</v>
      </c>
      <c r="U7177" s="101">
        <f t="shared" si="1009"/>
        <v>0</v>
      </c>
      <c r="V7177" s="101">
        <f t="shared" ca="1" si="1010"/>
        <v>232.11941602787948</v>
      </c>
    </row>
    <row r="7178" spans="2:22" x14ac:dyDescent="0.3">
      <c r="B7178" s="13">
        <v>2023</v>
      </c>
      <c r="C7178" s="13">
        <v>10</v>
      </c>
      <c r="D7178" s="13">
        <v>24</v>
      </c>
      <c r="E7178" s="83" t="s">
        <v>396</v>
      </c>
      <c r="F7178" s="13">
        <v>2</v>
      </c>
      <c r="G7178" s="13">
        <v>11</v>
      </c>
      <c r="H7178" s="13" t="s">
        <v>70</v>
      </c>
      <c r="I7178" s="13" t="s">
        <v>53</v>
      </c>
      <c r="J7178" s="13"/>
      <c r="K7178" s="13" t="s">
        <v>27</v>
      </c>
      <c r="L7178" s="12">
        <f t="shared" ca="1" si="1003"/>
        <v>2.0045327811849742</v>
      </c>
      <c r="M7178" s="101">
        <f t="shared" ca="1" si="1004"/>
        <v>0.10575914953531924</v>
      </c>
      <c r="N7178" s="101">
        <f t="shared" ca="1" si="1002"/>
        <v>1015.9605927560372</v>
      </c>
      <c r="O7178" s="101">
        <f t="shared" ca="1" si="1005"/>
        <v>0.21626904176204687</v>
      </c>
      <c r="Q7178" s="12">
        <f t="shared" ca="1" si="1006"/>
        <v>4.8370169395291285</v>
      </c>
      <c r="R7178" s="101">
        <f t="shared" ca="1" si="1007"/>
        <v>0.23976978400383267</v>
      </c>
      <c r="S7178" s="13"/>
      <c r="T7178" s="101">
        <f t="shared" ca="1" si="1008"/>
        <v>0</v>
      </c>
      <c r="U7178" s="101">
        <f t="shared" si="1009"/>
        <v>0</v>
      </c>
      <c r="V7178" s="101">
        <f t="shared" ca="1" si="1010"/>
        <v>231.6398764598718</v>
      </c>
    </row>
    <row r="7179" spans="2:22" x14ac:dyDescent="0.3">
      <c r="B7179" s="13">
        <v>2023</v>
      </c>
      <c r="C7179" s="13">
        <v>10</v>
      </c>
      <c r="D7179" s="13">
        <v>24</v>
      </c>
      <c r="E7179" s="83" t="s">
        <v>396</v>
      </c>
      <c r="F7179" s="13">
        <v>2</v>
      </c>
      <c r="G7179" s="13">
        <v>12</v>
      </c>
      <c r="H7179" s="13" t="s">
        <v>70</v>
      </c>
      <c r="I7179" s="13" t="s">
        <v>53</v>
      </c>
      <c r="J7179" s="13"/>
      <c r="K7179" s="13" t="s">
        <v>27</v>
      </c>
      <c r="L7179" s="12">
        <f t="shared" ca="1" si="1003"/>
        <v>2.2156102573903955</v>
      </c>
      <c r="M7179" s="101">
        <f t="shared" ca="1" si="1004"/>
        <v>0.11689559717991727</v>
      </c>
      <c r="N7179" s="101">
        <f t="shared" ca="1" si="1002"/>
        <v>1015.9605927560372</v>
      </c>
      <c r="O7179" s="101">
        <f t="shared" ca="1" si="1005"/>
        <v>0.23904219066984977</v>
      </c>
      <c r="Q7179" s="12">
        <f t="shared" ca="1" si="1006"/>
        <v>5.6000000000000005</v>
      </c>
      <c r="R7179" s="101">
        <f t="shared" ca="1" si="1007"/>
        <v>0.28648859171190305</v>
      </c>
      <c r="S7179" s="13"/>
      <c r="T7179" s="101">
        <f t="shared" ca="1" si="1008"/>
        <v>0</v>
      </c>
      <c r="U7179" s="101">
        <f t="shared" si="1009"/>
        <v>0</v>
      </c>
      <c r="V7179" s="101">
        <f t="shared" ca="1" si="1010"/>
        <v>231.066899276448</v>
      </c>
    </row>
    <row r="7180" spans="2:22" x14ac:dyDescent="0.3">
      <c r="B7180" s="13">
        <v>2023</v>
      </c>
      <c r="C7180" s="13">
        <v>10</v>
      </c>
      <c r="D7180" s="13">
        <v>24</v>
      </c>
      <c r="E7180" s="83" t="s">
        <v>396</v>
      </c>
      <c r="F7180" s="13">
        <v>2</v>
      </c>
      <c r="G7180" s="13">
        <v>13</v>
      </c>
      <c r="H7180" s="13" t="s">
        <v>70</v>
      </c>
      <c r="I7180" s="13" t="s">
        <v>53</v>
      </c>
      <c r="J7180" s="13"/>
      <c r="K7180" s="13" t="s">
        <v>27</v>
      </c>
      <c r="L7180" s="12">
        <f t="shared" ca="1" si="1003"/>
        <v>1.6092800838692638</v>
      </c>
      <c r="M7180" s="101">
        <f t="shared" ca="1" si="1004"/>
        <v>8.4905617224942359E-2</v>
      </c>
      <c r="N7180" s="101">
        <f t="shared" ca="1" si="1002"/>
        <v>1015.9605927560372</v>
      </c>
      <c r="O7180" s="101">
        <f t="shared" ca="1" si="1005"/>
        <v>0.17362522824865487</v>
      </c>
      <c r="Q7180" s="12">
        <f t="shared" ca="1" si="1006"/>
        <v>5.6000000000000005</v>
      </c>
      <c r="R7180" s="101">
        <f t="shared" ca="1" si="1007"/>
        <v>0.33781444090046692</v>
      </c>
      <c r="S7180" s="13"/>
      <c r="T7180" s="101">
        <f t="shared" ca="1" si="1008"/>
        <v>0</v>
      </c>
      <c r="U7180" s="101">
        <f t="shared" si="1009"/>
        <v>0</v>
      </c>
      <c r="V7180" s="101">
        <f t="shared" ca="1" si="1010"/>
        <v>230.39127039464705</v>
      </c>
    </row>
    <row r="7181" spans="2:22" x14ac:dyDescent="0.3">
      <c r="B7181" s="13">
        <v>2023</v>
      </c>
      <c r="C7181" s="13">
        <v>10</v>
      </c>
      <c r="D7181" s="13">
        <v>24</v>
      </c>
      <c r="E7181" s="83" t="s">
        <v>396</v>
      </c>
      <c r="F7181" s="13">
        <v>2</v>
      </c>
      <c r="G7181" s="13">
        <v>14</v>
      </c>
      <c r="H7181" s="13" t="s">
        <v>70</v>
      </c>
      <c r="I7181" s="13" t="s">
        <v>53</v>
      </c>
      <c r="J7181" s="13"/>
      <c r="K7181" s="13" t="s">
        <v>27</v>
      </c>
      <c r="L7181" s="12">
        <f t="shared" ca="1" si="1003"/>
        <v>2.0549762912698575</v>
      </c>
      <c r="M7181" s="101">
        <f t="shared" ca="1" si="1004"/>
        <v>0.10842054912739768</v>
      </c>
      <c r="N7181" s="101">
        <f t="shared" ca="1" si="1002"/>
        <v>1015.9605927560372</v>
      </c>
      <c r="O7181" s="101">
        <f t="shared" ca="1" si="1005"/>
        <v>0.22171139206510493</v>
      </c>
      <c r="Q7181" s="12">
        <f t="shared" ca="1" si="1006"/>
        <v>5.6000000000000005</v>
      </c>
      <c r="R7181" s="101">
        <f t="shared" ca="1" si="1007"/>
        <v>0.30008625694400665</v>
      </c>
      <c r="S7181" s="13"/>
      <c r="T7181" s="101">
        <f t="shared" ca="1" si="1008"/>
        <v>0</v>
      </c>
      <c r="U7181" s="101">
        <f t="shared" si="1009"/>
        <v>0</v>
      </c>
      <c r="V7181" s="101">
        <f t="shared" ca="1" si="1010"/>
        <v>229.79109788075903</v>
      </c>
    </row>
    <row r="7182" spans="2:22" x14ac:dyDescent="0.3">
      <c r="B7182" s="13">
        <v>2023</v>
      </c>
      <c r="C7182" s="13">
        <v>10</v>
      </c>
      <c r="D7182" s="13">
        <v>24</v>
      </c>
      <c r="E7182" s="83" t="s">
        <v>396</v>
      </c>
      <c r="F7182" s="13">
        <v>2</v>
      </c>
      <c r="G7182" s="13">
        <v>15</v>
      </c>
      <c r="H7182" s="13" t="s">
        <v>70</v>
      </c>
      <c r="I7182" s="13" t="s">
        <v>53</v>
      </c>
      <c r="J7182" s="13"/>
      <c r="K7182" s="13" t="s">
        <v>27</v>
      </c>
      <c r="L7182" s="12">
        <f t="shared" ca="1" si="1003"/>
        <v>1.8909053248148566</v>
      </c>
      <c r="M7182" s="101">
        <f t="shared" ca="1" si="1004"/>
        <v>9.9764164937231836E-2</v>
      </c>
      <c r="N7182" s="101">
        <f t="shared" ca="1" si="1002"/>
        <v>1015.9605927560372</v>
      </c>
      <c r="O7182" s="101">
        <f t="shared" ca="1" si="1005"/>
        <v>0.20400977549427488</v>
      </c>
      <c r="Q7182" s="12">
        <f t="shared" ca="1" si="1006"/>
        <v>5.0478567003369852</v>
      </c>
      <c r="R7182" s="101">
        <f t="shared" ca="1" si="1007"/>
        <v>0.2672359339379482</v>
      </c>
      <c r="S7182" s="13"/>
      <c r="T7182" s="101">
        <f t="shared" ca="1" si="1008"/>
        <v>0</v>
      </c>
      <c r="U7182" s="101">
        <f t="shared" si="1009"/>
        <v>0</v>
      </c>
      <c r="V7182" s="101">
        <f t="shared" ca="1" si="1010"/>
        <v>229.25662601288315</v>
      </c>
    </row>
    <row r="7183" spans="2:22" x14ac:dyDescent="0.3">
      <c r="B7183" s="13">
        <v>2023</v>
      </c>
      <c r="C7183" s="13">
        <v>10</v>
      </c>
      <c r="D7183" s="13">
        <v>24</v>
      </c>
      <c r="E7183" s="83" t="s">
        <v>396</v>
      </c>
      <c r="F7183" s="13">
        <v>2</v>
      </c>
      <c r="G7183" s="13">
        <v>16</v>
      </c>
      <c r="H7183" s="13" t="s">
        <v>71</v>
      </c>
      <c r="I7183" s="13" t="s">
        <v>53</v>
      </c>
      <c r="J7183" s="13"/>
      <c r="K7183" s="13" t="s">
        <v>27</v>
      </c>
      <c r="L7183" s="12">
        <f t="shared" ca="1" si="1003"/>
        <v>1.909166816021499</v>
      </c>
      <c r="M7183" s="101">
        <f t="shared" ca="1" si="1004"/>
        <v>0.23700396854090888</v>
      </c>
      <c r="N7183" s="101">
        <f t="shared" ca="1" si="1002"/>
        <v>1016.4975459230432</v>
      </c>
      <c r="O7183" s="101">
        <f t="shared" ca="1" si="1005"/>
        <v>0.56854987781120236</v>
      </c>
      <c r="Q7183" s="12">
        <f t="shared" ca="1" si="1006"/>
        <v>5.6000000000000005</v>
      </c>
      <c r="R7183" s="101">
        <f t="shared" ca="1" si="1007"/>
        <v>0.31242902902378017</v>
      </c>
      <c r="S7183" s="13"/>
      <c r="T7183" s="101">
        <f t="shared" ca="1" si="1008"/>
        <v>0</v>
      </c>
      <c r="U7183" s="101">
        <f t="shared" ca="1" si="1009"/>
        <v>0.53695316700604656</v>
      </c>
      <c r="V7183" s="101">
        <f t="shared" ca="1" si="1010"/>
        <v>229.16872112184163</v>
      </c>
    </row>
    <row r="7184" spans="2:22" x14ac:dyDescent="0.3">
      <c r="B7184" s="13">
        <v>2023</v>
      </c>
      <c r="C7184" s="13">
        <v>10</v>
      </c>
      <c r="D7184" s="13">
        <v>24</v>
      </c>
      <c r="E7184" s="83" t="s">
        <v>396</v>
      </c>
      <c r="F7184" s="13">
        <v>2</v>
      </c>
      <c r="G7184" s="13">
        <v>17</v>
      </c>
      <c r="H7184" s="13" t="s">
        <v>71</v>
      </c>
      <c r="I7184" s="13" t="s">
        <v>53</v>
      </c>
      <c r="J7184" s="13"/>
      <c r="K7184" s="13" t="s">
        <v>27</v>
      </c>
      <c r="L7184" s="12">
        <f t="shared" ca="1" si="1003"/>
        <v>2.126220169911722</v>
      </c>
      <c r="M7184" s="101">
        <f t="shared" ca="1" si="1004"/>
        <v>0.26394897189284117</v>
      </c>
      <c r="N7184" s="101">
        <f t="shared" ref="N7184:N7247" ca="1" si="1011">IF(H7184="On-Peak",IF(I7184="Winter",((L7184*$D$48)/60)+N7183,((L7184*$D$47)/60)+N7183),N7183)</f>
        <v>1017.0955453458308</v>
      </c>
      <c r="O7184" s="101">
        <f t="shared" ca="1" si="1005"/>
        <v>0.63318836659971078</v>
      </c>
      <c r="Q7184" s="12">
        <f t="shared" ca="1" si="1006"/>
        <v>0</v>
      </c>
      <c r="R7184" s="101">
        <f t="shared" ca="1" si="1007"/>
        <v>0</v>
      </c>
      <c r="S7184" s="13"/>
      <c r="T7184" s="101">
        <f t="shared" ca="1" si="1008"/>
        <v>0.26394897189284117</v>
      </c>
      <c r="U7184" s="101">
        <f t="shared" ca="1" si="1009"/>
        <v>0.59799942278767182</v>
      </c>
      <c r="V7184" s="101">
        <f t="shared" ca="1" si="1010"/>
        <v>230.03066951652212</v>
      </c>
    </row>
    <row r="7185" spans="2:22" x14ac:dyDescent="0.3">
      <c r="B7185" s="13">
        <v>2023</v>
      </c>
      <c r="C7185" s="13">
        <v>10</v>
      </c>
      <c r="D7185" s="13">
        <v>24</v>
      </c>
      <c r="E7185" s="83" t="s">
        <v>396</v>
      </c>
      <c r="F7185" s="13">
        <v>2</v>
      </c>
      <c r="G7185" s="13">
        <v>18</v>
      </c>
      <c r="H7185" s="13" t="s">
        <v>71</v>
      </c>
      <c r="I7185" s="13" t="s">
        <v>53</v>
      </c>
      <c r="J7185" s="13"/>
      <c r="K7185" s="13" t="s">
        <v>27</v>
      </c>
      <c r="L7185" s="12">
        <f t="shared" ca="1" si="1003"/>
        <v>1.4653242850159554</v>
      </c>
      <c r="M7185" s="101">
        <f t="shared" ca="1" si="1004"/>
        <v>0.18190535674188069</v>
      </c>
      <c r="N7185" s="101">
        <f t="shared" ca="1" si="1011"/>
        <v>1017.5076678009916</v>
      </c>
      <c r="O7185" s="101">
        <f t="shared" ca="1" si="1005"/>
        <v>0.43637357207775151</v>
      </c>
      <c r="Q7185" s="12">
        <f t="shared" ca="1" si="1006"/>
        <v>0</v>
      </c>
      <c r="R7185" s="101">
        <f t="shared" ca="1" si="1007"/>
        <v>0</v>
      </c>
      <c r="S7185" s="13"/>
      <c r="T7185" s="101">
        <f t="shared" ca="1" si="1008"/>
        <v>0.18190535674188069</v>
      </c>
      <c r="U7185" s="101">
        <f t="shared" ca="1" si="1009"/>
        <v>0.41212245516073748</v>
      </c>
      <c r="V7185" s="101">
        <f t="shared" ca="1" si="1010"/>
        <v>230.62469732842473</v>
      </c>
    </row>
    <row r="7186" spans="2:22" x14ac:dyDescent="0.3">
      <c r="B7186" s="13">
        <v>2023</v>
      </c>
      <c r="C7186" s="13">
        <v>10</v>
      </c>
      <c r="D7186" s="13">
        <v>24</v>
      </c>
      <c r="E7186" s="83" t="s">
        <v>396</v>
      </c>
      <c r="F7186" s="13">
        <v>2</v>
      </c>
      <c r="G7186" s="13">
        <v>19</v>
      </c>
      <c r="H7186" s="13" t="s">
        <v>71</v>
      </c>
      <c r="I7186" s="13" t="s">
        <v>53</v>
      </c>
      <c r="J7186" s="13"/>
      <c r="K7186" s="13" t="s">
        <v>27</v>
      </c>
      <c r="L7186" s="12">
        <f t="shared" ca="1" si="1003"/>
        <v>2.4139134004348826</v>
      </c>
      <c r="M7186" s="101">
        <f t="shared" ca="1" si="1004"/>
        <v>0.29966320952998632</v>
      </c>
      <c r="N7186" s="101">
        <f t="shared" ca="1" si="1011"/>
        <v>1018.186580944864</v>
      </c>
      <c r="O7186" s="101">
        <f t="shared" ca="1" si="1005"/>
        <v>0.71886341064950809</v>
      </c>
      <c r="Q7186" s="12">
        <f t="shared" ca="1" si="1006"/>
        <v>0</v>
      </c>
      <c r="R7186" s="101">
        <f t="shared" ca="1" si="1007"/>
        <v>0</v>
      </c>
      <c r="S7186" s="13"/>
      <c r="T7186" s="101">
        <f t="shared" ca="1" si="1008"/>
        <v>0.29966320952998632</v>
      </c>
      <c r="U7186" s="101">
        <f t="shared" ca="1" si="1009"/>
        <v>0.67891314387231072</v>
      </c>
      <c r="V7186" s="101">
        <f t="shared" ca="1" si="1010"/>
        <v>231.60327368182703</v>
      </c>
    </row>
    <row r="7187" spans="2:22" x14ac:dyDescent="0.3">
      <c r="B7187" s="13">
        <v>2023</v>
      </c>
      <c r="C7187" s="13">
        <v>10</v>
      </c>
      <c r="D7187" s="13">
        <v>24</v>
      </c>
      <c r="E7187" s="83" t="s">
        <v>396</v>
      </c>
      <c r="F7187" s="13">
        <v>2</v>
      </c>
      <c r="G7187" s="13">
        <v>20</v>
      </c>
      <c r="H7187" s="13" t="s">
        <v>69</v>
      </c>
      <c r="I7187" s="13" t="s">
        <v>53</v>
      </c>
      <c r="J7187" s="13"/>
      <c r="K7187" s="13" t="s">
        <v>27</v>
      </c>
      <c r="L7187" s="12">
        <f t="shared" ca="1" si="1003"/>
        <v>1.9171143996527096</v>
      </c>
      <c r="M7187" s="101">
        <f t="shared" ca="1" si="1004"/>
        <v>0.10114695572567696</v>
      </c>
      <c r="N7187" s="101">
        <f t="shared" ca="1" si="1011"/>
        <v>1018.186580944864</v>
      </c>
      <c r="O7187" s="101">
        <f t="shared" ca="1" si="1005"/>
        <v>0.20683747257853083</v>
      </c>
      <c r="Q7187" s="12">
        <f t="shared" ca="1" si="1006"/>
        <v>0</v>
      </c>
      <c r="R7187" s="101">
        <f t="shared" ca="1" si="1007"/>
        <v>0</v>
      </c>
      <c r="S7187" s="13"/>
      <c r="T7187" s="101">
        <f t="shared" ca="1" si="1008"/>
        <v>0.10114695572567696</v>
      </c>
      <c r="U7187" s="101">
        <f t="shared" si="1009"/>
        <v>0</v>
      </c>
      <c r="V7187" s="101">
        <f t="shared" ca="1" si="1010"/>
        <v>231.70442063755272</v>
      </c>
    </row>
    <row r="7188" spans="2:22" x14ac:dyDescent="0.3">
      <c r="B7188" s="13">
        <v>2023</v>
      </c>
      <c r="C7188" s="13">
        <v>10</v>
      </c>
      <c r="D7188" s="13">
        <v>24</v>
      </c>
      <c r="E7188" s="83" t="s">
        <v>396</v>
      </c>
      <c r="F7188" s="13">
        <v>2</v>
      </c>
      <c r="G7188" s="13">
        <v>21</v>
      </c>
      <c r="H7188" s="13" t="s">
        <v>69</v>
      </c>
      <c r="I7188" s="13" t="s">
        <v>53</v>
      </c>
      <c r="J7188" s="13"/>
      <c r="K7188" s="13" t="s">
        <v>27</v>
      </c>
      <c r="L7188" s="12">
        <f t="shared" ca="1" si="1003"/>
        <v>2.9440989054563271</v>
      </c>
      <c r="M7188" s="101">
        <f t="shared" ca="1" si="1004"/>
        <v>0.15533065825187584</v>
      </c>
      <c r="N7188" s="101">
        <f t="shared" ca="1" si="1011"/>
        <v>1018.186580944864</v>
      </c>
      <c r="O7188" s="101">
        <f t="shared" ca="1" si="1005"/>
        <v>0.31763883090968315</v>
      </c>
      <c r="Q7188" s="12">
        <f t="shared" ca="1" si="1006"/>
        <v>0</v>
      </c>
      <c r="R7188" s="101">
        <f t="shared" ca="1" si="1007"/>
        <v>0</v>
      </c>
      <c r="S7188" s="13"/>
      <c r="T7188" s="101">
        <f t="shared" ca="1" si="1008"/>
        <v>0.15533065825187584</v>
      </c>
      <c r="U7188" s="101">
        <f t="shared" si="1009"/>
        <v>0</v>
      </c>
      <c r="V7188" s="101">
        <f t="shared" ca="1" si="1010"/>
        <v>231.85975129580459</v>
      </c>
    </row>
    <row r="7189" spans="2:22" x14ac:dyDescent="0.3">
      <c r="B7189" s="13">
        <v>2023</v>
      </c>
      <c r="C7189" s="13">
        <v>10</v>
      </c>
      <c r="D7189" s="13">
        <v>24</v>
      </c>
      <c r="E7189" s="83" t="s">
        <v>396</v>
      </c>
      <c r="F7189" s="13">
        <v>2</v>
      </c>
      <c r="G7189" s="13">
        <v>22</v>
      </c>
      <c r="H7189" s="13" t="s">
        <v>69</v>
      </c>
      <c r="I7189" s="13" t="s">
        <v>53</v>
      </c>
      <c r="J7189" s="13"/>
      <c r="K7189" s="13" t="s">
        <v>27</v>
      </c>
      <c r="L7189" s="12">
        <f t="shared" ca="1" si="1003"/>
        <v>1.6254269060180004</v>
      </c>
      <c r="M7189" s="101">
        <f t="shared" ca="1" si="1004"/>
        <v>8.5757523561509702E-2</v>
      </c>
      <c r="N7189" s="101">
        <f t="shared" ca="1" si="1011"/>
        <v>1018.186580944864</v>
      </c>
      <c r="O7189" s="101">
        <f t="shared" ca="1" si="1005"/>
        <v>0.17536730889028207</v>
      </c>
      <c r="Q7189" s="12">
        <f t="shared" ca="1" si="1006"/>
        <v>0</v>
      </c>
      <c r="R7189" s="101">
        <f t="shared" ca="1" si="1007"/>
        <v>0</v>
      </c>
      <c r="S7189" s="13"/>
      <c r="T7189" s="101">
        <f t="shared" ca="1" si="1008"/>
        <v>8.5757523561509702E-2</v>
      </c>
      <c r="U7189" s="101">
        <f t="shared" si="1009"/>
        <v>0</v>
      </c>
      <c r="V7189" s="101">
        <f t="shared" ca="1" si="1010"/>
        <v>231.9455088193661</v>
      </c>
    </row>
    <row r="7190" spans="2:22" x14ac:dyDescent="0.3">
      <c r="B7190" s="13">
        <v>2023</v>
      </c>
      <c r="C7190" s="13">
        <v>10</v>
      </c>
      <c r="D7190" s="13">
        <v>24</v>
      </c>
      <c r="E7190" s="83" t="s">
        <v>396</v>
      </c>
      <c r="F7190" s="13">
        <v>2</v>
      </c>
      <c r="G7190" s="13">
        <v>23</v>
      </c>
      <c r="H7190" s="13" t="s">
        <v>69</v>
      </c>
      <c r="I7190" s="13" t="s">
        <v>53</v>
      </c>
      <c r="J7190" s="13"/>
      <c r="K7190" s="13" t="s">
        <v>27</v>
      </c>
      <c r="L7190" s="12">
        <f t="shared" ca="1" si="1003"/>
        <v>3.7142030815107701</v>
      </c>
      <c r="M7190" s="101">
        <f t="shared" ca="1" si="1004"/>
        <v>0.19596135458050823</v>
      </c>
      <c r="N7190" s="101">
        <f t="shared" ca="1" si="1011"/>
        <v>1018.186580944864</v>
      </c>
      <c r="O7190" s="101">
        <f t="shared" ca="1" si="1005"/>
        <v>0.40072537046419698</v>
      </c>
      <c r="Q7190" s="12">
        <f t="shared" ca="1" si="1006"/>
        <v>0</v>
      </c>
      <c r="R7190" s="101">
        <f t="shared" ca="1" si="1007"/>
        <v>0</v>
      </c>
      <c r="S7190" s="13"/>
      <c r="T7190" s="101">
        <f t="shared" ca="1" si="1008"/>
        <v>0.19596135458050823</v>
      </c>
      <c r="U7190" s="101">
        <f t="shared" si="1009"/>
        <v>0</v>
      </c>
      <c r="V7190" s="101">
        <f t="shared" ca="1" si="1010"/>
        <v>232.1414701739466</v>
      </c>
    </row>
    <row r="7191" spans="2:22" x14ac:dyDescent="0.3">
      <c r="B7191" s="13">
        <v>2023</v>
      </c>
      <c r="C7191" s="13">
        <v>10</v>
      </c>
      <c r="D7191" s="13">
        <v>25</v>
      </c>
      <c r="E7191" s="83" t="s">
        <v>397</v>
      </c>
      <c r="F7191" s="13">
        <v>3</v>
      </c>
      <c r="G7191" s="13">
        <v>0</v>
      </c>
      <c r="H7191" s="13" t="s">
        <v>69</v>
      </c>
      <c r="I7191" s="13" t="s">
        <v>53</v>
      </c>
      <c r="J7191" s="13"/>
      <c r="K7191" s="13" t="s">
        <v>27</v>
      </c>
      <c r="L7191" s="12">
        <f t="shared" ca="1" si="1003"/>
        <v>2.4035927284054508</v>
      </c>
      <c r="M7191" s="101">
        <f t="shared" ca="1" si="1004"/>
        <v>0.1268135523506716</v>
      </c>
      <c r="N7191" s="101">
        <f t="shared" ca="1" si="1011"/>
        <v>1018.186580944864</v>
      </c>
      <c r="O7191" s="101">
        <f t="shared" ca="1" si="1005"/>
        <v>0.25932361946766408</v>
      </c>
      <c r="Q7191" s="12">
        <f t="shared" ca="1" si="1006"/>
        <v>0</v>
      </c>
      <c r="R7191" s="101">
        <f t="shared" ca="1" si="1007"/>
        <v>0</v>
      </c>
      <c r="S7191" s="13"/>
      <c r="T7191" s="101">
        <f t="shared" ca="1" si="1008"/>
        <v>0.1268135523506716</v>
      </c>
      <c r="U7191" s="101">
        <f t="shared" si="1009"/>
        <v>0</v>
      </c>
      <c r="V7191" s="101">
        <f t="shared" ca="1" si="1010"/>
        <v>232.26828372629728</v>
      </c>
    </row>
    <row r="7192" spans="2:22" x14ac:dyDescent="0.3">
      <c r="B7192" s="13">
        <v>2023</v>
      </c>
      <c r="C7192" s="13">
        <v>10</v>
      </c>
      <c r="D7192" s="13">
        <v>25</v>
      </c>
      <c r="E7192" s="83" t="s">
        <v>397</v>
      </c>
      <c r="F7192" s="13">
        <v>3</v>
      </c>
      <c r="G7192" s="13">
        <v>1</v>
      </c>
      <c r="H7192" s="13" t="s">
        <v>69</v>
      </c>
      <c r="I7192" s="13" t="s">
        <v>53</v>
      </c>
      <c r="J7192" s="13"/>
      <c r="K7192" s="13" t="s">
        <v>27</v>
      </c>
      <c r="L7192" s="12">
        <f t="shared" ca="1" si="1003"/>
        <v>1.531702996972605</v>
      </c>
      <c r="M7192" s="101">
        <f t="shared" ca="1" si="1004"/>
        <v>8.0812650120274637E-2</v>
      </c>
      <c r="N7192" s="101">
        <f t="shared" ca="1" si="1011"/>
        <v>1018.186580944864</v>
      </c>
      <c r="O7192" s="101">
        <f t="shared" ca="1" si="1005"/>
        <v>0.16525543634337436</v>
      </c>
      <c r="Q7192" s="12">
        <f t="shared" ca="1" si="1006"/>
        <v>0</v>
      </c>
      <c r="R7192" s="101">
        <f t="shared" ca="1" si="1007"/>
        <v>0</v>
      </c>
      <c r="S7192" s="13"/>
      <c r="T7192" s="101">
        <f t="shared" ca="1" si="1008"/>
        <v>8.0812650120274637E-2</v>
      </c>
      <c r="U7192" s="101">
        <f t="shared" si="1009"/>
        <v>0</v>
      </c>
      <c r="V7192" s="101">
        <f t="shared" ca="1" si="1010"/>
        <v>232.34909637641755</v>
      </c>
    </row>
    <row r="7193" spans="2:22" x14ac:dyDescent="0.3">
      <c r="B7193" s="13">
        <v>2023</v>
      </c>
      <c r="C7193" s="13">
        <v>10</v>
      </c>
      <c r="D7193" s="13">
        <v>25</v>
      </c>
      <c r="E7193" s="83" t="s">
        <v>397</v>
      </c>
      <c r="F7193" s="13">
        <v>3</v>
      </c>
      <c r="G7193" s="13">
        <v>2</v>
      </c>
      <c r="H7193" s="13" t="s">
        <v>69</v>
      </c>
      <c r="I7193" s="13" t="s">
        <v>53</v>
      </c>
      <c r="J7193" s="13"/>
      <c r="K7193" s="13" t="s">
        <v>27</v>
      </c>
      <c r="L7193" s="12">
        <f t="shared" ca="1" si="1003"/>
        <v>1.3888185225724266</v>
      </c>
      <c r="M7193" s="101">
        <f t="shared" ca="1" si="1004"/>
        <v>7.3274065250921228E-2</v>
      </c>
      <c r="N7193" s="101">
        <f t="shared" ca="1" si="1011"/>
        <v>1018.186580944864</v>
      </c>
      <c r="O7193" s="101">
        <f t="shared" ca="1" si="1005"/>
        <v>0.1498396304003391</v>
      </c>
      <c r="Q7193" s="12">
        <f t="shared" ca="1" si="1006"/>
        <v>0</v>
      </c>
      <c r="R7193" s="101">
        <f t="shared" ca="1" si="1007"/>
        <v>0</v>
      </c>
      <c r="S7193" s="13"/>
      <c r="T7193" s="101">
        <f t="shared" ca="1" si="1008"/>
        <v>7.3274065250921228E-2</v>
      </c>
      <c r="U7193" s="101">
        <f t="shared" si="1009"/>
        <v>0</v>
      </c>
      <c r="V7193" s="101">
        <f t="shared" ca="1" si="1010"/>
        <v>232.42237044166848</v>
      </c>
    </row>
    <row r="7194" spans="2:22" x14ac:dyDescent="0.3">
      <c r="B7194" s="13">
        <v>2023</v>
      </c>
      <c r="C7194" s="13">
        <v>10</v>
      </c>
      <c r="D7194" s="13">
        <v>25</v>
      </c>
      <c r="E7194" s="83" t="s">
        <v>397</v>
      </c>
      <c r="F7194" s="13">
        <v>3</v>
      </c>
      <c r="G7194" s="13">
        <v>3</v>
      </c>
      <c r="H7194" s="13" t="s">
        <v>69</v>
      </c>
      <c r="I7194" s="13" t="s">
        <v>53</v>
      </c>
      <c r="J7194" s="13"/>
      <c r="K7194" s="13" t="s">
        <v>27</v>
      </c>
      <c r="L7194" s="12">
        <f t="shared" ca="1" si="1003"/>
        <v>1.4258146420186129</v>
      </c>
      <c r="M7194" s="101">
        <f t="shared" ca="1" si="1004"/>
        <v>7.522598051290201E-2</v>
      </c>
      <c r="N7194" s="101">
        <f t="shared" ca="1" si="1011"/>
        <v>1018.186580944864</v>
      </c>
      <c r="O7194" s="101">
        <f t="shared" ca="1" si="1005"/>
        <v>0.15383114172738815</v>
      </c>
      <c r="Q7194" s="12">
        <f t="shared" ca="1" si="1006"/>
        <v>0</v>
      </c>
      <c r="R7194" s="101">
        <f t="shared" ca="1" si="1007"/>
        <v>0</v>
      </c>
      <c r="S7194" s="13"/>
      <c r="T7194" s="101">
        <f t="shared" ca="1" si="1008"/>
        <v>7.522598051290201E-2</v>
      </c>
      <c r="U7194" s="101">
        <f t="shared" si="1009"/>
        <v>0</v>
      </c>
      <c r="V7194" s="101">
        <f t="shared" ca="1" si="1010"/>
        <v>232.49759642218137</v>
      </c>
    </row>
    <row r="7195" spans="2:22" x14ac:dyDescent="0.3">
      <c r="B7195" s="13">
        <v>2023</v>
      </c>
      <c r="C7195" s="13">
        <v>10</v>
      </c>
      <c r="D7195" s="13">
        <v>25</v>
      </c>
      <c r="E7195" s="83" t="s">
        <v>397</v>
      </c>
      <c r="F7195" s="13">
        <v>3</v>
      </c>
      <c r="G7195" s="13">
        <v>4</v>
      </c>
      <c r="H7195" s="13" t="s">
        <v>69</v>
      </c>
      <c r="I7195" s="13" t="s">
        <v>53</v>
      </c>
      <c r="J7195" s="13"/>
      <c r="K7195" s="13" t="s">
        <v>27</v>
      </c>
      <c r="L7195" s="12">
        <f t="shared" ca="1" si="1003"/>
        <v>1.4832939692088953</v>
      </c>
      <c r="M7195" s="101">
        <f t="shared" ca="1" si="1004"/>
        <v>7.8258589815461313E-2</v>
      </c>
      <c r="N7195" s="101">
        <f t="shared" ca="1" si="1011"/>
        <v>1018.186580944864</v>
      </c>
      <c r="O7195" s="101">
        <f t="shared" ca="1" si="1005"/>
        <v>0.16003258633794773</v>
      </c>
      <c r="Q7195" s="12">
        <f t="shared" ca="1" si="1006"/>
        <v>0</v>
      </c>
      <c r="R7195" s="101">
        <f t="shared" ca="1" si="1007"/>
        <v>0</v>
      </c>
      <c r="S7195" s="13"/>
      <c r="T7195" s="101">
        <f t="shared" ca="1" si="1008"/>
        <v>7.8258589815461313E-2</v>
      </c>
      <c r="U7195" s="101">
        <f t="shared" si="1009"/>
        <v>0</v>
      </c>
      <c r="V7195" s="101">
        <f t="shared" ca="1" si="1010"/>
        <v>232.57585501199682</v>
      </c>
    </row>
    <row r="7196" spans="2:22" x14ac:dyDescent="0.3">
      <c r="B7196" s="13">
        <v>2023</v>
      </c>
      <c r="C7196" s="13">
        <v>10</v>
      </c>
      <c r="D7196" s="13">
        <v>25</v>
      </c>
      <c r="E7196" s="83" t="s">
        <v>397</v>
      </c>
      <c r="F7196" s="13">
        <v>3</v>
      </c>
      <c r="G7196" s="13">
        <v>5</v>
      </c>
      <c r="H7196" s="13" t="s">
        <v>69</v>
      </c>
      <c r="I7196" s="13" t="s">
        <v>53</v>
      </c>
      <c r="J7196" s="13"/>
      <c r="K7196" s="13" t="s">
        <v>27</v>
      </c>
      <c r="L7196" s="12">
        <f t="shared" ca="1" si="1003"/>
        <v>1.5571106515597286</v>
      </c>
      <c r="M7196" s="101">
        <f t="shared" ca="1" si="1004"/>
        <v>8.2153157976291288E-2</v>
      </c>
      <c r="N7196" s="101">
        <f t="shared" ca="1" si="1011"/>
        <v>1018.186580944864</v>
      </c>
      <c r="O7196" s="101">
        <f t="shared" ca="1" si="1005"/>
        <v>0.16799666819677911</v>
      </c>
      <c r="Q7196" s="12">
        <f t="shared" ca="1" si="1006"/>
        <v>0</v>
      </c>
      <c r="R7196" s="101">
        <f t="shared" ca="1" si="1007"/>
        <v>0</v>
      </c>
      <c r="S7196" s="13"/>
      <c r="T7196" s="101">
        <f t="shared" ca="1" si="1008"/>
        <v>8.2153157976291288E-2</v>
      </c>
      <c r="U7196" s="101">
        <f t="shared" si="1009"/>
        <v>0</v>
      </c>
      <c r="V7196" s="101">
        <f t="shared" ca="1" si="1010"/>
        <v>232.6580081699731</v>
      </c>
    </row>
    <row r="7197" spans="2:22" x14ac:dyDescent="0.3">
      <c r="B7197" s="13">
        <v>2023</v>
      </c>
      <c r="C7197" s="13">
        <v>10</v>
      </c>
      <c r="D7197" s="13">
        <v>25</v>
      </c>
      <c r="E7197" s="83" t="s">
        <v>397</v>
      </c>
      <c r="F7197" s="13">
        <v>3</v>
      </c>
      <c r="G7197" s="13">
        <v>6</v>
      </c>
      <c r="H7197" s="13" t="s">
        <v>69</v>
      </c>
      <c r="I7197" s="13" t="s">
        <v>53</v>
      </c>
      <c r="J7197" s="13"/>
      <c r="K7197" s="13" t="s">
        <v>27</v>
      </c>
      <c r="L7197" s="12">
        <f t="shared" ca="1" si="1003"/>
        <v>1.3386642620734399</v>
      </c>
      <c r="M7197" s="101">
        <f t="shared" ca="1" si="1004"/>
        <v>7.0627926466994687E-2</v>
      </c>
      <c r="N7197" s="101">
        <f t="shared" ca="1" si="1011"/>
        <v>1018.186580944864</v>
      </c>
      <c r="O7197" s="101">
        <f t="shared" ca="1" si="1005"/>
        <v>0.14442848723510343</v>
      </c>
      <c r="Q7197" s="12">
        <f t="shared" ca="1" si="1006"/>
        <v>5.6000000000000005</v>
      </c>
      <c r="R7197" s="101">
        <f t="shared" ca="1" si="1007"/>
        <v>0.36072207021548336</v>
      </c>
      <c r="S7197" s="13"/>
      <c r="T7197" s="101">
        <f t="shared" ca="1" si="1008"/>
        <v>0</v>
      </c>
      <c r="U7197" s="101">
        <f t="shared" si="1009"/>
        <v>0</v>
      </c>
      <c r="V7197" s="101">
        <f t="shared" ca="1" si="1010"/>
        <v>231.93656402954215</v>
      </c>
    </row>
    <row r="7198" spans="2:22" x14ac:dyDescent="0.3">
      <c r="B7198" s="13">
        <v>2023</v>
      </c>
      <c r="C7198" s="13">
        <v>10</v>
      </c>
      <c r="D7198" s="13">
        <v>25</v>
      </c>
      <c r="E7198" s="83" t="s">
        <v>397</v>
      </c>
      <c r="F7198" s="13">
        <v>3</v>
      </c>
      <c r="G7198" s="13">
        <v>7</v>
      </c>
      <c r="H7198" s="13" t="s">
        <v>69</v>
      </c>
      <c r="I7198" s="13" t="s">
        <v>53</v>
      </c>
      <c r="J7198" s="13"/>
      <c r="K7198" s="13" t="s">
        <v>27</v>
      </c>
      <c r="L7198" s="12">
        <f t="shared" ca="1" si="1003"/>
        <v>1.5531537252698597</v>
      </c>
      <c r="M7198" s="101">
        <f t="shared" ca="1" si="1004"/>
        <v>8.1944390545237805E-2</v>
      </c>
      <c r="N7198" s="101">
        <f t="shared" ca="1" si="1011"/>
        <v>1018.186580944864</v>
      </c>
      <c r="O7198" s="101">
        <f t="shared" ca="1" si="1005"/>
        <v>0.16756975541936517</v>
      </c>
      <c r="Q7198" s="12">
        <f t="shared" ca="1" si="1006"/>
        <v>0</v>
      </c>
      <c r="R7198" s="101">
        <f t="shared" ca="1" si="1007"/>
        <v>0</v>
      </c>
      <c r="S7198" s="13"/>
      <c r="T7198" s="101">
        <f t="shared" ca="1" si="1008"/>
        <v>8.1944390545237805E-2</v>
      </c>
      <c r="U7198" s="101">
        <f t="shared" si="1009"/>
        <v>0</v>
      </c>
      <c r="V7198" s="101">
        <f t="shared" ca="1" si="1010"/>
        <v>232.01850842008739</v>
      </c>
    </row>
    <row r="7199" spans="2:22" x14ac:dyDescent="0.3">
      <c r="B7199" s="13">
        <v>2023</v>
      </c>
      <c r="C7199" s="13">
        <v>10</v>
      </c>
      <c r="D7199" s="13">
        <v>25</v>
      </c>
      <c r="E7199" s="83" t="s">
        <v>397</v>
      </c>
      <c r="F7199" s="13">
        <v>3</v>
      </c>
      <c r="G7199" s="13">
        <v>8</v>
      </c>
      <c r="H7199" s="13" t="s">
        <v>69</v>
      </c>
      <c r="I7199" s="13" t="s">
        <v>53</v>
      </c>
      <c r="J7199" s="13"/>
      <c r="K7199" s="13" t="s">
        <v>27</v>
      </c>
      <c r="L7199" s="12">
        <f t="shared" ca="1" si="1003"/>
        <v>1.835651406862854</v>
      </c>
      <c r="M7199" s="101">
        <f t="shared" ca="1" si="1004"/>
        <v>9.6848968226084173E-2</v>
      </c>
      <c r="N7199" s="101">
        <f t="shared" ca="1" si="1011"/>
        <v>1018.186580944864</v>
      </c>
      <c r="O7199" s="101">
        <f t="shared" ca="1" si="1005"/>
        <v>0.19804843028643332</v>
      </c>
      <c r="Q7199" s="12">
        <f t="shared" ca="1" si="1006"/>
        <v>4.4036147399997247</v>
      </c>
      <c r="R7199" s="101">
        <f t="shared" ca="1" si="1007"/>
        <v>0.21737809615003612</v>
      </c>
      <c r="S7199" s="13"/>
      <c r="T7199" s="101">
        <f t="shared" ca="1" si="1008"/>
        <v>0</v>
      </c>
      <c r="U7199" s="101">
        <f t="shared" si="1009"/>
        <v>0</v>
      </c>
      <c r="V7199" s="101">
        <f t="shared" ca="1" si="1010"/>
        <v>231.5837522277873</v>
      </c>
    </row>
    <row r="7200" spans="2:22" x14ac:dyDescent="0.3">
      <c r="B7200" s="13">
        <v>2023</v>
      </c>
      <c r="C7200" s="13">
        <v>10</v>
      </c>
      <c r="D7200" s="13">
        <v>25</v>
      </c>
      <c r="E7200" s="83" t="s">
        <v>397</v>
      </c>
      <c r="F7200" s="13">
        <v>3</v>
      </c>
      <c r="G7200" s="13">
        <v>9</v>
      </c>
      <c r="H7200" s="13" t="s">
        <v>69</v>
      </c>
      <c r="I7200" s="13" t="s">
        <v>53</v>
      </c>
      <c r="J7200" s="13"/>
      <c r="K7200" s="13" t="s">
        <v>27</v>
      </c>
      <c r="L7200" s="12">
        <f t="shared" ca="1" si="1003"/>
        <v>2.2424630169377591</v>
      </c>
      <c r="M7200" s="101">
        <f t="shared" ca="1" si="1004"/>
        <v>0.11831234877363617</v>
      </c>
      <c r="N7200" s="101">
        <f t="shared" ca="1" si="1011"/>
        <v>1018.186580944864</v>
      </c>
      <c r="O7200" s="101">
        <f t="shared" ca="1" si="1005"/>
        <v>0.24193933489741482</v>
      </c>
      <c r="Q7200" s="12">
        <f t="shared" ca="1" si="1006"/>
        <v>2.3196244820768546</v>
      </c>
      <c r="R7200" s="101">
        <f t="shared" ca="1" si="1007"/>
        <v>6.5317180240244341E-3</v>
      </c>
      <c r="S7200" s="13"/>
      <c r="T7200" s="101">
        <f t="shared" ca="1" si="1008"/>
        <v>0</v>
      </c>
      <c r="U7200" s="101">
        <f t="shared" si="1009"/>
        <v>0</v>
      </c>
      <c r="V7200" s="101">
        <f t="shared" ca="1" si="1010"/>
        <v>231.57068879173923</v>
      </c>
    </row>
    <row r="7201" spans="2:22" x14ac:dyDescent="0.3">
      <c r="B7201" s="13">
        <v>2023</v>
      </c>
      <c r="C7201" s="13">
        <v>10</v>
      </c>
      <c r="D7201" s="13">
        <v>25</v>
      </c>
      <c r="E7201" s="83" t="s">
        <v>397</v>
      </c>
      <c r="F7201" s="13">
        <v>3</v>
      </c>
      <c r="G7201" s="13">
        <v>10</v>
      </c>
      <c r="H7201" s="13" t="s">
        <v>70</v>
      </c>
      <c r="I7201" s="13" t="s">
        <v>53</v>
      </c>
      <c r="J7201" s="13"/>
      <c r="K7201" s="13" t="s">
        <v>27</v>
      </c>
      <c r="L7201" s="12">
        <f t="shared" ca="1" si="1003"/>
        <v>1.7142617969342331</v>
      </c>
      <c r="M7201" s="101">
        <f t="shared" ca="1" si="1004"/>
        <v>9.0444452406250139E-2</v>
      </c>
      <c r="N7201" s="101">
        <f t="shared" ca="1" si="1011"/>
        <v>1018.186580944864</v>
      </c>
      <c r="O7201" s="101">
        <f t="shared" ca="1" si="1005"/>
        <v>0.18495170527123442</v>
      </c>
      <c r="Q7201" s="12">
        <f t="shared" ca="1" si="1006"/>
        <v>5.6000000000000005</v>
      </c>
      <c r="R7201" s="101">
        <f t="shared" ca="1" si="1007"/>
        <v>0.32892773888951726</v>
      </c>
      <c r="S7201" s="13"/>
      <c r="T7201" s="101">
        <f t="shared" ca="1" si="1008"/>
        <v>0</v>
      </c>
      <c r="U7201" s="101">
        <f t="shared" si="1009"/>
        <v>0</v>
      </c>
      <c r="V7201" s="101">
        <f t="shared" ca="1" si="1010"/>
        <v>230.91283331396019</v>
      </c>
    </row>
    <row r="7202" spans="2:22" x14ac:dyDescent="0.3">
      <c r="B7202" s="13">
        <v>2023</v>
      </c>
      <c r="C7202" s="13">
        <v>10</v>
      </c>
      <c r="D7202" s="13">
        <v>25</v>
      </c>
      <c r="E7202" s="83" t="s">
        <v>397</v>
      </c>
      <c r="F7202" s="13">
        <v>3</v>
      </c>
      <c r="G7202" s="13">
        <v>11</v>
      </c>
      <c r="H7202" s="13" t="s">
        <v>70</v>
      </c>
      <c r="I7202" s="13" t="s">
        <v>53</v>
      </c>
      <c r="J7202" s="13"/>
      <c r="K7202" s="13" t="s">
        <v>27</v>
      </c>
      <c r="L7202" s="12">
        <f t="shared" ca="1" si="1003"/>
        <v>2.4464863984879783</v>
      </c>
      <c r="M7202" s="101">
        <f t="shared" ca="1" si="1004"/>
        <v>0.12907662238422574</v>
      </c>
      <c r="N7202" s="101">
        <f t="shared" ca="1" si="1011"/>
        <v>1018.186580944864</v>
      </c>
      <c r="O7202" s="101">
        <f t="shared" ca="1" si="1005"/>
        <v>0.26395141753286799</v>
      </c>
      <c r="Q7202" s="12">
        <f t="shared" ca="1" si="1006"/>
        <v>1.6302551801865135</v>
      </c>
      <c r="R7202" s="101">
        <f t="shared" ca="1" si="1007"/>
        <v>0</v>
      </c>
      <c r="S7202" s="13"/>
      <c r="T7202" s="101">
        <f t="shared" ca="1" si="1008"/>
        <v>4.3064359077585289E-2</v>
      </c>
      <c r="U7202" s="101">
        <f t="shared" si="1009"/>
        <v>0</v>
      </c>
      <c r="V7202" s="101">
        <f t="shared" ca="1" si="1010"/>
        <v>230.95589767303778</v>
      </c>
    </row>
    <row r="7203" spans="2:22" x14ac:dyDescent="0.3">
      <c r="B7203" s="13">
        <v>2023</v>
      </c>
      <c r="C7203" s="13">
        <v>10</v>
      </c>
      <c r="D7203" s="13">
        <v>25</v>
      </c>
      <c r="E7203" s="83" t="s">
        <v>397</v>
      </c>
      <c r="F7203" s="13">
        <v>3</v>
      </c>
      <c r="G7203" s="13">
        <v>12</v>
      </c>
      <c r="H7203" s="13" t="s">
        <v>70</v>
      </c>
      <c r="I7203" s="13" t="s">
        <v>53</v>
      </c>
      <c r="J7203" s="13"/>
      <c r="K7203" s="13" t="s">
        <v>27</v>
      </c>
      <c r="L7203" s="12">
        <f t="shared" ca="1" si="1003"/>
        <v>2.0809671127501974</v>
      </c>
      <c r="M7203" s="101">
        <f t="shared" ca="1" si="1004"/>
        <v>0.10979182486870041</v>
      </c>
      <c r="N7203" s="101">
        <f t="shared" ca="1" si="1011"/>
        <v>1018.186580944864</v>
      </c>
      <c r="O7203" s="101">
        <f t="shared" ca="1" si="1005"/>
        <v>0.2245155417946188</v>
      </c>
      <c r="Q7203" s="12">
        <f t="shared" ca="1" si="1006"/>
        <v>5.6000000000000005</v>
      </c>
      <c r="R7203" s="101">
        <f t="shared" ca="1" si="1007"/>
        <v>0.29788613390569585</v>
      </c>
      <c r="S7203" s="13"/>
      <c r="T7203" s="101">
        <f t="shared" ca="1" si="1008"/>
        <v>0</v>
      </c>
      <c r="U7203" s="101">
        <f t="shared" si="1009"/>
        <v>0</v>
      </c>
      <c r="V7203" s="101">
        <f t="shared" ca="1" si="1010"/>
        <v>230.36012540522637</v>
      </c>
    </row>
    <row r="7204" spans="2:22" x14ac:dyDescent="0.3">
      <c r="B7204" s="13">
        <v>2023</v>
      </c>
      <c r="C7204" s="13">
        <v>10</v>
      </c>
      <c r="D7204" s="13">
        <v>25</v>
      </c>
      <c r="E7204" s="83" t="s">
        <v>397</v>
      </c>
      <c r="F7204" s="13">
        <v>3</v>
      </c>
      <c r="G7204" s="13">
        <v>13</v>
      </c>
      <c r="H7204" s="13" t="s">
        <v>70</v>
      </c>
      <c r="I7204" s="13" t="s">
        <v>53</v>
      </c>
      <c r="J7204" s="13"/>
      <c r="K7204" s="13" t="s">
        <v>27</v>
      </c>
      <c r="L7204" s="12">
        <f t="shared" ca="1" si="1003"/>
        <v>2.146729711642001</v>
      </c>
      <c r="M7204" s="101">
        <f t="shared" ca="1" si="1004"/>
        <v>0.11326145958623197</v>
      </c>
      <c r="N7204" s="101">
        <f t="shared" ca="1" si="1011"/>
        <v>1018.186580944864</v>
      </c>
      <c r="O7204" s="101">
        <f t="shared" ca="1" si="1005"/>
        <v>0.23161066858905549</v>
      </c>
      <c r="Q7204" s="12">
        <f t="shared" ca="1" si="1006"/>
        <v>4.267488343843123</v>
      </c>
      <c r="R7204" s="101">
        <f t="shared" ca="1" si="1007"/>
        <v>0.17952221821582498</v>
      </c>
      <c r="S7204" s="13"/>
      <c r="T7204" s="101">
        <f t="shared" ca="1" si="1008"/>
        <v>0</v>
      </c>
      <c r="U7204" s="101">
        <f t="shared" si="1009"/>
        <v>0</v>
      </c>
      <c r="V7204" s="101">
        <f t="shared" ca="1" si="1010"/>
        <v>230.00108096879472</v>
      </c>
    </row>
    <row r="7205" spans="2:22" x14ac:dyDescent="0.3">
      <c r="B7205" s="13">
        <v>2023</v>
      </c>
      <c r="C7205" s="13">
        <v>10</v>
      </c>
      <c r="D7205" s="13">
        <v>25</v>
      </c>
      <c r="E7205" s="83" t="s">
        <v>397</v>
      </c>
      <c r="F7205" s="13">
        <v>3</v>
      </c>
      <c r="G7205" s="13">
        <v>14</v>
      </c>
      <c r="H7205" s="13" t="s">
        <v>70</v>
      </c>
      <c r="I7205" s="13" t="s">
        <v>53</v>
      </c>
      <c r="J7205" s="13"/>
      <c r="K7205" s="13" t="s">
        <v>27</v>
      </c>
      <c r="L7205" s="12">
        <f t="shared" ca="1" si="1003"/>
        <v>2.2996177248476308</v>
      </c>
      <c r="M7205" s="101">
        <f t="shared" ca="1" si="1004"/>
        <v>0.121327831162961</v>
      </c>
      <c r="N7205" s="101">
        <f t="shared" ca="1" si="1011"/>
        <v>1018.186580944864</v>
      </c>
      <c r="O7205" s="101">
        <f t="shared" ca="1" si="1005"/>
        <v>0.24810575633381088</v>
      </c>
      <c r="Q7205" s="12">
        <f t="shared" ca="1" si="1006"/>
        <v>5.6000000000000005</v>
      </c>
      <c r="R7205" s="101">
        <f t="shared" ca="1" si="1007"/>
        <v>0.27937735959164811</v>
      </c>
      <c r="S7205" s="13"/>
      <c r="T7205" s="101">
        <f t="shared" ca="1" si="1008"/>
        <v>0</v>
      </c>
      <c r="U7205" s="101">
        <f t="shared" si="1009"/>
        <v>0</v>
      </c>
      <c r="V7205" s="101">
        <f t="shared" ca="1" si="1010"/>
        <v>229.44232624961143</v>
      </c>
    </row>
    <row r="7206" spans="2:22" x14ac:dyDescent="0.3">
      <c r="B7206" s="13">
        <v>2023</v>
      </c>
      <c r="C7206" s="13">
        <v>10</v>
      </c>
      <c r="D7206" s="13">
        <v>25</v>
      </c>
      <c r="E7206" s="83" t="s">
        <v>397</v>
      </c>
      <c r="F7206" s="13">
        <v>3</v>
      </c>
      <c r="G7206" s="13">
        <v>15</v>
      </c>
      <c r="H7206" s="13" t="s">
        <v>70</v>
      </c>
      <c r="I7206" s="13" t="s">
        <v>53</v>
      </c>
      <c r="J7206" s="13"/>
      <c r="K7206" s="13" t="s">
        <v>27</v>
      </c>
      <c r="L7206" s="12">
        <f t="shared" ca="1" si="1003"/>
        <v>2.0762118102721083</v>
      </c>
      <c r="M7206" s="101">
        <f t="shared" ca="1" si="1004"/>
        <v>0.10954093510995644</v>
      </c>
      <c r="N7206" s="101">
        <f t="shared" ca="1" si="1011"/>
        <v>1018.186580944864</v>
      </c>
      <c r="O7206" s="101">
        <f t="shared" ca="1" si="1005"/>
        <v>0.22400249221025775</v>
      </c>
      <c r="Q7206" s="12">
        <f t="shared" ca="1" si="1006"/>
        <v>2.7840409636961994</v>
      </c>
      <c r="R7206" s="101">
        <f t="shared" ca="1" si="1007"/>
        <v>5.9917737837349307E-2</v>
      </c>
      <c r="S7206" s="13"/>
      <c r="T7206" s="101">
        <f t="shared" ca="1" si="1008"/>
        <v>0</v>
      </c>
      <c r="U7206" s="101">
        <f t="shared" si="1009"/>
        <v>0</v>
      </c>
      <c r="V7206" s="101">
        <f t="shared" ca="1" si="1010"/>
        <v>229.32249077393675</v>
      </c>
    </row>
    <row r="7207" spans="2:22" x14ac:dyDescent="0.3">
      <c r="B7207" s="13">
        <v>2023</v>
      </c>
      <c r="C7207" s="13">
        <v>10</v>
      </c>
      <c r="D7207" s="13">
        <v>25</v>
      </c>
      <c r="E7207" s="83" t="s">
        <v>397</v>
      </c>
      <c r="F7207" s="13">
        <v>3</v>
      </c>
      <c r="G7207" s="13">
        <v>16</v>
      </c>
      <c r="H7207" s="13" t="s">
        <v>71</v>
      </c>
      <c r="I7207" s="13" t="s">
        <v>53</v>
      </c>
      <c r="J7207" s="13"/>
      <c r="K7207" s="13" t="s">
        <v>27</v>
      </c>
      <c r="L7207" s="12">
        <f t="shared" ca="1" si="1003"/>
        <v>2.1639056588235244</v>
      </c>
      <c r="M7207" s="101">
        <f t="shared" ca="1" si="1004"/>
        <v>0.26862724848635233</v>
      </c>
      <c r="N7207" s="101">
        <f t="shared" ca="1" si="1011"/>
        <v>1018.7951794114081</v>
      </c>
      <c r="O7207" s="101">
        <f t="shared" ca="1" si="1005"/>
        <v>0.64441110519764555</v>
      </c>
      <c r="Q7207" s="12">
        <f t="shared" ca="1" si="1006"/>
        <v>5.6000000000000005</v>
      </c>
      <c r="R7207" s="101">
        <f t="shared" ca="1" si="1007"/>
        <v>0.2908653859805887</v>
      </c>
      <c r="S7207" s="13"/>
      <c r="T7207" s="101">
        <f t="shared" ca="1" si="1008"/>
        <v>0</v>
      </c>
      <c r="U7207" s="101">
        <f t="shared" ca="1" si="1009"/>
        <v>0.6085984665441162</v>
      </c>
      <c r="V7207" s="101">
        <f t="shared" ca="1" si="1010"/>
        <v>229.34935846851968</v>
      </c>
    </row>
    <row r="7208" spans="2:22" x14ac:dyDescent="0.3">
      <c r="B7208" s="13">
        <v>2023</v>
      </c>
      <c r="C7208" s="13">
        <v>10</v>
      </c>
      <c r="D7208" s="13">
        <v>25</v>
      </c>
      <c r="E7208" s="83" t="s">
        <v>397</v>
      </c>
      <c r="F7208" s="13">
        <v>3</v>
      </c>
      <c r="G7208" s="13">
        <v>17</v>
      </c>
      <c r="H7208" s="13" t="s">
        <v>71</v>
      </c>
      <c r="I7208" s="13" t="s">
        <v>53</v>
      </c>
      <c r="J7208" s="13"/>
      <c r="K7208" s="13" t="s">
        <v>27</v>
      </c>
      <c r="L7208" s="12">
        <f t="shared" ca="1" si="1003"/>
        <v>2.5871381894094956</v>
      </c>
      <c r="M7208" s="101">
        <f t="shared" ca="1" si="1004"/>
        <v>0.32116733483329479</v>
      </c>
      <c r="N7208" s="101">
        <f t="shared" ca="1" si="1011"/>
        <v>1019.5228120271795</v>
      </c>
      <c r="O7208" s="101">
        <f t="shared" ca="1" si="1005"/>
        <v>0.7704497528061478</v>
      </c>
      <c r="Q7208" s="12">
        <f t="shared" ca="1" si="1006"/>
        <v>0</v>
      </c>
      <c r="R7208" s="101">
        <f t="shared" ca="1" si="1007"/>
        <v>0</v>
      </c>
      <c r="S7208" s="13"/>
      <c r="T7208" s="101">
        <f t="shared" ca="1" si="1008"/>
        <v>0.32116733483329479</v>
      </c>
      <c r="U7208" s="101">
        <f t="shared" ca="1" si="1009"/>
        <v>0.72763261577142069</v>
      </c>
      <c r="V7208" s="101">
        <f t="shared" ca="1" si="1010"/>
        <v>230.3981584191244</v>
      </c>
    </row>
    <row r="7209" spans="2:22" x14ac:dyDescent="0.3">
      <c r="B7209" s="13">
        <v>2023</v>
      </c>
      <c r="C7209" s="13">
        <v>10</v>
      </c>
      <c r="D7209" s="13">
        <v>25</v>
      </c>
      <c r="E7209" s="83" t="s">
        <v>397</v>
      </c>
      <c r="F7209" s="13">
        <v>3</v>
      </c>
      <c r="G7209" s="13">
        <v>18</v>
      </c>
      <c r="H7209" s="13" t="s">
        <v>71</v>
      </c>
      <c r="I7209" s="13" t="s">
        <v>53</v>
      </c>
      <c r="J7209" s="13"/>
      <c r="K7209" s="13" t="s">
        <v>27</v>
      </c>
      <c r="L7209" s="12">
        <f t="shared" ca="1" si="1003"/>
        <v>2.4369802495560675</v>
      </c>
      <c r="M7209" s="101">
        <f t="shared" ca="1" si="1004"/>
        <v>0.30252672817989024</v>
      </c>
      <c r="N7209" s="101">
        <f t="shared" ca="1" si="1011"/>
        <v>1020.2082127223672</v>
      </c>
      <c r="O7209" s="101">
        <f t="shared" ca="1" si="1005"/>
        <v>0.72573271831779695</v>
      </c>
      <c r="Q7209" s="12">
        <f t="shared" ca="1" si="1006"/>
        <v>0</v>
      </c>
      <c r="R7209" s="101">
        <f t="shared" ca="1" si="1007"/>
        <v>0</v>
      </c>
      <c r="S7209" s="13"/>
      <c r="T7209" s="101">
        <f t="shared" ca="1" si="1008"/>
        <v>0.30252672817989024</v>
      </c>
      <c r="U7209" s="101">
        <f t="shared" ca="1" si="1009"/>
        <v>0.68540069518764402</v>
      </c>
      <c r="V7209" s="101">
        <f t="shared" ca="1" si="1010"/>
        <v>231.38608584249192</v>
      </c>
    </row>
    <row r="7210" spans="2:22" x14ac:dyDescent="0.3">
      <c r="B7210" s="13">
        <v>2023</v>
      </c>
      <c r="C7210" s="13">
        <v>10</v>
      </c>
      <c r="D7210" s="13">
        <v>25</v>
      </c>
      <c r="E7210" s="83" t="s">
        <v>397</v>
      </c>
      <c r="F7210" s="13">
        <v>3</v>
      </c>
      <c r="G7210" s="13">
        <v>19</v>
      </c>
      <c r="H7210" s="13" t="s">
        <v>71</v>
      </c>
      <c r="I7210" s="13" t="s">
        <v>53</v>
      </c>
      <c r="J7210" s="13"/>
      <c r="K7210" s="13" t="s">
        <v>27</v>
      </c>
      <c r="L7210" s="12">
        <f t="shared" ca="1" si="1003"/>
        <v>2.964053617709006</v>
      </c>
      <c r="M7210" s="101">
        <f t="shared" ca="1" si="1004"/>
        <v>0.36795761610239602</v>
      </c>
      <c r="N7210" s="101">
        <f t="shared" ca="1" si="1011"/>
        <v>1021.0418528023479</v>
      </c>
      <c r="O7210" s="101">
        <f t="shared" ca="1" si="1005"/>
        <v>0.88269516735374198</v>
      </c>
      <c r="Q7210" s="12">
        <f t="shared" ca="1" si="1006"/>
        <v>0</v>
      </c>
      <c r="R7210" s="101">
        <f t="shared" ca="1" si="1007"/>
        <v>0</v>
      </c>
      <c r="S7210" s="13"/>
      <c r="T7210" s="101">
        <f t="shared" ca="1" si="1008"/>
        <v>0.36795761610239602</v>
      </c>
      <c r="U7210" s="101">
        <f t="shared" ca="1" si="1009"/>
        <v>0.83364007998065792</v>
      </c>
      <c r="V7210" s="101">
        <f t="shared" ca="1" si="1010"/>
        <v>232.58768353857496</v>
      </c>
    </row>
    <row r="7211" spans="2:22" x14ac:dyDescent="0.3">
      <c r="B7211" s="13">
        <v>2023</v>
      </c>
      <c r="C7211" s="13">
        <v>10</v>
      </c>
      <c r="D7211" s="13">
        <v>25</v>
      </c>
      <c r="E7211" s="83" t="s">
        <v>397</v>
      </c>
      <c r="F7211" s="13">
        <v>3</v>
      </c>
      <c r="G7211" s="13">
        <v>20</v>
      </c>
      <c r="H7211" s="13" t="s">
        <v>69</v>
      </c>
      <c r="I7211" s="13" t="s">
        <v>53</v>
      </c>
      <c r="J7211" s="13"/>
      <c r="K7211" s="13" t="s">
        <v>27</v>
      </c>
      <c r="L7211" s="12">
        <f t="shared" ca="1" si="1003"/>
        <v>1.95668578007854</v>
      </c>
      <c r="M7211" s="101">
        <f t="shared" ca="1" si="1004"/>
        <v>0.10323474175694378</v>
      </c>
      <c r="N7211" s="101">
        <f t="shared" ca="1" si="1011"/>
        <v>1021.0418528023479</v>
      </c>
      <c r="O7211" s="101">
        <f t="shared" ca="1" si="1005"/>
        <v>0.21110682881267367</v>
      </c>
      <c r="Q7211" s="12">
        <f t="shared" ca="1" si="1006"/>
        <v>0</v>
      </c>
      <c r="R7211" s="101">
        <f t="shared" ca="1" si="1007"/>
        <v>0</v>
      </c>
      <c r="S7211" s="13"/>
      <c r="T7211" s="101">
        <f t="shared" ca="1" si="1008"/>
        <v>0.10323474175694378</v>
      </c>
      <c r="U7211" s="101">
        <f t="shared" si="1009"/>
        <v>0</v>
      </c>
      <c r="V7211" s="101">
        <f t="shared" ca="1" si="1010"/>
        <v>232.69091828033191</v>
      </c>
    </row>
    <row r="7212" spans="2:22" x14ac:dyDescent="0.3">
      <c r="B7212" s="13">
        <v>2023</v>
      </c>
      <c r="C7212" s="13">
        <v>10</v>
      </c>
      <c r="D7212" s="13">
        <v>25</v>
      </c>
      <c r="E7212" s="83" t="s">
        <v>397</v>
      </c>
      <c r="F7212" s="13">
        <v>3</v>
      </c>
      <c r="G7212" s="13">
        <v>21</v>
      </c>
      <c r="H7212" s="13" t="s">
        <v>69</v>
      </c>
      <c r="I7212" s="13" t="s">
        <v>53</v>
      </c>
      <c r="J7212" s="13"/>
      <c r="K7212" s="13" t="s">
        <v>27</v>
      </c>
      <c r="L7212" s="12">
        <f t="shared" ca="1" si="1003"/>
        <v>2.6102914187718356</v>
      </c>
      <c r="M7212" s="101">
        <f t="shared" ca="1" si="1004"/>
        <v>0.13771897525440205</v>
      </c>
      <c r="N7212" s="101">
        <f t="shared" ca="1" si="1011"/>
        <v>1021.0418528023479</v>
      </c>
      <c r="O7212" s="101">
        <f t="shared" ca="1" si="1005"/>
        <v>0.28162434117129331</v>
      </c>
      <c r="Q7212" s="12">
        <f t="shared" ca="1" si="1006"/>
        <v>0</v>
      </c>
      <c r="R7212" s="101">
        <f t="shared" ca="1" si="1007"/>
        <v>0</v>
      </c>
      <c r="S7212" s="13"/>
      <c r="T7212" s="101">
        <f t="shared" ca="1" si="1008"/>
        <v>0.13771897525440205</v>
      </c>
      <c r="U7212" s="101">
        <f t="shared" si="1009"/>
        <v>0</v>
      </c>
      <c r="V7212" s="101">
        <f t="shared" ca="1" si="1010"/>
        <v>232.82863725558633</v>
      </c>
    </row>
    <row r="7213" spans="2:22" x14ac:dyDescent="0.3">
      <c r="B7213" s="13">
        <v>2023</v>
      </c>
      <c r="C7213" s="13">
        <v>10</v>
      </c>
      <c r="D7213" s="13">
        <v>25</v>
      </c>
      <c r="E7213" s="83" t="s">
        <v>397</v>
      </c>
      <c r="F7213" s="13">
        <v>3</v>
      </c>
      <c r="G7213" s="13">
        <v>22</v>
      </c>
      <c r="H7213" s="13" t="s">
        <v>69</v>
      </c>
      <c r="I7213" s="13" t="s">
        <v>53</v>
      </c>
      <c r="J7213" s="13"/>
      <c r="K7213" s="13" t="s">
        <v>27</v>
      </c>
      <c r="L7213" s="12">
        <f t="shared" ca="1" si="1003"/>
        <v>2.5264809111238256</v>
      </c>
      <c r="M7213" s="101">
        <f t="shared" ca="1" si="1004"/>
        <v>0.13329713287089304</v>
      </c>
      <c r="N7213" s="101">
        <f t="shared" ca="1" si="1011"/>
        <v>1021.0418528023479</v>
      </c>
      <c r="O7213" s="101">
        <f t="shared" ca="1" si="1005"/>
        <v>0.27258202550114952</v>
      </c>
      <c r="Q7213" s="12">
        <f t="shared" ca="1" si="1006"/>
        <v>0</v>
      </c>
      <c r="R7213" s="101">
        <f t="shared" ca="1" si="1007"/>
        <v>0</v>
      </c>
      <c r="S7213" s="13"/>
      <c r="T7213" s="101">
        <f t="shared" ca="1" si="1008"/>
        <v>0.13329713287089304</v>
      </c>
      <c r="U7213" s="101">
        <f t="shared" si="1009"/>
        <v>0</v>
      </c>
      <c r="V7213" s="101">
        <f t="shared" ca="1" si="1010"/>
        <v>232.96193438845722</v>
      </c>
    </row>
    <row r="7214" spans="2:22" x14ac:dyDescent="0.3">
      <c r="B7214" s="13">
        <v>2023</v>
      </c>
      <c r="C7214" s="13">
        <v>10</v>
      </c>
      <c r="D7214" s="13">
        <v>25</v>
      </c>
      <c r="E7214" s="83" t="s">
        <v>397</v>
      </c>
      <c r="F7214" s="13">
        <v>3</v>
      </c>
      <c r="G7214" s="13">
        <v>23</v>
      </c>
      <c r="H7214" s="13" t="s">
        <v>69</v>
      </c>
      <c r="I7214" s="13" t="s">
        <v>53</v>
      </c>
      <c r="J7214" s="13"/>
      <c r="K7214" s="13" t="s">
        <v>27</v>
      </c>
      <c r="L7214" s="12">
        <f t="shared" ca="1" si="1003"/>
        <v>2.3929414784290155</v>
      </c>
      <c r="M7214" s="101">
        <f t="shared" ca="1" si="1004"/>
        <v>0.12625159240191486</v>
      </c>
      <c r="N7214" s="101">
        <f t="shared" ca="1" si="1011"/>
        <v>1021.0418528023479</v>
      </c>
      <c r="O7214" s="101">
        <f t="shared" ca="1" si="1005"/>
        <v>0.25817445610770651</v>
      </c>
      <c r="Q7214" s="12">
        <f t="shared" ca="1" si="1006"/>
        <v>0</v>
      </c>
      <c r="R7214" s="101">
        <f t="shared" ca="1" si="1007"/>
        <v>0</v>
      </c>
      <c r="S7214" s="13"/>
      <c r="T7214" s="101">
        <f t="shared" ca="1" si="1008"/>
        <v>0.12625159240191486</v>
      </c>
      <c r="U7214" s="101">
        <f t="shared" si="1009"/>
        <v>0</v>
      </c>
      <c r="V7214" s="101">
        <f t="shared" ca="1" si="1010"/>
        <v>233.08818598085915</v>
      </c>
    </row>
    <row r="7215" spans="2:22" x14ac:dyDescent="0.3">
      <c r="B7215" s="13">
        <v>2023</v>
      </c>
      <c r="C7215" s="13">
        <v>10</v>
      </c>
      <c r="D7215" s="13">
        <v>26</v>
      </c>
      <c r="E7215" s="83" t="s">
        <v>398</v>
      </c>
      <c r="F7215" s="13">
        <v>4</v>
      </c>
      <c r="G7215" s="13">
        <v>0</v>
      </c>
      <c r="H7215" s="13" t="s">
        <v>69</v>
      </c>
      <c r="I7215" s="13" t="s">
        <v>53</v>
      </c>
      <c r="J7215" s="13"/>
      <c r="K7215" s="13" t="s">
        <v>27</v>
      </c>
      <c r="L7215" s="12">
        <f t="shared" ca="1" si="1003"/>
        <v>2.8628169409327122</v>
      </c>
      <c r="M7215" s="101">
        <f t="shared" ca="1" si="1004"/>
        <v>0.15104222180360991</v>
      </c>
      <c r="N7215" s="101">
        <f t="shared" ca="1" si="1011"/>
        <v>1021.0418528023479</v>
      </c>
      <c r="O7215" s="101">
        <f t="shared" ca="1" si="1005"/>
        <v>0.30886931975723031</v>
      </c>
      <c r="Q7215" s="12">
        <f t="shared" ca="1" si="1006"/>
        <v>0</v>
      </c>
      <c r="R7215" s="101">
        <f t="shared" ca="1" si="1007"/>
        <v>0</v>
      </c>
      <c r="S7215" s="13"/>
      <c r="T7215" s="101">
        <f t="shared" ca="1" si="1008"/>
        <v>0.15104222180360991</v>
      </c>
      <c r="U7215" s="101">
        <f t="shared" si="1009"/>
        <v>0</v>
      </c>
      <c r="V7215" s="101">
        <f t="shared" ca="1" si="1010"/>
        <v>233.23922820266276</v>
      </c>
    </row>
    <row r="7216" spans="2:22" x14ac:dyDescent="0.3">
      <c r="B7216" s="13">
        <v>2023</v>
      </c>
      <c r="C7216" s="13">
        <v>10</v>
      </c>
      <c r="D7216" s="13">
        <v>26</v>
      </c>
      <c r="E7216" s="83" t="s">
        <v>398</v>
      </c>
      <c r="F7216" s="13">
        <v>4</v>
      </c>
      <c r="G7216" s="13">
        <v>1</v>
      </c>
      <c r="H7216" s="13" t="s">
        <v>69</v>
      </c>
      <c r="I7216" s="13" t="s">
        <v>53</v>
      </c>
      <c r="J7216" s="13"/>
      <c r="K7216" s="13" t="s">
        <v>27</v>
      </c>
      <c r="L7216" s="12">
        <f t="shared" ca="1" si="1003"/>
        <v>1.4010564577747209</v>
      </c>
      <c r="M7216" s="101">
        <f t="shared" ca="1" si="1004"/>
        <v>7.3919738712194274E-2</v>
      </c>
      <c r="N7216" s="101">
        <f t="shared" ca="1" si="1011"/>
        <v>1021.0418528023479</v>
      </c>
      <c r="O7216" s="101">
        <f t="shared" ca="1" si="1005"/>
        <v>0.15115998122931462</v>
      </c>
      <c r="Q7216" s="12">
        <f t="shared" ca="1" si="1006"/>
        <v>0</v>
      </c>
      <c r="R7216" s="101">
        <f t="shared" ca="1" si="1007"/>
        <v>0</v>
      </c>
      <c r="S7216" s="13"/>
      <c r="T7216" s="101">
        <f t="shared" ca="1" si="1008"/>
        <v>7.3919738712194274E-2</v>
      </c>
      <c r="U7216" s="101">
        <f t="shared" si="1009"/>
        <v>0</v>
      </c>
      <c r="V7216" s="101">
        <f t="shared" ca="1" si="1010"/>
        <v>233.31314794137495</v>
      </c>
    </row>
    <row r="7217" spans="2:22" x14ac:dyDescent="0.3">
      <c r="B7217" s="13">
        <v>2023</v>
      </c>
      <c r="C7217" s="13">
        <v>10</v>
      </c>
      <c r="D7217" s="13">
        <v>26</v>
      </c>
      <c r="E7217" s="83" t="s">
        <v>398</v>
      </c>
      <c r="F7217" s="13">
        <v>4</v>
      </c>
      <c r="G7217" s="13">
        <v>2</v>
      </c>
      <c r="H7217" s="13" t="s">
        <v>69</v>
      </c>
      <c r="I7217" s="13" t="s">
        <v>53</v>
      </c>
      <c r="J7217" s="13"/>
      <c r="K7217" s="13" t="s">
        <v>27</v>
      </c>
      <c r="L7217" s="12">
        <f t="shared" ca="1" si="1003"/>
        <v>1.331751451820776</v>
      </c>
      <c r="M7217" s="101">
        <f t="shared" ca="1" si="1004"/>
        <v>7.0263206598064148E-2</v>
      </c>
      <c r="N7217" s="101">
        <f t="shared" ca="1" si="1011"/>
        <v>1021.0418528023479</v>
      </c>
      <c r="O7217" s="101">
        <f t="shared" ca="1" si="1005"/>
        <v>0.14368266413694353</v>
      </c>
      <c r="Q7217" s="12">
        <f t="shared" ca="1" si="1006"/>
        <v>0</v>
      </c>
      <c r="R7217" s="101">
        <f t="shared" ca="1" si="1007"/>
        <v>0</v>
      </c>
      <c r="S7217" s="13"/>
      <c r="T7217" s="101">
        <f t="shared" ca="1" si="1008"/>
        <v>7.0263206598064148E-2</v>
      </c>
      <c r="U7217" s="101">
        <f t="shared" si="1009"/>
        <v>0</v>
      </c>
      <c r="V7217" s="101">
        <f t="shared" ca="1" si="1010"/>
        <v>233.38341114797302</v>
      </c>
    </row>
    <row r="7218" spans="2:22" x14ac:dyDescent="0.3">
      <c r="B7218" s="13">
        <v>2023</v>
      </c>
      <c r="C7218" s="13">
        <v>10</v>
      </c>
      <c r="D7218" s="13">
        <v>26</v>
      </c>
      <c r="E7218" s="83" t="s">
        <v>398</v>
      </c>
      <c r="F7218" s="13">
        <v>4</v>
      </c>
      <c r="G7218" s="13">
        <v>3</v>
      </c>
      <c r="H7218" s="13" t="s">
        <v>69</v>
      </c>
      <c r="I7218" s="13" t="s">
        <v>53</v>
      </c>
      <c r="J7218" s="13"/>
      <c r="K7218" s="13" t="s">
        <v>27</v>
      </c>
      <c r="L7218" s="12">
        <f t="shared" ca="1" si="1003"/>
        <v>1.2498674950614459</v>
      </c>
      <c r="M7218" s="101">
        <f t="shared" ca="1" si="1004"/>
        <v>6.5943009039441891E-2</v>
      </c>
      <c r="N7218" s="101">
        <f t="shared" ca="1" si="1011"/>
        <v>1021.0418528023479</v>
      </c>
      <c r="O7218" s="101">
        <f t="shared" ca="1" si="1005"/>
        <v>0.1348482040421794</v>
      </c>
      <c r="Q7218" s="12">
        <f t="shared" ca="1" si="1006"/>
        <v>0</v>
      </c>
      <c r="R7218" s="101">
        <f t="shared" ca="1" si="1007"/>
        <v>0</v>
      </c>
      <c r="S7218" s="13"/>
      <c r="T7218" s="101">
        <f t="shared" ca="1" si="1008"/>
        <v>6.5943009039441891E-2</v>
      </c>
      <c r="U7218" s="101">
        <f t="shared" si="1009"/>
        <v>0</v>
      </c>
      <c r="V7218" s="101">
        <f t="shared" ca="1" si="1010"/>
        <v>233.44935415701246</v>
      </c>
    </row>
    <row r="7219" spans="2:22" x14ac:dyDescent="0.3">
      <c r="B7219" s="13">
        <v>2023</v>
      </c>
      <c r="C7219" s="13">
        <v>10</v>
      </c>
      <c r="D7219" s="13">
        <v>26</v>
      </c>
      <c r="E7219" s="83" t="s">
        <v>398</v>
      </c>
      <c r="F7219" s="13">
        <v>4</v>
      </c>
      <c r="G7219" s="13">
        <v>4</v>
      </c>
      <c r="H7219" s="13" t="s">
        <v>69</v>
      </c>
      <c r="I7219" s="13" t="s">
        <v>53</v>
      </c>
      <c r="J7219" s="13"/>
      <c r="K7219" s="13" t="s">
        <v>27</v>
      </c>
      <c r="L7219" s="12">
        <f t="shared" ca="1" si="1003"/>
        <v>1.3560127031716744</v>
      </c>
      <c r="M7219" s="101">
        <f t="shared" ca="1" si="1004"/>
        <v>7.1543230219337547E-2</v>
      </c>
      <c r="N7219" s="101">
        <f t="shared" ca="1" si="1011"/>
        <v>1021.0418528023479</v>
      </c>
      <c r="O7219" s="101">
        <f t="shared" ca="1" si="1005"/>
        <v>0.14630021054519196</v>
      </c>
      <c r="Q7219" s="12">
        <f t="shared" ca="1" si="1006"/>
        <v>0</v>
      </c>
      <c r="R7219" s="101">
        <f t="shared" ca="1" si="1007"/>
        <v>0</v>
      </c>
      <c r="S7219" s="13"/>
      <c r="T7219" s="101">
        <f t="shared" ca="1" si="1008"/>
        <v>7.1543230219337547E-2</v>
      </c>
      <c r="U7219" s="101">
        <f t="shared" si="1009"/>
        <v>0</v>
      </c>
      <c r="V7219" s="101">
        <f t="shared" ca="1" si="1010"/>
        <v>233.5208973872318</v>
      </c>
    </row>
    <row r="7220" spans="2:22" x14ac:dyDescent="0.3">
      <c r="B7220" s="13">
        <v>2023</v>
      </c>
      <c r="C7220" s="13">
        <v>10</v>
      </c>
      <c r="D7220" s="13">
        <v>26</v>
      </c>
      <c r="E7220" s="83" t="s">
        <v>398</v>
      </c>
      <c r="F7220" s="13">
        <v>4</v>
      </c>
      <c r="G7220" s="13">
        <v>5</v>
      </c>
      <c r="H7220" s="13" t="s">
        <v>69</v>
      </c>
      <c r="I7220" s="13" t="s">
        <v>53</v>
      </c>
      <c r="J7220" s="13"/>
      <c r="K7220" s="13" t="s">
        <v>27</v>
      </c>
      <c r="L7220" s="12">
        <f t="shared" ca="1" si="1003"/>
        <v>1.6440081347335893</v>
      </c>
      <c r="M7220" s="101">
        <f t="shared" ca="1" si="1004"/>
        <v>8.6737869188544175E-2</v>
      </c>
      <c r="N7220" s="101">
        <f t="shared" ca="1" si="1011"/>
        <v>1021.0418528023479</v>
      </c>
      <c r="O7220" s="101">
        <f t="shared" ca="1" si="1005"/>
        <v>0.17737203765640694</v>
      </c>
      <c r="Q7220" s="12">
        <f t="shared" ca="1" si="1006"/>
        <v>0</v>
      </c>
      <c r="R7220" s="101">
        <f t="shared" ca="1" si="1007"/>
        <v>0</v>
      </c>
      <c r="S7220" s="13"/>
      <c r="T7220" s="101">
        <f t="shared" ca="1" si="1008"/>
        <v>8.6737869188544175E-2</v>
      </c>
      <c r="U7220" s="101">
        <f t="shared" si="1009"/>
        <v>0</v>
      </c>
      <c r="V7220" s="101">
        <f t="shared" ca="1" si="1010"/>
        <v>233.60763525642034</v>
      </c>
    </row>
    <row r="7221" spans="2:22" x14ac:dyDescent="0.3">
      <c r="B7221" s="13">
        <v>2023</v>
      </c>
      <c r="C7221" s="13">
        <v>10</v>
      </c>
      <c r="D7221" s="13">
        <v>26</v>
      </c>
      <c r="E7221" s="83" t="s">
        <v>398</v>
      </c>
      <c r="F7221" s="13">
        <v>4</v>
      </c>
      <c r="G7221" s="13">
        <v>6</v>
      </c>
      <c r="H7221" s="13" t="s">
        <v>69</v>
      </c>
      <c r="I7221" s="13" t="s">
        <v>53</v>
      </c>
      <c r="J7221" s="13"/>
      <c r="K7221" s="13" t="s">
        <v>27</v>
      </c>
      <c r="L7221" s="12">
        <f t="shared" ca="1" si="1003"/>
        <v>1.6113233096227861</v>
      </c>
      <c r="M7221" s="101">
        <f t="shared" ca="1" si="1004"/>
        <v>8.5013417815698197E-2</v>
      </c>
      <c r="N7221" s="101">
        <f t="shared" ca="1" si="1011"/>
        <v>1021.0418528023479</v>
      </c>
      <c r="O7221" s="101">
        <f t="shared" ca="1" si="1005"/>
        <v>0.17384567187520239</v>
      </c>
      <c r="Q7221" s="12">
        <f t="shared" ca="1" si="1006"/>
        <v>5.6000000000000005</v>
      </c>
      <c r="R7221" s="101">
        <f t="shared" ca="1" si="1007"/>
        <v>0.33764148184043119</v>
      </c>
      <c r="S7221" s="13"/>
      <c r="T7221" s="101">
        <f t="shared" ca="1" si="1008"/>
        <v>0</v>
      </c>
      <c r="U7221" s="101">
        <f t="shared" si="1009"/>
        <v>0</v>
      </c>
      <c r="V7221" s="101">
        <f t="shared" ca="1" si="1010"/>
        <v>232.93235229273949</v>
      </c>
    </row>
    <row r="7222" spans="2:22" x14ac:dyDescent="0.3">
      <c r="B7222" s="13">
        <v>2023</v>
      </c>
      <c r="C7222" s="13">
        <v>10</v>
      </c>
      <c r="D7222" s="13">
        <v>26</v>
      </c>
      <c r="E7222" s="83" t="s">
        <v>398</v>
      </c>
      <c r="F7222" s="13">
        <v>4</v>
      </c>
      <c r="G7222" s="13">
        <v>7</v>
      </c>
      <c r="H7222" s="13" t="s">
        <v>69</v>
      </c>
      <c r="I7222" s="13" t="s">
        <v>53</v>
      </c>
      <c r="J7222" s="13"/>
      <c r="K7222" s="13" t="s">
        <v>27</v>
      </c>
      <c r="L7222" s="12">
        <f t="shared" ca="1" si="1003"/>
        <v>1.2543710871235605</v>
      </c>
      <c r="M7222" s="101">
        <f t="shared" ca="1" si="1004"/>
        <v>6.6180618556639051E-2</v>
      </c>
      <c r="N7222" s="101">
        <f t="shared" ca="1" si="1011"/>
        <v>1021.0418528023479</v>
      </c>
      <c r="O7222" s="101">
        <f t="shared" ca="1" si="1005"/>
        <v>0.13533409658976095</v>
      </c>
      <c r="Q7222" s="12">
        <f t="shared" ca="1" si="1006"/>
        <v>5.6000000000000005</v>
      </c>
      <c r="R7222" s="101">
        <f t="shared" ca="1" si="1007"/>
        <v>0.36785748747499064</v>
      </c>
      <c r="S7222" s="13"/>
      <c r="T7222" s="101">
        <f t="shared" ca="1" si="1008"/>
        <v>0</v>
      </c>
      <c r="U7222" s="101">
        <f t="shared" si="1009"/>
        <v>0</v>
      </c>
      <c r="V7222" s="101">
        <f t="shared" ca="1" si="1010"/>
        <v>232.19663731778951</v>
      </c>
    </row>
    <row r="7223" spans="2:22" x14ac:dyDescent="0.3">
      <c r="B7223" s="13">
        <v>2023</v>
      </c>
      <c r="C7223" s="13">
        <v>10</v>
      </c>
      <c r="D7223" s="13">
        <v>26</v>
      </c>
      <c r="E7223" s="83" t="s">
        <v>398</v>
      </c>
      <c r="F7223" s="13">
        <v>4</v>
      </c>
      <c r="G7223" s="13">
        <v>8</v>
      </c>
      <c r="H7223" s="13" t="s">
        <v>69</v>
      </c>
      <c r="I7223" s="13" t="s">
        <v>53</v>
      </c>
      <c r="J7223" s="13"/>
      <c r="K7223" s="13" t="s">
        <v>27</v>
      </c>
      <c r="L7223" s="12">
        <f t="shared" ca="1" si="1003"/>
        <v>2.163607572382416</v>
      </c>
      <c r="M7223" s="101">
        <f t="shared" ca="1" si="1004"/>
        <v>0.11415193551889627</v>
      </c>
      <c r="N7223" s="101">
        <f t="shared" ca="1" si="1011"/>
        <v>1021.0418528023479</v>
      </c>
      <c r="O7223" s="101">
        <f t="shared" ca="1" si="1005"/>
        <v>0.23343162098433887</v>
      </c>
      <c r="Q7223" s="12">
        <f t="shared" ca="1" si="1006"/>
        <v>3.9033423101511504</v>
      </c>
      <c r="R7223" s="101">
        <f t="shared" ca="1" si="1007"/>
        <v>0.14726854555212338</v>
      </c>
      <c r="S7223" s="13"/>
      <c r="T7223" s="101">
        <f t="shared" ca="1" si="1008"/>
        <v>0</v>
      </c>
      <c r="U7223" s="101">
        <f t="shared" si="1009"/>
        <v>0</v>
      </c>
      <c r="V7223" s="101">
        <f t="shared" ca="1" si="1010"/>
        <v>231.90210022668526</v>
      </c>
    </row>
    <row r="7224" spans="2:22" x14ac:dyDescent="0.3">
      <c r="B7224" s="13">
        <v>2023</v>
      </c>
      <c r="C7224" s="13">
        <v>10</v>
      </c>
      <c r="D7224" s="13">
        <v>26</v>
      </c>
      <c r="E7224" s="83" t="s">
        <v>398</v>
      </c>
      <c r="F7224" s="13">
        <v>4</v>
      </c>
      <c r="G7224" s="13">
        <v>9</v>
      </c>
      <c r="H7224" s="13" t="s">
        <v>69</v>
      </c>
      <c r="I7224" s="13" t="s">
        <v>53</v>
      </c>
      <c r="J7224" s="13"/>
      <c r="K7224" s="13" t="s">
        <v>27</v>
      </c>
      <c r="L7224" s="12">
        <f t="shared" ca="1" si="1003"/>
        <v>1.4512297264866558</v>
      </c>
      <c r="M7224" s="101">
        <f t="shared" ca="1" si="1004"/>
        <v>7.6566880369435958E-2</v>
      </c>
      <c r="N7224" s="101">
        <f t="shared" ca="1" si="1011"/>
        <v>1021.0418528023479</v>
      </c>
      <c r="O7224" s="101">
        <f t="shared" ca="1" si="1005"/>
        <v>0.15657317519064529</v>
      </c>
      <c r="Q7224" s="12">
        <f t="shared" ca="1" si="1006"/>
        <v>5.6000000000000005</v>
      </c>
      <c r="R7224" s="101">
        <f t="shared" ca="1" si="1007"/>
        <v>0.35119340365290458</v>
      </c>
      <c r="S7224" s="13"/>
      <c r="T7224" s="101">
        <f t="shared" ca="1" si="1008"/>
        <v>0</v>
      </c>
      <c r="U7224" s="101">
        <f t="shared" si="1009"/>
        <v>0</v>
      </c>
      <c r="V7224" s="101">
        <f t="shared" ca="1" si="1010"/>
        <v>231.19971341937946</v>
      </c>
    </row>
    <row r="7225" spans="2:22" x14ac:dyDescent="0.3">
      <c r="B7225" s="13">
        <v>2023</v>
      </c>
      <c r="C7225" s="13">
        <v>10</v>
      </c>
      <c r="D7225" s="13">
        <v>26</v>
      </c>
      <c r="E7225" s="83" t="s">
        <v>398</v>
      </c>
      <c r="F7225" s="13">
        <v>4</v>
      </c>
      <c r="G7225" s="13">
        <v>10</v>
      </c>
      <c r="H7225" s="13" t="s">
        <v>70</v>
      </c>
      <c r="I7225" s="13" t="s">
        <v>53</v>
      </c>
      <c r="J7225" s="13"/>
      <c r="K7225" s="13" t="s">
        <v>27</v>
      </c>
      <c r="L7225" s="12">
        <f t="shared" ca="1" si="1003"/>
        <v>1.846410339143616</v>
      </c>
      <c r="M7225" s="101">
        <f t="shared" ca="1" si="1004"/>
        <v>9.7416609493217177E-2</v>
      </c>
      <c r="N7225" s="101">
        <f t="shared" ca="1" si="1011"/>
        <v>1021.0418528023479</v>
      </c>
      <c r="O7225" s="101">
        <f t="shared" ca="1" si="1005"/>
        <v>0.19920921149020474</v>
      </c>
      <c r="Q7225" s="12">
        <f t="shared" ca="1" si="1006"/>
        <v>0</v>
      </c>
      <c r="R7225" s="101">
        <f t="shared" ca="1" si="1007"/>
        <v>0</v>
      </c>
      <c r="S7225" s="13"/>
      <c r="T7225" s="101">
        <f t="shared" ca="1" si="1008"/>
        <v>9.7416609493217177E-2</v>
      </c>
      <c r="U7225" s="101">
        <f t="shared" si="1009"/>
        <v>0</v>
      </c>
      <c r="V7225" s="101">
        <f t="shared" ca="1" si="1010"/>
        <v>231.29713002887269</v>
      </c>
    </row>
    <row r="7226" spans="2:22" x14ac:dyDescent="0.3">
      <c r="B7226" s="13">
        <v>2023</v>
      </c>
      <c r="C7226" s="13">
        <v>10</v>
      </c>
      <c r="D7226" s="13">
        <v>26</v>
      </c>
      <c r="E7226" s="83" t="s">
        <v>398</v>
      </c>
      <c r="F7226" s="13">
        <v>4</v>
      </c>
      <c r="G7226" s="13">
        <v>11</v>
      </c>
      <c r="H7226" s="13" t="s">
        <v>70</v>
      </c>
      <c r="I7226" s="13" t="s">
        <v>53</v>
      </c>
      <c r="J7226" s="13"/>
      <c r="K7226" s="13" t="s">
        <v>27</v>
      </c>
      <c r="L7226" s="12">
        <f t="shared" ca="1" si="1003"/>
        <v>2.3445031724415721</v>
      </c>
      <c r="M7226" s="101">
        <f t="shared" ca="1" si="1004"/>
        <v>0.12369598737801735</v>
      </c>
      <c r="N7226" s="101">
        <f t="shared" ca="1" si="1011"/>
        <v>1021.0418528023479</v>
      </c>
      <c r="O7226" s="101">
        <f t="shared" ca="1" si="1005"/>
        <v>0.25294844727472121</v>
      </c>
      <c r="Q7226" s="12">
        <f t="shared" ca="1" si="1006"/>
        <v>5.6000000000000005</v>
      </c>
      <c r="R7226" s="101">
        <f t="shared" ca="1" si="1007"/>
        <v>0.27557780645282098</v>
      </c>
      <c r="S7226" s="13"/>
      <c r="T7226" s="101">
        <f t="shared" ca="1" si="1008"/>
        <v>0</v>
      </c>
      <c r="U7226" s="101">
        <f t="shared" si="1009"/>
        <v>0</v>
      </c>
      <c r="V7226" s="101">
        <f t="shared" ca="1" si="1010"/>
        <v>230.74597441596705</v>
      </c>
    </row>
    <row r="7227" spans="2:22" x14ac:dyDescent="0.3">
      <c r="B7227" s="13">
        <v>2023</v>
      </c>
      <c r="C7227" s="13">
        <v>10</v>
      </c>
      <c r="D7227" s="13">
        <v>26</v>
      </c>
      <c r="E7227" s="83" t="s">
        <v>398</v>
      </c>
      <c r="F7227" s="13">
        <v>4</v>
      </c>
      <c r="G7227" s="13">
        <v>12</v>
      </c>
      <c r="H7227" s="13" t="s">
        <v>70</v>
      </c>
      <c r="I7227" s="13" t="s">
        <v>53</v>
      </c>
      <c r="J7227" s="13"/>
      <c r="K7227" s="13" t="s">
        <v>27</v>
      </c>
      <c r="L7227" s="12">
        <f t="shared" ca="1" si="1003"/>
        <v>1.4725907404304968</v>
      </c>
      <c r="M7227" s="101">
        <f t="shared" ca="1" si="1004"/>
        <v>7.7693887465113007E-2</v>
      </c>
      <c r="N7227" s="101">
        <f t="shared" ca="1" si="1011"/>
        <v>1021.0418528023479</v>
      </c>
      <c r="O7227" s="101">
        <f t="shared" ca="1" si="1005"/>
        <v>0.1588778149850463</v>
      </c>
      <c r="Q7227" s="12">
        <f t="shared" ca="1" si="1006"/>
        <v>5.6000000000000005</v>
      </c>
      <c r="R7227" s="101">
        <f t="shared" ca="1" si="1007"/>
        <v>0.3493851938225585</v>
      </c>
      <c r="S7227" s="13"/>
      <c r="T7227" s="101">
        <f t="shared" ca="1" si="1008"/>
        <v>0</v>
      </c>
      <c r="U7227" s="101">
        <f t="shared" si="1009"/>
        <v>0</v>
      </c>
      <c r="V7227" s="101">
        <f t="shared" ca="1" si="1010"/>
        <v>230.04720402832191</v>
      </c>
    </row>
    <row r="7228" spans="2:22" x14ac:dyDescent="0.3">
      <c r="B7228" s="13">
        <v>2023</v>
      </c>
      <c r="C7228" s="13">
        <v>10</v>
      </c>
      <c r="D7228" s="13">
        <v>26</v>
      </c>
      <c r="E7228" s="83" t="s">
        <v>398</v>
      </c>
      <c r="F7228" s="13">
        <v>4</v>
      </c>
      <c r="G7228" s="13">
        <v>13</v>
      </c>
      <c r="H7228" s="13" t="s">
        <v>70</v>
      </c>
      <c r="I7228" s="13" t="s">
        <v>53</v>
      </c>
      <c r="J7228" s="13"/>
      <c r="K7228" s="13" t="s">
        <v>27</v>
      </c>
      <c r="L7228" s="12">
        <f t="shared" ca="1" si="1003"/>
        <v>1.8103795536106611</v>
      </c>
      <c r="M7228" s="101">
        <f t="shared" ca="1" si="1004"/>
        <v>9.5515625248498479E-2</v>
      </c>
      <c r="N7228" s="101">
        <f t="shared" ca="1" si="1011"/>
        <v>1021.0418528023479</v>
      </c>
      <c r="O7228" s="101">
        <f t="shared" ca="1" si="1005"/>
        <v>0.19532185003905422</v>
      </c>
      <c r="Q7228" s="12">
        <f t="shared" ca="1" si="1006"/>
        <v>0.92026362918912863</v>
      </c>
      <c r="R7228" s="101">
        <f t="shared" ca="1" si="1007"/>
        <v>0</v>
      </c>
      <c r="S7228" s="13"/>
      <c r="T7228" s="101">
        <f t="shared" ca="1" si="1008"/>
        <v>4.6962516172480054E-2</v>
      </c>
      <c r="U7228" s="101">
        <f t="shared" si="1009"/>
        <v>0</v>
      </c>
      <c r="V7228" s="101">
        <f t="shared" ca="1" si="1010"/>
        <v>230.09416654449439</v>
      </c>
    </row>
    <row r="7229" spans="2:22" x14ac:dyDescent="0.3">
      <c r="B7229" s="13">
        <v>2023</v>
      </c>
      <c r="C7229" s="13">
        <v>10</v>
      </c>
      <c r="D7229" s="13">
        <v>26</v>
      </c>
      <c r="E7229" s="83" t="s">
        <v>398</v>
      </c>
      <c r="F7229" s="13">
        <v>4</v>
      </c>
      <c r="G7229" s="13">
        <v>14</v>
      </c>
      <c r="H7229" s="13" t="s">
        <v>70</v>
      </c>
      <c r="I7229" s="13" t="s">
        <v>53</v>
      </c>
      <c r="J7229" s="13"/>
      <c r="K7229" s="13" t="s">
        <v>27</v>
      </c>
      <c r="L7229" s="12">
        <f t="shared" ca="1" si="1003"/>
        <v>2.45295142757133</v>
      </c>
      <c r="M7229" s="101">
        <f t="shared" ca="1" si="1004"/>
        <v>0.12941771731866336</v>
      </c>
      <c r="N7229" s="101">
        <f t="shared" ca="1" si="1011"/>
        <v>1021.0418528023479</v>
      </c>
      <c r="O7229" s="101">
        <f t="shared" ca="1" si="1005"/>
        <v>0.26464892952067082</v>
      </c>
      <c r="Q7229" s="12">
        <f t="shared" ca="1" si="1006"/>
        <v>5.6000000000000005</v>
      </c>
      <c r="R7229" s="101">
        <f t="shared" ca="1" si="1007"/>
        <v>0.26639766165608697</v>
      </c>
      <c r="S7229" s="13"/>
      <c r="T7229" s="101">
        <f t="shared" ca="1" si="1008"/>
        <v>0</v>
      </c>
      <c r="U7229" s="101">
        <f t="shared" si="1009"/>
        <v>0</v>
      </c>
      <c r="V7229" s="101">
        <f t="shared" ca="1" si="1010"/>
        <v>229.56137122118218</v>
      </c>
    </row>
    <row r="7230" spans="2:22" x14ac:dyDescent="0.3">
      <c r="B7230" s="13">
        <v>2023</v>
      </c>
      <c r="C7230" s="13">
        <v>10</v>
      </c>
      <c r="D7230" s="13">
        <v>26</v>
      </c>
      <c r="E7230" s="83" t="s">
        <v>398</v>
      </c>
      <c r="F7230" s="13">
        <v>4</v>
      </c>
      <c r="G7230" s="13">
        <v>15</v>
      </c>
      <c r="H7230" s="13" t="s">
        <v>70</v>
      </c>
      <c r="I7230" s="13" t="s">
        <v>53</v>
      </c>
      <c r="J7230" s="13"/>
      <c r="K7230" s="13" t="s">
        <v>27</v>
      </c>
      <c r="L7230" s="12">
        <f t="shared" ca="1" si="1003"/>
        <v>2.2891197057304979</v>
      </c>
      <c r="M7230" s="101">
        <f t="shared" ca="1" si="1004"/>
        <v>0.12077395567434107</v>
      </c>
      <c r="N7230" s="101">
        <f t="shared" ca="1" si="1011"/>
        <v>1021.0418528023479</v>
      </c>
      <c r="O7230" s="101">
        <f t="shared" ca="1" si="1005"/>
        <v>0.24697312505126343</v>
      </c>
      <c r="Q7230" s="12">
        <f t="shared" ca="1" si="1006"/>
        <v>5.411439364785612</v>
      </c>
      <c r="R7230" s="101">
        <f t="shared" ca="1" si="1007"/>
        <v>0.2643043591390154</v>
      </c>
      <c r="S7230" s="13"/>
      <c r="T7230" s="101">
        <f t="shared" ca="1" si="1008"/>
        <v>0</v>
      </c>
      <c r="U7230" s="101">
        <f t="shared" si="1009"/>
        <v>0</v>
      </c>
      <c r="V7230" s="101">
        <f t="shared" ca="1" si="1010"/>
        <v>229.03276250290418</v>
      </c>
    </row>
    <row r="7231" spans="2:22" x14ac:dyDescent="0.3">
      <c r="B7231" s="13">
        <v>2023</v>
      </c>
      <c r="C7231" s="13">
        <v>10</v>
      </c>
      <c r="D7231" s="13">
        <v>26</v>
      </c>
      <c r="E7231" s="83" t="s">
        <v>398</v>
      </c>
      <c r="F7231" s="13">
        <v>4</v>
      </c>
      <c r="G7231" s="13">
        <v>16</v>
      </c>
      <c r="H7231" s="13" t="s">
        <v>71</v>
      </c>
      <c r="I7231" s="13" t="s">
        <v>53</v>
      </c>
      <c r="J7231" s="13"/>
      <c r="K7231" s="13" t="s">
        <v>27</v>
      </c>
      <c r="L7231" s="12">
        <f t="shared" ca="1" si="1003"/>
        <v>2.0120022971136171</v>
      </c>
      <c r="M7231" s="101">
        <f t="shared" ca="1" si="1004"/>
        <v>0.24976996516368444</v>
      </c>
      <c r="N7231" s="101">
        <f t="shared" ca="1" si="1011"/>
        <v>1021.6077284484111</v>
      </c>
      <c r="O7231" s="101">
        <f t="shared" ca="1" si="1005"/>
        <v>0.59917428408043516</v>
      </c>
      <c r="Q7231" s="12">
        <f t="shared" ca="1" si="1006"/>
        <v>5.6000000000000005</v>
      </c>
      <c r="R7231" s="101">
        <f t="shared" ca="1" si="1007"/>
        <v>0.30372400554933238</v>
      </c>
      <c r="S7231" s="13"/>
      <c r="T7231" s="101">
        <f t="shared" ca="1" si="1008"/>
        <v>0</v>
      </c>
      <c r="U7231" s="101">
        <f t="shared" ca="1" si="1009"/>
        <v>0.56587564606320484</v>
      </c>
      <c r="V7231" s="101">
        <f t="shared" ca="1" si="1010"/>
        <v>228.99119013786873</v>
      </c>
    </row>
    <row r="7232" spans="2:22" x14ac:dyDescent="0.3">
      <c r="B7232" s="13">
        <v>2023</v>
      </c>
      <c r="C7232" s="13">
        <v>10</v>
      </c>
      <c r="D7232" s="13">
        <v>26</v>
      </c>
      <c r="E7232" s="83" t="s">
        <v>398</v>
      </c>
      <c r="F7232" s="13">
        <v>4</v>
      </c>
      <c r="G7232" s="13">
        <v>17</v>
      </c>
      <c r="H7232" s="13" t="s">
        <v>71</v>
      </c>
      <c r="I7232" s="13" t="s">
        <v>53</v>
      </c>
      <c r="J7232" s="13"/>
      <c r="K7232" s="13" t="s">
        <v>27</v>
      </c>
      <c r="L7232" s="12">
        <f t="shared" ref="L7232:L7295" ca="1" si="1012">IF(K7232="Weekday",_xlfn.NORM.INV(RAND(),VLOOKUP(G7232,$J$5:$N$28,4),VLOOKUP(G7232,$J$5:$N$28,5)),_xlfn.NORM.INV(RAND(),VLOOKUP(G7232,$P$5:$T$28,4),VLOOKUP(G7232,$P$5:$T$28,5)))*VLOOKUP(C7232,$P$32:$R$43,3)</f>
        <v>3.1233477799025979</v>
      </c>
      <c r="M7232" s="101">
        <f t="shared" ref="M7232:M7295" ca="1" si="1013">IF(I7232="Winter",VLOOKUP(G7232,$J$40:$L$43,3),VLOOKUP(G7232,$J$40:$L$43,2))*L7232</f>
        <v>0.38773239339710852</v>
      </c>
      <c r="N7232" s="101">
        <f t="shared" ca="1" si="1011"/>
        <v>1022.4861700115086</v>
      </c>
      <c r="O7232" s="101">
        <f t="shared" ref="O7232:O7295" ca="1" si="1014">IF(I7232="Winter",VLOOKUP(G7232,$J$46:$L$49,3),VLOOKUP(G7232,$J$46:$L$49,2))*L7232</f>
        <v>0.93013296885499375</v>
      </c>
      <c r="Q7232" s="12">
        <f t="shared" ref="Q7232:Q7295" ca="1" si="1015">MIN(MAX(AND(IF(G7232&gt;=VLOOKUP(C7232,$O$46:$T$57,5),1,0),IF(G7232&lt;=VLOOKUP(C7232,$O$46:$T$57,6),1,0))*$G$50*_xlfn.NORM.INV(RAND(),VLOOKUP(C7232,$B$4:$F$15,4),VLOOKUP(C7232,$B$4:$F$15,4)),0),0.2)*$G$51</f>
        <v>2.9131260817283633</v>
      </c>
      <c r="R7232" s="101">
        <f t="shared" ref="R7232:R7295" ca="1" si="1016">MAX(Q7232-L7232,0)*$G$52</f>
        <v>0</v>
      </c>
      <c r="S7232" s="13"/>
      <c r="T7232" s="101">
        <f t="shared" ref="T7232:T7295" ca="1" si="1017">MAX(L7232-Q7232,0)*IF(I7232="Winter",VLOOKUP(G7232,$J$40:$L$43,3),VLOOKUP(G7232,$J$40:$L$43,2))</f>
        <v>2.6096921611349487E-2</v>
      </c>
      <c r="U7232" s="101">
        <f t="shared" ca="1" si="1009"/>
        <v>0.87844156309760568</v>
      </c>
      <c r="V7232" s="101">
        <f t="shared" ca="1" si="1010"/>
        <v>229.89572862257768</v>
      </c>
    </row>
    <row r="7233" spans="2:22" x14ac:dyDescent="0.3">
      <c r="B7233" s="13">
        <v>2023</v>
      </c>
      <c r="C7233" s="13">
        <v>10</v>
      </c>
      <c r="D7233" s="13">
        <v>26</v>
      </c>
      <c r="E7233" s="83" t="s">
        <v>398</v>
      </c>
      <c r="F7233" s="13">
        <v>4</v>
      </c>
      <c r="G7233" s="13">
        <v>18</v>
      </c>
      <c r="H7233" s="13" t="s">
        <v>71</v>
      </c>
      <c r="I7233" s="13" t="s">
        <v>53</v>
      </c>
      <c r="J7233" s="13"/>
      <c r="K7233" s="13" t="s">
        <v>27</v>
      </c>
      <c r="L7233" s="12">
        <f t="shared" ca="1" si="1012"/>
        <v>3.8592479763112326</v>
      </c>
      <c r="M7233" s="101">
        <f t="shared" ca="1" si="1013"/>
        <v>0.47908704377927641</v>
      </c>
      <c r="N7233" s="101">
        <f t="shared" ca="1" si="1011"/>
        <v>1023.5715835048462</v>
      </c>
      <c r="O7233" s="101">
        <f t="shared" ca="1" si="1014"/>
        <v>1.1492840473454851</v>
      </c>
      <c r="Q7233" s="12">
        <f t="shared" ca="1" si="1015"/>
        <v>0</v>
      </c>
      <c r="R7233" s="101">
        <f t="shared" ca="1" si="1016"/>
        <v>0</v>
      </c>
      <c r="S7233" s="13"/>
      <c r="T7233" s="101">
        <f t="shared" ca="1" si="1017"/>
        <v>0.47908704377927641</v>
      </c>
      <c r="U7233" s="101">
        <f t="shared" ref="U7233:U7296" ca="1" si="1018">IF(H7233="On-Peak",IF(I7233="Winter",((L7233*$D$48)/60),((L7233*$D$47)/60)),0)</f>
        <v>1.0854134933375341</v>
      </c>
      <c r="V7233" s="101">
        <f t="shared" ref="V7233:V7296" ca="1" si="1019">V7232+MAX(T7233-R7233,0)-MAX(R7233-T7233,0)+MAX(U7233-R7233,0)-MAX(R7233-U7233,0)</f>
        <v>231.46022915969451</v>
      </c>
    </row>
    <row r="7234" spans="2:22" x14ac:dyDescent="0.3">
      <c r="B7234" s="13">
        <v>2023</v>
      </c>
      <c r="C7234" s="13">
        <v>10</v>
      </c>
      <c r="D7234" s="13">
        <v>26</v>
      </c>
      <c r="E7234" s="83" t="s">
        <v>398</v>
      </c>
      <c r="F7234" s="13">
        <v>4</v>
      </c>
      <c r="G7234" s="13">
        <v>19</v>
      </c>
      <c r="H7234" s="13" t="s">
        <v>71</v>
      </c>
      <c r="I7234" s="13" t="s">
        <v>53</v>
      </c>
      <c r="J7234" s="13"/>
      <c r="K7234" s="13" t="s">
        <v>27</v>
      </c>
      <c r="L7234" s="12">
        <f t="shared" ca="1" si="1012"/>
        <v>2.801247159330154</v>
      </c>
      <c r="M7234" s="101">
        <f t="shared" ca="1" si="1013"/>
        <v>0.34774682235924531</v>
      </c>
      <c r="N7234" s="101">
        <f t="shared" ca="1" si="1011"/>
        <v>1024.3594342684078</v>
      </c>
      <c r="O7234" s="101">
        <f t="shared" ca="1" si="1014"/>
        <v>0.8342114040485199</v>
      </c>
      <c r="Q7234" s="12">
        <f t="shared" ca="1" si="1015"/>
        <v>0</v>
      </c>
      <c r="R7234" s="101">
        <f t="shared" ca="1" si="1016"/>
        <v>0</v>
      </c>
      <c r="S7234" s="13"/>
      <c r="T7234" s="101">
        <f t="shared" ca="1" si="1017"/>
        <v>0.34774682235924531</v>
      </c>
      <c r="U7234" s="101">
        <f t="shared" ca="1" si="1018"/>
        <v>0.78785076356160577</v>
      </c>
      <c r="V7234" s="101">
        <f t="shared" ca="1" si="1019"/>
        <v>232.59582674561537</v>
      </c>
    </row>
    <row r="7235" spans="2:22" x14ac:dyDescent="0.3">
      <c r="B7235" s="13">
        <v>2023</v>
      </c>
      <c r="C7235" s="13">
        <v>10</v>
      </c>
      <c r="D7235" s="13">
        <v>26</v>
      </c>
      <c r="E7235" s="83" t="s">
        <v>398</v>
      </c>
      <c r="F7235" s="13">
        <v>4</v>
      </c>
      <c r="G7235" s="13">
        <v>20</v>
      </c>
      <c r="H7235" s="13" t="s">
        <v>69</v>
      </c>
      <c r="I7235" s="13" t="s">
        <v>53</v>
      </c>
      <c r="J7235" s="13"/>
      <c r="K7235" s="13" t="s">
        <v>27</v>
      </c>
      <c r="L7235" s="12">
        <f t="shared" ca="1" si="1012"/>
        <v>2.4525927478009244</v>
      </c>
      <c r="M7235" s="101">
        <f t="shared" ca="1" si="1013"/>
        <v>0.12939879337397678</v>
      </c>
      <c r="N7235" s="101">
        <f t="shared" ca="1" si="1011"/>
        <v>1024.3594342684078</v>
      </c>
      <c r="O7235" s="101">
        <f t="shared" ca="1" si="1014"/>
        <v>0.26461023156024172</v>
      </c>
      <c r="Q7235" s="12">
        <f t="shared" ca="1" si="1015"/>
        <v>0</v>
      </c>
      <c r="R7235" s="101">
        <f t="shared" ca="1" si="1016"/>
        <v>0</v>
      </c>
      <c r="S7235" s="13"/>
      <c r="T7235" s="101">
        <f t="shared" ca="1" si="1017"/>
        <v>0.12939879337397678</v>
      </c>
      <c r="U7235" s="101">
        <f t="shared" si="1018"/>
        <v>0</v>
      </c>
      <c r="V7235" s="101">
        <f t="shared" ca="1" si="1019"/>
        <v>232.72522553898935</v>
      </c>
    </row>
    <row r="7236" spans="2:22" x14ac:dyDescent="0.3">
      <c r="B7236" s="13">
        <v>2023</v>
      </c>
      <c r="C7236" s="13">
        <v>10</v>
      </c>
      <c r="D7236" s="13">
        <v>26</v>
      </c>
      <c r="E7236" s="83" t="s">
        <v>398</v>
      </c>
      <c r="F7236" s="13">
        <v>4</v>
      </c>
      <c r="G7236" s="13">
        <v>21</v>
      </c>
      <c r="H7236" s="13" t="s">
        <v>69</v>
      </c>
      <c r="I7236" s="13" t="s">
        <v>53</v>
      </c>
      <c r="J7236" s="13"/>
      <c r="K7236" s="13" t="s">
        <v>27</v>
      </c>
      <c r="L7236" s="12">
        <f t="shared" ca="1" si="1012"/>
        <v>3.1774611273697961</v>
      </c>
      <c r="M7236" s="101">
        <f t="shared" ca="1" si="1013"/>
        <v>0.16764284908003044</v>
      </c>
      <c r="N7236" s="101">
        <f t="shared" ca="1" si="1011"/>
        <v>1024.3594342684078</v>
      </c>
      <c r="O7236" s="101">
        <f t="shared" ca="1" si="1014"/>
        <v>0.34281628103192729</v>
      </c>
      <c r="Q7236" s="12">
        <f t="shared" ca="1" si="1015"/>
        <v>0</v>
      </c>
      <c r="R7236" s="101">
        <f t="shared" ca="1" si="1016"/>
        <v>0</v>
      </c>
      <c r="S7236" s="13"/>
      <c r="T7236" s="101">
        <f t="shared" ca="1" si="1017"/>
        <v>0.16764284908003044</v>
      </c>
      <c r="U7236" s="101">
        <f t="shared" si="1018"/>
        <v>0</v>
      </c>
      <c r="V7236" s="101">
        <f t="shared" ca="1" si="1019"/>
        <v>232.89286838806939</v>
      </c>
    </row>
    <row r="7237" spans="2:22" x14ac:dyDescent="0.3">
      <c r="B7237" s="13">
        <v>2023</v>
      </c>
      <c r="C7237" s="13">
        <v>10</v>
      </c>
      <c r="D7237" s="13">
        <v>26</v>
      </c>
      <c r="E7237" s="83" t="s">
        <v>398</v>
      </c>
      <c r="F7237" s="13">
        <v>4</v>
      </c>
      <c r="G7237" s="13">
        <v>22</v>
      </c>
      <c r="H7237" s="13" t="s">
        <v>69</v>
      </c>
      <c r="I7237" s="13" t="s">
        <v>53</v>
      </c>
      <c r="J7237" s="13"/>
      <c r="K7237" s="13" t="s">
        <v>27</v>
      </c>
      <c r="L7237" s="12">
        <f t="shared" ca="1" si="1012"/>
        <v>2.8342464044212594</v>
      </c>
      <c r="M7237" s="101">
        <f t="shared" ca="1" si="1013"/>
        <v>0.14953484029726566</v>
      </c>
      <c r="N7237" s="101">
        <f t="shared" ca="1" si="1011"/>
        <v>1024.3594342684078</v>
      </c>
      <c r="O7237" s="101">
        <f t="shared" ca="1" si="1014"/>
        <v>0.3057868445730097</v>
      </c>
      <c r="Q7237" s="12">
        <f t="shared" ca="1" si="1015"/>
        <v>0</v>
      </c>
      <c r="R7237" s="101">
        <f t="shared" ca="1" si="1016"/>
        <v>0</v>
      </c>
      <c r="S7237" s="13"/>
      <c r="T7237" s="101">
        <f t="shared" ca="1" si="1017"/>
        <v>0.14953484029726566</v>
      </c>
      <c r="U7237" s="101">
        <f t="shared" si="1018"/>
        <v>0</v>
      </c>
      <c r="V7237" s="101">
        <f t="shared" ca="1" si="1019"/>
        <v>233.04240322836665</v>
      </c>
    </row>
    <row r="7238" spans="2:22" x14ac:dyDescent="0.3">
      <c r="B7238" s="13">
        <v>2023</v>
      </c>
      <c r="C7238" s="13">
        <v>10</v>
      </c>
      <c r="D7238" s="13">
        <v>26</v>
      </c>
      <c r="E7238" s="83" t="s">
        <v>398</v>
      </c>
      <c r="F7238" s="13">
        <v>4</v>
      </c>
      <c r="G7238" s="13">
        <v>23</v>
      </c>
      <c r="H7238" s="13" t="s">
        <v>69</v>
      </c>
      <c r="I7238" s="13" t="s">
        <v>53</v>
      </c>
      <c r="J7238" s="13"/>
      <c r="K7238" s="13" t="s">
        <v>27</v>
      </c>
      <c r="L7238" s="12">
        <f t="shared" ca="1" si="1012"/>
        <v>2.4416137974554513</v>
      </c>
      <c r="M7238" s="101">
        <f t="shared" ca="1" si="1013"/>
        <v>0.12881954395374962</v>
      </c>
      <c r="N7238" s="101">
        <f t="shared" ca="1" si="1011"/>
        <v>1024.3594342684078</v>
      </c>
      <c r="O7238" s="101">
        <f t="shared" ca="1" si="1014"/>
        <v>0.26342571260746861</v>
      </c>
      <c r="Q7238" s="12">
        <f t="shared" ca="1" si="1015"/>
        <v>0</v>
      </c>
      <c r="R7238" s="101">
        <f t="shared" ca="1" si="1016"/>
        <v>0</v>
      </c>
      <c r="S7238" s="13"/>
      <c r="T7238" s="101">
        <f t="shared" ca="1" si="1017"/>
        <v>0.12881954395374962</v>
      </c>
      <c r="U7238" s="101">
        <f t="shared" si="1018"/>
        <v>0</v>
      </c>
      <c r="V7238" s="101">
        <f t="shared" ca="1" si="1019"/>
        <v>233.17122277232039</v>
      </c>
    </row>
    <row r="7239" spans="2:22" x14ac:dyDescent="0.3">
      <c r="B7239" s="13">
        <v>2023</v>
      </c>
      <c r="C7239" s="13">
        <v>10</v>
      </c>
      <c r="D7239" s="13">
        <v>27</v>
      </c>
      <c r="E7239" s="83" t="s">
        <v>399</v>
      </c>
      <c r="F7239" s="13">
        <v>5</v>
      </c>
      <c r="G7239" s="13">
        <v>0</v>
      </c>
      <c r="H7239" s="13" t="s">
        <v>69</v>
      </c>
      <c r="I7239" s="13" t="s">
        <v>53</v>
      </c>
      <c r="J7239" s="13"/>
      <c r="K7239" s="13" t="s">
        <v>28</v>
      </c>
      <c r="L7239" s="12">
        <f t="shared" ca="1" si="1012"/>
        <v>2.6530232268846881</v>
      </c>
      <c r="M7239" s="101">
        <f t="shared" ca="1" si="1013"/>
        <v>0.13997350545043616</v>
      </c>
      <c r="N7239" s="101">
        <f t="shared" ca="1" si="1011"/>
        <v>1024.3594342684078</v>
      </c>
      <c r="O7239" s="101">
        <f t="shared" ca="1" si="1014"/>
        <v>0.28623467594858898</v>
      </c>
      <c r="Q7239" s="12">
        <f t="shared" ca="1" si="1015"/>
        <v>0</v>
      </c>
      <c r="R7239" s="101">
        <f t="shared" ca="1" si="1016"/>
        <v>0</v>
      </c>
      <c r="S7239" s="13"/>
      <c r="T7239" s="101">
        <f t="shared" ca="1" si="1017"/>
        <v>0.13997350545043616</v>
      </c>
      <c r="U7239" s="101">
        <f t="shared" si="1018"/>
        <v>0</v>
      </c>
      <c r="V7239" s="101">
        <f t="shared" ca="1" si="1019"/>
        <v>233.31119627777082</v>
      </c>
    </row>
    <row r="7240" spans="2:22" x14ac:dyDescent="0.3">
      <c r="B7240" s="13">
        <v>2023</v>
      </c>
      <c r="C7240" s="13">
        <v>10</v>
      </c>
      <c r="D7240" s="13">
        <v>27</v>
      </c>
      <c r="E7240" s="83" t="s">
        <v>399</v>
      </c>
      <c r="F7240" s="13">
        <v>5</v>
      </c>
      <c r="G7240" s="13">
        <v>1</v>
      </c>
      <c r="H7240" s="13" t="s">
        <v>69</v>
      </c>
      <c r="I7240" s="13" t="s">
        <v>53</v>
      </c>
      <c r="J7240" s="13"/>
      <c r="K7240" s="13" t="s">
        <v>28</v>
      </c>
      <c r="L7240" s="12">
        <f t="shared" ca="1" si="1012"/>
        <v>1.3010565180019209</v>
      </c>
      <c r="M7240" s="101">
        <f t="shared" ca="1" si="1013"/>
        <v>6.8643741889781354E-2</v>
      </c>
      <c r="N7240" s="101">
        <f t="shared" ca="1" si="1011"/>
        <v>1024.3594342684078</v>
      </c>
      <c r="O7240" s="101">
        <f t="shared" ca="1" si="1014"/>
        <v>0.14037098772722725</v>
      </c>
      <c r="Q7240" s="12">
        <f t="shared" ca="1" si="1015"/>
        <v>0</v>
      </c>
      <c r="R7240" s="101">
        <f t="shared" ca="1" si="1016"/>
        <v>0</v>
      </c>
      <c r="S7240" s="13"/>
      <c r="T7240" s="101">
        <f t="shared" ca="1" si="1017"/>
        <v>6.8643741889781354E-2</v>
      </c>
      <c r="U7240" s="101">
        <f t="shared" si="1018"/>
        <v>0</v>
      </c>
      <c r="V7240" s="101">
        <f t="shared" ca="1" si="1019"/>
        <v>233.37984001966061</v>
      </c>
    </row>
    <row r="7241" spans="2:22" x14ac:dyDescent="0.3">
      <c r="B7241" s="13">
        <v>2023</v>
      </c>
      <c r="C7241" s="13">
        <v>10</v>
      </c>
      <c r="D7241" s="13">
        <v>27</v>
      </c>
      <c r="E7241" s="83" t="s">
        <v>399</v>
      </c>
      <c r="F7241" s="13">
        <v>5</v>
      </c>
      <c r="G7241" s="13">
        <v>2</v>
      </c>
      <c r="H7241" s="13" t="s">
        <v>69</v>
      </c>
      <c r="I7241" s="13" t="s">
        <v>53</v>
      </c>
      <c r="J7241" s="13"/>
      <c r="K7241" s="13" t="s">
        <v>28</v>
      </c>
      <c r="L7241" s="12">
        <f t="shared" ca="1" si="1012"/>
        <v>1.3679422154657976</v>
      </c>
      <c r="M7241" s="101">
        <f t="shared" ca="1" si="1013"/>
        <v>7.2172631287975492E-2</v>
      </c>
      <c r="N7241" s="101">
        <f t="shared" ca="1" si="1011"/>
        <v>1024.3594342684078</v>
      </c>
      <c r="O7241" s="101">
        <f t="shared" ca="1" si="1014"/>
        <v>0.14758728562660492</v>
      </c>
      <c r="Q7241" s="12">
        <f t="shared" ca="1" si="1015"/>
        <v>0</v>
      </c>
      <c r="R7241" s="101">
        <f t="shared" ca="1" si="1016"/>
        <v>0</v>
      </c>
      <c r="S7241" s="13"/>
      <c r="T7241" s="101">
        <f t="shared" ca="1" si="1017"/>
        <v>7.2172631287975492E-2</v>
      </c>
      <c r="U7241" s="101">
        <f t="shared" si="1018"/>
        <v>0</v>
      </c>
      <c r="V7241" s="101">
        <f t="shared" ca="1" si="1019"/>
        <v>233.45201265094857</v>
      </c>
    </row>
    <row r="7242" spans="2:22" x14ac:dyDescent="0.3">
      <c r="B7242" s="13">
        <v>2023</v>
      </c>
      <c r="C7242" s="13">
        <v>10</v>
      </c>
      <c r="D7242" s="13">
        <v>27</v>
      </c>
      <c r="E7242" s="83" t="s">
        <v>399</v>
      </c>
      <c r="F7242" s="13">
        <v>5</v>
      </c>
      <c r="G7242" s="13">
        <v>3</v>
      </c>
      <c r="H7242" s="13" t="s">
        <v>69</v>
      </c>
      <c r="I7242" s="13" t="s">
        <v>53</v>
      </c>
      <c r="J7242" s="13"/>
      <c r="K7242" s="13" t="s">
        <v>28</v>
      </c>
      <c r="L7242" s="12">
        <f t="shared" ca="1" si="1012"/>
        <v>1.2736745382414285</v>
      </c>
      <c r="M7242" s="101">
        <f t="shared" ca="1" si="1013"/>
        <v>6.7199068637617765E-2</v>
      </c>
      <c r="N7242" s="101">
        <f t="shared" ca="1" si="1011"/>
        <v>1024.3594342684078</v>
      </c>
      <c r="O7242" s="101">
        <f t="shared" ca="1" si="1014"/>
        <v>0.13741674593086772</v>
      </c>
      <c r="Q7242" s="12">
        <f t="shared" ca="1" si="1015"/>
        <v>0</v>
      </c>
      <c r="R7242" s="101">
        <f t="shared" ca="1" si="1016"/>
        <v>0</v>
      </c>
      <c r="S7242" s="13"/>
      <c r="T7242" s="101">
        <f t="shared" ca="1" si="1017"/>
        <v>6.7199068637617765E-2</v>
      </c>
      <c r="U7242" s="101">
        <f t="shared" si="1018"/>
        <v>0</v>
      </c>
      <c r="V7242" s="101">
        <f t="shared" ca="1" si="1019"/>
        <v>233.5192117195862</v>
      </c>
    </row>
    <row r="7243" spans="2:22" x14ac:dyDescent="0.3">
      <c r="B7243" s="13">
        <v>2023</v>
      </c>
      <c r="C7243" s="13">
        <v>10</v>
      </c>
      <c r="D7243" s="13">
        <v>27</v>
      </c>
      <c r="E7243" s="83" t="s">
        <v>399</v>
      </c>
      <c r="F7243" s="13">
        <v>5</v>
      </c>
      <c r="G7243" s="13">
        <v>4</v>
      </c>
      <c r="H7243" s="13" t="s">
        <v>69</v>
      </c>
      <c r="I7243" s="13" t="s">
        <v>53</v>
      </c>
      <c r="J7243" s="13"/>
      <c r="K7243" s="13" t="s">
        <v>28</v>
      </c>
      <c r="L7243" s="12">
        <f t="shared" ca="1" si="1012"/>
        <v>1.5150269949528172</v>
      </c>
      <c r="M7243" s="101">
        <f t="shared" ca="1" si="1013"/>
        <v>7.9932824253710635E-2</v>
      </c>
      <c r="N7243" s="101">
        <f t="shared" ca="1" si="1011"/>
        <v>1024.3594342684078</v>
      </c>
      <c r="O7243" s="101">
        <f t="shared" ca="1" si="1014"/>
        <v>0.16345626248545944</v>
      </c>
      <c r="Q7243" s="12">
        <f t="shared" ca="1" si="1015"/>
        <v>0</v>
      </c>
      <c r="R7243" s="101">
        <f t="shared" ca="1" si="1016"/>
        <v>0</v>
      </c>
      <c r="S7243" s="13"/>
      <c r="T7243" s="101">
        <f t="shared" ca="1" si="1017"/>
        <v>7.9932824253710635E-2</v>
      </c>
      <c r="U7243" s="101">
        <f t="shared" si="1018"/>
        <v>0</v>
      </c>
      <c r="V7243" s="101">
        <f t="shared" ca="1" si="1019"/>
        <v>233.59914454383991</v>
      </c>
    </row>
    <row r="7244" spans="2:22" x14ac:dyDescent="0.3">
      <c r="B7244" s="13">
        <v>2023</v>
      </c>
      <c r="C7244" s="13">
        <v>10</v>
      </c>
      <c r="D7244" s="13">
        <v>27</v>
      </c>
      <c r="E7244" s="83" t="s">
        <v>399</v>
      </c>
      <c r="F7244" s="13">
        <v>5</v>
      </c>
      <c r="G7244" s="13">
        <v>5</v>
      </c>
      <c r="H7244" s="13" t="s">
        <v>69</v>
      </c>
      <c r="I7244" s="13" t="s">
        <v>53</v>
      </c>
      <c r="J7244" s="13"/>
      <c r="K7244" s="13" t="s">
        <v>28</v>
      </c>
      <c r="L7244" s="12">
        <f t="shared" ca="1" si="1012"/>
        <v>1.3314883955018748</v>
      </c>
      <c r="M7244" s="101">
        <f t="shared" ca="1" si="1013"/>
        <v>7.0249327746678913E-2</v>
      </c>
      <c r="N7244" s="101">
        <f t="shared" ca="1" si="1011"/>
        <v>1024.3594342684078</v>
      </c>
      <c r="O7244" s="101">
        <f t="shared" ca="1" si="1014"/>
        <v>0.14365428299069727</v>
      </c>
      <c r="Q7244" s="12">
        <f t="shared" ca="1" si="1015"/>
        <v>0</v>
      </c>
      <c r="R7244" s="101">
        <f t="shared" ca="1" si="1016"/>
        <v>0</v>
      </c>
      <c r="S7244" s="13"/>
      <c r="T7244" s="101">
        <f t="shared" ca="1" si="1017"/>
        <v>7.0249327746678913E-2</v>
      </c>
      <c r="U7244" s="101">
        <f t="shared" si="1018"/>
        <v>0</v>
      </c>
      <c r="V7244" s="101">
        <f t="shared" ca="1" si="1019"/>
        <v>233.66939387158658</v>
      </c>
    </row>
    <row r="7245" spans="2:22" x14ac:dyDescent="0.3">
      <c r="B7245" s="13">
        <v>2023</v>
      </c>
      <c r="C7245" s="13">
        <v>10</v>
      </c>
      <c r="D7245" s="13">
        <v>27</v>
      </c>
      <c r="E7245" s="83" t="s">
        <v>399</v>
      </c>
      <c r="F7245" s="13">
        <v>5</v>
      </c>
      <c r="G7245" s="13">
        <v>6</v>
      </c>
      <c r="H7245" s="13" t="s">
        <v>69</v>
      </c>
      <c r="I7245" s="13" t="s">
        <v>53</v>
      </c>
      <c r="J7245" s="13"/>
      <c r="K7245" s="13" t="s">
        <v>28</v>
      </c>
      <c r="L7245" s="12">
        <f t="shared" ca="1" si="1012"/>
        <v>1.494656744992271</v>
      </c>
      <c r="M7245" s="101">
        <f t="shared" ca="1" si="1013"/>
        <v>7.8858089865792222E-2</v>
      </c>
      <c r="N7245" s="101">
        <f t="shared" ca="1" si="1011"/>
        <v>1024.3594342684078</v>
      </c>
      <c r="O7245" s="101">
        <f t="shared" ca="1" si="1014"/>
        <v>0.16125851621721612</v>
      </c>
      <c r="Q7245" s="12">
        <f t="shared" ca="1" si="1015"/>
        <v>0</v>
      </c>
      <c r="R7245" s="101">
        <f t="shared" ca="1" si="1016"/>
        <v>0</v>
      </c>
      <c r="S7245" s="13"/>
      <c r="T7245" s="101">
        <f t="shared" ca="1" si="1017"/>
        <v>7.8858089865792222E-2</v>
      </c>
      <c r="U7245" s="101">
        <f t="shared" si="1018"/>
        <v>0</v>
      </c>
      <c r="V7245" s="101">
        <f t="shared" ca="1" si="1019"/>
        <v>233.74825196145238</v>
      </c>
    </row>
    <row r="7246" spans="2:22" x14ac:dyDescent="0.3">
      <c r="B7246" s="13">
        <v>2023</v>
      </c>
      <c r="C7246" s="13">
        <v>10</v>
      </c>
      <c r="D7246" s="13">
        <v>27</v>
      </c>
      <c r="E7246" s="83" t="s">
        <v>399</v>
      </c>
      <c r="F7246" s="13">
        <v>5</v>
      </c>
      <c r="G7246" s="13">
        <v>7</v>
      </c>
      <c r="H7246" s="13" t="s">
        <v>69</v>
      </c>
      <c r="I7246" s="13" t="s">
        <v>53</v>
      </c>
      <c r="J7246" s="13"/>
      <c r="K7246" s="13" t="s">
        <v>28</v>
      </c>
      <c r="L7246" s="12">
        <f t="shared" ca="1" si="1012"/>
        <v>1.3033756875099645</v>
      </c>
      <c r="M7246" s="101">
        <f t="shared" ca="1" si="1013"/>
        <v>6.8766101273025723E-2</v>
      </c>
      <c r="N7246" s="101">
        <f t="shared" ca="1" si="1011"/>
        <v>1024.3594342684078</v>
      </c>
      <c r="O7246" s="101">
        <f t="shared" ca="1" si="1014"/>
        <v>0.14062120292545008</v>
      </c>
      <c r="Q7246" s="12">
        <f t="shared" ca="1" si="1015"/>
        <v>5.4362283242694893</v>
      </c>
      <c r="R7246" s="101">
        <f t="shared" ca="1" si="1016"/>
        <v>0.34984597570169379</v>
      </c>
      <c r="S7246" s="13"/>
      <c r="T7246" s="101">
        <f t="shared" ca="1" si="1017"/>
        <v>0</v>
      </c>
      <c r="U7246" s="101">
        <f t="shared" si="1018"/>
        <v>0</v>
      </c>
      <c r="V7246" s="101">
        <f t="shared" ca="1" si="1019"/>
        <v>233.04856001004899</v>
      </c>
    </row>
    <row r="7247" spans="2:22" x14ac:dyDescent="0.3">
      <c r="B7247" s="13">
        <v>2023</v>
      </c>
      <c r="C7247" s="13">
        <v>10</v>
      </c>
      <c r="D7247" s="13">
        <v>27</v>
      </c>
      <c r="E7247" s="83" t="s">
        <v>399</v>
      </c>
      <c r="F7247" s="13">
        <v>5</v>
      </c>
      <c r="G7247" s="13">
        <v>8</v>
      </c>
      <c r="H7247" s="13" t="s">
        <v>69</v>
      </c>
      <c r="I7247" s="13" t="s">
        <v>53</v>
      </c>
      <c r="J7247" s="13"/>
      <c r="K7247" s="13" t="s">
        <v>28</v>
      </c>
      <c r="L7247" s="12">
        <f t="shared" ca="1" si="1012"/>
        <v>1.6118338768345284</v>
      </c>
      <c r="M7247" s="101">
        <f t="shared" ca="1" si="1013"/>
        <v>8.504035534178972E-2</v>
      </c>
      <c r="N7247" s="101">
        <f t="shared" ca="1" si="1011"/>
        <v>1024.3594342684078</v>
      </c>
      <c r="O7247" s="101">
        <f t="shared" ca="1" si="1014"/>
        <v>0.17390075697167726</v>
      </c>
      <c r="Q7247" s="12">
        <f t="shared" ca="1" si="1015"/>
        <v>5.7996014624956689E-2</v>
      </c>
      <c r="R7247" s="101">
        <f t="shared" ca="1" si="1016"/>
        <v>0</v>
      </c>
      <c r="S7247" s="13"/>
      <c r="T7247" s="101">
        <f t="shared" ca="1" si="1017"/>
        <v>8.1980485610176998E-2</v>
      </c>
      <c r="U7247" s="101">
        <f t="shared" si="1018"/>
        <v>0</v>
      </c>
      <c r="V7247" s="101">
        <f t="shared" ca="1" si="1019"/>
        <v>233.13054049565918</v>
      </c>
    </row>
    <row r="7248" spans="2:22" x14ac:dyDescent="0.3">
      <c r="B7248" s="13">
        <v>2023</v>
      </c>
      <c r="C7248" s="13">
        <v>10</v>
      </c>
      <c r="D7248" s="13">
        <v>27</v>
      </c>
      <c r="E7248" s="83" t="s">
        <v>399</v>
      </c>
      <c r="F7248" s="13">
        <v>5</v>
      </c>
      <c r="G7248" s="13">
        <v>9</v>
      </c>
      <c r="H7248" s="13" t="s">
        <v>69</v>
      </c>
      <c r="I7248" s="13" t="s">
        <v>53</v>
      </c>
      <c r="J7248" s="13"/>
      <c r="K7248" s="13" t="s">
        <v>28</v>
      </c>
      <c r="L7248" s="12">
        <f t="shared" ca="1" si="1012"/>
        <v>2.0117491639403942</v>
      </c>
      <c r="M7248" s="101">
        <f t="shared" ca="1" si="1013"/>
        <v>0.1061398858894952</v>
      </c>
      <c r="N7248" s="101">
        <f t="shared" ref="N7248:N7311" ca="1" si="1020">IF(H7248="On-Peak",IF(I7248="Winter",((L7248*$D$48)/60)+N7247,((L7248*$D$47)/60)+N7247),N7247)</f>
        <v>1024.3594342684078</v>
      </c>
      <c r="O7248" s="101">
        <f t="shared" ca="1" si="1014"/>
        <v>0.21704761729752914</v>
      </c>
      <c r="Q7248" s="12">
        <f t="shared" ca="1" si="1015"/>
        <v>5.6000000000000005</v>
      </c>
      <c r="R7248" s="101">
        <f t="shared" ca="1" si="1016"/>
        <v>0.30374543327244569</v>
      </c>
      <c r="S7248" s="13"/>
      <c r="T7248" s="101">
        <f t="shared" ca="1" si="1017"/>
        <v>0</v>
      </c>
      <c r="U7248" s="101">
        <f t="shared" si="1018"/>
        <v>0</v>
      </c>
      <c r="V7248" s="101">
        <f t="shared" ca="1" si="1019"/>
        <v>232.5230496291143</v>
      </c>
    </row>
    <row r="7249" spans="2:22" x14ac:dyDescent="0.3">
      <c r="B7249" s="13">
        <v>2023</v>
      </c>
      <c r="C7249" s="13">
        <v>10</v>
      </c>
      <c r="D7249" s="13">
        <v>27</v>
      </c>
      <c r="E7249" s="83" t="s">
        <v>399</v>
      </c>
      <c r="F7249" s="13">
        <v>5</v>
      </c>
      <c r="G7249" s="13">
        <v>10</v>
      </c>
      <c r="H7249" s="13" t="s">
        <v>70</v>
      </c>
      <c r="I7249" s="13" t="s">
        <v>53</v>
      </c>
      <c r="J7249" s="13"/>
      <c r="K7249" s="13" t="s">
        <v>28</v>
      </c>
      <c r="L7249" s="12">
        <f t="shared" ca="1" si="1012"/>
        <v>1.9891752115493244</v>
      </c>
      <c r="M7249" s="101">
        <f t="shared" ca="1" si="1013"/>
        <v>0.10494888416134236</v>
      </c>
      <c r="N7249" s="101">
        <f t="shared" ca="1" si="1020"/>
        <v>1024.3594342684078</v>
      </c>
      <c r="O7249" s="101">
        <f t="shared" ca="1" si="1014"/>
        <v>0.2146121135740566</v>
      </c>
      <c r="Q7249" s="12">
        <f t="shared" ca="1" si="1015"/>
        <v>5.6000000000000005</v>
      </c>
      <c r="R7249" s="101">
        <f t="shared" ca="1" si="1016"/>
        <v>0.30565631834234974</v>
      </c>
      <c r="S7249" s="13"/>
      <c r="T7249" s="101">
        <f t="shared" ca="1" si="1017"/>
        <v>0</v>
      </c>
      <c r="U7249" s="101">
        <f t="shared" si="1018"/>
        <v>0</v>
      </c>
      <c r="V7249" s="101">
        <f t="shared" ca="1" si="1019"/>
        <v>231.91173699242958</v>
      </c>
    </row>
    <row r="7250" spans="2:22" x14ac:dyDescent="0.3">
      <c r="B7250" s="13">
        <v>2023</v>
      </c>
      <c r="C7250" s="13">
        <v>10</v>
      </c>
      <c r="D7250" s="13">
        <v>27</v>
      </c>
      <c r="E7250" s="83" t="s">
        <v>399</v>
      </c>
      <c r="F7250" s="13">
        <v>5</v>
      </c>
      <c r="G7250" s="13">
        <v>11</v>
      </c>
      <c r="H7250" s="13" t="s">
        <v>70</v>
      </c>
      <c r="I7250" s="13" t="s">
        <v>53</v>
      </c>
      <c r="J7250" s="13"/>
      <c r="K7250" s="13" t="s">
        <v>28</v>
      </c>
      <c r="L7250" s="12">
        <f t="shared" ca="1" si="1012"/>
        <v>2.3558030259326159</v>
      </c>
      <c r="M7250" s="101">
        <f t="shared" ca="1" si="1013"/>
        <v>0.12429216764820482</v>
      </c>
      <c r="N7250" s="101">
        <f t="shared" ca="1" si="1020"/>
        <v>1024.3594342684078</v>
      </c>
      <c r="O7250" s="101">
        <f t="shared" ca="1" si="1014"/>
        <v>0.25416758846786991</v>
      </c>
      <c r="Q7250" s="12">
        <f t="shared" ca="1" si="1015"/>
        <v>0</v>
      </c>
      <c r="R7250" s="101">
        <f t="shared" ca="1" si="1016"/>
        <v>0</v>
      </c>
      <c r="S7250" s="13"/>
      <c r="T7250" s="101">
        <f t="shared" ca="1" si="1017"/>
        <v>0.12429216764820482</v>
      </c>
      <c r="U7250" s="101">
        <f t="shared" si="1018"/>
        <v>0</v>
      </c>
      <c r="V7250" s="101">
        <f t="shared" ca="1" si="1019"/>
        <v>232.03602916007779</v>
      </c>
    </row>
    <row r="7251" spans="2:22" x14ac:dyDescent="0.3">
      <c r="B7251" s="13">
        <v>2023</v>
      </c>
      <c r="C7251" s="13">
        <v>10</v>
      </c>
      <c r="D7251" s="13">
        <v>27</v>
      </c>
      <c r="E7251" s="83" t="s">
        <v>399</v>
      </c>
      <c r="F7251" s="13">
        <v>5</v>
      </c>
      <c r="G7251" s="13">
        <v>12</v>
      </c>
      <c r="H7251" s="13" t="s">
        <v>70</v>
      </c>
      <c r="I7251" s="13" t="s">
        <v>53</v>
      </c>
      <c r="J7251" s="13"/>
      <c r="K7251" s="13" t="s">
        <v>28</v>
      </c>
      <c r="L7251" s="12">
        <f t="shared" ca="1" si="1012"/>
        <v>2.1172184782471661</v>
      </c>
      <c r="M7251" s="101">
        <f t="shared" ca="1" si="1013"/>
        <v>0.11170444691232048</v>
      </c>
      <c r="N7251" s="101">
        <f t="shared" ca="1" si="1020"/>
        <v>1024.3594342684078</v>
      </c>
      <c r="O7251" s="101">
        <f t="shared" ca="1" si="1014"/>
        <v>0.22842670161808676</v>
      </c>
      <c r="Q7251" s="12">
        <f t="shared" ca="1" si="1015"/>
        <v>5.6000000000000005</v>
      </c>
      <c r="R7251" s="101">
        <f t="shared" ca="1" si="1016"/>
        <v>0.29481745581637742</v>
      </c>
      <c r="S7251" s="13"/>
      <c r="T7251" s="101">
        <f t="shared" ca="1" si="1017"/>
        <v>0</v>
      </c>
      <c r="U7251" s="101">
        <f t="shared" si="1018"/>
        <v>0</v>
      </c>
      <c r="V7251" s="101">
        <f t="shared" ca="1" si="1019"/>
        <v>231.44639424844505</v>
      </c>
    </row>
    <row r="7252" spans="2:22" x14ac:dyDescent="0.3">
      <c r="B7252" s="13">
        <v>2023</v>
      </c>
      <c r="C7252" s="13">
        <v>10</v>
      </c>
      <c r="D7252" s="13">
        <v>27</v>
      </c>
      <c r="E7252" s="83" t="s">
        <v>399</v>
      </c>
      <c r="F7252" s="13">
        <v>5</v>
      </c>
      <c r="G7252" s="13">
        <v>13</v>
      </c>
      <c r="H7252" s="13" t="s">
        <v>70</v>
      </c>
      <c r="I7252" s="13" t="s">
        <v>53</v>
      </c>
      <c r="J7252" s="13"/>
      <c r="K7252" s="13" t="s">
        <v>28</v>
      </c>
      <c r="L7252" s="12">
        <f t="shared" ca="1" si="1012"/>
        <v>2.1662039950552248</v>
      </c>
      <c r="M7252" s="101">
        <f t="shared" ca="1" si="1013"/>
        <v>0.11428892277911366</v>
      </c>
      <c r="N7252" s="101">
        <f t="shared" ca="1" si="1020"/>
        <v>1024.3594342684078</v>
      </c>
      <c r="O7252" s="101">
        <f t="shared" ca="1" si="1014"/>
        <v>0.23371174902650821</v>
      </c>
      <c r="Q7252" s="12">
        <f t="shared" ca="1" si="1015"/>
        <v>5.6000000000000005</v>
      </c>
      <c r="R7252" s="101">
        <f t="shared" ca="1" si="1016"/>
        <v>0.29067083181857528</v>
      </c>
      <c r="S7252" s="13"/>
      <c r="T7252" s="101">
        <f t="shared" ca="1" si="1017"/>
        <v>0</v>
      </c>
      <c r="U7252" s="101">
        <f t="shared" si="1018"/>
        <v>0</v>
      </c>
      <c r="V7252" s="101">
        <f t="shared" ca="1" si="1019"/>
        <v>230.8650525848079</v>
      </c>
    </row>
    <row r="7253" spans="2:22" x14ac:dyDescent="0.3">
      <c r="B7253" s="13">
        <v>2023</v>
      </c>
      <c r="C7253" s="13">
        <v>10</v>
      </c>
      <c r="D7253" s="13">
        <v>27</v>
      </c>
      <c r="E7253" s="83" t="s">
        <v>399</v>
      </c>
      <c r="F7253" s="13">
        <v>5</v>
      </c>
      <c r="G7253" s="13">
        <v>14</v>
      </c>
      <c r="H7253" s="13" t="s">
        <v>70</v>
      </c>
      <c r="I7253" s="13" t="s">
        <v>53</v>
      </c>
      <c r="J7253" s="13"/>
      <c r="K7253" s="13" t="s">
        <v>28</v>
      </c>
      <c r="L7253" s="12">
        <f t="shared" ca="1" si="1012"/>
        <v>2.4605896658003807</v>
      </c>
      <c r="M7253" s="101">
        <f t="shared" ca="1" si="1013"/>
        <v>0.12982071076762808</v>
      </c>
      <c r="N7253" s="101">
        <f t="shared" ca="1" si="1020"/>
        <v>1024.3594342684078</v>
      </c>
      <c r="O7253" s="101">
        <f t="shared" ca="1" si="1014"/>
        <v>0.26547301904320308</v>
      </c>
      <c r="Q7253" s="12">
        <f t="shared" ca="1" si="1015"/>
        <v>5.6000000000000005</v>
      </c>
      <c r="R7253" s="101">
        <f t="shared" ca="1" si="1016"/>
        <v>0.26575108478999782</v>
      </c>
      <c r="S7253" s="13"/>
      <c r="T7253" s="101">
        <f t="shared" ca="1" si="1017"/>
        <v>0</v>
      </c>
      <c r="U7253" s="101">
        <f t="shared" si="1018"/>
        <v>0</v>
      </c>
      <c r="V7253" s="101">
        <f t="shared" ca="1" si="1019"/>
        <v>230.3335504152279</v>
      </c>
    </row>
    <row r="7254" spans="2:22" x14ac:dyDescent="0.3">
      <c r="B7254" s="13">
        <v>2023</v>
      </c>
      <c r="C7254" s="13">
        <v>10</v>
      </c>
      <c r="D7254" s="13">
        <v>27</v>
      </c>
      <c r="E7254" s="83" t="s">
        <v>399</v>
      </c>
      <c r="F7254" s="13">
        <v>5</v>
      </c>
      <c r="G7254" s="13">
        <v>15</v>
      </c>
      <c r="H7254" s="13" t="s">
        <v>70</v>
      </c>
      <c r="I7254" s="13" t="s">
        <v>53</v>
      </c>
      <c r="J7254" s="13"/>
      <c r="K7254" s="13" t="s">
        <v>28</v>
      </c>
      <c r="L7254" s="12">
        <f t="shared" ca="1" si="1012"/>
        <v>1.9099206096390653</v>
      </c>
      <c r="M7254" s="101">
        <f t="shared" ca="1" si="1013"/>
        <v>0.10076741136455709</v>
      </c>
      <c r="N7254" s="101">
        <f t="shared" ca="1" si="1020"/>
        <v>1024.3594342684078</v>
      </c>
      <c r="O7254" s="101">
        <f t="shared" ca="1" si="1014"/>
        <v>0.20606133457395875</v>
      </c>
      <c r="Q7254" s="12">
        <f t="shared" ca="1" si="1015"/>
        <v>0.82071339987841729</v>
      </c>
      <c r="R7254" s="101">
        <f t="shared" ca="1" si="1016"/>
        <v>0</v>
      </c>
      <c r="S7254" s="13"/>
      <c r="T7254" s="101">
        <f t="shared" ca="1" si="1017"/>
        <v>5.7466572386971788E-2</v>
      </c>
      <c r="U7254" s="101">
        <f t="shared" si="1018"/>
        <v>0</v>
      </c>
      <c r="V7254" s="101">
        <f t="shared" ca="1" si="1019"/>
        <v>230.39101698761488</v>
      </c>
    </row>
    <row r="7255" spans="2:22" x14ac:dyDescent="0.3">
      <c r="B7255" s="13">
        <v>2023</v>
      </c>
      <c r="C7255" s="13">
        <v>10</v>
      </c>
      <c r="D7255" s="13">
        <v>27</v>
      </c>
      <c r="E7255" s="83" t="s">
        <v>399</v>
      </c>
      <c r="F7255" s="13">
        <v>5</v>
      </c>
      <c r="G7255" s="13">
        <v>16</v>
      </c>
      <c r="H7255" s="13" t="s">
        <v>71</v>
      </c>
      <c r="I7255" s="13" t="s">
        <v>53</v>
      </c>
      <c r="J7255" s="13"/>
      <c r="K7255" s="13" t="s">
        <v>28</v>
      </c>
      <c r="L7255" s="12">
        <f t="shared" ca="1" si="1012"/>
        <v>1.8438739298081928</v>
      </c>
      <c r="M7255" s="101">
        <f t="shared" ca="1" si="1013"/>
        <v>0.22889850964638905</v>
      </c>
      <c r="N7255" s="101">
        <f t="shared" ca="1" si="1020"/>
        <v>1024.8780238111663</v>
      </c>
      <c r="O7255" s="101">
        <f t="shared" ca="1" si="1014"/>
        <v>0.5491056562968798</v>
      </c>
      <c r="Q7255" s="12">
        <f t="shared" ca="1" si="1015"/>
        <v>0</v>
      </c>
      <c r="R7255" s="101">
        <f t="shared" ca="1" si="1016"/>
        <v>0</v>
      </c>
      <c r="S7255" s="13"/>
      <c r="T7255" s="101">
        <f t="shared" ca="1" si="1017"/>
        <v>0.22889850964638905</v>
      </c>
      <c r="U7255" s="101">
        <f t="shared" ca="1" si="1018"/>
        <v>0.51858954275855418</v>
      </c>
      <c r="V7255" s="101">
        <f t="shared" ca="1" si="1019"/>
        <v>231.13850504001982</v>
      </c>
    </row>
    <row r="7256" spans="2:22" x14ac:dyDescent="0.3">
      <c r="B7256" s="13">
        <v>2023</v>
      </c>
      <c r="C7256" s="13">
        <v>10</v>
      </c>
      <c r="D7256" s="13">
        <v>27</v>
      </c>
      <c r="E7256" s="83" t="s">
        <v>399</v>
      </c>
      <c r="F7256" s="13">
        <v>5</v>
      </c>
      <c r="G7256" s="13">
        <v>17</v>
      </c>
      <c r="H7256" s="13" t="s">
        <v>71</v>
      </c>
      <c r="I7256" s="13" t="s">
        <v>53</v>
      </c>
      <c r="J7256" s="13"/>
      <c r="K7256" s="13" t="s">
        <v>28</v>
      </c>
      <c r="L7256" s="12">
        <f t="shared" ca="1" si="1012"/>
        <v>2.7982757741462438</v>
      </c>
      <c r="M7256" s="101">
        <f t="shared" ca="1" si="1013"/>
        <v>0.34737795460251469</v>
      </c>
      <c r="N7256" s="101">
        <f t="shared" ca="1" si="1020"/>
        <v>1025.6650388726448</v>
      </c>
      <c r="O7256" s="101">
        <f t="shared" ca="1" si="1014"/>
        <v>0.83332652554075148</v>
      </c>
      <c r="Q7256" s="12">
        <f t="shared" ca="1" si="1015"/>
        <v>5.4032977271747109</v>
      </c>
      <c r="R7256" s="101">
        <f t="shared" ca="1" si="1016"/>
        <v>0.22051510832385973</v>
      </c>
      <c r="S7256" s="13"/>
      <c r="T7256" s="101">
        <f t="shared" ca="1" si="1017"/>
        <v>0</v>
      </c>
      <c r="U7256" s="101">
        <f t="shared" ca="1" si="1018"/>
        <v>0.78701506147863109</v>
      </c>
      <c r="V7256" s="101">
        <f t="shared" ca="1" si="1019"/>
        <v>231.48448988485072</v>
      </c>
    </row>
    <row r="7257" spans="2:22" x14ac:dyDescent="0.3">
      <c r="B7257" s="13">
        <v>2023</v>
      </c>
      <c r="C7257" s="13">
        <v>10</v>
      </c>
      <c r="D7257" s="13">
        <v>27</v>
      </c>
      <c r="E7257" s="83" t="s">
        <v>399</v>
      </c>
      <c r="F7257" s="13">
        <v>5</v>
      </c>
      <c r="G7257" s="13">
        <v>18</v>
      </c>
      <c r="H7257" s="13" t="s">
        <v>71</v>
      </c>
      <c r="I7257" s="13" t="s">
        <v>53</v>
      </c>
      <c r="J7257" s="13"/>
      <c r="K7257" s="13" t="s">
        <v>28</v>
      </c>
      <c r="L7257" s="12">
        <f t="shared" ca="1" si="1012"/>
        <v>2.0920161287175363</v>
      </c>
      <c r="M7257" s="101">
        <f t="shared" ca="1" si="1013"/>
        <v>0.25970288221899496</v>
      </c>
      <c r="N7257" s="101">
        <f t="shared" ca="1" si="1020"/>
        <v>1026.2534184088465</v>
      </c>
      <c r="O7257" s="101">
        <f t="shared" ca="1" si="1014"/>
        <v>0.62300240313208233</v>
      </c>
      <c r="Q7257" s="12">
        <f t="shared" ca="1" si="1015"/>
        <v>0</v>
      </c>
      <c r="R7257" s="101">
        <f t="shared" ca="1" si="1016"/>
        <v>0</v>
      </c>
      <c r="S7257" s="13"/>
      <c r="T7257" s="101">
        <f t="shared" ca="1" si="1017"/>
        <v>0.25970288221899496</v>
      </c>
      <c r="U7257" s="101">
        <f t="shared" ca="1" si="1018"/>
        <v>0.58837953620180705</v>
      </c>
      <c r="V7257" s="101">
        <f t="shared" ca="1" si="1019"/>
        <v>232.33257230327152</v>
      </c>
    </row>
    <row r="7258" spans="2:22" x14ac:dyDescent="0.3">
      <c r="B7258" s="13">
        <v>2023</v>
      </c>
      <c r="C7258" s="13">
        <v>10</v>
      </c>
      <c r="D7258" s="13">
        <v>27</v>
      </c>
      <c r="E7258" s="83" t="s">
        <v>399</v>
      </c>
      <c r="F7258" s="13">
        <v>5</v>
      </c>
      <c r="G7258" s="13">
        <v>19</v>
      </c>
      <c r="H7258" s="13" t="s">
        <v>71</v>
      </c>
      <c r="I7258" s="13" t="s">
        <v>53</v>
      </c>
      <c r="J7258" s="13"/>
      <c r="K7258" s="13" t="s">
        <v>28</v>
      </c>
      <c r="L7258" s="12">
        <f t="shared" ca="1" si="1012"/>
        <v>2.8066368824809471</v>
      </c>
      <c r="M7258" s="101">
        <f t="shared" ca="1" si="1013"/>
        <v>0.34841590259118477</v>
      </c>
      <c r="N7258" s="101">
        <f t="shared" ca="1" si="1020"/>
        <v>1027.0427850320443</v>
      </c>
      <c r="O7258" s="101">
        <f t="shared" ca="1" si="1014"/>
        <v>0.83581646360282613</v>
      </c>
      <c r="Q7258" s="12">
        <f t="shared" ca="1" si="1015"/>
        <v>0</v>
      </c>
      <c r="R7258" s="101">
        <f t="shared" ca="1" si="1016"/>
        <v>0</v>
      </c>
      <c r="S7258" s="13"/>
      <c r="T7258" s="101">
        <f t="shared" ca="1" si="1017"/>
        <v>0.34841590259118477</v>
      </c>
      <c r="U7258" s="101">
        <f t="shared" ca="1" si="1018"/>
        <v>0.7893666231977664</v>
      </c>
      <c r="V7258" s="101">
        <f t="shared" ca="1" si="1019"/>
        <v>233.47035482906045</v>
      </c>
    </row>
    <row r="7259" spans="2:22" x14ac:dyDescent="0.3">
      <c r="B7259" s="13">
        <v>2023</v>
      </c>
      <c r="C7259" s="13">
        <v>10</v>
      </c>
      <c r="D7259" s="13">
        <v>27</v>
      </c>
      <c r="E7259" s="83" t="s">
        <v>399</v>
      </c>
      <c r="F7259" s="13">
        <v>5</v>
      </c>
      <c r="G7259" s="13">
        <v>20</v>
      </c>
      <c r="H7259" s="13" t="s">
        <v>69</v>
      </c>
      <c r="I7259" s="13" t="s">
        <v>53</v>
      </c>
      <c r="J7259" s="13"/>
      <c r="K7259" s="13" t="s">
        <v>28</v>
      </c>
      <c r="L7259" s="12">
        <f t="shared" ca="1" si="1012"/>
        <v>2.3855964296399037</v>
      </c>
      <c r="M7259" s="101">
        <f t="shared" ca="1" si="1013"/>
        <v>0.12586406762780133</v>
      </c>
      <c r="N7259" s="101">
        <f t="shared" ca="1" si="1020"/>
        <v>1027.0427850320443</v>
      </c>
      <c r="O7259" s="101">
        <f t="shared" ca="1" si="1014"/>
        <v>0.25738199879384921</v>
      </c>
      <c r="Q7259" s="12">
        <f t="shared" ca="1" si="1015"/>
        <v>0</v>
      </c>
      <c r="R7259" s="101">
        <f t="shared" ca="1" si="1016"/>
        <v>0</v>
      </c>
      <c r="S7259" s="13"/>
      <c r="T7259" s="101">
        <f t="shared" ca="1" si="1017"/>
        <v>0.12586406762780133</v>
      </c>
      <c r="U7259" s="101">
        <f t="shared" si="1018"/>
        <v>0</v>
      </c>
      <c r="V7259" s="101">
        <f t="shared" ca="1" si="1019"/>
        <v>233.59621889668824</v>
      </c>
    </row>
    <row r="7260" spans="2:22" x14ac:dyDescent="0.3">
      <c r="B7260" s="13">
        <v>2023</v>
      </c>
      <c r="C7260" s="13">
        <v>10</v>
      </c>
      <c r="D7260" s="13">
        <v>27</v>
      </c>
      <c r="E7260" s="83" t="s">
        <v>399</v>
      </c>
      <c r="F7260" s="13">
        <v>5</v>
      </c>
      <c r="G7260" s="13">
        <v>21</v>
      </c>
      <c r="H7260" s="13" t="s">
        <v>69</v>
      </c>
      <c r="I7260" s="13" t="s">
        <v>53</v>
      </c>
      <c r="J7260" s="13"/>
      <c r="K7260" s="13" t="s">
        <v>28</v>
      </c>
      <c r="L7260" s="12">
        <f t="shared" ca="1" si="1012"/>
        <v>2.6992355959723149</v>
      </c>
      <c r="M7260" s="101">
        <f t="shared" ca="1" si="1013"/>
        <v>0.14241167004349933</v>
      </c>
      <c r="N7260" s="101">
        <f t="shared" ca="1" si="1020"/>
        <v>1027.0427850320443</v>
      </c>
      <c r="O7260" s="101">
        <f t="shared" ca="1" si="1014"/>
        <v>0.29122052844945306</v>
      </c>
      <c r="Q7260" s="12">
        <f t="shared" ca="1" si="1015"/>
        <v>0</v>
      </c>
      <c r="R7260" s="101">
        <f t="shared" ca="1" si="1016"/>
        <v>0</v>
      </c>
      <c r="S7260" s="13"/>
      <c r="T7260" s="101">
        <f t="shared" ca="1" si="1017"/>
        <v>0.14241167004349933</v>
      </c>
      <c r="U7260" s="101">
        <f t="shared" si="1018"/>
        <v>0</v>
      </c>
      <c r="V7260" s="101">
        <f t="shared" ca="1" si="1019"/>
        <v>233.73863056673173</v>
      </c>
    </row>
    <row r="7261" spans="2:22" x14ac:dyDescent="0.3">
      <c r="B7261" s="13">
        <v>2023</v>
      </c>
      <c r="C7261" s="13">
        <v>10</v>
      </c>
      <c r="D7261" s="13">
        <v>27</v>
      </c>
      <c r="E7261" s="83" t="s">
        <v>399</v>
      </c>
      <c r="F7261" s="13">
        <v>5</v>
      </c>
      <c r="G7261" s="13">
        <v>22</v>
      </c>
      <c r="H7261" s="13" t="s">
        <v>69</v>
      </c>
      <c r="I7261" s="13" t="s">
        <v>53</v>
      </c>
      <c r="J7261" s="13"/>
      <c r="K7261" s="13" t="s">
        <v>28</v>
      </c>
      <c r="L7261" s="12">
        <f t="shared" ca="1" si="1012"/>
        <v>2.9764382049495097</v>
      </c>
      <c r="M7261" s="101">
        <f t="shared" ca="1" si="1013"/>
        <v>0.15703687969313615</v>
      </c>
      <c r="N7261" s="101">
        <f t="shared" ca="1" si="1020"/>
        <v>1027.0427850320443</v>
      </c>
      <c r="O7261" s="101">
        <f t="shared" ca="1" si="1014"/>
        <v>0.32112791793200263</v>
      </c>
      <c r="Q7261" s="12">
        <f t="shared" ca="1" si="1015"/>
        <v>0</v>
      </c>
      <c r="R7261" s="101">
        <f t="shared" ca="1" si="1016"/>
        <v>0</v>
      </c>
      <c r="S7261" s="13"/>
      <c r="T7261" s="101">
        <f t="shared" ca="1" si="1017"/>
        <v>0.15703687969313615</v>
      </c>
      <c r="U7261" s="101">
        <f t="shared" si="1018"/>
        <v>0</v>
      </c>
      <c r="V7261" s="101">
        <f t="shared" ca="1" si="1019"/>
        <v>233.89566744642485</v>
      </c>
    </row>
    <row r="7262" spans="2:22" x14ac:dyDescent="0.3">
      <c r="B7262" s="13">
        <v>2023</v>
      </c>
      <c r="C7262" s="13">
        <v>10</v>
      </c>
      <c r="D7262" s="13">
        <v>27</v>
      </c>
      <c r="E7262" s="83" t="s">
        <v>399</v>
      </c>
      <c r="F7262" s="13">
        <v>5</v>
      </c>
      <c r="G7262" s="13">
        <v>23</v>
      </c>
      <c r="H7262" s="13" t="s">
        <v>69</v>
      </c>
      <c r="I7262" s="13" t="s">
        <v>53</v>
      </c>
      <c r="J7262" s="13"/>
      <c r="K7262" s="13" t="s">
        <v>28</v>
      </c>
      <c r="L7262" s="12">
        <f t="shared" ca="1" si="1012"/>
        <v>2.3515409498706252</v>
      </c>
      <c r="M7262" s="101">
        <f t="shared" ca="1" si="1013"/>
        <v>0.12406730051517419</v>
      </c>
      <c r="N7262" s="101">
        <f t="shared" ca="1" si="1020"/>
        <v>1027.0427850320443</v>
      </c>
      <c r="O7262" s="101">
        <f t="shared" ca="1" si="1014"/>
        <v>0.25370775308154175</v>
      </c>
      <c r="Q7262" s="12">
        <f t="shared" ca="1" si="1015"/>
        <v>0</v>
      </c>
      <c r="R7262" s="101">
        <f t="shared" ca="1" si="1016"/>
        <v>0</v>
      </c>
      <c r="S7262" s="13"/>
      <c r="T7262" s="101">
        <f t="shared" ca="1" si="1017"/>
        <v>0.12406730051517419</v>
      </c>
      <c r="U7262" s="101">
        <f t="shared" si="1018"/>
        <v>0</v>
      </c>
      <c r="V7262" s="101">
        <f t="shared" ca="1" si="1019"/>
        <v>234.01973474694003</v>
      </c>
    </row>
    <row r="7263" spans="2:22" x14ac:dyDescent="0.3">
      <c r="B7263" s="13">
        <v>2023</v>
      </c>
      <c r="C7263" s="13">
        <v>10</v>
      </c>
      <c r="D7263" s="13">
        <v>28</v>
      </c>
      <c r="E7263" s="83" t="s">
        <v>400</v>
      </c>
      <c r="F7263" s="13">
        <v>6</v>
      </c>
      <c r="G7263" s="13">
        <v>0</v>
      </c>
      <c r="H7263" s="13" t="s">
        <v>69</v>
      </c>
      <c r="I7263" s="13" t="s">
        <v>53</v>
      </c>
      <c r="J7263" s="13"/>
      <c r="K7263" s="13" t="s">
        <v>28</v>
      </c>
      <c r="L7263" s="12">
        <f t="shared" ca="1" si="1012"/>
        <v>1.9177239036652753</v>
      </c>
      <c r="M7263" s="101">
        <f t="shared" ca="1" si="1013"/>
        <v>0.10117911315737993</v>
      </c>
      <c r="N7263" s="101">
        <f t="shared" ca="1" si="1020"/>
        <v>1027.0427850320443</v>
      </c>
      <c r="O7263" s="101">
        <f t="shared" ca="1" si="1014"/>
        <v>0.20690323196644655</v>
      </c>
      <c r="Q7263" s="12">
        <f t="shared" ca="1" si="1015"/>
        <v>0</v>
      </c>
      <c r="R7263" s="101">
        <f t="shared" ca="1" si="1016"/>
        <v>0</v>
      </c>
      <c r="S7263" s="13"/>
      <c r="T7263" s="101">
        <f t="shared" ca="1" si="1017"/>
        <v>0.10117911315737993</v>
      </c>
      <c r="U7263" s="101">
        <f t="shared" si="1018"/>
        <v>0</v>
      </c>
      <c r="V7263" s="101">
        <f t="shared" ca="1" si="1019"/>
        <v>234.1209138600974</v>
      </c>
    </row>
    <row r="7264" spans="2:22" x14ac:dyDescent="0.3">
      <c r="B7264" s="13">
        <v>2023</v>
      </c>
      <c r="C7264" s="13">
        <v>10</v>
      </c>
      <c r="D7264" s="13">
        <v>28</v>
      </c>
      <c r="E7264" s="83" t="s">
        <v>400</v>
      </c>
      <c r="F7264" s="13">
        <v>6</v>
      </c>
      <c r="G7264" s="13">
        <v>1</v>
      </c>
      <c r="H7264" s="13" t="s">
        <v>69</v>
      </c>
      <c r="I7264" s="13" t="s">
        <v>53</v>
      </c>
      <c r="J7264" s="13"/>
      <c r="K7264" s="13" t="s">
        <v>28</v>
      </c>
      <c r="L7264" s="12">
        <f t="shared" ca="1" si="1012"/>
        <v>1.62115696139646</v>
      </c>
      <c r="M7264" s="101">
        <f t="shared" ca="1" si="1013"/>
        <v>8.553224128327723E-2</v>
      </c>
      <c r="N7264" s="101">
        <f t="shared" ca="1" si="1020"/>
        <v>1027.0427850320443</v>
      </c>
      <c r="O7264" s="101">
        <f t="shared" ca="1" si="1014"/>
        <v>0.17490662456506406</v>
      </c>
      <c r="Q7264" s="12">
        <f t="shared" ca="1" si="1015"/>
        <v>0</v>
      </c>
      <c r="R7264" s="101">
        <f t="shared" ca="1" si="1016"/>
        <v>0</v>
      </c>
      <c r="S7264" s="13"/>
      <c r="T7264" s="101">
        <f t="shared" ca="1" si="1017"/>
        <v>8.553224128327723E-2</v>
      </c>
      <c r="U7264" s="101">
        <f t="shared" si="1018"/>
        <v>0</v>
      </c>
      <c r="V7264" s="101">
        <f t="shared" ca="1" si="1019"/>
        <v>234.20644610138069</v>
      </c>
    </row>
    <row r="7265" spans="2:22" x14ac:dyDescent="0.3">
      <c r="B7265" s="13">
        <v>2023</v>
      </c>
      <c r="C7265" s="13">
        <v>10</v>
      </c>
      <c r="D7265" s="13">
        <v>28</v>
      </c>
      <c r="E7265" s="83" t="s">
        <v>400</v>
      </c>
      <c r="F7265" s="13">
        <v>6</v>
      </c>
      <c r="G7265" s="13">
        <v>2</v>
      </c>
      <c r="H7265" s="13" t="s">
        <v>69</v>
      </c>
      <c r="I7265" s="13" t="s">
        <v>53</v>
      </c>
      <c r="J7265" s="13"/>
      <c r="K7265" s="13" t="s">
        <v>28</v>
      </c>
      <c r="L7265" s="12">
        <f t="shared" ca="1" si="1012"/>
        <v>1.4107045123363704</v>
      </c>
      <c r="M7265" s="101">
        <f t="shared" ca="1" si="1013"/>
        <v>7.4428770070866901E-2</v>
      </c>
      <c r="N7265" s="101">
        <f t="shared" ca="1" si="1020"/>
        <v>1027.0427850320443</v>
      </c>
      <c r="O7265" s="101">
        <f t="shared" ca="1" si="1014"/>
        <v>0.15220090983597101</v>
      </c>
      <c r="Q7265" s="12">
        <f t="shared" ca="1" si="1015"/>
        <v>0</v>
      </c>
      <c r="R7265" s="101">
        <f t="shared" ca="1" si="1016"/>
        <v>0</v>
      </c>
      <c r="S7265" s="13"/>
      <c r="T7265" s="101">
        <f t="shared" ca="1" si="1017"/>
        <v>7.4428770070866901E-2</v>
      </c>
      <c r="U7265" s="101">
        <f t="shared" si="1018"/>
        <v>0</v>
      </c>
      <c r="V7265" s="101">
        <f t="shared" ca="1" si="1019"/>
        <v>234.28087487145157</v>
      </c>
    </row>
    <row r="7266" spans="2:22" x14ac:dyDescent="0.3">
      <c r="B7266" s="13">
        <v>2023</v>
      </c>
      <c r="C7266" s="13">
        <v>10</v>
      </c>
      <c r="D7266" s="13">
        <v>28</v>
      </c>
      <c r="E7266" s="83" t="s">
        <v>400</v>
      </c>
      <c r="F7266" s="13">
        <v>6</v>
      </c>
      <c r="G7266" s="13">
        <v>3</v>
      </c>
      <c r="H7266" s="13" t="s">
        <v>69</v>
      </c>
      <c r="I7266" s="13" t="s">
        <v>53</v>
      </c>
      <c r="J7266" s="13"/>
      <c r="K7266" s="13" t="s">
        <v>28</v>
      </c>
      <c r="L7266" s="12">
        <f t="shared" ca="1" si="1012"/>
        <v>1.5437142011251344</v>
      </c>
      <c r="M7266" s="101">
        <f t="shared" ca="1" si="1013"/>
        <v>8.1446361251362093E-2</v>
      </c>
      <c r="N7266" s="101">
        <f t="shared" ca="1" si="1020"/>
        <v>1027.0427850320443</v>
      </c>
      <c r="O7266" s="101">
        <f t="shared" ca="1" si="1014"/>
        <v>0.16655132515939075</v>
      </c>
      <c r="Q7266" s="12">
        <f t="shared" ca="1" si="1015"/>
        <v>0</v>
      </c>
      <c r="R7266" s="101">
        <f t="shared" ca="1" si="1016"/>
        <v>0</v>
      </c>
      <c r="S7266" s="13"/>
      <c r="T7266" s="101">
        <f t="shared" ca="1" si="1017"/>
        <v>8.1446361251362093E-2</v>
      </c>
      <c r="U7266" s="101">
        <f t="shared" si="1018"/>
        <v>0</v>
      </c>
      <c r="V7266" s="101">
        <f t="shared" ca="1" si="1019"/>
        <v>234.36232123270293</v>
      </c>
    </row>
    <row r="7267" spans="2:22" x14ac:dyDescent="0.3">
      <c r="B7267" s="13">
        <v>2023</v>
      </c>
      <c r="C7267" s="13">
        <v>10</v>
      </c>
      <c r="D7267" s="13">
        <v>28</v>
      </c>
      <c r="E7267" s="83" t="s">
        <v>400</v>
      </c>
      <c r="F7267" s="13">
        <v>6</v>
      </c>
      <c r="G7267" s="13">
        <v>4</v>
      </c>
      <c r="H7267" s="13" t="s">
        <v>69</v>
      </c>
      <c r="I7267" s="13" t="s">
        <v>53</v>
      </c>
      <c r="J7267" s="13"/>
      <c r="K7267" s="13" t="s">
        <v>28</v>
      </c>
      <c r="L7267" s="12">
        <f t="shared" ca="1" si="1012"/>
        <v>1.6829701495861809</v>
      </c>
      <c r="M7267" s="101">
        <f t="shared" ca="1" si="1013"/>
        <v>8.8793505092166908E-2</v>
      </c>
      <c r="N7267" s="101">
        <f t="shared" ca="1" si="1020"/>
        <v>1027.0427850320443</v>
      </c>
      <c r="O7267" s="101">
        <f t="shared" ca="1" si="1014"/>
        <v>0.18157564943885304</v>
      </c>
      <c r="Q7267" s="12">
        <f t="shared" ca="1" si="1015"/>
        <v>0</v>
      </c>
      <c r="R7267" s="101">
        <f t="shared" ca="1" si="1016"/>
        <v>0</v>
      </c>
      <c r="S7267" s="13"/>
      <c r="T7267" s="101">
        <f t="shared" ca="1" si="1017"/>
        <v>8.8793505092166908E-2</v>
      </c>
      <c r="U7267" s="101">
        <f t="shared" si="1018"/>
        <v>0</v>
      </c>
      <c r="V7267" s="101">
        <f t="shared" ca="1" si="1019"/>
        <v>234.45111473779508</v>
      </c>
    </row>
    <row r="7268" spans="2:22" x14ac:dyDescent="0.3">
      <c r="B7268" s="13">
        <v>2023</v>
      </c>
      <c r="C7268" s="13">
        <v>10</v>
      </c>
      <c r="D7268" s="13">
        <v>28</v>
      </c>
      <c r="E7268" s="83" t="s">
        <v>400</v>
      </c>
      <c r="F7268" s="13">
        <v>6</v>
      </c>
      <c r="G7268" s="13">
        <v>5</v>
      </c>
      <c r="H7268" s="13" t="s">
        <v>69</v>
      </c>
      <c r="I7268" s="13" t="s">
        <v>53</v>
      </c>
      <c r="J7268" s="13"/>
      <c r="K7268" s="13" t="s">
        <v>28</v>
      </c>
      <c r="L7268" s="12">
        <f t="shared" ca="1" si="1012"/>
        <v>1.4808092385222211</v>
      </c>
      <c r="M7268" s="101">
        <f t="shared" ca="1" si="1013"/>
        <v>7.8127495424432383E-2</v>
      </c>
      <c r="N7268" s="101">
        <f t="shared" ca="1" si="1020"/>
        <v>1027.0427850320443</v>
      </c>
      <c r="O7268" s="101">
        <f t="shared" ca="1" si="1014"/>
        <v>0.15976450874416243</v>
      </c>
      <c r="Q7268" s="12">
        <f t="shared" ca="1" si="1015"/>
        <v>0</v>
      </c>
      <c r="R7268" s="101">
        <f t="shared" ca="1" si="1016"/>
        <v>0</v>
      </c>
      <c r="S7268" s="13"/>
      <c r="T7268" s="101">
        <f t="shared" ca="1" si="1017"/>
        <v>7.8127495424432383E-2</v>
      </c>
      <c r="U7268" s="101">
        <f t="shared" si="1018"/>
        <v>0</v>
      </c>
      <c r="V7268" s="101">
        <f t="shared" ca="1" si="1019"/>
        <v>234.52924223321952</v>
      </c>
    </row>
    <row r="7269" spans="2:22" x14ac:dyDescent="0.3">
      <c r="B7269" s="13">
        <v>2023</v>
      </c>
      <c r="C7269" s="13">
        <v>10</v>
      </c>
      <c r="D7269" s="13">
        <v>28</v>
      </c>
      <c r="E7269" s="83" t="s">
        <v>400</v>
      </c>
      <c r="F7269" s="13">
        <v>6</v>
      </c>
      <c r="G7269" s="13">
        <v>6</v>
      </c>
      <c r="H7269" s="13" t="s">
        <v>69</v>
      </c>
      <c r="I7269" s="13" t="s">
        <v>53</v>
      </c>
      <c r="J7269" s="13"/>
      <c r="K7269" s="13" t="s">
        <v>28</v>
      </c>
      <c r="L7269" s="12">
        <f t="shared" ca="1" si="1012"/>
        <v>1.4537023649640841</v>
      </c>
      <c r="M7269" s="101">
        <f t="shared" ca="1" si="1013"/>
        <v>7.6697336775505082E-2</v>
      </c>
      <c r="N7269" s="101">
        <f t="shared" ca="1" si="1020"/>
        <v>1027.0427850320443</v>
      </c>
      <c r="O7269" s="101">
        <f t="shared" ca="1" si="1014"/>
        <v>0.15683994815597505</v>
      </c>
      <c r="Q7269" s="12">
        <f t="shared" ca="1" si="1015"/>
        <v>5.6000000000000005</v>
      </c>
      <c r="R7269" s="101">
        <f t="shared" ca="1" si="1016"/>
        <v>0.35098409480579029</v>
      </c>
      <c r="S7269" s="13"/>
      <c r="T7269" s="101">
        <f t="shared" ca="1" si="1017"/>
        <v>0</v>
      </c>
      <c r="U7269" s="101">
        <f t="shared" si="1018"/>
        <v>0</v>
      </c>
      <c r="V7269" s="101">
        <f t="shared" ca="1" si="1019"/>
        <v>233.82727404360793</v>
      </c>
    </row>
    <row r="7270" spans="2:22" x14ac:dyDescent="0.3">
      <c r="B7270" s="13">
        <v>2023</v>
      </c>
      <c r="C7270" s="13">
        <v>10</v>
      </c>
      <c r="D7270" s="13">
        <v>28</v>
      </c>
      <c r="E7270" s="83" t="s">
        <v>400</v>
      </c>
      <c r="F7270" s="13">
        <v>6</v>
      </c>
      <c r="G7270" s="13">
        <v>7</v>
      </c>
      <c r="H7270" s="13" t="s">
        <v>69</v>
      </c>
      <c r="I7270" s="13" t="s">
        <v>53</v>
      </c>
      <c r="J7270" s="13"/>
      <c r="K7270" s="13" t="s">
        <v>28</v>
      </c>
      <c r="L7270" s="12">
        <f t="shared" ca="1" si="1012"/>
        <v>1.3747923415615568</v>
      </c>
      <c r="M7270" s="101">
        <f t="shared" ca="1" si="1013"/>
        <v>7.2534043940787746E-2</v>
      </c>
      <c r="N7270" s="101">
        <f t="shared" ca="1" si="1020"/>
        <v>1027.0427850320443</v>
      </c>
      <c r="O7270" s="101">
        <f t="shared" ca="1" si="1014"/>
        <v>0.14832634573107636</v>
      </c>
      <c r="Q7270" s="12">
        <f t="shared" ca="1" si="1015"/>
        <v>0.15911882830150167</v>
      </c>
      <c r="R7270" s="101">
        <f t="shared" ca="1" si="1016"/>
        <v>0</v>
      </c>
      <c r="S7270" s="13"/>
      <c r="T7270" s="101">
        <f t="shared" ca="1" si="1017"/>
        <v>6.4138934559600513E-2</v>
      </c>
      <c r="U7270" s="101">
        <f t="shared" si="1018"/>
        <v>0</v>
      </c>
      <c r="V7270" s="101">
        <f t="shared" ca="1" si="1019"/>
        <v>233.89141297816752</v>
      </c>
    </row>
    <row r="7271" spans="2:22" x14ac:dyDescent="0.3">
      <c r="B7271" s="13">
        <v>2023</v>
      </c>
      <c r="C7271" s="13">
        <v>10</v>
      </c>
      <c r="D7271" s="13">
        <v>28</v>
      </c>
      <c r="E7271" s="83" t="s">
        <v>400</v>
      </c>
      <c r="F7271" s="13">
        <v>6</v>
      </c>
      <c r="G7271" s="13">
        <v>8</v>
      </c>
      <c r="H7271" s="13" t="s">
        <v>69</v>
      </c>
      <c r="I7271" s="13" t="s">
        <v>53</v>
      </c>
      <c r="J7271" s="13"/>
      <c r="K7271" s="13" t="s">
        <v>28</v>
      </c>
      <c r="L7271" s="12">
        <f t="shared" ca="1" si="1012"/>
        <v>2.3682252855929296</v>
      </c>
      <c r="M7271" s="101">
        <f t="shared" ca="1" si="1013"/>
        <v>0.12494756606788297</v>
      </c>
      <c r="N7271" s="101">
        <f t="shared" ca="1" si="1020"/>
        <v>1027.0427850320443</v>
      </c>
      <c r="O7271" s="101">
        <f t="shared" ca="1" si="1014"/>
        <v>0.25550782606262118</v>
      </c>
      <c r="Q7271" s="12">
        <f t="shared" ca="1" si="1015"/>
        <v>0</v>
      </c>
      <c r="R7271" s="101">
        <f t="shared" ca="1" si="1016"/>
        <v>0</v>
      </c>
      <c r="S7271" s="13"/>
      <c r="T7271" s="101">
        <f t="shared" ca="1" si="1017"/>
        <v>0.12494756606788297</v>
      </c>
      <c r="U7271" s="101">
        <f t="shared" si="1018"/>
        <v>0</v>
      </c>
      <c r="V7271" s="101">
        <f t="shared" ca="1" si="1019"/>
        <v>234.0163605442354</v>
      </c>
    </row>
    <row r="7272" spans="2:22" x14ac:dyDescent="0.3">
      <c r="B7272" s="13">
        <v>2023</v>
      </c>
      <c r="C7272" s="13">
        <v>10</v>
      </c>
      <c r="D7272" s="13">
        <v>28</v>
      </c>
      <c r="E7272" s="83" t="s">
        <v>400</v>
      </c>
      <c r="F7272" s="13">
        <v>6</v>
      </c>
      <c r="G7272" s="13">
        <v>9</v>
      </c>
      <c r="H7272" s="13" t="s">
        <v>69</v>
      </c>
      <c r="I7272" s="13" t="s">
        <v>53</v>
      </c>
      <c r="J7272" s="13"/>
      <c r="K7272" s="13" t="s">
        <v>28</v>
      </c>
      <c r="L7272" s="12">
        <f t="shared" ca="1" si="1012"/>
        <v>2.4284255412533966</v>
      </c>
      <c r="M7272" s="101">
        <f t="shared" ca="1" si="1013"/>
        <v>0.1281237315565292</v>
      </c>
      <c r="N7272" s="101">
        <f t="shared" ca="1" si="1020"/>
        <v>1027.0427850320443</v>
      </c>
      <c r="O7272" s="101">
        <f t="shared" ca="1" si="1014"/>
        <v>0.26200283164582894</v>
      </c>
      <c r="Q7272" s="12">
        <f t="shared" ca="1" si="1015"/>
        <v>5.6000000000000005</v>
      </c>
      <c r="R7272" s="101">
        <f t="shared" ca="1" si="1016"/>
        <v>0.26847377793290006</v>
      </c>
      <c r="S7272" s="13"/>
      <c r="T7272" s="101">
        <f t="shared" ca="1" si="1017"/>
        <v>0</v>
      </c>
      <c r="U7272" s="101">
        <f t="shared" si="1018"/>
        <v>0</v>
      </c>
      <c r="V7272" s="101">
        <f t="shared" ca="1" si="1019"/>
        <v>233.47941298836957</v>
      </c>
    </row>
    <row r="7273" spans="2:22" x14ac:dyDescent="0.3">
      <c r="B7273" s="13">
        <v>2023</v>
      </c>
      <c r="C7273" s="13">
        <v>10</v>
      </c>
      <c r="D7273" s="13">
        <v>28</v>
      </c>
      <c r="E7273" s="83" t="s">
        <v>400</v>
      </c>
      <c r="F7273" s="13">
        <v>6</v>
      </c>
      <c r="G7273" s="13">
        <v>10</v>
      </c>
      <c r="H7273" s="13" t="s">
        <v>70</v>
      </c>
      <c r="I7273" s="13" t="s">
        <v>53</v>
      </c>
      <c r="J7273" s="13"/>
      <c r="K7273" s="13" t="s">
        <v>28</v>
      </c>
      <c r="L7273" s="12">
        <f t="shared" ca="1" si="1012"/>
        <v>1.9352854007106171</v>
      </c>
      <c r="M7273" s="101">
        <f t="shared" ca="1" si="1013"/>
        <v>0.10210565774149216</v>
      </c>
      <c r="N7273" s="101">
        <f t="shared" ca="1" si="1020"/>
        <v>1027.0427850320443</v>
      </c>
      <c r="O7273" s="101">
        <f t="shared" ca="1" si="1014"/>
        <v>0.20879794188266848</v>
      </c>
      <c r="Q7273" s="12">
        <f t="shared" ca="1" si="1015"/>
        <v>5.6000000000000005</v>
      </c>
      <c r="R7273" s="101">
        <f t="shared" ca="1" si="1016"/>
        <v>0.3102180908298463</v>
      </c>
      <c r="S7273" s="13"/>
      <c r="T7273" s="101">
        <f t="shared" ca="1" si="1017"/>
        <v>0</v>
      </c>
      <c r="U7273" s="101">
        <f t="shared" si="1018"/>
        <v>0</v>
      </c>
      <c r="V7273" s="101">
        <f t="shared" ca="1" si="1019"/>
        <v>232.8589768067099</v>
      </c>
    </row>
    <row r="7274" spans="2:22" x14ac:dyDescent="0.3">
      <c r="B7274" s="13">
        <v>2023</v>
      </c>
      <c r="C7274" s="13">
        <v>10</v>
      </c>
      <c r="D7274" s="13">
        <v>28</v>
      </c>
      <c r="E7274" s="83" t="s">
        <v>400</v>
      </c>
      <c r="F7274" s="13">
        <v>6</v>
      </c>
      <c r="G7274" s="13">
        <v>11</v>
      </c>
      <c r="H7274" s="13" t="s">
        <v>70</v>
      </c>
      <c r="I7274" s="13" t="s">
        <v>53</v>
      </c>
      <c r="J7274" s="13"/>
      <c r="K7274" s="13" t="s">
        <v>28</v>
      </c>
      <c r="L7274" s="12">
        <f t="shared" ca="1" si="1012"/>
        <v>2.1401647339629126</v>
      </c>
      <c r="M7274" s="101">
        <f t="shared" ca="1" si="1013"/>
        <v>0.11291509136388328</v>
      </c>
      <c r="N7274" s="101">
        <f t="shared" ca="1" si="1020"/>
        <v>1027.0427850320443</v>
      </c>
      <c r="O7274" s="101">
        <f t="shared" ca="1" si="1014"/>
        <v>0.23090237314725864</v>
      </c>
      <c r="Q7274" s="12">
        <f t="shared" ca="1" si="1015"/>
        <v>5.6000000000000005</v>
      </c>
      <c r="R7274" s="101">
        <f t="shared" ca="1" si="1016"/>
        <v>0.29287505527003949</v>
      </c>
      <c r="S7274" s="13"/>
      <c r="T7274" s="101">
        <f t="shared" ca="1" si="1017"/>
        <v>0</v>
      </c>
      <c r="U7274" s="101">
        <f t="shared" si="1018"/>
        <v>0</v>
      </c>
      <c r="V7274" s="101">
        <f t="shared" ca="1" si="1019"/>
        <v>232.27322669616984</v>
      </c>
    </row>
    <row r="7275" spans="2:22" x14ac:dyDescent="0.3">
      <c r="B7275" s="13">
        <v>2023</v>
      </c>
      <c r="C7275" s="13">
        <v>10</v>
      </c>
      <c r="D7275" s="13">
        <v>28</v>
      </c>
      <c r="E7275" s="83" t="s">
        <v>400</v>
      </c>
      <c r="F7275" s="13">
        <v>6</v>
      </c>
      <c r="G7275" s="13">
        <v>12</v>
      </c>
      <c r="H7275" s="13" t="s">
        <v>70</v>
      </c>
      <c r="I7275" s="13" t="s">
        <v>53</v>
      </c>
      <c r="J7275" s="13"/>
      <c r="K7275" s="13" t="s">
        <v>28</v>
      </c>
      <c r="L7275" s="12">
        <f t="shared" ca="1" si="1012"/>
        <v>2.1633936869208128</v>
      </c>
      <c r="M7275" s="101">
        <f t="shared" ca="1" si="1013"/>
        <v>0.11414065092194209</v>
      </c>
      <c r="N7275" s="101">
        <f t="shared" ca="1" si="1020"/>
        <v>1027.0427850320443</v>
      </c>
      <c r="O7275" s="101">
        <f t="shared" ca="1" si="1014"/>
        <v>0.2334085448818865</v>
      </c>
      <c r="Q7275" s="12">
        <f t="shared" ca="1" si="1015"/>
        <v>5.6000000000000005</v>
      </c>
      <c r="R7275" s="101">
        <f t="shared" ca="1" si="1016"/>
        <v>0.29090872440215326</v>
      </c>
      <c r="S7275" s="13"/>
      <c r="T7275" s="101">
        <f t="shared" ca="1" si="1017"/>
        <v>0</v>
      </c>
      <c r="U7275" s="101">
        <f t="shared" si="1018"/>
        <v>0</v>
      </c>
      <c r="V7275" s="101">
        <f t="shared" ca="1" si="1019"/>
        <v>231.69140924736553</v>
      </c>
    </row>
    <row r="7276" spans="2:22" x14ac:dyDescent="0.3">
      <c r="B7276" s="13">
        <v>2023</v>
      </c>
      <c r="C7276" s="13">
        <v>10</v>
      </c>
      <c r="D7276" s="13">
        <v>28</v>
      </c>
      <c r="E7276" s="83" t="s">
        <v>400</v>
      </c>
      <c r="F7276" s="13">
        <v>6</v>
      </c>
      <c r="G7276" s="13">
        <v>13</v>
      </c>
      <c r="H7276" s="13" t="s">
        <v>70</v>
      </c>
      <c r="I7276" s="13" t="s">
        <v>53</v>
      </c>
      <c r="J7276" s="13"/>
      <c r="K7276" s="13" t="s">
        <v>28</v>
      </c>
      <c r="L7276" s="12">
        <f t="shared" ca="1" si="1012"/>
        <v>2.4007221280253819</v>
      </c>
      <c r="M7276" s="101">
        <f t="shared" ca="1" si="1013"/>
        <v>0.12666209947461915</v>
      </c>
      <c r="N7276" s="101">
        <f t="shared" ca="1" si="1020"/>
        <v>1027.0427850320443</v>
      </c>
      <c r="O7276" s="101">
        <f t="shared" ca="1" si="1014"/>
        <v>0.25901391039265848</v>
      </c>
      <c r="Q7276" s="12">
        <f t="shared" ca="1" si="1015"/>
        <v>0</v>
      </c>
      <c r="R7276" s="101">
        <f t="shared" ca="1" si="1016"/>
        <v>0</v>
      </c>
      <c r="S7276" s="13"/>
      <c r="T7276" s="101">
        <f t="shared" ca="1" si="1017"/>
        <v>0.12666209947461915</v>
      </c>
      <c r="U7276" s="101">
        <f t="shared" si="1018"/>
        <v>0</v>
      </c>
      <c r="V7276" s="101">
        <f t="shared" ca="1" si="1019"/>
        <v>231.81807134684016</v>
      </c>
    </row>
    <row r="7277" spans="2:22" x14ac:dyDescent="0.3">
      <c r="B7277" s="13">
        <v>2023</v>
      </c>
      <c r="C7277" s="13">
        <v>10</v>
      </c>
      <c r="D7277" s="13">
        <v>28</v>
      </c>
      <c r="E7277" s="83" t="s">
        <v>400</v>
      </c>
      <c r="F7277" s="13">
        <v>6</v>
      </c>
      <c r="G7277" s="13">
        <v>14</v>
      </c>
      <c r="H7277" s="13" t="s">
        <v>70</v>
      </c>
      <c r="I7277" s="13" t="s">
        <v>53</v>
      </c>
      <c r="J7277" s="13"/>
      <c r="K7277" s="13" t="s">
        <v>28</v>
      </c>
      <c r="L7277" s="12">
        <f t="shared" ca="1" si="1012"/>
        <v>2.072351060451652</v>
      </c>
      <c r="M7277" s="101">
        <f t="shared" ca="1" si="1013"/>
        <v>0.10933724194942916</v>
      </c>
      <c r="N7277" s="101">
        <f t="shared" ca="1" si="1020"/>
        <v>1027.0427850320443</v>
      </c>
      <c r="O7277" s="101">
        <f t="shared" ca="1" si="1014"/>
        <v>0.22358595591212874</v>
      </c>
      <c r="Q7277" s="12">
        <f t="shared" ca="1" si="1015"/>
        <v>5.6000000000000005</v>
      </c>
      <c r="R7277" s="101">
        <f t="shared" ca="1" si="1016"/>
        <v>0.29861548273276772</v>
      </c>
      <c r="S7277" s="13"/>
      <c r="T7277" s="101">
        <f t="shared" ca="1" si="1017"/>
        <v>0</v>
      </c>
      <c r="U7277" s="101">
        <f t="shared" si="1018"/>
        <v>0</v>
      </c>
      <c r="V7277" s="101">
        <f t="shared" ca="1" si="1019"/>
        <v>231.22084038137461</v>
      </c>
    </row>
    <row r="7278" spans="2:22" x14ac:dyDescent="0.3">
      <c r="B7278" s="13">
        <v>2023</v>
      </c>
      <c r="C7278" s="13">
        <v>10</v>
      </c>
      <c r="D7278" s="13">
        <v>28</v>
      </c>
      <c r="E7278" s="83" t="s">
        <v>400</v>
      </c>
      <c r="F7278" s="13">
        <v>6</v>
      </c>
      <c r="G7278" s="13">
        <v>15</v>
      </c>
      <c r="H7278" s="13" t="s">
        <v>70</v>
      </c>
      <c r="I7278" s="13" t="s">
        <v>53</v>
      </c>
      <c r="J7278" s="13"/>
      <c r="K7278" s="13" t="s">
        <v>28</v>
      </c>
      <c r="L7278" s="12">
        <f t="shared" ca="1" si="1012"/>
        <v>1.7960161734850473</v>
      </c>
      <c r="M7278" s="101">
        <f t="shared" ca="1" si="1013"/>
        <v>9.4757813313071093E-2</v>
      </c>
      <c r="N7278" s="101">
        <f t="shared" ca="1" si="1020"/>
        <v>1027.0427850320443</v>
      </c>
      <c r="O7278" s="101">
        <f t="shared" ca="1" si="1014"/>
        <v>0.19377218495730175</v>
      </c>
      <c r="Q7278" s="12">
        <f t="shared" ca="1" si="1015"/>
        <v>5.6000000000000005</v>
      </c>
      <c r="R7278" s="101">
        <f t="shared" ca="1" si="1016"/>
        <v>0.32200723091449079</v>
      </c>
      <c r="S7278" s="13"/>
      <c r="T7278" s="101">
        <f t="shared" ca="1" si="1017"/>
        <v>0</v>
      </c>
      <c r="U7278" s="101">
        <f t="shared" si="1018"/>
        <v>0</v>
      </c>
      <c r="V7278" s="101">
        <f t="shared" ca="1" si="1019"/>
        <v>230.57682591954563</v>
      </c>
    </row>
    <row r="7279" spans="2:22" x14ac:dyDescent="0.3">
      <c r="B7279" s="13">
        <v>2023</v>
      </c>
      <c r="C7279" s="13">
        <v>10</v>
      </c>
      <c r="D7279" s="13">
        <v>28</v>
      </c>
      <c r="E7279" s="83" t="s">
        <v>400</v>
      </c>
      <c r="F7279" s="13">
        <v>6</v>
      </c>
      <c r="G7279" s="13">
        <v>16</v>
      </c>
      <c r="H7279" s="13" t="s">
        <v>71</v>
      </c>
      <c r="I7279" s="13" t="s">
        <v>53</v>
      </c>
      <c r="J7279" s="13"/>
      <c r="K7279" s="13" t="s">
        <v>28</v>
      </c>
      <c r="L7279" s="12">
        <f t="shared" ca="1" si="1012"/>
        <v>1.9160879406946885</v>
      </c>
      <c r="M7279" s="101">
        <f t="shared" ca="1" si="1013"/>
        <v>0.23786315695783863</v>
      </c>
      <c r="N7279" s="101">
        <f t="shared" ca="1" si="1020"/>
        <v>1027.5816847653648</v>
      </c>
      <c r="O7279" s="101">
        <f t="shared" ca="1" si="1014"/>
        <v>0.57061098873887828</v>
      </c>
      <c r="Q7279" s="12">
        <f t="shared" ca="1" si="1015"/>
        <v>5.6000000000000005</v>
      </c>
      <c r="R7279" s="101">
        <f t="shared" ca="1" si="1016"/>
        <v>0.31184315582019467</v>
      </c>
      <c r="S7279" s="13"/>
      <c r="T7279" s="101">
        <f t="shared" ca="1" si="1017"/>
        <v>0</v>
      </c>
      <c r="U7279" s="101">
        <f t="shared" ca="1" si="1018"/>
        <v>0.5388997333203811</v>
      </c>
      <c r="V7279" s="101">
        <f t="shared" ca="1" si="1019"/>
        <v>230.49203934122562</v>
      </c>
    </row>
    <row r="7280" spans="2:22" x14ac:dyDescent="0.3">
      <c r="B7280" s="13">
        <v>2023</v>
      </c>
      <c r="C7280" s="13">
        <v>10</v>
      </c>
      <c r="D7280" s="13">
        <v>28</v>
      </c>
      <c r="E7280" s="83" t="s">
        <v>400</v>
      </c>
      <c r="F7280" s="13">
        <v>6</v>
      </c>
      <c r="G7280" s="13">
        <v>17</v>
      </c>
      <c r="H7280" s="13" t="s">
        <v>71</v>
      </c>
      <c r="I7280" s="13" t="s">
        <v>53</v>
      </c>
      <c r="J7280" s="13"/>
      <c r="K7280" s="13" t="s">
        <v>28</v>
      </c>
      <c r="L7280" s="12">
        <f t="shared" ca="1" si="1012"/>
        <v>2.3079184363907284</v>
      </c>
      <c r="M7280" s="101">
        <f t="shared" ca="1" si="1013"/>
        <v>0.28650499469354501</v>
      </c>
      <c r="N7280" s="101">
        <f t="shared" ca="1" si="1020"/>
        <v>1028.2307868255996</v>
      </c>
      <c r="O7280" s="101">
        <f t="shared" ca="1" si="1014"/>
        <v>0.68729811035715893</v>
      </c>
      <c r="Q7280" s="12">
        <f t="shared" ca="1" si="1015"/>
        <v>5.6000000000000005</v>
      </c>
      <c r="R7280" s="101">
        <f t="shared" ca="1" si="1016"/>
        <v>0.27867470435952491</v>
      </c>
      <c r="S7280" s="13"/>
      <c r="T7280" s="101">
        <f t="shared" ca="1" si="1017"/>
        <v>0</v>
      </c>
      <c r="U7280" s="101">
        <f t="shared" ca="1" si="1018"/>
        <v>0.64910206023489236</v>
      </c>
      <c r="V7280" s="101">
        <f t="shared" ca="1" si="1019"/>
        <v>230.58379199274145</v>
      </c>
    </row>
    <row r="7281" spans="2:22" x14ac:dyDescent="0.3">
      <c r="B7281" s="13">
        <v>2023</v>
      </c>
      <c r="C7281" s="13">
        <v>10</v>
      </c>
      <c r="D7281" s="13">
        <v>28</v>
      </c>
      <c r="E7281" s="83" t="s">
        <v>400</v>
      </c>
      <c r="F7281" s="13">
        <v>6</v>
      </c>
      <c r="G7281" s="13">
        <v>18</v>
      </c>
      <c r="H7281" s="13" t="s">
        <v>71</v>
      </c>
      <c r="I7281" s="13" t="s">
        <v>53</v>
      </c>
      <c r="J7281" s="13"/>
      <c r="K7281" s="13" t="s">
        <v>28</v>
      </c>
      <c r="L7281" s="12">
        <f t="shared" ca="1" si="1012"/>
        <v>2.1519782696155905</v>
      </c>
      <c r="M7281" s="101">
        <f t="shared" ca="1" si="1013"/>
        <v>0.26714658239007938</v>
      </c>
      <c r="N7281" s="101">
        <f t="shared" ca="1" si="1020"/>
        <v>1028.8360307139289</v>
      </c>
      <c r="O7281" s="101">
        <f t="shared" ca="1" si="1014"/>
        <v>0.64085912869152284</v>
      </c>
      <c r="Q7281" s="12">
        <f t="shared" ca="1" si="1015"/>
        <v>0</v>
      </c>
      <c r="R7281" s="101">
        <f t="shared" ca="1" si="1016"/>
        <v>0</v>
      </c>
      <c r="S7281" s="13"/>
      <c r="T7281" s="101">
        <f t="shared" ca="1" si="1017"/>
        <v>0.26714658239007938</v>
      </c>
      <c r="U7281" s="101">
        <f t="shared" ca="1" si="1018"/>
        <v>0.6052438883293848</v>
      </c>
      <c r="V7281" s="101">
        <f t="shared" ca="1" si="1019"/>
        <v>231.45618246346092</v>
      </c>
    </row>
    <row r="7282" spans="2:22" x14ac:dyDescent="0.3">
      <c r="B7282" s="13">
        <v>2023</v>
      </c>
      <c r="C7282" s="13">
        <v>10</v>
      </c>
      <c r="D7282" s="13">
        <v>28</v>
      </c>
      <c r="E7282" s="83" t="s">
        <v>400</v>
      </c>
      <c r="F7282" s="13">
        <v>6</v>
      </c>
      <c r="G7282" s="13">
        <v>19</v>
      </c>
      <c r="H7282" s="13" t="s">
        <v>71</v>
      </c>
      <c r="I7282" s="13" t="s">
        <v>53</v>
      </c>
      <c r="J7282" s="13"/>
      <c r="K7282" s="13" t="s">
        <v>28</v>
      </c>
      <c r="L7282" s="12">
        <f t="shared" ca="1" si="1012"/>
        <v>2.575363607928987</v>
      </c>
      <c r="M7282" s="101">
        <f t="shared" ca="1" si="1013"/>
        <v>0.31970563828830445</v>
      </c>
      <c r="N7282" s="101">
        <f t="shared" ca="1" si="1020"/>
        <v>1029.560351728659</v>
      </c>
      <c r="O7282" s="101">
        <f t="shared" ca="1" si="1014"/>
        <v>0.76694328244125232</v>
      </c>
      <c r="Q7282" s="12">
        <f t="shared" ca="1" si="1015"/>
        <v>0</v>
      </c>
      <c r="R7282" s="101">
        <f t="shared" ca="1" si="1016"/>
        <v>0</v>
      </c>
      <c r="S7282" s="13"/>
      <c r="T7282" s="101">
        <f t="shared" ca="1" si="1017"/>
        <v>0.31970563828830445</v>
      </c>
      <c r="U7282" s="101">
        <f t="shared" ca="1" si="1018"/>
        <v>0.72432101473002752</v>
      </c>
      <c r="V7282" s="101">
        <f t="shared" ca="1" si="1019"/>
        <v>232.50020911647925</v>
      </c>
    </row>
    <row r="7283" spans="2:22" x14ac:dyDescent="0.3">
      <c r="B7283" s="13">
        <v>2023</v>
      </c>
      <c r="C7283" s="13">
        <v>10</v>
      </c>
      <c r="D7283" s="13">
        <v>28</v>
      </c>
      <c r="E7283" s="83" t="s">
        <v>400</v>
      </c>
      <c r="F7283" s="13">
        <v>6</v>
      </c>
      <c r="G7283" s="13">
        <v>20</v>
      </c>
      <c r="H7283" s="13" t="s">
        <v>69</v>
      </c>
      <c r="I7283" s="13" t="s">
        <v>53</v>
      </c>
      <c r="J7283" s="13"/>
      <c r="K7283" s="13" t="s">
        <v>28</v>
      </c>
      <c r="L7283" s="12">
        <f t="shared" ca="1" si="1012"/>
        <v>2.3893336124199931</v>
      </c>
      <c r="M7283" s="101">
        <f t="shared" ca="1" si="1013"/>
        <v>0.12606124139127883</v>
      </c>
      <c r="N7283" s="101">
        <f t="shared" ca="1" si="1020"/>
        <v>1029.560351728659</v>
      </c>
      <c r="O7283" s="101">
        <f t="shared" ca="1" si="1014"/>
        <v>0.25778520344399303</v>
      </c>
      <c r="Q7283" s="12">
        <f t="shared" ca="1" si="1015"/>
        <v>0</v>
      </c>
      <c r="R7283" s="101">
        <f t="shared" ca="1" si="1016"/>
        <v>0</v>
      </c>
      <c r="S7283" s="13"/>
      <c r="T7283" s="101">
        <f t="shared" ca="1" si="1017"/>
        <v>0.12606124139127883</v>
      </c>
      <c r="U7283" s="101">
        <f t="shared" si="1018"/>
        <v>0</v>
      </c>
      <c r="V7283" s="101">
        <f t="shared" ca="1" si="1019"/>
        <v>232.62627035787054</v>
      </c>
    </row>
    <row r="7284" spans="2:22" x14ac:dyDescent="0.3">
      <c r="B7284" s="13">
        <v>2023</v>
      </c>
      <c r="C7284" s="13">
        <v>10</v>
      </c>
      <c r="D7284" s="13">
        <v>28</v>
      </c>
      <c r="E7284" s="83" t="s">
        <v>400</v>
      </c>
      <c r="F7284" s="13">
        <v>6</v>
      </c>
      <c r="G7284" s="13">
        <v>21</v>
      </c>
      <c r="H7284" s="13" t="s">
        <v>69</v>
      </c>
      <c r="I7284" s="13" t="s">
        <v>53</v>
      </c>
      <c r="J7284" s="13"/>
      <c r="K7284" s="13" t="s">
        <v>28</v>
      </c>
      <c r="L7284" s="12">
        <f t="shared" ca="1" si="1012"/>
        <v>2.1303948791815843</v>
      </c>
      <c r="M7284" s="101">
        <f t="shared" ca="1" si="1013"/>
        <v>0.11239963382562039</v>
      </c>
      <c r="N7284" s="101">
        <f t="shared" ca="1" si="1020"/>
        <v>1029.560351728659</v>
      </c>
      <c r="O7284" s="101">
        <f t="shared" ca="1" si="1014"/>
        <v>0.22984830351490113</v>
      </c>
      <c r="Q7284" s="12">
        <f t="shared" ca="1" si="1015"/>
        <v>0</v>
      </c>
      <c r="R7284" s="101">
        <f t="shared" ca="1" si="1016"/>
        <v>0</v>
      </c>
      <c r="S7284" s="13"/>
      <c r="T7284" s="101">
        <f t="shared" ca="1" si="1017"/>
        <v>0.11239963382562039</v>
      </c>
      <c r="U7284" s="101">
        <f t="shared" si="1018"/>
        <v>0</v>
      </c>
      <c r="V7284" s="101">
        <f t="shared" ca="1" si="1019"/>
        <v>232.73866999169616</v>
      </c>
    </row>
    <row r="7285" spans="2:22" x14ac:dyDescent="0.3">
      <c r="B7285" s="13">
        <v>2023</v>
      </c>
      <c r="C7285" s="13">
        <v>10</v>
      </c>
      <c r="D7285" s="13">
        <v>28</v>
      </c>
      <c r="E7285" s="83" t="s">
        <v>400</v>
      </c>
      <c r="F7285" s="13">
        <v>6</v>
      </c>
      <c r="G7285" s="13">
        <v>22</v>
      </c>
      <c r="H7285" s="13" t="s">
        <v>69</v>
      </c>
      <c r="I7285" s="13" t="s">
        <v>53</v>
      </c>
      <c r="J7285" s="13"/>
      <c r="K7285" s="13" t="s">
        <v>28</v>
      </c>
      <c r="L7285" s="12">
        <f t="shared" ca="1" si="1012"/>
        <v>2.3197054444387395</v>
      </c>
      <c r="M7285" s="101">
        <f t="shared" ca="1" si="1013"/>
        <v>0.1223876592485879</v>
      </c>
      <c r="N7285" s="101">
        <f t="shared" ca="1" si="1020"/>
        <v>1029.560351728659</v>
      </c>
      <c r="O7285" s="101">
        <f t="shared" ca="1" si="1014"/>
        <v>0.25027302040049559</v>
      </c>
      <c r="Q7285" s="12">
        <f t="shared" ca="1" si="1015"/>
        <v>0</v>
      </c>
      <c r="R7285" s="101">
        <f t="shared" ca="1" si="1016"/>
        <v>0</v>
      </c>
      <c r="S7285" s="13"/>
      <c r="T7285" s="101">
        <f t="shared" ca="1" si="1017"/>
        <v>0.1223876592485879</v>
      </c>
      <c r="U7285" s="101">
        <f t="shared" si="1018"/>
        <v>0</v>
      </c>
      <c r="V7285" s="101">
        <f t="shared" ca="1" si="1019"/>
        <v>232.86105765094473</v>
      </c>
    </row>
    <row r="7286" spans="2:22" x14ac:dyDescent="0.3">
      <c r="B7286" s="13">
        <v>2023</v>
      </c>
      <c r="C7286" s="13">
        <v>10</v>
      </c>
      <c r="D7286" s="13">
        <v>28</v>
      </c>
      <c r="E7286" s="83" t="s">
        <v>400</v>
      </c>
      <c r="F7286" s="13">
        <v>6</v>
      </c>
      <c r="G7286" s="13">
        <v>23</v>
      </c>
      <c r="H7286" s="13" t="s">
        <v>69</v>
      </c>
      <c r="I7286" s="13" t="s">
        <v>53</v>
      </c>
      <c r="J7286" s="13"/>
      <c r="K7286" s="13" t="s">
        <v>28</v>
      </c>
      <c r="L7286" s="12">
        <f t="shared" ca="1" si="1012"/>
        <v>2.2682047280971296</v>
      </c>
      <c r="M7286" s="101">
        <f t="shared" ca="1" si="1013"/>
        <v>0.11967048145440456</v>
      </c>
      <c r="N7286" s="101">
        <f t="shared" ca="1" si="1020"/>
        <v>1029.560351728659</v>
      </c>
      <c r="O7286" s="101">
        <f t="shared" ca="1" si="1014"/>
        <v>0.2447166081143993</v>
      </c>
      <c r="Q7286" s="12">
        <f t="shared" ca="1" si="1015"/>
        <v>0</v>
      </c>
      <c r="R7286" s="101">
        <f t="shared" ca="1" si="1016"/>
        <v>0</v>
      </c>
      <c r="S7286" s="13"/>
      <c r="T7286" s="101">
        <f t="shared" ca="1" si="1017"/>
        <v>0.11967048145440456</v>
      </c>
      <c r="U7286" s="101">
        <f t="shared" si="1018"/>
        <v>0</v>
      </c>
      <c r="V7286" s="101">
        <f t="shared" ca="1" si="1019"/>
        <v>232.98072813239912</v>
      </c>
    </row>
    <row r="7287" spans="2:22" x14ac:dyDescent="0.3">
      <c r="B7287" s="13">
        <v>2023</v>
      </c>
      <c r="C7287" s="13">
        <v>10</v>
      </c>
      <c r="D7287" s="13">
        <v>29</v>
      </c>
      <c r="E7287" s="83" t="s">
        <v>401</v>
      </c>
      <c r="F7287" s="13">
        <v>7</v>
      </c>
      <c r="G7287" s="13">
        <v>0</v>
      </c>
      <c r="H7287" s="13" t="s">
        <v>69</v>
      </c>
      <c r="I7287" s="13" t="s">
        <v>53</v>
      </c>
      <c r="J7287" s="13"/>
      <c r="K7287" s="13" t="s">
        <v>28</v>
      </c>
      <c r="L7287" s="12">
        <f t="shared" ca="1" si="1012"/>
        <v>2.6086157647794188</v>
      </c>
      <c r="M7287" s="101">
        <f t="shared" ca="1" si="1013"/>
        <v>0.13763056774976215</v>
      </c>
      <c r="N7287" s="101">
        <f t="shared" ca="1" si="1020"/>
        <v>1029.560351728659</v>
      </c>
      <c r="O7287" s="101">
        <f t="shared" ca="1" si="1014"/>
        <v>0.28144355486205147</v>
      </c>
      <c r="Q7287" s="12">
        <f t="shared" ca="1" si="1015"/>
        <v>0</v>
      </c>
      <c r="R7287" s="101">
        <f t="shared" ca="1" si="1016"/>
        <v>0</v>
      </c>
      <c r="S7287" s="13"/>
      <c r="T7287" s="101">
        <f t="shared" ca="1" si="1017"/>
        <v>0.13763056774976215</v>
      </c>
      <c r="U7287" s="101">
        <f t="shared" si="1018"/>
        <v>0</v>
      </c>
      <c r="V7287" s="101">
        <f t="shared" ca="1" si="1019"/>
        <v>233.11835870014889</v>
      </c>
    </row>
    <row r="7288" spans="2:22" x14ac:dyDescent="0.3">
      <c r="B7288" s="13">
        <v>2023</v>
      </c>
      <c r="C7288" s="13">
        <v>10</v>
      </c>
      <c r="D7288" s="13">
        <v>29</v>
      </c>
      <c r="E7288" s="83" t="s">
        <v>401</v>
      </c>
      <c r="F7288" s="13">
        <v>7</v>
      </c>
      <c r="G7288" s="13">
        <v>1</v>
      </c>
      <c r="H7288" s="13" t="s">
        <v>69</v>
      </c>
      <c r="I7288" s="13" t="s">
        <v>53</v>
      </c>
      <c r="J7288" s="13"/>
      <c r="K7288" s="13" t="s">
        <v>28</v>
      </c>
      <c r="L7288" s="12">
        <f t="shared" ca="1" si="1012"/>
        <v>1.5022900731705524</v>
      </c>
      <c r="M7288" s="101">
        <f t="shared" ca="1" si="1013"/>
        <v>7.9260824260478341E-2</v>
      </c>
      <c r="N7288" s="101">
        <f t="shared" ca="1" si="1020"/>
        <v>1029.560351728659</v>
      </c>
      <c r="O7288" s="101">
        <f t="shared" ca="1" si="1014"/>
        <v>0.16208207599437091</v>
      </c>
      <c r="Q7288" s="12">
        <f t="shared" ca="1" si="1015"/>
        <v>0</v>
      </c>
      <c r="R7288" s="101">
        <f t="shared" ca="1" si="1016"/>
        <v>0</v>
      </c>
      <c r="S7288" s="13"/>
      <c r="T7288" s="101">
        <f t="shared" ca="1" si="1017"/>
        <v>7.9260824260478341E-2</v>
      </c>
      <c r="U7288" s="101">
        <f t="shared" si="1018"/>
        <v>0</v>
      </c>
      <c r="V7288" s="101">
        <f t="shared" ca="1" si="1019"/>
        <v>233.19761952440936</v>
      </c>
    </row>
    <row r="7289" spans="2:22" x14ac:dyDescent="0.3">
      <c r="B7289" s="13">
        <v>2023</v>
      </c>
      <c r="C7289" s="13">
        <v>10</v>
      </c>
      <c r="D7289" s="13">
        <v>29</v>
      </c>
      <c r="E7289" s="83" t="s">
        <v>401</v>
      </c>
      <c r="F7289" s="13">
        <v>7</v>
      </c>
      <c r="G7289" s="13">
        <v>2</v>
      </c>
      <c r="H7289" s="13" t="s">
        <v>69</v>
      </c>
      <c r="I7289" s="13" t="s">
        <v>53</v>
      </c>
      <c r="J7289" s="13"/>
      <c r="K7289" s="13" t="s">
        <v>28</v>
      </c>
      <c r="L7289" s="12">
        <f t="shared" ca="1" si="1012"/>
        <v>1.537104990920753</v>
      </c>
      <c r="M7289" s="101">
        <f t="shared" ca="1" si="1013"/>
        <v>8.1097659320978926E-2</v>
      </c>
      <c r="N7289" s="101">
        <f t="shared" ca="1" si="1020"/>
        <v>1029.560351728659</v>
      </c>
      <c r="O7289" s="101">
        <f t="shared" ca="1" si="1014"/>
        <v>0.16583825747044004</v>
      </c>
      <c r="Q7289" s="12">
        <f t="shared" ca="1" si="1015"/>
        <v>0</v>
      </c>
      <c r="R7289" s="101">
        <f t="shared" ca="1" si="1016"/>
        <v>0</v>
      </c>
      <c r="S7289" s="13"/>
      <c r="T7289" s="101">
        <f t="shared" ca="1" si="1017"/>
        <v>8.1097659320978926E-2</v>
      </c>
      <c r="U7289" s="101">
        <f t="shared" si="1018"/>
        <v>0</v>
      </c>
      <c r="V7289" s="101">
        <f t="shared" ca="1" si="1019"/>
        <v>233.27871718373035</v>
      </c>
    </row>
    <row r="7290" spans="2:22" x14ac:dyDescent="0.3">
      <c r="B7290" s="13">
        <v>2023</v>
      </c>
      <c r="C7290" s="13">
        <v>10</v>
      </c>
      <c r="D7290" s="13">
        <v>29</v>
      </c>
      <c r="E7290" s="83" t="s">
        <v>401</v>
      </c>
      <c r="F7290" s="13">
        <v>7</v>
      </c>
      <c r="G7290" s="13">
        <v>3</v>
      </c>
      <c r="H7290" s="13" t="s">
        <v>69</v>
      </c>
      <c r="I7290" s="13" t="s">
        <v>53</v>
      </c>
      <c r="J7290" s="13"/>
      <c r="K7290" s="13" t="s">
        <v>28</v>
      </c>
      <c r="L7290" s="12">
        <f t="shared" ca="1" si="1012"/>
        <v>1.5030867441539555</v>
      </c>
      <c r="M7290" s="101">
        <f t="shared" ca="1" si="1013"/>
        <v>7.9302856621562695E-2</v>
      </c>
      <c r="N7290" s="101">
        <f t="shared" ca="1" si="1020"/>
        <v>1029.560351728659</v>
      </c>
      <c r="O7290" s="101">
        <f t="shared" ca="1" si="1014"/>
        <v>0.16216802882677026</v>
      </c>
      <c r="Q7290" s="12">
        <f t="shared" ca="1" si="1015"/>
        <v>0</v>
      </c>
      <c r="R7290" s="101">
        <f t="shared" ca="1" si="1016"/>
        <v>0</v>
      </c>
      <c r="S7290" s="13"/>
      <c r="T7290" s="101">
        <f t="shared" ca="1" si="1017"/>
        <v>7.9302856621562695E-2</v>
      </c>
      <c r="U7290" s="101">
        <f t="shared" si="1018"/>
        <v>0</v>
      </c>
      <c r="V7290" s="101">
        <f t="shared" ca="1" si="1019"/>
        <v>233.3580200403519</v>
      </c>
    </row>
    <row r="7291" spans="2:22" x14ac:dyDescent="0.3">
      <c r="B7291" s="13">
        <v>2023</v>
      </c>
      <c r="C7291" s="13">
        <v>10</v>
      </c>
      <c r="D7291" s="13">
        <v>29</v>
      </c>
      <c r="E7291" s="83" t="s">
        <v>401</v>
      </c>
      <c r="F7291" s="13">
        <v>7</v>
      </c>
      <c r="G7291" s="13">
        <v>4</v>
      </c>
      <c r="H7291" s="13" t="s">
        <v>69</v>
      </c>
      <c r="I7291" s="13" t="s">
        <v>53</v>
      </c>
      <c r="J7291" s="13"/>
      <c r="K7291" s="13" t="s">
        <v>28</v>
      </c>
      <c r="L7291" s="12">
        <f t="shared" ca="1" si="1012"/>
        <v>1.332200001511668</v>
      </c>
      <c r="M7291" s="101">
        <f t="shared" ca="1" si="1013"/>
        <v>7.0286872079755605E-2</v>
      </c>
      <c r="N7291" s="101">
        <f t="shared" ca="1" si="1020"/>
        <v>1029.560351728659</v>
      </c>
      <c r="O7291" s="101">
        <f t="shared" ca="1" si="1014"/>
        <v>0.14373105816309387</v>
      </c>
      <c r="Q7291" s="12">
        <f t="shared" ca="1" si="1015"/>
        <v>0</v>
      </c>
      <c r="R7291" s="101">
        <f t="shared" ca="1" si="1016"/>
        <v>0</v>
      </c>
      <c r="S7291" s="13"/>
      <c r="T7291" s="101">
        <f t="shared" ca="1" si="1017"/>
        <v>7.0286872079755605E-2</v>
      </c>
      <c r="U7291" s="101">
        <f t="shared" si="1018"/>
        <v>0</v>
      </c>
      <c r="V7291" s="101">
        <f t="shared" ca="1" si="1019"/>
        <v>233.42830691243165</v>
      </c>
    </row>
    <row r="7292" spans="2:22" x14ac:dyDescent="0.3">
      <c r="B7292" s="13">
        <v>2023</v>
      </c>
      <c r="C7292" s="13">
        <v>10</v>
      </c>
      <c r="D7292" s="13">
        <v>29</v>
      </c>
      <c r="E7292" s="83" t="s">
        <v>401</v>
      </c>
      <c r="F7292" s="13">
        <v>7</v>
      </c>
      <c r="G7292" s="13">
        <v>5</v>
      </c>
      <c r="H7292" s="13" t="s">
        <v>69</v>
      </c>
      <c r="I7292" s="13" t="s">
        <v>53</v>
      </c>
      <c r="J7292" s="13"/>
      <c r="K7292" s="13" t="s">
        <v>28</v>
      </c>
      <c r="L7292" s="12">
        <f t="shared" ca="1" si="1012"/>
        <v>1.2704044151587057</v>
      </c>
      <c r="M7292" s="101">
        <f t="shared" ca="1" si="1013"/>
        <v>6.7026536943773321E-2</v>
      </c>
      <c r="N7292" s="101">
        <f t="shared" ca="1" si="1020"/>
        <v>1029.560351728659</v>
      </c>
      <c r="O7292" s="101">
        <f t="shared" ca="1" si="1014"/>
        <v>0.13706393235147277</v>
      </c>
      <c r="Q7292" s="12">
        <f t="shared" ca="1" si="1015"/>
        <v>0</v>
      </c>
      <c r="R7292" s="101">
        <f t="shared" ca="1" si="1016"/>
        <v>0</v>
      </c>
      <c r="S7292" s="13"/>
      <c r="T7292" s="101">
        <f t="shared" ca="1" si="1017"/>
        <v>6.7026536943773321E-2</v>
      </c>
      <c r="U7292" s="101">
        <f t="shared" si="1018"/>
        <v>0</v>
      </c>
      <c r="V7292" s="101">
        <f t="shared" ca="1" si="1019"/>
        <v>233.49533344937544</v>
      </c>
    </row>
    <row r="7293" spans="2:22" x14ac:dyDescent="0.3">
      <c r="B7293" s="13">
        <v>2023</v>
      </c>
      <c r="C7293" s="13">
        <v>10</v>
      </c>
      <c r="D7293" s="13">
        <v>29</v>
      </c>
      <c r="E7293" s="83" t="s">
        <v>401</v>
      </c>
      <c r="F7293" s="13">
        <v>7</v>
      </c>
      <c r="G7293" s="13">
        <v>6</v>
      </c>
      <c r="H7293" s="13" t="s">
        <v>69</v>
      </c>
      <c r="I7293" s="13" t="s">
        <v>53</v>
      </c>
      <c r="J7293" s="13"/>
      <c r="K7293" s="13" t="s">
        <v>28</v>
      </c>
      <c r="L7293" s="12">
        <f t="shared" ca="1" si="1012"/>
        <v>1.4878464206543514</v>
      </c>
      <c r="M7293" s="101">
        <f t="shared" ca="1" si="1013"/>
        <v>7.8498777153723581E-2</v>
      </c>
      <c r="N7293" s="101">
        <f t="shared" ca="1" si="1020"/>
        <v>1029.560351728659</v>
      </c>
      <c r="O7293" s="101">
        <f t="shared" ca="1" si="1014"/>
        <v>0.16052375032439797</v>
      </c>
      <c r="Q7293" s="12">
        <f t="shared" ca="1" si="1015"/>
        <v>0</v>
      </c>
      <c r="R7293" s="101">
        <f t="shared" ca="1" si="1016"/>
        <v>0</v>
      </c>
      <c r="S7293" s="13"/>
      <c r="T7293" s="101">
        <f t="shared" ca="1" si="1017"/>
        <v>7.8498777153723581E-2</v>
      </c>
      <c r="U7293" s="101">
        <f t="shared" si="1018"/>
        <v>0</v>
      </c>
      <c r="V7293" s="101">
        <f t="shared" ca="1" si="1019"/>
        <v>233.57383222652916</v>
      </c>
    </row>
    <row r="7294" spans="2:22" x14ac:dyDescent="0.3">
      <c r="B7294" s="13">
        <v>2023</v>
      </c>
      <c r="C7294" s="13">
        <v>10</v>
      </c>
      <c r="D7294" s="13">
        <v>29</v>
      </c>
      <c r="E7294" s="83" t="s">
        <v>401</v>
      </c>
      <c r="F7294" s="13">
        <v>7</v>
      </c>
      <c r="G7294" s="13">
        <v>7</v>
      </c>
      <c r="H7294" s="13" t="s">
        <v>69</v>
      </c>
      <c r="I7294" s="13" t="s">
        <v>53</v>
      </c>
      <c r="J7294" s="13"/>
      <c r="K7294" s="13" t="s">
        <v>28</v>
      </c>
      <c r="L7294" s="12">
        <f t="shared" ca="1" si="1012"/>
        <v>1.4283145473920473</v>
      </c>
      <c r="M7294" s="101">
        <f t="shared" ca="1" si="1013"/>
        <v>7.5357875520404419E-2</v>
      </c>
      <c r="N7294" s="101">
        <f t="shared" ca="1" si="1020"/>
        <v>1029.560351728659</v>
      </c>
      <c r="O7294" s="101">
        <f t="shared" ca="1" si="1014"/>
        <v>0.15410085651812799</v>
      </c>
      <c r="Q7294" s="12">
        <f t="shared" ca="1" si="1015"/>
        <v>5.6000000000000005</v>
      </c>
      <c r="R7294" s="101">
        <f t="shared" ca="1" si="1016"/>
        <v>0.35313317356326324</v>
      </c>
      <c r="S7294" s="13"/>
      <c r="T7294" s="101">
        <f t="shared" ca="1" si="1017"/>
        <v>0</v>
      </c>
      <c r="U7294" s="101">
        <f t="shared" si="1018"/>
        <v>0</v>
      </c>
      <c r="V7294" s="101">
        <f t="shared" ca="1" si="1019"/>
        <v>232.86756587940263</v>
      </c>
    </row>
    <row r="7295" spans="2:22" x14ac:dyDescent="0.3">
      <c r="B7295" s="13">
        <v>2023</v>
      </c>
      <c r="C7295" s="13">
        <v>10</v>
      </c>
      <c r="D7295" s="13">
        <v>29</v>
      </c>
      <c r="E7295" s="83" t="s">
        <v>401</v>
      </c>
      <c r="F7295" s="13">
        <v>7</v>
      </c>
      <c r="G7295" s="13">
        <v>8</v>
      </c>
      <c r="H7295" s="13" t="s">
        <v>69</v>
      </c>
      <c r="I7295" s="13" t="s">
        <v>53</v>
      </c>
      <c r="J7295" s="13"/>
      <c r="K7295" s="13" t="s">
        <v>28</v>
      </c>
      <c r="L7295" s="12">
        <f t="shared" ca="1" si="1012"/>
        <v>2.4960734332070942</v>
      </c>
      <c r="M7295" s="101">
        <f t="shared" ca="1" si="1013"/>
        <v>0.13169283433600629</v>
      </c>
      <c r="N7295" s="101">
        <f t="shared" ca="1" si="1020"/>
        <v>1029.560351728659</v>
      </c>
      <c r="O7295" s="101">
        <f t="shared" ca="1" si="1014"/>
        <v>0.26930136270871341</v>
      </c>
      <c r="Q7295" s="12">
        <f t="shared" ca="1" si="1015"/>
        <v>0</v>
      </c>
      <c r="R7295" s="101">
        <f t="shared" ca="1" si="1016"/>
        <v>0</v>
      </c>
      <c r="S7295" s="13"/>
      <c r="T7295" s="101">
        <f t="shared" ca="1" si="1017"/>
        <v>0.13169283433600629</v>
      </c>
      <c r="U7295" s="101">
        <f t="shared" si="1018"/>
        <v>0</v>
      </c>
      <c r="V7295" s="101">
        <f t="shared" ca="1" si="1019"/>
        <v>232.99925871373864</v>
      </c>
    </row>
    <row r="7296" spans="2:22" x14ac:dyDescent="0.3">
      <c r="B7296" s="13">
        <v>2023</v>
      </c>
      <c r="C7296" s="13">
        <v>10</v>
      </c>
      <c r="D7296" s="13">
        <v>29</v>
      </c>
      <c r="E7296" s="83" t="s">
        <v>401</v>
      </c>
      <c r="F7296" s="13">
        <v>7</v>
      </c>
      <c r="G7296" s="13">
        <v>9</v>
      </c>
      <c r="H7296" s="13" t="s">
        <v>69</v>
      </c>
      <c r="I7296" s="13" t="s">
        <v>53</v>
      </c>
      <c r="J7296" s="13"/>
      <c r="K7296" s="13" t="s">
        <v>28</v>
      </c>
      <c r="L7296" s="12">
        <f t="shared" ref="L7296:L7359" ca="1" si="1021">IF(K7296="Weekday",_xlfn.NORM.INV(RAND(),VLOOKUP(G7296,$J$5:$N$28,4),VLOOKUP(G7296,$J$5:$N$28,5)),_xlfn.NORM.INV(RAND(),VLOOKUP(G7296,$P$5:$T$28,4),VLOOKUP(G7296,$P$5:$T$28,5)))*VLOOKUP(C7296,$P$32:$R$43,3)</f>
        <v>2.2895160594576245</v>
      </c>
      <c r="M7296" s="101">
        <f t="shared" ref="M7296:M7359" ca="1" si="1022">IF(I7296="Winter",VLOOKUP(G7296,$J$40:$L$43,3),VLOOKUP(G7296,$J$40:$L$43,2))*L7296</f>
        <v>0.12079486729698427</v>
      </c>
      <c r="N7296" s="101">
        <f t="shared" ca="1" si="1020"/>
        <v>1029.560351728659</v>
      </c>
      <c r="O7296" s="101">
        <f t="shared" ref="O7296:O7359" ca="1" si="1023">IF(I7296="Winter",VLOOKUP(G7296,$J$46:$L$49,3),VLOOKUP(G7296,$J$46:$L$49,2))*L7296</f>
        <v>0.24701588765488311</v>
      </c>
      <c r="Q7296" s="12">
        <f t="shared" ref="Q7296:Q7359" ca="1" si="1024">MIN(MAX(AND(IF(G7296&gt;=VLOOKUP(C7296,$O$46:$T$57,5),1,0),IF(G7296&lt;=VLOOKUP(C7296,$O$46:$T$57,6),1,0))*$G$50*_xlfn.NORM.INV(RAND(),VLOOKUP(C7296,$B$4:$F$15,4),VLOOKUP(C7296,$B$4:$F$15,4)),0),0.2)*$G$51</f>
        <v>5.6000000000000005</v>
      </c>
      <c r="R7296" s="101">
        <f t="shared" ref="R7296:R7359" ca="1" si="1025">MAX(Q7296-L7296,0)*$G$52</f>
        <v>0.28023246556691217</v>
      </c>
      <c r="S7296" s="13"/>
      <c r="T7296" s="101">
        <f t="shared" ref="T7296:T7359" ca="1" si="1026">MAX(L7296-Q7296,0)*IF(I7296="Winter",VLOOKUP(G7296,$J$40:$L$43,3),VLOOKUP(G7296,$J$40:$L$43,2))</f>
        <v>0</v>
      </c>
      <c r="U7296" s="101">
        <f t="shared" si="1018"/>
        <v>0</v>
      </c>
      <c r="V7296" s="101">
        <f t="shared" ca="1" si="1019"/>
        <v>232.43879378260482</v>
      </c>
    </row>
    <row r="7297" spans="2:22" x14ac:dyDescent="0.3">
      <c r="B7297" s="13">
        <v>2023</v>
      </c>
      <c r="C7297" s="13">
        <v>10</v>
      </c>
      <c r="D7297" s="13">
        <v>29</v>
      </c>
      <c r="E7297" s="83" t="s">
        <v>401</v>
      </c>
      <c r="F7297" s="13">
        <v>7</v>
      </c>
      <c r="G7297" s="13">
        <v>10</v>
      </c>
      <c r="H7297" s="13" t="s">
        <v>70</v>
      </c>
      <c r="I7297" s="13" t="s">
        <v>53</v>
      </c>
      <c r="J7297" s="13"/>
      <c r="K7297" s="13" t="s">
        <v>28</v>
      </c>
      <c r="L7297" s="12">
        <f t="shared" ca="1" si="1021"/>
        <v>1.3602963735996358</v>
      </c>
      <c r="M7297" s="101">
        <f t="shared" ca="1" si="1022"/>
        <v>7.1769236671116787E-2</v>
      </c>
      <c r="N7297" s="101">
        <f t="shared" ca="1" si="1020"/>
        <v>1029.560351728659</v>
      </c>
      <c r="O7297" s="101">
        <f t="shared" ca="1" si="1023"/>
        <v>0.14676237574766471</v>
      </c>
      <c r="Q7297" s="12">
        <f t="shared" ca="1" si="1024"/>
        <v>5.6000000000000005</v>
      </c>
      <c r="R7297" s="101">
        <f t="shared" ca="1" si="1025"/>
        <v>0.35889091197479089</v>
      </c>
      <c r="S7297" s="13"/>
      <c r="T7297" s="101">
        <f t="shared" ca="1" si="1026"/>
        <v>0</v>
      </c>
      <c r="U7297" s="101">
        <f t="shared" ref="U7297:U7360" si="1027">IF(H7297="On-Peak",IF(I7297="Winter",((L7297*$D$48)/60),((L7297*$D$47)/60)),0)</f>
        <v>0</v>
      </c>
      <c r="V7297" s="101">
        <f t="shared" ref="V7297:V7360" ca="1" si="1028">V7296+MAX(T7297-R7297,0)-MAX(R7297-T7297,0)+MAX(U7297-R7297,0)-MAX(R7297-U7297,0)</f>
        <v>231.72101195865525</v>
      </c>
    </row>
    <row r="7298" spans="2:22" x14ac:dyDescent="0.3">
      <c r="B7298" s="13">
        <v>2023</v>
      </c>
      <c r="C7298" s="13">
        <v>10</v>
      </c>
      <c r="D7298" s="13">
        <v>29</v>
      </c>
      <c r="E7298" s="83" t="s">
        <v>401</v>
      </c>
      <c r="F7298" s="13">
        <v>7</v>
      </c>
      <c r="G7298" s="13">
        <v>11</v>
      </c>
      <c r="H7298" s="13" t="s">
        <v>70</v>
      </c>
      <c r="I7298" s="13" t="s">
        <v>53</v>
      </c>
      <c r="J7298" s="13"/>
      <c r="K7298" s="13" t="s">
        <v>28</v>
      </c>
      <c r="L7298" s="12">
        <f t="shared" ca="1" si="1021"/>
        <v>1.6496989007039402</v>
      </c>
      <c r="M7298" s="101">
        <f t="shared" ca="1" si="1022"/>
        <v>8.7038114001139893E-2</v>
      </c>
      <c r="N7298" s="101">
        <f t="shared" ca="1" si="1020"/>
        <v>1029.560351728659</v>
      </c>
      <c r="O7298" s="101">
        <f t="shared" ca="1" si="1023"/>
        <v>0.17798601439694811</v>
      </c>
      <c r="Q7298" s="12">
        <f t="shared" ca="1" si="1024"/>
        <v>0</v>
      </c>
      <c r="R7298" s="101">
        <f t="shared" ca="1" si="1025"/>
        <v>0</v>
      </c>
      <c r="S7298" s="13"/>
      <c r="T7298" s="101">
        <f t="shared" ca="1" si="1026"/>
        <v>8.7038114001139893E-2</v>
      </c>
      <c r="U7298" s="101">
        <f t="shared" si="1027"/>
        <v>0</v>
      </c>
      <c r="V7298" s="101">
        <f t="shared" ca="1" si="1028"/>
        <v>231.80805007265639</v>
      </c>
    </row>
    <row r="7299" spans="2:22" x14ac:dyDescent="0.3">
      <c r="B7299" s="13">
        <v>2023</v>
      </c>
      <c r="C7299" s="13">
        <v>10</v>
      </c>
      <c r="D7299" s="13">
        <v>29</v>
      </c>
      <c r="E7299" s="83" t="s">
        <v>401</v>
      </c>
      <c r="F7299" s="13">
        <v>7</v>
      </c>
      <c r="G7299" s="13">
        <v>12</v>
      </c>
      <c r="H7299" s="13" t="s">
        <v>70</v>
      </c>
      <c r="I7299" s="13" t="s">
        <v>53</v>
      </c>
      <c r="J7299" s="13"/>
      <c r="K7299" s="13" t="s">
        <v>28</v>
      </c>
      <c r="L7299" s="12">
        <f t="shared" ca="1" si="1021"/>
        <v>1.9013970531729132</v>
      </c>
      <c r="M7299" s="101">
        <f t="shared" ca="1" si="1022"/>
        <v>0.10031770852540291</v>
      </c>
      <c r="N7299" s="101">
        <f t="shared" ca="1" si="1020"/>
        <v>1029.560351728659</v>
      </c>
      <c r="O7299" s="101">
        <f t="shared" ca="1" si="1023"/>
        <v>0.2051417280668256</v>
      </c>
      <c r="Q7299" s="12">
        <f t="shared" ca="1" si="1024"/>
        <v>2.9379580157045706</v>
      </c>
      <c r="R7299" s="101">
        <f t="shared" ca="1" si="1025"/>
        <v>8.7744885478304807E-2</v>
      </c>
      <c r="S7299" s="13"/>
      <c r="T7299" s="101">
        <f t="shared" ca="1" si="1026"/>
        <v>0</v>
      </c>
      <c r="U7299" s="101">
        <f t="shared" si="1027"/>
        <v>0</v>
      </c>
      <c r="V7299" s="101">
        <f t="shared" ca="1" si="1028"/>
        <v>231.63256030169975</v>
      </c>
    </row>
    <row r="7300" spans="2:22" x14ac:dyDescent="0.3">
      <c r="B7300" s="13">
        <v>2023</v>
      </c>
      <c r="C7300" s="13">
        <v>10</v>
      </c>
      <c r="D7300" s="13">
        <v>29</v>
      </c>
      <c r="E7300" s="83" t="s">
        <v>401</v>
      </c>
      <c r="F7300" s="13">
        <v>7</v>
      </c>
      <c r="G7300" s="13">
        <v>13</v>
      </c>
      <c r="H7300" s="13" t="s">
        <v>70</v>
      </c>
      <c r="I7300" s="13" t="s">
        <v>53</v>
      </c>
      <c r="J7300" s="13"/>
      <c r="K7300" s="13" t="s">
        <v>28</v>
      </c>
      <c r="L7300" s="12">
        <f t="shared" ca="1" si="1021"/>
        <v>1.9293508966114383</v>
      </c>
      <c r="M7300" s="101">
        <f t="shared" ca="1" si="1022"/>
        <v>0.10179255330521948</v>
      </c>
      <c r="N7300" s="101">
        <f t="shared" ca="1" si="1020"/>
        <v>1029.560351728659</v>
      </c>
      <c r="O7300" s="101">
        <f t="shared" ca="1" si="1023"/>
        <v>0.20815766823540807</v>
      </c>
      <c r="Q7300" s="12">
        <f t="shared" ca="1" si="1024"/>
        <v>5.6000000000000005</v>
      </c>
      <c r="R7300" s="101">
        <f t="shared" ca="1" si="1025"/>
        <v>0.31072044660184178</v>
      </c>
      <c r="S7300" s="13"/>
      <c r="T7300" s="101">
        <f t="shared" ca="1" si="1026"/>
        <v>0</v>
      </c>
      <c r="U7300" s="101">
        <f t="shared" si="1027"/>
        <v>0</v>
      </c>
      <c r="V7300" s="101">
        <f t="shared" ca="1" si="1028"/>
        <v>231.01111940849609</v>
      </c>
    </row>
    <row r="7301" spans="2:22" x14ac:dyDescent="0.3">
      <c r="B7301" s="13">
        <v>2023</v>
      </c>
      <c r="C7301" s="13">
        <v>10</v>
      </c>
      <c r="D7301" s="13">
        <v>29</v>
      </c>
      <c r="E7301" s="83" t="s">
        <v>401</v>
      </c>
      <c r="F7301" s="13">
        <v>7</v>
      </c>
      <c r="G7301" s="13">
        <v>14</v>
      </c>
      <c r="H7301" s="13" t="s">
        <v>70</v>
      </c>
      <c r="I7301" s="13" t="s">
        <v>53</v>
      </c>
      <c r="J7301" s="13"/>
      <c r="K7301" s="13" t="s">
        <v>28</v>
      </c>
      <c r="L7301" s="12">
        <f t="shared" ca="1" si="1021"/>
        <v>2.0627495367002666</v>
      </c>
      <c r="M7301" s="101">
        <f t="shared" ca="1" si="1022"/>
        <v>0.10883066555630606</v>
      </c>
      <c r="N7301" s="101">
        <f t="shared" ca="1" si="1020"/>
        <v>1029.560351728659</v>
      </c>
      <c r="O7301" s="101">
        <f t="shared" ca="1" si="1023"/>
        <v>0.22255004751459176</v>
      </c>
      <c r="Q7301" s="12">
        <f t="shared" ca="1" si="1024"/>
        <v>5.6000000000000005</v>
      </c>
      <c r="R7301" s="101">
        <f t="shared" ca="1" si="1025"/>
        <v>0.29942825171832249</v>
      </c>
      <c r="S7301" s="13"/>
      <c r="T7301" s="101">
        <f t="shared" ca="1" si="1026"/>
        <v>0</v>
      </c>
      <c r="U7301" s="101">
        <f t="shared" si="1027"/>
        <v>0</v>
      </c>
      <c r="V7301" s="101">
        <f t="shared" ca="1" si="1028"/>
        <v>230.41226290505944</v>
      </c>
    </row>
    <row r="7302" spans="2:22" x14ac:dyDescent="0.3">
      <c r="B7302" s="13">
        <v>2023</v>
      </c>
      <c r="C7302" s="13">
        <v>10</v>
      </c>
      <c r="D7302" s="13">
        <v>29</v>
      </c>
      <c r="E7302" s="83" t="s">
        <v>401</v>
      </c>
      <c r="F7302" s="13">
        <v>7</v>
      </c>
      <c r="G7302" s="13">
        <v>15</v>
      </c>
      <c r="H7302" s="13" t="s">
        <v>70</v>
      </c>
      <c r="I7302" s="13" t="s">
        <v>53</v>
      </c>
      <c r="J7302" s="13"/>
      <c r="K7302" s="13" t="s">
        <v>28</v>
      </c>
      <c r="L7302" s="12">
        <f t="shared" ca="1" si="1021"/>
        <v>1.7224873464272559</v>
      </c>
      <c r="M7302" s="101">
        <f t="shared" ca="1" si="1022"/>
        <v>9.0878432397502026E-2</v>
      </c>
      <c r="N7302" s="101">
        <f t="shared" ca="1" si="1020"/>
        <v>1029.560351728659</v>
      </c>
      <c r="O7302" s="101">
        <f t="shared" ca="1" si="1023"/>
        <v>0.18583915980603663</v>
      </c>
      <c r="Q7302" s="12">
        <f t="shared" ca="1" si="1024"/>
        <v>0</v>
      </c>
      <c r="R7302" s="101">
        <f t="shared" ca="1" si="1025"/>
        <v>0</v>
      </c>
      <c r="S7302" s="13"/>
      <c r="T7302" s="101">
        <f t="shared" ca="1" si="1026"/>
        <v>9.0878432397502026E-2</v>
      </c>
      <c r="U7302" s="101">
        <f t="shared" si="1027"/>
        <v>0</v>
      </c>
      <c r="V7302" s="101">
        <f t="shared" ca="1" si="1028"/>
        <v>230.50314133745692</v>
      </c>
    </row>
    <row r="7303" spans="2:22" x14ac:dyDescent="0.3">
      <c r="B7303" s="13">
        <v>2023</v>
      </c>
      <c r="C7303" s="13">
        <v>10</v>
      </c>
      <c r="D7303" s="13">
        <v>29</v>
      </c>
      <c r="E7303" s="83" t="s">
        <v>401</v>
      </c>
      <c r="F7303" s="13">
        <v>7</v>
      </c>
      <c r="G7303" s="13">
        <v>16</v>
      </c>
      <c r="H7303" s="13" t="s">
        <v>71</v>
      </c>
      <c r="I7303" s="13" t="s">
        <v>53</v>
      </c>
      <c r="J7303" s="13"/>
      <c r="K7303" s="13" t="s">
        <v>28</v>
      </c>
      <c r="L7303" s="12">
        <f t="shared" ca="1" si="1021"/>
        <v>2.0445853700407208</v>
      </c>
      <c r="M7303" s="101">
        <f t="shared" ca="1" si="1022"/>
        <v>0.25381482783685511</v>
      </c>
      <c r="N7303" s="101">
        <f t="shared" ca="1" si="1020"/>
        <v>1030.135391363983</v>
      </c>
      <c r="O7303" s="101">
        <f t="shared" ca="1" si="1023"/>
        <v>0.60887752319812671</v>
      </c>
      <c r="Q7303" s="12">
        <f t="shared" ca="1" si="1024"/>
        <v>0</v>
      </c>
      <c r="R7303" s="101">
        <f t="shared" ca="1" si="1025"/>
        <v>0</v>
      </c>
      <c r="S7303" s="13"/>
      <c r="T7303" s="101">
        <f t="shared" ca="1" si="1026"/>
        <v>0.25381482783685511</v>
      </c>
      <c r="U7303" s="101">
        <f t="shared" ca="1" si="1027"/>
        <v>0.57503963532395264</v>
      </c>
      <c r="V7303" s="101">
        <f t="shared" ca="1" si="1028"/>
        <v>231.33199580061773</v>
      </c>
    </row>
    <row r="7304" spans="2:22" x14ac:dyDescent="0.3">
      <c r="B7304" s="13">
        <v>2023</v>
      </c>
      <c r="C7304" s="13">
        <v>10</v>
      </c>
      <c r="D7304" s="13">
        <v>29</v>
      </c>
      <c r="E7304" s="83" t="s">
        <v>401</v>
      </c>
      <c r="F7304" s="13">
        <v>7</v>
      </c>
      <c r="G7304" s="13">
        <v>17</v>
      </c>
      <c r="H7304" s="13" t="s">
        <v>71</v>
      </c>
      <c r="I7304" s="13" t="s">
        <v>53</v>
      </c>
      <c r="J7304" s="13"/>
      <c r="K7304" s="13" t="s">
        <v>28</v>
      </c>
      <c r="L7304" s="12">
        <f t="shared" ca="1" si="1021"/>
        <v>2.6404886041224565</v>
      </c>
      <c r="M7304" s="101">
        <f t="shared" ca="1" si="1022"/>
        <v>0.32779025531576172</v>
      </c>
      <c r="N7304" s="101">
        <f t="shared" ca="1" si="1020"/>
        <v>1030.8780287838924</v>
      </c>
      <c r="O7304" s="101">
        <f t="shared" ca="1" si="1023"/>
        <v>0.78633750630766752</v>
      </c>
      <c r="Q7304" s="12">
        <f t="shared" ca="1" si="1024"/>
        <v>2.1938613385004024</v>
      </c>
      <c r="R7304" s="101">
        <f t="shared" ca="1" si="1025"/>
        <v>0</v>
      </c>
      <c r="S7304" s="13"/>
      <c r="T7304" s="101">
        <f t="shared" ca="1" si="1026"/>
        <v>5.5444308754321783E-2</v>
      </c>
      <c r="U7304" s="101">
        <f t="shared" ca="1" si="1027"/>
        <v>0.74263741990944088</v>
      </c>
      <c r="V7304" s="101">
        <f t="shared" ca="1" si="1028"/>
        <v>232.13007752928149</v>
      </c>
    </row>
    <row r="7305" spans="2:22" x14ac:dyDescent="0.3">
      <c r="B7305" s="13">
        <v>2023</v>
      </c>
      <c r="C7305" s="13">
        <v>10</v>
      </c>
      <c r="D7305" s="13">
        <v>29</v>
      </c>
      <c r="E7305" s="83" t="s">
        <v>401</v>
      </c>
      <c r="F7305" s="13">
        <v>7</v>
      </c>
      <c r="G7305" s="13">
        <v>18</v>
      </c>
      <c r="H7305" s="13" t="s">
        <v>71</v>
      </c>
      <c r="I7305" s="13" t="s">
        <v>53</v>
      </c>
      <c r="J7305" s="13"/>
      <c r="K7305" s="13" t="s">
        <v>28</v>
      </c>
      <c r="L7305" s="12">
        <f t="shared" ca="1" si="1021"/>
        <v>2.5551545190204896</v>
      </c>
      <c r="M7305" s="101">
        <f t="shared" ca="1" si="1022"/>
        <v>0.31719688199120361</v>
      </c>
      <c r="N7305" s="101">
        <f t="shared" ca="1" si="1020"/>
        <v>1031.596665992367</v>
      </c>
      <c r="O7305" s="101">
        <f t="shared" ca="1" si="1023"/>
        <v>0.76092501576430183</v>
      </c>
      <c r="Q7305" s="12">
        <f t="shared" ca="1" si="1024"/>
        <v>0</v>
      </c>
      <c r="R7305" s="101">
        <f t="shared" ca="1" si="1025"/>
        <v>0</v>
      </c>
      <c r="S7305" s="13"/>
      <c r="T7305" s="101">
        <f t="shared" ca="1" si="1026"/>
        <v>0.31719688199120361</v>
      </c>
      <c r="U7305" s="101">
        <f t="shared" ca="1" si="1027"/>
        <v>0.71863720847451273</v>
      </c>
      <c r="V7305" s="101">
        <f t="shared" ca="1" si="1028"/>
        <v>233.16591161974722</v>
      </c>
    </row>
    <row r="7306" spans="2:22" x14ac:dyDescent="0.3">
      <c r="B7306" s="13">
        <v>2023</v>
      </c>
      <c r="C7306" s="13">
        <v>10</v>
      </c>
      <c r="D7306" s="13">
        <v>29</v>
      </c>
      <c r="E7306" s="83" t="s">
        <v>401</v>
      </c>
      <c r="F7306" s="13">
        <v>7</v>
      </c>
      <c r="G7306" s="13">
        <v>19</v>
      </c>
      <c r="H7306" s="13" t="s">
        <v>71</v>
      </c>
      <c r="I7306" s="13" t="s">
        <v>53</v>
      </c>
      <c r="J7306" s="13"/>
      <c r="K7306" s="13" t="s">
        <v>28</v>
      </c>
      <c r="L7306" s="12">
        <f t="shared" ca="1" si="1021"/>
        <v>2.6464285073124989</v>
      </c>
      <c r="M7306" s="101">
        <f t="shared" ca="1" si="1022"/>
        <v>0.32852763489777359</v>
      </c>
      <c r="N7306" s="101">
        <f t="shared" ca="1" si="1020"/>
        <v>1032.3409740100485</v>
      </c>
      <c r="O7306" s="101">
        <f t="shared" ca="1" si="1023"/>
        <v>0.7881064094776622</v>
      </c>
      <c r="Q7306" s="12">
        <f t="shared" ca="1" si="1024"/>
        <v>0</v>
      </c>
      <c r="R7306" s="101">
        <f t="shared" ca="1" si="1025"/>
        <v>0</v>
      </c>
      <c r="S7306" s="13"/>
      <c r="T7306" s="101">
        <f t="shared" ca="1" si="1026"/>
        <v>0.32852763489777359</v>
      </c>
      <c r="U7306" s="101">
        <f t="shared" ca="1" si="1027"/>
        <v>0.74430801768164023</v>
      </c>
      <c r="V7306" s="101">
        <f t="shared" ca="1" si="1028"/>
        <v>234.23874727232663</v>
      </c>
    </row>
    <row r="7307" spans="2:22" x14ac:dyDescent="0.3">
      <c r="B7307" s="13">
        <v>2023</v>
      </c>
      <c r="C7307" s="13">
        <v>10</v>
      </c>
      <c r="D7307" s="13">
        <v>29</v>
      </c>
      <c r="E7307" s="83" t="s">
        <v>401</v>
      </c>
      <c r="F7307" s="13">
        <v>7</v>
      </c>
      <c r="G7307" s="13">
        <v>20</v>
      </c>
      <c r="H7307" s="13" t="s">
        <v>69</v>
      </c>
      <c r="I7307" s="13" t="s">
        <v>53</v>
      </c>
      <c r="J7307" s="13"/>
      <c r="K7307" s="13" t="s">
        <v>28</v>
      </c>
      <c r="L7307" s="12">
        <f t="shared" ca="1" si="1021"/>
        <v>2.6762786504676508</v>
      </c>
      <c r="M7307" s="101">
        <f t="shared" ca="1" si="1022"/>
        <v>0.14120046159867325</v>
      </c>
      <c r="N7307" s="101">
        <f t="shared" ca="1" si="1020"/>
        <v>1032.3409740100485</v>
      </c>
      <c r="O7307" s="101">
        <f t="shared" ca="1" si="1023"/>
        <v>0.28874370359895485</v>
      </c>
      <c r="Q7307" s="12">
        <f t="shared" ca="1" si="1024"/>
        <v>0</v>
      </c>
      <c r="R7307" s="101">
        <f t="shared" ca="1" si="1025"/>
        <v>0</v>
      </c>
      <c r="S7307" s="13"/>
      <c r="T7307" s="101">
        <f t="shared" ca="1" si="1026"/>
        <v>0.14120046159867325</v>
      </c>
      <c r="U7307" s="101">
        <f t="shared" si="1027"/>
        <v>0</v>
      </c>
      <c r="V7307" s="101">
        <f t="shared" ca="1" si="1028"/>
        <v>234.37994773392532</v>
      </c>
    </row>
    <row r="7308" spans="2:22" x14ac:dyDescent="0.3">
      <c r="B7308" s="13">
        <v>2023</v>
      </c>
      <c r="C7308" s="13">
        <v>10</v>
      </c>
      <c r="D7308" s="13">
        <v>29</v>
      </c>
      <c r="E7308" s="83" t="s">
        <v>401</v>
      </c>
      <c r="F7308" s="13">
        <v>7</v>
      </c>
      <c r="G7308" s="13">
        <v>21</v>
      </c>
      <c r="H7308" s="13" t="s">
        <v>69</v>
      </c>
      <c r="I7308" s="13" t="s">
        <v>53</v>
      </c>
      <c r="J7308" s="13"/>
      <c r="K7308" s="13" t="s">
        <v>28</v>
      </c>
      <c r="L7308" s="12">
        <f t="shared" ca="1" si="1021"/>
        <v>2.5028614205502171</v>
      </c>
      <c r="M7308" s="101">
        <f t="shared" ca="1" si="1022"/>
        <v>0.13205096854822945</v>
      </c>
      <c r="N7308" s="101">
        <f t="shared" ca="1" si="1020"/>
        <v>1032.3409740100485</v>
      </c>
      <c r="O7308" s="101">
        <f t="shared" ca="1" si="1023"/>
        <v>0.27003371866316295</v>
      </c>
      <c r="Q7308" s="12">
        <f t="shared" ca="1" si="1024"/>
        <v>0</v>
      </c>
      <c r="R7308" s="101">
        <f t="shared" ca="1" si="1025"/>
        <v>0</v>
      </c>
      <c r="S7308" s="13"/>
      <c r="T7308" s="101">
        <f t="shared" ca="1" si="1026"/>
        <v>0.13205096854822945</v>
      </c>
      <c r="U7308" s="101">
        <f t="shared" si="1027"/>
        <v>0</v>
      </c>
      <c r="V7308" s="101">
        <f t="shared" ca="1" si="1028"/>
        <v>234.51199870247356</v>
      </c>
    </row>
    <row r="7309" spans="2:22" x14ac:dyDescent="0.3">
      <c r="B7309" s="13">
        <v>2023</v>
      </c>
      <c r="C7309" s="13">
        <v>10</v>
      </c>
      <c r="D7309" s="13">
        <v>29</v>
      </c>
      <c r="E7309" s="83" t="s">
        <v>401</v>
      </c>
      <c r="F7309" s="13">
        <v>7</v>
      </c>
      <c r="G7309" s="13">
        <v>22</v>
      </c>
      <c r="H7309" s="13" t="s">
        <v>69</v>
      </c>
      <c r="I7309" s="13" t="s">
        <v>53</v>
      </c>
      <c r="J7309" s="13"/>
      <c r="K7309" s="13" t="s">
        <v>28</v>
      </c>
      <c r="L7309" s="12">
        <f t="shared" ca="1" si="1021"/>
        <v>2.9558383874848704</v>
      </c>
      <c r="M7309" s="101">
        <f t="shared" ca="1" si="1022"/>
        <v>0.15595003332370178</v>
      </c>
      <c r="N7309" s="101">
        <f t="shared" ca="1" si="1020"/>
        <v>1032.3409740100485</v>
      </c>
      <c r="O7309" s="101">
        <f t="shared" ca="1" si="1023"/>
        <v>0.31890540362574266</v>
      </c>
      <c r="Q7309" s="12">
        <f t="shared" ca="1" si="1024"/>
        <v>0</v>
      </c>
      <c r="R7309" s="101">
        <f t="shared" ca="1" si="1025"/>
        <v>0</v>
      </c>
      <c r="S7309" s="13"/>
      <c r="T7309" s="101">
        <f t="shared" ca="1" si="1026"/>
        <v>0.15595003332370178</v>
      </c>
      <c r="U7309" s="101">
        <f t="shared" si="1027"/>
        <v>0</v>
      </c>
      <c r="V7309" s="101">
        <f t="shared" ca="1" si="1028"/>
        <v>234.66794873579727</v>
      </c>
    </row>
    <row r="7310" spans="2:22" x14ac:dyDescent="0.3">
      <c r="B7310" s="13">
        <v>2023</v>
      </c>
      <c r="C7310" s="13">
        <v>10</v>
      </c>
      <c r="D7310" s="13">
        <v>29</v>
      </c>
      <c r="E7310" s="83" t="s">
        <v>401</v>
      </c>
      <c r="F7310" s="13">
        <v>7</v>
      </c>
      <c r="G7310" s="13">
        <v>23</v>
      </c>
      <c r="H7310" s="13" t="s">
        <v>69</v>
      </c>
      <c r="I7310" s="13" t="s">
        <v>53</v>
      </c>
      <c r="J7310" s="13"/>
      <c r="K7310" s="13" t="s">
        <v>28</v>
      </c>
      <c r="L7310" s="12">
        <f t="shared" ca="1" si="1021"/>
        <v>2.9754922125365657</v>
      </c>
      <c r="M7310" s="101">
        <f t="shared" ca="1" si="1022"/>
        <v>0.15698696913342922</v>
      </c>
      <c r="N7310" s="101">
        <f t="shared" ca="1" si="1020"/>
        <v>1032.3409740100485</v>
      </c>
      <c r="O7310" s="101">
        <f t="shared" ca="1" si="1023"/>
        <v>0.32102585481057005</v>
      </c>
      <c r="Q7310" s="12">
        <f t="shared" ca="1" si="1024"/>
        <v>0</v>
      </c>
      <c r="R7310" s="101">
        <f t="shared" ca="1" si="1025"/>
        <v>0</v>
      </c>
      <c r="S7310" s="13"/>
      <c r="T7310" s="101">
        <f t="shared" ca="1" si="1026"/>
        <v>0.15698696913342922</v>
      </c>
      <c r="U7310" s="101">
        <f t="shared" si="1027"/>
        <v>0</v>
      </c>
      <c r="V7310" s="101">
        <f t="shared" ca="1" si="1028"/>
        <v>234.82493570493071</v>
      </c>
    </row>
    <row r="7311" spans="2:22" x14ac:dyDescent="0.3">
      <c r="B7311" s="13">
        <v>2023</v>
      </c>
      <c r="C7311" s="13">
        <v>10</v>
      </c>
      <c r="D7311" s="13">
        <v>30</v>
      </c>
      <c r="E7311" s="83" t="s">
        <v>402</v>
      </c>
      <c r="F7311" s="13">
        <v>1</v>
      </c>
      <c r="G7311" s="13">
        <v>0</v>
      </c>
      <c r="H7311" s="13" t="s">
        <v>69</v>
      </c>
      <c r="I7311" s="13" t="s">
        <v>53</v>
      </c>
      <c r="J7311" s="13"/>
      <c r="K7311" s="13" t="s">
        <v>27</v>
      </c>
      <c r="L7311" s="12">
        <f t="shared" ca="1" si="1021"/>
        <v>2.9428261676102609</v>
      </c>
      <c r="M7311" s="101">
        <f t="shared" ca="1" si="1022"/>
        <v>0.15526350860311738</v>
      </c>
      <c r="N7311" s="101">
        <f t="shared" ca="1" si="1020"/>
        <v>1032.3409740100485</v>
      </c>
      <c r="O7311" s="101">
        <f t="shared" ca="1" si="1023"/>
        <v>0.31750151522347103</v>
      </c>
      <c r="Q7311" s="12">
        <f t="shared" ca="1" si="1024"/>
        <v>0</v>
      </c>
      <c r="R7311" s="101">
        <f t="shared" ca="1" si="1025"/>
        <v>0</v>
      </c>
      <c r="S7311" s="13"/>
      <c r="T7311" s="101">
        <f t="shared" ca="1" si="1026"/>
        <v>0.15526350860311738</v>
      </c>
      <c r="U7311" s="101">
        <f t="shared" si="1027"/>
        <v>0</v>
      </c>
      <c r="V7311" s="101">
        <f t="shared" ca="1" si="1028"/>
        <v>234.98019921353384</v>
      </c>
    </row>
    <row r="7312" spans="2:22" x14ac:dyDescent="0.3">
      <c r="B7312" s="13">
        <v>2023</v>
      </c>
      <c r="C7312" s="13">
        <v>10</v>
      </c>
      <c r="D7312" s="13">
        <v>30</v>
      </c>
      <c r="E7312" s="83" t="s">
        <v>402</v>
      </c>
      <c r="F7312" s="13">
        <v>1</v>
      </c>
      <c r="G7312" s="13">
        <v>1</v>
      </c>
      <c r="H7312" s="13" t="s">
        <v>69</v>
      </c>
      <c r="I7312" s="13" t="s">
        <v>53</v>
      </c>
      <c r="J7312" s="13"/>
      <c r="K7312" s="13" t="s">
        <v>27</v>
      </c>
      <c r="L7312" s="12">
        <f t="shared" ca="1" si="1021"/>
        <v>1.3832853578628461</v>
      </c>
      <c r="M7312" s="101">
        <f t="shared" ca="1" si="1022"/>
        <v>7.2982135480843757E-2</v>
      </c>
      <c r="N7312" s="101">
        <f t="shared" ref="N7312:N7375" ca="1" si="1029">IF(H7312="On-Peak",IF(I7312="Winter",((L7312*$D$48)/60)+N7311,((L7312*$D$47)/60)+N7311),N7311)</f>
        <v>1032.3409740100485</v>
      </c>
      <c r="O7312" s="101">
        <f t="shared" ca="1" si="1023"/>
        <v>0.14924265725982247</v>
      </c>
      <c r="Q7312" s="12">
        <f t="shared" ca="1" si="1024"/>
        <v>0</v>
      </c>
      <c r="R7312" s="101">
        <f t="shared" ca="1" si="1025"/>
        <v>0</v>
      </c>
      <c r="S7312" s="13"/>
      <c r="T7312" s="101">
        <f t="shared" ca="1" si="1026"/>
        <v>7.2982135480843757E-2</v>
      </c>
      <c r="U7312" s="101">
        <f t="shared" si="1027"/>
        <v>0</v>
      </c>
      <c r="V7312" s="101">
        <f t="shared" ca="1" si="1028"/>
        <v>235.05318134901469</v>
      </c>
    </row>
    <row r="7313" spans="2:22" x14ac:dyDescent="0.3">
      <c r="B7313" s="13">
        <v>2023</v>
      </c>
      <c r="C7313" s="13">
        <v>10</v>
      </c>
      <c r="D7313" s="13">
        <v>30</v>
      </c>
      <c r="E7313" s="83" t="s">
        <v>402</v>
      </c>
      <c r="F7313" s="13">
        <v>1</v>
      </c>
      <c r="G7313" s="13">
        <v>2</v>
      </c>
      <c r="H7313" s="13" t="s">
        <v>69</v>
      </c>
      <c r="I7313" s="13" t="s">
        <v>53</v>
      </c>
      <c r="J7313" s="13"/>
      <c r="K7313" s="13" t="s">
        <v>27</v>
      </c>
      <c r="L7313" s="12">
        <f t="shared" ca="1" si="1021"/>
        <v>1.3402407585275997</v>
      </c>
      <c r="M7313" s="101">
        <f t="shared" ca="1" si="1022"/>
        <v>7.0711102419916169E-2</v>
      </c>
      <c r="N7313" s="101">
        <f t="shared" ca="1" si="1029"/>
        <v>1032.3409740100485</v>
      </c>
      <c r="O7313" s="101">
        <f t="shared" ca="1" si="1023"/>
        <v>0.14459857543754273</v>
      </c>
      <c r="Q7313" s="12">
        <f t="shared" ca="1" si="1024"/>
        <v>0</v>
      </c>
      <c r="R7313" s="101">
        <f t="shared" ca="1" si="1025"/>
        <v>0</v>
      </c>
      <c r="S7313" s="13"/>
      <c r="T7313" s="101">
        <f t="shared" ca="1" si="1026"/>
        <v>7.0711102419916169E-2</v>
      </c>
      <c r="U7313" s="101">
        <f t="shared" si="1027"/>
        <v>0</v>
      </c>
      <c r="V7313" s="101">
        <f t="shared" ca="1" si="1028"/>
        <v>235.12389245143461</v>
      </c>
    </row>
    <row r="7314" spans="2:22" x14ac:dyDescent="0.3">
      <c r="B7314" s="13">
        <v>2023</v>
      </c>
      <c r="C7314" s="13">
        <v>10</v>
      </c>
      <c r="D7314" s="13">
        <v>30</v>
      </c>
      <c r="E7314" s="83" t="s">
        <v>402</v>
      </c>
      <c r="F7314" s="13">
        <v>1</v>
      </c>
      <c r="G7314" s="13">
        <v>3</v>
      </c>
      <c r="H7314" s="13" t="s">
        <v>69</v>
      </c>
      <c r="I7314" s="13" t="s">
        <v>53</v>
      </c>
      <c r="J7314" s="13"/>
      <c r="K7314" s="13" t="s">
        <v>27</v>
      </c>
      <c r="L7314" s="12">
        <f t="shared" ca="1" si="1021"/>
        <v>1.4411732317150558</v>
      </c>
      <c r="M7314" s="101">
        <f t="shared" ca="1" si="1022"/>
        <v>7.6036299705286345E-2</v>
      </c>
      <c r="N7314" s="101">
        <f t="shared" ca="1" si="1029"/>
        <v>1032.3409740100485</v>
      </c>
      <c r="O7314" s="101">
        <f t="shared" ca="1" si="1023"/>
        <v>0.15548817996973738</v>
      </c>
      <c r="Q7314" s="12">
        <f t="shared" ca="1" si="1024"/>
        <v>0</v>
      </c>
      <c r="R7314" s="101">
        <f t="shared" ca="1" si="1025"/>
        <v>0</v>
      </c>
      <c r="S7314" s="13"/>
      <c r="T7314" s="101">
        <f t="shared" ca="1" si="1026"/>
        <v>7.6036299705286345E-2</v>
      </c>
      <c r="U7314" s="101">
        <f t="shared" si="1027"/>
        <v>0</v>
      </c>
      <c r="V7314" s="101">
        <f t="shared" ca="1" si="1028"/>
        <v>235.19992875113991</v>
      </c>
    </row>
    <row r="7315" spans="2:22" x14ac:dyDescent="0.3">
      <c r="B7315" s="13">
        <v>2023</v>
      </c>
      <c r="C7315" s="13">
        <v>10</v>
      </c>
      <c r="D7315" s="13">
        <v>30</v>
      </c>
      <c r="E7315" s="83" t="s">
        <v>402</v>
      </c>
      <c r="F7315" s="13">
        <v>1</v>
      </c>
      <c r="G7315" s="13">
        <v>4</v>
      </c>
      <c r="H7315" s="13" t="s">
        <v>69</v>
      </c>
      <c r="I7315" s="13" t="s">
        <v>53</v>
      </c>
      <c r="J7315" s="13"/>
      <c r="K7315" s="13" t="s">
        <v>27</v>
      </c>
      <c r="L7315" s="12">
        <f t="shared" ca="1" si="1021"/>
        <v>1.4428476366296721</v>
      </c>
      <c r="M7315" s="101">
        <f t="shared" ca="1" si="1022"/>
        <v>7.61246413085815E-2</v>
      </c>
      <c r="N7315" s="101">
        <f t="shared" ca="1" si="1029"/>
        <v>1032.3409740100485</v>
      </c>
      <c r="O7315" s="101">
        <f t="shared" ca="1" si="1023"/>
        <v>0.15566883151597533</v>
      </c>
      <c r="Q7315" s="12">
        <f t="shared" ca="1" si="1024"/>
        <v>0</v>
      </c>
      <c r="R7315" s="101">
        <f t="shared" ca="1" si="1025"/>
        <v>0</v>
      </c>
      <c r="S7315" s="13"/>
      <c r="T7315" s="101">
        <f t="shared" ca="1" si="1026"/>
        <v>7.61246413085815E-2</v>
      </c>
      <c r="U7315" s="101">
        <f t="shared" si="1027"/>
        <v>0</v>
      </c>
      <c r="V7315" s="101">
        <f t="shared" ca="1" si="1028"/>
        <v>235.27605339244849</v>
      </c>
    </row>
    <row r="7316" spans="2:22" x14ac:dyDescent="0.3">
      <c r="B7316" s="13">
        <v>2023</v>
      </c>
      <c r="C7316" s="13">
        <v>10</v>
      </c>
      <c r="D7316" s="13">
        <v>30</v>
      </c>
      <c r="E7316" s="83" t="s">
        <v>402</v>
      </c>
      <c r="F7316" s="13">
        <v>1</v>
      </c>
      <c r="G7316" s="13">
        <v>5</v>
      </c>
      <c r="H7316" s="13" t="s">
        <v>69</v>
      </c>
      <c r="I7316" s="13" t="s">
        <v>53</v>
      </c>
      <c r="J7316" s="13"/>
      <c r="K7316" s="13" t="s">
        <v>27</v>
      </c>
      <c r="L7316" s="12">
        <f t="shared" ca="1" si="1021"/>
        <v>1.3343253896132232</v>
      </c>
      <c r="M7316" s="101">
        <f t="shared" ca="1" si="1022"/>
        <v>7.0399007555993653E-2</v>
      </c>
      <c r="N7316" s="101">
        <f t="shared" ca="1" si="1029"/>
        <v>1032.3409740100485</v>
      </c>
      <c r="O7316" s="101">
        <f t="shared" ca="1" si="1023"/>
        <v>0.14396036628537065</v>
      </c>
      <c r="Q7316" s="12">
        <f t="shared" ca="1" si="1024"/>
        <v>0</v>
      </c>
      <c r="R7316" s="101">
        <f t="shared" ca="1" si="1025"/>
        <v>0</v>
      </c>
      <c r="S7316" s="13"/>
      <c r="T7316" s="101">
        <f t="shared" ca="1" si="1026"/>
        <v>7.0399007555993653E-2</v>
      </c>
      <c r="U7316" s="101">
        <f t="shared" si="1027"/>
        <v>0</v>
      </c>
      <c r="V7316" s="101">
        <f t="shared" ca="1" si="1028"/>
        <v>235.34645240000449</v>
      </c>
    </row>
    <row r="7317" spans="2:22" x14ac:dyDescent="0.3">
      <c r="B7317" s="13">
        <v>2023</v>
      </c>
      <c r="C7317" s="13">
        <v>10</v>
      </c>
      <c r="D7317" s="13">
        <v>30</v>
      </c>
      <c r="E7317" s="83" t="s">
        <v>402</v>
      </c>
      <c r="F7317" s="13">
        <v>1</v>
      </c>
      <c r="G7317" s="13">
        <v>6</v>
      </c>
      <c r="H7317" s="13" t="s">
        <v>69</v>
      </c>
      <c r="I7317" s="13" t="s">
        <v>53</v>
      </c>
      <c r="J7317" s="13"/>
      <c r="K7317" s="13" t="s">
        <v>27</v>
      </c>
      <c r="L7317" s="12">
        <f t="shared" ca="1" si="1021"/>
        <v>1.336251032656891</v>
      </c>
      <c r="M7317" s="101">
        <f t="shared" ca="1" si="1022"/>
        <v>7.0500604482977569E-2</v>
      </c>
      <c r="N7317" s="101">
        <f t="shared" ca="1" si="1029"/>
        <v>1032.3409740100485</v>
      </c>
      <c r="O7317" s="101">
        <f t="shared" ca="1" si="1023"/>
        <v>0.14416812391335199</v>
      </c>
      <c r="Q7317" s="12">
        <f t="shared" ca="1" si="1024"/>
        <v>5.6000000000000005</v>
      </c>
      <c r="R7317" s="101">
        <f t="shared" ca="1" si="1025"/>
        <v>0.36092635008559421</v>
      </c>
      <c r="S7317" s="13"/>
      <c r="T7317" s="101">
        <f t="shared" ca="1" si="1026"/>
        <v>0</v>
      </c>
      <c r="U7317" s="101">
        <f t="shared" si="1027"/>
        <v>0</v>
      </c>
      <c r="V7317" s="101">
        <f t="shared" ca="1" si="1028"/>
        <v>234.62459969983328</v>
      </c>
    </row>
    <row r="7318" spans="2:22" x14ac:dyDescent="0.3">
      <c r="B7318" s="13">
        <v>2023</v>
      </c>
      <c r="C7318" s="13">
        <v>10</v>
      </c>
      <c r="D7318" s="13">
        <v>30</v>
      </c>
      <c r="E7318" s="83" t="s">
        <v>402</v>
      </c>
      <c r="F7318" s="13">
        <v>1</v>
      </c>
      <c r="G7318" s="13">
        <v>7</v>
      </c>
      <c r="H7318" s="13" t="s">
        <v>69</v>
      </c>
      <c r="I7318" s="13" t="s">
        <v>53</v>
      </c>
      <c r="J7318" s="13"/>
      <c r="K7318" s="13" t="s">
        <v>27</v>
      </c>
      <c r="L7318" s="12">
        <f t="shared" ca="1" si="1021"/>
        <v>1.5613549263432276</v>
      </c>
      <c r="M7318" s="101">
        <f t="shared" ca="1" si="1022"/>
        <v>8.2377085913868692E-2</v>
      </c>
      <c r="N7318" s="101">
        <f t="shared" ca="1" si="1029"/>
        <v>1032.3409740100485</v>
      </c>
      <c r="O7318" s="101">
        <f t="shared" ca="1" si="1023"/>
        <v>0.16845458300317082</v>
      </c>
      <c r="Q7318" s="12">
        <f t="shared" ca="1" si="1024"/>
        <v>0.76810101720925672</v>
      </c>
      <c r="R7318" s="101">
        <f t="shared" ca="1" si="1025"/>
        <v>0</v>
      </c>
      <c r="S7318" s="13"/>
      <c r="T7318" s="101">
        <f t="shared" ca="1" si="1026"/>
        <v>4.1852076245908303E-2</v>
      </c>
      <c r="U7318" s="101">
        <f t="shared" si="1027"/>
        <v>0</v>
      </c>
      <c r="V7318" s="101">
        <f t="shared" ca="1" si="1028"/>
        <v>234.66645177607919</v>
      </c>
    </row>
    <row r="7319" spans="2:22" x14ac:dyDescent="0.3">
      <c r="B7319" s="13">
        <v>2023</v>
      </c>
      <c r="C7319" s="13">
        <v>10</v>
      </c>
      <c r="D7319" s="13">
        <v>30</v>
      </c>
      <c r="E7319" s="83" t="s">
        <v>402</v>
      </c>
      <c r="F7319" s="13">
        <v>1</v>
      </c>
      <c r="G7319" s="13">
        <v>8</v>
      </c>
      <c r="H7319" s="13" t="s">
        <v>69</v>
      </c>
      <c r="I7319" s="13" t="s">
        <v>53</v>
      </c>
      <c r="J7319" s="13"/>
      <c r="K7319" s="13" t="s">
        <v>27</v>
      </c>
      <c r="L7319" s="12">
        <f t="shared" ca="1" si="1021"/>
        <v>1.704591671475068</v>
      </c>
      <c r="M7319" s="101">
        <f t="shared" ca="1" si="1022"/>
        <v>8.9934256587024586E-2</v>
      </c>
      <c r="N7319" s="101">
        <f t="shared" ca="1" si="1029"/>
        <v>1032.3409740100485</v>
      </c>
      <c r="O7319" s="101">
        <f t="shared" ca="1" si="1023"/>
        <v>0.18390839543544507</v>
      </c>
      <c r="Q7319" s="12">
        <f t="shared" ca="1" si="1024"/>
        <v>5.6000000000000005</v>
      </c>
      <c r="R7319" s="101">
        <f t="shared" ca="1" si="1025"/>
        <v>0.32974631500963553</v>
      </c>
      <c r="S7319" s="13"/>
      <c r="T7319" s="101">
        <f t="shared" ca="1" si="1026"/>
        <v>0</v>
      </c>
      <c r="U7319" s="101">
        <f t="shared" si="1027"/>
        <v>0</v>
      </c>
      <c r="V7319" s="101">
        <f t="shared" ca="1" si="1028"/>
        <v>234.00695914605993</v>
      </c>
    </row>
    <row r="7320" spans="2:22" x14ac:dyDescent="0.3">
      <c r="B7320" s="13">
        <v>2023</v>
      </c>
      <c r="C7320" s="13">
        <v>10</v>
      </c>
      <c r="D7320" s="13">
        <v>30</v>
      </c>
      <c r="E7320" s="83" t="s">
        <v>402</v>
      </c>
      <c r="F7320" s="13">
        <v>1</v>
      </c>
      <c r="G7320" s="13">
        <v>9</v>
      </c>
      <c r="H7320" s="13" t="s">
        <v>69</v>
      </c>
      <c r="I7320" s="13" t="s">
        <v>53</v>
      </c>
      <c r="J7320" s="13"/>
      <c r="K7320" s="13" t="s">
        <v>27</v>
      </c>
      <c r="L7320" s="12">
        <f t="shared" ca="1" si="1021"/>
        <v>1.6527445407284544</v>
      </c>
      <c r="M7320" s="101">
        <f t="shared" ca="1" si="1022"/>
        <v>8.7198801968833256E-2</v>
      </c>
      <c r="N7320" s="101">
        <f t="shared" ca="1" si="1029"/>
        <v>1032.3409740100485</v>
      </c>
      <c r="O7320" s="101">
        <f t="shared" ca="1" si="1023"/>
        <v>0.17831460849919295</v>
      </c>
      <c r="Q7320" s="12">
        <f t="shared" ca="1" si="1024"/>
        <v>1.3604772543950014</v>
      </c>
      <c r="R7320" s="101">
        <f t="shared" ca="1" si="1025"/>
        <v>0</v>
      </c>
      <c r="S7320" s="13"/>
      <c r="T7320" s="101">
        <f t="shared" ca="1" si="1026"/>
        <v>1.542002202695298E-2</v>
      </c>
      <c r="U7320" s="101">
        <f t="shared" si="1027"/>
        <v>0</v>
      </c>
      <c r="V7320" s="101">
        <f t="shared" ca="1" si="1028"/>
        <v>234.02237916808687</v>
      </c>
    </row>
    <row r="7321" spans="2:22" x14ac:dyDescent="0.3">
      <c r="B7321" s="13">
        <v>2023</v>
      </c>
      <c r="C7321" s="13">
        <v>10</v>
      </c>
      <c r="D7321" s="13">
        <v>30</v>
      </c>
      <c r="E7321" s="83" t="s">
        <v>402</v>
      </c>
      <c r="F7321" s="13">
        <v>1</v>
      </c>
      <c r="G7321" s="13">
        <v>10</v>
      </c>
      <c r="H7321" s="13" t="s">
        <v>70</v>
      </c>
      <c r="I7321" s="13" t="s">
        <v>53</v>
      </c>
      <c r="J7321" s="13"/>
      <c r="K7321" s="13" t="s">
        <v>27</v>
      </c>
      <c r="L7321" s="12">
        <f t="shared" ca="1" si="1021"/>
        <v>2.3168510700761651</v>
      </c>
      <c r="M7321" s="101">
        <f t="shared" ca="1" si="1022"/>
        <v>0.12223706245721848</v>
      </c>
      <c r="N7321" s="101">
        <f t="shared" ca="1" si="1029"/>
        <v>1032.3409740100485</v>
      </c>
      <c r="O7321" s="101">
        <f t="shared" ca="1" si="1023"/>
        <v>0.24996506195051746</v>
      </c>
      <c r="Q7321" s="12">
        <f t="shared" ca="1" si="1024"/>
        <v>5.6000000000000005</v>
      </c>
      <c r="R7321" s="101">
        <f t="shared" ca="1" si="1025"/>
        <v>0.27791855691805267</v>
      </c>
      <c r="S7321" s="13"/>
      <c r="T7321" s="101">
        <f t="shared" ca="1" si="1026"/>
        <v>0</v>
      </c>
      <c r="U7321" s="101">
        <f t="shared" si="1027"/>
        <v>0</v>
      </c>
      <c r="V7321" s="101">
        <f t="shared" ca="1" si="1028"/>
        <v>233.46654205425077</v>
      </c>
    </row>
    <row r="7322" spans="2:22" x14ac:dyDescent="0.3">
      <c r="B7322" s="13">
        <v>2023</v>
      </c>
      <c r="C7322" s="13">
        <v>10</v>
      </c>
      <c r="D7322" s="13">
        <v>30</v>
      </c>
      <c r="E7322" s="83" t="s">
        <v>402</v>
      </c>
      <c r="F7322" s="13">
        <v>1</v>
      </c>
      <c r="G7322" s="13">
        <v>11</v>
      </c>
      <c r="H7322" s="13" t="s">
        <v>70</v>
      </c>
      <c r="I7322" s="13" t="s">
        <v>53</v>
      </c>
      <c r="J7322" s="13"/>
      <c r="K7322" s="13" t="s">
        <v>27</v>
      </c>
      <c r="L7322" s="12">
        <f t="shared" ca="1" si="1021"/>
        <v>1.3361588524866446</v>
      </c>
      <c r="M7322" s="101">
        <f t="shared" ca="1" si="1022"/>
        <v>7.0495741057195374E-2</v>
      </c>
      <c r="N7322" s="101">
        <f t="shared" ca="1" si="1029"/>
        <v>1032.3409740100485</v>
      </c>
      <c r="O7322" s="101">
        <f t="shared" ca="1" si="1023"/>
        <v>0.14415817859478408</v>
      </c>
      <c r="Q7322" s="12">
        <f t="shared" ca="1" si="1024"/>
        <v>5.6000000000000005</v>
      </c>
      <c r="R7322" s="101">
        <f t="shared" ca="1" si="1025"/>
        <v>0.36093415313700555</v>
      </c>
      <c r="S7322" s="13"/>
      <c r="T7322" s="101">
        <f t="shared" ca="1" si="1026"/>
        <v>0</v>
      </c>
      <c r="U7322" s="101">
        <f t="shared" si="1027"/>
        <v>0</v>
      </c>
      <c r="V7322" s="101">
        <f t="shared" ca="1" si="1028"/>
        <v>232.74467374797675</v>
      </c>
    </row>
    <row r="7323" spans="2:22" x14ac:dyDescent="0.3">
      <c r="B7323" s="13">
        <v>2023</v>
      </c>
      <c r="C7323" s="13">
        <v>10</v>
      </c>
      <c r="D7323" s="13">
        <v>30</v>
      </c>
      <c r="E7323" s="83" t="s">
        <v>402</v>
      </c>
      <c r="F7323" s="13">
        <v>1</v>
      </c>
      <c r="G7323" s="13">
        <v>12</v>
      </c>
      <c r="H7323" s="13" t="s">
        <v>70</v>
      </c>
      <c r="I7323" s="13" t="s">
        <v>53</v>
      </c>
      <c r="J7323" s="13"/>
      <c r="K7323" s="13" t="s">
        <v>27</v>
      </c>
      <c r="L7323" s="12">
        <f t="shared" ca="1" si="1021"/>
        <v>1.8250774347427656</v>
      </c>
      <c r="M7323" s="101">
        <f t="shared" ca="1" si="1022"/>
        <v>9.6291085457028316E-2</v>
      </c>
      <c r="N7323" s="101">
        <f t="shared" ca="1" si="1029"/>
        <v>1032.3409740100485</v>
      </c>
      <c r="O7323" s="101">
        <f t="shared" ca="1" si="1023"/>
        <v>0.19690760443439698</v>
      </c>
      <c r="Q7323" s="12">
        <f t="shared" ca="1" si="1024"/>
        <v>5.6000000000000005</v>
      </c>
      <c r="R7323" s="101">
        <f t="shared" ca="1" si="1025"/>
        <v>0.31954719514902497</v>
      </c>
      <c r="S7323" s="13"/>
      <c r="T7323" s="101">
        <f t="shared" ca="1" si="1026"/>
        <v>0</v>
      </c>
      <c r="U7323" s="101">
        <f t="shared" si="1027"/>
        <v>0</v>
      </c>
      <c r="V7323" s="101">
        <f t="shared" ca="1" si="1028"/>
        <v>232.10557935767869</v>
      </c>
    </row>
    <row r="7324" spans="2:22" x14ac:dyDescent="0.3">
      <c r="B7324" s="13">
        <v>2023</v>
      </c>
      <c r="C7324" s="13">
        <v>10</v>
      </c>
      <c r="D7324" s="13">
        <v>30</v>
      </c>
      <c r="E7324" s="83" t="s">
        <v>402</v>
      </c>
      <c r="F7324" s="13">
        <v>1</v>
      </c>
      <c r="G7324" s="13">
        <v>13</v>
      </c>
      <c r="H7324" s="13" t="s">
        <v>70</v>
      </c>
      <c r="I7324" s="13" t="s">
        <v>53</v>
      </c>
      <c r="J7324" s="13"/>
      <c r="K7324" s="13" t="s">
        <v>27</v>
      </c>
      <c r="L7324" s="12">
        <f t="shared" ca="1" si="1021"/>
        <v>2.475810990248775</v>
      </c>
      <c r="M7324" s="101">
        <f t="shared" ca="1" si="1022"/>
        <v>0.13062378784552536</v>
      </c>
      <c r="N7324" s="101">
        <f t="shared" ca="1" si="1029"/>
        <v>1032.3409740100485</v>
      </c>
      <c r="O7324" s="101">
        <f t="shared" ca="1" si="1023"/>
        <v>0.26711524773794032</v>
      </c>
      <c r="Q7324" s="12">
        <f t="shared" ca="1" si="1024"/>
        <v>5.4759759389936979</v>
      </c>
      <c r="R7324" s="101">
        <f t="shared" ca="1" si="1025"/>
        <v>0.25396396291125772</v>
      </c>
      <c r="S7324" s="13"/>
      <c r="T7324" s="101">
        <f t="shared" ca="1" si="1026"/>
        <v>0</v>
      </c>
      <c r="U7324" s="101">
        <f t="shared" si="1027"/>
        <v>0</v>
      </c>
      <c r="V7324" s="101">
        <f t="shared" ca="1" si="1028"/>
        <v>231.59765143185618</v>
      </c>
    </row>
    <row r="7325" spans="2:22" x14ac:dyDescent="0.3">
      <c r="B7325" s="13">
        <v>2023</v>
      </c>
      <c r="C7325" s="13">
        <v>10</v>
      </c>
      <c r="D7325" s="13">
        <v>30</v>
      </c>
      <c r="E7325" s="83" t="s">
        <v>402</v>
      </c>
      <c r="F7325" s="13">
        <v>1</v>
      </c>
      <c r="G7325" s="13">
        <v>14</v>
      </c>
      <c r="H7325" s="13" t="s">
        <v>70</v>
      </c>
      <c r="I7325" s="13" t="s">
        <v>53</v>
      </c>
      <c r="J7325" s="13"/>
      <c r="K7325" s="13" t="s">
        <v>27</v>
      </c>
      <c r="L7325" s="12">
        <f t="shared" ca="1" si="1021"/>
        <v>1.7425836523689788</v>
      </c>
      <c r="M7325" s="101">
        <f t="shared" ca="1" si="1022"/>
        <v>9.1938713498987329E-2</v>
      </c>
      <c r="N7325" s="101">
        <f t="shared" ca="1" si="1029"/>
        <v>1032.3409740100485</v>
      </c>
      <c r="O7325" s="101">
        <f t="shared" ca="1" si="1023"/>
        <v>0.18800735025408913</v>
      </c>
      <c r="Q7325" s="12">
        <f t="shared" ca="1" si="1024"/>
        <v>5.6000000000000005</v>
      </c>
      <c r="R7325" s="101">
        <f t="shared" ca="1" si="1025"/>
        <v>0.32653029382696597</v>
      </c>
      <c r="S7325" s="13"/>
      <c r="T7325" s="101">
        <f t="shared" ca="1" si="1026"/>
        <v>0</v>
      </c>
      <c r="U7325" s="101">
        <f t="shared" si="1027"/>
        <v>0</v>
      </c>
      <c r="V7325" s="101">
        <f t="shared" ca="1" si="1028"/>
        <v>230.94459084420222</v>
      </c>
    </row>
    <row r="7326" spans="2:22" x14ac:dyDescent="0.3">
      <c r="B7326" s="13">
        <v>2023</v>
      </c>
      <c r="C7326" s="13">
        <v>10</v>
      </c>
      <c r="D7326" s="13">
        <v>30</v>
      </c>
      <c r="E7326" s="83" t="s">
        <v>402</v>
      </c>
      <c r="F7326" s="13">
        <v>1</v>
      </c>
      <c r="G7326" s="13">
        <v>15</v>
      </c>
      <c r="H7326" s="13" t="s">
        <v>70</v>
      </c>
      <c r="I7326" s="13" t="s">
        <v>53</v>
      </c>
      <c r="J7326" s="13"/>
      <c r="K7326" s="13" t="s">
        <v>27</v>
      </c>
      <c r="L7326" s="12">
        <f t="shared" ca="1" si="1021"/>
        <v>1.7312654633382105</v>
      </c>
      <c r="M7326" s="101">
        <f t="shared" ca="1" si="1022"/>
        <v>9.134156584572399E-2</v>
      </c>
      <c r="N7326" s="101">
        <f t="shared" ca="1" si="1029"/>
        <v>1032.3409740100485</v>
      </c>
      <c r="O7326" s="101">
        <f t="shared" ca="1" si="1023"/>
        <v>0.18678623083955953</v>
      </c>
      <c r="Q7326" s="12">
        <f t="shared" ca="1" si="1024"/>
        <v>0</v>
      </c>
      <c r="R7326" s="101">
        <f t="shared" ca="1" si="1025"/>
        <v>0</v>
      </c>
      <c r="S7326" s="13"/>
      <c r="T7326" s="101">
        <f t="shared" ca="1" si="1026"/>
        <v>9.134156584572399E-2</v>
      </c>
      <c r="U7326" s="101">
        <f t="shared" si="1027"/>
        <v>0</v>
      </c>
      <c r="V7326" s="101">
        <f t="shared" ca="1" si="1028"/>
        <v>231.03593241004796</v>
      </c>
    </row>
    <row r="7327" spans="2:22" x14ac:dyDescent="0.3">
      <c r="B7327" s="13">
        <v>2023</v>
      </c>
      <c r="C7327" s="13">
        <v>10</v>
      </c>
      <c r="D7327" s="13">
        <v>30</v>
      </c>
      <c r="E7327" s="83" t="s">
        <v>402</v>
      </c>
      <c r="F7327" s="13">
        <v>1</v>
      </c>
      <c r="G7327" s="13">
        <v>16</v>
      </c>
      <c r="H7327" s="13" t="s">
        <v>71</v>
      </c>
      <c r="I7327" s="13" t="s">
        <v>53</v>
      </c>
      <c r="J7327" s="13"/>
      <c r="K7327" s="13" t="s">
        <v>27</v>
      </c>
      <c r="L7327" s="12">
        <f t="shared" ca="1" si="1021"/>
        <v>2.2857481585318555</v>
      </c>
      <c r="M7327" s="101">
        <f t="shared" ca="1" si="1022"/>
        <v>0.28375277640014457</v>
      </c>
      <c r="N7327" s="101">
        <f t="shared" ca="1" si="1029"/>
        <v>1032.9838406796357</v>
      </c>
      <c r="O7327" s="101">
        <f t="shared" ca="1" si="1023"/>
        <v>0.68069580161078658</v>
      </c>
      <c r="Q7327" s="12">
        <f t="shared" ca="1" si="1024"/>
        <v>0</v>
      </c>
      <c r="R7327" s="101">
        <f t="shared" ca="1" si="1025"/>
        <v>0</v>
      </c>
      <c r="S7327" s="13"/>
      <c r="T7327" s="101">
        <f t="shared" ca="1" si="1026"/>
        <v>0.28375277640014457</v>
      </c>
      <c r="U7327" s="101">
        <f t="shared" ca="1" si="1027"/>
        <v>0.64286666958708438</v>
      </c>
      <c r="V7327" s="101">
        <f t="shared" ca="1" si="1028"/>
        <v>231.96255185603519</v>
      </c>
    </row>
    <row r="7328" spans="2:22" x14ac:dyDescent="0.3">
      <c r="B7328" s="13">
        <v>2023</v>
      </c>
      <c r="C7328" s="13">
        <v>10</v>
      </c>
      <c r="D7328" s="13">
        <v>30</v>
      </c>
      <c r="E7328" s="83" t="s">
        <v>402</v>
      </c>
      <c r="F7328" s="13">
        <v>1</v>
      </c>
      <c r="G7328" s="13">
        <v>17</v>
      </c>
      <c r="H7328" s="13" t="s">
        <v>71</v>
      </c>
      <c r="I7328" s="13" t="s">
        <v>53</v>
      </c>
      <c r="J7328" s="13"/>
      <c r="K7328" s="13" t="s">
        <v>27</v>
      </c>
      <c r="L7328" s="12">
        <f t="shared" ca="1" si="1021"/>
        <v>2.9198434057088849</v>
      </c>
      <c r="M7328" s="101">
        <f t="shared" ca="1" si="1022"/>
        <v>0.36246936038470096</v>
      </c>
      <c r="N7328" s="101">
        <f t="shared" ca="1" si="1029"/>
        <v>1033.8050466374914</v>
      </c>
      <c r="O7328" s="101">
        <f t="shared" ca="1" si="1023"/>
        <v>0.8695293662201059</v>
      </c>
      <c r="Q7328" s="12">
        <f t="shared" ca="1" si="1024"/>
        <v>3.3792567200780574</v>
      </c>
      <c r="R7328" s="101">
        <f t="shared" ca="1" si="1025"/>
        <v>3.8889337061350455E-2</v>
      </c>
      <c r="S7328" s="13"/>
      <c r="T7328" s="101">
        <f t="shared" ca="1" si="1026"/>
        <v>0</v>
      </c>
      <c r="U7328" s="101">
        <f t="shared" ca="1" si="1027"/>
        <v>0.82120595785562389</v>
      </c>
      <c r="V7328" s="101">
        <f t="shared" ca="1" si="1028"/>
        <v>232.70597913976809</v>
      </c>
    </row>
    <row r="7329" spans="2:22" x14ac:dyDescent="0.3">
      <c r="B7329" s="13">
        <v>2023</v>
      </c>
      <c r="C7329" s="13">
        <v>10</v>
      </c>
      <c r="D7329" s="13">
        <v>30</v>
      </c>
      <c r="E7329" s="83" t="s">
        <v>402</v>
      </c>
      <c r="F7329" s="13">
        <v>1</v>
      </c>
      <c r="G7329" s="13">
        <v>18</v>
      </c>
      <c r="H7329" s="13" t="s">
        <v>71</v>
      </c>
      <c r="I7329" s="13" t="s">
        <v>53</v>
      </c>
      <c r="J7329" s="13"/>
      <c r="K7329" s="13" t="s">
        <v>27</v>
      </c>
      <c r="L7329" s="12">
        <f t="shared" ca="1" si="1021"/>
        <v>2.827435688043193</v>
      </c>
      <c r="M7329" s="101">
        <f t="shared" ca="1" si="1022"/>
        <v>0.35099786631368196</v>
      </c>
      <c r="N7329" s="101">
        <f t="shared" ca="1" si="1029"/>
        <v>1034.6002629247535</v>
      </c>
      <c r="O7329" s="101">
        <f t="shared" ca="1" si="1023"/>
        <v>0.84201034789926288</v>
      </c>
      <c r="Q7329" s="12">
        <f t="shared" ca="1" si="1024"/>
        <v>0</v>
      </c>
      <c r="R7329" s="101">
        <f t="shared" ca="1" si="1025"/>
        <v>0</v>
      </c>
      <c r="S7329" s="13"/>
      <c r="T7329" s="101">
        <f t="shared" ca="1" si="1026"/>
        <v>0.35099786631368196</v>
      </c>
      <c r="U7329" s="101">
        <f t="shared" ca="1" si="1027"/>
        <v>0.79521628726214799</v>
      </c>
      <c r="V7329" s="101">
        <f t="shared" ca="1" si="1028"/>
        <v>233.85219329334393</v>
      </c>
    </row>
    <row r="7330" spans="2:22" x14ac:dyDescent="0.3">
      <c r="B7330" s="13">
        <v>2023</v>
      </c>
      <c r="C7330" s="13">
        <v>10</v>
      </c>
      <c r="D7330" s="13">
        <v>30</v>
      </c>
      <c r="E7330" s="83" t="s">
        <v>402</v>
      </c>
      <c r="F7330" s="13">
        <v>1</v>
      </c>
      <c r="G7330" s="13">
        <v>19</v>
      </c>
      <c r="H7330" s="13" t="s">
        <v>71</v>
      </c>
      <c r="I7330" s="13" t="s">
        <v>53</v>
      </c>
      <c r="J7330" s="13"/>
      <c r="K7330" s="13" t="s">
        <v>27</v>
      </c>
      <c r="L7330" s="12">
        <f t="shared" ca="1" si="1021"/>
        <v>2.7607009571896466</v>
      </c>
      <c r="M7330" s="101">
        <f t="shared" ca="1" si="1022"/>
        <v>0.34271341682552275</v>
      </c>
      <c r="N7330" s="101">
        <f t="shared" ca="1" si="1029"/>
        <v>1035.3767100689631</v>
      </c>
      <c r="O7330" s="101">
        <f t="shared" ca="1" si="1023"/>
        <v>0.82213674505107681</v>
      </c>
      <c r="Q7330" s="12">
        <f t="shared" ca="1" si="1024"/>
        <v>0</v>
      </c>
      <c r="R7330" s="101">
        <f t="shared" ca="1" si="1025"/>
        <v>0</v>
      </c>
      <c r="S7330" s="13"/>
      <c r="T7330" s="101">
        <f t="shared" ca="1" si="1026"/>
        <v>0.34271341682552275</v>
      </c>
      <c r="U7330" s="101">
        <f t="shared" ca="1" si="1027"/>
        <v>0.77644714420958805</v>
      </c>
      <c r="V7330" s="101">
        <f t="shared" ca="1" si="1028"/>
        <v>234.97135385437903</v>
      </c>
    </row>
    <row r="7331" spans="2:22" x14ac:dyDescent="0.3">
      <c r="B7331" s="13">
        <v>2023</v>
      </c>
      <c r="C7331" s="13">
        <v>10</v>
      </c>
      <c r="D7331" s="13">
        <v>30</v>
      </c>
      <c r="E7331" s="83" t="s">
        <v>402</v>
      </c>
      <c r="F7331" s="13">
        <v>1</v>
      </c>
      <c r="G7331" s="13">
        <v>20</v>
      </c>
      <c r="H7331" s="13" t="s">
        <v>69</v>
      </c>
      <c r="I7331" s="13" t="s">
        <v>53</v>
      </c>
      <c r="J7331" s="13"/>
      <c r="K7331" s="13" t="s">
        <v>27</v>
      </c>
      <c r="L7331" s="12">
        <f t="shared" ca="1" si="1021"/>
        <v>2.8295410458215096</v>
      </c>
      <c r="M7331" s="101">
        <f t="shared" ca="1" si="1022"/>
        <v>0.14928658557754285</v>
      </c>
      <c r="N7331" s="101">
        <f t="shared" ca="1" si="1029"/>
        <v>1035.3767100689631</v>
      </c>
      <c r="O7331" s="101">
        <f t="shared" ca="1" si="1023"/>
        <v>0.30527918343368265</v>
      </c>
      <c r="Q7331" s="12">
        <f t="shared" ca="1" si="1024"/>
        <v>0</v>
      </c>
      <c r="R7331" s="101">
        <f t="shared" ca="1" si="1025"/>
        <v>0</v>
      </c>
      <c r="S7331" s="13"/>
      <c r="T7331" s="101">
        <f t="shared" ca="1" si="1026"/>
        <v>0.14928658557754285</v>
      </c>
      <c r="U7331" s="101">
        <f t="shared" si="1027"/>
        <v>0</v>
      </c>
      <c r="V7331" s="101">
        <f t="shared" ca="1" si="1028"/>
        <v>235.12064043995659</v>
      </c>
    </row>
    <row r="7332" spans="2:22" x14ac:dyDescent="0.3">
      <c r="B7332" s="13">
        <v>2023</v>
      </c>
      <c r="C7332" s="13">
        <v>10</v>
      </c>
      <c r="D7332" s="13">
        <v>30</v>
      </c>
      <c r="E7332" s="83" t="s">
        <v>402</v>
      </c>
      <c r="F7332" s="13">
        <v>1</v>
      </c>
      <c r="G7332" s="13">
        <v>21</v>
      </c>
      <c r="H7332" s="13" t="s">
        <v>69</v>
      </c>
      <c r="I7332" s="13" t="s">
        <v>53</v>
      </c>
      <c r="J7332" s="13"/>
      <c r="K7332" s="13" t="s">
        <v>27</v>
      </c>
      <c r="L7332" s="12">
        <f t="shared" ca="1" si="1021"/>
        <v>2.3059826922609394</v>
      </c>
      <c r="M7332" s="101">
        <f t="shared" ca="1" si="1022"/>
        <v>0.12166364684368716</v>
      </c>
      <c r="N7332" s="101">
        <f t="shared" ca="1" si="1029"/>
        <v>1035.3767100689631</v>
      </c>
      <c r="O7332" s="101">
        <f t="shared" ca="1" si="1023"/>
        <v>0.24879247266803275</v>
      </c>
      <c r="Q7332" s="12">
        <f t="shared" ca="1" si="1024"/>
        <v>0</v>
      </c>
      <c r="R7332" s="101">
        <f t="shared" ca="1" si="1025"/>
        <v>0</v>
      </c>
      <c r="S7332" s="13"/>
      <c r="T7332" s="101">
        <f t="shared" ca="1" si="1026"/>
        <v>0.12166364684368716</v>
      </c>
      <c r="U7332" s="101">
        <f t="shared" si="1027"/>
        <v>0</v>
      </c>
      <c r="V7332" s="101">
        <f t="shared" ca="1" si="1028"/>
        <v>235.24230408680029</v>
      </c>
    </row>
    <row r="7333" spans="2:22" x14ac:dyDescent="0.3">
      <c r="B7333" s="13">
        <v>2023</v>
      </c>
      <c r="C7333" s="13">
        <v>10</v>
      </c>
      <c r="D7333" s="13">
        <v>30</v>
      </c>
      <c r="E7333" s="83" t="s">
        <v>402</v>
      </c>
      <c r="F7333" s="13">
        <v>1</v>
      </c>
      <c r="G7333" s="13">
        <v>22</v>
      </c>
      <c r="H7333" s="13" t="s">
        <v>69</v>
      </c>
      <c r="I7333" s="13" t="s">
        <v>53</v>
      </c>
      <c r="J7333" s="13"/>
      <c r="K7333" s="13" t="s">
        <v>27</v>
      </c>
      <c r="L7333" s="12">
        <f t="shared" ca="1" si="1021"/>
        <v>2.5904954783634611</v>
      </c>
      <c r="M7333" s="101">
        <f t="shared" ca="1" si="1022"/>
        <v>0.1366745414384562</v>
      </c>
      <c r="N7333" s="101">
        <f t="shared" ca="1" si="1029"/>
        <v>1035.3767100689631</v>
      </c>
      <c r="O7333" s="101">
        <f t="shared" ca="1" si="1023"/>
        <v>0.27948855716063381</v>
      </c>
      <c r="Q7333" s="12">
        <f t="shared" ca="1" si="1024"/>
        <v>0</v>
      </c>
      <c r="R7333" s="101">
        <f t="shared" ca="1" si="1025"/>
        <v>0</v>
      </c>
      <c r="S7333" s="13"/>
      <c r="T7333" s="101">
        <f t="shared" ca="1" si="1026"/>
        <v>0.1366745414384562</v>
      </c>
      <c r="U7333" s="101">
        <f t="shared" si="1027"/>
        <v>0</v>
      </c>
      <c r="V7333" s="101">
        <f t="shared" ca="1" si="1028"/>
        <v>235.37897862823874</v>
      </c>
    </row>
    <row r="7334" spans="2:22" x14ac:dyDescent="0.3">
      <c r="B7334" s="13">
        <v>2023</v>
      </c>
      <c r="C7334" s="13">
        <v>10</v>
      </c>
      <c r="D7334" s="13">
        <v>30</v>
      </c>
      <c r="E7334" s="83" t="s">
        <v>402</v>
      </c>
      <c r="F7334" s="13">
        <v>1</v>
      </c>
      <c r="G7334" s="13">
        <v>23</v>
      </c>
      <c r="H7334" s="13" t="s">
        <v>69</v>
      </c>
      <c r="I7334" s="13" t="s">
        <v>53</v>
      </c>
      <c r="J7334" s="13"/>
      <c r="K7334" s="13" t="s">
        <v>27</v>
      </c>
      <c r="L7334" s="12">
        <f t="shared" ca="1" si="1021"/>
        <v>1.9874710182488926</v>
      </c>
      <c r="M7334" s="101">
        <f t="shared" ca="1" si="1022"/>
        <v>0.10485897092281157</v>
      </c>
      <c r="N7334" s="101">
        <f t="shared" ca="1" si="1029"/>
        <v>1035.3767100689631</v>
      </c>
      <c r="O7334" s="101">
        <f t="shared" ca="1" si="1023"/>
        <v>0.21442824815887301</v>
      </c>
      <c r="Q7334" s="12">
        <f t="shared" ca="1" si="1024"/>
        <v>0</v>
      </c>
      <c r="R7334" s="101">
        <f t="shared" ca="1" si="1025"/>
        <v>0</v>
      </c>
      <c r="S7334" s="13"/>
      <c r="T7334" s="101">
        <f t="shared" ca="1" si="1026"/>
        <v>0.10485897092281157</v>
      </c>
      <c r="U7334" s="101">
        <f t="shared" si="1027"/>
        <v>0</v>
      </c>
      <c r="V7334" s="101">
        <f t="shared" ca="1" si="1028"/>
        <v>235.48383759916155</v>
      </c>
    </row>
    <row r="7335" spans="2:22" x14ac:dyDescent="0.3">
      <c r="B7335" s="13">
        <v>2023</v>
      </c>
      <c r="C7335" s="13">
        <v>10</v>
      </c>
      <c r="D7335" s="13">
        <v>31</v>
      </c>
      <c r="E7335" s="83" t="s">
        <v>403</v>
      </c>
      <c r="F7335" s="13">
        <v>2</v>
      </c>
      <c r="G7335" s="13">
        <v>0</v>
      </c>
      <c r="H7335" s="13" t="s">
        <v>69</v>
      </c>
      <c r="I7335" s="13" t="s">
        <v>53</v>
      </c>
      <c r="J7335" s="13"/>
      <c r="K7335" s="13" t="s">
        <v>27</v>
      </c>
      <c r="L7335" s="12">
        <f t="shared" ca="1" si="1021"/>
        <v>2.9155939830366981</v>
      </c>
      <c r="M7335" s="101">
        <f t="shared" ca="1" si="1022"/>
        <v>0.15382673854501619</v>
      </c>
      <c r="N7335" s="101">
        <f t="shared" ca="1" si="1029"/>
        <v>1035.3767100689631</v>
      </c>
      <c r="O7335" s="101">
        <f t="shared" ca="1" si="1023"/>
        <v>0.31456343482982935</v>
      </c>
      <c r="Q7335" s="12">
        <f t="shared" ca="1" si="1024"/>
        <v>0</v>
      </c>
      <c r="R7335" s="101">
        <f t="shared" ca="1" si="1025"/>
        <v>0</v>
      </c>
      <c r="S7335" s="13"/>
      <c r="T7335" s="101">
        <f t="shared" ca="1" si="1026"/>
        <v>0.15382673854501619</v>
      </c>
      <c r="U7335" s="101">
        <f t="shared" si="1027"/>
        <v>0</v>
      </c>
      <c r="V7335" s="101">
        <f t="shared" ca="1" si="1028"/>
        <v>235.63766433770655</v>
      </c>
    </row>
    <row r="7336" spans="2:22" x14ac:dyDescent="0.3">
      <c r="B7336" s="13">
        <v>2023</v>
      </c>
      <c r="C7336" s="13">
        <v>10</v>
      </c>
      <c r="D7336" s="13">
        <v>31</v>
      </c>
      <c r="E7336" s="83" t="s">
        <v>403</v>
      </c>
      <c r="F7336" s="13">
        <v>2</v>
      </c>
      <c r="G7336" s="13">
        <v>1</v>
      </c>
      <c r="H7336" s="13" t="s">
        <v>69</v>
      </c>
      <c r="I7336" s="13" t="s">
        <v>53</v>
      </c>
      <c r="J7336" s="13"/>
      <c r="K7336" s="13" t="s">
        <v>27</v>
      </c>
      <c r="L7336" s="12">
        <f t="shared" ca="1" si="1021"/>
        <v>1.560945809401695</v>
      </c>
      <c r="M7336" s="101">
        <f t="shared" ca="1" si="1022"/>
        <v>8.235550090403343E-2</v>
      </c>
      <c r="N7336" s="101">
        <f t="shared" ca="1" si="1029"/>
        <v>1035.3767100689631</v>
      </c>
      <c r="O7336" s="101">
        <f t="shared" ca="1" si="1023"/>
        <v>0.16841044337634889</v>
      </c>
      <c r="Q7336" s="12">
        <f t="shared" ca="1" si="1024"/>
        <v>0</v>
      </c>
      <c r="R7336" s="101">
        <f t="shared" ca="1" si="1025"/>
        <v>0</v>
      </c>
      <c r="S7336" s="13"/>
      <c r="T7336" s="101">
        <f t="shared" ca="1" si="1026"/>
        <v>8.235550090403343E-2</v>
      </c>
      <c r="U7336" s="101">
        <f t="shared" si="1027"/>
        <v>0</v>
      </c>
      <c r="V7336" s="101">
        <f t="shared" ca="1" si="1028"/>
        <v>235.7200198386106</v>
      </c>
    </row>
    <row r="7337" spans="2:22" x14ac:dyDescent="0.3">
      <c r="B7337" s="13">
        <v>2023</v>
      </c>
      <c r="C7337" s="13">
        <v>10</v>
      </c>
      <c r="D7337" s="13">
        <v>31</v>
      </c>
      <c r="E7337" s="83" t="s">
        <v>403</v>
      </c>
      <c r="F7337" s="13">
        <v>2</v>
      </c>
      <c r="G7337" s="13">
        <v>2</v>
      </c>
      <c r="H7337" s="13" t="s">
        <v>69</v>
      </c>
      <c r="I7337" s="13" t="s">
        <v>53</v>
      </c>
      <c r="J7337" s="13"/>
      <c r="K7337" s="13" t="s">
        <v>27</v>
      </c>
      <c r="L7337" s="12">
        <f t="shared" ca="1" si="1021"/>
        <v>1.4056377777266815</v>
      </c>
      <c r="M7337" s="101">
        <f t="shared" ca="1" si="1022"/>
        <v>7.4161449152859715E-2</v>
      </c>
      <c r="N7337" s="101">
        <f t="shared" ca="1" si="1029"/>
        <v>1035.3767100689631</v>
      </c>
      <c r="O7337" s="101">
        <f t="shared" ca="1" si="1023"/>
        <v>0.15165425983893166</v>
      </c>
      <c r="Q7337" s="12">
        <f t="shared" ca="1" si="1024"/>
        <v>0</v>
      </c>
      <c r="R7337" s="101">
        <f t="shared" ca="1" si="1025"/>
        <v>0</v>
      </c>
      <c r="S7337" s="13"/>
      <c r="T7337" s="101">
        <f t="shared" ca="1" si="1026"/>
        <v>7.4161449152859715E-2</v>
      </c>
      <c r="U7337" s="101">
        <f t="shared" si="1027"/>
        <v>0</v>
      </c>
      <c r="V7337" s="101">
        <f t="shared" ca="1" si="1028"/>
        <v>235.79418128776345</v>
      </c>
    </row>
    <row r="7338" spans="2:22" x14ac:dyDescent="0.3">
      <c r="B7338" s="13">
        <v>2023</v>
      </c>
      <c r="C7338" s="13">
        <v>10</v>
      </c>
      <c r="D7338" s="13">
        <v>31</v>
      </c>
      <c r="E7338" s="83" t="s">
        <v>403</v>
      </c>
      <c r="F7338" s="13">
        <v>2</v>
      </c>
      <c r="G7338" s="13">
        <v>3</v>
      </c>
      <c r="H7338" s="13" t="s">
        <v>69</v>
      </c>
      <c r="I7338" s="13" t="s">
        <v>53</v>
      </c>
      <c r="J7338" s="13"/>
      <c r="K7338" s="13" t="s">
        <v>27</v>
      </c>
      <c r="L7338" s="12">
        <f t="shared" ca="1" si="1021"/>
        <v>1.3451032103630514</v>
      </c>
      <c r="M7338" s="101">
        <f t="shared" ca="1" si="1022"/>
        <v>7.0967645378754593E-2</v>
      </c>
      <c r="N7338" s="101">
        <f t="shared" ca="1" si="1029"/>
        <v>1035.3767100689631</v>
      </c>
      <c r="O7338" s="101">
        <f t="shared" ca="1" si="1023"/>
        <v>0.14512318536606961</v>
      </c>
      <c r="Q7338" s="12">
        <f t="shared" ca="1" si="1024"/>
        <v>0</v>
      </c>
      <c r="R7338" s="101">
        <f t="shared" ca="1" si="1025"/>
        <v>0</v>
      </c>
      <c r="S7338" s="13"/>
      <c r="T7338" s="101">
        <f t="shared" ca="1" si="1026"/>
        <v>7.0967645378754593E-2</v>
      </c>
      <c r="U7338" s="101">
        <f t="shared" si="1027"/>
        <v>0</v>
      </c>
      <c r="V7338" s="101">
        <f t="shared" ca="1" si="1028"/>
        <v>235.86514893314219</v>
      </c>
    </row>
    <row r="7339" spans="2:22" x14ac:dyDescent="0.3">
      <c r="B7339" s="13">
        <v>2023</v>
      </c>
      <c r="C7339" s="13">
        <v>10</v>
      </c>
      <c r="D7339" s="13">
        <v>31</v>
      </c>
      <c r="E7339" s="83" t="s">
        <v>403</v>
      </c>
      <c r="F7339" s="13">
        <v>2</v>
      </c>
      <c r="G7339" s="13">
        <v>4</v>
      </c>
      <c r="H7339" s="13" t="s">
        <v>69</v>
      </c>
      <c r="I7339" s="13" t="s">
        <v>53</v>
      </c>
      <c r="J7339" s="13"/>
      <c r="K7339" s="13" t="s">
        <v>27</v>
      </c>
      <c r="L7339" s="12">
        <f t="shared" ca="1" si="1021"/>
        <v>1.4623759920147159</v>
      </c>
      <c r="M7339" s="101">
        <f t="shared" ca="1" si="1022"/>
        <v>7.7154957338696414E-2</v>
      </c>
      <c r="N7339" s="101">
        <f t="shared" ca="1" si="1029"/>
        <v>1035.3767100689631</v>
      </c>
      <c r="O7339" s="101">
        <f t="shared" ca="1" si="1023"/>
        <v>0.1577757457784677</v>
      </c>
      <c r="Q7339" s="12">
        <f t="shared" ca="1" si="1024"/>
        <v>0</v>
      </c>
      <c r="R7339" s="101">
        <f t="shared" ca="1" si="1025"/>
        <v>0</v>
      </c>
      <c r="S7339" s="13"/>
      <c r="T7339" s="101">
        <f t="shared" ca="1" si="1026"/>
        <v>7.7154957338696414E-2</v>
      </c>
      <c r="U7339" s="101">
        <f t="shared" si="1027"/>
        <v>0</v>
      </c>
      <c r="V7339" s="101">
        <f t="shared" ca="1" si="1028"/>
        <v>235.9423038904809</v>
      </c>
    </row>
    <row r="7340" spans="2:22" x14ac:dyDescent="0.3">
      <c r="B7340" s="13">
        <v>2023</v>
      </c>
      <c r="C7340" s="13">
        <v>10</v>
      </c>
      <c r="D7340" s="13">
        <v>31</v>
      </c>
      <c r="E7340" s="83" t="s">
        <v>403</v>
      </c>
      <c r="F7340" s="13">
        <v>2</v>
      </c>
      <c r="G7340" s="13">
        <v>5</v>
      </c>
      <c r="H7340" s="13" t="s">
        <v>69</v>
      </c>
      <c r="I7340" s="13" t="s">
        <v>53</v>
      </c>
      <c r="J7340" s="13"/>
      <c r="K7340" s="13" t="s">
        <v>27</v>
      </c>
      <c r="L7340" s="12">
        <f t="shared" ca="1" si="1021"/>
        <v>1.7420462118034157</v>
      </c>
      <c r="M7340" s="101">
        <f t="shared" ca="1" si="1022"/>
        <v>9.191035813474821E-2</v>
      </c>
      <c r="N7340" s="101">
        <f t="shared" ca="1" si="1029"/>
        <v>1035.3767100689631</v>
      </c>
      <c r="O7340" s="101">
        <f t="shared" ca="1" si="1023"/>
        <v>0.18794936579147051</v>
      </c>
      <c r="Q7340" s="12">
        <f t="shared" ca="1" si="1024"/>
        <v>0</v>
      </c>
      <c r="R7340" s="101">
        <f t="shared" ca="1" si="1025"/>
        <v>0</v>
      </c>
      <c r="S7340" s="13"/>
      <c r="T7340" s="101">
        <f t="shared" ca="1" si="1026"/>
        <v>9.191035813474821E-2</v>
      </c>
      <c r="U7340" s="101">
        <f t="shared" si="1027"/>
        <v>0</v>
      </c>
      <c r="V7340" s="101">
        <f t="shared" ca="1" si="1028"/>
        <v>236.03421424861565</v>
      </c>
    </row>
    <row r="7341" spans="2:22" x14ac:dyDescent="0.3">
      <c r="B7341" s="13">
        <v>2023</v>
      </c>
      <c r="C7341" s="13">
        <v>10</v>
      </c>
      <c r="D7341" s="13">
        <v>31</v>
      </c>
      <c r="E7341" s="83" t="s">
        <v>403</v>
      </c>
      <c r="F7341" s="13">
        <v>2</v>
      </c>
      <c r="G7341" s="13">
        <v>6</v>
      </c>
      <c r="H7341" s="13" t="s">
        <v>69</v>
      </c>
      <c r="I7341" s="13" t="s">
        <v>53</v>
      </c>
      <c r="J7341" s="13"/>
      <c r="K7341" s="13" t="s">
        <v>27</v>
      </c>
      <c r="L7341" s="12">
        <f t="shared" ca="1" si="1021"/>
        <v>1.5872483229344674</v>
      </c>
      <c r="M7341" s="101">
        <f t="shared" ca="1" si="1022"/>
        <v>8.3743221518022506E-2</v>
      </c>
      <c r="N7341" s="101">
        <f t="shared" ca="1" si="1029"/>
        <v>1035.3767100689631</v>
      </c>
      <c r="O7341" s="101">
        <f t="shared" ca="1" si="1023"/>
        <v>0.17124822156139968</v>
      </c>
      <c r="Q7341" s="12">
        <f t="shared" ca="1" si="1024"/>
        <v>0</v>
      </c>
      <c r="R7341" s="101">
        <f t="shared" ca="1" si="1025"/>
        <v>0</v>
      </c>
      <c r="S7341" s="13"/>
      <c r="T7341" s="101">
        <f t="shared" ca="1" si="1026"/>
        <v>8.3743221518022506E-2</v>
      </c>
      <c r="U7341" s="101">
        <f t="shared" si="1027"/>
        <v>0</v>
      </c>
      <c r="V7341" s="101">
        <f t="shared" ca="1" si="1028"/>
        <v>236.11795747013369</v>
      </c>
    </row>
    <row r="7342" spans="2:22" x14ac:dyDescent="0.3">
      <c r="B7342" s="13">
        <v>2023</v>
      </c>
      <c r="C7342" s="13">
        <v>10</v>
      </c>
      <c r="D7342" s="13">
        <v>31</v>
      </c>
      <c r="E7342" s="83" t="s">
        <v>403</v>
      </c>
      <c r="F7342" s="13">
        <v>2</v>
      </c>
      <c r="G7342" s="13">
        <v>7</v>
      </c>
      <c r="H7342" s="13" t="s">
        <v>69</v>
      </c>
      <c r="I7342" s="13" t="s">
        <v>53</v>
      </c>
      <c r="J7342" s="13"/>
      <c r="K7342" s="13" t="s">
        <v>27</v>
      </c>
      <c r="L7342" s="12">
        <f t="shared" ca="1" si="1021"/>
        <v>1.5149811452899056</v>
      </c>
      <c r="M7342" s="101">
        <f t="shared" ca="1" si="1022"/>
        <v>7.9930405225495424E-2</v>
      </c>
      <c r="N7342" s="101">
        <f t="shared" ca="1" si="1029"/>
        <v>1035.3767100689631</v>
      </c>
      <c r="O7342" s="101">
        <f t="shared" ca="1" si="1023"/>
        <v>0.1634513157653279</v>
      </c>
      <c r="Q7342" s="12">
        <f t="shared" ca="1" si="1024"/>
        <v>0</v>
      </c>
      <c r="R7342" s="101">
        <f t="shared" ca="1" si="1025"/>
        <v>0</v>
      </c>
      <c r="S7342" s="13"/>
      <c r="T7342" s="101">
        <f t="shared" ca="1" si="1026"/>
        <v>7.9930405225495424E-2</v>
      </c>
      <c r="U7342" s="101">
        <f t="shared" si="1027"/>
        <v>0</v>
      </c>
      <c r="V7342" s="101">
        <f t="shared" ca="1" si="1028"/>
        <v>236.19788787535919</v>
      </c>
    </row>
    <row r="7343" spans="2:22" x14ac:dyDescent="0.3">
      <c r="B7343" s="13">
        <v>2023</v>
      </c>
      <c r="C7343" s="13">
        <v>10</v>
      </c>
      <c r="D7343" s="13">
        <v>31</v>
      </c>
      <c r="E7343" s="83" t="s">
        <v>403</v>
      </c>
      <c r="F7343" s="13">
        <v>2</v>
      </c>
      <c r="G7343" s="13">
        <v>8</v>
      </c>
      <c r="H7343" s="13" t="s">
        <v>69</v>
      </c>
      <c r="I7343" s="13" t="s">
        <v>53</v>
      </c>
      <c r="J7343" s="13"/>
      <c r="K7343" s="13" t="s">
        <v>27</v>
      </c>
      <c r="L7343" s="12">
        <f t="shared" ca="1" si="1021"/>
        <v>1.9930811146859411</v>
      </c>
      <c r="M7343" s="101">
        <f t="shared" ca="1" si="1022"/>
        <v>0.10515495961083025</v>
      </c>
      <c r="N7343" s="101">
        <f t="shared" ca="1" si="1029"/>
        <v>1035.3767100689631</v>
      </c>
      <c r="O7343" s="101">
        <f t="shared" ca="1" si="1023"/>
        <v>0.21503352146346619</v>
      </c>
      <c r="Q7343" s="12">
        <f t="shared" ca="1" si="1024"/>
        <v>5.6000000000000005</v>
      </c>
      <c r="R7343" s="101">
        <f t="shared" ca="1" si="1025"/>
        <v>0.30532568364183515</v>
      </c>
      <c r="S7343" s="13"/>
      <c r="T7343" s="101">
        <f t="shared" ca="1" si="1026"/>
        <v>0</v>
      </c>
      <c r="U7343" s="101">
        <f t="shared" si="1027"/>
        <v>0</v>
      </c>
      <c r="V7343" s="101">
        <f t="shared" ca="1" si="1028"/>
        <v>235.58723650807553</v>
      </c>
    </row>
    <row r="7344" spans="2:22" x14ac:dyDescent="0.3">
      <c r="B7344" s="13">
        <v>2023</v>
      </c>
      <c r="C7344" s="13">
        <v>10</v>
      </c>
      <c r="D7344" s="13">
        <v>31</v>
      </c>
      <c r="E7344" s="83" t="s">
        <v>403</v>
      </c>
      <c r="F7344" s="13">
        <v>2</v>
      </c>
      <c r="G7344" s="13">
        <v>9</v>
      </c>
      <c r="H7344" s="13" t="s">
        <v>69</v>
      </c>
      <c r="I7344" s="13" t="s">
        <v>53</v>
      </c>
      <c r="J7344" s="13"/>
      <c r="K7344" s="13" t="s">
        <v>27</v>
      </c>
      <c r="L7344" s="12">
        <f t="shared" ca="1" si="1021"/>
        <v>2.174577649656257</v>
      </c>
      <c r="M7344" s="101">
        <f t="shared" ca="1" si="1022"/>
        <v>0.11473071679586412</v>
      </c>
      <c r="N7344" s="101">
        <f t="shared" ca="1" si="1029"/>
        <v>1035.3767100689631</v>
      </c>
      <c r="O7344" s="101">
        <f t="shared" ca="1" si="1023"/>
        <v>0.23461518262141356</v>
      </c>
      <c r="Q7344" s="12">
        <f t="shared" ca="1" si="1024"/>
        <v>5.6000000000000005</v>
      </c>
      <c r="R7344" s="101">
        <f t="shared" ca="1" si="1025"/>
        <v>0.28996200195659788</v>
      </c>
      <c r="S7344" s="13"/>
      <c r="T7344" s="101">
        <f t="shared" ca="1" si="1026"/>
        <v>0</v>
      </c>
      <c r="U7344" s="101">
        <f t="shared" si="1027"/>
        <v>0</v>
      </c>
      <c r="V7344" s="101">
        <f t="shared" ca="1" si="1028"/>
        <v>235.00731250416231</v>
      </c>
    </row>
    <row r="7345" spans="2:22" x14ac:dyDescent="0.3">
      <c r="B7345" s="13">
        <v>2023</v>
      </c>
      <c r="C7345" s="13">
        <v>10</v>
      </c>
      <c r="D7345" s="13">
        <v>31</v>
      </c>
      <c r="E7345" s="83" t="s">
        <v>403</v>
      </c>
      <c r="F7345" s="13">
        <v>2</v>
      </c>
      <c r="G7345" s="13">
        <v>10</v>
      </c>
      <c r="H7345" s="13" t="s">
        <v>70</v>
      </c>
      <c r="I7345" s="13" t="s">
        <v>53</v>
      </c>
      <c r="J7345" s="13"/>
      <c r="K7345" s="13" t="s">
        <v>27</v>
      </c>
      <c r="L7345" s="12">
        <f t="shared" ca="1" si="1021"/>
        <v>2.521174575609177</v>
      </c>
      <c r="M7345" s="101">
        <f t="shared" ca="1" si="1022"/>
        <v>0.13301717060914017</v>
      </c>
      <c r="N7345" s="101">
        <f t="shared" ca="1" si="1029"/>
        <v>1035.3767100689631</v>
      </c>
      <c r="O7345" s="101">
        <f t="shared" ca="1" si="1023"/>
        <v>0.2720095249624741</v>
      </c>
      <c r="Q7345" s="12">
        <f t="shared" ca="1" si="1024"/>
        <v>5.6000000000000005</v>
      </c>
      <c r="R7345" s="101">
        <f t="shared" ca="1" si="1025"/>
        <v>0.26062257217468321</v>
      </c>
      <c r="S7345" s="13"/>
      <c r="T7345" s="101">
        <f t="shared" ca="1" si="1026"/>
        <v>0</v>
      </c>
      <c r="U7345" s="101">
        <f t="shared" si="1027"/>
        <v>0</v>
      </c>
      <c r="V7345" s="101">
        <f t="shared" ca="1" si="1028"/>
        <v>234.48606735981292</v>
      </c>
    </row>
    <row r="7346" spans="2:22" x14ac:dyDescent="0.3">
      <c r="B7346" s="13">
        <v>2023</v>
      </c>
      <c r="C7346" s="13">
        <v>10</v>
      </c>
      <c r="D7346" s="13">
        <v>31</v>
      </c>
      <c r="E7346" s="83" t="s">
        <v>403</v>
      </c>
      <c r="F7346" s="13">
        <v>2</v>
      </c>
      <c r="G7346" s="13">
        <v>11</v>
      </c>
      <c r="H7346" s="13" t="s">
        <v>70</v>
      </c>
      <c r="I7346" s="13" t="s">
        <v>53</v>
      </c>
      <c r="J7346" s="13"/>
      <c r="K7346" s="13" t="s">
        <v>27</v>
      </c>
      <c r="L7346" s="12">
        <f t="shared" ca="1" si="1021"/>
        <v>2.3594300493815852</v>
      </c>
      <c r="M7346" s="101">
        <f t="shared" ca="1" si="1022"/>
        <v>0.12448352940537244</v>
      </c>
      <c r="N7346" s="101">
        <f t="shared" ca="1" si="1029"/>
        <v>1035.3767100689631</v>
      </c>
      <c r="O7346" s="101">
        <f t="shared" ca="1" si="1023"/>
        <v>0.25455890802777925</v>
      </c>
      <c r="Q7346" s="12">
        <f t="shared" ca="1" si="1024"/>
        <v>5.6000000000000005</v>
      </c>
      <c r="R7346" s="101">
        <f t="shared" ca="1" si="1025"/>
        <v>0.27431424631984885</v>
      </c>
      <c r="S7346" s="13"/>
      <c r="T7346" s="101">
        <f t="shared" ca="1" si="1026"/>
        <v>0</v>
      </c>
      <c r="U7346" s="101">
        <f t="shared" si="1027"/>
        <v>0</v>
      </c>
      <c r="V7346" s="101">
        <f t="shared" ca="1" si="1028"/>
        <v>233.93743886717323</v>
      </c>
    </row>
    <row r="7347" spans="2:22" x14ac:dyDescent="0.3">
      <c r="B7347" s="13">
        <v>2023</v>
      </c>
      <c r="C7347" s="13">
        <v>10</v>
      </c>
      <c r="D7347" s="13">
        <v>31</v>
      </c>
      <c r="E7347" s="83" t="s">
        <v>403</v>
      </c>
      <c r="F7347" s="13">
        <v>2</v>
      </c>
      <c r="G7347" s="13">
        <v>12</v>
      </c>
      <c r="H7347" s="13" t="s">
        <v>70</v>
      </c>
      <c r="I7347" s="13" t="s">
        <v>53</v>
      </c>
      <c r="J7347" s="13"/>
      <c r="K7347" s="13" t="s">
        <v>27</v>
      </c>
      <c r="L7347" s="12">
        <f t="shared" ca="1" si="1021"/>
        <v>1.3011049908993391</v>
      </c>
      <c r="M7347" s="101">
        <f t="shared" ca="1" si="1022"/>
        <v>6.8646299319849127E-2</v>
      </c>
      <c r="N7347" s="101">
        <f t="shared" ca="1" si="1029"/>
        <v>1035.3767100689631</v>
      </c>
      <c r="O7347" s="101">
        <f t="shared" ca="1" si="1023"/>
        <v>0.1403762174681297</v>
      </c>
      <c r="Q7347" s="12">
        <f t="shared" ca="1" si="1024"/>
        <v>5.6000000000000005</v>
      </c>
      <c r="R7347" s="101">
        <f t="shared" ca="1" si="1025"/>
        <v>0.36390146252037103</v>
      </c>
      <c r="S7347" s="13"/>
      <c r="T7347" s="101">
        <f t="shared" ca="1" si="1026"/>
        <v>0</v>
      </c>
      <c r="U7347" s="101">
        <f t="shared" si="1027"/>
        <v>0</v>
      </c>
      <c r="V7347" s="101">
        <f t="shared" ca="1" si="1028"/>
        <v>233.20963594213248</v>
      </c>
    </row>
    <row r="7348" spans="2:22" x14ac:dyDescent="0.3">
      <c r="B7348" s="13">
        <v>2023</v>
      </c>
      <c r="C7348" s="13">
        <v>10</v>
      </c>
      <c r="D7348" s="13">
        <v>31</v>
      </c>
      <c r="E7348" s="83" t="s">
        <v>403</v>
      </c>
      <c r="F7348" s="13">
        <v>2</v>
      </c>
      <c r="G7348" s="13">
        <v>13</v>
      </c>
      <c r="H7348" s="13" t="s">
        <v>70</v>
      </c>
      <c r="I7348" s="13" t="s">
        <v>53</v>
      </c>
      <c r="J7348" s="13"/>
      <c r="K7348" s="13" t="s">
        <v>27</v>
      </c>
      <c r="L7348" s="12">
        <f t="shared" ca="1" si="1021"/>
        <v>2.2912374447255606</v>
      </c>
      <c r="M7348" s="101">
        <f t="shared" ca="1" si="1022"/>
        <v>0.12088568758372058</v>
      </c>
      <c r="N7348" s="101">
        <f t="shared" ca="1" si="1029"/>
        <v>1035.3767100689631</v>
      </c>
      <c r="O7348" s="101">
        <f t="shared" ca="1" si="1023"/>
        <v>0.24720160791144072</v>
      </c>
      <c r="Q7348" s="12">
        <f t="shared" ca="1" si="1024"/>
        <v>0</v>
      </c>
      <c r="R7348" s="101">
        <f t="shared" ca="1" si="1025"/>
        <v>0</v>
      </c>
      <c r="S7348" s="13"/>
      <c r="T7348" s="101">
        <f t="shared" ca="1" si="1026"/>
        <v>0.12088568758372058</v>
      </c>
      <c r="U7348" s="101">
        <f t="shared" si="1027"/>
        <v>0</v>
      </c>
      <c r="V7348" s="101">
        <f t="shared" ca="1" si="1028"/>
        <v>233.3305216297162</v>
      </c>
    </row>
    <row r="7349" spans="2:22" x14ac:dyDescent="0.3">
      <c r="B7349" s="13">
        <v>2023</v>
      </c>
      <c r="C7349" s="13">
        <v>10</v>
      </c>
      <c r="D7349" s="13">
        <v>31</v>
      </c>
      <c r="E7349" s="83" t="s">
        <v>403</v>
      </c>
      <c r="F7349" s="13">
        <v>2</v>
      </c>
      <c r="G7349" s="13">
        <v>14</v>
      </c>
      <c r="H7349" s="13" t="s">
        <v>70</v>
      </c>
      <c r="I7349" s="13" t="s">
        <v>53</v>
      </c>
      <c r="J7349" s="13"/>
      <c r="K7349" s="13" t="s">
        <v>27</v>
      </c>
      <c r="L7349" s="12">
        <f t="shared" ca="1" si="1021"/>
        <v>2.3154499140535378</v>
      </c>
      <c r="M7349" s="101">
        <f t="shared" ca="1" si="1022"/>
        <v>0.12216313746546466</v>
      </c>
      <c r="N7349" s="101">
        <f t="shared" ca="1" si="1029"/>
        <v>1035.3767100689631</v>
      </c>
      <c r="O7349" s="101">
        <f t="shared" ca="1" si="1023"/>
        <v>0.24981389122723618</v>
      </c>
      <c r="Q7349" s="12">
        <f t="shared" ca="1" si="1024"/>
        <v>5.6000000000000005</v>
      </c>
      <c r="R7349" s="101">
        <f t="shared" ca="1" si="1025"/>
        <v>0.27803716477536805</v>
      </c>
      <c r="S7349" s="13"/>
      <c r="T7349" s="101">
        <f t="shared" ca="1" si="1026"/>
        <v>0</v>
      </c>
      <c r="U7349" s="101">
        <f t="shared" si="1027"/>
        <v>0</v>
      </c>
      <c r="V7349" s="101">
        <f t="shared" ca="1" si="1028"/>
        <v>232.77444730016549</v>
      </c>
    </row>
    <row r="7350" spans="2:22" x14ac:dyDescent="0.3">
      <c r="B7350" s="13">
        <v>2023</v>
      </c>
      <c r="C7350" s="13">
        <v>10</v>
      </c>
      <c r="D7350" s="13">
        <v>31</v>
      </c>
      <c r="E7350" s="83" t="s">
        <v>403</v>
      </c>
      <c r="F7350" s="13">
        <v>2</v>
      </c>
      <c r="G7350" s="13">
        <v>15</v>
      </c>
      <c r="H7350" s="13" t="s">
        <v>70</v>
      </c>
      <c r="I7350" s="13" t="s">
        <v>53</v>
      </c>
      <c r="J7350" s="13"/>
      <c r="K7350" s="13" t="s">
        <v>27</v>
      </c>
      <c r="L7350" s="12">
        <f t="shared" ca="1" si="1021"/>
        <v>2.3673030724311541</v>
      </c>
      <c r="M7350" s="101">
        <f t="shared" ca="1" si="1022"/>
        <v>0.1248989101014677</v>
      </c>
      <c r="N7350" s="101">
        <f t="shared" ca="1" si="1029"/>
        <v>1035.3767100689631</v>
      </c>
      <c r="O7350" s="101">
        <f t="shared" ca="1" si="1023"/>
        <v>0.25540832848459721</v>
      </c>
      <c r="Q7350" s="12">
        <f t="shared" ca="1" si="1024"/>
        <v>5.6000000000000005</v>
      </c>
      <c r="R7350" s="101">
        <f t="shared" ca="1" si="1025"/>
        <v>0.27364779491870284</v>
      </c>
      <c r="S7350" s="13"/>
      <c r="T7350" s="101">
        <f t="shared" ca="1" si="1026"/>
        <v>0</v>
      </c>
      <c r="U7350" s="101">
        <f t="shared" si="1027"/>
        <v>0</v>
      </c>
      <c r="V7350" s="101">
        <f t="shared" ca="1" si="1028"/>
        <v>232.22715171032809</v>
      </c>
    </row>
    <row r="7351" spans="2:22" x14ac:dyDescent="0.3">
      <c r="B7351" s="13">
        <v>2023</v>
      </c>
      <c r="C7351" s="13">
        <v>10</v>
      </c>
      <c r="D7351" s="13">
        <v>31</v>
      </c>
      <c r="E7351" s="83" t="s">
        <v>403</v>
      </c>
      <c r="F7351" s="13">
        <v>2</v>
      </c>
      <c r="G7351" s="13">
        <v>16</v>
      </c>
      <c r="H7351" s="13" t="s">
        <v>71</v>
      </c>
      <c r="I7351" s="13" t="s">
        <v>53</v>
      </c>
      <c r="J7351" s="13"/>
      <c r="K7351" s="13" t="s">
        <v>27</v>
      </c>
      <c r="L7351" s="12">
        <f t="shared" ca="1" si="1021"/>
        <v>2.1349450605517779</v>
      </c>
      <c r="M7351" s="101">
        <f t="shared" ca="1" si="1022"/>
        <v>0.26503207981689769</v>
      </c>
      <c r="N7351" s="101">
        <f t="shared" ca="1" si="1029"/>
        <v>1035.9771633672433</v>
      </c>
      <c r="O7351" s="101">
        <f t="shared" ca="1" si="1023"/>
        <v>0.63578663903231947</v>
      </c>
      <c r="Q7351" s="12">
        <f t="shared" ca="1" si="1024"/>
        <v>5.5203922167706505</v>
      </c>
      <c r="R7351" s="101">
        <f t="shared" ca="1" si="1025"/>
        <v>0.28657810177392756</v>
      </c>
      <c r="S7351" s="13"/>
      <c r="T7351" s="101">
        <f t="shared" ca="1" si="1026"/>
        <v>0</v>
      </c>
      <c r="U7351" s="101">
        <f t="shared" ca="1" si="1027"/>
        <v>0.60045329828018756</v>
      </c>
      <c r="V7351" s="101">
        <f t="shared" ca="1" si="1028"/>
        <v>232.25444880506043</v>
      </c>
    </row>
    <row r="7352" spans="2:22" x14ac:dyDescent="0.3">
      <c r="B7352" s="13">
        <v>2023</v>
      </c>
      <c r="C7352" s="13">
        <v>10</v>
      </c>
      <c r="D7352" s="13">
        <v>31</v>
      </c>
      <c r="E7352" s="83" t="s">
        <v>403</v>
      </c>
      <c r="F7352" s="13">
        <v>2</v>
      </c>
      <c r="G7352" s="13">
        <v>17</v>
      </c>
      <c r="H7352" s="13" t="s">
        <v>71</v>
      </c>
      <c r="I7352" s="13" t="s">
        <v>53</v>
      </c>
      <c r="J7352" s="13"/>
      <c r="K7352" s="13" t="s">
        <v>27</v>
      </c>
      <c r="L7352" s="12">
        <f t="shared" ca="1" si="1021"/>
        <v>3.7263186075365842</v>
      </c>
      <c r="M7352" s="101">
        <f t="shared" ca="1" si="1022"/>
        <v>0.46258519193959158</v>
      </c>
      <c r="N7352" s="101">
        <f t="shared" ca="1" si="1029"/>
        <v>1037.025190475613</v>
      </c>
      <c r="O7352" s="101">
        <f t="shared" ca="1" si="1023"/>
        <v>1.1096976813243948</v>
      </c>
      <c r="Q7352" s="12">
        <f t="shared" ca="1" si="1024"/>
        <v>5.6000000000000005</v>
      </c>
      <c r="R7352" s="101">
        <f t="shared" ca="1" si="1025"/>
        <v>0.15860712987202821</v>
      </c>
      <c r="S7352" s="13"/>
      <c r="T7352" s="101">
        <f t="shared" ca="1" si="1026"/>
        <v>0</v>
      </c>
      <c r="U7352" s="101">
        <f t="shared" ca="1" si="1027"/>
        <v>1.0480271083696642</v>
      </c>
      <c r="V7352" s="101">
        <f t="shared" ca="1" si="1028"/>
        <v>232.98526165368605</v>
      </c>
    </row>
    <row r="7353" spans="2:22" x14ac:dyDescent="0.3">
      <c r="B7353" s="13">
        <v>2023</v>
      </c>
      <c r="C7353" s="13">
        <v>10</v>
      </c>
      <c r="D7353" s="13">
        <v>31</v>
      </c>
      <c r="E7353" s="83" t="s">
        <v>403</v>
      </c>
      <c r="F7353" s="13">
        <v>2</v>
      </c>
      <c r="G7353" s="13">
        <v>18</v>
      </c>
      <c r="H7353" s="13" t="s">
        <v>71</v>
      </c>
      <c r="I7353" s="13" t="s">
        <v>53</v>
      </c>
      <c r="J7353" s="13"/>
      <c r="K7353" s="13" t="s">
        <v>27</v>
      </c>
      <c r="L7353" s="12">
        <f t="shared" ca="1" si="1021"/>
        <v>2.6769564005103139</v>
      </c>
      <c r="M7353" s="101">
        <f t="shared" ca="1" si="1022"/>
        <v>0.33231736755935037</v>
      </c>
      <c r="N7353" s="101">
        <f t="shared" ca="1" si="1029"/>
        <v>1037.7780844632566</v>
      </c>
      <c r="O7353" s="101">
        <f t="shared" ca="1" si="1023"/>
        <v>0.79719761607197148</v>
      </c>
      <c r="Q7353" s="12">
        <f t="shared" ca="1" si="1024"/>
        <v>0</v>
      </c>
      <c r="R7353" s="101">
        <f t="shared" ca="1" si="1025"/>
        <v>0</v>
      </c>
      <c r="S7353" s="13"/>
      <c r="T7353" s="101">
        <f t="shared" ca="1" si="1026"/>
        <v>0.33231736755935037</v>
      </c>
      <c r="U7353" s="101">
        <f t="shared" ca="1" si="1027"/>
        <v>0.75289398764352577</v>
      </c>
      <c r="V7353" s="101">
        <f t="shared" ca="1" si="1028"/>
        <v>234.07047300888891</v>
      </c>
    </row>
    <row r="7354" spans="2:22" x14ac:dyDescent="0.3">
      <c r="B7354" s="13">
        <v>2023</v>
      </c>
      <c r="C7354" s="13">
        <v>10</v>
      </c>
      <c r="D7354" s="13">
        <v>31</v>
      </c>
      <c r="E7354" s="83" t="s">
        <v>403</v>
      </c>
      <c r="F7354" s="13">
        <v>2</v>
      </c>
      <c r="G7354" s="13">
        <v>19</v>
      </c>
      <c r="H7354" s="13" t="s">
        <v>71</v>
      </c>
      <c r="I7354" s="13" t="s">
        <v>53</v>
      </c>
      <c r="J7354" s="13"/>
      <c r="K7354" s="13" t="s">
        <v>27</v>
      </c>
      <c r="L7354" s="12">
        <f t="shared" ca="1" si="1021"/>
        <v>2.1199363835287475</v>
      </c>
      <c r="M7354" s="101">
        <f t="shared" ca="1" si="1022"/>
        <v>0.2631689026512587</v>
      </c>
      <c r="N7354" s="101">
        <f t="shared" ca="1" si="1029"/>
        <v>1038.3743165711242</v>
      </c>
      <c r="O7354" s="101">
        <f t="shared" ca="1" si="1023"/>
        <v>0.63131705501486102</v>
      </c>
      <c r="Q7354" s="12">
        <f t="shared" ca="1" si="1024"/>
        <v>0</v>
      </c>
      <c r="R7354" s="101">
        <f t="shared" ca="1" si="1025"/>
        <v>0</v>
      </c>
      <c r="S7354" s="13"/>
      <c r="T7354" s="101">
        <f t="shared" ca="1" si="1026"/>
        <v>0.2631689026512587</v>
      </c>
      <c r="U7354" s="101">
        <f t="shared" ca="1" si="1027"/>
        <v>0.59623210786746017</v>
      </c>
      <c r="V7354" s="101">
        <f t="shared" ca="1" si="1028"/>
        <v>234.92987401940761</v>
      </c>
    </row>
    <row r="7355" spans="2:22" x14ac:dyDescent="0.3">
      <c r="B7355" s="13">
        <v>2023</v>
      </c>
      <c r="C7355" s="13">
        <v>10</v>
      </c>
      <c r="D7355" s="13">
        <v>31</v>
      </c>
      <c r="E7355" s="83" t="s">
        <v>403</v>
      </c>
      <c r="F7355" s="13">
        <v>2</v>
      </c>
      <c r="G7355" s="13">
        <v>20</v>
      </c>
      <c r="H7355" s="13" t="s">
        <v>69</v>
      </c>
      <c r="I7355" s="13" t="s">
        <v>53</v>
      </c>
      <c r="J7355" s="13"/>
      <c r="K7355" s="13" t="s">
        <v>27</v>
      </c>
      <c r="L7355" s="12">
        <f t="shared" ca="1" si="1021"/>
        <v>2.7761315805022804</v>
      </c>
      <c r="M7355" s="101">
        <f t="shared" ca="1" si="1022"/>
        <v>0.14646870218730032</v>
      </c>
      <c r="N7355" s="101">
        <f t="shared" ca="1" si="1029"/>
        <v>1038.3743165711242</v>
      </c>
      <c r="O7355" s="101">
        <f t="shared" ca="1" si="1023"/>
        <v>0.29951683622039105</v>
      </c>
      <c r="Q7355" s="12">
        <f t="shared" ca="1" si="1024"/>
        <v>0</v>
      </c>
      <c r="R7355" s="101">
        <f t="shared" ca="1" si="1025"/>
        <v>0</v>
      </c>
      <c r="S7355" s="13"/>
      <c r="T7355" s="101">
        <f t="shared" ca="1" si="1026"/>
        <v>0.14646870218730032</v>
      </c>
      <c r="U7355" s="101">
        <f t="shared" si="1027"/>
        <v>0</v>
      </c>
      <c r="V7355" s="101">
        <f t="shared" ca="1" si="1028"/>
        <v>235.0763427215949</v>
      </c>
    </row>
    <row r="7356" spans="2:22" x14ac:dyDescent="0.3">
      <c r="B7356" s="13">
        <v>2023</v>
      </c>
      <c r="C7356" s="13">
        <v>10</v>
      </c>
      <c r="D7356" s="13">
        <v>31</v>
      </c>
      <c r="E7356" s="83" t="s">
        <v>403</v>
      </c>
      <c r="F7356" s="13">
        <v>2</v>
      </c>
      <c r="G7356" s="13">
        <v>21</v>
      </c>
      <c r="H7356" s="13" t="s">
        <v>69</v>
      </c>
      <c r="I7356" s="13" t="s">
        <v>53</v>
      </c>
      <c r="J7356" s="13"/>
      <c r="K7356" s="13" t="s">
        <v>27</v>
      </c>
      <c r="L7356" s="12">
        <f t="shared" ca="1" si="1021"/>
        <v>2.4598050576164168</v>
      </c>
      <c r="M7356" s="101">
        <f t="shared" ca="1" si="1022"/>
        <v>0.12977931483984215</v>
      </c>
      <c r="N7356" s="101">
        <f t="shared" ca="1" si="1029"/>
        <v>1038.3743165711242</v>
      </c>
      <c r="O7356" s="101">
        <f t="shared" ca="1" si="1023"/>
        <v>0.26538836766623519</v>
      </c>
      <c r="Q7356" s="12">
        <f t="shared" ca="1" si="1024"/>
        <v>0</v>
      </c>
      <c r="R7356" s="101">
        <f t="shared" ca="1" si="1025"/>
        <v>0</v>
      </c>
      <c r="S7356" s="13"/>
      <c r="T7356" s="101">
        <f t="shared" ca="1" si="1026"/>
        <v>0.12977931483984215</v>
      </c>
      <c r="U7356" s="101">
        <f t="shared" si="1027"/>
        <v>0</v>
      </c>
      <c r="V7356" s="101">
        <f t="shared" ca="1" si="1028"/>
        <v>235.20612203643475</v>
      </c>
    </row>
    <row r="7357" spans="2:22" x14ac:dyDescent="0.3">
      <c r="B7357" s="13">
        <v>2023</v>
      </c>
      <c r="C7357" s="13">
        <v>10</v>
      </c>
      <c r="D7357" s="13">
        <v>31</v>
      </c>
      <c r="E7357" s="83" t="s">
        <v>403</v>
      </c>
      <c r="F7357" s="13">
        <v>2</v>
      </c>
      <c r="G7357" s="13">
        <v>22</v>
      </c>
      <c r="H7357" s="13" t="s">
        <v>69</v>
      </c>
      <c r="I7357" s="13" t="s">
        <v>53</v>
      </c>
      <c r="J7357" s="13"/>
      <c r="K7357" s="13" t="s">
        <v>27</v>
      </c>
      <c r="L7357" s="12">
        <f t="shared" ca="1" si="1021"/>
        <v>2.8012315284951184</v>
      </c>
      <c r="M7357" s="101">
        <f t="shared" ca="1" si="1022"/>
        <v>0.14779297544340245</v>
      </c>
      <c r="N7357" s="101">
        <f t="shared" ca="1" si="1029"/>
        <v>1038.3743165711242</v>
      </c>
      <c r="O7357" s="101">
        <f t="shared" ca="1" si="1023"/>
        <v>0.30222486960933831</v>
      </c>
      <c r="Q7357" s="12">
        <f t="shared" ca="1" si="1024"/>
        <v>0</v>
      </c>
      <c r="R7357" s="101">
        <f t="shared" ca="1" si="1025"/>
        <v>0</v>
      </c>
      <c r="S7357" s="13"/>
      <c r="T7357" s="101">
        <f t="shared" ca="1" si="1026"/>
        <v>0.14779297544340245</v>
      </c>
      <c r="U7357" s="101">
        <f t="shared" si="1027"/>
        <v>0</v>
      </c>
      <c r="V7357" s="101">
        <f t="shared" ca="1" si="1028"/>
        <v>235.35391501187814</v>
      </c>
    </row>
    <row r="7358" spans="2:22" x14ac:dyDescent="0.3">
      <c r="B7358" s="13">
        <v>2023</v>
      </c>
      <c r="C7358" s="13">
        <v>10</v>
      </c>
      <c r="D7358" s="13">
        <v>31</v>
      </c>
      <c r="E7358" s="83" t="s">
        <v>403</v>
      </c>
      <c r="F7358" s="13">
        <v>2</v>
      </c>
      <c r="G7358" s="13">
        <v>23</v>
      </c>
      <c r="H7358" s="13" t="s">
        <v>69</v>
      </c>
      <c r="I7358" s="13" t="s">
        <v>53</v>
      </c>
      <c r="J7358" s="13"/>
      <c r="K7358" s="13" t="s">
        <v>27</v>
      </c>
      <c r="L7358" s="12">
        <f t="shared" ca="1" si="1021"/>
        <v>2.5454972394124251</v>
      </c>
      <c r="M7358" s="101">
        <f t="shared" ca="1" si="1022"/>
        <v>0.13430043435139954</v>
      </c>
      <c r="N7358" s="101">
        <f t="shared" ca="1" si="1029"/>
        <v>1038.3743165711242</v>
      </c>
      <c r="O7358" s="101">
        <f t="shared" ca="1" si="1023"/>
        <v>0.27463369716020652</v>
      </c>
      <c r="Q7358" s="12">
        <f t="shared" ca="1" si="1024"/>
        <v>0</v>
      </c>
      <c r="R7358" s="101">
        <f t="shared" ca="1" si="1025"/>
        <v>0</v>
      </c>
      <c r="S7358" s="13"/>
      <c r="T7358" s="101">
        <f t="shared" ca="1" si="1026"/>
        <v>0.13430043435139954</v>
      </c>
      <c r="U7358" s="101">
        <f t="shared" si="1027"/>
        <v>0</v>
      </c>
      <c r="V7358" s="101">
        <f t="shared" ca="1" si="1028"/>
        <v>235.48821544622953</v>
      </c>
    </row>
    <row r="7359" spans="2:22" x14ac:dyDescent="0.3">
      <c r="B7359" s="13">
        <v>2023</v>
      </c>
      <c r="C7359" s="13">
        <v>11</v>
      </c>
      <c r="D7359" s="13">
        <v>1</v>
      </c>
      <c r="E7359" s="83" t="s">
        <v>404</v>
      </c>
      <c r="F7359" s="13">
        <v>3</v>
      </c>
      <c r="G7359" s="13">
        <v>0</v>
      </c>
      <c r="H7359" s="13" t="s">
        <v>69</v>
      </c>
      <c r="I7359" s="13" t="s">
        <v>54</v>
      </c>
      <c r="J7359" s="13"/>
      <c r="K7359" s="13" t="s">
        <v>27</v>
      </c>
      <c r="L7359" s="12">
        <f t="shared" ca="1" si="1021"/>
        <v>1.4608128674029099</v>
      </c>
      <c r="M7359" s="101">
        <f t="shared" ca="1" si="1022"/>
        <v>7.6941013726111271E-2</v>
      </c>
      <c r="N7359" s="101">
        <f t="shared" ca="1" si="1029"/>
        <v>1038.3743165711242</v>
      </c>
      <c r="O7359" s="101">
        <f t="shared" ca="1" si="1023"/>
        <v>0.15762170839277398</v>
      </c>
      <c r="Q7359" s="12">
        <f t="shared" ca="1" si="1024"/>
        <v>0</v>
      </c>
      <c r="R7359" s="101">
        <f t="shared" ca="1" si="1025"/>
        <v>0</v>
      </c>
      <c r="S7359" s="13"/>
      <c r="T7359" s="101">
        <f t="shared" ca="1" si="1026"/>
        <v>7.6941013726111271E-2</v>
      </c>
      <c r="U7359" s="101">
        <f t="shared" si="1027"/>
        <v>0</v>
      </c>
      <c r="V7359" s="101">
        <f t="shared" ca="1" si="1028"/>
        <v>235.56515645995563</v>
      </c>
    </row>
    <row r="7360" spans="2:22" x14ac:dyDescent="0.3">
      <c r="B7360" s="13">
        <v>2023</v>
      </c>
      <c r="C7360" s="13">
        <v>11</v>
      </c>
      <c r="D7360" s="13">
        <v>1</v>
      </c>
      <c r="E7360" s="83" t="s">
        <v>404</v>
      </c>
      <c r="F7360" s="13">
        <v>3</v>
      </c>
      <c r="G7360" s="13">
        <v>1</v>
      </c>
      <c r="H7360" s="13" t="s">
        <v>69</v>
      </c>
      <c r="I7360" s="13" t="s">
        <v>54</v>
      </c>
      <c r="J7360" s="13"/>
      <c r="K7360" s="13" t="s">
        <v>27</v>
      </c>
      <c r="L7360" s="12">
        <f t="shared" ref="L7360:L7423" ca="1" si="1030">IF(K7360="Weekday",_xlfn.NORM.INV(RAND(),VLOOKUP(G7360,$J$5:$N$28,4),VLOOKUP(G7360,$J$5:$N$28,5)),_xlfn.NORM.INV(RAND(),VLOOKUP(G7360,$P$5:$T$28,4),VLOOKUP(G7360,$P$5:$T$28,5)))*VLOOKUP(C7360,$P$32:$R$43,3)</f>
        <v>0.88152651335927634</v>
      </c>
      <c r="M7360" s="101">
        <f t="shared" ref="M7360:M7423" ca="1" si="1031">IF(I7360="Winter",VLOOKUP(G7360,$J$40:$L$43,3),VLOOKUP(G7360,$J$40:$L$43,2))*L7360</f>
        <v>4.6430001458633088E-2</v>
      </c>
      <c r="N7360" s="101">
        <f t="shared" ca="1" si="1029"/>
        <v>1038.3743165711242</v>
      </c>
      <c r="O7360" s="101">
        <f t="shared" ref="O7360:O7423" ca="1" si="1032">IF(I7360="Winter",VLOOKUP(G7360,$J$46:$L$49,3),VLOOKUP(G7360,$J$46:$L$49,2))*L7360</f>
        <v>9.5116710791465914E-2</v>
      </c>
      <c r="Q7360" s="12">
        <f t="shared" ref="Q7360:Q7423" ca="1" si="1033">MIN(MAX(AND(IF(G7360&gt;=VLOOKUP(C7360,$O$46:$T$57,5),1,0),IF(G7360&lt;=VLOOKUP(C7360,$O$46:$T$57,6),1,0))*$G$50*_xlfn.NORM.INV(RAND(),VLOOKUP(C7360,$B$4:$F$15,4),VLOOKUP(C7360,$B$4:$F$15,4)),0),0.2)*$G$51</f>
        <v>0</v>
      </c>
      <c r="R7360" s="101">
        <f t="shared" ref="R7360:R7423" ca="1" si="1034">MAX(Q7360-L7360,0)*$G$52</f>
        <v>0</v>
      </c>
      <c r="S7360" s="13"/>
      <c r="T7360" s="101">
        <f t="shared" ref="T7360:T7423" ca="1" si="1035">MAX(L7360-Q7360,0)*IF(I7360="Winter",VLOOKUP(G7360,$J$40:$L$43,3),VLOOKUP(G7360,$J$40:$L$43,2))</f>
        <v>4.6430001458633088E-2</v>
      </c>
      <c r="U7360" s="101">
        <f t="shared" si="1027"/>
        <v>0</v>
      </c>
      <c r="V7360" s="101">
        <f t="shared" ca="1" si="1028"/>
        <v>235.61158646141428</v>
      </c>
    </row>
    <row r="7361" spans="2:22" x14ac:dyDescent="0.3">
      <c r="B7361" s="13">
        <v>2023</v>
      </c>
      <c r="C7361" s="13">
        <v>11</v>
      </c>
      <c r="D7361" s="13">
        <v>1</v>
      </c>
      <c r="E7361" s="83" t="s">
        <v>404</v>
      </c>
      <c r="F7361" s="13">
        <v>3</v>
      </c>
      <c r="G7361" s="13">
        <v>2</v>
      </c>
      <c r="H7361" s="13" t="s">
        <v>69</v>
      </c>
      <c r="I7361" s="13" t="s">
        <v>54</v>
      </c>
      <c r="J7361" s="13"/>
      <c r="K7361" s="13" t="s">
        <v>27</v>
      </c>
      <c r="L7361" s="12">
        <f t="shared" ca="1" si="1030"/>
        <v>0.86606256660580772</v>
      </c>
      <c r="M7361" s="101">
        <f t="shared" ca="1" si="1031"/>
        <v>4.5615515383127893E-2</v>
      </c>
      <c r="N7361" s="101">
        <f t="shared" ca="1" si="1029"/>
        <v>1038.3743165711242</v>
      </c>
      <c r="O7361" s="101">
        <f t="shared" ca="1" si="1032"/>
        <v>9.3448150936766644E-2</v>
      </c>
      <c r="Q7361" s="12">
        <f t="shared" ca="1" si="1033"/>
        <v>0</v>
      </c>
      <c r="R7361" s="101">
        <f t="shared" ca="1" si="1034"/>
        <v>0</v>
      </c>
      <c r="S7361" s="13"/>
      <c r="T7361" s="101">
        <f t="shared" ca="1" si="1035"/>
        <v>4.5615515383127893E-2</v>
      </c>
      <c r="U7361" s="101">
        <f t="shared" ref="U7361:U7424" si="1036">IF(H7361="On-Peak",IF(I7361="Winter",((L7361*$D$48)/60),((L7361*$D$47)/60)),0)</f>
        <v>0</v>
      </c>
      <c r="V7361" s="101">
        <f t="shared" ref="V7361:V7424" ca="1" si="1037">V7360+MAX(T7361-R7361,0)-MAX(R7361-T7361,0)+MAX(U7361-R7361,0)-MAX(R7361-U7361,0)</f>
        <v>235.65720197679741</v>
      </c>
    </row>
    <row r="7362" spans="2:22" x14ac:dyDescent="0.3">
      <c r="B7362" s="13">
        <v>2023</v>
      </c>
      <c r="C7362" s="13">
        <v>11</v>
      </c>
      <c r="D7362" s="13">
        <v>1</v>
      </c>
      <c r="E7362" s="83" t="s">
        <v>404</v>
      </c>
      <c r="F7362" s="13">
        <v>3</v>
      </c>
      <c r="G7362" s="13">
        <v>3</v>
      </c>
      <c r="H7362" s="13" t="s">
        <v>69</v>
      </c>
      <c r="I7362" s="13" t="s">
        <v>54</v>
      </c>
      <c r="J7362" s="13"/>
      <c r="K7362" s="13" t="s">
        <v>27</v>
      </c>
      <c r="L7362" s="12">
        <f t="shared" ca="1" si="1030"/>
        <v>0.94338631481428714</v>
      </c>
      <c r="M7362" s="101">
        <f t="shared" ca="1" si="1031"/>
        <v>4.9688157201268505E-2</v>
      </c>
      <c r="N7362" s="101">
        <f t="shared" ca="1" si="1029"/>
        <v>1038.3743165711242</v>
      </c>
      <c r="O7362" s="101">
        <f t="shared" ca="1" si="1032"/>
        <v>0.10179138336846158</v>
      </c>
      <c r="Q7362" s="12">
        <f t="shared" ca="1" si="1033"/>
        <v>0</v>
      </c>
      <c r="R7362" s="101">
        <f t="shared" ca="1" si="1034"/>
        <v>0</v>
      </c>
      <c r="S7362" s="13"/>
      <c r="T7362" s="101">
        <f t="shared" ca="1" si="1035"/>
        <v>4.9688157201268505E-2</v>
      </c>
      <c r="U7362" s="101">
        <f t="shared" si="1036"/>
        <v>0</v>
      </c>
      <c r="V7362" s="101">
        <f t="shared" ca="1" si="1037"/>
        <v>235.70689013399868</v>
      </c>
    </row>
    <row r="7363" spans="2:22" x14ac:dyDescent="0.3">
      <c r="B7363" s="13">
        <v>2023</v>
      </c>
      <c r="C7363" s="13">
        <v>11</v>
      </c>
      <c r="D7363" s="13">
        <v>1</v>
      </c>
      <c r="E7363" s="83" t="s">
        <v>404</v>
      </c>
      <c r="F7363" s="13">
        <v>3</v>
      </c>
      <c r="G7363" s="13">
        <v>4</v>
      </c>
      <c r="H7363" s="13" t="s">
        <v>69</v>
      </c>
      <c r="I7363" s="13" t="s">
        <v>54</v>
      </c>
      <c r="J7363" s="13"/>
      <c r="K7363" s="13" t="s">
        <v>27</v>
      </c>
      <c r="L7363" s="12">
        <f t="shared" ca="1" si="1030"/>
        <v>0.89105697343283274</v>
      </c>
      <c r="M7363" s="101">
        <f t="shared" ca="1" si="1031"/>
        <v>4.6931970790707302E-2</v>
      </c>
      <c r="N7363" s="101">
        <f t="shared" ca="1" si="1029"/>
        <v>1038.3743165711242</v>
      </c>
      <c r="O7363" s="101">
        <f t="shared" ca="1" si="1032"/>
        <v>9.6145047433402644E-2</v>
      </c>
      <c r="Q7363" s="12">
        <f t="shared" ca="1" si="1033"/>
        <v>0</v>
      </c>
      <c r="R7363" s="101">
        <f t="shared" ca="1" si="1034"/>
        <v>0</v>
      </c>
      <c r="S7363" s="13"/>
      <c r="T7363" s="101">
        <f t="shared" ca="1" si="1035"/>
        <v>4.6931970790707302E-2</v>
      </c>
      <c r="U7363" s="101">
        <f t="shared" si="1036"/>
        <v>0</v>
      </c>
      <c r="V7363" s="101">
        <f t="shared" ca="1" si="1037"/>
        <v>235.75382210478938</v>
      </c>
    </row>
    <row r="7364" spans="2:22" x14ac:dyDescent="0.3">
      <c r="B7364" s="13">
        <v>2023</v>
      </c>
      <c r="C7364" s="13">
        <v>11</v>
      </c>
      <c r="D7364" s="13">
        <v>1</v>
      </c>
      <c r="E7364" s="83" t="s">
        <v>404</v>
      </c>
      <c r="F7364" s="13">
        <v>3</v>
      </c>
      <c r="G7364" s="13">
        <v>5</v>
      </c>
      <c r="H7364" s="13" t="s">
        <v>69</v>
      </c>
      <c r="I7364" s="13" t="s">
        <v>54</v>
      </c>
      <c r="J7364" s="13"/>
      <c r="K7364" s="13" t="s">
        <v>27</v>
      </c>
      <c r="L7364" s="12">
        <f t="shared" ca="1" si="1030"/>
        <v>0.87129212592592009</v>
      </c>
      <c r="M7364" s="101">
        <f t="shared" ca="1" si="1031"/>
        <v>4.5890956272518213E-2</v>
      </c>
      <c r="N7364" s="101">
        <f t="shared" ca="1" si="1029"/>
        <v>1038.3743165711242</v>
      </c>
      <c r="O7364" s="101">
        <f t="shared" ca="1" si="1032"/>
        <v>9.4012420387406773E-2</v>
      </c>
      <c r="Q7364" s="12">
        <f t="shared" ca="1" si="1033"/>
        <v>0</v>
      </c>
      <c r="R7364" s="101">
        <f t="shared" ca="1" si="1034"/>
        <v>0</v>
      </c>
      <c r="S7364" s="13"/>
      <c r="T7364" s="101">
        <f t="shared" ca="1" si="1035"/>
        <v>4.5890956272518213E-2</v>
      </c>
      <c r="U7364" s="101">
        <f t="shared" si="1036"/>
        <v>0</v>
      </c>
      <c r="V7364" s="101">
        <f t="shared" ca="1" si="1037"/>
        <v>235.79971306106191</v>
      </c>
    </row>
    <row r="7365" spans="2:22" x14ac:dyDescent="0.3">
      <c r="B7365" s="13">
        <v>2023</v>
      </c>
      <c r="C7365" s="13">
        <v>11</v>
      </c>
      <c r="D7365" s="13">
        <v>1</v>
      </c>
      <c r="E7365" s="83" t="s">
        <v>404</v>
      </c>
      <c r="F7365" s="13">
        <v>3</v>
      </c>
      <c r="G7365" s="13">
        <v>6</v>
      </c>
      <c r="H7365" s="13" t="s">
        <v>69</v>
      </c>
      <c r="I7365" s="13" t="s">
        <v>54</v>
      </c>
      <c r="J7365" s="13"/>
      <c r="K7365" s="13" t="s">
        <v>27</v>
      </c>
      <c r="L7365" s="12">
        <f t="shared" ca="1" si="1030"/>
        <v>0.93195017696649063</v>
      </c>
      <c r="M7365" s="101">
        <f t="shared" ca="1" si="1031"/>
        <v>4.9085815820825066E-2</v>
      </c>
      <c r="N7365" s="101">
        <f t="shared" ca="1" si="1029"/>
        <v>1038.3743165711242</v>
      </c>
      <c r="O7365" s="101">
        <f t="shared" ca="1" si="1032"/>
        <v>0.10055742409468434</v>
      </c>
      <c r="Q7365" s="12">
        <f t="shared" ca="1" si="1033"/>
        <v>0</v>
      </c>
      <c r="R7365" s="101">
        <f t="shared" ca="1" si="1034"/>
        <v>0</v>
      </c>
      <c r="S7365" s="13"/>
      <c r="T7365" s="101">
        <f t="shared" ca="1" si="1035"/>
        <v>4.9085815820825066E-2</v>
      </c>
      <c r="U7365" s="101">
        <f t="shared" si="1036"/>
        <v>0</v>
      </c>
      <c r="V7365" s="101">
        <f t="shared" ca="1" si="1037"/>
        <v>235.84879887688274</v>
      </c>
    </row>
    <row r="7366" spans="2:22" x14ac:dyDescent="0.3">
      <c r="B7366" s="13">
        <v>2023</v>
      </c>
      <c r="C7366" s="13">
        <v>11</v>
      </c>
      <c r="D7366" s="13">
        <v>1</v>
      </c>
      <c r="E7366" s="83" t="s">
        <v>404</v>
      </c>
      <c r="F7366" s="13">
        <v>3</v>
      </c>
      <c r="G7366" s="13">
        <v>7</v>
      </c>
      <c r="H7366" s="13" t="s">
        <v>69</v>
      </c>
      <c r="I7366" s="13" t="s">
        <v>54</v>
      </c>
      <c r="J7366" s="13"/>
      <c r="K7366" s="13" t="s">
        <v>27</v>
      </c>
      <c r="L7366" s="12">
        <f t="shared" ca="1" si="1030"/>
        <v>0.95889556612811044</v>
      </c>
      <c r="M7366" s="101">
        <f t="shared" ca="1" si="1031"/>
        <v>5.0505029467967581E-2</v>
      </c>
      <c r="N7366" s="101">
        <f t="shared" ca="1" si="1029"/>
        <v>1038.3743165711242</v>
      </c>
      <c r="O7366" s="101">
        <f t="shared" ca="1" si="1032"/>
        <v>0.10346483158522311</v>
      </c>
      <c r="Q7366" s="12">
        <f t="shared" ca="1" si="1033"/>
        <v>0</v>
      </c>
      <c r="R7366" s="101">
        <f t="shared" ca="1" si="1034"/>
        <v>0</v>
      </c>
      <c r="S7366" s="13"/>
      <c r="T7366" s="101">
        <f t="shared" ca="1" si="1035"/>
        <v>5.0505029467967581E-2</v>
      </c>
      <c r="U7366" s="101">
        <f t="shared" si="1036"/>
        <v>0</v>
      </c>
      <c r="V7366" s="101">
        <f t="shared" ca="1" si="1037"/>
        <v>235.8993039063507</v>
      </c>
    </row>
    <row r="7367" spans="2:22" x14ac:dyDescent="0.3">
      <c r="B7367" s="13">
        <v>2023</v>
      </c>
      <c r="C7367" s="13">
        <v>11</v>
      </c>
      <c r="D7367" s="13">
        <v>1</v>
      </c>
      <c r="E7367" s="83" t="s">
        <v>404</v>
      </c>
      <c r="F7367" s="13">
        <v>3</v>
      </c>
      <c r="G7367" s="13">
        <v>8</v>
      </c>
      <c r="H7367" s="13" t="s">
        <v>69</v>
      </c>
      <c r="I7367" s="13" t="s">
        <v>54</v>
      </c>
      <c r="J7367" s="13"/>
      <c r="K7367" s="13" t="s">
        <v>27</v>
      </c>
      <c r="L7367" s="12">
        <f t="shared" ca="1" si="1030"/>
        <v>1.3301280034910461</v>
      </c>
      <c r="M7367" s="101">
        <f t="shared" ca="1" si="1031"/>
        <v>7.0057841943873406E-2</v>
      </c>
      <c r="N7367" s="101">
        <f t="shared" ca="1" si="1029"/>
        <v>1038.3743165711242</v>
      </c>
      <c r="O7367" s="101">
        <f t="shared" ca="1" si="1032"/>
        <v>0.14352081157668387</v>
      </c>
      <c r="Q7367" s="12">
        <f t="shared" ca="1" si="1033"/>
        <v>1.9048519391665721</v>
      </c>
      <c r="R7367" s="101">
        <f t="shared" ca="1" si="1034"/>
        <v>4.8650381154933281E-2</v>
      </c>
      <c r="S7367" s="13"/>
      <c r="T7367" s="101">
        <f t="shared" ca="1" si="1035"/>
        <v>0</v>
      </c>
      <c r="U7367" s="101">
        <f t="shared" si="1036"/>
        <v>0</v>
      </c>
      <c r="V7367" s="101">
        <f t="shared" ca="1" si="1037"/>
        <v>235.80200314404081</v>
      </c>
    </row>
    <row r="7368" spans="2:22" x14ac:dyDescent="0.3">
      <c r="B7368" s="13">
        <v>2023</v>
      </c>
      <c r="C7368" s="13">
        <v>11</v>
      </c>
      <c r="D7368" s="13">
        <v>1</v>
      </c>
      <c r="E7368" s="83" t="s">
        <v>404</v>
      </c>
      <c r="F7368" s="13">
        <v>3</v>
      </c>
      <c r="G7368" s="13">
        <v>9</v>
      </c>
      <c r="H7368" s="13" t="s">
        <v>69</v>
      </c>
      <c r="I7368" s="13" t="s">
        <v>54</v>
      </c>
      <c r="J7368" s="13"/>
      <c r="K7368" s="13" t="s">
        <v>27</v>
      </c>
      <c r="L7368" s="12">
        <f t="shared" ca="1" si="1030"/>
        <v>0.79692271532803116</v>
      </c>
      <c r="M7368" s="101">
        <f t="shared" ca="1" si="1031"/>
        <v>4.1973919416327402E-2</v>
      </c>
      <c r="N7368" s="101">
        <f t="shared" ca="1" si="1029"/>
        <v>1038.3743165711242</v>
      </c>
      <c r="O7368" s="101">
        <f t="shared" ca="1" si="1032"/>
        <v>8.5987960983894565E-2</v>
      </c>
      <c r="Q7368" s="12">
        <f t="shared" ca="1" si="1033"/>
        <v>0</v>
      </c>
      <c r="R7368" s="101">
        <f t="shared" ca="1" si="1034"/>
        <v>0</v>
      </c>
      <c r="S7368" s="13"/>
      <c r="T7368" s="101">
        <f t="shared" ca="1" si="1035"/>
        <v>4.1973919416327402E-2</v>
      </c>
      <c r="U7368" s="101">
        <f t="shared" si="1036"/>
        <v>0</v>
      </c>
      <c r="V7368" s="101">
        <f t="shared" ca="1" si="1037"/>
        <v>235.84397706345715</v>
      </c>
    </row>
    <row r="7369" spans="2:22" x14ac:dyDescent="0.3">
      <c r="B7369" s="13">
        <v>2023</v>
      </c>
      <c r="C7369" s="13">
        <v>11</v>
      </c>
      <c r="D7369" s="13">
        <v>1</v>
      </c>
      <c r="E7369" s="83" t="s">
        <v>404</v>
      </c>
      <c r="F7369" s="13">
        <v>3</v>
      </c>
      <c r="G7369" s="13">
        <v>10</v>
      </c>
      <c r="H7369" s="13" t="s">
        <v>70</v>
      </c>
      <c r="I7369" s="13" t="s">
        <v>54</v>
      </c>
      <c r="J7369" s="13"/>
      <c r="K7369" s="13" t="s">
        <v>27</v>
      </c>
      <c r="L7369" s="12">
        <f t="shared" ca="1" si="1030"/>
        <v>0.99597737394611419</v>
      </c>
      <c r="M7369" s="101">
        <f t="shared" ca="1" si="1031"/>
        <v>3.1532643659133976E-2</v>
      </c>
      <c r="N7369" s="101">
        <f t="shared" ca="1" si="1029"/>
        <v>1038.3743165711242</v>
      </c>
      <c r="O7369" s="101">
        <f t="shared" ca="1" si="1032"/>
        <v>3.1532643659133976E-2</v>
      </c>
      <c r="Q7369" s="12">
        <f t="shared" ca="1" si="1033"/>
        <v>5.435939138307301</v>
      </c>
      <c r="R7369" s="101">
        <f t="shared" ca="1" si="1034"/>
        <v>0.37584276335317451</v>
      </c>
      <c r="S7369" s="13"/>
      <c r="T7369" s="101">
        <f t="shared" ca="1" si="1035"/>
        <v>0</v>
      </c>
      <c r="U7369" s="101">
        <f t="shared" si="1036"/>
        <v>0</v>
      </c>
      <c r="V7369" s="101">
        <f t="shared" ca="1" si="1037"/>
        <v>235.09229153675079</v>
      </c>
    </row>
    <row r="7370" spans="2:22" x14ac:dyDescent="0.3">
      <c r="B7370" s="13">
        <v>2023</v>
      </c>
      <c r="C7370" s="13">
        <v>11</v>
      </c>
      <c r="D7370" s="13">
        <v>1</v>
      </c>
      <c r="E7370" s="83" t="s">
        <v>404</v>
      </c>
      <c r="F7370" s="13">
        <v>3</v>
      </c>
      <c r="G7370" s="13">
        <v>11</v>
      </c>
      <c r="H7370" s="13" t="s">
        <v>70</v>
      </c>
      <c r="I7370" s="13" t="s">
        <v>54</v>
      </c>
      <c r="J7370" s="13"/>
      <c r="K7370" s="13" t="s">
        <v>27</v>
      </c>
      <c r="L7370" s="12">
        <f t="shared" ca="1" si="1030"/>
        <v>0.87196536624022403</v>
      </c>
      <c r="M7370" s="101">
        <f t="shared" ca="1" si="1031"/>
        <v>2.7606423495165493E-2</v>
      </c>
      <c r="N7370" s="101">
        <f t="shared" ca="1" si="1029"/>
        <v>1038.3743165711242</v>
      </c>
      <c r="O7370" s="101">
        <f t="shared" ca="1" si="1032"/>
        <v>2.7606423495165493E-2</v>
      </c>
      <c r="Q7370" s="12">
        <f t="shared" ca="1" si="1033"/>
        <v>5.6000000000000005</v>
      </c>
      <c r="R7370" s="101">
        <f t="shared" ca="1" si="1034"/>
        <v>0.40022813174776506</v>
      </c>
      <c r="S7370" s="13"/>
      <c r="T7370" s="101">
        <f t="shared" ca="1" si="1035"/>
        <v>0</v>
      </c>
      <c r="U7370" s="101">
        <f t="shared" si="1036"/>
        <v>0</v>
      </c>
      <c r="V7370" s="101">
        <f t="shared" ca="1" si="1037"/>
        <v>234.29183527325529</v>
      </c>
    </row>
    <row r="7371" spans="2:22" x14ac:dyDescent="0.3">
      <c r="B7371" s="13">
        <v>2023</v>
      </c>
      <c r="C7371" s="13">
        <v>11</v>
      </c>
      <c r="D7371" s="13">
        <v>1</v>
      </c>
      <c r="E7371" s="83" t="s">
        <v>404</v>
      </c>
      <c r="F7371" s="13">
        <v>3</v>
      </c>
      <c r="G7371" s="13">
        <v>12</v>
      </c>
      <c r="H7371" s="13" t="s">
        <v>70</v>
      </c>
      <c r="I7371" s="13" t="s">
        <v>54</v>
      </c>
      <c r="J7371" s="13"/>
      <c r="K7371" s="13" t="s">
        <v>27</v>
      </c>
      <c r="L7371" s="12">
        <f t="shared" ca="1" si="1030"/>
        <v>1.3597240540785807</v>
      </c>
      <c r="M7371" s="101">
        <f t="shared" ca="1" si="1031"/>
        <v>4.3048863552127864E-2</v>
      </c>
      <c r="N7371" s="101">
        <f t="shared" ca="1" si="1029"/>
        <v>1038.3743165711242</v>
      </c>
      <c r="O7371" s="101">
        <f t="shared" ca="1" si="1032"/>
        <v>4.3048863552127864E-2</v>
      </c>
      <c r="Q7371" s="12">
        <f t="shared" ca="1" si="1033"/>
        <v>2.8331200049355916</v>
      </c>
      <c r="R7371" s="101">
        <f t="shared" ca="1" si="1034"/>
        <v>0.12472296724004597</v>
      </c>
      <c r="S7371" s="13"/>
      <c r="T7371" s="101">
        <f t="shared" ca="1" si="1035"/>
        <v>0</v>
      </c>
      <c r="U7371" s="101">
        <f t="shared" si="1036"/>
        <v>0</v>
      </c>
      <c r="V7371" s="101">
        <f t="shared" ca="1" si="1037"/>
        <v>234.04238933877519</v>
      </c>
    </row>
    <row r="7372" spans="2:22" x14ac:dyDescent="0.3">
      <c r="B7372" s="13">
        <v>2023</v>
      </c>
      <c r="C7372" s="13">
        <v>11</v>
      </c>
      <c r="D7372" s="13">
        <v>1</v>
      </c>
      <c r="E7372" s="83" t="s">
        <v>404</v>
      </c>
      <c r="F7372" s="13">
        <v>3</v>
      </c>
      <c r="G7372" s="13">
        <v>13</v>
      </c>
      <c r="H7372" s="13" t="s">
        <v>70</v>
      </c>
      <c r="I7372" s="13" t="s">
        <v>54</v>
      </c>
      <c r="J7372" s="13"/>
      <c r="K7372" s="13" t="s">
        <v>27</v>
      </c>
      <c r="L7372" s="12">
        <f t="shared" ca="1" si="1030"/>
        <v>1.3711578645709708</v>
      </c>
      <c r="M7372" s="101">
        <f t="shared" ca="1" si="1031"/>
        <v>4.3410857992316934E-2</v>
      </c>
      <c r="N7372" s="101">
        <f t="shared" ca="1" si="1029"/>
        <v>1038.3743165711242</v>
      </c>
      <c r="O7372" s="101">
        <f t="shared" ca="1" si="1032"/>
        <v>4.3410857992316934E-2</v>
      </c>
      <c r="Q7372" s="12">
        <f t="shared" ca="1" si="1033"/>
        <v>0</v>
      </c>
      <c r="R7372" s="101">
        <f t="shared" ca="1" si="1034"/>
        <v>0</v>
      </c>
      <c r="S7372" s="13"/>
      <c r="T7372" s="101">
        <f t="shared" ca="1" si="1035"/>
        <v>4.3410857992316934E-2</v>
      </c>
      <c r="U7372" s="101">
        <f t="shared" si="1036"/>
        <v>0</v>
      </c>
      <c r="V7372" s="101">
        <f t="shared" ca="1" si="1037"/>
        <v>234.08580019676751</v>
      </c>
    </row>
    <row r="7373" spans="2:22" x14ac:dyDescent="0.3">
      <c r="B7373" s="13">
        <v>2023</v>
      </c>
      <c r="C7373" s="13">
        <v>11</v>
      </c>
      <c r="D7373" s="13">
        <v>1</v>
      </c>
      <c r="E7373" s="83" t="s">
        <v>404</v>
      </c>
      <c r="F7373" s="13">
        <v>3</v>
      </c>
      <c r="G7373" s="13">
        <v>14</v>
      </c>
      <c r="H7373" s="13" t="s">
        <v>70</v>
      </c>
      <c r="I7373" s="13" t="s">
        <v>54</v>
      </c>
      <c r="J7373" s="13"/>
      <c r="K7373" s="13" t="s">
        <v>27</v>
      </c>
      <c r="L7373" s="12">
        <f t="shared" ca="1" si="1030"/>
        <v>1.0678449985420215</v>
      </c>
      <c r="M7373" s="101">
        <f t="shared" ca="1" si="1031"/>
        <v>3.3807972653840404E-2</v>
      </c>
      <c r="N7373" s="101">
        <f t="shared" ca="1" si="1029"/>
        <v>1038.3743165711242</v>
      </c>
      <c r="O7373" s="101">
        <f t="shared" ca="1" si="1032"/>
        <v>3.3807972653840404E-2</v>
      </c>
      <c r="Q7373" s="12">
        <f t="shared" ca="1" si="1033"/>
        <v>5.6000000000000005</v>
      </c>
      <c r="R7373" s="101">
        <f t="shared" ca="1" si="1034"/>
        <v>0.38364692087341795</v>
      </c>
      <c r="S7373" s="13"/>
      <c r="T7373" s="101">
        <f t="shared" ca="1" si="1035"/>
        <v>0</v>
      </c>
      <c r="U7373" s="101">
        <f t="shared" si="1036"/>
        <v>0</v>
      </c>
      <c r="V7373" s="101">
        <f t="shared" ca="1" si="1037"/>
        <v>233.31850635502067</v>
      </c>
    </row>
    <row r="7374" spans="2:22" x14ac:dyDescent="0.3">
      <c r="B7374" s="13">
        <v>2023</v>
      </c>
      <c r="C7374" s="13">
        <v>11</v>
      </c>
      <c r="D7374" s="13">
        <v>1</v>
      </c>
      <c r="E7374" s="83" t="s">
        <v>404</v>
      </c>
      <c r="F7374" s="13">
        <v>3</v>
      </c>
      <c r="G7374" s="13">
        <v>15</v>
      </c>
      <c r="H7374" s="13" t="s">
        <v>70</v>
      </c>
      <c r="I7374" s="13" t="s">
        <v>54</v>
      </c>
      <c r="J7374" s="13"/>
      <c r="K7374" s="13" t="s">
        <v>27</v>
      </c>
      <c r="L7374" s="12">
        <f t="shared" ca="1" si="1030"/>
        <v>1.2618508428638164</v>
      </c>
      <c r="M7374" s="101">
        <f t="shared" ca="1" si="1031"/>
        <v>3.9950197685068432E-2</v>
      </c>
      <c r="N7374" s="101">
        <f t="shared" ca="1" si="1029"/>
        <v>1038.3743165711242</v>
      </c>
      <c r="O7374" s="101">
        <f t="shared" ca="1" si="1032"/>
        <v>3.9950197685068432E-2</v>
      </c>
      <c r="Q7374" s="12">
        <f t="shared" ca="1" si="1033"/>
        <v>0</v>
      </c>
      <c r="R7374" s="101">
        <f t="shared" ca="1" si="1034"/>
        <v>0</v>
      </c>
      <c r="S7374" s="13"/>
      <c r="T7374" s="101">
        <f t="shared" ca="1" si="1035"/>
        <v>3.9950197685068432E-2</v>
      </c>
      <c r="U7374" s="101">
        <f t="shared" si="1036"/>
        <v>0</v>
      </c>
      <c r="V7374" s="101">
        <f t="shared" ca="1" si="1037"/>
        <v>233.35845655270575</v>
      </c>
    </row>
    <row r="7375" spans="2:22" x14ac:dyDescent="0.3">
      <c r="B7375" s="13">
        <v>2023</v>
      </c>
      <c r="C7375" s="13">
        <v>11</v>
      </c>
      <c r="D7375" s="13">
        <v>1</v>
      </c>
      <c r="E7375" s="83" t="s">
        <v>404</v>
      </c>
      <c r="F7375" s="13">
        <v>3</v>
      </c>
      <c r="G7375" s="13">
        <v>16</v>
      </c>
      <c r="H7375" s="13" t="s">
        <v>71</v>
      </c>
      <c r="I7375" s="13" t="s">
        <v>54</v>
      </c>
      <c r="J7375" s="13"/>
      <c r="K7375" s="13" t="s">
        <v>27</v>
      </c>
      <c r="L7375" s="12">
        <f t="shared" ca="1" si="1030"/>
        <v>0.95639554028947049</v>
      </c>
      <c r="M7375" s="101">
        <f t="shared" ca="1" si="1031"/>
        <v>8.3311615514615786E-2</v>
      </c>
      <c r="N7375" s="101">
        <f t="shared" ca="1" si="1029"/>
        <v>1038.563124990703</v>
      </c>
      <c r="O7375" s="101">
        <f t="shared" ca="1" si="1032"/>
        <v>0.26956008303058726</v>
      </c>
      <c r="Q7375" s="12">
        <f t="shared" ca="1" si="1033"/>
        <v>5.6000000000000005</v>
      </c>
      <c r="R7375" s="101">
        <f t="shared" ca="1" si="1034"/>
        <v>0.39308111751449637</v>
      </c>
      <c r="S7375" s="13"/>
      <c r="T7375" s="101">
        <f t="shared" ca="1" si="1035"/>
        <v>0</v>
      </c>
      <c r="U7375" s="101">
        <f t="shared" ca="1" si="1036"/>
        <v>0.18880841957881297</v>
      </c>
      <c r="V7375" s="101">
        <f t="shared" ca="1" si="1037"/>
        <v>232.76110273725556</v>
      </c>
    </row>
    <row r="7376" spans="2:22" x14ac:dyDescent="0.3">
      <c r="B7376" s="13">
        <v>2023</v>
      </c>
      <c r="C7376" s="13">
        <v>11</v>
      </c>
      <c r="D7376" s="13">
        <v>1</v>
      </c>
      <c r="E7376" s="83" t="s">
        <v>404</v>
      </c>
      <c r="F7376" s="13">
        <v>3</v>
      </c>
      <c r="G7376" s="13">
        <v>17</v>
      </c>
      <c r="H7376" s="13" t="s">
        <v>71</v>
      </c>
      <c r="I7376" s="13" t="s">
        <v>54</v>
      </c>
      <c r="J7376" s="13"/>
      <c r="K7376" s="13" t="s">
        <v>27</v>
      </c>
      <c r="L7376" s="12">
        <f t="shared" ca="1" si="1030"/>
        <v>1.934862998839239</v>
      </c>
      <c r="M7376" s="101">
        <f t="shared" ca="1" si="1031"/>
        <v>0.16854591582888612</v>
      </c>
      <c r="N7376" s="101">
        <f t="shared" ref="N7376:N7439" ca="1" si="1038">IF(H7376="On-Peak",IF(I7376="Winter",((L7376*$D$48)/60)+N7375,((L7376*$D$47)/60)+N7375),N7375)</f>
        <v>1038.9450991943907</v>
      </c>
      <c r="O7376" s="101">
        <f t="shared" ca="1" si="1032"/>
        <v>0.54534113622283953</v>
      </c>
      <c r="Q7376" s="12">
        <f t="shared" ca="1" si="1033"/>
        <v>5.6000000000000005</v>
      </c>
      <c r="R7376" s="101">
        <f t="shared" ca="1" si="1034"/>
        <v>0.31025384714825849</v>
      </c>
      <c r="S7376" s="13"/>
      <c r="T7376" s="101">
        <f t="shared" ca="1" si="1035"/>
        <v>0</v>
      </c>
      <c r="U7376" s="101">
        <f t="shared" ca="1" si="1036"/>
        <v>0.38197420368751306</v>
      </c>
      <c r="V7376" s="101">
        <f t="shared" ca="1" si="1037"/>
        <v>232.52256924664655</v>
      </c>
    </row>
    <row r="7377" spans="2:22" x14ac:dyDescent="0.3">
      <c r="B7377" s="13">
        <v>2023</v>
      </c>
      <c r="C7377" s="13">
        <v>11</v>
      </c>
      <c r="D7377" s="13">
        <v>1</v>
      </c>
      <c r="E7377" s="83" t="s">
        <v>404</v>
      </c>
      <c r="F7377" s="13">
        <v>3</v>
      </c>
      <c r="G7377" s="13">
        <v>18</v>
      </c>
      <c r="H7377" s="13" t="s">
        <v>71</v>
      </c>
      <c r="I7377" s="13" t="s">
        <v>54</v>
      </c>
      <c r="J7377" s="13"/>
      <c r="K7377" s="13" t="s">
        <v>27</v>
      </c>
      <c r="L7377" s="12">
        <f t="shared" ca="1" si="1030"/>
        <v>1.9488149823484504</v>
      </c>
      <c r="M7377" s="101">
        <f t="shared" ca="1" si="1031"/>
        <v>0.16976127311237352</v>
      </c>
      <c r="N7377" s="101">
        <f t="shared" ca="1" si="1038"/>
        <v>1039.329827752156</v>
      </c>
      <c r="O7377" s="101">
        <f t="shared" ca="1" si="1032"/>
        <v>0.54927350277491072</v>
      </c>
      <c r="Q7377" s="12">
        <f t="shared" ca="1" si="1033"/>
        <v>0</v>
      </c>
      <c r="R7377" s="101">
        <f t="shared" ca="1" si="1034"/>
        <v>0</v>
      </c>
      <c r="S7377" s="13"/>
      <c r="T7377" s="101">
        <f t="shared" ca="1" si="1035"/>
        <v>0.16976127311237352</v>
      </c>
      <c r="U7377" s="101">
        <f t="shared" ca="1" si="1036"/>
        <v>0.38472855776528991</v>
      </c>
      <c r="V7377" s="101">
        <f t="shared" ca="1" si="1037"/>
        <v>233.07705907752424</v>
      </c>
    </row>
    <row r="7378" spans="2:22" x14ac:dyDescent="0.3">
      <c r="B7378" s="13">
        <v>2023</v>
      </c>
      <c r="C7378" s="13">
        <v>11</v>
      </c>
      <c r="D7378" s="13">
        <v>1</v>
      </c>
      <c r="E7378" s="83" t="s">
        <v>404</v>
      </c>
      <c r="F7378" s="13">
        <v>3</v>
      </c>
      <c r="G7378" s="13">
        <v>19</v>
      </c>
      <c r="H7378" s="13" t="s">
        <v>71</v>
      </c>
      <c r="I7378" s="13" t="s">
        <v>54</v>
      </c>
      <c r="J7378" s="13"/>
      <c r="K7378" s="13" t="s">
        <v>27</v>
      </c>
      <c r="L7378" s="12">
        <f t="shared" ca="1" si="1030"/>
        <v>1.8816186351589033</v>
      </c>
      <c r="M7378" s="101">
        <f t="shared" ca="1" si="1031"/>
        <v>0.16390779930869206</v>
      </c>
      <c r="N7378" s="101">
        <f t="shared" ca="1" si="1038"/>
        <v>1039.701290631047</v>
      </c>
      <c r="O7378" s="101">
        <f t="shared" ca="1" si="1032"/>
        <v>0.53033421231953681</v>
      </c>
      <c r="Q7378" s="12">
        <f t="shared" ca="1" si="1033"/>
        <v>0</v>
      </c>
      <c r="R7378" s="101">
        <f t="shared" ca="1" si="1034"/>
        <v>0</v>
      </c>
      <c r="S7378" s="13"/>
      <c r="T7378" s="101">
        <f t="shared" ca="1" si="1035"/>
        <v>0.16390779930869206</v>
      </c>
      <c r="U7378" s="101">
        <f t="shared" ca="1" si="1036"/>
        <v>0.37146287889095347</v>
      </c>
      <c r="V7378" s="101">
        <f t="shared" ca="1" si="1037"/>
        <v>233.61242975572389</v>
      </c>
    </row>
    <row r="7379" spans="2:22" x14ac:dyDescent="0.3">
      <c r="B7379" s="13">
        <v>2023</v>
      </c>
      <c r="C7379" s="13">
        <v>11</v>
      </c>
      <c r="D7379" s="13">
        <v>1</v>
      </c>
      <c r="E7379" s="83" t="s">
        <v>404</v>
      </c>
      <c r="F7379" s="13">
        <v>3</v>
      </c>
      <c r="G7379" s="13">
        <v>20</v>
      </c>
      <c r="H7379" s="13" t="s">
        <v>69</v>
      </c>
      <c r="I7379" s="13" t="s">
        <v>54</v>
      </c>
      <c r="J7379" s="13"/>
      <c r="K7379" s="13" t="s">
        <v>27</v>
      </c>
      <c r="L7379" s="12">
        <f t="shared" ca="1" si="1030"/>
        <v>1.5968908276292451</v>
      </c>
      <c r="M7379" s="101">
        <f t="shared" ca="1" si="1031"/>
        <v>8.4108239891232339E-2</v>
      </c>
      <c r="N7379" s="101">
        <f t="shared" ca="1" si="1038"/>
        <v>1039.701290631047</v>
      </c>
      <c r="O7379" s="101">
        <f t="shared" ca="1" si="1032"/>
        <v>0.17230452030119553</v>
      </c>
      <c r="Q7379" s="12">
        <f t="shared" ca="1" si="1033"/>
        <v>0</v>
      </c>
      <c r="R7379" s="101">
        <f t="shared" ca="1" si="1034"/>
        <v>0</v>
      </c>
      <c r="S7379" s="13"/>
      <c r="T7379" s="101">
        <f t="shared" ca="1" si="1035"/>
        <v>8.4108239891232339E-2</v>
      </c>
      <c r="U7379" s="101">
        <f t="shared" si="1036"/>
        <v>0</v>
      </c>
      <c r="V7379" s="101">
        <f t="shared" ca="1" si="1037"/>
        <v>233.69653799561513</v>
      </c>
    </row>
    <row r="7380" spans="2:22" x14ac:dyDescent="0.3">
      <c r="B7380" s="13">
        <v>2023</v>
      </c>
      <c r="C7380" s="13">
        <v>11</v>
      </c>
      <c r="D7380" s="13">
        <v>1</v>
      </c>
      <c r="E7380" s="83" t="s">
        <v>404</v>
      </c>
      <c r="F7380" s="13">
        <v>3</v>
      </c>
      <c r="G7380" s="13">
        <v>21</v>
      </c>
      <c r="H7380" s="13" t="s">
        <v>69</v>
      </c>
      <c r="I7380" s="13" t="s">
        <v>54</v>
      </c>
      <c r="J7380" s="13"/>
      <c r="K7380" s="13" t="s">
        <v>27</v>
      </c>
      <c r="L7380" s="12">
        <f t="shared" ca="1" si="1030"/>
        <v>1.2402725014552862</v>
      </c>
      <c r="M7380" s="101">
        <f t="shared" ca="1" si="1031"/>
        <v>6.5325152651649926E-2</v>
      </c>
      <c r="N7380" s="101">
        <f t="shared" ca="1" si="1038"/>
        <v>1039.701290631047</v>
      </c>
      <c r="O7380" s="101">
        <f t="shared" ca="1" si="1032"/>
        <v>0.13382540290702538</v>
      </c>
      <c r="Q7380" s="12">
        <f t="shared" ca="1" si="1033"/>
        <v>0</v>
      </c>
      <c r="R7380" s="101">
        <f t="shared" ca="1" si="1034"/>
        <v>0</v>
      </c>
      <c r="S7380" s="13"/>
      <c r="T7380" s="101">
        <f t="shared" ca="1" si="1035"/>
        <v>6.5325152651649926E-2</v>
      </c>
      <c r="U7380" s="101">
        <f t="shared" si="1036"/>
        <v>0</v>
      </c>
      <c r="V7380" s="101">
        <f t="shared" ca="1" si="1037"/>
        <v>233.76186314826677</v>
      </c>
    </row>
    <row r="7381" spans="2:22" x14ac:dyDescent="0.3">
      <c r="B7381" s="13">
        <v>2023</v>
      </c>
      <c r="C7381" s="13">
        <v>11</v>
      </c>
      <c r="D7381" s="13">
        <v>1</v>
      </c>
      <c r="E7381" s="83" t="s">
        <v>404</v>
      </c>
      <c r="F7381" s="13">
        <v>3</v>
      </c>
      <c r="G7381" s="13">
        <v>22</v>
      </c>
      <c r="H7381" s="13" t="s">
        <v>69</v>
      </c>
      <c r="I7381" s="13" t="s">
        <v>54</v>
      </c>
      <c r="J7381" s="13"/>
      <c r="K7381" s="13" t="s">
        <v>27</v>
      </c>
      <c r="L7381" s="12">
        <f t="shared" ca="1" si="1030"/>
        <v>1.7063985661398406</v>
      </c>
      <c r="M7381" s="101">
        <f t="shared" ca="1" si="1031"/>
        <v>8.9876012478585413E-2</v>
      </c>
      <c r="N7381" s="101">
        <f t="shared" ca="1" si="1038"/>
        <v>1039.701290631047</v>
      </c>
      <c r="O7381" s="101">
        <f t="shared" ca="1" si="1032"/>
        <v>0.18412040528648879</v>
      </c>
      <c r="Q7381" s="12">
        <f t="shared" ca="1" si="1033"/>
        <v>0</v>
      </c>
      <c r="R7381" s="101">
        <f t="shared" ca="1" si="1034"/>
        <v>0</v>
      </c>
      <c r="S7381" s="13"/>
      <c r="T7381" s="101">
        <f t="shared" ca="1" si="1035"/>
        <v>8.9876012478585413E-2</v>
      </c>
      <c r="U7381" s="101">
        <f t="shared" si="1036"/>
        <v>0</v>
      </c>
      <c r="V7381" s="101">
        <f t="shared" ca="1" si="1037"/>
        <v>233.85173916074535</v>
      </c>
    </row>
    <row r="7382" spans="2:22" x14ac:dyDescent="0.3">
      <c r="B7382" s="13">
        <v>2023</v>
      </c>
      <c r="C7382" s="13">
        <v>11</v>
      </c>
      <c r="D7382" s="13">
        <v>1</v>
      </c>
      <c r="E7382" s="83" t="s">
        <v>404</v>
      </c>
      <c r="F7382" s="13">
        <v>3</v>
      </c>
      <c r="G7382" s="13">
        <v>23</v>
      </c>
      <c r="H7382" s="13" t="s">
        <v>69</v>
      </c>
      <c r="I7382" s="13" t="s">
        <v>54</v>
      </c>
      <c r="J7382" s="13"/>
      <c r="K7382" s="13" t="s">
        <v>27</v>
      </c>
      <c r="L7382" s="12">
        <f t="shared" ca="1" si="1030"/>
        <v>1.6519021343880467</v>
      </c>
      <c r="M7382" s="101">
        <f t="shared" ca="1" si="1031"/>
        <v>8.7005685418218418E-2</v>
      </c>
      <c r="N7382" s="101">
        <f t="shared" ca="1" si="1038"/>
        <v>1039.701290631047</v>
      </c>
      <c r="O7382" s="101">
        <f t="shared" ca="1" si="1032"/>
        <v>0.17824024030047023</v>
      </c>
      <c r="Q7382" s="12">
        <f t="shared" ca="1" si="1033"/>
        <v>0</v>
      </c>
      <c r="R7382" s="101">
        <f t="shared" ca="1" si="1034"/>
        <v>0</v>
      </c>
      <c r="S7382" s="13"/>
      <c r="T7382" s="101">
        <f t="shared" ca="1" si="1035"/>
        <v>8.7005685418218418E-2</v>
      </c>
      <c r="U7382" s="101">
        <f t="shared" si="1036"/>
        <v>0</v>
      </c>
      <c r="V7382" s="101">
        <f t="shared" ca="1" si="1037"/>
        <v>233.93874484616356</v>
      </c>
    </row>
    <row r="7383" spans="2:22" x14ac:dyDescent="0.3">
      <c r="B7383" s="13">
        <v>2023</v>
      </c>
      <c r="C7383" s="13">
        <v>11</v>
      </c>
      <c r="D7383" s="13">
        <v>2</v>
      </c>
      <c r="E7383" s="83" t="s">
        <v>405</v>
      </c>
      <c r="F7383" s="13">
        <v>4</v>
      </c>
      <c r="G7383" s="13">
        <v>0</v>
      </c>
      <c r="H7383" s="13" t="s">
        <v>69</v>
      </c>
      <c r="I7383" s="13" t="s">
        <v>54</v>
      </c>
      <c r="J7383" s="13"/>
      <c r="K7383" s="13" t="s">
        <v>27</v>
      </c>
      <c r="L7383" s="12">
        <f t="shared" ca="1" si="1030"/>
        <v>1.5198241853260293</v>
      </c>
      <c r="M7383" s="101">
        <f t="shared" ca="1" si="1031"/>
        <v>8.0049139841121969E-2</v>
      </c>
      <c r="N7383" s="101">
        <f t="shared" ca="1" si="1038"/>
        <v>1039.701290631047</v>
      </c>
      <c r="O7383" s="101">
        <f t="shared" ca="1" si="1032"/>
        <v>0.16398902959667855</v>
      </c>
      <c r="Q7383" s="12">
        <f t="shared" ca="1" si="1033"/>
        <v>0</v>
      </c>
      <c r="R7383" s="101">
        <f t="shared" ca="1" si="1034"/>
        <v>0</v>
      </c>
      <c r="S7383" s="13"/>
      <c r="T7383" s="101">
        <f t="shared" ca="1" si="1035"/>
        <v>8.0049139841121969E-2</v>
      </c>
      <c r="U7383" s="101">
        <f t="shared" si="1036"/>
        <v>0</v>
      </c>
      <c r="V7383" s="101">
        <f t="shared" ca="1" si="1037"/>
        <v>234.01879398600468</v>
      </c>
    </row>
    <row r="7384" spans="2:22" x14ac:dyDescent="0.3">
      <c r="B7384" s="13">
        <v>2023</v>
      </c>
      <c r="C7384" s="13">
        <v>11</v>
      </c>
      <c r="D7384" s="13">
        <v>2</v>
      </c>
      <c r="E7384" s="83" t="s">
        <v>405</v>
      </c>
      <c r="F7384" s="13">
        <v>4</v>
      </c>
      <c r="G7384" s="13">
        <v>1</v>
      </c>
      <c r="H7384" s="13" t="s">
        <v>69</v>
      </c>
      <c r="I7384" s="13" t="s">
        <v>54</v>
      </c>
      <c r="J7384" s="13"/>
      <c r="K7384" s="13" t="s">
        <v>27</v>
      </c>
      <c r="L7384" s="12">
        <f t="shared" ca="1" si="1030"/>
        <v>0.81948494673205663</v>
      </c>
      <c r="M7384" s="101">
        <f t="shared" ca="1" si="1031"/>
        <v>4.3162272144377421E-2</v>
      </c>
      <c r="N7384" s="101">
        <f t="shared" ca="1" si="1038"/>
        <v>1039.701290631047</v>
      </c>
      <c r="O7384" s="101">
        <f t="shared" ca="1" si="1032"/>
        <v>8.84224257523889E-2</v>
      </c>
      <c r="Q7384" s="12">
        <f t="shared" ca="1" si="1033"/>
        <v>0</v>
      </c>
      <c r="R7384" s="101">
        <f t="shared" ca="1" si="1034"/>
        <v>0</v>
      </c>
      <c r="S7384" s="13"/>
      <c r="T7384" s="101">
        <f t="shared" ca="1" si="1035"/>
        <v>4.3162272144377421E-2</v>
      </c>
      <c r="U7384" s="101">
        <f t="shared" si="1036"/>
        <v>0</v>
      </c>
      <c r="V7384" s="101">
        <f t="shared" ca="1" si="1037"/>
        <v>234.06195625814905</v>
      </c>
    </row>
    <row r="7385" spans="2:22" x14ac:dyDescent="0.3">
      <c r="B7385" s="13">
        <v>2023</v>
      </c>
      <c r="C7385" s="13">
        <v>11</v>
      </c>
      <c r="D7385" s="13">
        <v>2</v>
      </c>
      <c r="E7385" s="83" t="s">
        <v>405</v>
      </c>
      <c r="F7385" s="13">
        <v>4</v>
      </c>
      <c r="G7385" s="13">
        <v>2</v>
      </c>
      <c r="H7385" s="13" t="s">
        <v>69</v>
      </c>
      <c r="I7385" s="13" t="s">
        <v>54</v>
      </c>
      <c r="J7385" s="13"/>
      <c r="K7385" s="13" t="s">
        <v>27</v>
      </c>
      <c r="L7385" s="12">
        <f t="shared" ca="1" si="1030"/>
        <v>0.79584589674708972</v>
      </c>
      <c r="M7385" s="101">
        <f t="shared" ca="1" si="1031"/>
        <v>4.1917203381669217E-2</v>
      </c>
      <c r="N7385" s="101">
        <f t="shared" ca="1" si="1038"/>
        <v>1039.701290631047</v>
      </c>
      <c r="O7385" s="101">
        <f t="shared" ca="1" si="1032"/>
        <v>8.5871772259010978E-2</v>
      </c>
      <c r="Q7385" s="12">
        <f t="shared" ca="1" si="1033"/>
        <v>0</v>
      </c>
      <c r="R7385" s="101">
        <f t="shared" ca="1" si="1034"/>
        <v>0</v>
      </c>
      <c r="S7385" s="13"/>
      <c r="T7385" s="101">
        <f t="shared" ca="1" si="1035"/>
        <v>4.1917203381669217E-2</v>
      </c>
      <c r="U7385" s="101">
        <f t="shared" si="1036"/>
        <v>0</v>
      </c>
      <c r="V7385" s="101">
        <f t="shared" ca="1" si="1037"/>
        <v>234.10387346153072</v>
      </c>
    </row>
    <row r="7386" spans="2:22" x14ac:dyDescent="0.3">
      <c r="B7386" s="13">
        <v>2023</v>
      </c>
      <c r="C7386" s="13">
        <v>11</v>
      </c>
      <c r="D7386" s="13">
        <v>2</v>
      </c>
      <c r="E7386" s="83" t="s">
        <v>405</v>
      </c>
      <c r="F7386" s="13">
        <v>4</v>
      </c>
      <c r="G7386" s="13">
        <v>3</v>
      </c>
      <c r="H7386" s="13" t="s">
        <v>69</v>
      </c>
      <c r="I7386" s="13" t="s">
        <v>54</v>
      </c>
      <c r="J7386" s="13"/>
      <c r="K7386" s="13" t="s">
        <v>27</v>
      </c>
      <c r="L7386" s="12">
        <f t="shared" ca="1" si="1030"/>
        <v>0.80581818070731948</v>
      </c>
      <c r="M7386" s="101">
        <f t="shared" ca="1" si="1031"/>
        <v>4.2442443577854518E-2</v>
      </c>
      <c r="N7386" s="101">
        <f t="shared" ca="1" si="1038"/>
        <v>1039.701290631047</v>
      </c>
      <c r="O7386" s="101">
        <f t="shared" ca="1" si="1032"/>
        <v>8.6947781698319765E-2</v>
      </c>
      <c r="Q7386" s="12">
        <f t="shared" ca="1" si="1033"/>
        <v>0</v>
      </c>
      <c r="R7386" s="101">
        <f t="shared" ca="1" si="1034"/>
        <v>0</v>
      </c>
      <c r="S7386" s="13"/>
      <c r="T7386" s="101">
        <f t="shared" ca="1" si="1035"/>
        <v>4.2442443577854518E-2</v>
      </c>
      <c r="U7386" s="101">
        <f t="shared" si="1036"/>
        <v>0</v>
      </c>
      <c r="V7386" s="101">
        <f t="shared" ca="1" si="1037"/>
        <v>234.14631590510857</v>
      </c>
    </row>
    <row r="7387" spans="2:22" x14ac:dyDescent="0.3">
      <c r="B7387" s="13">
        <v>2023</v>
      </c>
      <c r="C7387" s="13">
        <v>11</v>
      </c>
      <c r="D7387" s="13">
        <v>2</v>
      </c>
      <c r="E7387" s="83" t="s">
        <v>405</v>
      </c>
      <c r="F7387" s="13">
        <v>4</v>
      </c>
      <c r="G7387" s="13">
        <v>4</v>
      </c>
      <c r="H7387" s="13" t="s">
        <v>69</v>
      </c>
      <c r="I7387" s="13" t="s">
        <v>54</v>
      </c>
      <c r="J7387" s="13"/>
      <c r="K7387" s="13" t="s">
        <v>27</v>
      </c>
      <c r="L7387" s="12">
        <f t="shared" ca="1" si="1030"/>
        <v>0.74829288250784742</v>
      </c>
      <c r="M7387" s="101">
        <f t="shared" ca="1" si="1031"/>
        <v>3.9412586121688326E-2</v>
      </c>
      <c r="N7387" s="101">
        <f t="shared" ca="1" si="1038"/>
        <v>1039.701290631047</v>
      </c>
      <c r="O7387" s="101">
        <f t="shared" ca="1" si="1032"/>
        <v>8.074080202259673E-2</v>
      </c>
      <c r="Q7387" s="12">
        <f t="shared" ca="1" si="1033"/>
        <v>0</v>
      </c>
      <c r="R7387" s="101">
        <f t="shared" ca="1" si="1034"/>
        <v>0</v>
      </c>
      <c r="S7387" s="13"/>
      <c r="T7387" s="101">
        <f t="shared" ca="1" si="1035"/>
        <v>3.9412586121688326E-2</v>
      </c>
      <c r="U7387" s="101">
        <f t="shared" si="1036"/>
        <v>0</v>
      </c>
      <c r="V7387" s="101">
        <f t="shared" ca="1" si="1037"/>
        <v>234.18572849123026</v>
      </c>
    </row>
    <row r="7388" spans="2:22" x14ac:dyDescent="0.3">
      <c r="B7388" s="13">
        <v>2023</v>
      </c>
      <c r="C7388" s="13">
        <v>11</v>
      </c>
      <c r="D7388" s="13">
        <v>2</v>
      </c>
      <c r="E7388" s="83" t="s">
        <v>405</v>
      </c>
      <c r="F7388" s="13">
        <v>4</v>
      </c>
      <c r="G7388" s="13">
        <v>5</v>
      </c>
      <c r="H7388" s="13" t="s">
        <v>69</v>
      </c>
      <c r="I7388" s="13" t="s">
        <v>54</v>
      </c>
      <c r="J7388" s="13"/>
      <c r="K7388" s="13" t="s">
        <v>27</v>
      </c>
      <c r="L7388" s="12">
        <f t="shared" ca="1" si="1030"/>
        <v>0.90005141656989329</v>
      </c>
      <c r="M7388" s="101">
        <f t="shared" ca="1" si="1031"/>
        <v>4.7405708110736279E-2</v>
      </c>
      <c r="N7388" s="101">
        <f t="shared" ca="1" si="1038"/>
        <v>1039.701290631047</v>
      </c>
      <c r="O7388" s="101">
        <f t="shared" ca="1" si="1032"/>
        <v>9.7115547847891476E-2</v>
      </c>
      <c r="Q7388" s="12">
        <f t="shared" ca="1" si="1033"/>
        <v>0</v>
      </c>
      <c r="R7388" s="101">
        <f t="shared" ca="1" si="1034"/>
        <v>0</v>
      </c>
      <c r="S7388" s="13"/>
      <c r="T7388" s="101">
        <f t="shared" ca="1" si="1035"/>
        <v>4.7405708110736279E-2</v>
      </c>
      <c r="U7388" s="101">
        <f t="shared" si="1036"/>
        <v>0</v>
      </c>
      <c r="V7388" s="101">
        <f t="shared" ca="1" si="1037"/>
        <v>234.23313419934101</v>
      </c>
    </row>
    <row r="7389" spans="2:22" x14ac:dyDescent="0.3">
      <c r="B7389" s="13">
        <v>2023</v>
      </c>
      <c r="C7389" s="13">
        <v>11</v>
      </c>
      <c r="D7389" s="13">
        <v>2</v>
      </c>
      <c r="E7389" s="83" t="s">
        <v>405</v>
      </c>
      <c r="F7389" s="13">
        <v>4</v>
      </c>
      <c r="G7389" s="13">
        <v>6</v>
      </c>
      <c r="H7389" s="13" t="s">
        <v>69</v>
      </c>
      <c r="I7389" s="13" t="s">
        <v>54</v>
      </c>
      <c r="J7389" s="13"/>
      <c r="K7389" s="13" t="s">
        <v>27</v>
      </c>
      <c r="L7389" s="12">
        <f t="shared" ca="1" si="1030"/>
        <v>0.84405569733705688</v>
      </c>
      <c r="M7389" s="101">
        <f t="shared" ca="1" si="1031"/>
        <v>4.445641357874279E-2</v>
      </c>
      <c r="N7389" s="101">
        <f t="shared" ca="1" si="1038"/>
        <v>1039.701290631047</v>
      </c>
      <c r="O7389" s="101">
        <f t="shared" ca="1" si="1032"/>
        <v>9.1073609742668427E-2</v>
      </c>
      <c r="Q7389" s="12">
        <f t="shared" ca="1" si="1033"/>
        <v>0</v>
      </c>
      <c r="R7389" s="101">
        <f t="shared" ca="1" si="1034"/>
        <v>0</v>
      </c>
      <c r="S7389" s="13"/>
      <c r="T7389" s="101">
        <f t="shared" ca="1" si="1035"/>
        <v>4.445641357874279E-2</v>
      </c>
      <c r="U7389" s="101">
        <f t="shared" si="1036"/>
        <v>0</v>
      </c>
      <c r="V7389" s="101">
        <f t="shared" ca="1" si="1037"/>
        <v>234.27759061291974</v>
      </c>
    </row>
    <row r="7390" spans="2:22" x14ac:dyDescent="0.3">
      <c r="B7390" s="13">
        <v>2023</v>
      </c>
      <c r="C7390" s="13">
        <v>11</v>
      </c>
      <c r="D7390" s="13">
        <v>2</v>
      </c>
      <c r="E7390" s="83" t="s">
        <v>405</v>
      </c>
      <c r="F7390" s="13">
        <v>4</v>
      </c>
      <c r="G7390" s="13">
        <v>7</v>
      </c>
      <c r="H7390" s="13" t="s">
        <v>69</v>
      </c>
      <c r="I7390" s="13" t="s">
        <v>54</v>
      </c>
      <c r="J7390" s="13"/>
      <c r="K7390" s="13" t="s">
        <v>27</v>
      </c>
      <c r="L7390" s="12">
        <f t="shared" ca="1" si="1030"/>
        <v>0.95599225106084296</v>
      </c>
      <c r="M7390" s="101">
        <f t="shared" ca="1" si="1031"/>
        <v>5.0352111863374599E-2</v>
      </c>
      <c r="N7390" s="101">
        <f t="shared" ca="1" si="1038"/>
        <v>1039.701290631047</v>
      </c>
      <c r="O7390" s="101">
        <f t="shared" ca="1" si="1032"/>
        <v>0.10315156388946495</v>
      </c>
      <c r="Q7390" s="12">
        <f t="shared" ca="1" si="1033"/>
        <v>5.6000000000000005</v>
      </c>
      <c r="R7390" s="101">
        <f t="shared" ca="1" si="1034"/>
        <v>0.39311525594769975</v>
      </c>
      <c r="S7390" s="13"/>
      <c r="T7390" s="101">
        <f t="shared" ca="1" si="1035"/>
        <v>0</v>
      </c>
      <c r="U7390" s="101">
        <f t="shared" si="1036"/>
        <v>0</v>
      </c>
      <c r="V7390" s="101">
        <f t="shared" ca="1" si="1037"/>
        <v>233.49136010102436</v>
      </c>
    </row>
    <row r="7391" spans="2:22" x14ac:dyDescent="0.3">
      <c r="B7391" s="13">
        <v>2023</v>
      </c>
      <c r="C7391" s="13">
        <v>11</v>
      </c>
      <c r="D7391" s="13">
        <v>2</v>
      </c>
      <c r="E7391" s="83" t="s">
        <v>405</v>
      </c>
      <c r="F7391" s="13">
        <v>4</v>
      </c>
      <c r="G7391" s="13">
        <v>8</v>
      </c>
      <c r="H7391" s="13" t="s">
        <v>69</v>
      </c>
      <c r="I7391" s="13" t="s">
        <v>54</v>
      </c>
      <c r="J7391" s="13"/>
      <c r="K7391" s="13" t="s">
        <v>27</v>
      </c>
      <c r="L7391" s="12">
        <f t="shared" ca="1" si="1030"/>
        <v>1.1288389289372407</v>
      </c>
      <c r="M7391" s="101">
        <f t="shared" ca="1" si="1031"/>
        <v>5.9455946387124467E-2</v>
      </c>
      <c r="N7391" s="101">
        <f t="shared" ca="1" si="1038"/>
        <v>1039.701290631047</v>
      </c>
      <c r="O7391" s="101">
        <f t="shared" ca="1" si="1032"/>
        <v>0.12180172043232827</v>
      </c>
      <c r="Q7391" s="12">
        <f t="shared" ca="1" si="1033"/>
        <v>5.6000000000000005</v>
      </c>
      <c r="R7391" s="101">
        <f t="shared" ca="1" si="1034"/>
        <v>0.37848378466546262</v>
      </c>
      <c r="S7391" s="13"/>
      <c r="T7391" s="101">
        <f t="shared" ca="1" si="1035"/>
        <v>0</v>
      </c>
      <c r="U7391" s="101">
        <f t="shared" si="1036"/>
        <v>0</v>
      </c>
      <c r="V7391" s="101">
        <f t="shared" ca="1" si="1037"/>
        <v>232.73439253169343</v>
      </c>
    </row>
    <row r="7392" spans="2:22" x14ac:dyDescent="0.3">
      <c r="B7392" s="13">
        <v>2023</v>
      </c>
      <c r="C7392" s="13">
        <v>11</v>
      </c>
      <c r="D7392" s="13">
        <v>2</v>
      </c>
      <c r="E7392" s="83" t="s">
        <v>405</v>
      </c>
      <c r="F7392" s="13">
        <v>4</v>
      </c>
      <c r="G7392" s="13">
        <v>9</v>
      </c>
      <c r="H7392" s="13" t="s">
        <v>69</v>
      </c>
      <c r="I7392" s="13" t="s">
        <v>54</v>
      </c>
      <c r="J7392" s="13"/>
      <c r="K7392" s="13" t="s">
        <v>27</v>
      </c>
      <c r="L7392" s="12">
        <f t="shared" ca="1" si="1030"/>
        <v>1.2223607903434013</v>
      </c>
      <c r="M7392" s="101">
        <f t="shared" ca="1" si="1031"/>
        <v>6.4381742827386942E-2</v>
      </c>
      <c r="N7392" s="101">
        <f t="shared" ca="1" si="1038"/>
        <v>1039.701290631047</v>
      </c>
      <c r="O7392" s="101">
        <f t="shared" ca="1" si="1032"/>
        <v>0.13189272927805298</v>
      </c>
      <c r="Q7392" s="12">
        <f t="shared" ca="1" si="1033"/>
        <v>5.6000000000000005</v>
      </c>
      <c r="R7392" s="101">
        <f t="shared" ca="1" si="1034"/>
        <v>0.3705671590974311</v>
      </c>
      <c r="S7392" s="13"/>
      <c r="T7392" s="101">
        <f t="shared" ca="1" si="1035"/>
        <v>0</v>
      </c>
      <c r="U7392" s="101">
        <f t="shared" si="1036"/>
        <v>0</v>
      </c>
      <c r="V7392" s="101">
        <f t="shared" ca="1" si="1037"/>
        <v>231.99325821349859</v>
      </c>
    </row>
    <row r="7393" spans="2:22" x14ac:dyDescent="0.3">
      <c r="B7393" s="13">
        <v>2023</v>
      </c>
      <c r="C7393" s="13">
        <v>11</v>
      </c>
      <c r="D7393" s="13">
        <v>2</v>
      </c>
      <c r="E7393" s="83" t="s">
        <v>405</v>
      </c>
      <c r="F7393" s="13">
        <v>4</v>
      </c>
      <c r="G7393" s="13">
        <v>10</v>
      </c>
      <c r="H7393" s="13" t="s">
        <v>70</v>
      </c>
      <c r="I7393" s="13" t="s">
        <v>54</v>
      </c>
      <c r="J7393" s="13"/>
      <c r="K7393" s="13" t="s">
        <v>27</v>
      </c>
      <c r="L7393" s="12">
        <f t="shared" ca="1" si="1030"/>
        <v>1.4602263623834661</v>
      </c>
      <c r="M7393" s="101">
        <f t="shared" ca="1" si="1031"/>
        <v>4.6230766633060541E-2</v>
      </c>
      <c r="N7393" s="101">
        <f t="shared" ca="1" si="1038"/>
        <v>1039.701290631047</v>
      </c>
      <c r="O7393" s="101">
        <f t="shared" ca="1" si="1032"/>
        <v>4.6230766633060541E-2</v>
      </c>
      <c r="Q7393" s="12">
        <f t="shared" ca="1" si="1033"/>
        <v>5.6000000000000005</v>
      </c>
      <c r="R7393" s="101">
        <f t="shared" ca="1" si="1034"/>
        <v>0.35043183842423969</v>
      </c>
      <c r="S7393" s="13"/>
      <c r="T7393" s="101">
        <f t="shared" ca="1" si="1035"/>
        <v>0</v>
      </c>
      <c r="U7393" s="101">
        <f t="shared" si="1036"/>
        <v>0</v>
      </c>
      <c r="V7393" s="101">
        <f t="shared" ca="1" si="1037"/>
        <v>231.29239453665011</v>
      </c>
    </row>
    <row r="7394" spans="2:22" x14ac:dyDescent="0.3">
      <c r="B7394" s="13">
        <v>2023</v>
      </c>
      <c r="C7394" s="13">
        <v>11</v>
      </c>
      <c r="D7394" s="13">
        <v>2</v>
      </c>
      <c r="E7394" s="83" t="s">
        <v>405</v>
      </c>
      <c r="F7394" s="13">
        <v>4</v>
      </c>
      <c r="G7394" s="13">
        <v>11</v>
      </c>
      <c r="H7394" s="13" t="s">
        <v>70</v>
      </c>
      <c r="I7394" s="13" t="s">
        <v>54</v>
      </c>
      <c r="J7394" s="13"/>
      <c r="K7394" s="13" t="s">
        <v>27</v>
      </c>
      <c r="L7394" s="12">
        <f t="shared" ca="1" si="1030"/>
        <v>1.2701838107499883</v>
      </c>
      <c r="M7394" s="101">
        <f t="shared" ca="1" si="1031"/>
        <v>4.0214019448344629E-2</v>
      </c>
      <c r="N7394" s="101">
        <f t="shared" ca="1" si="1038"/>
        <v>1039.701290631047</v>
      </c>
      <c r="O7394" s="101">
        <f t="shared" ca="1" si="1032"/>
        <v>4.0214019448344629E-2</v>
      </c>
      <c r="Q7394" s="12">
        <f t="shared" ca="1" si="1033"/>
        <v>5.6000000000000005</v>
      </c>
      <c r="R7394" s="101">
        <f t="shared" ca="1" si="1034"/>
        <v>0.36651894042001354</v>
      </c>
      <c r="S7394" s="13"/>
      <c r="T7394" s="101">
        <f t="shared" ca="1" si="1035"/>
        <v>0</v>
      </c>
      <c r="U7394" s="101">
        <f t="shared" si="1036"/>
        <v>0</v>
      </c>
      <c r="V7394" s="101">
        <f t="shared" ca="1" si="1037"/>
        <v>230.55935665581009</v>
      </c>
    </row>
    <row r="7395" spans="2:22" x14ac:dyDescent="0.3">
      <c r="B7395" s="13">
        <v>2023</v>
      </c>
      <c r="C7395" s="13">
        <v>11</v>
      </c>
      <c r="D7395" s="13">
        <v>2</v>
      </c>
      <c r="E7395" s="83" t="s">
        <v>405</v>
      </c>
      <c r="F7395" s="13">
        <v>4</v>
      </c>
      <c r="G7395" s="13">
        <v>12</v>
      </c>
      <c r="H7395" s="13" t="s">
        <v>70</v>
      </c>
      <c r="I7395" s="13" t="s">
        <v>54</v>
      </c>
      <c r="J7395" s="13"/>
      <c r="K7395" s="13" t="s">
        <v>27</v>
      </c>
      <c r="L7395" s="12">
        <f t="shared" ca="1" si="1030"/>
        <v>0.77241041998622695</v>
      </c>
      <c r="M7395" s="101">
        <f t="shared" ca="1" si="1031"/>
        <v>2.4454513896763945E-2</v>
      </c>
      <c r="N7395" s="101">
        <f t="shared" ca="1" si="1038"/>
        <v>1039.701290631047</v>
      </c>
      <c r="O7395" s="101">
        <f t="shared" ca="1" si="1032"/>
        <v>2.4454513896763945E-2</v>
      </c>
      <c r="Q7395" s="12">
        <f t="shared" ca="1" si="1033"/>
        <v>5.6000000000000005</v>
      </c>
      <c r="R7395" s="101">
        <f t="shared" ca="1" si="1034"/>
        <v>0.40865545794816593</v>
      </c>
      <c r="S7395" s="13"/>
      <c r="T7395" s="101">
        <f t="shared" ca="1" si="1035"/>
        <v>0</v>
      </c>
      <c r="U7395" s="101">
        <f t="shared" si="1036"/>
        <v>0</v>
      </c>
      <c r="V7395" s="101">
        <f t="shared" ca="1" si="1037"/>
        <v>229.74204573991378</v>
      </c>
    </row>
    <row r="7396" spans="2:22" x14ac:dyDescent="0.3">
      <c r="B7396" s="13">
        <v>2023</v>
      </c>
      <c r="C7396" s="13">
        <v>11</v>
      </c>
      <c r="D7396" s="13">
        <v>2</v>
      </c>
      <c r="E7396" s="83" t="s">
        <v>405</v>
      </c>
      <c r="F7396" s="13">
        <v>4</v>
      </c>
      <c r="G7396" s="13">
        <v>13</v>
      </c>
      <c r="H7396" s="13" t="s">
        <v>70</v>
      </c>
      <c r="I7396" s="13" t="s">
        <v>54</v>
      </c>
      <c r="J7396" s="13"/>
      <c r="K7396" s="13" t="s">
        <v>27</v>
      </c>
      <c r="L7396" s="12">
        <f t="shared" ca="1" si="1030"/>
        <v>1.3806656645502553</v>
      </c>
      <c r="M7396" s="101">
        <f t="shared" ca="1" si="1031"/>
        <v>4.3711874939661083E-2</v>
      </c>
      <c r="N7396" s="101">
        <f t="shared" ca="1" si="1038"/>
        <v>1039.701290631047</v>
      </c>
      <c r="O7396" s="101">
        <f t="shared" ca="1" si="1032"/>
        <v>4.3711874939661083E-2</v>
      </c>
      <c r="Q7396" s="12">
        <f t="shared" ca="1" si="1033"/>
        <v>5.6000000000000005</v>
      </c>
      <c r="R7396" s="101">
        <f t="shared" ca="1" si="1034"/>
        <v>0.35716665149582094</v>
      </c>
      <c r="S7396" s="13"/>
      <c r="T7396" s="101">
        <f t="shared" ca="1" si="1035"/>
        <v>0</v>
      </c>
      <c r="U7396" s="101">
        <f t="shared" si="1036"/>
        <v>0</v>
      </c>
      <c r="V7396" s="101">
        <f t="shared" ca="1" si="1037"/>
        <v>229.02771243692214</v>
      </c>
    </row>
    <row r="7397" spans="2:22" x14ac:dyDescent="0.3">
      <c r="B7397" s="13">
        <v>2023</v>
      </c>
      <c r="C7397" s="13">
        <v>11</v>
      </c>
      <c r="D7397" s="13">
        <v>2</v>
      </c>
      <c r="E7397" s="83" t="s">
        <v>405</v>
      </c>
      <c r="F7397" s="13">
        <v>4</v>
      </c>
      <c r="G7397" s="13">
        <v>14</v>
      </c>
      <c r="H7397" s="13" t="s">
        <v>70</v>
      </c>
      <c r="I7397" s="13" t="s">
        <v>54</v>
      </c>
      <c r="J7397" s="13"/>
      <c r="K7397" s="13" t="s">
        <v>27</v>
      </c>
      <c r="L7397" s="12">
        <f t="shared" ca="1" si="1030"/>
        <v>1.2290736924019916</v>
      </c>
      <c r="M7397" s="101">
        <f t="shared" ca="1" si="1031"/>
        <v>3.8912473101447055E-2</v>
      </c>
      <c r="N7397" s="101">
        <f t="shared" ca="1" si="1038"/>
        <v>1039.701290631047</v>
      </c>
      <c r="O7397" s="101">
        <f t="shared" ca="1" si="1032"/>
        <v>3.8912473101447055E-2</v>
      </c>
      <c r="Q7397" s="12">
        <f t="shared" ca="1" si="1033"/>
        <v>1.3357389006257798</v>
      </c>
      <c r="R7397" s="101">
        <f t="shared" ca="1" si="1034"/>
        <v>9.0292098761436731E-3</v>
      </c>
      <c r="S7397" s="13"/>
      <c r="T7397" s="101">
        <f t="shared" ca="1" si="1035"/>
        <v>0</v>
      </c>
      <c r="U7397" s="101">
        <f t="shared" si="1036"/>
        <v>0</v>
      </c>
      <c r="V7397" s="101">
        <f t="shared" ca="1" si="1037"/>
        <v>229.00965401716988</v>
      </c>
    </row>
    <row r="7398" spans="2:22" x14ac:dyDescent="0.3">
      <c r="B7398" s="13">
        <v>2023</v>
      </c>
      <c r="C7398" s="13">
        <v>11</v>
      </c>
      <c r="D7398" s="13">
        <v>2</v>
      </c>
      <c r="E7398" s="83" t="s">
        <v>405</v>
      </c>
      <c r="F7398" s="13">
        <v>4</v>
      </c>
      <c r="G7398" s="13">
        <v>15</v>
      </c>
      <c r="H7398" s="13" t="s">
        <v>70</v>
      </c>
      <c r="I7398" s="13" t="s">
        <v>54</v>
      </c>
      <c r="J7398" s="13"/>
      <c r="K7398" s="13" t="s">
        <v>27</v>
      </c>
      <c r="L7398" s="12">
        <f t="shared" ca="1" si="1030"/>
        <v>0.96945320049590444</v>
      </c>
      <c r="M7398" s="101">
        <f t="shared" ca="1" si="1031"/>
        <v>3.0692888327700334E-2</v>
      </c>
      <c r="N7398" s="101">
        <f t="shared" ca="1" si="1038"/>
        <v>1039.701290631047</v>
      </c>
      <c r="O7398" s="101">
        <f t="shared" ca="1" si="1032"/>
        <v>3.0692888327700334E-2</v>
      </c>
      <c r="Q7398" s="12">
        <f t="shared" ca="1" si="1033"/>
        <v>5.6000000000000005</v>
      </c>
      <c r="R7398" s="101">
        <f t="shared" ca="1" si="1034"/>
        <v>0.39197578657802173</v>
      </c>
      <c r="S7398" s="13"/>
      <c r="T7398" s="101">
        <f t="shared" ca="1" si="1035"/>
        <v>0</v>
      </c>
      <c r="U7398" s="101">
        <f t="shared" si="1036"/>
        <v>0</v>
      </c>
      <c r="V7398" s="101">
        <f t="shared" ca="1" si="1037"/>
        <v>228.22570244401382</v>
      </c>
    </row>
    <row r="7399" spans="2:22" x14ac:dyDescent="0.3">
      <c r="B7399" s="13">
        <v>2023</v>
      </c>
      <c r="C7399" s="13">
        <v>11</v>
      </c>
      <c r="D7399" s="13">
        <v>2</v>
      </c>
      <c r="E7399" s="83" t="s">
        <v>405</v>
      </c>
      <c r="F7399" s="13">
        <v>4</v>
      </c>
      <c r="G7399" s="13">
        <v>16</v>
      </c>
      <c r="H7399" s="13" t="s">
        <v>71</v>
      </c>
      <c r="I7399" s="13" t="s">
        <v>54</v>
      </c>
      <c r="J7399" s="13"/>
      <c r="K7399" s="13" t="s">
        <v>27</v>
      </c>
      <c r="L7399" s="12">
        <f t="shared" ca="1" si="1030"/>
        <v>1.3802717929835506</v>
      </c>
      <c r="M7399" s="101">
        <f t="shared" ca="1" si="1031"/>
        <v>0.1202354758867971</v>
      </c>
      <c r="N7399" s="101">
        <f t="shared" ca="1" si="1038"/>
        <v>1039.9737792875119</v>
      </c>
      <c r="O7399" s="101">
        <f t="shared" ca="1" si="1032"/>
        <v>0.38902960485241372</v>
      </c>
      <c r="Q7399" s="12">
        <f t="shared" ca="1" si="1033"/>
        <v>5.6000000000000005</v>
      </c>
      <c r="R7399" s="101">
        <f t="shared" ca="1" si="1034"/>
        <v>0.35719999272394254</v>
      </c>
      <c r="S7399" s="13"/>
      <c r="T7399" s="101">
        <f t="shared" ca="1" si="1035"/>
        <v>0</v>
      </c>
      <c r="U7399" s="101">
        <f t="shared" ca="1" si="1036"/>
        <v>0.272488656464836</v>
      </c>
      <c r="V7399" s="101">
        <f t="shared" ca="1" si="1037"/>
        <v>227.78379111503077</v>
      </c>
    </row>
    <row r="7400" spans="2:22" x14ac:dyDescent="0.3">
      <c r="B7400" s="13">
        <v>2023</v>
      </c>
      <c r="C7400" s="13">
        <v>11</v>
      </c>
      <c r="D7400" s="13">
        <v>2</v>
      </c>
      <c r="E7400" s="83" t="s">
        <v>405</v>
      </c>
      <c r="F7400" s="13">
        <v>4</v>
      </c>
      <c r="G7400" s="13">
        <v>17</v>
      </c>
      <c r="H7400" s="13" t="s">
        <v>71</v>
      </c>
      <c r="I7400" s="13" t="s">
        <v>54</v>
      </c>
      <c r="J7400" s="13"/>
      <c r="K7400" s="13" t="s">
        <v>27</v>
      </c>
      <c r="L7400" s="12">
        <f t="shared" ca="1" si="1030"/>
        <v>1.9026186485513092</v>
      </c>
      <c r="M7400" s="101">
        <f t="shared" ca="1" si="1031"/>
        <v>0.16573711047530457</v>
      </c>
      <c r="N7400" s="101">
        <f t="shared" ca="1" si="1038"/>
        <v>1040.3493879190466</v>
      </c>
      <c r="O7400" s="101">
        <f t="shared" ca="1" si="1032"/>
        <v>0.53625306609418644</v>
      </c>
      <c r="Q7400" s="12">
        <f t="shared" ca="1" si="1033"/>
        <v>5.6000000000000005</v>
      </c>
      <c r="R7400" s="101">
        <f t="shared" ca="1" si="1034"/>
        <v>0.31298333140013174</v>
      </c>
      <c r="S7400" s="13"/>
      <c r="T7400" s="101">
        <f t="shared" ca="1" si="1035"/>
        <v>0</v>
      </c>
      <c r="U7400" s="101">
        <f t="shared" ca="1" si="1036"/>
        <v>0.37560863153483764</v>
      </c>
      <c r="V7400" s="101">
        <f t="shared" ca="1" si="1037"/>
        <v>227.53343308376535</v>
      </c>
    </row>
    <row r="7401" spans="2:22" x14ac:dyDescent="0.3">
      <c r="B7401" s="13">
        <v>2023</v>
      </c>
      <c r="C7401" s="13">
        <v>11</v>
      </c>
      <c r="D7401" s="13">
        <v>2</v>
      </c>
      <c r="E7401" s="83" t="s">
        <v>405</v>
      </c>
      <c r="F7401" s="13">
        <v>4</v>
      </c>
      <c r="G7401" s="13">
        <v>18</v>
      </c>
      <c r="H7401" s="13" t="s">
        <v>71</v>
      </c>
      <c r="I7401" s="13" t="s">
        <v>54</v>
      </c>
      <c r="J7401" s="13"/>
      <c r="K7401" s="13" t="s">
        <v>27</v>
      </c>
      <c r="L7401" s="12">
        <f t="shared" ca="1" si="1030"/>
        <v>1.8048180113446017</v>
      </c>
      <c r="M7401" s="101">
        <f t="shared" ca="1" si="1031"/>
        <v>0.15721769696822827</v>
      </c>
      <c r="N7401" s="101">
        <f t="shared" ca="1" si="1038"/>
        <v>1040.7056890747863</v>
      </c>
      <c r="O7401" s="101">
        <f t="shared" ca="1" si="1032"/>
        <v>0.508687956497476</v>
      </c>
      <c r="Q7401" s="12">
        <f t="shared" ca="1" si="1033"/>
        <v>0</v>
      </c>
      <c r="R7401" s="101">
        <f t="shared" ca="1" si="1034"/>
        <v>0</v>
      </c>
      <c r="S7401" s="13"/>
      <c r="T7401" s="101">
        <f t="shared" ca="1" si="1035"/>
        <v>0.15721769696822827</v>
      </c>
      <c r="U7401" s="101">
        <f t="shared" ca="1" si="1036"/>
        <v>0.35630115573961346</v>
      </c>
      <c r="V7401" s="101">
        <f t="shared" ca="1" si="1037"/>
        <v>228.04695193647316</v>
      </c>
    </row>
    <row r="7402" spans="2:22" x14ac:dyDescent="0.3">
      <c r="B7402" s="13">
        <v>2023</v>
      </c>
      <c r="C7402" s="13">
        <v>11</v>
      </c>
      <c r="D7402" s="13">
        <v>2</v>
      </c>
      <c r="E7402" s="83" t="s">
        <v>405</v>
      </c>
      <c r="F7402" s="13">
        <v>4</v>
      </c>
      <c r="G7402" s="13">
        <v>19</v>
      </c>
      <c r="H7402" s="13" t="s">
        <v>71</v>
      </c>
      <c r="I7402" s="13" t="s">
        <v>54</v>
      </c>
      <c r="J7402" s="13"/>
      <c r="K7402" s="13" t="s">
        <v>27</v>
      </c>
      <c r="L7402" s="12">
        <f t="shared" ca="1" si="1030"/>
        <v>1.0749022525001588</v>
      </c>
      <c r="M7402" s="101">
        <f t="shared" ca="1" si="1031"/>
        <v>9.3634735215288839E-2</v>
      </c>
      <c r="N7402" s="101">
        <f t="shared" ca="1" si="1038"/>
        <v>1040.9178926944674</v>
      </c>
      <c r="O7402" s="101">
        <f t="shared" ca="1" si="1032"/>
        <v>0.30296119986716974</v>
      </c>
      <c r="Q7402" s="12">
        <f t="shared" ca="1" si="1033"/>
        <v>0</v>
      </c>
      <c r="R7402" s="101">
        <f t="shared" ca="1" si="1034"/>
        <v>0</v>
      </c>
      <c r="S7402" s="13"/>
      <c r="T7402" s="101">
        <f t="shared" ca="1" si="1035"/>
        <v>9.3634735215288839E-2</v>
      </c>
      <c r="U7402" s="101">
        <f t="shared" ca="1" si="1036"/>
        <v>0.21220361968107301</v>
      </c>
      <c r="V7402" s="101">
        <f t="shared" ca="1" si="1037"/>
        <v>228.35279029136953</v>
      </c>
    </row>
    <row r="7403" spans="2:22" x14ac:dyDescent="0.3">
      <c r="B7403" s="13">
        <v>2023</v>
      </c>
      <c r="C7403" s="13">
        <v>11</v>
      </c>
      <c r="D7403" s="13">
        <v>2</v>
      </c>
      <c r="E7403" s="83" t="s">
        <v>405</v>
      </c>
      <c r="F7403" s="13">
        <v>4</v>
      </c>
      <c r="G7403" s="13">
        <v>20</v>
      </c>
      <c r="H7403" s="13" t="s">
        <v>69</v>
      </c>
      <c r="I7403" s="13" t="s">
        <v>54</v>
      </c>
      <c r="J7403" s="13"/>
      <c r="K7403" s="13" t="s">
        <v>27</v>
      </c>
      <c r="L7403" s="12">
        <f t="shared" ca="1" si="1030"/>
        <v>1.5817852658066462</v>
      </c>
      <c r="M7403" s="101">
        <f t="shared" ca="1" si="1031"/>
        <v>8.3312629950036063E-2</v>
      </c>
      <c r="N7403" s="101">
        <f t="shared" ca="1" si="1038"/>
        <v>1040.9178926944674</v>
      </c>
      <c r="O7403" s="101">
        <f t="shared" ca="1" si="1032"/>
        <v>0.17067463018053713</v>
      </c>
      <c r="Q7403" s="12">
        <f t="shared" ca="1" si="1033"/>
        <v>0</v>
      </c>
      <c r="R7403" s="101">
        <f t="shared" ca="1" si="1034"/>
        <v>0</v>
      </c>
      <c r="S7403" s="13"/>
      <c r="T7403" s="101">
        <f t="shared" ca="1" si="1035"/>
        <v>8.3312629950036063E-2</v>
      </c>
      <c r="U7403" s="101">
        <f t="shared" si="1036"/>
        <v>0</v>
      </c>
      <c r="V7403" s="101">
        <f t="shared" ca="1" si="1037"/>
        <v>228.43610292131956</v>
      </c>
    </row>
    <row r="7404" spans="2:22" x14ac:dyDescent="0.3">
      <c r="B7404" s="13">
        <v>2023</v>
      </c>
      <c r="C7404" s="13">
        <v>11</v>
      </c>
      <c r="D7404" s="13">
        <v>2</v>
      </c>
      <c r="E7404" s="83" t="s">
        <v>405</v>
      </c>
      <c r="F7404" s="13">
        <v>4</v>
      </c>
      <c r="G7404" s="13">
        <v>21</v>
      </c>
      <c r="H7404" s="13" t="s">
        <v>69</v>
      </c>
      <c r="I7404" s="13" t="s">
        <v>54</v>
      </c>
      <c r="J7404" s="13"/>
      <c r="K7404" s="13" t="s">
        <v>27</v>
      </c>
      <c r="L7404" s="12">
        <f t="shared" ca="1" si="1030"/>
        <v>1.3361672572515686</v>
      </c>
      <c r="M7404" s="101">
        <f t="shared" ca="1" si="1031"/>
        <v>7.0375929439440127E-2</v>
      </c>
      <c r="N7404" s="101">
        <f t="shared" ca="1" si="1038"/>
        <v>1040.9178926944674</v>
      </c>
      <c r="O7404" s="101">
        <f t="shared" ca="1" si="1032"/>
        <v>0.14417244705744425</v>
      </c>
      <c r="Q7404" s="12">
        <f t="shared" ca="1" si="1033"/>
        <v>0</v>
      </c>
      <c r="R7404" s="101">
        <f t="shared" ca="1" si="1034"/>
        <v>0</v>
      </c>
      <c r="S7404" s="13"/>
      <c r="T7404" s="101">
        <f t="shared" ca="1" si="1035"/>
        <v>7.0375929439440127E-2</v>
      </c>
      <c r="U7404" s="101">
        <f t="shared" si="1036"/>
        <v>0</v>
      </c>
      <c r="V7404" s="101">
        <f t="shared" ca="1" si="1037"/>
        <v>228.50647885075901</v>
      </c>
    </row>
    <row r="7405" spans="2:22" x14ac:dyDescent="0.3">
      <c r="B7405" s="13">
        <v>2023</v>
      </c>
      <c r="C7405" s="13">
        <v>11</v>
      </c>
      <c r="D7405" s="13">
        <v>2</v>
      </c>
      <c r="E7405" s="83" t="s">
        <v>405</v>
      </c>
      <c r="F7405" s="13">
        <v>4</v>
      </c>
      <c r="G7405" s="13">
        <v>22</v>
      </c>
      <c r="H7405" s="13" t="s">
        <v>69</v>
      </c>
      <c r="I7405" s="13" t="s">
        <v>54</v>
      </c>
      <c r="J7405" s="13"/>
      <c r="K7405" s="13" t="s">
        <v>27</v>
      </c>
      <c r="L7405" s="12">
        <f t="shared" ca="1" si="1030"/>
        <v>1.5911091389205159</v>
      </c>
      <c r="M7405" s="101">
        <f t="shared" ca="1" si="1031"/>
        <v>8.380371834694357E-2</v>
      </c>
      <c r="N7405" s="101">
        <f t="shared" ca="1" si="1038"/>
        <v>1040.9178926944674</v>
      </c>
      <c r="O7405" s="101">
        <f t="shared" ca="1" si="1032"/>
        <v>0.17168067608952364</v>
      </c>
      <c r="Q7405" s="12">
        <f t="shared" ca="1" si="1033"/>
        <v>0</v>
      </c>
      <c r="R7405" s="101">
        <f t="shared" ca="1" si="1034"/>
        <v>0</v>
      </c>
      <c r="S7405" s="13"/>
      <c r="T7405" s="101">
        <f t="shared" ca="1" si="1035"/>
        <v>8.380371834694357E-2</v>
      </c>
      <c r="U7405" s="101">
        <f t="shared" si="1036"/>
        <v>0</v>
      </c>
      <c r="V7405" s="101">
        <f t="shared" ca="1" si="1037"/>
        <v>228.59028256910597</v>
      </c>
    </row>
    <row r="7406" spans="2:22" x14ac:dyDescent="0.3">
      <c r="B7406" s="13">
        <v>2023</v>
      </c>
      <c r="C7406" s="13">
        <v>11</v>
      </c>
      <c r="D7406" s="13">
        <v>2</v>
      </c>
      <c r="E7406" s="83" t="s">
        <v>405</v>
      </c>
      <c r="F7406" s="13">
        <v>4</v>
      </c>
      <c r="G7406" s="13">
        <v>23</v>
      </c>
      <c r="H7406" s="13" t="s">
        <v>69</v>
      </c>
      <c r="I7406" s="13" t="s">
        <v>54</v>
      </c>
      <c r="J7406" s="13"/>
      <c r="K7406" s="13" t="s">
        <v>27</v>
      </c>
      <c r="L7406" s="12">
        <f t="shared" ca="1" si="1030"/>
        <v>1.1519629637696749</v>
      </c>
      <c r="M7406" s="101">
        <f t="shared" ca="1" si="1031"/>
        <v>6.067388930174878E-2</v>
      </c>
      <c r="N7406" s="101">
        <f t="shared" ca="1" si="1038"/>
        <v>1040.9178926944674</v>
      </c>
      <c r="O7406" s="101">
        <f t="shared" ca="1" si="1032"/>
        <v>0.12429680379074791</v>
      </c>
      <c r="Q7406" s="12">
        <f t="shared" ca="1" si="1033"/>
        <v>0</v>
      </c>
      <c r="R7406" s="101">
        <f t="shared" ca="1" si="1034"/>
        <v>0</v>
      </c>
      <c r="S7406" s="13"/>
      <c r="T7406" s="101">
        <f t="shared" ca="1" si="1035"/>
        <v>6.067388930174878E-2</v>
      </c>
      <c r="U7406" s="101">
        <f t="shared" si="1036"/>
        <v>0</v>
      </c>
      <c r="V7406" s="101">
        <f t="shared" ca="1" si="1037"/>
        <v>228.65095645840771</v>
      </c>
    </row>
    <row r="7407" spans="2:22" x14ac:dyDescent="0.3">
      <c r="B7407" s="13">
        <v>2023</v>
      </c>
      <c r="C7407" s="13">
        <v>11</v>
      </c>
      <c r="D7407" s="13">
        <v>3</v>
      </c>
      <c r="E7407" s="83" t="s">
        <v>406</v>
      </c>
      <c r="F7407" s="13">
        <v>5</v>
      </c>
      <c r="G7407" s="13">
        <v>0</v>
      </c>
      <c r="H7407" s="13" t="s">
        <v>69</v>
      </c>
      <c r="I7407" s="13" t="s">
        <v>54</v>
      </c>
      <c r="J7407" s="13"/>
      <c r="K7407" s="13" t="s">
        <v>28</v>
      </c>
      <c r="L7407" s="12">
        <f t="shared" ca="1" si="1030"/>
        <v>1.6417859371657786</v>
      </c>
      <c r="M7407" s="101">
        <f t="shared" ca="1" si="1031"/>
        <v>8.6472865310521563E-2</v>
      </c>
      <c r="N7407" s="101">
        <f t="shared" ca="1" si="1038"/>
        <v>1040.9178926944674</v>
      </c>
      <c r="O7407" s="101">
        <f t="shared" ca="1" si="1032"/>
        <v>0.1771487026201875</v>
      </c>
      <c r="Q7407" s="12">
        <f t="shared" ca="1" si="1033"/>
        <v>0</v>
      </c>
      <c r="R7407" s="101">
        <f t="shared" ca="1" si="1034"/>
        <v>0</v>
      </c>
      <c r="S7407" s="13"/>
      <c r="T7407" s="101">
        <f t="shared" ca="1" si="1035"/>
        <v>8.6472865310521563E-2</v>
      </c>
      <c r="U7407" s="101">
        <f t="shared" si="1036"/>
        <v>0</v>
      </c>
      <c r="V7407" s="101">
        <f t="shared" ca="1" si="1037"/>
        <v>228.73742932371823</v>
      </c>
    </row>
    <row r="7408" spans="2:22" x14ac:dyDescent="0.3">
      <c r="B7408" s="13">
        <v>2023</v>
      </c>
      <c r="C7408" s="13">
        <v>11</v>
      </c>
      <c r="D7408" s="13">
        <v>3</v>
      </c>
      <c r="E7408" s="83" t="s">
        <v>406</v>
      </c>
      <c r="F7408" s="13">
        <v>5</v>
      </c>
      <c r="G7408" s="13">
        <v>1</v>
      </c>
      <c r="H7408" s="13" t="s">
        <v>69</v>
      </c>
      <c r="I7408" s="13" t="s">
        <v>54</v>
      </c>
      <c r="J7408" s="13"/>
      <c r="K7408" s="13" t="s">
        <v>28</v>
      </c>
      <c r="L7408" s="12">
        <f t="shared" ca="1" si="1030"/>
        <v>0.85851361808311011</v>
      </c>
      <c r="M7408" s="101">
        <f t="shared" ca="1" si="1031"/>
        <v>4.5217912264437408E-2</v>
      </c>
      <c r="N7408" s="101">
        <f t="shared" ca="1" si="1038"/>
        <v>1040.9178926944674</v>
      </c>
      <c r="O7408" s="101">
        <f t="shared" ca="1" si="1032"/>
        <v>9.2633619391167571E-2</v>
      </c>
      <c r="Q7408" s="12">
        <f t="shared" ca="1" si="1033"/>
        <v>0</v>
      </c>
      <c r="R7408" s="101">
        <f t="shared" ca="1" si="1034"/>
        <v>0</v>
      </c>
      <c r="S7408" s="13"/>
      <c r="T7408" s="101">
        <f t="shared" ca="1" si="1035"/>
        <v>4.5217912264437408E-2</v>
      </c>
      <c r="U7408" s="101">
        <f t="shared" si="1036"/>
        <v>0</v>
      </c>
      <c r="V7408" s="101">
        <f t="shared" ca="1" si="1037"/>
        <v>228.78264723598267</v>
      </c>
    </row>
    <row r="7409" spans="2:22" x14ac:dyDescent="0.3">
      <c r="B7409" s="13">
        <v>2023</v>
      </c>
      <c r="C7409" s="13">
        <v>11</v>
      </c>
      <c r="D7409" s="13">
        <v>3</v>
      </c>
      <c r="E7409" s="83" t="s">
        <v>406</v>
      </c>
      <c r="F7409" s="13">
        <v>5</v>
      </c>
      <c r="G7409" s="13">
        <v>2</v>
      </c>
      <c r="H7409" s="13" t="s">
        <v>69</v>
      </c>
      <c r="I7409" s="13" t="s">
        <v>54</v>
      </c>
      <c r="J7409" s="13"/>
      <c r="K7409" s="13" t="s">
        <v>28</v>
      </c>
      <c r="L7409" s="12">
        <f t="shared" ca="1" si="1030"/>
        <v>0.85465235955632812</v>
      </c>
      <c r="M7409" s="101">
        <f t="shared" ca="1" si="1031"/>
        <v>4.5014539777831805E-2</v>
      </c>
      <c r="N7409" s="101">
        <f t="shared" ca="1" si="1038"/>
        <v>1040.9178926944674</v>
      </c>
      <c r="O7409" s="101">
        <f t="shared" ca="1" si="1032"/>
        <v>9.2216989596127799E-2</v>
      </c>
      <c r="Q7409" s="12">
        <f t="shared" ca="1" si="1033"/>
        <v>0</v>
      </c>
      <c r="R7409" s="101">
        <f t="shared" ca="1" si="1034"/>
        <v>0</v>
      </c>
      <c r="S7409" s="13"/>
      <c r="T7409" s="101">
        <f t="shared" ca="1" si="1035"/>
        <v>4.5014539777831805E-2</v>
      </c>
      <c r="U7409" s="101">
        <f t="shared" si="1036"/>
        <v>0</v>
      </c>
      <c r="V7409" s="101">
        <f t="shared" ca="1" si="1037"/>
        <v>228.8276617757605</v>
      </c>
    </row>
    <row r="7410" spans="2:22" x14ac:dyDescent="0.3">
      <c r="B7410" s="13">
        <v>2023</v>
      </c>
      <c r="C7410" s="13">
        <v>11</v>
      </c>
      <c r="D7410" s="13">
        <v>3</v>
      </c>
      <c r="E7410" s="83" t="s">
        <v>406</v>
      </c>
      <c r="F7410" s="13">
        <v>5</v>
      </c>
      <c r="G7410" s="13">
        <v>3</v>
      </c>
      <c r="H7410" s="13" t="s">
        <v>69</v>
      </c>
      <c r="I7410" s="13" t="s">
        <v>54</v>
      </c>
      <c r="J7410" s="13"/>
      <c r="K7410" s="13" t="s">
        <v>28</v>
      </c>
      <c r="L7410" s="12">
        <f t="shared" ca="1" si="1030"/>
        <v>0.80187347702332012</v>
      </c>
      <c r="M7410" s="101">
        <f t="shared" ca="1" si="1031"/>
        <v>4.2234676034818272E-2</v>
      </c>
      <c r="N7410" s="101">
        <f t="shared" ca="1" si="1038"/>
        <v>1040.9178926944674</v>
      </c>
      <c r="O7410" s="101">
        <f t="shared" ca="1" si="1032"/>
        <v>8.6522148170816243E-2</v>
      </c>
      <c r="Q7410" s="12">
        <f t="shared" ca="1" si="1033"/>
        <v>0</v>
      </c>
      <c r="R7410" s="101">
        <f t="shared" ca="1" si="1034"/>
        <v>0</v>
      </c>
      <c r="S7410" s="13"/>
      <c r="T7410" s="101">
        <f t="shared" ca="1" si="1035"/>
        <v>4.2234676034818272E-2</v>
      </c>
      <c r="U7410" s="101">
        <f t="shared" si="1036"/>
        <v>0</v>
      </c>
      <c r="V7410" s="101">
        <f t="shared" ca="1" si="1037"/>
        <v>228.86989645179531</v>
      </c>
    </row>
    <row r="7411" spans="2:22" x14ac:dyDescent="0.3">
      <c r="B7411" s="13">
        <v>2023</v>
      </c>
      <c r="C7411" s="13">
        <v>11</v>
      </c>
      <c r="D7411" s="13">
        <v>3</v>
      </c>
      <c r="E7411" s="83" t="s">
        <v>406</v>
      </c>
      <c r="F7411" s="13">
        <v>5</v>
      </c>
      <c r="G7411" s="13">
        <v>4</v>
      </c>
      <c r="H7411" s="13" t="s">
        <v>69</v>
      </c>
      <c r="I7411" s="13" t="s">
        <v>54</v>
      </c>
      <c r="J7411" s="13"/>
      <c r="K7411" s="13" t="s">
        <v>28</v>
      </c>
      <c r="L7411" s="12">
        <f t="shared" ca="1" si="1030"/>
        <v>0.79656355238089815</v>
      </c>
      <c r="M7411" s="101">
        <f t="shared" ca="1" si="1031"/>
        <v>4.1955002303901909E-2</v>
      </c>
      <c r="N7411" s="101">
        <f t="shared" ca="1" si="1038"/>
        <v>1040.9178926944674</v>
      </c>
      <c r="O7411" s="101">
        <f t="shared" ca="1" si="1032"/>
        <v>8.5949207301898908E-2</v>
      </c>
      <c r="Q7411" s="12">
        <f t="shared" ca="1" si="1033"/>
        <v>0</v>
      </c>
      <c r="R7411" s="101">
        <f t="shared" ca="1" si="1034"/>
        <v>0</v>
      </c>
      <c r="S7411" s="13"/>
      <c r="T7411" s="101">
        <f t="shared" ca="1" si="1035"/>
        <v>4.1955002303901909E-2</v>
      </c>
      <c r="U7411" s="101">
        <f t="shared" si="1036"/>
        <v>0</v>
      </c>
      <c r="V7411" s="101">
        <f t="shared" ca="1" si="1037"/>
        <v>228.91185145409921</v>
      </c>
    </row>
    <row r="7412" spans="2:22" x14ac:dyDescent="0.3">
      <c r="B7412" s="13">
        <v>2023</v>
      </c>
      <c r="C7412" s="13">
        <v>11</v>
      </c>
      <c r="D7412" s="13">
        <v>3</v>
      </c>
      <c r="E7412" s="83" t="s">
        <v>406</v>
      </c>
      <c r="F7412" s="13">
        <v>5</v>
      </c>
      <c r="G7412" s="13">
        <v>5</v>
      </c>
      <c r="H7412" s="13" t="s">
        <v>69</v>
      </c>
      <c r="I7412" s="13" t="s">
        <v>54</v>
      </c>
      <c r="J7412" s="13"/>
      <c r="K7412" s="13" t="s">
        <v>28</v>
      </c>
      <c r="L7412" s="12">
        <f t="shared" ca="1" si="1030"/>
        <v>0.8403264687196681</v>
      </c>
      <c r="M7412" s="101">
        <f t="shared" ca="1" si="1031"/>
        <v>4.4259995107464922E-2</v>
      </c>
      <c r="N7412" s="101">
        <f t="shared" ca="1" si="1038"/>
        <v>1040.9178926944674</v>
      </c>
      <c r="O7412" s="101">
        <f t="shared" ca="1" si="1032"/>
        <v>9.0671225974852179E-2</v>
      </c>
      <c r="Q7412" s="12">
        <f t="shared" ca="1" si="1033"/>
        <v>0</v>
      </c>
      <c r="R7412" s="101">
        <f t="shared" ca="1" si="1034"/>
        <v>0</v>
      </c>
      <c r="S7412" s="13"/>
      <c r="T7412" s="101">
        <f t="shared" ca="1" si="1035"/>
        <v>4.4259995107464922E-2</v>
      </c>
      <c r="U7412" s="101">
        <f t="shared" si="1036"/>
        <v>0</v>
      </c>
      <c r="V7412" s="101">
        <f t="shared" ca="1" si="1037"/>
        <v>228.95611144920667</v>
      </c>
    </row>
    <row r="7413" spans="2:22" x14ac:dyDescent="0.3">
      <c r="B7413" s="13">
        <v>2023</v>
      </c>
      <c r="C7413" s="13">
        <v>11</v>
      </c>
      <c r="D7413" s="13">
        <v>3</v>
      </c>
      <c r="E7413" s="83" t="s">
        <v>406</v>
      </c>
      <c r="F7413" s="13">
        <v>5</v>
      </c>
      <c r="G7413" s="13">
        <v>6</v>
      </c>
      <c r="H7413" s="13" t="s">
        <v>69</v>
      </c>
      <c r="I7413" s="13" t="s">
        <v>54</v>
      </c>
      <c r="J7413" s="13"/>
      <c r="K7413" s="13" t="s">
        <v>28</v>
      </c>
      <c r="L7413" s="12">
        <f t="shared" ca="1" si="1030"/>
        <v>0.82991543779960253</v>
      </c>
      <c r="M7413" s="101">
        <f t="shared" ca="1" si="1031"/>
        <v>4.3711646108905065E-2</v>
      </c>
      <c r="N7413" s="101">
        <f t="shared" ca="1" si="1038"/>
        <v>1040.9178926944674</v>
      </c>
      <c r="O7413" s="101">
        <f t="shared" ca="1" si="1032"/>
        <v>8.9547875738577115E-2</v>
      </c>
      <c r="Q7413" s="12">
        <f t="shared" ca="1" si="1033"/>
        <v>0</v>
      </c>
      <c r="R7413" s="101">
        <f t="shared" ca="1" si="1034"/>
        <v>0</v>
      </c>
      <c r="S7413" s="13"/>
      <c r="T7413" s="101">
        <f t="shared" ca="1" si="1035"/>
        <v>4.3711646108905065E-2</v>
      </c>
      <c r="U7413" s="101">
        <f t="shared" si="1036"/>
        <v>0</v>
      </c>
      <c r="V7413" s="101">
        <f t="shared" ca="1" si="1037"/>
        <v>228.99982309531558</v>
      </c>
    </row>
    <row r="7414" spans="2:22" x14ac:dyDescent="0.3">
      <c r="B7414" s="13">
        <v>2023</v>
      </c>
      <c r="C7414" s="13">
        <v>11</v>
      </c>
      <c r="D7414" s="13">
        <v>3</v>
      </c>
      <c r="E7414" s="83" t="s">
        <v>406</v>
      </c>
      <c r="F7414" s="13">
        <v>5</v>
      </c>
      <c r="G7414" s="13">
        <v>7</v>
      </c>
      <c r="H7414" s="13" t="s">
        <v>69</v>
      </c>
      <c r="I7414" s="13" t="s">
        <v>54</v>
      </c>
      <c r="J7414" s="13"/>
      <c r="K7414" s="13" t="s">
        <v>28</v>
      </c>
      <c r="L7414" s="12">
        <f t="shared" ca="1" si="1030"/>
        <v>0.7287738884062277</v>
      </c>
      <c r="M7414" s="101">
        <f t="shared" ca="1" si="1031"/>
        <v>3.8384520702356012E-2</v>
      </c>
      <c r="N7414" s="101">
        <f t="shared" ca="1" si="1038"/>
        <v>1040.9178926944674</v>
      </c>
      <c r="O7414" s="101">
        <f t="shared" ca="1" si="1032"/>
        <v>7.863470255903196E-2</v>
      </c>
      <c r="Q7414" s="12">
        <f t="shared" ca="1" si="1033"/>
        <v>5.6000000000000005</v>
      </c>
      <c r="R7414" s="101">
        <f t="shared" ca="1" si="1034"/>
        <v>0.41234929034641288</v>
      </c>
      <c r="S7414" s="13"/>
      <c r="T7414" s="101">
        <f t="shared" ca="1" si="1035"/>
        <v>0</v>
      </c>
      <c r="U7414" s="101">
        <f t="shared" si="1036"/>
        <v>0</v>
      </c>
      <c r="V7414" s="101">
        <f t="shared" ca="1" si="1037"/>
        <v>228.17512451462275</v>
      </c>
    </row>
    <row r="7415" spans="2:22" x14ac:dyDescent="0.3">
      <c r="B7415" s="13">
        <v>2023</v>
      </c>
      <c r="C7415" s="13">
        <v>11</v>
      </c>
      <c r="D7415" s="13">
        <v>3</v>
      </c>
      <c r="E7415" s="83" t="s">
        <v>406</v>
      </c>
      <c r="F7415" s="13">
        <v>5</v>
      </c>
      <c r="G7415" s="13">
        <v>8</v>
      </c>
      <c r="H7415" s="13" t="s">
        <v>69</v>
      </c>
      <c r="I7415" s="13" t="s">
        <v>54</v>
      </c>
      <c r="J7415" s="13"/>
      <c r="K7415" s="13" t="s">
        <v>28</v>
      </c>
      <c r="L7415" s="12">
        <f t="shared" ca="1" si="1030"/>
        <v>1.1451347338191324</v>
      </c>
      <c r="M7415" s="101">
        <f t="shared" ca="1" si="1031"/>
        <v>6.031424643025371E-2</v>
      </c>
      <c r="N7415" s="101">
        <f t="shared" ca="1" si="1038"/>
        <v>1040.9178926944674</v>
      </c>
      <c r="O7415" s="101">
        <f t="shared" ca="1" si="1032"/>
        <v>0.12356003777908439</v>
      </c>
      <c r="Q7415" s="12">
        <f t="shared" ca="1" si="1033"/>
        <v>5.6000000000000005</v>
      </c>
      <c r="R7415" s="101">
        <f t="shared" ca="1" si="1034"/>
        <v>0.3771043447822105</v>
      </c>
      <c r="S7415" s="13"/>
      <c r="T7415" s="101">
        <f t="shared" ca="1" si="1035"/>
        <v>0</v>
      </c>
      <c r="U7415" s="101">
        <f t="shared" si="1036"/>
        <v>0</v>
      </c>
      <c r="V7415" s="101">
        <f t="shared" ca="1" si="1037"/>
        <v>227.42091582505836</v>
      </c>
    </row>
    <row r="7416" spans="2:22" x14ac:dyDescent="0.3">
      <c r="B7416" s="13">
        <v>2023</v>
      </c>
      <c r="C7416" s="13">
        <v>11</v>
      </c>
      <c r="D7416" s="13">
        <v>3</v>
      </c>
      <c r="E7416" s="83" t="s">
        <v>406</v>
      </c>
      <c r="F7416" s="13">
        <v>5</v>
      </c>
      <c r="G7416" s="13">
        <v>9</v>
      </c>
      <c r="H7416" s="13" t="s">
        <v>69</v>
      </c>
      <c r="I7416" s="13" t="s">
        <v>54</v>
      </c>
      <c r="J7416" s="13"/>
      <c r="K7416" s="13" t="s">
        <v>28</v>
      </c>
      <c r="L7416" s="12">
        <f t="shared" ca="1" si="1030"/>
        <v>1.0221485023242682</v>
      </c>
      <c r="M7416" s="101">
        <f t="shared" ca="1" si="1031"/>
        <v>5.3836561617419211E-2</v>
      </c>
      <c r="N7416" s="101">
        <f t="shared" ca="1" si="1038"/>
        <v>1040.9178926944674</v>
      </c>
      <c r="O7416" s="101">
        <f t="shared" ca="1" si="1032"/>
        <v>0.11028982340078854</v>
      </c>
      <c r="Q7416" s="12">
        <f t="shared" ca="1" si="1033"/>
        <v>1.1722354910700086E-2</v>
      </c>
      <c r="R7416" s="101">
        <f t="shared" ca="1" si="1034"/>
        <v>0</v>
      </c>
      <c r="S7416" s="13"/>
      <c r="T7416" s="101">
        <f t="shared" ca="1" si="1035"/>
        <v>5.3219145184272634E-2</v>
      </c>
      <c r="U7416" s="101">
        <f t="shared" si="1036"/>
        <v>0</v>
      </c>
      <c r="V7416" s="101">
        <f t="shared" ca="1" si="1037"/>
        <v>227.47413497024263</v>
      </c>
    </row>
    <row r="7417" spans="2:22" x14ac:dyDescent="0.3">
      <c r="B7417" s="13">
        <v>2023</v>
      </c>
      <c r="C7417" s="13">
        <v>11</v>
      </c>
      <c r="D7417" s="13">
        <v>3</v>
      </c>
      <c r="E7417" s="83" t="s">
        <v>406</v>
      </c>
      <c r="F7417" s="13">
        <v>5</v>
      </c>
      <c r="G7417" s="13">
        <v>10</v>
      </c>
      <c r="H7417" s="13" t="s">
        <v>70</v>
      </c>
      <c r="I7417" s="13" t="s">
        <v>54</v>
      </c>
      <c r="J7417" s="13"/>
      <c r="K7417" s="13" t="s">
        <v>28</v>
      </c>
      <c r="L7417" s="12">
        <f t="shared" ca="1" si="1030"/>
        <v>1.0643078985292624</v>
      </c>
      <c r="M7417" s="101">
        <f t="shared" ca="1" si="1031"/>
        <v>3.3695988067436448E-2</v>
      </c>
      <c r="N7417" s="101">
        <f t="shared" ca="1" si="1038"/>
        <v>1040.9178926944674</v>
      </c>
      <c r="O7417" s="101">
        <f t="shared" ca="1" si="1032"/>
        <v>3.3695988067436448E-2</v>
      </c>
      <c r="Q7417" s="12">
        <f t="shared" ca="1" si="1033"/>
        <v>5.6000000000000005</v>
      </c>
      <c r="R7417" s="101">
        <f t="shared" ca="1" si="1034"/>
        <v>0.38394633638949804</v>
      </c>
      <c r="S7417" s="13"/>
      <c r="T7417" s="101">
        <f t="shared" ca="1" si="1035"/>
        <v>0</v>
      </c>
      <c r="U7417" s="101">
        <f t="shared" si="1036"/>
        <v>0</v>
      </c>
      <c r="V7417" s="101">
        <f t="shared" ca="1" si="1037"/>
        <v>226.70624229746363</v>
      </c>
    </row>
    <row r="7418" spans="2:22" x14ac:dyDescent="0.3">
      <c r="B7418" s="13">
        <v>2023</v>
      </c>
      <c r="C7418" s="13">
        <v>11</v>
      </c>
      <c r="D7418" s="13">
        <v>3</v>
      </c>
      <c r="E7418" s="83" t="s">
        <v>406</v>
      </c>
      <c r="F7418" s="13">
        <v>5</v>
      </c>
      <c r="G7418" s="13">
        <v>11</v>
      </c>
      <c r="H7418" s="13" t="s">
        <v>70</v>
      </c>
      <c r="I7418" s="13" t="s">
        <v>54</v>
      </c>
      <c r="J7418" s="13"/>
      <c r="K7418" s="13" t="s">
        <v>28</v>
      </c>
      <c r="L7418" s="12">
        <f t="shared" ca="1" si="1030"/>
        <v>0.85629630389482969</v>
      </c>
      <c r="M7418" s="101">
        <f t="shared" ca="1" si="1031"/>
        <v>2.7110340981310307E-2</v>
      </c>
      <c r="N7418" s="101">
        <f t="shared" ca="1" si="1038"/>
        <v>1040.9178926944674</v>
      </c>
      <c r="O7418" s="101">
        <f t="shared" ca="1" si="1032"/>
        <v>2.7110340981310307E-2</v>
      </c>
      <c r="Q7418" s="12">
        <f t="shared" ca="1" si="1033"/>
        <v>5.6000000000000005</v>
      </c>
      <c r="R7418" s="101">
        <f t="shared" ca="1" si="1034"/>
        <v>0.40155451787530272</v>
      </c>
      <c r="S7418" s="13"/>
      <c r="T7418" s="101">
        <f t="shared" ca="1" si="1035"/>
        <v>0</v>
      </c>
      <c r="U7418" s="101">
        <f t="shared" si="1036"/>
        <v>0</v>
      </c>
      <c r="V7418" s="101">
        <f t="shared" ca="1" si="1037"/>
        <v>225.90313326171304</v>
      </c>
    </row>
    <row r="7419" spans="2:22" x14ac:dyDescent="0.3">
      <c r="B7419" s="13">
        <v>2023</v>
      </c>
      <c r="C7419" s="13">
        <v>11</v>
      </c>
      <c r="D7419" s="13">
        <v>3</v>
      </c>
      <c r="E7419" s="83" t="s">
        <v>406</v>
      </c>
      <c r="F7419" s="13">
        <v>5</v>
      </c>
      <c r="G7419" s="13">
        <v>12</v>
      </c>
      <c r="H7419" s="13" t="s">
        <v>70</v>
      </c>
      <c r="I7419" s="13" t="s">
        <v>54</v>
      </c>
      <c r="J7419" s="13"/>
      <c r="K7419" s="13" t="s">
        <v>28</v>
      </c>
      <c r="L7419" s="12">
        <f t="shared" ca="1" si="1030"/>
        <v>1.0380997173768669</v>
      </c>
      <c r="M7419" s="101">
        <f t="shared" ca="1" si="1031"/>
        <v>3.2866237052151609E-2</v>
      </c>
      <c r="N7419" s="101">
        <f t="shared" ca="1" si="1038"/>
        <v>1040.9178926944674</v>
      </c>
      <c r="O7419" s="101">
        <f t="shared" ca="1" si="1032"/>
        <v>3.2866237052151609E-2</v>
      </c>
      <c r="Q7419" s="12">
        <f t="shared" ca="1" si="1033"/>
        <v>5.6000000000000005</v>
      </c>
      <c r="R7419" s="101">
        <f t="shared" ca="1" si="1034"/>
        <v>0.38616485892404828</v>
      </c>
      <c r="S7419" s="13"/>
      <c r="T7419" s="101">
        <f t="shared" ca="1" si="1035"/>
        <v>0</v>
      </c>
      <c r="U7419" s="101">
        <f t="shared" si="1036"/>
        <v>0</v>
      </c>
      <c r="V7419" s="101">
        <f t="shared" ca="1" si="1037"/>
        <v>225.13080354386494</v>
      </c>
    </row>
    <row r="7420" spans="2:22" x14ac:dyDescent="0.3">
      <c r="B7420" s="13">
        <v>2023</v>
      </c>
      <c r="C7420" s="13">
        <v>11</v>
      </c>
      <c r="D7420" s="13">
        <v>3</v>
      </c>
      <c r="E7420" s="83" t="s">
        <v>406</v>
      </c>
      <c r="F7420" s="13">
        <v>5</v>
      </c>
      <c r="G7420" s="13">
        <v>13</v>
      </c>
      <c r="H7420" s="13" t="s">
        <v>70</v>
      </c>
      <c r="I7420" s="13" t="s">
        <v>54</v>
      </c>
      <c r="J7420" s="13"/>
      <c r="K7420" s="13" t="s">
        <v>28</v>
      </c>
      <c r="L7420" s="12">
        <f t="shared" ca="1" si="1030"/>
        <v>1.209774439149442</v>
      </c>
      <c r="M7420" s="101">
        <f t="shared" ca="1" si="1031"/>
        <v>3.8301458743471337E-2</v>
      </c>
      <c r="N7420" s="101">
        <f t="shared" ca="1" si="1038"/>
        <v>1040.9178926944674</v>
      </c>
      <c r="O7420" s="101">
        <f t="shared" ca="1" si="1032"/>
        <v>3.8301458743471337E-2</v>
      </c>
      <c r="Q7420" s="12">
        <f t="shared" ca="1" si="1033"/>
        <v>5.6000000000000005</v>
      </c>
      <c r="R7420" s="101">
        <f t="shared" ca="1" si="1034"/>
        <v>0.37163259372599977</v>
      </c>
      <c r="S7420" s="13"/>
      <c r="T7420" s="101">
        <f t="shared" ca="1" si="1035"/>
        <v>0</v>
      </c>
      <c r="U7420" s="101">
        <f t="shared" si="1036"/>
        <v>0</v>
      </c>
      <c r="V7420" s="101">
        <f t="shared" ca="1" si="1037"/>
        <v>224.38753835641296</v>
      </c>
    </row>
    <row r="7421" spans="2:22" x14ac:dyDescent="0.3">
      <c r="B7421" s="13">
        <v>2023</v>
      </c>
      <c r="C7421" s="13">
        <v>11</v>
      </c>
      <c r="D7421" s="13">
        <v>3</v>
      </c>
      <c r="E7421" s="83" t="s">
        <v>406</v>
      </c>
      <c r="F7421" s="13">
        <v>5</v>
      </c>
      <c r="G7421" s="13">
        <v>14</v>
      </c>
      <c r="H7421" s="13" t="s">
        <v>70</v>
      </c>
      <c r="I7421" s="13" t="s">
        <v>54</v>
      </c>
      <c r="J7421" s="13"/>
      <c r="K7421" s="13" t="s">
        <v>28</v>
      </c>
      <c r="L7421" s="12">
        <f t="shared" ca="1" si="1030"/>
        <v>1.0832091392477063</v>
      </c>
      <c r="M7421" s="101">
        <f t="shared" ca="1" si="1031"/>
        <v>3.429440134858238E-2</v>
      </c>
      <c r="N7421" s="101">
        <f t="shared" ca="1" si="1038"/>
        <v>1040.9178926944674</v>
      </c>
      <c r="O7421" s="101">
        <f t="shared" ca="1" si="1032"/>
        <v>3.429440134858238E-2</v>
      </c>
      <c r="Q7421" s="12">
        <f t="shared" ca="1" si="1033"/>
        <v>0</v>
      </c>
      <c r="R7421" s="101">
        <f t="shared" ca="1" si="1034"/>
        <v>0</v>
      </c>
      <c r="S7421" s="13"/>
      <c r="T7421" s="101">
        <f t="shared" ca="1" si="1035"/>
        <v>3.429440134858238E-2</v>
      </c>
      <c r="U7421" s="101">
        <f t="shared" si="1036"/>
        <v>0</v>
      </c>
      <c r="V7421" s="101">
        <f t="shared" ca="1" si="1037"/>
        <v>224.42183275776154</v>
      </c>
    </row>
    <row r="7422" spans="2:22" x14ac:dyDescent="0.3">
      <c r="B7422" s="13">
        <v>2023</v>
      </c>
      <c r="C7422" s="13">
        <v>11</v>
      </c>
      <c r="D7422" s="13">
        <v>3</v>
      </c>
      <c r="E7422" s="83" t="s">
        <v>406</v>
      </c>
      <c r="F7422" s="13">
        <v>5</v>
      </c>
      <c r="G7422" s="13">
        <v>15</v>
      </c>
      <c r="H7422" s="13" t="s">
        <v>70</v>
      </c>
      <c r="I7422" s="13" t="s">
        <v>54</v>
      </c>
      <c r="J7422" s="13"/>
      <c r="K7422" s="13" t="s">
        <v>28</v>
      </c>
      <c r="L7422" s="12">
        <f t="shared" ca="1" si="1030"/>
        <v>1.3487660021461489</v>
      </c>
      <c r="M7422" s="101">
        <f t="shared" ca="1" si="1031"/>
        <v>4.2701931627947075E-2</v>
      </c>
      <c r="N7422" s="101">
        <f t="shared" ca="1" si="1038"/>
        <v>1040.9178926944674</v>
      </c>
      <c r="O7422" s="101">
        <f t="shared" ca="1" si="1032"/>
        <v>4.2701931627947075E-2</v>
      </c>
      <c r="Q7422" s="12">
        <f t="shared" ca="1" si="1033"/>
        <v>0</v>
      </c>
      <c r="R7422" s="101">
        <f t="shared" ca="1" si="1034"/>
        <v>0</v>
      </c>
      <c r="S7422" s="13"/>
      <c r="T7422" s="101">
        <f t="shared" ca="1" si="1035"/>
        <v>4.2701931627947075E-2</v>
      </c>
      <c r="U7422" s="101">
        <f t="shared" si="1036"/>
        <v>0</v>
      </c>
      <c r="V7422" s="101">
        <f t="shared" ca="1" si="1037"/>
        <v>224.4645346893895</v>
      </c>
    </row>
    <row r="7423" spans="2:22" x14ac:dyDescent="0.3">
      <c r="B7423" s="13">
        <v>2023</v>
      </c>
      <c r="C7423" s="13">
        <v>11</v>
      </c>
      <c r="D7423" s="13">
        <v>3</v>
      </c>
      <c r="E7423" s="83" t="s">
        <v>406</v>
      </c>
      <c r="F7423" s="13">
        <v>5</v>
      </c>
      <c r="G7423" s="13">
        <v>16</v>
      </c>
      <c r="H7423" s="13" t="s">
        <v>71</v>
      </c>
      <c r="I7423" s="13" t="s">
        <v>54</v>
      </c>
      <c r="J7423" s="13"/>
      <c r="K7423" s="13" t="s">
        <v>28</v>
      </c>
      <c r="L7423" s="12">
        <f t="shared" ca="1" si="1030"/>
        <v>1.2556784243467849</v>
      </c>
      <c r="M7423" s="101">
        <f t="shared" ca="1" si="1031"/>
        <v>0.10938214754484844</v>
      </c>
      <c r="N7423" s="101">
        <f t="shared" ca="1" si="1038"/>
        <v>1041.1657845434072</v>
      </c>
      <c r="O7423" s="101">
        <f t="shared" ca="1" si="1032"/>
        <v>0.35391296390214133</v>
      </c>
      <c r="Q7423" s="12">
        <f t="shared" ca="1" si="1033"/>
        <v>5.6000000000000005</v>
      </c>
      <c r="R7423" s="101">
        <f t="shared" ca="1" si="1034"/>
        <v>0.36774682137904474</v>
      </c>
      <c r="S7423" s="13"/>
      <c r="T7423" s="101">
        <f t="shared" ca="1" si="1035"/>
        <v>0</v>
      </c>
      <c r="U7423" s="101">
        <f t="shared" ca="1" si="1036"/>
        <v>0.24789184893979446</v>
      </c>
      <c r="V7423" s="101">
        <f t="shared" ca="1" si="1037"/>
        <v>223.9769328955712</v>
      </c>
    </row>
    <row r="7424" spans="2:22" x14ac:dyDescent="0.3">
      <c r="B7424" s="13">
        <v>2023</v>
      </c>
      <c r="C7424" s="13">
        <v>11</v>
      </c>
      <c r="D7424" s="13">
        <v>3</v>
      </c>
      <c r="E7424" s="83" t="s">
        <v>406</v>
      </c>
      <c r="F7424" s="13">
        <v>5</v>
      </c>
      <c r="G7424" s="13">
        <v>17</v>
      </c>
      <c r="H7424" s="13" t="s">
        <v>71</v>
      </c>
      <c r="I7424" s="13" t="s">
        <v>54</v>
      </c>
      <c r="J7424" s="13"/>
      <c r="K7424" s="13" t="s">
        <v>28</v>
      </c>
      <c r="L7424" s="12">
        <f t="shared" ref="L7424:L7487" ca="1" si="1039">IF(K7424="Weekday",_xlfn.NORM.INV(RAND(),VLOOKUP(G7424,$J$5:$N$28,4),VLOOKUP(G7424,$J$5:$N$28,5)),_xlfn.NORM.INV(RAND(),VLOOKUP(G7424,$P$5:$T$28,4),VLOOKUP(G7424,$P$5:$T$28,5)))*VLOOKUP(C7424,$P$32:$R$43,3)</f>
        <v>1.4180067011064394</v>
      </c>
      <c r="M7424" s="101">
        <f t="shared" ref="M7424:M7487" ca="1" si="1040">IF(I7424="Winter",VLOOKUP(G7424,$J$40:$L$43,3),VLOOKUP(G7424,$J$40:$L$43,2))*L7424</f>
        <v>0.12352256373338195</v>
      </c>
      <c r="N7424" s="101">
        <f t="shared" ca="1" si="1038"/>
        <v>1041.4457226996506</v>
      </c>
      <c r="O7424" s="101">
        <f t="shared" ref="O7424:O7487" ca="1" si="1041">IF(I7424="Winter",VLOOKUP(G7424,$J$46:$L$49,3),VLOOKUP(G7424,$J$46:$L$49,2))*L7424</f>
        <v>0.39966518870684992</v>
      </c>
      <c r="Q7424" s="12">
        <f t="shared" ref="Q7424:Q7487" ca="1" si="1042">MIN(MAX(AND(IF(G7424&gt;=VLOOKUP(C7424,$O$46:$T$57,5),1,0),IF(G7424&lt;=VLOOKUP(C7424,$O$46:$T$57,6),1,0))*$G$50*_xlfn.NORM.INV(RAND(),VLOOKUP(C7424,$B$4:$F$15,4),VLOOKUP(C7424,$B$4:$F$15,4)),0),0.2)*$G$51</f>
        <v>5.6000000000000005</v>
      </c>
      <c r="R7424" s="101">
        <f t="shared" ref="R7424:R7487" ca="1" si="1043">MAX(Q7424-L7424,0)*$G$52</f>
        <v>0.35400573275133995</v>
      </c>
      <c r="S7424" s="13"/>
      <c r="T7424" s="101">
        <f t="shared" ref="T7424:T7487" ca="1" si="1044">MAX(L7424-Q7424,0)*IF(I7424="Winter",VLOOKUP(G7424,$J$40:$L$43,3),VLOOKUP(G7424,$J$40:$L$43,2))</f>
        <v>0</v>
      </c>
      <c r="U7424" s="101">
        <f t="shared" ca="1" si="1036"/>
        <v>0.2799381562434296</v>
      </c>
      <c r="V7424" s="101">
        <f t="shared" ca="1" si="1037"/>
        <v>223.54885958631195</v>
      </c>
    </row>
    <row r="7425" spans="2:22" x14ac:dyDescent="0.3">
      <c r="B7425" s="13">
        <v>2023</v>
      </c>
      <c r="C7425" s="13">
        <v>11</v>
      </c>
      <c r="D7425" s="13">
        <v>3</v>
      </c>
      <c r="E7425" s="83" t="s">
        <v>406</v>
      </c>
      <c r="F7425" s="13">
        <v>5</v>
      </c>
      <c r="G7425" s="13">
        <v>18</v>
      </c>
      <c r="H7425" s="13" t="s">
        <v>71</v>
      </c>
      <c r="I7425" s="13" t="s">
        <v>54</v>
      </c>
      <c r="J7425" s="13"/>
      <c r="K7425" s="13" t="s">
        <v>28</v>
      </c>
      <c r="L7425" s="12">
        <f t="shared" ca="1" si="1039"/>
        <v>1.5340463906906707</v>
      </c>
      <c r="M7425" s="101">
        <f t="shared" ca="1" si="1040"/>
        <v>0.13363078109306434</v>
      </c>
      <c r="N7425" s="101">
        <f t="shared" ca="1" si="1038"/>
        <v>1041.7485690246128</v>
      </c>
      <c r="O7425" s="101">
        <f t="shared" ca="1" si="1041"/>
        <v>0.43237097521616552</v>
      </c>
      <c r="Q7425" s="12">
        <f t="shared" ca="1" si="1042"/>
        <v>0</v>
      </c>
      <c r="R7425" s="101">
        <f t="shared" ca="1" si="1043"/>
        <v>0</v>
      </c>
      <c r="S7425" s="13"/>
      <c r="T7425" s="101">
        <f t="shared" ca="1" si="1044"/>
        <v>0.13363078109306434</v>
      </c>
      <c r="U7425" s="101">
        <f t="shared" ref="U7425:U7488" ca="1" si="1045">IF(H7425="On-Peak",IF(I7425="Winter",((L7425*$D$48)/60),((L7425*$D$47)/60)),0)</f>
        <v>0.30284632496218328</v>
      </c>
      <c r="V7425" s="101">
        <f t="shared" ref="V7425:V7488" ca="1" si="1046">V7424+MAX(T7425-R7425,0)-MAX(R7425-T7425,0)+MAX(U7425-R7425,0)-MAX(R7425-U7425,0)</f>
        <v>223.98533669236721</v>
      </c>
    </row>
    <row r="7426" spans="2:22" x14ac:dyDescent="0.3">
      <c r="B7426" s="13">
        <v>2023</v>
      </c>
      <c r="C7426" s="13">
        <v>11</v>
      </c>
      <c r="D7426" s="13">
        <v>3</v>
      </c>
      <c r="E7426" s="83" t="s">
        <v>406</v>
      </c>
      <c r="F7426" s="13">
        <v>5</v>
      </c>
      <c r="G7426" s="13">
        <v>19</v>
      </c>
      <c r="H7426" s="13" t="s">
        <v>71</v>
      </c>
      <c r="I7426" s="13" t="s">
        <v>54</v>
      </c>
      <c r="J7426" s="13"/>
      <c r="K7426" s="13" t="s">
        <v>28</v>
      </c>
      <c r="L7426" s="12">
        <f t="shared" ca="1" si="1039"/>
        <v>1.7885727173754065</v>
      </c>
      <c r="M7426" s="101">
        <f t="shared" ca="1" si="1040"/>
        <v>0.15580256941057166</v>
      </c>
      <c r="N7426" s="101">
        <f t="shared" ca="1" si="1038"/>
        <v>1042.1016630885681</v>
      </c>
      <c r="O7426" s="101">
        <f t="shared" ca="1" si="1041"/>
        <v>0.50410922039225825</v>
      </c>
      <c r="Q7426" s="12">
        <f t="shared" ca="1" si="1042"/>
        <v>0</v>
      </c>
      <c r="R7426" s="101">
        <f t="shared" ca="1" si="1043"/>
        <v>0</v>
      </c>
      <c r="S7426" s="13"/>
      <c r="T7426" s="101">
        <f t="shared" ca="1" si="1044"/>
        <v>0.15580256941057166</v>
      </c>
      <c r="U7426" s="101">
        <f t="shared" ca="1" si="1045"/>
        <v>0.35309406395519483</v>
      </c>
      <c r="V7426" s="101">
        <f t="shared" ca="1" si="1046"/>
        <v>224.49423332573298</v>
      </c>
    </row>
    <row r="7427" spans="2:22" x14ac:dyDescent="0.3">
      <c r="B7427" s="13">
        <v>2023</v>
      </c>
      <c r="C7427" s="13">
        <v>11</v>
      </c>
      <c r="D7427" s="13">
        <v>3</v>
      </c>
      <c r="E7427" s="83" t="s">
        <v>406</v>
      </c>
      <c r="F7427" s="13">
        <v>5</v>
      </c>
      <c r="G7427" s="13">
        <v>20</v>
      </c>
      <c r="H7427" s="13" t="s">
        <v>69</v>
      </c>
      <c r="I7427" s="13" t="s">
        <v>54</v>
      </c>
      <c r="J7427" s="13"/>
      <c r="K7427" s="13" t="s">
        <v>28</v>
      </c>
      <c r="L7427" s="12">
        <f t="shared" ca="1" si="1039"/>
        <v>1.7740319670255498</v>
      </c>
      <c r="M7427" s="101">
        <f t="shared" ca="1" si="1040"/>
        <v>9.3438263703235713E-2</v>
      </c>
      <c r="N7427" s="101">
        <f t="shared" ca="1" si="1038"/>
        <v>1042.1016630885681</v>
      </c>
      <c r="O7427" s="101">
        <f t="shared" ca="1" si="1041"/>
        <v>0.19141804924205683</v>
      </c>
      <c r="Q7427" s="12">
        <f t="shared" ca="1" si="1042"/>
        <v>0</v>
      </c>
      <c r="R7427" s="101">
        <f t="shared" ca="1" si="1043"/>
        <v>0</v>
      </c>
      <c r="S7427" s="13"/>
      <c r="T7427" s="101">
        <f t="shared" ca="1" si="1044"/>
        <v>9.3438263703235713E-2</v>
      </c>
      <c r="U7427" s="101">
        <f t="shared" si="1045"/>
        <v>0</v>
      </c>
      <c r="V7427" s="101">
        <f t="shared" ca="1" si="1046"/>
        <v>224.58767158943621</v>
      </c>
    </row>
    <row r="7428" spans="2:22" x14ac:dyDescent="0.3">
      <c r="B7428" s="13">
        <v>2023</v>
      </c>
      <c r="C7428" s="13">
        <v>11</v>
      </c>
      <c r="D7428" s="13">
        <v>3</v>
      </c>
      <c r="E7428" s="83" t="s">
        <v>406</v>
      </c>
      <c r="F7428" s="13">
        <v>5</v>
      </c>
      <c r="G7428" s="13">
        <v>21</v>
      </c>
      <c r="H7428" s="13" t="s">
        <v>69</v>
      </c>
      <c r="I7428" s="13" t="s">
        <v>54</v>
      </c>
      <c r="J7428" s="13"/>
      <c r="K7428" s="13" t="s">
        <v>28</v>
      </c>
      <c r="L7428" s="12">
        <f t="shared" ca="1" si="1039"/>
        <v>1.3615747444107194</v>
      </c>
      <c r="M7428" s="101">
        <f t="shared" ca="1" si="1040"/>
        <v>7.1714141788112584E-2</v>
      </c>
      <c r="N7428" s="101">
        <f t="shared" ca="1" si="1038"/>
        <v>1042.1016630885681</v>
      </c>
      <c r="O7428" s="101">
        <f t="shared" ca="1" si="1041"/>
        <v>0.14691391492191661</v>
      </c>
      <c r="Q7428" s="12">
        <f t="shared" ca="1" si="1042"/>
        <v>0</v>
      </c>
      <c r="R7428" s="101">
        <f t="shared" ca="1" si="1043"/>
        <v>0</v>
      </c>
      <c r="S7428" s="13"/>
      <c r="T7428" s="101">
        <f t="shared" ca="1" si="1044"/>
        <v>7.1714141788112584E-2</v>
      </c>
      <c r="U7428" s="101">
        <f t="shared" si="1045"/>
        <v>0</v>
      </c>
      <c r="V7428" s="101">
        <f t="shared" ca="1" si="1046"/>
        <v>224.65938573122432</v>
      </c>
    </row>
    <row r="7429" spans="2:22" x14ac:dyDescent="0.3">
      <c r="B7429" s="13">
        <v>2023</v>
      </c>
      <c r="C7429" s="13">
        <v>11</v>
      </c>
      <c r="D7429" s="13">
        <v>3</v>
      </c>
      <c r="E7429" s="83" t="s">
        <v>406</v>
      </c>
      <c r="F7429" s="13">
        <v>5</v>
      </c>
      <c r="G7429" s="13">
        <v>22</v>
      </c>
      <c r="H7429" s="13" t="s">
        <v>69</v>
      </c>
      <c r="I7429" s="13" t="s">
        <v>54</v>
      </c>
      <c r="J7429" s="13"/>
      <c r="K7429" s="13" t="s">
        <v>28</v>
      </c>
      <c r="L7429" s="12">
        <f t="shared" ca="1" si="1039"/>
        <v>1.3954840990715662</v>
      </c>
      <c r="M7429" s="101">
        <f t="shared" ca="1" si="1040"/>
        <v>7.3500147498099397E-2</v>
      </c>
      <c r="N7429" s="101">
        <f t="shared" ca="1" si="1038"/>
        <v>1042.1016630885681</v>
      </c>
      <c r="O7429" s="101">
        <f t="shared" ca="1" si="1041"/>
        <v>0.15057273428982199</v>
      </c>
      <c r="Q7429" s="12">
        <f t="shared" ca="1" si="1042"/>
        <v>0</v>
      </c>
      <c r="R7429" s="101">
        <f t="shared" ca="1" si="1043"/>
        <v>0</v>
      </c>
      <c r="S7429" s="13"/>
      <c r="T7429" s="101">
        <f t="shared" ca="1" si="1044"/>
        <v>7.3500147498099397E-2</v>
      </c>
      <c r="U7429" s="101">
        <f t="shared" si="1045"/>
        <v>0</v>
      </c>
      <c r="V7429" s="101">
        <f t="shared" ca="1" si="1046"/>
        <v>224.73288587872241</v>
      </c>
    </row>
    <row r="7430" spans="2:22" x14ac:dyDescent="0.3">
      <c r="B7430" s="13">
        <v>2023</v>
      </c>
      <c r="C7430" s="13">
        <v>11</v>
      </c>
      <c r="D7430" s="13">
        <v>3</v>
      </c>
      <c r="E7430" s="83" t="s">
        <v>406</v>
      </c>
      <c r="F7430" s="13">
        <v>5</v>
      </c>
      <c r="G7430" s="13">
        <v>23</v>
      </c>
      <c r="H7430" s="13" t="s">
        <v>69</v>
      </c>
      <c r="I7430" s="13" t="s">
        <v>54</v>
      </c>
      <c r="J7430" s="13"/>
      <c r="K7430" s="13" t="s">
        <v>28</v>
      </c>
      <c r="L7430" s="12">
        <f t="shared" ca="1" si="1039"/>
        <v>1.7896237865513931</v>
      </c>
      <c r="M7430" s="101">
        <f t="shared" ca="1" si="1040"/>
        <v>9.4259484837661875E-2</v>
      </c>
      <c r="N7430" s="101">
        <f t="shared" ca="1" si="1038"/>
        <v>1042.1016630885681</v>
      </c>
      <c r="O7430" s="101">
        <f t="shared" ca="1" si="1041"/>
        <v>0.19310040656889529</v>
      </c>
      <c r="Q7430" s="12">
        <f t="shared" ca="1" si="1042"/>
        <v>0</v>
      </c>
      <c r="R7430" s="101">
        <f t="shared" ca="1" si="1043"/>
        <v>0</v>
      </c>
      <c r="S7430" s="13"/>
      <c r="T7430" s="101">
        <f t="shared" ca="1" si="1044"/>
        <v>9.4259484837661875E-2</v>
      </c>
      <c r="U7430" s="101">
        <f t="shared" si="1045"/>
        <v>0</v>
      </c>
      <c r="V7430" s="101">
        <f t="shared" ca="1" si="1046"/>
        <v>224.82714536356008</v>
      </c>
    </row>
    <row r="7431" spans="2:22" x14ac:dyDescent="0.3">
      <c r="B7431" s="13">
        <v>2023</v>
      </c>
      <c r="C7431" s="13">
        <v>11</v>
      </c>
      <c r="D7431" s="13">
        <v>4</v>
      </c>
      <c r="E7431" s="83" t="s">
        <v>407</v>
      </c>
      <c r="F7431" s="13">
        <v>6</v>
      </c>
      <c r="G7431" s="13">
        <v>0</v>
      </c>
      <c r="H7431" s="13" t="s">
        <v>69</v>
      </c>
      <c r="I7431" s="13" t="s">
        <v>54</v>
      </c>
      <c r="J7431" s="13"/>
      <c r="K7431" s="13" t="s">
        <v>28</v>
      </c>
      <c r="L7431" s="12">
        <f t="shared" ca="1" si="1039"/>
        <v>1.5698226178578989</v>
      </c>
      <c r="M7431" s="101">
        <f t="shared" ca="1" si="1040"/>
        <v>8.2682557282575536E-2</v>
      </c>
      <c r="N7431" s="101">
        <f t="shared" ca="1" si="1038"/>
        <v>1042.1016630885681</v>
      </c>
      <c r="O7431" s="101">
        <f t="shared" ca="1" si="1041"/>
        <v>0.16938386046686729</v>
      </c>
      <c r="Q7431" s="12">
        <f t="shared" ca="1" si="1042"/>
        <v>0</v>
      </c>
      <c r="R7431" s="101">
        <f t="shared" ca="1" si="1043"/>
        <v>0</v>
      </c>
      <c r="S7431" s="13"/>
      <c r="T7431" s="101">
        <f t="shared" ca="1" si="1044"/>
        <v>8.2682557282575536E-2</v>
      </c>
      <c r="U7431" s="101">
        <f t="shared" si="1045"/>
        <v>0</v>
      </c>
      <c r="V7431" s="101">
        <f t="shared" ca="1" si="1046"/>
        <v>224.90982792084264</v>
      </c>
    </row>
    <row r="7432" spans="2:22" x14ac:dyDescent="0.3">
      <c r="B7432" s="13">
        <v>2023</v>
      </c>
      <c r="C7432" s="13">
        <v>11</v>
      </c>
      <c r="D7432" s="13">
        <v>4</v>
      </c>
      <c r="E7432" s="83" t="s">
        <v>407</v>
      </c>
      <c r="F7432" s="13">
        <v>6</v>
      </c>
      <c r="G7432" s="13">
        <v>1</v>
      </c>
      <c r="H7432" s="13" t="s">
        <v>69</v>
      </c>
      <c r="I7432" s="13" t="s">
        <v>54</v>
      </c>
      <c r="J7432" s="13"/>
      <c r="K7432" s="13" t="s">
        <v>28</v>
      </c>
      <c r="L7432" s="12">
        <f t="shared" ca="1" si="1039"/>
        <v>0.78821184640053332</v>
      </c>
      <c r="M7432" s="101">
        <f t="shared" ca="1" si="1040"/>
        <v>4.1515117949916094E-2</v>
      </c>
      <c r="N7432" s="101">
        <f t="shared" ca="1" si="1038"/>
        <v>1042.1016630885681</v>
      </c>
      <c r="O7432" s="101">
        <f t="shared" ca="1" si="1041"/>
        <v>8.504805822661754E-2</v>
      </c>
      <c r="Q7432" s="12">
        <f t="shared" ca="1" si="1042"/>
        <v>0</v>
      </c>
      <c r="R7432" s="101">
        <f t="shared" ca="1" si="1043"/>
        <v>0</v>
      </c>
      <c r="S7432" s="13"/>
      <c r="T7432" s="101">
        <f t="shared" ca="1" si="1044"/>
        <v>4.1515117949916094E-2</v>
      </c>
      <c r="U7432" s="101">
        <f t="shared" si="1045"/>
        <v>0</v>
      </c>
      <c r="V7432" s="101">
        <f t="shared" ca="1" si="1046"/>
        <v>224.95134303879257</v>
      </c>
    </row>
    <row r="7433" spans="2:22" x14ac:dyDescent="0.3">
      <c r="B7433" s="13">
        <v>2023</v>
      </c>
      <c r="C7433" s="13">
        <v>11</v>
      </c>
      <c r="D7433" s="13">
        <v>4</v>
      </c>
      <c r="E7433" s="83" t="s">
        <v>407</v>
      </c>
      <c r="F7433" s="13">
        <v>6</v>
      </c>
      <c r="G7433" s="13">
        <v>2</v>
      </c>
      <c r="H7433" s="13" t="s">
        <v>69</v>
      </c>
      <c r="I7433" s="13" t="s">
        <v>54</v>
      </c>
      <c r="J7433" s="13"/>
      <c r="K7433" s="13" t="s">
        <v>28</v>
      </c>
      <c r="L7433" s="12">
        <f t="shared" ca="1" si="1039"/>
        <v>0.78998839858582504</v>
      </c>
      <c r="M7433" s="101">
        <f t="shared" ca="1" si="1040"/>
        <v>4.1608688953515403E-2</v>
      </c>
      <c r="N7433" s="101">
        <f t="shared" ca="1" si="1038"/>
        <v>1042.1016630885681</v>
      </c>
      <c r="O7433" s="101">
        <f t="shared" ca="1" si="1041"/>
        <v>8.5239748207410523E-2</v>
      </c>
      <c r="Q7433" s="12">
        <f t="shared" ca="1" si="1042"/>
        <v>0</v>
      </c>
      <c r="R7433" s="101">
        <f t="shared" ca="1" si="1043"/>
        <v>0</v>
      </c>
      <c r="S7433" s="13"/>
      <c r="T7433" s="101">
        <f t="shared" ca="1" si="1044"/>
        <v>4.1608688953515403E-2</v>
      </c>
      <c r="U7433" s="101">
        <f t="shared" si="1045"/>
        <v>0</v>
      </c>
      <c r="V7433" s="101">
        <f t="shared" ca="1" si="1046"/>
        <v>224.99295172774609</v>
      </c>
    </row>
    <row r="7434" spans="2:22" x14ac:dyDescent="0.3">
      <c r="B7434" s="13">
        <v>2023</v>
      </c>
      <c r="C7434" s="13">
        <v>11</v>
      </c>
      <c r="D7434" s="13">
        <v>4</v>
      </c>
      <c r="E7434" s="83" t="s">
        <v>407</v>
      </c>
      <c r="F7434" s="13">
        <v>6</v>
      </c>
      <c r="G7434" s="13">
        <v>3</v>
      </c>
      <c r="H7434" s="13" t="s">
        <v>69</v>
      </c>
      <c r="I7434" s="13" t="s">
        <v>54</v>
      </c>
      <c r="J7434" s="13"/>
      <c r="K7434" s="13" t="s">
        <v>28</v>
      </c>
      <c r="L7434" s="12">
        <f t="shared" ca="1" si="1039"/>
        <v>0.74088720284653853</v>
      </c>
      <c r="M7434" s="101">
        <f t="shared" ca="1" si="1040"/>
        <v>3.9022528973927183E-2</v>
      </c>
      <c r="N7434" s="101">
        <f t="shared" ca="1" si="1038"/>
        <v>1042.1016630885681</v>
      </c>
      <c r="O7434" s="101">
        <f t="shared" ca="1" si="1041"/>
        <v>7.99417291871415E-2</v>
      </c>
      <c r="Q7434" s="12">
        <f t="shared" ca="1" si="1042"/>
        <v>0</v>
      </c>
      <c r="R7434" s="101">
        <f t="shared" ca="1" si="1043"/>
        <v>0</v>
      </c>
      <c r="S7434" s="13"/>
      <c r="T7434" s="101">
        <f t="shared" ca="1" si="1044"/>
        <v>3.9022528973927183E-2</v>
      </c>
      <c r="U7434" s="101">
        <f t="shared" si="1045"/>
        <v>0</v>
      </c>
      <c r="V7434" s="101">
        <f t="shared" ca="1" si="1046"/>
        <v>225.03197425672002</v>
      </c>
    </row>
    <row r="7435" spans="2:22" x14ac:dyDescent="0.3">
      <c r="B7435" s="13">
        <v>2023</v>
      </c>
      <c r="C7435" s="13">
        <v>11</v>
      </c>
      <c r="D7435" s="13">
        <v>4</v>
      </c>
      <c r="E7435" s="83" t="s">
        <v>407</v>
      </c>
      <c r="F7435" s="13">
        <v>6</v>
      </c>
      <c r="G7435" s="13">
        <v>4</v>
      </c>
      <c r="H7435" s="13" t="s">
        <v>69</v>
      </c>
      <c r="I7435" s="13" t="s">
        <v>54</v>
      </c>
      <c r="J7435" s="13"/>
      <c r="K7435" s="13" t="s">
        <v>28</v>
      </c>
      <c r="L7435" s="12">
        <f t="shared" ca="1" si="1039"/>
        <v>0.82802246227827647</v>
      </c>
      <c r="M7435" s="101">
        <f t="shared" ca="1" si="1040"/>
        <v>4.3611943088196825E-2</v>
      </c>
      <c r="N7435" s="101">
        <f t="shared" ca="1" si="1038"/>
        <v>1042.1016630885681</v>
      </c>
      <c r="O7435" s="101">
        <f t="shared" ca="1" si="1041"/>
        <v>8.9343623679826026E-2</v>
      </c>
      <c r="Q7435" s="12">
        <f t="shared" ca="1" si="1042"/>
        <v>0</v>
      </c>
      <c r="R7435" s="101">
        <f t="shared" ca="1" si="1043"/>
        <v>0</v>
      </c>
      <c r="S7435" s="13"/>
      <c r="T7435" s="101">
        <f t="shared" ca="1" si="1044"/>
        <v>4.3611943088196825E-2</v>
      </c>
      <c r="U7435" s="101">
        <f t="shared" si="1045"/>
        <v>0</v>
      </c>
      <c r="V7435" s="101">
        <f t="shared" ca="1" si="1046"/>
        <v>225.07558619980821</v>
      </c>
    </row>
    <row r="7436" spans="2:22" x14ac:dyDescent="0.3">
      <c r="B7436" s="13">
        <v>2023</v>
      </c>
      <c r="C7436" s="13">
        <v>11</v>
      </c>
      <c r="D7436" s="13">
        <v>4</v>
      </c>
      <c r="E7436" s="83" t="s">
        <v>407</v>
      </c>
      <c r="F7436" s="13">
        <v>6</v>
      </c>
      <c r="G7436" s="13">
        <v>5</v>
      </c>
      <c r="H7436" s="13" t="s">
        <v>69</v>
      </c>
      <c r="I7436" s="13" t="s">
        <v>54</v>
      </c>
      <c r="J7436" s="13"/>
      <c r="K7436" s="13" t="s">
        <v>28</v>
      </c>
      <c r="L7436" s="12">
        <f t="shared" ca="1" si="1039"/>
        <v>0.78769600840551501</v>
      </c>
      <c r="M7436" s="101">
        <f t="shared" ca="1" si="1040"/>
        <v>4.1487948762718475E-2</v>
      </c>
      <c r="N7436" s="101">
        <f t="shared" ca="1" si="1038"/>
        <v>1042.1016630885681</v>
      </c>
      <c r="O7436" s="101">
        <f t="shared" ca="1" si="1041"/>
        <v>8.4992399306955069E-2</v>
      </c>
      <c r="Q7436" s="12">
        <f t="shared" ca="1" si="1042"/>
        <v>0</v>
      </c>
      <c r="R7436" s="101">
        <f t="shared" ca="1" si="1043"/>
        <v>0</v>
      </c>
      <c r="S7436" s="13"/>
      <c r="T7436" s="101">
        <f t="shared" ca="1" si="1044"/>
        <v>4.1487948762718475E-2</v>
      </c>
      <c r="U7436" s="101">
        <f t="shared" si="1045"/>
        <v>0</v>
      </c>
      <c r="V7436" s="101">
        <f t="shared" ca="1" si="1046"/>
        <v>225.11707414857094</v>
      </c>
    </row>
    <row r="7437" spans="2:22" x14ac:dyDescent="0.3">
      <c r="B7437" s="13">
        <v>2023</v>
      </c>
      <c r="C7437" s="13">
        <v>11</v>
      </c>
      <c r="D7437" s="13">
        <v>4</v>
      </c>
      <c r="E7437" s="83" t="s">
        <v>407</v>
      </c>
      <c r="F7437" s="13">
        <v>6</v>
      </c>
      <c r="G7437" s="13">
        <v>6</v>
      </c>
      <c r="H7437" s="13" t="s">
        <v>69</v>
      </c>
      <c r="I7437" s="13" t="s">
        <v>54</v>
      </c>
      <c r="J7437" s="13"/>
      <c r="K7437" s="13" t="s">
        <v>28</v>
      </c>
      <c r="L7437" s="12">
        <f t="shared" ca="1" si="1039"/>
        <v>0.9243688634131344</v>
      </c>
      <c r="M7437" s="101">
        <f t="shared" ca="1" si="1040"/>
        <v>4.8686508035969793E-2</v>
      </c>
      <c r="N7437" s="101">
        <f t="shared" ca="1" si="1038"/>
        <v>1042.1016630885681</v>
      </c>
      <c r="O7437" s="101">
        <f t="shared" ca="1" si="1041"/>
        <v>9.97394003622772E-2</v>
      </c>
      <c r="Q7437" s="12">
        <f t="shared" ca="1" si="1042"/>
        <v>0</v>
      </c>
      <c r="R7437" s="101">
        <f t="shared" ca="1" si="1043"/>
        <v>0</v>
      </c>
      <c r="S7437" s="13"/>
      <c r="T7437" s="101">
        <f t="shared" ca="1" si="1044"/>
        <v>4.8686508035969793E-2</v>
      </c>
      <c r="U7437" s="101">
        <f t="shared" si="1045"/>
        <v>0</v>
      </c>
      <c r="V7437" s="101">
        <f t="shared" ca="1" si="1046"/>
        <v>225.16576065660689</v>
      </c>
    </row>
    <row r="7438" spans="2:22" x14ac:dyDescent="0.3">
      <c r="B7438" s="13">
        <v>2023</v>
      </c>
      <c r="C7438" s="13">
        <v>11</v>
      </c>
      <c r="D7438" s="13">
        <v>4</v>
      </c>
      <c r="E7438" s="83" t="s">
        <v>407</v>
      </c>
      <c r="F7438" s="13">
        <v>6</v>
      </c>
      <c r="G7438" s="13">
        <v>7</v>
      </c>
      <c r="H7438" s="13" t="s">
        <v>69</v>
      </c>
      <c r="I7438" s="13" t="s">
        <v>54</v>
      </c>
      <c r="J7438" s="13"/>
      <c r="K7438" s="13" t="s">
        <v>28</v>
      </c>
      <c r="L7438" s="12">
        <f t="shared" ca="1" si="1039"/>
        <v>0.85748196046347513</v>
      </c>
      <c r="M7438" s="101">
        <f t="shared" ca="1" si="1040"/>
        <v>4.5163574857611237E-2</v>
      </c>
      <c r="N7438" s="101">
        <f t="shared" ca="1" si="1038"/>
        <v>1042.1016630885681</v>
      </c>
      <c r="O7438" s="101">
        <f t="shared" ca="1" si="1041"/>
        <v>9.2522303534008962E-2</v>
      </c>
      <c r="Q7438" s="12">
        <f t="shared" ca="1" si="1042"/>
        <v>5.6000000000000005</v>
      </c>
      <c r="R7438" s="101">
        <f t="shared" ca="1" si="1043"/>
        <v>0.40145415204676693</v>
      </c>
      <c r="S7438" s="13"/>
      <c r="T7438" s="101">
        <f t="shared" ca="1" si="1044"/>
        <v>0</v>
      </c>
      <c r="U7438" s="101">
        <f t="shared" si="1045"/>
        <v>0</v>
      </c>
      <c r="V7438" s="101">
        <f t="shared" ca="1" si="1046"/>
        <v>224.36285235251336</v>
      </c>
    </row>
    <row r="7439" spans="2:22" x14ac:dyDescent="0.3">
      <c r="B7439" s="13">
        <v>2023</v>
      </c>
      <c r="C7439" s="13">
        <v>11</v>
      </c>
      <c r="D7439" s="13">
        <v>4</v>
      </c>
      <c r="E7439" s="83" t="s">
        <v>407</v>
      </c>
      <c r="F7439" s="13">
        <v>6</v>
      </c>
      <c r="G7439" s="13">
        <v>8</v>
      </c>
      <c r="H7439" s="13" t="s">
        <v>69</v>
      </c>
      <c r="I7439" s="13" t="s">
        <v>54</v>
      </c>
      <c r="J7439" s="13"/>
      <c r="K7439" s="13" t="s">
        <v>28</v>
      </c>
      <c r="L7439" s="12">
        <f t="shared" ca="1" si="1039"/>
        <v>1.3137833110803356</v>
      </c>
      <c r="M7439" s="101">
        <f t="shared" ca="1" si="1040"/>
        <v>6.9196966994601275E-2</v>
      </c>
      <c r="N7439" s="101">
        <f t="shared" ca="1" si="1038"/>
        <v>1042.1016630885681</v>
      </c>
      <c r="O7439" s="101">
        <f t="shared" ca="1" si="1041"/>
        <v>0.1417572192655682</v>
      </c>
      <c r="Q7439" s="12">
        <f t="shared" ca="1" si="1042"/>
        <v>5.6000000000000005</v>
      </c>
      <c r="R7439" s="101">
        <f t="shared" ca="1" si="1043"/>
        <v>0.36282824271704966</v>
      </c>
      <c r="S7439" s="13"/>
      <c r="T7439" s="101">
        <f t="shared" ca="1" si="1044"/>
        <v>0</v>
      </c>
      <c r="U7439" s="101">
        <f t="shared" si="1045"/>
        <v>0</v>
      </c>
      <c r="V7439" s="101">
        <f t="shared" ca="1" si="1046"/>
        <v>223.63719586707924</v>
      </c>
    </row>
    <row r="7440" spans="2:22" x14ac:dyDescent="0.3">
      <c r="B7440" s="13">
        <v>2023</v>
      </c>
      <c r="C7440" s="13">
        <v>11</v>
      </c>
      <c r="D7440" s="13">
        <v>4</v>
      </c>
      <c r="E7440" s="83" t="s">
        <v>407</v>
      </c>
      <c r="F7440" s="13">
        <v>6</v>
      </c>
      <c r="G7440" s="13">
        <v>9</v>
      </c>
      <c r="H7440" s="13" t="s">
        <v>69</v>
      </c>
      <c r="I7440" s="13" t="s">
        <v>54</v>
      </c>
      <c r="J7440" s="13"/>
      <c r="K7440" s="13" t="s">
        <v>28</v>
      </c>
      <c r="L7440" s="12">
        <f t="shared" ca="1" si="1039"/>
        <v>1.0288508680192312</v>
      </c>
      <c r="M7440" s="101">
        <f t="shared" ca="1" si="1040"/>
        <v>5.4189575218572907E-2</v>
      </c>
      <c r="N7440" s="101">
        <f t="shared" ref="N7440:N7503" ca="1" si="1047">IF(H7440="On-Peak",IF(I7440="Winter",((L7440*$D$48)/60)+N7439,((L7440*$D$47)/60)+N7439),N7439)</f>
        <v>1042.1016630885681</v>
      </c>
      <c r="O7440" s="101">
        <f t="shared" ca="1" si="1041"/>
        <v>0.11101300865927505</v>
      </c>
      <c r="Q7440" s="12">
        <f t="shared" ca="1" si="1042"/>
        <v>4.1643770397557711</v>
      </c>
      <c r="R7440" s="101">
        <f t="shared" ca="1" si="1043"/>
        <v>0.26542229043749815</v>
      </c>
      <c r="S7440" s="13"/>
      <c r="T7440" s="101">
        <f t="shared" ca="1" si="1044"/>
        <v>0</v>
      </c>
      <c r="U7440" s="101">
        <f t="shared" si="1045"/>
        <v>0</v>
      </c>
      <c r="V7440" s="101">
        <f t="shared" ca="1" si="1046"/>
        <v>223.10635128620424</v>
      </c>
    </row>
    <row r="7441" spans="2:22" x14ac:dyDescent="0.3">
      <c r="B7441" s="13">
        <v>2023</v>
      </c>
      <c r="C7441" s="13">
        <v>11</v>
      </c>
      <c r="D7441" s="13">
        <v>4</v>
      </c>
      <c r="E7441" s="83" t="s">
        <v>407</v>
      </c>
      <c r="F7441" s="13">
        <v>6</v>
      </c>
      <c r="G7441" s="13">
        <v>10</v>
      </c>
      <c r="H7441" s="13" t="s">
        <v>70</v>
      </c>
      <c r="I7441" s="13" t="s">
        <v>54</v>
      </c>
      <c r="J7441" s="13"/>
      <c r="K7441" s="13" t="s">
        <v>28</v>
      </c>
      <c r="L7441" s="12">
        <f t="shared" ca="1" si="1039"/>
        <v>1.0322045265608839</v>
      </c>
      <c r="M7441" s="101">
        <f t="shared" ca="1" si="1040"/>
        <v>3.2679595310917582E-2</v>
      </c>
      <c r="N7441" s="101">
        <f t="shared" ca="1" si="1047"/>
        <v>1042.1016630885681</v>
      </c>
      <c r="O7441" s="101">
        <f t="shared" ca="1" si="1041"/>
        <v>3.2679595310917582E-2</v>
      </c>
      <c r="Q7441" s="12">
        <f t="shared" ca="1" si="1042"/>
        <v>5.6000000000000005</v>
      </c>
      <c r="R7441" s="101">
        <f t="shared" ca="1" si="1043"/>
        <v>0.38666388682662123</v>
      </c>
      <c r="S7441" s="13"/>
      <c r="T7441" s="101">
        <f t="shared" ca="1" si="1044"/>
        <v>0</v>
      </c>
      <c r="U7441" s="101">
        <f t="shared" si="1045"/>
        <v>0</v>
      </c>
      <c r="V7441" s="101">
        <f t="shared" ca="1" si="1046"/>
        <v>222.33302351255099</v>
      </c>
    </row>
    <row r="7442" spans="2:22" x14ac:dyDescent="0.3">
      <c r="B7442" s="13">
        <v>2023</v>
      </c>
      <c r="C7442" s="13">
        <v>11</v>
      </c>
      <c r="D7442" s="13">
        <v>4</v>
      </c>
      <c r="E7442" s="83" t="s">
        <v>407</v>
      </c>
      <c r="F7442" s="13">
        <v>6</v>
      </c>
      <c r="G7442" s="13">
        <v>11</v>
      </c>
      <c r="H7442" s="13" t="s">
        <v>70</v>
      </c>
      <c r="I7442" s="13" t="s">
        <v>54</v>
      </c>
      <c r="J7442" s="13"/>
      <c r="K7442" s="13" t="s">
        <v>28</v>
      </c>
      <c r="L7442" s="12">
        <f t="shared" ca="1" si="1039"/>
        <v>1.0997432671668841</v>
      </c>
      <c r="M7442" s="101">
        <f t="shared" ca="1" si="1040"/>
        <v>3.4817871838503552E-2</v>
      </c>
      <c r="N7442" s="101">
        <f t="shared" ca="1" si="1047"/>
        <v>1042.1016630885681</v>
      </c>
      <c r="O7442" s="101">
        <f t="shared" ca="1" si="1041"/>
        <v>3.4817871838503552E-2</v>
      </c>
      <c r="Q7442" s="12">
        <f t="shared" ca="1" si="1042"/>
        <v>0</v>
      </c>
      <c r="R7442" s="101">
        <f t="shared" ca="1" si="1043"/>
        <v>0</v>
      </c>
      <c r="S7442" s="13"/>
      <c r="T7442" s="101">
        <f t="shared" ca="1" si="1044"/>
        <v>3.4817871838503552E-2</v>
      </c>
      <c r="U7442" s="101">
        <f t="shared" si="1045"/>
        <v>0</v>
      </c>
      <c r="V7442" s="101">
        <f t="shared" ca="1" si="1046"/>
        <v>222.36784138438949</v>
      </c>
    </row>
    <row r="7443" spans="2:22" x14ac:dyDescent="0.3">
      <c r="B7443" s="13">
        <v>2023</v>
      </c>
      <c r="C7443" s="13">
        <v>11</v>
      </c>
      <c r="D7443" s="13">
        <v>4</v>
      </c>
      <c r="E7443" s="83" t="s">
        <v>407</v>
      </c>
      <c r="F7443" s="13">
        <v>6</v>
      </c>
      <c r="G7443" s="13">
        <v>12</v>
      </c>
      <c r="H7443" s="13" t="s">
        <v>70</v>
      </c>
      <c r="I7443" s="13" t="s">
        <v>54</v>
      </c>
      <c r="J7443" s="13"/>
      <c r="K7443" s="13" t="s">
        <v>28</v>
      </c>
      <c r="L7443" s="12">
        <f t="shared" ca="1" si="1039"/>
        <v>1.3012466160464462</v>
      </c>
      <c r="M7443" s="101">
        <f t="shared" ca="1" si="1040"/>
        <v>4.1197467864030488E-2</v>
      </c>
      <c r="N7443" s="101">
        <f t="shared" ca="1" si="1047"/>
        <v>1042.1016630885681</v>
      </c>
      <c r="O7443" s="101">
        <f t="shared" ca="1" si="1041"/>
        <v>4.1197467864030488E-2</v>
      </c>
      <c r="Q7443" s="12">
        <f t="shared" ca="1" si="1042"/>
        <v>5.6000000000000005</v>
      </c>
      <c r="R7443" s="101">
        <f t="shared" ca="1" si="1043"/>
        <v>0.36388947395166843</v>
      </c>
      <c r="S7443" s="13"/>
      <c r="T7443" s="101">
        <f t="shared" ca="1" si="1044"/>
        <v>0</v>
      </c>
      <c r="U7443" s="101">
        <f t="shared" si="1045"/>
        <v>0</v>
      </c>
      <c r="V7443" s="101">
        <f t="shared" ca="1" si="1046"/>
        <v>221.64006243648615</v>
      </c>
    </row>
    <row r="7444" spans="2:22" x14ac:dyDescent="0.3">
      <c r="B7444" s="13">
        <v>2023</v>
      </c>
      <c r="C7444" s="13">
        <v>11</v>
      </c>
      <c r="D7444" s="13">
        <v>4</v>
      </c>
      <c r="E7444" s="83" t="s">
        <v>407</v>
      </c>
      <c r="F7444" s="13">
        <v>6</v>
      </c>
      <c r="G7444" s="13">
        <v>13</v>
      </c>
      <c r="H7444" s="13" t="s">
        <v>70</v>
      </c>
      <c r="I7444" s="13" t="s">
        <v>54</v>
      </c>
      <c r="J7444" s="13"/>
      <c r="K7444" s="13" t="s">
        <v>28</v>
      </c>
      <c r="L7444" s="12">
        <f t="shared" ca="1" si="1039"/>
        <v>0.97072210929284686</v>
      </c>
      <c r="M7444" s="101">
        <f t="shared" ca="1" si="1040"/>
        <v>3.0733061980211532E-2</v>
      </c>
      <c r="N7444" s="101">
        <f t="shared" ca="1" si="1047"/>
        <v>1042.1016630885681</v>
      </c>
      <c r="O7444" s="101">
        <f t="shared" ca="1" si="1041"/>
        <v>3.0733061980211532E-2</v>
      </c>
      <c r="Q7444" s="12">
        <f t="shared" ca="1" si="1042"/>
        <v>0.81711003325572951</v>
      </c>
      <c r="R7444" s="101">
        <f t="shared" ca="1" si="1043"/>
        <v>0</v>
      </c>
      <c r="S7444" s="13"/>
      <c r="T7444" s="101">
        <f t="shared" ca="1" si="1044"/>
        <v>4.8633583273351355E-3</v>
      </c>
      <c r="U7444" s="101">
        <f t="shared" si="1045"/>
        <v>0</v>
      </c>
      <c r="V7444" s="101">
        <f t="shared" ca="1" si="1046"/>
        <v>221.64492579481347</v>
      </c>
    </row>
    <row r="7445" spans="2:22" x14ac:dyDescent="0.3">
      <c r="B7445" s="13">
        <v>2023</v>
      </c>
      <c r="C7445" s="13">
        <v>11</v>
      </c>
      <c r="D7445" s="13">
        <v>4</v>
      </c>
      <c r="E7445" s="83" t="s">
        <v>407</v>
      </c>
      <c r="F7445" s="13">
        <v>6</v>
      </c>
      <c r="G7445" s="13">
        <v>14</v>
      </c>
      <c r="H7445" s="13" t="s">
        <v>70</v>
      </c>
      <c r="I7445" s="13" t="s">
        <v>54</v>
      </c>
      <c r="J7445" s="13"/>
      <c r="K7445" s="13" t="s">
        <v>28</v>
      </c>
      <c r="L7445" s="12">
        <f t="shared" ca="1" si="1039"/>
        <v>1.3166789992482275</v>
      </c>
      <c r="M7445" s="101">
        <f t="shared" ca="1" si="1040"/>
        <v>4.1686057116198882E-2</v>
      </c>
      <c r="N7445" s="101">
        <f t="shared" ca="1" si="1047"/>
        <v>1042.1016630885681</v>
      </c>
      <c r="O7445" s="101">
        <f t="shared" ca="1" si="1041"/>
        <v>4.1686057116198882E-2</v>
      </c>
      <c r="Q7445" s="12">
        <f t="shared" ca="1" si="1042"/>
        <v>3.7103278367267292</v>
      </c>
      <c r="R7445" s="101">
        <f t="shared" ca="1" si="1043"/>
        <v>0.20262237409255515</v>
      </c>
      <c r="S7445" s="13"/>
      <c r="T7445" s="101">
        <f t="shared" ca="1" si="1044"/>
        <v>0</v>
      </c>
      <c r="U7445" s="101">
        <f t="shared" si="1045"/>
        <v>0</v>
      </c>
      <c r="V7445" s="101">
        <f t="shared" ca="1" si="1046"/>
        <v>221.23968104662836</v>
      </c>
    </row>
    <row r="7446" spans="2:22" x14ac:dyDescent="0.3">
      <c r="B7446" s="13">
        <v>2023</v>
      </c>
      <c r="C7446" s="13">
        <v>11</v>
      </c>
      <c r="D7446" s="13">
        <v>4</v>
      </c>
      <c r="E7446" s="83" t="s">
        <v>407</v>
      </c>
      <c r="F7446" s="13">
        <v>6</v>
      </c>
      <c r="G7446" s="13">
        <v>15</v>
      </c>
      <c r="H7446" s="13" t="s">
        <v>70</v>
      </c>
      <c r="I7446" s="13" t="s">
        <v>54</v>
      </c>
      <c r="J7446" s="13"/>
      <c r="K7446" s="13" t="s">
        <v>28</v>
      </c>
      <c r="L7446" s="12">
        <f t="shared" ca="1" si="1039"/>
        <v>1.0212813497541982</v>
      </c>
      <c r="M7446" s="101">
        <f t="shared" ca="1" si="1040"/>
        <v>3.2333767533217914E-2</v>
      </c>
      <c r="N7446" s="101">
        <f t="shared" ca="1" si="1047"/>
        <v>1042.1016630885681</v>
      </c>
      <c r="O7446" s="101">
        <f t="shared" ca="1" si="1041"/>
        <v>3.2333767533217914E-2</v>
      </c>
      <c r="Q7446" s="12">
        <f t="shared" ca="1" si="1042"/>
        <v>5.6000000000000005</v>
      </c>
      <c r="R7446" s="101">
        <f t="shared" ca="1" si="1043"/>
        <v>0.38758853374330721</v>
      </c>
      <c r="S7446" s="13"/>
      <c r="T7446" s="101">
        <f t="shared" ca="1" si="1044"/>
        <v>0</v>
      </c>
      <c r="U7446" s="101">
        <f t="shared" si="1045"/>
        <v>0</v>
      </c>
      <c r="V7446" s="101">
        <f t="shared" ca="1" si="1046"/>
        <v>220.46450397914177</v>
      </c>
    </row>
    <row r="7447" spans="2:22" x14ac:dyDescent="0.3">
      <c r="B7447" s="13">
        <v>2023</v>
      </c>
      <c r="C7447" s="13">
        <v>11</v>
      </c>
      <c r="D7447" s="13">
        <v>4</v>
      </c>
      <c r="E7447" s="83" t="s">
        <v>407</v>
      </c>
      <c r="F7447" s="13">
        <v>6</v>
      </c>
      <c r="G7447" s="13">
        <v>16</v>
      </c>
      <c r="H7447" s="13" t="s">
        <v>71</v>
      </c>
      <c r="I7447" s="13" t="s">
        <v>54</v>
      </c>
      <c r="J7447" s="13"/>
      <c r="K7447" s="13" t="s">
        <v>28</v>
      </c>
      <c r="L7447" s="12">
        <f t="shared" ca="1" si="1039"/>
        <v>0.93438981311502689</v>
      </c>
      <c r="M7447" s="101">
        <f t="shared" ca="1" si="1040"/>
        <v>8.1394696620449999E-2</v>
      </c>
      <c r="N7447" s="101">
        <f t="shared" ca="1" si="1047"/>
        <v>1042.2861272108405</v>
      </c>
      <c r="O7447" s="101">
        <f t="shared" ca="1" si="1041"/>
        <v>0.26335776882647033</v>
      </c>
      <c r="Q7447" s="12">
        <f t="shared" ca="1" si="1042"/>
        <v>1.5587189531474188</v>
      </c>
      <c r="R7447" s="101">
        <f t="shared" ca="1" si="1043"/>
        <v>5.2849461703741982E-2</v>
      </c>
      <c r="S7447" s="13"/>
      <c r="T7447" s="101">
        <f t="shared" ca="1" si="1044"/>
        <v>0</v>
      </c>
      <c r="U7447" s="101">
        <f t="shared" ca="1" si="1045"/>
        <v>0.18446412227245823</v>
      </c>
      <c r="V7447" s="101">
        <f t="shared" ca="1" si="1046"/>
        <v>220.54326917800674</v>
      </c>
    </row>
    <row r="7448" spans="2:22" x14ac:dyDescent="0.3">
      <c r="B7448" s="13">
        <v>2023</v>
      </c>
      <c r="C7448" s="13">
        <v>11</v>
      </c>
      <c r="D7448" s="13">
        <v>4</v>
      </c>
      <c r="E7448" s="83" t="s">
        <v>407</v>
      </c>
      <c r="F7448" s="13">
        <v>6</v>
      </c>
      <c r="G7448" s="13">
        <v>17</v>
      </c>
      <c r="H7448" s="13" t="s">
        <v>71</v>
      </c>
      <c r="I7448" s="13" t="s">
        <v>54</v>
      </c>
      <c r="J7448" s="13"/>
      <c r="K7448" s="13" t="s">
        <v>28</v>
      </c>
      <c r="L7448" s="12">
        <f t="shared" ca="1" si="1039"/>
        <v>1.3398175508018435</v>
      </c>
      <c r="M7448" s="101">
        <f t="shared" ca="1" si="1040"/>
        <v>0.1167115068503486</v>
      </c>
      <c r="N7448" s="101">
        <f t="shared" ca="1" si="1047"/>
        <v>1042.5506295256614</v>
      </c>
      <c r="O7448" s="101">
        <f t="shared" ca="1" si="1041"/>
        <v>0.37762757669349956</v>
      </c>
      <c r="Q7448" s="12">
        <f t="shared" ca="1" si="1042"/>
        <v>5.6000000000000005</v>
      </c>
      <c r="R7448" s="101">
        <f t="shared" ca="1" si="1043"/>
        <v>0.36062444432462404</v>
      </c>
      <c r="S7448" s="13"/>
      <c r="T7448" s="101">
        <f t="shared" ca="1" si="1044"/>
        <v>0</v>
      </c>
      <c r="U7448" s="101">
        <f t="shared" ca="1" si="1045"/>
        <v>0.26450231482079728</v>
      </c>
      <c r="V7448" s="101">
        <f t="shared" ca="1" si="1046"/>
        <v>220.08652260417827</v>
      </c>
    </row>
    <row r="7449" spans="2:22" x14ac:dyDescent="0.3">
      <c r="B7449" s="13">
        <v>2023</v>
      </c>
      <c r="C7449" s="13">
        <v>11</v>
      </c>
      <c r="D7449" s="13">
        <v>4</v>
      </c>
      <c r="E7449" s="83" t="s">
        <v>407</v>
      </c>
      <c r="F7449" s="13">
        <v>6</v>
      </c>
      <c r="G7449" s="13">
        <v>18</v>
      </c>
      <c r="H7449" s="13" t="s">
        <v>71</v>
      </c>
      <c r="I7449" s="13" t="s">
        <v>54</v>
      </c>
      <c r="J7449" s="13"/>
      <c r="K7449" s="13" t="s">
        <v>28</v>
      </c>
      <c r="L7449" s="12">
        <f t="shared" ca="1" si="1039"/>
        <v>1.4155011082553905</v>
      </c>
      <c r="M7449" s="101">
        <f t="shared" ca="1" si="1040"/>
        <v>0.12330430154012709</v>
      </c>
      <c r="N7449" s="101">
        <f t="shared" ca="1" si="1047"/>
        <v>1042.8300730361161</v>
      </c>
      <c r="O7449" s="101">
        <f t="shared" ca="1" si="1041"/>
        <v>0.39895898736178181</v>
      </c>
      <c r="Q7449" s="12">
        <f t="shared" ca="1" si="1042"/>
        <v>0</v>
      </c>
      <c r="R7449" s="101">
        <f t="shared" ca="1" si="1043"/>
        <v>0</v>
      </c>
      <c r="S7449" s="13"/>
      <c r="T7449" s="101">
        <f t="shared" ca="1" si="1044"/>
        <v>0.12330430154012709</v>
      </c>
      <c r="U7449" s="101">
        <f t="shared" ca="1" si="1045"/>
        <v>0.27944351045475169</v>
      </c>
      <c r="V7449" s="101">
        <f t="shared" ca="1" si="1046"/>
        <v>220.48927041617313</v>
      </c>
    </row>
    <row r="7450" spans="2:22" x14ac:dyDescent="0.3">
      <c r="B7450" s="13">
        <v>2023</v>
      </c>
      <c r="C7450" s="13">
        <v>11</v>
      </c>
      <c r="D7450" s="13">
        <v>4</v>
      </c>
      <c r="E7450" s="83" t="s">
        <v>407</v>
      </c>
      <c r="F7450" s="13">
        <v>6</v>
      </c>
      <c r="G7450" s="13">
        <v>19</v>
      </c>
      <c r="H7450" s="13" t="s">
        <v>71</v>
      </c>
      <c r="I7450" s="13" t="s">
        <v>54</v>
      </c>
      <c r="J7450" s="13"/>
      <c r="K7450" s="13" t="s">
        <v>28</v>
      </c>
      <c r="L7450" s="12">
        <f t="shared" ca="1" si="1039"/>
        <v>1.7739980849777628</v>
      </c>
      <c r="M7450" s="101">
        <f t="shared" ca="1" si="1040"/>
        <v>0.15453297318241294</v>
      </c>
      <c r="N7450" s="101">
        <f t="shared" ca="1" si="1047"/>
        <v>1043.1802898247254</v>
      </c>
      <c r="O7450" s="101">
        <f t="shared" ca="1" si="1041"/>
        <v>0.50000136025098241</v>
      </c>
      <c r="Q7450" s="12">
        <f t="shared" ca="1" si="1042"/>
        <v>0</v>
      </c>
      <c r="R7450" s="101">
        <f t="shared" ca="1" si="1043"/>
        <v>0</v>
      </c>
      <c r="S7450" s="13"/>
      <c r="T7450" s="101">
        <f t="shared" ca="1" si="1044"/>
        <v>0.15453297318241294</v>
      </c>
      <c r="U7450" s="101">
        <f t="shared" ca="1" si="1045"/>
        <v>0.35021678860936001</v>
      </c>
      <c r="V7450" s="101">
        <f t="shared" ca="1" si="1046"/>
        <v>220.99402017796493</v>
      </c>
    </row>
    <row r="7451" spans="2:22" x14ac:dyDescent="0.3">
      <c r="B7451" s="13">
        <v>2023</v>
      </c>
      <c r="C7451" s="13">
        <v>11</v>
      </c>
      <c r="D7451" s="13">
        <v>4</v>
      </c>
      <c r="E7451" s="83" t="s">
        <v>407</v>
      </c>
      <c r="F7451" s="13">
        <v>6</v>
      </c>
      <c r="G7451" s="13">
        <v>20</v>
      </c>
      <c r="H7451" s="13" t="s">
        <v>69</v>
      </c>
      <c r="I7451" s="13" t="s">
        <v>54</v>
      </c>
      <c r="J7451" s="13"/>
      <c r="K7451" s="13" t="s">
        <v>28</v>
      </c>
      <c r="L7451" s="12">
        <f t="shared" ca="1" si="1039"/>
        <v>1.5423160351531182</v>
      </c>
      <c r="M7451" s="101">
        <f t="shared" ca="1" si="1040"/>
        <v>8.1233785571514741E-2</v>
      </c>
      <c r="N7451" s="101">
        <f t="shared" ca="1" si="1047"/>
        <v>1043.1802898247254</v>
      </c>
      <c r="O7451" s="101">
        <f t="shared" ca="1" si="1041"/>
        <v>0.16641590019302144</v>
      </c>
      <c r="Q7451" s="12">
        <f t="shared" ca="1" si="1042"/>
        <v>0</v>
      </c>
      <c r="R7451" s="101">
        <f t="shared" ca="1" si="1043"/>
        <v>0</v>
      </c>
      <c r="S7451" s="13"/>
      <c r="T7451" s="101">
        <f t="shared" ca="1" si="1044"/>
        <v>8.1233785571514741E-2</v>
      </c>
      <c r="U7451" s="101">
        <f t="shared" si="1045"/>
        <v>0</v>
      </c>
      <c r="V7451" s="101">
        <f t="shared" ca="1" si="1046"/>
        <v>221.07525396353645</v>
      </c>
    </row>
    <row r="7452" spans="2:22" x14ac:dyDescent="0.3">
      <c r="B7452" s="13">
        <v>2023</v>
      </c>
      <c r="C7452" s="13">
        <v>11</v>
      </c>
      <c r="D7452" s="13">
        <v>4</v>
      </c>
      <c r="E7452" s="83" t="s">
        <v>407</v>
      </c>
      <c r="F7452" s="13">
        <v>6</v>
      </c>
      <c r="G7452" s="13">
        <v>21</v>
      </c>
      <c r="H7452" s="13" t="s">
        <v>69</v>
      </c>
      <c r="I7452" s="13" t="s">
        <v>54</v>
      </c>
      <c r="J7452" s="13"/>
      <c r="K7452" s="13" t="s">
        <v>28</v>
      </c>
      <c r="L7452" s="12">
        <f t="shared" ca="1" si="1039"/>
        <v>1.8047752018181524</v>
      </c>
      <c r="M7452" s="101">
        <f t="shared" ca="1" si="1040"/>
        <v>9.5057509879762095E-2</v>
      </c>
      <c r="N7452" s="101">
        <f t="shared" ca="1" si="1047"/>
        <v>1043.1802898247254</v>
      </c>
      <c r="O7452" s="101">
        <f t="shared" ca="1" si="1041"/>
        <v>0.19473524427617864</v>
      </c>
      <c r="Q7452" s="12">
        <f t="shared" ca="1" si="1042"/>
        <v>0</v>
      </c>
      <c r="R7452" s="101">
        <f t="shared" ca="1" si="1043"/>
        <v>0</v>
      </c>
      <c r="S7452" s="13"/>
      <c r="T7452" s="101">
        <f t="shared" ca="1" si="1044"/>
        <v>9.5057509879762095E-2</v>
      </c>
      <c r="U7452" s="101">
        <f t="shared" si="1045"/>
        <v>0</v>
      </c>
      <c r="V7452" s="101">
        <f t="shared" ca="1" si="1046"/>
        <v>221.17031147341621</v>
      </c>
    </row>
    <row r="7453" spans="2:22" x14ac:dyDescent="0.3">
      <c r="B7453" s="13">
        <v>2023</v>
      </c>
      <c r="C7453" s="13">
        <v>11</v>
      </c>
      <c r="D7453" s="13">
        <v>4</v>
      </c>
      <c r="E7453" s="83" t="s">
        <v>407</v>
      </c>
      <c r="F7453" s="13">
        <v>6</v>
      </c>
      <c r="G7453" s="13">
        <v>22</v>
      </c>
      <c r="H7453" s="13" t="s">
        <v>69</v>
      </c>
      <c r="I7453" s="13" t="s">
        <v>54</v>
      </c>
      <c r="J7453" s="13"/>
      <c r="K7453" s="13" t="s">
        <v>28</v>
      </c>
      <c r="L7453" s="12">
        <f t="shared" ca="1" si="1039"/>
        <v>1.2950225071136841</v>
      </c>
      <c r="M7453" s="101">
        <f t="shared" ca="1" si="1040"/>
        <v>6.8208835449677735E-2</v>
      </c>
      <c r="N7453" s="101">
        <f t="shared" ca="1" si="1047"/>
        <v>1043.1802898247254</v>
      </c>
      <c r="O7453" s="101">
        <f t="shared" ca="1" si="1041"/>
        <v>0.1397329285175665</v>
      </c>
      <c r="Q7453" s="12">
        <f t="shared" ca="1" si="1042"/>
        <v>0</v>
      </c>
      <c r="R7453" s="101">
        <f t="shared" ca="1" si="1043"/>
        <v>0</v>
      </c>
      <c r="S7453" s="13"/>
      <c r="T7453" s="101">
        <f t="shared" ca="1" si="1044"/>
        <v>6.8208835449677735E-2</v>
      </c>
      <c r="U7453" s="101">
        <f t="shared" si="1045"/>
        <v>0</v>
      </c>
      <c r="V7453" s="101">
        <f t="shared" ca="1" si="1046"/>
        <v>221.23852030886587</v>
      </c>
    </row>
    <row r="7454" spans="2:22" x14ac:dyDescent="0.3">
      <c r="B7454" s="13">
        <v>2023</v>
      </c>
      <c r="C7454" s="13">
        <v>11</v>
      </c>
      <c r="D7454" s="13">
        <v>4</v>
      </c>
      <c r="E7454" s="83" t="s">
        <v>407</v>
      </c>
      <c r="F7454" s="13">
        <v>6</v>
      </c>
      <c r="G7454" s="13">
        <v>23</v>
      </c>
      <c r="H7454" s="13" t="s">
        <v>69</v>
      </c>
      <c r="I7454" s="13" t="s">
        <v>54</v>
      </c>
      <c r="J7454" s="13"/>
      <c r="K7454" s="13" t="s">
        <v>28</v>
      </c>
      <c r="L7454" s="12">
        <f t="shared" ca="1" si="1039"/>
        <v>1.4330556984973166</v>
      </c>
      <c r="M7454" s="101">
        <f t="shared" ca="1" si="1040"/>
        <v>7.5479043639853666E-2</v>
      </c>
      <c r="N7454" s="101">
        <f t="shared" ca="1" si="1047"/>
        <v>1043.1802898247254</v>
      </c>
      <c r="O7454" s="101">
        <f t="shared" ca="1" si="1041"/>
        <v>0.15462670986786045</v>
      </c>
      <c r="Q7454" s="12">
        <f t="shared" ca="1" si="1042"/>
        <v>0</v>
      </c>
      <c r="R7454" s="101">
        <f t="shared" ca="1" si="1043"/>
        <v>0</v>
      </c>
      <c r="S7454" s="13"/>
      <c r="T7454" s="101">
        <f t="shared" ca="1" si="1044"/>
        <v>7.5479043639853666E-2</v>
      </c>
      <c r="U7454" s="101">
        <f t="shared" si="1045"/>
        <v>0</v>
      </c>
      <c r="V7454" s="101">
        <f t="shared" ca="1" si="1046"/>
        <v>221.31399935250573</v>
      </c>
    </row>
    <row r="7455" spans="2:22" x14ac:dyDescent="0.3">
      <c r="B7455" s="13">
        <v>2023</v>
      </c>
      <c r="C7455" s="13">
        <v>11</v>
      </c>
      <c r="D7455" s="13">
        <v>5</v>
      </c>
      <c r="E7455" s="83" t="s">
        <v>408</v>
      </c>
      <c r="F7455" s="13">
        <v>7</v>
      </c>
      <c r="G7455" s="13">
        <v>0</v>
      </c>
      <c r="H7455" s="13" t="s">
        <v>69</v>
      </c>
      <c r="I7455" s="13" t="s">
        <v>54</v>
      </c>
      <c r="J7455" s="13"/>
      <c r="K7455" s="13" t="s">
        <v>28</v>
      </c>
      <c r="L7455" s="12">
        <f t="shared" ca="1" si="1039"/>
        <v>1.7015969395495458</v>
      </c>
      <c r="M7455" s="101">
        <f t="shared" ca="1" si="1040"/>
        <v>8.9623110806074588E-2</v>
      </c>
      <c r="N7455" s="101">
        <f t="shared" ca="1" si="1047"/>
        <v>1043.1802898247254</v>
      </c>
      <c r="O7455" s="101">
        <f t="shared" ca="1" si="1041"/>
        <v>0.183602309777396</v>
      </c>
      <c r="Q7455" s="12">
        <f t="shared" ca="1" si="1042"/>
        <v>0</v>
      </c>
      <c r="R7455" s="101">
        <f t="shared" ca="1" si="1043"/>
        <v>0</v>
      </c>
      <c r="S7455" s="13"/>
      <c r="T7455" s="101">
        <f t="shared" ca="1" si="1044"/>
        <v>8.9623110806074588E-2</v>
      </c>
      <c r="U7455" s="101">
        <f t="shared" si="1045"/>
        <v>0</v>
      </c>
      <c r="V7455" s="101">
        <f t="shared" ca="1" si="1046"/>
        <v>221.40362246331182</v>
      </c>
    </row>
    <row r="7456" spans="2:22" x14ac:dyDescent="0.3">
      <c r="B7456" s="13">
        <v>2023</v>
      </c>
      <c r="C7456" s="13">
        <v>11</v>
      </c>
      <c r="D7456" s="13">
        <v>5</v>
      </c>
      <c r="E7456" s="83" t="s">
        <v>408</v>
      </c>
      <c r="F7456" s="13">
        <v>7</v>
      </c>
      <c r="G7456" s="13">
        <v>1</v>
      </c>
      <c r="H7456" s="13" t="s">
        <v>69</v>
      </c>
      <c r="I7456" s="13" t="s">
        <v>54</v>
      </c>
      <c r="J7456" s="13"/>
      <c r="K7456" s="13" t="s">
        <v>28</v>
      </c>
      <c r="L7456" s="12">
        <f t="shared" ca="1" si="1039"/>
        <v>0.89276254596371929</v>
      </c>
      <c r="M7456" s="101">
        <f t="shared" ca="1" si="1040"/>
        <v>4.7021803295909097E-2</v>
      </c>
      <c r="N7456" s="101">
        <f t="shared" ca="1" si="1047"/>
        <v>1043.1802898247254</v>
      </c>
      <c r="O7456" s="101">
        <f t="shared" ca="1" si="1041"/>
        <v>9.6329078709485302E-2</v>
      </c>
      <c r="Q7456" s="12">
        <f t="shared" ca="1" si="1042"/>
        <v>0</v>
      </c>
      <c r="R7456" s="101">
        <f t="shared" ca="1" si="1043"/>
        <v>0</v>
      </c>
      <c r="S7456" s="13"/>
      <c r="T7456" s="101">
        <f t="shared" ca="1" si="1044"/>
        <v>4.7021803295909097E-2</v>
      </c>
      <c r="U7456" s="101">
        <f t="shared" si="1045"/>
        <v>0</v>
      </c>
      <c r="V7456" s="101">
        <f t="shared" ca="1" si="1046"/>
        <v>221.45064426660772</v>
      </c>
    </row>
    <row r="7457" spans="2:22" x14ac:dyDescent="0.3">
      <c r="B7457" s="13">
        <v>2023</v>
      </c>
      <c r="C7457" s="13">
        <v>11</v>
      </c>
      <c r="D7457" s="13">
        <v>5</v>
      </c>
      <c r="E7457" s="83" t="s">
        <v>408</v>
      </c>
      <c r="F7457" s="13">
        <v>7</v>
      </c>
      <c r="G7457" s="13">
        <v>2</v>
      </c>
      <c r="H7457" s="13" t="s">
        <v>69</v>
      </c>
      <c r="I7457" s="13" t="s">
        <v>54</v>
      </c>
      <c r="J7457" s="13"/>
      <c r="K7457" s="13" t="s">
        <v>28</v>
      </c>
      <c r="L7457" s="12">
        <f t="shared" ca="1" si="1039"/>
        <v>0.75960849303996347</v>
      </c>
      <c r="M7457" s="101">
        <f t="shared" ca="1" si="1040"/>
        <v>4.0008579328414874E-2</v>
      </c>
      <c r="N7457" s="101">
        <f t="shared" ca="1" si="1047"/>
        <v>1043.1802898247254</v>
      </c>
      <c r="O7457" s="101">
        <f t="shared" ca="1" si="1041"/>
        <v>8.1961756399012056E-2</v>
      </c>
      <c r="Q7457" s="12">
        <f t="shared" ca="1" si="1042"/>
        <v>0</v>
      </c>
      <c r="R7457" s="101">
        <f t="shared" ca="1" si="1043"/>
        <v>0</v>
      </c>
      <c r="S7457" s="13"/>
      <c r="T7457" s="101">
        <f t="shared" ca="1" si="1044"/>
        <v>4.0008579328414874E-2</v>
      </c>
      <c r="U7457" s="101">
        <f t="shared" si="1045"/>
        <v>0</v>
      </c>
      <c r="V7457" s="101">
        <f t="shared" ca="1" si="1046"/>
        <v>221.49065284593615</v>
      </c>
    </row>
    <row r="7458" spans="2:22" x14ac:dyDescent="0.3">
      <c r="B7458" s="13">
        <v>2023</v>
      </c>
      <c r="C7458" s="13">
        <v>11</v>
      </c>
      <c r="D7458" s="13">
        <v>5</v>
      </c>
      <c r="E7458" s="83" t="s">
        <v>408</v>
      </c>
      <c r="F7458" s="13">
        <v>7</v>
      </c>
      <c r="G7458" s="13">
        <v>3</v>
      </c>
      <c r="H7458" s="13" t="s">
        <v>69</v>
      </c>
      <c r="I7458" s="13" t="s">
        <v>54</v>
      </c>
      <c r="J7458" s="13"/>
      <c r="K7458" s="13" t="s">
        <v>28</v>
      </c>
      <c r="L7458" s="12">
        <f t="shared" ca="1" si="1039"/>
        <v>0.83279549975611067</v>
      </c>
      <c r="M7458" s="101">
        <f t="shared" ca="1" si="1040"/>
        <v>4.3863338972154352E-2</v>
      </c>
      <c r="N7458" s="101">
        <f t="shared" ca="1" si="1047"/>
        <v>1043.1802898247254</v>
      </c>
      <c r="O7458" s="101">
        <f t="shared" ca="1" si="1041"/>
        <v>8.9858634423684344E-2</v>
      </c>
      <c r="Q7458" s="12">
        <f t="shared" ca="1" si="1042"/>
        <v>0</v>
      </c>
      <c r="R7458" s="101">
        <f t="shared" ca="1" si="1043"/>
        <v>0</v>
      </c>
      <c r="S7458" s="13"/>
      <c r="T7458" s="101">
        <f t="shared" ca="1" si="1044"/>
        <v>4.3863338972154352E-2</v>
      </c>
      <c r="U7458" s="101">
        <f t="shared" si="1045"/>
        <v>0</v>
      </c>
      <c r="V7458" s="101">
        <f t="shared" ca="1" si="1046"/>
        <v>221.53451618490831</v>
      </c>
    </row>
    <row r="7459" spans="2:22" x14ac:dyDescent="0.3">
      <c r="B7459" s="13">
        <v>2023</v>
      </c>
      <c r="C7459" s="13">
        <v>11</v>
      </c>
      <c r="D7459" s="13">
        <v>5</v>
      </c>
      <c r="E7459" s="83" t="s">
        <v>408</v>
      </c>
      <c r="F7459" s="13">
        <v>7</v>
      </c>
      <c r="G7459" s="13">
        <v>4</v>
      </c>
      <c r="H7459" s="13" t="s">
        <v>69</v>
      </c>
      <c r="I7459" s="13" t="s">
        <v>54</v>
      </c>
      <c r="J7459" s="13"/>
      <c r="K7459" s="13" t="s">
        <v>28</v>
      </c>
      <c r="L7459" s="12">
        <f t="shared" ca="1" si="1039"/>
        <v>0.74048935245516367</v>
      </c>
      <c r="M7459" s="101">
        <f t="shared" ca="1" si="1040"/>
        <v>3.9001574193813469E-2</v>
      </c>
      <c r="N7459" s="101">
        <f t="shared" ca="1" si="1047"/>
        <v>1043.1802898247254</v>
      </c>
      <c r="O7459" s="101">
        <f t="shared" ca="1" si="1041"/>
        <v>7.9898801129912156E-2</v>
      </c>
      <c r="Q7459" s="12">
        <f t="shared" ca="1" si="1042"/>
        <v>0</v>
      </c>
      <c r="R7459" s="101">
        <f t="shared" ca="1" si="1043"/>
        <v>0</v>
      </c>
      <c r="S7459" s="13"/>
      <c r="T7459" s="101">
        <f t="shared" ca="1" si="1044"/>
        <v>3.9001574193813469E-2</v>
      </c>
      <c r="U7459" s="101">
        <f t="shared" si="1045"/>
        <v>0</v>
      </c>
      <c r="V7459" s="101">
        <f t="shared" ca="1" si="1046"/>
        <v>221.57351775910212</v>
      </c>
    </row>
    <row r="7460" spans="2:22" x14ac:dyDescent="0.3">
      <c r="B7460" s="13">
        <v>2023</v>
      </c>
      <c r="C7460" s="13">
        <v>11</v>
      </c>
      <c r="D7460" s="13">
        <v>5</v>
      </c>
      <c r="E7460" s="83" t="s">
        <v>408</v>
      </c>
      <c r="F7460" s="13">
        <v>7</v>
      </c>
      <c r="G7460" s="13">
        <v>5</v>
      </c>
      <c r="H7460" s="13" t="s">
        <v>69</v>
      </c>
      <c r="I7460" s="13" t="s">
        <v>54</v>
      </c>
      <c r="J7460" s="13"/>
      <c r="K7460" s="13" t="s">
        <v>28</v>
      </c>
      <c r="L7460" s="12">
        <f t="shared" ca="1" si="1039"/>
        <v>0.87932916622161184</v>
      </c>
      <c r="M7460" s="101">
        <f t="shared" ca="1" si="1040"/>
        <v>4.6314267184892295E-2</v>
      </c>
      <c r="N7460" s="101">
        <f t="shared" ca="1" si="1047"/>
        <v>1043.1802898247254</v>
      </c>
      <c r="O7460" s="101">
        <f t="shared" ca="1" si="1041"/>
        <v>9.4879617035311919E-2</v>
      </c>
      <c r="Q7460" s="12">
        <f t="shared" ca="1" si="1042"/>
        <v>0</v>
      </c>
      <c r="R7460" s="101">
        <f t="shared" ca="1" si="1043"/>
        <v>0</v>
      </c>
      <c r="S7460" s="13"/>
      <c r="T7460" s="101">
        <f t="shared" ca="1" si="1044"/>
        <v>4.6314267184892295E-2</v>
      </c>
      <c r="U7460" s="101">
        <f t="shared" si="1045"/>
        <v>0</v>
      </c>
      <c r="V7460" s="101">
        <f t="shared" ca="1" si="1046"/>
        <v>221.61983202628701</v>
      </c>
    </row>
    <row r="7461" spans="2:22" x14ac:dyDescent="0.3">
      <c r="B7461" s="13">
        <v>2023</v>
      </c>
      <c r="C7461" s="13">
        <v>11</v>
      </c>
      <c r="D7461" s="13">
        <v>5</v>
      </c>
      <c r="E7461" s="83" t="s">
        <v>408</v>
      </c>
      <c r="F7461" s="13">
        <v>7</v>
      </c>
      <c r="G7461" s="13">
        <v>6</v>
      </c>
      <c r="H7461" s="13" t="s">
        <v>69</v>
      </c>
      <c r="I7461" s="13" t="s">
        <v>54</v>
      </c>
      <c r="J7461" s="13"/>
      <c r="K7461" s="13" t="s">
        <v>28</v>
      </c>
      <c r="L7461" s="12">
        <f t="shared" ca="1" si="1039"/>
        <v>0.77655366020037842</v>
      </c>
      <c r="M7461" s="101">
        <f t="shared" ca="1" si="1040"/>
        <v>4.090108128275393E-2</v>
      </c>
      <c r="N7461" s="101">
        <f t="shared" ca="1" si="1047"/>
        <v>1043.1802898247254</v>
      </c>
      <c r="O7461" s="101">
        <f t="shared" ca="1" si="1041"/>
        <v>8.379013993562083E-2</v>
      </c>
      <c r="Q7461" s="12">
        <f t="shared" ca="1" si="1042"/>
        <v>0</v>
      </c>
      <c r="R7461" s="101">
        <f t="shared" ca="1" si="1043"/>
        <v>0</v>
      </c>
      <c r="S7461" s="13"/>
      <c r="T7461" s="101">
        <f t="shared" ca="1" si="1044"/>
        <v>4.090108128275393E-2</v>
      </c>
      <c r="U7461" s="101">
        <f t="shared" si="1045"/>
        <v>0</v>
      </c>
      <c r="V7461" s="101">
        <f t="shared" ca="1" si="1046"/>
        <v>221.66073310756977</v>
      </c>
    </row>
    <row r="7462" spans="2:22" x14ac:dyDescent="0.3">
      <c r="B7462" s="13">
        <v>2023</v>
      </c>
      <c r="C7462" s="13">
        <v>11</v>
      </c>
      <c r="D7462" s="13">
        <v>5</v>
      </c>
      <c r="E7462" s="83" t="s">
        <v>408</v>
      </c>
      <c r="F7462" s="13">
        <v>7</v>
      </c>
      <c r="G7462" s="13">
        <v>7</v>
      </c>
      <c r="H7462" s="13" t="s">
        <v>69</v>
      </c>
      <c r="I7462" s="13" t="s">
        <v>54</v>
      </c>
      <c r="J7462" s="13"/>
      <c r="K7462" s="13" t="s">
        <v>28</v>
      </c>
      <c r="L7462" s="12">
        <f t="shared" ca="1" si="1039"/>
        <v>0.82771023062859228</v>
      </c>
      <c r="M7462" s="101">
        <f t="shared" ca="1" si="1040"/>
        <v>4.3595497847207954E-2</v>
      </c>
      <c r="N7462" s="101">
        <f t="shared" ca="1" si="1047"/>
        <v>1043.1802898247254</v>
      </c>
      <c r="O7462" s="101">
        <f t="shared" ca="1" si="1041"/>
        <v>8.930993388482511E-2</v>
      </c>
      <c r="Q7462" s="12">
        <f t="shared" ca="1" si="1042"/>
        <v>2.0108424844872461</v>
      </c>
      <c r="R7462" s="101">
        <f t="shared" ca="1" si="1043"/>
        <v>0.10015214528913505</v>
      </c>
      <c r="S7462" s="13"/>
      <c r="T7462" s="101">
        <f t="shared" ca="1" si="1044"/>
        <v>0</v>
      </c>
      <c r="U7462" s="101">
        <f t="shared" si="1045"/>
        <v>0</v>
      </c>
      <c r="V7462" s="101">
        <f t="shared" ca="1" si="1046"/>
        <v>221.46042881699148</v>
      </c>
    </row>
    <row r="7463" spans="2:22" x14ac:dyDescent="0.3">
      <c r="B7463" s="13">
        <v>2023</v>
      </c>
      <c r="C7463" s="13">
        <v>11</v>
      </c>
      <c r="D7463" s="13">
        <v>5</v>
      </c>
      <c r="E7463" s="83" t="s">
        <v>408</v>
      </c>
      <c r="F7463" s="13">
        <v>7</v>
      </c>
      <c r="G7463" s="13">
        <v>8</v>
      </c>
      <c r="H7463" s="13" t="s">
        <v>69</v>
      </c>
      <c r="I7463" s="13" t="s">
        <v>54</v>
      </c>
      <c r="J7463" s="13"/>
      <c r="K7463" s="13" t="s">
        <v>28</v>
      </c>
      <c r="L7463" s="12">
        <f t="shared" ca="1" si="1039"/>
        <v>1.3567116303547422</v>
      </c>
      <c r="M7463" s="101">
        <f t="shared" ca="1" si="1040"/>
        <v>7.1458001570784274E-2</v>
      </c>
      <c r="N7463" s="101">
        <f t="shared" ca="1" si="1047"/>
        <v>1043.1802898247254</v>
      </c>
      <c r="O7463" s="101">
        <f t="shared" ca="1" si="1041"/>
        <v>0.14638918491527667</v>
      </c>
      <c r="Q7463" s="12">
        <f t="shared" ca="1" si="1042"/>
        <v>2.5432892820728172</v>
      </c>
      <c r="R7463" s="101">
        <f t="shared" ca="1" si="1043"/>
        <v>0.10044379821793506</v>
      </c>
      <c r="S7463" s="13"/>
      <c r="T7463" s="101">
        <f t="shared" ca="1" si="1044"/>
        <v>0</v>
      </c>
      <c r="U7463" s="101">
        <f t="shared" si="1045"/>
        <v>0</v>
      </c>
      <c r="V7463" s="101">
        <f t="shared" ca="1" si="1046"/>
        <v>221.25954122055563</v>
      </c>
    </row>
    <row r="7464" spans="2:22" x14ac:dyDescent="0.3">
      <c r="B7464" s="13">
        <v>2023</v>
      </c>
      <c r="C7464" s="13">
        <v>11</v>
      </c>
      <c r="D7464" s="13">
        <v>5</v>
      </c>
      <c r="E7464" s="83" t="s">
        <v>408</v>
      </c>
      <c r="F7464" s="13">
        <v>7</v>
      </c>
      <c r="G7464" s="13">
        <v>9</v>
      </c>
      <c r="H7464" s="13" t="s">
        <v>69</v>
      </c>
      <c r="I7464" s="13" t="s">
        <v>54</v>
      </c>
      <c r="J7464" s="13"/>
      <c r="K7464" s="13" t="s">
        <v>28</v>
      </c>
      <c r="L7464" s="12">
        <f t="shared" ca="1" si="1039"/>
        <v>0.9364913918732628</v>
      </c>
      <c r="M7464" s="101">
        <f t="shared" ca="1" si="1040"/>
        <v>4.9325001609964753E-2</v>
      </c>
      <c r="N7464" s="101">
        <f t="shared" ca="1" si="1047"/>
        <v>1043.1802898247254</v>
      </c>
      <c r="O7464" s="101">
        <f t="shared" ca="1" si="1041"/>
        <v>0.10104742118312506</v>
      </c>
      <c r="Q7464" s="12">
        <f t="shared" ca="1" si="1042"/>
        <v>5.6000000000000005</v>
      </c>
      <c r="R7464" s="101">
        <f t="shared" ca="1" si="1043"/>
        <v>0.39476600367792836</v>
      </c>
      <c r="S7464" s="13"/>
      <c r="T7464" s="101">
        <f t="shared" ca="1" si="1044"/>
        <v>0</v>
      </c>
      <c r="U7464" s="101">
        <f t="shared" si="1045"/>
        <v>0</v>
      </c>
      <c r="V7464" s="101">
        <f t="shared" ca="1" si="1046"/>
        <v>220.4700092131998</v>
      </c>
    </row>
    <row r="7465" spans="2:22" x14ac:dyDescent="0.3">
      <c r="B7465" s="13">
        <v>2023</v>
      </c>
      <c r="C7465" s="13">
        <v>11</v>
      </c>
      <c r="D7465" s="13">
        <v>5</v>
      </c>
      <c r="E7465" s="83" t="s">
        <v>408</v>
      </c>
      <c r="F7465" s="13">
        <v>7</v>
      </c>
      <c r="G7465" s="13">
        <v>10</v>
      </c>
      <c r="H7465" s="13" t="s">
        <v>70</v>
      </c>
      <c r="I7465" s="13" t="s">
        <v>54</v>
      </c>
      <c r="J7465" s="13"/>
      <c r="K7465" s="13" t="s">
        <v>28</v>
      </c>
      <c r="L7465" s="12">
        <f t="shared" ca="1" si="1039"/>
        <v>0.96244825277204238</v>
      </c>
      <c r="M7465" s="101">
        <f t="shared" ca="1" si="1040"/>
        <v>3.0471111682762862E-2</v>
      </c>
      <c r="N7465" s="101">
        <f t="shared" ca="1" si="1047"/>
        <v>1043.1802898247254</v>
      </c>
      <c r="O7465" s="101">
        <f t="shared" ca="1" si="1041"/>
        <v>3.0471111682762862E-2</v>
      </c>
      <c r="Q7465" s="12">
        <f t="shared" ca="1" si="1042"/>
        <v>1.3425385219453496</v>
      </c>
      <c r="R7465" s="101">
        <f t="shared" ca="1" si="1043"/>
        <v>3.2174641285520458E-2</v>
      </c>
      <c r="S7465" s="13"/>
      <c r="T7465" s="101">
        <f t="shared" ca="1" si="1044"/>
        <v>0</v>
      </c>
      <c r="U7465" s="101">
        <f t="shared" si="1045"/>
        <v>0</v>
      </c>
      <c r="V7465" s="101">
        <f t="shared" ca="1" si="1046"/>
        <v>220.40565993062879</v>
      </c>
    </row>
    <row r="7466" spans="2:22" x14ac:dyDescent="0.3">
      <c r="B7466" s="13">
        <v>2023</v>
      </c>
      <c r="C7466" s="13">
        <v>11</v>
      </c>
      <c r="D7466" s="13">
        <v>5</v>
      </c>
      <c r="E7466" s="83" t="s">
        <v>408</v>
      </c>
      <c r="F7466" s="13">
        <v>7</v>
      </c>
      <c r="G7466" s="13">
        <v>11</v>
      </c>
      <c r="H7466" s="13" t="s">
        <v>70</v>
      </c>
      <c r="I7466" s="13" t="s">
        <v>54</v>
      </c>
      <c r="J7466" s="13"/>
      <c r="K7466" s="13" t="s">
        <v>28</v>
      </c>
      <c r="L7466" s="12">
        <f t="shared" ca="1" si="1039"/>
        <v>1.2893640020008856</v>
      </c>
      <c r="M7466" s="101">
        <f t="shared" ca="1" si="1040"/>
        <v>4.0821264303348037E-2</v>
      </c>
      <c r="N7466" s="101">
        <f t="shared" ca="1" si="1047"/>
        <v>1043.1802898247254</v>
      </c>
      <c r="O7466" s="101">
        <f t="shared" ca="1" si="1041"/>
        <v>4.0821264303348037E-2</v>
      </c>
      <c r="Q7466" s="12">
        <f t="shared" ca="1" si="1042"/>
        <v>5.6000000000000005</v>
      </c>
      <c r="R7466" s="101">
        <f t="shared" ca="1" si="1043"/>
        <v>0.36489533723062512</v>
      </c>
      <c r="S7466" s="13"/>
      <c r="T7466" s="101">
        <f t="shared" ca="1" si="1044"/>
        <v>0</v>
      </c>
      <c r="U7466" s="101">
        <f t="shared" si="1045"/>
        <v>0</v>
      </c>
      <c r="V7466" s="101">
        <f t="shared" ca="1" si="1046"/>
        <v>219.67586925616754</v>
      </c>
    </row>
    <row r="7467" spans="2:22" x14ac:dyDescent="0.3">
      <c r="B7467" s="13">
        <v>2023</v>
      </c>
      <c r="C7467" s="13">
        <v>11</v>
      </c>
      <c r="D7467" s="13">
        <v>5</v>
      </c>
      <c r="E7467" s="83" t="s">
        <v>408</v>
      </c>
      <c r="F7467" s="13">
        <v>7</v>
      </c>
      <c r="G7467" s="13">
        <v>12</v>
      </c>
      <c r="H7467" s="13" t="s">
        <v>70</v>
      </c>
      <c r="I7467" s="13" t="s">
        <v>54</v>
      </c>
      <c r="J7467" s="13"/>
      <c r="K7467" s="13" t="s">
        <v>28</v>
      </c>
      <c r="L7467" s="12">
        <f t="shared" ca="1" si="1039"/>
        <v>1.2295607083361266</v>
      </c>
      <c r="M7467" s="101">
        <f t="shared" ca="1" si="1040"/>
        <v>3.892789202592177E-2</v>
      </c>
      <c r="N7467" s="101">
        <f t="shared" ca="1" si="1047"/>
        <v>1043.1802898247254</v>
      </c>
      <c r="O7467" s="101">
        <f t="shared" ca="1" si="1041"/>
        <v>3.892789202592177E-2</v>
      </c>
      <c r="Q7467" s="12">
        <f t="shared" ca="1" si="1042"/>
        <v>5.6000000000000005</v>
      </c>
      <c r="R7467" s="101">
        <f t="shared" ca="1" si="1043"/>
        <v>0.36995768603934692</v>
      </c>
      <c r="S7467" s="13"/>
      <c r="T7467" s="101">
        <f t="shared" ca="1" si="1044"/>
        <v>0</v>
      </c>
      <c r="U7467" s="101">
        <f t="shared" si="1045"/>
        <v>0</v>
      </c>
      <c r="V7467" s="101">
        <f t="shared" ca="1" si="1046"/>
        <v>218.93595388408883</v>
      </c>
    </row>
    <row r="7468" spans="2:22" x14ac:dyDescent="0.3">
      <c r="B7468" s="13">
        <v>2023</v>
      </c>
      <c r="C7468" s="13">
        <v>11</v>
      </c>
      <c r="D7468" s="13">
        <v>5</v>
      </c>
      <c r="E7468" s="83" t="s">
        <v>408</v>
      </c>
      <c r="F7468" s="13">
        <v>7</v>
      </c>
      <c r="G7468" s="13">
        <v>13</v>
      </c>
      <c r="H7468" s="13" t="s">
        <v>70</v>
      </c>
      <c r="I7468" s="13" t="s">
        <v>54</v>
      </c>
      <c r="J7468" s="13"/>
      <c r="K7468" s="13" t="s">
        <v>28</v>
      </c>
      <c r="L7468" s="12">
        <f t="shared" ca="1" si="1039"/>
        <v>1.3537181309705937</v>
      </c>
      <c r="M7468" s="101">
        <f t="shared" ca="1" si="1040"/>
        <v>4.2858716026528999E-2</v>
      </c>
      <c r="N7468" s="101">
        <f t="shared" ca="1" si="1047"/>
        <v>1043.1802898247254</v>
      </c>
      <c r="O7468" s="101">
        <f t="shared" ca="1" si="1041"/>
        <v>4.2858716026528999E-2</v>
      </c>
      <c r="Q7468" s="12">
        <f t="shared" ca="1" si="1042"/>
        <v>5.6000000000000005</v>
      </c>
      <c r="R7468" s="101">
        <f t="shared" ca="1" si="1043"/>
        <v>0.35944776021333924</v>
      </c>
      <c r="S7468" s="13"/>
      <c r="T7468" s="101">
        <f t="shared" ca="1" si="1044"/>
        <v>0</v>
      </c>
      <c r="U7468" s="101">
        <f t="shared" si="1045"/>
        <v>0</v>
      </c>
      <c r="V7468" s="101">
        <f t="shared" ca="1" si="1046"/>
        <v>218.21705836366218</v>
      </c>
    </row>
    <row r="7469" spans="2:22" x14ac:dyDescent="0.3">
      <c r="B7469" s="13">
        <v>2023</v>
      </c>
      <c r="C7469" s="13">
        <v>11</v>
      </c>
      <c r="D7469" s="13">
        <v>5</v>
      </c>
      <c r="E7469" s="83" t="s">
        <v>408</v>
      </c>
      <c r="F7469" s="13">
        <v>7</v>
      </c>
      <c r="G7469" s="13">
        <v>14</v>
      </c>
      <c r="H7469" s="13" t="s">
        <v>70</v>
      </c>
      <c r="I7469" s="13" t="s">
        <v>54</v>
      </c>
      <c r="J7469" s="13"/>
      <c r="K7469" s="13" t="s">
        <v>28</v>
      </c>
      <c r="L7469" s="12">
        <f t="shared" ca="1" si="1039"/>
        <v>1.1604662696318124</v>
      </c>
      <c r="M7469" s="101">
        <f t="shared" ca="1" si="1040"/>
        <v>3.6740362096543182E-2</v>
      </c>
      <c r="N7469" s="101">
        <f t="shared" ca="1" si="1047"/>
        <v>1043.1802898247254</v>
      </c>
      <c r="O7469" s="101">
        <f t="shared" ca="1" si="1041"/>
        <v>3.6740362096543182E-2</v>
      </c>
      <c r="Q7469" s="12">
        <f t="shared" ca="1" si="1042"/>
        <v>5.6000000000000005</v>
      </c>
      <c r="R7469" s="101">
        <f t="shared" ca="1" si="1043"/>
        <v>0.37580653027566713</v>
      </c>
      <c r="S7469" s="13"/>
      <c r="T7469" s="101">
        <f t="shared" ca="1" si="1044"/>
        <v>0</v>
      </c>
      <c r="U7469" s="101">
        <f t="shared" si="1045"/>
        <v>0</v>
      </c>
      <c r="V7469" s="101">
        <f t="shared" ca="1" si="1046"/>
        <v>217.46544530311084</v>
      </c>
    </row>
    <row r="7470" spans="2:22" x14ac:dyDescent="0.3">
      <c r="B7470" s="13">
        <v>2023</v>
      </c>
      <c r="C7470" s="13">
        <v>11</v>
      </c>
      <c r="D7470" s="13">
        <v>5</v>
      </c>
      <c r="E7470" s="83" t="s">
        <v>408</v>
      </c>
      <c r="F7470" s="13">
        <v>7</v>
      </c>
      <c r="G7470" s="13">
        <v>15</v>
      </c>
      <c r="H7470" s="13" t="s">
        <v>70</v>
      </c>
      <c r="I7470" s="13" t="s">
        <v>54</v>
      </c>
      <c r="J7470" s="13"/>
      <c r="K7470" s="13" t="s">
        <v>28</v>
      </c>
      <c r="L7470" s="12">
        <f t="shared" ca="1" si="1039"/>
        <v>1.4093382057414767</v>
      </c>
      <c r="M7470" s="101">
        <f t="shared" ca="1" si="1040"/>
        <v>4.4619647593775152E-2</v>
      </c>
      <c r="N7470" s="101">
        <f t="shared" ca="1" si="1047"/>
        <v>1043.1802898247254</v>
      </c>
      <c r="O7470" s="101">
        <f t="shared" ca="1" si="1041"/>
        <v>4.4619647593775152E-2</v>
      </c>
      <c r="Q7470" s="12">
        <f t="shared" ca="1" si="1042"/>
        <v>4.8281915063969381</v>
      </c>
      <c r="R7470" s="101">
        <f t="shared" ca="1" si="1043"/>
        <v>0.2894059319004848</v>
      </c>
      <c r="S7470" s="13"/>
      <c r="T7470" s="101">
        <f t="shared" ca="1" si="1044"/>
        <v>0</v>
      </c>
      <c r="U7470" s="101">
        <f t="shared" si="1045"/>
        <v>0</v>
      </c>
      <c r="V7470" s="101">
        <f t="shared" ca="1" si="1046"/>
        <v>216.88663343930986</v>
      </c>
    </row>
    <row r="7471" spans="2:22" x14ac:dyDescent="0.3">
      <c r="B7471" s="13">
        <v>2023</v>
      </c>
      <c r="C7471" s="13">
        <v>11</v>
      </c>
      <c r="D7471" s="13">
        <v>5</v>
      </c>
      <c r="E7471" s="83" t="s">
        <v>408</v>
      </c>
      <c r="F7471" s="13">
        <v>7</v>
      </c>
      <c r="G7471" s="13">
        <v>16</v>
      </c>
      <c r="H7471" s="13" t="s">
        <v>71</v>
      </c>
      <c r="I7471" s="13" t="s">
        <v>54</v>
      </c>
      <c r="J7471" s="13"/>
      <c r="K7471" s="13" t="s">
        <v>28</v>
      </c>
      <c r="L7471" s="12">
        <f t="shared" ca="1" si="1039"/>
        <v>1.1172595559712968</v>
      </c>
      <c r="M7471" s="101">
        <f t="shared" ca="1" si="1040"/>
        <v>9.7324479920659665E-2</v>
      </c>
      <c r="N7471" s="101">
        <f t="shared" ca="1" si="1047"/>
        <v>1043.4008554820666</v>
      </c>
      <c r="O7471" s="101">
        <f t="shared" ca="1" si="1041"/>
        <v>0.31489960585050997</v>
      </c>
      <c r="Q7471" s="12">
        <f t="shared" ca="1" si="1042"/>
        <v>5.6000000000000005</v>
      </c>
      <c r="R7471" s="101">
        <f t="shared" ca="1" si="1043"/>
        <v>0.37946397858702974</v>
      </c>
      <c r="S7471" s="13"/>
      <c r="T7471" s="101">
        <f t="shared" ca="1" si="1044"/>
        <v>0</v>
      </c>
      <c r="U7471" s="101">
        <f t="shared" ca="1" si="1045"/>
        <v>0.22056565734133352</v>
      </c>
      <c r="V7471" s="101">
        <f t="shared" ca="1" si="1046"/>
        <v>216.34827113947713</v>
      </c>
    </row>
    <row r="7472" spans="2:22" x14ac:dyDescent="0.3">
      <c r="B7472" s="13">
        <v>2023</v>
      </c>
      <c r="C7472" s="13">
        <v>11</v>
      </c>
      <c r="D7472" s="13">
        <v>5</v>
      </c>
      <c r="E7472" s="83" t="s">
        <v>408</v>
      </c>
      <c r="F7472" s="13">
        <v>7</v>
      </c>
      <c r="G7472" s="13">
        <v>17</v>
      </c>
      <c r="H7472" s="13" t="s">
        <v>71</v>
      </c>
      <c r="I7472" s="13" t="s">
        <v>54</v>
      </c>
      <c r="J7472" s="13"/>
      <c r="K7472" s="13" t="s">
        <v>28</v>
      </c>
      <c r="L7472" s="12">
        <f t="shared" ca="1" si="1039"/>
        <v>1.591496037269442</v>
      </c>
      <c r="M7472" s="101">
        <f t="shared" ca="1" si="1040"/>
        <v>0.13863521980654112</v>
      </c>
      <c r="N7472" s="101">
        <f t="shared" ca="1" si="1047"/>
        <v>1043.7150433247575</v>
      </c>
      <c r="O7472" s="101">
        <f t="shared" ca="1" si="1041"/>
        <v>0.44856315810439223</v>
      </c>
      <c r="Q7472" s="12">
        <f t="shared" ca="1" si="1042"/>
        <v>5.6000000000000005</v>
      </c>
      <c r="R7472" s="101">
        <f t="shared" ca="1" si="1043"/>
        <v>0.33931986044514179</v>
      </c>
      <c r="S7472" s="13"/>
      <c r="T7472" s="101">
        <f t="shared" ca="1" si="1044"/>
        <v>0</v>
      </c>
      <c r="U7472" s="101">
        <f t="shared" ca="1" si="1045"/>
        <v>0.31418784269094235</v>
      </c>
      <c r="V7472" s="101">
        <f t="shared" ca="1" si="1046"/>
        <v>215.9838192612778</v>
      </c>
    </row>
    <row r="7473" spans="2:22" x14ac:dyDescent="0.3">
      <c r="B7473" s="13">
        <v>2023</v>
      </c>
      <c r="C7473" s="13">
        <v>11</v>
      </c>
      <c r="D7473" s="13">
        <v>5</v>
      </c>
      <c r="E7473" s="83" t="s">
        <v>408</v>
      </c>
      <c r="F7473" s="13">
        <v>7</v>
      </c>
      <c r="G7473" s="13">
        <v>18</v>
      </c>
      <c r="H7473" s="13" t="s">
        <v>71</v>
      </c>
      <c r="I7473" s="13" t="s">
        <v>54</v>
      </c>
      <c r="J7473" s="13"/>
      <c r="K7473" s="13" t="s">
        <v>28</v>
      </c>
      <c r="L7473" s="12">
        <f t="shared" ca="1" si="1039"/>
        <v>1.4542621736635843</v>
      </c>
      <c r="M7473" s="101">
        <f t="shared" ca="1" si="1040"/>
        <v>0.12668077794783483</v>
      </c>
      <c r="N7473" s="101">
        <f t="shared" ca="1" si="1047"/>
        <v>1044.0021389155415</v>
      </c>
      <c r="O7473" s="101">
        <f t="shared" ca="1" si="1041"/>
        <v>0.40988379364708122</v>
      </c>
      <c r="Q7473" s="12">
        <f t="shared" ca="1" si="1042"/>
        <v>0</v>
      </c>
      <c r="R7473" s="101">
        <f t="shared" ca="1" si="1043"/>
        <v>0</v>
      </c>
      <c r="S7473" s="13"/>
      <c r="T7473" s="101">
        <f t="shared" ca="1" si="1044"/>
        <v>0.12668077794783483</v>
      </c>
      <c r="U7473" s="101">
        <f t="shared" ca="1" si="1045"/>
        <v>0.28709559078408592</v>
      </c>
      <c r="V7473" s="101">
        <f t="shared" ca="1" si="1046"/>
        <v>216.3975956300097</v>
      </c>
    </row>
    <row r="7474" spans="2:22" x14ac:dyDescent="0.3">
      <c r="B7474" s="13">
        <v>2023</v>
      </c>
      <c r="C7474" s="13">
        <v>11</v>
      </c>
      <c r="D7474" s="13">
        <v>5</v>
      </c>
      <c r="E7474" s="83" t="s">
        <v>408</v>
      </c>
      <c r="F7474" s="13">
        <v>7</v>
      </c>
      <c r="G7474" s="13">
        <v>19</v>
      </c>
      <c r="H7474" s="13" t="s">
        <v>71</v>
      </c>
      <c r="I7474" s="13" t="s">
        <v>54</v>
      </c>
      <c r="J7474" s="13"/>
      <c r="K7474" s="13" t="s">
        <v>28</v>
      </c>
      <c r="L7474" s="12">
        <f t="shared" ca="1" si="1039"/>
        <v>1.7689380828011065</v>
      </c>
      <c r="M7474" s="101">
        <f t="shared" ca="1" si="1040"/>
        <v>0.15409219639280441</v>
      </c>
      <c r="N7474" s="101">
        <f t="shared" ca="1" si="1047"/>
        <v>1044.3513567753878</v>
      </c>
      <c r="O7474" s="101">
        <f t="shared" ca="1" si="1041"/>
        <v>0.49857519863749183</v>
      </c>
      <c r="Q7474" s="12">
        <f t="shared" ca="1" si="1042"/>
        <v>0</v>
      </c>
      <c r="R7474" s="101">
        <f t="shared" ca="1" si="1043"/>
        <v>0</v>
      </c>
      <c r="S7474" s="13"/>
      <c r="T7474" s="101">
        <f t="shared" ca="1" si="1044"/>
        <v>0.15409219639280441</v>
      </c>
      <c r="U7474" s="101">
        <f t="shared" ca="1" si="1045"/>
        <v>0.34921785984631842</v>
      </c>
      <c r="V7474" s="101">
        <f t="shared" ca="1" si="1046"/>
        <v>216.90090568624882</v>
      </c>
    </row>
    <row r="7475" spans="2:22" x14ac:dyDescent="0.3">
      <c r="B7475" s="13">
        <v>2023</v>
      </c>
      <c r="C7475" s="13">
        <v>11</v>
      </c>
      <c r="D7475" s="13">
        <v>5</v>
      </c>
      <c r="E7475" s="83" t="s">
        <v>408</v>
      </c>
      <c r="F7475" s="13">
        <v>7</v>
      </c>
      <c r="G7475" s="13">
        <v>20</v>
      </c>
      <c r="H7475" s="13" t="s">
        <v>69</v>
      </c>
      <c r="I7475" s="13" t="s">
        <v>54</v>
      </c>
      <c r="J7475" s="13"/>
      <c r="K7475" s="13" t="s">
        <v>28</v>
      </c>
      <c r="L7475" s="12">
        <f t="shared" ca="1" si="1039"/>
        <v>1.1502737712480178</v>
      </c>
      <c r="M7475" s="101">
        <f t="shared" ca="1" si="1040"/>
        <v>6.05849195316331E-2</v>
      </c>
      <c r="N7475" s="101">
        <f t="shared" ca="1" si="1047"/>
        <v>1044.3513567753878</v>
      </c>
      <c r="O7475" s="101">
        <f t="shared" ca="1" si="1041"/>
        <v>0.12411453991766111</v>
      </c>
      <c r="Q7475" s="12">
        <f t="shared" ca="1" si="1042"/>
        <v>0</v>
      </c>
      <c r="R7475" s="101">
        <f t="shared" ca="1" si="1043"/>
        <v>0</v>
      </c>
      <c r="S7475" s="13"/>
      <c r="T7475" s="101">
        <f t="shared" ca="1" si="1044"/>
        <v>6.05849195316331E-2</v>
      </c>
      <c r="U7475" s="101">
        <f t="shared" si="1045"/>
        <v>0</v>
      </c>
      <c r="V7475" s="101">
        <f t="shared" ca="1" si="1046"/>
        <v>216.96149060578045</v>
      </c>
    </row>
    <row r="7476" spans="2:22" x14ac:dyDescent="0.3">
      <c r="B7476" s="13">
        <v>2023</v>
      </c>
      <c r="C7476" s="13">
        <v>11</v>
      </c>
      <c r="D7476" s="13">
        <v>5</v>
      </c>
      <c r="E7476" s="83" t="s">
        <v>408</v>
      </c>
      <c r="F7476" s="13">
        <v>7</v>
      </c>
      <c r="G7476" s="13">
        <v>21</v>
      </c>
      <c r="H7476" s="13" t="s">
        <v>69</v>
      </c>
      <c r="I7476" s="13" t="s">
        <v>54</v>
      </c>
      <c r="J7476" s="13"/>
      <c r="K7476" s="13" t="s">
        <v>28</v>
      </c>
      <c r="L7476" s="12">
        <f t="shared" ca="1" si="1039"/>
        <v>1.4993380643391341</v>
      </c>
      <c r="M7476" s="101">
        <f t="shared" ca="1" si="1040"/>
        <v>7.8970135848742198E-2</v>
      </c>
      <c r="N7476" s="101">
        <f t="shared" ca="1" si="1047"/>
        <v>1044.3513567753878</v>
      </c>
      <c r="O7476" s="101">
        <f t="shared" ca="1" si="1041"/>
        <v>0.16177857714219257</v>
      </c>
      <c r="Q7476" s="12">
        <f t="shared" ca="1" si="1042"/>
        <v>0</v>
      </c>
      <c r="R7476" s="101">
        <f t="shared" ca="1" si="1043"/>
        <v>0</v>
      </c>
      <c r="S7476" s="13"/>
      <c r="T7476" s="101">
        <f t="shared" ca="1" si="1044"/>
        <v>7.8970135848742198E-2</v>
      </c>
      <c r="U7476" s="101">
        <f t="shared" si="1045"/>
        <v>0</v>
      </c>
      <c r="V7476" s="101">
        <f t="shared" ca="1" si="1046"/>
        <v>217.0404607416292</v>
      </c>
    </row>
    <row r="7477" spans="2:22" x14ac:dyDescent="0.3">
      <c r="B7477" s="13">
        <v>2023</v>
      </c>
      <c r="C7477" s="13">
        <v>11</v>
      </c>
      <c r="D7477" s="13">
        <v>5</v>
      </c>
      <c r="E7477" s="83" t="s">
        <v>408</v>
      </c>
      <c r="F7477" s="13">
        <v>7</v>
      </c>
      <c r="G7477" s="13">
        <v>22</v>
      </c>
      <c r="H7477" s="13" t="s">
        <v>69</v>
      </c>
      <c r="I7477" s="13" t="s">
        <v>54</v>
      </c>
      <c r="J7477" s="13"/>
      <c r="K7477" s="13" t="s">
        <v>28</v>
      </c>
      <c r="L7477" s="12">
        <f t="shared" ca="1" si="1039"/>
        <v>1.7865323034991893</v>
      </c>
      <c r="M7477" s="101">
        <f t="shared" ca="1" si="1040"/>
        <v>9.4096656425302308E-2</v>
      </c>
      <c r="N7477" s="101">
        <f t="shared" ca="1" si="1047"/>
        <v>1044.3513567753878</v>
      </c>
      <c r="O7477" s="101">
        <f t="shared" ca="1" si="1041"/>
        <v>0.19276683554756252</v>
      </c>
      <c r="Q7477" s="12">
        <f t="shared" ca="1" si="1042"/>
        <v>0</v>
      </c>
      <c r="R7477" s="101">
        <f t="shared" ca="1" si="1043"/>
        <v>0</v>
      </c>
      <c r="S7477" s="13"/>
      <c r="T7477" s="101">
        <f t="shared" ca="1" si="1044"/>
        <v>9.4096656425302308E-2</v>
      </c>
      <c r="U7477" s="101">
        <f t="shared" si="1045"/>
        <v>0</v>
      </c>
      <c r="V7477" s="101">
        <f t="shared" ca="1" si="1046"/>
        <v>217.13455739805451</v>
      </c>
    </row>
    <row r="7478" spans="2:22" x14ac:dyDescent="0.3">
      <c r="B7478" s="13">
        <v>2023</v>
      </c>
      <c r="C7478" s="13">
        <v>11</v>
      </c>
      <c r="D7478" s="13">
        <v>5</v>
      </c>
      <c r="E7478" s="83" t="s">
        <v>408</v>
      </c>
      <c r="F7478" s="13">
        <v>7</v>
      </c>
      <c r="G7478" s="13">
        <v>23</v>
      </c>
      <c r="H7478" s="13" t="s">
        <v>69</v>
      </c>
      <c r="I7478" s="13" t="s">
        <v>54</v>
      </c>
      <c r="J7478" s="13"/>
      <c r="K7478" s="13" t="s">
        <v>28</v>
      </c>
      <c r="L7478" s="12">
        <f t="shared" ca="1" si="1039"/>
        <v>1.547310429295474</v>
      </c>
      <c r="M7478" s="101">
        <f t="shared" ca="1" si="1040"/>
        <v>8.1496840310992621E-2</v>
      </c>
      <c r="N7478" s="101">
        <f t="shared" ca="1" si="1047"/>
        <v>1044.3513567753878</v>
      </c>
      <c r="O7478" s="101">
        <f t="shared" ca="1" si="1041"/>
        <v>0.16695479532098165</v>
      </c>
      <c r="Q7478" s="12">
        <f t="shared" ca="1" si="1042"/>
        <v>0</v>
      </c>
      <c r="R7478" s="101">
        <f t="shared" ca="1" si="1043"/>
        <v>0</v>
      </c>
      <c r="S7478" s="13"/>
      <c r="T7478" s="101">
        <f t="shared" ca="1" si="1044"/>
        <v>8.1496840310992621E-2</v>
      </c>
      <c r="U7478" s="101">
        <f t="shared" si="1045"/>
        <v>0</v>
      </c>
      <c r="V7478" s="101">
        <f t="shared" ca="1" si="1046"/>
        <v>217.2160542383655</v>
      </c>
    </row>
    <row r="7479" spans="2:22" x14ac:dyDescent="0.3">
      <c r="B7479" s="13">
        <v>2023</v>
      </c>
      <c r="C7479" s="13">
        <v>11</v>
      </c>
      <c r="D7479" s="13">
        <v>6</v>
      </c>
      <c r="E7479" s="83" t="s">
        <v>409</v>
      </c>
      <c r="F7479" s="13">
        <v>1</v>
      </c>
      <c r="G7479" s="13">
        <v>0</v>
      </c>
      <c r="H7479" s="13" t="s">
        <v>69</v>
      </c>
      <c r="I7479" s="13" t="s">
        <v>54</v>
      </c>
      <c r="J7479" s="13"/>
      <c r="K7479" s="13" t="s">
        <v>27</v>
      </c>
      <c r="L7479" s="12">
        <f t="shared" ca="1" si="1039"/>
        <v>1.7282782885047463</v>
      </c>
      <c r="M7479" s="101">
        <f t="shared" ca="1" si="1040"/>
        <v>9.1028417455544991E-2</v>
      </c>
      <c r="N7479" s="101">
        <f t="shared" ca="1" si="1047"/>
        <v>1044.3513567753878</v>
      </c>
      <c r="O7479" s="101">
        <f t="shared" ca="1" si="1041"/>
        <v>0.18648122732966213</v>
      </c>
      <c r="Q7479" s="12">
        <f t="shared" ca="1" si="1042"/>
        <v>0</v>
      </c>
      <c r="R7479" s="101">
        <f t="shared" ca="1" si="1043"/>
        <v>0</v>
      </c>
      <c r="S7479" s="13"/>
      <c r="T7479" s="101">
        <f t="shared" ca="1" si="1044"/>
        <v>9.1028417455544991E-2</v>
      </c>
      <c r="U7479" s="101">
        <f t="shared" si="1045"/>
        <v>0</v>
      </c>
      <c r="V7479" s="101">
        <f t="shared" ca="1" si="1046"/>
        <v>217.30708265582103</v>
      </c>
    </row>
    <row r="7480" spans="2:22" x14ac:dyDescent="0.3">
      <c r="B7480" s="13">
        <v>2023</v>
      </c>
      <c r="C7480" s="13">
        <v>11</v>
      </c>
      <c r="D7480" s="13">
        <v>6</v>
      </c>
      <c r="E7480" s="83" t="s">
        <v>409</v>
      </c>
      <c r="F7480" s="13">
        <v>1</v>
      </c>
      <c r="G7480" s="13">
        <v>1</v>
      </c>
      <c r="H7480" s="13" t="s">
        <v>69</v>
      </c>
      <c r="I7480" s="13" t="s">
        <v>54</v>
      </c>
      <c r="J7480" s="13"/>
      <c r="K7480" s="13" t="s">
        <v>27</v>
      </c>
      <c r="L7480" s="12">
        <f t="shared" ca="1" si="1039"/>
        <v>0.86620131492310226</v>
      </c>
      <c r="M7480" s="101">
        <f t="shared" ca="1" si="1040"/>
        <v>4.5622823256999796E-2</v>
      </c>
      <c r="N7480" s="101">
        <f t="shared" ca="1" si="1047"/>
        <v>1044.3513567753878</v>
      </c>
      <c r="O7480" s="101">
        <f t="shared" ca="1" si="1041"/>
        <v>9.3463121880202726E-2</v>
      </c>
      <c r="Q7480" s="12">
        <f t="shared" ca="1" si="1042"/>
        <v>0</v>
      </c>
      <c r="R7480" s="101">
        <f t="shared" ca="1" si="1043"/>
        <v>0</v>
      </c>
      <c r="S7480" s="13"/>
      <c r="T7480" s="101">
        <f t="shared" ca="1" si="1044"/>
        <v>4.5622823256999796E-2</v>
      </c>
      <c r="U7480" s="101">
        <f t="shared" si="1045"/>
        <v>0</v>
      </c>
      <c r="V7480" s="101">
        <f t="shared" ca="1" si="1046"/>
        <v>217.35270547907803</v>
      </c>
    </row>
    <row r="7481" spans="2:22" x14ac:dyDescent="0.3">
      <c r="B7481" s="13">
        <v>2023</v>
      </c>
      <c r="C7481" s="13">
        <v>11</v>
      </c>
      <c r="D7481" s="13">
        <v>6</v>
      </c>
      <c r="E7481" s="83" t="s">
        <v>409</v>
      </c>
      <c r="F7481" s="13">
        <v>1</v>
      </c>
      <c r="G7481" s="13">
        <v>2</v>
      </c>
      <c r="H7481" s="13" t="s">
        <v>69</v>
      </c>
      <c r="I7481" s="13" t="s">
        <v>54</v>
      </c>
      <c r="J7481" s="13"/>
      <c r="K7481" s="13" t="s">
        <v>27</v>
      </c>
      <c r="L7481" s="12">
        <f t="shared" ca="1" si="1039"/>
        <v>0.77152082457575299</v>
      </c>
      <c r="M7481" s="101">
        <f t="shared" ca="1" si="1040"/>
        <v>4.0636001830404909E-2</v>
      </c>
      <c r="N7481" s="101">
        <f t="shared" ca="1" si="1047"/>
        <v>1044.3513567753878</v>
      </c>
      <c r="O7481" s="101">
        <f t="shared" ca="1" si="1041"/>
        <v>8.324709697172375E-2</v>
      </c>
      <c r="Q7481" s="12">
        <f t="shared" ca="1" si="1042"/>
        <v>0</v>
      </c>
      <c r="R7481" s="101">
        <f t="shared" ca="1" si="1043"/>
        <v>0</v>
      </c>
      <c r="S7481" s="13"/>
      <c r="T7481" s="101">
        <f t="shared" ca="1" si="1044"/>
        <v>4.0636001830404909E-2</v>
      </c>
      <c r="U7481" s="101">
        <f t="shared" si="1045"/>
        <v>0</v>
      </c>
      <c r="V7481" s="101">
        <f t="shared" ca="1" si="1046"/>
        <v>217.39334148090842</v>
      </c>
    </row>
    <row r="7482" spans="2:22" x14ac:dyDescent="0.3">
      <c r="B7482" s="13">
        <v>2023</v>
      </c>
      <c r="C7482" s="13">
        <v>11</v>
      </c>
      <c r="D7482" s="13">
        <v>6</v>
      </c>
      <c r="E7482" s="83" t="s">
        <v>409</v>
      </c>
      <c r="F7482" s="13">
        <v>1</v>
      </c>
      <c r="G7482" s="13">
        <v>3</v>
      </c>
      <c r="H7482" s="13" t="s">
        <v>69</v>
      </c>
      <c r="I7482" s="13" t="s">
        <v>54</v>
      </c>
      <c r="J7482" s="13"/>
      <c r="K7482" s="13" t="s">
        <v>27</v>
      </c>
      <c r="L7482" s="12">
        <f t="shared" ca="1" si="1039"/>
        <v>0.78703465679820117</v>
      </c>
      <c r="M7482" s="101">
        <f t="shared" ca="1" si="1040"/>
        <v>4.1453115373561257E-2</v>
      </c>
      <c r="N7482" s="101">
        <f t="shared" ca="1" si="1047"/>
        <v>1044.3513567753878</v>
      </c>
      <c r="O7482" s="101">
        <f t="shared" ca="1" si="1041"/>
        <v>8.4921039468525902E-2</v>
      </c>
      <c r="Q7482" s="12">
        <f t="shared" ca="1" si="1042"/>
        <v>0</v>
      </c>
      <c r="R7482" s="101">
        <f t="shared" ca="1" si="1043"/>
        <v>0</v>
      </c>
      <c r="S7482" s="13"/>
      <c r="T7482" s="101">
        <f t="shared" ca="1" si="1044"/>
        <v>4.1453115373561257E-2</v>
      </c>
      <c r="U7482" s="101">
        <f t="shared" si="1045"/>
        <v>0</v>
      </c>
      <c r="V7482" s="101">
        <f t="shared" ca="1" si="1046"/>
        <v>217.43479459628199</v>
      </c>
    </row>
    <row r="7483" spans="2:22" x14ac:dyDescent="0.3">
      <c r="B7483" s="13">
        <v>2023</v>
      </c>
      <c r="C7483" s="13">
        <v>11</v>
      </c>
      <c r="D7483" s="13">
        <v>6</v>
      </c>
      <c r="E7483" s="83" t="s">
        <v>409</v>
      </c>
      <c r="F7483" s="13">
        <v>1</v>
      </c>
      <c r="G7483" s="13">
        <v>4</v>
      </c>
      <c r="H7483" s="13" t="s">
        <v>69</v>
      </c>
      <c r="I7483" s="13" t="s">
        <v>54</v>
      </c>
      <c r="J7483" s="13"/>
      <c r="K7483" s="13" t="s">
        <v>27</v>
      </c>
      <c r="L7483" s="12">
        <f t="shared" ca="1" si="1039"/>
        <v>0.83129393925946415</v>
      </c>
      <c r="M7483" s="101">
        <f t="shared" ca="1" si="1040"/>
        <v>4.378425178079598E-2</v>
      </c>
      <c r="N7483" s="101">
        <f t="shared" ca="1" si="1047"/>
        <v>1044.3513567753878</v>
      </c>
      <c r="O7483" s="101">
        <f t="shared" ca="1" si="1041"/>
        <v>8.9696616046096175E-2</v>
      </c>
      <c r="Q7483" s="12">
        <f t="shared" ca="1" si="1042"/>
        <v>0</v>
      </c>
      <c r="R7483" s="101">
        <f t="shared" ca="1" si="1043"/>
        <v>0</v>
      </c>
      <c r="S7483" s="13"/>
      <c r="T7483" s="101">
        <f t="shared" ca="1" si="1044"/>
        <v>4.378425178079598E-2</v>
      </c>
      <c r="U7483" s="101">
        <f t="shared" si="1045"/>
        <v>0</v>
      </c>
      <c r="V7483" s="101">
        <f t="shared" ca="1" si="1046"/>
        <v>217.4785788480628</v>
      </c>
    </row>
    <row r="7484" spans="2:22" x14ac:dyDescent="0.3">
      <c r="B7484" s="13">
        <v>2023</v>
      </c>
      <c r="C7484" s="13">
        <v>11</v>
      </c>
      <c r="D7484" s="13">
        <v>6</v>
      </c>
      <c r="E7484" s="83" t="s">
        <v>409</v>
      </c>
      <c r="F7484" s="13">
        <v>1</v>
      </c>
      <c r="G7484" s="13">
        <v>5</v>
      </c>
      <c r="H7484" s="13" t="s">
        <v>69</v>
      </c>
      <c r="I7484" s="13" t="s">
        <v>54</v>
      </c>
      <c r="J7484" s="13"/>
      <c r="K7484" s="13" t="s">
        <v>27</v>
      </c>
      <c r="L7484" s="12">
        <f t="shared" ca="1" si="1039"/>
        <v>0.86954629417485763</v>
      </c>
      <c r="M7484" s="101">
        <f t="shared" ca="1" si="1040"/>
        <v>4.5799003314189755E-2</v>
      </c>
      <c r="N7484" s="101">
        <f t="shared" ca="1" si="1047"/>
        <v>1044.3513567753878</v>
      </c>
      <c r="O7484" s="101">
        <f t="shared" ca="1" si="1041"/>
        <v>9.3824045141467138E-2</v>
      </c>
      <c r="Q7484" s="12">
        <f t="shared" ca="1" si="1042"/>
        <v>0</v>
      </c>
      <c r="R7484" s="101">
        <f t="shared" ca="1" si="1043"/>
        <v>0</v>
      </c>
      <c r="S7484" s="13"/>
      <c r="T7484" s="101">
        <f t="shared" ca="1" si="1044"/>
        <v>4.5799003314189755E-2</v>
      </c>
      <c r="U7484" s="101">
        <f t="shared" si="1045"/>
        <v>0</v>
      </c>
      <c r="V7484" s="101">
        <f t="shared" ca="1" si="1046"/>
        <v>217.52437785137698</v>
      </c>
    </row>
    <row r="7485" spans="2:22" x14ac:dyDescent="0.3">
      <c r="B7485" s="13">
        <v>2023</v>
      </c>
      <c r="C7485" s="13">
        <v>11</v>
      </c>
      <c r="D7485" s="13">
        <v>6</v>
      </c>
      <c r="E7485" s="83" t="s">
        <v>409</v>
      </c>
      <c r="F7485" s="13">
        <v>1</v>
      </c>
      <c r="G7485" s="13">
        <v>6</v>
      </c>
      <c r="H7485" s="13" t="s">
        <v>69</v>
      </c>
      <c r="I7485" s="13" t="s">
        <v>54</v>
      </c>
      <c r="J7485" s="13"/>
      <c r="K7485" s="13" t="s">
        <v>27</v>
      </c>
      <c r="L7485" s="12">
        <f t="shared" ca="1" si="1039"/>
        <v>0.81688153961971455</v>
      </c>
      <c r="M7485" s="101">
        <f t="shared" ca="1" si="1040"/>
        <v>4.3025150691770368E-2</v>
      </c>
      <c r="N7485" s="101">
        <f t="shared" ca="1" si="1047"/>
        <v>1044.3513567753878</v>
      </c>
      <c r="O7485" s="101">
        <f t="shared" ca="1" si="1041"/>
        <v>8.8141518124967191E-2</v>
      </c>
      <c r="Q7485" s="12">
        <f t="shared" ca="1" si="1042"/>
        <v>0</v>
      </c>
      <c r="R7485" s="101">
        <f t="shared" ca="1" si="1043"/>
        <v>0</v>
      </c>
      <c r="S7485" s="13"/>
      <c r="T7485" s="101">
        <f t="shared" ca="1" si="1044"/>
        <v>4.3025150691770368E-2</v>
      </c>
      <c r="U7485" s="101">
        <f t="shared" si="1045"/>
        <v>0</v>
      </c>
      <c r="V7485" s="101">
        <f t="shared" ca="1" si="1046"/>
        <v>217.56740300206874</v>
      </c>
    </row>
    <row r="7486" spans="2:22" x14ac:dyDescent="0.3">
      <c r="B7486" s="13">
        <v>2023</v>
      </c>
      <c r="C7486" s="13">
        <v>11</v>
      </c>
      <c r="D7486" s="13">
        <v>6</v>
      </c>
      <c r="E7486" s="83" t="s">
        <v>409</v>
      </c>
      <c r="F7486" s="13">
        <v>1</v>
      </c>
      <c r="G7486" s="13">
        <v>7</v>
      </c>
      <c r="H7486" s="13" t="s">
        <v>69</v>
      </c>
      <c r="I7486" s="13" t="s">
        <v>54</v>
      </c>
      <c r="J7486" s="13"/>
      <c r="K7486" s="13" t="s">
        <v>27</v>
      </c>
      <c r="L7486" s="12">
        <f t="shared" ca="1" si="1039"/>
        <v>0.78902281207502589</v>
      </c>
      <c r="M7486" s="101">
        <f t="shared" ca="1" si="1040"/>
        <v>4.1557831511991612E-2</v>
      </c>
      <c r="N7486" s="101">
        <f t="shared" ca="1" si="1047"/>
        <v>1044.3513567753878</v>
      </c>
      <c r="O7486" s="101">
        <f t="shared" ca="1" si="1041"/>
        <v>8.5135561422895287E-2</v>
      </c>
      <c r="Q7486" s="12">
        <f t="shared" ca="1" si="1042"/>
        <v>1.2408820437797192</v>
      </c>
      <c r="R7486" s="101">
        <f t="shared" ca="1" si="1043"/>
        <v>3.8249883963802293E-2</v>
      </c>
      <c r="S7486" s="13"/>
      <c r="T7486" s="101">
        <f t="shared" ca="1" si="1044"/>
        <v>0</v>
      </c>
      <c r="U7486" s="101">
        <f t="shared" si="1045"/>
        <v>0</v>
      </c>
      <c r="V7486" s="101">
        <f t="shared" ca="1" si="1046"/>
        <v>217.49090323414114</v>
      </c>
    </row>
    <row r="7487" spans="2:22" x14ac:dyDescent="0.3">
      <c r="B7487" s="13">
        <v>2023</v>
      </c>
      <c r="C7487" s="13">
        <v>11</v>
      </c>
      <c r="D7487" s="13">
        <v>6</v>
      </c>
      <c r="E7487" s="83" t="s">
        <v>409</v>
      </c>
      <c r="F7487" s="13">
        <v>1</v>
      </c>
      <c r="G7487" s="13">
        <v>8</v>
      </c>
      <c r="H7487" s="13" t="s">
        <v>69</v>
      </c>
      <c r="I7487" s="13" t="s">
        <v>54</v>
      </c>
      <c r="J7487" s="13"/>
      <c r="K7487" s="13" t="s">
        <v>27</v>
      </c>
      <c r="L7487" s="12">
        <f t="shared" ca="1" si="1039"/>
        <v>1.037543114266601</v>
      </c>
      <c r="M7487" s="101">
        <f t="shared" ca="1" si="1040"/>
        <v>5.4647395828421874E-2</v>
      </c>
      <c r="N7487" s="101">
        <f t="shared" ca="1" si="1047"/>
        <v>1044.3513567753878</v>
      </c>
      <c r="O7487" s="101">
        <f t="shared" ca="1" si="1041"/>
        <v>0.11195090202936624</v>
      </c>
      <c r="Q7487" s="12">
        <f t="shared" ca="1" si="1042"/>
        <v>5.6000000000000005</v>
      </c>
      <c r="R7487" s="101">
        <f t="shared" ca="1" si="1043"/>
        <v>0.38621197537733226</v>
      </c>
      <c r="S7487" s="13"/>
      <c r="T7487" s="101">
        <f t="shared" ca="1" si="1044"/>
        <v>0</v>
      </c>
      <c r="U7487" s="101">
        <f t="shared" si="1045"/>
        <v>0</v>
      </c>
      <c r="V7487" s="101">
        <f t="shared" ca="1" si="1046"/>
        <v>216.71847928338647</v>
      </c>
    </row>
    <row r="7488" spans="2:22" x14ac:dyDescent="0.3">
      <c r="B7488" s="13">
        <v>2023</v>
      </c>
      <c r="C7488" s="13">
        <v>11</v>
      </c>
      <c r="D7488" s="13">
        <v>6</v>
      </c>
      <c r="E7488" s="83" t="s">
        <v>409</v>
      </c>
      <c r="F7488" s="13">
        <v>1</v>
      </c>
      <c r="G7488" s="13">
        <v>9</v>
      </c>
      <c r="H7488" s="13" t="s">
        <v>69</v>
      </c>
      <c r="I7488" s="13" t="s">
        <v>54</v>
      </c>
      <c r="J7488" s="13"/>
      <c r="K7488" s="13" t="s">
        <v>27</v>
      </c>
      <c r="L7488" s="12">
        <f t="shared" ref="L7488:L7551" ca="1" si="1048">IF(K7488="Weekday",_xlfn.NORM.INV(RAND(),VLOOKUP(G7488,$J$5:$N$28,4),VLOOKUP(G7488,$J$5:$N$28,5)),_xlfn.NORM.INV(RAND(),VLOOKUP(G7488,$P$5:$T$28,4),VLOOKUP(G7488,$P$5:$T$28,5)))*VLOOKUP(C7488,$P$32:$R$43,3)</f>
        <v>1.4165664554549235</v>
      </c>
      <c r="M7488" s="101">
        <f t="shared" ref="M7488:M7551" ca="1" si="1049">IF(I7488="Winter",VLOOKUP(G7488,$J$40:$L$43,3),VLOOKUP(G7488,$J$40:$L$43,2))*L7488</f>
        <v>7.4610555208810825E-2</v>
      </c>
      <c r="N7488" s="101">
        <f t="shared" ca="1" si="1047"/>
        <v>1044.3513567753878</v>
      </c>
      <c r="O7488" s="101">
        <f t="shared" ref="O7488:O7551" ca="1" si="1050">IF(I7488="Winter",VLOOKUP(G7488,$J$46:$L$49,3),VLOOKUP(G7488,$J$46:$L$49,2))*L7488</f>
        <v>0.15284752054358625</v>
      </c>
      <c r="Q7488" s="12">
        <f t="shared" ref="Q7488:Q7551" ca="1" si="1051">MIN(MAX(AND(IF(G7488&gt;=VLOOKUP(C7488,$O$46:$T$57,5),1,0),IF(G7488&lt;=VLOOKUP(C7488,$O$46:$T$57,6),1,0))*$G$50*_xlfn.NORM.INV(RAND(),VLOOKUP(C7488,$B$4:$F$15,4),VLOOKUP(C7488,$B$4:$F$15,4)),0),0.2)*$G$51</f>
        <v>3.0534585262605405</v>
      </c>
      <c r="R7488" s="101">
        <f t="shared" ref="R7488:R7551" ca="1" si="1052">MAX(Q7488-L7488,0)*$G$52</f>
        <v>0.13856291379369548</v>
      </c>
      <c r="S7488" s="13"/>
      <c r="T7488" s="101">
        <f t="shared" ref="T7488:T7551" ca="1" si="1053">MAX(L7488-Q7488,0)*IF(I7488="Winter",VLOOKUP(G7488,$J$40:$L$43,3),VLOOKUP(G7488,$J$40:$L$43,2))</f>
        <v>0</v>
      </c>
      <c r="U7488" s="101">
        <f t="shared" si="1045"/>
        <v>0</v>
      </c>
      <c r="V7488" s="101">
        <f t="shared" ca="1" si="1046"/>
        <v>216.44135345579909</v>
      </c>
    </row>
    <row r="7489" spans="2:22" x14ac:dyDescent="0.3">
      <c r="B7489" s="13">
        <v>2023</v>
      </c>
      <c r="C7489" s="13">
        <v>11</v>
      </c>
      <c r="D7489" s="13">
        <v>6</v>
      </c>
      <c r="E7489" s="83" t="s">
        <v>409</v>
      </c>
      <c r="F7489" s="13">
        <v>1</v>
      </c>
      <c r="G7489" s="13">
        <v>10</v>
      </c>
      <c r="H7489" s="13" t="s">
        <v>70</v>
      </c>
      <c r="I7489" s="13" t="s">
        <v>54</v>
      </c>
      <c r="J7489" s="13"/>
      <c r="K7489" s="13" t="s">
        <v>27</v>
      </c>
      <c r="L7489" s="12">
        <f t="shared" ca="1" si="1048"/>
        <v>1.2877066972773834</v>
      </c>
      <c r="M7489" s="101">
        <f t="shared" ca="1" si="1049"/>
        <v>4.0768794035801963E-2</v>
      </c>
      <c r="N7489" s="101">
        <f t="shared" ca="1" si="1047"/>
        <v>1044.3513567753878</v>
      </c>
      <c r="O7489" s="101">
        <f t="shared" ca="1" si="1050"/>
        <v>4.0768794035801963E-2</v>
      </c>
      <c r="Q7489" s="12">
        <f t="shared" ca="1" si="1051"/>
        <v>1.7965465084776446</v>
      </c>
      <c r="R7489" s="101">
        <f t="shared" ca="1" si="1052"/>
        <v>4.3073290018102117E-2</v>
      </c>
      <c r="S7489" s="13"/>
      <c r="T7489" s="101">
        <f t="shared" ca="1" si="1053"/>
        <v>0</v>
      </c>
      <c r="U7489" s="101">
        <f t="shared" ref="U7489:U7552" si="1054">IF(H7489="On-Peak",IF(I7489="Winter",((L7489*$D$48)/60),((L7489*$D$47)/60)),0)</f>
        <v>0</v>
      </c>
      <c r="V7489" s="101">
        <f t="shared" ref="V7489:V7552" ca="1" si="1055">V7488+MAX(T7489-R7489,0)-MAX(R7489-T7489,0)+MAX(U7489-R7489,0)-MAX(R7489-U7489,0)</f>
        <v>216.35520687576289</v>
      </c>
    </row>
    <row r="7490" spans="2:22" x14ac:dyDescent="0.3">
      <c r="B7490" s="13">
        <v>2023</v>
      </c>
      <c r="C7490" s="13">
        <v>11</v>
      </c>
      <c r="D7490" s="13">
        <v>6</v>
      </c>
      <c r="E7490" s="83" t="s">
        <v>409</v>
      </c>
      <c r="F7490" s="13">
        <v>1</v>
      </c>
      <c r="G7490" s="13">
        <v>11</v>
      </c>
      <c r="H7490" s="13" t="s">
        <v>70</v>
      </c>
      <c r="I7490" s="13" t="s">
        <v>54</v>
      </c>
      <c r="J7490" s="13"/>
      <c r="K7490" s="13" t="s">
        <v>27</v>
      </c>
      <c r="L7490" s="12">
        <f t="shared" ca="1" si="1048"/>
        <v>1.0397034284545976</v>
      </c>
      <c r="M7490" s="101">
        <f t="shared" ca="1" si="1049"/>
        <v>3.291701054487256E-2</v>
      </c>
      <c r="N7490" s="101">
        <f t="shared" ca="1" si="1047"/>
        <v>1044.3513567753878</v>
      </c>
      <c r="O7490" s="101">
        <f t="shared" ca="1" si="1050"/>
        <v>3.291701054487256E-2</v>
      </c>
      <c r="Q7490" s="12">
        <f t="shared" ca="1" si="1051"/>
        <v>4.95481569627949</v>
      </c>
      <c r="R7490" s="101">
        <f t="shared" ca="1" si="1052"/>
        <v>0.33141425347137715</v>
      </c>
      <c r="S7490" s="13"/>
      <c r="T7490" s="101">
        <f t="shared" ca="1" si="1053"/>
        <v>0</v>
      </c>
      <c r="U7490" s="101">
        <f t="shared" si="1054"/>
        <v>0</v>
      </c>
      <c r="V7490" s="101">
        <f t="shared" ca="1" si="1055"/>
        <v>215.69237836882016</v>
      </c>
    </row>
    <row r="7491" spans="2:22" x14ac:dyDescent="0.3">
      <c r="B7491" s="13">
        <v>2023</v>
      </c>
      <c r="C7491" s="13">
        <v>11</v>
      </c>
      <c r="D7491" s="13">
        <v>6</v>
      </c>
      <c r="E7491" s="83" t="s">
        <v>409</v>
      </c>
      <c r="F7491" s="13">
        <v>1</v>
      </c>
      <c r="G7491" s="13">
        <v>12</v>
      </c>
      <c r="H7491" s="13" t="s">
        <v>70</v>
      </c>
      <c r="I7491" s="13" t="s">
        <v>54</v>
      </c>
      <c r="J7491" s="13"/>
      <c r="K7491" s="13" t="s">
        <v>27</v>
      </c>
      <c r="L7491" s="12">
        <f t="shared" ca="1" si="1048"/>
        <v>0.80152311892682682</v>
      </c>
      <c r="M7491" s="101">
        <f t="shared" ca="1" si="1049"/>
        <v>2.5376221945223338E-2</v>
      </c>
      <c r="N7491" s="101">
        <f t="shared" ca="1" si="1047"/>
        <v>1044.3513567753878</v>
      </c>
      <c r="O7491" s="101">
        <f t="shared" ca="1" si="1050"/>
        <v>2.5376221945223338E-2</v>
      </c>
      <c r="Q7491" s="12">
        <f t="shared" ca="1" si="1051"/>
        <v>5.6000000000000005</v>
      </c>
      <c r="R7491" s="101">
        <f t="shared" ca="1" si="1052"/>
        <v>0.40619106798284416</v>
      </c>
      <c r="S7491" s="13"/>
      <c r="T7491" s="101">
        <f t="shared" ca="1" si="1053"/>
        <v>0</v>
      </c>
      <c r="U7491" s="101">
        <f t="shared" si="1054"/>
        <v>0</v>
      </c>
      <c r="V7491" s="101">
        <f t="shared" ca="1" si="1055"/>
        <v>214.8799962328545</v>
      </c>
    </row>
    <row r="7492" spans="2:22" x14ac:dyDescent="0.3">
      <c r="B7492" s="13">
        <v>2023</v>
      </c>
      <c r="C7492" s="13">
        <v>11</v>
      </c>
      <c r="D7492" s="13">
        <v>6</v>
      </c>
      <c r="E7492" s="83" t="s">
        <v>409</v>
      </c>
      <c r="F7492" s="13">
        <v>1</v>
      </c>
      <c r="G7492" s="13">
        <v>13</v>
      </c>
      <c r="H7492" s="13" t="s">
        <v>70</v>
      </c>
      <c r="I7492" s="13" t="s">
        <v>54</v>
      </c>
      <c r="J7492" s="13"/>
      <c r="K7492" s="13" t="s">
        <v>27</v>
      </c>
      <c r="L7492" s="12">
        <f t="shared" ca="1" si="1048"/>
        <v>0.89247890499503535</v>
      </c>
      <c r="M7492" s="101">
        <f t="shared" ca="1" si="1049"/>
        <v>2.8255882132142821E-2</v>
      </c>
      <c r="N7492" s="101">
        <f t="shared" ca="1" si="1047"/>
        <v>1044.3513567753878</v>
      </c>
      <c r="O7492" s="101">
        <f t="shared" ca="1" si="1050"/>
        <v>2.8255882132142821E-2</v>
      </c>
      <c r="Q7492" s="12">
        <f t="shared" ca="1" si="1051"/>
        <v>0</v>
      </c>
      <c r="R7492" s="101">
        <f t="shared" ca="1" si="1052"/>
        <v>0</v>
      </c>
      <c r="S7492" s="13"/>
      <c r="T7492" s="101">
        <f t="shared" ca="1" si="1053"/>
        <v>2.8255882132142821E-2</v>
      </c>
      <c r="U7492" s="101">
        <f t="shared" si="1054"/>
        <v>0</v>
      </c>
      <c r="V7492" s="101">
        <f t="shared" ca="1" si="1055"/>
        <v>214.90825211498662</v>
      </c>
    </row>
    <row r="7493" spans="2:22" x14ac:dyDescent="0.3">
      <c r="B7493" s="13">
        <v>2023</v>
      </c>
      <c r="C7493" s="13">
        <v>11</v>
      </c>
      <c r="D7493" s="13">
        <v>6</v>
      </c>
      <c r="E7493" s="83" t="s">
        <v>409</v>
      </c>
      <c r="F7493" s="13">
        <v>1</v>
      </c>
      <c r="G7493" s="13">
        <v>14</v>
      </c>
      <c r="H7493" s="13" t="s">
        <v>70</v>
      </c>
      <c r="I7493" s="13" t="s">
        <v>54</v>
      </c>
      <c r="J7493" s="13"/>
      <c r="K7493" s="13" t="s">
        <v>27</v>
      </c>
      <c r="L7493" s="12">
        <f t="shared" ca="1" si="1048"/>
        <v>1.2660698612261769</v>
      </c>
      <c r="M7493" s="101">
        <f t="shared" ca="1" si="1049"/>
        <v>4.0083771806420761E-2</v>
      </c>
      <c r="N7493" s="101">
        <f t="shared" ca="1" si="1047"/>
        <v>1044.3513567753878</v>
      </c>
      <c r="O7493" s="101">
        <f t="shared" ca="1" si="1050"/>
        <v>4.0083771806420761E-2</v>
      </c>
      <c r="Q7493" s="12">
        <f t="shared" ca="1" si="1051"/>
        <v>4.2257620699071818</v>
      </c>
      <c r="R7493" s="101">
        <f t="shared" ca="1" si="1052"/>
        <v>0.25053794546484709</v>
      </c>
      <c r="S7493" s="13"/>
      <c r="T7493" s="101">
        <f t="shared" ca="1" si="1053"/>
        <v>0</v>
      </c>
      <c r="U7493" s="101">
        <f t="shared" si="1054"/>
        <v>0</v>
      </c>
      <c r="V7493" s="101">
        <f t="shared" ca="1" si="1055"/>
        <v>214.40717622405691</v>
      </c>
    </row>
    <row r="7494" spans="2:22" x14ac:dyDescent="0.3">
      <c r="B7494" s="13">
        <v>2023</v>
      </c>
      <c r="C7494" s="13">
        <v>11</v>
      </c>
      <c r="D7494" s="13">
        <v>6</v>
      </c>
      <c r="E7494" s="83" t="s">
        <v>409</v>
      </c>
      <c r="F7494" s="13">
        <v>1</v>
      </c>
      <c r="G7494" s="13">
        <v>15</v>
      </c>
      <c r="H7494" s="13" t="s">
        <v>70</v>
      </c>
      <c r="I7494" s="13" t="s">
        <v>54</v>
      </c>
      <c r="J7494" s="13"/>
      <c r="K7494" s="13" t="s">
        <v>27</v>
      </c>
      <c r="L7494" s="12">
        <f t="shared" ca="1" si="1048"/>
        <v>1.1226725885987199</v>
      </c>
      <c r="M7494" s="101">
        <f t="shared" ca="1" si="1049"/>
        <v>3.5543814155035471E-2</v>
      </c>
      <c r="N7494" s="101">
        <f t="shared" ca="1" si="1047"/>
        <v>1044.3513567753878</v>
      </c>
      <c r="O7494" s="101">
        <f t="shared" ca="1" si="1050"/>
        <v>3.5543814155035471E-2</v>
      </c>
      <c r="Q7494" s="12">
        <f t="shared" ca="1" si="1051"/>
        <v>5.6000000000000005</v>
      </c>
      <c r="R7494" s="101">
        <f t="shared" ca="1" si="1052"/>
        <v>0.37900576537511843</v>
      </c>
      <c r="S7494" s="13"/>
      <c r="T7494" s="101">
        <f t="shared" ca="1" si="1053"/>
        <v>0</v>
      </c>
      <c r="U7494" s="101">
        <f t="shared" si="1054"/>
        <v>0</v>
      </c>
      <c r="V7494" s="101">
        <f t="shared" ca="1" si="1055"/>
        <v>213.64916469330666</v>
      </c>
    </row>
    <row r="7495" spans="2:22" x14ac:dyDescent="0.3">
      <c r="B7495" s="13">
        <v>2023</v>
      </c>
      <c r="C7495" s="13">
        <v>11</v>
      </c>
      <c r="D7495" s="13">
        <v>6</v>
      </c>
      <c r="E7495" s="83" t="s">
        <v>409</v>
      </c>
      <c r="F7495" s="13">
        <v>1</v>
      </c>
      <c r="G7495" s="13">
        <v>16</v>
      </c>
      <c r="H7495" s="13" t="s">
        <v>71</v>
      </c>
      <c r="I7495" s="13" t="s">
        <v>54</v>
      </c>
      <c r="J7495" s="13"/>
      <c r="K7495" s="13" t="s">
        <v>27</v>
      </c>
      <c r="L7495" s="12">
        <f t="shared" ca="1" si="1048"/>
        <v>1.0155363365873105</v>
      </c>
      <c r="M7495" s="101">
        <f t="shared" ca="1" si="1049"/>
        <v>8.8463370280120621E-2</v>
      </c>
      <c r="N7495" s="101">
        <f t="shared" ca="1" si="1047"/>
        <v>1044.5518405738358</v>
      </c>
      <c r="O7495" s="101">
        <f t="shared" ca="1" si="1050"/>
        <v>0.28622891646713344</v>
      </c>
      <c r="Q7495" s="12">
        <f t="shared" ca="1" si="1051"/>
        <v>5.6000000000000005</v>
      </c>
      <c r="R7495" s="101">
        <f t="shared" ca="1" si="1052"/>
        <v>0.3880748491078842</v>
      </c>
      <c r="S7495" s="13"/>
      <c r="T7495" s="101">
        <f t="shared" ca="1" si="1053"/>
        <v>0</v>
      </c>
      <c r="U7495" s="101">
        <f t="shared" ca="1" si="1054"/>
        <v>0.20048379844794489</v>
      </c>
      <c r="V7495" s="101">
        <f t="shared" ca="1" si="1055"/>
        <v>213.07349879353885</v>
      </c>
    </row>
    <row r="7496" spans="2:22" x14ac:dyDescent="0.3">
      <c r="B7496" s="13">
        <v>2023</v>
      </c>
      <c r="C7496" s="13">
        <v>11</v>
      </c>
      <c r="D7496" s="13">
        <v>6</v>
      </c>
      <c r="E7496" s="83" t="s">
        <v>409</v>
      </c>
      <c r="F7496" s="13">
        <v>1</v>
      </c>
      <c r="G7496" s="13">
        <v>17</v>
      </c>
      <c r="H7496" s="13" t="s">
        <v>71</v>
      </c>
      <c r="I7496" s="13" t="s">
        <v>54</v>
      </c>
      <c r="J7496" s="13"/>
      <c r="K7496" s="13" t="s">
        <v>27</v>
      </c>
      <c r="L7496" s="12">
        <f t="shared" ca="1" si="1048"/>
        <v>1.4549264007286187</v>
      </c>
      <c r="M7496" s="101">
        <f t="shared" ca="1" si="1049"/>
        <v>0.12673863876746999</v>
      </c>
      <c r="N7496" s="101">
        <f t="shared" ca="1" si="1047"/>
        <v>1044.839067294113</v>
      </c>
      <c r="O7496" s="101">
        <f t="shared" ca="1" si="1050"/>
        <v>0.41007100604536117</v>
      </c>
      <c r="Q7496" s="12">
        <f t="shared" ca="1" si="1051"/>
        <v>0.8028972215078054</v>
      </c>
      <c r="R7496" s="101">
        <f t="shared" ca="1" si="1052"/>
        <v>0</v>
      </c>
      <c r="S7496" s="13"/>
      <c r="T7496" s="101">
        <f t="shared" ca="1" si="1053"/>
        <v>5.679826180192505E-2</v>
      </c>
      <c r="U7496" s="101">
        <f t="shared" ca="1" si="1054"/>
        <v>0.28722672027717483</v>
      </c>
      <c r="V7496" s="101">
        <f t="shared" ca="1" si="1055"/>
        <v>213.41752377561795</v>
      </c>
    </row>
    <row r="7497" spans="2:22" x14ac:dyDescent="0.3">
      <c r="B7497" s="13">
        <v>2023</v>
      </c>
      <c r="C7497" s="13">
        <v>11</v>
      </c>
      <c r="D7497" s="13">
        <v>6</v>
      </c>
      <c r="E7497" s="83" t="s">
        <v>409</v>
      </c>
      <c r="F7497" s="13">
        <v>1</v>
      </c>
      <c r="G7497" s="13">
        <v>18</v>
      </c>
      <c r="H7497" s="13" t="s">
        <v>71</v>
      </c>
      <c r="I7497" s="13" t="s">
        <v>54</v>
      </c>
      <c r="J7497" s="13"/>
      <c r="K7497" s="13" t="s">
        <v>27</v>
      </c>
      <c r="L7497" s="12">
        <f t="shared" ca="1" si="1048"/>
        <v>1.4612006728789524</v>
      </c>
      <c r="M7497" s="101">
        <f t="shared" ca="1" si="1049"/>
        <v>0.12728519061448557</v>
      </c>
      <c r="N7497" s="101">
        <f t="shared" ca="1" si="1047"/>
        <v>1045.1275326602838</v>
      </c>
      <c r="O7497" s="101">
        <f t="shared" ca="1" si="1050"/>
        <v>0.41183940965093274</v>
      </c>
      <c r="Q7497" s="12">
        <f t="shared" ca="1" si="1051"/>
        <v>0</v>
      </c>
      <c r="R7497" s="101">
        <f t="shared" ca="1" si="1052"/>
        <v>0</v>
      </c>
      <c r="S7497" s="13"/>
      <c r="T7497" s="101">
        <f t="shared" ca="1" si="1053"/>
        <v>0.12728519061448557</v>
      </c>
      <c r="U7497" s="101">
        <f t="shared" ca="1" si="1054"/>
        <v>0.28846536617085322</v>
      </c>
      <c r="V7497" s="101">
        <f t="shared" ca="1" si="1055"/>
        <v>213.83327433240328</v>
      </c>
    </row>
    <row r="7498" spans="2:22" x14ac:dyDescent="0.3">
      <c r="B7498" s="13">
        <v>2023</v>
      </c>
      <c r="C7498" s="13">
        <v>11</v>
      </c>
      <c r="D7498" s="13">
        <v>6</v>
      </c>
      <c r="E7498" s="83" t="s">
        <v>409</v>
      </c>
      <c r="F7498" s="13">
        <v>1</v>
      </c>
      <c r="G7498" s="13">
        <v>19</v>
      </c>
      <c r="H7498" s="13" t="s">
        <v>71</v>
      </c>
      <c r="I7498" s="13" t="s">
        <v>54</v>
      </c>
      <c r="J7498" s="13"/>
      <c r="K7498" s="13" t="s">
        <v>27</v>
      </c>
      <c r="L7498" s="12">
        <f t="shared" ca="1" si="1048"/>
        <v>1.5583771152419608</v>
      </c>
      <c r="M7498" s="101">
        <f t="shared" ca="1" si="1049"/>
        <v>0.13575023050872723</v>
      </c>
      <c r="N7498" s="101">
        <f t="shared" ca="1" si="1047"/>
        <v>1045.4351822757844</v>
      </c>
      <c r="O7498" s="101">
        <f t="shared" ca="1" si="1050"/>
        <v>0.4392285899309466</v>
      </c>
      <c r="Q7498" s="12">
        <f t="shared" ca="1" si="1051"/>
        <v>0</v>
      </c>
      <c r="R7498" s="101">
        <f t="shared" ca="1" si="1052"/>
        <v>0</v>
      </c>
      <c r="S7498" s="13"/>
      <c r="T7498" s="101">
        <f t="shared" ca="1" si="1053"/>
        <v>0.13575023050872723</v>
      </c>
      <c r="U7498" s="101">
        <f t="shared" ca="1" si="1054"/>
        <v>0.30764961550068376</v>
      </c>
      <c r="V7498" s="101">
        <f t="shared" ca="1" si="1055"/>
        <v>214.27667417841269</v>
      </c>
    </row>
    <row r="7499" spans="2:22" x14ac:dyDescent="0.3">
      <c r="B7499" s="13">
        <v>2023</v>
      </c>
      <c r="C7499" s="13">
        <v>11</v>
      </c>
      <c r="D7499" s="13">
        <v>6</v>
      </c>
      <c r="E7499" s="83" t="s">
        <v>409</v>
      </c>
      <c r="F7499" s="13">
        <v>1</v>
      </c>
      <c r="G7499" s="13">
        <v>20</v>
      </c>
      <c r="H7499" s="13" t="s">
        <v>69</v>
      </c>
      <c r="I7499" s="13" t="s">
        <v>54</v>
      </c>
      <c r="J7499" s="13"/>
      <c r="K7499" s="13" t="s">
        <v>27</v>
      </c>
      <c r="L7499" s="12">
        <f t="shared" ca="1" si="1048"/>
        <v>1.5928208607035075</v>
      </c>
      <c r="M7499" s="101">
        <f t="shared" ca="1" si="1049"/>
        <v>8.3893874733253743E-2</v>
      </c>
      <c r="N7499" s="101">
        <f t="shared" ca="1" si="1047"/>
        <v>1045.4351822757844</v>
      </c>
      <c r="O7499" s="101">
        <f t="shared" ca="1" si="1050"/>
        <v>0.17186537086990844</v>
      </c>
      <c r="Q7499" s="12">
        <f t="shared" ca="1" si="1051"/>
        <v>0</v>
      </c>
      <c r="R7499" s="101">
        <f t="shared" ca="1" si="1052"/>
        <v>0</v>
      </c>
      <c r="S7499" s="13"/>
      <c r="T7499" s="101">
        <f t="shared" ca="1" si="1053"/>
        <v>8.3893874733253743E-2</v>
      </c>
      <c r="U7499" s="101">
        <f t="shared" si="1054"/>
        <v>0</v>
      </c>
      <c r="V7499" s="101">
        <f t="shared" ca="1" si="1055"/>
        <v>214.36056805314595</v>
      </c>
    </row>
    <row r="7500" spans="2:22" x14ac:dyDescent="0.3">
      <c r="B7500" s="13">
        <v>2023</v>
      </c>
      <c r="C7500" s="13">
        <v>11</v>
      </c>
      <c r="D7500" s="13">
        <v>6</v>
      </c>
      <c r="E7500" s="83" t="s">
        <v>409</v>
      </c>
      <c r="F7500" s="13">
        <v>1</v>
      </c>
      <c r="G7500" s="13">
        <v>21</v>
      </c>
      <c r="H7500" s="13" t="s">
        <v>69</v>
      </c>
      <c r="I7500" s="13" t="s">
        <v>54</v>
      </c>
      <c r="J7500" s="13"/>
      <c r="K7500" s="13" t="s">
        <v>27</v>
      </c>
      <c r="L7500" s="12">
        <f t="shared" ca="1" si="1048"/>
        <v>1.6468057263614497</v>
      </c>
      <c r="M7500" s="101">
        <f t="shared" ca="1" si="1049"/>
        <v>8.6737257607457555E-2</v>
      </c>
      <c r="N7500" s="101">
        <f t="shared" ca="1" si="1047"/>
        <v>1045.4351822757844</v>
      </c>
      <c r="O7500" s="101">
        <f t="shared" ca="1" si="1050"/>
        <v>0.17769033787440042</v>
      </c>
      <c r="Q7500" s="12">
        <f t="shared" ca="1" si="1051"/>
        <v>0</v>
      </c>
      <c r="R7500" s="101">
        <f t="shared" ca="1" si="1052"/>
        <v>0</v>
      </c>
      <c r="S7500" s="13"/>
      <c r="T7500" s="101">
        <f t="shared" ca="1" si="1053"/>
        <v>8.6737257607457555E-2</v>
      </c>
      <c r="U7500" s="101">
        <f t="shared" si="1054"/>
        <v>0</v>
      </c>
      <c r="V7500" s="101">
        <f t="shared" ca="1" si="1055"/>
        <v>214.44730531075342</v>
      </c>
    </row>
    <row r="7501" spans="2:22" x14ac:dyDescent="0.3">
      <c r="B7501" s="13">
        <v>2023</v>
      </c>
      <c r="C7501" s="13">
        <v>11</v>
      </c>
      <c r="D7501" s="13">
        <v>6</v>
      </c>
      <c r="E7501" s="83" t="s">
        <v>409</v>
      </c>
      <c r="F7501" s="13">
        <v>1</v>
      </c>
      <c r="G7501" s="13">
        <v>22</v>
      </c>
      <c r="H7501" s="13" t="s">
        <v>69</v>
      </c>
      <c r="I7501" s="13" t="s">
        <v>54</v>
      </c>
      <c r="J7501" s="13"/>
      <c r="K7501" s="13" t="s">
        <v>27</v>
      </c>
      <c r="L7501" s="12">
        <f t="shared" ca="1" si="1048"/>
        <v>1.6646615020054181</v>
      </c>
      <c r="M7501" s="101">
        <f t="shared" ca="1" si="1049"/>
        <v>8.7677721310625373E-2</v>
      </c>
      <c r="N7501" s="101">
        <f t="shared" ca="1" si="1047"/>
        <v>1045.4351822757844</v>
      </c>
      <c r="O7501" s="101">
        <f t="shared" ca="1" si="1050"/>
        <v>0.1796169760663846</v>
      </c>
      <c r="Q7501" s="12">
        <f t="shared" ca="1" si="1051"/>
        <v>0</v>
      </c>
      <c r="R7501" s="101">
        <f t="shared" ca="1" si="1052"/>
        <v>0</v>
      </c>
      <c r="S7501" s="13"/>
      <c r="T7501" s="101">
        <f t="shared" ca="1" si="1053"/>
        <v>8.7677721310625373E-2</v>
      </c>
      <c r="U7501" s="101">
        <f t="shared" si="1054"/>
        <v>0</v>
      </c>
      <c r="V7501" s="101">
        <f t="shared" ca="1" si="1055"/>
        <v>214.53498303206405</v>
      </c>
    </row>
    <row r="7502" spans="2:22" x14ac:dyDescent="0.3">
      <c r="B7502" s="13">
        <v>2023</v>
      </c>
      <c r="C7502" s="13">
        <v>11</v>
      </c>
      <c r="D7502" s="13">
        <v>6</v>
      </c>
      <c r="E7502" s="83" t="s">
        <v>409</v>
      </c>
      <c r="F7502" s="13">
        <v>1</v>
      </c>
      <c r="G7502" s="13">
        <v>23</v>
      </c>
      <c r="H7502" s="13" t="s">
        <v>69</v>
      </c>
      <c r="I7502" s="13" t="s">
        <v>54</v>
      </c>
      <c r="J7502" s="13"/>
      <c r="K7502" s="13" t="s">
        <v>27</v>
      </c>
      <c r="L7502" s="12">
        <f t="shared" ca="1" si="1048"/>
        <v>1.689036608141355</v>
      </c>
      <c r="M7502" s="101">
        <f t="shared" ca="1" si="1049"/>
        <v>8.896155815080517E-2</v>
      </c>
      <c r="N7502" s="101">
        <f t="shared" ca="1" si="1047"/>
        <v>1045.4351822757844</v>
      </c>
      <c r="O7502" s="101">
        <f t="shared" ca="1" si="1050"/>
        <v>0.18224705001845221</v>
      </c>
      <c r="Q7502" s="12">
        <f t="shared" ca="1" si="1051"/>
        <v>0</v>
      </c>
      <c r="R7502" s="101">
        <f t="shared" ca="1" si="1052"/>
        <v>0</v>
      </c>
      <c r="S7502" s="13"/>
      <c r="T7502" s="101">
        <f t="shared" ca="1" si="1053"/>
        <v>8.896155815080517E-2</v>
      </c>
      <c r="U7502" s="101">
        <f t="shared" si="1054"/>
        <v>0</v>
      </c>
      <c r="V7502" s="101">
        <f t="shared" ca="1" si="1055"/>
        <v>214.62394459021485</v>
      </c>
    </row>
    <row r="7503" spans="2:22" x14ac:dyDescent="0.3">
      <c r="B7503" s="13">
        <v>2023</v>
      </c>
      <c r="C7503" s="13">
        <v>11</v>
      </c>
      <c r="D7503" s="13">
        <v>7</v>
      </c>
      <c r="E7503" s="83" t="s">
        <v>410</v>
      </c>
      <c r="F7503" s="13">
        <v>2</v>
      </c>
      <c r="G7503" s="13">
        <v>0</v>
      </c>
      <c r="H7503" s="13" t="s">
        <v>69</v>
      </c>
      <c r="I7503" s="13" t="s">
        <v>54</v>
      </c>
      <c r="J7503" s="13"/>
      <c r="K7503" s="13" t="s">
        <v>27</v>
      </c>
      <c r="L7503" s="12">
        <f t="shared" ca="1" si="1048"/>
        <v>1.5166022390121143</v>
      </c>
      <c r="M7503" s="101">
        <f t="shared" ca="1" si="1049"/>
        <v>7.9879439928768059E-2</v>
      </c>
      <c r="N7503" s="101">
        <f t="shared" ca="1" si="1047"/>
        <v>1045.4351822757844</v>
      </c>
      <c r="O7503" s="101">
        <f t="shared" ca="1" si="1050"/>
        <v>0.16364138158940714</v>
      </c>
      <c r="Q7503" s="12">
        <f t="shared" ca="1" si="1051"/>
        <v>0</v>
      </c>
      <c r="R7503" s="101">
        <f t="shared" ca="1" si="1052"/>
        <v>0</v>
      </c>
      <c r="S7503" s="13"/>
      <c r="T7503" s="101">
        <f t="shared" ca="1" si="1053"/>
        <v>7.9879439928768059E-2</v>
      </c>
      <c r="U7503" s="101">
        <f t="shared" si="1054"/>
        <v>0</v>
      </c>
      <c r="V7503" s="101">
        <f t="shared" ca="1" si="1055"/>
        <v>214.70382403014361</v>
      </c>
    </row>
    <row r="7504" spans="2:22" x14ac:dyDescent="0.3">
      <c r="B7504" s="13">
        <v>2023</v>
      </c>
      <c r="C7504" s="13">
        <v>11</v>
      </c>
      <c r="D7504" s="13">
        <v>7</v>
      </c>
      <c r="E7504" s="83" t="s">
        <v>410</v>
      </c>
      <c r="F7504" s="13">
        <v>2</v>
      </c>
      <c r="G7504" s="13">
        <v>1</v>
      </c>
      <c r="H7504" s="13" t="s">
        <v>69</v>
      </c>
      <c r="I7504" s="13" t="s">
        <v>54</v>
      </c>
      <c r="J7504" s="13"/>
      <c r="K7504" s="13" t="s">
        <v>27</v>
      </c>
      <c r="L7504" s="12">
        <f t="shared" ca="1" si="1048"/>
        <v>0.87499543447468153</v>
      </c>
      <c r="M7504" s="101">
        <f t="shared" ca="1" si="1049"/>
        <v>4.6086009533781475E-2</v>
      </c>
      <c r="N7504" s="101">
        <f t="shared" ref="N7504:N7567" ca="1" si="1056">IF(H7504="On-Peak",IF(I7504="Winter",((L7504*$D$48)/60)+N7503,((L7504*$D$47)/60)+N7503),N7503)</f>
        <v>1045.4351822757844</v>
      </c>
      <c r="O7504" s="101">
        <f t="shared" ca="1" si="1050"/>
        <v>9.4412007379818128E-2</v>
      </c>
      <c r="Q7504" s="12">
        <f t="shared" ca="1" si="1051"/>
        <v>0</v>
      </c>
      <c r="R7504" s="101">
        <f t="shared" ca="1" si="1052"/>
        <v>0</v>
      </c>
      <c r="S7504" s="13"/>
      <c r="T7504" s="101">
        <f t="shared" ca="1" si="1053"/>
        <v>4.6086009533781475E-2</v>
      </c>
      <c r="U7504" s="101">
        <f t="shared" si="1054"/>
        <v>0</v>
      </c>
      <c r="V7504" s="101">
        <f t="shared" ca="1" si="1055"/>
        <v>214.74991003967739</v>
      </c>
    </row>
    <row r="7505" spans="2:22" x14ac:dyDescent="0.3">
      <c r="B7505" s="13">
        <v>2023</v>
      </c>
      <c r="C7505" s="13">
        <v>11</v>
      </c>
      <c r="D7505" s="13">
        <v>7</v>
      </c>
      <c r="E7505" s="83" t="s">
        <v>410</v>
      </c>
      <c r="F7505" s="13">
        <v>2</v>
      </c>
      <c r="G7505" s="13">
        <v>2</v>
      </c>
      <c r="H7505" s="13" t="s">
        <v>69</v>
      </c>
      <c r="I7505" s="13" t="s">
        <v>54</v>
      </c>
      <c r="J7505" s="13"/>
      <c r="K7505" s="13" t="s">
        <v>27</v>
      </c>
      <c r="L7505" s="12">
        <f t="shared" ca="1" si="1048"/>
        <v>0.82228515669954061</v>
      </c>
      <c r="M7505" s="101">
        <f t="shared" ca="1" si="1049"/>
        <v>4.3309759203364807E-2</v>
      </c>
      <c r="N7505" s="101">
        <f t="shared" ca="1" si="1056"/>
        <v>1045.4351822757844</v>
      </c>
      <c r="O7505" s="101">
        <f t="shared" ca="1" si="1050"/>
        <v>8.8724568407880428E-2</v>
      </c>
      <c r="Q7505" s="12">
        <f t="shared" ca="1" si="1051"/>
        <v>0</v>
      </c>
      <c r="R7505" s="101">
        <f t="shared" ca="1" si="1052"/>
        <v>0</v>
      </c>
      <c r="S7505" s="13"/>
      <c r="T7505" s="101">
        <f t="shared" ca="1" si="1053"/>
        <v>4.3309759203364807E-2</v>
      </c>
      <c r="U7505" s="101">
        <f t="shared" si="1054"/>
        <v>0</v>
      </c>
      <c r="V7505" s="101">
        <f t="shared" ca="1" si="1055"/>
        <v>214.79321979888076</v>
      </c>
    </row>
    <row r="7506" spans="2:22" x14ac:dyDescent="0.3">
      <c r="B7506" s="13">
        <v>2023</v>
      </c>
      <c r="C7506" s="13">
        <v>11</v>
      </c>
      <c r="D7506" s="13">
        <v>7</v>
      </c>
      <c r="E7506" s="83" t="s">
        <v>410</v>
      </c>
      <c r="F7506" s="13">
        <v>2</v>
      </c>
      <c r="G7506" s="13">
        <v>3</v>
      </c>
      <c r="H7506" s="13" t="s">
        <v>69</v>
      </c>
      <c r="I7506" s="13" t="s">
        <v>54</v>
      </c>
      <c r="J7506" s="13"/>
      <c r="K7506" s="13" t="s">
        <v>27</v>
      </c>
      <c r="L7506" s="12">
        <f t="shared" ca="1" si="1048"/>
        <v>0.82986903639648135</v>
      </c>
      <c r="M7506" s="101">
        <f t="shared" ca="1" si="1049"/>
        <v>4.3709202147002676E-2</v>
      </c>
      <c r="N7506" s="101">
        <f t="shared" ca="1" si="1056"/>
        <v>1045.4351822757844</v>
      </c>
      <c r="O7506" s="101">
        <f t="shared" ca="1" si="1050"/>
        <v>8.9542869027180338E-2</v>
      </c>
      <c r="Q7506" s="12">
        <f t="shared" ca="1" si="1051"/>
        <v>0</v>
      </c>
      <c r="R7506" s="101">
        <f t="shared" ca="1" si="1052"/>
        <v>0</v>
      </c>
      <c r="S7506" s="13"/>
      <c r="T7506" s="101">
        <f t="shared" ca="1" si="1053"/>
        <v>4.3709202147002676E-2</v>
      </c>
      <c r="U7506" s="101">
        <f t="shared" si="1054"/>
        <v>0</v>
      </c>
      <c r="V7506" s="101">
        <f t="shared" ca="1" si="1055"/>
        <v>214.83692900102776</v>
      </c>
    </row>
    <row r="7507" spans="2:22" x14ac:dyDescent="0.3">
      <c r="B7507" s="13">
        <v>2023</v>
      </c>
      <c r="C7507" s="13">
        <v>11</v>
      </c>
      <c r="D7507" s="13">
        <v>7</v>
      </c>
      <c r="E7507" s="83" t="s">
        <v>410</v>
      </c>
      <c r="F7507" s="13">
        <v>2</v>
      </c>
      <c r="G7507" s="13">
        <v>4</v>
      </c>
      <c r="H7507" s="13" t="s">
        <v>69</v>
      </c>
      <c r="I7507" s="13" t="s">
        <v>54</v>
      </c>
      <c r="J7507" s="13"/>
      <c r="K7507" s="13" t="s">
        <v>27</v>
      </c>
      <c r="L7507" s="12">
        <f t="shared" ca="1" si="1048"/>
        <v>0.7400607157948712</v>
      </c>
      <c r="M7507" s="101">
        <f t="shared" ca="1" si="1049"/>
        <v>3.8978997900915864E-2</v>
      </c>
      <c r="N7507" s="101">
        <f t="shared" ca="1" si="1056"/>
        <v>1045.4351822757844</v>
      </c>
      <c r="O7507" s="101">
        <f t="shared" ca="1" si="1050"/>
        <v>7.98525512342666E-2</v>
      </c>
      <c r="Q7507" s="12">
        <f t="shared" ca="1" si="1051"/>
        <v>0</v>
      </c>
      <c r="R7507" s="101">
        <f t="shared" ca="1" si="1052"/>
        <v>0</v>
      </c>
      <c r="S7507" s="13"/>
      <c r="T7507" s="101">
        <f t="shared" ca="1" si="1053"/>
        <v>3.8978997900915864E-2</v>
      </c>
      <c r="U7507" s="101">
        <f t="shared" si="1054"/>
        <v>0</v>
      </c>
      <c r="V7507" s="101">
        <f t="shared" ca="1" si="1055"/>
        <v>214.87590799892868</v>
      </c>
    </row>
    <row r="7508" spans="2:22" x14ac:dyDescent="0.3">
      <c r="B7508" s="13">
        <v>2023</v>
      </c>
      <c r="C7508" s="13">
        <v>11</v>
      </c>
      <c r="D7508" s="13">
        <v>7</v>
      </c>
      <c r="E7508" s="83" t="s">
        <v>410</v>
      </c>
      <c r="F7508" s="13">
        <v>2</v>
      </c>
      <c r="G7508" s="13">
        <v>5</v>
      </c>
      <c r="H7508" s="13" t="s">
        <v>69</v>
      </c>
      <c r="I7508" s="13" t="s">
        <v>54</v>
      </c>
      <c r="J7508" s="13"/>
      <c r="K7508" s="13" t="s">
        <v>27</v>
      </c>
      <c r="L7508" s="12">
        <f t="shared" ca="1" si="1048"/>
        <v>0.76320597316155336</v>
      </c>
      <c r="M7508" s="101">
        <f t="shared" ca="1" si="1049"/>
        <v>4.0198058606419014E-2</v>
      </c>
      <c r="N7508" s="101">
        <f t="shared" ca="1" si="1056"/>
        <v>1045.4351822757844</v>
      </c>
      <c r="O7508" s="101">
        <f t="shared" ca="1" si="1050"/>
        <v>8.2349924504131602E-2</v>
      </c>
      <c r="Q7508" s="12">
        <f t="shared" ca="1" si="1051"/>
        <v>0</v>
      </c>
      <c r="R7508" s="101">
        <f t="shared" ca="1" si="1052"/>
        <v>0</v>
      </c>
      <c r="S7508" s="13"/>
      <c r="T7508" s="101">
        <f t="shared" ca="1" si="1053"/>
        <v>4.0198058606419014E-2</v>
      </c>
      <c r="U7508" s="101">
        <f t="shared" si="1054"/>
        <v>0</v>
      </c>
      <c r="V7508" s="101">
        <f t="shared" ca="1" si="1055"/>
        <v>214.9161060575351</v>
      </c>
    </row>
    <row r="7509" spans="2:22" x14ac:dyDescent="0.3">
      <c r="B7509" s="13">
        <v>2023</v>
      </c>
      <c r="C7509" s="13">
        <v>11</v>
      </c>
      <c r="D7509" s="13">
        <v>7</v>
      </c>
      <c r="E7509" s="83" t="s">
        <v>410</v>
      </c>
      <c r="F7509" s="13">
        <v>2</v>
      </c>
      <c r="G7509" s="13">
        <v>6</v>
      </c>
      <c r="H7509" s="13" t="s">
        <v>69</v>
      </c>
      <c r="I7509" s="13" t="s">
        <v>54</v>
      </c>
      <c r="J7509" s="13"/>
      <c r="K7509" s="13" t="s">
        <v>27</v>
      </c>
      <c r="L7509" s="12">
        <f t="shared" ca="1" si="1048"/>
        <v>0.79349387896154899</v>
      </c>
      <c r="M7509" s="101">
        <f t="shared" ca="1" si="1049"/>
        <v>4.1793322604904787E-2</v>
      </c>
      <c r="N7509" s="101">
        <f t="shared" ca="1" si="1056"/>
        <v>1045.4351822757844</v>
      </c>
      <c r="O7509" s="101">
        <f t="shared" ca="1" si="1050"/>
        <v>8.5617989539951131E-2</v>
      </c>
      <c r="Q7509" s="12">
        <f t="shared" ca="1" si="1051"/>
        <v>0</v>
      </c>
      <c r="R7509" s="101">
        <f t="shared" ca="1" si="1052"/>
        <v>0</v>
      </c>
      <c r="S7509" s="13"/>
      <c r="T7509" s="101">
        <f t="shared" ca="1" si="1053"/>
        <v>4.1793322604904787E-2</v>
      </c>
      <c r="U7509" s="101">
        <f t="shared" si="1054"/>
        <v>0</v>
      </c>
      <c r="V7509" s="101">
        <f t="shared" ca="1" si="1055"/>
        <v>214.95789938014002</v>
      </c>
    </row>
    <row r="7510" spans="2:22" x14ac:dyDescent="0.3">
      <c r="B7510" s="13">
        <v>2023</v>
      </c>
      <c r="C7510" s="13">
        <v>11</v>
      </c>
      <c r="D7510" s="13">
        <v>7</v>
      </c>
      <c r="E7510" s="83" t="s">
        <v>410</v>
      </c>
      <c r="F7510" s="13">
        <v>2</v>
      </c>
      <c r="G7510" s="13">
        <v>7</v>
      </c>
      <c r="H7510" s="13" t="s">
        <v>69</v>
      </c>
      <c r="I7510" s="13" t="s">
        <v>54</v>
      </c>
      <c r="J7510" s="13"/>
      <c r="K7510" s="13" t="s">
        <v>27</v>
      </c>
      <c r="L7510" s="12">
        <f t="shared" ca="1" si="1048"/>
        <v>0.83445214508989207</v>
      </c>
      <c r="M7510" s="101">
        <f t="shared" ca="1" si="1049"/>
        <v>4.3950594481884618E-2</v>
      </c>
      <c r="N7510" s="101">
        <f t="shared" ca="1" si="1056"/>
        <v>1045.4351822757844</v>
      </c>
      <c r="O7510" s="101">
        <f t="shared" ca="1" si="1050"/>
        <v>9.0037386455199347E-2</v>
      </c>
      <c r="Q7510" s="12">
        <f t="shared" ca="1" si="1051"/>
        <v>5.6000000000000005</v>
      </c>
      <c r="R7510" s="101">
        <f t="shared" ca="1" si="1052"/>
        <v>0.40340362591814072</v>
      </c>
      <c r="S7510" s="13"/>
      <c r="T7510" s="101">
        <f t="shared" ca="1" si="1053"/>
        <v>0</v>
      </c>
      <c r="U7510" s="101">
        <f t="shared" si="1054"/>
        <v>0</v>
      </c>
      <c r="V7510" s="101">
        <f t="shared" ca="1" si="1055"/>
        <v>214.15109212830373</v>
      </c>
    </row>
    <row r="7511" spans="2:22" x14ac:dyDescent="0.3">
      <c r="B7511" s="13">
        <v>2023</v>
      </c>
      <c r="C7511" s="13">
        <v>11</v>
      </c>
      <c r="D7511" s="13">
        <v>7</v>
      </c>
      <c r="E7511" s="83" t="s">
        <v>410</v>
      </c>
      <c r="F7511" s="13">
        <v>2</v>
      </c>
      <c r="G7511" s="13">
        <v>8</v>
      </c>
      <c r="H7511" s="13" t="s">
        <v>69</v>
      </c>
      <c r="I7511" s="13" t="s">
        <v>54</v>
      </c>
      <c r="J7511" s="13"/>
      <c r="K7511" s="13" t="s">
        <v>27</v>
      </c>
      <c r="L7511" s="12">
        <f t="shared" ca="1" si="1048"/>
        <v>1.0869503595689221</v>
      </c>
      <c r="M7511" s="101">
        <f t="shared" ca="1" si="1049"/>
        <v>5.7249675438495129E-2</v>
      </c>
      <c r="N7511" s="101">
        <f t="shared" ca="1" si="1056"/>
        <v>1045.4351822757844</v>
      </c>
      <c r="O7511" s="101">
        <f t="shared" ca="1" si="1050"/>
        <v>0.11728194379748669</v>
      </c>
      <c r="Q7511" s="12">
        <f t="shared" ca="1" si="1051"/>
        <v>4.6550826437243691</v>
      </c>
      <c r="R7511" s="101">
        <f t="shared" ca="1" si="1052"/>
        <v>0.30204239785375858</v>
      </c>
      <c r="S7511" s="13"/>
      <c r="T7511" s="101">
        <f t="shared" ca="1" si="1053"/>
        <v>0</v>
      </c>
      <c r="U7511" s="101">
        <f t="shared" si="1054"/>
        <v>0</v>
      </c>
      <c r="V7511" s="101">
        <f t="shared" ca="1" si="1055"/>
        <v>213.54700733259619</v>
      </c>
    </row>
    <row r="7512" spans="2:22" x14ac:dyDescent="0.3">
      <c r="B7512" s="13">
        <v>2023</v>
      </c>
      <c r="C7512" s="13">
        <v>11</v>
      </c>
      <c r="D7512" s="13">
        <v>7</v>
      </c>
      <c r="E7512" s="83" t="s">
        <v>410</v>
      </c>
      <c r="F7512" s="13">
        <v>2</v>
      </c>
      <c r="G7512" s="13">
        <v>9</v>
      </c>
      <c r="H7512" s="13" t="s">
        <v>69</v>
      </c>
      <c r="I7512" s="13" t="s">
        <v>54</v>
      </c>
      <c r="J7512" s="13"/>
      <c r="K7512" s="13" t="s">
        <v>27</v>
      </c>
      <c r="L7512" s="12">
        <f t="shared" ca="1" si="1048"/>
        <v>1.3515936454974933</v>
      </c>
      <c r="M7512" s="101">
        <f t="shared" ca="1" si="1049"/>
        <v>7.1188437308352975E-2</v>
      </c>
      <c r="N7512" s="101">
        <f t="shared" ca="1" si="1056"/>
        <v>1045.4351822757844</v>
      </c>
      <c r="O7512" s="101">
        <f t="shared" ca="1" si="1050"/>
        <v>0.14583695434917951</v>
      </c>
      <c r="Q7512" s="12">
        <f t="shared" ca="1" si="1051"/>
        <v>5.6000000000000005</v>
      </c>
      <c r="R7512" s="101">
        <f t="shared" ca="1" si="1052"/>
        <v>0.3596275979086373</v>
      </c>
      <c r="S7512" s="13"/>
      <c r="T7512" s="101">
        <f t="shared" ca="1" si="1053"/>
        <v>0</v>
      </c>
      <c r="U7512" s="101">
        <f t="shared" si="1054"/>
        <v>0</v>
      </c>
      <c r="V7512" s="101">
        <f t="shared" ca="1" si="1055"/>
        <v>212.82775213677894</v>
      </c>
    </row>
    <row r="7513" spans="2:22" x14ac:dyDescent="0.3">
      <c r="B7513" s="13">
        <v>2023</v>
      </c>
      <c r="C7513" s="13">
        <v>11</v>
      </c>
      <c r="D7513" s="13">
        <v>7</v>
      </c>
      <c r="E7513" s="83" t="s">
        <v>410</v>
      </c>
      <c r="F7513" s="13">
        <v>2</v>
      </c>
      <c r="G7513" s="13">
        <v>10</v>
      </c>
      <c r="H7513" s="13" t="s">
        <v>70</v>
      </c>
      <c r="I7513" s="13" t="s">
        <v>54</v>
      </c>
      <c r="J7513" s="13"/>
      <c r="K7513" s="13" t="s">
        <v>27</v>
      </c>
      <c r="L7513" s="12">
        <f t="shared" ca="1" si="1048"/>
        <v>1.3827306432012987</v>
      </c>
      <c r="M7513" s="101">
        <f t="shared" ca="1" si="1049"/>
        <v>4.3777252163753118E-2</v>
      </c>
      <c r="N7513" s="101">
        <f t="shared" ca="1" si="1056"/>
        <v>1045.4351822757844</v>
      </c>
      <c r="O7513" s="101">
        <f t="shared" ca="1" si="1050"/>
        <v>4.3777252163753118E-2</v>
      </c>
      <c r="Q7513" s="12">
        <f t="shared" ca="1" si="1051"/>
        <v>0</v>
      </c>
      <c r="R7513" s="101">
        <f t="shared" ca="1" si="1052"/>
        <v>0</v>
      </c>
      <c r="S7513" s="13"/>
      <c r="T7513" s="101">
        <f t="shared" ca="1" si="1053"/>
        <v>4.3777252163753118E-2</v>
      </c>
      <c r="U7513" s="101">
        <f t="shared" si="1054"/>
        <v>0</v>
      </c>
      <c r="V7513" s="101">
        <f t="shared" ca="1" si="1055"/>
        <v>212.87152938894269</v>
      </c>
    </row>
    <row r="7514" spans="2:22" x14ac:dyDescent="0.3">
      <c r="B7514" s="13">
        <v>2023</v>
      </c>
      <c r="C7514" s="13">
        <v>11</v>
      </c>
      <c r="D7514" s="13">
        <v>7</v>
      </c>
      <c r="E7514" s="83" t="s">
        <v>410</v>
      </c>
      <c r="F7514" s="13">
        <v>2</v>
      </c>
      <c r="G7514" s="13">
        <v>11</v>
      </c>
      <c r="H7514" s="13" t="s">
        <v>70</v>
      </c>
      <c r="I7514" s="13" t="s">
        <v>54</v>
      </c>
      <c r="J7514" s="13"/>
      <c r="K7514" s="13" t="s">
        <v>27</v>
      </c>
      <c r="L7514" s="12">
        <f t="shared" ca="1" si="1048"/>
        <v>0.65034127304500045</v>
      </c>
      <c r="M7514" s="101">
        <f t="shared" ca="1" si="1049"/>
        <v>2.0589804704604715E-2</v>
      </c>
      <c r="N7514" s="101">
        <f t="shared" ca="1" si="1056"/>
        <v>1045.4351822757844</v>
      </c>
      <c r="O7514" s="101">
        <f t="shared" ca="1" si="1050"/>
        <v>2.0589804704604715E-2</v>
      </c>
      <c r="Q7514" s="12">
        <f t="shared" ca="1" si="1051"/>
        <v>5.6000000000000005</v>
      </c>
      <c r="R7514" s="101">
        <f t="shared" ca="1" si="1052"/>
        <v>0.4189886112367408</v>
      </c>
      <c r="S7514" s="13"/>
      <c r="T7514" s="101">
        <f t="shared" ca="1" si="1053"/>
        <v>0</v>
      </c>
      <c r="U7514" s="101">
        <f t="shared" si="1054"/>
        <v>0</v>
      </c>
      <c r="V7514" s="101">
        <f t="shared" ca="1" si="1055"/>
        <v>212.03355216646924</v>
      </c>
    </row>
    <row r="7515" spans="2:22" x14ac:dyDescent="0.3">
      <c r="B7515" s="13">
        <v>2023</v>
      </c>
      <c r="C7515" s="13">
        <v>11</v>
      </c>
      <c r="D7515" s="13">
        <v>7</v>
      </c>
      <c r="E7515" s="83" t="s">
        <v>410</v>
      </c>
      <c r="F7515" s="13">
        <v>2</v>
      </c>
      <c r="G7515" s="13">
        <v>12</v>
      </c>
      <c r="H7515" s="13" t="s">
        <v>70</v>
      </c>
      <c r="I7515" s="13" t="s">
        <v>54</v>
      </c>
      <c r="J7515" s="13"/>
      <c r="K7515" s="13" t="s">
        <v>27</v>
      </c>
      <c r="L7515" s="12">
        <f t="shared" ca="1" si="1048"/>
        <v>1.2207990874798551</v>
      </c>
      <c r="M7515" s="101">
        <f t="shared" ca="1" si="1049"/>
        <v>3.8650499109612213E-2</v>
      </c>
      <c r="N7515" s="101">
        <f t="shared" ca="1" si="1056"/>
        <v>1045.4351822757844</v>
      </c>
      <c r="O7515" s="101">
        <f t="shared" ca="1" si="1050"/>
        <v>3.8650499109612213E-2</v>
      </c>
      <c r="Q7515" s="12">
        <f t="shared" ca="1" si="1051"/>
        <v>5.6000000000000005</v>
      </c>
      <c r="R7515" s="101">
        <f t="shared" ca="1" si="1052"/>
        <v>0.37069935724483033</v>
      </c>
      <c r="S7515" s="13"/>
      <c r="T7515" s="101">
        <f t="shared" ca="1" si="1053"/>
        <v>0</v>
      </c>
      <c r="U7515" s="101">
        <f t="shared" si="1054"/>
        <v>0</v>
      </c>
      <c r="V7515" s="101">
        <f t="shared" ca="1" si="1055"/>
        <v>211.29215345197957</v>
      </c>
    </row>
    <row r="7516" spans="2:22" x14ac:dyDescent="0.3">
      <c r="B7516" s="13">
        <v>2023</v>
      </c>
      <c r="C7516" s="13">
        <v>11</v>
      </c>
      <c r="D7516" s="13">
        <v>7</v>
      </c>
      <c r="E7516" s="83" t="s">
        <v>410</v>
      </c>
      <c r="F7516" s="13">
        <v>2</v>
      </c>
      <c r="G7516" s="13">
        <v>13</v>
      </c>
      <c r="H7516" s="13" t="s">
        <v>70</v>
      </c>
      <c r="I7516" s="13" t="s">
        <v>54</v>
      </c>
      <c r="J7516" s="13"/>
      <c r="K7516" s="13" t="s">
        <v>27</v>
      </c>
      <c r="L7516" s="12">
        <f t="shared" ca="1" si="1048"/>
        <v>1.2960779584817788</v>
      </c>
      <c r="M7516" s="101">
        <f t="shared" ca="1" si="1049"/>
        <v>4.1033828165533116E-2</v>
      </c>
      <c r="N7516" s="101">
        <f t="shared" ca="1" si="1056"/>
        <v>1045.4351822757844</v>
      </c>
      <c r="O7516" s="101">
        <f t="shared" ca="1" si="1050"/>
        <v>4.1033828165533116E-2</v>
      </c>
      <c r="Q7516" s="12">
        <f t="shared" ca="1" si="1051"/>
        <v>5.6000000000000005</v>
      </c>
      <c r="R7516" s="101">
        <f t="shared" ca="1" si="1052"/>
        <v>0.36432700081451747</v>
      </c>
      <c r="S7516" s="13"/>
      <c r="T7516" s="101">
        <f t="shared" ca="1" si="1053"/>
        <v>0</v>
      </c>
      <c r="U7516" s="101">
        <f t="shared" si="1054"/>
        <v>0</v>
      </c>
      <c r="V7516" s="101">
        <f t="shared" ca="1" si="1055"/>
        <v>210.56349945035055</v>
      </c>
    </row>
    <row r="7517" spans="2:22" x14ac:dyDescent="0.3">
      <c r="B7517" s="13">
        <v>2023</v>
      </c>
      <c r="C7517" s="13">
        <v>11</v>
      </c>
      <c r="D7517" s="13">
        <v>7</v>
      </c>
      <c r="E7517" s="83" t="s">
        <v>410</v>
      </c>
      <c r="F7517" s="13">
        <v>2</v>
      </c>
      <c r="G7517" s="13">
        <v>14</v>
      </c>
      <c r="H7517" s="13" t="s">
        <v>70</v>
      </c>
      <c r="I7517" s="13" t="s">
        <v>54</v>
      </c>
      <c r="J7517" s="13"/>
      <c r="K7517" s="13" t="s">
        <v>27</v>
      </c>
      <c r="L7517" s="12">
        <f t="shared" ca="1" si="1048"/>
        <v>1.2497508089084222</v>
      </c>
      <c r="M7517" s="101">
        <f t="shared" ca="1" si="1049"/>
        <v>3.9567110610040646E-2</v>
      </c>
      <c r="N7517" s="101">
        <f t="shared" ca="1" si="1056"/>
        <v>1045.4351822757844</v>
      </c>
      <c r="O7517" s="101">
        <f t="shared" ca="1" si="1050"/>
        <v>3.9567110610040646E-2</v>
      </c>
      <c r="Q7517" s="12">
        <f t="shared" ca="1" si="1051"/>
        <v>5.6000000000000005</v>
      </c>
      <c r="R7517" s="101">
        <f t="shared" ca="1" si="1052"/>
        <v>0.3682485940259021</v>
      </c>
      <c r="S7517" s="13"/>
      <c r="T7517" s="101">
        <f t="shared" ca="1" si="1053"/>
        <v>0</v>
      </c>
      <c r="U7517" s="101">
        <f t="shared" si="1054"/>
        <v>0</v>
      </c>
      <c r="V7517" s="101">
        <f t="shared" ca="1" si="1055"/>
        <v>209.82700226229872</v>
      </c>
    </row>
    <row r="7518" spans="2:22" x14ac:dyDescent="0.3">
      <c r="B7518" s="13">
        <v>2023</v>
      </c>
      <c r="C7518" s="13">
        <v>11</v>
      </c>
      <c r="D7518" s="13">
        <v>7</v>
      </c>
      <c r="E7518" s="83" t="s">
        <v>410</v>
      </c>
      <c r="F7518" s="13">
        <v>2</v>
      </c>
      <c r="G7518" s="13">
        <v>15</v>
      </c>
      <c r="H7518" s="13" t="s">
        <v>70</v>
      </c>
      <c r="I7518" s="13" t="s">
        <v>54</v>
      </c>
      <c r="J7518" s="13"/>
      <c r="K7518" s="13" t="s">
        <v>27</v>
      </c>
      <c r="L7518" s="12">
        <f t="shared" ca="1" si="1048"/>
        <v>1.2865171483036157</v>
      </c>
      <c r="M7518" s="101">
        <f t="shared" ca="1" si="1049"/>
        <v>4.0731132915292477E-2</v>
      </c>
      <c r="N7518" s="101">
        <f t="shared" ca="1" si="1056"/>
        <v>1045.4351822757844</v>
      </c>
      <c r="O7518" s="101">
        <f t="shared" ca="1" si="1050"/>
        <v>4.0731132915292477E-2</v>
      </c>
      <c r="Q7518" s="12">
        <f t="shared" ca="1" si="1051"/>
        <v>5.6000000000000005</v>
      </c>
      <c r="R7518" s="101">
        <f t="shared" ca="1" si="1052"/>
        <v>0.36513632339609903</v>
      </c>
      <c r="S7518" s="13"/>
      <c r="T7518" s="101">
        <f t="shared" ca="1" si="1053"/>
        <v>0</v>
      </c>
      <c r="U7518" s="101">
        <f t="shared" si="1054"/>
        <v>0</v>
      </c>
      <c r="V7518" s="101">
        <f t="shared" ca="1" si="1055"/>
        <v>209.09672961550655</v>
      </c>
    </row>
    <row r="7519" spans="2:22" x14ac:dyDescent="0.3">
      <c r="B7519" s="13">
        <v>2023</v>
      </c>
      <c r="C7519" s="13">
        <v>11</v>
      </c>
      <c r="D7519" s="13">
        <v>7</v>
      </c>
      <c r="E7519" s="83" t="s">
        <v>410</v>
      </c>
      <c r="F7519" s="13">
        <v>2</v>
      </c>
      <c r="G7519" s="13">
        <v>16</v>
      </c>
      <c r="H7519" s="13" t="s">
        <v>71</v>
      </c>
      <c r="I7519" s="13" t="s">
        <v>54</v>
      </c>
      <c r="J7519" s="13"/>
      <c r="K7519" s="13" t="s">
        <v>27</v>
      </c>
      <c r="L7519" s="12">
        <f t="shared" ca="1" si="1048"/>
        <v>0.89926058654690588</v>
      </c>
      <c r="M7519" s="101">
        <f t="shared" ca="1" si="1049"/>
        <v>7.8334589694100981E-2</v>
      </c>
      <c r="N7519" s="101">
        <f t="shared" ca="1" si="1056"/>
        <v>1045.6127113032453</v>
      </c>
      <c r="O7519" s="101">
        <f t="shared" ca="1" si="1050"/>
        <v>0.25345659631824541</v>
      </c>
      <c r="Q7519" s="12">
        <f t="shared" ca="1" si="1051"/>
        <v>0.96820042664041006</v>
      </c>
      <c r="R7519" s="101">
        <f t="shared" ca="1" si="1052"/>
        <v>5.835757463915129E-3</v>
      </c>
      <c r="S7519" s="13"/>
      <c r="T7519" s="101">
        <f t="shared" ca="1" si="1053"/>
        <v>0</v>
      </c>
      <c r="U7519" s="101">
        <f t="shared" ca="1" si="1054"/>
        <v>0.17752902746080165</v>
      </c>
      <c r="V7519" s="101">
        <f t="shared" ca="1" si="1055"/>
        <v>209.26258712803951</v>
      </c>
    </row>
    <row r="7520" spans="2:22" x14ac:dyDescent="0.3">
      <c r="B7520" s="13">
        <v>2023</v>
      </c>
      <c r="C7520" s="13">
        <v>11</v>
      </c>
      <c r="D7520" s="13">
        <v>7</v>
      </c>
      <c r="E7520" s="83" t="s">
        <v>410</v>
      </c>
      <c r="F7520" s="13">
        <v>2</v>
      </c>
      <c r="G7520" s="13">
        <v>17</v>
      </c>
      <c r="H7520" s="13" t="s">
        <v>71</v>
      </c>
      <c r="I7520" s="13" t="s">
        <v>54</v>
      </c>
      <c r="J7520" s="13"/>
      <c r="K7520" s="13" t="s">
        <v>27</v>
      </c>
      <c r="L7520" s="12">
        <f t="shared" ca="1" si="1048"/>
        <v>1.4749662918750874</v>
      </c>
      <c r="M7520" s="101">
        <f t="shared" ca="1" si="1049"/>
        <v>0.12848431368523888</v>
      </c>
      <c r="N7520" s="101">
        <f t="shared" ca="1" si="1056"/>
        <v>1045.9038942320331</v>
      </c>
      <c r="O7520" s="101">
        <f t="shared" ca="1" si="1050"/>
        <v>0.41571924936499338</v>
      </c>
      <c r="Q7520" s="12">
        <f t="shared" ca="1" si="1051"/>
        <v>5.6000000000000005</v>
      </c>
      <c r="R7520" s="101">
        <f t="shared" ca="1" si="1052"/>
        <v>0.34918410339277395</v>
      </c>
      <c r="S7520" s="13"/>
      <c r="T7520" s="101">
        <f t="shared" ca="1" si="1053"/>
        <v>0</v>
      </c>
      <c r="U7520" s="101">
        <f t="shared" ca="1" si="1054"/>
        <v>0.29118292878767355</v>
      </c>
      <c r="V7520" s="101">
        <f t="shared" ca="1" si="1055"/>
        <v>208.85540185004163</v>
      </c>
    </row>
    <row r="7521" spans="2:22" x14ac:dyDescent="0.3">
      <c r="B7521" s="13">
        <v>2023</v>
      </c>
      <c r="C7521" s="13">
        <v>11</v>
      </c>
      <c r="D7521" s="13">
        <v>7</v>
      </c>
      <c r="E7521" s="83" t="s">
        <v>410</v>
      </c>
      <c r="F7521" s="13">
        <v>2</v>
      </c>
      <c r="G7521" s="13">
        <v>18</v>
      </c>
      <c r="H7521" s="13" t="s">
        <v>71</v>
      </c>
      <c r="I7521" s="13" t="s">
        <v>54</v>
      </c>
      <c r="J7521" s="13"/>
      <c r="K7521" s="13" t="s">
        <v>27</v>
      </c>
      <c r="L7521" s="12">
        <f t="shared" ca="1" si="1048"/>
        <v>1.5954379381690373</v>
      </c>
      <c r="M7521" s="101">
        <f t="shared" ca="1" si="1049"/>
        <v>0.13897859879390487</v>
      </c>
      <c r="N7521" s="101">
        <f t="shared" ca="1" si="1056"/>
        <v>1046.2188602716599</v>
      </c>
      <c r="O7521" s="101">
        <f t="shared" ca="1" si="1050"/>
        <v>0.44967418287294314</v>
      </c>
      <c r="Q7521" s="12">
        <f t="shared" ca="1" si="1051"/>
        <v>0</v>
      </c>
      <c r="R7521" s="101">
        <f t="shared" ca="1" si="1052"/>
        <v>0</v>
      </c>
      <c r="S7521" s="13"/>
      <c r="T7521" s="101">
        <f t="shared" ca="1" si="1053"/>
        <v>0.13897859879390487</v>
      </c>
      <c r="U7521" s="101">
        <f t="shared" ca="1" si="1054"/>
        <v>0.31496603962687081</v>
      </c>
      <c r="V7521" s="101">
        <f t="shared" ca="1" si="1055"/>
        <v>209.30934648846241</v>
      </c>
    </row>
    <row r="7522" spans="2:22" x14ac:dyDescent="0.3">
      <c r="B7522" s="13">
        <v>2023</v>
      </c>
      <c r="C7522" s="13">
        <v>11</v>
      </c>
      <c r="D7522" s="13">
        <v>7</v>
      </c>
      <c r="E7522" s="83" t="s">
        <v>410</v>
      </c>
      <c r="F7522" s="13">
        <v>2</v>
      </c>
      <c r="G7522" s="13">
        <v>19</v>
      </c>
      <c r="H7522" s="13" t="s">
        <v>71</v>
      </c>
      <c r="I7522" s="13" t="s">
        <v>54</v>
      </c>
      <c r="J7522" s="13"/>
      <c r="K7522" s="13" t="s">
        <v>27</v>
      </c>
      <c r="L7522" s="12">
        <f t="shared" ca="1" si="1048"/>
        <v>1.4653915807328306</v>
      </c>
      <c r="M7522" s="101">
        <f t="shared" ca="1" si="1049"/>
        <v>0.12765026059763687</v>
      </c>
      <c r="N7522" s="101">
        <f t="shared" ca="1" si="1056"/>
        <v>1046.5081529928896</v>
      </c>
      <c r="O7522" s="101">
        <f t="shared" ca="1" si="1050"/>
        <v>0.41302061702954829</v>
      </c>
      <c r="Q7522" s="12">
        <f t="shared" ca="1" si="1051"/>
        <v>0</v>
      </c>
      <c r="R7522" s="101">
        <f t="shared" ca="1" si="1052"/>
        <v>0</v>
      </c>
      <c r="S7522" s="13"/>
      <c r="T7522" s="101">
        <f t="shared" ca="1" si="1053"/>
        <v>0.12765026059763687</v>
      </c>
      <c r="U7522" s="101">
        <f t="shared" ca="1" si="1054"/>
        <v>0.28929272122967298</v>
      </c>
      <c r="V7522" s="101">
        <f t="shared" ca="1" si="1055"/>
        <v>209.72628947028974</v>
      </c>
    </row>
    <row r="7523" spans="2:22" x14ac:dyDescent="0.3">
      <c r="B7523" s="13">
        <v>2023</v>
      </c>
      <c r="C7523" s="13">
        <v>11</v>
      </c>
      <c r="D7523" s="13">
        <v>7</v>
      </c>
      <c r="E7523" s="83" t="s">
        <v>410</v>
      </c>
      <c r="F7523" s="13">
        <v>2</v>
      </c>
      <c r="G7523" s="13">
        <v>20</v>
      </c>
      <c r="H7523" s="13" t="s">
        <v>69</v>
      </c>
      <c r="I7523" s="13" t="s">
        <v>54</v>
      </c>
      <c r="J7523" s="13"/>
      <c r="K7523" s="13" t="s">
        <v>27</v>
      </c>
      <c r="L7523" s="12">
        <f t="shared" ca="1" si="1048"/>
        <v>1.9330798978780994</v>
      </c>
      <c r="M7523" s="101">
        <f t="shared" ca="1" si="1049"/>
        <v>0.1018153182212395</v>
      </c>
      <c r="N7523" s="101">
        <f t="shared" ca="1" si="1056"/>
        <v>1046.5081529928896</v>
      </c>
      <c r="O7523" s="101">
        <f t="shared" ca="1" si="1050"/>
        <v>0.20857932098104692</v>
      </c>
      <c r="Q7523" s="12">
        <f t="shared" ca="1" si="1051"/>
        <v>0</v>
      </c>
      <c r="R7523" s="101">
        <f t="shared" ca="1" si="1052"/>
        <v>0</v>
      </c>
      <c r="S7523" s="13"/>
      <c r="T7523" s="101">
        <f t="shared" ca="1" si="1053"/>
        <v>0.1018153182212395</v>
      </c>
      <c r="U7523" s="101">
        <f t="shared" si="1054"/>
        <v>0</v>
      </c>
      <c r="V7523" s="101">
        <f t="shared" ca="1" si="1055"/>
        <v>209.82810478851098</v>
      </c>
    </row>
    <row r="7524" spans="2:22" x14ac:dyDescent="0.3">
      <c r="B7524" s="13">
        <v>2023</v>
      </c>
      <c r="C7524" s="13">
        <v>11</v>
      </c>
      <c r="D7524" s="13">
        <v>7</v>
      </c>
      <c r="E7524" s="83" t="s">
        <v>410</v>
      </c>
      <c r="F7524" s="13">
        <v>2</v>
      </c>
      <c r="G7524" s="13">
        <v>21</v>
      </c>
      <c r="H7524" s="13" t="s">
        <v>69</v>
      </c>
      <c r="I7524" s="13" t="s">
        <v>54</v>
      </c>
      <c r="J7524" s="13"/>
      <c r="K7524" s="13" t="s">
        <v>27</v>
      </c>
      <c r="L7524" s="12">
        <f t="shared" ca="1" si="1048"/>
        <v>1.3681208244991601</v>
      </c>
      <c r="M7524" s="101">
        <f t="shared" ca="1" si="1049"/>
        <v>7.205892382637076E-2</v>
      </c>
      <c r="N7524" s="101">
        <f t="shared" ca="1" si="1056"/>
        <v>1046.5081529928896</v>
      </c>
      <c r="O7524" s="101">
        <f t="shared" ca="1" si="1050"/>
        <v>0.14762023696345936</v>
      </c>
      <c r="Q7524" s="12">
        <f t="shared" ca="1" si="1051"/>
        <v>0</v>
      </c>
      <c r="R7524" s="101">
        <f t="shared" ca="1" si="1052"/>
        <v>0</v>
      </c>
      <c r="S7524" s="13"/>
      <c r="T7524" s="101">
        <f t="shared" ca="1" si="1053"/>
        <v>7.205892382637076E-2</v>
      </c>
      <c r="U7524" s="101">
        <f t="shared" si="1054"/>
        <v>0</v>
      </c>
      <c r="V7524" s="101">
        <f t="shared" ca="1" si="1055"/>
        <v>209.90016371233736</v>
      </c>
    </row>
    <row r="7525" spans="2:22" x14ac:dyDescent="0.3">
      <c r="B7525" s="13">
        <v>2023</v>
      </c>
      <c r="C7525" s="13">
        <v>11</v>
      </c>
      <c r="D7525" s="13">
        <v>7</v>
      </c>
      <c r="E7525" s="83" t="s">
        <v>410</v>
      </c>
      <c r="F7525" s="13">
        <v>2</v>
      </c>
      <c r="G7525" s="13">
        <v>22</v>
      </c>
      <c r="H7525" s="13" t="s">
        <v>69</v>
      </c>
      <c r="I7525" s="13" t="s">
        <v>54</v>
      </c>
      <c r="J7525" s="13"/>
      <c r="K7525" s="13" t="s">
        <v>27</v>
      </c>
      <c r="L7525" s="12">
        <f t="shared" ca="1" si="1048"/>
        <v>1.7014041785037883</v>
      </c>
      <c r="M7525" s="101">
        <f t="shared" ca="1" si="1049"/>
        <v>8.9612958081794536E-2</v>
      </c>
      <c r="N7525" s="101">
        <f t="shared" ca="1" si="1056"/>
        <v>1046.5081529928896</v>
      </c>
      <c r="O7525" s="101">
        <f t="shared" ca="1" si="1050"/>
        <v>0.18358151086055877</v>
      </c>
      <c r="Q7525" s="12">
        <f t="shared" ca="1" si="1051"/>
        <v>0</v>
      </c>
      <c r="R7525" s="101">
        <f t="shared" ca="1" si="1052"/>
        <v>0</v>
      </c>
      <c r="S7525" s="13"/>
      <c r="T7525" s="101">
        <f t="shared" ca="1" si="1053"/>
        <v>8.9612958081794536E-2</v>
      </c>
      <c r="U7525" s="101">
        <f t="shared" si="1054"/>
        <v>0</v>
      </c>
      <c r="V7525" s="101">
        <f t="shared" ca="1" si="1055"/>
        <v>209.98977667041916</v>
      </c>
    </row>
    <row r="7526" spans="2:22" x14ac:dyDescent="0.3">
      <c r="B7526" s="13">
        <v>2023</v>
      </c>
      <c r="C7526" s="13">
        <v>11</v>
      </c>
      <c r="D7526" s="13">
        <v>7</v>
      </c>
      <c r="E7526" s="83" t="s">
        <v>410</v>
      </c>
      <c r="F7526" s="13">
        <v>2</v>
      </c>
      <c r="G7526" s="13">
        <v>23</v>
      </c>
      <c r="H7526" s="13" t="s">
        <v>69</v>
      </c>
      <c r="I7526" s="13" t="s">
        <v>54</v>
      </c>
      <c r="J7526" s="13"/>
      <c r="K7526" s="13" t="s">
        <v>27</v>
      </c>
      <c r="L7526" s="12">
        <f t="shared" ca="1" si="1048"/>
        <v>1.2221336053220033</v>
      </c>
      <c r="M7526" s="101">
        <f t="shared" ca="1" si="1049"/>
        <v>6.4369776992309918E-2</v>
      </c>
      <c r="N7526" s="101">
        <f t="shared" ca="1" si="1056"/>
        <v>1046.5081529928896</v>
      </c>
      <c r="O7526" s="101">
        <f t="shared" ca="1" si="1050"/>
        <v>0.13186821601424414</v>
      </c>
      <c r="Q7526" s="12">
        <f t="shared" ca="1" si="1051"/>
        <v>0</v>
      </c>
      <c r="R7526" s="101">
        <f t="shared" ca="1" si="1052"/>
        <v>0</v>
      </c>
      <c r="S7526" s="13"/>
      <c r="T7526" s="101">
        <f t="shared" ca="1" si="1053"/>
        <v>6.4369776992309918E-2</v>
      </c>
      <c r="U7526" s="101">
        <f t="shared" si="1054"/>
        <v>0</v>
      </c>
      <c r="V7526" s="101">
        <f t="shared" ca="1" si="1055"/>
        <v>210.05414644741148</v>
      </c>
    </row>
    <row r="7527" spans="2:22" x14ac:dyDescent="0.3">
      <c r="B7527" s="13">
        <v>2023</v>
      </c>
      <c r="C7527" s="13">
        <v>11</v>
      </c>
      <c r="D7527" s="13">
        <v>8</v>
      </c>
      <c r="E7527" s="83" t="s">
        <v>411</v>
      </c>
      <c r="F7527" s="13">
        <v>3</v>
      </c>
      <c r="G7527" s="13">
        <v>0</v>
      </c>
      <c r="H7527" s="13" t="s">
        <v>69</v>
      </c>
      <c r="I7527" s="13" t="s">
        <v>54</v>
      </c>
      <c r="J7527" s="13"/>
      <c r="K7527" s="13" t="s">
        <v>27</v>
      </c>
      <c r="L7527" s="12">
        <f t="shared" ca="1" si="1048"/>
        <v>0.97841309196380133</v>
      </c>
      <c r="M7527" s="101">
        <f t="shared" ca="1" si="1049"/>
        <v>5.1533017553733421E-2</v>
      </c>
      <c r="N7527" s="101">
        <f t="shared" ca="1" si="1056"/>
        <v>1046.5081529928896</v>
      </c>
      <c r="O7527" s="101">
        <f t="shared" ca="1" si="1050"/>
        <v>0.10557077262289416</v>
      </c>
      <c r="Q7527" s="12">
        <f t="shared" ca="1" si="1051"/>
        <v>0</v>
      </c>
      <c r="R7527" s="101">
        <f t="shared" ca="1" si="1052"/>
        <v>0</v>
      </c>
      <c r="S7527" s="13"/>
      <c r="T7527" s="101">
        <f t="shared" ca="1" si="1053"/>
        <v>5.1533017553733421E-2</v>
      </c>
      <c r="U7527" s="101">
        <f t="shared" si="1054"/>
        <v>0</v>
      </c>
      <c r="V7527" s="101">
        <f t="shared" ca="1" si="1055"/>
        <v>210.10567946496522</v>
      </c>
    </row>
    <row r="7528" spans="2:22" x14ac:dyDescent="0.3">
      <c r="B7528" s="13">
        <v>2023</v>
      </c>
      <c r="C7528" s="13">
        <v>11</v>
      </c>
      <c r="D7528" s="13">
        <v>8</v>
      </c>
      <c r="E7528" s="83" t="s">
        <v>411</v>
      </c>
      <c r="F7528" s="13">
        <v>3</v>
      </c>
      <c r="G7528" s="13">
        <v>1</v>
      </c>
      <c r="H7528" s="13" t="s">
        <v>69</v>
      </c>
      <c r="I7528" s="13" t="s">
        <v>54</v>
      </c>
      <c r="J7528" s="13"/>
      <c r="K7528" s="13" t="s">
        <v>27</v>
      </c>
      <c r="L7528" s="12">
        <f t="shared" ca="1" si="1048"/>
        <v>0.86525284705085437</v>
      </c>
      <c r="M7528" s="101">
        <f t="shared" ca="1" si="1049"/>
        <v>4.5572867454168497E-2</v>
      </c>
      <c r="N7528" s="101">
        <f t="shared" ca="1" si="1056"/>
        <v>1046.5081529928896</v>
      </c>
      <c r="O7528" s="101">
        <f t="shared" ca="1" si="1050"/>
        <v>9.3360782196787187E-2</v>
      </c>
      <c r="Q7528" s="12">
        <f t="shared" ca="1" si="1051"/>
        <v>0</v>
      </c>
      <c r="R7528" s="101">
        <f t="shared" ca="1" si="1052"/>
        <v>0</v>
      </c>
      <c r="S7528" s="13"/>
      <c r="T7528" s="101">
        <f t="shared" ca="1" si="1053"/>
        <v>4.5572867454168497E-2</v>
      </c>
      <c r="U7528" s="101">
        <f t="shared" si="1054"/>
        <v>0</v>
      </c>
      <c r="V7528" s="101">
        <f t="shared" ca="1" si="1055"/>
        <v>210.15125233241938</v>
      </c>
    </row>
    <row r="7529" spans="2:22" x14ac:dyDescent="0.3">
      <c r="B7529" s="13">
        <v>2023</v>
      </c>
      <c r="C7529" s="13">
        <v>11</v>
      </c>
      <c r="D7529" s="13">
        <v>8</v>
      </c>
      <c r="E7529" s="83" t="s">
        <v>411</v>
      </c>
      <c r="F7529" s="13">
        <v>3</v>
      </c>
      <c r="G7529" s="13">
        <v>2</v>
      </c>
      <c r="H7529" s="13" t="s">
        <v>69</v>
      </c>
      <c r="I7529" s="13" t="s">
        <v>54</v>
      </c>
      <c r="J7529" s="13"/>
      <c r="K7529" s="13" t="s">
        <v>27</v>
      </c>
      <c r="L7529" s="12">
        <f t="shared" ca="1" si="1048"/>
        <v>0.94148509591317131</v>
      </c>
      <c r="M7529" s="101">
        <f t="shared" ca="1" si="1049"/>
        <v>4.9588020001746731E-2</v>
      </c>
      <c r="N7529" s="101">
        <f t="shared" ca="1" si="1056"/>
        <v>1046.5081529928896</v>
      </c>
      <c r="O7529" s="101">
        <f t="shared" ca="1" si="1050"/>
        <v>0.10158624184903119</v>
      </c>
      <c r="Q7529" s="12">
        <f t="shared" ca="1" si="1051"/>
        <v>0</v>
      </c>
      <c r="R7529" s="101">
        <f t="shared" ca="1" si="1052"/>
        <v>0</v>
      </c>
      <c r="S7529" s="13"/>
      <c r="T7529" s="101">
        <f t="shared" ca="1" si="1053"/>
        <v>4.9588020001746731E-2</v>
      </c>
      <c r="U7529" s="101">
        <f t="shared" si="1054"/>
        <v>0</v>
      </c>
      <c r="V7529" s="101">
        <f t="shared" ca="1" si="1055"/>
        <v>210.20084035242112</v>
      </c>
    </row>
    <row r="7530" spans="2:22" x14ac:dyDescent="0.3">
      <c r="B7530" s="13">
        <v>2023</v>
      </c>
      <c r="C7530" s="13">
        <v>11</v>
      </c>
      <c r="D7530" s="13">
        <v>8</v>
      </c>
      <c r="E7530" s="83" t="s">
        <v>411</v>
      </c>
      <c r="F7530" s="13">
        <v>3</v>
      </c>
      <c r="G7530" s="13">
        <v>3</v>
      </c>
      <c r="H7530" s="13" t="s">
        <v>69</v>
      </c>
      <c r="I7530" s="13" t="s">
        <v>54</v>
      </c>
      <c r="J7530" s="13"/>
      <c r="K7530" s="13" t="s">
        <v>27</v>
      </c>
      <c r="L7530" s="12">
        <f t="shared" ca="1" si="1048"/>
        <v>0.89458572020439897</v>
      </c>
      <c r="M7530" s="101">
        <f t="shared" ca="1" si="1049"/>
        <v>4.7117829883165693E-2</v>
      </c>
      <c r="N7530" s="101">
        <f t="shared" ca="1" si="1056"/>
        <v>1046.5081529928896</v>
      </c>
      <c r="O7530" s="101">
        <f t="shared" ca="1" si="1050"/>
        <v>9.652579921005465E-2</v>
      </c>
      <c r="Q7530" s="12">
        <f t="shared" ca="1" si="1051"/>
        <v>0</v>
      </c>
      <c r="R7530" s="101">
        <f t="shared" ca="1" si="1052"/>
        <v>0</v>
      </c>
      <c r="S7530" s="13"/>
      <c r="T7530" s="101">
        <f t="shared" ca="1" si="1053"/>
        <v>4.7117829883165693E-2</v>
      </c>
      <c r="U7530" s="101">
        <f t="shared" si="1054"/>
        <v>0</v>
      </c>
      <c r="V7530" s="101">
        <f t="shared" ca="1" si="1055"/>
        <v>210.2479581823043</v>
      </c>
    </row>
    <row r="7531" spans="2:22" x14ac:dyDescent="0.3">
      <c r="B7531" s="13">
        <v>2023</v>
      </c>
      <c r="C7531" s="13">
        <v>11</v>
      </c>
      <c r="D7531" s="13">
        <v>8</v>
      </c>
      <c r="E7531" s="83" t="s">
        <v>411</v>
      </c>
      <c r="F7531" s="13">
        <v>3</v>
      </c>
      <c r="G7531" s="13">
        <v>4</v>
      </c>
      <c r="H7531" s="13" t="s">
        <v>69</v>
      </c>
      <c r="I7531" s="13" t="s">
        <v>54</v>
      </c>
      <c r="J7531" s="13"/>
      <c r="K7531" s="13" t="s">
        <v>27</v>
      </c>
      <c r="L7531" s="12">
        <f t="shared" ca="1" si="1048"/>
        <v>0.73722003396858982</v>
      </c>
      <c r="M7531" s="101">
        <f t="shared" ca="1" si="1049"/>
        <v>3.8829379189125629E-2</v>
      </c>
      <c r="N7531" s="101">
        <f t="shared" ca="1" si="1056"/>
        <v>1046.5081529928896</v>
      </c>
      <c r="O7531" s="101">
        <f t="shared" ca="1" si="1050"/>
        <v>7.9546041665210843E-2</v>
      </c>
      <c r="Q7531" s="12">
        <f t="shared" ca="1" si="1051"/>
        <v>0</v>
      </c>
      <c r="R7531" s="101">
        <f t="shared" ca="1" si="1052"/>
        <v>0</v>
      </c>
      <c r="S7531" s="13"/>
      <c r="T7531" s="101">
        <f t="shared" ca="1" si="1053"/>
        <v>3.8829379189125629E-2</v>
      </c>
      <c r="U7531" s="101">
        <f t="shared" si="1054"/>
        <v>0</v>
      </c>
      <c r="V7531" s="101">
        <f t="shared" ca="1" si="1055"/>
        <v>210.28678756149344</v>
      </c>
    </row>
    <row r="7532" spans="2:22" x14ac:dyDescent="0.3">
      <c r="B7532" s="13">
        <v>2023</v>
      </c>
      <c r="C7532" s="13">
        <v>11</v>
      </c>
      <c r="D7532" s="13">
        <v>8</v>
      </c>
      <c r="E7532" s="83" t="s">
        <v>411</v>
      </c>
      <c r="F7532" s="13">
        <v>3</v>
      </c>
      <c r="G7532" s="13">
        <v>5</v>
      </c>
      <c r="H7532" s="13" t="s">
        <v>69</v>
      </c>
      <c r="I7532" s="13" t="s">
        <v>54</v>
      </c>
      <c r="J7532" s="13"/>
      <c r="K7532" s="13" t="s">
        <v>27</v>
      </c>
      <c r="L7532" s="12">
        <f t="shared" ca="1" si="1048"/>
        <v>0.84616709378309929</v>
      </c>
      <c r="M7532" s="101">
        <f t="shared" ca="1" si="1049"/>
        <v>4.4567620829555843E-2</v>
      </c>
      <c r="N7532" s="101">
        <f t="shared" ca="1" si="1056"/>
        <v>1046.5081529928896</v>
      </c>
      <c r="O7532" s="101">
        <f t="shared" ca="1" si="1050"/>
        <v>9.1301429419196403E-2</v>
      </c>
      <c r="Q7532" s="12">
        <f t="shared" ca="1" si="1051"/>
        <v>0</v>
      </c>
      <c r="R7532" s="101">
        <f t="shared" ca="1" si="1052"/>
        <v>0</v>
      </c>
      <c r="S7532" s="13"/>
      <c r="T7532" s="101">
        <f t="shared" ca="1" si="1053"/>
        <v>4.4567620829555843E-2</v>
      </c>
      <c r="U7532" s="101">
        <f t="shared" si="1054"/>
        <v>0</v>
      </c>
      <c r="V7532" s="101">
        <f t="shared" ca="1" si="1055"/>
        <v>210.33135518232299</v>
      </c>
    </row>
    <row r="7533" spans="2:22" x14ac:dyDescent="0.3">
      <c r="B7533" s="13">
        <v>2023</v>
      </c>
      <c r="C7533" s="13">
        <v>11</v>
      </c>
      <c r="D7533" s="13">
        <v>8</v>
      </c>
      <c r="E7533" s="83" t="s">
        <v>411</v>
      </c>
      <c r="F7533" s="13">
        <v>3</v>
      </c>
      <c r="G7533" s="13">
        <v>6</v>
      </c>
      <c r="H7533" s="13" t="s">
        <v>69</v>
      </c>
      <c r="I7533" s="13" t="s">
        <v>54</v>
      </c>
      <c r="J7533" s="13"/>
      <c r="K7533" s="13" t="s">
        <v>27</v>
      </c>
      <c r="L7533" s="12">
        <f t="shared" ca="1" si="1048"/>
        <v>0.8998632719168822</v>
      </c>
      <c r="M7533" s="101">
        <f t="shared" ca="1" si="1049"/>
        <v>4.7395798531862189E-2</v>
      </c>
      <c r="N7533" s="101">
        <f t="shared" ca="1" si="1056"/>
        <v>1046.5081529928896</v>
      </c>
      <c r="O7533" s="101">
        <f t="shared" ca="1" si="1050"/>
        <v>9.7095247039831592E-2</v>
      </c>
      <c r="Q7533" s="12">
        <f t="shared" ca="1" si="1051"/>
        <v>0</v>
      </c>
      <c r="R7533" s="101">
        <f t="shared" ca="1" si="1052"/>
        <v>0</v>
      </c>
      <c r="S7533" s="13"/>
      <c r="T7533" s="101">
        <f t="shared" ca="1" si="1053"/>
        <v>4.7395798531862189E-2</v>
      </c>
      <c r="U7533" s="101">
        <f t="shared" si="1054"/>
        <v>0</v>
      </c>
      <c r="V7533" s="101">
        <f t="shared" ca="1" si="1055"/>
        <v>210.37875098085485</v>
      </c>
    </row>
    <row r="7534" spans="2:22" x14ac:dyDescent="0.3">
      <c r="B7534" s="13">
        <v>2023</v>
      </c>
      <c r="C7534" s="13">
        <v>11</v>
      </c>
      <c r="D7534" s="13">
        <v>8</v>
      </c>
      <c r="E7534" s="83" t="s">
        <v>411</v>
      </c>
      <c r="F7534" s="13">
        <v>3</v>
      </c>
      <c r="G7534" s="13">
        <v>7</v>
      </c>
      <c r="H7534" s="13" t="s">
        <v>69</v>
      </c>
      <c r="I7534" s="13" t="s">
        <v>54</v>
      </c>
      <c r="J7534" s="13"/>
      <c r="K7534" s="13" t="s">
        <v>27</v>
      </c>
      <c r="L7534" s="12">
        <f t="shared" ca="1" si="1048"/>
        <v>0.86031349873638163</v>
      </c>
      <c r="M7534" s="101">
        <f t="shared" ca="1" si="1049"/>
        <v>4.5312711978445219E-2</v>
      </c>
      <c r="N7534" s="101">
        <f t="shared" ca="1" si="1056"/>
        <v>1046.5081529928896</v>
      </c>
      <c r="O7534" s="101">
        <f t="shared" ca="1" si="1050"/>
        <v>9.2827826513655579E-2</v>
      </c>
      <c r="Q7534" s="12">
        <f t="shared" ca="1" si="1051"/>
        <v>4.5516293617815347</v>
      </c>
      <c r="R7534" s="101">
        <f t="shared" ca="1" si="1052"/>
        <v>0.31246988780677221</v>
      </c>
      <c r="S7534" s="13"/>
      <c r="T7534" s="101">
        <f t="shared" ca="1" si="1053"/>
        <v>0</v>
      </c>
      <c r="U7534" s="101">
        <f t="shared" si="1054"/>
        <v>0</v>
      </c>
      <c r="V7534" s="101">
        <f t="shared" ca="1" si="1055"/>
        <v>209.75381120524131</v>
      </c>
    </row>
    <row r="7535" spans="2:22" x14ac:dyDescent="0.3">
      <c r="B7535" s="13">
        <v>2023</v>
      </c>
      <c r="C7535" s="13">
        <v>11</v>
      </c>
      <c r="D7535" s="13">
        <v>8</v>
      </c>
      <c r="E7535" s="83" t="s">
        <v>411</v>
      </c>
      <c r="F7535" s="13">
        <v>3</v>
      </c>
      <c r="G7535" s="13">
        <v>8</v>
      </c>
      <c r="H7535" s="13" t="s">
        <v>69</v>
      </c>
      <c r="I7535" s="13" t="s">
        <v>54</v>
      </c>
      <c r="J7535" s="13"/>
      <c r="K7535" s="13" t="s">
        <v>27</v>
      </c>
      <c r="L7535" s="12">
        <f t="shared" ca="1" si="1048"/>
        <v>0.89633506032829724</v>
      </c>
      <c r="M7535" s="101">
        <f t="shared" ca="1" si="1049"/>
        <v>4.7209967627491418E-2</v>
      </c>
      <c r="N7535" s="101">
        <f t="shared" ca="1" si="1056"/>
        <v>1046.5081529928896</v>
      </c>
      <c r="O7535" s="101">
        <f t="shared" ca="1" si="1050"/>
        <v>9.6714553009423262E-2</v>
      </c>
      <c r="Q7535" s="12">
        <f t="shared" ca="1" si="1051"/>
        <v>3.99115920267081</v>
      </c>
      <c r="R7535" s="101">
        <f t="shared" ca="1" si="1052"/>
        <v>0.26197686364929373</v>
      </c>
      <c r="S7535" s="13"/>
      <c r="T7535" s="101">
        <f t="shared" ca="1" si="1053"/>
        <v>0</v>
      </c>
      <c r="U7535" s="101">
        <f t="shared" si="1054"/>
        <v>0</v>
      </c>
      <c r="V7535" s="101">
        <f t="shared" ca="1" si="1055"/>
        <v>209.22985747794272</v>
      </c>
    </row>
    <row r="7536" spans="2:22" x14ac:dyDescent="0.3">
      <c r="B7536" s="13">
        <v>2023</v>
      </c>
      <c r="C7536" s="13">
        <v>11</v>
      </c>
      <c r="D7536" s="13">
        <v>8</v>
      </c>
      <c r="E7536" s="83" t="s">
        <v>411</v>
      </c>
      <c r="F7536" s="13">
        <v>3</v>
      </c>
      <c r="G7536" s="13">
        <v>9</v>
      </c>
      <c r="H7536" s="13" t="s">
        <v>69</v>
      </c>
      <c r="I7536" s="13" t="s">
        <v>54</v>
      </c>
      <c r="J7536" s="13"/>
      <c r="K7536" s="13" t="s">
        <v>27</v>
      </c>
      <c r="L7536" s="12">
        <f t="shared" ca="1" si="1048"/>
        <v>1.2507574023144197</v>
      </c>
      <c r="M7536" s="101">
        <f t="shared" ca="1" si="1049"/>
        <v>6.5877392379900493E-2</v>
      </c>
      <c r="N7536" s="101">
        <f t="shared" ca="1" si="1056"/>
        <v>1046.5081529928896</v>
      </c>
      <c r="O7536" s="101">
        <f t="shared" ca="1" si="1050"/>
        <v>0.13495672370972589</v>
      </c>
      <c r="Q7536" s="12">
        <f t="shared" ca="1" si="1051"/>
        <v>1.756737447266113</v>
      </c>
      <c r="R7536" s="101">
        <f t="shared" ca="1" si="1052"/>
        <v>4.2831210805160842E-2</v>
      </c>
      <c r="S7536" s="13"/>
      <c r="T7536" s="101">
        <f t="shared" ca="1" si="1053"/>
        <v>0</v>
      </c>
      <c r="U7536" s="101">
        <f t="shared" si="1054"/>
        <v>0</v>
      </c>
      <c r="V7536" s="101">
        <f t="shared" ca="1" si="1055"/>
        <v>209.14419505633239</v>
      </c>
    </row>
    <row r="7537" spans="2:22" x14ac:dyDescent="0.3">
      <c r="B7537" s="13">
        <v>2023</v>
      </c>
      <c r="C7537" s="13">
        <v>11</v>
      </c>
      <c r="D7537" s="13">
        <v>8</v>
      </c>
      <c r="E7537" s="83" t="s">
        <v>411</v>
      </c>
      <c r="F7537" s="13">
        <v>3</v>
      </c>
      <c r="G7537" s="13">
        <v>10</v>
      </c>
      <c r="H7537" s="13" t="s">
        <v>70</v>
      </c>
      <c r="I7537" s="13" t="s">
        <v>54</v>
      </c>
      <c r="J7537" s="13"/>
      <c r="K7537" s="13" t="s">
        <v>27</v>
      </c>
      <c r="L7537" s="12">
        <f t="shared" ca="1" si="1048"/>
        <v>1.1521537607633334</v>
      </c>
      <c r="M7537" s="101">
        <f t="shared" ca="1" si="1049"/>
        <v>3.6477188065767135E-2</v>
      </c>
      <c r="N7537" s="101">
        <f t="shared" ca="1" si="1056"/>
        <v>1046.5081529928896</v>
      </c>
      <c r="O7537" s="101">
        <f t="shared" ca="1" si="1050"/>
        <v>3.6477188065767135E-2</v>
      </c>
      <c r="Q7537" s="12">
        <f t="shared" ca="1" si="1051"/>
        <v>5.6000000000000005</v>
      </c>
      <c r="R7537" s="101">
        <f t="shared" ca="1" si="1052"/>
        <v>0.37651018415138388</v>
      </c>
      <c r="S7537" s="13"/>
      <c r="T7537" s="101">
        <f t="shared" ca="1" si="1053"/>
        <v>0</v>
      </c>
      <c r="U7537" s="101">
        <f t="shared" si="1054"/>
        <v>0</v>
      </c>
      <c r="V7537" s="101">
        <f t="shared" ca="1" si="1055"/>
        <v>208.39117468802962</v>
      </c>
    </row>
    <row r="7538" spans="2:22" x14ac:dyDescent="0.3">
      <c r="B7538" s="13">
        <v>2023</v>
      </c>
      <c r="C7538" s="13">
        <v>11</v>
      </c>
      <c r="D7538" s="13">
        <v>8</v>
      </c>
      <c r="E7538" s="83" t="s">
        <v>411</v>
      </c>
      <c r="F7538" s="13">
        <v>3</v>
      </c>
      <c r="G7538" s="13">
        <v>11</v>
      </c>
      <c r="H7538" s="13" t="s">
        <v>70</v>
      </c>
      <c r="I7538" s="13" t="s">
        <v>54</v>
      </c>
      <c r="J7538" s="13"/>
      <c r="K7538" s="13" t="s">
        <v>27</v>
      </c>
      <c r="L7538" s="12">
        <f t="shared" ca="1" si="1048"/>
        <v>0.93153725884756511</v>
      </c>
      <c r="M7538" s="101">
        <f t="shared" ca="1" si="1049"/>
        <v>2.9492469615113912E-2</v>
      </c>
      <c r="N7538" s="101">
        <f t="shared" ca="1" si="1056"/>
        <v>1046.5081529928896</v>
      </c>
      <c r="O7538" s="101">
        <f t="shared" ca="1" si="1050"/>
        <v>2.9492469615113912E-2</v>
      </c>
      <c r="Q7538" s="12">
        <f t="shared" ca="1" si="1051"/>
        <v>4.2318625266020984</v>
      </c>
      <c r="R7538" s="101">
        <f t="shared" ca="1" si="1052"/>
        <v>0.27937253391542122</v>
      </c>
      <c r="S7538" s="13"/>
      <c r="T7538" s="101">
        <f t="shared" ca="1" si="1053"/>
        <v>0</v>
      </c>
      <c r="U7538" s="101">
        <f t="shared" si="1054"/>
        <v>0</v>
      </c>
      <c r="V7538" s="101">
        <f t="shared" ca="1" si="1055"/>
        <v>207.83242962019878</v>
      </c>
    </row>
    <row r="7539" spans="2:22" x14ac:dyDescent="0.3">
      <c r="B7539" s="13">
        <v>2023</v>
      </c>
      <c r="C7539" s="13">
        <v>11</v>
      </c>
      <c r="D7539" s="13">
        <v>8</v>
      </c>
      <c r="E7539" s="83" t="s">
        <v>411</v>
      </c>
      <c r="F7539" s="13">
        <v>3</v>
      </c>
      <c r="G7539" s="13">
        <v>12</v>
      </c>
      <c r="H7539" s="13" t="s">
        <v>70</v>
      </c>
      <c r="I7539" s="13" t="s">
        <v>54</v>
      </c>
      <c r="J7539" s="13"/>
      <c r="K7539" s="13" t="s">
        <v>27</v>
      </c>
      <c r="L7539" s="12">
        <f t="shared" ca="1" si="1048"/>
        <v>1.3379030829584462</v>
      </c>
      <c r="M7539" s="101">
        <f t="shared" ca="1" si="1049"/>
        <v>4.2358011606464407E-2</v>
      </c>
      <c r="N7539" s="101">
        <f t="shared" ca="1" si="1056"/>
        <v>1046.5081529928896</v>
      </c>
      <c r="O7539" s="101">
        <f t="shared" ca="1" si="1050"/>
        <v>4.2358011606464407E-2</v>
      </c>
      <c r="Q7539" s="12">
        <f t="shared" ca="1" si="1051"/>
        <v>5.6000000000000005</v>
      </c>
      <c r="R7539" s="101">
        <f t="shared" ca="1" si="1052"/>
        <v>0.36078650402756757</v>
      </c>
      <c r="S7539" s="13"/>
      <c r="T7539" s="101">
        <f t="shared" ca="1" si="1053"/>
        <v>0</v>
      </c>
      <c r="U7539" s="101">
        <f t="shared" si="1054"/>
        <v>0</v>
      </c>
      <c r="V7539" s="101">
        <f t="shared" ca="1" si="1055"/>
        <v>207.11085661214364</v>
      </c>
    </row>
    <row r="7540" spans="2:22" x14ac:dyDescent="0.3">
      <c r="B7540" s="13">
        <v>2023</v>
      </c>
      <c r="C7540" s="13">
        <v>11</v>
      </c>
      <c r="D7540" s="13">
        <v>8</v>
      </c>
      <c r="E7540" s="83" t="s">
        <v>411</v>
      </c>
      <c r="F7540" s="13">
        <v>3</v>
      </c>
      <c r="G7540" s="13">
        <v>13</v>
      </c>
      <c r="H7540" s="13" t="s">
        <v>70</v>
      </c>
      <c r="I7540" s="13" t="s">
        <v>54</v>
      </c>
      <c r="J7540" s="13"/>
      <c r="K7540" s="13" t="s">
        <v>27</v>
      </c>
      <c r="L7540" s="12">
        <f t="shared" ca="1" si="1048"/>
        <v>1.4204575873163947</v>
      </c>
      <c r="M7540" s="101">
        <f t="shared" ca="1" si="1049"/>
        <v>4.4971687214437055E-2</v>
      </c>
      <c r="N7540" s="101">
        <f t="shared" ca="1" si="1056"/>
        <v>1046.5081529928896</v>
      </c>
      <c r="O7540" s="101">
        <f t="shared" ca="1" si="1050"/>
        <v>4.4971687214437055E-2</v>
      </c>
      <c r="Q7540" s="12">
        <f t="shared" ca="1" si="1051"/>
        <v>1.6904604127482505</v>
      </c>
      <c r="R7540" s="101">
        <f t="shared" ca="1" si="1052"/>
        <v>2.2855739172806595E-2</v>
      </c>
      <c r="S7540" s="13"/>
      <c r="T7540" s="101">
        <f t="shared" ca="1" si="1053"/>
        <v>0</v>
      </c>
      <c r="U7540" s="101">
        <f t="shared" si="1054"/>
        <v>0</v>
      </c>
      <c r="V7540" s="101">
        <f t="shared" ca="1" si="1055"/>
        <v>207.06514513379804</v>
      </c>
    </row>
    <row r="7541" spans="2:22" x14ac:dyDescent="0.3">
      <c r="B7541" s="13">
        <v>2023</v>
      </c>
      <c r="C7541" s="13">
        <v>11</v>
      </c>
      <c r="D7541" s="13">
        <v>8</v>
      </c>
      <c r="E7541" s="83" t="s">
        <v>411</v>
      </c>
      <c r="F7541" s="13">
        <v>3</v>
      </c>
      <c r="G7541" s="13">
        <v>14</v>
      </c>
      <c r="H7541" s="13" t="s">
        <v>70</v>
      </c>
      <c r="I7541" s="13" t="s">
        <v>54</v>
      </c>
      <c r="J7541" s="13"/>
      <c r="K7541" s="13" t="s">
        <v>27</v>
      </c>
      <c r="L7541" s="12">
        <f t="shared" ca="1" si="1048"/>
        <v>1.0005828018652667</v>
      </c>
      <c r="M7541" s="101">
        <f t="shared" ca="1" si="1049"/>
        <v>3.1678451507054346E-2</v>
      </c>
      <c r="N7541" s="101">
        <f t="shared" ca="1" si="1056"/>
        <v>1046.5081529928896</v>
      </c>
      <c r="O7541" s="101">
        <f t="shared" ca="1" si="1050"/>
        <v>3.1678451507054346E-2</v>
      </c>
      <c r="Q7541" s="12">
        <f t="shared" ca="1" si="1051"/>
        <v>5.6000000000000005</v>
      </c>
      <c r="R7541" s="101">
        <f t="shared" ca="1" si="1052"/>
        <v>0.38934066582210525</v>
      </c>
      <c r="S7541" s="13"/>
      <c r="T7541" s="101">
        <f t="shared" ca="1" si="1053"/>
        <v>0</v>
      </c>
      <c r="U7541" s="101">
        <f t="shared" si="1054"/>
        <v>0</v>
      </c>
      <c r="V7541" s="101">
        <f t="shared" ca="1" si="1055"/>
        <v>206.2864638021538</v>
      </c>
    </row>
    <row r="7542" spans="2:22" x14ac:dyDescent="0.3">
      <c r="B7542" s="13">
        <v>2023</v>
      </c>
      <c r="C7542" s="13">
        <v>11</v>
      </c>
      <c r="D7542" s="13">
        <v>8</v>
      </c>
      <c r="E7542" s="83" t="s">
        <v>411</v>
      </c>
      <c r="F7542" s="13">
        <v>3</v>
      </c>
      <c r="G7542" s="13">
        <v>15</v>
      </c>
      <c r="H7542" s="13" t="s">
        <v>70</v>
      </c>
      <c r="I7542" s="13" t="s">
        <v>54</v>
      </c>
      <c r="J7542" s="13"/>
      <c r="K7542" s="13" t="s">
        <v>27</v>
      </c>
      <c r="L7542" s="12">
        <f t="shared" ca="1" si="1048"/>
        <v>1.1547380641408898</v>
      </c>
      <c r="M7542" s="101">
        <f t="shared" ca="1" si="1049"/>
        <v>3.6559007110700571E-2</v>
      </c>
      <c r="N7542" s="101">
        <f t="shared" ca="1" si="1056"/>
        <v>1046.5081529928896</v>
      </c>
      <c r="O7542" s="101">
        <f t="shared" ca="1" si="1050"/>
        <v>3.6559007110700571E-2</v>
      </c>
      <c r="Q7542" s="12">
        <f t="shared" ca="1" si="1051"/>
        <v>5.2996091761612343</v>
      </c>
      <c r="R7542" s="101">
        <f t="shared" ca="1" si="1052"/>
        <v>0.35086333963252214</v>
      </c>
      <c r="S7542" s="13"/>
      <c r="T7542" s="101">
        <f t="shared" ca="1" si="1053"/>
        <v>0</v>
      </c>
      <c r="U7542" s="101">
        <f t="shared" si="1054"/>
        <v>0</v>
      </c>
      <c r="V7542" s="101">
        <f t="shared" ca="1" si="1055"/>
        <v>205.58473712288875</v>
      </c>
    </row>
    <row r="7543" spans="2:22" x14ac:dyDescent="0.3">
      <c r="B7543" s="13">
        <v>2023</v>
      </c>
      <c r="C7543" s="13">
        <v>11</v>
      </c>
      <c r="D7543" s="13">
        <v>8</v>
      </c>
      <c r="E7543" s="83" t="s">
        <v>411</v>
      </c>
      <c r="F7543" s="13">
        <v>3</v>
      </c>
      <c r="G7543" s="13">
        <v>16</v>
      </c>
      <c r="H7543" s="13" t="s">
        <v>71</v>
      </c>
      <c r="I7543" s="13" t="s">
        <v>54</v>
      </c>
      <c r="J7543" s="13"/>
      <c r="K7543" s="13" t="s">
        <v>27</v>
      </c>
      <c r="L7543" s="12">
        <f t="shared" ca="1" si="1048"/>
        <v>1.2072093367291805</v>
      </c>
      <c r="M7543" s="101">
        <f t="shared" ca="1" si="1049"/>
        <v>0.10516000532247892</v>
      </c>
      <c r="N7543" s="101">
        <f t="shared" ca="1" si="1056"/>
        <v>1046.7464762361155</v>
      </c>
      <c r="O7543" s="101">
        <f t="shared" ca="1" si="1050"/>
        <v>0.34025195155711951</v>
      </c>
      <c r="Q7543" s="12">
        <f t="shared" ca="1" si="1051"/>
        <v>0</v>
      </c>
      <c r="R7543" s="101">
        <f t="shared" ca="1" si="1052"/>
        <v>0</v>
      </c>
      <c r="S7543" s="13"/>
      <c r="T7543" s="101">
        <f t="shared" ca="1" si="1053"/>
        <v>0.10516000532247892</v>
      </c>
      <c r="U7543" s="101">
        <f t="shared" ca="1" si="1054"/>
        <v>0.23832324322595241</v>
      </c>
      <c r="V7543" s="101">
        <f t="shared" ca="1" si="1055"/>
        <v>205.92822037143719</v>
      </c>
    </row>
    <row r="7544" spans="2:22" x14ac:dyDescent="0.3">
      <c r="B7544" s="13">
        <v>2023</v>
      </c>
      <c r="C7544" s="13">
        <v>11</v>
      </c>
      <c r="D7544" s="13">
        <v>8</v>
      </c>
      <c r="E7544" s="83" t="s">
        <v>411</v>
      </c>
      <c r="F7544" s="13">
        <v>3</v>
      </c>
      <c r="G7544" s="13">
        <v>17</v>
      </c>
      <c r="H7544" s="13" t="s">
        <v>71</v>
      </c>
      <c r="I7544" s="13" t="s">
        <v>54</v>
      </c>
      <c r="J7544" s="13"/>
      <c r="K7544" s="13" t="s">
        <v>27</v>
      </c>
      <c r="L7544" s="12">
        <f t="shared" ca="1" si="1048"/>
        <v>1.3960400346832538</v>
      </c>
      <c r="M7544" s="101">
        <f t="shared" ca="1" si="1049"/>
        <v>0.12160904742125825</v>
      </c>
      <c r="N7544" s="101">
        <f t="shared" ca="1" si="1056"/>
        <v>1047.022077806296</v>
      </c>
      <c r="O7544" s="101">
        <f t="shared" ca="1" si="1050"/>
        <v>0.39347388377547504</v>
      </c>
      <c r="Q7544" s="12">
        <f t="shared" ca="1" si="1051"/>
        <v>5.6000000000000005</v>
      </c>
      <c r="R7544" s="101">
        <f t="shared" ca="1" si="1052"/>
        <v>0.3558652110640626</v>
      </c>
      <c r="S7544" s="13"/>
      <c r="T7544" s="101">
        <f t="shared" ca="1" si="1053"/>
        <v>0</v>
      </c>
      <c r="U7544" s="101">
        <f t="shared" ca="1" si="1054"/>
        <v>0.27560157018038567</v>
      </c>
      <c r="V7544" s="101">
        <f t="shared" ca="1" si="1055"/>
        <v>205.49209151948943</v>
      </c>
    </row>
    <row r="7545" spans="2:22" x14ac:dyDescent="0.3">
      <c r="B7545" s="13">
        <v>2023</v>
      </c>
      <c r="C7545" s="13">
        <v>11</v>
      </c>
      <c r="D7545" s="13">
        <v>8</v>
      </c>
      <c r="E7545" s="83" t="s">
        <v>411</v>
      </c>
      <c r="F7545" s="13">
        <v>3</v>
      </c>
      <c r="G7545" s="13">
        <v>18</v>
      </c>
      <c r="H7545" s="13" t="s">
        <v>71</v>
      </c>
      <c r="I7545" s="13" t="s">
        <v>54</v>
      </c>
      <c r="J7545" s="13"/>
      <c r="K7545" s="13" t="s">
        <v>27</v>
      </c>
      <c r="L7545" s="12">
        <f t="shared" ca="1" si="1048"/>
        <v>1.5180996512640432</v>
      </c>
      <c r="M7545" s="101">
        <f t="shared" ca="1" si="1049"/>
        <v>0.13224166062161083</v>
      </c>
      <c r="N7545" s="101">
        <f t="shared" ca="1" si="1056"/>
        <v>1047.3217759791164</v>
      </c>
      <c r="O7545" s="101">
        <f t="shared" ca="1" si="1050"/>
        <v>0.42787638670877054</v>
      </c>
      <c r="Q7545" s="12">
        <f t="shared" ca="1" si="1051"/>
        <v>0</v>
      </c>
      <c r="R7545" s="101">
        <f t="shared" ca="1" si="1052"/>
        <v>0</v>
      </c>
      <c r="S7545" s="13"/>
      <c r="T7545" s="101">
        <f t="shared" ca="1" si="1053"/>
        <v>0.13224166062161083</v>
      </c>
      <c r="U7545" s="101">
        <f t="shared" ca="1" si="1054"/>
        <v>0.29969817282037658</v>
      </c>
      <c r="V7545" s="101">
        <f t="shared" ca="1" si="1055"/>
        <v>205.92403135293142</v>
      </c>
    </row>
    <row r="7546" spans="2:22" x14ac:dyDescent="0.3">
      <c r="B7546" s="13">
        <v>2023</v>
      </c>
      <c r="C7546" s="13">
        <v>11</v>
      </c>
      <c r="D7546" s="13">
        <v>8</v>
      </c>
      <c r="E7546" s="83" t="s">
        <v>411</v>
      </c>
      <c r="F7546" s="13">
        <v>3</v>
      </c>
      <c r="G7546" s="13">
        <v>19</v>
      </c>
      <c r="H7546" s="13" t="s">
        <v>71</v>
      </c>
      <c r="I7546" s="13" t="s">
        <v>54</v>
      </c>
      <c r="J7546" s="13"/>
      <c r="K7546" s="13" t="s">
        <v>27</v>
      </c>
      <c r="L7546" s="12">
        <f t="shared" ca="1" si="1048"/>
        <v>1.7190094074597251</v>
      </c>
      <c r="M7546" s="101">
        <f t="shared" ca="1" si="1049"/>
        <v>0.14974290948381666</v>
      </c>
      <c r="N7546" s="101">
        <f t="shared" ca="1" si="1056"/>
        <v>1047.6611370863056</v>
      </c>
      <c r="O7546" s="101">
        <f t="shared" ca="1" si="1050"/>
        <v>0.4845028014925235</v>
      </c>
      <c r="Q7546" s="12">
        <f t="shared" ca="1" si="1051"/>
        <v>0</v>
      </c>
      <c r="R7546" s="101">
        <f t="shared" ca="1" si="1052"/>
        <v>0</v>
      </c>
      <c r="S7546" s="13"/>
      <c r="T7546" s="101">
        <f t="shared" ca="1" si="1053"/>
        <v>0.14974290948381666</v>
      </c>
      <c r="U7546" s="101">
        <f t="shared" ca="1" si="1054"/>
        <v>0.3393611071893407</v>
      </c>
      <c r="V7546" s="101">
        <f t="shared" ca="1" si="1055"/>
        <v>206.41313536960459</v>
      </c>
    </row>
    <row r="7547" spans="2:22" x14ac:dyDescent="0.3">
      <c r="B7547" s="13">
        <v>2023</v>
      </c>
      <c r="C7547" s="13">
        <v>11</v>
      </c>
      <c r="D7547" s="13">
        <v>8</v>
      </c>
      <c r="E7547" s="83" t="s">
        <v>411</v>
      </c>
      <c r="F7547" s="13">
        <v>3</v>
      </c>
      <c r="G7547" s="13">
        <v>20</v>
      </c>
      <c r="H7547" s="13" t="s">
        <v>69</v>
      </c>
      <c r="I7547" s="13" t="s">
        <v>54</v>
      </c>
      <c r="J7547" s="13"/>
      <c r="K7547" s="13" t="s">
        <v>27</v>
      </c>
      <c r="L7547" s="12">
        <f t="shared" ca="1" si="1048"/>
        <v>1.5274277557040075</v>
      </c>
      <c r="M7547" s="101">
        <f t="shared" ca="1" si="1049"/>
        <v>8.0449619892930077E-2</v>
      </c>
      <c r="N7547" s="101">
        <f t="shared" ca="1" si="1056"/>
        <v>1047.6611370863056</v>
      </c>
      <c r="O7547" s="101">
        <f t="shared" ca="1" si="1050"/>
        <v>0.16480945484046239</v>
      </c>
      <c r="Q7547" s="12">
        <f t="shared" ca="1" si="1051"/>
        <v>0</v>
      </c>
      <c r="R7547" s="101">
        <f t="shared" ca="1" si="1052"/>
        <v>0</v>
      </c>
      <c r="S7547" s="13"/>
      <c r="T7547" s="101">
        <f t="shared" ca="1" si="1053"/>
        <v>8.0449619892930077E-2</v>
      </c>
      <c r="U7547" s="101">
        <f t="shared" si="1054"/>
        <v>0</v>
      </c>
      <c r="V7547" s="101">
        <f t="shared" ca="1" si="1055"/>
        <v>206.49358498949752</v>
      </c>
    </row>
    <row r="7548" spans="2:22" x14ac:dyDescent="0.3">
      <c r="B7548" s="13">
        <v>2023</v>
      </c>
      <c r="C7548" s="13">
        <v>11</v>
      </c>
      <c r="D7548" s="13">
        <v>8</v>
      </c>
      <c r="E7548" s="83" t="s">
        <v>411</v>
      </c>
      <c r="F7548" s="13">
        <v>3</v>
      </c>
      <c r="G7548" s="13">
        <v>21</v>
      </c>
      <c r="H7548" s="13" t="s">
        <v>69</v>
      </c>
      <c r="I7548" s="13" t="s">
        <v>54</v>
      </c>
      <c r="J7548" s="13"/>
      <c r="K7548" s="13" t="s">
        <v>27</v>
      </c>
      <c r="L7548" s="12">
        <f t="shared" ca="1" si="1048"/>
        <v>1.5662875406182772</v>
      </c>
      <c r="M7548" s="101">
        <f t="shared" ca="1" si="1049"/>
        <v>8.2496364764364671E-2</v>
      </c>
      <c r="N7548" s="101">
        <f t="shared" ca="1" si="1056"/>
        <v>1047.6611370863056</v>
      </c>
      <c r="O7548" s="101">
        <f t="shared" ca="1" si="1050"/>
        <v>0.16900242563271212</v>
      </c>
      <c r="Q7548" s="12">
        <f t="shared" ca="1" si="1051"/>
        <v>0</v>
      </c>
      <c r="R7548" s="101">
        <f t="shared" ca="1" si="1052"/>
        <v>0</v>
      </c>
      <c r="S7548" s="13"/>
      <c r="T7548" s="101">
        <f t="shared" ca="1" si="1053"/>
        <v>8.2496364764364671E-2</v>
      </c>
      <c r="U7548" s="101">
        <f t="shared" si="1054"/>
        <v>0</v>
      </c>
      <c r="V7548" s="101">
        <f t="shared" ca="1" si="1055"/>
        <v>206.57608135426187</v>
      </c>
    </row>
    <row r="7549" spans="2:22" x14ac:dyDescent="0.3">
      <c r="B7549" s="13">
        <v>2023</v>
      </c>
      <c r="C7549" s="13">
        <v>11</v>
      </c>
      <c r="D7549" s="13">
        <v>8</v>
      </c>
      <c r="E7549" s="83" t="s">
        <v>411</v>
      </c>
      <c r="F7549" s="13">
        <v>3</v>
      </c>
      <c r="G7549" s="13">
        <v>22</v>
      </c>
      <c r="H7549" s="13" t="s">
        <v>69</v>
      </c>
      <c r="I7549" s="13" t="s">
        <v>54</v>
      </c>
      <c r="J7549" s="13"/>
      <c r="K7549" s="13" t="s">
        <v>27</v>
      </c>
      <c r="L7549" s="12">
        <f t="shared" ca="1" si="1048"/>
        <v>1.911905860295547</v>
      </c>
      <c r="M7549" s="101">
        <f t="shared" ca="1" si="1049"/>
        <v>0.10070008166176646</v>
      </c>
      <c r="N7549" s="101">
        <f t="shared" ca="1" si="1056"/>
        <v>1047.6611370863056</v>
      </c>
      <c r="O7549" s="101">
        <f t="shared" ca="1" si="1050"/>
        <v>0.20629464232588951</v>
      </c>
      <c r="Q7549" s="12">
        <f t="shared" ca="1" si="1051"/>
        <v>0</v>
      </c>
      <c r="R7549" s="101">
        <f t="shared" ca="1" si="1052"/>
        <v>0</v>
      </c>
      <c r="S7549" s="13"/>
      <c r="T7549" s="101">
        <f t="shared" ca="1" si="1053"/>
        <v>0.10070008166176646</v>
      </c>
      <c r="U7549" s="101">
        <f t="shared" si="1054"/>
        <v>0</v>
      </c>
      <c r="V7549" s="101">
        <f t="shared" ca="1" si="1055"/>
        <v>206.67678143592363</v>
      </c>
    </row>
    <row r="7550" spans="2:22" x14ac:dyDescent="0.3">
      <c r="B7550" s="13">
        <v>2023</v>
      </c>
      <c r="C7550" s="13">
        <v>11</v>
      </c>
      <c r="D7550" s="13">
        <v>8</v>
      </c>
      <c r="E7550" s="83" t="s">
        <v>411</v>
      </c>
      <c r="F7550" s="13">
        <v>3</v>
      </c>
      <c r="G7550" s="13">
        <v>23</v>
      </c>
      <c r="H7550" s="13" t="s">
        <v>69</v>
      </c>
      <c r="I7550" s="13" t="s">
        <v>54</v>
      </c>
      <c r="J7550" s="13"/>
      <c r="K7550" s="13" t="s">
        <v>27</v>
      </c>
      <c r="L7550" s="12">
        <f t="shared" ca="1" si="1048"/>
        <v>0.82113825734582113</v>
      </c>
      <c r="M7550" s="101">
        <f t="shared" ca="1" si="1049"/>
        <v>4.3249352014404399E-2</v>
      </c>
      <c r="N7550" s="101">
        <f t="shared" ca="1" si="1056"/>
        <v>1047.6611370863056</v>
      </c>
      <c r="O7550" s="101">
        <f t="shared" ca="1" si="1050"/>
        <v>8.8600817967614098E-2</v>
      </c>
      <c r="Q7550" s="12">
        <f t="shared" ca="1" si="1051"/>
        <v>0</v>
      </c>
      <c r="R7550" s="101">
        <f t="shared" ca="1" si="1052"/>
        <v>0</v>
      </c>
      <c r="S7550" s="13"/>
      <c r="T7550" s="101">
        <f t="shared" ca="1" si="1053"/>
        <v>4.3249352014404399E-2</v>
      </c>
      <c r="U7550" s="101">
        <f t="shared" si="1054"/>
        <v>0</v>
      </c>
      <c r="V7550" s="101">
        <f t="shared" ca="1" si="1055"/>
        <v>206.72003078793804</v>
      </c>
    </row>
    <row r="7551" spans="2:22" x14ac:dyDescent="0.3">
      <c r="B7551" s="13">
        <v>2023</v>
      </c>
      <c r="C7551" s="13">
        <v>11</v>
      </c>
      <c r="D7551" s="13">
        <v>9</v>
      </c>
      <c r="E7551" s="83" t="s">
        <v>412</v>
      </c>
      <c r="F7551" s="13">
        <v>4</v>
      </c>
      <c r="G7551" s="13">
        <v>0</v>
      </c>
      <c r="H7551" s="13" t="s">
        <v>69</v>
      </c>
      <c r="I7551" s="13" t="s">
        <v>54</v>
      </c>
      <c r="J7551" s="13"/>
      <c r="K7551" s="13" t="s">
        <v>27</v>
      </c>
      <c r="L7551" s="12">
        <f t="shared" ca="1" si="1048"/>
        <v>1.6161675439433196</v>
      </c>
      <c r="M7551" s="101">
        <f t="shared" ca="1" si="1049"/>
        <v>8.5123544539494653E-2</v>
      </c>
      <c r="N7551" s="101">
        <f t="shared" ca="1" si="1056"/>
        <v>1047.6611370863056</v>
      </c>
      <c r="O7551" s="101">
        <f t="shared" ca="1" si="1050"/>
        <v>0.17438447799148418</v>
      </c>
      <c r="Q7551" s="12">
        <f t="shared" ca="1" si="1051"/>
        <v>0</v>
      </c>
      <c r="R7551" s="101">
        <f t="shared" ca="1" si="1052"/>
        <v>0</v>
      </c>
      <c r="S7551" s="13"/>
      <c r="T7551" s="101">
        <f t="shared" ca="1" si="1053"/>
        <v>8.5123544539494653E-2</v>
      </c>
      <c r="U7551" s="101">
        <f t="shared" si="1054"/>
        <v>0</v>
      </c>
      <c r="V7551" s="101">
        <f t="shared" ca="1" si="1055"/>
        <v>206.80515433247754</v>
      </c>
    </row>
    <row r="7552" spans="2:22" x14ac:dyDescent="0.3">
      <c r="B7552" s="13">
        <v>2023</v>
      </c>
      <c r="C7552" s="13">
        <v>11</v>
      </c>
      <c r="D7552" s="13">
        <v>9</v>
      </c>
      <c r="E7552" s="83" t="s">
        <v>412</v>
      </c>
      <c r="F7552" s="13">
        <v>4</v>
      </c>
      <c r="G7552" s="13">
        <v>1</v>
      </c>
      <c r="H7552" s="13" t="s">
        <v>69</v>
      </c>
      <c r="I7552" s="13" t="s">
        <v>54</v>
      </c>
      <c r="J7552" s="13"/>
      <c r="K7552" s="13" t="s">
        <v>27</v>
      </c>
      <c r="L7552" s="12">
        <f t="shared" ref="L7552:L7615" ca="1" si="1057">IF(K7552="Weekday",_xlfn.NORM.INV(RAND(),VLOOKUP(G7552,$J$5:$N$28,4),VLOOKUP(G7552,$J$5:$N$28,5)),_xlfn.NORM.INV(RAND(),VLOOKUP(G7552,$P$5:$T$28,4),VLOOKUP(G7552,$P$5:$T$28,5)))*VLOOKUP(C7552,$P$32:$R$43,3)</f>
        <v>0.93084599012592806</v>
      </c>
      <c r="M7552" s="101">
        <f t="shared" ref="M7552:M7615" ca="1" si="1058">IF(I7552="Winter",VLOOKUP(G7552,$J$40:$L$43,3),VLOOKUP(G7552,$J$40:$L$43,2))*L7552</f>
        <v>4.9027658299932629E-2</v>
      </c>
      <c r="N7552" s="101">
        <f t="shared" ca="1" si="1056"/>
        <v>1047.6611370863056</v>
      </c>
      <c r="O7552" s="101">
        <f t="shared" ref="O7552:O7615" ca="1" si="1059">IF(I7552="Winter",VLOOKUP(G7552,$J$46:$L$49,3),VLOOKUP(G7552,$J$46:$L$49,2))*L7552</f>
        <v>0.10043828233458764</v>
      </c>
      <c r="Q7552" s="12">
        <f t="shared" ref="Q7552:Q7615" ca="1" si="1060">MIN(MAX(AND(IF(G7552&gt;=VLOOKUP(C7552,$O$46:$T$57,5),1,0),IF(G7552&lt;=VLOOKUP(C7552,$O$46:$T$57,6),1,0))*$G$50*_xlfn.NORM.INV(RAND(),VLOOKUP(C7552,$B$4:$F$15,4),VLOOKUP(C7552,$B$4:$F$15,4)),0),0.2)*$G$51</f>
        <v>0</v>
      </c>
      <c r="R7552" s="101">
        <f t="shared" ref="R7552:R7615" ca="1" si="1061">MAX(Q7552-L7552,0)*$G$52</f>
        <v>0</v>
      </c>
      <c r="S7552" s="13"/>
      <c r="T7552" s="101">
        <f t="shared" ref="T7552:T7615" ca="1" si="1062">MAX(L7552-Q7552,0)*IF(I7552="Winter",VLOOKUP(G7552,$J$40:$L$43,3),VLOOKUP(G7552,$J$40:$L$43,2))</f>
        <v>4.9027658299932629E-2</v>
      </c>
      <c r="U7552" s="101">
        <f t="shared" si="1054"/>
        <v>0</v>
      </c>
      <c r="V7552" s="101">
        <f t="shared" ca="1" si="1055"/>
        <v>206.85418199077748</v>
      </c>
    </row>
    <row r="7553" spans="2:22" x14ac:dyDescent="0.3">
      <c r="B7553" s="13">
        <v>2023</v>
      </c>
      <c r="C7553" s="13">
        <v>11</v>
      </c>
      <c r="D7553" s="13">
        <v>9</v>
      </c>
      <c r="E7553" s="83" t="s">
        <v>412</v>
      </c>
      <c r="F7553" s="13">
        <v>4</v>
      </c>
      <c r="G7553" s="13">
        <v>2</v>
      </c>
      <c r="H7553" s="13" t="s">
        <v>69</v>
      </c>
      <c r="I7553" s="13" t="s">
        <v>54</v>
      </c>
      <c r="J7553" s="13"/>
      <c r="K7553" s="13" t="s">
        <v>27</v>
      </c>
      <c r="L7553" s="12">
        <f t="shared" ca="1" si="1057"/>
        <v>0.80793509491296833</v>
      </c>
      <c r="M7553" s="101">
        <f t="shared" ca="1" si="1058"/>
        <v>4.2553941449066046E-2</v>
      </c>
      <c r="N7553" s="101">
        <f t="shared" ca="1" si="1056"/>
        <v>1047.6611370863056</v>
      </c>
      <c r="O7553" s="101">
        <f t="shared" ca="1" si="1059"/>
        <v>8.7176196741109283E-2</v>
      </c>
      <c r="Q7553" s="12">
        <f t="shared" ca="1" si="1060"/>
        <v>0</v>
      </c>
      <c r="R7553" s="101">
        <f t="shared" ca="1" si="1061"/>
        <v>0</v>
      </c>
      <c r="S7553" s="13"/>
      <c r="T7553" s="101">
        <f t="shared" ca="1" si="1062"/>
        <v>4.2553941449066046E-2</v>
      </c>
      <c r="U7553" s="101">
        <f t="shared" ref="U7553:U7616" si="1063">IF(H7553="On-Peak",IF(I7553="Winter",((L7553*$D$48)/60),((L7553*$D$47)/60)),0)</f>
        <v>0</v>
      </c>
      <c r="V7553" s="101">
        <f t="shared" ref="V7553:V7616" ca="1" si="1064">V7552+MAX(T7553-R7553,0)-MAX(R7553-T7553,0)+MAX(U7553-R7553,0)-MAX(R7553-U7553,0)</f>
        <v>206.89673593222653</v>
      </c>
    </row>
    <row r="7554" spans="2:22" x14ac:dyDescent="0.3">
      <c r="B7554" s="13">
        <v>2023</v>
      </c>
      <c r="C7554" s="13">
        <v>11</v>
      </c>
      <c r="D7554" s="13">
        <v>9</v>
      </c>
      <c r="E7554" s="83" t="s">
        <v>412</v>
      </c>
      <c r="F7554" s="13">
        <v>4</v>
      </c>
      <c r="G7554" s="13">
        <v>3</v>
      </c>
      <c r="H7554" s="13" t="s">
        <v>69</v>
      </c>
      <c r="I7554" s="13" t="s">
        <v>54</v>
      </c>
      <c r="J7554" s="13"/>
      <c r="K7554" s="13" t="s">
        <v>27</v>
      </c>
      <c r="L7554" s="12">
        <f t="shared" ca="1" si="1057"/>
        <v>0.94147741020642972</v>
      </c>
      <c r="M7554" s="101">
        <f t="shared" ca="1" si="1058"/>
        <v>4.9587615195572657E-2</v>
      </c>
      <c r="N7554" s="101">
        <f t="shared" ca="1" si="1056"/>
        <v>1047.6611370863056</v>
      </c>
      <c r="O7554" s="101">
        <f t="shared" ca="1" si="1059"/>
        <v>0.10158541256127376</v>
      </c>
      <c r="Q7554" s="12">
        <f t="shared" ca="1" si="1060"/>
        <v>0</v>
      </c>
      <c r="R7554" s="101">
        <f t="shared" ca="1" si="1061"/>
        <v>0</v>
      </c>
      <c r="S7554" s="13"/>
      <c r="T7554" s="101">
        <f t="shared" ca="1" si="1062"/>
        <v>4.9587615195572657E-2</v>
      </c>
      <c r="U7554" s="101">
        <f t="shared" si="1063"/>
        <v>0</v>
      </c>
      <c r="V7554" s="101">
        <f t="shared" ca="1" si="1064"/>
        <v>206.94632354742211</v>
      </c>
    </row>
    <row r="7555" spans="2:22" x14ac:dyDescent="0.3">
      <c r="B7555" s="13">
        <v>2023</v>
      </c>
      <c r="C7555" s="13">
        <v>11</v>
      </c>
      <c r="D7555" s="13">
        <v>9</v>
      </c>
      <c r="E7555" s="83" t="s">
        <v>412</v>
      </c>
      <c r="F7555" s="13">
        <v>4</v>
      </c>
      <c r="G7555" s="13">
        <v>4</v>
      </c>
      <c r="H7555" s="13" t="s">
        <v>69</v>
      </c>
      <c r="I7555" s="13" t="s">
        <v>54</v>
      </c>
      <c r="J7555" s="13"/>
      <c r="K7555" s="13" t="s">
        <v>27</v>
      </c>
      <c r="L7555" s="12">
        <f t="shared" ca="1" si="1057"/>
        <v>0.84172370821932974</v>
      </c>
      <c r="M7555" s="101">
        <f t="shared" ca="1" si="1058"/>
        <v>4.4333587711912099E-2</v>
      </c>
      <c r="N7555" s="101">
        <f t="shared" ca="1" si="1056"/>
        <v>1047.6611370863056</v>
      </c>
      <c r="O7555" s="101">
        <f t="shared" ca="1" si="1059"/>
        <v>9.0821988116865676E-2</v>
      </c>
      <c r="Q7555" s="12">
        <f t="shared" ca="1" si="1060"/>
        <v>0</v>
      </c>
      <c r="R7555" s="101">
        <f t="shared" ca="1" si="1061"/>
        <v>0</v>
      </c>
      <c r="S7555" s="13"/>
      <c r="T7555" s="101">
        <f t="shared" ca="1" si="1062"/>
        <v>4.4333587711912099E-2</v>
      </c>
      <c r="U7555" s="101">
        <f t="shared" si="1063"/>
        <v>0</v>
      </c>
      <c r="V7555" s="101">
        <f t="shared" ca="1" si="1064"/>
        <v>206.99065713513403</v>
      </c>
    </row>
    <row r="7556" spans="2:22" x14ac:dyDescent="0.3">
      <c r="B7556" s="13">
        <v>2023</v>
      </c>
      <c r="C7556" s="13">
        <v>11</v>
      </c>
      <c r="D7556" s="13">
        <v>9</v>
      </c>
      <c r="E7556" s="83" t="s">
        <v>412</v>
      </c>
      <c r="F7556" s="13">
        <v>4</v>
      </c>
      <c r="G7556" s="13">
        <v>5</v>
      </c>
      <c r="H7556" s="13" t="s">
        <v>69</v>
      </c>
      <c r="I7556" s="13" t="s">
        <v>54</v>
      </c>
      <c r="J7556" s="13"/>
      <c r="K7556" s="13" t="s">
        <v>27</v>
      </c>
      <c r="L7556" s="12">
        <f t="shared" ca="1" si="1057"/>
        <v>0.83242798986915079</v>
      </c>
      <c r="M7556" s="101">
        <f t="shared" ca="1" si="1058"/>
        <v>4.3843982226408174E-2</v>
      </c>
      <c r="N7556" s="101">
        <f t="shared" ca="1" si="1056"/>
        <v>1047.6611370863056</v>
      </c>
      <c r="O7556" s="101">
        <f t="shared" ca="1" si="1059"/>
        <v>8.9818980106881371E-2</v>
      </c>
      <c r="Q7556" s="12">
        <f t="shared" ca="1" si="1060"/>
        <v>0</v>
      </c>
      <c r="R7556" s="101">
        <f t="shared" ca="1" si="1061"/>
        <v>0</v>
      </c>
      <c r="S7556" s="13"/>
      <c r="T7556" s="101">
        <f t="shared" ca="1" si="1062"/>
        <v>4.3843982226408174E-2</v>
      </c>
      <c r="U7556" s="101">
        <f t="shared" si="1063"/>
        <v>0</v>
      </c>
      <c r="V7556" s="101">
        <f t="shared" ca="1" si="1064"/>
        <v>207.03450111736043</v>
      </c>
    </row>
    <row r="7557" spans="2:22" x14ac:dyDescent="0.3">
      <c r="B7557" s="13">
        <v>2023</v>
      </c>
      <c r="C7557" s="13">
        <v>11</v>
      </c>
      <c r="D7557" s="13">
        <v>9</v>
      </c>
      <c r="E7557" s="83" t="s">
        <v>412</v>
      </c>
      <c r="F7557" s="13">
        <v>4</v>
      </c>
      <c r="G7557" s="13">
        <v>6</v>
      </c>
      <c r="H7557" s="13" t="s">
        <v>69</v>
      </c>
      <c r="I7557" s="13" t="s">
        <v>54</v>
      </c>
      <c r="J7557" s="13"/>
      <c r="K7557" s="13" t="s">
        <v>27</v>
      </c>
      <c r="L7557" s="12">
        <f t="shared" ca="1" si="1057"/>
        <v>0.94199999081964203</v>
      </c>
      <c r="M7557" s="101">
        <f t="shared" ca="1" si="1058"/>
        <v>4.9615139516470549E-2</v>
      </c>
      <c r="N7557" s="101">
        <f t="shared" ca="1" si="1056"/>
        <v>1047.6611370863056</v>
      </c>
      <c r="O7557" s="101">
        <f t="shared" ca="1" si="1059"/>
        <v>0.10164179900943937</v>
      </c>
      <c r="Q7557" s="12">
        <f t="shared" ca="1" si="1060"/>
        <v>0</v>
      </c>
      <c r="R7557" s="101">
        <f t="shared" ca="1" si="1061"/>
        <v>0</v>
      </c>
      <c r="S7557" s="13"/>
      <c r="T7557" s="101">
        <f t="shared" ca="1" si="1062"/>
        <v>4.9615139516470549E-2</v>
      </c>
      <c r="U7557" s="101">
        <f t="shared" si="1063"/>
        <v>0</v>
      </c>
      <c r="V7557" s="101">
        <f t="shared" ca="1" si="1064"/>
        <v>207.08411625687691</v>
      </c>
    </row>
    <row r="7558" spans="2:22" x14ac:dyDescent="0.3">
      <c r="B7558" s="13">
        <v>2023</v>
      </c>
      <c r="C7558" s="13">
        <v>11</v>
      </c>
      <c r="D7558" s="13">
        <v>9</v>
      </c>
      <c r="E7558" s="83" t="s">
        <v>412</v>
      </c>
      <c r="F7558" s="13">
        <v>4</v>
      </c>
      <c r="G7558" s="13">
        <v>7</v>
      </c>
      <c r="H7558" s="13" t="s">
        <v>69</v>
      </c>
      <c r="I7558" s="13" t="s">
        <v>54</v>
      </c>
      <c r="J7558" s="13"/>
      <c r="K7558" s="13" t="s">
        <v>27</v>
      </c>
      <c r="L7558" s="12">
        <f t="shared" ca="1" si="1057"/>
        <v>0.81503089792810468</v>
      </c>
      <c r="M7558" s="101">
        <f t="shared" ca="1" si="1058"/>
        <v>4.2927677393873272E-2</v>
      </c>
      <c r="N7558" s="101">
        <f t="shared" ca="1" si="1056"/>
        <v>1047.6611370863056</v>
      </c>
      <c r="O7558" s="101">
        <f t="shared" ca="1" si="1059"/>
        <v>8.7941833886442486E-2</v>
      </c>
      <c r="Q7558" s="12">
        <f t="shared" ca="1" si="1060"/>
        <v>0</v>
      </c>
      <c r="R7558" s="101">
        <f t="shared" ca="1" si="1061"/>
        <v>0</v>
      </c>
      <c r="S7558" s="13"/>
      <c r="T7558" s="101">
        <f t="shared" ca="1" si="1062"/>
        <v>4.2927677393873272E-2</v>
      </c>
      <c r="U7558" s="101">
        <f t="shared" si="1063"/>
        <v>0</v>
      </c>
      <c r="V7558" s="101">
        <f t="shared" ca="1" si="1064"/>
        <v>207.12704393427077</v>
      </c>
    </row>
    <row r="7559" spans="2:22" x14ac:dyDescent="0.3">
      <c r="B7559" s="13">
        <v>2023</v>
      </c>
      <c r="C7559" s="13">
        <v>11</v>
      </c>
      <c r="D7559" s="13">
        <v>9</v>
      </c>
      <c r="E7559" s="83" t="s">
        <v>412</v>
      </c>
      <c r="F7559" s="13">
        <v>4</v>
      </c>
      <c r="G7559" s="13">
        <v>8</v>
      </c>
      <c r="H7559" s="13" t="s">
        <v>69</v>
      </c>
      <c r="I7559" s="13" t="s">
        <v>54</v>
      </c>
      <c r="J7559" s="13"/>
      <c r="K7559" s="13" t="s">
        <v>27</v>
      </c>
      <c r="L7559" s="12">
        <f t="shared" ca="1" si="1057"/>
        <v>1.2667455239632539</v>
      </c>
      <c r="M7559" s="101">
        <f t="shared" ca="1" si="1058"/>
        <v>6.6719486747144591E-2</v>
      </c>
      <c r="N7559" s="101">
        <f t="shared" ca="1" si="1056"/>
        <v>1047.6611370863056</v>
      </c>
      <c r="O7559" s="101">
        <f t="shared" ca="1" si="1059"/>
        <v>0.1366818420356351</v>
      </c>
      <c r="Q7559" s="12">
        <f t="shared" ca="1" si="1060"/>
        <v>5.6000000000000005</v>
      </c>
      <c r="R7559" s="101">
        <f t="shared" ca="1" si="1061"/>
        <v>0.3668099913965106</v>
      </c>
      <c r="S7559" s="13"/>
      <c r="T7559" s="101">
        <f t="shared" ca="1" si="1062"/>
        <v>0</v>
      </c>
      <c r="U7559" s="101">
        <f t="shared" si="1063"/>
        <v>0</v>
      </c>
      <c r="V7559" s="101">
        <f t="shared" ca="1" si="1064"/>
        <v>206.39342395147776</v>
      </c>
    </row>
    <row r="7560" spans="2:22" x14ac:dyDescent="0.3">
      <c r="B7560" s="13">
        <v>2023</v>
      </c>
      <c r="C7560" s="13">
        <v>11</v>
      </c>
      <c r="D7560" s="13">
        <v>9</v>
      </c>
      <c r="E7560" s="83" t="s">
        <v>412</v>
      </c>
      <c r="F7560" s="13">
        <v>4</v>
      </c>
      <c r="G7560" s="13">
        <v>9</v>
      </c>
      <c r="H7560" s="13" t="s">
        <v>69</v>
      </c>
      <c r="I7560" s="13" t="s">
        <v>54</v>
      </c>
      <c r="J7560" s="13"/>
      <c r="K7560" s="13" t="s">
        <v>27</v>
      </c>
      <c r="L7560" s="12">
        <f t="shared" ca="1" si="1057"/>
        <v>1.1925803988744024</v>
      </c>
      <c r="M7560" s="101">
        <f t="shared" ca="1" si="1058"/>
        <v>6.2813209608714768E-2</v>
      </c>
      <c r="N7560" s="101">
        <f t="shared" ca="1" si="1056"/>
        <v>1047.6611370863056</v>
      </c>
      <c r="O7560" s="101">
        <f t="shared" ca="1" si="1059"/>
        <v>0.12867942503854801</v>
      </c>
      <c r="Q7560" s="12">
        <f t="shared" ca="1" si="1060"/>
        <v>0</v>
      </c>
      <c r="R7560" s="101">
        <f t="shared" ca="1" si="1061"/>
        <v>0</v>
      </c>
      <c r="S7560" s="13"/>
      <c r="T7560" s="101">
        <f t="shared" ca="1" si="1062"/>
        <v>6.2813209608714768E-2</v>
      </c>
      <c r="U7560" s="101">
        <f t="shared" si="1063"/>
        <v>0</v>
      </c>
      <c r="V7560" s="101">
        <f t="shared" ca="1" si="1064"/>
        <v>206.45623716108648</v>
      </c>
    </row>
    <row r="7561" spans="2:22" x14ac:dyDescent="0.3">
      <c r="B7561" s="13">
        <v>2023</v>
      </c>
      <c r="C7561" s="13">
        <v>11</v>
      </c>
      <c r="D7561" s="13">
        <v>9</v>
      </c>
      <c r="E7561" s="83" t="s">
        <v>412</v>
      </c>
      <c r="F7561" s="13">
        <v>4</v>
      </c>
      <c r="G7561" s="13">
        <v>10</v>
      </c>
      <c r="H7561" s="13" t="s">
        <v>70</v>
      </c>
      <c r="I7561" s="13" t="s">
        <v>54</v>
      </c>
      <c r="J7561" s="13"/>
      <c r="K7561" s="13" t="s">
        <v>27</v>
      </c>
      <c r="L7561" s="12">
        <f t="shared" ca="1" si="1057"/>
        <v>1.1572464241718166</v>
      </c>
      <c r="M7561" s="101">
        <f t="shared" ca="1" si="1058"/>
        <v>3.6638421789279715E-2</v>
      </c>
      <c r="N7561" s="101">
        <f t="shared" ca="1" si="1056"/>
        <v>1047.6611370863056</v>
      </c>
      <c r="O7561" s="101">
        <f t="shared" ca="1" si="1059"/>
        <v>3.6638421789279715E-2</v>
      </c>
      <c r="Q7561" s="12">
        <f t="shared" ca="1" si="1060"/>
        <v>5.6000000000000005</v>
      </c>
      <c r="R7561" s="101">
        <f t="shared" ca="1" si="1061"/>
        <v>0.37607909019385577</v>
      </c>
      <c r="S7561" s="13"/>
      <c r="T7561" s="101">
        <f t="shared" ca="1" si="1062"/>
        <v>0</v>
      </c>
      <c r="U7561" s="101">
        <f t="shared" si="1063"/>
        <v>0</v>
      </c>
      <c r="V7561" s="101">
        <f t="shared" ca="1" si="1064"/>
        <v>205.70407898069877</v>
      </c>
    </row>
    <row r="7562" spans="2:22" x14ac:dyDescent="0.3">
      <c r="B7562" s="13">
        <v>2023</v>
      </c>
      <c r="C7562" s="13">
        <v>11</v>
      </c>
      <c r="D7562" s="13">
        <v>9</v>
      </c>
      <c r="E7562" s="83" t="s">
        <v>412</v>
      </c>
      <c r="F7562" s="13">
        <v>4</v>
      </c>
      <c r="G7562" s="13">
        <v>11</v>
      </c>
      <c r="H7562" s="13" t="s">
        <v>70</v>
      </c>
      <c r="I7562" s="13" t="s">
        <v>54</v>
      </c>
      <c r="J7562" s="13"/>
      <c r="K7562" s="13" t="s">
        <v>27</v>
      </c>
      <c r="L7562" s="12">
        <f t="shared" ca="1" si="1057"/>
        <v>1.083266994970548</v>
      </c>
      <c r="M7562" s="101">
        <f t="shared" ca="1" si="1058"/>
        <v>3.4296233060767553E-2</v>
      </c>
      <c r="N7562" s="101">
        <f t="shared" ca="1" si="1056"/>
        <v>1047.6611370863056</v>
      </c>
      <c r="O7562" s="101">
        <f t="shared" ca="1" si="1059"/>
        <v>3.4296233060767553E-2</v>
      </c>
      <c r="Q7562" s="12">
        <f t="shared" ca="1" si="1060"/>
        <v>5.6000000000000005</v>
      </c>
      <c r="R7562" s="101">
        <f t="shared" ca="1" si="1061"/>
        <v>0.38234144887574317</v>
      </c>
      <c r="S7562" s="13"/>
      <c r="T7562" s="101">
        <f t="shared" ca="1" si="1062"/>
        <v>0</v>
      </c>
      <c r="U7562" s="101">
        <f t="shared" si="1063"/>
        <v>0</v>
      </c>
      <c r="V7562" s="101">
        <f t="shared" ca="1" si="1064"/>
        <v>204.9393960829473</v>
      </c>
    </row>
    <row r="7563" spans="2:22" x14ac:dyDescent="0.3">
      <c r="B7563" s="13">
        <v>2023</v>
      </c>
      <c r="C7563" s="13">
        <v>11</v>
      </c>
      <c r="D7563" s="13">
        <v>9</v>
      </c>
      <c r="E7563" s="83" t="s">
        <v>412</v>
      </c>
      <c r="F7563" s="13">
        <v>4</v>
      </c>
      <c r="G7563" s="13">
        <v>12</v>
      </c>
      <c r="H7563" s="13" t="s">
        <v>70</v>
      </c>
      <c r="I7563" s="13" t="s">
        <v>54</v>
      </c>
      <c r="J7563" s="13"/>
      <c r="K7563" s="13" t="s">
        <v>27</v>
      </c>
      <c r="L7563" s="12">
        <f t="shared" ca="1" si="1057"/>
        <v>1.3360444937781284</v>
      </c>
      <c r="M7563" s="101">
        <f t="shared" ca="1" si="1058"/>
        <v>4.2299168673015544E-2</v>
      </c>
      <c r="N7563" s="101">
        <f t="shared" ca="1" si="1056"/>
        <v>1047.6611370863056</v>
      </c>
      <c r="O7563" s="101">
        <f t="shared" ca="1" si="1059"/>
        <v>4.2299168673015544E-2</v>
      </c>
      <c r="Q7563" s="12">
        <f t="shared" ca="1" si="1060"/>
        <v>5.6000000000000005</v>
      </c>
      <c r="R7563" s="101">
        <f t="shared" ca="1" si="1061"/>
        <v>0.36094383360168153</v>
      </c>
      <c r="S7563" s="13"/>
      <c r="T7563" s="101">
        <f t="shared" ca="1" si="1062"/>
        <v>0</v>
      </c>
      <c r="U7563" s="101">
        <f t="shared" si="1063"/>
        <v>0</v>
      </c>
      <c r="V7563" s="101">
        <f t="shared" ca="1" si="1064"/>
        <v>204.21750841574394</v>
      </c>
    </row>
    <row r="7564" spans="2:22" x14ac:dyDescent="0.3">
      <c r="B7564" s="13">
        <v>2023</v>
      </c>
      <c r="C7564" s="13">
        <v>11</v>
      </c>
      <c r="D7564" s="13">
        <v>9</v>
      </c>
      <c r="E7564" s="83" t="s">
        <v>412</v>
      </c>
      <c r="F7564" s="13">
        <v>4</v>
      </c>
      <c r="G7564" s="13">
        <v>13</v>
      </c>
      <c r="H7564" s="13" t="s">
        <v>70</v>
      </c>
      <c r="I7564" s="13" t="s">
        <v>54</v>
      </c>
      <c r="J7564" s="13"/>
      <c r="K7564" s="13" t="s">
        <v>27</v>
      </c>
      <c r="L7564" s="12">
        <f t="shared" ca="1" si="1057"/>
        <v>0.97733334240058933</v>
      </c>
      <c r="M7564" s="101">
        <f t="shared" ca="1" si="1058"/>
        <v>3.0942373620402659E-2</v>
      </c>
      <c r="N7564" s="101">
        <f t="shared" ca="1" si="1056"/>
        <v>1047.6611370863056</v>
      </c>
      <c r="O7564" s="101">
        <f t="shared" ca="1" si="1059"/>
        <v>3.0942373620402659E-2</v>
      </c>
      <c r="Q7564" s="12">
        <f t="shared" ca="1" si="1060"/>
        <v>5.6000000000000005</v>
      </c>
      <c r="R7564" s="101">
        <f t="shared" ca="1" si="1061"/>
        <v>0.39130873256579018</v>
      </c>
      <c r="S7564" s="13"/>
      <c r="T7564" s="101">
        <f t="shared" ca="1" si="1062"/>
        <v>0</v>
      </c>
      <c r="U7564" s="101">
        <f t="shared" si="1063"/>
        <v>0</v>
      </c>
      <c r="V7564" s="101">
        <f t="shared" ca="1" si="1064"/>
        <v>203.43489095061236</v>
      </c>
    </row>
    <row r="7565" spans="2:22" x14ac:dyDescent="0.3">
      <c r="B7565" s="13">
        <v>2023</v>
      </c>
      <c r="C7565" s="13">
        <v>11</v>
      </c>
      <c r="D7565" s="13">
        <v>9</v>
      </c>
      <c r="E7565" s="83" t="s">
        <v>412</v>
      </c>
      <c r="F7565" s="13">
        <v>4</v>
      </c>
      <c r="G7565" s="13">
        <v>14</v>
      </c>
      <c r="H7565" s="13" t="s">
        <v>70</v>
      </c>
      <c r="I7565" s="13" t="s">
        <v>54</v>
      </c>
      <c r="J7565" s="13"/>
      <c r="K7565" s="13" t="s">
        <v>27</v>
      </c>
      <c r="L7565" s="12">
        <f t="shared" ca="1" si="1057"/>
        <v>0.86605424530871677</v>
      </c>
      <c r="M7565" s="101">
        <f t="shared" ca="1" si="1058"/>
        <v>2.7419277406473975E-2</v>
      </c>
      <c r="N7565" s="101">
        <f t="shared" ca="1" si="1056"/>
        <v>1047.6611370863056</v>
      </c>
      <c r="O7565" s="101">
        <f t="shared" ca="1" si="1059"/>
        <v>2.7419277406473975E-2</v>
      </c>
      <c r="Q7565" s="12">
        <f t="shared" ca="1" si="1060"/>
        <v>5.6000000000000005</v>
      </c>
      <c r="R7565" s="101">
        <f t="shared" ca="1" si="1061"/>
        <v>0.40072850813461719</v>
      </c>
      <c r="S7565" s="13"/>
      <c r="T7565" s="101">
        <f t="shared" ca="1" si="1062"/>
        <v>0</v>
      </c>
      <c r="U7565" s="101">
        <f t="shared" si="1063"/>
        <v>0</v>
      </c>
      <c r="V7565" s="101">
        <f t="shared" ca="1" si="1064"/>
        <v>202.63343393434312</v>
      </c>
    </row>
    <row r="7566" spans="2:22" x14ac:dyDescent="0.3">
      <c r="B7566" s="13">
        <v>2023</v>
      </c>
      <c r="C7566" s="13">
        <v>11</v>
      </c>
      <c r="D7566" s="13">
        <v>9</v>
      </c>
      <c r="E7566" s="83" t="s">
        <v>412</v>
      </c>
      <c r="F7566" s="13">
        <v>4</v>
      </c>
      <c r="G7566" s="13">
        <v>15</v>
      </c>
      <c r="H7566" s="13" t="s">
        <v>70</v>
      </c>
      <c r="I7566" s="13" t="s">
        <v>54</v>
      </c>
      <c r="J7566" s="13"/>
      <c r="K7566" s="13" t="s">
        <v>27</v>
      </c>
      <c r="L7566" s="12">
        <f t="shared" ca="1" si="1057"/>
        <v>1.0122005550503512</v>
      </c>
      <c r="M7566" s="101">
        <f t="shared" ca="1" si="1058"/>
        <v>3.2046269572894123E-2</v>
      </c>
      <c r="N7566" s="101">
        <f t="shared" ca="1" si="1056"/>
        <v>1047.6611370863056</v>
      </c>
      <c r="O7566" s="101">
        <f t="shared" ca="1" si="1059"/>
        <v>3.2046269572894123E-2</v>
      </c>
      <c r="Q7566" s="12">
        <f t="shared" ca="1" si="1060"/>
        <v>5.6000000000000005</v>
      </c>
      <c r="R7566" s="101">
        <f t="shared" ca="1" si="1061"/>
        <v>0.38835722301498782</v>
      </c>
      <c r="S7566" s="13"/>
      <c r="T7566" s="101">
        <f t="shared" ca="1" si="1062"/>
        <v>0</v>
      </c>
      <c r="U7566" s="101">
        <f t="shared" si="1063"/>
        <v>0</v>
      </c>
      <c r="V7566" s="101">
        <f t="shared" ca="1" si="1064"/>
        <v>201.85671948831313</v>
      </c>
    </row>
    <row r="7567" spans="2:22" x14ac:dyDescent="0.3">
      <c r="B7567" s="13">
        <v>2023</v>
      </c>
      <c r="C7567" s="13">
        <v>11</v>
      </c>
      <c r="D7567" s="13">
        <v>9</v>
      </c>
      <c r="E7567" s="83" t="s">
        <v>412</v>
      </c>
      <c r="F7567" s="13">
        <v>4</v>
      </c>
      <c r="G7567" s="13">
        <v>16</v>
      </c>
      <c r="H7567" s="13" t="s">
        <v>71</v>
      </c>
      <c r="I7567" s="13" t="s">
        <v>54</v>
      </c>
      <c r="J7567" s="13"/>
      <c r="K7567" s="13" t="s">
        <v>27</v>
      </c>
      <c r="L7567" s="12">
        <f t="shared" ca="1" si="1057"/>
        <v>0.93144781253704867</v>
      </c>
      <c r="M7567" s="101">
        <f t="shared" ca="1" si="1058"/>
        <v>8.113841895010232E-2</v>
      </c>
      <c r="N7567" s="101">
        <f t="shared" ca="1" si="1056"/>
        <v>1047.8450204086307</v>
      </c>
      <c r="O7567" s="101">
        <f t="shared" ca="1" si="1059"/>
        <v>0.26252856596356716</v>
      </c>
      <c r="Q7567" s="12">
        <f t="shared" ca="1" si="1060"/>
        <v>5.6000000000000005</v>
      </c>
      <c r="R7567" s="101">
        <f t="shared" ca="1" si="1061"/>
        <v>0.39519294266873889</v>
      </c>
      <c r="S7567" s="13"/>
      <c r="T7567" s="101">
        <f t="shared" ca="1" si="1062"/>
        <v>0</v>
      </c>
      <c r="U7567" s="101">
        <f t="shared" ca="1" si="1063"/>
        <v>0.18388332232502239</v>
      </c>
      <c r="V7567" s="101">
        <f t="shared" ca="1" si="1064"/>
        <v>201.25021692530069</v>
      </c>
    </row>
    <row r="7568" spans="2:22" x14ac:dyDescent="0.3">
      <c r="B7568" s="13">
        <v>2023</v>
      </c>
      <c r="C7568" s="13">
        <v>11</v>
      </c>
      <c r="D7568" s="13">
        <v>9</v>
      </c>
      <c r="E7568" s="83" t="s">
        <v>412</v>
      </c>
      <c r="F7568" s="13">
        <v>4</v>
      </c>
      <c r="G7568" s="13">
        <v>17</v>
      </c>
      <c r="H7568" s="13" t="s">
        <v>71</v>
      </c>
      <c r="I7568" s="13" t="s">
        <v>54</v>
      </c>
      <c r="J7568" s="13"/>
      <c r="K7568" s="13" t="s">
        <v>27</v>
      </c>
      <c r="L7568" s="12">
        <f t="shared" ca="1" si="1057"/>
        <v>1.8184140799932891</v>
      </c>
      <c r="M7568" s="101">
        <f t="shared" ca="1" si="1058"/>
        <v>0.15840205050821543</v>
      </c>
      <c r="N7568" s="101">
        <f t="shared" ref="N7568:N7631" ca="1" si="1065">IF(H7568="On-Peak",IF(I7568="Winter",((L7568*$D$48)/60)+N7567,((L7568*$D$47)/60)+N7567),N7567)</f>
        <v>1048.2040056549226</v>
      </c>
      <c r="O7568" s="101">
        <f t="shared" ca="1" si="1059"/>
        <v>0.51252000844610845</v>
      </c>
      <c r="Q7568" s="12">
        <f t="shared" ca="1" si="1060"/>
        <v>5.5639612766985991</v>
      </c>
      <c r="R7568" s="101">
        <f t="shared" ca="1" si="1061"/>
        <v>0.31706057020110451</v>
      </c>
      <c r="S7568" s="13"/>
      <c r="T7568" s="101">
        <f t="shared" ca="1" si="1062"/>
        <v>0</v>
      </c>
      <c r="U7568" s="101">
        <f t="shared" ca="1" si="1063"/>
        <v>0.35898524629200851</v>
      </c>
      <c r="V7568" s="101">
        <f t="shared" ca="1" si="1064"/>
        <v>200.97508103119048</v>
      </c>
    </row>
    <row r="7569" spans="2:22" x14ac:dyDescent="0.3">
      <c r="B7569" s="13">
        <v>2023</v>
      </c>
      <c r="C7569" s="13">
        <v>11</v>
      </c>
      <c r="D7569" s="13">
        <v>9</v>
      </c>
      <c r="E7569" s="83" t="s">
        <v>412</v>
      </c>
      <c r="F7569" s="13">
        <v>4</v>
      </c>
      <c r="G7569" s="13">
        <v>18</v>
      </c>
      <c r="H7569" s="13" t="s">
        <v>71</v>
      </c>
      <c r="I7569" s="13" t="s">
        <v>54</v>
      </c>
      <c r="J7569" s="13"/>
      <c r="K7569" s="13" t="s">
        <v>27</v>
      </c>
      <c r="L7569" s="12">
        <f t="shared" ca="1" si="1057"/>
        <v>1.6569801133338233</v>
      </c>
      <c r="M7569" s="101">
        <f t="shared" ca="1" si="1058"/>
        <v>0.14433953767250937</v>
      </c>
      <c r="N7569" s="101">
        <f t="shared" ca="1" si="1065"/>
        <v>1048.5311211456299</v>
      </c>
      <c r="O7569" s="101">
        <f t="shared" ca="1" si="1059"/>
        <v>0.46701984494313808</v>
      </c>
      <c r="Q7569" s="12">
        <f t="shared" ca="1" si="1060"/>
        <v>0</v>
      </c>
      <c r="R7569" s="101">
        <f t="shared" ca="1" si="1061"/>
        <v>0</v>
      </c>
      <c r="S7569" s="13"/>
      <c r="T7569" s="101">
        <f t="shared" ca="1" si="1062"/>
        <v>0.14433953767250937</v>
      </c>
      <c r="U7569" s="101">
        <f t="shared" ca="1" si="1063"/>
        <v>0.32711549070731899</v>
      </c>
      <c r="V7569" s="101">
        <f t="shared" ca="1" si="1064"/>
        <v>201.44653605957032</v>
      </c>
    </row>
    <row r="7570" spans="2:22" x14ac:dyDescent="0.3">
      <c r="B7570" s="13">
        <v>2023</v>
      </c>
      <c r="C7570" s="13">
        <v>11</v>
      </c>
      <c r="D7570" s="13">
        <v>9</v>
      </c>
      <c r="E7570" s="83" t="s">
        <v>412</v>
      </c>
      <c r="F7570" s="13">
        <v>4</v>
      </c>
      <c r="G7570" s="13">
        <v>19</v>
      </c>
      <c r="H7570" s="13" t="s">
        <v>71</v>
      </c>
      <c r="I7570" s="13" t="s">
        <v>54</v>
      </c>
      <c r="J7570" s="13"/>
      <c r="K7570" s="13" t="s">
        <v>27</v>
      </c>
      <c r="L7570" s="12">
        <f t="shared" ca="1" si="1057"/>
        <v>1.8719282670080328</v>
      </c>
      <c r="M7570" s="101">
        <f t="shared" ca="1" si="1058"/>
        <v>0.16306367133906977</v>
      </c>
      <c r="N7570" s="101">
        <f t="shared" ca="1" si="1065"/>
        <v>1048.9006709843418</v>
      </c>
      <c r="O7570" s="101">
        <f t="shared" ca="1" si="1059"/>
        <v>0.52760298205621403</v>
      </c>
      <c r="Q7570" s="12">
        <f t="shared" ca="1" si="1060"/>
        <v>0</v>
      </c>
      <c r="R7570" s="101">
        <f t="shared" ca="1" si="1061"/>
        <v>0</v>
      </c>
      <c r="S7570" s="13"/>
      <c r="T7570" s="101">
        <f t="shared" ca="1" si="1062"/>
        <v>0.16306367133906977</v>
      </c>
      <c r="U7570" s="101">
        <f t="shared" ca="1" si="1063"/>
        <v>0.36954983871183583</v>
      </c>
      <c r="V7570" s="101">
        <f t="shared" ca="1" si="1064"/>
        <v>201.97914956962123</v>
      </c>
    </row>
    <row r="7571" spans="2:22" x14ac:dyDescent="0.3">
      <c r="B7571" s="13">
        <v>2023</v>
      </c>
      <c r="C7571" s="13">
        <v>11</v>
      </c>
      <c r="D7571" s="13">
        <v>9</v>
      </c>
      <c r="E7571" s="83" t="s">
        <v>412</v>
      </c>
      <c r="F7571" s="13">
        <v>4</v>
      </c>
      <c r="G7571" s="13">
        <v>20</v>
      </c>
      <c r="H7571" s="13" t="s">
        <v>69</v>
      </c>
      <c r="I7571" s="13" t="s">
        <v>54</v>
      </c>
      <c r="J7571" s="13"/>
      <c r="K7571" s="13" t="s">
        <v>27</v>
      </c>
      <c r="L7571" s="12">
        <f t="shared" ca="1" si="1057"/>
        <v>1.87552395131773</v>
      </c>
      <c r="M7571" s="101">
        <f t="shared" ca="1" si="1058"/>
        <v>9.8783846515904841E-2</v>
      </c>
      <c r="N7571" s="101">
        <f t="shared" ca="1" si="1065"/>
        <v>1048.9006709843418</v>
      </c>
      <c r="O7571" s="101">
        <f t="shared" ca="1" si="1059"/>
        <v>0.20236903434718306</v>
      </c>
      <c r="Q7571" s="12">
        <f t="shared" ca="1" si="1060"/>
        <v>0</v>
      </c>
      <c r="R7571" s="101">
        <f t="shared" ca="1" si="1061"/>
        <v>0</v>
      </c>
      <c r="S7571" s="13"/>
      <c r="T7571" s="101">
        <f t="shared" ca="1" si="1062"/>
        <v>9.8783846515904841E-2</v>
      </c>
      <c r="U7571" s="101">
        <f t="shared" si="1063"/>
        <v>0</v>
      </c>
      <c r="V7571" s="101">
        <f t="shared" ca="1" si="1064"/>
        <v>202.07793341613714</v>
      </c>
    </row>
    <row r="7572" spans="2:22" x14ac:dyDescent="0.3">
      <c r="B7572" s="13">
        <v>2023</v>
      </c>
      <c r="C7572" s="13">
        <v>11</v>
      </c>
      <c r="D7572" s="13">
        <v>9</v>
      </c>
      <c r="E7572" s="83" t="s">
        <v>412</v>
      </c>
      <c r="F7572" s="13">
        <v>4</v>
      </c>
      <c r="G7572" s="13">
        <v>21</v>
      </c>
      <c r="H7572" s="13" t="s">
        <v>69</v>
      </c>
      <c r="I7572" s="13" t="s">
        <v>54</v>
      </c>
      <c r="J7572" s="13"/>
      <c r="K7572" s="13" t="s">
        <v>27</v>
      </c>
      <c r="L7572" s="12">
        <f t="shared" ca="1" si="1057"/>
        <v>1.5551260905450002</v>
      </c>
      <c r="M7572" s="101">
        <f t="shared" ca="1" si="1058"/>
        <v>8.1908491189005159E-2</v>
      </c>
      <c r="N7572" s="101">
        <f t="shared" ca="1" si="1065"/>
        <v>1048.9006709843418</v>
      </c>
      <c r="O7572" s="101">
        <f t="shared" ca="1" si="1059"/>
        <v>0.16779810516980551</v>
      </c>
      <c r="Q7572" s="12">
        <f t="shared" ca="1" si="1060"/>
        <v>0</v>
      </c>
      <c r="R7572" s="101">
        <f t="shared" ca="1" si="1061"/>
        <v>0</v>
      </c>
      <c r="S7572" s="13"/>
      <c r="T7572" s="101">
        <f t="shared" ca="1" si="1062"/>
        <v>8.1908491189005159E-2</v>
      </c>
      <c r="U7572" s="101">
        <f t="shared" si="1063"/>
        <v>0</v>
      </c>
      <c r="V7572" s="101">
        <f t="shared" ca="1" si="1064"/>
        <v>202.15984190732615</v>
      </c>
    </row>
    <row r="7573" spans="2:22" x14ac:dyDescent="0.3">
      <c r="B7573" s="13">
        <v>2023</v>
      </c>
      <c r="C7573" s="13">
        <v>11</v>
      </c>
      <c r="D7573" s="13">
        <v>9</v>
      </c>
      <c r="E7573" s="83" t="s">
        <v>412</v>
      </c>
      <c r="F7573" s="13">
        <v>4</v>
      </c>
      <c r="G7573" s="13">
        <v>22</v>
      </c>
      <c r="H7573" s="13" t="s">
        <v>69</v>
      </c>
      <c r="I7573" s="13" t="s">
        <v>54</v>
      </c>
      <c r="J7573" s="13"/>
      <c r="K7573" s="13" t="s">
        <v>27</v>
      </c>
      <c r="L7573" s="12">
        <f t="shared" ca="1" si="1057"/>
        <v>1.4337022754618449</v>
      </c>
      <c r="M7573" s="101">
        <f t="shared" ca="1" si="1058"/>
        <v>7.5513098848575377E-2</v>
      </c>
      <c r="N7573" s="101">
        <f t="shared" ca="1" si="1065"/>
        <v>1048.9006709843418</v>
      </c>
      <c r="O7573" s="101">
        <f t="shared" ca="1" si="1059"/>
        <v>0.15469647552233307</v>
      </c>
      <c r="Q7573" s="12">
        <f t="shared" ca="1" si="1060"/>
        <v>0</v>
      </c>
      <c r="R7573" s="101">
        <f t="shared" ca="1" si="1061"/>
        <v>0</v>
      </c>
      <c r="S7573" s="13"/>
      <c r="T7573" s="101">
        <f t="shared" ca="1" si="1062"/>
        <v>7.5513098848575377E-2</v>
      </c>
      <c r="U7573" s="101">
        <f t="shared" si="1063"/>
        <v>0</v>
      </c>
      <c r="V7573" s="101">
        <f t="shared" ca="1" si="1064"/>
        <v>202.23535500617473</v>
      </c>
    </row>
    <row r="7574" spans="2:22" x14ac:dyDescent="0.3">
      <c r="B7574" s="13">
        <v>2023</v>
      </c>
      <c r="C7574" s="13">
        <v>11</v>
      </c>
      <c r="D7574" s="13">
        <v>9</v>
      </c>
      <c r="E7574" s="83" t="s">
        <v>412</v>
      </c>
      <c r="F7574" s="13">
        <v>4</v>
      </c>
      <c r="G7574" s="13">
        <v>23</v>
      </c>
      <c r="H7574" s="13" t="s">
        <v>69</v>
      </c>
      <c r="I7574" s="13" t="s">
        <v>54</v>
      </c>
      <c r="J7574" s="13"/>
      <c r="K7574" s="13" t="s">
        <v>27</v>
      </c>
      <c r="L7574" s="12">
        <f t="shared" ca="1" si="1057"/>
        <v>1.544802325492437</v>
      </c>
      <c r="M7574" s="101">
        <f t="shared" ca="1" si="1058"/>
        <v>8.1364738483686666E-2</v>
      </c>
      <c r="N7574" s="101">
        <f t="shared" ca="1" si="1065"/>
        <v>1048.9006709843418</v>
      </c>
      <c r="O7574" s="101">
        <f t="shared" ca="1" si="1059"/>
        <v>0.16668417092063395</v>
      </c>
      <c r="Q7574" s="12">
        <f t="shared" ca="1" si="1060"/>
        <v>0</v>
      </c>
      <c r="R7574" s="101">
        <f t="shared" ca="1" si="1061"/>
        <v>0</v>
      </c>
      <c r="S7574" s="13"/>
      <c r="T7574" s="101">
        <f t="shared" ca="1" si="1062"/>
        <v>8.1364738483686666E-2</v>
      </c>
      <c r="U7574" s="101">
        <f t="shared" si="1063"/>
        <v>0</v>
      </c>
      <c r="V7574" s="101">
        <f t="shared" ca="1" si="1064"/>
        <v>202.31671974465843</v>
      </c>
    </row>
    <row r="7575" spans="2:22" x14ac:dyDescent="0.3">
      <c r="B7575" s="13">
        <v>2023</v>
      </c>
      <c r="C7575" s="13">
        <v>11</v>
      </c>
      <c r="D7575" s="13">
        <v>10</v>
      </c>
      <c r="E7575" s="83" t="s">
        <v>413</v>
      </c>
      <c r="F7575" s="13">
        <v>5</v>
      </c>
      <c r="G7575" s="13">
        <v>0</v>
      </c>
      <c r="H7575" s="13" t="s">
        <v>69</v>
      </c>
      <c r="I7575" s="13" t="s">
        <v>54</v>
      </c>
      <c r="J7575" s="13"/>
      <c r="K7575" s="13" t="s">
        <v>28</v>
      </c>
      <c r="L7575" s="12">
        <f t="shared" ca="1" si="1057"/>
        <v>1.3065081323148635</v>
      </c>
      <c r="M7575" s="101">
        <f t="shared" ca="1" si="1058"/>
        <v>6.8813783329023867E-2</v>
      </c>
      <c r="N7575" s="101">
        <f t="shared" ca="1" si="1065"/>
        <v>1048.9006709843418</v>
      </c>
      <c r="O7575" s="101">
        <f t="shared" ca="1" si="1059"/>
        <v>0.14097222747677376</v>
      </c>
      <c r="Q7575" s="12">
        <f t="shared" ca="1" si="1060"/>
        <v>0</v>
      </c>
      <c r="R7575" s="101">
        <f t="shared" ca="1" si="1061"/>
        <v>0</v>
      </c>
      <c r="S7575" s="13"/>
      <c r="T7575" s="101">
        <f t="shared" ca="1" si="1062"/>
        <v>6.8813783329023867E-2</v>
      </c>
      <c r="U7575" s="101">
        <f t="shared" si="1063"/>
        <v>0</v>
      </c>
      <c r="V7575" s="101">
        <f t="shared" ca="1" si="1064"/>
        <v>202.38553352798746</v>
      </c>
    </row>
    <row r="7576" spans="2:22" x14ac:dyDescent="0.3">
      <c r="B7576" s="13">
        <v>2023</v>
      </c>
      <c r="C7576" s="13">
        <v>11</v>
      </c>
      <c r="D7576" s="13">
        <v>10</v>
      </c>
      <c r="E7576" s="83" t="s">
        <v>413</v>
      </c>
      <c r="F7576" s="13">
        <v>5</v>
      </c>
      <c r="G7576" s="13">
        <v>1</v>
      </c>
      <c r="H7576" s="13" t="s">
        <v>69</v>
      </c>
      <c r="I7576" s="13" t="s">
        <v>54</v>
      </c>
      <c r="J7576" s="13"/>
      <c r="K7576" s="13" t="s">
        <v>28</v>
      </c>
      <c r="L7576" s="12">
        <f t="shared" ca="1" si="1057"/>
        <v>0.77896544801195478</v>
      </c>
      <c r="M7576" s="101">
        <f t="shared" ca="1" si="1058"/>
        <v>4.1028110146789656E-2</v>
      </c>
      <c r="N7576" s="101">
        <f t="shared" ca="1" si="1065"/>
        <v>1048.9006709843418</v>
      </c>
      <c r="O7576" s="101">
        <f t="shared" ca="1" si="1059"/>
        <v>8.4050371840489913E-2</v>
      </c>
      <c r="Q7576" s="12">
        <f t="shared" ca="1" si="1060"/>
        <v>0</v>
      </c>
      <c r="R7576" s="101">
        <f t="shared" ca="1" si="1061"/>
        <v>0</v>
      </c>
      <c r="S7576" s="13"/>
      <c r="T7576" s="101">
        <f t="shared" ca="1" si="1062"/>
        <v>4.1028110146789656E-2</v>
      </c>
      <c r="U7576" s="101">
        <f t="shared" si="1063"/>
        <v>0</v>
      </c>
      <c r="V7576" s="101">
        <f t="shared" ca="1" si="1064"/>
        <v>202.42656163813425</v>
      </c>
    </row>
    <row r="7577" spans="2:22" x14ac:dyDescent="0.3">
      <c r="B7577" s="13">
        <v>2023</v>
      </c>
      <c r="C7577" s="13">
        <v>11</v>
      </c>
      <c r="D7577" s="13">
        <v>10</v>
      </c>
      <c r="E7577" s="83" t="s">
        <v>413</v>
      </c>
      <c r="F7577" s="13">
        <v>5</v>
      </c>
      <c r="G7577" s="13">
        <v>2</v>
      </c>
      <c r="H7577" s="13" t="s">
        <v>69</v>
      </c>
      <c r="I7577" s="13" t="s">
        <v>54</v>
      </c>
      <c r="J7577" s="13"/>
      <c r="K7577" s="13" t="s">
        <v>28</v>
      </c>
      <c r="L7577" s="12">
        <f t="shared" ca="1" si="1057"/>
        <v>0.79974691905769835</v>
      </c>
      <c r="M7577" s="101">
        <f t="shared" ca="1" si="1058"/>
        <v>4.2122670226768973E-2</v>
      </c>
      <c r="N7577" s="101">
        <f t="shared" ca="1" si="1065"/>
        <v>1048.9006709843418</v>
      </c>
      <c r="O7577" s="101">
        <f t="shared" ca="1" si="1059"/>
        <v>8.6292692566325643E-2</v>
      </c>
      <c r="Q7577" s="12">
        <f t="shared" ca="1" si="1060"/>
        <v>0</v>
      </c>
      <c r="R7577" s="101">
        <f t="shared" ca="1" si="1061"/>
        <v>0</v>
      </c>
      <c r="S7577" s="13"/>
      <c r="T7577" s="101">
        <f t="shared" ca="1" si="1062"/>
        <v>4.2122670226768973E-2</v>
      </c>
      <c r="U7577" s="101">
        <f t="shared" si="1063"/>
        <v>0</v>
      </c>
      <c r="V7577" s="101">
        <f t="shared" ca="1" si="1064"/>
        <v>202.46868430836102</v>
      </c>
    </row>
    <row r="7578" spans="2:22" x14ac:dyDescent="0.3">
      <c r="B7578" s="13">
        <v>2023</v>
      </c>
      <c r="C7578" s="13">
        <v>11</v>
      </c>
      <c r="D7578" s="13">
        <v>10</v>
      </c>
      <c r="E7578" s="83" t="s">
        <v>413</v>
      </c>
      <c r="F7578" s="13">
        <v>5</v>
      </c>
      <c r="G7578" s="13">
        <v>3</v>
      </c>
      <c r="H7578" s="13" t="s">
        <v>69</v>
      </c>
      <c r="I7578" s="13" t="s">
        <v>54</v>
      </c>
      <c r="J7578" s="13"/>
      <c r="K7578" s="13" t="s">
        <v>28</v>
      </c>
      <c r="L7578" s="12">
        <f t="shared" ca="1" si="1057"/>
        <v>0.80830012119131134</v>
      </c>
      <c r="M7578" s="101">
        <f t="shared" ca="1" si="1058"/>
        <v>4.2573167383146371E-2</v>
      </c>
      <c r="N7578" s="101">
        <f t="shared" ca="1" si="1065"/>
        <v>1048.9006709843418</v>
      </c>
      <c r="O7578" s="101">
        <f t="shared" ca="1" si="1059"/>
        <v>8.7215583076542494E-2</v>
      </c>
      <c r="Q7578" s="12">
        <f t="shared" ca="1" si="1060"/>
        <v>0</v>
      </c>
      <c r="R7578" s="101">
        <f t="shared" ca="1" si="1061"/>
        <v>0</v>
      </c>
      <c r="S7578" s="13"/>
      <c r="T7578" s="101">
        <f t="shared" ca="1" si="1062"/>
        <v>4.2573167383146371E-2</v>
      </c>
      <c r="U7578" s="101">
        <f t="shared" si="1063"/>
        <v>0</v>
      </c>
      <c r="V7578" s="101">
        <f t="shared" ca="1" si="1064"/>
        <v>202.51125747574417</v>
      </c>
    </row>
    <row r="7579" spans="2:22" x14ac:dyDescent="0.3">
      <c r="B7579" s="13">
        <v>2023</v>
      </c>
      <c r="C7579" s="13">
        <v>11</v>
      </c>
      <c r="D7579" s="13">
        <v>10</v>
      </c>
      <c r="E7579" s="83" t="s">
        <v>413</v>
      </c>
      <c r="F7579" s="13">
        <v>5</v>
      </c>
      <c r="G7579" s="13">
        <v>4</v>
      </c>
      <c r="H7579" s="13" t="s">
        <v>69</v>
      </c>
      <c r="I7579" s="13" t="s">
        <v>54</v>
      </c>
      <c r="J7579" s="13"/>
      <c r="K7579" s="13" t="s">
        <v>28</v>
      </c>
      <c r="L7579" s="12">
        <f t="shared" ca="1" si="1057"/>
        <v>0.89226140647625118</v>
      </c>
      <c r="M7579" s="101">
        <f t="shared" ca="1" si="1058"/>
        <v>4.6995408279104152E-2</v>
      </c>
      <c r="N7579" s="101">
        <f t="shared" ca="1" si="1065"/>
        <v>1048.9006709843418</v>
      </c>
      <c r="O7579" s="101">
        <f t="shared" ca="1" si="1059"/>
        <v>9.6275005758787502E-2</v>
      </c>
      <c r="Q7579" s="12">
        <f t="shared" ca="1" si="1060"/>
        <v>0</v>
      </c>
      <c r="R7579" s="101">
        <f t="shared" ca="1" si="1061"/>
        <v>0</v>
      </c>
      <c r="S7579" s="13"/>
      <c r="T7579" s="101">
        <f t="shared" ca="1" si="1062"/>
        <v>4.6995408279104152E-2</v>
      </c>
      <c r="U7579" s="101">
        <f t="shared" si="1063"/>
        <v>0</v>
      </c>
      <c r="V7579" s="101">
        <f t="shared" ca="1" si="1064"/>
        <v>202.55825288402329</v>
      </c>
    </row>
    <row r="7580" spans="2:22" x14ac:dyDescent="0.3">
      <c r="B7580" s="13">
        <v>2023</v>
      </c>
      <c r="C7580" s="13">
        <v>11</v>
      </c>
      <c r="D7580" s="13">
        <v>10</v>
      </c>
      <c r="E7580" s="83" t="s">
        <v>413</v>
      </c>
      <c r="F7580" s="13">
        <v>5</v>
      </c>
      <c r="G7580" s="13">
        <v>5</v>
      </c>
      <c r="H7580" s="13" t="s">
        <v>69</v>
      </c>
      <c r="I7580" s="13" t="s">
        <v>54</v>
      </c>
      <c r="J7580" s="13"/>
      <c r="K7580" s="13" t="s">
        <v>28</v>
      </c>
      <c r="L7580" s="12">
        <f t="shared" ca="1" si="1057"/>
        <v>0.83293272952432396</v>
      </c>
      <c r="M7580" s="101">
        <f t="shared" ca="1" si="1058"/>
        <v>4.3870566864046147E-2</v>
      </c>
      <c r="N7580" s="101">
        <f t="shared" ca="1" si="1065"/>
        <v>1048.9006709843418</v>
      </c>
      <c r="O7580" s="101">
        <f t="shared" ca="1" si="1059"/>
        <v>8.9873441515674557E-2</v>
      </c>
      <c r="Q7580" s="12">
        <f t="shared" ca="1" si="1060"/>
        <v>0</v>
      </c>
      <c r="R7580" s="101">
        <f t="shared" ca="1" si="1061"/>
        <v>0</v>
      </c>
      <c r="S7580" s="13"/>
      <c r="T7580" s="101">
        <f t="shared" ca="1" si="1062"/>
        <v>4.3870566864046147E-2</v>
      </c>
      <c r="U7580" s="101">
        <f t="shared" si="1063"/>
        <v>0</v>
      </c>
      <c r="V7580" s="101">
        <f t="shared" ca="1" si="1064"/>
        <v>202.60212345088735</v>
      </c>
    </row>
    <row r="7581" spans="2:22" x14ac:dyDescent="0.3">
      <c r="B7581" s="13">
        <v>2023</v>
      </c>
      <c r="C7581" s="13">
        <v>11</v>
      </c>
      <c r="D7581" s="13">
        <v>10</v>
      </c>
      <c r="E7581" s="83" t="s">
        <v>413</v>
      </c>
      <c r="F7581" s="13">
        <v>5</v>
      </c>
      <c r="G7581" s="13">
        <v>6</v>
      </c>
      <c r="H7581" s="13" t="s">
        <v>69</v>
      </c>
      <c r="I7581" s="13" t="s">
        <v>54</v>
      </c>
      <c r="J7581" s="13"/>
      <c r="K7581" s="13" t="s">
        <v>28</v>
      </c>
      <c r="L7581" s="12">
        <f t="shared" ca="1" si="1057"/>
        <v>0.78398586832960382</v>
      </c>
      <c r="M7581" s="101">
        <f t="shared" ca="1" si="1058"/>
        <v>4.1292535684920237E-2</v>
      </c>
      <c r="N7581" s="101">
        <f t="shared" ca="1" si="1065"/>
        <v>1048.9006709843418</v>
      </c>
      <c r="O7581" s="101">
        <f t="shared" ca="1" si="1059"/>
        <v>8.4592075192764252E-2</v>
      </c>
      <c r="Q7581" s="12">
        <f t="shared" ca="1" si="1060"/>
        <v>0</v>
      </c>
      <c r="R7581" s="101">
        <f t="shared" ca="1" si="1061"/>
        <v>0</v>
      </c>
      <c r="S7581" s="13"/>
      <c r="T7581" s="101">
        <f t="shared" ca="1" si="1062"/>
        <v>4.1292535684920237E-2</v>
      </c>
      <c r="U7581" s="101">
        <f t="shared" si="1063"/>
        <v>0</v>
      </c>
      <c r="V7581" s="101">
        <f t="shared" ca="1" si="1064"/>
        <v>202.64341598657228</v>
      </c>
    </row>
    <row r="7582" spans="2:22" x14ac:dyDescent="0.3">
      <c r="B7582" s="13">
        <v>2023</v>
      </c>
      <c r="C7582" s="13">
        <v>11</v>
      </c>
      <c r="D7582" s="13">
        <v>10</v>
      </c>
      <c r="E7582" s="83" t="s">
        <v>413</v>
      </c>
      <c r="F7582" s="13">
        <v>5</v>
      </c>
      <c r="G7582" s="13">
        <v>7</v>
      </c>
      <c r="H7582" s="13" t="s">
        <v>69</v>
      </c>
      <c r="I7582" s="13" t="s">
        <v>54</v>
      </c>
      <c r="J7582" s="13"/>
      <c r="K7582" s="13" t="s">
        <v>28</v>
      </c>
      <c r="L7582" s="12">
        <f t="shared" ca="1" si="1057"/>
        <v>0.7561761869155661</v>
      </c>
      <c r="M7582" s="101">
        <f t="shared" ca="1" si="1058"/>
        <v>3.9827799764842867E-2</v>
      </c>
      <c r="N7582" s="101">
        <f t="shared" ca="1" si="1065"/>
        <v>1048.9006709843418</v>
      </c>
      <c r="O7582" s="101">
        <f t="shared" ca="1" si="1059"/>
        <v>8.1591410568189582E-2</v>
      </c>
      <c r="Q7582" s="12">
        <f t="shared" ca="1" si="1060"/>
        <v>5.6000000000000005</v>
      </c>
      <c r="R7582" s="101">
        <f t="shared" ca="1" si="1061"/>
        <v>0.41002968577759735</v>
      </c>
      <c r="S7582" s="13"/>
      <c r="T7582" s="101">
        <f t="shared" ca="1" si="1062"/>
        <v>0</v>
      </c>
      <c r="U7582" s="101">
        <f t="shared" si="1063"/>
        <v>0</v>
      </c>
      <c r="V7582" s="101">
        <f t="shared" ca="1" si="1064"/>
        <v>201.82335661501708</v>
      </c>
    </row>
    <row r="7583" spans="2:22" x14ac:dyDescent="0.3">
      <c r="B7583" s="13">
        <v>2023</v>
      </c>
      <c r="C7583" s="13">
        <v>11</v>
      </c>
      <c r="D7583" s="13">
        <v>10</v>
      </c>
      <c r="E7583" s="83" t="s">
        <v>413</v>
      </c>
      <c r="F7583" s="13">
        <v>5</v>
      </c>
      <c r="G7583" s="13">
        <v>8</v>
      </c>
      <c r="H7583" s="13" t="s">
        <v>69</v>
      </c>
      <c r="I7583" s="13" t="s">
        <v>54</v>
      </c>
      <c r="J7583" s="13"/>
      <c r="K7583" s="13" t="s">
        <v>28</v>
      </c>
      <c r="L7583" s="12">
        <f t="shared" ca="1" si="1057"/>
        <v>1.4470035894890945</v>
      </c>
      <c r="M7583" s="101">
        <f t="shared" ca="1" si="1058"/>
        <v>7.6213679058390604E-2</v>
      </c>
      <c r="N7583" s="101">
        <f t="shared" ca="1" si="1065"/>
        <v>1048.9006709843418</v>
      </c>
      <c r="O7583" s="101">
        <f t="shared" ca="1" si="1059"/>
        <v>0.15613168730587329</v>
      </c>
      <c r="Q7583" s="12">
        <f t="shared" ca="1" si="1060"/>
        <v>0</v>
      </c>
      <c r="R7583" s="101">
        <f t="shared" ca="1" si="1061"/>
        <v>0</v>
      </c>
      <c r="S7583" s="13"/>
      <c r="T7583" s="101">
        <f t="shared" ca="1" si="1062"/>
        <v>7.6213679058390604E-2</v>
      </c>
      <c r="U7583" s="101">
        <f t="shared" si="1063"/>
        <v>0</v>
      </c>
      <c r="V7583" s="101">
        <f t="shared" ca="1" si="1064"/>
        <v>201.89957029407546</v>
      </c>
    </row>
    <row r="7584" spans="2:22" x14ac:dyDescent="0.3">
      <c r="B7584" s="13">
        <v>2023</v>
      </c>
      <c r="C7584" s="13">
        <v>11</v>
      </c>
      <c r="D7584" s="13">
        <v>10</v>
      </c>
      <c r="E7584" s="83" t="s">
        <v>413</v>
      </c>
      <c r="F7584" s="13">
        <v>5</v>
      </c>
      <c r="G7584" s="13">
        <v>9</v>
      </c>
      <c r="H7584" s="13" t="s">
        <v>69</v>
      </c>
      <c r="I7584" s="13" t="s">
        <v>54</v>
      </c>
      <c r="J7584" s="13"/>
      <c r="K7584" s="13" t="s">
        <v>28</v>
      </c>
      <c r="L7584" s="12">
        <f t="shared" ca="1" si="1057"/>
        <v>1.2727587933320403</v>
      </c>
      <c r="M7584" s="101">
        <f t="shared" ca="1" si="1058"/>
        <v>6.7036205644798563E-2</v>
      </c>
      <c r="N7584" s="101">
        <f t="shared" ca="1" si="1065"/>
        <v>1048.9006709843418</v>
      </c>
      <c r="O7584" s="101">
        <f t="shared" ca="1" si="1059"/>
        <v>0.13733067380052716</v>
      </c>
      <c r="Q7584" s="12">
        <f t="shared" ca="1" si="1060"/>
        <v>5.6000000000000005</v>
      </c>
      <c r="R7584" s="101">
        <f t="shared" ca="1" si="1061"/>
        <v>0.36630096814444285</v>
      </c>
      <c r="S7584" s="13"/>
      <c r="T7584" s="101">
        <f t="shared" ca="1" si="1062"/>
        <v>0</v>
      </c>
      <c r="U7584" s="101">
        <f t="shared" si="1063"/>
        <v>0</v>
      </c>
      <c r="V7584" s="101">
        <f t="shared" ca="1" si="1064"/>
        <v>201.1669683577866</v>
      </c>
    </row>
    <row r="7585" spans="2:22" x14ac:dyDescent="0.3">
      <c r="B7585" s="13">
        <v>2023</v>
      </c>
      <c r="C7585" s="13">
        <v>11</v>
      </c>
      <c r="D7585" s="13">
        <v>10</v>
      </c>
      <c r="E7585" s="83" t="s">
        <v>413</v>
      </c>
      <c r="F7585" s="13">
        <v>5</v>
      </c>
      <c r="G7585" s="13">
        <v>10</v>
      </c>
      <c r="H7585" s="13" t="s">
        <v>70</v>
      </c>
      <c r="I7585" s="13" t="s">
        <v>54</v>
      </c>
      <c r="J7585" s="13"/>
      <c r="K7585" s="13" t="s">
        <v>28</v>
      </c>
      <c r="L7585" s="12">
        <f t="shared" ca="1" si="1057"/>
        <v>1.2002706574189723</v>
      </c>
      <c r="M7585" s="101">
        <f t="shared" ca="1" si="1058"/>
        <v>3.8000569013884662E-2</v>
      </c>
      <c r="N7585" s="101">
        <f t="shared" ca="1" si="1065"/>
        <v>1048.9006709843418</v>
      </c>
      <c r="O7585" s="101">
        <f t="shared" ca="1" si="1059"/>
        <v>3.8000569013884662E-2</v>
      </c>
      <c r="Q7585" s="12">
        <f t="shared" ca="1" si="1060"/>
        <v>5.6000000000000005</v>
      </c>
      <c r="R7585" s="101">
        <f t="shared" ca="1" si="1061"/>
        <v>0.37243708884948407</v>
      </c>
      <c r="S7585" s="13"/>
      <c r="T7585" s="101">
        <f t="shared" ca="1" si="1062"/>
        <v>0</v>
      </c>
      <c r="U7585" s="101">
        <f t="shared" si="1063"/>
        <v>0</v>
      </c>
      <c r="V7585" s="101">
        <f t="shared" ca="1" si="1064"/>
        <v>200.42209418008761</v>
      </c>
    </row>
    <row r="7586" spans="2:22" x14ac:dyDescent="0.3">
      <c r="B7586" s="13">
        <v>2023</v>
      </c>
      <c r="C7586" s="13">
        <v>11</v>
      </c>
      <c r="D7586" s="13">
        <v>10</v>
      </c>
      <c r="E7586" s="83" t="s">
        <v>413</v>
      </c>
      <c r="F7586" s="13">
        <v>5</v>
      </c>
      <c r="G7586" s="13">
        <v>11</v>
      </c>
      <c r="H7586" s="13" t="s">
        <v>70</v>
      </c>
      <c r="I7586" s="13" t="s">
        <v>54</v>
      </c>
      <c r="J7586" s="13"/>
      <c r="K7586" s="13" t="s">
        <v>28</v>
      </c>
      <c r="L7586" s="12">
        <f t="shared" ca="1" si="1057"/>
        <v>1.2185671687597257</v>
      </c>
      <c r="M7586" s="101">
        <f t="shared" ca="1" si="1058"/>
        <v>3.8579836562932915E-2</v>
      </c>
      <c r="N7586" s="101">
        <f t="shared" ca="1" si="1065"/>
        <v>1048.9006709843418</v>
      </c>
      <c r="O7586" s="101">
        <f t="shared" ca="1" si="1059"/>
        <v>3.8579836562932915E-2</v>
      </c>
      <c r="Q7586" s="12">
        <f t="shared" ca="1" si="1060"/>
        <v>0</v>
      </c>
      <c r="R7586" s="101">
        <f t="shared" ca="1" si="1061"/>
        <v>0</v>
      </c>
      <c r="S7586" s="13"/>
      <c r="T7586" s="101">
        <f t="shared" ca="1" si="1062"/>
        <v>3.8579836562932915E-2</v>
      </c>
      <c r="U7586" s="101">
        <f t="shared" si="1063"/>
        <v>0</v>
      </c>
      <c r="V7586" s="101">
        <f t="shared" ca="1" si="1064"/>
        <v>200.46067401665056</v>
      </c>
    </row>
    <row r="7587" spans="2:22" x14ac:dyDescent="0.3">
      <c r="B7587" s="13">
        <v>2023</v>
      </c>
      <c r="C7587" s="13">
        <v>11</v>
      </c>
      <c r="D7587" s="13">
        <v>10</v>
      </c>
      <c r="E7587" s="83" t="s">
        <v>413</v>
      </c>
      <c r="F7587" s="13">
        <v>5</v>
      </c>
      <c r="G7587" s="13">
        <v>12</v>
      </c>
      <c r="H7587" s="13" t="s">
        <v>70</v>
      </c>
      <c r="I7587" s="13" t="s">
        <v>54</v>
      </c>
      <c r="J7587" s="13"/>
      <c r="K7587" s="13" t="s">
        <v>28</v>
      </c>
      <c r="L7587" s="12">
        <f t="shared" ca="1" si="1057"/>
        <v>1.331017730801799</v>
      </c>
      <c r="M7587" s="101">
        <f t="shared" ca="1" si="1058"/>
        <v>4.2140021357184955E-2</v>
      </c>
      <c r="N7587" s="101">
        <f t="shared" ca="1" si="1065"/>
        <v>1048.9006709843418</v>
      </c>
      <c r="O7587" s="101">
        <f t="shared" ca="1" si="1059"/>
        <v>4.2140021357184955E-2</v>
      </c>
      <c r="Q7587" s="12">
        <f t="shared" ca="1" si="1060"/>
        <v>5.6000000000000005</v>
      </c>
      <c r="R7587" s="101">
        <f t="shared" ca="1" si="1061"/>
        <v>0.3613693490876278</v>
      </c>
      <c r="S7587" s="13"/>
      <c r="T7587" s="101">
        <f t="shared" ca="1" si="1062"/>
        <v>0</v>
      </c>
      <c r="U7587" s="101">
        <f t="shared" si="1063"/>
        <v>0</v>
      </c>
      <c r="V7587" s="101">
        <f t="shared" ca="1" si="1064"/>
        <v>199.73793531847531</v>
      </c>
    </row>
    <row r="7588" spans="2:22" x14ac:dyDescent="0.3">
      <c r="B7588" s="13">
        <v>2023</v>
      </c>
      <c r="C7588" s="13">
        <v>11</v>
      </c>
      <c r="D7588" s="13">
        <v>10</v>
      </c>
      <c r="E7588" s="83" t="s">
        <v>413</v>
      </c>
      <c r="F7588" s="13">
        <v>5</v>
      </c>
      <c r="G7588" s="13">
        <v>13</v>
      </c>
      <c r="H7588" s="13" t="s">
        <v>70</v>
      </c>
      <c r="I7588" s="13" t="s">
        <v>54</v>
      </c>
      <c r="J7588" s="13"/>
      <c r="K7588" s="13" t="s">
        <v>28</v>
      </c>
      <c r="L7588" s="12">
        <f t="shared" ca="1" si="1057"/>
        <v>1.1475159146838478</v>
      </c>
      <c r="M7588" s="101">
        <f t="shared" ca="1" si="1058"/>
        <v>3.6330353858890621E-2</v>
      </c>
      <c r="N7588" s="101">
        <f t="shared" ca="1" si="1065"/>
        <v>1048.9006709843418</v>
      </c>
      <c r="O7588" s="101">
        <f t="shared" ca="1" si="1059"/>
        <v>3.6330353858890621E-2</v>
      </c>
      <c r="Q7588" s="12">
        <f t="shared" ca="1" si="1060"/>
        <v>5.6000000000000005</v>
      </c>
      <c r="R7588" s="101">
        <f t="shared" ca="1" si="1061"/>
        <v>0.37690277782201231</v>
      </c>
      <c r="S7588" s="13"/>
      <c r="T7588" s="101">
        <f t="shared" ca="1" si="1062"/>
        <v>0</v>
      </c>
      <c r="U7588" s="101">
        <f t="shared" si="1063"/>
        <v>0</v>
      </c>
      <c r="V7588" s="101">
        <f t="shared" ca="1" si="1064"/>
        <v>198.98412976283129</v>
      </c>
    </row>
    <row r="7589" spans="2:22" x14ac:dyDescent="0.3">
      <c r="B7589" s="13">
        <v>2023</v>
      </c>
      <c r="C7589" s="13">
        <v>11</v>
      </c>
      <c r="D7589" s="13">
        <v>10</v>
      </c>
      <c r="E7589" s="83" t="s">
        <v>413</v>
      </c>
      <c r="F7589" s="13">
        <v>5</v>
      </c>
      <c r="G7589" s="13">
        <v>14</v>
      </c>
      <c r="H7589" s="13" t="s">
        <v>70</v>
      </c>
      <c r="I7589" s="13" t="s">
        <v>54</v>
      </c>
      <c r="J7589" s="13"/>
      <c r="K7589" s="13" t="s">
        <v>28</v>
      </c>
      <c r="L7589" s="12">
        <f t="shared" ca="1" si="1057"/>
        <v>1.3327293694045623</v>
      </c>
      <c r="M7589" s="101">
        <f t="shared" ca="1" si="1058"/>
        <v>4.2194211835348445E-2</v>
      </c>
      <c r="N7589" s="101">
        <f t="shared" ca="1" si="1065"/>
        <v>1048.9006709843418</v>
      </c>
      <c r="O7589" s="101">
        <f t="shared" ca="1" si="1059"/>
        <v>4.2194211835348445E-2</v>
      </c>
      <c r="Q7589" s="12">
        <f t="shared" ca="1" si="1060"/>
        <v>5.6000000000000005</v>
      </c>
      <c r="R7589" s="101">
        <f t="shared" ca="1" si="1061"/>
        <v>0.36122445887990384</v>
      </c>
      <c r="S7589" s="13"/>
      <c r="T7589" s="101">
        <f t="shared" ca="1" si="1062"/>
        <v>0</v>
      </c>
      <c r="U7589" s="101">
        <f t="shared" si="1063"/>
        <v>0</v>
      </c>
      <c r="V7589" s="101">
        <f t="shared" ca="1" si="1064"/>
        <v>198.26168084507145</v>
      </c>
    </row>
    <row r="7590" spans="2:22" x14ac:dyDescent="0.3">
      <c r="B7590" s="13">
        <v>2023</v>
      </c>
      <c r="C7590" s="13">
        <v>11</v>
      </c>
      <c r="D7590" s="13">
        <v>10</v>
      </c>
      <c r="E7590" s="83" t="s">
        <v>413</v>
      </c>
      <c r="F7590" s="13">
        <v>5</v>
      </c>
      <c r="G7590" s="13">
        <v>15</v>
      </c>
      <c r="H7590" s="13" t="s">
        <v>70</v>
      </c>
      <c r="I7590" s="13" t="s">
        <v>54</v>
      </c>
      <c r="J7590" s="13"/>
      <c r="K7590" s="13" t="s">
        <v>28</v>
      </c>
      <c r="L7590" s="12">
        <f t="shared" ca="1" si="1057"/>
        <v>1.0001091806088926</v>
      </c>
      <c r="M7590" s="101">
        <f t="shared" ca="1" si="1058"/>
        <v>3.1663456658077543E-2</v>
      </c>
      <c r="N7590" s="101">
        <f t="shared" ca="1" si="1065"/>
        <v>1048.9006709843418</v>
      </c>
      <c r="O7590" s="101">
        <f t="shared" ca="1" si="1059"/>
        <v>3.1663456658077543E-2</v>
      </c>
      <c r="Q7590" s="12">
        <f t="shared" ca="1" si="1060"/>
        <v>5.6000000000000005</v>
      </c>
      <c r="R7590" s="101">
        <f t="shared" ca="1" si="1061"/>
        <v>0.38938075786145732</v>
      </c>
      <c r="S7590" s="13"/>
      <c r="T7590" s="101">
        <f t="shared" ca="1" si="1062"/>
        <v>0</v>
      </c>
      <c r="U7590" s="101">
        <f t="shared" si="1063"/>
        <v>0</v>
      </c>
      <c r="V7590" s="101">
        <f t="shared" ca="1" si="1064"/>
        <v>197.48291932934853</v>
      </c>
    </row>
    <row r="7591" spans="2:22" x14ac:dyDescent="0.3">
      <c r="B7591" s="13">
        <v>2023</v>
      </c>
      <c r="C7591" s="13">
        <v>11</v>
      </c>
      <c r="D7591" s="13">
        <v>10</v>
      </c>
      <c r="E7591" s="83" t="s">
        <v>413</v>
      </c>
      <c r="F7591" s="13">
        <v>5</v>
      </c>
      <c r="G7591" s="13">
        <v>16</v>
      </c>
      <c r="H7591" s="13" t="s">
        <v>71</v>
      </c>
      <c r="I7591" s="13" t="s">
        <v>54</v>
      </c>
      <c r="J7591" s="13"/>
      <c r="K7591" s="13" t="s">
        <v>28</v>
      </c>
      <c r="L7591" s="12">
        <f t="shared" ca="1" si="1057"/>
        <v>1.2501088903777156</v>
      </c>
      <c r="M7591" s="101">
        <f t="shared" ca="1" si="1058"/>
        <v>0.10889698544080281</v>
      </c>
      <c r="N7591" s="101">
        <f t="shared" ca="1" si="1065"/>
        <v>1049.1474633144505</v>
      </c>
      <c r="O7591" s="101">
        <f t="shared" ca="1" si="1059"/>
        <v>0.35234319075295911</v>
      </c>
      <c r="Q7591" s="12">
        <f t="shared" ca="1" si="1060"/>
        <v>4.4993850523914798</v>
      </c>
      <c r="R7591" s="101">
        <f t="shared" ca="1" si="1061"/>
        <v>0.27505122711446517</v>
      </c>
      <c r="S7591" s="13"/>
      <c r="T7591" s="101">
        <f t="shared" ca="1" si="1062"/>
        <v>0</v>
      </c>
      <c r="U7591" s="101">
        <f t="shared" ca="1" si="1063"/>
        <v>0.246792330108734</v>
      </c>
      <c r="V7591" s="101">
        <f t="shared" ca="1" si="1064"/>
        <v>197.17960920522833</v>
      </c>
    </row>
    <row r="7592" spans="2:22" x14ac:dyDescent="0.3">
      <c r="B7592" s="13">
        <v>2023</v>
      </c>
      <c r="C7592" s="13">
        <v>11</v>
      </c>
      <c r="D7592" s="13">
        <v>10</v>
      </c>
      <c r="E7592" s="83" t="s">
        <v>413</v>
      </c>
      <c r="F7592" s="13">
        <v>5</v>
      </c>
      <c r="G7592" s="13">
        <v>17</v>
      </c>
      <c r="H7592" s="13" t="s">
        <v>71</v>
      </c>
      <c r="I7592" s="13" t="s">
        <v>54</v>
      </c>
      <c r="J7592" s="13"/>
      <c r="K7592" s="13" t="s">
        <v>28</v>
      </c>
      <c r="L7592" s="12">
        <f t="shared" ca="1" si="1057"/>
        <v>1.2914566146228221</v>
      </c>
      <c r="M7592" s="101">
        <f t="shared" ca="1" si="1058"/>
        <v>0.11249878569979405</v>
      </c>
      <c r="N7592" s="101">
        <f t="shared" ca="1" si="1065"/>
        <v>1049.4024183744541</v>
      </c>
      <c r="O7592" s="101">
        <f t="shared" ca="1" si="1059"/>
        <v>0.36399704683144241</v>
      </c>
      <c r="Q7592" s="12">
        <f t="shared" ca="1" si="1060"/>
        <v>5.6000000000000005</v>
      </c>
      <c r="R7592" s="101">
        <f t="shared" ca="1" si="1061"/>
        <v>0.36471819757217816</v>
      </c>
      <c r="S7592" s="13"/>
      <c r="T7592" s="101">
        <f t="shared" ca="1" si="1062"/>
        <v>0</v>
      </c>
      <c r="U7592" s="101">
        <f t="shared" ca="1" si="1063"/>
        <v>0.25495506000345547</v>
      </c>
      <c r="V7592" s="101">
        <f t="shared" ca="1" si="1064"/>
        <v>196.70512787008741</v>
      </c>
    </row>
    <row r="7593" spans="2:22" x14ac:dyDescent="0.3">
      <c r="B7593" s="13">
        <v>2023</v>
      </c>
      <c r="C7593" s="13">
        <v>11</v>
      </c>
      <c r="D7593" s="13">
        <v>10</v>
      </c>
      <c r="E7593" s="83" t="s">
        <v>413</v>
      </c>
      <c r="F7593" s="13">
        <v>5</v>
      </c>
      <c r="G7593" s="13">
        <v>18</v>
      </c>
      <c r="H7593" s="13" t="s">
        <v>71</v>
      </c>
      <c r="I7593" s="13" t="s">
        <v>54</v>
      </c>
      <c r="J7593" s="13"/>
      <c r="K7593" s="13" t="s">
        <v>28</v>
      </c>
      <c r="L7593" s="12">
        <f t="shared" ca="1" si="1057"/>
        <v>1.5622710511277791</v>
      </c>
      <c r="M7593" s="101">
        <f t="shared" ca="1" si="1058"/>
        <v>0.13608943126374085</v>
      </c>
      <c r="N7593" s="101">
        <f t="shared" ca="1" si="1065"/>
        <v>1049.7108367177975</v>
      </c>
      <c r="O7593" s="101">
        <f t="shared" ca="1" si="1059"/>
        <v>0.44032609576036452</v>
      </c>
      <c r="Q7593" s="12">
        <f t="shared" ca="1" si="1060"/>
        <v>0</v>
      </c>
      <c r="R7593" s="101">
        <f t="shared" ca="1" si="1061"/>
        <v>0</v>
      </c>
      <c r="S7593" s="13"/>
      <c r="T7593" s="101">
        <f t="shared" ca="1" si="1062"/>
        <v>0.13608943126374085</v>
      </c>
      <c r="U7593" s="101">
        <f t="shared" ca="1" si="1063"/>
        <v>0.30841834334347573</v>
      </c>
      <c r="V7593" s="101">
        <f t="shared" ca="1" si="1064"/>
        <v>197.14963564469463</v>
      </c>
    </row>
    <row r="7594" spans="2:22" x14ac:dyDescent="0.3">
      <c r="B7594" s="13">
        <v>2023</v>
      </c>
      <c r="C7594" s="13">
        <v>11</v>
      </c>
      <c r="D7594" s="13">
        <v>10</v>
      </c>
      <c r="E7594" s="83" t="s">
        <v>413</v>
      </c>
      <c r="F7594" s="13">
        <v>5</v>
      </c>
      <c r="G7594" s="13">
        <v>19</v>
      </c>
      <c r="H7594" s="13" t="s">
        <v>71</v>
      </c>
      <c r="I7594" s="13" t="s">
        <v>54</v>
      </c>
      <c r="J7594" s="13"/>
      <c r="K7594" s="13" t="s">
        <v>28</v>
      </c>
      <c r="L7594" s="12">
        <f t="shared" ca="1" si="1057"/>
        <v>1.7826405566175816</v>
      </c>
      <c r="M7594" s="101">
        <f t="shared" ca="1" si="1058"/>
        <v>0.15528581888695756</v>
      </c>
      <c r="N7594" s="101">
        <f t="shared" ca="1" si="1065"/>
        <v>1050.0627596743498</v>
      </c>
      <c r="O7594" s="101">
        <f t="shared" ca="1" si="1059"/>
        <v>0.50243724088266539</v>
      </c>
      <c r="Q7594" s="12">
        <f t="shared" ca="1" si="1060"/>
        <v>0</v>
      </c>
      <c r="R7594" s="101">
        <f t="shared" ca="1" si="1061"/>
        <v>0</v>
      </c>
      <c r="S7594" s="13"/>
      <c r="T7594" s="101">
        <f t="shared" ca="1" si="1062"/>
        <v>0.15528581888695756</v>
      </c>
      <c r="U7594" s="101">
        <f t="shared" ca="1" si="1063"/>
        <v>0.35192295655225425</v>
      </c>
      <c r="V7594" s="101">
        <f t="shared" ca="1" si="1064"/>
        <v>197.65684442013384</v>
      </c>
    </row>
    <row r="7595" spans="2:22" x14ac:dyDescent="0.3">
      <c r="B7595" s="13">
        <v>2023</v>
      </c>
      <c r="C7595" s="13">
        <v>11</v>
      </c>
      <c r="D7595" s="13">
        <v>10</v>
      </c>
      <c r="E7595" s="83" t="s">
        <v>413</v>
      </c>
      <c r="F7595" s="13">
        <v>5</v>
      </c>
      <c r="G7595" s="13">
        <v>20</v>
      </c>
      <c r="H7595" s="13" t="s">
        <v>69</v>
      </c>
      <c r="I7595" s="13" t="s">
        <v>54</v>
      </c>
      <c r="J7595" s="13"/>
      <c r="K7595" s="13" t="s">
        <v>28</v>
      </c>
      <c r="L7595" s="12">
        <f t="shared" ca="1" si="1057"/>
        <v>1.753641696476562</v>
      </c>
      <c r="M7595" s="101">
        <f t="shared" ca="1" si="1058"/>
        <v>9.2364308153420518E-2</v>
      </c>
      <c r="N7595" s="101">
        <f t="shared" ca="1" si="1065"/>
        <v>1050.0627596743498</v>
      </c>
      <c r="O7595" s="101">
        <f t="shared" ca="1" si="1059"/>
        <v>0.18921793904982104</v>
      </c>
      <c r="Q7595" s="12">
        <f t="shared" ca="1" si="1060"/>
        <v>0</v>
      </c>
      <c r="R7595" s="101">
        <f t="shared" ca="1" si="1061"/>
        <v>0</v>
      </c>
      <c r="S7595" s="13"/>
      <c r="T7595" s="101">
        <f t="shared" ca="1" si="1062"/>
        <v>9.2364308153420518E-2</v>
      </c>
      <c r="U7595" s="101">
        <f t="shared" si="1063"/>
        <v>0</v>
      </c>
      <c r="V7595" s="101">
        <f t="shared" ca="1" si="1064"/>
        <v>197.74920872828724</v>
      </c>
    </row>
    <row r="7596" spans="2:22" x14ac:dyDescent="0.3">
      <c r="B7596" s="13">
        <v>2023</v>
      </c>
      <c r="C7596" s="13">
        <v>11</v>
      </c>
      <c r="D7596" s="13">
        <v>10</v>
      </c>
      <c r="E7596" s="83" t="s">
        <v>413</v>
      </c>
      <c r="F7596" s="13">
        <v>5</v>
      </c>
      <c r="G7596" s="13">
        <v>21</v>
      </c>
      <c r="H7596" s="13" t="s">
        <v>69</v>
      </c>
      <c r="I7596" s="13" t="s">
        <v>54</v>
      </c>
      <c r="J7596" s="13"/>
      <c r="K7596" s="13" t="s">
        <v>28</v>
      </c>
      <c r="L7596" s="12">
        <f t="shared" ca="1" si="1057"/>
        <v>1.5920124222156165</v>
      </c>
      <c r="M7596" s="101">
        <f t="shared" ca="1" si="1058"/>
        <v>8.3851294278096525E-2</v>
      </c>
      <c r="N7596" s="101">
        <f t="shared" ca="1" si="1065"/>
        <v>1050.0627596743498</v>
      </c>
      <c r="O7596" s="101">
        <f t="shared" ca="1" si="1059"/>
        <v>0.17177814035706501</v>
      </c>
      <c r="Q7596" s="12">
        <f t="shared" ca="1" si="1060"/>
        <v>0</v>
      </c>
      <c r="R7596" s="101">
        <f t="shared" ca="1" si="1061"/>
        <v>0</v>
      </c>
      <c r="S7596" s="13"/>
      <c r="T7596" s="101">
        <f t="shared" ca="1" si="1062"/>
        <v>8.3851294278096525E-2</v>
      </c>
      <c r="U7596" s="101">
        <f t="shared" si="1063"/>
        <v>0</v>
      </c>
      <c r="V7596" s="101">
        <f t="shared" ca="1" si="1064"/>
        <v>197.83306002256535</v>
      </c>
    </row>
    <row r="7597" spans="2:22" x14ac:dyDescent="0.3">
      <c r="B7597" s="13">
        <v>2023</v>
      </c>
      <c r="C7597" s="13">
        <v>11</v>
      </c>
      <c r="D7597" s="13">
        <v>10</v>
      </c>
      <c r="E7597" s="83" t="s">
        <v>413</v>
      </c>
      <c r="F7597" s="13">
        <v>5</v>
      </c>
      <c r="G7597" s="13">
        <v>22</v>
      </c>
      <c r="H7597" s="13" t="s">
        <v>69</v>
      </c>
      <c r="I7597" s="13" t="s">
        <v>54</v>
      </c>
      <c r="J7597" s="13"/>
      <c r="K7597" s="13" t="s">
        <v>28</v>
      </c>
      <c r="L7597" s="12">
        <f t="shared" ca="1" si="1057"/>
        <v>1.6558575108432847</v>
      </c>
      <c r="M7597" s="101">
        <f t="shared" ca="1" si="1058"/>
        <v>8.7214015096115802E-2</v>
      </c>
      <c r="N7597" s="101">
        <f t="shared" ca="1" si="1065"/>
        <v>1050.0627596743498</v>
      </c>
      <c r="O7597" s="101">
        <f t="shared" ca="1" si="1059"/>
        <v>0.17866702541999041</v>
      </c>
      <c r="Q7597" s="12">
        <f t="shared" ca="1" si="1060"/>
        <v>0</v>
      </c>
      <c r="R7597" s="101">
        <f t="shared" ca="1" si="1061"/>
        <v>0</v>
      </c>
      <c r="S7597" s="13"/>
      <c r="T7597" s="101">
        <f t="shared" ca="1" si="1062"/>
        <v>8.7214015096115802E-2</v>
      </c>
      <c r="U7597" s="101">
        <f t="shared" si="1063"/>
        <v>0</v>
      </c>
      <c r="V7597" s="101">
        <f t="shared" ca="1" si="1064"/>
        <v>197.92027403766147</v>
      </c>
    </row>
    <row r="7598" spans="2:22" x14ac:dyDescent="0.3">
      <c r="B7598" s="13">
        <v>2023</v>
      </c>
      <c r="C7598" s="13">
        <v>11</v>
      </c>
      <c r="D7598" s="13">
        <v>10</v>
      </c>
      <c r="E7598" s="83" t="s">
        <v>413</v>
      </c>
      <c r="F7598" s="13">
        <v>5</v>
      </c>
      <c r="G7598" s="13">
        <v>23</v>
      </c>
      <c r="H7598" s="13" t="s">
        <v>69</v>
      </c>
      <c r="I7598" s="13" t="s">
        <v>54</v>
      </c>
      <c r="J7598" s="13"/>
      <c r="K7598" s="13" t="s">
        <v>28</v>
      </c>
      <c r="L7598" s="12">
        <f t="shared" ca="1" si="1057"/>
        <v>1.3986034814533712</v>
      </c>
      <c r="M7598" s="101">
        <f t="shared" ca="1" si="1058"/>
        <v>7.3664445368149062E-2</v>
      </c>
      <c r="N7598" s="101">
        <f t="shared" ca="1" si="1065"/>
        <v>1050.0627596743498</v>
      </c>
      <c r="O7598" s="101">
        <f t="shared" ca="1" si="1059"/>
        <v>0.15090931564881874</v>
      </c>
      <c r="Q7598" s="12">
        <f t="shared" ca="1" si="1060"/>
        <v>0</v>
      </c>
      <c r="R7598" s="101">
        <f t="shared" ca="1" si="1061"/>
        <v>0</v>
      </c>
      <c r="S7598" s="13"/>
      <c r="T7598" s="101">
        <f t="shared" ca="1" si="1062"/>
        <v>7.3664445368149062E-2</v>
      </c>
      <c r="U7598" s="101">
        <f t="shared" si="1063"/>
        <v>0</v>
      </c>
      <c r="V7598" s="101">
        <f t="shared" ca="1" si="1064"/>
        <v>197.99393848302961</v>
      </c>
    </row>
    <row r="7599" spans="2:22" x14ac:dyDescent="0.3">
      <c r="B7599" s="13">
        <v>2023</v>
      </c>
      <c r="C7599" s="13">
        <v>11</v>
      </c>
      <c r="D7599" s="13">
        <v>11</v>
      </c>
      <c r="E7599" s="83" t="s">
        <v>414</v>
      </c>
      <c r="F7599" s="13">
        <v>6</v>
      </c>
      <c r="G7599" s="13">
        <v>0</v>
      </c>
      <c r="H7599" s="13" t="s">
        <v>69</v>
      </c>
      <c r="I7599" s="13" t="s">
        <v>54</v>
      </c>
      <c r="J7599" s="13"/>
      <c r="K7599" s="13" t="s">
        <v>28</v>
      </c>
      <c r="L7599" s="12">
        <f t="shared" ca="1" si="1057"/>
        <v>1.6809289855870324</v>
      </c>
      <c r="M7599" s="101">
        <f t="shared" ca="1" si="1058"/>
        <v>8.8534529670869E-2</v>
      </c>
      <c r="N7599" s="101">
        <f t="shared" ca="1" si="1065"/>
        <v>1050.0627596743498</v>
      </c>
      <c r="O7599" s="101">
        <f t="shared" ca="1" si="1059"/>
        <v>0.1813722375448408</v>
      </c>
      <c r="Q7599" s="12">
        <f t="shared" ca="1" si="1060"/>
        <v>0</v>
      </c>
      <c r="R7599" s="101">
        <f t="shared" ca="1" si="1061"/>
        <v>0</v>
      </c>
      <c r="S7599" s="13"/>
      <c r="T7599" s="101">
        <f t="shared" ca="1" si="1062"/>
        <v>8.8534529670869E-2</v>
      </c>
      <c r="U7599" s="101">
        <f t="shared" si="1063"/>
        <v>0</v>
      </c>
      <c r="V7599" s="101">
        <f t="shared" ca="1" si="1064"/>
        <v>198.08247301270049</v>
      </c>
    </row>
    <row r="7600" spans="2:22" x14ac:dyDescent="0.3">
      <c r="B7600" s="13">
        <v>2023</v>
      </c>
      <c r="C7600" s="13">
        <v>11</v>
      </c>
      <c r="D7600" s="13">
        <v>11</v>
      </c>
      <c r="E7600" s="83" t="s">
        <v>414</v>
      </c>
      <c r="F7600" s="13">
        <v>6</v>
      </c>
      <c r="G7600" s="13">
        <v>1</v>
      </c>
      <c r="H7600" s="13" t="s">
        <v>69</v>
      </c>
      <c r="I7600" s="13" t="s">
        <v>54</v>
      </c>
      <c r="J7600" s="13"/>
      <c r="K7600" s="13" t="s">
        <v>28</v>
      </c>
      <c r="L7600" s="12">
        <f t="shared" ca="1" si="1057"/>
        <v>0.86595010213012602</v>
      </c>
      <c r="M7600" s="101">
        <f t="shared" ca="1" si="1058"/>
        <v>4.5609591879193737E-2</v>
      </c>
      <c r="N7600" s="101">
        <f t="shared" ca="1" si="1065"/>
        <v>1050.0627596743498</v>
      </c>
      <c r="O7600" s="101">
        <f t="shared" ca="1" si="1059"/>
        <v>9.3436016019840598E-2</v>
      </c>
      <c r="Q7600" s="12">
        <f t="shared" ca="1" si="1060"/>
        <v>0</v>
      </c>
      <c r="R7600" s="101">
        <f t="shared" ca="1" si="1061"/>
        <v>0</v>
      </c>
      <c r="S7600" s="13"/>
      <c r="T7600" s="101">
        <f t="shared" ca="1" si="1062"/>
        <v>4.5609591879193737E-2</v>
      </c>
      <c r="U7600" s="101">
        <f t="shared" si="1063"/>
        <v>0</v>
      </c>
      <c r="V7600" s="101">
        <f t="shared" ca="1" si="1064"/>
        <v>198.12808260457967</v>
      </c>
    </row>
    <row r="7601" spans="2:22" x14ac:dyDescent="0.3">
      <c r="B7601" s="13">
        <v>2023</v>
      </c>
      <c r="C7601" s="13">
        <v>11</v>
      </c>
      <c r="D7601" s="13">
        <v>11</v>
      </c>
      <c r="E7601" s="83" t="s">
        <v>414</v>
      </c>
      <c r="F7601" s="13">
        <v>6</v>
      </c>
      <c r="G7601" s="13">
        <v>2</v>
      </c>
      <c r="H7601" s="13" t="s">
        <v>69</v>
      </c>
      <c r="I7601" s="13" t="s">
        <v>54</v>
      </c>
      <c r="J7601" s="13"/>
      <c r="K7601" s="13" t="s">
        <v>28</v>
      </c>
      <c r="L7601" s="12">
        <f t="shared" ca="1" si="1057"/>
        <v>0.8349416511571226</v>
      </c>
      <c r="M7601" s="101">
        <f t="shared" ca="1" si="1058"/>
        <v>4.3976376766445648E-2</v>
      </c>
      <c r="N7601" s="101">
        <f t="shared" ca="1" si="1065"/>
        <v>1050.0627596743498</v>
      </c>
      <c r="O7601" s="101">
        <f t="shared" ca="1" si="1059"/>
        <v>9.0090204159853526E-2</v>
      </c>
      <c r="Q7601" s="12">
        <f t="shared" ca="1" si="1060"/>
        <v>0</v>
      </c>
      <c r="R7601" s="101">
        <f t="shared" ca="1" si="1061"/>
        <v>0</v>
      </c>
      <c r="S7601" s="13"/>
      <c r="T7601" s="101">
        <f t="shared" ca="1" si="1062"/>
        <v>4.3976376766445648E-2</v>
      </c>
      <c r="U7601" s="101">
        <f t="shared" si="1063"/>
        <v>0</v>
      </c>
      <c r="V7601" s="101">
        <f t="shared" ca="1" si="1064"/>
        <v>198.17205898134611</v>
      </c>
    </row>
    <row r="7602" spans="2:22" x14ac:dyDescent="0.3">
      <c r="B7602" s="13">
        <v>2023</v>
      </c>
      <c r="C7602" s="13">
        <v>11</v>
      </c>
      <c r="D7602" s="13">
        <v>11</v>
      </c>
      <c r="E7602" s="83" t="s">
        <v>414</v>
      </c>
      <c r="F7602" s="13">
        <v>6</v>
      </c>
      <c r="G7602" s="13">
        <v>3</v>
      </c>
      <c r="H7602" s="13" t="s">
        <v>69</v>
      </c>
      <c r="I7602" s="13" t="s">
        <v>54</v>
      </c>
      <c r="J7602" s="13"/>
      <c r="K7602" s="13" t="s">
        <v>28</v>
      </c>
      <c r="L7602" s="12">
        <f t="shared" ca="1" si="1057"/>
        <v>0.84560151801827743</v>
      </c>
      <c r="M7602" s="101">
        <f t="shared" ca="1" si="1058"/>
        <v>4.4537831954022673E-2</v>
      </c>
      <c r="N7602" s="101">
        <f t="shared" ca="1" si="1065"/>
        <v>1050.0627596743498</v>
      </c>
      <c r="O7602" s="101">
        <f t="shared" ca="1" si="1059"/>
        <v>9.1240403794172129E-2</v>
      </c>
      <c r="Q7602" s="12">
        <f t="shared" ca="1" si="1060"/>
        <v>0</v>
      </c>
      <c r="R7602" s="101">
        <f t="shared" ca="1" si="1061"/>
        <v>0</v>
      </c>
      <c r="S7602" s="13"/>
      <c r="T7602" s="101">
        <f t="shared" ca="1" si="1062"/>
        <v>4.4537831954022673E-2</v>
      </c>
      <c r="U7602" s="101">
        <f t="shared" si="1063"/>
        <v>0</v>
      </c>
      <c r="V7602" s="101">
        <f t="shared" ca="1" si="1064"/>
        <v>198.21659681330013</v>
      </c>
    </row>
    <row r="7603" spans="2:22" x14ac:dyDescent="0.3">
      <c r="B7603" s="13">
        <v>2023</v>
      </c>
      <c r="C7603" s="13">
        <v>11</v>
      </c>
      <c r="D7603" s="13">
        <v>11</v>
      </c>
      <c r="E7603" s="83" t="s">
        <v>414</v>
      </c>
      <c r="F7603" s="13">
        <v>6</v>
      </c>
      <c r="G7603" s="13">
        <v>4</v>
      </c>
      <c r="H7603" s="13" t="s">
        <v>69</v>
      </c>
      <c r="I7603" s="13" t="s">
        <v>54</v>
      </c>
      <c r="J7603" s="13"/>
      <c r="K7603" s="13" t="s">
        <v>28</v>
      </c>
      <c r="L7603" s="12">
        <f t="shared" ca="1" si="1057"/>
        <v>0.77915451930804536</v>
      </c>
      <c r="M7603" s="101">
        <f t="shared" ca="1" si="1058"/>
        <v>4.1038068531954748E-2</v>
      </c>
      <c r="N7603" s="101">
        <f t="shared" ca="1" si="1065"/>
        <v>1050.0627596743498</v>
      </c>
      <c r="O7603" s="101">
        <f t="shared" ca="1" si="1059"/>
        <v>8.4070772633338092E-2</v>
      </c>
      <c r="Q7603" s="12">
        <f t="shared" ca="1" si="1060"/>
        <v>0</v>
      </c>
      <c r="R7603" s="101">
        <f t="shared" ca="1" si="1061"/>
        <v>0</v>
      </c>
      <c r="S7603" s="13"/>
      <c r="T7603" s="101">
        <f t="shared" ca="1" si="1062"/>
        <v>4.1038068531954748E-2</v>
      </c>
      <c r="U7603" s="101">
        <f t="shared" si="1063"/>
        <v>0</v>
      </c>
      <c r="V7603" s="101">
        <f t="shared" ca="1" si="1064"/>
        <v>198.25763488183208</v>
      </c>
    </row>
    <row r="7604" spans="2:22" x14ac:dyDescent="0.3">
      <c r="B7604" s="13">
        <v>2023</v>
      </c>
      <c r="C7604" s="13">
        <v>11</v>
      </c>
      <c r="D7604" s="13">
        <v>11</v>
      </c>
      <c r="E7604" s="83" t="s">
        <v>414</v>
      </c>
      <c r="F7604" s="13">
        <v>6</v>
      </c>
      <c r="G7604" s="13">
        <v>5</v>
      </c>
      <c r="H7604" s="13" t="s">
        <v>69</v>
      </c>
      <c r="I7604" s="13" t="s">
        <v>54</v>
      </c>
      <c r="J7604" s="13"/>
      <c r="K7604" s="13" t="s">
        <v>28</v>
      </c>
      <c r="L7604" s="12">
        <f t="shared" ca="1" si="1057"/>
        <v>0.69938712745908083</v>
      </c>
      <c r="M7604" s="101">
        <f t="shared" ca="1" si="1058"/>
        <v>3.6836720003269791E-2</v>
      </c>
      <c r="N7604" s="101">
        <f t="shared" ca="1" si="1065"/>
        <v>1050.0627596743498</v>
      </c>
      <c r="O7604" s="101">
        <f t="shared" ca="1" si="1059"/>
        <v>7.5463871052834822E-2</v>
      </c>
      <c r="Q7604" s="12">
        <f t="shared" ca="1" si="1060"/>
        <v>0</v>
      </c>
      <c r="R7604" s="101">
        <f t="shared" ca="1" si="1061"/>
        <v>0</v>
      </c>
      <c r="S7604" s="13"/>
      <c r="T7604" s="101">
        <f t="shared" ca="1" si="1062"/>
        <v>3.6836720003269791E-2</v>
      </c>
      <c r="U7604" s="101">
        <f t="shared" si="1063"/>
        <v>0</v>
      </c>
      <c r="V7604" s="101">
        <f t="shared" ca="1" si="1064"/>
        <v>198.29447160183534</v>
      </c>
    </row>
    <row r="7605" spans="2:22" x14ac:dyDescent="0.3">
      <c r="B7605" s="13">
        <v>2023</v>
      </c>
      <c r="C7605" s="13">
        <v>11</v>
      </c>
      <c r="D7605" s="13">
        <v>11</v>
      </c>
      <c r="E7605" s="83" t="s">
        <v>414</v>
      </c>
      <c r="F7605" s="13">
        <v>6</v>
      </c>
      <c r="G7605" s="13">
        <v>6</v>
      </c>
      <c r="H7605" s="13" t="s">
        <v>69</v>
      </c>
      <c r="I7605" s="13" t="s">
        <v>54</v>
      </c>
      <c r="J7605" s="13"/>
      <c r="K7605" s="13" t="s">
        <v>28</v>
      </c>
      <c r="L7605" s="12">
        <f t="shared" ca="1" si="1057"/>
        <v>0.89825035840806267</v>
      </c>
      <c r="M7605" s="101">
        <f t="shared" ca="1" si="1058"/>
        <v>4.731084637735266E-2</v>
      </c>
      <c r="N7605" s="101">
        <f t="shared" ca="1" si="1065"/>
        <v>1050.0627596743498</v>
      </c>
      <c r="O7605" s="101">
        <f t="shared" ca="1" si="1059"/>
        <v>9.6921213672229958E-2</v>
      </c>
      <c r="Q7605" s="12">
        <f t="shared" ca="1" si="1060"/>
        <v>0</v>
      </c>
      <c r="R7605" s="101">
        <f t="shared" ca="1" si="1061"/>
        <v>0</v>
      </c>
      <c r="S7605" s="13"/>
      <c r="T7605" s="101">
        <f t="shared" ca="1" si="1062"/>
        <v>4.731084637735266E-2</v>
      </c>
      <c r="U7605" s="101">
        <f t="shared" si="1063"/>
        <v>0</v>
      </c>
      <c r="V7605" s="101">
        <f t="shared" ca="1" si="1064"/>
        <v>198.34178244821268</v>
      </c>
    </row>
    <row r="7606" spans="2:22" x14ac:dyDescent="0.3">
      <c r="B7606" s="13">
        <v>2023</v>
      </c>
      <c r="C7606" s="13">
        <v>11</v>
      </c>
      <c r="D7606" s="13">
        <v>11</v>
      </c>
      <c r="E7606" s="83" t="s">
        <v>414</v>
      </c>
      <c r="F7606" s="13">
        <v>6</v>
      </c>
      <c r="G7606" s="13">
        <v>7</v>
      </c>
      <c r="H7606" s="13" t="s">
        <v>69</v>
      </c>
      <c r="I7606" s="13" t="s">
        <v>54</v>
      </c>
      <c r="J7606" s="13"/>
      <c r="K7606" s="13" t="s">
        <v>28</v>
      </c>
      <c r="L7606" s="12">
        <f t="shared" ca="1" si="1057"/>
        <v>0.88572780963271958</v>
      </c>
      <c r="M7606" s="101">
        <f t="shared" ca="1" si="1058"/>
        <v>4.6651283733355343E-2</v>
      </c>
      <c r="N7606" s="101">
        <f t="shared" ca="1" si="1065"/>
        <v>1050.0627596743498</v>
      </c>
      <c r="O7606" s="101">
        <f t="shared" ca="1" si="1059"/>
        <v>9.5570030659370434E-2</v>
      </c>
      <c r="Q7606" s="12">
        <f t="shared" ca="1" si="1060"/>
        <v>0</v>
      </c>
      <c r="R7606" s="101">
        <f t="shared" ca="1" si="1061"/>
        <v>0</v>
      </c>
      <c r="S7606" s="13"/>
      <c r="T7606" s="101">
        <f t="shared" ca="1" si="1062"/>
        <v>4.6651283733355343E-2</v>
      </c>
      <c r="U7606" s="101">
        <f t="shared" si="1063"/>
        <v>0</v>
      </c>
      <c r="V7606" s="101">
        <f t="shared" ca="1" si="1064"/>
        <v>198.38843373194604</v>
      </c>
    </row>
    <row r="7607" spans="2:22" x14ac:dyDescent="0.3">
      <c r="B7607" s="13">
        <v>2023</v>
      </c>
      <c r="C7607" s="13">
        <v>11</v>
      </c>
      <c r="D7607" s="13">
        <v>11</v>
      </c>
      <c r="E7607" s="83" t="s">
        <v>414</v>
      </c>
      <c r="F7607" s="13">
        <v>6</v>
      </c>
      <c r="G7607" s="13">
        <v>8</v>
      </c>
      <c r="H7607" s="13" t="s">
        <v>69</v>
      </c>
      <c r="I7607" s="13" t="s">
        <v>54</v>
      </c>
      <c r="J7607" s="13"/>
      <c r="K7607" s="13" t="s">
        <v>28</v>
      </c>
      <c r="L7607" s="12">
        <f t="shared" ca="1" si="1057"/>
        <v>1.2134798185051983</v>
      </c>
      <c r="M7607" s="101">
        <f t="shared" ca="1" si="1058"/>
        <v>6.3913982040668796E-2</v>
      </c>
      <c r="N7607" s="101">
        <f t="shared" ca="1" si="1065"/>
        <v>1050.0627596743498</v>
      </c>
      <c r="O7607" s="101">
        <f t="shared" ca="1" si="1059"/>
        <v>0.13093447241671088</v>
      </c>
      <c r="Q7607" s="12">
        <f t="shared" ca="1" si="1060"/>
        <v>5.6000000000000005</v>
      </c>
      <c r="R7607" s="101">
        <f t="shared" ca="1" si="1061"/>
        <v>0.37131893336353505</v>
      </c>
      <c r="S7607" s="13"/>
      <c r="T7607" s="101">
        <f t="shared" ca="1" si="1062"/>
        <v>0</v>
      </c>
      <c r="U7607" s="101">
        <f t="shared" si="1063"/>
        <v>0</v>
      </c>
      <c r="V7607" s="101">
        <f t="shared" ca="1" si="1064"/>
        <v>197.64579586521896</v>
      </c>
    </row>
    <row r="7608" spans="2:22" x14ac:dyDescent="0.3">
      <c r="B7608" s="13">
        <v>2023</v>
      </c>
      <c r="C7608" s="13">
        <v>11</v>
      </c>
      <c r="D7608" s="13">
        <v>11</v>
      </c>
      <c r="E7608" s="83" t="s">
        <v>414</v>
      </c>
      <c r="F7608" s="13">
        <v>6</v>
      </c>
      <c r="G7608" s="13">
        <v>9</v>
      </c>
      <c r="H7608" s="13" t="s">
        <v>69</v>
      </c>
      <c r="I7608" s="13" t="s">
        <v>54</v>
      </c>
      <c r="J7608" s="13"/>
      <c r="K7608" s="13" t="s">
        <v>28</v>
      </c>
      <c r="L7608" s="12">
        <f t="shared" ca="1" si="1057"/>
        <v>1.342700783910473</v>
      </c>
      <c r="M7608" s="101">
        <f t="shared" ca="1" si="1058"/>
        <v>7.0720050288564609E-2</v>
      </c>
      <c r="N7608" s="101">
        <f t="shared" ca="1" si="1065"/>
        <v>1050.0627596743498</v>
      </c>
      <c r="O7608" s="101">
        <f t="shared" ca="1" si="1059"/>
        <v>0.14487741458394002</v>
      </c>
      <c r="Q7608" s="12">
        <f t="shared" ca="1" si="1060"/>
        <v>5.6000000000000005</v>
      </c>
      <c r="R7608" s="101">
        <f t="shared" ca="1" si="1061"/>
        <v>0.36038037864197853</v>
      </c>
      <c r="S7608" s="13"/>
      <c r="T7608" s="101">
        <f t="shared" ca="1" si="1062"/>
        <v>0</v>
      </c>
      <c r="U7608" s="101">
        <f t="shared" si="1063"/>
        <v>0</v>
      </c>
      <c r="V7608" s="101">
        <f t="shared" ca="1" si="1064"/>
        <v>196.92503510793497</v>
      </c>
    </row>
    <row r="7609" spans="2:22" x14ac:dyDescent="0.3">
      <c r="B7609" s="13">
        <v>2023</v>
      </c>
      <c r="C7609" s="13">
        <v>11</v>
      </c>
      <c r="D7609" s="13">
        <v>11</v>
      </c>
      <c r="E7609" s="83" t="s">
        <v>414</v>
      </c>
      <c r="F7609" s="13">
        <v>6</v>
      </c>
      <c r="G7609" s="13">
        <v>10</v>
      </c>
      <c r="H7609" s="13" t="s">
        <v>70</v>
      </c>
      <c r="I7609" s="13" t="s">
        <v>54</v>
      </c>
      <c r="J7609" s="13"/>
      <c r="K7609" s="13" t="s">
        <v>28</v>
      </c>
      <c r="L7609" s="12">
        <f t="shared" ca="1" si="1057"/>
        <v>1.2837545836656332</v>
      </c>
      <c r="M7609" s="101">
        <f t="shared" ca="1" si="1058"/>
        <v>4.0643670118853947E-2</v>
      </c>
      <c r="N7609" s="101">
        <f t="shared" ca="1" si="1065"/>
        <v>1050.0627596743498</v>
      </c>
      <c r="O7609" s="101">
        <f t="shared" ca="1" si="1059"/>
        <v>4.0643670118853947E-2</v>
      </c>
      <c r="Q7609" s="12">
        <f t="shared" ca="1" si="1060"/>
        <v>5.6000000000000005</v>
      </c>
      <c r="R7609" s="101">
        <f t="shared" ca="1" si="1061"/>
        <v>0.3653701744927042</v>
      </c>
      <c r="S7609" s="13"/>
      <c r="T7609" s="101">
        <f t="shared" ca="1" si="1062"/>
        <v>0</v>
      </c>
      <c r="U7609" s="101">
        <f t="shared" si="1063"/>
        <v>0</v>
      </c>
      <c r="V7609" s="101">
        <f t="shared" ca="1" si="1064"/>
        <v>196.19429475894955</v>
      </c>
    </row>
    <row r="7610" spans="2:22" x14ac:dyDescent="0.3">
      <c r="B7610" s="13">
        <v>2023</v>
      </c>
      <c r="C7610" s="13">
        <v>11</v>
      </c>
      <c r="D7610" s="13">
        <v>11</v>
      </c>
      <c r="E7610" s="83" t="s">
        <v>414</v>
      </c>
      <c r="F7610" s="13">
        <v>6</v>
      </c>
      <c r="G7610" s="13">
        <v>11</v>
      </c>
      <c r="H7610" s="13" t="s">
        <v>70</v>
      </c>
      <c r="I7610" s="13" t="s">
        <v>54</v>
      </c>
      <c r="J7610" s="13"/>
      <c r="K7610" s="13" t="s">
        <v>28</v>
      </c>
      <c r="L7610" s="12">
        <f t="shared" ca="1" si="1057"/>
        <v>1.3771569419343597</v>
      </c>
      <c r="M7610" s="101">
        <f t="shared" ca="1" si="1058"/>
        <v>4.3600788781641829E-2</v>
      </c>
      <c r="N7610" s="101">
        <f t="shared" ca="1" si="1065"/>
        <v>1050.0627596743498</v>
      </c>
      <c r="O7610" s="101">
        <f t="shared" ca="1" si="1059"/>
        <v>4.3600788781641829E-2</v>
      </c>
      <c r="Q7610" s="12">
        <f t="shared" ca="1" si="1060"/>
        <v>1.7909518286256312</v>
      </c>
      <c r="R7610" s="101">
        <f t="shared" ca="1" si="1061"/>
        <v>3.5027737158416138E-2</v>
      </c>
      <c r="S7610" s="13"/>
      <c r="T7610" s="101">
        <f t="shared" ca="1" si="1062"/>
        <v>0</v>
      </c>
      <c r="U7610" s="101">
        <f t="shared" si="1063"/>
        <v>0</v>
      </c>
      <c r="V7610" s="101">
        <f t="shared" ca="1" si="1064"/>
        <v>196.12423928463269</v>
      </c>
    </row>
    <row r="7611" spans="2:22" x14ac:dyDescent="0.3">
      <c r="B7611" s="13">
        <v>2023</v>
      </c>
      <c r="C7611" s="13">
        <v>11</v>
      </c>
      <c r="D7611" s="13">
        <v>11</v>
      </c>
      <c r="E7611" s="83" t="s">
        <v>414</v>
      </c>
      <c r="F7611" s="13">
        <v>6</v>
      </c>
      <c r="G7611" s="13">
        <v>12</v>
      </c>
      <c r="H7611" s="13" t="s">
        <v>70</v>
      </c>
      <c r="I7611" s="13" t="s">
        <v>54</v>
      </c>
      <c r="J7611" s="13"/>
      <c r="K7611" s="13" t="s">
        <v>28</v>
      </c>
      <c r="L7611" s="12">
        <f t="shared" ca="1" si="1057"/>
        <v>1.1699708864129712</v>
      </c>
      <c r="M7611" s="101">
        <f t="shared" ca="1" si="1058"/>
        <v>3.7041278263834666E-2</v>
      </c>
      <c r="N7611" s="101">
        <f t="shared" ca="1" si="1065"/>
        <v>1050.0627596743498</v>
      </c>
      <c r="O7611" s="101">
        <f t="shared" ca="1" si="1059"/>
        <v>3.7041278263834666E-2</v>
      </c>
      <c r="Q7611" s="12">
        <f t="shared" ca="1" si="1060"/>
        <v>5.6000000000000005</v>
      </c>
      <c r="R7611" s="101">
        <f t="shared" ca="1" si="1061"/>
        <v>0.375001964465142</v>
      </c>
      <c r="S7611" s="13"/>
      <c r="T7611" s="101">
        <f t="shared" ca="1" si="1062"/>
        <v>0</v>
      </c>
      <c r="U7611" s="101">
        <f t="shared" si="1063"/>
        <v>0</v>
      </c>
      <c r="V7611" s="101">
        <f t="shared" ca="1" si="1064"/>
        <v>195.37423535570238</v>
      </c>
    </row>
    <row r="7612" spans="2:22" x14ac:dyDescent="0.3">
      <c r="B7612" s="13">
        <v>2023</v>
      </c>
      <c r="C7612" s="13">
        <v>11</v>
      </c>
      <c r="D7612" s="13">
        <v>11</v>
      </c>
      <c r="E7612" s="83" t="s">
        <v>414</v>
      </c>
      <c r="F7612" s="13">
        <v>6</v>
      </c>
      <c r="G7612" s="13">
        <v>13</v>
      </c>
      <c r="H7612" s="13" t="s">
        <v>70</v>
      </c>
      <c r="I7612" s="13" t="s">
        <v>54</v>
      </c>
      <c r="J7612" s="13"/>
      <c r="K7612" s="13" t="s">
        <v>28</v>
      </c>
      <c r="L7612" s="12">
        <f t="shared" ca="1" si="1057"/>
        <v>1.1643904241283545</v>
      </c>
      <c r="M7612" s="101">
        <f t="shared" ca="1" si="1058"/>
        <v>3.6864600827903701E-2</v>
      </c>
      <c r="N7612" s="101">
        <f t="shared" ca="1" si="1065"/>
        <v>1050.0627596743498</v>
      </c>
      <c r="O7612" s="101">
        <f t="shared" ca="1" si="1059"/>
        <v>3.6864600827903701E-2</v>
      </c>
      <c r="Q7612" s="12">
        <f t="shared" ca="1" si="1060"/>
        <v>2.5581803810662169</v>
      </c>
      <c r="R7612" s="101">
        <f t="shared" ca="1" si="1061"/>
        <v>0.11798431985479006</v>
      </c>
      <c r="S7612" s="13"/>
      <c r="T7612" s="101">
        <f t="shared" ca="1" si="1062"/>
        <v>0</v>
      </c>
      <c r="U7612" s="101">
        <f t="shared" si="1063"/>
        <v>0</v>
      </c>
      <c r="V7612" s="101">
        <f t="shared" ca="1" si="1064"/>
        <v>195.13826671599278</v>
      </c>
    </row>
    <row r="7613" spans="2:22" x14ac:dyDescent="0.3">
      <c r="B7613" s="13">
        <v>2023</v>
      </c>
      <c r="C7613" s="13">
        <v>11</v>
      </c>
      <c r="D7613" s="13">
        <v>11</v>
      </c>
      <c r="E7613" s="83" t="s">
        <v>414</v>
      </c>
      <c r="F7613" s="13">
        <v>6</v>
      </c>
      <c r="G7613" s="13">
        <v>14</v>
      </c>
      <c r="H7613" s="13" t="s">
        <v>70</v>
      </c>
      <c r="I7613" s="13" t="s">
        <v>54</v>
      </c>
      <c r="J7613" s="13"/>
      <c r="K7613" s="13" t="s">
        <v>28</v>
      </c>
      <c r="L7613" s="12">
        <f t="shared" ca="1" si="1057"/>
        <v>0.87470902452754784</v>
      </c>
      <c r="M7613" s="101">
        <f t="shared" ca="1" si="1058"/>
        <v>2.7693287716542166E-2</v>
      </c>
      <c r="N7613" s="101">
        <f t="shared" ca="1" si="1065"/>
        <v>1050.0627596743498</v>
      </c>
      <c r="O7613" s="101">
        <f t="shared" ca="1" si="1059"/>
        <v>2.7693287716542166E-2</v>
      </c>
      <c r="Q7613" s="12">
        <f t="shared" ca="1" si="1060"/>
        <v>5.6000000000000005</v>
      </c>
      <c r="R7613" s="101">
        <f t="shared" ca="1" si="1061"/>
        <v>0.39999588107374312</v>
      </c>
      <c r="S7613" s="13"/>
      <c r="T7613" s="101">
        <f t="shared" ca="1" si="1062"/>
        <v>0</v>
      </c>
      <c r="U7613" s="101">
        <f t="shared" si="1063"/>
        <v>0</v>
      </c>
      <c r="V7613" s="101">
        <f t="shared" ca="1" si="1064"/>
        <v>194.33827495384529</v>
      </c>
    </row>
    <row r="7614" spans="2:22" x14ac:dyDescent="0.3">
      <c r="B7614" s="13">
        <v>2023</v>
      </c>
      <c r="C7614" s="13">
        <v>11</v>
      </c>
      <c r="D7614" s="13">
        <v>11</v>
      </c>
      <c r="E7614" s="83" t="s">
        <v>414</v>
      </c>
      <c r="F7614" s="13">
        <v>6</v>
      </c>
      <c r="G7614" s="13">
        <v>15</v>
      </c>
      <c r="H7614" s="13" t="s">
        <v>70</v>
      </c>
      <c r="I7614" s="13" t="s">
        <v>54</v>
      </c>
      <c r="J7614" s="13"/>
      <c r="K7614" s="13" t="s">
        <v>28</v>
      </c>
      <c r="L7614" s="12">
        <f t="shared" ca="1" si="1057"/>
        <v>1.1460205947032807</v>
      </c>
      <c r="M7614" s="101">
        <f t="shared" ca="1" si="1058"/>
        <v>3.6283012028305868E-2</v>
      </c>
      <c r="N7614" s="101">
        <f t="shared" ca="1" si="1065"/>
        <v>1050.0627596743498</v>
      </c>
      <c r="O7614" s="101">
        <f t="shared" ca="1" si="1059"/>
        <v>3.6283012028305868E-2</v>
      </c>
      <c r="Q7614" s="12">
        <f t="shared" ca="1" si="1060"/>
        <v>5.6000000000000005</v>
      </c>
      <c r="R7614" s="101">
        <f t="shared" ca="1" si="1061"/>
        <v>0.37702935665836734</v>
      </c>
      <c r="S7614" s="13"/>
      <c r="T7614" s="101">
        <f t="shared" ca="1" si="1062"/>
        <v>0</v>
      </c>
      <c r="U7614" s="101">
        <f t="shared" si="1063"/>
        <v>0</v>
      </c>
      <c r="V7614" s="101">
        <f t="shared" ca="1" si="1064"/>
        <v>193.58421624052855</v>
      </c>
    </row>
    <row r="7615" spans="2:22" x14ac:dyDescent="0.3">
      <c r="B7615" s="13">
        <v>2023</v>
      </c>
      <c r="C7615" s="13">
        <v>11</v>
      </c>
      <c r="D7615" s="13">
        <v>11</v>
      </c>
      <c r="E7615" s="83" t="s">
        <v>414</v>
      </c>
      <c r="F7615" s="13">
        <v>6</v>
      </c>
      <c r="G7615" s="13">
        <v>16</v>
      </c>
      <c r="H7615" s="13" t="s">
        <v>71</v>
      </c>
      <c r="I7615" s="13" t="s">
        <v>54</v>
      </c>
      <c r="J7615" s="13"/>
      <c r="K7615" s="13" t="s">
        <v>28</v>
      </c>
      <c r="L7615" s="12">
        <f t="shared" ca="1" si="1057"/>
        <v>1.2869785939760954</v>
      </c>
      <c r="M7615" s="101">
        <f t="shared" ca="1" si="1058"/>
        <v>0.11210870532125768</v>
      </c>
      <c r="N7615" s="101">
        <f t="shared" ca="1" si="1065"/>
        <v>1050.3168306984439</v>
      </c>
      <c r="O7615" s="101">
        <f t="shared" ca="1" si="1059"/>
        <v>0.36273491671216246</v>
      </c>
      <c r="Q7615" s="12">
        <f t="shared" ca="1" si="1060"/>
        <v>5.6000000000000005</v>
      </c>
      <c r="R7615" s="101">
        <f t="shared" ca="1" si="1061"/>
        <v>0.3650972620199236</v>
      </c>
      <c r="S7615" s="13"/>
      <c r="T7615" s="101">
        <f t="shared" ca="1" si="1062"/>
        <v>0</v>
      </c>
      <c r="U7615" s="101">
        <f t="shared" ca="1" si="1063"/>
        <v>0.2540710240941142</v>
      </c>
      <c r="V7615" s="101">
        <f t="shared" ca="1" si="1064"/>
        <v>193.1080927405828</v>
      </c>
    </row>
    <row r="7616" spans="2:22" x14ac:dyDescent="0.3">
      <c r="B7616" s="13">
        <v>2023</v>
      </c>
      <c r="C7616" s="13">
        <v>11</v>
      </c>
      <c r="D7616" s="13">
        <v>11</v>
      </c>
      <c r="E7616" s="83" t="s">
        <v>414</v>
      </c>
      <c r="F7616" s="13">
        <v>6</v>
      </c>
      <c r="G7616" s="13">
        <v>17</v>
      </c>
      <c r="H7616" s="13" t="s">
        <v>71</v>
      </c>
      <c r="I7616" s="13" t="s">
        <v>54</v>
      </c>
      <c r="J7616" s="13"/>
      <c r="K7616" s="13" t="s">
        <v>28</v>
      </c>
      <c r="L7616" s="12">
        <f t="shared" ref="L7616:L7679" ca="1" si="1066">IF(K7616="Weekday",_xlfn.NORM.INV(RAND(),VLOOKUP(G7616,$J$5:$N$28,4),VLOOKUP(G7616,$J$5:$N$28,5)),_xlfn.NORM.INV(RAND(),VLOOKUP(G7616,$P$5:$T$28,4),VLOOKUP(G7616,$P$5:$T$28,5)))*VLOOKUP(C7616,$P$32:$R$43,3)</f>
        <v>1.4208170694858844</v>
      </c>
      <c r="M7616" s="101">
        <f t="shared" ref="M7616:M7679" ca="1" si="1067">IF(I7616="Winter",VLOOKUP(G7616,$J$40:$L$43,3),VLOOKUP(G7616,$J$40:$L$43,2))*L7616</f>
        <v>0.1237673749229154</v>
      </c>
      <c r="N7616" s="101">
        <f t="shared" ca="1" si="1065"/>
        <v>1050.5973236682451</v>
      </c>
      <c r="O7616" s="101">
        <f t="shared" ref="O7616:O7679" ca="1" si="1068">IF(I7616="Winter",VLOOKUP(G7616,$J$46:$L$49,3),VLOOKUP(G7616,$J$46:$L$49,2))*L7616</f>
        <v>0.40045729103459649</v>
      </c>
      <c r="Q7616" s="12">
        <f t="shared" ref="Q7616:Q7679" ca="1" si="1069">MIN(MAX(AND(IF(G7616&gt;=VLOOKUP(C7616,$O$46:$T$57,5),1,0),IF(G7616&lt;=VLOOKUP(C7616,$O$46:$T$57,6),1,0))*$G$50*_xlfn.NORM.INV(RAND(),VLOOKUP(C7616,$B$4:$F$15,4),VLOOKUP(C7616,$B$4:$F$15,4)),0),0.2)*$G$51</f>
        <v>5.6000000000000005</v>
      </c>
      <c r="R7616" s="101">
        <f t="shared" ref="R7616:R7679" ca="1" si="1070">MAX(Q7616-L7616,0)*$G$52</f>
        <v>0.35376783506801995</v>
      </c>
      <c r="S7616" s="13"/>
      <c r="T7616" s="101">
        <f t="shared" ref="T7616:T7679" ca="1" si="1071">MAX(L7616-Q7616,0)*IF(I7616="Winter",VLOOKUP(G7616,$J$40:$L$43,3),VLOOKUP(G7616,$J$40:$L$43,2))</f>
        <v>0</v>
      </c>
      <c r="U7616" s="101">
        <f t="shared" ca="1" si="1063"/>
        <v>0.28049296980100508</v>
      </c>
      <c r="V7616" s="101">
        <f t="shared" ca="1" si="1064"/>
        <v>192.68105004024775</v>
      </c>
    </row>
    <row r="7617" spans="2:22" x14ac:dyDescent="0.3">
      <c r="B7617" s="13">
        <v>2023</v>
      </c>
      <c r="C7617" s="13">
        <v>11</v>
      </c>
      <c r="D7617" s="13">
        <v>11</v>
      </c>
      <c r="E7617" s="83" t="s">
        <v>414</v>
      </c>
      <c r="F7617" s="13">
        <v>6</v>
      </c>
      <c r="G7617" s="13">
        <v>18</v>
      </c>
      <c r="H7617" s="13" t="s">
        <v>71</v>
      </c>
      <c r="I7617" s="13" t="s">
        <v>54</v>
      </c>
      <c r="J7617" s="13"/>
      <c r="K7617" s="13" t="s">
        <v>28</v>
      </c>
      <c r="L7617" s="12">
        <f t="shared" ca="1" si="1066"/>
        <v>1.821668409874972</v>
      </c>
      <c r="M7617" s="101">
        <f t="shared" ca="1" si="1067"/>
        <v>0.15868553518420883</v>
      </c>
      <c r="N7617" s="101">
        <f t="shared" ca="1" si="1065"/>
        <v>1050.9569513734946</v>
      </c>
      <c r="O7617" s="101">
        <f t="shared" ca="1" si="1068"/>
        <v>0.51343724132326085</v>
      </c>
      <c r="Q7617" s="12">
        <f t="shared" ca="1" si="1069"/>
        <v>0</v>
      </c>
      <c r="R7617" s="101">
        <f t="shared" ca="1" si="1070"/>
        <v>0</v>
      </c>
      <c r="S7617" s="13"/>
      <c r="T7617" s="101">
        <f t="shared" ca="1" si="1071"/>
        <v>0.15868553518420883</v>
      </c>
      <c r="U7617" s="101">
        <f t="shared" ref="U7617:U7680" ca="1" si="1072">IF(H7617="On-Peak",IF(I7617="Winter",((L7617*$D$48)/60),((L7617*$D$47)/60)),0)</f>
        <v>0.35962770524948412</v>
      </c>
      <c r="V7617" s="101">
        <f t="shared" ref="V7617:V7680" ca="1" si="1073">V7616+MAX(T7617-R7617,0)-MAX(R7617-T7617,0)+MAX(U7617-R7617,0)-MAX(R7617-U7617,0)</f>
        <v>193.19936328068147</v>
      </c>
    </row>
    <row r="7618" spans="2:22" x14ac:dyDescent="0.3">
      <c r="B7618" s="13">
        <v>2023</v>
      </c>
      <c r="C7618" s="13">
        <v>11</v>
      </c>
      <c r="D7618" s="13">
        <v>11</v>
      </c>
      <c r="E7618" s="83" t="s">
        <v>414</v>
      </c>
      <c r="F7618" s="13">
        <v>6</v>
      </c>
      <c r="G7618" s="13">
        <v>19</v>
      </c>
      <c r="H7618" s="13" t="s">
        <v>71</v>
      </c>
      <c r="I7618" s="13" t="s">
        <v>54</v>
      </c>
      <c r="J7618" s="13"/>
      <c r="K7618" s="13" t="s">
        <v>28</v>
      </c>
      <c r="L7618" s="12">
        <f t="shared" ca="1" si="1066"/>
        <v>1.7781729063948213</v>
      </c>
      <c r="M7618" s="101">
        <f t="shared" ca="1" si="1067"/>
        <v>0.1548966418760529</v>
      </c>
      <c r="N7618" s="101">
        <f t="shared" ca="1" si="1065"/>
        <v>1051.3079923414321</v>
      </c>
      <c r="O7618" s="101">
        <f t="shared" ca="1" si="1068"/>
        <v>0.50117803366738034</v>
      </c>
      <c r="Q7618" s="12">
        <f t="shared" ca="1" si="1069"/>
        <v>0</v>
      </c>
      <c r="R7618" s="101">
        <f t="shared" ca="1" si="1070"/>
        <v>0</v>
      </c>
      <c r="S7618" s="13"/>
      <c r="T7618" s="101">
        <f t="shared" ca="1" si="1071"/>
        <v>0.1548966418760529</v>
      </c>
      <c r="U7618" s="101">
        <f t="shared" ca="1" si="1072"/>
        <v>0.35104096793744433</v>
      </c>
      <c r="V7618" s="101">
        <f t="shared" ca="1" si="1073"/>
        <v>193.70530089049498</v>
      </c>
    </row>
    <row r="7619" spans="2:22" x14ac:dyDescent="0.3">
      <c r="B7619" s="13">
        <v>2023</v>
      </c>
      <c r="C7619" s="13">
        <v>11</v>
      </c>
      <c r="D7619" s="13">
        <v>11</v>
      </c>
      <c r="E7619" s="83" t="s">
        <v>414</v>
      </c>
      <c r="F7619" s="13">
        <v>6</v>
      </c>
      <c r="G7619" s="13">
        <v>20</v>
      </c>
      <c r="H7619" s="13" t="s">
        <v>69</v>
      </c>
      <c r="I7619" s="13" t="s">
        <v>54</v>
      </c>
      <c r="J7619" s="13"/>
      <c r="K7619" s="13" t="s">
        <v>28</v>
      </c>
      <c r="L7619" s="12">
        <f t="shared" ca="1" si="1066"/>
        <v>1.3464605806947498</v>
      </c>
      <c r="M7619" s="101">
        <f t="shared" ca="1" si="1067"/>
        <v>7.0918078785192476E-2</v>
      </c>
      <c r="N7619" s="101">
        <f t="shared" ca="1" si="1065"/>
        <v>1051.3079923414321</v>
      </c>
      <c r="O7619" s="101">
        <f t="shared" ca="1" si="1068"/>
        <v>0.14528309665696351</v>
      </c>
      <c r="Q7619" s="12">
        <f t="shared" ca="1" si="1069"/>
        <v>0</v>
      </c>
      <c r="R7619" s="101">
        <f t="shared" ca="1" si="1070"/>
        <v>0</v>
      </c>
      <c r="S7619" s="13"/>
      <c r="T7619" s="101">
        <f t="shared" ca="1" si="1071"/>
        <v>7.0918078785192476E-2</v>
      </c>
      <c r="U7619" s="101">
        <f t="shared" si="1072"/>
        <v>0</v>
      </c>
      <c r="V7619" s="101">
        <f t="shared" ca="1" si="1073"/>
        <v>193.77621896928017</v>
      </c>
    </row>
    <row r="7620" spans="2:22" x14ac:dyDescent="0.3">
      <c r="B7620" s="13">
        <v>2023</v>
      </c>
      <c r="C7620" s="13">
        <v>11</v>
      </c>
      <c r="D7620" s="13">
        <v>11</v>
      </c>
      <c r="E7620" s="83" t="s">
        <v>414</v>
      </c>
      <c r="F7620" s="13">
        <v>6</v>
      </c>
      <c r="G7620" s="13">
        <v>21</v>
      </c>
      <c r="H7620" s="13" t="s">
        <v>69</v>
      </c>
      <c r="I7620" s="13" t="s">
        <v>54</v>
      </c>
      <c r="J7620" s="13"/>
      <c r="K7620" s="13" t="s">
        <v>28</v>
      </c>
      <c r="L7620" s="12">
        <f t="shared" ca="1" si="1066"/>
        <v>1.5507499977320145</v>
      </c>
      <c r="M7620" s="101">
        <f t="shared" ca="1" si="1067"/>
        <v>8.1678002380545206E-2</v>
      </c>
      <c r="N7620" s="101">
        <f t="shared" ca="1" si="1065"/>
        <v>1051.3079923414321</v>
      </c>
      <c r="O7620" s="101">
        <f t="shared" ca="1" si="1068"/>
        <v>0.16732592475528435</v>
      </c>
      <c r="Q7620" s="12">
        <f t="shared" ca="1" si="1069"/>
        <v>0</v>
      </c>
      <c r="R7620" s="101">
        <f t="shared" ca="1" si="1070"/>
        <v>0</v>
      </c>
      <c r="S7620" s="13"/>
      <c r="T7620" s="101">
        <f t="shared" ca="1" si="1071"/>
        <v>8.1678002380545206E-2</v>
      </c>
      <c r="U7620" s="101">
        <f t="shared" si="1072"/>
        <v>0</v>
      </c>
      <c r="V7620" s="101">
        <f t="shared" ca="1" si="1073"/>
        <v>193.85789697166072</v>
      </c>
    </row>
    <row r="7621" spans="2:22" x14ac:dyDescent="0.3">
      <c r="B7621" s="13">
        <v>2023</v>
      </c>
      <c r="C7621" s="13">
        <v>11</v>
      </c>
      <c r="D7621" s="13">
        <v>11</v>
      </c>
      <c r="E7621" s="83" t="s">
        <v>414</v>
      </c>
      <c r="F7621" s="13">
        <v>6</v>
      </c>
      <c r="G7621" s="13">
        <v>22</v>
      </c>
      <c r="H7621" s="13" t="s">
        <v>69</v>
      </c>
      <c r="I7621" s="13" t="s">
        <v>54</v>
      </c>
      <c r="J7621" s="13"/>
      <c r="K7621" s="13" t="s">
        <v>28</v>
      </c>
      <c r="L7621" s="12">
        <f t="shared" ca="1" si="1066"/>
        <v>1.5653068910243753</v>
      </c>
      <c r="M7621" s="101">
        <f t="shared" ca="1" si="1067"/>
        <v>8.2444713950253851E-2</v>
      </c>
      <c r="N7621" s="101">
        <f t="shared" ca="1" si="1065"/>
        <v>1051.3079923414321</v>
      </c>
      <c r="O7621" s="101">
        <f t="shared" ca="1" si="1068"/>
        <v>0.16889661354153007</v>
      </c>
      <c r="Q7621" s="12">
        <f t="shared" ca="1" si="1069"/>
        <v>0</v>
      </c>
      <c r="R7621" s="101">
        <f t="shared" ca="1" si="1070"/>
        <v>0</v>
      </c>
      <c r="S7621" s="13"/>
      <c r="T7621" s="101">
        <f t="shared" ca="1" si="1071"/>
        <v>8.2444713950253851E-2</v>
      </c>
      <c r="U7621" s="101">
        <f t="shared" si="1072"/>
        <v>0</v>
      </c>
      <c r="V7621" s="101">
        <f t="shared" ca="1" si="1073"/>
        <v>193.94034168561097</v>
      </c>
    </row>
    <row r="7622" spans="2:22" x14ac:dyDescent="0.3">
      <c r="B7622" s="13">
        <v>2023</v>
      </c>
      <c r="C7622" s="13">
        <v>11</v>
      </c>
      <c r="D7622" s="13">
        <v>11</v>
      </c>
      <c r="E7622" s="83" t="s">
        <v>414</v>
      </c>
      <c r="F7622" s="13">
        <v>6</v>
      </c>
      <c r="G7622" s="13">
        <v>23</v>
      </c>
      <c r="H7622" s="13" t="s">
        <v>69</v>
      </c>
      <c r="I7622" s="13" t="s">
        <v>54</v>
      </c>
      <c r="J7622" s="13"/>
      <c r="K7622" s="13" t="s">
        <v>28</v>
      </c>
      <c r="L7622" s="12">
        <f t="shared" ca="1" si="1066"/>
        <v>1.3889593951549577</v>
      </c>
      <c r="M7622" s="101">
        <f t="shared" ca="1" si="1067"/>
        <v>7.315649134281163E-2</v>
      </c>
      <c r="N7622" s="101">
        <f t="shared" ca="1" si="1065"/>
        <v>1051.3079923414321</v>
      </c>
      <c r="O7622" s="101">
        <f t="shared" ca="1" si="1068"/>
        <v>0.14986871873721994</v>
      </c>
      <c r="Q7622" s="12">
        <f t="shared" ca="1" si="1069"/>
        <v>0</v>
      </c>
      <c r="R7622" s="101">
        <f t="shared" ca="1" si="1070"/>
        <v>0</v>
      </c>
      <c r="S7622" s="13"/>
      <c r="T7622" s="101">
        <f t="shared" ca="1" si="1071"/>
        <v>7.315649134281163E-2</v>
      </c>
      <c r="U7622" s="101">
        <f t="shared" si="1072"/>
        <v>0</v>
      </c>
      <c r="V7622" s="101">
        <f t="shared" ca="1" si="1073"/>
        <v>194.01349817695379</v>
      </c>
    </row>
    <row r="7623" spans="2:22" x14ac:dyDescent="0.3">
      <c r="B7623" s="13">
        <v>2023</v>
      </c>
      <c r="C7623" s="13">
        <v>11</v>
      </c>
      <c r="D7623" s="13">
        <v>12</v>
      </c>
      <c r="E7623" s="83" t="s">
        <v>415</v>
      </c>
      <c r="F7623" s="13">
        <v>7</v>
      </c>
      <c r="G7623" s="13">
        <v>0</v>
      </c>
      <c r="H7623" s="13" t="s">
        <v>69</v>
      </c>
      <c r="I7623" s="13" t="s">
        <v>54</v>
      </c>
      <c r="J7623" s="13"/>
      <c r="K7623" s="13" t="s">
        <v>28</v>
      </c>
      <c r="L7623" s="12">
        <f t="shared" ca="1" si="1066"/>
        <v>1.407292928521479</v>
      </c>
      <c r="M7623" s="101">
        <f t="shared" ca="1" si="1067"/>
        <v>7.4122118545226309E-2</v>
      </c>
      <c r="N7623" s="101">
        <f t="shared" ca="1" si="1065"/>
        <v>1051.3079923414321</v>
      </c>
      <c r="O7623" s="101">
        <f t="shared" ca="1" si="1068"/>
        <v>0.15184690698746758</v>
      </c>
      <c r="Q7623" s="12">
        <f t="shared" ca="1" si="1069"/>
        <v>0</v>
      </c>
      <c r="R7623" s="101">
        <f t="shared" ca="1" si="1070"/>
        <v>0</v>
      </c>
      <c r="S7623" s="13"/>
      <c r="T7623" s="101">
        <f t="shared" ca="1" si="1071"/>
        <v>7.4122118545226309E-2</v>
      </c>
      <c r="U7623" s="101">
        <f t="shared" si="1072"/>
        <v>0</v>
      </c>
      <c r="V7623" s="101">
        <f t="shared" ca="1" si="1073"/>
        <v>194.08762029549902</v>
      </c>
    </row>
    <row r="7624" spans="2:22" x14ac:dyDescent="0.3">
      <c r="B7624" s="13">
        <v>2023</v>
      </c>
      <c r="C7624" s="13">
        <v>11</v>
      </c>
      <c r="D7624" s="13">
        <v>12</v>
      </c>
      <c r="E7624" s="83" t="s">
        <v>415</v>
      </c>
      <c r="F7624" s="13">
        <v>7</v>
      </c>
      <c r="G7624" s="13">
        <v>1</v>
      </c>
      <c r="H7624" s="13" t="s">
        <v>69</v>
      </c>
      <c r="I7624" s="13" t="s">
        <v>54</v>
      </c>
      <c r="J7624" s="13"/>
      <c r="K7624" s="13" t="s">
        <v>28</v>
      </c>
      <c r="L7624" s="12">
        <f t="shared" ca="1" si="1066"/>
        <v>0.73694603755055543</v>
      </c>
      <c r="M7624" s="101">
        <f t="shared" ca="1" si="1067"/>
        <v>3.8814947797787755E-2</v>
      </c>
      <c r="N7624" s="101">
        <f t="shared" ca="1" si="1065"/>
        <v>1051.3079923414321</v>
      </c>
      <c r="O7624" s="101">
        <f t="shared" ca="1" si="1068"/>
        <v>7.9516477451704926E-2</v>
      </c>
      <c r="Q7624" s="12">
        <f t="shared" ca="1" si="1069"/>
        <v>0</v>
      </c>
      <c r="R7624" s="101">
        <f t="shared" ca="1" si="1070"/>
        <v>0</v>
      </c>
      <c r="S7624" s="13"/>
      <c r="T7624" s="101">
        <f t="shared" ca="1" si="1071"/>
        <v>3.8814947797787755E-2</v>
      </c>
      <c r="U7624" s="101">
        <f t="shared" si="1072"/>
        <v>0</v>
      </c>
      <c r="V7624" s="101">
        <f t="shared" ca="1" si="1073"/>
        <v>194.12643524329681</v>
      </c>
    </row>
    <row r="7625" spans="2:22" x14ac:dyDescent="0.3">
      <c r="B7625" s="13">
        <v>2023</v>
      </c>
      <c r="C7625" s="13">
        <v>11</v>
      </c>
      <c r="D7625" s="13">
        <v>12</v>
      </c>
      <c r="E7625" s="83" t="s">
        <v>415</v>
      </c>
      <c r="F7625" s="13">
        <v>7</v>
      </c>
      <c r="G7625" s="13">
        <v>2</v>
      </c>
      <c r="H7625" s="13" t="s">
        <v>69</v>
      </c>
      <c r="I7625" s="13" t="s">
        <v>54</v>
      </c>
      <c r="J7625" s="13"/>
      <c r="K7625" s="13" t="s">
        <v>28</v>
      </c>
      <c r="L7625" s="12">
        <f t="shared" ca="1" si="1066"/>
        <v>0.97217838690058089</v>
      </c>
      <c r="M7625" s="101">
        <f t="shared" ca="1" si="1067"/>
        <v>5.1204635638053594E-2</v>
      </c>
      <c r="N7625" s="101">
        <f t="shared" ca="1" si="1065"/>
        <v>1051.3079923414321</v>
      </c>
      <c r="O7625" s="101">
        <f t="shared" ca="1" si="1068"/>
        <v>0.10489804794657268</v>
      </c>
      <c r="Q7625" s="12">
        <f t="shared" ca="1" si="1069"/>
        <v>0</v>
      </c>
      <c r="R7625" s="101">
        <f t="shared" ca="1" si="1070"/>
        <v>0</v>
      </c>
      <c r="S7625" s="13"/>
      <c r="T7625" s="101">
        <f t="shared" ca="1" si="1071"/>
        <v>5.1204635638053594E-2</v>
      </c>
      <c r="U7625" s="101">
        <f t="shared" si="1072"/>
        <v>0</v>
      </c>
      <c r="V7625" s="101">
        <f t="shared" ca="1" si="1073"/>
        <v>194.17763987893485</v>
      </c>
    </row>
    <row r="7626" spans="2:22" x14ac:dyDescent="0.3">
      <c r="B7626" s="13">
        <v>2023</v>
      </c>
      <c r="C7626" s="13">
        <v>11</v>
      </c>
      <c r="D7626" s="13">
        <v>12</v>
      </c>
      <c r="E7626" s="83" t="s">
        <v>415</v>
      </c>
      <c r="F7626" s="13">
        <v>7</v>
      </c>
      <c r="G7626" s="13">
        <v>3</v>
      </c>
      <c r="H7626" s="13" t="s">
        <v>69</v>
      </c>
      <c r="I7626" s="13" t="s">
        <v>54</v>
      </c>
      <c r="J7626" s="13"/>
      <c r="K7626" s="13" t="s">
        <v>28</v>
      </c>
      <c r="L7626" s="12">
        <f t="shared" ca="1" si="1066"/>
        <v>0.93129438314163226</v>
      </c>
      <c r="M7626" s="101">
        <f t="shared" ca="1" si="1067"/>
        <v>4.9051275160069775E-2</v>
      </c>
      <c r="N7626" s="101">
        <f t="shared" ca="1" si="1065"/>
        <v>1051.3079923414321</v>
      </c>
      <c r="O7626" s="101">
        <f t="shared" ca="1" si="1068"/>
        <v>0.10048666394098212</v>
      </c>
      <c r="Q7626" s="12">
        <f t="shared" ca="1" si="1069"/>
        <v>0</v>
      </c>
      <c r="R7626" s="101">
        <f t="shared" ca="1" si="1070"/>
        <v>0</v>
      </c>
      <c r="S7626" s="13"/>
      <c r="T7626" s="101">
        <f t="shared" ca="1" si="1071"/>
        <v>4.9051275160069775E-2</v>
      </c>
      <c r="U7626" s="101">
        <f t="shared" si="1072"/>
        <v>0</v>
      </c>
      <c r="V7626" s="101">
        <f t="shared" ca="1" si="1073"/>
        <v>194.22669115409494</v>
      </c>
    </row>
    <row r="7627" spans="2:22" x14ac:dyDescent="0.3">
      <c r="B7627" s="13">
        <v>2023</v>
      </c>
      <c r="C7627" s="13">
        <v>11</v>
      </c>
      <c r="D7627" s="13">
        <v>12</v>
      </c>
      <c r="E7627" s="83" t="s">
        <v>415</v>
      </c>
      <c r="F7627" s="13">
        <v>7</v>
      </c>
      <c r="G7627" s="13">
        <v>4</v>
      </c>
      <c r="H7627" s="13" t="s">
        <v>69</v>
      </c>
      <c r="I7627" s="13" t="s">
        <v>54</v>
      </c>
      <c r="J7627" s="13"/>
      <c r="K7627" s="13" t="s">
        <v>28</v>
      </c>
      <c r="L7627" s="12">
        <f t="shared" ca="1" si="1066"/>
        <v>0.80859007826338958</v>
      </c>
      <c r="M7627" s="101">
        <f t="shared" ca="1" si="1067"/>
        <v>4.258843942213273E-2</v>
      </c>
      <c r="N7627" s="101">
        <f t="shared" ca="1" si="1065"/>
        <v>1051.3079923414321</v>
      </c>
      <c r="O7627" s="101">
        <f t="shared" ca="1" si="1068"/>
        <v>8.7246869444619735E-2</v>
      </c>
      <c r="Q7627" s="12">
        <f t="shared" ca="1" si="1069"/>
        <v>0</v>
      </c>
      <c r="R7627" s="101">
        <f t="shared" ca="1" si="1070"/>
        <v>0</v>
      </c>
      <c r="S7627" s="13"/>
      <c r="T7627" s="101">
        <f t="shared" ca="1" si="1071"/>
        <v>4.258843942213273E-2</v>
      </c>
      <c r="U7627" s="101">
        <f t="shared" si="1072"/>
        <v>0</v>
      </c>
      <c r="V7627" s="101">
        <f t="shared" ca="1" si="1073"/>
        <v>194.26927959351707</v>
      </c>
    </row>
    <row r="7628" spans="2:22" x14ac:dyDescent="0.3">
      <c r="B7628" s="13">
        <v>2023</v>
      </c>
      <c r="C7628" s="13">
        <v>11</v>
      </c>
      <c r="D7628" s="13">
        <v>12</v>
      </c>
      <c r="E7628" s="83" t="s">
        <v>415</v>
      </c>
      <c r="F7628" s="13">
        <v>7</v>
      </c>
      <c r="G7628" s="13">
        <v>5</v>
      </c>
      <c r="H7628" s="13" t="s">
        <v>69</v>
      </c>
      <c r="I7628" s="13" t="s">
        <v>54</v>
      </c>
      <c r="J7628" s="13"/>
      <c r="K7628" s="13" t="s">
        <v>28</v>
      </c>
      <c r="L7628" s="12">
        <f t="shared" ca="1" si="1066"/>
        <v>0.75700528288685132</v>
      </c>
      <c r="M7628" s="101">
        <f t="shared" ca="1" si="1067"/>
        <v>3.987146824965046E-2</v>
      </c>
      <c r="N7628" s="101">
        <f t="shared" ca="1" si="1065"/>
        <v>1051.3079923414321</v>
      </c>
      <c r="O7628" s="101">
        <f t="shared" ca="1" si="1068"/>
        <v>8.1680870023491253E-2</v>
      </c>
      <c r="Q7628" s="12">
        <f t="shared" ca="1" si="1069"/>
        <v>0</v>
      </c>
      <c r="R7628" s="101">
        <f t="shared" ca="1" si="1070"/>
        <v>0</v>
      </c>
      <c r="S7628" s="13"/>
      <c r="T7628" s="101">
        <f t="shared" ca="1" si="1071"/>
        <v>3.987146824965046E-2</v>
      </c>
      <c r="U7628" s="101">
        <f t="shared" si="1072"/>
        <v>0</v>
      </c>
      <c r="V7628" s="101">
        <f t="shared" ca="1" si="1073"/>
        <v>194.30915106176673</v>
      </c>
    </row>
    <row r="7629" spans="2:22" x14ac:dyDescent="0.3">
      <c r="B7629" s="13">
        <v>2023</v>
      </c>
      <c r="C7629" s="13">
        <v>11</v>
      </c>
      <c r="D7629" s="13">
        <v>12</v>
      </c>
      <c r="E7629" s="83" t="s">
        <v>415</v>
      </c>
      <c r="F7629" s="13">
        <v>7</v>
      </c>
      <c r="G7629" s="13">
        <v>6</v>
      </c>
      <c r="H7629" s="13" t="s">
        <v>69</v>
      </c>
      <c r="I7629" s="13" t="s">
        <v>54</v>
      </c>
      <c r="J7629" s="13"/>
      <c r="K7629" s="13" t="s">
        <v>28</v>
      </c>
      <c r="L7629" s="12">
        <f t="shared" ca="1" si="1066"/>
        <v>0.93440197803283709</v>
      </c>
      <c r="M7629" s="101">
        <f t="shared" ca="1" si="1067"/>
        <v>4.9214952182989533E-2</v>
      </c>
      <c r="N7629" s="101">
        <f t="shared" ca="1" si="1065"/>
        <v>1051.3079923414321</v>
      </c>
      <c r="O7629" s="101">
        <f t="shared" ca="1" si="1068"/>
        <v>0.10082197342974311</v>
      </c>
      <c r="Q7629" s="12">
        <f t="shared" ca="1" si="1069"/>
        <v>0</v>
      </c>
      <c r="R7629" s="101">
        <f t="shared" ca="1" si="1070"/>
        <v>0</v>
      </c>
      <c r="S7629" s="13"/>
      <c r="T7629" s="101">
        <f t="shared" ca="1" si="1071"/>
        <v>4.9214952182989533E-2</v>
      </c>
      <c r="U7629" s="101">
        <f t="shared" si="1072"/>
        <v>0</v>
      </c>
      <c r="V7629" s="101">
        <f t="shared" ca="1" si="1073"/>
        <v>194.35836601394971</v>
      </c>
    </row>
    <row r="7630" spans="2:22" x14ac:dyDescent="0.3">
      <c r="B7630" s="13">
        <v>2023</v>
      </c>
      <c r="C7630" s="13">
        <v>11</v>
      </c>
      <c r="D7630" s="13">
        <v>12</v>
      </c>
      <c r="E7630" s="83" t="s">
        <v>415</v>
      </c>
      <c r="F7630" s="13">
        <v>7</v>
      </c>
      <c r="G7630" s="13">
        <v>7</v>
      </c>
      <c r="H7630" s="13" t="s">
        <v>69</v>
      </c>
      <c r="I7630" s="13" t="s">
        <v>54</v>
      </c>
      <c r="J7630" s="13"/>
      <c r="K7630" s="13" t="s">
        <v>28</v>
      </c>
      <c r="L7630" s="12">
        <f t="shared" ca="1" si="1066"/>
        <v>0.8189100245654416</v>
      </c>
      <c r="M7630" s="101">
        <f t="shared" ca="1" si="1067"/>
        <v>4.3131990993861807E-2</v>
      </c>
      <c r="N7630" s="101">
        <f t="shared" ca="1" si="1065"/>
        <v>1051.3079923414321</v>
      </c>
      <c r="O7630" s="101">
        <f t="shared" ca="1" si="1068"/>
        <v>8.8360391650611145E-2</v>
      </c>
      <c r="Q7630" s="12">
        <f t="shared" ca="1" si="1069"/>
        <v>5.5186462336865967</v>
      </c>
      <c r="R7630" s="101">
        <f t="shared" ca="1" si="1070"/>
        <v>0.39783267010210577</v>
      </c>
      <c r="S7630" s="13"/>
      <c r="T7630" s="101">
        <f t="shared" ca="1" si="1071"/>
        <v>0</v>
      </c>
      <c r="U7630" s="101">
        <f t="shared" si="1072"/>
        <v>0</v>
      </c>
      <c r="V7630" s="101">
        <f t="shared" ca="1" si="1073"/>
        <v>193.5627006737455</v>
      </c>
    </row>
    <row r="7631" spans="2:22" x14ac:dyDescent="0.3">
      <c r="B7631" s="13">
        <v>2023</v>
      </c>
      <c r="C7631" s="13">
        <v>11</v>
      </c>
      <c r="D7631" s="13">
        <v>12</v>
      </c>
      <c r="E7631" s="83" t="s">
        <v>415</v>
      </c>
      <c r="F7631" s="13">
        <v>7</v>
      </c>
      <c r="G7631" s="13">
        <v>8</v>
      </c>
      <c r="H7631" s="13" t="s">
        <v>69</v>
      </c>
      <c r="I7631" s="13" t="s">
        <v>54</v>
      </c>
      <c r="J7631" s="13"/>
      <c r="K7631" s="13" t="s">
        <v>28</v>
      </c>
      <c r="L7631" s="12">
        <f t="shared" ca="1" si="1066"/>
        <v>1.2651213820115104</v>
      </c>
      <c r="M7631" s="101">
        <f t="shared" ca="1" si="1067"/>
        <v>6.6633943190546246E-2</v>
      </c>
      <c r="N7631" s="101">
        <f t="shared" ca="1" si="1065"/>
        <v>1051.3079923414321</v>
      </c>
      <c r="O7631" s="101">
        <f t="shared" ca="1" si="1068"/>
        <v>0.13650659711904195</v>
      </c>
      <c r="Q7631" s="12">
        <f t="shared" ca="1" si="1069"/>
        <v>5.5879834097162853</v>
      </c>
      <c r="R7631" s="101">
        <f t="shared" ca="1" si="1070"/>
        <v>0.36593027064520922</v>
      </c>
      <c r="S7631" s="13"/>
      <c r="T7631" s="101">
        <f t="shared" ca="1" si="1071"/>
        <v>0</v>
      </c>
      <c r="U7631" s="101">
        <f t="shared" si="1072"/>
        <v>0</v>
      </c>
      <c r="V7631" s="101">
        <f t="shared" ca="1" si="1073"/>
        <v>192.83084013245508</v>
      </c>
    </row>
    <row r="7632" spans="2:22" x14ac:dyDescent="0.3">
      <c r="B7632" s="13">
        <v>2023</v>
      </c>
      <c r="C7632" s="13">
        <v>11</v>
      </c>
      <c r="D7632" s="13">
        <v>12</v>
      </c>
      <c r="E7632" s="83" t="s">
        <v>415</v>
      </c>
      <c r="F7632" s="13">
        <v>7</v>
      </c>
      <c r="G7632" s="13">
        <v>9</v>
      </c>
      <c r="H7632" s="13" t="s">
        <v>69</v>
      </c>
      <c r="I7632" s="13" t="s">
        <v>54</v>
      </c>
      <c r="J7632" s="13"/>
      <c r="K7632" s="13" t="s">
        <v>28</v>
      </c>
      <c r="L7632" s="12">
        <f t="shared" ca="1" si="1066"/>
        <v>1.3879799510857891</v>
      </c>
      <c r="M7632" s="101">
        <f t="shared" ca="1" si="1067"/>
        <v>7.3104904023688508E-2</v>
      </c>
      <c r="N7632" s="101">
        <f t="shared" ref="N7632:N7695" ca="1" si="1074">IF(H7632="On-Peak",IF(I7632="Winter",((L7632*$D$48)/60)+N7631,((L7632*$D$47)/60)+N7631),N7631)</f>
        <v>1051.3079923414321</v>
      </c>
      <c r="O7632" s="101">
        <f t="shared" ca="1" si="1068"/>
        <v>0.14976303672215663</v>
      </c>
      <c r="Q7632" s="12">
        <f t="shared" ca="1" si="1069"/>
        <v>5.6000000000000005</v>
      </c>
      <c r="R7632" s="101">
        <f t="shared" ca="1" si="1070"/>
        <v>0.35654749714058798</v>
      </c>
      <c r="S7632" s="13"/>
      <c r="T7632" s="101">
        <f t="shared" ca="1" si="1071"/>
        <v>0</v>
      </c>
      <c r="U7632" s="101">
        <f t="shared" si="1072"/>
        <v>0</v>
      </c>
      <c r="V7632" s="101">
        <f t="shared" ca="1" si="1073"/>
        <v>192.11774513817392</v>
      </c>
    </row>
    <row r="7633" spans="2:22" x14ac:dyDescent="0.3">
      <c r="B7633" s="13">
        <v>2023</v>
      </c>
      <c r="C7633" s="13">
        <v>11</v>
      </c>
      <c r="D7633" s="13">
        <v>12</v>
      </c>
      <c r="E7633" s="83" t="s">
        <v>415</v>
      </c>
      <c r="F7633" s="13">
        <v>7</v>
      </c>
      <c r="G7633" s="13">
        <v>10</v>
      </c>
      <c r="H7633" s="13" t="s">
        <v>70</v>
      </c>
      <c r="I7633" s="13" t="s">
        <v>54</v>
      </c>
      <c r="J7633" s="13"/>
      <c r="K7633" s="13" t="s">
        <v>28</v>
      </c>
      <c r="L7633" s="12">
        <f t="shared" ca="1" si="1066"/>
        <v>1.2660574174931698</v>
      </c>
      <c r="M7633" s="101">
        <f t="shared" ca="1" si="1067"/>
        <v>4.0083377837833757E-2</v>
      </c>
      <c r="N7633" s="101">
        <f t="shared" ca="1" si="1074"/>
        <v>1051.3079923414321</v>
      </c>
      <c r="O7633" s="101">
        <f t="shared" ca="1" si="1068"/>
        <v>4.0083377837833757E-2</v>
      </c>
      <c r="Q7633" s="12">
        <f t="shared" ca="1" si="1069"/>
        <v>3.2867849449587725</v>
      </c>
      <c r="R7633" s="101">
        <f t="shared" ca="1" si="1070"/>
        <v>0.17105458519996328</v>
      </c>
      <c r="S7633" s="13"/>
      <c r="T7633" s="101">
        <f t="shared" ca="1" si="1071"/>
        <v>0</v>
      </c>
      <c r="U7633" s="101">
        <f t="shared" si="1072"/>
        <v>0</v>
      </c>
      <c r="V7633" s="101">
        <f t="shared" ca="1" si="1073"/>
        <v>191.77563596777401</v>
      </c>
    </row>
    <row r="7634" spans="2:22" x14ac:dyDescent="0.3">
      <c r="B7634" s="13">
        <v>2023</v>
      </c>
      <c r="C7634" s="13">
        <v>11</v>
      </c>
      <c r="D7634" s="13">
        <v>12</v>
      </c>
      <c r="E7634" s="83" t="s">
        <v>415</v>
      </c>
      <c r="F7634" s="13">
        <v>7</v>
      </c>
      <c r="G7634" s="13">
        <v>11</v>
      </c>
      <c r="H7634" s="13" t="s">
        <v>70</v>
      </c>
      <c r="I7634" s="13" t="s">
        <v>54</v>
      </c>
      <c r="J7634" s="13"/>
      <c r="K7634" s="13" t="s">
        <v>28</v>
      </c>
      <c r="L7634" s="12">
        <f t="shared" ca="1" si="1066"/>
        <v>1.095611324704548</v>
      </c>
      <c r="M7634" s="101">
        <f t="shared" ca="1" si="1067"/>
        <v>3.4687054540145992E-2</v>
      </c>
      <c r="N7634" s="101">
        <f t="shared" ca="1" si="1074"/>
        <v>1051.3079923414321</v>
      </c>
      <c r="O7634" s="101">
        <f t="shared" ca="1" si="1068"/>
        <v>3.4687054540145992E-2</v>
      </c>
      <c r="Q7634" s="12">
        <f t="shared" ca="1" si="1069"/>
        <v>5.3991727956166535</v>
      </c>
      <c r="R7634" s="101">
        <f t="shared" ca="1" si="1070"/>
        <v>0.3642964785127098</v>
      </c>
      <c r="S7634" s="13"/>
      <c r="T7634" s="101">
        <f t="shared" ca="1" si="1071"/>
        <v>0</v>
      </c>
      <c r="U7634" s="101">
        <f t="shared" si="1072"/>
        <v>0</v>
      </c>
      <c r="V7634" s="101">
        <f t="shared" ca="1" si="1073"/>
        <v>191.04704301074861</v>
      </c>
    </row>
    <row r="7635" spans="2:22" x14ac:dyDescent="0.3">
      <c r="B7635" s="13">
        <v>2023</v>
      </c>
      <c r="C7635" s="13">
        <v>11</v>
      </c>
      <c r="D7635" s="13">
        <v>12</v>
      </c>
      <c r="E7635" s="83" t="s">
        <v>415</v>
      </c>
      <c r="F7635" s="13">
        <v>7</v>
      </c>
      <c r="G7635" s="13">
        <v>12</v>
      </c>
      <c r="H7635" s="13" t="s">
        <v>70</v>
      </c>
      <c r="I7635" s="13" t="s">
        <v>54</v>
      </c>
      <c r="J7635" s="13"/>
      <c r="K7635" s="13" t="s">
        <v>28</v>
      </c>
      <c r="L7635" s="12">
        <f t="shared" ca="1" si="1066"/>
        <v>1.0675771945544079</v>
      </c>
      <c r="M7635" s="101">
        <f t="shared" ca="1" si="1067"/>
        <v>3.3799493979592553E-2</v>
      </c>
      <c r="N7635" s="101">
        <f t="shared" ca="1" si="1074"/>
        <v>1051.3079923414321</v>
      </c>
      <c r="O7635" s="101">
        <f t="shared" ca="1" si="1068"/>
        <v>3.3799493979592553E-2</v>
      </c>
      <c r="Q7635" s="12">
        <f t="shared" ca="1" si="1069"/>
        <v>4.4309607184704785</v>
      </c>
      <c r="R7635" s="101">
        <f t="shared" ca="1" si="1070"/>
        <v>0.28471041529949537</v>
      </c>
      <c r="S7635" s="13"/>
      <c r="T7635" s="101">
        <f t="shared" ca="1" si="1071"/>
        <v>0</v>
      </c>
      <c r="U7635" s="101">
        <f t="shared" si="1072"/>
        <v>0</v>
      </c>
      <c r="V7635" s="101">
        <f t="shared" ca="1" si="1073"/>
        <v>190.47762218014964</v>
      </c>
    </row>
    <row r="7636" spans="2:22" x14ac:dyDescent="0.3">
      <c r="B7636" s="13">
        <v>2023</v>
      </c>
      <c r="C7636" s="13">
        <v>11</v>
      </c>
      <c r="D7636" s="13">
        <v>12</v>
      </c>
      <c r="E7636" s="83" t="s">
        <v>415</v>
      </c>
      <c r="F7636" s="13">
        <v>7</v>
      </c>
      <c r="G7636" s="13">
        <v>13</v>
      </c>
      <c r="H7636" s="13" t="s">
        <v>70</v>
      </c>
      <c r="I7636" s="13" t="s">
        <v>54</v>
      </c>
      <c r="J7636" s="13"/>
      <c r="K7636" s="13" t="s">
        <v>28</v>
      </c>
      <c r="L7636" s="12">
        <f t="shared" ca="1" si="1066"/>
        <v>1.2518193590234479</v>
      </c>
      <c r="M7636" s="101">
        <f t="shared" ca="1" si="1067"/>
        <v>3.9632600906682358E-2</v>
      </c>
      <c r="N7636" s="101">
        <f t="shared" ca="1" si="1074"/>
        <v>1051.3079923414321</v>
      </c>
      <c r="O7636" s="101">
        <f t="shared" ca="1" si="1068"/>
        <v>3.9632600906682358E-2</v>
      </c>
      <c r="Q7636" s="12">
        <f t="shared" ca="1" si="1069"/>
        <v>5.6000000000000005</v>
      </c>
      <c r="R7636" s="101">
        <f t="shared" ca="1" si="1070"/>
        <v>0.36807349125866523</v>
      </c>
      <c r="S7636" s="13"/>
      <c r="T7636" s="101">
        <f t="shared" ca="1" si="1071"/>
        <v>0</v>
      </c>
      <c r="U7636" s="101">
        <f t="shared" si="1072"/>
        <v>0</v>
      </c>
      <c r="V7636" s="101">
        <f t="shared" ca="1" si="1073"/>
        <v>189.74147519763233</v>
      </c>
    </row>
    <row r="7637" spans="2:22" x14ac:dyDescent="0.3">
      <c r="B7637" s="13">
        <v>2023</v>
      </c>
      <c r="C7637" s="13">
        <v>11</v>
      </c>
      <c r="D7637" s="13">
        <v>12</v>
      </c>
      <c r="E7637" s="83" t="s">
        <v>415</v>
      </c>
      <c r="F7637" s="13">
        <v>7</v>
      </c>
      <c r="G7637" s="13">
        <v>14</v>
      </c>
      <c r="H7637" s="13" t="s">
        <v>70</v>
      </c>
      <c r="I7637" s="13" t="s">
        <v>54</v>
      </c>
      <c r="J7637" s="13"/>
      <c r="K7637" s="13" t="s">
        <v>28</v>
      </c>
      <c r="L7637" s="12">
        <f t="shared" ca="1" si="1066"/>
        <v>1.204283119618123</v>
      </c>
      <c r="M7637" s="101">
        <f t="shared" ca="1" si="1067"/>
        <v>3.8127603567109772E-2</v>
      </c>
      <c r="N7637" s="101">
        <f t="shared" ca="1" si="1074"/>
        <v>1051.3079923414321</v>
      </c>
      <c r="O7637" s="101">
        <f t="shared" ca="1" si="1068"/>
        <v>3.8127603567109772E-2</v>
      </c>
      <c r="Q7637" s="12">
        <f t="shared" ca="1" si="1069"/>
        <v>5.6000000000000005</v>
      </c>
      <c r="R7637" s="101">
        <f t="shared" ca="1" si="1070"/>
        <v>0.37209743392432598</v>
      </c>
      <c r="S7637" s="13"/>
      <c r="T7637" s="101">
        <f t="shared" ca="1" si="1071"/>
        <v>0</v>
      </c>
      <c r="U7637" s="101">
        <f t="shared" si="1072"/>
        <v>0</v>
      </c>
      <c r="V7637" s="101">
        <f t="shared" ca="1" si="1073"/>
        <v>188.99728032978368</v>
      </c>
    </row>
    <row r="7638" spans="2:22" x14ac:dyDescent="0.3">
      <c r="B7638" s="13">
        <v>2023</v>
      </c>
      <c r="C7638" s="13">
        <v>11</v>
      </c>
      <c r="D7638" s="13">
        <v>12</v>
      </c>
      <c r="E7638" s="83" t="s">
        <v>415</v>
      </c>
      <c r="F7638" s="13">
        <v>7</v>
      </c>
      <c r="G7638" s="13">
        <v>15</v>
      </c>
      <c r="H7638" s="13" t="s">
        <v>70</v>
      </c>
      <c r="I7638" s="13" t="s">
        <v>54</v>
      </c>
      <c r="J7638" s="13"/>
      <c r="K7638" s="13" t="s">
        <v>28</v>
      </c>
      <c r="L7638" s="12">
        <f t="shared" ca="1" si="1066"/>
        <v>0.88616830751790099</v>
      </c>
      <c r="M7638" s="101">
        <f t="shared" ca="1" si="1067"/>
        <v>2.8056088616016744E-2</v>
      </c>
      <c r="N7638" s="101">
        <f t="shared" ca="1" si="1074"/>
        <v>1051.3079923414321</v>
      </c>
      <c r="O7638" s="101">
        <f t="shared" ca="1" si="1068"/>
        <v>2.8056088616016744E-2</v>
      </c>
      <c r="Q7638" s="12">
        <f t="shared" ca="1" si="1069"/>
        <v>5.6000000000000005</v>
      </c>
      <c r="R7638" s="101">
        <f t="shared" ca="1" si="1070"/>
        <v>0.39902585276860969</v>
      </c>
      <c r="S7638" s="13"/>
      <c r="T7638" s="101">
        <f t="shared" ca="1" si="1071"/>
        <v>0</v>
      </c>
      <c r="U7638" s="101">
        <f t="shared" si="1072"/>
        <v>0</v>
      </c>
      <c r="V7638" s="101">
        <f t="shared" ca="1" si="1073"/>
        <v>188.19922862424647</v>
      </c>
    </row>
    <row r="7639" spans="2:22" x14ac:dyDescent="0.3">
      <c r="B7639" s="13">
        <v>2023</v>
      </c>
      <c r="C7639" s="13">
        <v>11</v>
      </c>
      <c r="D7639" s="13">
        <v>12</v>
      </c>
      <c r="E7639" s="83" t="s">
        <v>415</v>
      </c>
      <c r="F7639" s="13">
        <v>7</v>
      </c>
      <c r="G7639" s="13">
        <v>16</v>
      </c>
      <c r="H7639" s="13" t="s">
        <v>71</v>
      </c>
      <c r="I7639" s="13" t="s">
        <v>54</v>
      </c>
      <c r="J7639" s="13"/>
      <c r="K7639" s="13" t="s">
        <v>28</v>
      </c>
      <c r="L7639" s="12">
        <f t="shared" ca="1" si="1066"/>
        <v>1.2429958680935871</v>
      </c>
      <c r="M7639" s="101">
        <f t="shared" ca="1" si="1067"/>
        <v>0.10827737006963238</v>
      </c>
      <c r="N7639" s="101">
        <f t="shared" ca="1" si="1074"/>
        <v>1051.5533804423915</v>
      </c>
      <c r="O7639" s="101">
        <f t="shared" ca="1" si="1068"/>
        <v>0.35033838542217749</v>
      </c>
      <c r="Q7639" s="12">
        <f t="shared" ca="1" si="1069"/>
        <v>0</v>
      </c>
      <c r="R7639" s="101">
        <f t="shared" ca="1" si="1070"/>
        <v>0</v>
      </c>
      <c r="S7639" s="13"/>
      <c r="T7639" s="101">
        <f t="shared" ca="1" si="1071"/>
        <v>0.10827737006963238</v>
      </c>
      <c r="U7639" s="101">
        <f t="shared" ca="1" si="1072"/>
        <v>0.24538810095947566</v>
      </c>
      <c r="V7639" s="101">
        <f t="shared" ca="1" si="1073"/>
        <v>188.55289409527558</v>
      </c>
    </row>
    <row r="7640" spans="2:22" x14ac:dyDescent="0.3">
      <c r="B7640" s="13">
        <v>2023</v>
      </c>
      <c r="C7640" s="13">
        <v>11</v>
      </c>
      <c r="D7640" s="13">
        <v>12</v>
      </c>
      <c r="E7640" s="83" t="s">
        <v>415</v>
      </c>
      <c r="F7640" s="13">
        <v>7</v>
      </c>
      <c r="G7640" s="13">
        <v>17</v>
      </c>
      <c r="H7640" s="13" t="s">
        <v>71</v>
      </c>
      <c r="I7640" s="13" t="s">
        <v>54</v>
      </c>
      <c r="J7640" s="13"/>
      <c r="K7640" s="13" t="s">
        <v>28</v>
      </c>
      <c r="L7640" s="12">
        <f t="shared" ca="1" si="1066"/>
        <v>1.9278032368043814</v>
      </c>
      <c r="M7640" s="101">
        <f t="shared" ca="1" si="1067"/>
        <v>0.16793093995802968</v>
      </c>
      <c r="N7640" s="101">
        <f t="shared" ca="1" si="1074"/>
        <v>1051.9339609313906</v>
      </c>
      <c r="O7640" s="101">
        <f t="shared" ca="1" si="1068"/>
        <v>0.54335134229331483</v>
      </c>
      <c r="Q7640" s="12">
        <f t="shared" ca="1" si="1069"/>
        <v>0.43805935225206594</v>
      </c>
      <c r="R7640" s="101">
        <f t="shared" ca="1" si="1070"/>
        <v>0</v>
      </c>
      <c r="S7640" s="13"/>
      <c r="T7640" s="101">
        <f t="shared" ca="1" si="1071"/>
        <v>0.12977158978335221</v>
      </c>
      <c r="U7640" s="101">
        <f t="shared" ca="1" si="1072"/>
        <v>0.38058048899913166</v>
      </c>
      <c r="V7640" s="101">
        <f t="shared" ca="1" si="1073"/>
        <v>189.06324617405807</v>
      </c>
    </row>
    <row r="7641" spans="2:22" x14ac:dyDescent="0.3">
      <c r="B7641" s="13">
        <v>2023</v>
      </c>
      <c r="C7641" s="13">
        <v>11</v>
      </c>
      <c r="D7641" s="13">
        <v>12</v>
      </c>
      <c r="E7641" s="83" t="s">
        <v>415</v>
      </c>
      <c r="F7641" s="13">
        <v>7</v>
      </c>
      <c r="G7641" s="13">
        <v>18</v>
      </c>
      <c r="H7641" s="13" t="s">
        <v>71</v>
      </c>
      <c r="I7641" s="13" t="s">
        <v>54</v>
      </c>
      <c r="J7641" s="13"/>
      <c r="K7641" s="13" t="s">
        <v>28</v>
      </c>
      <c r="L7641" s="12">
        <f t="shared" ca="1" si="1066"/>
        <v>1.5972007964488999</v>
      </c>
      <c r="M7641" s="101">
        <f t="shared" ca="1" si="1067"/>
        <v>0.13913216137866369</v>
      </c>
      <c r="N7641" s="101">
        <f t="shared" ca="1" si="1074"/>
        <v>1052.249274988623</v>
      </c>
      <c r="O7641" s="101">
        <f t="shared" ca="1" si="1068"/>
        <v>0.45017104447912243</v>
      </c>
      <c r="Q7641" s="12">
        <f t="shared" ca="1" si="1069"/>
        <v>0</v>
      </c>
      <c r="R7641" s="101">
        <f t="shared" ca="1" si="1070"/>
        <v>0</v>
      </c>
      <c r="S7641" s="13"/>
      <c r="T7641" s="101">
        <f t="shared" ca="1" si="1071"/>
        <v>0.13913216137866369</v>
      </c>
      <c r="U7641" s="101">
        <f t="shared" ca="1" si="1072"/>
        <v>0.315314057232287</v>
      </c>
      <c r="V7641" s="101">
        <f t="shared" ca="1" si="1073"/>
        <v>189.51769239266901</v>
      </c>
    </row>
    <row r="7642" spans="2:22" x14ac:dyDescent="0.3">
      <c r="B7642" s="13">
        <v>2023</v>
      </c>
      <c r="C7642" s="13">
        <v>11</v>
      </c>
      <c r="D7642" s="13">
        <v>12</v>
      </c>
      <c r="E7642" s="83" t="s">
        <v>415</v>
      </c>
      <c r="F7642" s="13">
        <v>7</v>
      </c>
      <c r="G7642" s="13">
        <v>19</v>
      </c>
      <c r="H7642" s="13" t="s">
        <v>71</v>
      </c>
      <c r="I7642" s="13" t="s">
        <v>54</v>
      </c>
      <c r="J7642" s="13"/>
      <c r="K7642" s="13" t="s">
        <v>28</v>
      </c>
      <c r="L7642" s="12">
        <f t="shared" ca="1" si="1066"/>
        <v>1.7586380460778264</v>
      </c>
      <c r="M7642" s="101">
        <f t="shared" ca="1" si="1067"/>
        <v>0.15319496019383946</v>
      </c>
      <c r="N7642" s="101">
        <f t="shared" ca="1" si="1074"/>
        <v>1052.5964594495529</v>
      </c>
      <c r="O7642" s="101">
        <f t="shared" ca="1" si="1068"/>
        <v>0.49567213328703535</v>
      </c>
      <c r="Q7642" s="12">
        <f t="shared" ca="1" si="1069"/>
        <v>0</v>
      </c>
      <c r="R7642" s="101">
        <f t="shared" ca="1" si="1070"/>
        <v>0</v>
      </c>
      <c r="S7642" s="13"/>
      <c r="T7642" s="101">
        <f t="shared" ca="1" si="1071"/>
        <v>0.15319496019383946</v>
      </c>
      <c r="U7642" s="101">
        <f t="shared" ca="1" si="1072"/>
        <v>0.34718446092986427</v>
      </c>
      <c r="V7642" s="101">
        <f t="shared" ca="1" si="1073"/>
        <v>190.01807181379272</v>
      </c>
    </row>
    <row r="7643" spans="2:22" x14ac:dyDescent="0.3">
      <c r="B7643" s="13">
        <v>2023</v>
      </c>
      <c r="C7643" s="13">
        <v>11</v>
      </c>
      <c r="D7643" s="13">
        <v>12</v>
      </c>
      <c r="E7643" s="83" t="s">
        <v>415</v>
      </c>
      <c r="F7643" s="13">
        <v>7</v>
      </c>
      <c r="G7643" s="13">
        <v>20</v>
      </c>
      <c r="H7643" s="13" t="s">
        <v>69</v>
      </c>
      <c r="I7643" s="13" t="s">
        <v>54</v>
      </c>
      <c r="J7643" s="13"/>
      <c r="K7643" s="13" t="s">
        <v>28</v>
      </c>
      <c r="L7643" s="12">
        <f t="shared" ca="1" si="1066"/>
        <v>1.4018776829655266</v>
      </c>
      <c r="M7643" s="101">
        <f t="shared" ca="1" si="1067"/>
        <v>7.383689756179429E-2</v>
      </c>
      <c r="N7643" s="101">
        <f t="shared" ca="1" si="1074"/>
        <v>1052.5964594495529</v>
      </c>
      <c r="O7643" s="101">
        <f t="shared" ca="1" si="1068"/>
        <v>0.15126260199198033</v>
      </c>
      <c r="Q7643" s="12">
        <f t="shared" ca="1" si="1069"/>
        <v>0</v>
      </c>
      <c r="R7643" s="101">
        <f t="shared" ca="1" si="1070"/>
        <v>0</v>
      </c>
      <c r="S7643" s="13"/>
      <c r="T7643" s="101">
        <f t="shared" ca="1" si="1071"/>
        <v>7.383689756179429E-2</v>
      </c>
      <c r="U7643" s="101">
        <f t="shared" si="1072"/>
        <v>0</v>
      </c>
      <c r="V7643" s="101">
        <f t="shared" ca="1" si="1073"/>
        <v>190.09190871135451</v>
      </c>
    </row>
    <row r="7644" spans="2:22" x14ac:dyDescent="0.3">
      <c r="B7644" s="13">
        <v>2023</v>
      </c>
      <c r="C7644" s="13">
        <v>11</v>
      </c>
      <c r="D7644" s="13">
        <v>12</v>
      </c>
      <c r="E7644" s="83" t="s">
        <v>415</v>
      </c>
      <c r="F7644" s="13">
        <v>7</v>
      </c>
      <c r="G7644" s="13">
        <v>21</v>
      </c>
      <c r="H7644" s="13" t="s">
        <v>69</v>
      </c>
      <c r="I7644" s="13" t="s">
        <v>54</v>
      </c>
      <c r="J7644" s="13"/>
      <c r="K7644" s="13" t="s">
        <v>28</v>
      </c>
      <c r="L7644" s="12">
        <f t="shared" ca="1" si="1066"/>
        <v>1.3829500936677399</v>
      </c>
      <c r="M7644" s="101">
        <f t="shared" ca="1" si="1067"/>
        <v>7.2839981433479861E-2</v>
      </c>
      <c r="N7644" s="101">
        <f t="shared" ca="1" si="1074"/>
        <v>1052.5964594495529</v>
      </c>
      <c r="O7644" s="101">
        <f t="shared" ca="1" si="1068"/>
        <v>0.14922031510674913</v>
      </c>
      <c r="Q7644" s="12">
        <f t="shared" ca="1" si="1069"/>
        <v>0</v>
      </c>
      <c r="R7644" s="101">
        <f t="shared" ca="1" si="1070"/>
        <v>0</v>
      </c>
      <c r="S7644" s="13"/>
      <c r="T7644" s="101">
        <f t="shared" ca="1" si="1071"/>
        <v>7.2839981433479861E-2</v>
      </c>
      <c r="U7644" s="101">
        <f t="shared" si="1072"/>
        <v>0</v>
      </c>
      <c r="V7644" s="101">
        <f t="shared" ca="1" si="1073"/>
        <v>190.16474869278798</v>
      </c>
    </row>
    <row r="7645" spans="2:22" x14ac:dyDescent="0.3">
      <c r="B7645" s="13">
        <v>2023</v>
      </c>
      <c r="C7645" s="13">
        <v>11</v>
      </c>
      <c r="D7645" s="13">
        <v>12</v>
      </c>
      <c r="E7645" s="83" t="s">
        <v>415</v>
      </c>
      <c r="F7645" s="13">
        <v>7</v>
      </c>
      <c r="G7645" s="13">
        <v>22</v>
      </c>
      <c r="H7645" s="13" t="s">
        <v>69</v>
      </c>
      <c r="I7645" s="13" t="s">
        <v>54</v>
      </c>
      <c r="J7645" s="13"/>
      <c r="K7645" s="13" t="s">
        <v>28</v>
      </c>
      <c r="L7645" s="12">
        <f t="shared" ca="1" si="1066"/>
        <v>1.608473491862092</v>
      </c>
      <c r="M7645" s="101">
        <f t="shared" ca="1" si="1067"/>
        <v>8.4718298816376381E-2</v>
      </c>
      <c r="N7645" s="101">
        <f t="shared" ca="1" si="1074"/>
        <v>1052.5964594495529</v>
      </c>
      <c r="O7645" s="101">
        <f t="shared" ca="1" si="1068"/>
        <v>0.17355428977191972</v>
      </c>
      <c r="Q7645" s="12">
        <f t="shared" ca="1" si="1069"/>
        <v>0</v>
      </c>
      <c r="R7645" s="101">
        <f t="shared" ca="1" si="1070"/>
        <v>0</v>
      </c>
      <c r="S7645" s="13"/>
      <c r="T7645" s="101">
        <f t="shared" ca="1" si="1071"/>
        <v>8.4718298816376381E-2</v>
      </c>
      <c r="U7645" s="101">
        <f t="shared" si="1072"/>
        <v>0</v>
      </c>
      <c r="V7645" s="101">
        <f t="shared" ca="1" si="1073"/>
        <v>190.24946699160435</v>
      </c>
    </row>
    <row r="7646" spans="2:22" x14ac:dyDescent="0.3">
      <c r="B7646" s="13">
        <v>2023</v>
      </c>
      <c r="C7646" s="13">
        <v>11</v>
      </c>
      <c r="D7646" s="13">
        <v>12</v>
      </c>
      <c r="E7646" s="83" t="s">
        <v>415</v>
      </c>
      <c r="F7646" s="13">
        <v>7</v>
      </c>
      <c r="G7646" s="13">
        <v>23</v>
      </c>
      <c r="H7646" s="13" t="s">
        <v>69</v>
      </c>
      <c r="I7646" s="13" t="s">
        <v>54</v>
      </c>
      <c r="J7646" s="13"/>
      <c r="K7646" s="13" t="s">
        <v>28</v>
      </c>
      <c r="L7646" s="12">
        <f t="shared" ca="1" si="1066"/>
        <v>1.1444669899175655</v>
      </c>
      <c r="M7646" s="101">
        <f t="shared" ca="1" si="1067"/>
        <v>6.0279076358958177E-2</v>
      </c>
      <c r="N7646" s="101">
        <f t="shared" ca="1" si="1074"/>
        <v>1052.5964594495529</v>
      </c>
      <c r="O7646" s="101">
        <f t="shared" ca="1" si="1068"/>
        <v>0.12348798821210531</v>
      </c>
      <c r="Q7646" s="12">
        <f t="shared" ca="1" si="1069"/>
        <v>0</v>
      </c>
      <c r="R7646" s="101">
        <f t="shared" ca="1" si="1070"/>
        <v>0</v>
      </c>
      <c r="S7646" s="13"/>
      <c r="T7646" s="101">
        <f t="shared" ca="1" si="1071"/>
        <v>6.0279076358958177E-2</v>
      </c>
      <c r="U7646" s="101">
        <f t="shared" si="1072"/>
        <v>0</v>
      </c>
      <c r="V7646" s="101">
        <f t="shared" ca="1" si="1073"/>
        <v>190.30974606796332</v>
      </c>
    </row>
    <row r="7647" spans="2:22" x14ac:dyDescent="0.3">
      <c r="B7647" s="13">
        <v>2023</v>
      </c>
      <c r="C7647" s="13">
        <v>11</v>
      </c>
      <c r="D7647" s="13">
        <v>13</v>
      </c>
      <c r="E7647" s="83" t="s">
        <v>416</v>
      </c>
      <c r="F7647" s="13">
        <v>1</v>
      </c>
      <c r="G7647" s="13">
        <v>0</v>
      </c>
      <c r="H7647" s="13" t="s">
        <v>69</v>
      </c>
      <c r="I7647" s="13" t="s">
        <v>54</v>
      </c>
      <c r="J7647" s="13"/>
      <c r="K7647" s="13" t="s">
        <v>28</v>
      </c>
      <c r="L7647" s="12">
        <f t="shared" ca="1" si="1066"/>
        <v>1.5081597944875833</v>
      </c>
      <c r="M7647" s="101">
        <f t="shared" ca="1" si="1067"/>
        <v>7.9434776375661015E-2</v>
      </c>
      <c r="N7647" s="101">
        <f t="shared" ca="1" si="1074"/>
        <v>1052.5964594495529</v>
      </c>
      <c r="O7647" s="101">
        <f t="shared" ca="1" si="1068"/>
        <v>0.16273044182521024</v>
      </c>
      <c r="Q7647" s="12">
        <f t="shared" ca="1" si="1069"/>
        <v>0</v>
      </c>
      <c r="R7647" s="101">
        <f t="shared" ca="1" si="1070"/>
        <v>0</v>
      </c>
      <c r="S7647" s="13"/>
      <c r="T7647" s="101">
        <f t="shared" ca="1" si="1071"/>
        <v>7.9434776375661015E-2</v>
      </c>
      <c r="U7647" s="101">
        <f t="shared" si="1072"/>
        <v>0</v>
      </c>
      <c r="V7647" s="101">
        <f t="shared" ca="1" si="1073"/>
        <v>190.38918084433897</v>
      </c>
    </row>
    <row r="7648" spans="2:22" x14ac:dyDescent="0.3">
      <c r="B7648" s="13">
        <v>2023</v>
      </c>
      <c r="C7648" s="13">
        <v>11</v>
      </c>
      <c r="D7648" s="13">
        <v>13</v>
      </c>
      <c r="E7648" s="83" t="s">
        <v>416</v>
      </c>
      <c r="F7648" s="13">
        <v>1</v>
      </c>
      <c r="G7648" s="13">
        <v>1</v>
      </c>
      <c r="H7648" s="13" t="s">
        <v>69</v>
      </c>
      <c r="I7648" s="13" t="s">
        <v>54</v>
      </c>
      <c r="J7648" s="13"/>
      <c r="K7648" s="13" t="s">
        <v>28</v>
      </c>
      <c r="L7648" s="12">
        <f t="shared" ca="1" si="1066"/>
        <v>0.82340615473453271</v>
      </c>
      <c r="M7648" s="101">
        <f t="shared" ca="1" si="1067"/>
        <v>4.336880216986784E-2</v>
      </c>
      <c r="N7648" s="101">
        <f t="shared" ca="1" si="1074"/>
        <v>1052.5964594495529</v>
      </c>
      <c r="O7648" s="101">
        <f t="shared" ca="1" si="1068"/>
        <v>8.8845524095856082E-2</v>
      </c>
      <c r="Q7648" s="12">
        <f t="shared" ca="1" si="1069"/>
        <v>0</v>
      </c>
      <c r="R7648" s="101">
        <f t="shared" ca="1" si="1070"/>
        <v>0</v>
      </c>
      <c r="S7648" s="13"/>
      <c r="T7648" s="101">
        <f t="shared" ca="1" si="1071"/>
        <v>4.336880216986784E-2</v>
      </c>
      <c r="U7648" s="101">
        <f t="shared" si="1072"/>
        <v>0</v>
      </c>
      <c r="V7648" s="101">
        <f t="shared" ca="1" si="1073"/>
        <v>190.43254964650885</v>
      </c>
    </row>
    <row r="7649" spans="2:22" x14ac:dyDescent="0.3">
      <c r="B7649" s="13">
        <v>2023</v>
      </c>
      <c r="C7649" s="13">
        <v>11</v>
      </c>
      <c r="D7649" s="13">
        <v>13</v>
      </c>
      <c r="E7649" s="83" t="s">
        <v>416</v>
      </c>
      <c r="F7649" s="13">
        <v>1</v>
      </c>
      <c r="G7649" s="13">
        <v>2</v>
      </c>
      <c r="H7649" s="13" t="s">
        <v>69</v>
      </c>
      <c r="I7649" s="13" t="s">
        <v>54</v>
      </c>
      <c r="J7649" s="13"/>
      <c r="K7649" s="13" t="s">
        <v>28</v>
      </c>
      <c r="L7649" s="12">
        <f t="shared" ca="1" si="1066"/>
        <v>0.81086230579775254</v>
      </c>
      <c r="M7649" s="101">
        <f t="shared" ca="1" si="1067"/>
        <v>4.270811764636763E-2</v>
      </c>
      <c r="N7649" s="101">
        <f t="shared" ca="1" si="1074"/>
        <v>1052.5964594495529</v>
      </c>
      <c r="O7649" s="101">
        <f t="shared" ca="1" si="1068"/>
        <v>8.7492042795577499E-2</v>
      </c>
      <c r="Q7649" s="12">
        <f t="shared" ca="1" si="1069"/>
        <v>0</v>
      </c>
      <c r="R7649" s="101">
        <f t="shared" ca="1" si="1070"/>
        <v>0</v>
      </c>
      <c r="S7649" s="13"/>
      <c r="T7649" s="101">
        <f t="shared" ca="1" si="1071"/>
        <v>4.270811764636763E-2</v>
      </c>
      <c r="U7649" s="101">
        <f t="shared" si="1072"/>
        <v>0</v>
      </c>
      <c r="V7649" s="101">
        <f t="shared" ca="1" si="1073"/>
        <v>190.4752577641552</v>
      </c>
    </row>
    <row r="7650" spans="2:22" x14ac:dyDescent="0.3">
      <c r="B7650" s="13">
        <v>2023</v>
      </c>
      <c r="C7650" s="13">
        <v>11</v>
      </c>
      <c r="D7650" s="13">
        <v>13</v>
      </c>
      <c r="E7650" s="83" t="s">
        <v>416</v>
      </c>
      <c r="F7650" s="13">
        <v>1</v>
      </c>
      <c r="G7650" s="13">
        <v>3</v>
      </c>
      <c r="H7650" s="13" t="s">
        <v>69</v>
      </c>
      <c r="I7650" s="13" t="s">
        <v>54</v>
      </c>
      <c r="J7650" s="13"/>
      <c r="K7650" s="13" t="s">
        <v>28</v>
      </c>
      <c r="L7650" s="12">
        <f t="shared" ca="1" si="1066"/>
        <v>0.85990570014828815</v>
      </c>
      <c r="M7650" s="101">
        <f t="shared" ca="1" si="1067"/>
        <v>4.5291233226810342E-2</v>
      </c>
      <c r="N7650" s="101">
        <f t="shared" ca="1" si="1074"/>
        <v>1052.5964594495529</v>
      </c>
      <c r="O7650" s="101">
        <f t="shared" ca="1" si="1068"/>
        <v>9.2783825046000287E-2</v>
      </c>
      <c r="Q7650" s="12">
        <f t="shared" ca="1" si="1069"/>
        <v>0</v>
      </c>
      <c r="R7650" s="101">
        <f t="shared" ca="1" si="1070"/>
        <v>0</v>
      </c>
      <c r="S7650" s="13"/>
      <c r="T7650" s="101">
        <f t="shared" ca="1" si="1071"/>
        <v>4.5291233226810342E-2</v>
      </c>
      <c r="U7650" s="101">
        <f t="shared" si="1072"/>
        <v>0</v>
      </c>
      <c r="V7650" s="101">
        <f t="shared" ca="1" si="1073"/>
        <v>190.52054899738201</v>
      </c>
    </row>
    <row r="7651" spans="2:22" x14ac:dyDescent="0.3">
      <c r="B7651" s="13">
        <v>2023</v>
      </c>
      <c r="C7651" s="13">
        <v>11</v>
      </c>
      <c r="D7651" s="13">
        <v>13</v>
      </c>
      <c r="E7651" s="83" t="s">
        <v>416</v>
      </c>
      <c r="F7651" s="13">
        <v>1</v>
      </c>
      <c r="G7651" s="13">
        <v>4</v>
      </c>
      <c r="H7651" s="13" t="s">
        <v>69</v>
      </c>
      <c r="I7651" s="13" t="s">
        <v>54</v>
      </c>
      <c r="J7651" s="13"/>
      <c r="K7651" s="13" t="s">
        <v>28</v>
      </c>
      <c r="L7651" s="12">
        <f t="shared" ca="1" si="1066"/>
        <v>0.90404948496013782</v>
      </c>
      <c r="M7651" s="101">
        <f t="shared" ca="1" si="1067"/>
        <v>4.761628637285046E-2</v>
      </c>
      <c r="N7651" s="101">
        <f t="shared" ca="1" si="1074"/>
        <v>1052.5964594495529</v>
      </c>
      <c r="O7651" s="101">
        <f t="shared" ca="1" si="1068"/>
        <v>9.7546939427198873E-2</v>
      </c>
      <c r="Q7651" s="12">
        <f t="shared" ca="1" si="1069"/>
        <v>0</v>
      </c>
      <c r="R7651" s="101">
        <f t="shared" ca="1" si="1070"/>
        <v>0</v>
      </c>
      <c r="S7651" s="13"/>
      <c r="T7651" s="101">
        <f t="shared" ca="1" si="1071"/>
        <v>4.761628637285046E-2</v>
      </c>
      <c r="U7651" s="101">
        <f t="shared" si="1072"/>
        <v>0</v>
      </c>
      <c r="V7651" s="101">
        <f t="shared" ca="1" si="1073"/>
        <v>190.56816528375487</v>
      </c>
    </row>
    <row r="7652" spans="2:22" x14ac:dyDescent="0.3">
      <c r="B7652" s="13">
        <v>2023</v>
      </c>
      <c r="C7652" s="13">
        <v>11</v>
      </c>
      <c r="D7652" s="13">
        <v>13</v>
      </c>
      <c r="E7652" s="83" t="s">
        <v>416</v>
      </c>
      <c r="F7652" s="13">
        <v>1</v>
      </c>
      <c r="G7652" s="13">
        <v>5</v>
      </c>
      <c r="H7652" s="13" t="s">
        <v>69</v>
      </c>
      <c r="I7652" s="13" t="s">
        <v>54</v>
      </c>
      <c r="J7652" s="13"/>
      <c r="K7652" s="13" t="s">
        <v>28</v>
      </c>
      <c r="L7652" s="12">
        <f t="shared" ca="1" si="1066"/>
        <v>0.7320783304227535</v>
      </c>
      <c r="M7652" s="101">
        <f t="shared" ca="1" si="1067"/>
        <v>3.8558565663366427E-2</v>
      </c>
      <c r="N7652" s="101">
        <f t="shared" ca="1" si="1074"/>
        <v>1052.5964594495529</v>
      </c>
      <c r="O7652" s="101">
        <f t="shared" ca="1" si="1068"/>
        <v>7.8991251852615102E-2</v>
      </c>
      <c r="Q7652" s="12">
        <f t="shared" ca="1" si="1069"/>
        <v>0</v>
      </c>
      <c r="R7652" s="101">
        <f t="shared" ca="1" si="1070"/>
        <v>0</v>
      </c>
      <c r="S7652" s="13"/>
      <c r="T7652" s="101">
        <f t="shared" ca="1" si="1071"/>
        <v>3.8558565663366427E-2</v>
      </c>
      <c r="U7652" s="101">
        <f t="shared" si="1072"/>
        <v>0</v>
      </c>
      <c r="V7652" s="101">
        <f t="shared" ca="1" si="1073"/>
        <v>190.60672384941824</v>
      </c>
    </row>
    <row r="7653" spans="2:22" x14ac:dyDescent="0.3">
      <c r="B7653" s="13">
        <v>2023</v>
      </c>
      <c r="C7653" s="13">
        <v>11</v>
      </c>
      <c r="D7653" s="13">
        <v>13</v>
      </c>
      <c r="E7653" s="83" t="s">
        <v>416</v>
      </c>
      <c r="F7653" s="13">
        <v>1</v>
      </c>
      <c r="G7653" s="13">
        <v>6</v>
      </c>
      <c r="H7653" s="13" t="s">
        <v>69</v>
      </c>
      <c r="I7653" s="13" t="s">
        <v>54</v>
      </c>
      <c r="J7653" s="13"/>
      <c r="K7653" s="13" t="s">
        <v>28</v>
      </c>
      <c r="L7653" s="12">
        <f t="shared" ca="1" si="1066"/>
        <v>0.97975399715015943</v>
      </c>
      <c r="M7653" s="101">
        <f t="shared" ca="1" si="1067"/>
        <v>5.16036430298989E-2</v>
      </c>
      <c r="N7653" s="101">
        <f t="shared" ca="1" si="1074"/>
        <v>1052.5964594495529</v>
      </c>
      <c r="O7653" s="101">
        <f t="shared" ca="1" si="1068"/>
        <v>0.1057154562925022</v>
      </c>
      <c r="Q7653" s="12">
        <f t="shared" ca="1" si="1069"/>
        <v>0</v>
      </c>
      <c r="R7653" s="101">
        <f t="shared" ca="1" si="1070"/>
        <v>0</v>
      </c>
      <c r="S7653" s="13"/>
      <c r="T7653" s="101">
        <f t="shared" ca="1" si="1071"/>
        <v>5.16036430298989E-2</v>
      </c>
      <c r="U7653" s="101">
        <f t="shared" si="1072"/>
        <v>0</v>
      </c>
      <c r="V7653" s="101">
        <f t="shared" ca="1" si="1073"/>
        <v>190.65832749244814</v>
      </c>
    </row>
    <row r="7654" spans="2:22" x14ac:dyDescent="0.3">
      <c r="B7654" s="13">
        <v>2023</v>
      </c>
      <c r="C7654" s="13">
        <v>11</v>
      </c>
      <c r="D7654" s="13">
        <v>13</v>
      </c>
      <c r="E7654" s="83" t="s">
        <v>416</v>
      </c>
      <c r="F7654" s="13">
        <v>1</v>
      </c>
      <c r="G7654" s="13">
        <v>7</v>
      </c>
      <c r="H7654" s="13" t="s">
        <v>69</v>
      </c>
      <c r="I7654" s="13" t="s">
        <v>54</v>
      </c>
      <c r="J7654" s="13"/>
      <c r="K7654" s="13" t="s">
        <v>28</v>
      </c>
      <c r="L7654" s="12">
        <f t="shared" ca="1" si="1066"/>
        <v>0.86827980367149149</v>
      </c>
      <c r="M7654" s="101">
        <f t="shared" ca="1" si="1067"/>
        <v>4.5732297259377455E-2</v>
      </c>
      <c r="N7654" s="101">
        <f t="shared" ca="1" si="1074"/>
        <v>1052.5964594495529</v>
      </c>
      <c r="O7654" s="101">
        <f t="shared" ca="1" si="1068"/>
        <v>9.3687390816153931E-2</v>
      </c>
      <c r="Q7654" s="12">
        <f t="shared" ca="1" si="1069"/>
        <v>1.7298130587842142</v>
      </c>
      <c r="R7654" s="101">
        <f t="shared" ca="1" si="1070"/>
        <v>7.2928790045291986E-2</v>
      </c>
      <c r="S7654" s="13"/>
      <c r="T7654" s="101">
        <f t="shared" ca="1" si="1071"/>
        <v>0</v>
      </c>
      <c r="U7654" s="101">
        <f t="shared" si="1072"/>
        <v>0</v>
      </c>
      <c r="V7654" s="101">
        <f t="shared" ca="1" si="1073"/>
        <v>190.51246991235755</v>
      </c>
    </row>
    <row r="7655" spans="2:22" x14ac:dyDescent="0.3">
      <c r="B7655" s="13">
        <v>2023</v>
      </c>
      <c r="C7655" s="13">
        <v>11</v>
      </c>
      <c r="D7655" s="13">
        <v>13</v>
      </c>
      <c r="E7655" s="83" t="s">
        <v>416</v>
      </c>
      <c r="F7655" s="13">
        <v>1</v>
      </c>
      <c r="G7655" s="13">
        <v>8</v>
      </c>
      <c r="H7655" s="13" t="s">
        <v>69</v>
      </c>
      <c r="I7655" s="13" t="s">
        <v>54</v>
      </c>
      <c r="J7655" s="13"/>
      <c r="K7655" s="13" t="s">
        <v>28</v>
      </c>
      <c r="L7655" s="12">
        <f t="shared" ca="1" si="1066"/>
        <v>1.2465215318968834</v>
      </c>
      <c r="M7655" s="101">
        <f t="shared" ca="1" si="1067"/>
        <v>6.5654289085008852E-2</v>
      </c>
      <c r="N7655" s="101">
        <f t="shared" ca="1" si="1074"/>
        <v>1052.5964594495529</v>
      </c>
      <c r="O7655" s="101">
        <f t="shared" ca="1" si="1068"/>
        <v>0.13449967329167373</v>
      </c>
      <c r="Q7655" s="12">
        <f t="shared" ca="1" si="1069"/>
        <v>3.9000356185825087</v>
      </c>
      <c r="R7655" s="101">
        <f t="shared" ca="1" si="1070"/>
        <v>0.22461996743793819</v>
      </c>
      <c r="S7655" s="13"/>
      <c r="T7655" s="101">
        <f t="shared" ca="1" si="1071"/>
        <v>0</v>
      </c>
      <c r="U7655" s="101">
        <f t="shared" si="1072"/>
        <v>0</v>
      </c>
      <c r="V7655" s="101">
        <f t="shared" ca="1" si="1073"/>
        <v>190.06322997748165</v>
      </c>
    </row>
    <row r="7656" spans="2:22" x14ac:dyDescent="0.3">
      <c r="B7656" s="13">
        <v>2023</v>
      </c>
      <c r="C7656" s="13">
        <v>11</v>
      </c>
      <c r="D7656" s="13">
        <v>13</v>
      </c>
      <c r="E7656" s="83" t="s">
        <v>416</v>
      </c>
      <c r="F7656" s="13">
        <v>1</v>
      </c>
      <c r="G7656" s="13">
        <v>9</v>
      </c>
      <c r="H7656" s="13" t="s">
        <v>69</v>
      </c>
      <c r="I7656" s="13" t="s">
        <v>54</v>
      </c>
      <c r="J7656" s="13"/>
      <c r="K7656" s="13" t="s">
        <v>28</v>
      </c>
      <c r="L7656" s="12">
        <f t="shared" ca="1" si="1066"/>
        <v>1.3457033643719225</v>
      </c>
      <c r="M7656" s="101">
        <f t="shared" ca="1" si="1067"/>
        <v>7.0878196201469165E-2</v>
      </c>
      <c r="N7656" s="101">
        <f t="shared" ca="1" si="1074"/>
        <v>1052.5964594495529</v>
      </c>
      <c r="O7656" s="101">
        <f t="shared" ca="1" si="1068"/>
        <v>0.14520139301573043</v>
      </c>
      <c r="Q7656" s="12">
        <f t="shared" ca="1" si="1069"/>
        <v>1.9054467106037345</v>
      </c>
      <c r="R7656" s="101">
        <f t="shared" ca="1" si="1070"/>
        <v>4.7382274258522886E-2</v>
      </c>
      <c r="S7656" s="13"/>
      <c r="T7656" s="101">
        <f t="shared" ca="1" si="1071"/>
        <v>0</v>
      </c>
      <c r="U7656" s="101">
        <f t="shared" si="1072"/>
        <v>0</v>
      </c>
      <c r="V7656" s="101">
        <f t="shared" ca="1" si="1073"/>
        <v>189.96846542896461</v>
      </c>
    </row>
    <row r="7657" spans="2:22" x14ac:dyDescent="0.3">
      <c r="B7657" s="13">
        <v>2023</v>
      </c>
      <c r="C7657" s="13">
        <v>11</v>
      </c>
      <c r="D7657" s="13">
        <v>13</v>
      </c>
      <c r="E7657" s="83" t="s">
        <v>416</v>
      </c>
      <c r="F7657" s="13">
        <v>1</v>
      </c>
      <c r="G7657" s="13">
        <v>10</v>
      </c>
      <c r="H7657" s="13" t="s">
        <v>70</v>
      </c>
      <c r="I7657" s="13" t="s">
        <v>54</v>
      </c>
      <c r="J7657" s="13"/>
      <c r="K7657" s="13" t="s">
        <v>28</v>
      </c>
      <c r="L7657" s="12">
        <f t="shared" ca="1" si="1066"/>
        <v>1.1729532891170333</v>
      </c>
      <c r="M7657" s="101">
        <f t="shared" ca="1" si="1067"/>
        <v>3.7135701133445276E-2</v>
      </c>
      <c r="N7657" s="101">
        <f t="shared" ca="1" si="1074"/>
        <v>1052.5964594495529</v>
      </c>
      <c r="O7657" s="101">
        <f t="shared" ca="1" si="1068"/>
        <v>3.7135701133445276E-2</v>
      </c>
      <c r="Q7657" s="12">
        <f t="shared" ca="1" si="1069"/>
        <v>0</v>
      </c>
      <c r="R7657" s="101">
        <f t="shared" ca="1" si="1070"/>
        <v>0</v>
      </c>
      <c r="S7657" s="13"/>
      <c r="T7657" s="101">
        <f t="shared" ca="1" si="1071"/>
        <v>3.7135701133445276E-2</v>
      </c>
      <c r="U7657" s="101">
        <f t="shared" si="1072"/>
        <v>0</v>
      </c>
      <c r="V7657" s="101">
        <f t="shared" ca="1" si="1073"/>
        <v>190.00560113009806</v>
      </c>
    </row>
    <row r="7658" spans="2:22" x14ac:dyDescent="0.3">
      <c r="B7658" s="13">
        <v>2023</v>
      </c>
      <c r="C7658" s="13">
        <v>11</v>
      </c>
      <c r="D7658" s="13">
        <v>13</v>
      </c>
      <c r="E7658" s="83" t="s">
        <v>416</v>
      </c>
      <c r="F7658" s="13">
        <v>1</v>
      </c>
      <c r="G7658" s="13">
        <v>11</v>
      </c>
      <c r="H7658" s="13" t="s">
        <v>70</v>
      </c>
      <c r="I7658" s="13" t="s">
        <v>54</v>
      </c>
      <c r="J7658" s="13"/>
      <c r="K7658" s="13" t="s">
        <v>28</v>
      </c>
      <c r="L7658" s="12">
        <f t="shared" ca="1" si="1066"/>
        <v>1.4235523424975813</v>
      </c>
      <c r="M7658" s="101">
        <f t="shared" ca="1" si="1067"/>
        <v>4.5069667163473423E-2</v>
      </c>
      <c r="N7658" s="101">
        <f t="shared" ca="1" si="1074"/>
        <v>1052.5964594495529</v>
      </c>
      <c r="O7658" s="101">
        <f t="shared" ca="1" si="1068"/>
        <v>4.5069667163473423E-2</v>
      </c>
      <c r="Q7658" s="12">
        <f t="shared" ca="1" si="1069"/>
        <v>0</v>
      </c>
      <c r="R7658" s="101">
        <f t="shared" ca="1" si="1070"/>
        <v>0</v>
      </c>
      <c r="S7658" s="13"/>
      <c r="T7658" s="101">
        <f t="shared" ca="1" si="1071"/>
        <v>4.5069667163473423E-2</v>
      </c>
      <c r="U7658" s="101">
        <f t="shared" si="1072"/>
        <v>0</v>
      </c>
      <c r="V7658" s="101">
        <f t="shared" ca="1" si="1073"/>
        <v>190.05067079726152</v>
      </c>
    </row>
    <row r="7659" spans="2:22" x14ac:dyDescent="0.3">
      <c r="B7659" s="13">
        <v>2023</v>
      </c>
      <c r="C7659" s="13">
        <v>11</v>
      </c>
      <c r="D7659" s="13">
        <v>13</v>
      </c>
      <c r="E7659" s="83" t="s">
        <v>416</v>
      </c>
      <c r="F7659" s="13">
        <v>1</v>
      </c>
      <c r="G7659" s="13">
        <v>12</v>
      </c>
      <c r="H7659" s="13" t="s">
        <v>70</v>
      </c>
      <c r="I7659" s="13" t="s">
        <v>54</v>
      </c>
      <c r="J7659" s="13"/>
      <c r="K7659" s="13" t="s">
        <v>28</v>
      </c>
      <c r="L7659" s="12">
        <f t="shared" ca="1" si="1066"/>
        <v>1.1430734300160779</v>
      </c>
      <c r="M7659" s="101">
        <f t="shared" ca="1" si="1067"/>
        <v>3.6189704794309024E-2</v>
      </c>
      <c r="N7659" s="101">
        <f t="shared" ca="1" si="1074"/>
        <v>1052.5964594495529</v>
      </c>
      <c r="O7659" s="101">
        <f t="shared" ca="1" si="1068"/>
        <v>3.6189704794309024E-2</v>
      </c>
      <c r="Q7659" s="12">
        <f t="shared" ca="1" si="1069"/>
        <v>5.6000000000000005</v>
      </c>
      <c r="R7659" s="101">
        <f t="shared" ca="1" si="1070"/>
        <v>0.37727883414913904</v>
      </c>
      <c r="S7659" s="13"/>
      <c r="T7659" s="101">
        <f t="shared" ca="1" si="1071"/>
        <v>0</v>
      </c>
      <c r="U7659" s="101">
        <f t="shared" si="1072"/>
        <v>0</v>
      </c>
      <c r="V7659" s="101">
        <f t="shared" ca="1" si="1073"/>
        <v>189.29611312896324</v>
      </c>
    </row>
    <row r="7660" spans="2:22" x14ac:dyDescent="0.3">
      <c r="B7660" s="13">
        <v>2023</v>
      </c>
      <c r="C7660" s="13">
        <v>11</v>
      </c>
      <c r="D7660" s="13">
        <v>13</v>
      </c>
      <c r="E7660" s="83" t="s">
        <v>416</v>
      </c>
      <c r="F7660" s="13">
        <v>1</v>
      </c>
      <c r="G7660" s="13">
        <v>13</v>
      </c>
      <c r="H7660" s="13" t="s">
        <v>70</v>
      </c>
      <c r="I7660" s="13" t="s">
        <v>54</v>
      </c>
      <c r="J7660" s="13"/>
      <c r="K7660" s="13" t="s">
        <v>28</v>
      </c>
      <c r="L7660" s="12">
        <f t="shared" ca="1" si="1066"/>
        <v>1.1283168800443026</v>
      </c>
      <c r="M7660" s="101">
        <f t="shared" ca="1" si="1067"/>
        <v>3.5722512422202625E-2</v>
      </c>
      <c r="N7660" s="101">
        <f t="shared" ca="1" si="1074"/>
        <v>1052.5964594495529</v>
      </c>
      <c r="O7660" s="101">
        <f t="shared" ca="1" si="1068"/>
        <v>3.5722512422202625E-2</v>
      </c>
      <c r="Q7660" s="12">
        <f t="shared" ca="1" si="1069"/>
        <v>5.6000000000000005</v>
      </c>
      <c r="R7660" s="101">
        <f t="shared" ca="1" si="1070"/>
        <v>0.37852797610424982</v>
      </c>
      <c r="S7660" s="13"/>
      <c r="T7660" s="101">
        <f t="shared" ca="1" si="1071"/>
        <v>0</v>
      </c>
      <c r="U7660" s="101">
        <f t="shared" si="1072"/>
        <v>0</v>
      </c>
      <c r="V7660" s="101">
        <f t="shared" ca="1" si="1073"/>
        <v>188.53905717675477</v>
      </c>
    </row>
    <row r="7661" spans="2:22" x14ac:dyDescent="0.3">
      <c r="B7661" s="13">
        <v>2023</v>
      </c>
      <c r="C7661" s="13">
        <v>11</v>
      </c>
      <c r="D7661" s="13">
        <v>13</v>
      </c>
      <c r="E7661" s="83" t="s">
        <v>416</v>
      </c>
      <c r="F7661" s="13">
        <v>1</v>
      </c>
      <c r="G7661" s="13">
        <v>14</v>
      </c>
      <c r="H7661" s="13" t="s">
        <v>70</v>
      </c>
      <c r="I7661" s="13" t="s">
        <v>54</v>
      </c>
      <c r="J7661" s="13"/>
      <c r="K7661" s="13" t="s">
        <v>28</v>
      </c>
      <c r="L7661" s="12">
        <f t="shared" ca="1" si="1066"/>
        <v>0.68143895406594368</v>
      </c>
      <c r="M7661" s="101">
        <f t="shared" ca="1" si="1067"/>
        <v>2.1574357285727777E-2</v>
      </c>
      <c r="N7661" s="101">
        <f t="shared" ca="1" si="1074"/>
        <v>1052.5964594495529</v>
      </c>
      <c r="O7661" s="101">
        <f t="shared" ca="1" si="1068"/>
        <v>2.1574357285727777E-2</v>
      </c>
      <c r="Q7661" s="12">
        <f t="shared" ca="1" si="1069"/>
        <v>5.6000000000000005</v>
      </c>
      <c r="R7661" s="101">
        <f t="shared" ca="1" si="1070"/>
        <v>0.41635619253831796</v>
      </c>
      <c r="S7661" s="13"/>
      <c r="T7661" s="101">
        <f t="shared" ca="1" si="1071"/>
        <v>0</v>
      </c>
      <c r="U7661" s="101">
        <f t="shared" si="1072"/>
        <v>0</v>
      </c>
      <c r="V7661" s="101">
        <f t="shared" ca="1" si="1073"/>
        <v>187.70634479167811</v>
      </c>
    </row>
    <row r="7662" spans="2:22" x14ac:dyDescent="0.3">
      <c r="B7662" s="13">
        <v>2023</v>
      </c>
      <c r="C7662" s="13">
        <v>11</v>
      </c>
      <c r="D7662" s="13">
        <v>13</v>
      </c>
      <c r="E7662" s="83" t="s">
        <v>416</v>
      </c>
      <c r="F7662" s="13">
        <v>1</v>
      </c>
      <c r="G7662" s="13">
        <v>15</v>
      </c>
      <c r="H7662" s="13" t="s">
        <v>70</v>
      </c>
      <c r="I7662" s="13" t="s">
        <v>54</v>
      </c>
      <c r="J7662" s="13"/>
      <c r="K7662" s="13" t="s">
        <v>28</v>
      </c>
      <c r="L7662" s="12">
        <f t="shared" ca="1" si="1066"/>
        <v>1.1286181657831453</v>
      </c>
      <c r="M7662" s="101">
        <f t="shared" ca="1" si="1067"/>
        <v>3.5732051128694382E-2</v>
      </c>
      <c r="N7662" s="101">
        <f t="shared" ca="1" si="1074"/>
        <v>1052.5964594495529</v>
      </c>
      <c r="O7662" s="101">
        <f t="shared" ca="1" si="1068"/>
        <v>3.5732051128694382E-2</v>
      </c>
      <c r="Q7662" s="12">
        <f t="shared" ca="1" si="1069"/>
        <v>0</v>
      </c>
      <c r="R7662" s="101">
        <f t="shared" ca="1" si="1070"/>
        <v>0</v>
      </c>
      <c r="S7662" s="13"/>
      <c r="T7662" s="101">
        <f t="shared" ca="1" si="1071"/>
        <v>3.5732051128694382E-2</v>
      </c>
      <c r="U7662" s="101">
        <f t="shared" si="1072"/>
        <v>0</v>
      </c>
      <c r="V7662" s="101">
        <f t="shared" ca="1" si="1073"/>
        <v>187.7420768428068</v>
      </c>
    </row>
    <row r="7663" spans="2:22" x14ac:dyDescent="0.3">
      <c r="B7663" s="13">
        <v>2023</v>
      </c>
      <c r="C7663" s="13">
        <v>11</v>
      </c>
      <c r="D7663" s="13">
        <v>13</v>
      </c>
      <c r="E7663" s="83" t="s">
        <v>416</v>
      </c>
      <c r="F7663" s="13">
        <v>1</v>
      </c>
      <c r="G7663" s="13">
        <v>16</v>
      </c>
      <c r="H7663" s="13" t="s">
        <v>71</v>
      </c>
      <c r="I7663" s="13" t="s">
        <v>54</v>
      </c>
      <c r="J7663" s="13"/>
      <c r="K7663" s="13" t="s">
        <v>28</v>
      </c>
      <c r="L7663" s="12">
        <f t="shared" ca="1" si="1066"/>
        <v>0.85762728040390235</v>
      </c>
      <c r="M7663" s="101">
        <f t="shared" ca="1" si="1067"/>
        <v>7.4707912395983941E-2</v>
      </c>
      <c r="N7663" s="101">
        <f t="shared" ca="1" si="1074"/>
        <v>1052.7657693684926</v>
      </c>
      <c r="O7663" s="101">
        <f t="shared" ca="1" si="1068"/>
        <v>0.24172224898183986</v>
      </c>
      <c r="Q7663" s="12">
        <f t="shared" ca="1" si="1069"/>
        <v>5.6000000000000005</v>
      </c>
      <c r="R7663" s="101">
        <f t="shared" ca="1" si="1070"/>
        <v>0.40144185071380972</v>
      </c>
      <c r="S7663" s="13"/>
      <c r="T7663" s="101">
        <f t="shared" ca="1" si="1071"/>
        <v>0</v>
      </c>
      <c r="U7663" s="101">
        <f t="shared" ca="1" si="1072"/>
        <v>0.16930991893973704</v>
      </c>
      <c r="V7663" s="101">
        <f t="shared" ca="1" si="1073"/>
        <v>187.10850306031892</v>
      </c>
    </row>
    <row r="7664" spans="2:22" x14ac:dyDescent="0.3">
      <c r="B7664" s="13">
        <v>2023</v>
      </c>
      <c r="C7664" s="13">
        <v>11</v>
      </c>
      <c r="D7664" s="13">
        <v>13</v>
      </c>
      <c r="E7664" s="83" t="s">
        <v>416</v>
      </c>
      <c r="F7664" s="13">
        <v>1</v>
      </c>
      <c r="G7664" s="13">
        <v>17</v>
      </c>
      <c r="H7664" s="13" t="s">
        <v>71</v>
      </c>
      <c r="I7664" s="13" t="s">
        <v>54</v>
      </c>
      <c r="J7664" s="13"/>
      <c r="K7664" s="13" t="s">
        <v>28</v>
      </c>
      <c r="L7664" s="12">
        <f t="shared" ca="1" si="1066"/>
        <v>1.9632468607809226</v>
      </c>
      <c r="M7664" s="101">
        <f t="shared" ca="1" si="1067"/>
        <v>0.17101843404262618</v>
      </c>
      <c r="N7664" s="101">
        <f t="shared" ca="1" si="1074"/>
        <v>1053.1533470195918</v>
      </c>
      <c r="O7664" s="101">
        <f t="shared" ca="1" si="1068"/>
        <v>0.553341127711103</v>
      </c>
      <c r="Q7664" s="12">
        <f t="shared" ca="1" si="1069"/>
        <v>5.6000000000000005</v>
      </c>
      <c r="R7664" s="101">
        <f t="shared" ca="1" si="1070"/>
        <v>0.30785115323489493</v>
      </c>
      <c r="S7664" s="13"/>
      <c r="T7664" s="101">
        <f t="shared" ca="1" si="1071"/>
        <v>0</v>
      </c>
      <c r="U7664" s="101">
        <f t="shared" ca="1" si="1072"/>
        <v>0.38757765109916714</v>
      </c>
      <c r="V7664" s="101">
        <f t="shared" ca="1" si="1073"/>
        <v>186.88037840494829</v>
      </c>
    </row>
    <row r="7665" spans="2:22" x14ac:dyDescent="0.3">
      <c r="B7665" s="13">
        <v>2023</v>
      </c>
      <c r="C7665" s="13">
        <v>11</v>
      </c>
      <c r="D7665" s="13">
        <v>13</v>
      </c>
      <c r="E7665" s="83" t="s">
        <v>416</v>
      </c>
      <c r="F7665" s="13">
        <v>1</v>
      </c>
      <c r="G7665" s="13">
        <v>18</v>
      </c>
      <c r="H7665" s="13" t="s">
        <v>71</v>
      </c>
      <c r="I7665" s="13" t="s">
        <v>54</v>
      </c>
      <c r="J7665" s="13"/>
      <c r="K7665" s="13" t="s">
        <v>28</v>
      </c>
      <c r="L7665" s="12">
        <f t="shared" ca="1" si="1066"/>
        <v>1.7976213306489355</v>
      </c>
      <c r="M7665" s="101">
        <f t="shared" ca="1" si="1067"/>
        <v>0.15659079411282878</v>
      </c>
      <c r="N7665" s="101">
        <f t="shared" ca="1" si="1074"/>
        <v>1053.5082274306174</v>
      </c>
      <c r="O7665" s="101">
        <f t="shared" ca="1" si="1068"/>
        <v>0.5066595720434024</v>
      </c>
      <c r="Q7665" s="12">
        <f t="shared" ca="1" si="1069"/>
        <v>0</v>
      </c>
      <c r="R7665" s="101">
        <f t="shared" ca="1" si="1070"/>
        <v>0</v>
      </c>
      <c r="S7665" s="13"/>
      <c r="T7665" s="101">
        <f t="shared" ca="1" si="1071"/>
        <v>0.15659079411282878</v>
      </c>
      <c r="U7665" s="101">
        <f t="shared" ca="1" si="1072"/>
        <v>0.35488041102561069</v>
      </c>
      <c r="V7665" s="101">
        <f t="shared" ca="1" si="1073"/>
        <v>187.39184961008672</v>
      </c>
    </row>
    <row r="7666" spans="2:22" x14ac:dyDescent="0.3">
      <c r="B7666" s="13">
        <v>2023</v>
      </c>
      <c r="C7666" s="13">
        <v>11</v>
      </c>
      <c r="D7666" s="13">
        <v>13</v>
      </c>
      <c r="E7666" s="83" t="s">
        <v>416</v>
      </c>
      <c r="F7666" s="13">
        <v>1</v>
      </c>
      <c r="G7666" s="13">
        <v>19</v>
      </c>
      <c r="H7666" s="13" t="s">
        <v>71</v>
      </c>
      <c r="I7666" s="13" t="s">
        <v>54</v>
      </c>
      <c r="J7666" s="13"/>
      <c r="K7666" s="13" t="s">
        <v>28</v>
      </c>
      <c r="L7666" s="12">
        <f t="shared" ca="1" si="1066"/>
        <v>0.92591621923837264</v>
      </c>
      <c r="M7666" s="101">
        <f t="shared" ca="1" si="1067"/>
        <v>8.065656185785465E-2</v>
      </c>
      <c r="N7666" s="101">
        <f t="shared" ca="1" si="1074"/>
        <v>1053.691018724232</v>
      </c>
      <c r="O7666" s="101">
        <f t="shared" ca="1" si="1068"/>
        <v>0.2609694863923353</v>
      </c>
      <c r="Q7666" s="12">
        <f t="shared" ca="1" si="1069"/>
        <v>0</v>
      </c>
      <c r="R7666" s="101">
        <f t="shared" ca="1" si="1070"/>
        <v>0</v>
      </c>
      <c r="S7666" s="13"/>
      <c r="T7666" s="101">
        <f t="shared" ca="1" si="1071"/>
        <v>8.065656185785465E-2</v>
      </c>
      <c r="U7666" s="101">
        <f t="shared" ca="1" si="1072"/>
        <v>0.18279129361464205</v>
      </c>
      <c r="V7666" s="101">
        <f t="shared" ca="1" si="1073"/>
        <v>187.65529746555924</v>
      </c>
    </row>
    <row r="7667" spans="2:22" x14ac:dyDescent="0.3">
      <c r="B7667" s="13">
        <v>2023</v>
      </c>
      <c r="C7667" s="13">
        <v>11</v>
      </c>
      <c r="D7667" s="13">
        <v>13</v>
      </c>
      <c r="E7667" s="83" t="s">
        <v>416</v>
      </c>
      <c r="F7667" s="13">
        <v>1</v>
      </c>
      <c r="G7667" s="13">
        <v>20</v>
      </c>
      <c r="H7667" s="13" t="s">
        <v>69</v>
      </c>
      <c r="I7667" s="13" t="s">
        <v>54</v>
      </c>
      <c r="J7667" s="13"/>
      <c r="K7667" s="13" t="s">
        <v>28</v>
      </c>
      <c r="L7667" s="12">
        <f t="shared" ca="1" si="1066"/>
        <v>1.214200228652893</v>
      </c>
      <c r="M7667" s="101">
        <f t="shared" ca="1" si="1067"/>
        <v>6.395192604314788E-2</v>
      </c>
      <c r="N7667" s="101">
        <f t="shared" ca="1" si="1074"/>
        <v>1053.691018724232</v>
      </c>
      <c r="O7667" s="101">
        <f t="shared" ca="1" si="1068"/>
        <v>0.13101220467164715</v>
      </c>
      <c r="Q7667" s="12">
        <f t="shared" ca="1" si="1069"/>
        <v>0</v>
      </c>
      <c r="R7667" s="101">
        <f t="shared" ca="1" si="1070"/>
        <v>0</v>
      </c>
      <c r="S7667" s="13"/>
      <c r="T7667" s="101">
        <f t="shared" ca="1" si="1071"/>
        <v>6.395192604314788E-2</v>
      </c>
      <c r="U7667" s="101">
        <f t="shared" si="1072"/>
        <v>0</v>
      </c>
      <c r="V7667" s="101">
        <f t="shared" ca="1" si="1073"/>
        <v>187.7192493916024</v>
      </c>
    </row>
    <row r="7668" spans="2:22" x14ac:dyDescent="0.3">
      <c r="B7668" s="13">
        <v>2023</v>
      </c>
      <c r="C7668" s="13">
        <v>11</v>
      </c>
      <c r="D7668" s="13">
        <v>13</v>
      </c>
      <c r="E7668" s="83" t="s">
        <v>416</v>
      </c>
      <c r="F7668" s="13">
        <v>1</v>
      </c>
      <c r="G7668" s="13">
        <v>21</v>
      </c>
      <c r="H7668" s="13" t="s">
        <v>69</v>
      </c>
      <c r="I7668" s="13" t="s">
        <v>54</v>
      </c>
      <c r="J7668" s="13"/>
      <c r="K7668" s="13" t="s">
        <v>28</v>
      </c>
      <c r="L7668" s="12">
        <f t="shared" ca="1" si="1066"/>
        <v>1.6511211537991148</v>
      </c>
      <c r="M7668" s="101">
        <f t="shared" ca="1" si="1067"/>
        <v>8.6964551170599383E-2</v>
      </c>
      <c r="N7668" s="101">
        <f t="shared" ca="1" si="1074"/>
        <v>1053.691018724232</v>
      </c>
      <c r="O7668" s="101">
        <f t="shared" ca="1" si="1068"/>
        <v>0.17815597249492449</v>
      </c>
      <c r="Q7668" s="12">
        <f t="shared" ca="1" si="1069"/>
        <v>0</v>
      </c>
      <c r="R7668" s="101">
        <f t="shared" ca="1" si="1070"/>
        <v>0</v>
      </c>
      <c r="S7668" s="13"/>
      <c r="T7668" s="101">
        <f t="shared" ca="1" si="1071"/>
        <v>8.6964551170599383E-2</v>
      </c>
      <c r="U7668" s="101">
        <f t="shared" si="1072"/>
        <v>0</v>
      </c>
      <c r="V7668" s="101">
        <f t="shared" ca="1" si="1073"/>
        <v>187.80621394277301</v>
      </c>
    </row>
    <row r="7669" spans="2:22" x14ac:dyDescent="0.3">
      <c r="B7669" s="13">
        <v>2023</v>
      </c>
      <c r="C7669" s="13">
        <v>11</v>
      </c>
      <c r="D7669" s="13">
        <v>13</v>
      </c>
      <c r="E7669" s="83" t="s">
        <v>416</v>
      </c>
      <c r="F7669" s="13">
        <v>1</v>
      </c>
      <c r="G7669" s="13">
        <v>22</v>
      </c>
      <c r="H7669" s="13" t="s">
        <v>69</v>
      </c>
      <c r="I7669" s="13" t="s">
        <v>54</v>
      </c>
      <c r="J7669" s="13"/>
      <c r="K7669" s="13" t="s">
        <v>28</v>
      </c>
      <c r="L7669" s="12">
        <f t="shared" ca="1" si="1066"/>
        <v>1.410370398433439</v>
      </c>
      <c r="M7669" s="101">
        <f t="shared" ca="1" si="1067"/>
        <v>7.4284208885489242E-2</v>
      </c>
      <c r="N7669" s="101">
        <f t="shared" ca="1" si="1074"/>
        <v>1053.691018724232</v>
      </c>
      <c r="O7669" s="101">
        <f t="shared" ca="1" si="1068"/>
        <v>0.15217896599096806</v>
      </c>
      <c r="Q7669" s="12">
        <f t="shared" ca="1" si="1069"/>
        <v>0</v>
      </c>
      <c r="R7669" s="101">
        <f t="shared" ca="1" si="1070"/>
        <v>0</v>
      </c>
      <c r="S7669" s="13"/>
      <c r="T7669" s="101">
        <f t="shared" ca="1" si="1071"/>
        <v>7.4284208885489242E-2</v>
      </c>
      <c r="U7669" s="101">
        <f t="shared" si="1072"/>
        <v>0</v>
      </c>
      <c r="V7669" s="101">
        <f t="shared" ca="1" si="1073"/>
        <v>187.88049815165851</v>
      </c>
    </row>
    <row r="7670" spans="2:22" x14ac:dyDescent="0.3">
      <c r="B7670" s="13">
        <v>2023</v>
      </c>
      <c r="C7670" s="13">
        <v>11</v>
      </c>
      <c r="D7670" s="13">
        <v>13</v>
      </c>
      <c r="E7670" s="83" t="s">
        <v>416</v>
      </c>
      <c r="F7670" s="13">
        <v>1</v>
      </c>
      <c r="G7670" s="13">
        <v>23</v>
      </c>
      <c r="H7670" s="13" t="s">
        <v>69</v>
      </c>
      <c r="I7670" s="13" t="s">
        <v>54</v>
      </c>
      <c r="J7670" s="13"/>
      <c r="K7670" s="13" t="s">
        <v>28</v>
      </c>
      <c r="L7670" s="12">
        <f t="shared" ca="1" si="1066"/>
        <v>1.534533100167776</v>
      </c>
      <c r="M7670" s="101">
        <f t="shared" ca="1" si="1067"/>
        <v>8.0823858385836764E-2</v>
      </c>
      <c r="N7670" s="101">
        <f t="shared" ca="1" si="1074"/>
        <v>1053.691018724232</v>
      </c>
      <c r="O7670" s="101">
        <f t="shared" ca="1" si="1068"/>
        <v>0.16557612150810302</v>
      </c>
      <c r="Q7670" s="12">
        <f t="shared" ca="1" si="1069"/>
        <v>0</v>
      </c>
      <c r="R7670" s="101">
        <f t="shared" ca="1" si="1070"/>
        <v>0</v>
      </c>
      <c r="S7670" s="13"/>
      <c r="T7670" s="101">
        <f t="shared" ca="1" si="1071"/>
        <v>8.0823858385836764E-2</v>
      </c>
      <c r="U7670" s="101">
        <f t="shared" si="1072"/>
        <v>0</v>
      </c>
      <c r="V7670" s="101">
        <f t="shared" ca="1" si="1073"/>
        <v>187.96132201004434</v>
      </c>
    </row>
    <row r="7671" spans="2:22" x14ac:dyDescent="0.3">
      <c r="B7671" s="13">
        <v>2023</v>
      </c>
      <c r="C7671" s="13">
        <v>11</v>
      </c>
      <c r="D7671" s="13">
        <v>14</v>
      </c>
      <c r="E7671" s="83" t="s">
        <v>417</v>
      </c>
      <c r="F7671" s="13">
        <v>2</v>
      </c>
      <c r="G7671" s="13">
        <v>0</v>
      </c>
      <c r="H7671" s="13" t="s">
        <v>69</v>
      </c>
      <c r="I7671" s="13" t="s">
        <v>54</v>
      </c>
      <c r="J7671" s="13"/>
      <c r="K7671" s="13" t="s">
        <v>27</v>
      </c>
      <c r="L7671" s="12">
        <f t="shared" ca="1" si="1066"/>
        <v>1.6565571765608091</v>
      </c>
      <c r="M7671" s="101">
        <f t="shared" ca="1" si="1067"/>
        <v>8.7250866489457818E-2</v>
      </c>
      <c r="N7671" s="101">
        <f t="shared" ca="1" si="1074"/>
        <v>1053.691018724232</v>
      </c>
      <c r="O7671" s="101">
        <f t="shared" ca="1" si="1068"/>
        <v>0.17874251935091129</v>
      </c>
      <c r="Q7671" s="12">
        <f t="shared" ca="1" si="1069"/>
        <v>0</v>
      </c>
      <c r="R7671" s="101">
        <f t="shared" ca="1" si="1070"/>
        <v>0</v>
      </c>
      <c r="S7671" s="13"/>
      <c r="T7671" s="101">
        <f t="shared" ca="1" si="1071"/>
        <v>8.7250866489457818E-2</v>
      </c>
      <c r="U7671" s="101">
        <f t="shared" si="1072"/>
        <v>0</v>
      </c>
      <c r="V7671" s="101">
        <f t="shared" ca="1" si="1073"/>
        <v>188.0485728765338</v>
      </c>
    </row>
    <row r="7672" spans="2:22" x14ac:dyDescent="0.3">
      <c r="B7672" s="13">
        <v>2023</v>
      </c>
      <c r="C7672" s="13">
        <v>11</v>
      </c>
      <c r="D7672" s="13">
        <v>14</v>
      </c>
      <c r="E7672" s="83" t="s">
        <v>417</v>
      </c>
      <c r="F7672" s="13">
        <v>2</v>
      </c>
      <c r="G7672" s="13">
        <v>1</v>
      </c>
      <c r="H7672" s="13" t="s">
        <v>69</v>
      </c>
      <c r="I7672" s="13" t="s">
        <v>54</v>
      </c>
      <c r="J7672" s="13"/>
      <c r="K7672" s="13" t="s">
        <v>27</v>
      </c>
      <c r="L7672" s="12">
        <f t="shared" ca="1" si="1066"/>
        <v>0.83567150024817449</v>
      </c>
      <c r="M7672" s="101">
        <f t="shared" ca="1" si="1067"/>
        <v>4.4014817918071353E-2</v>
      </c>
      <c r="N7672" s="101">
        <f t="shared" ca="1" si="1074"/>
        <v>1053.691018724232</v>
      </c>
      <c r="O7672" s="101">
        <f t="shared" ca="1" si="1068"/>
        <v>9.0168954876778021E-2</v>
      </c>
      <c r="Q7672" s="12">
        <f t="shared" ca="1" si="1069"/>
        <v>0</v>
      </c>
      <c r="R7672" s="101">
        <f t="shared" ca="1" si="1070"/>
        <v>0</v>
      </c>
      <c r="S7672" s="13"/>
      <c r="T7672" s="101">
        <f t="shared" ca="1" si="1071"/>
        <v>4.4014817918071353E-2</v>
      </c>
      <c r="U7672" s="101">
        <f t="shared" si="1072"/>
        <v>0</v>
      </c>
      <c r="V7672" s="101">
        <f t="shared" ca="1" si="1073"/>
        <v>188.09258769445188</v>
      </c>
    </row>
    <row r="7673" spans="2:22" x14ac:dyDescent="0.3">
      <c r="B7673" s="13">
        <v>2023</v>
      </c>
      <c r="C7673" s="13">
        <v>11</v>
      </c>
      <c r="D7673" s="13">
        <v>14</v>
      </c>
      <c r="E7673" s="83" t="s">
        <v>417</v>
      </c>
      <c r="F7673" s="13">
        <v>2</v>
      </c>
      <c r="G7673" s="13">
        <v>2</v>
      </c>
      <c r="H7673" s="13" t="s">
        <v>69</v>
      </c>
      <c r="I7673" s="13" t="s">
        <v>54</v>
      </c>
      <c r="J7673" s="13"/>
      <c r="K7673" s="13" t="s">
        <v>27</v>
      </c>
      <c r="L7673" s="12">
        <f t="shared" ca="1" si="1066"/>
        <v>0.69671382190618525</v>
      </c>
      <c r="M7673" s="101">
        <f t="shared" ca="1" si="1067"/>
        <v>3.6695916999798781E-2</v>
      </c>
      <c r="N7673" s="101">
        <f t="shared" ca="1" si="1074"/>
        <v>1053.691018724232</v>
      </c>
      <c r="O7673" s="101">
        <f t="shared" ca="1" si="1068"/>
        <v>7.5175421383677388E-2</v>
      </c>
      <c r="Q7673" s="12">
        <f t="shared" ca="1" si="1069"/>
        <v>0</v>
      </c>
      <c r="R7673" s="101">
        <f t="shared" ca="1" si="1070"/>
        <v>0</v>
      </c>
      <c r="S7673" s="13"/>
      <c r="T7673" s="101">
        <f t="shared" ca="1" si="1071"/>
        <v>3.6695916999798781E-2</v>
      </c>
      <c r="U7673" s="101">
        <f t="shared" si="1072"/>
        <v>0</v>
      </c>
      <c r="V7673" s="101">
        <f t="shared" ca="1" si="1073"/>
        <v>188.12928361145168</v>
      </c>
    </row>
    <row r="7674" spans="2:22" x14ac:dyDescent="0.3">
      <c r="B7674" s="13">
        <v>2023</v>
      </c>
      <c r="C7674" s="13">
        <v>11</v>
      </c>
      <c r="D7674" s="13">
        <v>14</v>
      </c>
      <c r="E7674" s="83" t="s">
        <v>417</v>
      </c>
      <c r="F7674" s="13">
        <v>2</v>
      </c>
      <c r="G7674" s="13">
        <v>3</v>
      </c>
      <c r="H7674" s="13" t="s">
        <v>69</v>
      </c>
      <c r="I7674" s="13" t="s">
        <v>54</v>
      </c>
      <c r="J7674" s="13"/>
      <c r="K7674" s="13" t="s">
        <v>27</v>
      </c>
      <c r="L7674" s="12">
        <f t="shared" ca="1" si="1066"/>
        <v>0.87508932386568195</v>
      </c>
      <c r="M7674" s="101">
        <f t="shared" ca="1" si="1067"/>
        <v>4.6090954688005469E-2</v>
      </c>
      <c r="N7674" s="101">
        <f t="shared" ca="1" si="1074"/>
        <v>1053.691018724232</v>
      </c>
      <c r="O7674" s="101">
        <f t="shared" ca="1" si="1068"/>
        <v>9.4422138045107074E-2</v>
      </c>
      <c r="Q7674" s="12">
        <f t="shared" ca="1" si="1069"/>
        <v>0</v>
      </c>
      <c r="R7674" s="101">
        <f t="shared" ca="1" si="1070"/>
        <v>0</v>
      </c>
      <c r="S7674" s="13"/>
      <c r="T7674" s="101">
        <f t="shared" ca="1" si="1071"/>
        <v>4.6090954688005469E-2</v>
      </c>
      <c r="U7674" s="101">
        <f t="shared" si="1072"/>
        <v>0</v>
      </c>
      <c r="V7674" s="101">
        <f t="shared" ca="1" si="1073"/>
        <v>188.17537456613968</v>
      </c>
    </row>
    <row r="7675" spans="2:22" x14ac:dyDescent="0.3">
      <c r="B7675" s="13">
        <v>2023</v>
      </c>
      <c r="C7675" s="13">
        <v>11</v>
      </c>
      <c r="D7675" s="13">
        <v>14</v>
      </c>
      <c r="E7675" s="83" t="s">
        <v>417</v>
      </c>
      <c r="F7675" s="13">
        <v>2</v>
      </c>
      <c r="G7675" s="13">
        <v>4</v>
      </c>
      <c r="H7675" s="13" t="s">
        <v>69</v>
      </c>
      <c r="I7675" s="13" t="s">
        <v>54</v>
      </c>
      <c r="J7675" s="13"/>
      <c r="K7675" s="13" t="s">
        <v>27</v>
      </c>
      <c r="L7675" s="12">
        <f t="shared" ca="1" si="1066"/>
        <v>0.85330613528351074</v>
      </c>
      <c r="M7675" s="101">
        <f t="shared" ca="1" si="1067"/>
        <v>4.4943634145382515E-2</v>
      </c>
      <c r="N7675" s="101">
        <f t="shared" ca="1" si="1074"/>
        <v>1053.691018724232</v>
      </c>
      <c r="O7675" s="101">
        <f t="shared" ca="1" si="1068"/>
        <v>9.2071731997090803E-2</v>
      </c>
      <c r="Q7675" s="12">
        <f t="shared" ca="1" si="1069"/>
        <v>0</v>
      </c>
      <c r="R7675" s="101">
        <f t="shared" ca="1" si="1070"/>
        <v>0</v>
      </c>
      <c r="S7675" s="13"/>
      <c r="T7675" s="101">
        <f t="shared" ca="1" si="1071"/>
        <v>4.4943634145382515E-2</v>
      </c>
      <c r="U7675" s="101">
        <f t="shared" si="1072"/>
        <v>0</v>
      </c>
      <c r="V7675" s="101">
        <f t="shared" ca="1" si="1073"/>
        <v>188.22031820028505</v>
      </c>
    </row>
    <row r="7676" spans="2:22" x14ac:dyDescent="0.3">
      <c r="B7676" s="13">
        <v>2023</v>
      </c>
      <c r="C7676" s="13">
        <v>11</v>
      </c>
      <c r="D7676" s="13">
        <v>14</v>
      </c>
      <c r="E7676" s="83" t="s">
        <v>417</v>
      </c>
      <c r="F7676" s="13">
        <v>2</v>
      </c>
      <c r="G7676" s="13">
        <v>5</v>
      </c>
      <c r="H7676" s="13" t="s">
        <v>69</v>
      </c>
      <c r="I7676" s="13" t="s">
        <v>54</v>
      </c>
      <c r="J7676" s="13"/>
      <c r="K7676" s="13" t="s">
        <v>27</v>
      </c>
      <c r="L7676" s="12">
        <f t="shared" ca="1" si="1066"/>
        <v>0.77093187703093802</v>
      </c>
      <c r="M7676" s="101">
        <f t="shared" ca="1" si="1067"/>
        <v>4.0604981963219509E-2</v>
      </c>
      <c r="N7676" s="101">
        <f t="shared" ca="1" si="1074"/>
        <v>1053.691018724232</v>
      </c>
      <c r="O7676" s="101">
        <f t="shared" ca="1" si="1068"/>
        <v>8.3183549531638215E-2</v>
      </c>
      <c r="Q7676" s="12">
        <f t="shared" ca="1" si="1069"/>
        <v>0</v>
      </c>
      <c r="R7676" s="101">
        <f t="shared" ca="1" si="1070"/>
        <v>0</v>
      </c>
      <c r="S7676" s="13"/>
      <c r="T7676" s="101">
        <f t="shared" ca="1" si="1071"/>
        <v>4.0604981963219509E-2</v>
      </c>
      <c r="U7676" s="101">
        <f t="shared" si="1072"/>
        <v>0</v>
      </c>
      <c r="V7676" s="101">
        <f t="shared" ca="1" si="1073"/>
        <v>188.26092318224826</v>
      </c>
    </row>
    <row r="7677" spans="2:22" x14ac:dyDescent="0.3">
      <c r="B7677" s="13">
        <v>2023</v>
      </c>
      <c r="C7677" s="13">
        <v>11</v>
      </c>
      <c r="D7677" s="13">
        <v>14</v>
      </c>
      <c r="E7677" s="83" t="s">
        <v>417</v>
      </c>
      <c r="F7677" s="13">
        <v>2</v>
      </c>
      <c r="G7677" s="13">
        <v>6</v>
      </c>
      <c r="H7677" s="13" t="s">
        <v>69</v>
      </c>
      <c r="I7677" s="13" t="s">
        <v>54</v>
      </c>
      <c r="J7677" s="13"/>
      <c r="K7677" s="13" t="s">
        <v>27</v>
      </c>
      <c r="L7677" s="12">
        <f t="shared" ca="1" si="1066"/>
        <v>0.72210854341115926</v>
      </c>
      <c r="M7677" s="101">
        <f t="shared" ca="1" si="1067"/>
        <v>3.8033456981465763E-2</v>
      </c>
      <c r="N7677" s="101">
        <f t="shared" ca="1" si="1074"/>
        <v>1053.691018724232</v>
      </c>
      <c r="O7677" s="101">
        <f t="shared" ca="1" si="1068"/>
        <v>7.7915511834064088E-2</v>
      </c>
      <c r="Q7677" s="12">
        <f t="shared" ca="1" si="1069"/>
        <v>0</v>
      </c>
      <c r="R7677" s="101">
        <f t="shared" ca="1" si="1070"/>
        <v>0</v>
      </c>
      <c r="S7677" s="13"/>
      <c r="T7677" s="101">
        <f t="shared" ca="1" si="1071"/>
        <v>3.8033456981465763E-2</v>
      </c>
      <c r="U7677" s="101">
        <f t="shared" si="1072"/>
        <v>0</v>
      </c>
      <c r="V7677" s="101">
        <f t="shared" ca="1" si="1073"/>
        <v>188.29895663922971</v>
      </c>
    </row>
    <row r="7678" spans="2:22" x14ac:dyDescent="0.3">
      <c r="B7678" s="13">
        <v>2023</v>
      </c>
      <c r="C7678" s="13">
        <v>11</v>
      </c>
      <c r="D7678" s="13">
        <v>14</v>
      </c>
      <c r="E7678" s="83" t="s">
        <v>417</v>
      </c>
      <c r="F7678" s="13">
        <v>2</v>
      </c>
      <c r="G7678" s="13">
        <v>7</v>
      </c>
      <c r="H7678" s="13" t="s">
        <v>69</v>
      </c>
      <c r="I7678" s="13" t="s">
        <v>54</v>
      </c>
      <c r="J7678" s="13"/>
      <c r="K7678" s="13" t="s">
        <v>27</v>
      </c>
      <c r="L7678" s="12">
        <f t="shared" ca="1" si="1066"/>
        <v>0.90520529168414166</v>
      </c>
      <c r="M7678" s="101">
        <f t="shared" ca="1" si="1067"/>
        <v>4.7677162713003741E-2</v>
      </c>
      <c r="N7678" s="101">
        <f t="shared" ca="1" si="1074"/>
        <v>1053.691018724232</v>
      </c>
      <c r="O7678" s="101">
        <f t="shared" ca="1" si="1068"/>
        <v>9.7671650972718876E-2</v>
      </c>
      <c r="Q7678" s="12">
        <f t="shared" ca="1" si="1069"/>
        <v>0</v>
      </c>
      <c r="R7678" s="101">
        <f t="shared" ca="1" si="1070"/>
        <v>0</v>
      </c>
      <c r="S7678" s="13"/>
      <c r="T7678" s="101">
        <f t="shared" ca="1" si="1071"/>
        <v>4.7677162713003741E-2</v>
      </c>
      <c r="U7678" s="101">
        <f t="shared" si="1072"/>
        <v>0</v>
      </c>
      <c r="V7678" s="101">
        <f t="shared" ca="1" si="1073"/>
        <v>188.34663380194272</v>
      </c>
    </row>
    <row r="7679" spans="2:22" x14ac:dyDescent="0.3">
      <c r="B7679" s="13">
        <v>2023</v>
      </c>
      <c r="C7679" s="13">
        <v>11</v>
      </c>
      <c r="D7679" s="13">
        <v>14</v>
      </c>
      <c r="E7679" s="83" t="s">
        <v>417</v>
      </c>
      <c r="F7679" s="13">
        <v>2</v>
      </c>
      <c r="G7679" s="13">
        <v>8</v>
      </c>
      <c r="H7679" s="13" t="s">
        <v>69</v>
      </c>
      <c r="I7679" s="13" t="s">
        <v>54</v>
      </c>
      <c r="J7679" s="13"/>
      <c r="K7679" s="13" t="s">
        <v>27</v>
      </c>
      <c r="L7679" s="12">
        <f t="shared" ca="1" si="1066"/>
        <v>0.79405388618395145</v>
      </c>
      <c r="M7679" s="101">
        <f t="shared" ca="1" si="1067"/>
        <v>4.1822818185308724E-2</v>
      </c>
      <c r="N7679" s="101">
        <f t="shared" ca="1" si="1074"/>
        <v>1053.691018724232</v>
      </c>
      <c r="O7679" s="101">
        <f t="shared" ca="1" si="1068"/>
        <v>8.5678414319248358E-2</v>
      </c>
      <c r="Q7679" s="12">
        <f t="shared" ca="1" si="1069"/>
        <v>0</v>
      </c>
      <c r="R7679" s="101">
        <f t="shared" ca="1" si="1070"/>
        <v>0</v>
      </c>
      <c r="S7679" s="13"/>
      <c r="T7679" s="101">
        <f t="shared" ca="1" si="1071"/>
        <v>4.1822818185308724E-2</v>
      </c>
      <c r="U7679" s="101">
        <f t="shared" si="1072"/>
        <v>0</v>
      </c>
      <c r="V7679" s="101">
        <f t="shared" ca="1" si="1073"/>
        <v>188.38845662012801</v>
      </c>
    </row>
    <row r="7680" spans="2:22" x14ac:dyDescent="0.3">
      <c r="B7680" s="13">
        <v>2023</v>
      </c>
      <c r="C7680" s="13">
        <v>11</v>
      </c>
      <c r="D7680" s="13">
        <v>14</v>
      </c>
      <c r="E7680" s="83" t="s">
        <v>417</v>
      </c>
      <c r="F7680" s="13">
        <v>2</v>
      </c>
      <c r="G7680" s="13">
        <v>9</v>
      </c>
      <c r="H7680" s="13" t="s">
        <v>69</v>
      </c>
      <c r="I7680" s="13" t="s">
        <v>54</v>
      </c>
      <c r="J7680" s="13"/>
      <c r="K7680" s="13" t="s">
        <v>27</v>
      </c>
      <c r="L7680" s="12">
        <f t="shared" ref="L7680:L7743" ca="1" si="1075">IF(K7680="Weekday",_xlfn.NORM.INV(RAND(),VLOOKUP(G7680,$J$5:$N$28,4),VLOOKUP(G7680,$J$5:$N$28,5)),_xlfn.NORM.INV(RAND(),VLOOKUP(G7680,$P$5:$T$28,4),VLOOKUP(G7680,$P$5:$T$28,5)))*VLOOKUP(C7680,$P$32:$R$43,3)</f>
        <v>1.2832804810670526</v>
      </c>
      <c r="M7680" s="101">
        <f t="shared" ref="M7680:M7743" ca="1" si="1076">IF(I7680="Winter",VLOOKUP(G7680,$J$40:$L$43,3),VLOOKUP(G7680,$J$40:$L$43,2))*L7680</f>
        <v>6.759038293780166E-2</v>
      </c>
      <c r="N7680" s="101">
        <f t="shared" ca="1" si="1074"/>
        <v>1053.691018724232</v>
      </c>
      <c r="O7680" s="101">
        <f t="shared" ref="O7680:O7743" ca="1" si="1077">IF(I7680="Winter",VLOOKUP(G7680,$J$46:$L$49,3),VLOOKUP(G7680,$J$46:$L$49,2))*L7680</f>
        <v>0.13846596390713498</v>
      </c>
      <c r="Q7680" s="12">
        <f t="shared" ref="Q7680:Q7743" ca="1" si="1078">MIN(MAX(AND(IF(G7680&gt;=VLOOKUP(C7680,$O$46:$T$57,5),1,0),IF(G7680&lt;=VLOOKUP(C7680,$O$46:$T$57,6),1,0))*$G$50*_xlfn.NORM.INV(RAND(),VLOOKUP(C7680,$B$4:$F$15,4),VLOOKUP(C7680,$B$4:$F$15,4)),0),0.2)*$G$51</f>
        <v>0</v>
      </c>
      <c r="R7680" s="101">
        <f t="shared" ref="R7680:R7743" ca="1" si="1079">MAX(Q7680-L7680,0)*$G$52</f>
        <v>0</v>
      </c>
      <c r="S7680" s="13"/>
      <c r="T7680" s="101">
        <f t="shared" ref="T7680:T7743" ca="1" si="1080">MAX(L7680-Q7680,0)*IF(I7680="Winter",VLOOKUP(G7680,$J$40:$L$43,3),VLOOKUP(G7680,$J$40:$L$43,2))</f>
        <v>6.759038293780166E-2</v>
      </c>
      <c r="U7680" s="101">
        <f t="shared" si="1072"/>
        <v>0</v>
      </c>
      <c r="V7680" s="101">
        <f t="shared" ca="1" si="1073"/>
        <v>188.45604700306581</v>
      </c>
    </row>
    <row r="7681" spans="2:22" x14ac:dyDescent="0.3">
      <c r="B7681" s="13">
        <v>2023</v>
      </c>
      <c r="C7681" s="13">
        <v>11</v>
      </c>
      <c r="D7681" s="13">
        <v>14</v>
      </c>
      <c r="E7681" s="83" t="s">
        <v>417</v>
      </c>
      <c r="F7681" s="13">
        <v>2</v>
      </c>
      <c r="G7681" s="13">
        <v>10</v>
      </c>
      <c r="H7681" s="13" t="s">
        <v>70</v>
      </c>
      <c r="I7681" s="13" t="s">
        <v>54</v>
      </c>
      <c r="J7681" s="13"/>
      <c r="K7681" s="13" t="s">
        <v>27</v>
      </c>
      <c r="L7681" s="12">
        <f t="shared" ca="1" si="1075"/>
        <v>1.3235036306804777</v>
      </c>
      <c r="M7681" s="101">
        <f t="shared" ca="1" si="1076"/>
        <v>4.1902124947343924E-2</v>
      </c>
      <c r="N7681" s="101">
        <f t="shared" ca="1" si="1074"/>
        <v>1053.691018724232</v>
      </c>
      <c r="O7681" s="101">
        <f t="shared" ca="1" si="1077"/>
        <v>4.1902124947343924E-2</v>
      </c>
      <c r="Q7681" s="12">
        <f t="shared" ca="1" si="1078"/>
        <v>5.0749743795926285</v>
      </c>
      <c r="R7681" s="101">
        <f t="shared" ca="1" si="1079"/>
        <v>0.31756199889541359</v>
      </c>
      <c r="S7681" s="13"/>
      <c r="T7681" s="101">
        <f t="shared" ca="1" si="1080"/>
        <v>0</v>
      </c>
      <c r="U7681" s="101">
        <f t="shared" ref="U7681:U7744" si="1081">IF(H7681="On-Peak",IF(I7681="Winter",((L7681*$D$48)/60),((L7681*$D$47)/60)),0)</f>
        <v>0</v>
      </c>
      <c r="V7681" s="101">
        <f t="shared" ref="V7681:V7744" ca="1" si="1082">V7680+MAX(T7681-R7681,0)-MAX(R7681-T7681,0)+MAX(U7681-R7681,0)-MAX(R7681-U7681,0)</f>
        <v>187.82092300527501</v>
      </c>
    </row>
    <row r="7682" spans="2:22" x14ac:dyDescent="0.3">
      <c r="B7682" s="13">
        <v>2023</v>
      </c>
      <c r="C7682" s="13">
        <v>11</v>
      </c>
      <c r="D7682" s="13">
        <v>14</v>
      </c>
      <c r="E7682" s="83" t="s">
        <v>417</v>
      </c>
      <c r="F7682" s="13">
        <v>2</v>
      </c>
      <c r="G7682" s="13">
        <v>11</v>
      </c>
      <c r="H7682" s="13" t="s">
        <v>70</v>
      </c>
      <c r="I7682" s="13" t="s">
        <v>54</v>
      </c>
      <c r="J7682" s="13"/>
      <c r="K7682" s="13" t="s">
        <v>27</v>
      </c>
      <c r="L7682" s="12">
        <f t="shared" ca="1" si="1075"/>
        <v>1.5521407026198162</v>
      </c>
      <c r="M7682" s="101">
        <f t="shared" ca="1" si="1076"/>
        <v>4.9140774644943382E-2</v>
      </c>
      <c r="N7682" s="101">
        <f t="shared" ca="1" si="1074"/>
        <v>1053.691018724232</v>
      </c>
      <c r="O7682" s="101">
        <f t="shared" ca="1" si="1077"/>
        <v>4.9140774644943382E-2</v>
      </c>
      <c r="Q7682" s="12">
        <f t="shared" ca="1" si="1078"/>
        <v>4.4755874269774267</v>
      </c>
      <c r="R7682" s="101">
        <f t="shared" ca="1" si="1079"/>
        <v>0.24746976521687175</v>
      </c>
      <c r="S7682" s="13"/>
      <c r="T7682" s="101">
        <f t="shared" ca="1" si="1080"/>
        <v>0</v>
      </c>
      <c r="U7682" s="101">
        <f t="shared" si="1081"/>
        <v>0</v>
      </c>
      <c r="V7682" s="101">
        <f t="shared" ca="1" si="1082"/>
        <v>187.32598347484128</v>
      </c>
    </row>
    <row r="7683" spans="2:22" x14ac:dyDescent="0.3">
      <c r="B7683" s="13">
        <v>2023</v>
      </c>
      <c r="C7683" s="13">
        <v>11</v>
      </c>
      <c r="D7683" s="13">
        <v>14</v>
      </c>
      <c r="E7683" s="83" t="s">
        <v>417</v>
      </c>
      <c r="F7683" s="13">
        <v>2</v>
      </c>
      <c r="G7683" s="13">
        <v>12</v>
      </c>
      <c r="H7683" s="13" t="s">
        <v>70</v>
      </c>
      <c r="I7683" s="13" t="s">
        <v>54</v>
      </c>
      <c r="J7683" s="13"/>
      <c r="K7683" s="13" t="s">
        <v>27</v>
      </c>
      <c r="L7683" s="12">
        <f t="shared" ca="1" si="1075"/>
        <v>1.1679546213181693</v>
      </c>
      <c r="M7683" s="101">
        <f t="shared" ca="1" si="1076"/>
        <v>3.6977443310933243E-2</v>
      </c>
      <c r="N7683" s="101">
        <f t="shared" ca="1" si="1074"/>
        <v>1053.691018724232</v>
      </c>
      <c r="O7683" s="101">
        <f t="shared" ca="1" si="1077"/>
        <v>3.6977443310933243E-2</v>
      </c>
      <c r="Q7683" s="12">
        <f t="shared" ca="1" si="1078"/>
        <v>5.6000000000000005</v>
      </c>
      <c r="R7683" s="101">
        <f t="shared" ca="1" si="1079"/>
        <v>0.37517264130541705</v>
      </c>
      <c r="S7683" s="13"/>
      <c r="T7683" s="101">
        <f t="shared" ca="1" si="1080"/>
        <v>0</v>
      </c>
      <c r="U7683" s="101">
        <f t="shared" si="1081"/>
        <v>0</v>
      </c>
      <c r="V7683" s="101">
        <f t="shared" ca="1" si="1082"/>
        <v>186.57563819223043</v>
      </c>
    </row>
    <row r="7684" spans="2:22" x14ac:dyDescent="0.3">
      <c r="B7684" s="13">
        <v>2023</v>
      </c>
      <c r="C7684" s="13">
        <v>11</v>
      </c>
      <c r="D7684" s="13">
        <v>14</v>
      </c>
      <c r="E7684" s="83" t="s">
        <v>417</v>
      </c>
      <c r="F7684" s="13">
        <v>2</v>
      </c>
      <c r="G7684" s="13">
        <v>13</v>
      </c>
      <c r="H7684" s="13" t="s">
        <v>70</v>
      </c>
      <c r="I7684" s="13" t="s">
        <v>54</v>
      </c>
      <c r="J7684" s="13"/>
      <c r="K7684" s="13" t="s">
        <v>27</v>
      </c>
      <c r="L7684" s="12">
        <f t="shared" ca="1" si="1075"/>
        <v>1.334845161466538</v>
      </c>
      <c r="M7684" s="101">
        <f t="shared" ca="1" si="1076"/>
        <v>4.2261197812030596E-2</v>
      </c>
      <c r="N7684" s="101">
        <f t="shared" ca="1" si="1074"/>
        <v>1053.691018724232</v>
      </c>
      <c r="O7684" s="101">
        <f t="shared" ca="1" si="1077"/>
        <v>4.2261197812030596E-2</v>
      </c>
      <c r="Q7684" s="12">
        <f t="shared" ca="1" si="1078"/>
        <v>1.4577427491667518</v>
      </c>
      <c r="R7684" s="101">
        <f t="shared" ca="1" si="1079"/>
        <v>1.0403280798823104E-2</v>
      </c>
      <c r="S7684" s="13"/>
      <c r="T7684" s="101">
        <f t="shared" ca="1" si="1080"/>
        <v>0</v>
      </c>
      <c r="U7684" s="101">
        <f t="shared" si="1081"/>
        <v>0</v>
      </c>
      <c r="V7684" s="101">
        <f t="shared" ca="1" si="1082"/>
        <v>186.5548316306328</v>
      </c>
    </row>
    <row r="7685" spans="2:22" x14ac:dyDescent="0.3">
      <c r="B7685" s="13">
        <v>2023</v>
      </c>
      <c r="C7685" s="13">
        <v>11</v>
      </c>
      <c r="D7685" s="13">
        <v>14</v>
      </c>
      <c r="E7685" s="83" t="s">
        <v>417</v>
      </c>
      <c r="F7685" s="13">
        <v>2</v>
      </c>
      <c r="G7685" s="13">
        <v>14</v>
      </c>
      <c r="H7685" s="13" t="s">
        <v>70</v>
      </c>
      <c r="I7685" s="13" t="s">
        <v>54</v>
      </c>
      <c r="J7685" s="13"/>
      <c r="K7685" s="13" t="s">
        <v>27</v>
      </c>
      <c r="L7685" s="12">
        <f t="shared" ca="1" si="1075"/>
        <v>1.2772192277904579</v>
      </c>
      <c r="M7685" s="101">
        <f t="shared" ca="1" si="1076"/>
        <v>4.04367607518459E-2</v>
      </c>
      <c r="N7685" s="101">
        <f t="shared" ca="1" si="1074"/>
        <v>1053.691018724232</v>
      </c>
      <c r="O7685" s="101">
        <f t="shared" ca="1" si="1077"/>
        <v>4.04367607518459E-2</v>
      </c>
      <c r="Q7685" s="12">
        <f t="shared" ca="1" si="1078"/>
        <v>2.1981126498692589</v>
      </c>
      <c r="R7685" s="101">
        <f t="shared" ca="1" si="1079"/>
        <v>7.7953628178970502E-2</v>
      </c>
      <c r="S7685" s="13"/>
      <c r="T7685" s="101">
        <f t="shared" ca="1" si="1080"/>
        <v>0</v>
      </c>
      <c r="U7685" s="101">
        <f t="shared" si="1081"/>
        <v>0</v>
      </c>
      <c r="V7685" s="101">
        <f t="shared" ca="1" si="1082"/>
        <v>186.39892437427488</v>
      </c>
    </row>
    <row r="7686" spans="2:22" x14ac:dyDescent="0.3">
      <c r="B7686" s="13">
        <v>2023</v>
      </c>
      <c r="C7686" s="13">
        <v>11</v>
      </c>
      <c r="D7686" s="13">
        <v>14</v>
      </c>
      <c r="E7686" s="83" t="s">
        <v>417</v>
      </c>
      <c r="F7686" s="13">
        <v>2</v>
      </c>
      <c r="G7686" s="13">
        <v>15</v>
      </c>
      <c r="H7686" s="13" t="s">
        <v>70</v>
      </c>
      <c r="I7686" s="13" t="s">
        <v>54</v>
      </c>
      <c r="J7686" s="13"/>
      <c r="K7686" s="13" t="s">
        <v>27</v>
      </c>
      <c r="L7686" s="12">
        <f t="shared" ca="1" si="1075"/>
        <v>1.4152405573968665</v>
      </c>
      <c r="M7686" s="101">
        <f t="shared" ca="1" si="1076"/>
        <v>4.4806516047184795E-2</v>
      </c>
      <c r="N7686" s="101">
        <f t="shared" ca="1" si="1074"/>
        <v>1053.691018724232</v>
      </c>
      <c r="O7686" s="101">
        <f t="shared" ca="1" si="1077"/>
        <v>4.4806516047184795E-2</v>
      </c>
      <c r="Q7686" s="12">
        <f t="shared" ca="1" si="1078"/>
        <v>5.6000000000000005</v>
      </c>
      <c r="R7686" s="101">
        <f t="shared" ca="1" si="1079"/>
        <v>0.35423988681635532</v>
      </c>
      <c r="S7686" s="13"/>
      <c r="T7686" s="101">
        <f t="shared" ca="1" si="1080"/>
        <v>0</v>
      </c>
      <c r="U7686" s="101">
        <f t="shared" si="1081"/>
        <v>0</v>
      </c>
      <c r="V7686" s="101">
        <f t="shared" ca="1" si="1082"/>
        <v>185.69044460064219</v>
      </c>
    </row>
    <row r="7687" spans="2:22" x14ac:dyDescent="0.3">
      <c r="B7687" s="13">
        <v>2023</v>
      </c>
      <c r="C7687" s="13">
        <v>11</v>
      </c>
      <c r="D7687" s="13">
        <v>14</v>
      </c>
      <c r="E7687" s="83" t="s">
        <v>417</v>
      </c>
      <c r="F7687" s="13">
        <v>2</v>
      </c>
      <c r="G7687" s="13">
        <v>16</v>
      </c>
      <c r="H7687" s="13" t="s">
        <v>71</v>
      </c>
      <c r="I7687" s="13" t="s">
        <v>54</v>
      </c>
      <c r="J7687" s="13"/>
      <c r="K7687" s="13" t="s">
        <v>27</v>
      </c>
      <c r="L7687" s="12">
        <f t="shared" ca="1" si="1075"/>
        <v>1.2230670183876504</v>
      </c>
      <c r="M7687" s="101">
        <f t="shared" ca="1" si="1076"/>
        <v>0.10654136797174824</v>
      </c>
      <c r="N7687" s="101">
        <f t="shared" ca="1" si="1074"/>
        <v>1053.9324725381121</v>
      </c>
      <c r="O7687" s="101">
        <f t="shared" ca="1" si="1077"/>
        <v>0.34472143913255926</v>
      </c>
      <c r="Q7687" s="12">
        <f t="shared" ca="1" si="1078"/>
        <v>0</v>
      </c>
      <c r="R7687" s="101">
        <f t="shared" ca="1" si="1079"/>
        <v>0</v>
      </c>
      <c r="S7687" s="13"/>
      <c r="T7687" s="101">
        <f t="shared" ca="1" si="1080"/>
        <v>0.10654136797174824</v>
      </c>
      <c r="U7687" s="101">
        <f t="shared" ca="1" si="1081"/>
        <v>0.24145381388002865</v>
      </c>
      <c r="V7687" s="101">
        <f t="shared" ca="1" si="1082"/>
        <v>186.03843978249398</v>
      </c>
    </row>
    <row r="7688" spans="2:22" x14ac:dyDescent="0.3">
      <c r="B7688" s="13">
        <v>2023</v>
      </c>
      <c r="C7688" s="13">
        <v>11</v>
      </c>
      <c r="D7688" s="13">
        <v>14</v>
      </c>
      <c r="E7688" s="83" t="s">
        <v>417</v>
      </c>
      <c r="F7688" s="13">
        <v>2</v>
      </c>
      <c r="G7688" s="13">
        <v>17</v>
      </c>
      <c r="H7688" s="13" t="s">
        <v>71</v>
      </c>
      <c r="I7688" s="13" t="s">
        <v>54</v>
      </c>
      <c r="J7688" s="13"/>
      <c r="K7688" s="13" t="s">
        <v>27</v>
      </c>
      <c r="L7688" s="12">
        <f t="shared" ca="1" si="1075"/>
        <v>1.1606276474288855</v>
      </c>
      <c r="M7688" s="101">
        <f t="shared" ca="1" si="1076"/>
        <v>0.10110227436753022</v>
      </c>
      <c r="N7688" s="101">
        <f t="shared" ca="1" si="1074"/>
        <v>1054.1615997795086</v>
      </c>
      <c r="O7688" s="101">
        <f t="shared" ca="1" si="1077"/>
        <v>0.32712290242783137</v>
      </c>
      <c r="Q7688" s="12">
        <f t="shared" ca="1" si="1078"/>
        <v>0</v>
      </c>
      <c r="R7688" s="101">
        <f t="shared" ca="1" si="1079"/>
        <v>0</v>
      </c>
      <c r="S7688" s="13"/>
      <c r="T7688" s="101">
        <f t="shared" ca="1" si="1080"/>
        <v>0.10110227436753022</v>
      </c>
      <c r="U7688" s="101">
        <f t="shared" ca="1" si="1081"/>
        <v>0.22912724139658583</v>
      </c>
      <c r="V7688" s="101">
        <f t="shared" ca="1" si="1082"/>
        <v>186.36866929825808</v>
      </c>
    </row>
    <row r="7689" spans="2:22" x14ac:dyDescent="0.3">
      <c r="B7689" s="13">
        <v>2023</v>
      </c>
      <c r="C7689" s="13">
        <v>11</v>
      </c>
      <c r="D7689" s="13">
        <v>14</v>
      </c>
      <c r="E7689" s="83" t="s">
        <v>417</v>
      </c>
      <c r="F7689" s="13">
        <v>2</v>
      </c>
      <c r="G7689" s="13">
        <v>18</v>
      </c>
      <c r="H7689" s="13" t="s">
        <v>71</v>
      </c>
      <c r="I7689" s="13" t="s">
        <v>54</v>
      </c>
      <c r="J7689" s="13"/>
      <c r="K7689" s="13" t="s">
        <v>27</v>
      </c>
      <c r="L7689" s="12">
        <f t="shared" ca="1" si="1075"/>
        <v>1.3554072375658703</v>
      </c>
      <c r="M7689" s="101">
        <f t="shared" ca="1" si="1076"/>
        <v>0.11806952446436297</v>
      </c>
      <c r="N7689" s="101">
        <f t="shared" ca="1" si="1074"/>
        <v>1054.4291797583248</v>
      </c>
      <c r="O7689" s="101">
        <f t="shared" ca="1" si="1077"/>
        <v>0.38202152990794053</v>
      </c>
      <c r="Q7689" s="12">
        <f t="shared" ca="1" si="1078"/>
        <v>0</v>
      </c>
      <c r="R7689" s="101">
        <f t="shared" ca="1" si="1079"/>
        <v>0</v>
      </c>
      <c r="S7689" s="13"/>
      <c r="T7689" s="101">
        <f t="shared" ca="1" si="1080"/>
        <v>0.11806952446436297</v>
      </c>
      <c r="U7689" s="101">
        <f t="shared" ca="1" si="1081"/>
        <v>0.26757997881612894</v>
      </c>
      <c r="V7689" s="101">
        <f t="shared" ca="1" si="1082"/>
        <v>186.75431880153857</v>
      </c>
    </row>
    <row r="7690" spans="2:22" x14ac:dyDescent="0.3">
      <c r="B7690" s="13">
        <v>2023</v>
      </c>
      <c r="C7690" s="13">
        <v>11</v>
      </c>
      <c r="D7690" s="13">
        <v>14</v>
      </c>
      <c r="E7690" s="83" t="s">
        <v>417</v>
      </c>
      <c r="F7690" s="13">
        <v>2</v>
      </c>
      <c r="G7690" s="13">
        <v>19</v>
      </c>
      <c r="H7690" s="13" t="s">
        <v>71</v>
      </c>
      <c r="I7690" s="13" t="s">
        <v>54</v>
      </c>
      <c r="J7690" s="13"/>
      <c r="K7690" s="13" t="s">
        <v>27</v>
      </c>
      <c r="L7690" s="12">
        <f t="shared" ca="1" si="1075"/>
        <v>1.568175891683695</v>
      </c>
      <c r="M7690" s="101">
        <f t="shared" ca="1" si="1076"/>
        <v>0.13660380192456667</v>
      </c>
      <c r="N7690" s="101">
        <f t="shared" ca="1" si="1074"/>
        <v>1054.7387638156081</v>
      </c>
      <c r="O7690" s="101">
        <f t="shared" ca="1" si="1077"/>
        <v>0.44199037507104944</v>
      </c>
      <c r="Q7690" s="12">
        <f t="shared" ca="1" si="1078"/>
        <v>0</v>
      </c>
      <c r="R7690" s="101">
        <f t="shared" ca="1" si="1079"/>
        <v>0</v>
      </c>
      <c r="S7690" s="13"/>
      <c r="T7690" s="101">
        <f t="shared" ca="1" si="1080"/>
        <v>0.13660380192456667</v>
      </c>
      <c r="U7690" s="101">
        <f t="shared" ca="1" si="1081"/>
        <v>0.3095840572832228</v>
      </c>
      <c r="V7690" s="101">
        <f t="shared" ca="1" si="1082"/>
        <v>187.20050666074636</v>
      </c>
    </row>
    <row r="7691" spans="2:22" x14ac:dyDescent="0.3">
      <c r="B7691" s="13">
        <v>2023</v>
      </c>
      <c r="C7691" s="13">
        <v>11</v>
      </c>
      <c r="D7691" s="13">
        <v>14</v>
      </c>
      <c r="E7691" s="83" t="s">
        <v>417</v>
      </c>
      <c r="F7691" s="13">
        <v>2</v>
      </c>
      <c r="G7691" s="13">
        <v>20</v>
      </c>
      <c r="H7691" s="13" t="s">
        <v>69</v>
      </c>
      <c r="I7691" s="13" t="s">
        <v>54</v>
      </c>
      <c r="J7691" s="13"/>
      <c r="K7691" s="13" t="s">
        <v>27</v>
      </c>
      <c r="L7691" s="12">
        <f t="shared" ca="1" si="1075"/>
        <v>1.6847463041542736</v>
      </c>
      <c r="M7691" s="101">
        <f t="shared" ca="1" si="1076"/>
        <v>8.8735587839805591E-2</v>
      </c>
      <c r="N7691" s="101">
        <f t="shared" ca="1" si="1074"/>
        <v>1054.7387638156081</v>
      </c>
      <c r="O7691" s="101">
        <f t="shared" ca="1" si="1077"/>
        <v>0.18178412621824611</v>
      </c>
      <c r="Q7691" s="12">
        <f t="shared" ca="1" si="1078"/>
        <v>0</v>
      </c>
      <c r="R7691" s="101">
        <f t="shared" ca="1" si="1079"/>
        <v>0</v>
      </c>
      <c r="S7691" s="13"/>
      <c r="T7691" s="101">
        <f t="shared" ca="1" si="1080"/>
        <v>8.8735587839805591E-2</v>
      </c>
      <c r="U7691" s="101">
        <f t="shared" si="1081"/>
        <v>0</v>
      </c>
      <c r="V7691" s="101">
        <f t="shared" ca="1" si="1082"/>
        <v>187.28924224858616</v>
      </c>
    </row>
    <row r="7692" spans="2:22" x14ac:dyDescent="0.3">
      <c r="B7692" s="13">
        <v>2023</v>
      </c>
      <c r="C7692" s="13">
        <v>11</v>
      </c>
      <c r="D7692" s="13">
        <v>14</v>
      </c>
      <c r="E7692" s="83" t="s">
        <v>417</v>
      </c>
      <c r="F7692" s="13">
        <v>2</v>
      </c>
      <c r="G7692" s="13">
        <v>21</v>
      </c>
      <c r="H7692" s="13" t="s">
        <v>69</v>
      </c>
      <c r="I7692" s="13" t="s">
        <v>54</v>
      </c>
      <c r="J7692" s="13"/>
      <c r="K7692" s="13" t="s">
        <v>27</v>
      </c>
      <c r="L7692" s="12">
        <f t="shared" ca="1" si="1075"/>
        <v>1.6606771907888742</v>
      </c>
      <c r="M7692" s="101">
        <f t="shared" ca="1" si="1076"/>
        <v>8.7467867638850005E-2</v>
      </c>
      <c r="N7692" s="101">
        <f t="shared" ca="1" si="1074"/>
        <v>1054.7387638156081</v>
      </c>
      <c r="O7692" s="101">
        <f t="shared" ca="1" si="1077"/>
        <v>0.17918706888611952</v>
      </c>
      <c r="Q7692" s="12">
        <f t="shared" ca="1" si="1078"/>
        <v>0</v>
      </c>
      <c r="R7692" s="101">
        <f t="shared" ca="1" si="1079"/>
        <v>0</v>
      </c>
      <c r="S7692" s="13"/>
      <c r="T7692" s="101">
        <f t="shared" ca="1" si="1080"/>
        <v>8.7467867638850005E-2</v>
      </c>
      <c r="U7692" s="101">
        <f t="shared" si="1081"/>
        <v>0</v>
      </c>
      <c r="V7692" s="101">
        <f t="shared" ca="1" si="1082"/>
        <v>187.37671011622501</v>
      </c>
    </row>
    <row r="7693" spans="2:22" x14ac:dyDescent="0.3">
      <c r="B7693" s="13">
        <v>2023</v>
      </c>
      <c r="C7693" s="13">
        <v>11</v>
      </c>
      <c r="D7693" s="13">
        <v>14</v>
      </c>
      <c r="E7693" s="83" t="s">
        <v>417</v>
      </c>
      <c r="F7693" s="13">
        <v>2</v>
      </c>
      <c r="G7693" s="13">
        <v>22</v>
      </c>
      <c r="H7693" s="13" t="s">
        <v>69</v>
      </c>
      <c r="I7693" s="13" t="s">
        <v>54</v>
      </c>
      <c r="J7693" s="13"/>
      <c r="K7693" s="13" t="s">
        <v>27</v>
      </c>
      <c r="L7693" s="12">
        <f t="shared" ca="1" si="1075"/>
        <v>1.4552806008431944</v>
      </c>
      <c r="M7693" s="101">
        <f t="shared" ca="1" si="1076"/>
        <v>7.6649629246411055E-2</v>
      </c>
      <c r="N7693" s="101">
        <f t="shared" ca="1" si="1074"/>
        <v>1054.7387638156081</v>
      </c>
      <c r="O7693" s="101">
        <f t="shared" ca="1" si="1077"/>
        <v>0.15702477683098068</v>
      </c>
      <c r="Q7693" s="12">
        <f t="shared" ca="1" si="1078"/>
        <v>0</v>
      </c>
      <c r="R7693" s="101">
        <f t="shared" ca="1" si="1079"/>
        <v>0</v>
      </c>
      <c r="S7693" s="13"/>
      <c r="T7693" s="101">
        <f t="shared" ca="1" si="1080"/>
        <v>7.6649629246411055E-2</v>
      </c>
      <c r="U7693" s="101">
        <f t="shared" si="1081"/>
        <v>0</v>
      </c>
      <c r="V7693" s="101">
        <f t="shared" ca="1" si="1082"/>
        <v>187.45335974547143</v>
      </c>
    </row>
    <row r="7694" spans="2:22" x14ac:dyDescent="0.3">
      <c r="B7694" s="13">
        <v>2023</v>
      </c>
      <c r="C7694" s="13">
        <v>11</v>
      </c>
      <c r="D7694" s="13">
        <v>14</v>
      </c>
      <c r="E7694" s="83" t="s">
        <v>417</v>
      </c>
      <c r="F7694" s="13">
        <v>2</v>
      </c>
      <c r="G7694" s="13">
        <v>23</v>
      </c>
      <c r="H7694" s="13" t="s">
        <v>69</v>
      </c>
      <c r="I7694" s="13" t="s">
        <v>54</v>
      </c>
      <c r="J7694" s="13"/>
      <c r="K7694" s="13" t="s">
        <v>27</v>
      </c>
      <c r="L7694" s="12">
        <f t="shared" ca="1" si="1075"/>
        <v>1.531477369634513</v>
      </c>
      <c r="M7694" s="101">
        <f t="shared" ca="1" si="1076"/>
        <v>8.0662913058649796E-2</v>
      </c>
      <c r="N7694" s="101">
        <f t="shared" ca="1" si="1074"/>
        <v>1054.7387638156081</v>
      </c>
      <c r="O7694" s="101">
        <f t="shared" ca="1" si="1077"/>
        <v>0.16524640818356395</v>
      </c>
      <c r="Q7694" s="12">
        <f t="shared" ca="1" si="1078"/>
        <v>0</v>
      </c>
      <c r="R7694" s="101">
        <f t="shared" ca="1" si="1079"/>
        <v>0</v>
      </c>
      <c r="S7694" s="13"/>
      <c r="T7694" s="101">
        <f t="shared" ca="1" si="1080"/>
        <v>8.0662913058649796E-2</v>
      </c>
      <c r="U7694" s="101">
        <f t="shared" si="1081"/>
        <v>0</v>
      </c>
      <c r="V7694" s="101">
        <f t="shared" ca="1" si="1082"/>
        <v>187.53402265853009</v>
      </c>
    </row>
    <row r="7695" spans="2:22" x14ac:dyDescent="0.3">
      <c r="B7695" s="13">
        <v>2023</v>
      </c>
      <c r="C7695" s="13">
        <v>11</v>
      </c>
      <c r="D7695" s="13">
        <v>15</v>
      </c>
      <c r="E7695" s="83" t="s">
        <v>418</v>
      </c>
      <c r="F7695" s="13">
        <v>3</v>
      </c>
      <c r="G7695" s="13">
        <v>0</v>
      </c>
      <c r="H7695" s="13" t="s">
        <v>69</v>
      </c>
      <c r="I7695" s="13" t="s">
        <v>54</v>
      </c>
      <c r="J7695" s="13"/>
      <c r="K7695" s="13" t="s">
        <v>27</v>
      </c>
      <c r="L7695" s="12">
        <f t="shared" ca="1" si="1075"/>
        <v>1.1932886469545501</v>
      </c>
      <c r="M7695" s="101">
        <f t="shared" ca="1" si="1076"/>
        <v>6.2850513035096159E-2</v>
      </c>
      <c r="N7695" s="101">
        <f t="shared" ca="1" si="1074"/>
        <v>1054.7387638156081</v>
      </c>
      <c r="O7695" s="101">
        <f t="shared" ca="1" si="1077"/>
        <v>0.12875584500639595</v>
      </c>
      <c r="Q7695" s="12">
        <f t="shared" ca="1" si="1078"/>
        <v>0</v>
      </c>
      <c r="R7695" s="101">
        <f t="shared" ca="1" si="1079"/>
        <v>0</v>
      </c>
      <c r="S7695" s="13"/>
      <c r="T7695" s="101">
        <f t="shared" ca="1" si="1080"/>
        <v>6.2850513035096159E-2</v>
      </c>
      <c r="U7695" s="101">
        <f t="shared" si="1081"/>
        <v>0</v>
      </c>
      <c r="V7695" s="101">
        <f t="shared" ca="1" si="1082"/>
        <v>187.59687317156519</v>
      </c>
    </row>
    <row r="7696" spans="2:22" x14ac:dyDescent="0.3">
      <c r="B7696" s="13">
        <v>2023</v>
      </c>
      <c r="C7696" s="13">
        <v>11</v>
      </c>
      <c r="D7696" s="13">
        <v>15</v>
      </c>
      <c r="E7696" s="83" t="s">
        <v>418</v>
      </c>
      <c r="F7696" s="13">
        <v>3</v>
      </c>
      <c r="G7696" s="13">
        <v>1</v>
      </c>
      <c r="H7696" s="13" t="s">
        <v>69</v>
      </c>
      <c r="I7696" s="13" t="s">
        <v>54</v>
      </c>
      <c r="J7696" s="13"/>
      <c r="K7696" s="13" t="s">
        <v>27</v>
      </c>
      <c r="L7696" s="12">
        <f t="shared" ca="1" si="1075"/>
        <v>0.79472980591311404</v>
      </c>
      <c r="M7696" s="101">
        <f t="shared" ca="1" si="1076"/>
        <v>4.1858418877443716E-2</v>
      </c>
      <c r="N7696" s="101">
        <f t="shared" ref="N7696:N7759" ca="1" si="1083">IF(H7696="On-Peak",IF(I7696="Winter",((L7696*$D$48)/60)+N7695,((L7696*$D$47)/60)+N7695),N7695)</f>
        <v>1054.7387638156081</v>
      </c>
      <c r="O7696" s="101">
        <f t="shared" ca="1" si="1077"/>
        <v>8.5751346058025008E-2</v>
      </c>
      <c r="Q7696" s="12">
        <f t="shared" ca="1" si="1078"/>
        <v>0</v>
      </c>
      <c r="R7696" s="101">
        <f t="shared" ca="1" si="1079"/>
        <v>0</v>
      </c>
      <c r="S7696" s="13"/>
      <c r="T7696" s="101">
        <f t="shared" ca="1" si="1080"/>
        <v>4.1858418877443716E-2</v>
      </c>
      <c r="U7696" s="101">
        <f t="shared" si="1081"/>
        <v>0</v>
      </c>
      <c r="V7696" s="101">
        <f t="shared" ca="1" si="1082"/>
        <v>187.63873159044263</v>
      </c>
    </row>
    <row r="7697" spans="2:22" x14ac:dyDescent="0.3">
      <c r="B7697" s="13">
        <v>2023</v>
      </c>
      <c r="C7697" s="13">
        <v>11</v>
      </c>
      <c r="D7697" s="13">
        <v>15</v>
      </c>
      <c r="E7697" s="83" t="s">
        <v>418</v>
      </c>
      <c r="F7697" s="13">
        <v>3</v>
      </c>
      <c r="G7697" s="13">
        <v>2</v>
      </c>
      <c r="H7697" s="13" t="s">
        <v>69</v>
      </c>
      <c r="I7697" s="13" t="s">
        <v>54</v>
      </c>
      <c r="J7697" s="13"/>
      <c r="K7697" s="13" t="s">
        <v>27</v>
      </c>
      <c r="L7697" s="12">
        <f t="shared" ca="1" si="1075"/>
        <v>0.89069971945537485</v>
      </c>
      <c r="M7697" s="101">
        <f t="shared" ca="1" si="1076"/>
        <v>4.6913154223714594E-2</v>
      </c>
      <c r="N7697" s="101">
        <f t="shared" ca="1" si="1083"/>
        <v>1054.7387638156081</v>
      </c>
      <c r="O7697" s="101">
        <f t="shared" ca="1" si="1077"/>
        <v>9.6106499729234948E-2</v>
      </c>
      <c r="Q7697" s="12">
        <f t="shared" ca="1" si="1078"/>
        <v>0</v>
      </c>
      <c r="R7697" s="101">
        <f t="shared" ca="1" si="1079"/>
        <v>0</v>
      </c>
      <c r="S7697" s="13"/>
      <c r="T7697" s="101">
        <f t="shared" ca="1" si="1080"/>
        <v>4.6913154223714594E-2</v>
      </c>
      <c r="U7697" s="101">
        <f t="shared" si="1081"/>
        <v>0</v>
      </c>
      <c r="V7697" s="101">
        <f t="shared" ca="1" si="1082"/>
        <v>187.68564474466635</v>
      </c>
    </row>
    <row r="7698" spans="2:22" x14ac:dyDescent="0.3">
      <c r="B7698" s="13">
        <v>2023</v>
      </c>
      <c r="C7698" s="13">
        <v>11</v>
      </c>
      <c r="D7698" s="13">
        <v>15</v>
      </c>
      <c r="E7698" s="83" t="s">
        <v>418</v>
      </c>
      <c r="F7698" s="13">
        <v>3</v>
      </c>
      <c r="G7698" s="13">
        <v>3</v>
      </c>
      <c r="H7698" s="13" t="s">
        <v>69</v>
      </c>
      <c r="I7698" s="13" t="s">
        <v>54</v>
      </c>
      <c r="J7698" s="13"/>
      <c r="K7698" s="13" t="s">
        <v>27</v>
      </c>
      <c r="L7698" s="12">
        <f t="shared" ca="1" si="1075"/>
        <v>0.89529973172310551</v>
      </c>
      <c r="M7698" s="101">
        <f t="shared" ca="1" si="1076"/>
        <v>4.7155436869855967E-2</v>
      </c>
      <c r="N7698" s="101">
        <f t="shared" ca="1" si="1083"/>
        <v>1054.7387638156081</v>
      </c>
      <c r="O7698" s="101">
        <f t="shared" ca="1" si="1077"/>
        <v>9.6602841052923077E-2</v>
      </c>
      <c r="Q7698" s="12">
        <f t="shared" ca="1" si="1078"/>
        <v>0</v>
      </c>
      <c r="R7698" s="101">
        <f t="shared" ca="1" si="1079"/>
        <v>0</v>
      </c>
      <c r="S7698" s="13"/>
      <c r="T7698" s="101">
        <f t="shared" ca="1" si="1080"/>
        <v>4.7155436869855967E-2</v>
      </c>
      <c r="U7698" s="101">
        <f t="shared" si="1081"/>
        <v>0</v>
      </c>
      <c r="V7698" s="101">
        <f t="shared" ca="1" si="1082"/>
        <v>187.73280018153619</v>
      </c>
    </row>
    <row r="7699" spans="2:22" x14ac:dyDescent="0.3">
      <c r="B7699" s="13">
        <v>2023</v>
      </c>
      <c r="C7699" s="13">
        <v>11</v>
      </c>
      <c r="D7699" s="13">
        <v>15</v>
      </c>
      <c r="E7699" s="83" t="s">
        <v>418</v>
      </c>
      <c r="F7699" s="13">
        <v>3</v>
      </c>
      <c r="G7699" s="13">
        <v>4</v>
      </c>
      <c r="H7699" s="13" t="s">
        <v>69</v>
      </c>
      <c r="I7699" s="13" t="s">
        <v>54</v>
      </c>
      <c r="J7699" s="13"/>
      <c r="K7699" s="13" t="s">
        <v>27</v>
      </c>
      <c r="L7699" s="12">
        <f t="shared" ca="1" si="1075"/>
        <v>0.77635922783526201</v>
      </c>
      <c r="M7699" s="101">
        <f t="shared" ca="1" si="1076"/>
        <v>4.0890840530083253E-2</v>
      </c>
      <c r="N7699" s="101">
        <f t="shared" ca="1" si="1083"/>
        <v>1054.7387638156081</v>
      </c>
      <c r="O7699" s="101">
        <f t="shared" ca="1" si="1077"/>
        <v>8.376916068342477E-2</v>
      </c>
      <c r="Q7699" s="12">
        <f t="shared" ca="1" si="1078"/>
        <v>0</v>
      </c>
      <c r="R7699" s="101">
        <f t="shared" ca="1" si="1079"/>
        <v>0</v>
      </c>
      <c r="S7699" s="13"/>
      <c r="T7699" s="101">
        <f t="shared" ca="1" si="1080"/>
        <v>4.0890840530083253E-2</v>
      </c>
      <c r="U7699" s="101">
        <f t="shared" si="1081"/>
        <v>0</v>
      </c>
      <c r="V7699" s="101">
        <f t="shared" ca="1" si="1082"/>
        <v>187.77369102206629</v>
      </c>
    </row>
    <row r="7700" spans="2:22" x14ac:dyDescent="0.3">
      <c r="B7700" s="13">
        <v>2023</v>
      </c>
      <c r="C7700" s="13">
        <v>11</v>
      </c>
      <c r="D7700" s="13">
        <v>15</v>
      </c>
      <c r="E7700" s="83" t="s">
        <v>418</v>
      </c>
      <c r="F7700" s="13">
        <v>3</v>
      </c>
      <c r="G7700" s="13">
        <v>5</v>
      </c>
      <c r="H7700" s="13" t="s">
        <v>69</v>
      </c>
      <c r="I7700" s="13" t="s">
        <v>54</v>
      </c>
      <c r="J7700" s="13"/>
      <c r="K7700" s="13" t="s">
        <v>27</v>
      </c>
      <c r="L7700" s="12">
        <f t="shared" ca="1" si="1075"/>
        <v>0.88686755749333535</v>
      </c>
      <c r="M7700" s="101">
        <f t="shared" ca="1" si="1076"/>
        <v>4.6711314253173972E-2</v>
      </c>
      <c r="N7700" s="101">
        <f t="shared" ca="1" si="1083"/>
        <v>1054.7387638156081</v>
      </c>
      <c r="O7700" s="101">
        <f t="shared" ca="1" si="1077"/>
        <v>9.5693009453530875E-2</v>
      </c>
      <c r="Q7700" s="12">
        <f t="shared" ca="1" si="1078"/>
        <v>0</v>
      </c>
      <c r="R7700" s="101">
        <f t="shared" ca="1" si="1079"/>
        <v>0</v>
      </c>
      <c r="S7700" s="13"/>
      <c r="T7700" s="101">
        <f t="shared" ca="1" si="1080"/>
        <v>4.6711314253173972E-2</v>
      </c>
      <c r="U7700" s="101">
        <f t="shared" si="1081"/>
        <v>0</v>
      </c>
      <c r="V7700" s="101">
        <f t="shared" ca="1" si="1082"/>
        <v>187.82040233631946</v>
      </c>
    </row>
    <row r="7701" spans="2:22" x14ac:dyDescent="0.3">
      <c r="B7701" s="13">
        <v>2023</v>
      </c>
      <c r="C7701" s="13">
        <v>11</v>
      </c>
      <c r="D7701" s="13">
        <v>15</v>
      </c>
      <c r="E7701" s="83" t="s">
        <v>418</v>
      </c>
      <c r="F7701" s="13">
        <v>3</v>
      </c>
      <c r="G7701" s="13">
        <v>6</v>
      </c>
      <c r="H7701" s="13" t="s">
        <v>69</v>
      </c>
      <c r="I7701" s="13" t="s">
        <v>54</v>
      </c>
      <c r="J7701" s="13"/>
      <c r="K7701" s="13" t="s">
        <v>27</v>
      </c>
      <c r="L7701" s="12">
        <f t="shared" ca="1" si="1075"/>
        <v>0.8887435970505605</v>
      </c>
      <c r="M7701" s="101">
        <f t="shared" ca="1" si="1076"/>
        <v>4.6810125256653019E-2</v>
      </c>
      <c r="N7701" s="101">
        <f t="shared" ca="1" si="1083"/>
        <v>1054.7387638156081</v>
      </c>
      <c r="O7701" s="101">
        <f t="shared" ca="1" si="1077"/>
        <v>9.5895434121755468E-2</v>
      </c>
      <c r="Q7701" s="12">
        <f t="shared" ca="1" si="1078"/>
        <v>0</v>
      </c>
      <c r="R7701" s="101">
        <f t="shared" ca="1" si="1079"/>
        <v>0</v>
      </c>
      <c r="S7701" s="13"/>
      <c r="T7701" s="101">
        <f t="shared" ca="1" si="1080"/>
        <v>4.6810125256653019E-2</v>
      </c>
      <c r="U7701" s="101">
        <f t="shared" si="1081"/>
        <v>0</v>
      </c>
      <c r="V7701" s="101">
        <f t="shared" ca="1" si="1082"/>
        <v>187.86721246157612</v>
      </c>
    </row>
    <row r="7702" spans="2:22" x14ac:dyDescent="0.3">
      <c r="B7702" s="13">
        <v>2023</v>
      </c>
      <c r="C7702" s="13">
        <v>11</v>
      </c>
      <c r="D7702" s="13">
        <v>15</v>
      </c>
      <c r="E7702" s="83" t="s">
        <v>418</v>
      </c>
      <c r="F7702" s="13">
        <v>3</v>
      </c>
      <c r="G7702" s="13">
        <v>7</v>
      </c>
      <c r="H7702" s="13" t="s">
        <v>69</v>
      </c>
      <c r="I7702" s="13" t="s">
        <v>54</v>
      </c>
      <c r="J7702" s="13"/>
      <c r="K7702" s="13" t="s">
        <v>27</v>
      </c>
      <c r="L7702" s="12">
        <f t="shared" ca="1" si="1075"/>
        <v>0.76679720484382086</v>
      </c>
      <c r="M7702" s="101">
        <f t="shared" ca="1" si="1076"/>
        <v>4.0387208779124044E-2</v>
      </c>
      <c r="N7702" s="101">
        <f t="shared" ca="1" si="1083"/>
        <v>1054.7387638156081</v>
      </c>
      <c r="O7702" s="101">
        <f t="shared" ca="1" si="1077"/>
        <v>8.2737418402648269E-2</v>
      </c>
      <c r="Q7702" s="12">
        <f t="shared" ca="1" si="1078"/>
        <v>5.6000000000000005</v>
      </c>
      <c r="R7702" s="101">
        <f t="shared" ca="1" si="1079"/>
        <v>0.40913061660997063</v>
      </c>
      <c r="S7702" s="13"/>
      <c r="T7702" s="101">
        <f t="shared" ca="1" si="1080"/>
        <v>0</v>
      </c>
      <c r="U7702" s="101">
        <f t="shared" si="1081"/>
        <v>0</v>
      </c>
      <c r="V7702" s="101">
        <f t="shared" ca="1" si="1082"/>
        <v>187.0489512283562</v>
      </c>
    </row>
    <row r="7703" spans="2:22" x14ac:dyDescent="0.3">
      <c r="B7703" s="13">
        <v>2023</v>
      </c>
      <c r="C7703" s="13">
        <v>11</v>
      </c>
      <c r="D7703" s="13">
        <v>15</v>
      </c>
      <c r="E7703" s="83" t="s">
        <v>418</v>
      </c>
      <c r="F7703" s="13">
        <v>3</v>
      </c>
      <c r="G7703" s="13">
        <v>8</v>
      </c>
      <c r="H7703" s="13" t="s">
        <v>69</v>
      </c>
      <c r="I7703" s="13" t="s">
        <v>54</v>
      </c>
      <c r="J7703" s="13"/>
      <c r="K7703" s="13" t="s">
        <v>27</v>
      </c>
      <c r="L7703" s="12">
        <f t="shared" ca="1" si="1075"/>
        <v>1.2152850331884844</v>
      </c>
      <c r="M7703" s="101">
        <f t="shared" ca="1" si="1076"/>
        <v>6.4009062698037467E-2</v>
      </c>
      <c r="N7703" s="101">
        <f t="shared" ca="1" si="1083"/>
        <v>1054.7387638156081</v>
      </c>
      <c r="O7703" s="101">
        <f t="shared" ca="1" si="1077"/>
        <v>0.13112925508103745</v>
      </c>
      <c r="Q7703" s="12">
        <f t="shared" ca="1" si="1078"/>
        <v>2.7257752997873848</v>
      </c>
      <c r="R7703" s="101">
        <f t="shared" ca="1" si="1079"/>
        <v>0.12786300106759693</v>
      </c>
      <c r="S7703" s="13"/>
      <c r="T7703" s="101">
        <f t="shared" ca="1" si="1080"/>
        <v>0</v>
      </c>
      <c r="U7703" s="101">
        <f t="shared" si="1081"/>
        <v>0</v>
      </c>
      <c r="V7703" s="101">
        <f t="shared" ca="1" si="1082"/>
        <v>186.79322522622101</v>
      </c>
    </row>
    <row r="7704" spans="2:22" x14ac:dyDescent="0.3">
      <c r="B7704" s="13">
        <v>2023</v>
      </c>
      <c r="C7704" s="13">
        <v>11</v>
      </c>
      <c r="D7704" s="13">
        <v>15</v>
      </c>
      <c r="E7704" s="83" t="s">
        <v>418</v>
      </c>
      <c r="F7704" s="13">
        <v>3</v>
      </c>
      <c r="G7704" s="13">
        <v>9</v>
      </c>
      <c r="H7704" s="13" t="s">
        <v>69</v>
      </c>
      <c r="I7704" s="13" t="s">
        <v>54</v>
      </c>
      <c r="J7704" s="13"/>
      <c r="K7704" s="13" t="s">
        <v>27</v>
      </c>
      <c r="L7704" s="12">
        <f t="shared" ca="1" si="1075"/>
        <v>1.0283746165436745</v>
      </c>
      <c r="M7704" s="101">
        <f t="shared" ca="1" si="1076"/>
        <v>5.4164491053355336E-2</v>
      </c>
      <c r="N7704" s="101">
        <f t="shared" ca="1" si="1083"/>
        <v>1054.7387638156081</v>
      </c>
      <c r="O7704" s="101">
        <f t="shared" ca="1" si="1077"/>
        <v>0.11096162112506247</v>
      </c>
      <c r="Q7704" s="12">
        <f t="shared" ca="1" si="1078"/>
        <v>2.5635853182881756</v>
      </c>
      <c r="R7704" s="101">
        <f t="shared" ca="1" si="1079"/>
        <v>0.12995558590267203</v>
      </c>
      <c r="S7704" s="13"/>
      <c r="T7704" s="101">
        <f t="shared" ca="1" si="1080"/>
        <v>0</v>
      </c>
      <c r="U7704" s="101">
        <f t="shared" si="1081"/>
        <v>0</v>
      </c>
      <c r="V7704" s="101">
        <f t="shared" ca="1" si="1082"/>
        <v>186.53331405441565</v>
      </c>
    </row>
    <row r="7705" spans="2:22" x14ac:dyDescent="0.3">
      <c r="B7705" s="13">
        <v>2023</v>
      </c>
      <c r="C7705" s="13">
        <v>11</v>
      </c>
      <c r="D7705" s="13">
        <v>15</v>
      </c>
      <c r="E7705" s="83" t="s">
        <v>418</v>
      </c>
      <c r="F7705" s="13">
        <v>3</v>
      </c>
      <c r="G7705" s="13">
        <v>10</v>
      </c>
      <c r="H7705" s="13" t="s">
        <v>70</v>
      </c>
      <c r="I7705" s="13" t="s">
        <v>54</v>
      </c>
      <c r="J7705" s="13"/>
      <c r="K7705" s="13" t="s">
        <v>27</v>
      </c>
      <c r="L7705" s="12">
        <f t="shared" ca="1" si="1075"/>
        <v>1.3809047811390534</v>
      </c>
      <c r="M7705" s="101">
        <f t="shared" ca="1" si="1076"/>
        <v>4.3719445370862427E-2</v>
      </c>
      <c r="N7705" s="101">
        <f t="shared" ca="1" si="1083"/>
        <v>1054.7387638156081</v>
      </c>
      <c r="O7705" s="101">
        <f t="shared" ca="1" si="1077"/>
        <v>4.3719445370862427E-2</v>
      </c>
      <c r="Q7705" s="12">
        <f t="shared" ca="1" si="1078"/>
        <v>5.6000000000000005</v>
      </c>
      <c r="R7705" s="101">
        <f t="shared" ca="1" si="1079"/>
        <v>0.35714641027657923</v>
      </c>
      <c r="S7705" s="13"/>
      <c r="T7705" s="101">
        <f t="shared" ca="1" si="1080"/>
        <v>0</v>
      </c>
      <c r="U7705" s="101">
        <f t="shared" si="1081"/>
        <v>0</v>
      </c>
      <c r="V7705" s="101">
        <f t="shared" ca="1" si="1082"/>
        <v>185.81902123386249</v>
      </c>
    </row>
    <row r="7706" spans="2:22" x14ac:dyDescent="0.3">
      <c r="B7706" s="13">
        <v>2023</v>
      </c>
      <c r="C7706" s="13">
        <v>11</v>
      </c>
      <c r="D7706" s="13">
        <v>15</v>
      </c>
      <c r="E7706" s="83" t="s">
        <v>418</v>
      </c>
      <c r="F7706" s="13">
        <v>3</v>
      </c>
      <c r="G7706" s="13">
        <v>11</v>
      </c>
      <c r="H7706" s="13" t="s">
        <v>70</v>
      </c>
      <c r="I7706" s="13" t="s">
        <v>54</v>
      </c>
      <c r="J7706" s="13"/>
      <c r="K7706" s="13" t="s">
        <v>27</v>
      </c>
      <c r="L7706" s="12">
        <f t="shared" ca="1" si="1075"/>
        <v>1.1085560505039971</v>
      </c>
      <c r="M7706" s="101">
        <f t="shared" ca="1" si="1076"/>
        <v>3.509688455895655E-2</v>
      </c>
      <c r="N7706" s="101">
        <f t="shared" ca="1" si="1083"/>
        <v>1054.7387638156081</v>
      </c>
      <c r="O7706" s="101">
        <f t="shared" ca="1" si="1077"/>
        <v>3.509688455895655E-2</v>
      </c>
      <c r="Q7706" s="12">
        <f t="shared" ca="1" si="1078"/>
        <v>5.6000000000000005</v>
      </c>
      <c r="R7706" s="101">
        <f t="shared" ca="1" si="1079"/>
        <v>0.38020073032483676</v>
      </c>
      <c r="S7706" s="13"/>
      <c r="T7706" s="101">
        <f t="shared" ca="1" si="1080"/>
        <v>0</v>
      </c>
      <c r="U7706" s="101">
        <f t="shared" si="1081"/>
        <v>0</v>
      </c>
      <c r="V7706" s="101">
        <f t="shared" ca="1" si="1082"/>
        <v>185.0586197732128</v>
      </c>
    </row>
    <row r="7707" spans="2:22" x14ac:dyDescent="0.3">
      <c r="B7707" s="13">
        <v>2023</v>
      </c>
      <c r="C7707" s="13">
        <v>11</v>
      </c>
      <c r="D7707" s="13">
        <v>15</v>
      </c>
      <c r="E7707" s="83" t="s">
        <v>418</v>
      </c>
      <c r="F7707" s="13">
        <v>3</v>
      </c>
      <c r="G7707" s="13">
        <v>12</v>
      </c>
      <c r="H7707" s="13" t="s">
        <v>70</v>
      </c>
      <c r="I7707" s="13" t="s">
        <v>54</v>
      </c>
      <c r="J7707" s="13"/>
      <c r="K7707" s="13" t="s">
        <v>27</v>
      </c>
      <c r="L7707" s="12">
        <f t="shared" ca="1" si="1075"/>
        <v>1.4929740911701692</v>
      </c>
      <c r="M7707" s="101">
        <f t="shared" ca="1" si="1076"/>
        <v>4.7267559726447556E-2</v>
      </c>
      <c r="N7707" s="101">
        <f t="shared" ca="1" si="1083"/>
        <v>1054.7387638156081</v>
      </c>
      <c r="O7707" s="101">
        <f t="shared" ca="1" si="1077"/>
        <v>4.7267559726447556E-2</v>
      </c>
      <c r="Q7707" s="12">
        <f t="shared" ca="1" si="1078"/>
        <v>5.4545044362885218</v>
      </c>
      <c r="R7707" s="101">
        <f t="shared" ca="1" si="1079"/>
        <v>0.33534354371426855</v>
      </c>
      <c r="S7707" s="13"/>
      <c r="T7707" s="101">
        <f t="shared" ca="1" si="1080"/>
        <v>0</v>
      </c>
      <c r="U7707" s="101">
        <f t="shared" si="1081"/>
        <v>0</v>
      </c>
      <c r="V7707" s="101">
        <f t="shared" ca="1" si="1082"/>
        <v>184.38793268578428</v>
      </c>
    </row>
    <row r="7708" spans="2:22" x14ac:dyDescent="0.3">
      <c r="B7708" s="13">
        <v>2023</v>
      </c>
      <c r="C7708" s="13">
        <v>11</v>
      </c>
      <c r="D7708" s="13">
        <v>15</v>
      </c>
      <c r="E7708" s="83" t="s">
        <v>418</v>
      </c>
      <c r="F7708" s="13">
        <v>3</v>
      </c>
      <c r="G7708" s="13">
        <v>13</v>
      </c>
      <c r="H7708" s="13" t="s">
        <v>70</v>
      </c>
      <c r="I7708" s="13" t="s">
        <v>54</v>
      </c>
      <c r="J7708" s="13"/>
      <c r="K7708" s="13" t="s">
        <v>27</v>
      </c>
      <c r="L7708" s="12">
        <f t="shared" ca="1" si="1075"/>
        <v>0.96746422589327241</v>
      </c>
      <c r="M7708" s="101">
        <f t="shared" ca="1" si="1076"/>
        <v>3.0629917391781007E-2</v>
      </c>
      <c r="N7708" s="101">
        <f t="shared" ca="1" si="1083"/>
        <v>1054.7387638156081</v>
      </c>
      <c r="O7708" s="101">
        <f t="shared" ca="1" si="1077"/>
        <v>3.0629917391781007E-2</v>
      </c>
      <c r="Q7708" s="12">
        <f t="shared" ca="1" si="1078"/>
        <v>5.6000000000000005</v>
      </c>
      <c r="R7708" s="101">
        <f t="shared" ca="1" si="1079"/>
        <v>0.39214415327813451</v>
      </c>
      <c r="S7708" s="13"/>
      <c r="T7708" s="101">
        <f t="shared" ca="1" si="1080"/>
        <v>0</v>
      </c>
      <c r="U7708" s="101">
        <f t="shared" si="1081"/>
        <v>0</v>
      </c>
      <c r="V7708" s="101">
        <f t="shared" ca="1" si="1082"/>
        <v>183.603644379228</v>
      </c>
    </row>
    <row r="7709" spans="2:22" x14ac:dyDescent="0.3">
      <c r="B7709" s="13">
        <v>2023</v>
      </c>
      <c r="C7709" s="13">
        <v>11</v>
      </c>
      <c r="D7709" s="13">
        <v>15</v>
      </c>
      <c r="E7709" s="83" t="s">
        <v>418</v>
      </c>
      <c r="F7709" s="13">
        <v>3</v>
      </c>
      <c r="G7709" s="13">
        <v>14</v>
      </c>
      <c r="H7709" s="13" t="s">
        <v>70</v>
      </c>
      <c r="I7709" s="13" t="s">
        <v>54</v>
      </c>
      <c r="J7709" s="13"/>
      <c r="K7709" s="13" t="s">
        <v>27</v>
      </c>
      <c r="L7709" s="12">
        <f t="shared" ca="1" si="1075"/>
        <v>1.0049752889463779</v>
      </c>
      <c r="M7709" s="101">
        <f t="shared" ca="1" si="1076"/>
        <v>3.1817517648042325E-2</v>
      </c>
      <c r="N7709" s="101">
        <f t="shared" ca="1" si="1083"/>
        <v>1054.7387638156081</v>
      </c>
      <c r="O7709" s="101">
        <f t="shared" ca="1" si="1077"/>
        <v>3.1817517648042325E-2</v>
      </c>
      <c r="Q7709" s="12">
        <f t="shared" ca="1" si="1078"/>
        <v>5.6000000000000005</v>
      </c>
      <c r="R7709" s="101">
        <f t="shared" ca="1" si="1079"/>
        <v>0.38896884179068919</v>
      </c>
      <c r="S7709" s="13"/>
      <c r="T7709" s="101">
        <f t="shared" ca="1" si="1080"/>
        <v>0</v>
      </c>
      <c r="U7709" s="101">
        <f t="shared" si="1081"/>
        <v>0</v>
      </c>
      <c r="V7709" s="101">
        <f t="shared" ca="1" si="1082"/>
        <v>182.8257066956466</v>
      </c>
    </row>
    <row r="7710" spans="2:22" x14ac:dyDescent="0.3">
      <c r="B7710" s="13">
        <v>2023</v>
      </c>
      <c r="C7710" s="13">
        <v>11</v>
      </c>
      <c r="D7710" s="13">
        <v>15</v>
      </c>
      <c r="E7710" s="83" t="s">
        <v>418</v>
      </c>
      <c r="F7710" s="13">
        <v>3</v>
      </c>
      <c r="G7710" s="13">
        <v>15</v>
      </c>
      <c r="H7710" s="13" t="s">
        <v>70</v>
      </c>
      <c r="I7710" s="13" t="s">
        <v>54</v>
      </c>
      <c r="J7710" s="13"/>
      <c r="K7710" s="13" t="s">
        <v>27</v>
      </c>
      <c r="L7710" s="12">
        <f t="shared" ca="1" si="1075"/>
        <v>1.0107352497157209</v>
      </c>
      <c r="M7710" s="101">
        <f t="shared" ca="1" si="1076"/>
        <v>3.1999878005999724E-2</v>
      </c>
      <c r="N7710" s="101">
        <f t="shared" ca="1" si="1083"/>
        <v>1054.7387638156081</v>
      </c>
      <c r="O7710" s="101">
        <f t="shared" ca="1" si="1077"/>
        <v>3.1999878005999724E-2</v>
      </c>
      <c r="Q7710" s="12">
        <f t="shared" ca="1" si="1078"/>
        <v>5.6000000000000005</v>
      </c>
      <c r="R7710" s="101">
        <f t="shared" ca="1" si="1079"/>
        <v>0.38848126111156422</v>
      </c>
      <c r="S7710" s="13"/>
      <c r="T7710" s="101">
        <f t="shared" ca="1" si="1080"/>
        <v>0</v>
      </c>
      <c r="U7710" s="101">
        <f t="shared" si="1081"/>
        <v>0</v>
      </c>
      <c r="V7710" s="101">
        <f t="shared" ca="1" si="1082"/>
        <v>182.04874417342347</v>
      </c>
    </row>
    <row r="7711" spans="2:22" x14ac:dyDescent="0.3">
      <c r="B7711" s="13">
        <v>2023</v>
      </c>
      <c r="C7711" s="13">
        <v>11</v>
      </c>
      <c r="D7711" s="13">
        <v>15</v>
      </c>
      <c r="E7711" s="83" t="s">
        <v>418</v>
      </c>
      <c r="F7711" s="13">
        <v>3</v>
      </c>
      <c r="G7711" s="13">
        <v>16</v>
      </c>
      <c r="H7711" s="13" t="s">
        <v>71</v>
      </c>
      <c r="I7711" s="13" t="s">
        <v>54</v>
      </c>
      <c r="J7711" s="13"/>
      <c r="K7711" s="13" t="s">
        <v>27</v>
      </c>
      <c r="L7711" s="12">
        <f t="shared" ca="1" si="1075"/>
        <v>0.90845888867716817</v>
      </c>
      <c r="M7711" s="101">
        <f t="shared" ca="1" si="1076"/>
        <v>7.9135853792668132E-2</v>
      </c>
      <c r="N7711" s="101">
        <f t="shared" ca="1" si="1083"/>
        <v>1054.9181087412144</v>
      </c>
      <c r="O7711" s="101">
        <f t="shared" ca="1" si="1077"/>
        <v>0.25604913777365984</v>
      </c>
      <c r="Q7711" s="12">
        <f t="shared" ca="1" si="1078"/>
        <v>5.6000000000000005</v>
      </c>
      <c r="R7711" s="101">
        <f t="shared" ca="1" si="1079"/>
        <v>0.3971389550734778</v>
      </c>
      <c r="S7711" s="13"/>
      <c r="T7711" s="101">
        <f t="shared" ca="1" si="1080"/>
        <v>0</v>
      </c>
      <c r="U7711" s="101">
        <f t="shared" ca="1" si="1081"/>
        <v>0.17934492560635096</v>
      </c>
      <c r="V7711" s="101">
        <f t="shared" ca="1" si="1082"/>
        <v>181.43381118888288</v>
      </c>
    </row>
    <row r="7712" spans="2:22" x14ac:dyDescent="0.3">
      <c r="B7712" s="13">
        <v>2023</v>
      </c>
      <c r="C7712" s="13">
        <v>11</v>
      </c>
      <c r="D7712" s="13">
        <v>15</v>
      </c>
      <c r="E7712" s="83" t="s">
        <v>418</v>
      </c>
      <c r="F7712" s="13">
        <v>3</v>
      </c>
      <c r="G7712" s="13">
        <v>17</v>
      </c>
      <c r="H7712" s="13" t="s">
        <v>71</v>
      </c>
      <c r="I7712" s="13" t="s">
        <v>54</v>
      </c>
      <c r="J7712" s="13"/>
      <c r="K7712" s="13" t="s">
        <v>27</v>
      </c>
      <c r="L7712" s="12">
        <f t="shared" ca="1" si="1075"/>
        <v>1.5506700969617424</v>
      </c>
      <c r="M7712" s="101">
        <f t="shared" ca="1" si="1076"/>
        <v>0.1350788721463374</v>
      </c>
      <c r="N7712" s="101">
        <f t="shared" ca="1" si="1083"/>
        <v>1055.2242368628563</v>
      </c>
      <c r="O7712" s="101">
        <f t="shared" ca="1" si="1077"/>
        <v>0.43705636682866705</v>
      </c>
      <c r="Q7712" s="12">
        <f t="shared" ca="1" si="1078"/>
        <v>5.6000000000000005</v>
      </c>
      <c r="R7712" s="101">
        <f t="shared" ca="1" si="1079"/>
        <v>0.34277577629218853</v>
      </c>
      <c r="S7712" s="13"/>
      <c r="T7712" s="101">
        <f t="shared" ca="1" si="1080"/>
        <v>0</v>
      </c>
      <c r="U7712" s="101">
        <f t="shared" ca="1" si="1081"/>
        <v>0.30612812164186398</v>
      </c>
      <c r="V7712" s="101">
        <f t="shared" ca="1" si="1082"/>
        <v>181.05438775794036</v>
      </c>
    </row>
    <row r="7713" spans="2:22" x14ac:dyDescent="0.3">
      <c r="B7713" s="13">
        <v>2023</v>
      </c>
      <c r="C7713" s="13">
        <v>11</v>
      </c>
      <c r="D7713" s="13">
        <v>15</v>
      </c>
      <c r="E7713" s="83" t="s">
        <v>418</v>
      </c>
      <c r="F7713" s="13">
        <v>3</v>
      </c>
      <c r="G7713" s="13">
        <v>18</v>
      </c>
      <c r="H7713" s="13" t="s">
        <v>71</v>
      </c>
      <c r="I7713" s="13" t="s">
        <v>54</v>
      </c>
      <c r="J7713" s="13"/>
      <c r="K7713" s="13" t="s">
        <v>27</v>
      </c>
      <c r="L7713" s="12">
        <f t="shared" ca="1" si="1075"/>
        <v>1.541552741905861</v>
      </c>
      <c r="M7713" s="101">
        <f t="shared" ca="1" si="1076"/>
        <v>0.13428465934741957</v>
      </c>
      <c r="N7713" s="101">
        <f t="shared" ca="1" si="1083"/>
        <v>1055.5285650666542</v>
      </c>
      <c r="O7713" s="101">
        <f t="shared" ca="1" si="1077"/>
        <v>0.4344866403061669</v>
      </c>
      <c r="Q7713" s="12">
        <f t="shared" ca="1" si="1078"/>
        <v>0</v>
      </c>
      <c r="R7713" s="101">
        <f t="shared" ca="1" si="1079"/>
        <v>0</v>
      </c>
      <c r="S7713" s="13"/>
      <c r="T7713" s="101">
        <f t="shared" ca="1" si="1080"/>
        <v>0.13428465934741957</v>
      </c>
      <c r="U7713" s="101">
        <f t="shared" ca="1" si="1081"/>
        <v>0.30432820379791542</v>
      </c>
      <c r="V7713" s="101">
        <f t="shared" ca="1" si="1082"/>
        <v>181.49300062108571</v>
      </c>
    </row>
    <row r="7714" spans="2:22" x14ac:dyDescent="0.3">
      <c r="B7714" s="13">
        <v>2023</v>
      </c>
      <c r="C7714" s="13">
        <v>11</v>
      </c>
      <c r="D7714" s="13">
        <v>15</v>
      </c>
      <c r="E7714" s="83" t="s">
        <v>418</v>
      </c>
      <c r="F7714" s="13">
        <v>3</v>
      </c>
      <c r="G7714" s="13">
        <v>19</v>
      </c>
      <c r="H7714" s="13" t="s">
        <v>71</v>
      </c>
      <c r="I7714" s="13" t="s">
        <v>54</v>
      </c>
      <c r="J7714" s="13"/>
      <c r="K7714" s="13" t="s">
        <v>27</v>
      </c>
      <c r="L7714" s="12">
        <f t="shared" ca="1" si="1075"/>
        <v>1.2311551136464756</v>
      </c>
      <c r="M7714" s="101">
        <f t="shared" ca="1" si="1076"/>
        <v>0.1072459219497445</v>
      </c>
      <c r="N7714" s="101">
        <f t="shared" ca="1" si="1083"/>
        <v>1055.77161560534</v>
      </c>
      <c r="O7714" s="101">
        <f t="shared" ca="1" si="1077"/>
        <v>0.34700106878125914</v>
      </c>
      <c r="Q7714" s="12">
        <f t="shared" ca="1" si="1078"/>
        <v>0</v>
      </c>
      <c r="R7714" s="101">
        <f t="shared" ca="1" si="1079"/>
        <v>0</v>
      </c>
      <c r="S7714" s="13"/>
      <c r="T7714" s="101">
        <f t="shared" ca="1" si="1080"/>
        <v>0.1072459219497445</v>
      </c>
      <c r="U7714" s="101">
        <f t="shared" ca="1" si="1081"/>
        <v>0.24305053868570839</v>
      </c>
      <c r="V7714" s="101">
        <f t="shared" ca="1" si="1082"/>
        <v>181.84329708172118</v>
      </c>
    </row>
    <row r="7715" spans="2:22" x14ac:dyDescent="0.3">
      <c r="B7715" s="13">
        <v>2023</v>
      </c>
      <c r="C7715" s="13">
        <v>11</v>
      </c>
      <c r="D7715" s="13">
        <v>15</v>
      </c>
      <c r="E7715" s="83" t="s">
        <v>418</v>
      </c>
      <c r="F7715" s="13">
        <v>3</v>
      </c>
      <c r="G7715" s="13">
        <v>20</v>
      </c>
      <c r="H7715" s="13" t="s">
        <v>69</v>
      </c>
      <c r="I7715" s="13" t="s">
        <v>54</v>
      </c>
      <c r="J7715" s="13"/>
      <c r="K7715" s="13" t="s">
        <v>27</v>
      </c>
      <c r="L7715" s="12">
        <f t="shared" ca="1" si="1075"/>
        <v>1.5049835762580639</v>
      </c>
      <c r="M7715" s="101">
        <f t="shared" ca="1" si="1076"/>
        <v>7.926748496151223E-2</v>
      </c>
      <c r="N7715" s="101">
        <f t="shared" ca="1" si="1083"/>
        <v>1055.77161560534</v>
      </c>
      <c r="O7715" s="101">
        <f t="shared" ca="1" si="1077"/>
        <v>0.1623877278782451</v>
      </c>
      <c r="Q7715" s="12">
        <f t="shared" ca="1" si="1078"/>
        <v>0</v>
      </c>
      <c r="R7715" s="101">
        <f t="shared" ca="1" si="1079"/>
        <v>0</v>
      </c>
      <c r="S7715" s="13"/>
      <c r="T7715" s="101">
        <f t="shared" ca="1" si="1080"/>
        <v>7.926748496151223E-2</v>
      </c>
      <c r="U7715" s="101">
        <f t="shared" si="1081"/>
        <v>0</v>
      </c>
      <c r="V7715" s="101">
        <f t="shared" ca="1" si="1082"/>
        <v>181.92256456668269</v>
      </c>
    </row>
    <row r="7716" spans="2:22" x14ac:dyDescent="0.3">
      <c r="B7716" s="13">
        <v>2023</v>
      </c>
      <c r="C7716" s="13">
        <v>11</v>
      </c>
      <c r="D7716" s="13">
        <v>15</v>
      </c>
      <c r="E7716" s="83" t="s">
        <v>418</v>
      </c>
      <c r="F7716" s="13">
        <v>3</v>
      </c>
      <c r="G7716" s="13">
        <v>21</v>
      </c>
      <c r="H7716" s="13" t="s">
        <v>69</v>
      </c>
      <c r="I7716" s="13" t="s">
        <v>54</v>
      </c>
      <c r="J7716" s="13"/>
      <c r="K7716" s="13" t="s">
        <v>27</v>
      </c>
      <c r="L7716" s="12">
        <f t="shared" ca="1" si="1075"/>
        <v>1.7700230937805448</v>
      </c>
      <c r="M7716" s="101">
        <f t="shared" ca="1" si="1076"/>
        <v>9.3227116349421296E-2</v>
      </c>
      <c r="N7716" s="101">
        <f t="shared" ca="1" si="1083"/>
        <v>1055.77161560534</v>
      </c>
      <c r="O7716" s="101">
        <f t="shared" ca="1" si="1077"/>
        <v>0.19098549181892077</v>
      </c>
      <c r="Q7716" s="12">
        <f t="shared" ca="1" si="1078"/>
        <v>0</v>
      </c>
      <c r="R7716" s="101">
        <f t="shared" ca="1" si="1079"/>
        <v>0</v>
      </c>
      <c r="S7716" s="13"/>
      <c r="T7716" s="101">
        <f t="shared" ca="1" si="1080"/>
        <v>9.3227116349421296E-2</v>
      </c>
      <c r="U7716" s="101">
        <f t="shared" si="1081"/>
        <v>0</v>
      </c>
      <c r="V7716" s="101">
        <f t="shared" ca="1" si="1082"/>
        <v>182.01579168303212</v>
      </c>
    </row>
    <row r="7717" spans="2:22" x14ac:dyDescent="0.3">
      <c r="B7717" s="13">
        <v>2023</v>
      </c>
      <c r="C7717" s="13">
        <v>11</v>
      </c>
      <c r="D7717" s="13">
        <v>15</v>
      </c>
      <c r="E7717" s="83" t="s">
        <v>418</v>
      </c>
      <c r="F7717" s="13">
        <v>3</v>
      </c>
      <c r="G7717" s="13">
        <v>22</v>
      </c>
      <c r="H7717" s="13" t="s">
        <v>69</v>
      </c>
      <c r="I7717" s="13" t="s">
        <v>54</v>
      </c>
      <c r="J7717" s="13"/>
      <c r="K7717" s="13" t="s">
        <v>27</v>
      </c>
      <c r="L7717" s="12">
        <f t="shared" ca="1" si="1075"/>
        <v>1.6927554295281213</v>
      </c>
      <c r="M7717" s="101">
        <f t="shared" ca="1" si="1076"/>
        <v>8.9157428473246148E-2</v>
      </c>
      <c r="N7717" s="101">
        <f t="shared" ca="1" si="1083"/>
        <v>1055.77161560534</v>
      </c>
      <c r="O7717" s="101">
        <f t="shared" ca="1" si="1077"/>
        <v>0.18264831084608429</v>
      </c>
      <c r="Q7717" s="12">
        <f t="shared" ca="1" si="1078"/>
        <v>0</v>
      </c>
      <c r="R7717" s="101">
        <f t="shared" ca="1" si="1079"/>
        <v>0</v>
      </c>
      <c r="S7717" s="13"/>
      <c r="T7717" s="101">
        <f t="shared" ca="1" si="1080"/>
        <v>8.9157428473246148E-2</v>
      </c>
      <c r="U7717" s="101">
        <f t="shared" si="1081"/>
        <v>0</v>
      </c>
      <c r="V7717" s="101">
        <f t="shared" ca="1" si="1082"/>
        <v>182.10494911150536</v>
      </c>
    </row>
    <row r="7718" spans="2:22" x14ac:dyDescent="0.3">
      <c r="B7718" s="13">
        <v>2023</v>
      </c>
      <c r="C7718" s="13">
        <v>11</v>
      </c>
      <c r="D7718" s="13">
        <v>15</v>
      </c>
      <c r="E7718" s="83" t="s">
        <v>418</v>
      </c>
      <c r="F7718" s="13">
        <v>3</v>
      </c>
      <c r="G7718" s="13">
        <v>23</v>
      </c>
      <c r="H7718" s="13" t="s">
        <v>69</v>
      </c>
      <c r="I7718" s="13" t="s">
        <v>54</v>
      </c>
      <c r="J7718" s="13"/>
      <c r="K7718" s="13" t="s">
        <v>27</v>
      </c>
      <c r="L7718" s="12">
        <f t="shared" ca="1" si="1075"/>
        <v>1.3087264637221172</v>
      </c>
      <c r="M7718" s="101">
        <f t="shared" ca="1" si="1076"/>
        <v>6.8930622844243922E-2</v>
      </c>
      <c r="N7718" s="101">
        <f t="shared" ca="1" si="1083"/>
        <v>1055.77161560534</v>
      </c>
      <c r="O7718" s="101">
        <f t="shared" ca="1" si="1077"/>
        <v>0.14121158543561643</v>
      </c>
      <c r="Q7718" s="12">
        <f t="shared" ca="1" si="1078"/>
        <v>0</v>
      </c>
      <c r="R7718" s="101">
        <f t="shared" ca="1" si="1079"/>
        <v>0</v>
      </c>
      <c r="S7718" s="13"/>
      <c r="T7718" s="101">
        <f t="shared" ca="1" si="1080"/>
        <v>6.8930622844243922E-2</v>
      </c>
      <c r="U7718" s="101">
        <f t="shared" si="1081"/>
        <v>0</v>
      </c>
      <c r="V7718" s="101">
        <f t="shared" ca="1" si="1082"/>
        <v>182.17387973434961</v>
      </c>
    </row>
    <row r="7719" spans="2:22" x14ac:dyDescent="0.3">
      <c r="B7719" s="13">
        <v>2023</v>
      </c>
      <c r="C7719" s="13">
        <v>11</v>
      </c>
      <c r="D7719" s="13">
        <v>16</v>
      </c>
      <c r="E7719" s="83" t="s">
        <v>419</v>
      </c>
      <c r="F7719" s="13">
        <v>4</v>
      </c>
      <c r="G7719" s="13">
        <v>0</v>
      </c>
      <c r="H7719" s="13" t="s">
        <v>69</v>
      </c>
      <c r="I7719" s="13" t="s">
        <v>54</v>
      </c>
      <c r="J7719" s="13"/>
      <c r="K7719" s="13" t="s">
        <v>27</v>
      </c>
      <c r="L7719" s="12">
        <f t="shared" ca="1" si="1075"/>
        <v>1.9203250951200275</v>
      </c>
      <c r="M7719" s="101">
        <f t="shared" ca="1" si="1076"/>
        <v>0.10114352275997185</v>
      </c>
      <c r="N7719" s="101">
        <f t="shared" ca="1" si="1083"/>
        <v>1055.77161560534</v>
      </c>
      <c r="O7719" s="101">
        <f t="shared" ca="1" si="1077"/>
        <v>0.20720307776345095</v>
      </c>
      <c r="Q7719" s="12">
        <f t="shared" ca="1" si="1078"/>
        <v>0</v>
      </c>
      <c r="R7719" s="101">
        <f t="shared" ca="1" si="1079"/>
        <v>0</v>
      </c>
      <c r="S7719" s="13"/>
      <c r="T7719" s="101">
        <f t="shared" ca="1" si="1080"/>
        <v>0.10114352275997185</v>
      </c>
      <c r="U7719" s="101">
        <f t="shared" si="1081"/>
        <v>0</v>
      </c>
      <c r="V7719" s="101">
        <f t="shared" ca="1" si="1082"/>
        <v>182.27502325710958</v>
      </c>
    </row>
    <row r="7720" spans="2:22" x14ac:dyDescent="0.3">
      <c r="B7720" s="13">
        <v>2023</v>
      </c>
      <c r="C7720" s="13">
        <v>11</v>
      </c>
      <c r="D7720" s="13">
        <v>16</v>
      </c>
      <c r="E7720" s="83" t="s">
        <v>419</v>
      </c>
      <c r="F7720" s="13">
        <v>4</v>
      </c>
      <c r="G7720" s="13">
        <v>1</v>
      </c>
      <c r="H7720" s="13" t="s">
        <v>69</v>
      </c>
      <c r="I7720" s="13" t="s">
        <v>54</v>
      </c>
      <c r="J7720" s="13"/>
      <c r="K7720" s="13" t="s">
        <v>27</v>
      </c>
      <c r="L7720" s="12">
        <f t="shared" ca="1" si="1075"/>
        <v>0.77746733413806068</v>
      </c>
      <c r="M7720" s="101">
        <f t="shared" ca="1" si="1076"/>
        <v>4.0949204489051656E-2</v>
      </c>
      <c r="N7720" s="101">
        <f t="shared" ca="1" si="1083"/>
        <v>1055.77161560534</v>
      </c>
      <c r="O7720" s="101">
        <f t="shared" ca="1" si="1077"/>
        <v>8.3888725353496743E-2</v>
      </c>
      <c r="Q7720" s="12">
        <f t="shared" ca="1" si="1078"/>
        <v>0</v>
      </c>
      <c r="R7720" s="101">
        <f t="shared" ca="1" si="1079"/>
        <v>0</v>
      </c>
      <c r="S7720" s="13"/>
      <c r="T7720" s="101">
        <f t="shared" ca="1" si="1080"/>
        <v>4.0949204489051656E-2</v>
      </c>
      <c r="U7720" s="101">
        <f t="shared" si="1081"/>
        <v>0</v>
      </c>
      <c r="V7720" s="101">
        <f t="shared" ca="1" si="1082"/>
        <v>182.31597246159862</v>
      </c>
    </row>
    <row r="7721" spans="2:22" x14ac:dyDescent="0.3">
      <c r="B7721" s="13">
        <v>2023</v>
      </c>
      <c r="C7721" s="13">
        <v>11</v>
      </c>
      <c r="D7721" s="13">
        <v>16</v>
      </c>
      <c r="E7721" s="83" t="s">
        <v>419</v>
      </c>
      <c r="F7721" s="13">
        <v>4</v>
      </c>
      <c r="G7721" s="13">
        <v>2</v>
      </c>
      <c r="H7721" s="13" t="s">
        <v>69</v>
      </c>
      <c r="I7721" s="13" t="s">
        <v>54</v>
      </c>
      <c r="J7721" s="13"/>
      <c r="K7721" s="13" t="s">
        <v>27</v>
      </c>
      <c r="L7721" s="12">
        <f t="shared" ca="1" si="1075"/>
        <v>0.82409969827997398</v>
      </c>
      <c r="M7721" s="101">
        <f t="shared" ca="1" si="1076"/>
        <v>4.3405331108406234E-2</v>
      </c>
      <c r="N7721" s="101">
        <f t="shared" ca="1" si="1083"/>
        <v>1055.77161560534</v>
      </c>
      <c r="O7721" s="101">
        <f t="shared" ca="1" si="1077"/>
        <v>8.8920357444409195E-2</v>
      </c>
      <c r="Q7721" s="12">
        <f t="shared" ca="1" si="1078"/>
        <v>0</v>
      </c>
      <c r="R7721" s="101">
        <f t="shared" ca="1" si="1079"/>
        <v>0</v>
      </c>
      <c r="S7721" s="13"/>
      <c r="T7721" s="101">
        <f t="shared" ca="1" si="1080"/>
        <v>4.3405331108406234E-2</v>
      </c>
      <c r="U7721" s="101">
        <f t="shared" si="1081"/>
        <v>0</v>
      </c>
      <c r="V7721" s="101">
        <f t="shared" ca="1" si="1082"/>
        <v>182.35937779270702</v>
      </c>
    </row>
    <row r="7722" spans="2:22" x14ac:dyDescent="0.3">
      <c r="B7722" s="13">
        <v>2023</v>
      </c>
      <c r="C7722" s="13">
        <v>11</v>
      </c>
      <c r="D7722" s="13">
        <v>16</v>
      </c>
      <c r="E7722" s="83" t="s">
        <v>419</v>
      </c>
      <c r="F7722" s="13">
        <v>4</v>
      </c>
      <c r="G7722" s="13">
        <v>3</v>
      </c>
      <c r="H7722" s="13" t="s">
        <v>69</v>
      </c>
      <c r="I7722" s="13" t="s">
        <v>54</v>
      </c>
      <c r="J7722" s="13"/>
      <c r="K7722" s="13" t="s">
        <v>27</v>
      </c>
      <c r="L7722" s="12">
        <f t="shared" ca="1" si="1075"/>
        <v>0.86138678233991495</v>
      </c>
      <c r="M7722" s="101">
        <f t="shared" ca="1" si="1076"/>
        <v>4.5369241825843322E-2</v>
      </c>
      <c r="N7722" s="101">
        <f t="shared" ca="1" si="1083"/>
        <v>1055.77161560534</v>
      </c>
      <c r="O7722" s="101">
        <f t="shared" ca="1" si="1077"/>
        <v>9.2943633814476817E-2</v>
      </c>
      <c r="Q7722" s="12">
        <f t="shared" ca="1" si="1078"/>
        <v>0</v>
      </c>
      <c r="R7722" s="101">
        <f t="shared" ca="1" si="1079"/>
        <v>0</v>
      </c>
      <c r="S7722" s="13"/>
      <c r="T7722" s="101">
        <f t="shared" ca="1" si="1080"/>
        <v>4.5369241825843322E-2</v>
      </c>
      <c r="U7722" s="101">
        <f t="shared" si="1081"/>
        <v>0</v>
      </c>
      <c r="V7722" s="101">
        <f t="shared" ca="1" si="1082"/>
        <v>182.40474703453287</v>
      </c>
    </row>
    <row r="7723" spans="2:22" x14ac:dyDescent="0.3">
      <c r="B7723" s="13">
        <v>2023</v>
      </c>
      <c r="C7723" s="13">
        <v>11</v>
      </c>
      <c r="D7723" s="13">
        <v>16</v>
      </c>
      <c r="E7723" s="83" t="s">
        <v>419</v>
      </c>
      <c r="F7723" s="13">
        <v>4</v>
      </c>
      <c r="G7723" s="13">
        <v>4</v>
      </c>
      <c r="H7723" s="13" t="s">
        <v>69</v>
      </c>
      <c r="I7723" s="13" t="s">
        <v>54</v>
      </c>
      <c r="J7723" s="13"/>
      <c r="K7723" s="13" t="s">
        <v>27</v>
      </c>
      <c r="L7723" s="12">
        <f t="shared" ca="1" si="1075"/>
        <v>0.75837770144815753</v>
      </c>
      <c r="M7723" s="101">
        <f t="shared" ca="1" si="1076"/>
        <v>3.9943753535274455E-2</v>
      </c>
      <c r="N7723" s="101">
        <f t="shared" ca="1" si="1083"/>
        <v>1055.77161560534</v>
      </c>
      <c r="O7723" s="101">
        <f t="shared" ca="1" si="1077"/>
        <v>8.1828953986256198E-2</v>
      </c>
      <c r="Q7723" s="12">
        <f t="shared" ca="1" si="1078"/>
        <v>0</v>
      </c>
      <c r="R7723" s="101">
        <f t="shared" ca="1" si="1079"/>
        <v>0</v>
      </c>
      <c r="S7723" s="13"/>
      <c r="T7723" s="101">
        <f t="shared" ca="1" si="1080"/>
        <v>3.9943753535274455E-2</v>
      </c>
      <c r="U7723" s="101">
        <f t="shared" si="1081"/>
        <v>0</v>
      </c>
      <c r="V7723" s="101">
        <f t="shared" ca="1" si="1082"/>
        <v>182.44469078806816</v>
      </c>
    </row>
    <row r="7724" spans="2:22" x14ac:dyDescent="0.3">
      <c r="B7724" s="13">
        <v>2023</v>
      </c>
      <c r="C7724" s="13">
        <v>11</v>
      </c>
      <c r="D7724" s="13">
        <v>16</v>
      </c>
      <c r="E7724" s="83" t="s">
        <v>419</v>
      </c>
      <c r="F7724" s="13">
        <v>4</v>
      </c>
      <c r="G7724" s="13">
        <v>5</v>
      </c>
      <c r="H7724" s="13" t="s">
        <v>69</v>
      </c>
      <c r="I7724" s="13" t="s">
        <v>54</v>
      </c>
      <c r="J7724" s="13"/>
      <c r="K7724" s="13" t="s">
        <v>27</v>
      </c>
      <c r="L7724" s="12">
        <f t="shared" ca="1" si="1075"/>
        <v>0.77521503230015798</v>
      </c>
      <c r="M7724" s="101">
        <f t="shared" ca="1" si="1076"/>
        <v>4.0830575751249321E-2</v>
      </c>
      <c r="N7724" s="101">
        <f t="shared" ca="1" si="1083"/>
        <v>1055.77161560534</v>
      </c>
      <c r="O7724" s="101">
        <f t="shared" ca="1" si="1077"/>
        <v>8.3645701985187046E-2</v>
      </c>
      <c r="Q7724" s="12">
        <f t="shared" ca="1" si="1078"/>
        <v>0</v>
      </c>
      <c r="R7724" s="101">
        <f t="shared" ca="1" si="1079"/>
        <v>0</v>
      </c>
      <c r="S7724" s="13"/>
      <c r="T7724" s="101">
        <f t="shared" ca="1" si="1080"/>
        <v>4.0830575751249321E-2</v>
      </c>
      <c r="U7724" s="101">
        <f t="shared" si="1081"/>
        <v>0</v>
      </c>
      <c r="V7724" s="101">
        <f t="shared" ca="1" si="1082"/>
        <v>182.4855213638194</v>
      </c>
    </row>
    <row r="7725" spans="2:22" x14ac:dyDescent="0.3">
      <c r="B7725" s="13">
        <v>2023</v>
      </c>
      <c r="C7725" s="13">
        <v>11</v>
      </c>
      <c r="D7725" s="13">
        <v>16</v>
      </c>
      <c r="E7725" s="83" t="s">
        <v>419</v>
      </c>
      <c r="F7725" s="13">
        <v>4</v>
      </c>
      <c r="G7725" s="13">
        <v>6</v>
      </c>
      <c r="H7725" s="13" t="s">
        <v>69</v>
      </c>
      <c r="I7725" s="13" t="s">
        <v>54</v>
      </c>
      <c r="J7725" s="13"/>
      <c r="K7725" s="13" t="s">
        <v>27</v>
      </c>
      <c r="L7725" s="12">
        <f t="shared" ca="1" si="1075"/>
        <v>0.90438068632199242</v>
      </c>
      <c r="M7725" s="101">
        <f t="shared" ca="1" si="1076"/>
        <v>4.7633730748579343E-2</v>
      </c>
      <c r="N7725" s="101">
        <f t="shared" ca="1" si="1083"/>
        <v>1055.77161560534</v>
      </c>
      <c r="O7725" s="101">
        <f t="shared" ca="1" si="1077"/>
        <v>9.7582676054142975E-2</v>
      </c>
      <c r="Q7725" s="12">
        <f t="shared" ca="1" si="1078"/>
        <v>0</v>
      </c>
      <c r="R7725" s="101">
        <f t="shared" ca="1" si="1079"/>
        <v>0</v>
      </c>
      <c r="S7725" s="13"/>
      <c r="T7725" s="101">
        <f t="shared" ca="1" si="1080"/>
        <v>4.7633730748579343E-2</v>
      </c>
      <c r="U7725" s="101">
        <f t="shared" si="1081"/>
        <v>0</v>
      </c>
      <c r="V7725" s="101">
        <f t="shared" ca="1" si="1082"/>
        <v>182.53315509456797</v>
      </c>
    </row>
    <row r="7726" spans="2:22" x14ac:dyDescent="0.3">
      <c r="B7726" s="13">
        <v>2023</v>
      </c>
      <c r="C7726" s="13">
        <v>11</v>
      </c>
      <c r="D7726" s="13">
        <v>16</v>
      </c>
      <c r="E7726" s="83" t="s">
        <v>419</v>
      </c>
      <c r="F7726" s="13">
        <v>4</v>
      </c>
      <c r="G7726" s="13">
        <v>7</v>
      </c>
      <c r="H7726" s="13" t="s">
        <v>69</v>
      </c>
      <c r="I7726" s="13" t="s">
        <v>54</v>
      </c>
      <c r="J7726" s="13"/>
      <c r="K7726" s="13" t="s">
        <v>27</v>
      </c>
      <c r="L7726" s="12">
        <f t="shared" ca="1" si="1075"/>
        <v>0.92129458040135792</v>
      </c>
      <c r="M7726" s="101">
        <f t="shared" ca="1" si="1076"/>
        <v>4.852458554973952E-2</v>
      </c>
      <c r="N7726" s="101">
        <f t="shared" ca="1" si="1083"/>
        <v>1055.77161560534</v>
      </c>
      <c r="O7726" s="101">
        <f t="shared" ca="1" si="1077"/>
        <v>9.9407685225306519E-2</v>
      </c>
      <c r="Q7726" s="12">
        <f t="shared" ca="1" si="1078"/>
        <v>5.6000000000000005</v>
      </c>
      <c r="R7726" s="101">
        <f t="shared" ca="1" si="1079"/>
        <v>0.39605241376902511</v>
      </c>
      <c r="S7726" s="13"/>
      <c r="T7726" s="101">
        <f t="shared" ca="1" si="1080"/>
        <v>0</v>
      </c>
      <c r="U7726" s="101">
        <f t="shared" si="1081"/>
        <v>0</v>
      </c>
      <c r="V7726" s="101">
        <f t="shared" ca="1" si="1082"/>
        <v>181.74105026702995</v>
      </c>
    </row>
    <row r="7727" spans="2:22" x14ac:dyDescent="0.3">
      <c r="B7727" s="13">
        <v>2023</v>
      </c>
      <c r="C7727" s="13">
        <v>11</v>
      </c>
      <c r="D7727" s="13">
        <v>16</v>
      </c>
      <c r="E7727" s="83" t="s">
        <v>419</v>
      </c>
      <c r="F7727" s="13">
        <v>4</v>
      </c>
      <c r="G7727" s="13">
        <v>8</v>
      </c>
      <c r="H7727" s="13" t="s">
        <v>69</v>
      </c>
      <c r="I7727" s="13" t="s">
        <v>54</v>
      </c>
      <c r="J7727" s="13"/>
      <c r="K7727" s="13" t="s">
        <v>27</v>
      </c>
      <c r="L7727" s="12">
        <f t="shared" ca="1" si="1075"/>
        <v>1.0079007373990663</v>
      </c>
      <c r="M7727" s="101">
        <f t="shared" ca="1" si="1076"/>
        <v>5.3086131838808823E-2</v>
      </c>
      <c r="N7727" s="101">
        <f t="shared" ca="1" si="1083"/>
        <v>1055.77161560534</v>
      </c>
      <c r="O7727" s="101">
        <f t="shared" ca="1" si="1077"/>
        <v>0.10875248956535925</v>
      </c>
      <c r="Q7727" s="12">
        <f t="shared" ca="1" si="1078"/>
        <v>4.0704679263347892</v>
      </c>
      <c r="R7727" s="101">
        <f t="shared" ca="1" si="1079"/>
        <v>0.25924631254340891</v>
      </c>
      <c r="S7727" s="13"/>
      <c r="T7727" s="101">
        <f t="shared" ca="1" si="1080"/>
        <v>0</v>
      </c>
      <c r="U7727" s="101">
        <f t="shared" si="1081"/>
        <v>0</v>
      </c>
      <c r="V7727" s="101">
        <f t="shared" ca="1" si="1082"/>
        <v>181.22255764194313</v>
      </c>
    </row>
    <row r="7728" spans="2:22" x14ac:dyDescent="0.3">
      <c r="B7728" s="13">
        <v>2023</v>
      </c>
      <c r="C7728" s="13">
        <v>11</v>
      </c>
      <c r="D7728" s="13">
        <v>16</v>
      </c>
      <c r="E7728" s="83" t="s">
        <v>419</v>
      </c>
      <c r="F7728" s="13">
        <v>4</v>
      </c>
      <c r="G7728" s="13">
        <v>9</v>
      </c>
      <c r="H7728" s="13" t="s">
        <v>69</v>
      </c>
      <c r="I7728" s="13" t="s">
        <v>54</v>
      </c>
      <c r="J7728" s="13"/>
      <c r="K7728" s="13" t="s">
        <v>27</v>
      </c>
      <c r="L7728" s="12">
        <f t="shared" ca="1" si="1075"/>
        <v>1.3614716691380355</v>
      </c>
      <c r="M7728" s="101">
        <f t="shared" ca="1" si="1076"/>
        <v>7.170871281350033E-2</v>
      </c>
      <c r="N7728" s="101">
        <f t="shared" ca="1" si="1083"/>
        <v>1055.77161560534</v>
      </c>
      <c r="O7728" s="101">
        <f t="shared" ca="1" si="1077"/>
        <v>0.14690279309999402</v>
      </c>
      <c r="Q7728" s="12">
        <f t="shared" ca="1" si="1078"/>
        <v>5.6000000000000005</v>
      </c>
      <c r="R7728" s="101">
        <f t="shared" ca="1" si="1079"/>
        <v>0.35879142320746538</v>
      </c>
      <c r="S7728" s="13"/>
      <c r="T7728" s="101">
        <f t="shared" ca="1" si="1080"/>
        <v>0</v>
      </c>
      <c r="U7728" s="101">
        <f t="shared" si="1081"/>
        <v>0</v>
      </c>
      <c r="V7728" s="101">
        <f t="shared" ca="1" si="1082"/>
        <v>180.5049747955282</v>
      </c>
    </row>
    <row r="7729" spans="2:22" x14ac:dyDescent="0.3">
      <c r="B7729" s="13">
        <v>2023</v>
      </c>
      <c r="C7729" s="13">
        <v>11</v>
      </c>
      <c r="D7729" s="13">
        <v>16</v>
      </c>
      <c r="E7729" s="83" t="s">
        <v>419</v>
      </c>
      <c r="F7729" s="13">
        <v>4</v>
      </c>
      <c r="G7729" s="13">
        <v>10</v>
      </c>
      <c r="H7729" s="13" t="s">
        <v>70</v>
      </c>
      <c r="I7729" s="13" t="s">
        <v>54</v>
      </c>
      <c r="J7729" s="13"/>
      <c r="K7729" s="13" t="s">
        <v>27</v>
      </c>
      <c r="L7729" s="12">
        <f t="shared" ca="1" si="1075"/>
        <v>1.057997919432881</v>
      </c>
      <c r="M7729" s="101">
        <f t="shared" ca="1" si="1076"/>
        <v>3.3496214129245014E-2</v>
      </c>
      <c r="N7729" s="101">
        <f t="shared" ca="1" si="1083"/>
        <v>1055.77161560534</v>
      </c>
      <c r="O7729" s="101">
        <f t="shared" ca="1" si="1077"/>
        <v>3.3496214129245014E-2</v>
      </c>
      <c r="Q7729" s="12">
        <f t="shared" ca="1" si="1078"/>
        <v>5.6000000000000005</v>
      </c>
      <c r="R7729" s="101">
        <f t="shared" ca="1" si="1079"/>
        <v>0.38448047612000669</v>
      </c>
      <c r="S7729" s="13"/>
      <c r="T7729" s="101">
        <f t="shared" ca="1" si="1080"/>
        <v>0</v>
      </c>
      <c r="U7729" s="101">
        <f t="shared" si="1081"/>
        <v>0</v>
      </c>
      <c r="V7729" s="101">
        <f t="shared" ca="1" si="1082"/>
        <v>179.73601384328816</v>
      </c>
    </row>
    <row r="7730" spans="2:22" x14ac:dyDescent="0.3">
      <c r="B7730" s="13">
        <v>2023</v>
      </c>
      <c r="C7730" s="13">
        <v>11</v>
      </c>
      <c r="D7730" s="13">
        <v>16</v>
      </c>
      <c r="E7730" s="83" t="s">
        <v>419</v>
      </c>
      <c r="F7730" s="13">
        <v>4</v>
      </c>
      <c r="G7730" s="13">
        <v>11</v>
      </c>
      <c r="H7730" s="13" t="s">
        <v>70</v>
      </c>
      <c r="I7730" s="13" t="s">
        <v>54</v>
      </c>
      <c r="J7730" s="13"/>
      <c r="K7730" s="13" t="s">
        <v>27</v>
      </c>
      <c r="L7730" s="12">
        <f t="shared" ca="1" si="1075"/>
        <v>1.7263348416313187</v>
      </c>
      <c r="M7730" s="101">
        <f t="shared" ca="1" si="1076"/>
        <v>5.4655761086047548E-2</v>
      </c>
      <c r="N7730" s="101">
        <f t="shared" ca="1" si="1083"/>
        <v>1055.77161560534</v>
      </c>
      <c r="O7730" s="101">
        <f t="shared" ca="1" si="1077"/>
        <v>5.4655761086047548E-2</v>
      </c>
      <c r="Q7730" s="12">
        <f t="shared" ca="1" si="1078"/>
        <v>5.6000000000000005</v>
      </c>
      <c r="R7730" s="101">
        <f t="shared" ca="1" si="1079"/>
        <v>0.3279057556559089</v>
      </c>
      <c r="S7730" s="13"/>
      <c r="T7730" s="101">
        <f t="shared" ca="1" si="1080"/>
        <v>0</v>
      </c>
      <c r="U7730" s="101">
        <f t="shared" si="1081"/>
        <v>0</v>
      </c>
      <c r="V7730" s="101">
        <f t="shared" ca="1" si="1082"/>
        <v>179.08020233197635</v>
      </c>
    </row>
    <row r="7731" spans="2:22" x14ac:dyDescent="0.3">
      <c r="B7731" s="13">
        <v>2023</v>
      </c>
      <c r="C7731" s="13">
        <v>11</v>
      </c>
      <c r="D7731" s="13">
        <v>16</v>
      </c>
      <c r="E7731" s="83" t="s">
        <v>419</v>
      </c>
      <c r="F7731" s="13">
        <v>4</v>
      </c>
      <c r="G7731" s="13">
        <v>12</v>
      </c>
      <c r="H7731" s="13" t="s">
        <v>70</v>
      </c>
      <c r="I7731" s="13" t="s">
        <v>54</v>
      </c>
      <c r="J7731" s="13"/>
      <c r="K7731" s="13" t="s">
        <v>27</v>
      </c>
      <c r="L7731" s="12">
        <f t="shared" ca="1" si="1075"/>
        <v>1.2112094602808396</v>
      </c>
      <c r="M7731" s="101">
        <f t="shared" ca="1" si="1076"/>
        <v>3.8346891512491384E-2</v>
      </c>
      <c r="N7731" s="101">
        <f t="shared" ca="1" si="1083"/>
        <v>1055.77161560534</v>
      </c>
      <c r="O7731" s="101">
        <f t="shared" ca="1" si="1077"/>
        <v>3.8346891512491384E-2</v>
      </c>
      <c r="Q7731" s="12">
        <f t="shared" ca="1" si="1078"/>
        <v>5.6000000000000005</v>
      </c>
      <c r="R7731" s="101">
        <f t="shared" ca="1" si="1079"/>
        <v>0.37151111918722701</v>
      </c>
      <c r="S7731" s="13"/>
      <c r="T7731" s="101">
        <f t="shared" ca="1" si="1080"/>
        <v>0</v>
      </c>
      <c r="U7731" s="101">
        <f t="shared" si="1081"/>
        <v>0</v>
      </c>
      <c r="V7731" s="101">
        <f t="shared" ca="1" si="1082"/>
        <v>178.33718009360189</v>
      </c>
    </row>
    <row r="7732" spans="2:22" x14ac:dyDescent="0.3">
      <c r="B7732" s="13">
        <v>2023</v>
      </c>
      <c r="C7732" s="13">
        <v>11</v>
      </c>
      <c r="D7732" s="13">
        <v>16</v>
      </c>
      <c r="E7732" s="83" t="s">
        <v>419</v>
      </c>
      <c r="F7732" s="13">
        <v>4</v>
      </c>
      <c r="G7732" s="13">
        <v>13</v>
      </c>
      <c r="H7732" s="13" t="s">
        <v>70</v>
      </c>
      <c r="I7732" s="13" t="s">
        <v>54</v>
      </c>
      <c r="J7732" s="13"/>
      <c r="K7732" s="13" t="s">
        <v>27</v>
      </c>
      <c r="L7732" s="12">
        <f t="shared" ca="1" si="1075"/>
        <v>0.97324050273979057</v>
      </c>
      <c r="M7732" s="101">
        <f t="shared" ca="1" si="1076"/>
        <v>3.0812794316741769E-2</v>
      </c>
      <c r="N7732" s="101">
        <f t="shared" ca="1" si="1083"/>
        <v>1055.77161560534</v>
      </c>
      <c r="O7732" s="101">
        <f t="shared" ca="1" si="1077"/>
        <v>3.0812794316741769E-2</v>
      </c>
      <c r="Q7732" s="12">
        <f t="shared" ca="1" si="1078"/>
        <v>4.4379223270390851</v>
      </c>
      <c r="R7732" s="101">
        <f t="shared" ca="1" si="1079"/>
        <v>0.29328531642693528</v>
      </c>
      <c r="S7732" s="13"/>
      <c r="T7732" s="101">
        <f t="shared" ca="1" si="1080"/>
        <v>0</v>
      </c>
      <c r="U7732" s="101">
        <f t="shared" si="1081"/>
        <v>0</v>
      </c>
      <c r="V7732" s="101">
        <f t="shared" ca="1" si="1082"/>
        <v>177.75060946074802</v>
      </c>
    </row>
    <row r="7733" spans="2:22" x14ac:dyDescent="0.3">
      <c r="B7733" s="13">
        <v>2023</v>
      </c>
      <c r="C7733" s="13">
        <v>11</v>
      </c>
      <c r="D7733" s="13">
        <v>16</v>
      </c>
      <c r="E7733" s="83" t="s">
        <v>419</v>
      </c>
      <c r="F7733" s="13">
        <v>4</v>
      </c>
      <c r="G7733" s="13">
        <v>14</v>
      </c>
      <c r="H7733" s="13" t="s">
        <v>70</v>
      </c>
      <c r="I7733" s="13" t="s">
        <v>54</v>
      </c>
      <c r="J7733" s="13"/>
      <c r="K7733" s="13" t="s">
        <v>27</v>
      </c>
      <c r="L7733" s="12">
        <f t="shared" ca="1" si="1075"/>
        <v>1.2464084811609486</v>
      </c>
      <c r="M7733" s="101">
        <f t="shared" ca="1" si="1076"/>
        <v>3.9461292513555631E-2</v>
      </c>
      <c r="N7733" s="101">
        <f t="shared" ca="1" si="1083"/>
        <v>1055.77161560534</v>
      </c>
      <c r="O7733" s="101">
        <f t="shared" ca="1" si="1077"/>
        <v>3.9461292513555631E-2</v>
      </c>
      <c r="Q7733" s="12">
        <f t="shared" ca="1" si="1078"/>
        <v>0</v>
      </c>
      <c r="R7733" s="101">
        <f t="shared" ca="1" si="1079"/>
        <v>0</v>
      </c>
      <c r="S7733" s="13"/>
      <c r="T7733" s="101">
        <f t="shared" ca="1" si="1080"/>
        <v>3.9461292513555631E-2</v>
      </c>
      <c r="U7733" s="101">
        <f t="shared" si="1081"/>
        <v>0</v>
      </c>
      <c r="V7733" s="101">
        <f t="shared" ca="1" si="1082"/>
        <v>177.79007075326157</v>
      </c>
    </row>
    <row r="7734" spans="2:22" x14ac:dyDescent="0.3">
      <c r="B7734" s="13">
        <v>2023</v>
      </c>
      <c r="C7734" s="13">
        <v>11</v>
      </c>
      <c r="D7734" s="13">
        <v>16</v>
      </c>
      <c r="E7734" s="83" t="s">
        <v>419</v>
      </c>
      <c r="F7734" s="13">
        <v>4</v>
      </c>
      <c r="G7734" s="13">
        <v>15</v>
      </c>
      <c r="H7734" s="13" t="s">
        <v>70</v>
      </c>
      <c r="I7734" s="13" t="s">
        <v>54</v>
      </c>
      <c r="J7734" s="13"/>
      <c r="K7734" s="13" t="s">
        <v>27</v>
      </c>
      <c r="L7734" s="12">
        <f t="shared" ca="1" si="1075"/>
        <v>0.77613420979459613</v>
      </c>
      <c r="M7734" s="101">
        <f t="shared" ca="1" si="1076"/>
        <v>2.4572409082096913E-2</v>
      </c>
      <c r="N7734" s="101">
        <f t="shared" ca="1" si="1083"/>
        <v>1055.77161560534</v>
      </c>
      <c r="O7734" s="101">
        <f t="shared" ca="1" si="1077"/>
        <v>2.4572409082096913E-2</v>
      </c>
      <c r="Q7734" s="12">
        <f t="shared" ca="1" si="1078"/>
        <v>5.6000000000000005</v>
      </c>
      <c r="R7734" s="101">
        <f t="shared" ca="1" si="1079"/>
        <v>0.40834023914088752</v>
      </c>
      <c r="S7734" s="13"/>
      <c r="T7734" s="101">
        <f t="shared" ca="1" si="1080"/>
        <v>0</v>
      </c>
      <c r="U7734" s="101">
        <f t="shared" si="1081"/>
        <v>0</v>
      </c>
      <c r="V7734" s="101">
        <f t="shared" ca="1" si="1082"/>
        <v>176.97339027497978</v>
      </c>
    </row>
    <row r="7735" spans="2:22" x14ac:dyDescent="0.3">
      <c r="B7735" s="13">
        <v>2023</v>
      </c>
      <c r="C7735" s="13">
        <v>11</v>
      </c>
      <c r="D7735" s="13">
        <v>16</v>
      </c>
      <c r="E7735" s="83" t="s">
        <v>419</v>
      </c>
      <c r="F7735" s="13">
        <v>4</v>
      </c>
      <c r="G7735" s="13">
        <v>16</v>
      </c>
      <c r="H7735" s="13" t="s">
        <v>71</v>
      </c>
      <c r="I7735" s="13" t="s">
        <v>54</v>
      </c>
      <c r="J7735" s="13"/>
      <c r="K7735" s="13" t="s">
        <v>27</v>
      </c>
      <c r="L7735" s="12">
        <f t="shared" ca="1" si="1075"/>
        <v>1.007352702331608</v>
      </c>
      <c r="M7735" s="101">
        <f t="shared" ca="1" si="1076"/>
        <v>8.7750493900106377E-2</v>
      </c>
      <c r="N7735" s="101">
        <f t="shared" ca="1" si="1083"/>
        <v>1055.9704838179919</v>
      </c>
      <c r="O7735" s="101">
        <f t="shared" ca="1" si="1077"/>
        <v>0.28392235915216368</v>
      </c>
      <c r="Q7735" s="12">
        <f t="shared" ca="1" si="1078"/>
        <v>5.6000000000000005</v>
      </c>
      <c r="R7735" s="101">
        <f t="shared" ca="1" si="1079"/>
        <v>0.38876759374762943</v>
      </c>
      <c r="S7735" s="13"/>
      <c r="T7735" s="101">
        <f t="shared" ca="1" si="1080"/>
        <v>0</v>
      </c>
      <c r="U7735" s="101">
        <f t="shared" ca="1" si="1081"/>
        <v>0.19886821265196497</v>
      </c>
      <c r="V7735" s="101">
        <f t="shared" ca="1" si="1082"/>
        <v>176.39472330013649</v>
      </c>
    </row>
    <row r="7736" spans="2:22" x14ac:dyDescent="0.3">
      <c r="B7736" s="13">
        <v>2023</v>
      </c>
      <c r="C7736" s="13">
        <v>11</v>
      </c>
      <c r="D7736" s="13">
        <v>16</v>
      </c>
      <c r="E7736" s="83" t="s">
        <v>419</v>
      </c>
      <c r="F7736" s="13">
        <v>4</v>
      </c>
      <c r="G7736" s="13">
        <v>17</v>
      </c>
      <c r="H7736" s="13" t="s">
        <v>71</v>
      </c>
      <c r="I7736" s="13" t="s">
        <v>54</v>
      </c>
      <c r="J7736" s="13"/>
      <c r="K7736" s="13" t="s">
        <v>27</v>
      </c>
      <c r="L7736" s="12">
        <f t="shared" ca="1" si="1075"/>
        <v>0.99200450917935357</v>
      </c>
      <c r="M7736" s="101">
        <f t="shared" ca="1" si="1076"/>
        <v>8.6413512794613498E-2</v>
      </c>
      <c r="N7736" s="101">
        <f t="shared" ca="1" si="1083"/>
        <v>1056.1663220415123</v>
      </c>
      <c r="O7736" s="101">
        <f t="shared" ca="1" si="1077"/>
        <v>0.2795964709122008</v>
      </c>
      <c r="Q7736" s="12">
        <f t="shared" ca="1" si="1078"/>
        <v>5.2612229404479827</v>
      </c>
      <c r="R7736" s="101">
        <f t="shared" ca="1" si="1079"/>
        <v>0.36138934020688945</v>
      </c>
      <c r="S7736" s="13"/>
      <c r="T7736" s="101">
        <f t="shared" ca="1" si="1080"/>
        <v>0</v>
      </c>
      <c r="U7736" s="101">
        <f t="shared" ca="1" si="1081"/>
        <v>0.19583822352049074</v>
      </c>
      <c r="V7736" s="101">
        <f t="shared" ca="1" si="1082"/>
        <v>175.86778284324319</v>
      </c>
    </row>
    <row r="7737" spans="2:22" x14ac:dyDescent="0.3">
      <c r="B7737" s="13">
        <v>2023</v>
      </c>
      <c r="C7737" s="13">
        <v>11</v>
      </c>
      <c r="D7737" s="13">
        <v>16</v>
      </c>
      <c r="E7737" s="83" t="s">
        <v>419</v>
      </c>
      <c r="F7737" s="13">
        <v>4</v>
      </c>
      <c r="G7737" s="13">
        <v>18</v>
      </c>
      <c r="H7737" s="13" t="s">
        <v>71</v>
      </c>
      <c r="I7737" s="13" t="s">
        <v>54</v>
      </c>
      <c r="J7737" s="13"/>
      <c r="K7737" s="13" t="s">
        <v>27</v>
      </c>
      <c r="L7737" s="12">
        <f t="shared" ca="1" si="1075"/>
        <v>1.357011457506089</v>
      </c>
      <c r="M7737" s="101">
        <f t="shared" ca="1" si="1076"/>
        <v>0.11820926806335542</v>
      </c>
      <c r="N7737" s="101">
        <f t="shared" ca="1" si="1083"/>
        <v>1056.4342187200816</v>
      </c>
      <c r="O7737" s="101">
        <f t="shared" ca="1" si="1077"/>
        <v>0.38247367929809117</v>
      </c>
      <c r="Q7737" s="12">
        <f t="shared" ca="1" si="1078"/>
        <v>0</v>
      </c>
      <c r="R7737" s="101">
        <f t="shared" ca="1" si="1079"/>
        <v>0</v>
      </c>
      <c r="S7737" s="13"/>
      <c r="T7737" s="101">
        <f t="shared" ca="1" si="1080"/>
        <v>0.11820926806335542</v>
      </c>
      <c r="U7737" s="101">
        <f t="shared" ca="1" si="1081"/>
        <v>0.26789667856932708</v>
      </c>
      <c r="V7737" s="101">
        <f t="shared" ca="1" si="1082"/>
        <v>176.25388878987587</v>
      </c>
    </row>
    <row r="7738" spans="2:22" x14ac:dyDescent="0.3">
      <c r="B7738" s="13">
        <v>2023</v>
      </c>
      <c r="C7738" s="13">
        <v>11</v>
      </c>
      <c r="D7738" s="13">
        <v>16</v>
      </c>
      <c r="E7738" s="83" t="s">
        <v>419</v>
      </c>
      <c r="F7738" s="13">
        <v>4</v>
      </c>
      <c r="G7738" s="13">
        <v>19</v>
      </c>
      <c r="H7738" s="13" t="s">
        <v>71</v>
      </c>
      <c r="I7738" s="13" t="s">
        <v>54</v>
      </c>
      <c r="J7738" s="13"/>
      <c r="K7738" s="13" t="s">
        <v>27</v>
      </c>
      <c r="L7738" s="12">
        <f t="shared" ca="1" si="1075"/>
        <v>1.436263070037092</v>
      </c>
      <c r="M7738" s="101">
        <f t="shared" ca="1" si="1076"/>
        <v>0.1251128760309311</v>
      </c>
      <c r="N7738" s="101">
        <f t="shared" ca="1" si="1083"/>
        <v>1056.7177609878247</v>
      </c>
      <c r="O7738" s="101">
        <f t="shared" ca="1" si="1077"/>
        <v>0.40481074628995434</v>
      </c>
      <c r="Q7738" s="12">
        <f t="shared" ca="1" si="1078"/>
        <v>0</v>
      </c>
      <c r="R7738" s="101">
        <f t="shared" ca="1" si="1079"/>
        <v>0</v>
      </c>
      <c r="S7738" s="13"/>
      <c r="T7738" s="101">
        <f t="shared" ca="1" si="1080"/>
        <v>0.1251128760309311</v>
      </c>
      <c r="U7738" s="101">
        <f t="shared" ca="1" si="1081"/>
        <v>0.28354226774315594</v>
      </c>
      <c r="V7738" s="101">
        <f t="shared" ca="1" si="1082"/>
        <v>176.66254393364994</v>
      </c>
    </row>
    <row r="7739" spans="2:22" x14ac:dyDescent="0.3">
      <c r="B7739" s="13">
        <v>2023</v>
      </c>
      <c r="C7739" s="13">
        <v>11</v>
      </c>
      <c r="D7739" s="13">
        <v>16</v>
      </c>
      <c r="E7739" s="83" t="s">
        <v>419</v>
      </c>
      <c r="F7739" s="13">
        <v>4</v>
      </c>
      <c r="G7739" s="13">
        <v>20</v>
      </c>
      <c r="H7739" s="13" t="s">
        <v>69</v>
      </c>
      <c r="I7739" s="13" t="s">
        <v>54</v>
      </c>
      <c r="J7739" s="13"/>
      <c r="K7739" s="13" t="s">
        <v>27</v>
      </c>
      <c r="L7739" s="12">
        <f t="shared" ca="1" si="1075"/>
        <v>1.8873536921544951</v>
      </c>
      <c r="M7739" s="101">
        <f t="shared" ca="1" si="1076"/>
        <v>9.9406918965777261E-2</v>
      </c>
      <c r="N7739" s="101">
        <f t="shared" ca="1" si="1083"/>
        <v>1056.7177609878247</v>
      </c>
      <c r="O7739" s="101">
        <f t="shared" ca="1" si="1077"/>
        <v>0.20364546338347</v>
      </c>
      <c r="Q7739" s="12">
        <f t="shared" ca="1" si="1078"/>
        <v>0</v>
      </c>
      <c r="R7739" s="101">
        <f t="shared" ca="1" si="1079"/>
        <v>0</v>
      </c>
      <c r="S7739" s="13"/>
      <c r="T7739" s="101">
        <f t="shared" ca="1" si="1080"/>
        <v>9.9406918965777261E-2</v>
      </c>
      <c r="U7739" s="101">
        <f t="shared" si="1081"/>
        <v>0</v>
      </c>
      <c r="V7739" s="101">
        <f t="shared" ca="1" si="1082"/>
        <v>176.76195085261571</v>
      </c>
    </row>
    <row r="7740" spans="2:22" x14ac:dyDescent="0.3">
      <c r="B7740" s="13">
        <v>2023</v>
      </c>
      <c r="C7740" s="13">
        <v>11</v>
      </c>
      <c r="D7740" s="13">
        <v>16</v>
      </c>
      <c r="E7740" s="83" t="s">
        <v>419</v>
      </c>
      <c r="F7740" s="13">
        <v>4</v>
      </c>
      <c r="G7740" s="13">
        <v>21</v>
      </c>
      <c r="H7740" s="13" t="s">
        <v>69</v>
      </c>
      <c r="I7740" s="13" t="s">
        <v>54</v>
      </c>
      <c r="J7740" s="13"/>
      <c r="K7740" s="13" t="s">
        <v>27</v>
      </c>
      <c r="L7740" s="12">
        <f t="shared" ca="1" si="1075"/>
        <v>1.5401972256286149</v>
      </c>
      <c r="M7740" s="101">
        <f t="shared" ca="1" si="1076"/>
        <v>8.112218787385915E-2</v>
      </c>
      <c r="N7740" s="101">
        <f t="shared" ca="1" si="1083"/>
        <v>1056.7177609878247</v>
      </c>
      <c r="O7740" s="101">
        <f t="shared" ca="1" si="1077"/>
        <v>0.16618728064532753</v>
      </c>
      <c r="Q7740" s="12">
        <f t="shared" ca="1" si="1078"/>
        <v>0</v>
      </c>
      <c r="R7740" s="101">
        <f t="shared" ca="1" si="1079"/>
        <v>0</v>
      </c>
      <c r="S7740" s="13"/>
      <c r="T7740" s="101">
        <f t="shared" ca="1" si="1080"/>
        <v>8.112218787385915E-2</v>
      </c>
      <c r="U7740" s="101">
        <f t="shared" si="1081"/>
        <v>0</v>
      </c>
      <c r="V7740" s="101">
        <f t="shared" ca="1" si="1082"/>
        <v>176.84307304048957</v>
      </c>
    </row>
    <row r="7741" spans="2:22" x14ac:dyDescent="0.3">
      <c r="B7741" s="13">
        <v>2023</v>
      </c>
      <c r="C7741" s="13">
        <v>11</v>
      </c>
      <c r="D7741" s="13">
        <v>16</v>
      </c>
      <c r="E7741" s="83" t="s">
        <v>419</v>
      </c>
      <c r="F7741" s="13">
        <v>4</v>
      </c>
      <c r="G7741" s="13">
        <v>22</v>
      </c>
      <c r="H7741" s="13" t="s">
        <v>69</v>
      </c>
      <c r="I7741" s="13" t="s">
        <v>54</v>
      </c>
      <c r="J7741" s="13"/>
      <c r="K7741" s="13" t="s">
        <v>27</v>
      </c>
      <c r="L7741" s="12">
        <f t="shared" ca="1" si="1075"/>
        <v>1.4331265306931327</v>
      </c>
      <c r="M7741" s="101">
        <f t="shared" ca="1" si="1076"/>
        <v>7.5482774371607303E-2</v>
      </c>
      <c r="N7741" s="101">
        <f t="shared" ca="1" si="1083"/>
        <v>1056.7177609878247</v>
      </c>
      <c r="O7741" s="101">
        <f t="shared" ca="1" si="1077"/>
        <v>0.15463435266178902</v>
      </c>
      <c r="Q7741" s="12">
        <f t="shared" ca="1" si="1078"/>
        <v>0</v>
      </c>
      <c r="R7741" s="101">
        <f t="shared" ca="1" si="1079"/>
        <v>0</v>
      </c>
      <c r="S7741" s="13"/>
      <c r="T7741" s="101">
        <f t="shared" ca="1" si="1080"/>
        <v>7.5482774371607303E-2</v>
      </c>
      <c r="U7741" s="101">
        <f t="shared" si="1081"/>
        <v>0</v>
      </c>
      <c r="V7741" s="101">
        <f t="shared" ca="1" si="1082"/>
        <v>176.91855581486118</v>
      </c>
    </row>
    <row r="7742" spans="2:22" x14ac:dyDescent="0.3">
      <c r="B7742" s="13">
        <v>2023</v>
      </c>
      <c r="C7742" s="13">
        <v>11</v>
      </c>
      <c r="D7742" s="13">
        <v>16</v>
      </c>
      <c r="E7742" s="83" t="s">
        <v>419</v>
      </c>
      <c r="F7742" s="13">
        <v>4</v>
      </c>
      <c r="G7742" s="13">
        <v>23</v>
      </c>
      <c r="H7742" s="13" t="s">
        <v>69</v>
      </c>
      <c r="I7742" s="13" t="s">
        <v>54</v>
      </c>
      <c r="J7742" s="13"/>
      <c r="K7742" s="13" t="s">
        <v>27</v>
      </c>
      <c r="L7742" s="12">
        <f t="shared" ca="1" si="1075"/>
        <v>1.049842293094045</v>
      </c>
      <c r="M7742" s="101">
        <f t="shared" ca="1" si="1076"/>
        <v>5.5295193577263348E-2</v>
      </c>
      <c r="N7742" s="101">
        <f t="shared" ca="1" si="1083"/>
        <v>1056.7177609878247</v>
      </c>
      <c r="O7742" s="101">
        <f t="shared" ca="1" si="1077"/>
        <v>0.11327798342484745</v>
      </c>
      <c r="Q7742" s="12">
        <f t="shared" ca="1" si="1078"/>
        <v>0</v>
      </c>
      <c r="R7742" s="101">
        <f t="shared" ca="1" si="1079"/>
        <v>0</v>
      </c>
      <c r="S7742" s="13"/>
      <c r="T7742" s="101">
        <f t="shared" ca="1" si="1080"/>
        <v>5.5295193577263348E-2</v>
      </c>
      <c r="U7742" s="101">
        <f t="shared" si="1081"/>
        <v>0</v>
      </c>
      <c r="V7742" s="101">
        <f t="shared" ca="1" si="1082"/>
        <v>176.97385100843843</v>
      </c>
    </row>
    <row r="7743" spans="2:22" x14ac:dyDescent="0.3">
      <c r="B7743" s="13">
        <v>2023</v>
      </c>
      <c r="C7743" s="13">
        <v>11</v>
      </c>
      <c r="D7743" s="13">
        <v>17</v>
      </c>
      <c r="E7743" s="83" t="s">
        <v>420</v>
      </c>
      <c r="F7743" s="13">
        <v>5</v>
      </c>
      <c r="G7743" s="13">
        <v>0</v>
      </c>
      <c r="H7743" s="13" t="s">
        <v>69</v>
      </c>
      <c r="I7743" s="13" t="s">
        <v>54</v>
      </c>
      <c r="J7743" s="13"/>
      <c r="K7743" s="13" t="s">
        <v>28</v>
      </c>
      <c r="L7743" s="12">
        <f t="shared" ca="1" si="1075"/>
        <v>1.2759342437821686</v>
      </c>
      <c r="M7743" s="101">
        <f t="shared" ca="1" si="1076"/>
        <v>6.7203456620006818E-2</v>
      </c>
      <c r="N7743" s="101">
        <f t="shared" ca="1" si="1083"/>
        <v>1056.7177609878247</v>
      </c>
      <c r="O7743" s="101">
        <f t="shared" ca="1" si="1077"/>
        <v>0.13767330490409599</v>
      </c>
      <c r="Q7743" s="12">
        <f t="shared" ca="1" si="1078"/>
        <v>0</v>
      </c>
      <c r="R7743" s="101">
        <f t="shared" ca="1" si="1079"/>
        <v>0</v>
      </c>
      <c r="S7743" s="13"/>
      <c r="T7743" s="101">
        <f t="shared" ca="1" si="1080"/>
        <v>6.7203456620006818E-2</v>
      </c>
      <c r="U7743" s="101">
        <f t="shared" si="1081"/>
        <v>0</v>
      </c>
      <c r="V7743" s="101">
        <f t="shared" ca="1" si="1082"/>
        <v>177.04105446505844</v>
      </c>
    </row>
    <row r="7744" spans="2:22" x14ac:dyDescent="0.3">
      <c r="B7744" s="13">
        <v>2023</v>
      </c>
      <c r="C7744" s="13">
        <v>11</v>
      </c>
      <c r="D7744" s="13">
        <v>17</v>
      </c>
      <c r="E7744" s="83" t="s">
        <v>420</v>
      </c>
      <c r="F7744" s="13">
        <v>5</v>
      </c>
      <c r="G7744" s="13">
        <v>1</v>
      </c>
      <c r="H7744" s="13" t="s">
        <v>69</v>
      </c>
      <c r="I7744" s="13" t="s">
        <v>54</v>
      </c>
      <c r="J7744" s="13"/>
      <c r="K7744" s="13" t="s">
        <v>28</v>
      </c>
      <c r="L7744" s="12">
        <f t="shared" ref="L7744:L7807" ca="1" si="1084">IF(K7744="Weekday",_xlfn.NORM.INV(RAND(),VLOOKUP(G7744,$J$5:$N$28,4),VLOOKUP(G7744,$J$5:$N$28,5)),_xlfn.NORM.INV(RAND(),VLOOKUP(G7744,$P$5:$T$28,4),VLOOKUP(G7744,$P$5:$T$28,5)))*VLOOKUP(C7744,$P$32:$R$43,3)</f>
        <v>0.78222205870502715</v>
      </c>
      <c r="M7744" s="101">
        <f t="shared" ref="M7744:M7807" ca="1" si="1085">IF(I7744="Winter",VLOOKUP(G7744,$J$40:$L$43,3),VLOOKUP(G7744,$J$40:$L$43,2))*L7744</f>
        <v>4.1199635831993778E-2</v>
      </c>
      <c r="N7744" s="101">
        <f t="shared" ca="1" si="1083"/>
        <v>1056.7177609878247</v>
      </c>
      <c r="O7744" s="101">
        <f t="shared" ref="O7744:O7807" ca="1" si="1086">IF(I7744="Winter",VLOOKUP(G7744,$J$46:$L$49,3),VLOOKUP(G7744,$J$46:$L$49,2))*L7744</f>
        <v>8.4401760134272433E-2</v>
      </c>
      <c r="Q7744" s="12">
        <f t="shared" ref="Q7744:Q7807" ca="1" si="1087">MIN(MAX(AND(IF(G7744&gt;=VLOOKUP(C7744,$O$46:$T$57,5),1,0),IF(G7744&lt;=VLOOKUP(C7744,$O$46:$T$57,6),1,0))*$G$50*_xlfn.NORM.INV(RAND(),VLOOKUP(C7744,$B$4:$F$15,4),VLOOKUP(C7744,$B$4:$F$15,4)),0),0.2)*$G$51</f>
        <v>0</v>
      </c>
      <c r="R7744" s="101">
        <f t="shared" ref="R7744:R7807" ca="1" si="1088">MAX(Q7744-L7744,0)*$G$52</f>
        <v>0</v>
      </c>
      <c r="S7744" s="13"/>
      <c r="T7744" s="101">
        <f t="shared" ref="T7744:T7807" ca="1" si="1089">MAX(L7744-Q7744,0)*IF(I7744="Winter",VLOOKUP(G7744,$J$40:$L$43,3),VLOOKUP(G7744,$J$40:$L$43,2))</f>
        <v>4.1199635831993778E-2</v>
      </c>
      <c r="U7744" s="101">
        <f t="shared" si="1081"/>
        <v>0</v>
      </c>
      <c r="V7744" s="101">
        <f t="shared" ca="1" si="1082"/>
        <v>177.08225410089042</v>
      </c>
    </row>
    <row r="7745" spans="2:22" x14ac:dyDescent="0.3">
      <c r="B7745" s="13">
        <v>2023</v>
      </c>
      <c r="C7745" s="13">
        <v>11</v>
      </c>
      <c r="D7745" s="13">
        <v>17</v>
      </c>
      <c r="E7745" s="83" t="s">
        <v>420</v>
      </c>
      <c r="F7745" s="13">
        <v>5</v>
      </c>
      <c r="G7745" s="13">
        <v>2</v>
      </c>
      <c r="H7745" s="13" t="s">
        <v>69</v>
      </c>
      <c r="I7745" s="13" t="s">
        <v>54</v>
      </c>
      <c r="J7745" s="13"/>
      <c r="K7745" s="13" t="s">
        <v>28</v>
      </c>
      <c r="L7745" s="12">
        <f t="shared" ca="1" si="1084"/>
        <v>0.89103284904173985</v>
      </c>
      <c r="M7745" s="101">
        <f t="shared" ca="1" si="1085"/>
        <v>4.6930700159028442E-2</v>
      </c>
      <c r="N7745" s="101">
        <f t="shared" ca="1" si="1083"/>
        <v>1056.7177609878247</v>
      </c>
      <c r="O7745" s="101">
        <f t="shared" ca="1" si="1086"/>
        <v>9.6142444411603731E-2</v>
      </c>
      <c r="Q7745" s="12">
        <f t="shared" ca="1" si="1087"/>
        <v>0</v>
      </c>
      <c r="R7745" s="101">
        <f t="shared" ca="1" si="1088"/>
        <v>0</v>
      </c>
      <c r="S7745" s="13"/>
      <c r="T7745" s="101">
        <f t="shared" ca="1" si="1089"/>
        <v>4.6930700159028442E-2</v>
      </c>
      <c r="U7745" s="101">
        <f t="shared" ref="U7745:U7808" si="1090">IF(H7745="On-Peak",IF(I7745="Winter",((L7745*$D$48)/60),((L7745*$D$47)/60)),0)</f>
        <v>0</v>
      </c>
      <c r="V7745" s="101">
        <f t="shared" ref="V7745:V7808" ca="1" si="1091">V7744+MAX(T7745-R7745,0)-MAX(R7745-T7745,0)+MAX(U7745-R7745,0)-MAX(R7745-U7745,0)</f>
        <v>177.12918480104946</v>
      </c>
    </row>
    <row r="7746" spans="2:22" x14ac:dyDescent="0.3">
      <c r="B7746" s="13">
        <v>2023</v>
      </c>
      <c r="C7746" s="13">
        <v>11</v>
      </c>
      <c r="D7746" s="13">
        <v>17</v>
      </c>
      <c r="E7746" s="83" t="s">
        <v>420</v>
      </c>
      <c r="F7746" s="13">
        <v>5</v>
      </c>
      <c r="G7746" s="13">
        <v>3</v>
      </c>
      <c r="H7746" s="13" t="s">
        <v>69</v>
      </c>
      <c r="I7746" s="13" t="s">
        <v>54</v>
      </c>
      <c r="J7746" s="13"/>
      <c r="K7746" s="13" t="s">
        <v>28</v>
      </c>
      <c r="L7746" s="12">
        <f t="shared" ca="1" si="1084"/>
        <v>0.98463246787372749</v>
      </c>
      <c r="M7746" s="101">
        <f t="shared" ca="1" si="1085"/>
        <v>5.1860592082909225E-2</v>
      </c>
      <c r="N7746" s="101">
        <f t="shared" ca="1" si="1083"/>
        <v>1056.7177609878247</v>
      </c>
      <c r="O7746" s="101">
        <f t="shared" ca="1" si="1086"/>
        <v>0.10624184328357519</v>
      </c>
      <c r="Q7746" s="12">
        <f t="shared" ca="1" si="1087"/>
        <v>0</v>
      </c>
      <c r="R7746" s="101">
        <f t="shared" ca="1" si="1088"/>
        <v>0</v>
      </c>
      <c r="S7746" s="13"/>
      <c r="T7746" s="101">
        <f t="shared" ca="1" si="1089"/>
        <v>5.1860592082909225E-2</v>
      </c>
      <c r="U7746" s="101">
        <f t="shared" si="1090"/>
        <v>0</v>
      </c>
      <c r="V7746" s="101">
        <f t="shared" ca="1" si="1091"/>
        <v>177.18104539313237</v>
      </c>
    </row>
    <row r="7747" spans="2:22" x14ac:dyDescent="0.3">
      <c r="B7747" s="13">
        <v>2023</v>
      </c>
      <c r="C7747" s="13">
        <v>11</v>
      </c>
      <c r="D7747" s="13">
        <v>17</v>
      </c>
      <c r="E7747" s="83" t="s">
        <v>420</v>
      </c>
      <c r="F7747" s="13">
        <v>5</v>
      </c>
      <c r="G7747" s="13">
        <v>4</v>
      </c>
      <c r="H7747" s="13" t="s">
        <v>69</v>
      </c>
      <c r="I7747" s="13" t="s">
        <v>54</v>
      </c>
      <c r="J7747" s="13"/>
      <c r="K7747" s="13" t="s">
        <v>28</v>
      </c>
      <c r="L7747" s="12">
        <f t="shared" ca="1" si="1084"/>
        <v>0.91185983314480445</v>
      </c>
      <c r="M7747" s="101">
        <f t="shared" ca="1" si="1085"/>
        <v>4.8027657411736854E-2</v>
      </c>
      <c r="N7747" s="101">
        <f t="shared" ca="1" si="1083"/>
        <v>1056.7177609878247</v>
      </c>
      <c r="O7747" s="101">
        <f t="shared" ca="1" si="1086"/>
        <v>9.8389675996324394E-2</v>
      </c>
      <c r="Q7747" s="12">
        <f t="shared" ca="1" si="1087"/>
        <v>0</v>
      </c>
      <c r="R7747" s="101">
        <f t="shared" ca="1" si="1088"/>
        <v>0</v>
      </c>
      <c r="S7747" s="13"/>
      <c r="T7747" s="101">
        <f t="shared" ca="1" si="1089"/>
        <v>4.8027657411736854E-2</v>
      </c>
      <c r="U7747" s="101">
        <f t="shared" si="1090"/>
        <v>0</v>
      </c>
      <c r="V7747" s="101">
        <f t="shared" ca="1" si="1091"/>
        <v>177.22907305054409</v>
      </c>
    </row>
    <row r="7748" spans="2:22" x14ac:dyDescent="0.3">
      <c r="B7748" s="13">
        <v>2023</v>
      </c>
      <c r="C7748" s="13">
        <v>11</v>
      </c>
      <c r="D7748" s="13">
        <v>17</v>
      </c>
      <c r="E7748" s="83" t="s">
        <v>420</v>
      </c>
      <c r="F7748" s="13">
        <v>5</v>
      </c>
      <c r="G7748" s="13">
        <v>5</v>
      </c>
      <c r="H7748" s="13" t="s">
        <v>69</v>
      </c>
      <c r="I7748" s="13" t="s">
        <v>54</v>
      </c>
      <c r="J7748" s="13"/>
      <c r="K7748" s="13" t="s">
        <v>28</v>
      </c>
      <c r="L7748" s="12">
        <f t="shared" ca="1" si="1084"/>
        <v>0.79908363941755578</v>
      </c>
      <c r="M7748" s="101">
        <f t="shared" ca="1" si="1085"/>
        <v>4.2087735288122666E-2</v>
      </c>
      <c r="N7748" s="101">
        <f t="shared" ca="1" si="1083"/>
        <v>1056.7177609878247</v>
      </c>
      <c r="O7748" s="101">
        <f t="shared" ca="1" si="1086"/>
        <v>8.6221124693154266E-2</v>
      </c>
      <c r="Q7748" s="12">
        <f t="shared" ca="1" si="1087"/>
        <v>0</v>
      </c>
      <c r="R7748" s="101">
        <f t="shared" ca="1" si="1088"/>
        <v>0</v>
      </c>
      <c r="S7748" s="13"/>
      <c r="T7748" s="101">
        <f t="shared" ca="1" si="1089"/>
        <v>4.2087735288122666E-2</v>
      </c>
      <c r="U7748" s="101">
        <f t="shared" si="1090"/>
        <v>0</v>
      </c>
      <c r="V7748" s="101">
        <f t="shared" ca="1" si="1091"/>
        <v>177.27116078583222</v>
      </c>
    </row>
    <row r="7749" spans="2:22" x14ac:dyDescent="0.3">
      <c r="B7749" s="13">
        <v>2023</v>
      </c>
      <c r="C7749" s="13">
        <v>11</v>
      </c>
      <c r="D7749" s="13">
        <v>17</v>
      </c>
      <c r="E7749" s="83" t="s">
        <v>420</v>
      </c>
      <c r="F7749" s="13">
        <v>5</v>
      </c>
      <c r="G7749" s="13">
        <v>6</v>
      </c>
      <c r="H7749" s="13" t="s">
        <v>69</v>
      </c>
      <c r="I7749" s="13" t="s">
        <v>54</v>
      </c>
      <c r="J7749" s="13"/>
      <c r="K7749" s="13" t="s">
        <v>28</v>
      </c>
      <c r="L7749" s="12">
        <f t="shared" ca="1" si="1084"/>
        <v>0.74455638672772673</v>
      </c>
      <c r="M7749" s="101">
        <f t="shared" ca="1" si="1085"/>
        <v>3.9215784888949369E-2</v>
      </c>
      <c r="N7749" s="101">
        <f t="shared" ca="1" si="1083"/>
        <v>1056.7177609878247</v>
      </c>
      <c r="O7749" s="101">
        <f t="shared" ca="1" si="1086"/>
        <v>8.0337634127921706E-2</v>
      </c>
      <c r="Q7749" s="12">
        <f t="shared" ca="1" si="1087"/>
        <v>0</v>
      </c>
      <c r="R7749" s="101">
        <f t="shared" ca="1" si="1088"/>
        <v>0</v>
      </c>
      <c r="S7749" s="13"/>
      <c r="T7749" s="101">
        <f t="shared" ca="1" si="1089"/>
        <v>3.9215784888949369E-2</v>
      </c>
      <c r="U7749" s="101">
        <f t="shared" si="1090"/>
        <v>0</v>
      </c>
      <c r="V7749" s="101">
        <f t="shared" ca="1" si="1091"/>
        <v>177.31037657072116</v>
      </c>
    </row>
    <row r="7750" spans="2:22" x14ac:dyDescent="0.3">
      <c r="B7750" s="13">
        <v>2023</v>
      </c>
      <c r="C7750" s="13">
        <v>11</v>
      </c>
      <c r="D7750" s="13">
        <v>17</v>
      </c>
      <c r="E7750" s="83" t="s">
        <v>420</v>
      </c>
      <c r="F7750" s="13">
        <v>5</v>
      </c>
      <c r="G7750" s="13">
        <v>7</v>
      </c>
      <c r="H7750" s="13" t="s">
        <v>69</v>
      </c>
      <c r="I7750" s="13" t="s">
        <v>54</v>
      </c>
      <c r="J7750" s="13"/>
      <c r="K7750" s="13" t="s">
        <v>28</v>
      </c>
      <c r="L7750" s="12">
        <f t="shared" ca="1" si="1084"/>
        <v>0.80834050316042838</v>
      </c>
      <c r="M7750" s="101">
        <f t="shared" ca="1" si="1085"/>
        <v>4.2575294301459767E-2</v>
      </c>
      <c r="N7750" s="101">
        <f t="shared" ca="1" si="1083"/>
        <v>1056.7177609878247</v>
      </c>
      <c r="O7750" s="101">
        <f t="shared" ca="1" si="1086"/>
        <v>8.7219940291010226E-2</v>
      </c>
      <c r="Q7750" s="12">
        <f t="shared" ca="1" si="1087"/>
        <v>3.1516273255911589</v>
      </c>
      <c r="R7750" s="101">
        <f t="shared" ca="1" si="1088"/>
        <v>0.19835922951876137</v>
      </c>
      <c r="S7750" s="13"/>
      <c r="T7750" s="101">
        <f t="shared" ca="1" si="1089"/>
        <v>0</v>
      </c>
      <c r="U7750" s="101">
        <f t="shared" si="1090"/>
        <v>0</v>
      </c>
      <c r="V7750" s="101">
        <f t="shared" ca="1" si="1091"/>
        <v>176.91365811168365</v>
      </c>
    </row>
    <row r="7751" spans="2:22" x14ac:dyDescent="0.3">
      <c r="B7751" s="13">
        <v>2023</v>
      </c>
      <c r="C7751" s="13">
        <v>11</v>
      </c>
      <c r="D7751" s="13">
        <v>17</v>
      </c>
      <c r="E7751" s="83" t="s">
        <v>420</v>
      </c>
      <c r="F7751" s="13">
        <v>5</v>
      </c>
      <c r="G7751" s="13">
        <v>8</v>
      </c>
      <c r="H7751" s="13" t="s">
        <v>69</v>
      </c>
      <c r="I7751" s="13" t="s">
        <v>54</v>
      </c>
      <c r="J7751" s="13"/>
      <c r="K7751" s="13" t="s">
        <v>28</v>
      </c>
      <c r="L7751" s="12">
        <f t="shared" ca="1" si="1084"/>
        <v>1.160077712891167</v>
      </c>
      <c r="M7751" s="101">
        <f t="shared" ca="1" si="1085"/>
        <v>6.1101293137977769E-2</v>
      </c>
      <c r="N7751" s="101">
        <f t="shared" ca="1" si="1083"/>
        <v>1056.7177609878247</v>
      </c>
      <c r="O7751" s="101">
        <f t="shared" ca="1" si="1086"/>
        <v>0.12517238522095692</v>
      </c>
      <c r="Q7751" s="12">
        <f t="shared" ca="1" si="1087"/>
        <v>5.6000000000000005</v>
      </c>
      <c r="R7751" s="101">
        <f t="shared" ca="1" si="1088"/>
        <v>0.37583942160376277</v>
      </c>
      <c r="S7751" s="13"/>
      <c r="T7751" s="101">
        <f t="shared" ca="1" si="1089"/>
        <v>0</v>
      </c>
      <c r="U7751" s="101">
        <f t="shared" si="1090"/>
        <v>0</v>
      </c>
      <c r="V7751" s="101">
        <f t="shared" ca="1" si="1091"/>
        <v>176.16197926847613</v>
      </c>
    </row>
    <row r="7752" spans="2:22" x14ac:dyDescent="0.3">
      <c r="B7752" s="13">
        <v>2023</v>
      </c>
      <c r="C7752" s="13">
        <v>11</v>
      </c>
      <c r="D7752" s="13">
        <v>17</v>
      </c>
      <c r="E7752" s="83" t="s">
        <v>420</v>
      </c>
      <c r="F7752" s="13">
        <v>5</v>
      </c>
      <c r="G7752" s="13">
        <v>9</v>
      </c>
      <c r="H7752" s="13" t="s">
        <v>69</v>
      </c>
      <c r="I7752" s="13" t="s">
        <v>54</v>
      </c>
      <c r="J7752" s="13"/>
      <c r="K7752" s="13" t="s">
        <v>28</v>
      </c>
      <c r="L7752" s="12">
        <f t="shared" ca="1" si="1084"/>
        <v>0.95840237182935717</v>
      </c>
      <c r="M7752" s="101">
        <f t="shared" ca="1" si="1085"/>
        <v>5.0479052924252241E-2</v>
      </c>
      <c r="N7752" s="101">
        <f t="shared" ca="1" si="1083"/>
        <v>1056.7177609878247</v>
      </c>
      <c r="O7752" s="101">
        <f t="shared" ca="1" si="1086"/>
        <v>0.10341161592038764</v>
      </c>
      <c r="Q7752" s="12">
        <f t="shared" ca="1" si="1087"/>
        <v>5.6000000000000005</v>
      </c>
      <c r="R7752" s="101">
        <f t="shared" ca="1" si="1088"/>
        <v>0.39291123922464499</v>
      </c>
      <c r="S7752" s="13"/>
      <c r="T7752" s="101">
        <f t="shared" ca="1" si="1089"/>
        <v>0</v>
      </c>
      <c r="U7752" s="101">
        <f t="shared" si="1090"/>
        <v>0</v>
      </c>
      <c r="V7752" s="101">
        <f t="shared" ca="1" si="1091"/>
        <v>175.37615679002684</v>
      </c>
    </row>
    <row r="7753" spans="2:22" x14ac:dyDescent="0.3">
      <c r="B7753" s="13">
        <v>2023</v>
      </c>
      <c r="C7753" s="13">
        <v>11</v>
      </c>
      <c r="D7753" s="13">
        <v>17</v>
      </c>
      <c r="E7753" s="83" t="s">
        <v>420</v>
      </c>
      <c r="F7753" s="13">
        <v>5</v>
      </c>
      <c r="G7753" s="13">
        <v>10</v>
      </c>
      <c r="H7753" s="13" t="s">
        <v>70</v>
      </c>
      <c r="I7753" s="13" t="s">
        <v>54</v>
      </c>
      <c r="J7753" s="13"/>
      <c r="K7753" s="13" t="s">
        <v>28</v>
      </c>
      <c r="L7753" s="12">
        <f t="shared" ca="1" si="1084"/>
        <v>0.80096350004825634</v>
      </c>
      <c r="M7753" s="101">
        <f t="shared" ca="1" si="1085"/>
        <v>2.5358504411527795E-2</v>
      </c>
      <c r="N7753" s="101">
        <f t="shared" ca="1" si="1083"/>
        <v>1056.7177609878247</v>
      </c>
      <c r="O7753" s="101">
        <f t="shared" ca="1" si="1086"/>
        <v>2.5358504411527795E-2</v>
      </c>
      <c r="Q7753" s="12">
        <f t="shared" ca="1" si="1087"/>
        <v>5.6000000000000005</v>
      </c>
      <c r="R7753" s="101">
        <f t="shared" ca="1" si="1088"/>
        <v>0.40623843972091517</v>
      </c>
      <c r="S7753" s="13"/>
      <c r="T7753" s="101">
        <f t="shared" ca="1" si="1089"/>
        <v>0</v>
      </c>
      <c r="U7753" s="101">
        <f t="shared" si="1090"/>
        <v>0</v>
      </c>
      <c r="V7753" s="101">
        <f t="shared" ca="1" si="1091"/>
        <v>174.56367991058502</v>
      </c>
    </row>
    <row r="7754" spans="2:22" x14ac:dyDescent="0.3">
      <c r="B7754" s="13">
        <v>2023</v>
      </c>
      <c r="C7754" s="13">
        <v>11</v>
      </c>
      <c r="D7754" s="13">
        <v>17</v>
      </c>
      <c r="E7754" s="83" t="s">
        <v>420</v>
      </c>
      <c r="F7754" s="13">
        <v>5</v>
      </c>
      <c r="G7754" s="13">
        <v>11</v>
      </c>
      <c r="H7754" s="13" t="s">
        <v>70</v>
      </c>
      <c r="I7754" s="13" t="s">
        <v>54</v>
      </c>
      <c r="J7754" s="13"/>
      <c r="K7754" s="13" t="s">
        <v>28</v>
      </c>
      <c r="L7754" s="12">
        <f t="shared" ca="1" si="1084"/>
        <v>1.1856453740610575</v>
      </c>
      <c r="M7754" s="101">
        <f t="shared" ca="1" si="1085"/>
        <v>3.7537532542773082E-2</v>
      </c>
      <c r="N7754" s="101">
        <f t="shared" ca="1" si="1083"/>
        <v>1056.7177609878247</v>
      </c>
      <c r="O7754" s="101">
        <f t="shared" ca="1" si="1086"/>
        <v>3.7537532542773082E-2</v>
      </c>
      <c r="Q7754" s="12">
        <f t="shared" ca="1" si="1087"/>
        <v>0</v>
      </c>
      <c r="R7754" s="101">
        <f t="shared" ca="1" si="1088"/>
        <v>0</v>
      </c>
      <c r="S7754" s="13"/>
      <c r="T7754" s="101">
        <f t="shared" ca="1" si="1089"/>
        <v>3.7537532542773082E-2</v>
      </c>
      <c r="U7754" s="101">
        <f t="shared" si="1090"/>
        <v>0</v>
      </c>
      <c r="V7754" s="101">
        <f t="shared" ca="1" si="1091"/>
        <v>174.60121744312781</v>
      </c>
    </row>
    <row r="7755" spans="2:22" x14ac:dyDescent="0.3">
      <c r="B7755" s="13">
        <v>2023</v>
      </c>
      <c r="C7755" s="13">
        <v>11</v>
      </c>
      <c r="D7755" s="13">
        <v>17</v>
      </c>
      <c r="E7755" s="83" t="s">
        <v>420</v>
      </c>
      <c r="F7755" s="13">
        <v>5</v>
      </c>
      <c r="G7755" s="13">
        <v>12</v>
      </c>
      <c r="H7755" s="13" t="s">
        <v>70</v>
      </c>
      <c r="I7755" s="13" t="s">
        <v>54</v>
      </c>
      <c r="J7755" s="13"/>
      <c r="K7755" s="13" t="s">
        <v>28</v>
      </c>
      <c r="L7755" s="12">
        <f t="shared" ca="1" si="1084"/>
        <v>1.1629130751466399</v>
      </c>
      <c r="M7755" s="101">
        <f t="shared" ca="1" si="1085"/>
        <v>3.6817827959142617E-2</v>
      </c>
      <c r="N7755" s="101">
        <f t="shared" ca="1" si="1083"/>
        <v>1056.7177609878247</v>
      </c>
      <c r="O7755" s="101">
        <f t="shared" ca="1" si="1086"/>
        <v>3.6817827959142617E-2</v>
      </c>
      <c r="Q7755" s="12">
        <f t="shared" ca="1" si="1087"/>
        <v>5.6000000000000005</v>
      </c>
      <c r="R7755" s="101">
        <f t="shared" ca="1" si="1088"/>
        <v>0.37559940818883703</v>
      </c>
      <c r="S7755" s="13"/>
      <c r="T7755" s="101">
        <f t="shared" ca="1" si="1089"/>
        <v>0</v>
      </c>
      <c r="U7755" s="101">
        <f t="shared" si="1090"/>
        <v>0</v>
      </c>
      <c r="V7755" s="101">
        <f t="shared" ca="1" si="1091"/>
        <v>173.85001862675014</v>
      </c>
    </row>
    <row r="7756" spans="2:22" x14ac:dyDescent="0.3">
      <c r="B7756" s="13">
        <v>2023</v>
      </c>
      <c r="C7756" s="13">
        <v>11</v>
      </c>
      <c r="D7756" s="13">
        <v>17</v>
      </c>
      <c r="E7756" s="83" t="s">
        <v>420</v>
      </c>
      <c r="F7756" s="13">
        <v>5</v>
      </c>
      <c r="G7756" s="13">
        <v>13</v>
      </c>
      <c r="H7756" s="13" t="s">
        <v>70</v>
      </c>
      <c r="I7756" s="13" t="s">
        <v>54</v>
      </c>
      <c r="J7756" s="13"/>
      <c r="K7756" s="13" t="s">
        <v>28</v>
      </c>
      <c r="L7756" s="12">
        <f t="shared" ca="1" si="1084"/>
        <v>1.0932866740489613</v>
      </c>
      <c r="M7756" s="101">
        <f t="shared" ca="1" si="1085"/>
        <v>3.4613456100390114E-2</v>
      </c>
      <c r="N7756" s="101">
        <f t="shared" ca="1" si="1083"/>
        <v>1056.7177609878247</v>
      </c>
      <c r="O7756" s="101">
        <f t="shared" ca="1" si="1086"/>
        <v>3.4613456100390114E-2</v>
      </c>
      <c r="Q7756" s="12">
        <f t="shared" ca="1" si="1087"/>
        <v>0</v>
      </c>
      <c r="R7756" s="101">
        <f t="shared" ca="1" si="1088"/>
        <v>0</v>
      </c>
      <c r="S7756" s="13"/>
      <c r="T7756" s="101">
        <f t="shared" ca="1" si="1089"/>
        <v>3.4613456100390114E-2</v>
      </c>
      <c r="U7756" s="101">
        <f t="shared" si="1090"/>
        <v>0</v>
      </c>
      <c r="V7756" s="101">
        <f t="shared" ca="1" si="1091"/>
        <v>173.88463208285054</v>
      </c>
    </row>
    <row r="7757" spans="2:22" x14ac:dyDescent="0.3">
      <c r="B7757" s="13">
        <v>2023</v>
      </c>
      <c r="C7757" s="13">
        <v>11</v>
      </c>
      <c r="D7757" s="13">
        <v>17</v>
      </c>
      <c r="E7757" s="83" t="s">
        <v>420</v>
      </c>
      <c r="F7757" s="13">
        <v>5</v>
      </c>
      <c r="G7757" s="13">
        <v>14</v>
      </c>
      <c r="H7757" s="13" t="s">
        <v>70</v>
      </c>
      <c r="I7757" s="13" t="s">
        <v>54</v>
      </c>
      <c r="J7757" s="13"/>
      <c r="K7757" s="13" t="s">
        <v>28</v>
      </c>
      <c r="L7757" s="12">
        <f t="shared" ca="1" si="1084"/>
        <v>0.83170967817676855</v>
      </c>
      <c r="M7757" s="101">
        <f t="shared" ca="1" si="1085"/>
        <v>2.6331928411076493E-2</v>
      </c>
      <c r="N7757" s="101">
        <f t="shared" ca="1" si="1083"/>
        <v>1056.7177609878247</v>
      </c>
      <c r="O7757" s="101">
        <f t="shared" ca="1" si="1086"/>
        <v>2.6331928411076493E-2</v>
      </c>
      <c r="Q7757" s="12">
        <f t="shared" ca="1" si="1087"/>
        <v>0.18294868343096091</v>
      </c>
      <c r="R7757" s="101">
        <f t="shared" ca="1" si="1088"/>
        <v>0</v>
      </c>
      <c r="S7757" s="13"/>
      <c r="T7757" s="101">
        <f t="shared" ca="1" si="1089"/>
        <v>2.0539773093652271E-2</v>
      </c>
      <c r="U7757" s="101">
        <f t="shared" si="1090"/>
        <v>0</v>
      </c>
      <c r="V7757" s="101">
        <f t="shared" ca="1" si="1091"/>
        <v>173.90517185594419</v>
      </c>
    </row>
    <row r="7758" spans="2:22" x14ac:dyDescent="0.3">
      <c r="B7758" s="13">
        <v>2023</v>
      </c>
      <c r="C7758" s="13">
        <v>11</v>
      </c>
      <c r="D7758" s="13">
        <v>17</v>
      </c>
      <c r="E7758" s="83" t="s">
        <v>420</v>
      </c>
      <c r="F7758" s="13">
        <v>5</v>
      </c>
      <c r="G7758" s="13">
        <v>15</v>
      </c>
      <c r="H7758" s="13" t="s">
        <v>70</v>
      </c>
      <c r="I7758" s="13" t="s">
        <v>54</v>
      </c>
      <c r="J7758" s="13"/>
      <c r="K7758" s="13" t="s">
        <v>28</v>
      </c>
      <c r="L7758" s="12">
        <f t="shared" ca="1" si="1084"/>
        <v>1.1254177926435687</v>
      </c>
      <c r="M7758" s="101">
        <f t="shared" ca="1" si="1085"/>
        <v>3.5630727315095388E-2</v>
      </c>
      <c r="N7758" s="101">
        <f t="shared" ca="1" si="1083"/>
        <v>1056.7177609878247</v>
      </c>
      <c r="O7758" s="101">
        <f t="shared" ca="1" si="1086"/>
        <v>3.5630727315095388E-2</v>
      </c>
      <c r="Q7758" s="12">
        <f t="shared" ca="1" si="1087"/>
        <v>5.6000000000000005</v>
      </c>
      <c r="R7758" s="101">
        <f t="shared" ca="1" si="1088"/>
        <v>0.37877338385272202</v>
      </c>
      <c r="S7758" s="13"/>
      <c r="T7758" s="101">
        <f t="shared" ca="1" si="1089"/>
        <v>0</v>
      </c>
      <c r="U7758" s="101">
        <f t="shared" si="1090"/>
        <v>0</v>
      </c>
      <c r="V7758" s="101">
        <f t="shared" ca="1" si="1091"/>
        <v>173.14762508823875</v>
      </c>
    </row>
    <row r="7759" spans="2:22" x14ac:dyDescent="0.3">
      <c r="B7759" s="13">
        <v>2023</v>
      </c>
      <c r="C7759" s="13">
        <v>11</v>
      </c>
      <c r="D7759" s="13">
        <v>17</v>
      </c>
      <c r="E7759" s="83" t="s">
        <v>420</v>
      </c>
      <c r="F7759" s="13">
        <v>5</v>
      </c>
      <c r="G7759" s="13">
        <v>16</v>
      </c>
      <c r="H7759" s="13" t="s">
        <v>71</v>
      </c>
      <c r="I7759" s="13" t="s">
        <v>54</v>
      </c>
      <c r="J7759" s="13"/>
      <c r="K7759" s="13" t="s">
        <v>28</v>
      </c>
      <c r="L7759" s="12">
        <f t="shared" ca="1" si="1084"/>
        <v>0.99982731452767248</v>
      </c>
      <c r="M7759" s="101">
        <f t="shared" ca="1" si="1085"/>
        <v>8.709495736850556E-2</v>
      </c>
      <c r="N7759" s="101">
        <f t="shared" ca="1" si="1083"/>
        <v>1056.915143563501</v>
      </c>
      <c r="O7759" s="101">
        <f t="shared" ca="1" si="1086"/>
        <v>0.28180132859962448</v>
      </c>
      <c r="Q7759" s="12">
        <f t="shared" ca="1" si="1087"/>
        <v>5.6000000000000005</v>
      </c>
      <c r="R7759" s="101">
        <f t="shared" ca="1" si="1088"/>
        <v>0.38940461782523261</v>
      </c>
      <c r="S7759" s="13"/>
      <c r="T7759" s="101">
        <f t="shared" ca="1" si="1089"/>
        <v>0</v>
      </c>
      <c r="U7759" s="101">
        <f t="shared" ca="1" si="1090"/>
        <v>0.19738257567633802</v>
      </c>
      <c r="V7759" s="101">
        <f t="shared" ca="1" si="1091"/>
        <v>172.56619842826464</v>
      </c>
    </row>
    <row r="7760" spans="2:22" x14ac:dyDescent="0.3">
      <c r="B7760" s="13">
        <v>2023</v>
      </c>
      <c r="C7760" s="13">
        <v>11</v>
      </c>
      <c r="D7760" s="13">
        <v>17</v>
      </c>
      <c r="E7760" s="83" t="s">
        <v>420</v>
      </c>
      <c r="F7760" s="13">
        <v>5</v>
      </c>
      <c r="G7760" s="13">
        <v>17</v>
      </c>
      <c r="H7760" s="13" t="s">
        <v>71</v>
      </c>
      <c r="I7760" s="13" t="s">
        <v>54</v>
      </c>
      <c r="J7760" s="13"/>
      <c r="K7760" s="13" t="s">
        <v>28</v>
      </c>
      <c r="L7760" s="12">
        <f t="shared" ca="1" si="1084"/>
        <v>1.5006733975671456</v>
      </c>
      <c r="M7760" s="101">
        <f t="shared" ca="1" si="1085"/>
        <v>0.13072365966207405</v>
      </c>
      <c r="N7760" s="101">
        <f t="shared" ref="N7760:N7823" ca="1" si="1092">IF(H7760="On-Peak",IF(I7760="Winter",((L7760*$D$48)/60)+N7759,((L7760*$D$47)/60)+N7759),N7759)</f>
        <v>1057.211401503404</v>
      </c>
      <c r="O7760" s="101">
        <f t="shared" ca="1" si="1086"/>
        <v>0.42296479710429996</v>
      </c>
      <c r="Q7760" s="12">
        <f t="shared" ca="1" si="1087"/>
        <v>5.6000000000000005</v>
      </c>
      <c r="R7760" s="101">
        <f t="shared" ca="1" si="1088"/>
        <v>0.3470079968959412</v>
      </c>
      <c r="S7760" s="13"/>
      <c r="T7760" s="101">
        <f t="shared" ca="1" si="1089"/>
        <v>0</v>
      </c>
      <c r="U7760" s="101">
        <f t="shared" ca="1" si="1090"/>
        <v>0.29625793990304733</v>
      </c>
      <c r="V7760" s="101">
        <f t="shared" ca="1" si="1091"/>
        <v>172.16844037437582</v>
      </c>
    </row>
    <row r="7761" spans="2:22" x14ac:dyDescent="0.3">
      <c r="B7761" s="13">
        <v>2023</v>
      </c>
      <c r="C7761" s="13">
        <v>11</v>
      </c>
      <c r="D7761" s="13">
        <v>17</v>
      </c>
      <c r="E7761" s="83" t="s">
        <v>420</v>
      </c>
      <c r="F7761" s="13">
        <v>5</v>
      </c>
      <c r="G7761" s="13">
        <v>18</v>
      </c>
      <c r="H7761" s="13" t="s">
        <v>71</v>
      </c>
      <c r="I7761" s="13" t="s">
        <v>54</v>
      </c>
      <c r="J7761" s="13"/>
      <c r="K7761" s="13" t="s">
        <v>28</v>
      </c>
      <c r="L7761" s="12">
        <f t="shared" ca="1" si="1084"/>
        <v>1.5251748030671017</v>
      </c>
      <c r="M7761" s="101">
        <f t="shared" ca="1" si="1085"/>
        <v>0.13285797709517524</v>
      </c>
      <c r="N7761" s="101">
        <f t="shared" ca="1" si="1092"/>
        <v>1057.5124964291094</v>
      </c>
      <c r="O7761" s="101">
        <f t="shared" ca="1" si="1086"/>
        <v>0.4298705182444626</v>
      </c>
      <c r="Q7761" s="12">
        <f t="shared" ca="1" si="1087"/>
        <v>0</v>
      </c>
      <c r="R7761" s="101">
        <f t="shared" ca="1" si="1088"/>
        <v>0</v>
      </c>
      <c r="S7761" s="13"/>
      <c r="T7761" s="101">
        <f t="shared" ca="1" si="1089"/>
        <v>0.13285797709517524</v>
      </c>
      <c r="U7761" s="101">
        <f t="shared" ca="1" si="1090"/>
        <v>0.30109492570549701</v>
      </c>
      <c r="V7761" s="101">
        <f t="shared" ca="1" si="1091"/>
        <v>172.60239327717647</v>
      </c>
    </row>
    <row r="7762" spans="2:22" x14ac:dyDescent="0.3">
      <c r="B7762" s="13">
        <v>2023</v>
      </c>
      <c r="C7762" s="13">
        <v>11</v>
      </c>
      <c r="D7762" s="13">
        <v>17</v>
      </c>
      <c r="E7762" s="83" t="s">
        <v>420</v>
      </c>
      <c r="F7762" s="13">
        <v>5</v>
      </c>
      <c r="G7762" s="13">
        <v>19</v>
      </c>
      <c r="H7762" s="13" t="s">
        <v>71</v>
      </c>
      <c r="I7762" s="13" t="s">
        <v>54</v>
      </c>
      <c r="J7762" s="13"/>
      <c r="K7762" s="13" t="s">
        <v>28</v>
      </c>
      <c r="L7762" s="12">
        <f t="shared" ca="1" si="1084"/>
        <v>1.590975634023126</v>
      </c>
      <c r="M7762" s="101">
        <f t="shared" ca="1" si="1085"/>
        <v>0.13858988747975451</v>
      </c>
      <c r="N7762" s="101">
        <f t="shared" ca="1" si="1092"/>
        <v>1057.8265815355262</v>
      </c>
      <c r="O7762" s="101">
        <f t="shared" ca="1" si="1086"/>
        <v>0.44841648244941806</v>
      </c>
      <c r="Q7762" s="12">
        <f t="shared" ca="1" si="1087"/>
        <v>0</v>
      </c>
      <c r="R7762" s="101">
        <f t="shared" ca="1" si="1088"/>
        <v>0</v>
      </c>
      <c r="S7762" s="13"/>
      <c r="T7762" s="101">
        <f t="shared" ca="1" si="1089"/>
        <v>0.13858988747975451</v>
      </c>
      <c r="U7762" s="101">
        <f t="shared" ca="1" si="1090"/>
        <v>0.31408510641673215</v>
      </c>
      <c r="V7762" s="101">
        <f t="shared" ca="1" si="1091"/>
        <v>173.05506827107297</v>
      </c>
    </row>
    <row r="7763" spans="2:22" x14ac:dyDescent="0.3">
      <c r="B7763" s="13">
        <v>2023</v>
      </c>
      <c r="C7763" s="13">
        <v>11</v>
      </c>
      <c r="D7763" s="13">
        <v>17</v>
      </c>
      <c r="E7763" s="83" t="s">
        <v>420</v>
      </c>
      <c r="F7763" s="13">
        <v>5</v>
      </c>
      <c r="G7763" s="13">
        <v>20</v>
      </c>
      <c r="H7763" s="13" t="s">
        <v>69</v>
      </c>
      <c r="I7763" s="13" t="s">
        <v>54</v>
      </c>
      <c r="J7763" s="13"/>
      <c r="K7763" s="13" t="s">
        <v>28</v>
      </c>
      <c r="L7763" s="12">
        <f t="shared" ca="1" si="1084"/>
        <v>1.4632605282060593</v>
      </c>
      <c r="M7763" s="101">
        <f t="shared" ca="1" si="1085"/>
        <v>7.7069932020613144E-2</v>
      </c>
      <c r="N7763" s="101">
        <f t="shared" ca="1" si="1092"/>
        <v>1057.8265815355262</v>
      </c>
      <c r="O7763" s="101">
        <f t="shared" ca="1" si="1086"/>
        <v>0.15788581099343379</v>
      </c>
      <c r="Q7763" s="12">
        <f t="shared" ca="1" si="1087"/>
        <v>0</v>
      </c>
      <c r="R7763" s="101">
        <f t="shared" ca="1" si="1088"/>
        <v>0</v>
      </c>
      <c r="S7763" s="13"/>
      <c r="T7763" s="101">
        <f t="shared" ca="1" si="1089"/>
        <v>7.7069932020613144E-2</v>
      </c>
      <c r="U7763" s="101">
        <f t="shared" si="1090"/>
        <v>0</v>
      </c>
      <c r="V7763" s="101">
        <f t="shared" ca="1" si="1091"/>
        <v>173.13213820309358</v>
      </c>
    </row>
    <row r="7764" spans="2:22" x14ac:dyDescent="0.3">
      <c r="B7764" s="13">
        <v>2023</v>
      </c>
      <c r="C7764" s="13">
        <v>11</v>
      </c>
      <c r="D7764" s="13">
        <v>17</v>
      </c>
      <c r="E7764" s="83" t="s">
        <v>420</v>
      </c>
      <c r="F7764" s="13">
        <v>5</v>
      </c>
      <c r="G7764" s="13">
        <v>21</v>
      </c>
      <c r="H7764" s="13" t="s">
        <v>69</v>
      </c>
      <c r="I7764" s="13" t="s">
        <v>54</v>
      </c>
      <c r="J7764" s="13"/>
      <c r="K7764" s="13" t="s">
        <v>28</v>
      </c>
      <c r="L7764" s="12">
        <f t="shared" ca="1" si="1084"/>
        <v>1.5304347613536511</v>
      </c>
      <c r="M7764" s="101">
        <f t="shared" ca="1" si="1085"/>
        <v>8.0607998880496801E-2</v>
      </c>
      <c r="N7764" s="101">
        <f t="shared" ca="1" si="1092"/>
        <v>1057.8265815355262</v>
      </c>
      <c r="O7764" s="101">
        <f t="shared" ca="1" si="1086"/>
        <v>0.16513391075005895</v>
      </c>
      <c r="Q7764" s="12">
        <f t="shared" ca="1" si="1087"/>
        <v>0</v>
      </c>
      <c r="R7764" s="101">
        <f t="shared" ca="1" si="1088"/>
        <v>0</v>
      </c>
      <c r="S7764" s="13"/>
      <c r="T7764" s="101">
        <f t="shared" ca="1" si="1089"/>
        <v>8.0607998880496801E-2</v>
      </c>
      <c r="U7764" s="101">
        <f t="shared" si="1090"/>
        <v>0</v>
      </c>
      <c r="V7764" s="101">
        <f t="shared" ca="1" si="1091"/>
        <v>173.21274620197408</v>
      </c>
    </row>
    <row r="7765" spans="2:22" x14ac:dyDescent="0.3">
      <c r="B7765" s="13">
        <v>2023</v>
      </c>
      <c r="C7765" s="13">
        <v>11</v>
      </c>
      <c r="D7765" s="13">
        <v>17</v>
      </c>
      <c r="E7765" s="83" t="s">
        <v>420</v>
      </c>
      <c r="F7765" s="13">
        <v>5</v>
      </c>
      <c r="G7765" s="13">
        <v>22</v>
      </c>
      <c r="H7765" s="13" t="s">
        <v>69</v>
      </c>
      <c r="I7765" s="13" t="s">
        <v>54</v>
      </c>
      <c r="J7765" s="13"/>
      <c r="K7765" s="13" t="s">
        <v>28</v>
      </c>
      <c r="L7765" s="12">
        <f t="shared" ca="1" si="1084"/>
        <v>1.5547419954849906</v>
      </c>
      <c r="M7765" s="101">
        <f t="shared" ca="1" si="1085"/>
        <v>8.1888260902194462E-2</v>
      </c>
      <c r="N7765" s="101">
        <f t="shared" ca="1" si="1092"/>
        <v>1057.8265815355262</v>
      </c>
      <c r="O7765" s="101">
        <f t="shared" ca="1" si="1086"/>
        <v>0.16775666131283049</v>
      </c>
      <c r="Q7765" s="12">
        <f t="shared" ca="1" si="1087"/>
        <v>0</v>
      </c>
      <c r="R7765" s="101">
        <f t="shared" ca="1" si="1088"/>
        <v>0</v>
      </c>
      <c r="S7765" s="13"/>
      <c r="T7765" s="101">
        <f t="shared" ca="1" si="1089"/>
        <v>8.1888260902194462E-2</v>
      </c>
      <c r="U7765" s="101">
        <f t="shared" si="1090"/>
        <v>0</v>
      </c>
      <c r="V7765" s="101">
        <f t="shared" ca="1" si="1091"/>
        <v>173.29463446287627</v>
      </c>
    </row>
    <row r="7766" spans="2:22" x14ac:dyDescent="0.3">
      <c r="B7766" s="13">
        <v>2023</v>
      </c>
      <c r="C7766" s="13">
        <v>11</v>
      </c>
      <c r="D7766" s="13">
        <v>17</v>
      </c>
      <c r="E7766" s="83" t="s">
        <v>420</v>
      </c>
      <c r="F7766" s="13">
        <v>5</v>
      </c>
      <c r="G7766" s="13">
        <v>23</v>
      </c>
      <c r="H7766" s="13" t="s">
        <v>69</v>
      </c>
      <c r="I7766" s="13" t="s">
        <v>54</v>
      </c>
      <c r="J7766" s="13"/>
      <c r="K7766" s="13" t="s">
        <v>28</v>
      </c>
      <c r="L7766" s="12">
        <f t="shared" ca="1" si="1084"/>
        <v>1.7039965039926606</v>
      </c>
      <c r="M7766" s="101">
        <f t="shared" ca="1" si="1085"/>
        <v>8.9749495865293433E-2</v>
      </c>
      <c r="N7766" s="101">
        <f t="shared" ca="1" si="1092"/>
        <v>1057.8265815355262</v>
      </c>
      <c r="O7766" s="101">
        <f t="shared" ca="1" si="1086"/>
        <v>0.18386122278080808</v>
      </c>
      <c r="Q7766" s="12">
        <f t="shared" ca="1" si="1087"/>
        <v>0</v>
      </c>
      <c r="R7766" s="101">
        <f t="shared" ca="1" si="1088"/>
        <v>0</v>
      </c>
      <c r="S7766" s="13"/>
      <c r="T7766" s="101">
        <f t="shared" ca="1" si="1089"/>
        <v>8.9749495865293433E-2</v>
      </c>
      <c r="U7766" s="101">
        <f t="shared" si="1090"/>
        <v>0</v>
      </c>
      <c r="V7766" s="101">
        <f t="shared" ca="1" si="1091"/>
        <v>173.38438395874158</v>
      </c>
    </row>
    <row r="7767" spans="2:22" x14ac:dyDescent="0.3">
      <c r="B7767" s="13">
        <v>2023</v>
      </c>
      <c r="C7767" s="13">
        <v>11</v>
      </c>
      <c r="D7767" s="13">
        <v>18</v>
      </c>
      <c r="E7767" s="83" t="s">
        <v>421</v>
      </c>
      <c r="F7767" s="13">
        <v>6</v>
      </c>
      <c r="G7767" s="13">
        <v>0</v>
      </c>
      <c r="H7767" s="13" t="s">
        <v>69</v>
      </c>
      <c r="I7767" s="13" t="s">
        <v>54</v>
      </c>
      <c r="J7767" s="13"/>
      <c r="K7767" s="13" t="s">
        <v>28</v>
      </c>
      <c r="L7767" s="12">
        <f t="shared" ca="1" si="1084"/>
        <v>1.4155648263777623</v>
      </c>
      <c r="M7767" s="101">
        <f t="shared" ca="1" si="1085"/>
        <v>7.4557799405316746E-2</v>
      </c>
      <c r="N7767" s="101">
        <f t="shared" ca="1" si="1092"/>
        <v>1057.8265815355262</v>
      </c>
      <c r="O7767" s="101">
        <f t="shared" ca="1" si="1086"/>
        <v>0.15273944476616055</v>
      </c>
      <c r="Q7767" s="12">
        <f t="shared" ca="1" si="1087"/>
        <v>0</v>
      </c>
      <c r="R7767" s="101">
        <f t="shared" ca="1" si="1088"/>
        <v>0</v>
      </c>
      <c r="S7767" s="13"/>
      <c r="T7767" s="101">
        <f t="shared" ca="1" si="1089"/>
        <v>7.4557799405316746E-2</v>
      </c>
      <c r="U7767" s="101">
        <f t="shared" si="1090"/>
        <v>0</v>
      </c>
      <c r="V7767" s="101">
        <f t="shared" ca="1" si="1091"/>
        <v>173.45894175814689</v>
      </c>
    </row>
    <row r="7768" spans="2:22" x14ac:dyDescent="0.3">
      <c r="B7768" s="13">
        <v>2023</v>
      </c>
      <c r="C7768" s="13">
        <v>11</v>
      </c>
      <c r="D7768" s="13">
        <v>18</v>
      </c>
      <c r="E7768" s="83" t="s">
        <v>421</v>
      </c>
      <c r="F7768" s="13">
        <v>6</v>
      </c>
      <c r="G7768" s="13">
        <v>1</v>
      </c>
      <c r="H7768" s="13" t="s">
        <v>69</v>
      </c>
      <c r="I7768" s="13" t="s">
        <v>54</v>
      </c>
      <c r="J7768" s="13"/>
      <c r="K7768" s="13" t="s">
        <v>28</v>
      </c>
      <c r="L7768" s="12">
        <f t="shared" ca="1" si="1084"/>
        <v>0.87098011178554224</v>
      </c>
      <c r="M7768" s="101">
        <f t="shared" ca="1" si="1085"/>
        <v>4.5874522487744512E-2</v>
      </c>
      <c r="N7768" s="101">
        <f t="shared" ca="1" si="1092"/>
        <v>1057.8265815355262</v>
      </c>
      <c r="O7768" s="101">
        <f t="shared" ca="1" si="1086"/>
        <v>9.3978754061660008E-2</v>
      </c>
      <c r="Q7768" s="12">
        <f t="shared" ca="1" si="1087"/>
        <v>0</v>
      </c>
      <c r="R7768" s="101">
        <f t="shared" ca="1" si="1088"/>
        <v>0</v>
      </c>
      <c r="S7768" s="13"/>
      <c r="T7768" s="101">
        <f t="shared" ca="1" si="1089"/>
        <v>4.5874522487744512E-2</v>
      </c>
      <c r="U7768" s="101">
        <f t="shared" si="1090"/>
        <v>0</v>
      </c>
      <c r="V7768" s="101">
        <f t="shared" ca="1" si="1091"/>
        <v>173.50481628063463</v>
      </c>
    </row>
    <row r="7769" spans="2:22" x14ac:dyDescent="0.3">
      <c r="B7769" s="13">
        <v>2023</v>
      </c>
      <c r="C7769" s="13">
        <v>11</v>
      </c>
      <c r="D7769" s="13">
        <v>18</v>
      </c>
      <c r="E7769" s="83" t="s">
        <v>421</v>
      </c>
      <c r="F7769" s="13">
        <v>6</v>
      </c>
      <c r="G7769" s="13">
        <v>2</v>
      </c>
      <c r="H7769" s="13" t="s">
        <v>69</v>
      </c>
      <c r="I7769" s="13" t="s">
        <v>54</v>
      </c>
      <c r="J7769" s="13"/>
      <c r="K7769" s="13" t="s">
        <v>28</v>
      </c>
      <c r="L7769" s="12">
        <f t="shared" ca="1" si="1084"/>
        <v>0.772100679635078</v>
      </c>
      <c r="M7769" s="101">
        <f t="shared" ca="1" si="1085"/>
        <v>4.0666542796379559E-2</v>
      </c>
      <c r="N7769" s="101">
        <f t="shared" ca="1" si="1092"/>
        <v>1057.8265815355262</v>
      </c>
      <c r="O7769" s="101">
        <f t="shared" ca="1" si="1086"/>
        <v>8.330966333262492E-2</v>
      </c>
      <c r="Q7769" s="12">
        <f t="shared" ca="1" si="1087"/>
        <v>0</v>
      </c>
      <c r="R7769" s="101">
        <f t="shared" ca="1" si="1088"/>
        <v>0</v>
      </c>
      <c r="S7769" s="13"/>
      <c r="T7769" s="101">
        <f t="shared" ca="1" si="1089"/>
        <v>4.0666542796379559E-2</v>
      </c>
      <c r="U7769" s="101">
        <f t="shared" si="1090"/>
        <v>0</v>
      </c>
      <c r="V7769" s="101">
        <f t="shared" ca="1" si="1091"/>
        <v>173.545482823431</v>
      </c>
    </row>
    <row r="7770" spans="2:22" x14ac:dyDescent="0.3">
      <c r="B7770" s="13">
        <v>2023</v>
      </c>
      <c r="C7770" s="13">
        <v>11</v>
      </c>
      <c r="D7770" s="13">
        <v>18</v>
      </c>
      <c r="E7770" s="83" t="s">
        <v>421</v>
      </c>
      <c r="F7770" s="13">
        <v>6</v>
      </c>
      <c r="G7770" s="13">
        <v>3</v>
      </c>
      <c r="H7770" s="13" t="s">
        <v>69</v>
      </c>
      <c r="I7770" s="13" t="s">
        <v>54</v>
      </c>
      <c r="J7770" s="13"/>
      <c r="K7770" s="13" t="s">
        <v>28</v>
      </c>
      <c r="L7770" s="12">
        <f t="shared" ca="1" si="1084"/>
        <v>0.73826473298725348</v>
      </c>
      <c r="M7770" s="101">
        <f t="shared" ca="1" si="1085"/>
        <v>3.8884403486438644E-2</v>
      </c>
      <c r="N7770" s="101">
        <f t="shared" ca="1" si="1092"/>
        <v>1057.8265815355262</v>
      </c>
      <c r="O7770" s="101">
        <f t="shared" ca="1" si="1086"/>
        <v>7.9658764689324646E-2</v>
      </c>
      <c r="Q7770" s="12">
        <f t="shared" ca="1" si="1087"/>
        <v>0</v>
      </c>
      <c r="R7770" s="101">
        <f t="shared" ca="1" si="1088"/>
        <v>0</v>
      </c>
      <c r="S7770" s="13"/>
      <c r="T7770" s="101">
        <f t="shared" ca="1" si="1089"/>
        <v>3.8884403486438644E-2</v>
      </c>
      <c r="U7770" s="101">
        <f t="shared" si="1090"/>
        <v>0</v>
      </c>
      <c r="V7770" s="101">
        <f t="shared" ca="1" si="1091"/>
        <v>173.58436722691744</v>
      </c>
    </row>
    <row r="7771" spans="2:22" x14ac:dyDescent="0.3">
      <c r="B7771" s="13">
        <v>2023</v>
      </c>
      <c r="C7771" s="13">
        <v>11</v>
      </c>
      <c r="D7771" s="13">
        <v>18</v>
      </c>
      <c r="E7771" s="83" t="s">
        <v>421</v>
      </c>
      <c r="F7771" s="13">
        <v>6</v>
      </c>
      <c r="G7771" s="13">
        <v>4</v>
      </c>
      <c r="H7771" s="13" t="s">
        <v>69</v>
      </c>
      <c r="I7771" s="13" t="s">
        <v>54</v>
      </c>
      <c r="J7771" s="13"/>
      <c r="K7771" s="13" t="s">
        <v>28</v>
      </c>
      <c r="L7771" s="12">
        <f t="shared" ca="1" si="1084"/>
        <v>0.74856306556728391</v>
      </c>
      <c r="M7771" s="101">
        <f t="shared" ca="1" si="1085"/>
        <v>3.9426816663428843E-2</v>
      </c>
      <c r="N7771" s="101">
        <f t="shared" ca="1" si="1092"/>
        <v>1057.8265815355262</v>
      </c>
      <c r="O7771" s="101">
        <f t="shared" ca="1" si="1086"/>
        <v>8.0769954774709926E-2</v>
      </c>
      <c r="Q7771" s="12">
        <f t="shared" ca="1" si="1087"/>
        <v>0</v>
      </c>
      <c r="R7771" s="101">
        <f t="shared" ca="1" si="1088"/>
        <v>0</v>
      </c>
      <c r="S7771" s="13"/>
      <c r="T7771" s="101">
        <f t="shared" ca="1" si="1089"/>
        <v>3.9426816663428843E-2</v>
      </c>
      <c r="U7771" s="101">
        <f t="shared" si="1090"/>
        <v>0</v>
      </c>
      <c r="V7771" s="101">
        <f t="shared" ca="1" si="1091"/>
        <v>173.62379404358086</v>
      </c>
    </row>
    <row r="7772" spans="2:22" x14ac:dyDescent="0.3">
      <c r="B7772" s="13">
        <v>2023</v>
      </c>
      <c r="C7772" s="13">
        <v>11</v>
      </c>
      <c r="D7772" s="13">
        <v>18</v>
      </c>
      <c r="E7772" s="83" t="s">
        <v>421</v>
      </c>
      <c r="F7772" s="13">
        <v>6</v>
      </c>
      <c r="G7772" s="13">
        <v>5</v>
      </c>
      <c r="H7772" s="13" t="s">
        <v>69</v>
      </c>
      <c r="I7772" s="13" t="s">
        <v>54</v>
      </c>
      <c r="J7772" s="13"/>
      <c r="K7772" s="13" t="s">
        <v>28</v>
      </c>
      <c r="L7772" s="12">
        <f t="shared" ca="1" si="1084"/>
        <v>0.77655954013940365</v>
      </c>
      <c r="M7772" s="101">
        <f t="shared" ca="1" si="1085"/>
        <v>4.0901390979142388E-2</v>
      </c>
      <c r="N7772" s="101">
        <f t="shared" ca="1" si="1092"/>
        <v>1057.8265815355262</v>
      </c>
      <c r="O7772" s="101">
        <f t="shared" ca="1" si="1086"/>
        <v>8.3790774381041655E-2</v>
      </c>
      <c r="Q7772" s="12">
        <f t="shared" ca="1" si="1087"/>
        <v>0</v>
      </c>
      <c r="R7772" s="101">
        <f t="shared" ca="1" si="1088"/>
        <v>0</v>
      </c>
      <c r="S7772" s="13"/>
      <c r="T7772" s="101">
        <f t="shared" ca="1" si="1089"/>
        <v>4.0901390979142388E-2</v>
      </c>
      <c r="U7772" s="101">
        <f t="shared" si="1090"/>
        <v>0</v>
      </c>
      <c r="V7772" s="101">
        <f t="shared" ca="1" si="1091"/>
        <v>173.66469543456</v>
      </c>
    </row>
    <row r="7773" spans="2:22" x14ac:dyDescent="0.3">
      <c r="B7773" s="13">
        <v>2023</v>
      </c>
      <c r="C7773" s="13">
        <v>11</v>
      </c>
      <c r="D7773" s="13">
        <v>18</v>
      </c>
      <c r="E7773" s="83" t="s">
        <v>421</v>
      </c>
      <c r="F7773" s="13">
        <v>6</v>
      </c>
      <c r="G7773" s="13">
        <v>6</v>
      </c>
      <c r="H7773" s="13" t="s">
        <v>69</v>
      </c>
      <c r="I7773" s="13" t="s">
        <v>54</v>
      </c>
      <c r="J7773" s="13"/>
      <c r="K7773" s="13" t="s">
        <v>28</v>
      </c>
      <c r="L7773" s="12">
        <f t="shared" ca="1" si="1084"/>
        <v>0.79830444016052682</v>
      </c>
      <c r="M7773" s="101">
        <f t="shared" ca="1" si="1085"/>
        <v>4.2046694863254949E-2</v>
      </c>
      <c r="N7773" s="101">
        <f t="shared" ca="1" si="1092"/>
        <v>1057.8265815355262</v>
      </c>
      <c r="O7773" s="101">
        <f t="shared" ca="1" si="1086"/>
        <v>8.6137049093320844E-2</v>
      </c>
      <c r="Q7773" s="12">
        <f t="shared" ca="1" si="1087"/>
        <v>0</v>
      </c>
      <c r="R7773" s="101">
        <f t="shared" ca="1" si="1088"/>
        <v>0</v>
      </c>
      <c r="S7773" s="13"/>
      <c r="T7773" s="101">
        <f t="shared" ca="1" si="1089"/>
        <v>4.2046694863254949E-2</v>
      </c>
      <c r="U7773" s="101">
        <f t="shared" si="1090"/>
        <v>0</v>
      </c>
      <c r="V7773" s="101">
        <f t="shared" ca="1" si="1091"/>
        <v>173.70674212942325</v>
      </c>
    </row>
    <row r="7774" spans="2:22" x14ac:dyDescent="0.3">
      <c r="B7774" s="13">
        <v>2023</v>
      </c>
      <c r="C7774" s="13">
        <v>11</v>
      </c>
      <c r="D7774" s="13">
        <v>18</v>
      </c>
      <c r="E7774" s="83" t="s">
        <v>421</v>
      </c>
      <c r="F7774" s="13">
        <v>6</v>
      </c>
      <c r="G7774" s="13">
        <v>7</v>
      </c>
      <c r="H7774" s="13" t="s">
        <v>69</v>
      </c>
      <c r="I7774" s="13" t="s">
        <v>54</v>
      </c>
      <c r="J7774" s="13"/>
      <c r="K7774" s="13" t="s">
        <v>28</v>
      </c>
      <c r="L7774" s="12">
        <f t="shared" ca="1" si="1084"/>
        <v>0.79510226022092123</v>
      </c>
      <c r="M7774" s="101">
        <f t="shared" ca="1" si="1085"/>
        <v>4.1878036045835926E-2</v>
      </c>
      <c r="N7774" s="101">
        <f t="shared" ca="1" si="1092"/>
        <v>1057.8265815355262</v>
      </c>
      <c r="O7774" s="101">
        <f t="shared" ca="1" si="1086"/>
        <v>8.5791533877837403E-2</v>
      </c>
      <c r="Q7774" s="12">
        <f t="shared" ca="1" si="1087"/>
        <v>5.6899297391633401E-2</v>
      </c>
      <c r="R7774" s="101">
        <f t="shared" ca="1" si="1088"/>
        <v>0</v>
      </c>
      <c r="S7774" s="13"/>
      <c r="T7774" s="101">
        <f t="shared" ca="1" si="1089"/>
        <v>3.8881150052218594E-2</v>
      </c>
      <c r="U7774" s="101">
        <f t="shared" si="1090"/>
        <v>0</v>
      </c>
      <c r="V7774" s="101">
        <f t="shared" ca="1" si="1091"/>
        <v>173.74562327947547</v>
      </c>
    </row>
    <row r="7775" spans="2:22" x14ac:dyDescent="0.3">
      <c r="B7775" s="13">
        <v>2023</v>
      </c>
      <c r="C7775" s="13">
        <v>11</v>
      </c>
      <c r="D7775" s="13">
        <v>18</v>
      </c>
      <c r="E7775" s="83" t="s">
        <v>421</v>
      </c>
      <c r="F7775" s="13">
        <v>6</v>
      </c>
      <c r="G7775" s="13">
        <v>8</v>
      </c>
      <c r="H7775" s="13" t="s">
        <v>69</v>
      </c>
      <c r="I7775" s="13" t="s">
        <v>54</v>
      </c>
      <c r="J7775" s="13"/>
      <c r="K7775" s="13" t="s">
        <v>28</v>
      </c>
      <c r="L7775" s="12">
        <f t="shared" ca="1" si="1084"/>
        <v>1.4888221917835147</v>
      </c>
      <c r="M7775" s="101">
        <f t="shared" ca="1" si="1085"/>
        <v>7.8416264841237718E-2</v>
      </c>
      <c r="N7775" s="101">
        <f t="shared" ca="1" si="1092"/>
        <v>1057.8265815355262</v>
      </c>
      <c r="O7775" s="101">
        <f t="shared" ca="1" si="1086"/>
        <v>0.16064391449344123</v>
      </c>
      <c r="Q7775" s="12">
        <f t="shared" ca="1" si="1087"/>
        <v>5.6000000000000005</v>
      </c>
      <c r="R7775" s="101">
        <f t="shared" ca="1" si="1088"/>
        <v>0.3480112014655255</v>
      </c>
      <c r="S7775" s="13"/>
      <c r="T7775" s="101">
        <f t="shared" ca="1" si="1089"/>
        <v>0</v>
      </c>
      <c r="U7775" s="101">
        <f t="shared" si="1090"/>
        <v>0</v>
      </c>
      <c r="V7775" s="101">
        <f t="shared" ca="1" si="1091"/>
        <v>173.04960087654439</v>
      </c>
    </row>
    <row r="7776" spans="2:22" x14ac:dyDescent="0.3">
      <c r="B7776" s="13">
        <v>2023</v>
      </c>
      <c r="C7776" s="13">
        <v>11</v>
      </c>
      <c r="D7776" s="13">
        <v>18</v>
      </c>
      <c r="E7776" s="83" t="s">
        <v>421</v>
      </c>
      <c r="F7776" s="13">
        <v>6</v>
      </c>
      <c r="G7776" s="13">
        <v>9</v>
      </c>
      <c r="H7776" s="13" t="s">
        <v>69</v>
      </c>
      <c r="I7776" s="13" t="s">
        <v>54</v>
      </c>
      <c r="J7776" s="13"/>
      <c r="K7776" s="13" t="s">
        <v>28</v>
      </c>
      <c r="L7776" s="12">
        <f t="shared" ca="1" si="1084"/>
        <v>1.0272950760273551</v>
      </c>
      <c r="M7776" s="101">
        <f t="shared" ca="1" si="1085"/>
        <v>5.4107631654360798E-2</v>
      </c>
      <c r="N7776" s="101">
        <f t="shared" ca="1" si="1092"/>
        <v>1057.8265815355262</v>
      </c>
      <c r="O7776" s="101">
        <f t="shared" ca="1" si="1086"/>
        <v>0.11084513870335162</v>
      </c>
      <c r="Q7776" s="12">
        <f t="shared" ca="1" si="1087"/>
        <v>5.6000000000000005</v>
      </c>
      <c r="R7776" s="101">
        <f t="shared" ca="1" si="1088"/>
        <v>0.38707947181428448</v>
      </c>
      <c r="S7776" s="13"/>
      <c r="T7776" s="101">
        <f t="shared" ca="1" si="1089"/>
        <v>0</v>
      </c>
      <c r="U7776" s="101">
        <f t="shared" si="1090"/>
        <v>0</v>
      </c>
      <c r="V7776" s="101">
        <f t="shared" ca="1" si="1091"/>
        <v>172.27544193291584</v>
      </c>
    </row>
    <row r="7777" spans="2:22" x14ac:dyDescent="0.3">
      <c r="B7777" s="13">
        <v>2023</v>
      </c>
      <c r="C7777" s="13">
        <v>11</v>
      </c>
      <c r="D7777" s="13">
        <v>18</v>
      </c>
      <c r="E7777" s="83" t="s">
        <v>421</v>
      </c>
      <c r="F7777" s="13">
        <v>6</v>
      </c>
      <c r="G7777" s="13">
        <v>10</v>
      </c>
      <c r="H7777" s="13" t="s">
        <v>70</v>
      </c>
      <c r="I7777" s="13" t="s">
        <v>54</v>
      </c>
      <c r="J7777" s="13"/>
      <c r="K7777" s="13" t="s">
        <v>28</v>
      </c>
      <c r="L7777" s="12">
        <f t="shared" ca="1" si="1084"/>
        <v>0.95696470211943974</v>
      </c>
      <c r="M7777" s="101">
        <f t="shared" ca="1" si="1085"/>
        <v>3.0297502469101463E-2</v>
      </c>
      <c r="N7777" s="101">
        <f t="shared" ca="1" si="1092"/>
        <v>1057.8265815355262</v>
      </c>
      <c r="O7777" s="101">
        <f t="shared" ca="1" si="1086"/>
        <v>3.0297502469101463E-2</v>
      </c>
      <c r="Q7777" s="12">
        <f t="shared" ca="1" si="1087"/>
        <v>5.6000000000000005</v>
      </c>
      <c r="R7777" s="101">
        <f t="shared" ca="1" si="1088"/>
        <v>0.39303293796558947</v>
      </c>
      <c r="S7777" s="13"/>
      <c r="T7777" s="101">
        <f t="shared" ca="1" si="1089"/>
        <v>0</v>
      </c>
      <c r="U7777" s="101">
        <f t="shared" si="1090"/>
        <v>0</v>
      </c>
      <c r="V7777" s="101">
        <f t="shared" ca="1" si="1091"/>
        <v>171.48937605698467</v>
      </c>
    </row>
    <row r="7778" spans="2:22" x14ac:dyDescent="0.3">
      <c r="B7778" s="13">
        <v>2023</v>
      </c>
      <c r="C7778" s="13">
        <v>11</v>
      </c>
      <c r="D7778" s="13">
        <v>18</v>
      </c>
      <c r="E7778" s="83" t="s">
        <v>421</v>
      </c>
      <c r="F7778" s="13">
        <v>6</v>
      </c>
      <c r="G7778" s="13">
        <v>11</v>
      </c>
      <c r="H7778" s="13" t="s">
        <v>70</v>
      </c>
      <c r="I7778" s="13" t="s">
        <v>54</v>
      </c>
      <c r="J7778" s="13"/>
      <c r="K7778" s="13" t="s">
        <v>28</v>
      </c>
      <c r="L7778" s="12">
        <f t="shared" ca="1" si="1084"/>
        <v>0.97030188704811382</v>
      </c>
      <c r="M7778" s="101">
        <f t="shared" ca="1" si="1085"/>
        <v>3.0719757743943286E-2</v>
      </c>
      <c r="N7778" s="101">
        <f t="shared" ca="1" si="1092"/>
        <v>1057.8265815355262</v>
      </c>
      <c r="O7778" s="101">
        <f t="shared" ca="1" si="1086"/>
        <v>3.0719757743943286E-2</v>
      </c>
      <c r="Q7778" s="12">
        <f t="shared" ca="1" si="1087"/>
        <v>0</v>
      </c>
      <c r="R7778" s="101">
        <f t="shared" ca="1" si="1088"/>
        <v>0</v>
      </c>
      <c r="S7778" s="13"/>
      <c r="T7778" s="101">
        <f t="shared" ca="1" si="1089"/>
        <v>3.0719757743943286E-2</v>
      </c>
      <c r="U7778" s="101">
        <f t="shared" si="1090"/>
        <v>0</v>
      </c>
      <c r="V7778" s="101">
        <f t="shared" ca="1" si="1091"/>
        <v>171.52009581472862</v>
      </c>
    </row>
    <row r="7779" spans="2:22" x14ac:dyDescent="0.3">
      <c r="B7779" s="13">
        <v>2023</v>
      </c>
      <c r="C7779" s="13">
        <v>11</v>
      </c>
      <c r="D7779" s="13">
        <v>18</v>
      </c>
      <c r="E7779" s="83" t="s">
        <v>421</v>
      </c>
      <c r="F7779" s="13">
        <v>6</v>
      </c>
      <c r="G7779" s="13">
        <v>12</v>
      </c>
      <c r="H7779" s="13" t="s">
        <v>70</v>
      </c>
      <c r="I7779" s="13" t="s">
        <v>54</v>
      </c>
      <c r="J7779" s="13"/>
      <c r="K7779" s="13" t="s">
        <v>28</v>
      </c>
      <c r="L7779" s="12">
        <f t="shared" ca="1" si="1084"/>
        <v>1.4862352713039253</v>
      </c>
      <c r="M7779" s="101">
        <f t="shared" ca="1" si="1085"/>
        <v>4.7054208689482277E-2</v>
      </c>
      <c r="N7779" s="101">
        <f t="shared" ca="1" si="1092"/>
        <v>1057.8265815355262</v>
      </c>
      <c r="O7779" s="101">
        <f t="shared" ca="1" si="1086"/>
        <v>4.7054208689482277E-2</v>
      </c>
      <c r="Q7779" s="12">
        <f t="shared" ca="1" si="1087"/>
        <v>5.6000000000000005</v>
      </c>
      <c r="R7779" s="101">
        <f t="shared" ca="1" si="1088"/>
        <v>0.34823018428412283</v>
      </c>
      <c r="S7779" s="13"/>
      <c r="T7779" s="101">
        <f t="shared" ca="1" si="1089"/>
        <v>0</v>
      </c>
      <c r="U7779" s="101">
        <f t="shared" si="1090"/>
        <v>0</v>
      </c>
      <c r="V7779" s="101">
        <f t="shared" ca="1" si="1091"/>
        <v>170.82363544616038</v>
      </c>
    </row>
    <row r="7780" spans="2:22" x14ac:dyDescent="0.3">
      <c r="B7780" s="13">
        <v>2023</v>
      </c>
      <c r="C7780" s="13">
        <v>11</v>
      </c>
      <c r="D7780" s="13">
        <v>18</v>
      </c>
      <c r="E7780" s="83" t="s">
        <v>421</v>
      </c>
      <c r="F7780" s="13">
        <v>6</v>
      </c>
      <c r="G7780" s="13">
        <v>13</v>
      </c>
      <c r="H7780" s="13" t="s">
        <v>70</v>
      </c>
      <c r="I7780" s="13" t="s">
        <v>54</v>
      </c>
      <c r="J7780" s="13"/>
      <c r="K7780" s="13" t="s">
        <v>28</v>
      </c>
      <c r="L7780" s="12">
        <f t="shared" ca="1" si="1084"/>
        <v>1.1818222562729808</v>
      </c>
      <c r="M7780" s="101">
        <f t="shared" ca="1" si="1085"/>
        <v>3.7416492633602569E-2</v>
      </c>
      <c r="N7780" s="101">
        <f t="shared" ca="1" si="1092"/>
        <v>1057.8265815355262</v>
      </c>
      <c r="O7780" s="101">
        <f t="shared" ca="1" si="1086"/>
        <v>3.7416492633602569E-2</v>
      </c>
      <c r="Q7780" s="12">
        <f t="shared" ca="1" si="1087"/>
        <v>5.6000000000000005</v>
      </c>
      <c r="R7780" s="101">
        <f t="shared" ca="1" si="1088"/>
        <v>0.37399874600649224</v>
      </c>
      <c r="S7780" s="13"/>
      <c r="T7780" s="101">
        <f t="shared" ca="1" si="1089"/>
        <v>0</v>
      </c>
      <c r="U7780" s="101">
        <f t="shared" si="1090"/>
        <v>0</v>
      </c>
      <c r="V7780" s="101">
        <f t="shared" ca="1" si="1091"/>
        <v>170.0756379541474</v>
      </c>
    </row>
    <row r="7781" spans="2:22" x14ac:dyDescent="0.3">
      <c r="B7781" s="13">
        <v>2023</v>
      </c>
      <c r="C7781" s="13">
        <v>11</v>
      </c>
      <c r="D7781" s="13">
        <v>18</v>
      </c>
      <c r="E7781" s="83" t="s">
        <v>421</v>
      </c>
      <c r="F7781" s="13">
        <v>6</v>
      </c>
      <c r="G7781" s="13">
        <v>14</v>
      </c>
      <c r="H7781" s="13" t="s">
        <v>70</v>
      </c>
      <c r="I7781" s="13" t="s">
        <v>54</v>
      </c>
      <c r="J7781" s="13"/>
      <c r="K7781" s="13" t="s">
        <v>28</v>
      </c>
      <c r="L7781" s="12">
        <f t="shared" ca="1" si="1084"/>
        <v>1.4526223854928861</v>
      </c>
      <c r="M7781" s="101">
        <f t="shared" ca="1" si="1085"/>
        <v>4.5990024724704773E-2</v>
      </c>
      <c r="N7781" s="101">
        <f t="shared" ca="1" si="1092"/>
        <v>1057.8265815355262</v>
      </c>
      <c r="O7781" s="101">
        <f t="shared" ca="1" si="1086"/>
        <v>4.5990024724704773E-2</v>
      </c>
      <c r="Q7781" s="12">
        <f t="shared" ca="1" si="1087"/>
        <v>5.6000000000000005</v>
      </c>
      <c r="R7781" s="101">
        <f t="shared" ca="1" si="1088"/>
        <v>0.3510755150680272</v>
      </c>
      <c r="S7781" s="13"/>
      <c r="T7781" s="101">
        <f t="shared" ca="1" si="1089"/>
        <v>0</v>
      </c>
      <c r="U7781" s="101">
        <f t="shared" si="1090"/>
        <v>0</v>
      </c>
      <c r="V7781" s="101">
        <f t="shared" ca="1" si="1091"/>
        <v>169.37348692401133</v>
      </c>
    </row>
    <row r="7782" spans="2:22" x14ac:dyDescent="0.3">
      <c r="B7782" s="13">
        <v>2023</v>
      </c>
      <c r="C7782" s="13">
        <v>11</v>
      </c>
      <c r="D7782" s="13">
        <v>18</v>
      </c>
      <c r="E7782" s="83" t="s">
        <v>421</v>
      </c>
      <c r="F7782" s="13">
        <v>6</v>
      </c>
      <c r="G7782" s="13">
        <v>15</v>
      </c>
      <c r="H7782" s="13" t="s">
        <v>70</v>
      </c>
      <c r="I7782" s="13" t="s">
        <v>54</v>
      </c>
      <c r="J7782" s="13"/>
      <c r="K7782" s="13" t="s">
        <v>28</v>
      </c>
      <c r="L7782" s="12">
        <f t="shared" ca="1" si="1084"/>
        <v>1.4069551461257881</v>
      </c>
      <c r="M7782" s="101">
        <f t="shared" ca="1" si="1085"/>
        <v>4.4544199926342454E-2</v>
      </c>
      <c r="N7782" s="101">
        <f t="shared" ca="1" si="1092"/>
        <v>1057.8265815355262</v>
      </c>
      <c r="O7782" s="101">
        <f t="shared" ca="1" si="1086"/>
        <v>4.4544199926342454E-2</v>
      </c>
      <c r="Q7782" s="12">
        <f t="shared" ca="1" si="1087"/>
        <v>5.6000000000000005</v>
      </c>
      <c r="R7782" s="101">
        <f t="shared" ca="1" si="1088"/>
        <v>0.35494124688045209</v>
      </c>
      <c r="S7782" s="13"/>
      <c r="T7782" s="101">
        <f t="shared" ca="1" si="1089"/>
        <v>0</v>
      </c>
      <c r="U7782" s="101">
        <f t="shared" si="1090"/>
        <v>0</v>
      </c>
      <c r="V7782" s="101">
        <f t="shared" ca="1" si="1091"/>
        <v>168.66360443025042</v>
      </c>
    </row>
    <row r="7783" spans="2:22" x14ac:dyDescent="0.3">
      <c r="B7783" s="13">
        <v>2023</v>
      </c>
      <c r="C7783" s="13">
        <v>11</v>
      </c>
      <c r="D7783" s="13">
        <v>18</v>
      </c>
      <c r="E7783" s="83" t="s">
        <v>421</v>
      </c>
      <c r="F7783" s="13">
        <v>6</v>
      </c>
      <c r="G7783" s="13">
        <v>16</v>
      </c>
      <c r="H7783" s="13" t="s">
        <v>71</v>
      </c>
      <c r="I7783" s="13" t="s">
        <v>54</v>
      </c>
      <c r="J7783" s="13"/>
      <c r="K7783" s="13" t="s">
        <v>28</v>
      </c>
      <c r="L7783" s="12">
        <f t="shared" ca="1" si="1084"/>
        <v>1.5501628600864485</v>
      </c>
      <c r="M7783" s="101">
        <f t="shared" ca="1" si="1085"/>
        <v>0.13503468674213054</v>
      </c>
      <c r="N7783" s="101">
        <f t="shared" ca="1" si="1092"/>
        <v>1058.132609520155</v>
      </c>
      <c r="O7783" s="101">
        <f t="shared" ca="1" si="1086"/>
        <v>0.4369134021153655</v>
      </c>
      <c r="Q7783" s="12">
        <f t="shared" ca="1" si="1087"/>
        <v>5.6000000000000005</v>
      </c>
      <c r="R7783" s="101">
        <f t="shared" ca="1" si="1088"/>
        <v>0.34281871389368218</v>
      </c>
      <c r="S7783" s="13"/>
      <c r="T7783" s="101">
        <f t="shared" ca="1" si="1089"/>
        <v>0</v>
      </c>
      <c r="U7783" s="101">
        <f t="shared" ca="1" si="1090"/>
        <v>0.3060279846287331</v>
      </c>
      <c r="V7783" s="101">
        <f t="shared" ca="1" si="1091"/>
        <v>168.2839949870918</v>
      </c>
    </row>
    <row r="7784" spans="2:22" x14ac:dyDescent="0.3">
      <c r="B7784" s="13">
        <v>2023</v>
      </c>
      <c r="C7784" s="13">
        <v>11</v>
      </c>
      <c r="D7784" s="13">
        <v>18</v>
      </c>
      <c r="E7784" s="83" t="s">
        <v>421</v>
      </c>
      <c r="F7784" s="13">
        <v>6</v>
      </c>
      <c r="G7784" s="13">
        <v>17</v>
      </c>
      <c r="H7784" s="13" t="s">
        <v>71</v>
      </c>
      <c r="I7784" s="13" t="s">
        <v>54</v>
      </c>
      <c r="J7784" s="13"/>
      <c r="K7784" s="13" t="s">
        <v>28</v>
      </c>
      <c r="L7784" s="12">
        <f t="shared" ca="1" si="1084"/>
        <v>1.498721916677072</v>
      </c>
      <c r="M7784" s="101">
        <f t="shared" ca="1" si="1085"/>
        <v>0.13055366616173975</v>
      </c>
      <c r="N7784" s="101">
        <f t="shared" ca="1" si="1092"/>
        <v>1058.4284822052057</v>
      </c>
      <c r="O7784" s="101">
        <f t="shared" ca="1" si="1086"/>
        <v>0.42241477221543272</v>
      </c>
      <c r="Q7784" s="12">
        <f t="shared" ca="1" si="1087"/>
        <v>1.7379625616838734</v>
      </c>
      <c r="R7784" s="101">
        <f t="shared" ca="1" si="1088"/>
        <v>2.0251720599825742E-2</v>
      </c>
      <c r="S7784" s="13"/>
      <c r="T7784" s="101">
        <f t="shared" ca="1" si="1089"/>
        <v>0</v>
      </c>
      <c r="U7784" s="101">
        <f t="shared" ca="1" si="1090"/>
        <v>0.29587268505066533</v>
      </c>
      <c r="V7784" s="101">
        <f t="shared" ca="1" si="1091"/>
        <v>168.53936423094282</v>
      </c>
    </row>
    <row r="7785" spans="2:22" x14ac:dyDescent="0.3">
      <c r="B7785" s="13">
        <v>2023</v>
      </c>
      <c r="C7785" s="13">
        <v>11</v>
      </c>
      <c r="D7785" s="13">
        <v>18</v>
      </c>
      <c r="E7785" s="83" t="s">
        <v>421</v>
      </c>
      <c r="F7785" s="13">
        <v>6</v>
      </c>
      <c r="G7785" s="13">
        <v>18</v>
      </c>
      <c r="H7785" s="13" t="s">
        <v>71</v>
      </c>
      <c r="I7785" s="13" t="s">
        <v>54</v>
      </c>
      <c r="J7785" s="13"/>
      <c r="K7785" s="13" t="s">
        <v>28</v>
      </c>
      <c r="L7785" s="12">
        <f t="shared" ca="1" si="1084"/>
        <v>1.6543570528637421</v>
      </c>
      <c r="M7785" s="101">
        <f t="shared" ca="1" si="1085"/>
        <v>0.1441110428749606</v>
      </c>
      <c r="N7785" s="101">
        <f t="shared" ca="1" si="1092"/>
        <v>1058.7550798600585</v>
      </c>
      <c r="O7785" s="101">
        <f t="shared" ca="1" si="1086"/>
        <v>0.4662805353496457</v>
      </c>
      <c r="Q7785" s="12">
        <f t="shared" ca="1" si="1087"/>
        <v>0</v>
      </c>
      <c r="R7785" s="101">
        <f t="shared" ca="1" si="1088"/>
        <v>0</v>
      </c>
      <c r="S7785" s="13"/>
      <c r="T7785" s="101">
        <f t="shared" ca="1" si="1089"/>
        <v>0.1441110428749606</v>
      </c>
      <c r="U7785" s="101">
        <f t="shared" ca="1" si="1090"/>
        <v>0.32659765485285047</v>
      </c>
      <c r="V7785" s="101">
        <f t="shared" ca="1" si="1091"/>
        <v>169.01007292867064</v>
      </c>
    </row>
    <row r="7786" spans="2:22" x14ac:dyDescent="0.3">
      <c r="B7786" s="13">
        <v>2023</v>
      </c>
      <c r="C7786" s="13">
        <v>11</v>
      </c>
      <c r="D7786" s="13">
        <v>18</v>
      </c>
      <c r="E7786" s="83" t="s">
        <v>421</v>
      </c>
      <c r="F7786" s="13">
        <v>6</v>
      </c>
      <c r="G7786" s="13">
        <v>19</v>
      </c>
      <c r="H7786" s="13" t="s">
        <v>71</v>
      </c>
      <c r="I7786" s="13" t="s">
        <v>54</v>
      </c>
      <c r="J7786" s="13"/>
      <c r="K7786" s="13" t="s">
        <v>28</v>
      </c>
      <c r="L7786" s="12">
        <f t="shared" ca="1" si="1084"/>
        <v>1.8158092796851375</v>
      </c>
      <c r="M7786" s="101">
        <f t="shared" ca="1" si="1085"/>
        <v>0.15817514635337235</v>
      </c>
      <c r="N7786" s="101">
        <f t="shared" ca="1" si="1092"/>
        <v>1059.1135508753564</v>
      </c>
      <c r="O7786" s="101">
        <f t="shared" ca="1" si="1086"/>
        <v>0.51178584547925599</v>
      </c>
      <c r="Q7786" s="12">
        <f t="shared" ca="1" si="1087"/>
        <v>0</v>
      </c>
      <c r="R7786" s="101">
        <f t="shared" ca="1" si="1088"/>
        <v>0</v>
      </c>
      <c r="S7786" s="13"/>
      <c r="T7786" s="101">
        <f t="shared" ca="1" si="1089"/>
        <v>0.15817514635337235</v>
      </c>
      <c r="U7786" s="101">
        <f t="shared" ca="1" si="1090"/>
        <v>0.35847101529784092</v>
      </c>
      <c r="V7786" s="101">
        <f t="shared" ca="1" si="1091"/>
        <v>169.52671909032188</v>
      </c>
    </row>
    <row r="7787" spans="2:22" x14ac:dyDescent="0.3">
      <c r="B7787" s="13">
        <v>2023</v>
      </c>
      <c r="C7787" s="13">
        <v>11</v>
      </c>
      <c r="D7787" s="13">
        <v>18</v>
      </c>
      <c r="E7787" s="83" t="s">
        <v>421</v>
      </c>
      <c r="F7787" s="13">
        <v>6</v>
      </c>
      <c r="G7787" s="13">
        <v>20</v>
      </c>
      <c r="H7787" s="13" t="s">
        <v>69</v>
      </c>
      <c r="I7787" s="13" t="s">
        <v>54</v>
      </c>
      <c r="J7787" s="13"/>
      <c r="K7787" s="13" t="s">
        <v>28</v>
      </c>
      <c r="L7787" s="12">
        <f t="shared" ca="1" si="1084"/>
        <v>1.7037421508452724</v>
      </c>
      <c r="M7787" s="101">
        <f t="shared" ca="1" si="1085"/>
        <v>8.9736099085020504E-2</v>
      </c>
      <c r="N7787" s="101">
        <f t="shared" ca="1" si="1092"/>
        <v>1059.1135508753564</v>
      </c>
      <c r="O7787" s="101">
        <f t="shared" ca="1" si="1086"/>
        <v>0.18383377807620488</v>
      </c>
      <c r="Q7787" s="12">
        <f t="shared" ca="1" si="1087"/>
        <v>0</v>
      </c>
      <c r="R7787" s="101">
        <f t="shared" ca="1" si="1088"/>
        <v>0</v>
      </c>
      <c r="S7787" s="13"/>
      <c r="T7787" s="101">
        <f t="shared" ca="1" si="1089"/>
        <v>8.9736099085020504E-2</v>
      </c>
      <c r="U7787" s="101">
        <f t="shared" si="1090"/>
        <v>0</v>
      </c>
      <c r="V7787" s="101">
        <f t="shared" ca="1" si="1091"/>
        <v>169.61645518940691</v>
      </c>
    </row>
    <row r="7788" spans="2:22" x14ac:dyDescent="0.3">
      <c r="B7788" s="13">
        <v>2023</v>
      </c>
      <c r="C7788" s="13">
        <v>11</v>
      </c>
      <c r="D7788" s="13">
        <v>18</v>
      </c>
      <c r="E7788" s="83" t="s">
        <v>421</v>
      </c>
      <c r="F7788" s="13">
        <v>6</v>
      </c>
      <c r="G7788" s="13">
        <v>21</v>
      </c>
      <c r="H7788" s="13" t="s">
        <v>69</v>
      </c>
      <c r="I7788" s="13" t="s">
        <v>54</v>
      </c>
      <c r="J7788" s="13"/>
      <c r="K7788" s="13" t="s">
        <v>28</v>
      </c>
      <c r="L7788" s="12">
        <f t="shared" ca="1" si="1084"/>
        <v>1.3993053332640824</v>
      </c>
      <c r="M7788" s="101">
        <f t="shared" ca="1" si="1085"/>
        <v>7.3701411903019223E-2</v>
      </c>
      <c r="N7788" s="101">
        <f t="shared" ca="1" si="1092"/>
        <v>1059.1135508753564</v>
      </c>
      <c r="O7788" s="101">
        <f t="shared" ca="1" si="1086"/>
        <v>0.15098504545919447</v>
      </c>
      <c r="Q7788" s="12">
        <f t="shared" ca="1" si="1087"/>
        <v>0</v>
      </c>
      <c r="R7788" s="101">
        <f t="shared" ca="1" si="1088"/>
        <v>0</v>
      </c>
      <c r="S7788" s="13"/>
      <c r="T7788" s="101">
        <f t="shared" ca="1" si="1089"/>
        <v>7.3701411903019223E-2</v>
      </c>
      <c r="U7788" s="101">
        <f t="shared" si="1090"/>
        <v>0</v>
      </c>
      <c r="V7788" s="101">
        <f t="shared" ca="1" si="1091"/>
        <v>169.69015660130992</v>
      </c>
    </row>
    <row r="7789" spans="2:22" x14ac:dyDescent="0.3">
      <c r="B7789" s="13">
        <v>2023</v>
      </c>
      <c r="C7789" s="13">
        <v>11</v>
      </c>
      <c r="D7789" s="13">
        <v>18</v>
      </c>
      <c r="E7789" s="83" t="s">
        <v>421</v>
      </c>
      <c r="F7789" s="13">
        <v>6</v>
      </c>
      <c r="G7789" s="13">
        <v>22</v>
      </c>
      <c r="H7789" s="13" t="s">
        <v>69</v>
      </c>
      <c r="I7789" s="13" t="s">
        <v>54</v>
      </c>
      <c r="J7789" s="13"/>
      <c r="K7789" s="13" t="s">
        <v>28</v>
      </c>
      <c r="L7789" s="12">
        <f t="shared" ca="1" si="1084"/>
        <v>1.2893966897264675</v>
      </c>
      <c r="M7789" s="101">
        <f t="shared" ca="1" si="1085"/>
        <v>6.7912523647893047E-2</v>
      </c>
      <c r="N7789" s="101">
        <f t="shared" ca="1" si="1092"/>
        <v>1059.1135508753564</v>
      </c>
      <c r="O7789" s="101">
        <f t="shared" ca="1" si="1086"/>
        <v>0.13912590282148585</v>
      </c>
      <c r="Q7789" s="12">
        <f t="shared" ca="1" si="1087"/>
        <v>0</v>
      </c>
      <c r="R7789" s="101">
        <f t="shared" ca="1" si="1088"/>
        <v>0</v>
      </c>
      <c r="S7789" s="13"/>
      <c r="T7789" s="101">
        <f t="shared" ca="1" si="1089"/>
        <v>6.7912523647893047E-2</v>
      </c>
      <c r="U7789" s="101">
        <f t="shared" si="1090"/>
        <v>0</v>
      </c>
      <c r="V7789" s="101">
        <f t="shared" ca="1" si="1091"/>
        <v>169.75806912495781</v>
      </c>
    </row>
    <row r="7790" spans="2:22" x14ac:dyDescent="0.3">
      <c r="B7790" s="13">
        <v>2023</v>
      </c>
      <c r="C7790" s="13">
        <v>11</v>
      </c>
      <c r="D7790" s="13">
        <v>18</v>
      </c>
      <c r="E7790" s="83" t="s">
        <v>421</v>
      </c>
      <c r="F7790" s="13">
        <v>6</v>
      </c>
      <c r="G7790" s="13">
        <v>23</v>
      </c>
      <c r="H7790" s="13" t="s">
        <v>69</v>
      </c>
      <c r="I7790" s="13" t="s">
        <v>54</v>
      </c>
      <c r="J7790" s="13"/>
      <c r="K7790" s="13" t="s">
        <v>28</v>
      </c>
      <c r="L7790" s="12">
        <f t="shared" ca="1" si="1084"/>
        <v>1.2938440807791196</v>
      </c>
      <c r="M7790" s="101">
        <f t="shared" ca="1" si="1085"/>
        <v>6.8146767734636238E-2</v>
      </c>
      <c r="N7790" s="101">
        <f t="shared" ca="1" si="1092"/>
        <v>1059.1135508753564</v>
      </c>
      <c r="O7790" s="101">
        <f t="shared" ca="1" si="1086"/>
        <v>0.13960577631606699</v>
      </c>
      <c r="Q7790" s="12">
        <f t="shared" ca="1" si="1087"/>
        <v>0</v>
      </c>
      <c r="R7790" s="101">
        <f t="shared" ca="1" si="1088"/>
        <v>0</v>
      </c>
      <c r="S7790" s="13"/>
      <c r="T7790" s="101">
        <f t="shared" ca="1" si="1089"/>
        <v>6.8146767734636238E-2</v>
      </c>
      <c r="U7790" s="101">
        <f t="shared" si="1090"/>
        <v>0</v>
      </c>
      <c r="V7790" s="101">
        <f t="shared" ca="1" si="1091"/>
        <v>169.82621589269246</v>
      </c>
    </row>
    <row r="7791" spans="2:22" x14ac:dyDescent="0.3">
      <c r="B7791" s="13">
        <v>2023</v>
      </c>
      <c r="C7791" s="13">
        <v>11</v>
      </c>
      <c r="D7791" s="13">
        <v>19</v>
      </c>
      <c r="E7791" s="83" t="s">
        <v>422</v>
      </c>
      <c r="F7791" s="13">
        <v>7</v>
      </c>
      <c r="G7791" s="13">
        <v>0</v>
      </c>
      <c r="H7791" s="13" t="s">
        <v>69</v>
      </c>
      <c r="I7791" s="13" t="s">
        <v>54</v>
      </c>
      <c r="J7791" s="13"/>
      <c r="K7791" s="13" t="s">
        <v>28</v>
      </c>
      <c r="L7791" s="12">
        <f t="shared" ca="1" si="1084"/>
        <v>1.3638289477902634</v>
      </c>
      <c r="M7791" s="101">
        <f t="shared" ca="1" si="1085"/>
        <v>7.1832870680113181E-2</v>
      </c>
      <c r="N7791" s="101">
        <f t="shared" ca="1" si="1092"/>
        <v>1059.1135508753564</v>
      </c>
      <c r="O7791" s="101">
        <f t="shared" ca="1" si="1086"/>
        <v>0.14715714346656941</v>
      </c>
      <c r="Q7791" s="12">
        <f t="shared" ca="1" si="1087"/>
        <v>0</v>
      </c>
      <c r="R7791" s="101">
        <f t="shared" ca="1" si="1088"/>
        <v>0</v>
      </c>
      <c r="S7791" s="13"/>
      <c r="T7791" s="101">
        <f t="shared" ca="1" si="1089"/>
        <v>7.1832870680113181E-2</v>
      </c>
      <c r="U7791" s="101">
        <f t="shared" si="1090"/>
        <v>0</v>
      </c>
      <c r="V7791" s="101">
        <f t="shared" ca="1" si="1091"/>
        <v>169.89804876337257</v>
      </c>
    </row>
    <row r="7792" spans="2:22" x14ac:dyDescent="0.3">
      <c r="B7792" s="13">
        <v>2023</v>
      </c>
      <c r="C7792" s="13">
        <v>11</v>
      </c>
      <c r="D7792" s="13">
        <v>19</v>
      </c>
      <c r="E7792" s="83" t="s">
        <v>422</v>
      </c>
      <c r="F7792" s="13">
        <v>7</v>
      </c>
      <c r="G7792" s="13">
        <v>1</v>
      </c>
      <c r="H7792" s="13" t="s">
        <v>69</v>
      </c>
      <c r="I7792" s="13" t="s">
        <v>54</v>
      </c>
      <c r="J7792" s="13"/>
      <c r="K7792" s="13" t="s">
        <v>28</v>
      </c>
      <c r="L7792" s="12">
        <f t="shared" ca="1" si="1084"/>
        <v>0.86268985797612174</v>
      </c>
      <c r="M7792" s="101">
        <f t="shared" ca="1" si="1085"/>
        <v>4.5437874819602334E-2</v>
      </c>
      <c r="N7792" s="101">
        <f t="shared" ca="1" si="1092"/>
        <v>1059.1135508753564</v>
      </c>
      <c r="O7792" s="101">
        <f t="shared" ca="1" si="1086"/>
        <v>9.3084235675623531E-2</v>
      </c>
      <c r="Q7792" s="12">
        <f t="shared" ca="1" si="1087"/>
        <v>0</v>
      </c>
      <c r="R7792" s="101">
        <f t="shared" ca="1" si="1088"/>
        <v>0</v>
      </c>
      <c r="S7792" s="13"/>
      <c r="T7792" s="101">
        <f t="shared" ca="1" si="1089"/>
        <v>4.5437874819602334E-2</v>
      </c>
      <c r="U7792" s="101">
        <f t="shared" si="1090"/>
        <v>0</v>
      </c>
      <c r="V7792" s="101">
        <f t="shared" ca="1" si="1091"/>
        <v>169.94348663819218</v>
      </c>
    </row>
    <row r="7793" spans="2:22" x14ac:dyDescent="0.3">
      <c r="B7793" s="13">
        <v>2023</v>
      </c>
      <c r="C7793" s="13">
        <v>11</v>
      </c>
      <c r="D7793" s="13">
        <v>19</v>
      </c>
      <c r="E7793" s="83" t="s">
        <v>422</v>
      </c>
      <c r="F7793" s="13">
        <v>7</v>
      </c>
      <c r="G7793" s="13">
        <v>2</v>
      </c>
      <c r="H7793" s="13" t="s">
        <v>69</v>
      </c>
      <c r="I7793" s="13" t="s">
        <v>54</v>
      </c>
      <c r="J7793" s="13"/>
      <c r="K7793" s="13" t="s">
        <v>28</v>
      </c>
      <c r="L7793" s="12">
        <f t="shared" ca="1" si="1084"/>
        <v>0.83080810346402867</v>
      </c>
      <c r="M7793" s="101">
        <f t="shared" ca="1" si="1085"/>
        <v>4.3758662809450392E-2</v>
      </c>
      <c r="N7793" s="101">
        <f t="shared" ca="1" si="1092"/>
        <v>1059.1135508753564</v>
      </c>
      <c r="O7793" s="101">
        <f t="shared" ca="1" si="1086"/>
        <v>8.9644194363768692E-2</v>
      </c>
      <c r="Q7793" s="12">
        <f t="shared" ca="1" si="1087"/>
        <v>0</v>
      </c>
      <c r="R7793" s="101">
        <f t="shared" ca="1" si="1088"/>
        <v>0</v>
      </c>
      <c r="S7793" s="13"/>
      <c r="T7793" s="101">
        <f t="shared" ca="1" si="1089"/>
        <v>4.3758662809450392E-2</v>
      </c>
      <c r="U7793" s="101">
        <f t="shared" si="1090"/>
        <v>0</v>
      </c>
      <c r="V7793" s="101">
        <f t="shared" ca="1" si="1091"/>
        <v>169.98724530100162</v>
      </c>
    </row>
    <row r="7794" spans="2:22" x14ac:dyDescent="0.3">
      <c r="B7794" s="13">
        <v>2023</v>
      </c>
      <c r="C7794" s="13">
        <v>11</v>
      </c>
      <c r="D7794" s="13">
        <v>19</v>
      </c>
      <c r="E7794" s="83" t="s">
        <v>422</v>
      </c>
      <c r="F7794" s="13">
        <v>7</v>
      </c>
      <c r="G7794" s="13">
        <v>3</v>
      </c>
      <c r="H7794" s="13" t="s">
        <v>69</v>
      </c>
      <c r="I7794" s="13" t="s">
        <v>54</v>
      </c>
      <c r="J7794" s="13"/>
      <c r="K7794" s="13" t="s">
        <v>28</v>
      </c>
      <c r="L7794" s="12">
        <f t="shared" ca="1" si="1084"/>
        <v>0.76930957647253029</v>
      </c>
      <c r="M7794" s="101">
        <f t="shared" ca="1" si="1085"/>
        <v>4.051953539280817E-2</v>
      </c>
      <c r="N7794" s="101">
        <f t="shared" ca="1" si="1092"/>
        <v>1059.1135508753564</v>
      </c>
      <c r="O7794" s="101">
        <f t="shared" ca="1" si="1086"/>
        <v>8.3008503301386011E-2</v>
      </c>
      <c r="Q7794" s="12">
        <f t="shared" ca="1" si="1087"/>
        <v>0</v>
      </c>
      <c r="R7794" s="101">
        <f t="shared" ca="1" si="1088"/>
        <v>0</v>
      </c>
      <c r="S7794" s="13"/>
      <c r="T7794" s="101">
        <f t="shared" ca="1" si="1089"/>
        <v>4.051953539280817E-2</v>
      </c>
      <c r="U7794" s="101">
        <f t="shared" si="1090"/>
        <v>0</v>
      </c>
      <c r="V7794" s="101">
        <f t="shared" ca="1" si="1091"/>
        <v>170.02776483639443</v>
      </c>
    </row>
    <row r="7795" spans="2:22" x14ac:dyDescent="0.3">
      <c r="B7795" s="13">
        <v>2023</v>
      </c>
      <c r="C7795" s="13">
        <v>11</v>
      </c>
      <c r="D7795" s="13">
        <v>19</v>
      </c>
      <c r="E7795" s="83" t="s">
        <v>422</v>
      </c>
      <c r="F7795" s="13">
        <v>7</v>
      </c>
      <c r="G7795" s="13">
        <v>4</v>
      </c>
      <c r="H7795" s="13" t="s">
        <v>69</v>
      </c>
      <c r="I7795" s="13" t="s">
        <v>54</v>
      </c>
      <c r="J7795" s="13"/>
      <c r="K7795" s="13" t="s">
        <v>28</v>
      </c>
      <c r="L7795" s="12">
        <f t="shared" ca="1" si="1084"/>
        <v>0.73145759213940098</v>
      </c>
      <c r="M7795" s="101">
        <f t="shared" ca="1" si="1085"/>
        <v>3.8525871377982253E-2</v>
      </c>
      <c r="N7795" s="101">
        <f t="shared" ca="1" si="1092"/>
        <v>1059.1135508753564</v>
      </c>
      <c r="O7795" s="101">
        <f t="shared" ca="1" si="1086"/>
        <v>7.8924274191841365E-2</v>
      </c>
      <c r="Q7795" s="12">
        <f t="shared" ca="1" si="1087"/>
        <v>0</v>
      </c>
      <c r="R7795" s="101">
        <f t="shared" ca="1" si="1088"/>
        <v>0</v>
      </c>
      <c r="S7795" s="13"/>
      <c r="T7795" s="101">
        <f t="shared" ca="1" si="1089"/>
        <v>3.8525871377982253E-2</v>
      </c>
      <c r="U7795" s="101">
        <f t="shared" si="1090"/>
        <v>0</v>
      </c>
      <c r="V7795" s="101">
        <f t="shared" ca="1" si="1091"/>
        <v>170.0662907077724</v>
      </c>
    </row>
    <row r="7796" spans="2:22" x14ac:dyDescent="0.3">
      <c r="B7796" s="13">
        <v>2023</v>
      </c>
      <c r="C7796" s="13">
        <v>11</v>
      </c>
      <c r="D7796" s="13">
        <v>19</v>
      </c>
      <c r="E7796" s="83" t="s">
        <v>422</v>
      </c>
      <c r="F7796" s="13">
        <v>7</v>
      </c>
      <c r="G7796" s="13">
        <v>5</v>
      </c>
      <c r="H7796" s="13" t="s">
        <v>69</v>
      </c>
      <c r="I7796" s="13" t="s">
        <v>54</v>
      </c>
      <c r="J7796" s="13"/>
      <c r="K7796" s="13" t="s">
        <v>28</v>
      </c>
      <c r="L7796" s="12">
        <f t="shared" ca="1" si="1084"/>
        <v>0.85158756723980733</v>
      </c>
      <c r="M7796" s="101">
        <f t="shared" ca="1" si="1085"/>
        <v>4.4853117166520656E-2</v>
      </c>
      <c r="N7796" s="101">
        <f t="shared" ca="1" si="1092"/>
        <v>1059.1135508753564</v>
      </c>
      <c r="O7796" s="101">
        <f t="shared" ca="1" si="1086"/>
        <v>9.1886298505175212E-2</v>
      </c>
      <c r="Q7796" s="12">
        <f t="shared" ca="1" si="1087"/>
        <v>0</v>
      </c>
      <c r="R7796" s="101">
        <f t="shared" ca="1" si="1088"/>
        <v>0</v>
      </c>
      <c r="S7796" s="13"/>
      <c r="T7796" s="101">
        <f t="shared" ca="1" si="1089"/>
        <v>4.4853117166520656E-2</v>
      </c>
      <c r="U7796" s="101">
        <f t="shared" si="1090"/>
        <v>0</v>
      </c>
      <c r="V7796" s="101">
        <f t="shared" ca="1" si="1091"/>
        <v>170.11114382493892</v>
      </c>
    </row>
    <row r="7797" spans="2:22" x14ac:dyDescent="0.3">
      <c r="B7797" s="13">
        <v>2023</v>
      </c>
      <c r="C7797" s="13">
        <v>11</v>
      </c>
      <c r="D7797" s="13">
        <v>19</v>
      </c>
      <c r="E7797" s="83" t="s">
        <v>422</v>
      </c>
      <c r="F7797" s="13">
        <v>7</v>
      </c>
      <c r="G7797" s="13">
        <v>6</v>
      </c>
      <c r="H7797" s="13" t="s">
        <v>69</v>
      </c>
      <c r="I7797" s="13" t="s">
        <v>54</v>
      </c>
      <c r="J7797" s="13"/>
      <c r="K7797" s="13" t="s">
        <v>28</v>
      </c>
      <c r="L7797" s="12">
        <f t="shared" ca="1" si="1084"/>
        <v>0.90303214530436726</v>
      </c>
      <c r="M7797" s="101">
        <f t="shared" ca="1" si="1085"/>
        <v>4.7562703093181023E-2</v>
      </c>
      <c r="N7797" s="101">
        <f t="shared" ca="1" si="1092"/>
        <v>1059.1135508753564</v>
      </c>
      <c r="O7797" s="101">
        <f t="shared" ca="1" si="1086"/>
        <v>9.7437168478341218E-2</v>
      </c>
      <c r="Q7797" s="12">
        <f t="shared" ca="1" si="1087"/>
        <v>0</v>
      </c>
      <c r="R7797" s="101">
        <f t="shared" ca="1" si="1088"/>
        <v>0</v>
      </c>
      <c r="S7797" s="13"/>
      <c r="T7797" s="101">
        <f t="shared" ca="1" si="1089"/>
        <v>4.7562703093181023E-2</v>
      </c>
      <c r="U7797" s="101">
        <f t="shared" si="1090"/>
        <v>0</v>
      </c>
      <c r="V7797" s="101">
        <f t="shared" ca="1" si="1091"/>
        <v>170.1587065280321</v>
      </c>
    </row>
    <row r="7798" spans="2:22" x14ac:dyDescent="0.3">
      <c r="B7798" s="13">
        <v>2023</v>
      </c>
      <c r="C7798" s="13">
        <v>11</v>
      </c>
      <c r="D7798" s="13">
        <v>19</v>
      </c>
      <c r="E7798" s="83" t="s">
        <v>422</v>
      </c>
      <c r="F7798" s="13">
        <v>7</v>
      </c>
      <c r="G7798" s="13">
        <v>7</v>
      </c>
      <c r="H7798" s="13" t="s">
        <v>69</v>
      </c>
      <c r="I7798" s="13" t="s">
        <v>54</v>
      </c>
      <c r="J7798" s="13"/>
      <c r="K7798" s="13" t="s">
        <v>28</v>
      </c>
      <c r="L7798" s="12">
        <f t="shared" ca="1" si="1084"/>
        <v>0.84113994994176977</v>
      </c>
      <c r="M7798" s="101">
        <f t="shared" ca="1" si="1085"/>
        <v>4.4302841163433013E-2</v>
      </c>
      <c r="N7798" s="101">
        <f t="shared" ca="1" si="1092"/>
        <v>1059.1135508753564</v>
      </c>
      <c r="O7798" s="101">
        <f t="shared" ca="1" si="1086"/>
        <v>9.0759000598716957E-2</v>
      </c>
      <c r="Q7798" s="12">
        <f t="shared" ca="1" si="1087"/>
        <v>0</v>
      </c>
      <c r="R7798" s="101">
        <f t="shared" ca="1" si="1088"/>
        <v>0</v>
      </c>
      <c r="S7798" s="13"/>
      <c r="T7798" s="101">
        <f t="shared" ca="1" si="1089"/>
        <v>4.4302841163433013E-2</v>
      </c>
      <c r="U7798" s="101">
        <f t="shared" si="1090"/>
        <v>0</v>
      </c>
      <c r="V7798" s="101">
        <f t="shared" ca="1" si="1091"/>
        <v>170.20300936919554</v>
      </c>
    </row>
    <row r="7799" spans="2:22" x14ac:dyDescent="0.3">
      <c r="B7799" s="13">
        <v>2023</v>
      </c>
      <c r="C7799" s="13">
        <v>11</v>
      </c>
      <c r="D7799" s="13">
        <v>19</v>
      </c>
      <c r="E7799" s="83" t="s">
        <v>422</v>
      </c>
      <c r="F7799" s="13">
        <v>7</v>
      </c>
      <c r="G7799" s="13">
        <v>8</v>
      </c>
      <c r="H7799" s="13" t="s">
        <v>69</v>
      </c>
      <c r="I7799" s="13" t="s">
        <v>54</v>
      </c>
      <c r="J7799" s="13"/>
      <c r="K7799" s="13" t="s">
        <v>28</v>
      </c>
      <c r="L7799" s="12">
        <f t="shared" ca="1" si="1084"/>
        <v>1.387693419223949</v>
      </c>
      <c r="M7799" s="101">
        <f t="shared" ca="1" si="1085"/>
        <v>7.3089812390525394E-2</v>
      </c>
      <c r="N7799" s="101">
        <f t="shared" ca="1" si="1092"/>
        <v>1059.1135508753564</v>
      </c>
      <c r="O7799" s="101">
        <f t="shared" ca="1" si="1086"/>
        <v>0.14973211993426408</v>
      </c>
      <c r="Q7799" s="12">
        <f t="shared" ca="1" si="1087"/>
        <v>2.1928835717889532</v>
      </c>
      <c r="R7799" s="101">
        <f t="shared" ca="1" si="1088"/>
        <v>6.815934641462762E-2</v>
      </c>
      <c r="S7799" s="13"/>
      <c r="T7799" s="101">
        <f t="shared" ca="1" si="1089"/>
        <v>0</v>
      </c>
      <c r="U7799" s="101">
        <f t="shared" si="1090"/>
        <v>0</v>
      </c>
      <c r="V7799" s="101">
        <f t="shared" ca="1" si="1091"/>
        <v>170.06669067636628</v>
      </c>
    </row>
    <row r="7800" spans="2:22" x14ac:dyDescent="0.3">
      <c r="B7800" s="13">
        <v>2023</v>
      </c>
      <c r="C7800" s="13">
        <v>11</v>
      </c>
      <c r="D7800" s="13">
        <v>19</v>
      </c>
      <c r="E7800" s="83" t="s">
        <v>422</v>
      </c>
      <c r="F7800" s="13">
        <v>7</v>
      </c>
      <c r="G7800" s="13">
        <v>9</v>
      </c>
      <c r="H7800" s="13" t="s">
        <v>69</v>
      </c>
      <c r="I7800" s="13" t="s">
        <v>54</v>
      </c>
      <c r="J7800" s="13"/>
      <c r="K7800" s="13" t="s">
        <v>28</v>
      </c>
      <c r="L7800" s="12">
        <f t="shared" ca="1" si="1084"/>
        <v>0.66610971896094073</v>
      </c>
      <c r="M7800" s="101">
        <f t="shared" ca="1" si="1085"/>
        <v>3.5083998897672747E-2</v>
      </c>
      <c r="N7800" s="101">
        <f t="shared" ca="1" si="1092"/>
        <v>1059.1135508753564</v>
      </c>
      <c r="O7800" s="101">
        <f t="shared" ca="1" si="1086"/>
        <v>7.1873238675885506E-2</v>
      </c>
      <c r="Q7800" s="12">
        <f t="shared" ca="1" si="1087"/>
        <v>3.0917019738529725</v>
      </c>
      <c r="R7800" s="101">
        <f t="shared" ca="1" si="1088"/>
        <v>0.20532638437661049</v>
      </c>
      <c r="S7800" s="13"/>
      <c r="T7800" s="101">
        <f t="shared" ca="1" si="1089"/>
        <v>0</v>
      </c>
      <c r="U7800" s="101">
        <f t="shared" si="1090"/>
        <v>0</v>
      </c>
      <c r="V7800" s="101">
        <f t="shared" ca="1" si="1091"/>
        <v>169.65603790761307</v>
      </c>
    </row>
    <row r="7801" spans="2:22" x14ac:dyDescent="0.3">
      <c r="B7801" s="13">
        <v>2023</v>
      </c>
      <c r="C7801" s="13">
        <v>11</v>
      </c>
      <c r="D7801" s="13">
        <v>19</v>
      </c>
      <c r="E7801" s="83" t="s">
        <v>422</v>
      </c>
      <c r="F7801" s="13">
        <v>7</v>
      </c>
      <c r="G7801" s="13">
        <v>10</v>
      </c>
      <c r="H7801" s="13" t="s">
        <v>70</v>
      </c>
      <c r="I7801" s="13" t="s">
        <v>54</v>
      </c>
      <c r="J7801" s="13"/>
      <c r="K7801" s="13" t="s">
        <v>28</v>
      </c>
      <c r="L7801" s="12">
        <f t="shared" ca="1" si="1084"/>
        <v>1.2356504770900396</v>
      </c>
      <c r="M7801" s="101">
        <f t="shared" ca="1" si="1085"/>
        <v>3.9120694104670652E-2</v>
      </c>
      <c r="N7801" s="101">
        <f t="shared" ca="1" si="1092"/>
        <v>1059.1135508753564</v>
      </c>
      <c r="O7801" s="101">
        <f t="shared" ca="1" si="1086"/>
        <v>3.9120694104670652E-2</v>
      </c>
      <c r="Q7801" s="12">
        <f t="shared" ca="1" si="1087"/>
        <v>5.6000000000000005</v>
      </c>
      <c r="R7801" s="101">
        <f t="shared" ca="1" si="1088"/>
        <v>0.36944218711432825</v>
      </c>
      <c r="S7801" s="13"/>
      <c r="T7801" s="101">
        <f t="shared" ca="1" si="1089"/>
        <v>0</v>
      </c>
      <c r="U7801" s="101">
        <f t="shared" si="1090"/>
        <v>0</v>
      </c>
      <c r="V7801" s="101">
        <f t="shared" ca="1" si="1091"/>
        <v>168.91715353338444</v>
      </c>
    </row>
    <row r="7802" spans="2:22" x14ac:dyDescent="0.3">
      <c r="B7802" s="13">
        <v>2023</v>
      </c>
      <c r="C7802" s="13">
        <v>11</v>
      </c>
      <c r="D7802" s="13">
        <v>19</v>
      </c>
      <c r="E7802" s="83" t="s">
        <v>422</v>
      </c>
      <c r="F7802" s="13">
        <v>7</v>
      </c>
      <c r="G7802" s="13">
        <v>11</v>
      </c>
      <c r="H7802" s="13" t="s">
        <v>70</v>
      </c>
      <c r="I7802" s="13" t="s">
        <v>54</v>
      </c>
      <c r="J7802" s="13"/>
      <c r="K7802" s="13" t="s">
        <v>28</v>
      </c>
      <c r="L7802" s="12">
        <f t="shared" ca="1" si="1084"/>
        <v>1.1570335051125675</v>
      </c>
      <c r="M7802" s="101">
        <f t="shared" ca="1" si="1085"/>
        <v>3.6631680771863892E-2</v>
      </c>
      <c r="N7802" s="101">
        <f t="shared" ca="1" si="1092"/>
        <v>1059.1135508753564</v>
      </c>
      <c r="O7802" s="101">
        <f t="shared" ca="1" si="1086"/>
        <v>3.6631680771863892E-2</v>
      </c>
      <c r="Q7802" s="12">
        <f t="shared" ca="1" si="1087"/>
        <v>5.6000000000000005</v>
      </c>
      <c r="R7802" s="101">
        <f t="shared" ca="1" si="1088"/>
        <v>0.37609711379222116</v>
      </c>
      <c r="S7802" s="13"/>
      <c r="T7802" s="101">
        <f t="shared" ca="1" si="1089"/>
        <v>0</v>
      </c>
      <c r="U7802" s="101">
        <f t="shared" si="1090"/>
        <v>0</v>
      </c>
      <c r="V7802" s="101">
        <f t="shared" ca="1" si="1091"/>
        <v>168.16495930580001</v>
      </c>
    </row>
    <row r="7803" spans="2:22" x14ac:dyDescent="0.3">
      <c r="B7803" s="13">
        <v>2023</v>
      </c>
      <c r="C7803" s="13">
        <v>11</v>
      </c>
      <c r="D7803" s="13">
        <v>19</v>
      </c>
      <c r="E7803" s="83" t="s">
        <v>422</v>
      </c>
      <c r="F7803" s="13">
        <v>7</v>
      </c>
      <c r="G7803" s="13">
        <v>12</v>
      </c>
      <c r="H7803" s="13" t="s">
        <v>70</v>
      </c>
      <c r="I7803" s="13" t="s">
        <v>54</v>
      </c>
      <c r="J7803" s="13"/>
      <c r="K7803" s="13" t="s">
        <v>28</v>
      </c>
      <c r="L7803" s="12">
        <f t="shared" ca="1" si="1084"/>
        <v>1.7661154692995926</v>
      </c>
      <c r="M7803" s="101">
        <f t="shared" ca="1" si="1085"/>
        <v>5.5915215758025105E-2</v>
      </c>
      <c r="N7803" s="101">
        <f t="shared" ca="1" si="1092"/>
        <v>1059.1135508753564</v>
      </c>
      <c r="O7803" s="101">
        <f t="shared" ca="1" si="1086"/>
        <v>5.5915215758025105E-2</v>
      </c>
      <c r="Q7803" s="12">
        <f t="shared" ca="1" si="1087"/>
        <v>5.6000000000000005</v>
      </c>
      <c r="R7803" s="101">
        <f t="shared" ca="1" si="1088"/>
        <v>0.32453832552378953</v>
      </c>
      <c r="S7803" s="13"/>
      <c r="T7803" s="101">
        <f t="shared" ca="1" si="1089"/>
        <v>0</v>
      </c>
      <c r="U7803" s="101">
        <f t="shared" si="1090"/>
        <v>0</v>
      </c>
      <c r="V7803" s="101">
        <f t="shared" ca="1" si="1091"/>
        <v>167.51588265475246</v>
      </c>
    </row>
    <row r="7804" spans="2:22" x14ac:dyDescent="0.3">
      <c r="B7804" s="13">
        <v>2023</v>
      </c>
      <c r="C7804" s="13">
        <v>11</v>
      </c>
      <c r="D7804" s="13">
        <v>19</v>
      </c>
      <c r="E7804" s="83" t="s">
        <v>422</v>
      </c>
      <c r="F7804" s="13">
        <v>7</v>
      </c>
      <c r="G7804" s="13">
        <v>13</v>
      </c>
      <c r="H7804" s="13" t="s">
        <v>70</v>
      </c>
      <c r="I7804" s="13" t="s">
        <v>54</v>
      </c>
      <c r="J7804" s="13"/>
      <c r="K7804" s="13" t="s">
        <v>28</v>
      </c>
      <c r="L7804" s="12">
        <f t="shared" ca="1" si="1084"/>
        <v>1.2968964969967538</v>
      </c>
      <c r="M7804" s="101">
        <f t="shared" ca="1" si="1085"/>
        <v>4.105974309491723E-2</v>
      </c>
      <c r="N7804" s="101">
        <f t="shared" ca="1" si="1092"/>
        <v>1059.1135508753564</v>
      </c>
      <c r="O7804" s="101">
        <f t="shared" ca="1" si="1086"/>
        <v>4.105974309491723E-2</v>
      </c>
      <c r="Q7804" s="12">
        <f t="shared" ca="1" si="1087"/>
        <v>5.6000000000000005</v>
      </c>
      <c r="R7804" s="101">
        <f t="shared" ca="1" si="1088"/>
        <v>0.36425771152922481</v>
      </c>
      <c r="S7804" s="13"/>
      <c r="T7804" s="101">
        <f t="shared" ca="1" si="1089"/>
        <v>0</v>
      </c>
      <c r="U7804" s="101">
        <f t="shared" si="1090"/>
        <v>0</v>
      </c>
      <c r="V7804" s="101">
        <f t="shared" ca="1" si="1091"/>
        <v>166.78736723169399</v>
      </c>
    </row>
    <row r="7805" spans="2:22" x14ac:dyDescent="0.3">
      <c r="B7805" s="13">
        <v>2023</v>
      </c>
      <c r="C7805" s="13">
        <v>11</v>
      </c>
      <c r="D7805" s="13">
        <v>19</v>
      </c>
      <c r="E7805" s="83" t="s">
        <v>422</v>
      </c>
      <c r="F7805" s="13">
        <v>7</v>
      </c>
      <c r="G7805" s="13">
        <v>14</v>
      </c>
      <c r="H7805" s="13" t="s">
        <v>70</v>
      </c>
      <c r="I7805" s="13" t="s">
        <v>54</v>
      </c>
      <c r="J7805" s="13"/>
      <c r="K7805" s="13" t="s">
        <v>28</v>
      </c>
      <c r="L7805" s="12">
        <f t="shared" ca="1" si="1084"/>
        <v>1.2491387757786307</v>
      </c>
      <c r="M7805" s="101">
        <f t="shared" ca="1" si="1085"/>
        <v>3.9547733641151453E-2</v>
      </c>
      <c r="N7805" s="101">
        <f t="shared" ca="1" si="1092"/>
        <v>1059.1135508753564</v>
      </c>
      <c r="O7805" s="101">
        <f t="shared" ca="1" si="1086"/>
        <v>3.9547733641151453E-2</v>
      </c>
      <c r="Q7805" s="12">
        <f t="shared" ca="1" si="1087"/>
        <v>0</v>
      </c>
      <c r="R7805" s="101">
        <f t="shared" ca="1" si="1088"/>
        <v>0</v>
      </c>
      <c r="S7805" s="13"/>
      <c r="T7805" s="101">
        <f t="shared" ca="1" si="1089"/>
        <v>3.9547733641151453E-2</v>
      </c>
      <c r="U7805" s="101">
        <f t="shared" si="1090"/>
        <v>0</v>
      </c>
      <c r="V7805" s="101">
        <f t="shared" ca="1" si="1091"/>
        <v>166.82691496533513</v>
      </c>
    </row>
    <row r="7806" spans="2:22" x14ac:dyDescent="0.3">
      <c r="B7806" s="13">
        <v>2023</v>
      </c>
      <c r="C7806" s="13">
        <v>11</v>
      </c>
      <c r="D7806" s="13">
        <v>19</v>
      </c>
      <c r="E7806" s="83" t="s">
        <v>422</v>
      </c>
      <c r="F7806" s="13">
        <v>7</v>
      </c>
      <c r="G7806" s="13">
        <v>15</v>
      </c>
      <c r="H7806" s="13" t="s">
        <v>70</v>
      </c>
      <c r="I7806" s="13" t="s">
        <v>54</v>
      </c>
      <c r="J7806" s="13"/>
      <c r="K7806" s="13" t="s">
        <v>28</v>
      </c>
      <c r="L7806" s="12">
        <f t="shared" ca="1" si="1084"/>
        <v>0.98401225645910695</v>
      </c>
      <c r="M7806" s="101">
        <f t="shared" ca="1" si="1085"/>
        <v>3.1153828039495325E-2</v>
      </c>
      <c r="N7806" s="101">
        <f t="shared" ca="1" si="1092"/>
        <v>1059.1135508753564</v>
      </c>
      <c r="O7806" s="101">
        <f t="shared" ca="1" si="1086"/>
        <v>3.1153828039495325E-2</v>
      </c>
      <c r="Q7806" s="12">
        <f t="shared" ca="1" si="1087"/>
        <v>5.6000000000000005</v>
      </c>
      <c r="R7806" s="101">
        <f t="shared" ca="1" si="1088"/>
        <v>0.39074336249073666</v>
      </c>
      <c r="S7806" s="13"/>
      <c r="T7806" s="101">
        <f t="shared" ca="1" si="1089"/>
        <v>0</v>
      </c>
      <c r="U7806" s="101">
        <f t="shared" si="1090"/>
        <v>0</v>
      </c>
      <c r="V7806" s="101">
        <f t="shared" ca="1" si="1091"/>
        <v>166.04542824035369</v>
      </c>
    </row>
    <row r="7807" spans="2:22" x14ac:dyDescent="0.3">
      <c r="B7807" s="13">
        <v>2023</v>
      </c>
      <c r="C7807" s="13">
        <v>11</v>
      </c>
      <c r="D7807" s="13">
        <v>19</v>
      </c>
      <c r="E7807" s="83" t="s">
        <v>422</v>
      </c>
      <c r="F7807" s="13">
        <v>7</v>
      </c>
      <c r="G7807" s="13">
        <v>16</v>
      </c>
      <c r="H7807" s="13" t="s">
        <v>71</v>
      </c>
      <c r="I7807" s="13" t="s">
        <v>54</v>
      </c>
      <c r="J7807" s="13"/>
      <c r="K7807" s="13" t="s">
        <v>28</v>
      </c>
      <c r="L7807" s="12">
        <f t="shared" ca="1" si="1084"/>
        <v>1.251681662477788</v>
      </c>
      <c r="M7807" s="101">
        <f t="shared" ca="1" si="1085"/>
        <v>0.10903398961844012</v>
      </c>
      <c r="N7807" s="101">
        <f t="shared" ca="1" si="1092"/>
        <v>1059.3606536968905</v>
      </c>
      <c r="O7807" s="101">
        <f t="shared" ca="1" si="1086"/>
        <v>0.35278647656936452</v>
      </c>
      <c r="Q7807" s="12">
        <f t="shared" ca="1" si="1087"/>
        <v>5.6000000000000005</v>
      </c>
      <c r="R7807" s="101">
        <f t="shared" ca="1" si="1088"/>
        <v>0.3680851472712553</v>
      </c>
      <c r="S7807" s="13"/>
      <c r="T7807" s="101">
        <f t="shared" ca="1" si="1089"/>
        <v>0</v>
      </c>
      <c r="U7807" s="101">
        <f t="shared" ca="1" si="1090"/>
        <v>0.24710282153415666</v>
      </c>
      <c r="V7807" s="101">
        <f t="shared" ca="1" si="1091"/>
        <v>165.55636076734535</v>
      </c>
    </row>
    <row r="7808" spans="2:22" x14ac:dyDescent="0.3">
      <c r="B7808" s="13">
        <v>2023</v>
      </c>
      <c r="C7808" s="13">
        <v>11</v>
      </c>
      <c r="D7808" s="13">
        <v>19</v>
      </c>
      <c r="E7808" s="83" t="s">
        <v>422</v>
      </c>
      <c r="F7808" s="13">
        <v>7</v>
      </c>
      <c r="G7808" s="13">
        <v>17</v>
      </c>
      <c r="H7808" s="13" t="s">
        <v>71</v>
      </c>
      <c r="I7808" s="13" t="s">
        <v>54</v>
      </c>
      <c r="J7808" s="13"/>
      <c r="K7808" s="13" t="s">
        <v>28</v>
      </c>
      <c r="L7808" s="12">
        <f t="shared" ref="L7808:L7871" ca="1" si="1093">IF(K7808="Weekday",_xlfn.NORM.INV(RAND(),VLOOKUP(G7808,$J$5:$N$28,4),VLOOKUP(G7808,$J$5:$N$28,5)),_xlfn.NORM.INV(RAND(),VLOOKUP(G7808,$P$5:$T$28,4),VLOOKUP(G7808,$P$5:$T$28,5)))*VLOOKUP(C7808,$P$32:$R$43,3)</f>
        <v>1.3095311296272614</v>
      </c>
      <c r="M7808" s="101">
        <f t="shared" ref="M7808:M7871" ca="1" si="1094">IF(I7808="Winter",VLOOKUP(G7808,$J$40:$L$43,3),VLOOKUP(G7808,$J$40:$L$43,2))*L7808</f>
        <v>0.11407325670183074</v>
      </c>
      <c r="N7808" s="101">
        <f t="shared" ca="1" si="1092"/>
        <v>1059.6191769673978</v>
      </c>
      <c r="O7808" s="101">
        <f t="shared" ref="O7808:O7871" ca="1" si="1095">IF(I7808="Winter",VLOOKUP(G7808,$J$46:$L$49,3),VLOOKUP(G7808,$J$46:$L$49,2))*L7808</f>
        <v>0.36909134888544359</v>
      </c>
      <c r="Q7808" s="12">
        <f t="shared" ref="Q7808:Q7871" ca="1" si="1096">MIN(MAX(AND(IF(G7808&gt;=VLOOKUP(C7808,$O$46:$T$57,5),1,0),IF(G7808&lt;=VLOOKUP(C7808,$O$46:$T$57,6),1,0))*$G$50*_xlfn.NORM.INV(RAND(),VLOOKUP(C7808,$B$4:$F$15,4),VLOOKUP(C7808,$B$4:$F$15,4)),0),0.2)*$G$51</f>
        <v>2.6122776924137982E-2</v>
      </c>
      <c r="R7808" s="101">
        <f t="shared" ref="R7808:R7871" ca="1" si="1097">MAX(Q7808-L7808,0)*$G$52</f>
        <v>0</v>
      </c>
      <c r="S7808" s="13"/>
      <c r="T7808" s="101">
        <f t="shared" ref="T7808:T7871" ca="1" si="1098">MAX(L7808-Q7808,0)*IF(I7808="Winter",VLOOKUP(G7808,$J$40:$L$43,3),VLOOKUP(G7808,$J$40:$L$43,2))</f>
        <v>0.1117977016039691</v>
      </c>
      <c r="U7808" s="101">
        <f t="shared" ca="1" si="1090"/>
        <v>0.25852327050724855</v>
      </c>
      <c r="V7808" s="101">
        <f t="shared" ca="1" si="1091"/>
        <v>165.92668173945657</v>
      </c>
    </row>
    <row r="7809" spans="2:22" x14ac:dyDescent="0.3">
      <c r="B7809" s="13">
        <v>2023</v>
      </c>
      <c r="C7809" s="13">
        <v>11</v>
      </c>
      <c r="D7809" s="13">
        <v>19</v>
      </c>
      <c r="E7809" s="83" t="s">
        <v>422</v>
      </c>
      <c r="F7809" s="13">
        <v>7</v>
      </c>
      <c r="G7809" s="13">
        <v>18</v>
      </c>
      <c r="H7809" s="13" t="s">
        <v>71</v>
      </c>
      <c r="I7809" s="13" t="s">
        <v>54</v>
      </c>
      <c r="J7809" s="13"/>
      <c r="K7809" s="13" t="s">
        <v>28</v>
      </c>
      <c r="L7809" s="12">
        <f t="shared" ca="1" si="1093"/>
        <v>1.2875559099375777</v>
      </c>
      <c r="M7809" s="101">
        <f t="shared" ca="1" si="1094"/>
        <v>0.1121589953146624</v>
      </c>
      <c r="N7809" s="101">
        <f t="shared" ca="1" si="1092"/>
        <v>1059.8733619632847</v>
      </c>
      <c r="O7809" s="101">
        <f t="shared" ca="1" si="1095"/>
        <v>0.36289763321590629</v>
      </c>
      <c r="Q7809" s="12">
        <f t="shared" ca="1" si="1096"/>
        <v>0</v>
      </c>
      <c r="R7809" s="101">
        <f t="shared" ca="1" si="1097"/>
        <v>0</v>
      </c>
      <c r="S7809" s="13"/>
      <c r="T7809" s="101">
        <f t="shared" ca="1" si="1098"/>
        <v>0.1121589953146624</v>
      </c>
      <c r="U7809" s="101">
        <f t="shared" ref="U7809:U7872" ca="1" si="1099">IF(H7809="On-Peak",IF(I7809="Winter",((L7809*$D$48)/60),((L7809*$D$47)/60)),0)</f>
        <v>0.25418499588684346</v>
      </c>
      <c r="V7809" s="101">
        <f t="shared" ref="V7809:V7872" ca="1" si="1100">V7808+MAX(T7809-R7809,0)-MAX(R7809-T7809,0)+MAX(U7809-R7809,0)-MAX(R7809-U7809,0)</f>
        <v>166.29302573065809</v>
      </c>
    </row>
    <row r="7810" spans="2:22" x14ac:dyDescent="0.3">
      <c r="B7810" s="13">
        <v>2023</v>
      </c>
      <c r="C7810" s="13">
        <v>11</v>
      </c>
      <c r="D7810" s="13">
        <v>19</v>
      </c>
      <c r="E7810" s="83" t="s">
        <v>422</v>
      </c>
      <c r="F7810" s="13">
        <v>7</v>
      </c>
      <c r="G7810" s="13">
        <v>19</v>
      </c>
      <c r="H7810" s="13" t="s">
        <v>71</v>
      </c>
      <c r="I7810" s="13" t="s">
        <v>54</v>
      </c>
      <c r="J7810" s="13"/>
      <c r="K7810" s="13" t="s">
        <v>28</v>
      </c>
      <c r="L7810" s="12">
        <f t="shared" ca="1" si="1093"/>
        <v>1.6012884175396975</v>
      </c>
      <c r="M7810" s="101">
        <f t="shared" ca="1" si="1094"/>
        <v>0.13948823405188307</v>
      </c>
      <c r="N7810" s="101">
        <f t="shared" ca="1" si="1092"/>
        <v>1060.1894829850473</v>
      </c>
      <c r="O7810" s="101">
        <f t="shared" ca="1" si="1095"/>
        <v>0.45132314048356376</v>
      </c>
      <c r="Q7810" s="12">
        <f t="shared" ca="1" si="1096"/>
        <v>0</v>
      </c>
      <c r="R7810" s="101">
        <f t="shared" ca="1" si="1097"/>
        <v>0</v>
      </c>
      <c r="S7810" s="13"/>
      <c r="T7810" s="101">
        <f t="shared" ca="1" si="1098"/>
        <v>0.13948823405188307</v>
      </c>
      <c r="U7810" s="101">
        <f t="shared" ca="1" si="1099"/>
        <v>0.31612102176262863</v>
      </c>
      <c r="V7810" s="101">
        <f t="shared" ca="1" si="1100"/>
        <v>166.74863498647261</v>
      </c>
    </row>
    <row r="7811" spans="2:22" x14ac:dyDescent="0.3">
      <c r="B7811" s="13">
        <v>2023</v>
      </c>
      <c r="C7811" s="13">
        <v>11</v>
      </c>
      <c r="D7811" s="13">
        <v>19</v>
      </c>
      <c r="E7811" s="83" t="s">
        <v>422</v>
      </c>
      <c r="F7811" s="13">
        <v>7</v>
      </c>
      <c r="G7811" s="13">
        <v>20</v>
      </c>
      <c r="H7811" s="13" t="s">
        <v>69</v>
      </c>
      <c r="I7811" s="13" t="s">
        <v>54</v>
      </c>
      <c r="J7811" s="13"/>
      <c r="K7811" s="13" t="s">
        <v>28</v>
      </c>
      <c r="L7811" s="12">
        <f t="shared" ca="1" si="1093"/>
        <v>1.4615668880645483</v>
      </c>
      <c r="M7811" s="101">
        <f t="shared" ca="1" si="1094"/>
        <v>7.698072799435976E-2</v>
      </c>
      <c r="N7811" s="101">
        <f t="shared" ca="1" si="1092"/>
        <v>1060.1894829850473</v>
      </c>
      <c r="O7811" s="101">
        <f t="shared" ca="1" si="1095"/>
        <v>0.15770306722216476</v>
      </c>
      <c r="Q7811" s="12">
        <f t="shared" ca="1" si="1096"/>
        <v>0</v>
      </c>
      <c r="R7811" s="101">
        <f t="shared" ca="1" si="1097"/>
        <v>0</v>
      </c>
      <c r="S7811" s="13"/>
      <c r="T7811" s="101">
        <f t="shared" ca="1" si="1098"/>
        <v>7.698072799435976E-2</v>
      </c>
      <c r="U7811" s="101">
        <f t="shared" si="1099"/>
        <v>0</v>
      </c>
      <c r="V7811" s="101">
        <f t="shared" ca="1" si="1100"/>
        <v>166.82561571446698</v>
      </c>
    </row>
    <row r="7812" spans="2:22" x14ac:dyDescent="0.3">
      <c r="B7812" s="13">
        <v>2023</v>
      </c>
      <c r="C7812" s="13">
        <v>11</v>
      </c>
      <c r="D7812" s="13">
        <v>19</v>
      </c>
      <c r="E7812" s="83" t="s">
        <v>422</v>
      </c>
      <c r="F7812" s="13">
        <v>7</v>
      </c>
      <c r="G7812" s="13">
        <v>21</v>
      </c>
      <c r="H7812" s="13" t="s">
        <v>69</v>
      </c>
      <c r="I7812" s="13" t="s">
        <v>54</v>
      </c>
      <c r="J7812" s="13"/>
      <c r="K7812" s="13" t="s">
        <v>28</v>
      </c>
      <c r="L7812" s="12">
        <f t="shared" ca="1" si="1093"/>
        <v>1.5439342689717941</v>
      </c>
      <c r="M7812" s="101">
        <f t="shared" ca="1" si="1094"/>
        <v>8.1319017946744399E-2</v>
      </c>
      <c r="N7812" s="101">
        <f t="shared" ca="1" si="1092"/>
        <v>1060.1894829850473</v>
      </c>
      <c r="O7812" s="101">
        <f t="shared" ca="1" si="1095"/>
        <v>0.16659050762205657</v>
      </c>
      <c r="Q7812" s="12">
        <f t="shared" ca="1" si="1096"/>
        <v>0</v>
      </c>
      <c r="R7812" s="101">
        <f t="shared" ca="1" si="1097"/>
        <v>0</v>
      </c>
      <c r="S7812" s="13"/>
      <c r="T7812" s="101">
        <f t="shared" ca="1" si="1098"/>
        <v>8.1319017946744399E-2</v>
      </c>
      <c r="U7812" s="101">
        <f t="shared" si="1099"/>
        <v>0</v>
      </c>
      <c r="V7812" s="101">
        <f t="shared" ca="1" si="1100"/>
        <v>166.90693473241373</v>
      </c>
    </row>
    <row r="7813" spans="2:22" x14ac:dyDescent="0.3">
      <c r="B7813" s="13">
        <v>2023</v>
      </c>
      <c r="C7813" s="13">
        <v>11</v>
      </c>
      <c r="D7813" s="13">
        <v>19</v>
      </c>
      <c r="E7813" s="83" t="s">
        <v>422</v>
      </c>
      <c r="F7813" s="13">
        <v>7</v>
      </c>
      <c r="G7813" s="13">
        <v>22</v>
      </c>
      <c r="H7813" s="13" t="s">
        <v>69</v>
      </c>
      <c r="I7813" s="13" t="s">
        <v>54</v>
      </c>
      <c r="J7813" s="13"/>
      <c r="K7813" s="13" t="s">
        <v>28</v>
      </c>
      <c r="L7813" s="12">
        <f t="shared" ca="1" si="1093"/>
        <v>1.4435525000204861</v>
      </c>
      <c r="M7813" s="101">
        <f t="shared" ca="1" si="1094"/>
        <v>7.6031910176079007E-2</v>
      </c>
      <c r="N7813" s="101">
        <f t="shared" ca="1" si="1092"/>
        <v>1060.1894829850473</v>
      </c>
      <c r="O7813" s="101">
        <f t="shared" ca="1" si="1095"/>
        <v>0.15575931475221044</v>
      </c>
      <c r="Q7813" s="12">
        <f t="shared" ca="1" si="1096"/>
        <v>0</v>
      </c>
      <c r="R7813" s="101">
        <f t="shared" ca="1" si="1097"/>
        <v>0</v>
      </c>
      <c r="S7813" s="13"/>
      <c r="T7813" s="101">
        <f t="shared" ca="1" si="1098"/>
        <v>7.6031910176079007E-2</v>
      </c>
      <c r="U7813" s="101">
        <f t="shared" si="1099"/>
        <v>0</v>
      </c>
      <c r="V7813" s="101">
        <f t="shared" ca="1" si="1100"/>
        <v>166.98296664258982</v>
      </c>
    </row>
    <row r="7814" spans="2:22" x14ac:dyDescent="0.3">
      <c r="B7814" s="13">
        <v>2023</v>
      </c>
      <c r="C7814" s="13">
        <v>11</v>
      </c>
      <c r="D7814" s="13">
        <v>19</v>
      </c>
      <c r="E7814" s="83" t="s">
        <v>422</v>
      </c>
      <c r="F7814" s="13">
        <v>7</v>
      </c>
      <c r="G7814" s="13">
        <v>23</v>
      </c>
      <c r="H7814" s="13" t="s">
        <v>69</v>
      </c>
      <c r="I7814" s="13" t="s">
        <v>54</v>
      </c>
      <c r="J7814" s="13"/>
      <c r="K7814" s="13" t="s">
        <v>28</v>
      </c>
      <c r="L7814" s="12">
        <f t="shared" ca="1" si="1093"/>
        <v>1.7561333303654287</v>
      </c>
      <c r="M7814" s="101">
        <f t="shared" ca="1" si="1094"/>
        <v>9.249554251034714E-2</v>
      </c>
      <c r="N7814" s="101">
        <f t="shared" ca="1" si="1092"/>
        <v>1060.1894829850473</v>
      </c>
      <c r="O7814" s="101">
        <f t="shared" ca="1" si="1095"/>
        <v>0.18948678634642976</v>
      </c>
      <c r="Q7814" s="12">
        <f t="shared" ca="1" si="1096"/>
        <v>0</v>
      </c>
      <c r="R7814" s="101">
        <f t="shared" ca="1" si="1097"/>
        <v>0</v>
      </c>
      <c r="S7814" s="13"/>
      <c r="T7814" s="101">
        <f t="shared" ca="1" si="1098"/>
        <v>9.249554251034714E-2</v>
      </c>
      <c r="U7814" s="101">
        <f t="shared" si="1099"/>
        <v>0</v>
      </c>
      <c r="V7814" s="101">
        <f t="shared" ca="1" si="1100"/>
        <v>167.07546218510015</v>
      </c>
    </row>
    <row r="7815" spans="2:22" x14ac:dyDescent="0.3">
      <c r="B7815" s="13">
        <v>2023</v>
      </c>
      <c r="C7815" s="13">
        <v>11</v>
      </c>
      <c r="D7815" s="13">
        <v>20</v>
      </c>
      <c r="E7815" s="83" t="s">
        <v>423</v>
      </c>
      <c r="F7815" s="13">
        <v>1</v>
      </c>
      <c r="G7815" s="13">
        <v>0</v>
      </c>
      <c r="H7815" s="13" t="s">
        <v>69</v>
      </c>
      <c r="I7815" s="13" t="s">
        <v>54</v>
      </c>
      <c r="J7815" s="13"/>
      <c r="K7815" s="13" t="s">
        <v>27</v>
      </c>
      <c r="L7815" s="12">
        <f t="shared" ca="1" si="1093"/>
        <v>1.5317091227520951</v>
      </c>
      <c r="M7815" s="101">
        <f t="shared" ca="1" si="1094"/>
        <v>8.0675119495352859E-2</v>
      </c>
      <c r="N7815" s="101">
        <f t="shared" ca="1" si="1092"/>
        <v>1060.1894829850473</v>
      </c>
      <c r="O7815" s="101">
        <f t="shared" ca="1" si="1095"/>
        <v>0.16527141434495107</v>
      </c>
      <c r="Q7815" s="12">
        <f t="shared" ca="1" si="1096"/>
        <v>0</v>
      </c>
      <c r="R7815" s="101">
        <f t="shared" ca="1" si="1097"/>
        <v>0</v>
      </c>
      <c r="S7815" s="13"/>
      <c r="T7815" s="101">
        <f t="shared" ca="1" si="1098"/>
        <v>8.0675119495352859E-2</v>
      </c>
      <c r="U7815" s="101">
        <f t="shared" si="1099"/>
        <v>0</v>
      </c>
      <c r="V7815" s="101">
        <f t="shared" ca="1" si="1100"/>
        <v>167.15613730459549</v>
      </c>
    </row>
    <row r="7816" spans="2:22" x14ac:dyDescent="0.3">
      <c r="B7816" s="13">
        <v>2023</v>
      </c>
      <c r="C7816" s="13">
        <v>11</v>
      </c>
      <c r="D7816" s="13">
        <v>20</v>
      </c>
      <c r="E7816" s="83" t="s">
        <v>423</v>
      </c>
      <c r="F7816" s="13">
        <v>1</v>
      </c>
      <c r="G7816" s="13">
        <v>1</v>
      </c>
      <c r="H7816" s="13" t="s">
        <v>69</v>
      </c>
      <c r="I7816" s="13" t="s">
        <v>54</v>
      </c>
      <c r="J7816" s="13"/>
      <c r="K7816" s="13" t="s">
        <v>27</v>
      </c>
      <c r="L7816" s="12">
        <f t="shared" ca="1" si="1093"/>
        <v>0.85170313972843692</v>
      </c>
      <c r="M7816" s="101">
        <f t="shared" ca="1" si="1094"/>
        <v>4.4859204369496773E-2</v>
      </c>
      <c r="N7816" s="101">
        <f t="shared" ca="1" si="1092"/>
        <v>1060.1894829850473</v>
      </c>
      <c r="O7816" s="101">
        <f t="shared" ca="1" si="1095"/>
        <v>9.1898768776698336E-2</v>
      </c>
      <c r="Q7816" s="12">
        <f t="shared" ca="1" si="1096"/>
        <v>0</v>
      </c>
      <c r="R7816" s="101">
        <f t="shared" ca="1" si="1097"/>
        <v>0</v>
      </c>
      <c r="S7816" s="13"/>
      <c r="T7816" s="101">
        <f t="shared" ca="1" si="1098"/>
        <v>4.4859204369496773E-2</v>
      </c>
      <c r="U7816" s="101">
        <f t="shared" si="1099"/>
        <v>0</v>
      </c>
      <c r="V7816" s="101">
        <f t="shared" ca="1" si="1100"/>
        <v>167.20099650896498</v>
      </c>
    </row>
    <row r="7817" spans="2:22" x14ac:dyDescent="0.3">
      <c r="B7817" s="13">
        <v>2023</v>
      </c>
      <c r="C7817" s="13">
        <v>11</v>
      </c>
      <c r="D7817" s="13">
        <v>20</v>
      </c>
      <c r="E7817" s="83" t="s">
        <v>423</v>
      </c>
      <c r="F7817" s="13">
        <v>1</v>
      </c>
      <c r="G7817" s="13">
        <v>2</v>
      </c>
      <c r="H7817" s="13" t="s">
        <v>69</v>
      </c>
      <c r="I7817" s="13" t="s">
        <v>54</v>
      </c>
      <c r="J7817" s="13"/>
      <c r="K7817" s="13" t="s">
        <v>27</v>
      </c>
      <c r="L7817" s="12">
        <f t="shared" ca="1" si="1093"/>
        <v>0.81507636579535137</v>
      </c>
      <c r="M7817" s="101">
        <f t="shared" ca="1" si="1094"/>
        <v>4.2930072186441161E-2</v>
      </c>
      <c r="N7817" s="101">
        <f t="shared" ca="1" si="1092"/>
        <v>1060.1894829850473</v>
      </c>
      <c r="O7817" s="101">
        <f t="shared" ca="1" si="1095"/>
        <v>8.7946739869318405E-2</v>
      </c>
      <c r="Q7817" s="12">
        <f t="shared" ca="1" si="1096"/>
        <v>0</v>
      </c>
      <c r="R7817" s="101">
        <f t="shared" ca="1" si="1097"/>
        <v>0</v>
      </c>
      <c r="S7817" s="13"/>
      <c r="T7817" s="101">
        <f t="shared" ca="1" si="1098"/>
        <v>4.2930072186441161E-2</v>
      </c>
      <c r="U7817" s="101">
        <f t="shared" si="1099"/>
        <v>0</v>
      </c>
      <c r="V7817" s="101">
        <f t="shared" ca="1" si="1100"/>
        <v>167.24392658115141</v>
      </c>
    </row>
    <row r="7818" spans="2:22" x14ac:dyDescent="0.3">
      <c r="B7818" s="13">
        <v>2023</v>
      </c>
      <c r="C7818" s="13">
        <v>11</v>
      </c>
      <c r="D7818" s="13">
        <v>20</v>
      </c>
      <c r="E7818" s="83" t="s">
        <v>423</v>
      </c>
      <c r="F7818" s="13">
        <v>1</v>
      </c>
      <c r="G7818" s="13">
        <v>3</v>
      </c>
      <c r="H7818" s="13" t="s">
        <v>69</v>
      </c>
      <c r="I7818" s="13" t="s">
        <v>54</v>
      </c>
      <c r="J7818" s="13"/>
      <c r="K7818" s="13" t="s">
        <v>27</v>
      </c>
      <c r="L7818" s="12">
        <f t="shared" ca="1" si="1093"/>
        <v>0.91000623602733888</v>
      </c>
      <c r="M7818" s="101">
        <f t="shared" ca="1" si="1094"/>
        <v>4.7930028451559942E-2</v>
      </c>
      <c r="N7818" s="101">
        <f t="shared" ca="1" si="1092"/>
        <v>1060.1894829850473</v>
      </c>
      <c r="O7818" s="101">
        <f t="shared" ca="1" si="1095"/>
        <v>9.8189672867349864E-2</v>
      </c>
      <c r="Q7818" s="12">
        <f t="shared" ca="1" si="1096"/>
        <v>0</v>
      </c>
      <c r="R7818" s="101">
        <f t="shared" ca="1" si="1097"/>
        <v>0</v>
      </c>
      <c r="S7818" s="13"/>
      <c r="T7818" s="101">
        <f t="shared" ca="1" si="1098"/>
        <v>4.7930028451559942E-2</v>
      </c>
      <c r="U7818" s="101">
        <f t="shared" si="1099"/>
        <v>0</v>
      </c>
      <c r="V7818" s="101">
        <f t="shared" ca="1" si="1100"/>
        <v>167.29185660960297</v>
      </c>
    </row>
    <row r="7819" spans="2:22" x14ac:dyDescent="0.3">
      <c r="B7819" s="13">
        <v>2023</v>
      </c>
      <c r="C7819" s="13">
        <v>11</v>
      </c>
      <c r="D7819" s="13">
        <v>20</v>
      </c>
      <c r="E7819" s="83" t="s">
        <v>423</v>
      </c>
      <c r="F7819" s="13">
        <v>1</v>
      </c>
      <c r="G7819" s="13">
        <v>4</v>
      </c>
      <c r="H7819" s="13" t="s">
        <v>69</v>
      </c>
      <c r="I7819" s="13" t="s">
        <v>54</v>
      </c>
      <c r="J7819" s="13"/>
      <c r="K7819" s="13" t="s">
        <v>27</v>
      </c>
      <c r="L7819" s="12">
        <f t="shared" ca="1" si="1093"/>
        <v>0.89002798538904371</v>
      </c>
      <c r="M7819" s="101">
        <f t="shared" ca="1" si="1094"/>
        <v>4.6877773990440935E-2</v>
      </c>
      <c r="N7819" s="101">
        <f t="shared" ca="1" si="1092"/>
        <v>1060.1894829850473</v>
      </c>
      <c r="O7819" s="101">
        <f t="shared" ca="1" si="1095"/>
        <v>9.6034019623477809E-2</v>
      </c>
      <c r="Q7819" s="12">
        <f t="shared" ca="1" si="1096"/>
        <v>0</v>
      </c>
      <c r="R7819" s="101">
        <f t="shared" ca="1" si="1097"/>
        <v>0</v>
      </c>
      <c r="S7819" s="13"/>
      <c r="T7819" s="101">
        <f t="shared" ca="1" si="1098"/>
        <v>4.6877773990440935E-2</v>
      </c>
      <c r="U7819" s="101">
        <f t="shared" si="1099"/>
        <v>0</v>
      </c>
      <c r="V7819" s="101">
        <f t="shared" ca="1" si="1100"/>
        <v>167.33873438359342</v>
      </c>
    </row>
    <row r="7820" spans="2:22" x14ac:dyDescent="0.3">
      <c r="B7820" s="13">
        <v>2023</v>
      </c>
      <c r="C7820" s="13">
        <v>11</v>
      </c>
      <c r="D7820" s="13">
        <v>20</v>
      </c>
      <c r="E7820" s="83" t="s">
        <v>423</v>
      </c>
      <c r="F7820" s="13">
        <v>1</v>
      </c>
      <c r="G7820" s="13">
        <v>5</v>
      </c>
      <c r="H7820" s="13" t="s">
        <v>69</v>
      </c>
      <c r="I7820" s="13" t="s">
        <v>54</v>
      </c>
      <c r="J7820" s="13"/>
      <c r="K7820" s="13" t="s">
        <v>27</v>
      </c>
      <c r="L7820" s="12">
        <f t="shared" ca="1" si="1093"/>
        <v>0.81603379739618731</v>
      </c>
      <c r="M7820" s="101">
        <f t="shared" ca="1" si="1094"/>
        <v>4.2980500108857185E-2</v>
      </c>
      <c r="N7820" s="101">
        <f t="shared" ca="1" si="1092"/>
        <v>1060.1894829850473</v>
      </c>
      <c r="O7820" s="101">
        <f t="shared" ca="1" si="1095"/>
        <v>8.8050046739048607E-2</v>
      </c>
      <c r="Q7820" s="12">
        <f t="shared" ca="1" si="1096"/>
        <v>0</v>
      </c>
      <c r="R7820" s="101">
        <f t="shared" ca="1" si="1097"/>
        <v>0</v>
      </c>
      <c r="S7820" s="13"/>
      <c r="T7820" s="101">
        <f t="shared" ca="1" si="1098"/>
        <v>4.2980500108857185E-2</v>
      </c>
      <c r="U7820" s="101">
        <f t="shared" si="1099"/>
        <v>0</v>
      </c>
      <c r="V7820" s="101">
        <f t="shared" ca="1" si="1100"/>
        <v>167.38171488370227</v>
      </c>
    </row>
    <row r="7821" spans="2:22" x14ac:dyDescent="0.3">
      <c r="B7821" s="13">
        <v>2023</v>
      </c>
      <c r="C7821" s="13">
        <v>11</v>
      </c>
      <c r="D7821" s="13">
        <v>20</v>
      </c>
      <c r="E7821" s="83" t="s">
        <v>423</v>
      </c>
      <c r="F7821" s="13">
        <v>1</v>
      </c>
      <c r="G7821" s="13">
        <v>6</v>
      </c>
      <c r="H7821" s="13" t="s">
        <v>69</v>
      </c>
      <c r="I7821" s="13" t="s">
        <v>54</v>
      </c>
      <c r="J7821" s="13"/>
      <c r="K7821" s="13" t="s">
        <v>27</v>
      </c>
      <c r="L7821" s="12">
        <f t="shared" ca="1" si="1093"/>
        <v>0.73812743316871376</v>
      </c>
      <c r="M7821" s="101">
        <f t="shared" ca="1" si="1094"/>
        <v>3.8877171904996156E-2</v>
      </c>
      <c r="N7821" s="101">
        <f t="shared" ca="1" si="1092"/>
        <v>1060.1894829850473</v>
      </c>
      <c r="O7821" s="101">
        <f t="shared" ca="1" si="1095"/>
        <v>7.9643950038904218E-2</v>
      </c>
      <c r="Q7821" s="12">
        <f t="shared" ca="1" si="1096"/>
        <v>0</v>
      </c>
      <c r="R7821" s="101">
        <f t="shared" ca="1" si="1097"/>
        <v>0</v>
      </c>
      <c r="S7821" s="13"/>
      <c r="T7821" s="101">
        <f t="shared" ca="1" si="1098"/>
        <v>3.8877171904996156E-2</v>
      </c>
      <c r="U7821" s="101">
        <f t="shared" si="1099"/>
        <v>0</v>
      </c>
      <c r="V7821" s="101">
        <f t="shared" ca="1" si="1100"/>
        <v>167.42059205560727</v>
      </c>
    </row>
    <row r="7822" spans="2:22" x14ac:dyDescent="0.3">
      <c r="B7822" s="13">
        <v>2023</v>
      </c>
      <c r="C7822" s="13">
        <v>11</v>
      </c>
      <c r="D7822" s="13">
        <v>20</v>
      </c>
      <c r="E7822" s="83" t="s">
        <v>423</v>
      </c>
      <c r="F7822" s="13">
        <v>1</v>
      </c>
      <c r="G7822" s="13">
        <v>7</v>
      </c>
      <c r="H7822" s="13" t="s">
        <v>69</v>
      </c>
      <c r="I7822" s="13" t="s">
        <v>54</v>
      </c>
      <c r="J7822" s="13"/>
      <c r="K7822" s="13" t="s">
        <v>27</v>
      </c>
      <c r="L7822" s="12">
        <f t="shared" ca="1" si="1093"/>
        <v>0.8541896944821481</v>
      </c>
      <c r="M7822" s="101">
        <f t="shared" ca="1" si="1094"/>
        <v>4.4990171208374743E-2</v>
      </c>
      <c r="N7822" s="101">
        <f t="shared" ca="1" si="1092"/>
        <v>1060.1894829850473</v>
      </c>
      <c r="O7822" s="101">
        <f t="shared" ca="1" si="1095"/>
        <v>9.2167068034623781E-2</v>
      </c>
      <c r="Q7822" s="12">
        <f t="shared" ca="1" si="1096"/>
        <v>0.32235499430063291</v>
      </c>
      <c r="R7822" s="101">
        <f t="shared" ca="1" si="1097"/>
        <v>0</v>
      </c>
      <c r="S7822" s="13"/>
      <c r="T7822" s="101">
        <f t="shared" ca="1" si="1098"/>
        <v>2.8011733658560401E-2</v>
      </c>
      <c r="U7822" s="101">
        <f t="shared" si="1099"/>
        <v>0</v>
      </c>
      <c r="V7822" s="101">
        <f t="shared" ca="1" si="1100"/>
        <v>167.44860378926583</v>
      </c>
    </row>
    <row r="7823" spans="2:22" x14ac:dyDescent="0.3">
      <c r="B7823" s="13">
        <v>2023</v>
      </c>
      <c r="C7823" s="13">
        <v>11</v>
      </c>
      <c r="D7823" s="13">
        <v>20</v>
      </c>
      <c r="E7823" s="83" t="s">
        <v>423</v>
      </c>
      <c r="F7823" s="13">
        <v>1</v>
      </c>
      <c r="G7823" s="13">
        <v>8</v>
      </c>
      <c r="H7823" s="13" t="s">
        <v>69</v>
      </c>
      <c r="I7823" s="13" t="s">
        <v>54</v>
      </c>
      <c r="J7823" s="13"/>
      <c r="K7823" s="13" t="s">
        <v>27</v>
      </c>
      <c r="L7823" s="12">
        <f t="shared" ca="1" si="1093"/>
        <v>1.2169914704451936</v>
      </c>
      <c r="M7823" s="101">
        <f t="shared" ca="1" si="1094"/>
        <v>6.4098940748348349E-2</v>
      </c>
      <c r="N7823" s="101">
        <f t="shared" ca="1" si="1092"/>
        <v>1060.1894829850473</v>
      </c>
      <c r="O7823" s="101">
        <f t="shared" ca="1" si="1095"/>
        <v>0.1313133796610364</v>
      </c>
      <c r="Q7823" s="12">
        <f t="shared" ca="1" si="1096"/>
        <v>3.1597394067185056</v>
      </c>
      <c r="R7823" s="101">
        <f t="shared" ca="1" si="1097"/>
        <v>0.16445361280553586</v>
      </c>
      <c r="S7823" s="13"/>
      <c r="T7823" s="101">
        <f t="shared" ca="1" si="1098"/>
        <v>0</v>
      </c>
      <c r="U7823" s="101">
        <f t="shared" si="1099"/>
        <v>0</v>
      </c>
      <c r="V7823" s="101">
        <f t="shared" ca="1" si="1100"/>
        <v>167.11969656365474</v>
      </c>
    </row>
    <row r="7824" spans="2:22" x14ac:dyDescent="0.3">
      <c r="B7824" s="13">
        <v>2023</v>
      </c>
      <c r="C7824" s="13">
        <v>11</v>
      </c>
      <c r="D7824" s="13">
        <v>20</v>
      </c>
      <c r="E7824" s="83" t="s">
        <v>423</v>
      </c>
      <c r="F7824" s="13">
        <v>1</v>
      </c>
      <c r="G7824" s="13">
        <v>9</v>
      </c>
      <c r="H7824" s="13" t="s">
        <v>69</v>
      </c>
      <c r="I7824" s="13" t="s">
        <v>54</v>
      </c>
      <c r="J7824" s="13"/>
      <c r="K7824" s="13" t="s">
        <v>27</v>
      </c>
      <c r="L7824" s="12">
        <f t="shared" ca="1" si="1093"/>
        <v>0.79196640998803502</v>
      </c>
      <c r="M7824" s="101">
        <f t="shared" ca="1" si="1094"/>
        <v>4.1712870814069804E-2</v>
      </c>
      <c r="N7824" s="101">
        <f t="shared" ref="N7824:N7887" ca="1" si="1101">IF(H7824="On-Peak",IF(I7824="Winter",((L7824*$D$48)/60)+N7823,((L7824*$D$47)/60)+N7823),N7823)</f>
        <v>1060.1894829850473</v>
      </c>
      <c r="O7824" s="101">
        <f t="shared" ca="1" si="1095"/>
        <v>8.5453175637708975E-2</v>
      </c>
      <c r="Q7824" s="12">
        <f t="shared" ca="1" si="1096"/>
        <v>5.6000000000000005</v>
      </c>
      <c r="R7824" s="101">
        <f t="shared" ca="1" si="1097"/>
        <v>0.4070000433945129</v>
      </c>
      <c r="S7824" s="13"/>
      <c r="T7824" s="101">
        <f t="shared" ca="1" si="1098"/>
        <v>0</v>
      </c>
      <c r="U7824" s="101">
        <f t="shared" si="1099"/>
        <v>0</v>
      </c>
      <c r="V7824" s="101">
        <f t="shared" ca="1" si="1100"/>
        <v>166.30569647686573</v>
      </c>
    </row>
    <row r="7825" spans="2:22" x14ac:dyDescent="0.3">
      <c r="B7825" s="13">
        <v>2023</v>
      </c>
      <c r="C7825" s="13">
        <v>11</v>
      </c>
      <c r="D7825" s="13">
        <v>20</v>
      </c>
      <c r="E7825" s="83" t="s">
        <v>423</v>
      </c>
      <c r="F7825" s="13">
        <v>1</v>
      </c>
      <c r="G7825" s="13">
        <v>10</v>
      </c>
      <c r="H7825" s="13" t="s">
        <v>70</v>
      </c>
      <c r="I7825" s="13" t="s">
        <v>54</v>
      </c>
      <c r="J7825" s="13"/>
      <c r="K7825" s="13" t="s">
        <v>27</v>
      </c>
      <c r="L7825" s="12">
        <f t="shared" ca="1" si="1093"/>
        <v>0.67518324058910695</v>
      </c>
      <c r="M7825" s="101">
        <f t="shared" ca="1" si="1094"/>
        <v>2.1376301397051125E-2</v>
      </c>
      <c r="N7825" s="101">
        <f t="shared" ca="1" si="1101"/>
        <v>1060.1894829850473</v>
      </c>
      <c r="O7825" s="101">
        <f t="shared" ca="1" si="1095"/>
        <v>2.1376301397051125E-2</v>
      </c>
      <c r="Q7825" s="12">
        <f t="shared" ca="1" si="1096"/>
        <v>5.6000000000000005</v>
      </c>
      <c r="R7825" s="101">
        <f t="shared" ca="1" si="1097"/>
        <v>0.41688573868413215</v>
      </c>
      <c r="S7825" s="13"/>
      <c r="T7825" s="101">
        <f t="shared" ca="1" si="1098"/>
        <v>0</v>
      </c>
      <c r="U7825" s="101">
        <f t="shared" si="1099"/>
        <v>0</v>
      </c>
      <c r="V7825" s="101">
        <f t="shared" ca="1" si="1100"/>
        <v>165.47192499949747</v>
      </c>
    </row>
    <row r="7826" spans="2:22" x14ac:dyDescent="0.3">
      <c r="B7826" s="13">
        <v>2023</v>
      </c>
      <c r="C7826" s="13">
        <v>11</v>
      </c>
      <c r="D7826" s="13">
        <v>20</v>
      </c>
      <c r="E7826" s="83" t="s">
        <v>423</v>
      </c>
      <c r="F7826" s="13">
        <v>1</v>
      </c>
      <c r="G7826" s="13">
        <v>11</v>
      </c>
      <c r="H7826" s="13" t="s">
        <v>70</v>
      </c>
      <c r="I7826" s="13" t="s">
        <v>54</v>
      </c>
      <c r="J7826" s="13"/>
      <c r="K7826" s="13" t="s">
        <v>27</v>
      </c>
      <c r="L7826" s="12">
        <f t="shared" ca="1" si="1093"/>
        <v>0.98144930116763185</v>
      </c>
      <c r="M7826" s="101">
        <f t="shared" ca="1" si="1094"/>
        <v>3.1072684874967223E-2</v>
      </c>
      <c r="N7826" s="101">
        <f t="shared" ca="1" si="1101"/>
        <v>1060.1894829850473</v>
      </c>
      <c r="O7826" s="101">
        <f t="shared" ca="1" si="1095"/>
        <v>3.1072684874967223E-2</v>
      </c>
      <c r="Q7826" s="12">
        <f t="shared" ca="1" si="1096"/>
        <v>0</v>
      </c>
      <c r="R7826" s="101">
        <f t="shared" ca="1" si="1097"/>
        <v>0</v>
      </c>
      <c r="S7826" s="13"/>
      <c r="T7826" s="101">
        <f t="shared" ca="1" si="1098"/>
        <v>3.1072684874967223E-2</v>
      </c>
      <c r="U7826" s="101">
        <f t="shared" si="1099"/>
        <v>0</v>
      </c>
      <c r="V7826" s="101">
        <f t="shared" ca="1" si="1100"/>
        <v>165.50299768437245</v>
      </c>
    </row>
    <row r="7827" spans="2:22" x14ac:dyDescent="0.3">
      <c r="B7827" s="13">
        <v>2023</v>
      </c>
      <c r="C7827" s="13">
        <v>11</v>
      </c>
      <c r="D7827" s="13">
        <v>20</v>
      </c>
      <c r="E7827" s="83" t="s">
        <v>423</v>
      </c>
      <c r="F7827" s="13">
        <v>1</v>
      </c>
      <c r="G7827" s="13">
        <v>12</v>
      </c>
      <c r="H7827" s="13" t="s">
        <v>70</v>
      </c>
      <c r="I7827" s="13" t="s">
        <v>54</v>
      </c>
      <c r="J7827" s="13"/>
      <c r="K7827" s="13" t="s">
        <v>27</v>
      </c>
      <c r="L7827" s="12">
        <f t="shared" ca="1" si="1093"/>
        <v>1.0418126069866864</v>
      </c>
      <c r="M7827" s="101">
        <f t="shared" ca="1" si="1094"/>
        <v>3.2983787137198496E-2</v>
      </c>
      <c r="N7827" s="101">
        <f t="shared" ca="1" si="1101"/>
        <v>1060.1894829850473</v>
      </c>
      <c r="O7827" s="101">
        <f t="shared" ca="1" si="1095"/>
        <v>3.2983787137198496E-2</v>
      </c>
      <c r="Q7827" s="12">
        <f t="shared" ca="1" si="1096"/>
        <v>5.6000000000000005</v>
      </c>
      <c r="R7827" s="101">
        <f t="shared" ca="1" si="1097"/>
        <v>0.3858505628185771</v>
      </c>
      <c r="S7827" s="13"/>
      <c r="T7827" s="101">
        <f t="shared" ca="1" si="1098"/>
        <v>0</v>
      </c>
      <c r="U7827" s="101">
        <f t="shared" si="1099"/>
        <v>0</v>
      </c>
      <c r="V7827" s="101">
        <f t="shared" ca="1" si="1100"/>
        <v>164.73129655873529</v>
      </c>
    </row>
    <row r="7828" spans="2:22" x14ac:dyDescent="0.3">
      <c r="B7828" s="13">
        <v>2023</v>
      </c>
      <c r="C7828" s="13">
        <v>11</v>
      </c>
      <c r="D7828" s="13">
        <v>20</v>
      </c>
      <c r="E7828" s="83" t="s">
        <v>423</v>
      </c>
      <c r="F7828" s="13">
        <v>1</v>
      </c>
      <c r="G7828" s="13">
        <v>13</v>
      </c>
      <c r="H7828" s="13" t="s">
        <v>70</v>
      </c>
      <c r="I7828" s="13" t="s">
        <v>54</v>
      </c>
      <c r="J7828" s="13"/>
      <c r="K7828" s="13" t="s">
        <v>27</v>
      </c>
      <c r="L7828" s="12">
        <f t="shared" ca="1" si="1093"/>
        <v>1.1470928753573024</v>
      </c>
      <c r="M7828" s="101">
        <f t="shared" ca="1" si="1094"/>
        <v>3.6316960433812197E-2</v>
      </c>
      <c r="N7828" s="101">
        <f t="shared" ca="1" si="1101"/>
        <v>1060.1894829850473</v>
      </c>
      <c r="O7828" s="101">
        <f t="shared" ca="1" si="1095"/>
        <v>3.6316960433812197E-2</v>
      </c>
      <c r="Q7828" s="12">
        <f t="shared" ca="1" si="1096"/>
        <v>5.6000000000000005</v>
      </c>
      <c r="R7828" s="101">
        <f t="shared" ca="1" si="1097"/>
        <v>0.37693858810100439</v>
      </c>
      <c r="S7828" s="13"/>
      <c r="T7828" s="101">
        <f t="shared" ca="1" si="1098"/>
        <v>0</v>
      </c>
      <c r="U7828" s="101">
        <f t="shared" si="1099"/>
        <v>0</v>
      </c>
      <c r="V7828" s="101">
        <f t="shared" ca="1" si="1100"/>
        <v>163.97741938253327</v>
      </c>
    </row>
    <row r="7829" spans="2:22" x14ac:dyDescent="0.3">
      <c r="B7829" s="13">
        <v>2023</v>
      </c>
      <c r="C7829" s="13">
        <v>11</v>
      </c>
      <c r="D7829" s="13">
        <v>20</v>
      </c>
      <c r="E7829" s="83" t="s">
        <v>423</v>
      </c>
      <c r="F7829" s="13">
        <v>1</v>
      </c>
      <c r="G7829" s="13">
        <v>14</v>
      </c>
      <c r="H7829" s="13" t="s">
        <v>70</v>
      </c>
      <c r="I7829" s="13" t="s">
        <v>54</v>
      </c>
      <c r="J7829" s="13"/>
      <c r="K7829" s="13" t="s">
        <v>27</v>
      </c>
      <c r="L7829" s="12">
        <f t="shared" ca="1" si="1093"/>
        <v>1.0004090442109106</v>
      </c>
      <c r="M7829" s="101">
        <f t="shared" ca="1" si="1094"/>
        <v>3.1672950339717433E-2</v>
      </c>
      <c r="N7829" s="101">
        <f t="shared" ca="1" si="1101"/>
        <v>1060.1894829850473</v>
      </c>
      <c r="O7829" s="101">
        <f t="shared" ca="1" si="1095"/>
        <v>3.1672950339717433E-2</v>
      </c>
      <c r="Q7829" s="12">
        <f t="shared" ca="1" si="1096"/>
        <v>5.6000000000000005</v>
      </c>
      <c r="R7829" s="101">
        <f t="shared" ca="1" si="1097"/>
        <v>0.38935537440754647</v>
      </c>
      <c r="S7829" s="13"/>
      <c r="T7829" s="101">
        <f t="shared" ca="1" si="1098"/>
        <v>0</v>
      </c>
      <c r="U7829" s="101">
        <f t="shared" si="1099"/>
        <v>0</v>
      </c>
      <c r="V7829" s="101">
        <f t="shared" ca="1" si="1100"/>
        <v>163.19870863371816</v>
      </c>
    </row>
    <row r="7830" spans="2:22" x14ac:dyDescent="0.3">
      <c r="B7830" s="13">
        <v>2023</v>
      </c>
      <c r="C7830" s="13">
        <v>11</v>
      </c>
      <c r="D7830" s="13">
        <v>20</v>
      </c>
      <c r="E7830" s="83" t="s">
        <v>423</v>
      </c>
      <c r="F7830" s="13">
        <v>1</v>
      </c>
      <c r="G7830" s="13">
        <v>15</v>
      </c>
      <c r="H7830" s="13" t="s">
        <v>70</v>
      </c>
      <c r="I7830" s="13" t="s">
        <v>54</v>
      </c>
      <c r="J7830" s="13"/>
      <c r="K7830" s="13" t="s">
        <v>27</v>
      </c>
      <c r="L7830" s="12">
        <f t="shared" ca="1" si="1093"/>
        <v>1.101564482559386</v>
      </c>
      <c r="M7830" s="101">
        <f t="shared" ca="1" si="1094"/>
        <v>3.4875531517830162E-2</v>
      </c>
      <c r="N7830" s="101">
        <f t="shared" ca="1" si="1101"/>
        <v>1060.1894829850473</v>
      </c>
      <c r="O7830" s="101">
        <f t="shared" ca="1" si="1095"/>
        <v>3.4875531517830162E-2</v>
      </c>
      <c r="Q7830" s="12">
        <f t="shared" ca="1" si="1096"/>
        <v>0</v>
      </c>
      <c r="R7830" s="101">
        <f t="shared" ca="1" si="1097"/>
        <v>0</v>
      </c>
      <c r="S7830" s="13"/>
      <c r="T7830" s="101">
        <f t="shared" ca="1" si="1098"/>
        <v>3.4875531517830162E-2</v>
      </c>
      <c r="U7830" s="101">
        <f t="shared" si="1099"/>
        <v>0</v>
      </c>
      <c r="V7830" s="101">
        <f t="shared" ca="1" si="1100"/>
        <v>163.23358416523598</v>
      </c>
    </row>
    <row r="7831" spans="2:22" x14ac:dyDescent="0.3">
      <c r="B7831" s="13">
        <v>2023</v>
      </c>
      <c r="C7831" s="13">
        <v>11</v>
      </c>
      <c r="D7831" s="13">
        <v>20</v>
      </c>
      <c r="E7831" s="83" t="s">
        <v>423</v>
      </c>
      <c r="F7831" s="13">
        <v>1</v>
      </c>
      <c r="G7831" s="13">
        <v>16</v>
      </c>
      <c r="H7831" s="13" t="s">
        <v>71</v>
      </c>
      <c r="I7831" s="13" t="s">
        <v>54</v>
      </c>
      <c r="J7831" s="13"/>
      <c r="K7831" s="13" t="s">
        <v>27</v>
      </c>
      <c r="L7831" s="12">
        <f t="shared" ca="1" si="1093"/>
        <v>1.1811400902592182</v>
      </c>
      <c r="M7831" s="101">
        <f t="shared" ca="1" si="1094"/>
        <v>0.1028891132624805</v>
      </c>
      <c r="N7831" s="101">
        <f t="shared" ca="1" si="1101"/>
        <v>1060.4226597245327</v>
      </c>
      <c r="O7831" s="101">
        <f t="shared" ca="1" si="1095"/>
        <v>0.33290433443956063</v>
      </c>
      <c r="Q7831" s="12">
        <f t="shared" ca="1" si="1096"/>
        <v>0</v>
      </c>
      <c r="R7831" s="101">
        <f t="shared" ca="1" si="1097"/>
        <v>0</v>
      </c>
      <c r="S7831" s="13"/>
      <c r="T7831" s="101">
        <f t="shared" ca="1" si="1098"/>
        <v>0.1028891132624805</v>
      </c>
      <c r="U7831" s="101">
        <f t="shared" ca="1" si="1099"/>
        <v>0.23317673948534068</v>
      </c>
      <c r="V7831" s="101">
        <f t="shared" ca="1" si="1100"/>
        <v>163.5696500179838</v>
      </c>
    </row>
    <row r="7832" spans="2:22" x14ac:dyDescent="0.3">
      <c r="B7832" s="13">
        <v>2023</v>
      </c>
      <c r="C7832" s="13">
        <v>11</v>
      </c>
      <c r="D7832" s="13">
        <v>20</v>
      </c>
      <c r="E7832" s="83" t="s">
        <v>423</v>
      </c>
      <c r="F7832" s="13">
        <v>1</v>
      </c>
      <c r="G7832" s="13">
        <v>17</v>
      </c>
      <c r="H7832" s="13" t="s">
        <v>71</v>
      </c>
      <c r="I7832" s="13" t="s">
        <v>54</v>
      </c>
      <c r="J7832" s="13"/>
      <c r="K7832" s="13" t="s">
        <v>27</v>
      </c>
      <c r="L7832" s="12">
        <f t="shared" ca="1" si="1093"/>
        <v>1.3527981262953677</v>
      </c>
      <c r="M7832" s="101">
        <f t="shared" ca="1" si="1094"/>
        <v>0.11784224478158949</v>
      </c>
      <c r="N7832" s="101">
        <f t="shared" ca="1" si="1101"/>
        <v>1060.6897246212989</v>
      </c>
      <c r="O7832" s="101">
        <f t="shared" ca="1" si="1095"/>
        <v>0.38128615189634935</v>
      </c>
      <c r="Q7832" s="12">
        <f t="shared" ca="1" si="1096"/>
        <v>0.64290493520144021</v>
      </c>
      <c r="R7832" s="101">
        <f t="shared" ca="1" si="1097"/>
        <v>0</v>
      </c>
      <c r="S7832" s="13"/>
      <c r="T7832" s="101">
        <f t="shared" ca="1" si="1098"/>
        <v>6.1838795876192024E-2</v>
      </c>
      <c r="U7832" s="101">
        <f t="shared" ca="1" si="1099"/>
        <v>0.26706489676614381</v>
      </c>
      <c r="V7832" s="101">
        <f t="shared" ca="1" si="1100"/>
        <v>163.89855371062615</v>
      </c>
    </row>
    <row r="7833" spans="2:22" x14ac:dyDescent="0.3">
      <c r="B7833" s="13">
        <v>2023</v>
      </c>
      <c r="C7833" s="13">
        <v>11</v>
      </c>
      <c r="D7833" s="13">
        <v>20</v>
      </c>
      <c r="E7833" s="83" t="s">
        <v>423</v>
      </c>
      <c r="F7833" s="13">
        <v>1</v>
      </c>
      <c r="G7833" s="13">
        <v>18</v>
      </c>
      <c r="H7833" s="13" t="s">
        <v>71</v>
      </c>
      <c r="I7833" s="13" t="s">
        <v>54</v>
      </c>
      <c r="J7833" s="13"/>
      <c r="K7833" s="13" t="s">
        <v>27</v>
      </c>
      <c r="L7833" s="12">
        <f t="shared" ca="1" si="1093"/>
        <v>1.6009618815774089</v>
      </c>
      <c r="M7833" s="101">
        <f t="shared" ca="1" si="1094"/>
        <v>0.13945978950420809</v>
      </c>
      <c r="N7833" s="101">
        <f t="shared" ca="1" si="1101"/>
        <v>1061.0057811794202</v>
      </c>
      <c r="O7833" s="101">
        <f t="shared" ca="1" si="1095"/>
        <v>0.45123110632259267</v>
      </c>
      <c r="Q7833" s="12">
        <f t="shared" ca="1" si="1096"/>
        <v>0</v>
      </c>
      <c r="R7833" s="101">
        <f t="shared" ca="1" si="1097"/>
        <v>0</v>
      </c>
      <c r="S7833" s="13"/>
      <c r="T7833" s="101">
        <f t="shared" ca="1" si="1098"/>
        <v>0.13945978950420809</v>
      </c>
      <c r="U7833" s="101">
        <f t="shared" ca="1" si="1099"/>
        <v>0.31605655812140682</v>
      </c>
      <c r="V7833" s="101">
        <f t="shared" ca="1" si="1100"/>
        <v>164.35407005825175</v>
      </c>
    </row>
    <row r="7834" spans="2:22" x14ac:dyDescent="0.3">
      <c r="B7834" s="13">
        <v>2023</v>
      </c>
      <c r="C7834" s="13">
        <v>11</v>
      </c>
      <c r="D7834" s="13">
        <v>20</v>
      </c>
      <c r="E7834" s="83" t="s">
        <v>423</v>
      </c>
      <c r="F7834" s="13">
        <v>1</v>
      </c>
      <c r="G7834" s="13">
        <v>19</v>
      </c>
      <c r="H7834" s="13" t="s">
        <v>71</v>
      </c>
      <c r="I7834" s="13" t="s">
        <v>54</v>
      </c>
      <c r="J7834" s="13"/>
      <c r="K7834" s="13" t="s">
        <v>27</v>
      </c>
      <c r="L7834" s="12">
        <f t="shared" ca="1" si="1093"/>
        <v>1.5361029308967005</v>
      </c>
      <c r="M7834" s="101">
        <f t="shared" ca="1" si="1094"/>
        <v>0.13380992631041158</v>
      </c>
      <c r="N7834" s="101">
        <f t="shared" ca="1" si="1101"/>
        <v>1061.3090334996948</v>
      </c>
      <c r="O7834" s="101">
        <f t="shared" ca="1" si="1095"/>
        <v>0.43295061107323501</v>
      </c>
      <c r="Q7834" s="12">
        <f t="shared" ca="1" si="1096"/>
        <v>0</v>
      </c>
      <c r="R7834" s="101">
        <f t="shared" ca="1" si="1097"/>
        <v>0</v>
      </c>
      <c r="S7834" s="13"/>
      <c r="T7834" s="101">
        <f t="shared" ca="1" si="1098"/>
        <v>0.13380992631041158</v>
      </c>
      <c r="U7834" s="101">
        <f t="shared" ca="1" si="1099"/>
        <v>0.30325232027452365</v>
      </c>
      <c r="V7834" s="101">
        <f t="shared" ca="1" si="1100"/>
        <v>164.79113230483668</v>
      </c>
    </row>
    <row r="7835" spans="2:22" x14ac:dyDescent="0.3">
      <c r="B7835" s="13">
        <v>2023</v>
      </c>
      <c r="C7835" s="13">
        <v>11</v>
      </c>
      <c r="D7835" s="13">
        <v>20</v>
      </c>
      <c r="E7835" s="83" t="s">
        <v>423</v>
      </c>
      <c r="F7835" s="13">
        <v>1</v>
      </c>
      <c r="G7835" s="13">
        <v>20</v>
      </c>
      <c r="H7835" s="13" t="s">
        <v>69</v>
      </c>
      <c r="I7835" s="13" t="s">
        <v>54</v>
      </c>
      <c r="J7835" s="13"/>
      <c r="K7835" s="13" t="s">
        <v>27</v>
      </c>
      <c r="L7835" s="12">
        <f t="shared" ca="1" si="1093"/>
        <v>1.2940274280740189</v>
      </c>
      <c r="M7835" s="101">
        <f t="shared" ca="1" si="1094"/>
        <v>6.815642463665858E-2</v>
      </c>
      <c r="N7835" s="101">
        <f t="shared" ca="1" si="1101"/>
        <v>1061.3090334996948</v>
      </c>
      <c r="O7835" s="101">
        <f t="shared" ca="1" si="1095"/>
        <v>0.13962555948918665</v>
      </c>
      <c r="Q7835" s="12">
        <f t="shared" ca="1" si="1096"/>
        <v>0</v>
      </c>
      <c r="R7835" s="101">
        <f t="shared" ca="1" si="1097"/>
        <v>0</v>
      </c>
      <c r="S7835" s="13"/>
      <c r="T7835" s="101">
        <f t="shared" ca="1" si="1098"/>
        <v>6.815642463665858E-2</v>
      </c>
      <c r="U7835" s="101">
        <f t="shared" si="1099"/>
        <v>0</v>
      </c>
      <c r="V7835" s="101">
        <f t="shared" ca="1" si="1100"/>
        <v>164.85928872947335</v>
      </c>
    </row>
    <row r="7836" spans="2:22" x14ac:dyDescent="0.3">
      <c r="B7836" s="13">
        <v>2023</v>
      </c>
      <c r="C7836" s="13">
        <v>11</v>
      </c>
      <c r="D7836" s="13">
        <v>20</v>
      </c>
      <c r="E7836" s="83" t="s">
        <v>423</v>
      </c>
      <c r="F7836" s="13">
        <v>1</v>
      </c>
      <c r="G7836" s="13">
        <v>21</v>
      </c>
      <c r="H7836" s="13" t="s">
        <v>69</v>
      </c>
      <c r="I7836" s="13" t="s">
        <v>54</v>
      </c>
      <c r="J7836" s="13"/>
      <c r="K7836" s="13" t="s">
        <v>27</v>
      </c>
      <c r="L7836" s="12">
        <f t="shared" ca="1" si="1093"/>
        <v>1.7027873550970209</v>
      </c>
      <c r="M7836" s="101">
        <f t="shared" ca="1" si="1094"/>
        <v>8.9685809992960094E-2</v>
      </c>
      <c r="N7836" s="101">
        <f t="shared" ca="1" si="1101"/>
        <v>1061.3090334996948</v>
      </c>
      <c r="O7836" s="101">
        <f t="shared" ca="1" si="1095"/>
        <v>0.18373075561496854</v>
      </c>
      <c r="Q7836" s="12">
        <f t="shared" ca="1" si="1096"/>
        <v>0</v>
      </c>
      <c r="R7836" s="101">
        <f t="shared" ca="1" si="1097"/>
        <v>0</v>
      </c>
      <c r="S7836" s="13"/>
      <c r="T7836" s="101">
        <f t="shared" ca="1" si="1098"/>
        <v>8.9685809992960094E-2</v>
      </c>
      <c r="U7836" s="101">
        <f t="shared" si="1099"/>
        <v>0</v>
      </c>
      <c r="V7836" s="101">
        <f t="shared" ca="1" si="1100"/>
        <v>164.94897453946632</v>
      </c>
    </row>
    <row r="7837" spans="2:22" x14ac:dyDescent="0.3">
      <c r="B7837" s="13">
        <v>2023</v>
      </c>
      <c r="C7837" s="13">
        <v>11</v>
      </c>
      <c r="D7837" s="13">
        <v>20</v>
      </c>
      <c r="E7837" s="83" t="s">
        <v>423</v>
      </c>
      <c r="F7837" s="13">
        <v>1</v>
      </c>
      <c r="G7837" s="13">
        <v>22</v>
      </c>
      <c r="H7837" s="13" t="s">
        <v>69</v>
      </c>
      <c r="I7837" s="13" t="s">
        <v>54</v>
      </c>
      <c r="J7837" s="13"/>
      <c r="K7837" s="13" t="s">
        <v>27</v>
      </c>
      <c r="L7837" s="12">
        <f t="shared" ca="1" si="1093"/>
        <v>1.2885471214857553</v>
      </c>
      <c r="M7837" s="101">
        <f t="shared" ca="1" si="1094"/>
        <v>6.7867776888654738E-2</v>
      </c>
      <c r="N7837" s="101">
        <f t="shared" ca="1" si="1101"/>
        <v>1061.3090334996948</v>
      </c>
      <c r="O7837" s="101">
        <f t="shared" ca="1" si="1095"/>
        <v>0.139034234408313</v>
      </c>
      <c r="Q7837" s="12">
        <f t="shared" ca="1" si="1096"/>
        <v>0</v>
      </c>
      <c r="R7837" s="101">
        <f t="shared" ca="1" si="1097"/>
        <v>0</v>
      </c>
      <c r="S7837" s="13"/>
      <c r="T7837" s="101">
        <f t="shared" ca="1" si="1098"/>
        <v>6.7867776888654738E-2</v>
      </c>
      <c r="U7837" s="101">
        <f t="shared" si="1099"/>
        <v>0</v>
      </c>
      <c r="V7837" s="101">
        <f t="shared" ca="1" si="1100"/>
        <v>165.01684231635497</v>
      </c>
    </row>
    <row r="7838" spans="2:22" x14ac:dyDescent="0.3">
      <c r="B7838" s="13">
        <v>2023</v>
      </c>
      <c r="C7838" s="13">
        <v>11</v>
      </c>
      <c r="D7838" s="13">
        <v>20</v>
      </c>
      <c r="E7838" s="83" t="s">
        <v>423</v>
      </c>
      <c r="F7838" s="13">
        <v>1</v>
      </c>
      <c r="G7838" s="13">
        <v>23</v>
      </c>
      <c r="H7838" s="13" t="s">
        <v>69</v>
      </c>
      <c r="I7838" s="13" t="s">
        <v>54</v>
      </c>
      <c r="J7838" s="13"/>
      <c r="K7838" s="13" t="s">
        <v>27</v>
      </c>
      <c r="L7838" s="12">
        <f t="shared" ca="1" si="1093"/>
        <v>1.6378627801964274</v>
      </c>
      <c r="M7838" s="101">
        <f t="shared" ca="1" si="1094"/>
        <v>8.6266232632945833E-2</v>
      </c>
      <c r="N7838" s="101">
        <f t="shared" ca="1" si="1101"/>
        <v>1061.3090334996948</v>
      </c>
      <c r="O7838" s="101">
        <f t="shared" ca="1" si="1095"/>
        <v>0.17672539398319451</v>
      </c>
      <c r="Q7838" s="12">
        <f t="shared" ca="1" si="1096"/>
        <v>0</v>
      </c>
      <c r="R7838" s="101">
        <f t="shared" ca="1" si="1097"/>
        <v>0</v>
      </c>
      <c r="S7838" s="13"/>
      <c r="T7838" s="101">
        <f t="shared" ca="1" si="1098"/>
        <v>8.6266232632945833E-2</v>
      </c>
      <c r="U7838" s="101">
        <f t="shared" si="1099"/>
        <v>0</v>
      </c>
      <c r="V7838" s="101">
        <f t="shared" ca="1" si="1100"/>
        <v>165.1031085489879</v>
      </c>
    </row>
    <row r="7839" spans="2:22" x14ac:dyDescent="0.3">
      <c r="B7839" s="13">
        <v>2023</v>
      </c>
      <c r="C7839" s="13">
        <v>11</v>
      </c>
      <c r="D7839" s="13">
        <v>21</v>
      </c>
      <c r="E7839" s="83" t="s">
        <v>424</v>
      </c>
      <c r="F7839" s="13">
        <v>2</v>
      </c>
      <c r="G7839" s="13">
        <v>0</v>
      </c>
      <c r="H7839" s="13" t="s">
        <v>69</v>
      </c>
      <c r="I7839" s="13" t="s">
        <v>54</v>
      </c>
      <c r="J7839" s="13"/>
      <c r="K7839" s="13" t="s">
        <v>27</v>
      </c>
      <c r="L7839" s="12">
        <f t="shared" ca="1" si="1093"/>
        <v>1.7013565303456171</v>
      </c>
      <c r="M7839" s="101">
        <f t="shared" ca="1" si="1094"/>
        <v>8.9610448453303654E-2</v>
      </c>
      <c r="N7839" s="101">
        <f t="shared" ca="1" si="1101"/>
        <v>1061.3090334996948</v>
      </c>
      <c r="O7839" s="101">
        <f t="shared" ca="1" si="1095"/>
        <v>0.18357636962429208</v>
      </c>
      <c r="Q7839" s="12">
        <f t="shared" ca="1" si="1096"/>
        <v>0</v>
      </c>
      <c r="R7839" s="101">
        <f t="shared" ca="1" si="1097"/>
        <v>0</v>
      </c>
      <c r="S7839" s="13"/>
      <c r="T7839" s="101">
        <f t="shared" ca="1" si="1098"/>
        <v>8.9610448453303654E-2</v>
      </c>
      <c r="U7839" s="101">
        <f t="shared" si="1099"/>
        <v>0</v>
      </c>
      <c r="V7839" s="101">
        <f t="shared" ca="1" si="1100"/>
        <v>165.1927189974412</v>
      </c>
    </row>
    <row r="7840" spans="2:22" x14ac:dyDescent="0.3">
      <c r="B7840" s="13">
        <v>2023</v>
      </c>
      <c r="C7840" s="13">
        <v>11</v>
      </c>
      <c r="D7840" s="13">
        <v>21</v>
      </c>
      <c r="E7840" s="83" t="s">
        <v>424</v>
      </c>
      <c r="F7840" s="13">
        <v>2</v>
      </c>
      <c r="G7840" s="13">
        <v>1</v>
      </c>
      <c r="H7840" s="13" t="s">
        <v>69</v>
      </c>
      <c r="I7840" s="13" t="s">
        <v>54</v>
      </c>
      <c r="J7840" s="13"/>
      <c r="K7840" s="13" t="s">
        <v>27</v>
      </c>
      <c r="L7840" s="12">
        <f t="shared" ca="1" si="1093"/>
        <v>0.68156187660088974</v>
      </c>
      <c r="M7840" s="101">
        <f t="shared" ca="1" si="1094"/>
        <v>3.5897864040568862E-2</v>
      </c>
      <c r="N7840" s="101">
        <f t="shared" ca="1" si="1101"/>
        <v>1061.3090334996948</v>
      </c>
      <c r="O7840" s="101">
        <f t="shared" ca="1" si="1095"/>
        <v>7.3540526485235999E-2</v>
      </c>
      <c r="Q7840" s="12">
        <f t="shared" ca="1" si="1096"/>
        <v>0</v>
      </c>
      <c r="R7840" s="101">
        <f t="shared" ca="1" si="1097"/>
        <v>0</v>
      </c>
      <c r="S7840" s="13"/>
      <c r="T7840" s="101">
        <f t="shared" ca="1" si="1098"/>
        <v>3.5897864040568862E-2</v>
      </c>
      <c r="U7840" s="101">
        <f t="shared" si="1099"/>
        <v>0</v>
      </c>
      <c r="V7840" s="101">
        <f t="shared" ca="1" si="1100"/>
        <v>165.22861686148178</v>
      </c>
    </row>
    <row r="7841" spans="2:22" x14ac:dyDescent="0.3">
      <c r="B7841" s="13">
        <v>2023</v>
      </c>
      <c r="C7841" s="13">
        <v>11</v>
      </c>
      <c r="D7841" s="13">
        <v>21</v>
      </c>
      <c r="E7841" s="83" t="s">
        <v>424</v>
      </c>
      <c r="F7841" s="13">
        <v>2</v>
      </c>
      <c r="G7841" s="13">
        <v>2</v>
      </c>
      <c r="H7841" s="13" t="s">
        <v>69</v>
      </c>
      <c r="I7841" s="13" t="s">
        <v>54</v>
      </c>
      <c r="J7841" s="13"/>
      <c r="K7841" s="13" t="s">
        <v>27</v>
      </c>
      <c r="L7841" s="12">
        <f t="shared" ca="1" si="1093"/>
        <v>0.9328766277928966</v>
      </c>
      <c r="M7841" s="101">
        <f t="shared" ca="1" si="1094"/>
        <v>4.9134611985851867E-2</v>
      </c>
      <c r="N7841" s="101">
        <f t="shared" ca="1" si="1101"/>
        <v>1061.3090334996948</v>
      </c>
      <c r="O7841" s="101">
        <f t="shared" ca="1" si="1095"/>
        <v>0.10065738813885354</v>
      </c>
      <c r="Q7841" s="12">
        <f t="shared" ca="1" si="1096"/>
        <v>0</v>
      </c>
      <c r="R7841" s="101">
        <f t="shared" ca="1" si="1097"/>
        <v>0</v>
      </c>
      <c r="S7841" s="13"/>
      <c r="T7841" s="101">
        <f t="shared" ca="1" si="1098"/>
        <v>4.9134611985851867E-2</v>
      </c>
      <c r="U7841" s="101">
        <f t="shared" si="1099"/>
        <v>0</v>
      </c>
      <c r="V7841" s="101">
        <f t="shared" ca="1" si="1100"/>
        <v>165.27775147346765</v>
      </c>
    </row>
    <row r="7842" spans="2:22" x14ac:dyDescent="0.3">
      <c r="B7842" s="13">
        <v>2023</v>
      </c>
      <c r="C7842" s="13">
        <v>11</v>
      </c>
      <c r="D7842" s="13">
        <v>21</v>
      </c>
      <c r="E7842" s="83" t="s">
        <v>424</v>
      </c>
      <c r="F7842" s="13">
        <v>2</v>
      </c>
      <c r="G7842" s="13">
        <v>3</v>
      </c>
      <c r="H7842" s="13" t="s">
        <v>69</v>
      </c>
      <c r="I7842" s="13" t="s">
        <v>54</v>
      </c>
      <c r="J7842" s="13"/>
      <c r="K7842" s="13" t="s">
        <v>27</v>
      </c>
      <c r="L7842" s="12">
        <f t="shared" ca="1" si="1093"/>
        <v>0.78165927485867659</v>
      </c>
      <c r="M7842" s="101">
        <f t="shared" ca="1" si="1094"/>
        <v>4.1169994006806494E-2</v>
      </c>
      <c r="N7842" s="101">
        <f t="shared" ca="1" si="1101"/>
        <v>1061.3090334996948</v>
      </c>
      <c r="O7842" s="101">
        <f t="shared" ca="1" si="1095"/>
        <v>8.4341035757251201E-2</v>
      </c>
      <c r="Q7842" s="12">
        <f t="shared" ca="1" si="1096"/>
        <v>0</v>
      </c>
      <c r="R7842" s="101">
        <f t="shared" ca="1" si="1097"/>
        <v>0</v>
      </c>
      <c r="S7842" s="13"/>
      <c r="T7842" s="101">
        <f t="shared" ca="1" si="1098"/>
        <v>4.1169994006806494E-2</v>
      </c>
      <c r="U7842" s="101">
        <f t="shared" si="1099"/>
        <v>0</v>
      </c>
      <c r="V7842" s="101">
        <f t="shared" ca="1" si="1100"/>
        <v>165.31892146747444</v>
      </c>
    </row>
    <row r="7843" spans="2:22" x14ac:dyDescent="0.3">
      <c r="B7843" s="13">
        <v>2023</v>
      </c>
      <c r="C7843" s="13">
        <v>11</v>
      </c>
      <c r="D7843" s="13">
        <v>21</v>
      </c>
      <c r="E7843" s="83" t="s">
        <v>424</v>
      </c>
      <c r="F7843" s="13">
        <v>2</v>
      </c>
      <c r="G7843" s="13">
        <v>4</v>
      </c>
      <c r="H7843" s="13" t="s">
        <v>69</v>
      </c>
      <c r="I7843" s="13" t="s">
        <v>54</v>
      </c>
      <c r="J7843" s="13"/>
      <c r="K7843" s="13" t="s">
        <v>27</v>
      </c>
      <c r="L7843" s="12">
        <f t="shared" ca="1" si="1093"/>
        <v>0.92059920541330387</v>
      </c>
      <c r="M7843" s="101">
        <f t="shared" ca="1" si="1094"/>
        <v>4.8487960149118714E-2</v>
      </c>
      <c r="N7843" s="101">
        <f t="shared" ca="1" si="1101"/>
        <v>1061.3090334996948</v>
      </c>
      <c r="O7843" s="101">
        <f t="shared" ca="1" si="1095"/>
        <v>9.9332654264095488E-2</v>
      </c>
      <c r="Q7843" s="12">
        <f t="shared" ca="1" si="1096"/>
        <v>0</v>
      </c>
      <c r="R7843" s="101">
        <f t="shared" ca="1" si="1097"/>
        <v>0</v>
      </c>
      <c r="S7843" s="13"/>
      <c r="T7843" s="101">
        <f t="shared" ca="1" si="1098"/>
        <v>4.8487960149118714E-2</v>
      </c>
      <c r="U7843" s="101">
        <f t="shared" si="1099"/>
        <v>0</v>
      </c>
      <c r="V7843" s="101">
        <f t="shared" ca="1" si="1100"/>
        <v>165.36740942762356</v>
      </c>
    </row>
    <row r="7844" spans="2:22" x14ac:dyDescent="0.3">
      <c r="B7844" s="13">
        <v>2023</v>
      </c>
      <c r="C7844" s="13">
        <v>11</v>
      </c>
      <c r="D7844" s="13">
        <v>21</v>
      </c>
      <c r="E7844" s="83" t="s">
        <v>424</v>
      </c>
      <c r="F7844" s="13">
        <v>2</v>
      </c>
      <c r="G7844" s="13">
        <v>5</v>
      </c>
      <c r="H7844" s="13" t="s">
        <v>69</v>
      </c>
      <c r="I7844" s="13" t="s">
        <v>54</v>
      </c>
      <c r="J7844" s="13"/>
      <c r="K7844" s="13" t="s">
        <v>27</v>
      </c>
      <c r="L7844" s="12">
        <f t="shared" ca="1" si="1093"/>
        <v>0.86934538459082766</v>
      </c>
      <c r="M7844" s="101">
        <f t="shared" ca="1" si="1094"/>
        <v>4.5788421406398896E-2</v>
      </c>
      <c r="N7844" s="101">
        <f t="shared" ca="1" si="1101"/>
        <v>1061.3090334996948</v>
      </c>
      <c r="O7844" s="101">
        <f t="shared" ca="1" si="1095"/>
        <v>9.3802366997350298E-2</v>
      </c>
      <c r="Q7844" s="12">
        <f t="shared" ca="1" si="1096"/>
        <v>0</v>
      </c>
      <c r="R7844" s="101">
        <f t="shared" ca="1" si="1097"/>
        <v>0</v>
      </c>
      <c r="S7844" s="13"/>
      <c r="T7844" s="101">
        <f t="shared" ca="1" si="1098"/>
        <v>4.5788421406398896E-2</v>
      </c>
      <c r="U7844" s="101">
        <f t="shared" si="1099"/>
        <v>0</v>
      </c>
      <c r="V7844" s="101">
        <f t="shared" ca="1" si="1100"/>
        <v>165.41319784902996</v>
      </c>
    </row>
    <row r="7845" spans="2:22" x14ac:dyDescent="0.3">
      <c r="B7845" s="13">
        <v>2023</v>
      </c>
      <c r="C7845" s="13">
        <v>11</v>
      </c>
      <c r="D7845" s="13">
        <v>21</v>
      </c>
      <c r="E7845" s="83" t="s">
        <v>424</v>
      </c>
      <c r="F7845" s="13">
        <v>2</v>
      </c>
      <c r="G7845" s="13">
        <v>6</v>
      </c>
      <c r="H7845" s="13" t="s">
        <v>69</v>
      </c>
      <c r="I7845" s="13" t="s">
        <v>54</v>
      </c>
      <c r="J7845" s="13"/>
      <c r="K7845" s="13" t="s">
        <v>27</v>
      </c>
      <c r="L7845" s="12">
        <f t="shared" ca="1" si="1093"/>
        <v>0.87176821851151653</v>
      </c>
      <c r="M7845" s="101">
        <f t="shared" ca="1" si="1094"/>
        <v>4.5916032069001578E-2</v>
      </c>
      <c r="N7845" s="101">
        <f t="shared" ca="1" si="1101"/>
        <v>1061.3090334996948</v>
      </c>
      <c r="O7845" s="101">
        <f t="shared" ca="1" si="1095"/>
        <v>9.4063790777392631E-2</v>
      </c>
      <c r="Q7845" s="12">
        <f t="shared" ca="1" si="1096"/>
        <v>0</v>
      </c>
      <c r="R7845" s="101">
        <f t="shared" ca="1" si="1097"/>
        <v>0</v>
      </c>
      <c r="S7845" s="13"/>
      <c r="T7845" s="101">
        <f t="shared" ca="1" si="1098"/>
        <v>4.5916032069001578E-2</v>
      </c>
      <c r="U7845" s="101">
        <f t="shared" si="1099"/>
        <v>0</v>
      </c>
      <c r="V7845" s="101">
        <f t="shared" ca="1" si="1100"/>
        <v>165.45911388109894</v>
      </c>
    </row>
    <row r="7846" spans="2:22" x14ac:dyDescent="0.3">
      <c r="B7846" s="13">
        <v>2023</v>
      </c>
      <c r="C7846" s="13">
        <v>11</v>
      </c>
      <c r="D7846" s="13">
        <v>21</v>
      </c>
      <c r="E7846" s="83" t="s">
        <v>424</v>
      </c>
      <c r="F7846" s="13">
        <v>2</v>
      </c>
      <c r="G7846" s="13">
        <v>7</v>
      </c>
      <c r="H7846" s="13" t="s">
        <v>69</v>
      </c>
      <c r="I7846" s="13" t="s">
        <v>54</v>
      </c>
      <c r="J7846" s="13"/>
      <c r="K7846" s="13" t="s">
        <v>27</v>
      </c>
      <c r="L7846" s="12">
        <f t="shared" ca="1" si="1093"/>
        <v>0.88793419354135128</v>
      </c>
      <c r="M7846" s="101">
        <f t="shared" ca="1" si="1094"/>
        <v>4.6767493973822974E-2</v>
      </c>
      <c r="N7846" s="101">
        <f t="shared" ca="1" si="1101"/>
        <v>1061.3090334996948</v>
      </c>
      <c r="O7846" s="101">
        <f t="shared" ca="1" si="1095"/>
        <v>9.5808099483111794E-2</v>
      </c>
      <c r="Q7846" s="12">
        <f t="shared" ca="1" si="1096"/>
        <v>2.8080961311315256</v>
      </c>
      <c r="R7846" s="101">
        <f t="shared" ca="1" si="1097"/>
        <v>0.16254170801700826</v>
      </c>
      <c r="S7846" s="13"/>
      <c r="T7846" s="101">
        <f t="shared" ca="1" si="1098"/>
        <v>0</v>
      </c>
      <c r="U7846" s="101">
        <f t="shared" si="1099"/>
        <v>0</v>
      </c>
      <c r="V7846" s="101">
        <f t="shared" ca="1" si="1100"/>
        <v>165.13403046506491</v>
      </c>
    </row>
    <row r="7847" spans="2:22" x14ac:dyDescent="0.3">
      <c r="B7847" s="13">
        <v>2023</v>
      </c>
      <c r="C7847" s="13">
        <v>11</v>
      </c>
      <c r="D7847" s="13">
        <v>21</v>
      </c>
      <c r="E7847" s="83" t="s">
        <v>424</v>
      </c>
      <c r="F7847" s="13">
        <v>2</v>
      </c>
      <c r="G7847" s="13">
        <v>8</v>
      </c>
      <c r="H7847" s="13" t="s">
        <v>69</v>
      </c>
      <c r="I7847" s="13" t="s">
        <v>54</v>
      </c>
      <c r="J7847" s="13"/>
      <c r="K7847" s="13" t="s">
        <v>27</v>
      </c>
      <c r="L7847" s="12">
        <f t="shared" ca="1" si="1093"/>
        <v>1.2534779580154138</v>
      </c>
      <c r="M7847" s="101">
        <f t="shared" ca="1" si="1094"/>
        <v>6.6020684048671854E-2</v>
      </c>
      <c r="N7847" s="101">
        <f t="shared" ca="1" si="1101"/>
        <v>1061.3090334996948</v>
      </c>
      <c r="O7847" s="101">
        <f t="shared" ca="1" si="1095"/>
        <v>0.13525027166986314</v>
      </c>
      <c r="Q7847" s="12">
        <f t="shared" ca="1" si="1096"/>
        <v>2.1974002955192908</v>
      </c>
      <c r="R7847" s="101">
        <f t="shared" ca="1" si="1097"/>
        <v>7.9903025869703187E-2</v>
      </c>
      <c r="S7847" s="13"/>
      <c r="T7847" s="101">
        <f t="shared" ca="1" si="1098"/>
        <v>0</v>
      </c>
      <c r="U7847" s="101">
        <f t="shared" si="1099"/>
        <v>0</v>
      </c>
      <c r="V7847" s="101">
        <f t="shared" ca="1" si="1100"/>
        <v>164.97422441332552</v>
      </c>
    </row>
    <row r="7848" spans="2:22" x14ac:dyDescent="0.3">
      <c r="B7848" s="13">
        <v>2023</v>
      </c>
      <c r="C7848" s="13">
        <v>11</v>
      </c>
      <c r="D7848" s="13">
        <v>21</v>
      </c>
      <c r="E7848" s="83" t="s">
        <v>424</v>
      </c>
      <c r="F7848" s="13">
        <v>2</v>
      </c>
      <c r="G7848" s="13">
        <v>9</v>
      </c>
      <c r="H7848" s="13" t="s">
        <v>69</v>
      </c>
      <c r="I7848" s="13" t="s">
        <v>54</v>
      </c>
      <c r="J7848" s="13"/>
      <c r="K7848" s="13" t="s">
        <v>27</v>
      </c>
      <c r="L7848" s="12">
        <f t="shared" ca="1" si="1093"/>
        <v>1.359470504222259</v>
      </c>
      <c r="M7848" s="101">
        <f t="shared" ca="1" si="1094"/>
        <v>7.1603311457386382E-2</v>
      </c>
      <c r="N7848" s="101">
        <f t="shared" ca="1" si="1101"/>
        <v>1061.3090334996948</v>
      </c>
      <c r="O7848" s="101">
        <f t="shared" ca="1" si="1095"/>
        <v>0.14668686740558173</v>
      </c>
      <c r="Q7848" s="12">
        <f t="shared" ca="1" si="1096"/>
        <v>5.6000000000000005</v>
      </c>
      <c r="R7848" s="101">
        <f t="shared" ca="1" si="1097"/>
        <v>0.35896082181758582</v>
      </c>
      <c r="S7848" s="13"/>
      <c r="T7848" s="101">
        <f t="shared" ca="1" si="1098"/>
        <v>0</v>
      </c>
      <c r="U7848" s="101">
        <f t="shared" si="1099"/>
        <v>0</v>
      </c>
      <c r="V7848" s="101">
        <f t="shared" ca="1" si="1100"/>
        <v>164.25630276969034</v>
      </c>
    </row>
    <row r="7849" spans="2:22" x14ac:dyDescent="0.3">
      <c r="B7849" s="13">
        <v>2023</v>
      </c>
      <c r="C7849" s="13">
        <v>11</v>
      </c>
      <c r="D7849" s="13">
        <v>21</v>
      </c>
      <c r="E7849" s="83" t="s">
        <v>424</v>
      </c>
      <c r="F7849" s="13">
        <v>2</v>
      </c>
      <c r="G7849" s="13">
        <v>10</v>
      </c>
      <c r="H7849" s="13" t="s">
        <v>70</v>
      </c>
      <c r="I7849" s="13" t="s">
        <v>54</v>
      </c>
      <c r="J7849" s="13"/>
      <c r="K7849" s="13" t="s">
        <v>27</v>
      </c>
      <c r="L7849" s="12">
        <f t="shared" ca="1" si="1093"/>
        <v>1.2587203412031971</v>
      </c>
      <c r="M7849" s="101">
        <f t="shared" ca="1" si="1094"/>
        <v>3.9851086002493222E-2</v>
      </c>
      <c r="N7849" s="101">
        <f t="shared" ca="1" si="1101"/>
        <v>1061.3090334996948</v>
      </c>
      <c r="O7849" s="101">
        <f t="shared" ca="1" si="1095"/>
        <v>3.9851086002493222E-2</v>
      </c>
      <c r="Q7849" s="12">
        <f t="shared" ca="1" si="1096"/>
        <v>5.6000000000000005</v>
      </c>
      <c r="R7849" s="101">
        <f t="shared" ca="1" si="1097"/>
        <v>0.36748932311714944</v>
      </c>
      <c r="S7849" s="13"/>
      <c r="T7849" s="101">
        <f t="shared" ca="1" si="1098"/>
        <v>0</v>
      </c>
      <c r="U7849" s="101">
        <f t="shared" si="1099"/>
        <v>0</v>
      </c>
      <c r="V7849" s="101">
        <f t="shared" ca="1" si="1100"/>
        <v>163.52132412345603</v>
      </c>
    </row>
    <row r="7850" spans="2:22" x14ac:dyDescent="0.3">
      <c r="B7850" s="13">
        <v>2023</v>
      </c>
      <c r="C7850" s="13">
        <v>11</v>
      </c>
      <c r="D7850" s="13">
        <v>21</v>
      </c>
      <c r="E7850" s="83" t="s">
        <v>424</v>
      </c>
      <c r="F7850" s="13">
        <v>2</v>
      </c>
      <c r="G7850" s="13">
        <v>11</v>
      </c>
      <c r="H7850" s="13" t="s">
        <v>70</v>
      </c>
      <c r="I7850" s="13" t="s">
        <v>54</v>
      </c>
      <c r="J7850" s="13"/>
      <c r="K7850" s="13" t="s">
        <v>27</v>
      </c>
      <c r="L7850" s="12">
        <f t="shared" ca="1" si="1093"/>
        <v>0.97366162910122556</v>
      </c>
      <c r="M7850" s="101">
        <f t="shared" ca="1" si="1094"/>
        <v>3.08261271773448E-2</v>
      </c>
      <c r="N7850" s="101">
        <f t="shared" ca="1" si="1101"/>
        <v>1061.3090334996948</v>
      </c>
      <c r="O7850" s="101">
        <f t="shared" ca="1" si="1095"/>
        <v>3.08261271773448E-2</v>
      </c>
      <c r="Q7850" s="12">
        <f t="shared" ca="1" si="1096"/>
        <v>5.6000000000000005</v>
      </c>
      <c r="R7850" s="101">
        <f t="shared" ca="1" si="1097"/>
        <v>0.39161954309658137</v>
      </c>
      <c r="S7850" s="13"/>
      <c r="T7850" s="101">
        <f t="shared" ca="1" si="1098"/>
        <v>0</v>
      </c>
      <c r="U7850" s="101">
        <f t="shared" si="1099"/>
        <v>0</v>
      </c>
      <c r="V7850" s="101">
        <f t="shared" ca="1" si="1100"/>
        <v>162.73808503726289</v>
      </c>
    </row>
    <row r="7851" spans="2:22" x14ac:dyDescent="0.3">
      <c r="B7851" s="13">
        <v>2023</v>
      </c>
      <c r="C7851" s="13">
        <v>11</v>
      </c>
      <c r="D7851" s="13">
        <v>21</v>
      </c>
      <c r="E7851" s="83" t="s">
        <v>424</v>
      </c>
      <c r="F7851" s="13">
        <v>2</v>
      </c>
      <c r="G7851" s="13">
        <v>12</v>
      </c>
      <c r="H7851" s="13" t="s">
        <v>70</v>
      </c>
      <c r="I7851" s="13" t="s">
        <v>54</v>
      </c>
      <c r="J7851" s="13"/>
      <c r="K7851" s="13" t="s">
        <v>27</v>
      </c>
      <c r="L7851" s="12">
        <f t="shared" ca="1" si="1093"/>
        <v>1.0232786710426711</v>
      </c>
      <c r="M7851" s="101">
        <f t="shared" ca="1" si="1094"/>
        <v>3.2397002725210969E-2</v>
      </c>
      <c r="N7851" s="101">
        <f t="shared" ca="1" si="1101"/>
        <v>1061.3090334996948</v>
      </c>
      <c r="O7851" s="101">
        <f t="shared" ca="1" si="1095"/>
        <v>3.2397002725210969E-2</v>
      </c>
      <c r="Q7851" s="12">
        <f t="shared" ca="1" si="1096"/>
        <v>4.7872300354490775</v>
      </c>
      <c r="R7851" s="101">
        <f t="shared" ca="1" si="1097"/>
        <v>0.31861848299700229</v>
      </c>
      <c r="S7851" s="13"/>
      <c r="T7851" s="101">
        <f t="shared" ca="1" si="1098"/>
        <v>0</v>
      </c>
      <c r="U7851" s="101">
        <f t="shared" si="1099"/>
        <v>0</v>
      </c>
      <c r="V7851" s="101">
        <f t="shared" ca="1" si="1100"/>
        <v>162.10084807126887</v>
      </c>
    </row>
    <row r="7852" spans="2:22" x14ac:dyDescent="0.3">
      <c r="B7852" s="13">
        <v>2023</v>
      </c>
      <c r="C7852" s="13">
        <v>11</v>
      </c>
      <c r="D7852" s="13">
        <v>21</v>
      </c>
      <c r="E7852" s="83" t="s">
        <v>424</v>
      </c>
      <c r="F7852" s="13">
        <v>2</v>
      </c>
      <c r="G7852" s="13">
        <v>13</v>
      </c>
      <c r="H7852" s="13" t="s">
        <v>70</v>
      </c>
      <c r="I7852" s="13" t="s">
        <v>54</v>
      </c>
      <c r="J7852" s="13"/>
      <c r="K7852" s="13" t="s">
        <v>27</v>
      </c>
      <c r="L7852" s="12">
        <f t="shared" ca="1" si="1093"/>
        <v>1.116259287862827</v>
      </c>
      <c r="M7852" s="101">
        <f t="shared" ca="1" si="1094"/>
        <v>3.5340769053737106E-2</v>
      </c>
      <c r="N7852" s="101">
        <f t="shared" ca="1" si="1101"/>
        <v>1061.3090334996948</v>
      </c>
      <c r="O7852" s="101">
        <f t="shared" ca="1" si="1095"/>
        <v>3.5340769053737106E-2</v>
      </c>
      <c r="Q7852" s="12">
        <f t="shared" ca="1" si="1096"/>
        <v>3.2276020529612266</v>
      </c>
      <c r="R7852" s="101">
        <f t="shared" ca="1" si="1097"/>
        <v>0.17872516506557951</v>
      </c>
      <c r="S7852" s="13"/>
      <c r="T7852" s="101">
        <f t="shared" ca="1" si="1098"/>
        <v>0</v>
      </c>
      <c r="U7852" s="101">
        <f t="shared" si="1099"/>
        <v>0</v>
      </c>
      <c r="V7852" s="101">
        <f t="shared" ca="1" si="1100"/>
        <v>161.74339774113773</v>
      </c>
    </row>
    <row r="7853" spans="2:22" x14ac:dyDescent="0.3">
      <c r="B7853" s="13">
        <v>2023</v>
      </c>
      <c r="C7853" s="13">
        <v>11</v>
      </c>
      <c r="D7853" s="13">
        <v>21</v>
      </c>
      <c r="E7853" s="83" t="s">
        <v>424</v>
      </c>
      <c r="F7853" s="13">
        <v>2</v>
      </c>
      <c r="G7853" s="13">
        <v>14</v>
      </c>
      <c r="H7853" s="13" t="s">
        <v>70</v>
      </c>
      <c r="I7853" s="13" t="s">
        <v>54</v>
      </c>
      <c r="J7853" s="13"/>
      <c r="K7853" s="13" t="s">
        <v>27</v>
      </c>
      <c r="L7853" s="12">
        <f t="shared" ca="1" si="1093"/>
        <v>1.4902023147536305</v>
      </c>
      <c r="M7853" s="101">
        <f t="shared" ca="1" si="1094"/>
        <v>4.7179805285099942E-2</v>
      </c>
      <c r="N7853" s="101">
        <f t="shared" ca="1" si="1101"/>
        <v>1061.3090334996948</v>
      </c>
      <c r="O7853" s="101">
        <f t="shared" ca="1" si="1095"/>
        <v>4.7179805285099942E-2</v>
      </c>
      <c r="Q7853" s="12">
        <f t="shared" ca="1" si="1096"/>
        <v>5.6000000000000005</v>
      </c>
      <c r="R7853" s="101">
        <f t="shared" ca="1" si="1097"/>
        <v>0.34789437405610524</v>
      </c>
      <c r="S7853" s="13"/>
      <c r="T7853" s="101">
        <f t="shared" ca="1" si="1098"/>
        <v>0</v>
      </c>
      <c r="U7853" s="101">
        <f t="shared" si="1099"/>
        <v>0</v>
      </c>
      <c r="V7853" s="101">
        <f t="shared" ca="1" si="1100"/>
        <v>161.04760899302553</v>
      </c>
    </row>
    <row r="7854" spans="2:22" x14ac:dyDescent="0.3">
      <c r="B7854" s="13">
        <v>2023</v>
      </c>
      <c r="C7854" s="13">
        <v>11</v>
      </c>
      <c r="D7854" s="13">
        <v>21</v>
      </c>
      <c r="E7854" s="83" t="s">
        <v>424</v>
      </c>
      <c r="F7854" s="13">
        <v>2</v>
      </c>
      <c r="G7854" s="13">
        <v>15</v>
      </c>
      <c r="H7854" s="13" t="s">
        <v>70</v>
      </c>
      <c r="I7854" s="13" t="s">
        <v>54</v>
      </c>
      <c r="J7854" s="13"/>
      <c r="K7854" s="13" t="s">
        <v>27</v>
      </c>
      <c r="L7854" s="12">
        <f t="shared" ca="1" si="1093"/>
        <v>1.3341105535412598</v>
      </c>
      <c r="M7854" s="101">
        <f t="shared" ca="1" si="1094"/>
        <v>4.2237940125116287E-2</v>
      </c>
      <c r="N7854" s="101">
        <f t="shared" ca="1" si="1101"/>
        <v>1061.3090334996948</v>
      </c>
      <c r="O7854" s="101">
        <f t="shared" ca="1" si="1095"/>
        <v>4.2237940125116287E-2</v>
      </c>
      <c r="Q7854" s="12">
        <f t="shared" ca="1" si="1096"/>
        <v>5.6000000000000005</v>
      </c>
      <c r="R7854" s="101">
        <f t="shared" ca="1" si="1097"/>
        <v>0.3611075416427324</v>
      </c>
      <c r="S7854" s="13"/>
      <c r="T7854" s="101">
        <f t="shared" ca="1" si="1098"/>
        <v>0</v>
      </c>
      <c r="U7854" s="101">
        <f t="shared" si="1099"/>
        <v>0</v>
      </c>
      <c r="V7854" s="101">
        <f t="shared" ca="1" si="1100"/>
        <v>160.32539390974009</v>
      </c>
    </row>
    <row r="7855" spans="2:22" x14ac:dyDescent="0.3">
      <c r="B7855" s="13">
        <v>2023</v>
      </c>
      <c r="C7855" s="13">
        <v>11</v>
      </c>
      <c r="D7855" s="13">
        <v>21</v>
      </c>
      <c r="E7855" s="83" t="s">
        <v>424</v>
      </c>
      <c r="F7855" s="13">
        <v>2</v>
      </c>
      <c r="G7855" s="13">
        <v>16</v>
      </c>
      <c r="H7855" s="13" t="s">
        <v>71</v>
      </c>
      <c r="I7855" s="13" t="s">
        <v>54</v>
      </c>
      <c r="J7855" s="13"/>
      <c r="K7855" s="13" t="s">
        <v>27</v>
      </c>
      <c r="L7855" s="12">
        <f t="shared" ca="1" si="1093"/>
        <v>1.0633866589487497</v>
      </c>
      <c r="M7855" s="101">
        <f t="shared" ca="1" si="1094"/>
        <v>9.2631611861025601E-2</v>
      </c>
      <c r="N7855" s="101">
        <f t="shared" ca="1" si="1101"/>
        <v>1061.5189637492822</v>
      </c>
      <c r="O7855" s="101">
        <f t="shared" ca="1" si="1095"/>
        <v>0.29971552982470512</v>
      </c>
      <c r="Q7855" s="12">
        <f t="shared" ca="1" si="1096"/>
        <v>0</v>
      </c>
      <c r="R7855" s="101">
        <f t="shared" ca="1" si="1097"/>
        <v>0</v>
      </c>
      <c r="S7855" s="13"/>
      <c r="T7855" s="101">
        <f t="shared" ca="1" si="1098"/>
        <v>9.2631611861025601E-2</v>
      </c>
      <c r="U7855" s="101">
        <f t="shared" ca="1" si="1099"/>
        <v>0.2099302495874657</v>
      </c>
      <c r="V7855" s="101">
        <f t="shared" ca="1" si="1100"/>
        <v>160.6279557711886</v>
      </c>
    </row>
    <row r="7856" spans="2:22" x14ac:dyDescent="0.3">
      <c r="B7856" s="13">
        <v>2023</v>
      </c>
      <c r="C7856" s="13">
        <v>11</v>
      </c>
      <c r="D7856" s="13">
        <v>21</v>
      </c>
      <c r="E7856" s="83" t="s">
        <v>424</v>
      </c>
      <c r="F7856" s="13">
        <v>2</v>
      </c>
      <c r="G7856" s="13">
        <v>17</v>
      </c>
      <c r="H7856" s="13" t="s">
        <v>71</v>
      </c>
      <c r="I7856" s="13" t="s">
        <v>54</v>
      </c>
      <c r="J7856" s="13"/>
      <c r="K7856" s="13" t="s">
        <v>27</v>
      </c>
      <c r="L7856" s="12">
        <f t="shared" ca="1" si="1093"/>
        <v>1.2426003805177064</v>
      </c>
      <c r="M7856" s="101">
        <f t="shared" ca="1" si="1094"/>
        <v>0.10824291914689742</v>
      </c>
      <c r="N7856" s="101">
        <f t="shared" ca="1" si="1101"/>
        <v>1061.7642737744027</v>
      </c>
      <c r="O7856" s="101">
        <f t="shared" ca="1" si="1095"/>
        <v>0.35022691724891553</v>
      </c>
      <c r="Q7856" s="12">
        <f t="shared" ca="1" si="1096"/>
        <v>3.6628918552831471</v>
      </c>
      <c r="R7856" s="101">
        <f t="shared" ca="1" si="1097"/>
        <v>0.20487767333889459</v>
      </c>
      <c r="S7856" s="13"/>
      <c r="T7856" s="101">
        <f t="shared" ca="1" si="1098"/>
        <v>0</v>
      </c>
      <c r="U7856" s="101">
        <f t="shared" ca="1" si="1099"/>
        <v>0.24531002512053721</v>
      </c>
      <c r="V7856" s="101">
        <f t="shared" ca="1" si="1100"/>
        <v>160.46351044963134</v>
      </c>
    </row>
    <row r="7857" spans="2:22" x14ac:dyDescent="0.3">
      <c r="B7857" s="13">
        <v>2023</v>
      </c>
      <c r="C7857" s="13">
        <v>11</v>
      </c>
      <c r="D7857" s="13">
        <v>21</v>
      </c>
      <c r="E7857" s="83" t="s">
        <v>424</v>
      </c>
      <c r="F7857" s="13">
        <v>2</v>
      </c>
      <c r="G7857" s="13">
        <v>18</v>
      </c>
      <c r="H7857" s="13" t="s">
        <v>71</v>
      </c>
      <c r="I7857" s="13" t="s">
        <v>54</v>
      </c>
      <c r="J7857" s="13"/>
      <c r="K7857" s="13" t="s">
        <v>27</v>
      </c>
      <c r="L7857" s="12">
        <f t="shared" ca="1" si="1093"/>
        <v>1.3169646195578724</v>
      </c>
      <c r="M7857" s="101">
        <f t="shared" ca="1" si="1094"/>
        <v>0.11472078800968627</v>
      </c>
      <c r="N7857" s="101">
        <f t="shared" ca="1" si="1101"/>
        <v>1062.0242645397138</v>
      </c>
      <c r="O7857" s="101">
        <f t="shared" ca="1" si="1095"/>
        <v>0.3711864780223863</v>
      </c>
      <c r="Q7857" s="12">
        <f t="shared" ca="1" si="1096"/>
        <v>0</v>
      </c>
      <c r="R7857" s="101">
        <f t="shared" ca="1" si="1097"/>
        <v>0</v>
      </c>
      <c r="S7857" s="13"/>
      <c r="T7857" s="101">
        <f t="shared" ca="1" si="1098"/>
        <v>0.11472078800968627</v>
      </c>
      <c r="U7857" s="101">
        <f t="shared" ca="1" si="1099"/>
        <v>0.25999076531104998</v>
      </c>
      <c r="V7857" s="101">
        <f t="shared" ca="1" si="1100"/>
        <v>160.83822200295208</v>
      </c>
    </row>
    <row r="7858" spans="2:22" x14ac:dyDescent="0.3">
      <c r="B7858" s="13">
        <v>2023</v>
      </c>
      <c r="C7858" s="13">
        <v>11</v>
      </c>
      <c r="D7858" s="13">
        <v>21</v>
      </c>
      <c r="E7858" s="83" t="s">
        <v>424</v>
      </c>
      <c r="F7858" s="13">
        <v>2</v>
      </c>
      <c r="G7858" s="13">
        <v>19</v>
      </c>
      <c r="H7858" s="13" t="s">
        <v>71</v>
      </c>
      <c r="I7858" s="13" t="s">
        <v>54</v>
      </c>
      <c r="J7858" s="13"/>
      <c r="K7858" s="13" t="s">
        <v>27</v>
      </c>
      <c r="L7858" s="12">
        <f t="shared" ca="1" si="1093"/>
        <v>1.8350797300892117</v>
      </c>
      <c r="M7858" s="101">
        <f t="shared" ca="1" si="1094"/>
        <v>0.15985379528807123</v>
      </c>
      <c r="N7858" s="101">
        <f t="shared" ca="1" si="1101"/>
        <v>1062.3865398630955</v>
      </c>
      <c r="O7858" s="101">
        <f t="shared" ca="1" si="1095"/>
        <v>0.51721722192564423</v>
      </c>
      <c r="Q7858" s="12">
        <f t="shared" ca="1" si="1096"/>
        <v>0</v>
      </c>
      <c r="R7858" s="101">
        <f t="shared" ca="1" si="1097"/>
        <v>0</v>
      </c>
      <c r="S7858" s="13"/>
      <c r="T7858" s="101">
        <f t="shared" ca="1" si="1098"/>
        <v>0.15985379528807123</v>
      </c>
      <c r="U7858" s="101">
        <f t="shared" ca="1" si="1099"/>
        <v>0.36227532338177854</v>
      </c>
      <c r="V7858" s="101">
        <f t="shared" ca="1" si="1100"/>
        <v>161.3603511216219</v>
      </c>
    </row>
    <row r="7859" spans="2:22" x14ac:dyDescent="0.3">
      <c r="B7859" s="13">
        <v>2023</v>
      </c>
      <c r="C7859" s="13">
        <v>11</v>
      </c>
      <c r="D7859" s="13">
        <v>21</v>
      </c>
      <c r="E7859" s="83" t="s">
        <v>424</v>
      </c>
      <c r="F7859" s="13">
        <v>2</v>
      </c>
      <c r="G7859" s="13">
        <v>20</v>
      </c>
      <c r="H7859" s="13" t="s">
        <v>69</v>
      </c>
      <c r="I7859" s="13" t="s">
        <v>54</v>
      </c>
      <c r="J7859" s="13"/>
      <c r="K7859" s="13" t="s">
        <v>27</v>
      </c>
      <c r="L7859" s="12">
        <f t="shared" ca="1" si="1093"/>
        <v>1.4154959263965037</v>
      </c>
      <c r="M7859" s="101">
        <f t="shared" ca="1" si="1094"/>
        <v>7.4554170443303855E-2</v>
      </c>
      <c r="N7859" s="101">
        <f t="shared" ca="1" si="1101"/>
        <v>1062.3865398630955</v>
      </c>
      <c r="O7859" s="101">
        <f t="shared" ca="1" si="1095"/>
        <v>0.15273201045818274</v>
      </c>
      <c r="Q7859" s="12">
        <f t="shared" ca="1" si="1096"/>
        <v>0</v>
      </c>
      <c r="R7859" s="101">
        <f t="shared" ca="1" si="1097"/>
        <v>0</v>
      </c>
      <c r="S7859" s="13"/>
      <c r="T7859" s="101">
        <f t="shared" ca="1" si="1098"/>
        <v>7.4554170443303855E-2</v>
      </c>
      <c r="U7859" s="101">
        <f t="shared" si="1099"/>
        <v>0</v>
      </c>
      <c r="V7859" s="101">
        <f t="shared" ca="1" si="1100"/>
        <v>161.4349052920652</v>
      </c>
    </row>
    <row r="7860" spans="2:22" x14ac:dyDescent="0.3">
      <c r="B7860" s="13">
        <v>2023</v>
      </c>
      <c r="C7860" s="13">
        <v>11</v>
      </c>
      <c r="D7860" s="13">
        <v>21</v>
      </c>
      <c r="E7860" s="83" t="s">
        <v>424</v>
      </c>
      <c r="F7860" s="13">
        <v>2</v>
      </c>
      <c r="G7860" s="13">
        <v>21</v>
      </c>
      <c r="H7860" s="13" t="s">
        <v>69</v>
      </c>
      <c r="I7860" s="13" t="s">
        <v>54</v>
      </c>
      <c r="J7860" s="13"/>
      <c r="K7860" s="13" t="s">
        <v>27</v>
      </c>
      <c r="L7860" s="12">
        <f t="shared" ca="1" si="1093"/>
        <v>2.0123635037366316</v>
      </c>
      <c r="M7860" s="101">
        <f t="shared" ca="1" si="1094"/>
        <v>0.10599118574180839</v>
      </c>
      <c r="N7860" s="101">
        <f t="shared" ca="1" si="1101"/>
        <v>1062.3865398630955</v>
      </c>
      <c r="O7860" s="101">
        <f t="shared" ca="1" si="1095"/>
        <v>0.21713402205318255</v>
      </c>
      <c r="Q7860" s="12">
        <f t="shared" ca="1" si="1096"/>
        <v>0</v>
      </c>
      <c r="R7860" s="101">
        <f t="shared" ca="1" si="1097"/>
        <v>0</v>
      </c>
      <c r="S7860" s="13"/>
      <c r="T7860" s="101">
        <f t="shared" ca="1" si="1098"/>
        <v>0.10599118574180839</v>
      </c>
      <c r="U7860" s="101">
        <f t="shared" si="1099"/>
        <v>0</v>
      </c>
      <c r="V7860" s="101">
        <f t="shared" ca="1" si="1100"/>
        <v>161.540896477807</v>
      </c>
    </row>
    <row r="7861" spans="2:22" x14ac:dyDescent="0.3">
      <c r="B7861" s="13">
        <v>2023</v>
      </c>
      <c r="C7861" s="13">
        <v>11</v>
      </c>
      <c r="D7861" s="13">
        <v>21</v>
      </c>
      <c r="E7861" s="83" t="s">
        <v>424</v>
      </c>
      <c r="F7861" s="13">
        <v>2</v>
      </c>
      <c r="G7861" s="13">
        <v>22</v>
      </c>
      <c r="H7861" s="13" t="s">
        <v>69</v>
      </c>
      <c r="I7861" s="13" t="s">
        <v>54</v>
      </c>
      <c r="J7861" s="13"/>
      <c r="K7861" s="13" t="s">
        <v>27</v>
      </c>
      <c r="L7861" s="12">
        <f t="shared" ca="1" si="1093"/>
        <v>1.9671670002213746</v>
      </c>
      <c r="M7861" s="101">
        <f t="shared" ca="1" si="1094"/>
        <v>0.1036106859016598</v>
      </c>
      <c r="N7861" s="101">
        <f t="shared" ca="1" si="1101"/>
        <v>1062.3865398630955</v>
      </c>
      <c r="O7861" s="101">
        <f t="shared" ca="1" si="1095"/>
        <v>0.21225731932388631</v>
      </c>
      <c r="Q7861" s="12">
        <f t="shared" ca="1" si="1096"/>
        <v>0</v>
      </c>
      <c r="R7861" s="101">
        <f t="shared" ca="1" si="1097"/>
        <v>0</v>
      </c>
      <c r="S7861" s="13"/>
      <c r="T7861" s="101">
        <f t="shared" ca="1" si="1098"/>
        <v>0.1036106859016598</v>
      </c>
      <c r="U7861" s="101">
        <f t="shared" si="1099"/>
        <v>0</v>
      </c>
      <c r="V7861" s="101">
        <f t="shared" ca="1" si="1100"/>
        <v>161.64450716370865</v>
      </c>
    </row>
    <row r="7862" spans="2:22" x14ac:dyDescent="0.3">
      <c r="B7862" s="13">
        <v>2023</v>
      </c>
      <c r="C7862" s="13">
        <v>11</v>
      </c>
      <c r="D7862" s="13">
        <v>21</v>
      </c>
      <c r="E7862" s="83" t="s">
        <v>424</v>
      </c>
      <c r="F7862" s="13">
        <v>2</v>
      </c>
      <c r="G7862" s="13">
        <v>23</v>
      </c>
      <c r="H7862" s="13" t="s">
        <v>69</v>
      </c>
      <c r="I7862" s="13" t="s">
        <v>54</v>
      </c>
      <c r="J7862" s="13"/>
      <c r="K7862" s="13" t="s">
        <v>27</v>
      </c>
      <c r="L7862" s="12">
        <f t="shared" ca="1" si="1093"/>
        <v>1.4660824931930214</v>
      </c>
      <c r="M7862" s="101">
        <f t="shared" ca="1" si="1094"/>
        <v>7.721856491647644E-2</v>
      </c>
      <c r="N7862" s="101">
        <f t="shared" ca="1" si="1101"/>
        <v>1062.3865398630955</v>
      </c>
      <c r="O7862" s="101">
        <f t="shared" ca="1" si="1095"/>
        <v>0.158190301015527</v>
      </c>
      <c r="Q7862" s="12">
        <f t="shared" ca="1" si="1096"/>
        <v>0</v>
      </c>
      <c r="R7862" s="101">
        <f t="shared" ca="1" si="1097"/>
        <v>0</v>
      </c>
      <c r="S7862" s="13"/>
      <c r="T7862" s="101">
        <f t="shared" ca="1" si="1098"/>
        <v>7.721856491647644E-2</v>
      </c>
      <c r="U7862" s="101">
        <f t="shared" si="1099"/>
        <v>0</v>
      </c>
      <c r="V7862" s="101">
        <f t="shared" ca="1" si="1100"/>
        <v>161.72172572862513</v>
      </c>
    </row>
    <row r="7863" spans="2:22" x14ac:dyDescent="0.3">
      <c r="B7863" s="13">
        <v>2023</v>
      </c>
      <c r="C7863" s="13">
        <v>11</v>
      </c>
      <c r="D7863" s="13">
        <v>22</v>
      </c>
      <c r="E7863" s="83" t="s">
        <v>425</v>
      </c>
      <c r="F7863" s="13">
        <v>3</v>
      </c>
      <c r="G7863" s="13">
        <v>0</v>
      </c>
      <c r="H7863" s="13" t="s">
        <v>69</v>
      </c>
      <c r="I7863" s="13" t="s">
        <v>54</v>
      </c>
      <c r="J7863" s="13"/>
      <c r="K7863" s="13" t="s">
        <v>27</v>
      </c>
      <c r="L7863" s="12">
        <f t="shared" ca="1" si="1093"/>
        <v>2.0008402882894085</v>
      </c>
      <c r="M7863" s="101">
        <f t="shared" ca="1" si="1094"/>
        <v>0.10538425798420314</v>
      </c>
      <c r="N7863" s="101">
        <f t="shared" ca="1" si="1101"/>
        <v>1062.3865398630955</v>
      </c>
      <c r="O7863" s="101">
        <f t="shared" ca="1" si="1095"/>
        <v>0.21589066710642718</v>
      </c>
      <c r="Q7863" s="12">
        <f t="shared" ca="1" si="1096"/>
        <v>0</v>
      </c>
      <c r="R7863" s="101">
        <f t="shared" ca="1" si="1097"/>
        <v>0</v>
      </c>
      <c r="S7863" s="13"/>
      <c r="T7863" s="101">
        <f t="shared" ca="1" si="1098"/>
        <v>0.10538425798420314</v>
      </c>
      <c r="U7863" s="101">
        <f t="shared" si="1099"/>
        <v>0</v>
      </c>
      <c r="V7863" s="101">
        <f t="shared" ca="1" si="1100"/>
        <v>161.82710998660934</v>
      </c>
    </row>
    <row r="7864" spans="2:22" x14ac:dyDescent="0.3">
      <c r="B7864" s="13">
        <v>2023</v>
      </c>
      <c r="C7864" s="13">
        <v>11</v>
      </c>
      <c r="D7864" s="13">
        <v>22</v>
      </c>
      <c r="E7864" s="83" t="s">
        <v>425</v>
      </c>
      <c r="F7864" s="13">
        <v>3</v>
      </c>
      <c r="G7864" s="13">
        <v>1</v>
      </c>
      <c r="H7864" s="13" t="s">
        <v>69</v>
      </c>
      <c r="I7864" s="13" t="s">
        <v>54</v>
      </c>
      <c r="J7864" s="13"/>
      <c r="K7864" s="13" t="s">
        <v>27</v>
      </c>
      <c r="L7864" s="12">
        <f t="shared" ca="1" si="1093"/>
        <v>0.70364210109544179</v>
      </c>
      <c r="M7864" s="101">
        <f t="shared" ca="1" si="1094"/>
        <v>3.7060829464696923E-2</v>
      </c>
      <c r="N7864" s="101">
        <f t="shared" ca="1" si="1101"/>
        <v>1062.3865398630955</v>
      </c>
      <c r="O7864" s="101">
        <f t="shared" ca="1" si="1095"/>
        <v>7.5922982708198167E-2</v>
      </c>
      <c r="Q7864" s="12">
        <f t="shared" ca="1" si="1096"/>
        <v>0</v>
      </c>
      <c r="R7864" s="101">
        <f t="shared" ca="1" si="1097"/>
        <v>0</v>
      </c>
      <c r="S7864" s="13"/>
      <c r="T7864" s="101">
        <f t="shared" ca="1" si="1098"/>
        <v>3.7060829464696923E-2</v>
      </c>
      <c r="U7864" s="101">
        <f t="shared" si="1099"/>
        <v>0</v>
      </c>
      <c r="V7864" s="101">
        <f t="shared" ca="1" si="1100"/>
        <v>161.86417081607405</v>
      </c>
    </row>
    <row r="7865" spans="2:22" x14ac:dyDescent="0.3">
      <c r="B7865" s="13">
        <v>2023</v>
      </c>
      <c r="C7865" s="13">
        <v>11</v>
      </c>
      <c r="D7865" s="13">
        <v>22</v>
      </c>
      <c r="E7865" s="83" t="s">
        <v>425</v>
      </c>
      <c r="F7865" s="13">
        <v>3</v>
      </c>
      <c r="G7865" s="13">
        <v>2</v>
      </c>
      <c r="H7865" s="13" t="s">
        <v>69</v>
      </c>
      <c r="I7865" s="13" t="s">
        <v>54</v>
      </c>
      <c r="J7865" s="13"/>
      <c r="K7865" s="13" t="s">
        <v>27</v>
      </c>
      <c r="L7865" s="12">
        <f t="shared" ca="1" si="1093"/>
        <v>0.97698620626302257</v>
      </c>
      <c r="M7865" s="101">
        <f t="shared" ca="1" si="1094"/>
        <v>5.1457863483873399E-2</v>
      </c>
      <c r="N7865" s="101">
        <f t="shared" ca="1" si="1101"/>
        <v>1062.3865398630955</v>
      </c>
      <c r="O7865" s="101">
        <f t="shared" ca="1" si="1095"/>
        <v>0.10541681165578014</v>
      </c>
      <c r="Q7865" s="12">
        <f t="shared" ca="1" si="1096"/>
        <v>0</v>
      </c>
      <c r="R7865" s="101">
        <f t="shared" ca="1" si="1097"/>
        <v>0</v>
      </c>
      <c r="S7865" s="13"/>
      <c r="T7865" s="101">
        <f t="shared" ca="1" si="1098"/>
        <v>5.1457863483873399E-2</v>
      </c>
      <c r="U7865" s="101">
        <f t="shared" si="1099"/>
        <v>0</v>
      </c>
      <c r="V7865" s="101">
        <f t="shared" ca="1" si="1100"/>
        <v>161.91562867955793</v>
      </c>
    </row>
    <row r="7866" spans="2:22" x14ac:dyDescent="0.3">
      <c r="B7866" s="13">
        <v>2023</v>
      </c>
      <c r="C7866" s="13">
        <v>11</v>
      </c>
      <c r="D7866" s="13">
        <v>22</v>
      </c>
      <c r="E7866" s="83" t="s">
        <v>425</v>
      </c>
      <c r="F7866" s="13">
        <v>3</v>
      </c>
      <c r="G7866" s="13">
        <v>3</v>
      </c>
      <c r="H7866" s="13" t="s">
        <v>69</v>
      </c>
      <c r="I7866" s="13" t="s">
        <v>54</v>
      </c>
      <c r="J7866" s="13"/>
      <c r="K7866" s="13" t="s">
        <v>27</v>
      </c>
      <c r="L7866" s="12">
        <f t="shared" ca="1" si="1093"/>
        <v>0.91212443113421782</v>
      </c>
      <c r="M7866" s="101">
        <f t="shared" ca="1" si="1094"/>
        <v>4.8041593787839253E-2</v>
      </c>
      <c r="N7866" s="101">
        <f t="shared" ca="1" si="1101"/>
        <v>1062.3865398630955</v>
      </c>
      <c r="O7866" s="101">
        <f t="shared" ca="1" si="1095"/>
        <v>9.8418226119382099E-2</v>
      </c>
      <c r="Q7866" s="12">
        <f t="shared" ca="1" si="1096"/>
        <v>0</v>
      </c>
      <c r="R7866" s="101">
        <f t="shared" ca="1" si="1097"/>
        <v>0</v>
      </c>
      <c r="S7866" s="13"/>
      <c r="T7866" s="101">
        <f t="shared" ca="1" si="1098"/>
        <v>4.8041593787839253E-2</v>
      </c>
      <c r="U7866" s="101">
        <f t="shared" si="1099"/>
        <v>0</v>
      </c>
      <c r="V7866" s="101">
        <f t="shared" ca="1" si="1100"/>
        <v>161.96367027334577</v>
      </c>
    </row>
    <row r="7867" spans="2:22" x14ac:dyDescent="0.3">
      <c r="B7867" s="13">
        <v>2023</v>
      </c>
      <c r="C7867" s="13">
        <v>11</v>
      </c>
      <c r="D7867" s="13">
        <v>22</v>
      </c>
      <c r="E7867" s="83" t="s">
        <v>425</v>
      </c>
      <c r="F7867" s="13">
        <v>3</v>
      </c>
      <c r="G7867" s="13">
        <v>4</v>
      </c>
      <c r="H7867" s="13" t="s">
        <v>69</v>
      </c>
      <c r="I7867" s="13" t="s">
        <v>54</v>
      </c>
      <c r="J7867" s="13"/>
      <c r="K7867" s="13" t="s">
        <v>27</v>
      </c>
      <c r="L7867" s="12">
        <f t="shared" ca="1" si="1093"/>
        <v>0.85053139857151472</v>
      </c>
      <c r="M7867" s="101">
        <f t="shared" ca="1" si="1094"/>
        <v>4.4797488762761684E-2</v>
      </c>
      <c r="N7867" s="101">
        <f t="shared" ca="1" si="1101"/>
        <v>1062.3865398630955</v>
      </c>
      <c r="O7867" s="101">
        <f t="shared" ca="1" si="1095"/>
        <v>9.1772337905866433E-2</v>
      </c>
      <c r="Q7867" s="12">
        <f t="shared" ca="1" si="1096"/>
        <v>0</v>
      </c>
      <c r="R7867" s="101">
        <f t="shared" ca="1" si="1097"/>
        <v>0</v>
      </c>
      <c r="S7867" s="13"/>
      <c r="T7867" s="101">
        <f t="shared" ca="1" si="1098"/>
        <v>4.4797488762761684E-2</v>
      </c>
      <c r="U7867" s="101">
        <f t="shared" si="1099"/>
        <v>0</v>
      </c>
      <c r="V7867" s="101">
        <f t="shared" ca="1" si="1100"/>
        <v>162.00846776210852</v>
      </c>
    </row>
    <row r="7868" spans="2:22" x14ac:dyDescent="0.3">
      <c r="B7868" s="13">
        <v>2023</v>
      </c>
      <c r="C7868" s="13">
        <v>11</v>
      </c>
      <c r="D7868" s="13">
        <v>22</v>
      </c>
      <c r="E7868" s="83" t="s">
        <v>425</v>
      </c>
      <c r="F7868" s="13">
        <v>3</v>
      </c>
      <c r="G7868" s="13">
        <v>5</v>
      </c>
      <c r="H7868" s="13" t="s">
        <v>69</v>
      </c>
      <c r="I7868" s="13" t="s">
        <v>54</v>
      </c>
      <c r="J7868" s="13"/>
      <c r="K7868" s="13" t="s">
        <v>27</v>
      </c>
      <c r="L7868" s="12">
        <f t="shared" ca="1" si="1093"/>
        <v>0.85141530104234409</v>
      </c>
      <c r="M7868" s="101">
        <f t="shared" ca="1" si="1094"/>
        <v>4.4844043905900265E-2</v>
      </c>
      <c r="N7868" s="101">
        <f t="shared" ca="1" si="1101"/>
        <v>1062.3865398630955</v>
      </c>
      <c r="O7868" s="101">
        <f t="shared" ca="1" si="1095"/>
        <v>9.1867710982468917E-2</v>
      </c>
      <c r="Q7868" s="12">
        <f t="shared" ca="1" si="1096"/>
        <v>0</v>
      </c>
      <c r="R7868" s="101">
        <f t="shared" ca="1" si="1097"/>
        <v>0</v>
      </c>
      <c r="S7868" s="13"/>
      <c r="T7868" s="101">
        <f t="shared" ca="1" si="1098"/>
        <v>4.4844043905900265E-2</v>
      </c>
      <c r="U7868" s="101">
        <f t="shared" si="1099"/>
        <v>0</v>
      </c>
      <c r="V7868" s="101">
        <f t="shared" ca="1" si="1100"/>
        <v>162.05331180601442</v>
      </c>
    </row>
    <row r="7869" spans="2:22" x14ac:dyDescent="0.3">
      <c r="B7869" s="13">
        <v>2023</v>
      </c>
      <c r="C7869" s="13">
        <v>11</v>
      </c>
      <c r="D7869" s="13">
        <v>22</v>
      </c>
      <c r="E7869" s="83" t="s">
        <v>425</v>
      </c>
      <c r="F7869" s="13">
        <v>3</v>
      </c>
      <c r="G7869" s="13">
        <v>6</v>
      </c>
      <c r="H7869" s="13" t="s">
        <v>69</v>
      </c>
      <c r="I7869" s="13" t="s">
        <v>54</v>
      </c>
      <c r="J7869" s="13"/>
      <c r="K7869" s="13" t="s">
        <v>27</v>
      </c>
      <c r="L7869" s="12">
        <f t="shared" ca="1" si="1093"/>
        <v>0.86066886680718169</v>
      </c>
      <c r="M7869" s="101">
        <f t="shared" ca="1" si="1094"/>
        <v>4.5331429214734258E-2</v>
      </c>
      <c r="N7869" s="101">
        <f t="shared" ca="1" si="1101"/>
        <v>1062.3865398630955</v>
      </c>
      <c r="O7869" s="101">
        <f t="shared" ca="1" si="1095"/>
        <v>9.2866170728494901E-2</v>
      </c>
      <c r="Q7869" s="12">
        <f t="shared" ca="1" si="1096"/>
        <v>0</v>
      </c>
      <c r="R7869" s="101">
        <f t="shared" ca="1" si="1097"/>
        <v>0</v>
      </c>
      <c r="S7869" s="13"/>
      <c r="T7869" s="101">
        <f t="shared" ca="1" si="1098"/>
        <v>4.5331429214734258E-2</v>
      </c>
      <c r="U7869" s="101">
        <f t="shared" si="1099"/>
        <v>0</v>
      </c>
      <c r="V7869" s="101">
        <f t="shared" ca="1" si="1100"/>
        <v>162.09864323522916</v>
      </c>
    </row>
    <row r="7870" spans="2:22" x14ac:dyDescent="0.3">
      <c r="B7870" s="13">
        <v>2023</v>
      </c>
      <c r="C7870" s="13">
        <v>11</v>
      </c>
      <c r="D7870" s="13">
        <v>22</v>
      </c>
      <c r="E7870" s="83" t="s">
        <v>425</v>
      </c>
      <c r="F7870" s="13">
        <v>3</v>
      </c>
      <c r="G7870" s="13">
        <v>7</v>
      </c>
      <c r="H7870" s="13" t="s">
        <v>69</v>
      </c>
      <c r="I7870" s="13" t="s">
        <v>54</v>
      </c>
      <c r="J7870" s="13"/>
      <c r="K7870" s="13" t="s">
        <v>27</v>
      </c>
      <c r="L7870" s="12">
        <f t="shared" ca="1" si="1093"/>
        <v>0.88278871846877571</v>
      </c>
      <c r="M7870" s="101">
        <f t="shared" ca="1" si="1094"/>
        <v>4.6496481801750415E-2</v>
      </c>
      <c r="N7870" s="101">
        <f t="shared" ca="1" si="1101"/>
        <v>1062.3865398630955</v>
      </c>
      <c r="O7870" s="101">
        <f t="shared" ca="1" si="1095"/>
        <v>9.5252902722780891E-2</v>
      </c>
      <c r="Q7870" s="12">
        <f t="shared" ca="1" si="1096"/>
        <v>3.2585150189498751</v>
      </c>
      <c r="R7870" s="101">
        <f t="shared" ca="1" si="1097"/>
        <v>0.20110523133572505</v>
      </c>
      <c r="S7870" s="13"/>
      <c r="T7870" s="101">
        <f t="shared" ca="1" si="1098"/>
        <v>0</v>
      </c>
      <c r="U7870" s="101">
        <f t="shared" si="1099"/>
        <v>0</v>
      </c>
      <c r="V7870" s="101">
        <f t="shared" ca="1" si="1100"/>
        <v>161.6964327725577</v>
      </c>
    </row>
    <row r="7871" spans="2:22" x14ac:dyDescent="0.3">
      <c r="B7871" s="13">
        <v>2023</v>
      </c>
      <c r="C7871" s="13">
        <v>11</v>
      </c>
      <c r="D7871" s="13">
        <v>22</v>
      </c>
      <c r="E7871" s="83" t="s">
        <v>425</v>
      </c>
      <c r="F7871" s="13">
        <v>3</v>
      </c>
      <c r="G7871" s="13">
        <v>8</v>
      </c>
      <c r="H7871" s="13" t="s">
        <v>69</v>
      </c>
      <c r="I7871" s="13" t="s">
        <v>54</v>
      </c>
      <c r="J7871" s="13"/>
      <c r="K7871" s="13" t="s">
        <v>27</v>
      </c>
      <c r="L7871" s="12">
        <f t="shared" ca="1" si="1093"/>
        <v>1.2986930745703789</v>
      </c>
      <c r="M7871" s="101">
        <f t="shared" ca="1" si="1094"/>
        <v>6.8402164237621854E-2</v>
      </c>
      <c r="N7871" s="101">
        <f t="shared" ca="1" si="1101"/>
        <v>1062.3865398630955</v>
      </c>
      <c r="O7871" s="101">
        <f t="shared" ca="1" si="1095"/>
        <v>0.14012898274614388</v>
      </c>
      <c r="Q7871" s="12">
        <f t="shared" ca="1" si="1096"/>
        <v>5.6000000000000005</v>
      </c>
      <c r="R7871" s="101">
        <f t="shared" ca="1" si="1097"/>
        <v>0.36410563123761747</v>
      </c>
      <c r="S7871" s="13"/>
      <c r="T7871" s="101">
        <f t="shared" ca="1" si="1098"/>
        <v>0</v>
      </c>
      <c r="U7871" s="101">
        <f t="shared" si="1099"/>
        <v>0</v>
      </c>
      <c r="V7871" s="101">
        <f t="shared" ca="1" si="1100"/>
        <v>160.96822151008249</v>
      </c>
    </row>
    <row r="7872" spans="2:22" x14ac:dyDescent="0.3">
      <c r="B7872" s="13">
        <v>2023</v>
      </c>
      <c r="C7872" s="13">
        <v>11</v>
      </c>
      <c r="D7872" s="13">
        <v>22</v>
      </c>
      <c r="E7872" s="83" t="s">
        <v>425</v>
      </c>
      <c r="F7872" s="13">
        <v>3</v>
      </c>
      <c r="G7872" s="13">
        <v>9</v>
      </c>
      <c r="H7872" s="13" t="s">
        <v>69</v>
      </c>
      <c r="I7872" s="13" t="s">
        <v>54</v>
      </c>
      <c r="J7872" s="13"/>
      <c r="K7872" s="13" t="s">
        <v>27</v>
      </c>
      <c r="L7872" s="12">
        <f t="shared" ref="L7872:L7935" ca="1" si="1102">IF(K7872="Weekday",_xlfn.NORM.INV(RAND(),VLOOKUP(G7872,$J$5:$N$28,4),VLOOKUP(G7872,$J$5:$N$28,5)),_xlfn.NORM.INV(RAND(),VLOOKUP(G7872,$P$5:$T$28,4),VLOOKUP(G7872,$P$5:$T$28,5)))*VLOOKUP(C7872,$P$32:$R$43,3)</f>
        <v>0.94439595052253433</v>
      </c>
      <c r="M7872" s="101">
        <f t="shared" ref="M7872:M7935" ca="1" si="1103">IF(I7872="Winter",VLOOKUP(G7872,$J$40:$L$43,3),VLOOKUP(G7872,$J$40:$L$43,2))*L7872</f>
        <v>4.9741334714021881E-2</v>
      </c>
      <c r="N7872" s="101">
        <f t="shared" ca="1" si="1101"/>
        <v>1062.3865398630955</v>
      </c>
      <c r="O7872" s="101">
        <f t="shared" ref="O7872:O7935" ca="1" si="1104">IF(I7872="Winter",VLOOKUP(G7872,$J$46:$L$49,3),VLOOKUP(G7872,$J$46:$L$49,2))*L7872</f>
        <v>0.10190032306138146</v>
      </c>
      <c r="Q7872" s="12">
        <f t="shared" ref="Q7872:Q7935" ca="1" si="1105">MIN(MAX(AND(IF(G7872&gt;=VLOOKUP(C7872,$O$46:$T$57,5),1,0),IF(G7872&lt;=VLOOKUP(C7872,$O$46:$T$57,6),1,0))*$G$50*_xlfn.NORM.INV(RAND(),VLOOKUP(C7872,$B$4:$F$15,4),VLOOKUP(C7872,$B$4:$F$15,4)),0),0.2)*$G$51</f>
        <v>0.89224140892716375</v>
      </c>
      <c r="R7872" s="101">
        <f t="shared" ref="R7872:R7935" ca="1" si="1106">MAX(Q7872-L7872,0)*$G$52</f>
        <v>0</v>
      </c>
      <c r="S7872" s="13"/>
      <c r="T7872" s="101">
        <f t="shared" ref="T7872:T7935" ca="1" si="1107">MAX(L7872-Q7872,0)*IF(I7872="Winter",VLOOKUP(G7872,$J$40:$L$43,3),VLOOKUP(G7872,$J$40:$L$43,2))</f>
        <v>2.7469797058281686E-3</v>
      </c>
      <c r="U7872" s="101">
        <f t="shared" si="1099"/>
        <v>0</v>
      </c>
      <c r="V7872" s="101">
        <f t="shared" ca="1" si="1100"/>
        <v>160.97096848978831</v>
      </c>
    </row>
    <row r="7873" spans="2:22" x14ac:dyDescent="0.3">
      <c r="B7873" s="13">
        <v>2023</v>
      </c>
      <c r="C7873" s="13">
        <v>11</v>
      </c>
      <c r="D7873" s="13">
        <v>22</v>
      </c>
      <c r="E7873" s="83" t="s">
        <v>425</v>
      </c>
      <c r="F7873" s="13">
        <v>3</v>
      </c>
      <c r="G7873" s="13">
        <v>10</v>
      </c>
      <c r="H7873" s="13" t="s">
        <v>70</v>
      </c>
      <c r="I7873" s="13" t="s">
        <v>54</v>
      </c>
      <c r="J7873" s="13"/>
      <c r="K7873" s="13" t="s">
        <v>27</v>
      </c>
      <c r="L7873" s="12">
        <f t="shared" ca="1" si="1102"/>
        <v>0.93209714191109061</v>
      </c>
      <c r="M7873" s="101">
        <f t="shared" ca="1" si="1103"/>
        <v>2.9510195512905128E-2</v>
      </c>
      <c r="N7873" s="101">
        <f t="shared" ca="1" si="1101"/>
        <v>1062.3865398630955</v>
      </c>
      <c r="O7873" s="101">
        <f t="shared" ca="1" si="1104"/>
        <v>2.9510195512905128E-2</v>
      </c>
      <c r="Q7873" s="12">
        <f t="shared" ca="1" si="1105"/>
        <v>5.6000000000000005</v>
      </c>
      <c r="R7873" s="101">
        <f t="shared" ca="1" si="1106"/>
        <v>0.39513797693722624</v>
      </c>
      <c r="S7873" s="13"/>
      <c r="T7873" s="101">
        <f t="shared" ca="1" si="1107"/>
        <v>0</v>
      </c>
      <c r="U7873" s="101">
        <f t="shared" ref="U7873:U7936" si="1108">IF(H7873="On-Peak",IF(I7873="Winter",((L7873*$D$48)/60),((L7873*$D$47)/60)),0)</f>
        <v>0</v>
      </c>
      <c r="V7873" s="101">
        <f t="shared" ref="V7873:V7936" ca="1" si="1109">V7872+MAX(T7873-R7873,0)-MAX(R7873-T7873,0)+MAX(U7873-R7873,0)-MAX(R7873-U7873,0)</f>
        <v>160.18069253591383</v>
      </c>
    </row>
    <row r="7874" spans="2:22" x14ac:dyDescent="0.3">
      <c r="B7874" s="13">
        <v>2023</v>
      </c>
      <c r="C7874" s="13">
        <v>11</v>
      </c>
      <c r="D7874" s="13">
        <v>22</v>
      </c>
      <c r="E7874" s="83" t="s">
        <v>425</v>
      </c>
      <c r="F7874" s="13">
        <v>3</v>
      </c>
      <c r="G7874" s="13">
        <v>11</v>
      </c>
      <c r="H7874" s="13" t="s">
        <v>70</v>
      </c>
      <c r="I7874" s="13" t="s">
        <v>54</v>
      </c>
      <c r="J7874" s="13"/>
      <c r="K7874" s="13" t="s">
        <v>27</v>
      </c>
      <c r="L7874" s="12">
        <f t="shared" ca="1" si="1102"/>
        <v>1.1134510652260281</v>
      </c>
      <c r="M7874" s="101">
        <f t="shared" ca="1" si="1103"/>
        <v>3.5251860725056053E-2</v>
      </c>
      <c r="N7874" s="101">
        <f t="shared" ca="1" si="1101"/>
        <v>1062.3865398630955</v>
      </c>
      <c r="O7874" s="101">
        <f t="shared" ca="1" si="1104"/>
        <v>3.5251860725056053E-2</v>
      </c>
      <c r="Q7874" s="12">
        <f t="shared" ca="1" si="1105"/>
        <v>5.6000000000000005</v>
      </c>
      <c r="R7874" s="101">
        <f t="shared" ca="1" si="1106"/>
        <v>0.37978636732861681</v>
      </c>
      <c r="S7874" s="13"/>
      <c r="T7874" s="101">
        <f t="shared" ca="1" si="1107"/>
        <v>0</v>
      </c>
      <c r="U7874" s="101">
        <f t="shared" si="1108"/>
        <v>0</v>
      </c>
      <c r="V7874" s="101">
        <f t="shared" ca="1" si="1109"/>
        <v>159.42111980125659</v>
      </c>
    </row>
    <row r="7875" spans="2:22" x14ac:dyDescent="0.3">
      <c r="B7875" s="13">
        <v>2023</v>
      </c>
      <c r="C7875" s="13">
        <v>11</v>
      </c>
      <c r="D7875" s="13">
        <v>22</v>
      </c>
      <c r="E7875" s="83" t="s">
        <v>425</v>
      </c>
      <c r="F7875" s="13">
        <v>3</v>
      </c>
      <c r="G7875" s="13">
        <v>12</v>
      </c>
      <c r="H7875" s="13" t="s">
        <v>70</v>
      </c>
      <c r="I7875" s="13" t="s">
        <v>54</v>
      </c>
      <c r="J7875" s="13"/>
      <c r="K7875" s="13" t="s">
        <v>27</v>
      </c>
      <c r="L7875" s="12">
        <f t="shared" ca="1" si="1102"/>
        <v>0.8196084347856798</v>
      </c>
      <c r="M7875" s="101">
        <f t="shared" ca="1" si="1103"/>
        <v>2.5948803045314623E-2</v>
      </c>
      <c r="N7875" s="101">
        <f t="shared" ca="1" si="1101"/>
        <v>1062.3865398630955</v>
      </c>
      <c r="O7875" s="101">
        <f t="shared" ca="1" si="1104"/>
        <v>2.5948803045314623E-2</v>
      </c>
      <c r="Q7875" s="12">
        <f t="shared" ca="1" si="1105"/>
        <v>4.9959040483838031</v>
      </c>
      <c r="R7875" s="101">
        <f t="shared" ca="1" si="1106"/>
        <v>0.35352342369108114</v>
      </c>
      <c r="S7875" s="13"/>
      <c r="T7875" s="101">
        <f t="shared" ca="1" si="1107"/>
        <v>0</v>
      </c>
      <c r="U7875" s="101">
        <f t="shared" si="1108"/>
        <v>0</v>
      </c>
      <c r="V7875" s="101">
        <f t="shared" ca="1" si="1109"/>
        <v>158.71407295387442</v>
      </c>
    </row>
    <row r="7876" spans="2:22" x14ac:dyDescent="0.3">
      <c r="B7876" s="13">
        <v>2023</v>
      </c>
      <c r="C7876" s="13">
        <v>11</v>
      </c>
      <c r="D7876" s="13">
        <v>22</v>
      </c>
      <c r="E7876" s="83" t="s">
        <v>425</v>
      </c>
      <c r="F7876" s="13">
        <v>3</v>
      </c>
      <c r="G7876" s="13">
        <v>13</v>
      </c>
      <c r="H7876" s="13" t="s">
        <v>70</v>
      </c>
      <c r="I7876" s="13" t="s">
        <v>54</v>
      </c>
      <c r="J7876" s="13"/>
      <c r="K7876" s="13" t="s">
        <v>27</v>
      </c>
      <c r="L7876" s="12">
        <f t="shared" ca="1" si="1102"/>
        <v>1.5782438917228974</v>
      </c>
      <c r="M7876" s="101">
        <f t="shared" ca="1" si="1103"/>
        <v>4.9967201611946933E-2</v>
      </c>
      <c r="N7876" s="101">
        <f t="shared" ca="1" si="1101"/>
        <v>1062.3865398630955</v>
      </c>
      <c r="O7876" s="101">
        <f t="shared" ca="1" si="1104"/>
        <v>4.9967201611946933E-2</v>
      </c>
      <c r="Q7876" s="12">
        <f t="shared" ca="1" si="1105"/>
        <v>0</v>
      </c>
      <c r="R7876" s="101">
        <f t="shared" ca="1" si="1106"/>
        <v>0</v>
      </c>
      <c r="S7876" s="13"/>
      <c r="T7876" s="101">
        <f t="shared" ca="1" si="1107"/>
        <v>4.9967201611946933E-2</v>
      </c>
      <c r="U7876" s="101">
        <f t="shared" si="1108"/>
        <v>0</v>
      </c>
      <c r="V7876" s="101">
        <f t="shared" ca="1" si="1109"/>
        <v>158.76404015548636</v>
      </c>
    </row>
    <row r="7877" spans="2:22" x14ac:dyDescent="0.3">
      <c r="B7877" s="13">
        <v>2023</v>
      </c>
      <c r="C7877" s="13">
        <v>11</v>
      </c>
      <c r="D7877" s="13">
        <v>22</v>
      </c>
      <c r="E7877" s="83" t="s">
        <v>425</v>
      </c>
      <c r="F7877" s="13">
        <v>3</v>
      </c>
      <c r="G7877" s="13">
        <v>14</v>
      </c>
      <c r="H7877" s="13" t="s">
        <v>70</v>
      </c>
      <c r="I7877" s="13" t="s">
        <v>54</v>
      </c>
      <c r="J7877" s="13"/>
      <c r="K7877" s="13" t="s">
        <v>27</v>
      </c>
      <c r="L7877" s="12">
        <f t="shared" ca="1" si="1102"/>
        <v>0.95274566865369759</v>
      </c>
      <c r="M7877" s="101">
        <f t="shared" ca="1" si="1103"/>
        <v>3.0163927869576068E-2</v>
      </c>
      <c r="N7877" s="101">
        <f t="shared" ca="1" si="1101"/>
        <v>1062.3865398630955</v>
      </c>
      <c r="O7877" s="101">
        <f t="shared" ca="1" si="1104"/>
        <v>3.0163927869576068E-2</v>
      </c>
      <c r="Q7877" s="12">
        <f t="shared" ca="1" si="1105"/>
        <v>5.6000000000000005</v>
      </c>
      <c r="R7877" s="101">
        <f t="shared" ca="1" si="1106"/>
        <v>0.39339007914846452</v>
      </c>
      <c r="S7877" s="13"/>
      <c r="T7877" s="101">
        <f t="shared" ca="1" si="1107"/>
        <v>0</v>
      </c>
      <c r="U7877" s="101">
        <f t="shared" si="1108"/>
        <v>0</v>
      </c>
      <c r="V7877" s="101">
        <f t="shared" ca="1" si="1109"/>
        <v>157.97725999718941</v>
      </c>
    </row>
    <row r="7878" spans="2:22" x14ac:dyDescent="0.3">
      <c r="B7878" s="13">
        <v>2023</v>
      </c>
      <c r="C7878" s="13">
        <v>11</v>
      </c>
      <c r="D7878" s="13">
        <v>22</v>
      </c>
      <c r="E7878" s="83" t="s">
        <v>425</v>
      </c>
      <c r="F7878" s="13">
        <v>3</v>
      </c>
      <c r="G7878" s="13">
        <v>15</v>
      </c>
      <c r="H7878" s="13" t="s">
        <v>70</v>
      </c>
      <c r="I7878" s="13" t="s">
        <v>54</v>
      </c>
      <c r="J7878" s="13"/>
      <c r="K7878" s="13" t="s">
        <v>27</v>
      </c>
      <c r="L7878" s="12">
        <f t="shared" ca="1" si="1102"/>
        <v>0.97102895187038296</v>
      </c>
      <c r="M7878" s="101">
        <f t="shared" ca="1" si="1103"/>
        <v>3.0742776616216324E-2</v>
      </c>
      <c r="N7878" s="101">
        <f t="shared" ca="1" si="1101"/>
        <v>1062.3865398630955</v>
      </c>
      <c r="O7878" s="101">
        <f t="shared" ca="1" si="1104"/>
        <v>3.0742776616216324E-2</v>
      </c>
      <c r="Q7878" s="12">
        <f t="shared" ca="1" si="1105"/>
        <v>5.6000000000000005</v>
      </c>
      <c r="R7878" s="101">
        <f t="shared" ca="1" si="1106"/>
        <v>0.39184239922417213</v>
      </c>
      <c r="S7878" s="13"/>
      <c r="T7878" s="101">
        <f t="shared" ca="1" si="1107"/>
        <v>0</v>
      </c>
      <c r="U7878" s="101">
        <f t="shared" si="1108"/>
        <v>0</v>
      </c>
      <c r="V7878" s="101">
        <f t="shared" ca="1" si="1109"/>
        <v>157.19357519874106</v>
      </c>
    </row>
    <row r="7879" spans="2:22" x14ac:dyDescent="0.3">
      <c r="B7879" s="13">
        <v>2023</v>
      </c>
      <c r="C7879" s="13">
        <v>11</v>
      </c>
      <c r="D7879" s="13">
        <v>22</v>
      </c>
      <c r="E7879" s="83" t="s">
        <v>425</v>
      </c>
      <c r="F7879" s="13">
        <v>3</v>
      </c>
      <c r="G7879" s="13">
        <v>16</v>
      </c>
      <c r="H7879" s="13" t="s">
        <v>71</v>
      </c>
      <c r="I7879" s="13" t="s">
        <v>54</v>
      </c>
      <c r="J7879" s="13"/>
      <c r="K7879" s="13" t="s">
        <v>27</v>
      </c>
      <c r="L7879" s="12">
        <f t="shared" ca="1" si="1102"/>
        <v>0.96192827576520723</v>
      </c>
      <c r="M7879" s="101">
        <f t="shared" ca="1" si="1103"/>
        <v>8.3793572101907202E-2</v>
      </c>
      <c r="N7879" s="101">
        <f t="shared" ca="1" si="1101"/>
        <v>1062.5764405368695</v>
      </c>
      <c r="O7879" s="101">
        <f t="shared" ca="1" si="1104"/>
        <v>0.27111948452442364</v>
      </c>
      <c r="Q7879" s="12">
        <f t="shared" ca="1" si="1105"/>
        <v>3.9616929107819425</v>
      </c>
      <c r="R7879" s="101">
        <f t="shared" ca="1" si="1106"/>
        <v>0.25393007635416665</v>
      </c>
      <c r="S7879" s="13"/>
      <c r="T7879" s="101">
        <f t="shared" ca="1" si="1107"/>
        <v>0</v>
      </c>
      <c r="U7879" s="101">
        <f t="shared" ca="1" si="1108"/>
        <v>0.18990067377398134</v>
      </c>
      <c r="V7879" s="101">
        <f t="shared" ca="1" si="1109"/>
        <v>156.87561571980669</v>
      </c>
    </row>
    <row r="7880" spans="2:22" x14ac:dyDescent="0.3">
      <c r="B7880" s="13">
        <v>2023</v>
      </c>
      <c r="C7880" s="13">
        <v>11</v>
      </c>
      <c r="D7880" s="13">
        <v>22</v>
      </c>
      <c r="E7880" s="83" t="s">
        <v>425</v>
      </c>
      <c r="F7880" s="13">
        <v>3</v>
      </c>
      <c r="G7880" s="13">
        <v>17</v>
      </c>
      <c r="H7880" s="13" t="s">
        <v>71</v>
      </c>
      <c r="I7880" s="13" t="s">
        <v>54</v>
      </c>
      <c r="J7880" s="13"/>
      <c r="K7880" s="13" t="s">
        <v>27</v>
      </c>
      <c r="L7880" s="12">
        <f t="shared" ca="1" si="1102"/>
        <v>1.2630315281324094</v>
      </c>
      <c r="M7880" s="101">
        <f t="shared" ca="1" si="1103"/>
        <v>0.1100226764156142</v>
      </c>
      <c r="N7880" s="101">
        <f t="shared" ca="1" si="1101"/>
        <v>1062.8257840110484</v>
      </c>
      <c r="O7880" s="101">
        <f t="shared" ca="1" si="1104"/>
        <v>0.35598543620411954</v>
      </c>
      <c r="Q7880" s="12">
        <f t="shared" ca="1" si="1105"/>
        <v>5.6000000000000005</v>
      </c>
      <c r="R7880" s="101">
        <f t="shared" ca="1" si="1106"/>
        <v>0.36712438114359158</v>
      </c>
      <c r="S7880" s="13"/>
      <c r="T7880" s="101">
        <f t="shared" ca="1" si="1107"/>
        <v>0</v>
      </c>
      <c r="U7880" s="101">
        <f t="shared" ca="1" si="1108"/>
        <v>0.24934347417880651</v>
      </c>
      <c r="V7880" s="101">
        <f t="shared" ca="1" si="1109"/>
        <v>156.39071043169832</v>
      </c>
    </row>
    <row r="7881" spans="2:22" x14ac:dyDescent="0.3">
      <c r="B7881" s="13">
        <v>2023</v>
      </c>
      <c r="C7881" s="13">
        <v>11</v>
      </c>
      <c r="D7881" s="13">
        <v>22</v>
      </c>
      <c r="E7881" s="83" t="s">
        <v>425</v>
      </c>
      <c r="F7881" s="13">
        <v>3</v>
      </c>
      <c r="G7881" s="13">
        <v>18</v>
      </c>
      <c r="H7881" s="13" t="s">
        <v>71</v>
      </c>
      <c r="I7881" s="13" t="s">
        <v>54</v>
      </c>
      <c r="J7881" s="13"/>
      <c r="K7881" s="13" t="s">
        <v>27</v>
      </c>
      <c r="L7881" s="12">
        <f t="shared" ca="1" si="1102"/>
        <v>1.5796838366877672</v>
      </c>
      <c r="M7881" s="101">
        <f t="shared" ca="1" si="1103"/>
        <v>0.13760625901387141</v>
      </c>
      <c r="N7881" s="101">
        <f t="shared" ca="1" si="1101"/>
        <v>1063.1376399284745</v>
      </c>
      <c r="O7881" s="101">
        <f t="shared" ca="1" si="1104"/>
        <v>0.44523388937044717</v>
      </c>
      <c r="Q7881" s="12">
        <f t="shared" ca="1" si="1105"/>
        <v>0</v>
      </c>
      <c r="R7881" s="101">
        <f t="shared" ca="1" si="1106"/>
        <v>0</v>
      </c>
      <c r="S7881" s="13"/>
      <c r="T7881" s="101">
        <f t="shared" ca="1" si="1107"/>
        <v>0.13760625901387141</v>
      </c>
      <c r="U7881" s="101">
        <f t="shared" ca="1" si="1108"/>
        <v>0.31185591742611002</v>
      </c>
      <c r="V7881" s="101">
        <f t="shared" ca="1" si="1109"/>
        <v>156.84017260813829</v>
      </c>
    </row>
    <row r="7882" spans="2:22" x14ac:dyDescent="0.3">
      <c r="B7882" s="13">
        <v>2023</v>
      </c>
      <c r="C7882" s="13">
        <v>11</v>
      </c>
      <c r="D7882" s="13">
        <v>22</v>
      </c>
      <c r="E7882" s="83" t="s">
        <v>425</v>
      </c>
      <c r="F7882" s="13">
        <v>3</v>
      </c>
      <c r="G7882" s="13">
        <v>19</v>
      </c>
      <c r="H7882" s="13" t="s">
        <v>71</v>
      </c>
      <c r="I7882" s="13" t="s">
        <v>54</v>
      </c>
      <c r="J7882" s="13"/>
      <c r="K7882" s="13" t="s">
        <v>27</v>
      </c>
      <c r="L7882" s="12">
        <f t="shared" ca="1" si="1102"/>
        <v>1.9421427500328861</v>
      </c>
      <c r="M7882" s="101">
        <f t="shared" ca="1" si="1103"/>
        <v>0.16918005495536473</v>
      </c>
      <c r="N7882" s="101">
        <f t="shared" ca="1" si="1101"/>
        <v>1063.521051276377</v>
      </c>
      <c r="O7882" s="101">
        <f t="shared" ca="1" si="1104"/>
        <v>0.54739293409676892</v>
      </c>
      <c r="Q7882" s="12">
        <f t="shared" ca="1" si="1105"/>
        <v>0</v>
      </c>
      <c r="R7882" s="101">
        <f t="shared" ca="1" si="1106"/>
        <v>0</v>
      </c>
      <c r="S7882" s="13"/>
      <c r="T7882" s="101">
        <f t="shared" ca="1" si="1107"/>
        <v>0.16918005495536473</v>
      </c>
      <c r="U7882" s="101">
        <f t="shared" ca="1" si="1108"/>
        <v>0.38341134790232562</v>
      </c>
      <c r="V7882" s="101">
        <f t="shared" ca="1" si="1109"/>
        <v>157.39276401099599</v>
      </c>
    </row>
    <row r="7883" spans="2:22" x14ac:dyDescent="0.3">
      <c r="B7883" s="13">
        <v>2023</v>
      </c>
      <c r="C7883" s="13">
        <v>11</v>
      </c>
      <c r="D7883" s="13">
        <v>22</v>
      </c>
      <c r="E7883" s="83" t="s">
        <v>425</v>
      </c>
      <c r="F7883" s="13">
        <v>3</v>
      </c>
      <c r="G7883" s="13">
        <v>20</v>
      </c>
      <c r="H7883" s="13" t="s">
        <v>69</v>
      </c>
      <c r="I7883" s="13" t="s">
        <v>54</v>
      </c>
      <c r="J7883" s="13"/>
      <c r="K7883" s="13" t="s">
        <v>27</v>
      </c>
      <c r="L7883" s="12">
        <f t="shared" ca="1" si="1102"/>
        <v>1.477271201420848</v>
      </c>
      <c r="M7883" s="101">
        <f t="shared" ca="1" si="1103"/>
        <v>7.780787417883607E-2</v>
      </c>
      <c r="N7883" s="101">
        <f t="shared" ca="1" si="1101"/>
        <v>1063.521051276377</v>
      </c>
      <c r="O7883" s="101">
        <f t="shared" ca="1" si="1104"/>
        <v>0.15939756263330948</v>
      </c>
      <c r="Q7883" s="12">
        <f t="shared" ca="1" si="1105"/>
        <v>0</v>
      </c>
      <c r="R7883" s="101">
        <f t="shared" ca="1" si="1106"/>
        <v>0</v>
      </c>
      <c r="S7883" s="13"/>
      <c r="T7883" s="101">
        <f t="shared" ca="1" si="1107"/>
        <v>7.780787417883607E-2</v>
      </c>
      <c r="U7883" s="101">
        <f t="shared" si="1108"/>
        <v>0</v>
      </c>
      <c r="V7883" s="101">
        <f t="shared" ca="1" si="1109"/>
        <v>157.47057188517482</v>
      </c>
    </row>
    <row r="7884" spans="2:22" x14ac:dyDescent="0.3">
      <c r="B7884" s="13">
        <v>2023</v>
      </c>
      <c r="C7884" s="13">
        <v>11</v>
      </c>
      <c r="D7884" s="13">
        <v>22</v>
      </c>
      <c r="E7884" s="83" t="s">
        <v>425</v>
      </c>
      <c r="F7884" s="13">
        <v>3</v>
      </c>
      <c r="G7884" s="13">
        <v>21</v>
      </c>
      <c r="H7884" s="13" t="s">
        <v>69</v>
      </c>
      <c r="I7884" s="13" t="s">
        <v>54</v>
      </c>
      <c r="J7884" s="13"/>
      <c r="K7884" s="13" t="s">
        <v>27</v>
      </c>
      <c r="L7884" s="12">
        <f t="shared" ca="1" si="1102"/>
        <v>1.8920684905235847</v>
      </c>
      <c r="M7884" s="101">
        <f t="shared" ca="1" si="1103"/>
        <v>9.9655247395877208E-2</v>
      </c>
      <c r="N7884" s="101">
        <f t="shared" ca="1" si="1101"/>
        <v>1063.521051276377</v>
      </c>
      <c r="O7884" s="101">
        <f t="shared" ca="1" si="1104"/>
        <v>0.20415419012749478</v>
      </c>
      <c r="Q7884" s="12">
        <f t="shared" ca="1" si="1105"/>
        <v>0</v>
      </c>
      <c r="R7884" s="101">
        <f t="shared" ca="1" si="1106"/>
        <v>0</v>
      </c>
      <c r="S7884" s="13"/>
      <c r="T7884" s="101">
        <f t="shared" ca="1" si="1107"/>
        <v>9.9655247395877208E-2</v>
      </c>
      <c r="U7884" s="101">
        <f t="shared" si="1108"/>
        <v>0</v>
      </c>
      <c r="V7884" s="101">
        <f t="shared" ca="1" si="1109"/>
        <v>157.57022713257069</v>
      </c>
    </row>
    <row r="7885" spans="2:22" x14ac:dyDescent="0.3">
      <c r="B7885" s="13">
        <v>2023</v>
      </c>
      <c r="C7885" s="13">
        <v>11</v>
      </c>
      <c r="D7885" s="13">
        <v>22</v>
      </c>
      <c r="E7885" s="83" t="s">
        <v>425</v>
      </c>
      <c r="F7885" s="13">
        <v>3</v>
      </c>
      <c r="G7885" s="13">
        <v>22</v>
      </c>
      <c r="H7885" s="13" t="s">
        <v>69</v>
      </c>
      <c r="I7885" s="13" t="s">
        <v>54</v>
      </c>
      <c r="J7885" s="13"/>
      <c r="K7885" s="13" t="s">
        <v>27</v>
      </c>
      <c r="L7885" s="12">
        <f t="shared" ca="1" si="1102"/>
        <v>1.4103259648941888</v>
      </c>
      <c r="M7885" s="101">
        <f t="shared" ca="1" si="1103"/>
        <v>7.4281868570976933E-2</v>
      </c>
      <c r="N7885" s="101">
        <f t="shared" ca="1" si="1101"/>
        <v>1063.521051276377</v>
      </c>
      <c r="O7885" s="101">
        <f t="shared" ca="1" si="1104"/>
        <v>0.15217417161208296</v>
      </c>
      <c r="Q7885" s="12">
        <f t="shared" ca="1" si="1105"/>
        <v>0</v>
      </c>
      <c r="R7885" s="101">
        <f t="shared" ca="1" si="1106"/>
        <v>0</v>
      </c>
      <c r="S7885" s="13"/>
      <c r="T7885" s="101">
        <f t="shared" ca="1" si="1107"/>
        <v>7.4281868570976933E-2</v>
      </c>
      <c r="U7885" s="101">
        <f t="shared" si="1108"/>
        <v>0</v>
      </c>
      <c r="V7885" s="101">
        <f t="shared" ca="1" si="1109"/>
        <v>157.64450900114167</v>
      </c>
    </row>
    <row r="7886" spans="2:22" x14ac:dyDescent="0.3">
      <c r="B7886" s="13">
        <v>2023</v>
      </c>
      <c r="C7886" s="13">
        <v>11</v>
      </c>
      <c r="D7886" s="13">
        <v>22</v>
      </c>
      <c r="E7886" s="83" t="s">
        <v>425</v>
      </c>
      <c r="F7886" s="13">
        <v>3</v>
      </c>
      <c r="G7886" s="13">
        <v>23</v>
      </c>
      <c r="H7886" s="13" t="s">
        <v>69</v>
      </c>
      <c r="I7886" s="13" t="s">
        <v>54</v>
      </c>
      <c r="J7886" s="13"/>
      <c r="K7886" s="13" t="s">
        <v>27</v>
      </c>
      <c r="L7886" s="12">
        <f t="shared" ca="1" si="1102"/>
        <v>1.5199554741929699</v>
      </c>
      <c r="M7886" s="101">
        <f t="shared" ca="1" si="1103"/>
        <v>8.0056054825743725E-2</v>
      </c>
      <c r="N7886" s="101">
        <f t="shared" ca="1" si="1101"/>
        <v>1063.521051276377</v>
      </c>
      <c r="O7886" s="101">
        <f t="shared" ca="1" si="1104"/>
        <v>0.16400319566542146</v>
      </c>
      <c r="Q7886" s="12">
        <f t="shared" ca="1" si="1105"/>
        <v>0</v>
      </c>
      <c r="R7886" s="101">
        <f t="shared" ca="1" si="1106"/>
        <v>0</v>
      </c>
      <c r="S7886" s="13"/>
      <c r="T7886" s="101">
        <f t="shared" ca="1" si="1107"/>
        <v>8.0056054825743725E-2</v>
      </c>
      <c r="U7886" s="101">
        <f t="shared" si="1108"/>
        <v>0</v>
      </c>
      <c r="V7886" s="101">
        <f t="shared" ca="1" si="1109"/>
        <v>157.72456505596742</v>
      </c>
    </row>
    <row r="7887" spans="2:22" x14ac:dyDescent="0.3">
      <c r="B7887" s="13">
        <v>2023</v>
      </c>
      <c r="C7887" s="13">
        <v>11</v>
      </c>
      <c r="D7887" s="13">
        <v>23</v>
      </c>
      <c r="E7887" s="83" t="s">
        <v>426</v>
      </c>
      <c r="F7887" s="13">
        <v>4</v>
      </c>
      <c r="G7887" s="13">
        <v>0</v>
      </c>
      <c r="H7887" s="13" t="s">
        <v>69</v>
      </c>
      <c r="I7887" s="13" t="s">
        <v>54</v>
      </c>
      <c r="J7887" s="13"/>
      <c r="K7887" s="13" t="s">
        <v>28</v>
      </c>
      <c r="L7887" s="12">
        <f t="shared" ca="1" si="1102"/>
        <v>1.5459212705517116</v>
      </c>
      <c r="M7887" s="101">
        <f t="shared" ca="1" si="1103"/>
        <v>8.1423673319958645E-2</v>
      </c>
      <c r="N7887" s="101">
        <f t="shared" ca="1" si="1101"/>
        <v>1063.521051276377</v>
      </c>
      <c r="O7887" s="101">
        <f t="shared" ca="1" si="1104"/>
        <v>0.16680490509252968</v>
      </c>
      <c r="Q7887" s="12">
        <f t="shared" ca="1" si="1105"/>
        <v>0</v>
      </c>
      <c r="R7887" s="101">
        <f t="shared" ca="1" si="1106"/>
        <v>0</v>
      </c>
      <c r="S7887" s="13"/>
      <c r="T7887" s="101">
        <f t="shared" ca="1" si="1107"/>
        <v>8.1423673319958645E-2</v>
      </c>
      <c r="U7887" s="101">
        <f t="shared" si="1108"/>
        <v>0</v>
      </c>
      <c r="V7887" s="101">
        <f t="shared" ca="1" si="1109"/>
        <v>157.80598872928738</v>
      </c>
    </row>
    <row r="7888" spans="2:22" x14ac:dyDescent="0.3">
      <c r="B7888" s="13">
        <v>2023</v>
      </c>
      <c r="C7888" s="13">
        <v>11</v>
      </c>
      <c r="D7888" s="13">
        <v>23</v>
      </c>
      <c r="E7888" s="83" t="s">
        <v>426</v>
      </c>
      <c r="F7888" s="13">
        <v>4</v>
      </c>
      <c r="G7888" s="13">
        <v>1</v>
      </c>
      <c r="H7888" s="13" t="s">
        <v>69</v>
      </c>
      <c r="I7888" s="13" t="s">
        <v>54</v>
      </c>
      <c r="J7888" s="13"/>
      <c r="K7888" s="13" t="s">
        <v>28</v>
      </c>
      <c r="L7888" s="12">
        <f t="shared" ca="1" si="1102"/>
        <v>0.82087246207313891</v>
      </c>
      <c r="M7888" s="101">
        <f t="shared" ca="1" si="1103"/>
        <v>4.3235352577392229E-2</v>
      </c>
      <c r="N7888" s="101">
        <f t="shared" ref="N7888:N7951" ca="1" si="1110">IF(H7888="On-Peak",IF(I7888="Winter",((L7888*$D$48)/60)+N7887,((L7888*$D$47)/60)+N7887),N7887)</f>
        <v>1063.521051276377</v>
      </c>
      <c r="O7888" s="101">
        <f t="shared" ca="1" si="1104"/>
        <v>8.8572138657691687E-2</v>
      </c>
      <c r="Q7888" s="12">
        <f t="shared" ca="1" si="1105"/>
        <v>0</v>
      </c>
      <c r="R7888" s="101">
        <f t="shared" ca="1" si="1106"/>
        <v>0</v>
      </c>
      <c r="S7888" s="13"/>
      <c r="T7888" s="101">
        <f t="shared" ca="1" si="1107"/>
        <v>4.3235352577392229E-2</v>
      </c>
      <c r="U7888" s="101">
        <f t="shared" si="1108"/>
        <v>0</v>
      </c>
      <c r="V7888" s="101">
        <f t="shared" ca="1" si="1109"/>
        <v>157.84922408186478</v>
      </c>
    </row>
    <row r="7889" spans="2:22" x14ac:dyDescent="0.3">
      <c r="B7889" s="13">
        <v>2023</v>
      </c>
      <c r="C7889" s="13">
        <v>11</v>
      </c>
      <c r="D7889" s="13">
        <v>23</v>
      </c>
      <c r="E7889" s="83" t="s">
        <v>426</v>
      </c>
      <c r="F7889" s="13">
        <v>4</v>
      </c>
      <c r="G7889" s="13">
        <v>2</v>
      </c>
      <c r="H7889" s="13" t="s">
        <v>69</v>
      </c>
      <c r="I7889" s="13" t="s">
        <v>54</v>
      </c>
      <c r="J7889" s="13"/>
      <c r="K7889" s="13" t="s">
        <v>28</v>
      </c>
      <c r="L7889" s="12">
        <f t="shared" ca="1" si="1102"/>
        <v>0.71008011823904971</v>
      </c>
      <c r="M7889" s="101">
        <f t="shared" ca="1" si="1103"/>
        <v>3.739991982765075E-2</v>
      </c>
      <c r="N7889" s="101">
        <f t="shared" ca="1" si="1110"/>
        <v>1063.521051276377</v>
      </c>
      <c r="O7889" s="101">
        <f t="shared" ca="1" si="1104"/>
        <v>7.6617644757993458E-2</v>
      </c>
      <c r="Q7889" s="12">
        <f t="shared" ca="1" si="1105"/>
        <v>0</v>
      </c>
      <c r="R7889" s="101">
        <f t="shared" ca="1" si="1106"/>
        <v>0</v>
      </c>
      <c r="S7889" s="13"/>
      <c r="T7889" s="101">
        <f t="shared" ca="1" si="1107"/>
        <v>3.739991982765075E-2</v>
      </c>
      <c r="U7889" s="101">
        <f t="shared" si="1108"/>
        <v>0</v>
      </c>
      <c r="V7889" s="101">
        <f t="shared" ca="1" si="1109"/>
        <v>157.88662400169244</v>
      </c>
    </row>
    <row r="7890" spans="2:22" x14ac:dyDescent="0.3">
      <c r="B7890" s="13">
        <v>2023</v>
      </c>
      <c r="C7890" s="13">
        <v>11</v>
      </c>
      <c r="D7890" s="13">
        <v>23</v>
      </c>
      <c r="E7890" s="83" t="s">
        <v>426</v>
      </c>
      <c r="F7890" s="13">
        <v>4</v>
      </c>
      <c r="G7890" s="13">
        <v>3</v>
      </c>
      <c r="H7890" s="13" t="s">
        <v>69</v>
      </c>
      <c r="I7890" s="13" t="s">
        <v>54</v>
      </c>
      <c r="J7890" s="13"/>
      <c r="K7890" s="13" t="s">
        <v>28</v>
      </c>
      <c r="L7890" s="12">
        <f t="shared" ca="1" si="1102"/>
        <v>0.88151373119345078</v>
      </c>
      <c r="M7890" s="101">
        <f t="shared" ca="1" si="1103"/>
        <v>4.6429328221959054E-2</v>
      </c>
      <c r="N7890" s="101">
        <f t="shared" ca="1" si="1110"/>
        <v>1063.521051276377</v>
      </c>
      <c r="O7890" s="101">
        <f t="shared" ca="1" si="1104"/>
        <v>9.5115331595773331E-2</v>
      </c>
      <c r="Q7890" s="12">
        <f t="shared" ca="1" si="1105"/>
        <v>0</v>
      </c>
      <c r="R7890" s="101">
        <f t="shared" ca="1" si="1106"/>
        <v>0</v>
      </c>
      <c r="S7890" s="13"/>
      <c r="T7890" s="101">
        <f t="shared" ca="1" si="1107"/>
        <v>4.6429328221959054E-2</v>
      </c>
      <c r="U7890" s="101">
        <f t="shared" si="1108"/>
        <v>0</v>
      </c>
      <c r="V7890" s="101">
        <f t="shared" ca="1" si="1109"/>
        <v>157.9330533299144</v>
      </c>
    </row>
    <row r="7891" spans="2:22" x14ac:dyDescent="0.3">
      <c r="B7891" s="13">
        <v>2023</v>
      </c>
      <c r="C7891" s="13">
        <v>11</v>
      </c>
      <c r="D7891" s="13">
        <v>23</v>
      </c>
      <c r="E7891" s="83" t="s">
        <v>426</v>
      </c>
      <c r="F7891" s="13">
        <v>4</v>
      </c>
      <c r="G7891" s="13">
        <v>4</v>
      </c>
      <c r="H7891" s="13" t="s">
        <v>69</v>
      </c>
      <c r="I7891" s="13" t="s">
        <v>54</v>
      </c>
      <c r="J7891" s="13"/>
      <c r="K7891" s="13" t="s">
        <v>28</v>
      </c>
      <c r="L7891" s="12">
        <f t="shared" ca="1" si="1102"/>
        <v>0.88341677470099556</v>
      </c>
      <c r="M7891" s="101">
        <f t="shared" ca="1" si="1103"/>
        <v>4.6529561523501441E-2</v>
      </c>
      <c r="N7891" s="101">
        <f t="shared" ca="1" si="1110"/>
        <v>1063.521051276377</v>
      </c>
      <c r="O7891" s="101">
        <f t="shared" ca="1" si="1104"/>
        <v>9.5320669990237417E-2</v>
      </c>
      <c r="Q7891" s="12">
        <f t="shared" ca="1" si="1105"/>
        <v>0</v>
      </c>
      <c r="R7891" s="101">
        <f t="shared" ca="1" si="1106"/>
        <v>0</v>
      </c>
      <c r="S7891" s="13"/>
      <c r="T7891" s="101">
        <f t="shared" ca="1" si="1107"/>
        <v>4.6529561523501441E-2</v>
      </c>
      <c r="U7891" s="101">
        <f t="shared" si="1108"/>
        <v>0</v>
      </c>
      <c r="V7891" s="101">
        <f t="shared" ca="1" si="1109"/>
        <v>157.9795828914379</v>
      </c>
    </row>
    <row r="7892" spans="2:22" x14ac:dyDescent="0.3">
      <c r="B7892" s="13">
        <v>2023</v>
      </c>
      <c r="C7892" s="13">
        <v>11</v>
      </c>
      <c r="D7892" s="13">
        <v>23</v>
      </c>
      <c r="E7892" s="83" t="s">
        <v>426</v>
      </c>
      <c r="F7892" s="13">
        <v>4</v>
      </c>
      <c r="G7892" s="13">
        <v>5</v>
      </c>
      <c r="H7892" s="13" t="s">
        <v>69</v>
      </c>
      <c r="I7892" s="13" t="s">
        <v>54</v>
      </c>
      <c r="J7892" s="13"/>
      <c r="K7892" s="13" t="s">
        <v>28</v>
      </c>
      <c r="L7892" s="12">
        <f t="shared" ca="1" si="1102"/>
        <v>0.86426023787117823</v>
      </c>
      <c r="M7892" s="101">
        <f t="shared" ca="1" si="1103"/>
        <v>4.5520586728674955E-2</v>
      </c>
      <c r="N7892" s="101">
        <f t="shared" ca="1" si="1110"/>
        <v>1063.521051276377</v>
      </c>
      <c r="O7892" s="101">
        <f t="shared" ca="1" si="1104"/>
        <v>9.3253679666300132E-2</v>
      </c>
      <c r="Q7892" s="12">
        <f t="shared" ca="1" si="1105"/>
        <v>0</v>
      </c>
      <c r="R7892" s="101">
        <f t="shared" ca="1" si="1106"/>
        <v>0</v>
      </c>
      <c r="S7892" s="13"/>
      <c r="T7892" s="101">
        <f t="shared" ca="1" si="1107"/>
        <v>4.5520586728674955E-2</v>
      </c>
      <c r="U7892" s="101">
        <f t="shared" si="1108"/>
        <v>0</v>
      </c>
      <c r="V7892" s="101">
        <f t="shared" ca="1" si="1109"/>
        <v>158.02510347816659</v>
      </c>
    </row>
    <row r="7893" spans="2:22" x14ac:dyDescent="0.3">
      <c r="B7893" s="13">
        <v>2023</v>
      </c>
      <c r="C7893" s="13">
        <v>11</v>
      </c>
      <c r="D7893" s="13">
        <v>23</v>
      </c>
      <c r="E7893" s="83" t="s">
        <v>426</v>
      </c>
      <c r="F7893" s="13">
        <v>4</v>
      </c>
      <c r="G7893" s="13">
        <v>6</v>
      </c>
      <c r="H7893" s="13" t="s">
        <v>69</v>
      </c>
      <c r="I7893" s="13" t="s">
        <v>54</v>
      </c>
      <c r="J7893" s="13"/>
      <c r="K7893" s="13" t="s">
        <v>28</v>
      </c>
      <c r="L7893" s="12">
        <f t="shared" ca="1" si="1102"/>
        <v>0.88588037447564816</v>
      </c>
      <c r="M7893" s="101">
        <f t="shared" ca="1" si="1103"/>
        <v>4.6659319323632389E-2</v>
      </c>
      <c r="N7893" s="101">
        <f t="shared" ca="1" si="1110"/>
        <v>1063.521051276377</v>
      </c>
      <c r="O7893" s="101">
        <f t="shared" ca="1" si="1104"/>
        <v>9.558649240592243E-2</v>
      </c>
      <c r="Q7893" s="12">
        <f t="shared" ca="1" si="1105"/>
        <v>0</v>
      </c>
      <c r="R7893" s="101">
        <f t="shared" ca="1" si="1106"/>
        <v>0</v>
      </c>
      <c r="S7893" s="13"/>
      <c r="T7893" s="101">
        <f t="shared" ca="1" si="1107"/>
        <v>4.6659319323632389E-2</v>
      </c>
      <c r="U7893" s="101">
        <f t="shared" si="1108"/>
        <v>0</v>
      </c>
      <c r="V7893" s="101">
        <f t="shared" ca="1" si="1109"/>
        <v>158.07176279749021</v>
      </c>
    </row>
    <row r="7894" spans="2:22" x14ac:dyDescent="0.3">
      <c r="B7894" s="13">
        <v>2023</v>
      </c>
      <c r="C7894" s="13">
        <v>11</v>
      </c>
      <c r="D7894" s="13">
        <v>23</v>
      </c>
      <c r="E7894" s="83" t="s">
        <v>426</v>
      </c>
      <c r="F7894" s="13">
        <v>4</v>
      </c>
      <c r="G7894" s="13">
        <v>7</v>
      </c>
      <c r="H7894" s="13" t="s">
        <v>69</v>
      </c>
      <c r="I7894" s="13" t="s">
        <v>54</v>
      </c>
      <c r="J7894" s="13"/>
      <c r="K7894" s="13" t="s">
        <v>28</v>
      </c>
      <c r="L7894" s="12">
        <f t="shared" ca="1" si="1102"/>
        <v>0.77814398242941452</v>
      </c>
      <c r="M7894" s="101">
        <f t="shared" ca="1" si="1103"/>
        <v>4.0984843554557261E-2</v>
      </c>
      <c r="N7894" s="101">
        <f t="shared" ca="1" si="1110"/>
        <v>1063.521051276377</v>
      </c>
      <c r="O7894" s="101">
        <f t="shared" ca="1" si="1104"/>
        <v>8.3961735704133816E-2</v>
      </c>
      <c r="Q7894" s="12">
        <f t="shared" ca="1" si="1105"/>
        <v>5.6000000000000005</v>
      </c>
      <c r="R7894" s="101">
        <f t="shared" ca="1" si="1106"/>
        <v>0.40817011188735014</v>
      </c>
      <c r="S7894" s="13"/>
      <c r="T7894" s="101">
        <f t="shared" ca="1" si="1107"/>
        <v>0</v>
      </c>
      <c r="U7894" s="101">
        <f t="shared" si="1108"/>
        <v>0</v>
      </c>
      <c r="V7894" s="101">
        <f t="shared" ca="1" si="1109"/>
        <v>157.25542257371549</v>
      </c>
    </row>
    <row r="7895" spans="2:22" x14ac:dyDescent="0.3">
      <c r="B7895" s="13">
        <v>2023</v>
      </c>
      <c r="C7895" s="13">
        <v>11</v>
      </c>
      <c r="D7895" s="13">
        <v>23</v>
      </c>
      <c r="E7895" s="83" t="s">
        <v>426</v>
      </c>
      <c r="F7895" s="13">
        <v>4</v>
      </c>
      <c r="G7895" s="13">
        <v>8</v>
      </c>
      <c r="H7895" s="13" t="s">
        <v>69</v>
      </c>
      <c r="I7895" s="13" t="s">
        <v>54</v>
      </c>
      <c r="J7895" s="13"/>
      <c r="K7895" s="13" t="s">
        <v>28</v>
      </c>
      <c r="L7895" s="12">
        <f t="shared" ca="1" si="1102"/>
        <v>1.3638373476657322</v>
      </c>
      <c r="M7895" s="101">
        <f t="shared" ca="1" si="1103"/>
        <v>7.1833313101554122E-2</v>
      </c>
      <c r="N7895" s="101">
        <f t="shared" ca="1" si="1110"/>
        <v>1063.521051276377</v>
      </c>
      <c r="O7895" s="101">
        <f t="shared" ca="1" si="1104"/>
        <v>0.14715804981313249</v>
      </c>
      <c r="Q7895" s="12">
        <f t="shared" ca="1" si="1105"/>
        <v>5.6000000000000005</v>
      </c>
      <c r="R7895" s="101">
        <f t="shared" ca="1" si="1106"/>
        <v>0.35859116852009587</v>
      </c>
      <c r="S7895" s="13"/>
      <c r="T7895" s="101">
        <f t="shared" ca="1" si="1107"/>
        <v>0</v>
      </c>
      <c r="U7895" s="101">
        <f t="shared" si="1108"/>
        <v>0</v>
      </c>
      <c r="V7895" s="101">
        <f t="shared" ca="1" si="1109"/>
        <v>156.53824023667531</v>
      </c>
    </row>
    <row r="7896" spans="2:22" x14ac:dyDescent="0.3">
      <c r="B7896" s="13">
        <v>2023</v>
      </c>
      <c r="C7896" s="13">
        <v>11</v>
      </c>
      <c r="D7896" s="13">
        <v>23</v>
      </c>
      <c r="E7896" s="83" t="s">
        <v>426</v>
      </c>
      <c r="F7896" s="13">
        <v>4</v>
      </c>
      <c r="G7896" s="13">
        <v>9</v>
      </c>
      <c r="H7896" s="13" t="s">
        <v>69</v>
      </c>
      <c r="I7896" s="13" t="s">
        <v>54</v>
      </c>
      <c r="J7896" s="13"/>
      <c r="K7896" s="13" t="s">
        <v>28</v>
      </c>
      <c r="L7896" s="12">
        <f t="shared" ca="1" si="1102"/>
        <v>1.0682501540050231</v>
      </c>
      <c r="M7896" s="101">
        <f t="shared" ca="1" si="1103"/>
        <v>5.6264735611444572E-2</v>
      </c>
      <c r="N7896" s="101">
        <f t="shared" ca="1" si="1110"/>
        <v>1063.521051276377</v>
      </c>
      <c r="O7896" s="101">
        <f t="shared" ca="1" si="1104"/>
        <v>0.11526419161714199</v>
      </c>
      <c r="Q7896" s="12">
        <f t="shared" ca="1" si="1105"/>
        <v>5.6000000000000005</v>
      </c>
      <c r="R7896" s="101">
        <f t="shared" ca="1" si="1106"/>
        <v>0.38361262446347488</v>
      </c>
      <c r="S7896" s="13"/>
      <c r="T7896" s="101">
        <f t="shared" ca="1" si="1107"/>
        <v>0</v>
      </c>
      <c r="U7896" s="101">
        <f t="shared" si="1108"/>
        <v>0</v>
      </c>
      <c r="V7896" s="101">
        <f t="shared" ca="1" si="1109"/>
        <v>155.77101498774837</v>
      </c>
    </row>
    <row r="7897" spans="2:22" x14ac:dyDescent="0.3">
      <c r="B7897" s="13">
        <v>2023</v>
      </c>
      <c r="C7897" s="13">
        <v>11</v>
      </c>
      <c r="D7897" s="13">
        <v>23</v>
      </c>
      <c r="E7897" s="83" t="s">
        <v>426</v>
      </c>
      <c r="F7897" s="13">
        <v>4</v>
      </c>
      <c r="G7897" s="13">
        <v>10</v>
      </c>
      <c r="H7897" s="13" t="s">
        <v>70</v>
      </c>
      <c r="I7897" s="13" t="s">
        <v>54</v>
      </c>
      <c r="J7897" s="13"/>
      <c r="K7897" s="13" t="s">
        <v>28</v>
      </c>
      <c r="L7897" s="12">
        <f t="shared" ca="1" si="1102"/>
        <v>1.3727098160011504</v>
      </c>
      <c r="M7897" s="101">
        <f t="shared" ca="1" si="1103"/>
        <v>4.3459992774596425E-2</v>
      </c>
      <c r="N7897" s="101">
        <f t="shared" ca="1" si="1110"/>
        <v>1063.521051276377</v>
      </c>
      <c r="O7897" s="101">
        <f t="shared" ca="1" si="1104"/>
        <v>4.3459992774596425E-2</v>
      </c>
      <c r="Q7897" s="12">
        <f t="shared" ca="1" si="1105"/>
        <v>5.6000000000000005</v>
      </c>
      <c r="R7897" s="101">
        <f t="shared" ca="1" si="1106"/>
        <v>0.35784011407550265</v>
      </c>
      <c r="S7897" s="13"/>
      <c r="T7897" s="101">
        <f t="shared" ca="1" si="1107"/>
        <v>0</v>
      </c>
      <c r="U7897" s="101">
        <f t="shared" si="1108"/>
        <v>0</v>
      </c>
      <c r="V7897" s="101">
        <f t="shared" ca="1" si="1109"/>
        <v>155.05533475959734</v>
      </c>
    </row>
    <row r="7898" spans="2:22" x14ac:dyDescent="0.3">
      <c r="B7898" s="13">
        <v>2023</v>
      </c>
      <c r="C7898" s="13">
        <v>11</v>
      </c>
      <c r="D7898" s="13">
        <v>23</v>
      </c>
      <c r="E7898" s="83" t="s">
        <v>426</v>
      </c>
      <c r="F7898" s="13">
        <v>4</v>
      </c>
      <c r="G7898" s="13">
        <v>11</v>
      </c>
      <c r="H7898" s="13" t="s">
        <v>70</v>
      </c>
      <c r="I7898" s="13" t="s">
        <v>54</v>
      </c>
      <c r="J7898" s="13"/>
      <c r="K7898" s="13" t="s">
        <v>28</v>
      </c>
      <c r="L7898" s="12">
        <f t="shared" ca="1" si="1102"/>
        <v>1.262287300685196</v>
      </c>
      <c r="M7898" s="101">
        <f t="shared" ca="1" si="1103"/>
        <v>3.9964015939693308E-2</v>
      </c>
      <c r="N7898" s="101">
        <f t="shared" ca="1" si="1110"/>
        <v>1063.521051276377</v>
      </c>
      <c r="O7898" s="101">
        <f t="shared" ca="1" si="1104"/>
        <v>3.9964015939693308E-2</v>
      </c>
      <c r="Q7898" s="12">
        <f t="shared" ca="1" si="1105"/>
        <v>5.6000000000000005</v>
      </c>
      <c r="R7898" s="101">
        <f t="shared" ca="1" si="1106"/>
        <v>0.36718737999699824</v>
      </c>
      <c r="S7898" s="13"/>
      <c r="T7898" s="101">
        <f t="shared" ca="1" si="1107"/>
        <v>0</v>
      </c>
      <c r="U7898" s="101">
        <f t="shared" si="1108"/>
        <v>0</v>
      </c>
      <c r="V7898" s="101">
        <f t="shared" ca="1" si="1109"/>
        <v>154.32095999960333</v>
      </c>
    </row>
    <row r="7899" spans="2:22" x14ac:dyDescent="0.3">
      <c r="B7899" s="13">
        <v>2023</v>
      </c>
      <c r="C7899" s="13">
        <v>11</v>
      </c>
      <c r="D7899" s="13">
        <v>23</v>
      </c>
      <c r="E7899" s="83" t="s">
        <v>426</v>
      </c>
      <c r="F7899" s="13">
        <v>4</v>
      </c>
      <c r="G7899" s="13">
        <v>12</v>
      </c>
      <c r="H7899" s="13" t="s">
        <v>70</v>
      </c>
      <c r="I7899" s="13" t="s">
        <v>54</v>
      </c>
      <c r="J7899" s="13"/>
      <c r="K7899" s="13" t="s">
        <v>28</v>
      </c>
      <c r="L7899" s="12">
        <f t="shared" ca="1" si="1102"/>
        <v>1.2670458721554783</v>
      </c>
      <c r="M7899" s="101">
        <f t="shared" ca="1" si="1103"/>
        <v>4.0114672312442444E-2</v>
      </c>
      <c r="N7899" s="101">
        <f t="shared" ca="1" si="1110"/>
        <v>1063.521051276377</v>
      </c>
      <c r="O7899" s="101">
        <f t="shared" ca="1" si="1104"/>
        <v>4.0114672312442444E-2</v>
      </c>
      <c r="Q7899" s="12">
        <f t="shared" ca="1" si="1105"/>
        <v>5.6000000000000005</v>
      </c>
      <c r="R7899" s="101">
        <f t="shared" ca="1" si="1106"/>
        <v>0.36678456692203887</v>
      </c>
      <c r="S7899" s="13"/>
      <c r="T7899" s="101">
        <f t="shared" ca="1" si="1107"/>
        <v>0</v>
      </c>
      <c r="U7899" s="101">
        <f t="shared" si="1108"/>
        <v>0</v>
      </c>
      <c r="V7899" s="101">
        <f t="shared" ca="1" si="1109"/>
        <v>153.58739086575926</v>
      </c>
    </row>
    <row r="7900" spans="2:22" x14ac:dyDescent="0.3">
      <c r="B7900" s="13">
        <v>2023</v>
      </c>
      <c r="C7900" s="13">
        <v>11</v>
      </c>
      <c r="D7900" s="13">
        <v>23</v>
      </c>
      <c r="E7900" s="83" t="s">
        <v>426</v>
      </c>
      <c r="F7900" s="13">
        <v>4</v>
      </c>
      <c r="G7900" s="13">
        <v>13</v>
      </c>
      <c r="H7900" s="13" t="s">
        <v>70</v>
      </c>
      <c r="I7900" s="13" t="s">
        <v>54</v>
      </c>
      <c r="J7900" s="13"/>
      <c r="K7900" s="13" t="s">
        <v>28</v>
      </c>
      <c r="L7900" s="12">
        <f t="shared" ca="1" si="1102"/>
        <v>1.1266194559375093</v>
      </c>
      <c r="M7900" s="101">
        <f t="shared" ca="1" si="1103"/>
        <v>3.5668771974981549E-2</v>
      </c>
      <c r="N7900" s="101">
        <f t="shared" ca="1" si="1110"/>
        <v>1063.521051276377</v>
      </c>
      <c r="O7900" s="101">
        <f t="shared" ca="1" si="1104"/>
        <v>3.5668771974981549E-2</v>
      </c>
      <c r="Q7900" s="12">
        <f t="shared" ca="1" si="1105"/>
        <v>5.6000000000000005</v>
      </c>
      <c r="R7900" s="101">
        <f t="shared" ca="1" si="1106"/>
        <v>0.37867166305488992</v>
      </c>
      <c r="S7900" s="13"/>
      <c r="T7900" s="101">
        <f t="shared" ca="1" si="1107"/>
        <v>0</v>
      </c>
      <c r="U7900" s="101">
        <f t="shared" si="1108"/>
        <v>0</v>
      </c>
      <c r="V7900" s="101">
        <f t="shared" ca="1" si="1109"/>
        <v>152.83004753964948</v>
      </c>
    </row>
    <row r="7901" spans="2:22" x14ac:dyDescent="0.3">
      <c r="B7901" s="13">
        <v>2023</v>
      </c>
      <c r="C7901" s="13">
        <v>11</v>
      </c>
      <c r="D7901" s="13">
        <v>23</v>
      </c>
      <c r="E7901" s="83" t="s">
        <v>426</v>
      </c>
      <c r="F7901" s="13">
        <v>4</v>
      </c>
      <c r="G7901" s="13">
        <v>14</v>
      </c>
      <c r="H7901" s="13" t="s">
        <v>70</v>
      </c>
      <c r="I7901" s="13" t="s">
        <v>54</v>
      </c>
      <c r="J7901" s="13"/>
      <c r="K7901" s="13" t="s">
        <v>28</v>
      </c>
      <c r="L7901" s="12">
        <f t="shared" ca="1" si="1102"/>
        <v>1.3812150340077947</v>
      </c>
      <c r="M7901" s="101">
        <f t="shared" ca="1" si="1103"/>
        <v>4.3729267976686782E-2</v>
      </c>
      <c r="N7901" s="101">
        <f t="shared" ca="1" si="1110"/>
        <v>1063.521051276377</v>
      </c>
      <c r="O7901" s="101">
        <f t="shared" ca="1" si="1104"/>
        <v>4.3729267976686782E-2</v>
      </c>
      <c r="Q7901" s="12">
        <f t="shared" ca="1" si="1105"/>
        <v>5.6000000000000005</v>
      </c>
      <c r="R7901" s="101">
        <f t="shared" ca="1" si="1106"/>
        <v>0.3571201473712402</v>
      </c>
      <c r="S7901" s="13"/>
      <c r="T7901" s="101">
        <f t="shared" ca="1" si="1107"/>
        <v>0</v>
      </c>
      <c r="U7901" s="101">
        <f t="shared" si="1108"/>
        <v>0</v>
      </c>
      <c r="V7901" s="101">
        <f t="shared" ca="1" si="1109"/>
        <v>152.11580724490702</v>
      </c>
    </row>
    <row r="7902" spans="2:22" x14ac:dyDescent="0.3">
      <c r="B7902" s="13">
        <v>2023</v>
      </c>
      <c r="C7902" s="13">
        <v>11</v>
      </c>
      <c r="D7902" s="13">
        <v>23</v>
      </c>
      <c r="E7902" s="83" t="s">
        <v>426</v>
      </c>
      <c r="F7902" s="13">
        <v>4</v>
      </c>
      <c r="G7902" s="13">
        <v>15</v>
      </c>
      <c r="H7902" s="13" t="s">
        <v>70</v>
      </c>
      <c r="I7902" s="13" t="s">
        <v>54</v>
      </c>
      <c r="J7902" s="13"/>
      <c r="K7902" s="13" t="s">
        <v>28</v>
      </c>
      <c r="L7902" s="12">
        <f t="shared" ca="1" si="1102"/>
        <v>1.0561292502779933</v>
      </c>
      <c r="M7902" s="101">
        <f t="shared" ca="1" si="1103"/>
        <v>3.3437052063801272E-2</v>
      </c>
      <c r="N7902" s="101">
        <f t="shared" ca="1" si="1110"/>
        <v>1063.521051276377</v>
      </c>
      <c r="O7902" s="101">
        <f t="shared" ca="1" si="1104"/>
        <v>3.3437052063801272E-2</v>
      </c>
      <c r="Q7902" s="12">
        <f t="shared" ca="1" si="1105"/>
        <v>5.6000000000000005</v>
      </c>
      <c r="R7902" s="101">
        <f t="shared" ca="1" si="1106"/>
        <v>0.38463865896396793</v>
      </c>
      <c r="S7902" s="13"/>
      <c r="T7902" s="101">
        <f t="shared" ca="1" si="1107"/>
        <v>0</v>
      </c>
      <c r="U7902" s="101">
        <f t="shared" si="1108"/>
        <v>0</v>
      </c>
      <c r="V7902" s="101">
        <f t="shared" ca="1" si="1109"/>
        <v>151.34652992697906</v>
      </c>
    </row>
    <row r="7903" spans="2:22" x14ac:dyDescent="0.3">
      <c r="B7903" s="13">
        <v>2023</v>
      </c>
      <c r="C7903" s="13">
        <v>11</v>
      </c>
      <c r="D7903" s="13">
        <v>23</v>
      </c>
      <c r="E7903" s="83" t="s">
        <v>426</v>
      </c>
      <c r="F7903" s="13">
        <v>4</v>
      </c>
      <c r="G7903" s="13">
        <v>16</v>
      </c>
      <c r="H7903" s="13" t="s">
        <v>71</v>
      </c>
      <c r="I7903" s="13" t="s">
        <v>54</v>
      </c>
      <c r="J7903" s="13"/>
      <c r="K7903" s="13" t="s">
        <v>28</v>
      </c>
      <c r="L7903" s="12">
        <f t="shared" ca="1" si="1102"/>
        <v>1.3952654518767684</v>
      </c>
      <c r="M7903" s="101">
        <f t="shared" ca="1" si="1103"/>
        <v>0.12154157351298531</v>
      </c>
      <c r="N7903" s="101">
        <f t="shared" ca="1" si="1110"/>
        <v>1063.7964999310016</v>
      </c>
      <c r="O7903" s="101">
        <f t="shared" ca="1" si="1104"/>
        <v>0.39325556761146718</v>
      </c>
      <c r="Q7903" s="12">
        <f t="shared" ca="1" si="1105"/>
        <v>5.6000000000000005</v>
      </c>
      <c r="R7903" s="101">
        <f t="shared" ca="1" si="1106"/>
        <v>0.35593077949863161</v>
      </c>
      <c r="S7903" s="13"/>
      <c r="T7903" s="101">
        <f t="shared" ca="1" si="1107"/>
        <v>0</v>
      </c>
      <c r="U7903" s="101">
        <f t="shared" ca="1" si="1108"/>
        <v>0.27544865462467205</v>
      </c>
      <c r="V7903" s="101">
        <f t="shared" ca="1" si="1109"/>
        <v>150.91011702260647</v>
      </c>
    </row>
    <row r="7904" spans="2:22" x14ac:dyDescent="0.3">
      <c r="B7904" s="13">
        <v>2023</v>
      </c>
      <c r="C7904" s="13">
        <v>11</v>
      </c>
      <c r="D7904" s="13">
        <v>23</v>
      </c>
      <c r="E7904" s="83" t="s">
        <v>426</v>
      </c>
      <c r="F7904" s="13">
        <v>4</v>
      </c>
      <c r="G7904" s="13">
        <v>17</v>
      </c>
      <c r="H7904" s="13" t="s">
        <v>71</v>
      </c>
      <c r="I7904" s="13" t="s">
        <v>54</v>
      </c>
      <c r="J7904" s="13"/>
      <c r="K7904" s="13" t="s">
        <v>28</v>
      </c>
      <c r="L7904" s="12">
        <f t="shared" ca="1" si="1102"/>
        <v>1.6170432655431959</v>
      </c>
      <c r="M7904" s="101">
        <f t="shared" ca="1" si="1103"/>
        <v>0.1408606388614678</v>
      </c>
      <c r="N7904" s="101">
        <f t="shared" ca="1" si="1110"/>
        <v>1064.1157312223409</v>
      </c>
      <c r="O7904" s="101">
        <f t="shared" ca="1" si="1104"/>
        <v>0.45576364439334976</v>
      </c>
      <c r="Q7904" s="12">
        <f t="shared" ca="1" si="1105"/>
        <v>4.4710639142766464</v>
      </c>
      <c r="R7904" s="101">
        <f t="shared" ca="1" si="1106"/>
        <v>0.24159284791528657</v>
      </c>
      <c r="S7904" s="13"/>
      <c r="T7904" s="101">
        <f t="shared" ca="1" si="1107"/>
        <v>0</v>
      </c>
      <c r="U7904" s="101">
        <f t="shared" ca="1" si="1108"/>
        <v>0.31923129133931927</v>
      </c>
      <c r="V7904" s="101">
        <f t="shared" ca="1" si="1109"/>
        <v>150.74616261811522</v>
      </c>
    </row>
    <row r="7905" spans="2:22" x14ac:dyDescent="0.3">
      <c r="B7905" s="13">
        <v>2023</v>
      </c>
      <c r="C7905" s="13">
        <v>11</v>
      </c>
      <c r="D7905" s="13">
        <v>23</v>
      </c>
      <c r="E7905" s="83" t="s">
        <v>426</v>
      </c>
      <c r="F7905" s="13">
        <v>4</v>
      </c>
      <c r="G7905" s="13">
        <v>18</v>
      </c>
      <c r="H7905" s="13" t="s">
        <v>71</v>
      </c>
      <c r="I7905" s="13" t="s">
        <v>54</v>
      </c>
      <c r="J7905" s="13"/>
      <c r="K7905" s="13" t="s">
        <v>28</v>
      </c>
      <c r="L7905" s="12">
        <f t="shared" ca="1" si="1102"/>
        <v>1.5551445191518671</v>
      </c>
      <c r="M7905" s="101">
        <f t="shared" ca="1" si="1103"/>
        <v>0.13546863906331916</v>
      </c>
      <c r="N7905" s="101">
        <f t="shared" ca="1" si="1110"/>
        <v>1064.4227426694968</v>
      </c>
      <c r="O7905" s="101">
        <f t="shared" ca="1" si="1104"/>
        <v>0.43831748272295373</v>
      </c>
      <c r="Q7905" s="12">
        <f t="shared" ca="1" si="1105"/>
        <v>0</v>
      </c>
      <c r="R7905" s="101">
        <f t="shared" ca="1" si="1106"/>
        <v>0</v>
      </c>
      <c r="S7905" s="13"/>
      <c r="T7905" s="101">
        <f t="shared" ca="1" si="1107"/>
        <v>0.13546863906331916</v>
      </c>
      <c r="U7905" s="101">
        <f t="shared" ca="1" si="1108"/>
        <v>0.30701144715589773</v>
      </c>
      <c r="V7905" s="101">
        <f t="shared" ca="1" si="1109"/>
        <v>151.18864270433446</v>
      </c>
    </row>
    <row r="7906" spans="2:22" x14ac:dyDescent="0.3">
      <c r="B7906" s="13">
        <v>2023</v>
      </c>
      <c r="C7906" s="13">
        <v>11</v>
      </c>
      <c r="D7906" s="13">
        <v>23</v>
      </c>
      <c r="E7906" s="83" t="s">
        <v>426</v>
      </c>
      <c r="F7906" s="13">
        <v>4</v>
      </c>
      <c r="G7906" s="13">
        <v>19</v>
      </c>
      <c r="H7906" s="13" t="s">
        <v>71</v>
      </c>
      <c r="I7906" s="13" t="s">
        <v>54</v>
      </c>
      <c r="J7906" s="13"/>
      <c r="K7906" s="13" t="s">
        <v>28</v>
      </c>
      <c r="L7906" s="12">
        <f t="shared" ca="1" si="1102"/>
        <v>1.6123534886458015</v>
      </c>
      <c r="M7906" s="101">
        <f t="shared" ca="1" si="1103"/>
        <v>0.14045211239593577</v>
      </c>
      <c r="N7906" s="101">
        <f t="shared" ca="1" si="1110"/>
        <v>1064.7410481207137</v>
      </c>
      <c r="O7906" s="101">
        <f t="shared" ca="1" si="1104"/>
        <v>0.45444183077481914</v>
      </c>
      <c r="Q7906" s="12">
        <f t="shared" ca="1" si="1105"/>
        <v>0</v>
      </c>
      <c r="R7906" s="101">
        <f t="shared" ca="1" si="1106"/>
        <v>0</v>
      </c>
      <c r="S7906" s="13"/>
      <c r="T7906" s="101">
        <f t="shared" ca="1" si="1107"/>
        <v>0.14045211239593577</v>
      </c>
      <c r="U7906" s="101">
        <f t="shared" ca="1" si="1108"/>
        <v>0.31830545121682535</v>
      </c>
      <c r="V7906" s="101">
        <f t="shared" ca="1" si="1109"/>
        <v>151.64740026794721</v>
      </c>
    </row>
    <row r="7907" spans="2:22" x14ac:dyDescent="0.3">
      <c r="B7907" s="13">
        <v>2023</v>
      </c>
      <c r="C7907" s="13">
        <v>11</v>
      </c>
      <c r="D7907" s="13">
        <v>23</v>
      </c>
      <c r="E7907" s="83" t="s">
        <v>426</v>
      </c>
      <c r="F7907" s="13">
        <v>4</v>
      </c>
      <c r="G7907" s="13">
        <v>20</v>
      </c>
      <c r="H7907" s="13" t="s">
        <v>69</v>
      </c>
      <c r="I7907" s="13" t="s">
        <v>54</v>
      </c>
      <c r="J7907" s="13"/>
      <c r="K7907" s="13" t="s">
        <v>28</v>
      </c>
      <c r="L7907" s="12">
        <f t="shared" ca="1" si="1102"/>
        <v>1.3466180217843839</v>
      </c>
      <c r="M7907" s="101">
        <f t="shared" ca="1" si="1103"/>
        <v>7.0926371207383501E-2</v>
      </c>
      <c r="N7907" s="101">
        <f t="shared" ca="1" si="1110"/>
        <v>1064.7410481207137</v>
      </c>
      <c r="O7907" s="101">
        <f t="shared" ca="1" si="1104"/>
        <v>0.14530008455053503</v>
      </c>
      <c r="Q7907" s="12">
        <f t="shared" ca="1" si="1105"/>
        <v>0</v>
      </c>
      <c r="R7907" s="101">
        <f t="shared" ca="1" si="1106"/>
        <v>0</v>
      </c>
      <c r="S7907" s="13"/>
      <c r="T7907" s="101">
        <f t="shared" ca="1" si="1107"/>
        <v>7.0926371207383501E-2</v>
      </c>
      <c r="U7907" s="101">
        <f t="shared" si="1108"/>
        <v>0</v>
      </c>
      <c r="V7907" s="101">
        <f t="shared" ca="1" si="1109"/>
        <v>151.71832663915458</v>
      </c>
    </row>
    <row r="7908" spans="2:22" x14ac:dyDescent="0.3">
      <c r="B7908" s="13">
        <v>2023</v>
      </c>
      <c r="C7908" s="13">
        <v>11</v>
      </c>
      <c r="D7908" s="13">
        <v>23</v>
      </c>
      <c r="E7908" s="83" t="s">
        <v>426</v>
      </c>
      <c r="F7908" s="13">
        <v>4</v>
      </c>
      <c r="G7908" s="13">
        <v>21</v>
      </c>
      <c r="H7908" s="13" t="s">
        <v>69</v>
      </c>
      <c r="I7908" s="13" t="s">
        <v>54</v>
      </c>
      <c r="J7908" s="13"/>
      <c r="K7908" s="13" t="s">
        <v>28</v>
      </c>
      <c r="L7908" s="12">
        <f t="shared" ca="1" si="1102"/>
        <v>1.4571379568644987</v>
      </c>
      <c r="M7908" s="101">
        <f t="shared" ca="1" si="1103"/>
        <v>7.6747456188053148E-2</v>
      </c>
      <c r="N7908" s="101">
        <f t="shared" ca="1" si="1110"/>
        <v>1064.7410481207137</v>
      </c>
      <c r="O7908" s="101">
        <f t="shared" ca="1" si="1104"/>
        <v>0.15722518554567941</v>
      </c>
      <c r="Q7908" s="12">
        <f t="shared" ca="1" si="1105"/>
        <v>0</v>
      </c>
      <c r="R7908" s="101">
        <f t="shared" ca="1" si="1106"/>
        <v>0</v>
      </c>
      <c r="S7908" s="13"/>
      <c r="T7908" s="101">
        <f t="shared" ca="1" si="1107"/>
        <v>7.6747456188053148E-2</v>
      </c>
      <c r="U7908" s="101">
        <f t="shared" si="1108"/>
        <v>0</v>
      </c>
      <c r="V7908" s="101">
        <f t="shared" ca="1" si="1109"/>
        <v>151.79507409534264</v>
      </c>
    </row>
    <row r="7909" spans="2:22" x14ac:dyDescent="0.3">
      <c r="B7909" s="13">
        <v>2023</v>
      </c>
      <c r="C7909" s="13">
        <v>11</v>
      </c>
      <c r="D7909" s="13">
        <v>23</v>
      </c>
      <c r="E7909" s="83" t="s">
        <v>426</v>
      </c>
      <c r="F7909" s="13">
        <v>4</v>
      </c>
      <c r="G7909" s="13">
        <v>22</v>
      </c>
      <c r="H7909" s="13" t="s">
        <v>69</v>
      </c>
      <c r="I7909" s="13" t="s">
        <v>54</v>
      </c>
      <c r="J7909" s="13"/>
      <c r="K7909" s="13" t="s">
        <v>28</v>
      </c>
      <c r="L7909" s="12">
        <f t="shared" ca="1" si="1102"/>
        <v>1.4817939763168351</v>
      </c>
      <c r="M7909" s="101">
        <f t="shared" ca="1" si="1103"/>
        <v>7.804608873260771E-2</v>
      </c>
      <c r="N7909" s="101">
        <f t="shared" ca="1" si="1110"/>
        <v>1064.7410481207137</v>
      </c>
      <c r="O7909" s="101">
        <f t="shared" ca="1" si="1104"/>
        <v>0.15988557004458651</v>
      </c>
      <c r="Q7909" s="12">
        <f t="shared" ca="1" si="1105"/>
        <v>0</v>
      </c>
      <c r="R7909" s="101">
        <f t="shared" ca="1" si="1106"/>
        <v>0</v>
      </c>
      <c r="S7909" s="13"/>
      <c r="T7909" s="101">
        <f t="shared" ca="1" si="1107"/>
        <v>7.804608873260771E-2</v>
      </c>
      <c r="U7909" s="101">
        <f t="shared" si="1108"/>
        <v>0</v>
      </c>
      <c r="V7909" s="101">
        <f t="shared" ca="1" si="1109"/>
        <v>151.87312018407525</v>
      </c>
    </row>
    <row r="7910" spans="2:22" x14ac:dyDescent="0.3">
      <c r="B7910" s="13">
        <v>2023</v>
      </c>
      <c r="C7910" s="13">
        <v>11</v>
      </c>
      <c r="D7910" s="13">
        <v>23</v>
      </c>
      <c r="E7910" s="83" t="s">
        <v>426</v>
      </c>
      <c r="F7910" s="13">
        <v>4</v>
      </c>
      <c r="G7910" s="13">
        <v>23</v>
      </c>
      <c r="H7910" s="13" t="s">
        <v>69</v>
      </c>
      <c r="I7910" s="13" t="s">
        <v>54</v>
      </c>
      <c r="J7910" s="13"/>
      <c r="K7910" s="13" t="s">
        <v>28</v>
      </c>
      <c r="L7910" s="12">
        <f t="shared" ca="1" si="1102"/>
        <v>1.8637518255721768</v>
      </c>
      <c r="M7910" s="101">
        <f t="shared" ca="1" si="1103"/>
        <v>9.8163808652886556E-2</v>
      </c>
      <c r="N7910" s="101">
        <f t="shared" ca="1" si="1110"/>
        <v>1064.7410481207137</v>
      </c>
      <c r="O7910" s="101">
        <f t="shared" ca="1" si="1104"/>
        <v>0.20109882197923787</v>
      </c>
      <c r="Q7910" s="12">
        <f t="shared" ca="1" si="1105"/>
        <v>0</v>
      </c>
      <c r="R7910" s="101">
        <f t="shared" ca="1" si="1106"/>
        <v>0</v>
      </c>
      <c r="S7910" s="13"/>
      <c r="T7910" s="101">
        <f t="shared" ca="1" si="1107"/>
        <v>9.8163808652886556E-2</v>
      </c>
      <c r="U7910" s="101">
        <f t="shared" si="1108"/>
        <v>0</v>
      </c>
      <c r="V7910" s="101">
        <f t="shared" ca="1" si="1109"/>
        <v>151.97128399272813</v>
      </c>
    </row>
    <row r="7911" spans="2:22" x14ac:dyDescent="0.3">
      <c r="B7911" s="13">
        <v>2023</v>
      </c>
      <c r="C7911" s="13">
        <v>11</v>
      </c>
      <c r="D7911" s="13">
        <v>24</v>
      </c>
      <c r="E7911" s="83" t="s">
        <v>427</v>
      </c>
      <c r="F7911" s="13">
        <v>5</v>
      </c>
      <c r="G7911" s="13">
        <v>0</v>
      </c>
      <c r="H7911" s="13" t="s">
        <v>69</v>
      </c>
      <c r="I7911" s="13" t="s">
        <v>54</v>
      </c>
      <c r="J7911" s="13"/>
      <c r="K7911" s="13" t="s">
        <v>28</v>
      </c>
      <c r="L7911" s="12">
        <f t="shared" ca="1" si="1102"/>
        <v>1.5894381385539518</v>
      </c>
      <c r="M7911" s="101">
        <f t="shared" ca="1" si="1103"/>
        <v>8.3715706757636649E-2</v>
      </c>
      <c r="N7911" s="101">
        <f t="shared" ca="1" si="1110"/>
        <v>1064.7410481207137</v>
      </c>
      <c r="O7911" s="101">
        <f t="shared" ca="1" si="1104"/>
        <v>0.17150037514997138</v>
      </c>
      <c r="Q7911" s="12">
        <f t="shared" ca="1" si="1105"/>
        <v>0</v>
      </c>
      <c r="R7911" s="101">
        <f t="shared" ca="1" si="1106"/>
        <v>0</v>
      </c>
      <c r="S7911" s="13"/>
      <c r="T7911" s="101">
        <f t="shared" ca="1" si="1107"/>
        <v>8.3715706757636649E-2</v>
      </c>
      <c r="U7911" s="101">
        <f t="shared" si="1108"/>
        <v>0</v>
      </c>
      <c r="V7911" s="101">
        <f t="shared" ca="1" si="1109"/>
        <v>152.05499969948576</v>
      </c>
    </row>
    <row r="7912" spans="2:22" x14ac:dyDescent="0.3">
      <c r="B7912" s="13">
        <v>2023</v>
      </c>
      <c r="C7912" s="13">
        <v>11</v>
      </c>
      <c r="D7912" s="13">
        <v>24</v>
      </c>
      <c r="E7912" s="83" t="s">
        <v>427</v>
      </c>
      <c r="F7912" s="13">
        <v>5</v>
      </c>
      <c r="G7912" s="13">
        <v>1</v>
      </c>
      <c r="H7912" s="13" t="s">
        <v>69</v>
      </c>
      <c r="I7912" s="13" t="s">
        <v>54</v>
      </c>
      <c r="J7912" s="13"/>
      <c r="K7912" s="13" t="s">
        <v>28</v>
      </c>
      <c r="L7912" s="12">
        <f t="shared" ca="1" si="1102"/>
        <v>0.77285889962503407</v>
      </c>
      <c r="M7912" s="101">
        <f t="shared" ca="1" si="1103"/>
        <v>4.0706478243250549E-2</v>
      </c>
      <c r="N7912" s="101">
        <f t="shared" ca="1" si="1110"/>
        <v>1064.7410481207137</v>
      </c>
      <c r="O7912" s="101">
        <f t="shared" ca="1" si="1104"/>
        <v>8.3391475269541174E-2</v>
      </c>
      <c r="Q7912" s="12">
        <f t="shared" ca="1" si="1105"/>
        <v>0</v>
      </c>
      <c r="R7912" s="101">
        <f t="shared" ca="1" si="1106"/>
        <v>0</v>
      </c>
      <c r="S7912" s="13"/>
      <c r="T7912" s="101">
        <f t="shared" ca="1" si="1107"/>
        <v>4.0706478243250549E-2</v>
      </c>
      <c r="U7912" s="101">
        <f t="shared" si="1108"/>
        <v>0</v>
      </c>
      <c r="V7912" s="101">
        <f t="shared" ca="1" si="1109"/>
        <v>152.095706177729</v>
      </c>
    </row>
    <row r="7913" spans="2:22" x14ac:dyDescent="0.3">
      <c r="B7913" s="13">
        <v>2023</v>
      </c>
      <c r="C7913" s="13">
        <v>11</v>
      </c>
      <c r="D7913" s="13">
        <v>24</v>
      </c>
      <c r="E7913" s="83" t="s">
        <v>427</v>
      </c>
      <c r="F7913" s="13">
        <v>5</v>
      </c>
      <c r="G7913" s="13">
        <v>2</v>
      </c>
      <c r="H7913" s="13" t="s">
        <v>69</v>
      </c>
      <c r="I7913" s="13" t="s">
        <v>54</v>
      </c>
      <c r="J7913" s="13"/>
      <c r="K7913" s="13" t="s">
        <v>28</v>
      </c>
      <c r="L7913" s="12">
        <f t="shared" ca="1" si="1102"/>
        <v>0.89328467327543948</v>
      </c>
      <c r="M7913" s="101">
        <f t="shared" ca="1" si="1103"/>
        <v>4.70493037414174E-2</v>
      </c>
      <c r="N7913" s="101">
        <f t="shared" ca="1" si="1110"/>
        <v>1064.7410481207137</v>
      </c>
      <c r="O7913" s="101">
        <f t="shared" ca="1" si="1104"/>
        <v>9.6385416246419914E-2</v>
      </c>
      <c r="Q7913" s="12">
        <f t="shared" ca="1" si="1105"/>
        <v>0</v>
      </c>
      <c r="R7913" s="101">
        <f t="shared" ca="1" si="1106"/>
        <v>0</v>
      </c>
      <c r="S7913" s="13"/>
      <c r="T7913" s="101">
        <f t="shared" ca="1" si="1107"/>
        <v>4.70493037414174E-2</v>
      </c>
      <c r="U7913" s="101">
        <f t="shared" si="1108"/>
        <v>0</v>
      </c>
      <c r="V7913" s="101">
        <f t="shared" ca="1" si="1109"/>
        <v>152.14275548147043</v>
      </c>
    </row>
    <row r="7914" spans="2:22" x14ac:dyDescent="0.3">
      <c r="B7914" s="13">
        <v>2023</v>
      </c>
      <c r="C7914" s="13">
        <v>11</v>
      </c>
      <c r="D7914" s="13">
        <v>24</v>
      </c>
      <c r="E7914" s="83" t="s">
        <v>427</v>
      </c>
      <c r="F7914" s="13">
        <v>5</v>
      </c>
      <c r="G7914" s="13">
        <v>3</v>
      </c>
      <c r="H7914" s="13" t="s">
        <v>69</v>
      </c>
      <c r="I7914" s="13" t="s">
        <v>54</v>
      </c>
      <c r="J7914" s="13"/>
      <c r="K7914" s="13" t="s">
        <v>28</v>
      </c>
      <c r="L7914" s="12">
        <f t="shared" ca="1" si="1102"/>
        <v>0.84397605298198453</v>
      </c>
      <c r="M7914" s="101">
        <f t="shared" ca="1" si="1103"/>
        <v>4.4452218710561126E-2</v>
      </c>
      <c r="N7914" s="101">
        <f t="shared" ca="1" si="1110"/>
        <v>1064.7410481207137</v>
      </c>
      <c r="O7914" s="101">
        <f t="shared" ca="1" si="1104"/>
        <v>9.1065016116756131E-2</v>
      </c>
      <c r="Q7914" s="12">
        <f t="shared" ca="1" si="1105"/>
        <v>0</v>
      </c>
      <c r="R7914" s="101">
        <f t="shared" ca="1" si="1106"/>
        <v>0</v>
      </c>
      <c r="S7914" s="13"/>
      <c r="T7914" s="101">
        <f t="shared" ca="1" si="1107"/>
        <v>4.4452218710561126E-2</v>
      </c>
      <c r="U7914" s="101">
        <f t="shared" si="1108"/>
        <v>0</v>
      </c>
      <c r="V7914" s="101">
        <f t="shared" ca="1" si="1109"/>
        <v>152.18720770018101</v>
      </c>
    </row>
    <row r="7915" spans="2:22" x14ac:dyDescent="0.3">
      <c r="B7915" s="13">
        <v>2023</v>
      </c>
      <c r="C7915" s="13">
        <v>11</v>
      </c>
      <c r="D7915" s="13">
        <v>24</v>
      </c>
      <c r="E7915" s="83" t="s">
        <v>427</v>
      </c>
      <c r="F7915" s="13">
        <v>5</v>
      </c>
      <c r="G7915" s="13">
        <v>4</v>
      </c>
      <c r="H7915" s="13" t="s">
        <v>69</v>
      </c>
      <c r="I7915" s="13" t="s">
        <v>54</v>
      </c>
      <c r="J7915" s="13"/>
      <c r="K7915" s="13" t="s">
        <v>28</v>
      </c>
      <c r="L7915" s="12">
        <f t="shared" ca="1" si="1102"/>
        <v>0.6929957229518714</v>
      </c>
      <c r="M7915" s="101">
        <f t="shared" ca="1" si="1103"/>
        <v>3.6500084727875068E-2</v>
      </c>
      <c r="N7915" s="101">
        <f t="shared" ca="1" si="1110"/>
        <v>1064.7410481207137</v>
      </c>
      <c r="O7915" s="101">
        <f t="shared" ca="1" si="1104"/>
        <v>7.4774238506506926E-2</v>
      </c>
      <c r="Q7915" s="12">
        <f t="shared" ca="1" si="1105"/>
        <v>0</v>
      </c>
      <c r="R7915" s="101">
        <f t="shared" ca="1" si="1106"/>
        <v>0</v>
      </c>
      <c r="S7915" s="13"/>
      <c r="T7915" s="101">
        <f t="shared" ca="1" si="1107"/>
        <v>3.6500084727875068E-2</v>
      </c>
      <c r="U7915" s="101">
        <f t="shared" si="1108"/>
        <v>0</v>
      </c>
      <c r="V7915" s="101">
        <f t="shared" ca="1" si="1109"/>
        <v>152.22370778490887</v>
      </c>
    </row>
    <row r="7916" spans="2:22" x14ac:dyDescent="0.3">
      <c r="B7916" s="13">
        <v>2023</v>
      </c>
      <c r="C7916" s="13">
        <v>11</v>
      </c>
      <c r="D7916" s="13">
        <v>24</v>
      </c>
      <c r="E7916" s="83" t="s">
        <v>427</v>
      </c>
      <c r="F7916" s="13">
        <v>5</v>
      </c>
      <c r="G7916" s="13">
        <v>5</v>
      </c>
      <c r="H7916" s="13" t="s">
        <v>69</v>
      </c>
      <c r="I7916" s="13" t="s">
        <v>54</v>
      </c>
      <c r="J7916" s="13"/>
      <c r="K7916" s="13" t="s">
        <v>28</v>
      </c>
      <c r="L7916" s="12">
        <f t="shared" ca="1" si="1102"/>
        <v>0.81418408383538299</v>
      </c>
      <c r="M7916" s="101">
        <f t="shared" ca="1" si="1103"/>
        <v>4.2883075695609625E-2</v>
      </c>
      <c r="N7916" s="101">
        <f t="shared" ca="1" si="1110"/>
        <v>1064.7410481207137</v>
      </c>
      <c r="O7916" s="101">
        <f t="shared" ca="1" si="1104"/>
        <v>8.7850462645837818E-2</v>
      </c>
      <c r="Q7916" s="12">
        <f t="shared" ca="1" si="1105"/>
        <v>0</v>
      </c>
      <c r="R7916" s="101">
        <f t="shared" ca="1" si="1106"/>
        <v>0</v>
      </c>
      <c r="S7916" s="13"/>
      <c r="T7916" s="101">
        <f t="shared" ca="1" si="1107"/>
        <v>4.2883075695609625E-2</v>
      </c>
      <c r="U7916" s="101">
        <f t="shared" si="1108"/>
        <v>0</v>
      </c>
      <c r="V7916" s="101">
        <f t="shared" ca="1" si="1109"/>
        <v>152.26659086060448</v>
      </c>
    </row>
    <row r="7917" spans="2:22" x14ac:dyDescent="0.3">
      <c r="B7917" s="13">
        <v>2023</v>
      </c>
      <c r="C7917" s="13">
        <v>11</v>
      </c>
      <c r="D7917" s="13">
        <v>24</v>
      </c>
      <c r="E7917" s="83" t="s">
        <v>427</v>
      </c>
      <c r="F7917" s="13">
        <v>5</v>
      </c>
      <c r="G7917" s="13">
        <v>6</v>
      </c>
      <c r="H7917" s="13" t="s">
        <v>69</v>
      </c>
      <c r="I7917" s="13" t="s">
        <v>54</v>
      </c>
      <c r="J7917" s="13"/>
      <c r="K7917" s="13" t="s">
        <v>28</v>
      </c>
      <c r="L7917" s="12">
        <f t="shared" ca="1" si="1102"/>
        <v>0.86868849645712831</v>
      </c>
      <c r="M7917" s="101">
        <f t="shared" ca="1" si="1103"/>
        <v>4.575382310839695E-2</v>
      </c>
      <c r="N7917" s="101">
        <f t="shared" ca="1" si="1110"/>
        <v>1064.7410481207137</v>
      </c>
      <c r="O7917" s="101">
        <f t="shared" ca="1" si="1104"/>
        <v>9.3731488767724136E-2</v>
      </c>
      <c r="Q7917" s="12">
        <f t="shared" ca="1" si="1105"/>
        <v>0</v>
      </c>
      <c r="R7917" s="101">
        <f t="shared" ca="1" si="1106"/>
        <v>0</v>
      </c>
      <c r="S7917" s="13"/>
      <c r="T7917" s="101">
        <f t="shared" ca="1" si="1107"/>
        <v>4.575382310839695E-2</v>
      </c>
      <c r="U7917" s="101">
        <f t="shared" si="1108"/>
        <v>0</v>
      </c>
      <c r="V7917" s="101">
        <f t="shared" ca="1" si="1109"/>
        <v>152.31234468371287</v>
      </c>
    </row>
    <row r="7918" spans="2:22" x14ac:dyDescent="0.3">
      <c r="B7918" s="13">
        <v>2023</v>
      </c>
      <c r="C7918" s="13">
        <v>11</v>
      </c>
      <c r="D7918" s="13">
        <v>24</v>
      </c>
      <c r="E7918" s="83" t="s">
        <v>427</v>
      </c>
      <c r="F7918" s="13">
        <v>5</v>
      </c>
      <c r="G7918" s="13">
        <v>7</v>
      </c>
      <c r="H7918" s="13" t="s">
        <v>69</v>
      </c>
      <c r="I7918" s="13" t="s">
        <v>54</v>
      </c>
      <c r="J7918" s="13"/>
      <c r="K7918" s="13" t="s">
        <v>28</v>
      </c>
      <c r="L7918" s="12">
        <f t="shared" ca="1" si="1102"/>
        <v>0.7391365385674119</v>
      </c>
      <c r="M7918" s="101">
        <f t="shared" ca="1" si="1103"/>
        <v>3.8930321486345586E-2</v>
      </c>
      <c r="N7918" s="101">
        <f t="shared" ca="1" si="1110"/>
        <v>1064.7410481207137</v>
      </c>
      <c r="O7918" s="101">
        <f t="shared" ca="1" si="1104"/>
        <v>7.9752832511423746E-2</v>
      </c>
      <c r="Q7918" s="12">
        <f t="shared" ca="1" si="1105"/>
        <v>0</v>
      </c>
      <c r="R7918" s="101">
        <f t="shared" ca="1" si="1106"/>
        <v>0</v>
      </c>
      <c r="S7918" s="13"/>
      <c r="T7918" s="101">
        <f t="shared" ca="1" si="1107"/>
        <v>3.8930321486345586E-2</v>
      </c>
      <c r="U7918" s="101">
        <f t="shared" si="1108"/>
        <v>0</v>
      </c>
      <c r="V7918" s="101">
        <f t="shared" ca="1" si="1109"/>
        <v>152.3512750051992</v>
      </c>
    </row>
    <row r="7919" spans="2:22" x14ac:dyDescent="0.3">
      <c r="B7919" s="13">
        <v>2023</v>
      </c>
      <c r="C7919" s="13">
        <v>11</v>
      </c>
      <c r="D7919" s="13">
        <v>24</v>
      </c>
      <c r="E7919" s="83" t="s">
        <v>427</v>
      </c>
      <c r="F7919" s="13">
        <v>5</v>
      </c>
      <c r="G7919" s="13">
        <v>8</v>
      </c>
      <c r="H7919" s="13" t="s">
        <v>69</v>
      </c>
      <c r="I7919" s="13" t="s">
        <v>54</v>
      </c>
      <c r="J7919" s="13"/>
      <c r="K7919" s="13" t="s">
        <v>28</v>
      </c>
      <c r="L7919" s="12">
        <f t="shared" ca="1" si="1102"/>
        <v>1.2844320035306551</v>
      </c>
      <c r="M7919" s="101">
        <f t="shared" ca="1" si="1103"/>
        <v>6.7651033625959603E-2</v>
      </c>
      <c r="N7919" s="101">
        <f t="shared" ca="1" si="1110"/>
        <v>1064.7410481207137</v>
      </c>
      <c r="O7919" s="101">
        <f t="shared" ca="1" si="1104"/>
        <v>0.13859021318095768</v>
      </c>
      <c r="Q7919" s="12">
        <f t="shared" ca="1" si="1105"/>
        <v>0</v>
      </c>
      <c r="R7919" s="101">
        <f t="shared" ca="1" si="1106"/>
        <v>0</v>
      </c>
      <c r="S7919" s="13"/>
      <c r="T7919" s="101">
        <f t="shared" ca="1" si="1107"/>
        <v>6.7651033625959603E-2</v>
      </c>
      <c r="U7919" s="101">
        <f t="shared" si="1108"/>
        <v>0</v>
      </c>
      <c r="V7919" s="101">
        <f t="shared" ca="1" si="1109"/>
        <v>152.41892603882516</v>
      </c>
    </row>
    <row r="7920" spans="2:22" x14ac:dyDescent="0.3">
      <c r="B7920" s="13">
        <v>2023</v>
      </c>
      <c r="C7920" s="13">
        <v>11</v>
      </c>
      <c r="D7920" s="13">
        <v>24</v>
      </c>
      <c r="E7920" s="83" t="s">
        <v>427</v>
      </c>
      <c r="F7920" s="13">
        <v>5</v>
      </c>
      <c r="G7920" s="13">
        <v>9</v>
      </c>
      <c r="H7920" s="13" t="s">
        <v>69</v>
      </c>
      <c r="I7920" s="13" t="s">
        <v>54</v>
      </c>
      <c r="J7920" s="13"/>
      <c r="K7920" s="13" t="s">
        <v>28</v>
      </c>
      <c r="L7920" s="12">
        <f t="shared" ca="1" si="1102"/>
        <v>0.98450813606705478</v>
      </c>
      <c r="M7920" s="101">
        <f t="shared" ca="1" si="1103"/>
        <v>5.185404352665178E-2</v>
      </c>
      <c r="N7920" s="101">
        <f t="shared" ca="1" si="1110"/>
        <v>1064.7410481207137</v>
      </c>
      <c r="O7920" s="101">
        <f t="shared" ca="1" si="1104"/>
        <v>0.10622842788163521</v>
      </c>
      <c r="Q7920" s="12">
        <f t="shared" ca="1" si="1105"/>
        <v>3.068334985744543</v>
      </c>
      <c r="R7920" s="101">
        <f t="shared" ca="1" si="1106"/>
        <v>0.17639594282519938</v>
      </c>
      <c r="S7920" s="13"/>
      <c r="T7920" s="101">
        <f t="shared" ca="1" si="1107"/>
        <v>0</v>
      </c>
      <c r="U7920" s="101">
        <f t="shared" si="1108"/>
        <v>0</v>
      </c>
      <c r="V7920" s="101">
        <f t="shared" ca="1" si="1109"/>
        <v>152.06613415317477</v>
      </c>
    </row>
    <row r="7921" spans="2:22" x14ac:dyDescent="0.3">
      <c r="B7921" s="13">
        <v>2023</v>
      </c>
      <c r="C7921" s="13">
        <v>11</v>
      </c>
      <c r="D7921" s="13">
        <v>24</v>
      </c>
      <c r="E7921" s="83" t="s">
        <v>427</v>
      </c>
      <c r="F7921" s="13">
        <v>5</v>
      </c>
      <c r="G7921" s="13">
        <v>10</v>
      </c>
      <c r="H7921" s="13" t="s">
        <v>70</v>
      </c>
      <c r="I7921" s="13" t="s">
        <v>54</v>
      </c>
      <c r="J7921" s="13"/>
      <c r="K7921" s="13" t="s">
        <v>28</v>
      </c>
      <c r="L7921" s="12">
        <f t="shared" ca="1" si="1102"/>
        <v>1.1767768742666946</v>
      </c>
      <c r="M7921" s="101">
        <f t="shared" ca="1" si="1103"/>
        <v>3.7256755839283555E-2</v>
      </c>
      <c r="N7921" s="101">
        <f t="shared" ca="1" si="1110"/>
        <v>1064.7410481207137</v>
      </c>
      <c r="O7921" s="101">
        <f t="shared" ca="1" si="1104"/>
        <v>3.7256755839283555E-2</v>
      </c>
      <c r="Q7921" s="12">
        <f t="shared" ca="1" si="1105"/>
        <v>5.6000000000000005</v>
      </c>
      <c r="R7921" s="101">
        <f t="shared" ca="1" si="1106"/>
        <v>0.37442583759332432</v>
      </c>
      <c r="S7921" s="13"/>
      <c r="T7921" s="101">
        <f t="shared" ca="1" si="1107"/>
        <v>0</v>
      </c>
      <c r="U7921" s="101">
        <f t="shared" si="1108"/>
        <v>0</v>
      </c>
      <c r="V7921" s="101">
        <f t="shared" ca="1" si="1109"/>
        <v>151.31728247798813</v>
      </c>
    </row>
    <row r="7922" spans="2:22" x14ac:dyDescent="0.3">
      <c r="B7922" s="13">
        <v>2023</v>
      </c>
      <c r="C7922" s="13">
        <v>11</v>
      </c>
      <c r="D7922" s="13">
        <v>24</v>
      </c>
      <c r="E7922" s="83" t="s">
        <v>427</v>
      </c>
      <c r="F7922" s="13">
        <v>5</v>
      </c>
      <c r="G7922" s="13">
        <v>11</v>
      </c>
      <c r="H7922" s="13" t="s">
        <v>70</v>
      </c>
      <c r="I7922" s="13" t="s">
        <v>54</v>
      </c>
      <c r="J7922" s="13"/>
      <c r="K7922" s="13" t="s">
        <v>28</v>
      </c>
      <c r="L7922" s="12">
        <f t="shared" ca="1" si="1102"/>
        <v>1.2765841875574133</v>
      </c>
      <c r="M7922" s="101">
        <f t="shared" ca="1" si="1103"/>
        <v>4.0416655378067705E-2</v>
      </c>
      <c r="N7922" s="101">
        <f t="shared" ca="1" si="1110"/>
        <v>1064.7410481207137</v>
      </c>
      <c r="O7922" s="101">
        <f t="shared" ca="1" si="1104"/>
        <v>4.0416655378067705E-2</v>
      </c>
      <c r="Q7922" s="12">
        <f t="shared" ca="1" si="1105"/>
        <v>3.4660265905699452</v>
      </c>
      <c r="R7922" s="101">
        <f t="shared" ca="1" si="1106"/>
        <v>0.18533629941501084</v>
      </c>
      <c r="S7922" s="13"/>
      <c r="T7922" s="101">
        <f t="shared" ca="1" si="1107"/>
        <v>0</v>
      </c>
      <c r="U7922" s="101">
        <f t="shared" si="1108"/>
        <v>0</v>
      </c>
      <c r="V7922" s="101">
        <f t="shared" ca="1" si="1109"/>
        <v>150.9466098791581</v>
      </c>
    </row>
    <row r="7923" spans="2:22" x14ac:dyDescent="0.3">
      <c r="B7923" s="13">
        <v>2023</v>
      </c>
      <c r="C7923" s="13">
        <v>11</v>
      </c>
      <c r="D7923" s="13">
        <v>24</v>
      </c>
      <c r="E7923" s="83" t="s">
        <v>427</v>
      </c>
      <c r="F7923" s="13">
        <v>5</v>
      </c>
      <c r="G7923" s="13">
        <v>12</v>
      </c>
      <c r="H7923" s="13" t="s">
        <v>70</v>
      </c>
      <c r="I7923" s="13" t="s">
        <v>54</v>
      </c>
      <c r="J7923" s="13"/>
      <c r="K7923" s="13" t="s">
        <v>28</v>
      </c>
      <c r="L7923" s="12">
        <f t="shared" ca="1" si="1102"/>
        <v>1.4589029798774846</v>
      </c>
      <c r="M7923" s="101">
        <f t="shared" ca="1" si="1103"/>
        <v>4.6188868342921165E-2</v>
      </c>
      <c r="N7923" s="101">
        <f t="shared" ca="1" si="1110"/>
        <v>1064.7410481207137</v>
      </c>
      <c r="O7923" s="101">
        <f t="shared" ca="1" si="1104"/>
        <v>4.6188868342921165E-2</v>
      </c>
      <c r="Q7923" s="12">
        <f t="shared" ca="1" si="1105"/>
        <v>5.6000000000000005</v>
      </c>
      <c r="R7923" s="101">
        <f t="shared" ca="1" si="1106"/>
        <v>0.35054386275337096</v>
      </c>
      <c r="S7923" s="13"/>
      <c r="T7923" s="101">
        <f t="shared" ca="1" si="1107"/>
        <v>0</v>
      </c>
      <c r="U7923" s="101">
        <f t="shared" si="1108"/>
        <v>0</v>
      </c>
      <c r="V7923" s="101">
        <f t="shared" ca="1" si="1109"/>
        <v>150.24552215365136</v>
      </c>
    </row>
    <row r="7924" spans="2:22" x14ac:dyDescent="0.3">
      <c r="B7924" s="13">
        <v>2023</v>
      </c>
      <c r="C7924" s="13">
        <v>11</v>
      </c>
      <c r="D7924" s="13">
        <v>24</v>
      </c>
      <c r="E7924" s="83" t="s">
        <v>427</v>
      </c>
      <c r="F7924" s="13">
        <v>5</v>
      </c>
      <c r="G7924" s="13">
        <v>13</v>
      </c>
      <c r="H7924" s="13" t="s">
        <v>70</v>
      </c>
      <c r="I7924" s="13" t="s">
        <v>54</v>
      </c>
      <c r="J7924" s="13"/>
      <c r="K7924" s="13" t="s">
        <v>28</v>
      </c>
      <c r="L7924" s="12">
        <f t="shared" ca="1" si="1102"/>
        <v>1.042547621629027</v>
      </c>
      <c r="M7924" s="101">
        <f t="shared" ca="1" si="1103"/>
        <v>3.3007057700775E-2</v>
      </c>
      <c r="N7924" s="101">
        <f t="shared" ca="1" si="1110"/>
        <v>1064.7410481207137</v>
      </c>
      <c r="O7924" s="101">
        <f t="shared" ca="1" si="1104"/>
        <v>3.3007057700775E-2</v>
      </c>
      <c r="Q7924" s="12">
        <f t="shared" ca="1" si="1105"/>
        <v>5.6000000000000005</v>
      </c>
      <c r="R7924" s="101">
        <f t="shared" ca="1" si="1106"/>
        <v>0.38578834382910288</v>
      </c>
      <c r="S7924" s="13"/>
      <c r="T7924" s="101">
        <f t="shared" ca="1" si="1107"/>
        <v>0</v>
      </c>
      <c r="U7924" s="101">
        <f t="shared" si="1108"/>
        <v>0</v>
      </c>
      <c r="V7924" s="101">
        <f t="shared" ca="1" si="1109"/>
        <v>149.47394546599318</v>
      </c>
    </row>
    <row r="7925" spans="2:22" x14ac:dyDescent="0.3">
      <c r="B7925" s="13">
        <v>2023</v>
      </c>
      <c r="C7925" s="13">
        <v>11</v>
      </c>
      <c r="D7925" s="13">
        <v>24</v>
      </c>
      <c r="E7925" s="83" t="s">
        <v>427</v>
      </c>
      <c r="F7925" s="13">
        <v>5</v>
      </c>
      <c r="G7925" s="13">
        <v>14</v>
      </c>
      <c r="H7925" s="13" t="s">
        <v>70</v>
      </c>
      <c r="I7925" s="13" t="s">
        <v>54</v>
      </c>
      <c r="J7925" s="13"/>
      <c r="K7925" s="13" t="s">
        <v>28</v>
      </c>
      <c r="L7925" s="12">
        <f t="shared" ca="1" si="1102"/>
        <v>0.9484362070280834</v>
      </c>
      <c r="M7925" s="101">
        <f t="shared" ca="1" si="1103"/>
        <v>3.0027490314509121E-2</v>
      </c>
      <c r="N7925" s="101">
        <f t="shared" ca="1" si="1110"/>
        <v>1064.7410481207137</v>
      </c>
      <c r="O7925" s="101">
        <f t="shared" ca="1" si="1104"/>
        <v>3.0027490314509121E-2</v>
      </c>
      <c r="Q7925" s="12">
        <f t="shared" ca="1" si="1105"/>
        <v>5.6000000000000005</v>
      </c>
      <c r="R7925" s="101">
        <f t="shared" ca="1" si="1106"/>
        <v>0.39375487507507279</v>
      </c>
      <c r="S7925" s="13"/>
      <c r="T7925" s="101">
        <f t="shared" ca="1" si="1107"/>
        <v>0</v>
      </c>
      <c r="U7925" s="101">
        <f t="shared" si="1108"/>
        <v>0</v>
      </c>
      <c r="V7925" s="101">
        <f t="shared" ca="1" si="1109"/>
        <v>148.68643571584303</v>
      </c>
    </row>
    <row r="7926" spans="2:22" x14ac:dyDescent="0.3">
      <c r="B7926" s="13">
        <v>2023</v>
      </c>
      <c r="C7926" s="13">
        <v>11</v>
      </c>
      <c r="D7926" s="13">
        <v>24</v>
      </c>
      <c r="E7926" s="83" t="s">
        <v>427</v>
      </c>
      <c r="F7926" s="13">
        <v>5</v>
      </c>
      <c r="G7926" s="13">
        <v>15</v>
      </c>
      <c r="H7926" s="13" t="s">
        <v>70</v>
      </c>
      <c r="I7926" s="13" t="s">
        <v>54</v>
      </c>
      <c r="J7926" s="13"/>
      <c r="K7926" s="13" t="s">
        <v>28</v>
      </c>
      <c r="L7926" s="12">
        <f t="shared" ca="1" si="1102"/>
        <v>1.2453681595806927</v>
      </c>
      <c r="M7926" s="101">
        <f t="shared" ca="1" si="1103"/>
        <v>3.942835593232473E-2</v>
      </c>
      <c r="N7926" s="101">
        <f t="shared" ca="1" si="1110"/>
        <v>1064.7410481207137</v>
      </c>
      <c r="O7926" s="101">
        <f t="shared" ca="1" si="1104"/>
        <v>3.942835593232473E-2</v>
      </c>
      <c r="Q7926" s="12">
        <f t="shared" ca="1" si="1105"/>
        <v>2.7732920750234156</v>
      </c>
      <c r="R7926" s="101">
        <f t="shared" ca="1" si="1106"/>
        <v>0.1293387594422265</v>
      </c>
      <c r="S7926" s="13"/>
      <c r="T7926" s="101">
        <f t="shared" ca="1" si="1107"/>
        <v>0</v>
      </c>
      <c r="U7926" s="101">
        <f t="shared" si="1108"/>
        <v>0</v>
      </c>
      <c r="V7926" s="101">
        <f t="shared" ca="1" si="1109"/>
        <v>148.42775819695859</v>
      </c>
    </row>
    <row r="7927" spans="2:22" x14ac:dyDescent="0.3">
      <c r="B7927" s="13">
        <v>2023</v>
      </c>
      <c r="C7927" s="13">
        <v>11</v>
      </c>
      <c r="D7927" s="13">
        <v>24</v>
      </c>
      <c r="E7927" s="83" t="s">
        <v>427</v>
      </c>
      <c r="F7927" s="13">
        <v>5</v>
      </c>
      <c r="G7927" s="13">
        <v>16</v>
      </c>
      <c r="H7927" s="13" t="s">
        <v>71</v>
      </c>
      <c r="I7927" s="13" t="s">
        <v>54</v>
      </c>
      <c r="J7927" s="13"/>
      <c r="K7927" s="13" t="s">
        <v>28</v>
      </c>
      <c r="L7927" s="12">
        <f t="shared" ca="1" si="1102"/>
        <v>0.92410110739571072</v>
      </c>
      <c r="M7927" s="101">
        <f t="shared" ca="1" si="1103"/>
        <v>8.0498447465240361E-2</v>
      </c>
      <c r="N7927" s="101">
        <f t="shared" ca="1" si="1110"/>
        <v>1064.9234810809987</v>
      </c>
      <c r="O7927" s="101">
        <f t="shared" ca="1" si="1104"/>
        <v>0.26045789711948103</v>
      </c>
      <c r="Q7927" s="12">
        <f t="shared" ca="1" si="1105"/>
        <v>5.6000000000000005</v>
      </c>
      <c r="R7927" s="101">
        <f t="shared" ca="1" si="1106"/>
        <v>0.39581484125895317</v>
      </c>
      <c r="S7927" s="13"/>
      <c r="T7927" s="101">
        <f t="shared" ca="1" si="1107"/>
        <v>0</v>
      </c>
      <c r="U7927" s="101">
        <f t="shared" ca="1" si="1108"/>
        <v>0.18243296028503658</v>
      </c>
      <c r="V7927" s="101">
        <f t="shared" ca="1" si="1109"/>
        <v>147.81856147472573</v>
      </c>
    </row>
    <row r="7928" spans="2:22" x14ac:dyDescent="0.3">
      <c r="B7928" s="13">
        <v>2023</v>
      </c>
      <c r="C7928" s="13">
        <v>11</v>
      </c>
      <c r="D7928" s="13">
        <v>24</v>
      </c>
      <c r="E7928" s="83" t="s">
        <v>427</v>
      </c>
      <c r="F7928" s="13">
        <v>5</v>
      </c>
      <c r="G7928" s="13">
        <v>17</v>
      </c>
      <c r="H7928" s="13" t="s">
        <v>71</v>
      </c>
      <c r="I7928" s="13" t="s">
        <v>54</v>
      </c>
      <c r="J7928" s="13"/>
      <c r="K7928" s="13" t="s">
        <v>28</v>
      </c>
      <c r="L7928" s="12">
        <f t="shared" ca="1" si="1102"/>
        <v>1.6379651556314909</v>
      </c>
      <c r="M7928" s="101">
        <f t="shared" ca="1" si="1103"/>
        <v>0.14268314470705917</v>
      </c>
      <c r="N7928" s="101">
        <f t="shared" ca="1" si="1110"/>
        <v>1065.2468427021397</v>
      </c>
      <c r="O7928" s="101">
        <f t="shared" ca="1" si="1104"/>
        <v>0.46166047911473568</v>
      </c>
      <c r="Q7928" s="12">
        <f t="shared" ca="1" si="1105"/>
        <v>0</v>
      </c>
      <c r="R7928" s="101">
        <f t="shared" ca="1" si="1106"/>
        <v>0</v>
      </c>
      <c r="S7928" s="13"/>
      <c r="T7928" s="101">
        <f t="shared" ca="1" si="1107"/>
        <v>0.14268314470705917</v>
      </c>
      <c r="U7928" s="101">
        <f t="shared" ca="1" si="1108"/>
        <v>0.32336162114091682</v>
      </c>
      <c r="V7928" s="101">
        <f t="shared" ca="1" si="1109"/>
        <v>148.28460624057371</v>
      </c>
    </row>
    <row r="7929" spans="2:22" x14ac:dyDescent="0.3">
      <c r="B7929" s="13">
        <v>2023</v>
      </c>
      <c r="C7929" s="13">
        <v>11</v>
      </c>
      <c r="D7929" s="13">
        <v>24</v>
      </c>
      <c r="E7929" s="83" t="s">
        <v>427</v>
      </c>
      <c r="F7929" s="13">
        <v>5</v>
      </c>
      <c r="G7929" s="13">
        <v>18</v>
      </c>
      <c r="H7929" s="13" t="s">
        <v>71</v>
      </c>
      <c r="I7929" s="13" t="s">
        <v>54</v>
      </c>
      <c r="J7929" s="13"/>
      <c r="K7929" s="13" t="s">
        <v>28</v>
      </c>
      <c r="L7929" s="12">
        <f t="shared" ca="1" si="1102"/>
        <v>1.4741664613782701</v>
      </c>
      <c r="M7929" s="101">
        <f t="shared" ca="1" si="1103"/>
        <v>0.12841464045066112</v>
      </c>
      <c r="N7929" s="101">
        <f t="shared" ca="1" si="1110"/>
        <v>1065.5378677310568</v>
      </c>
      <c r="O7929" s="101">
        <f t="shared" ca="1" si="1104"/>
        <v>0.41549381713946543</v>
      </c>
      <c r="Q7929" s="12">
        <f t="shared" ca="1" si="1105"/>
        <v>0</v>
      </c>
      <c r="R7929" s="101">
        <f t="shared" ca="1" si="1106"/>
        <v>0</v>
      </c>
      <c r="S7929" s="13"/>
      <c r="T7929" s="101">
        <f t="shared" ca="1" si="1107"/>
        <v>0.12841464045066112</v>
      </c>
      <c r="U7929" s="101">
        <f t="shared" ca="1" si="1108"/>
        <v>0.29102502891709353</v>
      </c>
      <c r="V7929" s="101">
        <f t="shared" ca="1" si="1109"/>
        <v>148.70404590994147</v>
      </c>
    </row>
    <row r="7930" spans="2:22" x14ac:dyDescent="0.3">
      <c r="B7930" s="13">
        <v>2023</v>
      </c>
      <c r="C7930" s="13">
        <v>11</v>
      </c>
      <c r="D7930" s="13">
        <v>24</v>
      </c>
      <c r="E7930" s="83" t="s">
        <v>427</v>
      </c>
      <c r="F7930" s="13">
        <v>5</v>
      </c>
      <c r="G7930" s="13">
        <v>19</v>
      </c>
      <c r="H7930" s="13" t="s">
        <v>71</v>
      </c>
      <c r="I7930" s="13" t="s">
        <v>54</v>
      </c>
      <c r="J7930" s="13"/>
      <c r="K7930" s="13" t="s">
        <v>28</v>
      </c>
      <c r="L7930" s="12">
        <f t="shared" ca="1" si="1102"/>
        <v>1.3808983058772715</v>
      </c>
      <c r="M7930" s="101">
        <f t="shared" ca="1" si="1103"/>
        <v>0.12029005142496912</v>
      </c>
      <c r="N7930" s="101">
        <f t="shared" ca="1" si="1110"/>
        <v>1065.8104800716087</v>
      </c>
      <c r="O7930" s="101">
        <f t="shared" ca="1" si="1104"/>
        <v>0.38920618751150893</v>
      </c>
      <c r="Q7930" s="12">
        <f t="shared" ca="1" si="1105"/>
        <v>0</v>
      </c>
      <c r="R7930" s="101">
        <f t="shared" ca="1" si="1106"/>
        <v>0</v>
      </c>
      <c r="S7930" s="13"/>
      <c r="T7930" s="101">
        <f t="shared" ca="1" si="1107"/>
        <v>0.12029005142496912</v>
      </c>
      <c r="U7930" s="101">
        <f t="shared" ca="1" si="1108"/>
        <v>0.27261234055193806</v>
      </c>
      <c r="V7930" s="101">
        <f t="shared" ca="1" si="1109"/>
        <v>149.09694830191839</v>
      </c>
    </row>
    <row r="7931" spans="2:22" x14ac:dyDescent="0.3">
      <c r="B7931" s="13">
        <v>2023</v>
      </c>
      <c r="C7931" s="13">
        <v>11</v>
      </c>
      <c r="D7931" s="13">
        <v>24</v>
      </c>
      <c r="E7931" s="83" t="s">
        <v>427</v>
      </c>
      <c r="F7931" s="13">
        <v>5</v>
      </c>
      <c r="G7931" s="13">
        <v>20</v>
      </c>
      <c r="H7931" s="13" t="s">
        <v>69</v>
      </c>
      <c r="I7931" s="13" t="s">
        <v>54</v>
      </c>
      <c r="J7931" s="13"/>
      <c r="K7931" s="13" t="s">
        <v>28</v>
      </c>
      <c r="L7931" s="12">
        <f t="shared" ca="1" si="1102"/>
        <v>1.5730686589309379</v>
      </c>
      <c r="M7931" s="101">
        <f t="shared" ca="1" si="1103"/>
        <v>8.2853526265892499E-2</v>
      </c>
      <c r="N7931" s="101">
        <f t="shared" ca="1" si="1110"/>
        <v>1065.8104800716087</v>
      </c>
      <c r="O7931" s="101">
        <f t="shared" ca="1" si="1104"/>
        <v>0.16973410829864818</v>
      </c>
      <c r="Q7931" s="12">
        <f t="shared" ca="1" si="1105"/>
        <v>0</v>
      </c>
      <c r="R7931" s="101">
        <f t="shared" ca="1" si="1106"/>
        <v>0</v>
      </c>
      <c r="S7931" s="13"/>
      <c r="T7931" s="101">
        <f t="shared" ca="1" si="1107"/>
        <v>8.2853526265892499E-2</v>
      </c>
      <c r="U7931" s="101">
        <f t="shared" si="1108"/>
        <v>0</v>
      </c>
      <c r="V7931" s="101">
        <f t="shared" ca="1" si="1109"/>
        <v>149.17980182818428</v>
      </c>
    </row>
    <row r="7932" spans="2:22" x14ac:dyDescent="0.3">
      <c r="B7932" s="13">
        <v>2023</v>
      </c>
      <c r="C7932" s="13">
        <v>11</v>
      </c>
      <c r="D7932" s="13">
        <v>24</v>
      </c>
      <c r="E7932" s="83" t="s">
        <v>427</v>
      </c>
      <c r="F7932" s="13">
        <v>5</v>
      </c>
      <c r="G7932" s="13">
        <v>21</v>
      </c>
      <c r="H7932" s="13" t="s">
        <v>69</v>
      </c>
      <c r="I7932" s="13" t="s">
        <v>54</v>
      </c>
      <c r="J7932" s="13"/>
      <c r="K7932" s="13" t="s">
        <v>28</v>
      </c>
      <c r="L7932" s="12">
        <f t="shared" ca="1" si="1102"/>
        <v>2.016316474622645</v>
      </c>
      <c r="M7932" s="101">
        <f t="shared" ca="1" si="1103"/>
        <v>0.10619938871837471</v>
      </c>
      <c r="N7932" s="101">
        <f t="shared" ca="1" si="1110"/>
        <v>1065.8104800716087</v>
      </c>
      <c r="O7932" s="101">
        <f t="shared" ca="1" si="1104"/>
        <v>0.21756054761178339</v>
      </c>
      <c r="Q7932" s="12">
        <f t="shared" ca="1" si="1105"/>
        <v>0</v>
      </c>
      <c r="R7932" s="101">
        <f t="shared" ca="1" si="1106"/>
        <v>0</v>
      </c>
      <c r="S7932" s="13"/>
      <c r="T7932" s="101">
        <f t="shared" ca="1" si="1107"/>
        <v>0.10619938871837471</v>
      </c>
      <c r="U7932" s="101">
        <f t="shared" si="1108"/>
        <v>0</v>
      </c>
      <c r="V7932" s="101">
        <f t="shared" ca="1" si="1109"/>
        <v>149.28600121690266</v>
      </c>
    </row>
    <row r="7933" spans="2:22" x14ac:dyDescent="0.3">
      <c r="B7933" s="13">
        <v>2023</v>
      </c>
      <c r="C7933" s="13">
        <v>11</v>
      </c>
      <c r="D7933" s="13">
        <v>24</v>
      </c>
      <c r="E7933" s="83" t="s">
        <v>427</v>
      </c>
      <c r="F7933" s="13">
        <v>5</v>
      </c>
      <c r="G7933" s="13">
        <v>22</v>
      </c>
      <c r="H7933" s="13" t="s">
        <v>69</v>
      </c>
      <c r="I7933" s="13" t="s">
        <v>54</v>
      </c>
      <c r="J7933" s="13"/>
      <c r="K7933" s="13" t="s">
        <v>28</v>
      </c>
      <c r="L7933" s="12">
        <f t="shared" ca="1" si="1102"/>
        <v>1.8453445273487523</v>
      </c>
      <c r="M7933" s="101">
        <f t="shared" ca="1" si="1103"/>
        <v>9.7194296255458792E-2</v>
      </c>
      <c r="N7933" s="101">
        <f t="shared" ca="1" si="1110"/>
        <v>1065.8104800716087</v>
      </c>
      <c r="O7933" s="101">
        <f t="shared" ca="1" si="1104"/>
        <v>0.19911267450093037</v>
      </c>
      <c r="Q7933" s="12">
        <f t="shared" ca="1" si="1105"/>
        <v>0</v>
      </c>
      <c r="R7933" s="101">
        <f t="shared" ca="1" si="1106"/>
        <v>0</v>
      </c>
      <c r="S7933" s="13"/>
      <c r="T7933" s="101">
        <f t="shared" ca="1" si="1107"/>
        <v>9.7194296255458792E-2</v>
      </c>
      <c r="U7933" s="101">
        <f t="shared" si="1108"/>
        <v>0</v>
      </c>
      <c r="V7933" s="101">
        <f t="shared" ca="1" si="1109"/>
        <v>149.38319551315811</v>
      </c>
    </row>
    <row r="7934" spans="2:22" x14ac:dyDescent="0.3">
      <c r="B7934" s="13">
        <v>2023</v>
      </c>
      <c r="C7934" s="13">
        <v>11</v>
      </c>
      <c r="D7934" s="13">
        <v>24</v>
      </c>
      <c r="E7934" s="83" t="s">
        <v>427</v>
      </c>
      <c r="F7934" s="13">
        <v>5</v>
      </c>
      <c r="G7934" s="13">
        <v>23</v>
      </c>
      <c r="H7934" s="13" t="s">
        <v>69</v>
      </c>
      <c r="I7934" s="13" t="s">
        <v>54</v>
      </c>
      <c r="J7934" s="13"/>
      <c r="K7934" s="13" t="s">
        <v>28</v>
      </c>
      <c r="L7934" s="12">
        <f t="shared" ca="1" si="1102"/>
        <v>1.3727398666349075</v>
      </c>
      <c r="M7934" s="101">
        <f t="shared" ca="1" si="1103"/>
        <v>7.2302208775660584E-2</v>
      </c>
      <c r="N7934" s="101">
        <f t="shared" ca="1" si="1110"/>
        <v>1065.8104800716087</v>
      </c>
      <c r="O7934" s="101">
        <f t="shared" ca="1" si="1104"/>
        <v>0.14811863160990651</v>
      </c>
      <c r="Q7934" s="12">
        <f t="shared" ca="1" si="1105"/>
        <v>0</v>
      </c>
      <c r="R7934" s="101">
        <f t="shared" ca="1" si="1106"/>
        <v>0</v>
      </c>
      <c r="S7934" s="13"/>
      <c r="T7934" s="101">
        <f t="shared" ca="1" si="1107"/>
        <v>7.2302208775660584E-2</v>
      </c>
      <c r="U7934" s="101">
        <f t="shared" si="1108"/>
        <v>0</v>
      </c>
      <c r="V7934" s="101">
        <f t="shared" ca="1" si="1109"/>
        <v>149.45549772193377</v>
      </c>
    </row>
    <row r="7935" spans="2:22" x14ac:dyDescent="0.3">
      <c r="B7935" s="13">
        <v>2023</v>
      </c>
      <c r="C7935" s="13">
        <v>11</v>
      </c>
      <c r="D7935" s="13">
        <v>25</v>
      </c>
      <c r="E7935" s="83" t="s">
        <v>428</v>
      </c>
      <c r="F7935" s="13">
        <v>6</v>
      </c>
      <c r="G7935" s="13">
        <v>0</v>
      </c>
      <c r="H7935" s="13" t="s">
        <v>69</v>
      </c>
      <c r="I7935" s="13" t="s">
        <v>54</v>
      </c>
      <c r="J7935" s="13"/>
      <c r="K7935" s="13" t="s">
        <v>28</v>
      </c>
      <c r="L7935" s="12">
        <f t="shared" ca="1" si="1102"/>
        <v>1.7932741158541439</v>
      </c>
      <c r="M7935" s="101">
        <f t="shared" ca="1" si="1103"/>
        <v>9.4451747682037762E-2</v>
      </c>
      <c r="N7935" s="101">
        <f t="shared" ca="1" si="1110"/>
        <v>1065.8104800716087</v>
      </c>
      <c r="O7935" s="101">
        <f t="shared" ca="1" si="1104"/>
        <v>0.19349427710066211</v>
      </c>
      <c r="Q7935" s="12">
        <f t="shared" ca="1" si="1105"/>
        <v>0</v>
      </c>
      <c r="R7935" s="101">
        <f t="shared" ca="1" si="1106"/>
        <v>0</v>
      </c>
      <c r="S7935" s="13"/>
      <c r="T7935" s="101">
        <f t="shared" ca="1" si="1107"/>
        <v>9.4451747682037762E-2</v>
      </c>
      <c r="U7935" s="101">
        <f t="shared" si="1108"/>
        <v>0</v>
      </c>
      <c r="V7935" s="101">
        <f t="shared" ca="1" si="1109"/>
        <v>149.5499494696158</v>
      </c>
    </row>
    <row r="7936" spans="2:22" x14ac:dyDescent="0.3">
      <c r="B7936" s="13">
        <v>2023</v>
      </c>
      <c r="C7936" s="13">
        <v>11</v>
      </c>
      <c r="D7936" s="13">
        <v>25</v>
      </c>
      <c r="E7936" s="83" t="s">
        <v>428</v>
      </c>
      <c r="F7936" s="13">
        <v>6</v>
      </c>
      <c r="G7936" s="13">
        <v>1</v>
      </c>
      <c r="H7936" s="13" t="s">
        <v>69</v>
      </c>
      <c r="I7936" s="13" t="s">
        <v>54</v>
      </c>
      <c r="J7936" s="13"/>
      <c r="K7936" s="13" t="s">
        <v>28</v>
      </c>
      <c r="L7936" s="12">
        <f t="shared" ref="L7936:L7999" ca="1" si="1111">IF(K7936="Weekday",_xlfn.NORM.INV(RAND(),VLOOKUP(G7936,$J$5:$N$28,4),VLOOKUP(G7936,$J$5:$N$28,5)),_xlfn.NORM.INV(RAND(),VLOOKUP(G7936,$P$5:$T$28,4),VLOOKUP(G7936,$P$5:$T$28,5)))*VLOOKUP(C7936,$P$32:$R$43,3)</f>
        <v>0.84733650731866539</v>
      </c>
      <c r="M7936" s="101">
        <f t="shared" ref="M7936:M7999" ca="1" si="1112">IF(I7936="Winter",VLOOKUP(G7936,$J$40:$L$43,3),VLOOKUP(G7936,$J$40:$L$43,2))*L7936</f>
        <v>4.4629213840474108E-2</v>
      </c>
      <c r="N7936" s="101">
        <f t="shared" ca="1" si="1110"/>
        <v>1065.8104800716087</v>
      </c>
      <c r="O7936" s="101">
        <f t="shared" ref="O7936:O7999" ca="1" si="1113">IF(I7936="Winter",VLOOKUP(G7936,$J$46:$L$49,3),VLOOKUP(G7936,$J$46:$L$49,2))*L7936</f>
        <v>9.1427609139683993E-2</v>
      </c>
      <c r="Q7936" s="12">
        <f t="shared" ref="Q7936:Q7999" ca="1" si="1114">MIN(MAX(AND(IF(G7936&gt;=VLOOKUP(C7936,$O$46:$T$57,5),1,0),IF(G7936&lt;=VLOOKUP(C7936,$O$46:$T$57,6),1,0))*$G$50*_xlfn.NORM.INV(RAND(),VLOOKUP(C7936,$B$4:$F$15,4),VLOOKUP(C7936,$B$4:$F$15,4)),0),0.2)*$G$51</f>
        <v>0</v>
      </c>
      <c r="R7936" s="101">
        <f t="shared" ref="R7936:R7999" ca="1" si="1115">MAX(Q7936-L7936,0)*$G$52</f>
        <v>0</v>
      </c>
      <c r="S7936" s="13"/>
      <c r="T7936" s="101">
        <f t="shared" ref="T7936:T7999" ca="1" si="1116">MAX(L7936-Q7936,0)*IF(I7936="Winter",VLOOKUP(G7936,$J$40:$L$43,3),VLOOKUP(G7936,$J$40:$L$43,2))</f>
        <v>4.4629213840474108E-2</v>
      </c>
      <c r="U7936" s="101">
        <f t="shared" si="1108"/>
        <v>0</v>
      </c>
      <c r="V7936" s="101">
        <f t="shared" ca="1" si="1109"/>
        <v>149.59457868345626</v>
      </c>
    </row>
    <row r="7937" spans="2:22" x14ac:dyDescent="0.3">
      <c r="B7937" s="13">
        <v>2023</v>
      </c>
      <c r="C7937" s="13">
        <v>11</v>
      </c>
      <c r="D7937" s="13">
        <v>25</v>
      </c>
      <c r="E7937" s="83" t="s">
        <v>428</v>
      </c>
      <c r="F7937" s="13">
        <v>6</v>
      </c>
      <c r="G7937" s="13">
        <v>2</v>
      </c>
      <c r="H7937" s="13" t="s">
        <v>69</v>
      </c>
      <c r="I7937" s="13" t="s">
        <v>54</v>
      </c>
      <c r="J7937" s="13"/>
      <c r="K7937" s="13" t="s">
        <v>28</v>
      </c>
      <c r="L7937" s="12">
        <f t="shared" ca="1" si="1111"/>
        <v>0.93248223126272378</v>
      </c>
      <c r="M7937" s="101">
        <f t="shared" ca="1" si="1112"/>
        <v>4.9113839120607662E-2</v>
      </c>
      <c r="N7937" s="101">
        <f t="shared" ca="1" si="1110"/>
        <v>1065.8104800716087</v>
      </c>
      <c r="O7937" s="101">
        <f t="shared" ca="1" si="1113"/>
        <v>0.1006148327532479</v>
      </c>
      <c r="Q7937" s="12">
        <f t="shared" ca="1" si="1114"/>
        <v>0</v>
      </c>
      <c r="R7937" s="101">
        <f t="shared" ca="1" si="1115"/>
        <v>0</v>
      </c>
      <c r="S7937" s="13"/>
      <c r="T7937" s="101">
        <f t="shared" ca="1" si="1116"/>
        <v>4.9113839120607662E-2</v>
      </c>
      <c r="U7937" s="101">
        <f t="shared" ref="U7937:U8000" si="1117">IF(H7937="On-Peak",IF(I7937="Winter",((L7937*$D$48)/60),((L7937*$D$47)/60)),0)</f>
        <v>0</v>
      </c>
      <c r="V7937" s="101">
        <f t="shared" ref="V7937:V8000" ca="1" si="1118">V7936+MAX(T7937-R7937,0)-MAX(R7937-T7937,0)+MAX(U7937-R7937,0)-MAX(R7937-U7937,0)</f>
        <v>149.64369252257686</v>
      </c>
    </row>
    <row r="7938" spans="2:22" x14ac:dyDescent="0.3">
      <c r="B7938" s="13">
        <v>2023</v>
      </c>
      <c r="C7938" s="13">
        <v>11</v>
      </c>
      <c r="D7938" s="13">
        <v>25</v>
      </c>
      <c r="E7938" s="83" t="s">
        <v>428</v>
      </c>
      <c r="F7938" s="13">
        <v>6</v>
      </c>
      <c r="G7938" s="13">
        <v>3</v>
      </c>
      <c r="H7938" s="13" t="s">
        <v>69</v>
      </c>
      <c r="I7938" s="13" t="s">
        <v>54</v>
      </c>
      <c r="J7938" s="13"/>
      <c r="K7938" s="13" t="s">
        <v>28</v>
      </c>
      <c r="L7938" s="12">
        <f t="shared" ca="1" si="1111"/>
        <v>0.78526703806960696</v>
      </c>
      <c r="M7938" s="101">
        <f t="shared" ca="1" si="1112"/>
        <v>4.1360014895126203E-2</v>
      </c>
      <c r="N7938" s="101">
        <f t="shared" ca="1" si="1110"/>
        <v>1065.8104800716087</v>
      </c>
      <c r="O7938" s="101">
        <f t="shared" ca="1" si="1113"/>
        <v>8.4730313407710589E-2</v>
      </c>
      <c r="Q7938" s="12">
        <f t="shared" ca="1" si="1114"/>
        <v>0</v>
      </c>
      <c r="R7938" s="101">
        <f t="shared" ca="1" si="1115"/>
        <v>0</v>
      </c>
      <c r="S7938" s="13"/>
      <c r="T7938" s="101">
        <f t="shared" ca="1" si="1116"/>
        <v>4.1360014895126203E-2</v>
      </c>
      <c r="U7938" s="101">
        <f t="shared" si="1117"/>
        <v>0</v>
      </c>
      <c r="V7938" s="101">
        <f t="shared" ca="1" si="1118"/>
        <v>149.68505253747199</v>
      </c>
    </row>
    <row r="7939" spans="2:22" x14ac:dyDescent="0.3">
      <c r="B7939" s="13">
        <v>2023</v>
      </c>
      <c r="C7939" s="13">
        <v>11</v>
      </c>
      <c r="D7939" s="13">
        <v>25</v>
      </c>
      <c r="E7939" s="83" t="s">
        <v>428</v>
      </c>
      <c r="F7939" s="13">
        <v>6</v>
      </c>
      <c r="G7939" s="13">
        <v>4</v>
      </c>
      <c r="H7939" s="13" t="s">
        <v>69</v>
      </c>
      <c r="I7939" s="13" t="s">
        <v>54</v>
      </c>
      <c r="J7939" s="13"/>
      <c r="K7939" s="13" t="s">
        <v>28</v>
      </c>
      <c r="L7939" s="12">
        <f t="shared" ca="1" si="1111"/>
        <v>0.88386097076745562</v>
      </c>
      <c r="M7939" s="101">
        <f t="shared" ca="1" si="1112"/>
        <v>4.6552957330321887E-2</v>
      </c>
      <c r="N7939" s="101">
        <f t="shared" ca="1" si="1110"/>
        <v>1065.8104800716087</v>
      </c>
      <c r="O7939" s="101">
        <f t="shared" ca="1" si="1113"/>
        <v>9.5368598745808456E-2</v>
      </c>
      <c r="Q7939" s="12">
        <f t="shared" ca="1" si="1114"/>
        <v>0</v>
      </c>
      <c r="R7939" s="101">
        <f t="shared" ca="1" si="1115"/>
        <v>0</v>
      </c>
      <c r="S7939" s="13"/>
      <c r="T7939" s="101">
        <f t="shared" ca="1" si="1116"/>
        <v>4.6552957330321887E-2</v>
      </c>
      <c r="U7939" s="101">
        <f t="shared" si="1117"/>
        <v>0</v>
      </c>
      <c r="V7939" s="101">
        <f t="shared" ca="1" si="1118"/>
        <v>149.73160549480232</v>
      </c>
    </row>
    <row r="7940" spans="2:22" x14ac:dyDescent="0.3">
      <c r="B7940" s="13">
        <v>2023</v>
      </c>
      <c r="C7940" s="13">
        <v>11</v>
      </c>
      <c r="D7940" s="13">
        <v>25</v>
      </c>
      <c r="E7940" s="83" t="s">
        <v>428</v>
      </c>
      <c r="F7940" s="13">
        <v>6</v>
      </c>
      <c r="G7940" s="13">
        <v>5</v>
      </c>
      <c r="H7940" s="13" t="s">
        <v>69</v>
      </c>
      <c r="I7940" s="13" t="s">
        <v>54</v>
      </c>
      <c r="J7940" s="13"/>
      <c r="K7940" s="13" t="s">
        <v>28</v>
      </c>
      <c r="L7940" s="12">
        <f t="shared" ca="1" si="1111"/>
        <v>0.79366045559984477</v>
      </c>
      <c r="M7940" s="101">
        <f t="shared" ca="1" si="1112"/>
        <v>4.1802096196443823E-2</v>
      </c>
      <c r="N7940" s="101">
        <f t="shared" ca="1" si="1110"/>
        <v>1065.8104800716087</v>
      </c>
      <c r="O7940" s="101">
        <f t="shared" ca="1" si="1113"/>
        <v>8.5635963159223241E-2</v>
      </c>
      <c r="Q7940" s="12">
        <f t="shared" ca="1" si="1114"/>
        <v>0</v>
      </c>
      <c r="R7940" s="101">
        <f t="shared" ca="1" si="1115"/>
        <v>0</v>
      </c>
      <c r="S7940" s="13"/>
      <c r="T7940" s="101">
        <f t="shared" ca="1" si="1116"/>
        <v>4.1802096196443823E-2</v>
      </c>
      <c r="U7940" s="101">
        <f t="shared" si="1117"/>
        <v>0</v>
      </c>
      <c r="V7940" s="101">
        <f t="shared" ca="1" si="1118"/>
        <v>149.77340759099877</v>
      </c>
    </row>
    <row r="7941" spans="2:22" x14ac:dyDescent="0.3">
      <c r="B7941" s="13">
        <v>2023</v>
      </c>
      <c r="C7941" s="13">
        <v>11</v>
      </c>
      <c r="D7941" s="13">
        <v>25</v>
      </c>
      <c r="E7941" s="83" t="s">
        <v>428</v>
      </c>
      <c r="F7941" s="13">
        <v>6</v>
      </c>
      <c r="G7941" s="13">
        <v>6</v>
      </c>
      <c r="H7941" s="13" t="s">
        <v>69</v>
      </c>
      <c r="I7941" s="13" t="s">
        <v>54</v>
      </c>
      <c r="J7941" s="13"/>
      <c r="K7941" s="13" t="s">
        <v>28</v>
      </c>
      <c r="L7941" s="12">
        <f t="shared" ca="1" si="1111"/>
        <v>0.91168069392908324</v>
      </c>
      <c r="M7941" s="101">
        <f t="shared" ca="1" si="1112"/>
        <v>4.8018222149244817E-2</v>
      </c>
      <c r="N7941" s="101">
        <f t="shared" ca="1" si="1110"/>
        <v>1065.8104800716087</v>
      </c>
      <c r="O7941" s="101">
        <f t="shared" ca="1" si="1113"/>
        <v>9.8370346874948084E-2</v>
      </c>
      <c r="Q7941" s="12">
        <f t="shared" ca="1" si="1114"/>
        <v>0</v>
      </c>
      <c r="R7941" s="101">
        <f t="shared" ca="1" si="1115"/>
        <v>0</v>
      </c>
      <c r="S7941" s="13"/>
      <c r="T7941" s="101">
        <f t="shared" ca="1" si="1116"/>
        <v>4.8018222149244817E-2</v>
      </c>
      <c r="U7941" s="101">
        <f t="shared" si="1117"/>
        <v>0</v>
      </c>
      <c r="V7941" s="101">
        <f t="shared" ca="1" si="1118"/>
        <v>149.82142581314801</v>
      </c>
    </row>
    <row r="7942" spans="2:22" x14ac:dyDescent="0.3">
      <c r="B7942" s="13">
        <v>2023</v>
      </c>
      <c r="C7942" s="13">
        <v>11</v>
      </c>
      <c r="D7942" s="13">
        <v>25</v>
      </c>
      <c r="E7942" s="83" t="s">
        <v>428</v>
      </c>
      <c r="F7942" s="13">
        <v>6</v>
      </c>
      <c r="G7942" s="13">
        <v>7</v>
      </c>
      <c r="H7942" s="13" t="s">
        <v>69</v>
      </c>
      <c r="I7942" s="13" t="s">
        <v>54</v>
      </c>
      <c r="J7942" s="13"/>
      <c r="K7942" s="13" t="s">
        <v>28</v>
      </c>
      <c r="L7942" s="12">
        <f t="shared" ca="1" si="1111"/>
        <v>0.8203034320914333</v>
      </c>
      <c r="M7942" s="101">
        <f t="shared" ca="1" si="1112"/>
        <v>4.3205381768255793E-2</v>
      </c>
      <c r="N7942" s="101">
        <f t="shared" ca="1" si="1110"/>
        <v>1065.8104800716087</v>
      </c>
      <c r="O7942" s="101">
        <f t="shared" ca="1" si="1113"/>
        <v>8.8510740322665649E-2</v>
      </c>
      <c r="Q7942" s="12">
        <f t="shared" ca="1" si="1114"/>
        <v>5.6000000000000005</v>
      </c>
      <c r="R7942" s="101">
        <f t="shared" ca="1" si="1115"/>
        <v>0.40460131447346026</v>
      </c>
      <c r="S7942" s="13"/>
      <c r="T7942" s="101">
        <f t="shared" ca="1" si="1116"/>
        <v>0</v>
      </c>
      <c r="U7942" s="101">
        <f t="shared" si="1117"/>
        <v>0</v>
      </c>
      <c r="V7942" s="101">
        <f t="shared" ca="1" si="1118"/>
        <v>149.01222318420108</v>
      </c>
    </row>
    <row r="7943" spans="2:22" x14ac:dyDescent="0.3">
      <c r="B7943" s="13">
        <v>2023</v>
      </c>
      <c r="C7943" s="13">
        <v>11</v>
      </c>
      <c r="D7943" s="13">
        <v>25</v>
      </c>
      <c r="E7943" s="83" t="s">
        <v>428</v>
      </c>
      <c r="F7943" s="13">
        <v>6</v>
      </c>
      <c r="G7943" s="13">
        <v>8</v>
      </c>
      <c r="H7943" s="13" t="s">
        <v>69</v>
      </c>
      <c r="I7943" s="13" t="s">
        <v>54</v>
      </c>
      <c r="J7943" s="13"/>
      <c r="K7943" s="13" t="s">
        <v>28</v>
      </c>
      <c r="L7943" s="12">
        <f t="shared" ca="1" si="1111"/>
        <v>0.9400566607486992</v>
      </c>
      <c r="M7943" s="101">
        <f t="shared" ca="1" si="1112"/>
        <v>4.9512784321633987E-2</v>
      </c>
      <c r="N7943" s="101">
        <f t="shared" ca="1" si="1110"/>
        <v>1065.8104800716087</v>
      </c>
      <c r="O7943" s="101">
        <f t="shared" ca="1" si="1113"/>
        <v>0.10143211369478464</v>
      </c>
      <c r="Q7943" s="12">
        <f t="shared" ca="1" si="1114"/>
        <v>5.6000000000000005</v>
      </c>
      <c r="R7943" s="101">
        <f t="shared" ca="1" si="1115"/>
        <v>0.39446420366762264</v>
      </c>
      <c r="S7943" s="13"/>
      <c r="T7943" s="101">
        <f t="shared" ca="1" si="1116"/>
        <v>0</v>
      </c>
      <c r="U7943" s="101">
        <f t="shared" si="1117"/>
        <v>0</v>
      </c>
      <c r="V7943" s="101">
        <f t="shared" ca="1" si="1118"/>
        <v>148.22329477686586</v>
      </c>
    </row>
    <row r="7944" spans="2:22" x14ac:dyDescent="0.3">
      <c r="B7944" s="13">
        <v>2023</v>
      </c>
      <c r="C7944" s="13">
        <v>11</v>
      </c>
      <c r="D7944" s="13">
        <v>25</v>
      </c>
      <c r="E7944" s="83" t="s">
        <v>428</v>
      </c>
      <c r="F7944" s="13">
        <v>6</v>
      </c>
      <c r="G7944" s="13">
        <v>9</v>
      </c>
      <c r="H7944" s="13" t="s">
        <v>69</v>
      </c>
      <c r="I7944" s="13" t="s">
        <v>54</v>
      </c>
      <c r="J7944" s="13"/>
      <c r="K7944" s="13" t="s">
        <v>28</v>
      </c>
      <c r="L7944" s="12">
        <f t="shared" ca="1" si="1111"/>
        <v>1.1253799789604539</v>
      </c>
      <c r="M7944" s="101">
        <f t="shared" ca="1" si="1112"/>
        <v>5.9273763491847112E-2</v>
      </c>
      <c r="N7944" s="101">
        <f t="shared" ca="1" si="1110"/>
        <v>1065.8104800716087</v>
      </c>
      <c r="O7944" s="101">
        <f t="shared" ca="1" si="1113"/>
        <v>0.12142849972983298</v>
      </c>
      <c r="Q7944" s="12">
        <f t="shared" ca="1" si="1114"/>
        <v>0</v>
      </c>
      <c r="R7944" s="101">
        <f t="shared" ca="1" si="1115"/>
        <v>0</v>
      </c>
      <c r="S7944" s="13"/>
      <c r="T7944" s="101">
        <f t="shared" ca="1" si="1116"/>
        <v>5.9273763491847112E-2</v>
      </c>
      <c r="U7944" s="101">
        <f t="shared" si="1117"/>
        <v>0</v>
      </c>
      <c r="V7944" s="101">
        <f t="shared" ca="1" si="1118"/>
        <v>148.28256854035772</v>
      </c>
    </row>
    <row r="7945" spans="2:22" x14ac:dyDescent="0.3">
      <c r="B7945" s="13">
        <v>2023</v>
      </c>
      <c r="C7945" s="13">
        <v>11</v>
      </c>
      <c r="D7945" s="13">
        <v>25</v>
      </c>
      <c r="E7945" s="83" t="s">
        <v>428</v>
      </c>
      <c r="F7945" s="13">
        <v>6</v>
      </c>
      <c r="G7945" s="13">
        <v>10</v>
      </c>
      <c r="H7945" s="13" t="s">
        <v>70</v>
      </c>
      <c r="I7945" s="13" t="s">
        <v>54</v>
      </c>
      <c r="J7945" s="13"/>
      <c r="K7945" s="13" t="s">
        <v>28</v>
      </c>
      <c r="L7945" s="12">
        <f t="shared" ca="1" si="1111"/>
        <v>1.3431841653445784</v>
      </c>
      <c r="M7945" s="101">
        <f t="shared" ca="1" si="1112"/>
        <v>4.2525210674809355E-2</v>
      </c>
      <c r="N7945" s="101">
        <f t="shared" ca="1" si="1110"/>
        <v>1065.8104800716087</v>
      </c>
      <c r="O7945" s="101">
        <f t="shared" ca="1" si="1113"/>
        <v>4.2525210674809355E-2</v>
      </c>
      <c r="Q7945" s="12">
        <f t="shared" ca="1" si="1114"/>
        <v>5.6000000000000005</v>
      </c>
      <c r="R7945" s="101">
        <f t="shared" ca="1" si="1115"/>
        <v>0.36033946040358145</v>
      </c>
      <c r="S7945" s="13"/>
      <c r="T7945" s="101">
        <f t="shared" ca="1" si="1116"/>
        <v>0</v>
      </c>
      <c r="U7945" s="101">
        <f t="shared" si="1117"/>
        <v>0</v>
      </c>
      <c r="V7945" s="101">
        <f t="shared" ca="1" si="1118"/>
        <v>147.56188961955053</v>
      </c>
    </row>
    <row r="7946" spans="2:22" x14ac:dyDescent="0.3">
      <c r="B7946" s="13">
        <v>2023</v>
      </c>
      <c r="C7946" s="13">
        <v>11</v>
      </c>
      <c r="D7946" s="13">
        <v>25</v>
      </c>
      <c r="E7946" s="83" t="s">
        <v>428</v>
      </c>
      <c r="F7946" s="13">
        <v>6</v>
      </c>
      <c r="G7946" s="13">
        <v>11</v>
      </c>
      <c r="H7946" s="13" t="s">
        <v>70</v>
      </c>
      <c r="I7946" s="13" t="s">
        <v>54</v>
      </c>
      <c r="J7946" s="13"/>
      <c r="K7946" s="13" t="s">
        <v>28</v>
      </c>
      <c r="L7946" s="12">
        <f t="shared" ca="1" si="1111"/>
        <v>1.1135792571264482</v>
      </c>
      <c r="M7946" s="101">
        <f t="shared" ca="1" si="1112"/>
        <v>3.5255919280623355E-2</v>
      </c>
      <c r="N7946" s="101">
        <f t="shared" ca="1" si="1110"/>
        <v>1065.8104800716087</v>
      </c>
      <c r="O7946" s="101">
        <f t="shared" ca="1" si="1113"/>
        <v>3.5255919280623355E-2</v>
      </c>
      <c r="Q7946" s="12">
        <f t="shared" ca="1" si="1114"/>
        <v>1.8172289605214145</v>
      </c>
      <c r="R7946" s="101">
        <f t="shared" ca="1" si="1115"/>
        <v>5.9563947392383895E-2</v>
      </c>
      <c r="S7946" s="13"/>
      <c r="T7946" s="101">
        <f t="shared" ca="1" si="1116"/>
        <v>0</v>
      </c>
      <c r="U7946" s="101">
        <f t="shared" si="1117"/>
        <v>0</v>
      </c>
      <c r="V7946" s="101">
        <f t="shared" ca="1" si="1118"/>
        <v>147.44276172476577</v>
      </c>
    </row>
    <row r="7947" spans="2:22" x14ac:dyDescent="0.3">
      <c r="B7947" s="13">
        <v>2023</v>
      </c>
      <c r="C7947" s="13">
        <v>11</v>
      </c>
      <c r="D7947" s="13">
        <v>25</v>
      </c>
      <c r="E7947" s="83" t="s">
        <v>428</v>
      </c>
      <c r="F7947" s="13">
        <v>6</v>
      </c>
      <c r="G7947" s="13">
        <v>12</v>
      </c>
      <c r="H7947" s="13" t="s">
        <v>70</v>
      </c>
      <c r="I7947" s="13" t="s">
        <v>54</v>
      </c>
      <c r="J7947" s="13"/>
      <c r="K7947" s="13" t="s">
        <v>28</v>
      </c>
      <c r="L7947" s="12">
        <f t="shared" ca="1" si="1111"/>
        <v>1.4503268628666415</v>
      </c>
      <c r="M7947" s="101">
        <f t="shared" ca="1" si="1112"/>
        <v>4.5917348478357871E-2</v>
      </c>
      <c r="N7947" s="101">
        <f t="shared" ca="1" si="1110"/>
        <v>1065.8104800716087</v>
      </c>
      <c r="O7947" s="101">
        <f t="shared" ca="1" si="1113"/>
        <v>4.5917348478357871E-2</v>
      </c>
      <c r="Q7947" s="12">
        <f t="shared" ca="1" si="1114"/>
        <v>5.6000000000000005</v>
      </c>
      <c r="R7947" s="101">
        <f t="shared" ca="1" si="1115"/>
        <v>0.35126983105833881</v>
      </c>
      <c r="S7947" s="13"/>
      <c r="T7947" s="101">
        <f t="shared" ca="1" si="1116"/>
        <v>0</v>
      </c>
      <c r="U7947" s="101">
        <f t="shared" si="1117"/>
        <v>0</v>
      </c>
      <c r="V7947" s="101">
        <f t="shared" ca="1" si="1118"/>
        <v>146.74022206264908</v>
      </c>
    </row>
    <row r="7948" spans="2:22" x14ac:dyDescent="0.3">
      <c r="B7948" s="13">
        <v>2023</v>
      </c>
      <c r="C7948" s="13">
        <v>11</v>
      </c>
      <c r="D7948" s="13">
        <v>25</v>
      </c>
      <c r="E7948" s="83" t="s">
        <v>428</v>
      </c>
      <c r="F7948" s="13">
        <v>6</v>
      </c>
      <c r="G7948" s="13">
        <v>13</v>
      </c>
      <c r="H7948" s="13" t="s">
        <v>70</v>
      </c>
      <c r="I7948" s="13" t="s">
        <v>54</v>
      </c>
      <c r="J7948" s="13"/>
      <c r="K7948" s="13" t="s">
        <v>28</v>
      </c>
      <c r="L7948" s="12">
        <f t="shared" ca="1" si="1111"/>
        <v>1.4451689643193888</v>
      </c>
      <c r="M7948" s="101">
        <f t="shared" ca="1" si="1112"/>
        <v>4.5754049410351848E-2</v>
      </c>
      <c r="N7948" s="101">
        <f t="shared" ca="1" si="1110"/>
        <v>1065.8104800716087</v>
      </c>
      <c r="O7948" s="101">
        <f t="shared" ca="1" si="1113"/>
        <v>4.5754049410351848E-2</v>
      </c>
      <c r="Q7948" s="12">
        <f t="shared" ca="1" si="1114"/>
        <v>5.6000000000000005</v>
      </c>
      <c r="R7948" s="101">
        <f t="shared" ca="1" si="1115"/>
        <v>0.35170644717036381</v>
      </c>
      <c r="S7948" s="13"/>
      <c r="T7948" s="101">
        <f t="shared" ca="1" si="1116"/>
        <v>0</v>
      </c>
      <c r="U7948" s="101">
        <f t="shared" si="1117"/>
        <v>0</v>
      </c>
      <c r="V7948" s="101">
        <f t="shared" ca="1" si="1118"/>
        <v>146.03680916830837</v>
      </c>
    </row>
    <row r="7949" spans="2:22" x14ac:dyDescent="0.3">
      <c r="B7949" s="13">
        <v>2023</v>
      </c>
      <c r="C7949" s="13">
        <v>11</v>
      </c>
      <c r="D7949" s="13">
        <v>25</v>
      </c>
      <c r="E7949" s="83" t="s">
        <v>428</v>
      </c>
      <c r="F7949" s="13">
        <v>6</v>
      </c>
      <c r="G7949" s="13">
        <v>14</v>
      </c>
      <c r="H7949" s="13" t="s">
        <v>70</v>
      </c>
      <c r="I7949" s="13" t="s">
        <v>54</v>
      </c>
      <c r="J7949" s="13"/>
      <c r="K7949" s="13" t="s">
        <v>28</v>
      </c>
      <c r="L7949" s="12">
        <f t="shared" ca="1" si="1111"/>
        <v>0.94603938575563207</v>
      </c>
      <c r="M7949" s="101">
        <f t="shared" ca="1" si="1112"/>
        <v>2.9951606953023312E-2</v>
      </c>
      <c r="N7949" s="101">
        <f t="shared" ca="1" si="1110"/>
        <v>1065.8104800716087</v>
      </c>
      <c r="O7949" s="101">
        <f t="shared" ca="1" si="1113"/>
        <v>2.9951606953023312E-2</v>
      </c>
      <c r="Q7949" s="12">
        <f t="shared" ca="1" si="1114"/>
        <v>5.6000000000000005</v>
      </c>
      <c r="R7949" s="101">
        <f t="shared" ca="1" si="1115"/>
        <v>0.39395776599578586</v>
      </c>
      <c r="S7949" s="13"/>
      <c r="T7949" s="101">
        <f t="shared" ca="1" si="1116"/>
        <v>0</v>
      </c>
      <c r="U7949" s="101">
        <f t="shared" si="1117"/>
        <v>0</v>
      </c>
      <c r="V7949" s="101">
        <f t="shared" ca="1" si="1118"/>
        <v>145.24889363631678</v>
      </c>
    </row>
    <row r="7950" spans="2:22" x14ac:dyDescent="0.3">
      <c r="B7950" s="13">
        <v>2023</v>
      </c>
      <c r="C7950" s="13">
        <v>11</v>
      </c>
      <c r="D7950" s="13">
        <v>25</v>
      </c>
      <c r="E7950" s="83" t="s">
        <v>428</v>
      </c>
      <c r="F7950" s="13">
        <v>6</v>
      </c>
      <c r="G7950" s="13">
        <v>15</v>
      </c>
      <c r="H7950" s="13" t="s">
        <v>70</v>
      </c>
      <c r="I7950" s="13" t="s">
        <v>54</v>
      </c>
      <c r="J7950" s="13"/>
      <c r="K7950" s="13" t="s">
        <v>28</v>
      </c>
      <c r="L7950" s="12">
        <f t="shared" ca="1" si="1111"/>
        <v>1.577858161593982</v>
      </c>
      <c r="M7950" s="101">
        <f t="shared" ca="1" si="1112"/>
        <v>4.995498939606547E-2</v>
      </c>
      <c r="N7950" s="101">
        <f t="shared" ca="1" si="1110"/>
        <v>1065.8104800716087</v>
      </c>
      <c r="O7950" s="101">
        <f t="shared" ca="1" si="1113"/>
        <v>4.995498939606547E-2</v>
      </c>
      <c r="Q7950" s="12">
        <f t="shared" ca="1" si="1114"/>
        <v>0</v>
      </c>
      <c r="R7950" s="101">
        <f t="shared" ca="1" si="1115"/>
        <v>0</v>
      </c>
      <c r="S7950" s="13"/>
      <c r="T7950" s="101">
        <f t="shared" ca="1" si="1116"/>
        <v>4.995498939606547E-2</v>
      </c>
      <c r="U7950" s="101">
        <f t="shared" si="1117"/>
        <v>0</v>
      </c>
      <c r="V7950" s="101">
        <f t="shared" ca="1" si="1118"/>
        <v>145.29884862571285</v>
      </c>
    </row>
    <row r="7951" spans="2:22" x14ac:dyDescent="0.3">
      <c r="B7951" s="13">
        <v>2023</v>
      </c>
      <c r="C7951" s="13">
        <v>11</v>
      </c>
      <c r="D7951" s="13">
        <v>25</v>
      </c>
      <c r="E7951" s="83" t="s">
        <v>428</v>
      </c>
      <c r="F7951" s="13">
        <v>6</v>
      </c>
      <c r="G7951" s="13">
        <v>16</v>
      </c>
      <c r="H7951" s="13" t="s">
        <v>71</v>
      </c>
      <c r="I7951" s="13" t="s">
        <v>54</v>
      </c>
      <c r="J7951" s="13"/>
      <c r="K7951" s="13" t="s">
        <v>28</v>
      </c>
      <c r="L7951" s="12">
        <f t="shared" ca="1" si="1111"/>
        <v>1.3144058787460731</v>
      </c>
      <c r="M7951" s="101">
        <f t="shared" ca="1" si="1112"/>
        <v>0.11449789609757044</v>
      </c>
      <c r="N7951" s="101">
        <f t="shared" ca="1" si="1110"/>
        <v>1066.0699656988379</v>
      </c>
      <c r="O7951" s="101">
        <f t="shared" ca="1" si="1113"/>
        <v>0.37046529692458069</v>
      </c>
      <c r="Q7951" s="12">
        <f t="shared" ca="1" si="1114"/>
        <v>5.6000000000000005</v>
      </c>
      <c r="R7951" s="101">
        <f t="shared" ca="1" si="1115"/>
        <v>0.362775542364145</v>
      </c>
      <c r="S7951" s="13"/>
      <c r="T7951" s="101">
        <f t="shared" ca="1" si="1116"/>
        <v>0</v>
      </c>
      <c r="U7951" s="101">
        <f t="shared" ca="1" si="1117"/>
        <v>0.25948562722912061</v>
      </c>
      <c r="V7951" s="101">
        <f t="shared" ca="1" si="1118"/>
        <v>144.83278316821367</v>
      </c>
    </row>
    <row r="7952" spans="2:22" x14ac:dyDescent="0.3">
      <c r="B7952" s="13">
        <v>2023</v>
      </c>
      <c r="C7952" s="13">
        <v>11</v>
      </c>
      <c r="D7952" s="13">
        <v>25</v>
      </c>
      <c r="E7952" s="83" t="s">
        <v>428</v>
      </c>
      <c r="F7952" s="13">
        <v>6</v>
      </c>
      <c r="G7952" s="13">
        <v>17</v>
      </c>
      <c r="H7952" s="13" t="s">
        <v>71</v>
      </c>
      <c r="I7952" s="13" t="s">
        <v>54</v>
      </c>
      <c r="J7952" s="13"/>
      <c r="K7952" s="13" t="s">
        <v>28</v>
      </c>
      <c r="L7952" s="12">
        <f t="shared" ca="1" si="1111"/>
        <v>1.8325010095395005</v>
      </c>
      <c r="M7952" s="101">
        <f t="shared" ca="1" si="1112"/>
        <v>0.15962916294098589</v>
      </c>
      <c r="N7952" s="101">
        <f t="shared" ref="N7952:N8015" ca="1" si="1119">IF(H7952="On-Peak",IF(I7952="Winter",((L7952*$D$48)/60)+N7951,((L7952*$D$47)/60)+N7951),N7951)</f>
        <v>1066.4317319398044</v>
      </c>
      <c r="O7952" s="101">
        <f t="shared" ca="1" si="1113"/>
        <v>0.51649040953870817</v>
      </c>
      <c r="Q7952" s="12">
        <f t="shared" ca="1" si="1114"/>
        <v>5.6000000000000005</v>
      </c>
      <c r="R7952" s="101">
        <f t="shared" ca="1" si="1115"/>
        <v>0.31891878954248132</v>
      </c>
      <c r="S7952" s="13"/>
      <c r="T7952" s="101">
        <f t="shared" ca="1" si="1116"/>
        <v>0</v>
      </c>
      <c r="U7952" s="101">
        <f t="shared" ca="1" si="1117"/>
        <v>0.36176624096658977</v>
      </c>
      <c r="V7952" s="101">
        <f t="shared" ca="1" si="1118"/>
        <v>144.55671183009528</v>
      </c>
    </row>
    <row r="7953" spans="2:22" x14ac:dyDescent="0.3">
      <c r="B7953" s="13">
        <v>2023</v>
      </c>
      <c r="C7953" s="13">
        <v>11</v>
      </c>
      <c r="D7953" s="13">
        <v>25</v>
      </c>
      <c r="E7953" s="83" t="s">
        <v>428</v>
      </c>
      <c r="F7953" s="13">
        <v>6</v>
      </c>
      <c r="G7953" s="13">
        <v>18</v>
      </c>
      <c r="H7953" s="13" t="s">
        <v>71</v>
      </c>
      <c r="I7953" s="13" t="s">
        <v>54</v>
      </c>
      <c r="J7953" s="13"/>
      <c r="K7953" s="13" t="s">
        <v>28</v>
      </c>
      <c r="L7953" s="12">
        <f t="shared" ca="1" si="1111"/>
        <v>1.6284855059913217</v>
      </c>
      <c r="M7953" s="101">
        <f t="shared" ca="1" si="1112"/>
        <v>0.14185737242690405</v>
      </c>
      <c r="N7953" s="101">
        <f t="shared" ca="1" si="1119"/>
        <v>1066.7532221201122</v>
      </c>
      <c r="O7953" s="101">
        <f t="shared" ca="1" si="1113"/>
        <v>0.45898863986365401</v>
      </c>
      <c r="Q7953" s="12">
        <f t="shared" ca="1" si="1114"/>
        <v>0</v>
      </c>
      <c r="R7953" s="101">
        <f t="shared" ca="1" si="1115"/>
        <v>0</v>
      </c>
      <c r="S7953" s="13"/>
      <c r="T7953" s="101">
        <f t="shared" ca="1" si="1116"/>
        <v>0.14185737242690405</v>
      </c>
      <c r="U7953" s="101">
        <f t="shared" ca="1" si="1117"/>
        <v>0.32149018030778681</v>
      </c>
      <c r="V7953" s="101">
        <f t="shared" ca="1" si="1118"/>
        <v>145.02005938282997</v>
      </c>
    </row>
    <row r="7954" spans="2:22" x14ac:dyDescent="0.3">
      <c r="B7954" s="13">
        <v>2023</v>
      </c>
      <c r="C7954" s="13">
        <v>11</v>
      </c>
      <c r="D7954" s="13">
        <v>25</v>
      </c>
      <c r="E7954" s="83" t="s">
        <v>428</v>
      </c>
      <c r="F7954" s="13">
        <v>6</v>
      </c>
      <c r="G7954" s="13">
        <v>19</v>
      </c>
      <c r="H7954" s="13" t="s">
        <v>71</v>
      </c>
      <c r="I7954" s="13" t="s">
        <v>54</v>
      </c>
      <c r="J7954" s="13"/>
      <c r="K7954" s="13" t="s">
        <v>28</v>
      </c>
      <c r="L7954" s="12">
        <f t="shared" ca="1" si="1111"/>
        <v>1.580241662710413</v>
      </c>
      <c r="M7954" s="101">
        <f t="shared" ca="1" si="1112"/>
        <v>0.13765485123870408</v>
      </c>
      <c r="N7954" s="101">
        <f t="shared" ca="1" si="1119"/>
        <v>1067.0651881616923</v>
      </c>
      <c r="O7954" s="101">
        <f t="shared" ca="1" si="1113"/>
        <v>0.44539111263492986</v>
      </c>
      <c r="Q7954" s="12">
        <f t="shared" ca="1" si="1114"/>
        <v>0</v>
      </c>
      <c r="R7954" s="101">
        <f t="shared" ca="1" si="1115"/>
        <v>0</v>
      </c>
      <c r="S7954" s="13"/>
      <c r="T7954" s="101">
        <f t="shared" ca="1" si="1116"/>
        <v>0.13765485123870408</v>
      </c>
      <c r="U7954" s="101">
        <f t="shared" ca="1" si="1117"/>
        <v>0.31196604158008073</v>
      </c>
      <c r="V7954" s="101">
        <f t="shared" ca="1" si="1118"/>
        <v>145.46968027564876</v>
      </c>
    </row>
    <row r="7955" spans="2:22" x14ac:dyDescent="0.3">
      <c r="B7955" s="13">
        <v>2023</v>
      </c>
      <c r="C7955" s="13">
        <v>11</v>
      </c>
      <c r="D7955" s="13">
        <v>25</v>
      </c>
      <c r="E7955" s="83" t="s">
        <v>428</v>
      </c>
      <c r="F7955" s="13">
        <v>6</v>
      </c>
      <c r="G7955" s="13">
        <v>20</v>
      </c>
      <c r="H7955" s="13" t="s">
        <v>69</v>
      </c>
      <c r="I7955" s="13" t="s">
        <v>54</v>
      </c>
      <c r="J7955" s="13"/>
      <c r="K7955" s="13" t="s">
        <v>28</v>
      </c>
      <c r="L7955" s="12">
        <f t="shared" ca="1" si="1111"/>
        <v>1.1791114051901228</v>
      </c>
      <c r="M7955" s="101">
        <f t="shared" ca="1" si="1112"/>
        <v>6.2103797711363769E-2</v>
      </c>
      <c r="N7955" s="101">
        <f t="shared" ca="1" si="1119"/>
        <v>1067.0651881616923</v>
      </c>
      <c r="O7955" s="101">
        <f t="shared" ca="1" si="1113"/>
        <v>0.12722612062001423</v>
      </c>
      <c r="Q7955" s="12">
        <f t="shared" ca="1" si="1114"/>
        <v>0</v>
      </c>
      <c r="R7955" s="101">
        <f t="shared" ca="1" si="1115"/>
        <v>0</v>
      </c>
      <c r="S7955" s="13"/>
      <c r="T7955" s="101">
        <f t="shared" ca="1" si="1116"/>
        <v>6.2103797711363769E-2</v>
      </c>
      <c r="U7955" s="101">
        <f t="shared" si="1117"/>
        <v>0</v>
      </c>
      <c r="V7955" s="101">
        <f t="shared" ca="1" si="1118"/>
        <v>145.53178407336011</v>
      </c>
    </row>
    <row r="7956" spans="2:22" x14ac:dyDescent="0.3">
      <c r="B7956" s="13">
        <v>2023</v>
      </c>
      <c r="C7956" s="13">
        <v>11</v>
      </c>
      <c r="D7956" s="13">
        <v>25</v>
      </c>
      <c r="E7956" s="83" t="s">
        <v>428</v>
      </c>
      <c r="F7956" s="13">
        <v>6</v>
      </c>
      <c r="G7956" s="13">
        <v>21</v>
      </c>
      <c r="H7956" s="13" t="s">
        <v>69</v>
      </c>
      <c r="I7956" s="13" t="s">
        <v>54</v>
      </c>
      <c r="J7956" s="13"/>
      <c r="K7956" s="13" t="s">
        <v>28</v>
      </c>
      <c r="L7956" s="12">
        <f t="shared" ca="1" si="1111"/>
        <v>1.9330553941768911</v>
      </c>
      <c r="M7956" s="101">
        <f t="shared" ca="1" si="1112"/>
        <v>0.10181402761129686</v>
      </c>
      <c r="N7956" s="101">
        <f t="shared" ca="1" si="1119"/>
        <v>1067.0651881616923</v>
      </c>
      <c r="O7956" s="101">
        <f t="shared" ca="1" si="1113"/>
        <v>0.20857667703168653</v>
      </c>
      <c r="Q7956" s="12">
        <f t="shared" ca="1" si="1114"/>
        <v>0</v>
      </c>
      <c r="R7956" s="101">
        <f t="shared" ca="1" si="1115"/>
        <v>0</v>
      </c>
      <c r="S7956" s="13"/>
      <c r="T7956" s="101">
        <f t="shared" ca="1" si="1116"/>
        <v>0.10181402761129686</v>
      </c>
      <c r="U7956" s="101">
        <f t="shared" si="1117"/>
        <v>0</v>
      </c>
      <c r="V7956" s="101">
        <f t="shared" ca="1" si="1118"/>
        <v>145.6335981009714</v>
      </c>
    </row>
    <row r="7957" spans="2:22" x14ac:dyDescent="0.3">
      <c r="B7957" s="13">
        <v>2023</v>
      </c>
      <c r="C7957" s="13">
        <v>11</v>
      </c>
      <c r="D7957" s="13">
        <v>25</v>
      </c>
      <c r="E7957" s="83" t="s">
        <v>428</v>
      </c>
      <c r="F7957" s="13">
        <v>6</v>
      </c>
      <c r="G7957" s="13">
        <v>22</v>
      </c>
      <c r="H7957" s="13" t="s">
        <v>69</v>
      </c>
      <c r="I7957" s="13" t="s">
        <v>54</v>
      </c>
      <c r="J7957" s="13"/>
      <c r="K7957" s="13" t="s">
        <v>28</v>
      </c>
      <c r="L7957" s="12">
        <f t="shared" ca="1" si="1111"/>
        <v>1.4764748050448928</v>
      </c>
      <c r="M7957" s="101">
        <f t="shared" ca="1" si="1112"/>
        <v>7.77659279817145E-2</v>
      </c>
      <c r="N7957" s="101">
        <f t="shared" ca="1" si="1119"/>
        <v>1067.0651881616923</v>
      </c>
      <c r="O7957" s="101">
        <f t="shared" ca="1" si="1113"/>
        <v>0.15931163146434393</v>
      </c>
      <c r="Q7957" s="12">
        <f t="shared" ca="1" si="1114"/>
        <v>0</v>
      </c>
      <c r="R7957" s="101">
        <f t="shared" ca="1" si="1115"/>
        <v>0</v>
      </c>
      <c r="S7957" s="13"/>
      <c r="T7957" s="101">
        <f t="shared" ca="1" si="1116"/>
        <v>7.77659279817145E-2</v>
      </c>
      <c r="U7957" s="101">
        <f t="shared" si="1117"/>
        <v>0</v>
      </c>
      <c r="V7957" s="101">
        <f t="shared" ca="1" si="1118"/>
        <v>145.71136402895311</v>
      </c>
    </row>
    <row r="7958" spans="2:22" x14ac:dyDescent="0.3">
      <c r="B7958" s="13">
        <v>2023</v>
      </c>
      <c r="C7958" s="13">
        <v>11</v>
      </c>
      <c r="D7958" s="13">
        <v>25</v>
      </c>
      <c r="E7958" s="83" t="s">
        <v>428</v>
      </c>
      <c r="F7958" s="13">
        <v>6</v>
      </c>
      <c r="G7958" s="13">
        <v>23</v>
      </c>
      <c r="H7958" s="13" t="s">
        <v>69</v>
      </c>
      <c r="I7958" s="13" t="s">
        <v>54</v>
      </c>
      <c r="J7958" s="13"/>
      <c r="K7958" s="13" t="s">
        <v>28</v>
      </c>
      <c r="L7958" s="12">
        <f t="shared" ca="1" si="1111"/>
        <v>1.8398649008040557</v>
      </c>
      <c r="M7958" s="101">
        <f t="shared" ca="1" si="1112"/>
        <v>9.6905684325349614E-2</v>
      </c>
      <c r="N7958" s="101">
        <f t="shared" ca="1" si="1119"/>
        <v>1067.0651881616923</v>
      </c>
      <c r="O7958" s="101">
        <f t="shared" ca="1" si="1113"/>
        <v>0.19852142279675761</v>
      </c>
      <c r="Q7958" s="12">
        <f t="shared" ca="1" si="1114"/>
        <v>0</v>
      </c>
      <c r="R7958" s="101">
        <f t="shared" ca="1" si="1115"/>
        <v>0</v>
      </c>
      <c r="S7958" s="13"/>
      <c r="T7958" s="101">
        <f t="shared" ca="1" si="1116"/>
        <v>9.6905684325349614E-2</v>
      </c>
      <c r="U7958" s="101">
        <f t="shared" si="1117"/>
        <v>0</v>
      </c>
      <c r="V7958" s="101">
        <f t="shared" ca="1" si="1118"/>
        <v>145.80826971327846</v>
      </c>
    </row>
    <row r="7959" spans="2:22" x14ac:dyDescent="0.3">
      <c r="B7959" s="13">
        <v>2023</v>
      </c>
      <c r="C7959" s="13">
        <v>11</v>
      </c>
      <c r="D7959" s="13">
        <v>26</v>
      </c>
      <c r="E7959" s="83" t="s">
        <v>429</v>
      </c>
      <c r="F7959" s="13">
        <v>7</v>
      </c>
      <c r="G7959" s="13">
        <v>0</v>
      </c>
      <c r="H7959" s="13" t="s">
        <v>69</v>
      </c>
      <c r="I7959" s="13" t="s">
        <v>54</v>
      </c>
      <c r="J7959" s="13"/>
      <c r="K7959" s="13" t="s">
        <v>28</v>
      </c>
      <c r="L7959" s="12">
        <f t="shared" ca="1" si="1111"/>
        <v>1.3708583994304289</v>
      </c>
      <c r="M7959" s="101">
        <f t="shared" ca="1" si="1112"/>
        <v>7.2203111898000688E-2</v>
      </c>
      <c r="N7959" s="101">
        <f t="shared" ca="1" si="1119"/>
        <v>1067.0651881616923</v>
      </c>
      <c r="O7959" s="101">
        <f t="shared" ca="1" si="1113"/>
        <v>0.14791562129854327</v>
      </c>
      <c r="Q7959" s="12">
        <f t="shared" ca="1" si="1114"/>
        <v>0</v>
      </c>
      <c r="R7959" s="101">
        <f t="shared" ca="1" si="1115"/>
        <v>0</v>
      </c>
      <c r="S7959" s="13"/>
      <c r="T7959" s="101">
        <f t="shared" ca="1" si="1116"/>
        <v>7.2203111898000688E-2</v>
      </c>
      <c r="U7959" s="101">
        <f t="shared" si="1117"/>
        <v>0</v>
      </c>
      <c r="V7959" s="101">
        <f t="shared" ca="1" si="1118"/>
        <v>145.88047282517647</v>
      </c>
    </row>
    <row r="7960" spans="2:22" x14ac:dyDescent="0.3">
      <c r="B7960" s="13">
        <v>2023</v>
      </c>
      <c r="C7960" s="13">
        <v>11</v>
      </c>
      <c r="D7960" s="13">
        <v>26</v>
      </c>
      <c r="E7960" s="83" t="s">
        <v>429</v>
      </c>
      <c r="F7960" s="13">
        <v>7</v>
      </c>
      <c r="G7960" s="13">
        <v>1</v>
      </c>
      <c r="H7960" s="13" t="s">
        <v>69</v>
      </c>
      <c r="I7960" s="13" t="s">
        <v>54</v>
      </c>
      <c r="J7960" s="13"/>
      <c r="K7960" s="13" t="s">
        <v>28</v>
      </c>
      <c r="L7960" s="12">
        <f t="shared" ca="1" si="1111"/>
        <v>0.81596820999984265</v>
      </c>
      <c r="M7960" s="101">
        <f t="shared" ca="1" si="1112"/>
        <v>4.2977045620691712E-2</v>
      </c>
      <c r="N7960" s="101">
        <f t="shared" ca="1" si="1119"/>
        <v>1067.0651881616923</v>
      </c>
      <c r="O7960" s="101">
        <f t="shared" ca="1" si="1113"/>
        <v>8.8042969858983022E-2</v>
      </c>
      <c r="Q7960" s="12">
        <f t="shared" ca="1" si="1114"/>
        <v>0</v>
      </c>
      <c r="R7960" s="101">
        <f t="shared" ca="1" si="1115"/>
        <v>0</v>
      </c>
      <c r="S7960" s="13"/>
      <c r="T7960" s="101">
        <f t="shared" ca="1" si="1116"/>
        <v>4.2977045620691712E-2</v>
      </c>
      <c r="U7960" s="101">
        <f t="shared" si="1117"/>
        <v>0</v>
      </c>
      <c r="V7960" s="101">
        <f t="shared" ca="1" si="1118"/>
        <v>145.92344987079716</v>
      </c>
    </row>
    <row r="7961" spans="2:22" x14ac:dyDescent="0.3">
      <c r="B7961" s="13">
        <v>2023</v>
      </c>
      <c r="C7961" s="13">
        <v>11</v>
      </c>
      <c r="D7961" s="13">
        <v>26</v>
      </c>
      <c r="E7961" s="83" t="s">
        <v>429</v>
      </c>
      <c r="F7961" s="13">
        <v>7</v>
      </c>
      <c r="G7961" s="13">
        <v>2</v>
      </c>
      <c r="H7961" s="13" t="s">
        <v>69</v>
      </c>
      <c r="I7961" s="13" t="s">
        <v>54</v>
      </c>
      <c r="J7961" s="13"/>
      <c r="K7961" s="13" t="s">
        <v>28</v>
      </c>
      <c r="L7961" s="12">
        <f t="shared" ca="1" si="1111"/>
        <v>0.8978273624394707</v>
      </c>
      <c r="M7961" s="101">
        <f t="shared" ca="1" si="1112"/>
        <v>4.7288567179686922E-2</v>
      </c>
      <c r="N7961" s="101">
        <f t="shared" ca="1" si="1119"/>
        <v>1067.0651881616923</v>
      </c>
      <c r="O7961" s="101">
        <f t="shared" ca="1" si="1113"/>
        <v>9.6875572407218891E-2</v>
      </c>
      <c r="Q7961" s="12">
        <f t="shared" ca="1" si="1114"/>
        <v>0</v>
      </c>
      <c r="R7961" s="101">
        <f t="shared" ca="1" si="1115"/>
        <v>0</v>
      </c>
      <c r="S7961" s="13"/>
      <c r="T7961" s="101">
        <f t="shared" ca="1" si="1116"/>
        <v>4.7288567179686922E-2</v>
      </c>
      <c r="U7961" s="101">
        <f t="shared" si="1117"/>
        <v>0</v>
      </c>
      <c r="V7961" s="101">
        <f t="shared" ca="1" si="1118"/>
        <v>145.97073843797685</v>
      </c>
    </row>
    <row r="7962" spans="2:22" x14ac:dyDescent="0.3">
      <c r="B7962" s="13">
        <v>2023</v>
      </c>
      <c r="C7962" s="13">
        <v>11</v>
      </c>
      <c r="D7962" s="13">
        <v>26</v>
      </c>
      <c r="E7962" s="83" t="s">
        <v>429</v>
      </c>
      <c r="F7962" s="13">
        <v>7</v>
      </c>
      <c r="G7962" s="13">
        <v>3</v>
      </c>
      <c r="H7962" s="13" t="s">
        <v>69</v>
      </c>
      <c r="I7962" s="13" t="s">
        <v>54</v>
      </c>
      <c r="J7962" s="13"/>
      <c r="K7962" s="13" t="s">
        <v>28</v>
      </c>
      <c r="L7962" s="12">
        <f t="shared" ca="1" si="1111"/>
        <v>0.95498116567953906</v>
      </c>
      <c r="M7962" s="101">
        <f t="shared" ca="1" si="1112"/>
        <v>5.0298857996341324E-2</v>
      </c>
      <c r="N7962" s="101">
        <f t="shared" ca="1" si="1119"/>
        <v>1067.0651881616923</v>
      </c>
      <c r="O7962" s="101">
        <f t="shared" ca="1" si="1113"/>
        <v>0.10304246777682226</v>
      </c>
      <c r="Q7962" s="12">
        <f t="shared" ca="1" si="1114"/>
        <v>0</v>
      </c>
      <c r="R7962" s="101">
        <f t="shared" ca="1" si="1115"/>
        <v>0</v>
      </c>
      <c r="S7962" s="13"/>
      <c r="T7962" s="101">
        <f t="shared" ca="1" si="1116"/>
        <v>5.0298857996341324E-2</v>
      </c>
      <c r="U7962" s="101">
        <f t="shared" si="1117"/>
        <v>0</v>
      </c>
      <c r="V7962" s="101">
        <f t="shared" ca="1" si="1118"/>
        <v>146.0210372959732</v>
      </c>
    </row>
    <row r="7963" spans="2:22" x14ac:dyDescent="0.3">
      <c r="B7963" s="13">
        <v>2023</v>
      </c>
      <c r="C7963" s="13">
        <v>11</v>
      </c>
      <c r="D7963" s="13">
        <v>26</v>
      </c>
      <c r="E7963" s="83" t="s">
        <v>429</v>
      </c>
      <c r="F7963" s="13">
        <v>7</v>
      </c>
      <c r="G7963" s="13">
        <v>4</v>
      </c>
      <c r="H7963" s="13" t="s">
        <v>69</v>
      </c>
      <c r="I7963" s="13" t="s">
        <v>54</v>
      </c>
      <c r="J7963" s="13"/>
      <c r="K7963" s="13" t="s">
        <v>28</v>
      </c>
      <c r="L7963" s="12">
        <f t="shared" ca="1" si="1111"/>
        <v>0.87473382516496645</v>
      </c>
      <c r="M7963" s="101">
        <f t="shared" ca="1" si="1112"/>
        <v>4.6072230571438784E-2</v>
      </c>
      <c r="N7963" s="101">
        <f t="shared" ca="1" si="1119"/>
        <v>1067.0651881616923</v>
      </c>
      <c r="O7963" s="101">
        <f t="shared" ca="1" si="1113"/>
        <v>9.4383779735299878E-2</v>
      </c>
      <c r="Q7963" s="12">
        <f t="shared" ca="1" si="1114"/>
        <v>0</v>
      </c>
      <c r="R7963" s="101">
        <f t="shared" ca="1" si="1115"/>
        <v>0</v>
      </c>
      <c r="S7963" s="13"/>
      <c r="T7963" s="101">
        <f t="shared" ca="1" si="1116"/>
        <v>4.6072230571438784E-2</v>
      </c>
      <c r="U7963" s="101">
        <f t="shared" si="1117"/>
        <v>0</v>
      </c>
      <c r="V7963" s="101">
        <f t="shared" ca="1" si="1118"/>
        <v>146.06710952654464</v>
      </c>
    </row>
    <row r="7964" spans="2:22" x14ac:dyDescent="0.3">
      <c r="B7964" s="13">
        <v>2023</v>
      </c>
      <c r="C7964" s="13">
        <v>11</v>
      </c>
      <c r="D7964" s="13">
        <v>26</v>
      </c>
      <c r="E7964" s="83" t="s">
        <v>429</v>
      </c>
      <c r="F7964" s="13">
        <v>7</v>
      </c>
      <c r="G7964" s="13">
        <v>5</v>
      </c>
      <c r="H7964" s="13" t="s">
        <v>69</v>
      </c>
      <c r="I7964" s="13" t="s">
        <v>54</v>
      </c>
      <c r="J7964" s="13"/>
      <c r="K7964" s="13" t="s">
        <v>28</v>
      </c>
      <c r="L7964" s="12">
        <f t="shared" ca="1" si="1111"/>
        <v>0.80830754866522259</v>
      </c>
      <c r="M7964" s="101">
        <f t="shared" ca="1" si="1112"/>
        <v>4.2573558588197273E-2</v>
      </c>
      <c r="N7964" s="101">
        <f t="shared" ca="1" si="1119"/>
        <v>1067.0651881616923</v>
      </c>
      <c r="O7964" s="101">
        <f t="shared" ca="1" si="1113"/>
        <v>8.7216384500977517E-2</v>
      </c>
      <c r="Q7964" s="12">
        <f t="shared" ca="1" si="1114"/>
        <v>0</v>
      </c>
      <c r="R7964" s="101">
        <f t="shared" ca="1" si="1115"/>
        <v>0</v>
      </c>
      <c r="S7964" s="13"/>
      <c r="T7964" s="101">
        <f t="shared" ca="1" si="1116"/>
        <v>4.2573558588197273E-2</v>
      </c>
      <c r="U7964" s="101">
        <f t="shared" si="1117"/>
        <v>0</v>
      </c>
      <c r="V7964" s="101">
        <f t="shared" ca="1" si="1118"/>
        <v>146.10968308513284</v>
      </c>
    </row>
    <row r="7965" spans="2:22" x14ac:dyDescent="0.3">
      <c r="B7965" s="13">
        <v>2023</v>
      </c>
      <c r="C7965" s="13">
        <v>11</v>
      </c>
      <c r="D7965" s="13">
        <v>26</v>
      </c>
      <c r="E7965" s="83" t="s">
        <v>429</v>
      </c>
      <c r="F7965" s="13">
        <v>7</v>
      </c>
      <c r="G7965" s="13">
        <v>6</v>
      </c>
      <c r="H7965" s="13" t="s">
        <v>69</v>
      </c>
      <c r="I7965" s="13" t="s">
        <v>54</v>
      </c>
      <c r="J7965" s="13"/>
      <c r="K7965" s="13" t="s">
        <v>28</v>
      </c>
      <c r="L7965" s="12">
        <f t="shared" ca="1" si="1111"/>
        <v>0.92491727370722188</v>
      </c>
      <c r="M7965" s="101">
        <f t="shared" ca="1" si="1112"/>
        <v>4.8715392806159379E-2</v>
      </c>
      <c r="N7965" s="101">
        <f t="shared" ca="1" si="1119"/>
        <v>1067.0651881616923</v>
      </c>
      <c r="O7965" s="101">
        <f t="shared" ca="1" si="1113"/>
        <v>9.9798573833009233E-2</v>
      </c>
      <c r="Q7965" s="12">
        <f t="shared" ca="1" si="1114"/>
        <v>0</v>
      </c>
      <c r="R7965" s="101">
        <f t="shared" ca="1" si="1115"/>
        <v>0</v>
      </c>
      <c r="S7965" s="13"/>
      <c r="T7965" s="101">
        <f t="shared" ca="1" si="1116"/>
        <v>4.8715392806159379E-2</v>
      </c>
      <c r="U7965" s="101">
        <f t="shared" si="1117"/>
        <v>0</v>
      </c>
      <c r="V7965" s="101">
        <f t="shared" ca="1" si="1118"/>
        <v>146.15839847793902</v>
      </c>
    </row>
    <row r="7966" spans="2:22" x14ac:dyDescent="0.3">
      <c r="B7966" s="13">
        <v>2023</v>
      </c>
      <c r="C7966" s="13">
        <v>11</v>
      </c>
      <c r="D7966" s="13">
        <v>26</v>
      </c>
      <c r="E7966" s="83" t="s">
        <v>429</v>
      </c>
      <c r="F7966" s="13">
        <v>7</v>
      </c>
      <c r="G7966" s="13">
        <v>7</v>
      </c>
      <c r="H7966" s="13" t="s">
        <v>69</v>
      </c>
      <c r="I7966" s="13" t="s">
        <v>54</v>
      </c>
      <c r="J7966" s="13"/>
      <c r="K7966" s="13" t="s">
        <v>28</v>
      </c>
      <c r="L7966" s="12">
        <f t="shared" ca="1" si="1111"/>
        <v>0.87071759593093345</v>
      </c>
      <c r="M7966" s="101">
        <f t="shared" ca="1" si="1112"/>
        <v>4.5860695777682266E-2</v>
      </c>
      <c r="N7966" s="101">
        <f t="shared" ca="1" si="1119"/>
        <v>1067.0651881616923</v>
      </c>
      <c r="O7966" s="101">
        <f t="shared" ca="1" si="1113"/>
        <v>9.3950428600947711E-2</v>
      </c>
      <c r="Q7966" s="12">
        <f t="shared" ca="1" si="1114"/>
        <v>5.6000000000000005</v>
      </c>
      <c r="R7966" s="101">
        <f t="shared" ca="1" si="1115"/>
        <v>0.40033375550444655</v>
      </c>
      <c r="S7966" s="13"/>
      <c r="T7966" s="101">
        <f t="shared" ca="1" si="1116"/>
        <v>0</v>
      </c>
      <c r="U7966" s="101">
        <f t="shared" si="1117"/>
        <v>0</v>
      </c>
      <c r="V7966" s="101">
        <f t="shared" ca="1" si="1118"/>
        <v>145.35773096693012</v>
      </c>
    </row>
    <row r="7967" spans="2:22" x14ac:dyDescent="0.3">
      <c r="B7967" s="13">
        <v>2023</v>
      </c>
      <c r="C7967" s="13">
        <v>11</v>
      </c>
      <c r="D7967" s="13">
        <v>26</v>
      </c>
      <c r="E7967" s="83" t="s">
        <v>429</v>
      </c>
      <c r="F7967" s="13">
        <v>7</v>
      </c>
      <c r="G7967" s="13">
        <v>8</v>
      </c>
      <c r="H7967" s="13" t="s">
        <v>69</v>
      </c>
      <c r="I7967" s="13" t="s">
        <v>54</v>
      </c>
      <c r="J7967" s="13"/>
      <c r="K7967" s="13" t="s">
        <v>28</v>
      </c>
      <c r="L7967" s="12">
        <f t="shared" ca="1" si="1111"/>
        <v>1.1702417732460138</v>
      </c>
      <c r="M7967" s="101">
        <f t="shared" ca="1" si="1112"/>
        <v>6.1636634196867546E-2</v>
      </c>
      <c r="N7967" s="101">
        <f t="shared" ca="1" si="1119"/>
        <v>1067.0651881616923</v>
      </c>
      <c r="O7967" s="101">
        <f t="shared" ca="1" si="1113"/>
        <v>0.12626908733324488</v>
      </c>
      <c r="Q7967" s="12">
        <f t="shared" ca="1" si="1114"/>
        <v>5.6000000000000005</v>
      </c>
      <c r="R7967" s="101">
        <f t="shared" ca="1" si="1115"/>
        <v>0.37497903389472498</v>
      </c>
      <c r="S7967" s="13"/>
      <c r="T7967" s="101">
        <f t="shared" ca="1" si="1116"/>
        <v>0</v>
      </c>
      <c r="U7967" s="101">
        <f t="shared" si="1117"/>
        <v>0</v>
      </c>
      <c r="V7967" s="101">
        <f t="shared" ca="1" si="1118"/>
        <v>144.60777289914066</v>
      </c>
    </row>
    <row r="7968" spans="2:22" x14ac:dyDescent="0.3">
      <c r="B7968" s="13">
        <v>2023</v>
      </c>
      <c r="C7968" s="13">
        <v>11</v>
      </c>
      <c r="D7968" s="13">
        <v>26</v>
      </c>
      <c r="E7968" s="83" t="s">
        <v>429</v>
      </c>
      <c r="F7968" s="13">
        <v>7</v>
      </c>
      <c r="G7968" s="13">
        <v>9</v>
      </c>
      <c r="H7968" s="13" t="s">
        <v>69</v>
      </c>
      <c r="I7968" s="13" t="s">
        <v>54</v>
      </c>
      <c r="J7968" s="13"/>
      <c r="K7968" s="13" t="s">
        <v>28</v>
      </c>
      <c r="L7968" s="12">
        <f t="shared" ca="1" si="1111"/>
        <v>1.0245390796635501</v>
      </c>
      <c r="M7968" s="101">
        <f t="shared" ca="1" si="1112"/>
        <v>5.3962473325879182E-2</v>
      </c>
      <c r="N7968" s="101">
        <f t="shared" ca="1" si="1119"/>
        <v>1067.0651881616923</v>
      </c>
      <c r="O7968" s="101">
        <f t="shared" ca="1" si="1113"/>
        <v>0.11054776669569705</v>
      </c>
      <c r="Q7968" s="12">
        <f t="shared" ca="1" si="1114"/>
        <v>0</v>
      </c>
      <c r="R7968" s="101">
        <f t="shared" ca="1" si="1115"/>
        <v>0</v>
      </c>
      <c r="S7968" s="13"/>
      <c r="T7968" s="101">
        <f t="shared" ca="1" si="1116"/>
        <v>5.3962473325879182E-2</v>
      </c>
      <c r="U7968" s="101">
        <f t="shared" si="1117"/>
        <v>0</v>
      </c>
      <c r="V7968" s="101">
        <f t="shared" ca="1" si="1118"/>
        <v>144.66173537246652</v>
      </c>
    </row>
    <row r="7969" spans="2:22" x14ac:dyDescent="0.3">
      <c r="B7969" s="13">
        <v>2023</v>
      </c>
      <c r="C7969" s="13">
        <v>11</v>
      </c>
      <c r="D7969" s="13">
        <v>26</v>
      </c>
      <c r="E7969" s="83" t="s">
        <v>429</v>
      </c>
      <c r="F7969" s="13">
        <v>7</v>
      </c>
      <c r="G7969" s="13">
        <v>10</v>
      </c>
      <c r="H7969" s="13" t="s">
        <v>70</v>
      </c>
      <c r="I7969" s="13" t="s">
        <v>54</v>
      </c>
      <c r="J7969" s="13"/>
      <c r="K7969" s="13" t="s">
        <v>28</v>
      </c>
      <c r="L7969" s="12">
        <f t="shared" ca="1" si="1111"/>
        <v>1.057619551119354</v>
      </c>
      <c r="M7969" s="101">
        <f t="shared" ca="1" si="1112"/>
        <v>3.3484234988438749E-2</v>
      </c>
      <c r="N7969" s="101">
        <f t="shared" ca="1" si="1119"/>
        <v>1067.0651881616923</v>
      </c>
      <c r="O7969" s="101">
        <f t="shared" ca="1" si="1113"/>
        <v>3.3484234988438749E-2</v>
      </c>
      <c r="Q7969" s="12">
        <f t="shared" ca="1" si="1114"/>
        <v>0</v>
      </c>
      <c r="R7969" s="101">
        <f t="shared" ca="1" si="1115"/>
        <v>0</v>
      </c>
      <c r="S7969" s="13"/>
      <c r="T7969" s="101">
        <f t="shared" ca="1" si="1116"/>
        <v>3.3484234988438749E-2</v>
      </c>
      <c r="U7969" s="101">
        <f t="shared" si="1117"/>
        <v>0</v>
      </c>
      <c r="V7969" s="101">
        <f t="shared" ca="1" si="1118"/>
        <v>144.69521960745496</v>
      </c>
    </row>
    <row r="7970" spans="2:22" x14ac:dyDescent="0.3">
      <c r="B7970" s="13">
        <v>2023</v>
      </c>
      <c r="C7970" s="13">
        <v>11</v>
      </c>
      <c r="D7970" s="13">
        <v>26</v>
      </c>
      <c r="E7970" s="83" t="s">
        <v>429</v>
      </c>
      <c r="F7970" s="13">
        <v>7</v>
      </c>
      <c r="G7970" s="13">
        <v>11</v>
      </c>
      <c r="H7970" s="13" t="s">
        <v>70</v>
      </c>
      <c r="I7970" s="13" t="s">
        <v>54</v>
      </c>
      <c r="J7970" s="13"/>
      <c r="K7970" s="13" t="s">
        <v>28</v>
      </c>
      <c r="L7970" s="12">
        <f t="shared" ca="1" si="1111"/>
        <v>0.80309200817132465</v>
      </c>
      <c r="M7970" s="101">
        <f t="shared" ca="1" si="1112"/>
        <v>2.5425892978704137E-2</v>
      </c>
      <c r="N7970" s="101">
        <f t="shared" ca="1" si="1119"/>
        <v>1067.0651881616923</v>
      </c>
      <c r="O7970" s="101">
        <f t="shared" ca="1" si="1113"/>
        <v>2.5425892978704137E-2</v>
      </c>
      <c r="Q7970" s="12">
        <f t="shared" ca="1" si="1114"/>
        <v>5.6000000000000005</v>
      </c>
      <c r="R7970" s="101">
        <f t="shared" ca="1" si="1115"/>
        <v>0.40605826150829744</v>
      </c>
      <c r="S7970" s="13"/>
      <c r="T7970" s="101">
        <f t="shared" ca="1" si="1116"/>
        <v>0</v>
      </c>
      <c r="U7970" s="101">
        <f t="shared" si="1117"/>
        <v>0</v>
      </c>
      <c r="V7970" s="101">
        <f t="shared" ca="1" si="1118"/>
        <v>143.88310308443837</v>
      </c>
    </row>
    <row r="7971" spans="2:22" x14ac:dyDescent="0.3">
      <c r="B7971" s="13">
        <v>2023</v>
      </c>
      <c r="C7971" s="13">
        <v>11</v>
      </c>
      <c r="D7971" s="13">
        <v>26</v>
      </c>
      <c r="E7971" s="83" t="s">
        <v>429</v>
      </c>
      <c r="F7971" s="13">
        <v>7</v>
      </c>
      <c r="G7971" s="13">
        <v>12</v>
      </c>
      <c r="H7971" s="13" t="s">
        <v>70</v>
      </c>
      <c r="I7971" s="13" t="s">
        <v>54</v>
      </c>
      <c r="J7971" s="13"/>
      <c r="K7971" s="13" t="s">
        <v>28</v>
      </c>
      <c r="L7971" s="12">
        <f t="shared" ca="1" si="1111"/>
        <v>1.2929844426470218</v>
      </c>
      <c r="M7971" s="101">
        <f t="shared" ca="1" si="1112"/>
        <v>4.0935887454204713E-2</v>
      </c>
      <c r="N7971" s="101">
        <f t="shared" ca="1" si="1119"/>
        <v>1067.0651881616923</v>
      </c>
      <c r="O7971" s="101">
        <f t="shared" ca="1" si="1113"/>
        <v>4.0935887454204713E-2</v>
      </c>
      <c r="Q7971" s="12">
        <f t="shared" ca="1" si="1114"/>
        <v>5.6000000000000005</v>
      </c>
      <c r="R7971" s="101">
        <f t="shared" ca="1" si="1115"/>
        <v>0.36458886692992964</v>
      </c>
      <c r="S7971" s="13"/>
      <c r="T7971" s="101">
        <f t="shared" ca="1" si="1116"/>
        <v>0</v>
      </c>
      <c r="U7971" s="101">
        <f t="shared" si="1117"/>
        <v>0</v>
      </c>
      <c r="V7971" s="101">
        <f t="shared" ca="1" si="1118"/>
        <v>143.15392535057853</v>
      </c>
    </row>
    <row r="7972" spans="2:22" x14ac:dyDescent="0.3">
      <c r="B7972" s="13">
        <v>2023</v>
      </c>
      <c r="C7972" s="13">
        <v>11</v>
      </c>
      <c r="D7972" s="13">
        <v>26</v>
      </c>
      <c r="E7972" s="83" t="s">
        <v>429</v>
      </c>
      <c r="F7972" s="13">
        <v>7</v>
      </c>
      <c r="G7972" s="13">
        <v>13</v>
      </c>
      <c r="H7972" s="13" t="s">
        <v>70</v>
      </c>
      <c r="I7972" s="13" t="s">
        <v>54</v>
      </c>
      <c r="J7972" s="13"/>
      <c r="K7972" s="13" t="s">
        <v>28</v>
      </c>
      <c r="L7972" s="12">
        <f t="shared" ca="1" si="1111"/>
        <v>0.84750643715952056</v>
      </c>
      <c r="M7972" s="101">
        <f t="shared" ca="1" si="1112"/>
        <v>2.6832053800470421E-2</v>
      </c>
      <c r="N7972" s="101">
        <f t="shared" ca="1" si="1119"/>
        <v>1067.0651881616923</v>
      </c>
      <c r="O7972" s="101">
        <f t="shared" ca="1" si="1113"/>
        <v>2.6832053800470421E-2</v>
      </c>
      <c r="Q7972" s="12">
        <f t="shared" ca="1" si="1114"/>
        <v>4.6780999082853798</v>
      </c>
      <c r="R7972" s="101">
        <f t="shared" ca="1" si="1115"/>
        <v>0.32425973733080399</v>
      </c>
      <c r="S7972" s="13"/>
      <c r="T7972" s="101">
        <f t="shared" ca="1" si="1116"/>
        <v>0</v>
      </c>
      <c r="U7972" s="101">
        <f t="shared" si="1117"/>
        <v>0</v>
      </c>
      <c r="V7972" s="101">
        <f t="shared" ca="1" si="1118"/>
        <v>142.50540587591692</v>
      </c>
    </row>
    <row r="7973" spans="2:22" x14ac:dyDescent="0.3">
      <c r="B7973" s="13">
        <v>2023</v>
      </c>
      <c r="C7973" s="13">
        <v>11</v>
      </c>
      <c r="D7973" s="13">
        <v>26</v>
      </c>
      <c r="E7973" s="83" t="s">
        <v>429</v>
      </c>
      <c r="F7973" s="13">
        <v>7</v>
      </c>
      <c r="G7973" s="13">
        <v>14</v>
      </c>
      <c r="H7973" s="13" t="s">
        <v>70</v>
      </c>
      <c r="I7973" s="13" t="s">
        <v>54</v>
      </c>
      <c r="J7973" s="13"/>
      <c r="K7973" s="13" t="s">
        <v>28</v>
      </c>
      <c r="L7973" s="12">
        <f t="shared" ca="1" si="1111"/>
        <v>1.4692964301520639</v>
      </c>
      <c r="M7973" s="101">
        <f t="shared" ca="1" si="1112"/>
        <v>4.6517924978614345E-2</v>
      </c>
      <c r="N7973" s="101">
        <f t="shared" ca="1" si="1119"/>
        <v>1067.0651881616923</v>
      </c>
      <c r="O7973" s="101">
        <f t="shared" ca="1" si="1113"/>
        <v>4.6517924978614345E-2</v>
      </c>
      <c r="Q7973" s="12">
        <f t="shared" ca="1" si="1114"/>
        <v>5.6000000000000005</v>
      </c>
      <c r="R7973" s="101">
        <f t="shared" ca="1" si="1115"/>
        <v>0.34966405718762783</v>
      </c>
      <c r="S7973" s="13"/>
      <c r="T7973" s="101">
        <f t="shared" ca="1" si="1116"/>
        <v>0</v>
      </c>
      <c r="U7973" s="101">
        <f t="shared" si="1117"/>
        <v>0</v>
      </c>
      <c r="V7973" s="101">
        <f t="shared" ca="1" si="1118"/>
        <v>141.80607776154167</v>
      </c>
    </row>
    <row r="7974" spans="2:22" x14ac:dyDescent="0.3">
      <c r="B7974" s="13">
        <v>2023</v>
      </c>
      <c r="C7974" s="13">
        <v>11</v>
      </c>
      <c r="D7974" s="13">
        <v>26</v>
      </c>
      <c r="E7974" s="83" t="s">
        <v>429</v>
      </c>
      <c r="F7974" s="13">
        <v>7</v>
      </c>
      <c r="G7974" s="13">
        <v>15</v>
      </c>
      <c r="H7974" s="13" t="s">
        <v>70</v>
      </c>
      <c r="I7974" s="13" t="s">
        <v>54</v>
      </c>
      <c r="J7974" s="13"/>
      <c r="K7974" s="13" t="s">
        <v>28</v>
      </c>
      <c r="L7974" s="12">
        <f t="shared" ca="1" si="1111"/>
        <v>1.3999750824632091</v>
      </c>
      <c r="M7974" s="101">
        <f t="shared" ca="1" si="1112"/>
        <v>4.4323211110785202E-2</v>
      </c>
      <c r="N7974" s="101">
        <f t="shared" ca="1" si="1119"/>
        <v>1067.0651881616923</v>
      </c>
      <c r="O7974" s="101">
        <f t="shared" ca="1" si="1113"/>
        <v>4.4323211110785202E-2</v>
      </c>
      <c r="Q7974" s="12">
        <f t="shared" ca="1" si="1114"/>
        <v>5.6000000000000005</v>
      </c>
      <c r="R7974" s="101">
        <f t="shared" ca="1" si="1115"/>
        <v>0.35553210926948942</v>
      </c>
      <c r="S7974" s="13"/>
      <c r="T7974" s="101">
        <f t="shared" ca="1" si="1116"/>
        <v>0</v>
      </c>
      <c r="U7974" s="101">
        <f t="shared" si="1117"/>
        <v>0</v>
      </c>
      <c r="V7974" s="101">
        <f t="shared" ca="1" si="1118"/>
        <v>141.09501354300269</v>
      </c>
    </row>
    <row r="7975" spans="2:22" x14ac:dyDescent="0.3">
      <c r="B7975" s="13">
        <v>2023</v>
      </c>
      <c r="C7975" s="13">
        <v>11</v>
      </c>
      <c r="D7975" s="13">
        <v>26</v>
      </c>
      <c r="E7975" s="83" t="s">
        <v>429</v>
      </c>
      <c r="F7975" s="13">
        <v>7</v>
      </c>
      <c r="G7975" s="13">
        <v>16</v>
      </c>
      <c r="H7975" s="13" t="s">
        <v>71</v>
      </c>
      <c r="I7975" s="13" t="s">
        <v>54</v>
      </c>
      <c r="J7975" s="13"/>
      <c r="K7975" s="13" t="s">
        <v>28</v>
      </c>
      <c r="L7975" s="12">
        <f t="shared" ca="1" si="1111"/>
        <v>1.1400390684921993</v>
      </c>
      <c r="M7975" s="101">
        <f t="shared" ca="1" si="1112"/>
        <v>9.930880325635548E-2</v>
      </c>
      <c r="N7975" s="101">
        <f t="shared" ca="1" si="1119"/>
        <v>1067.2902508744637</v>
      </c>
      <c r="O7975" s="101">
        <f t="shared" ca="1" si="1113"/>
        <v>0.32132001145452638</v>
      </c>
      <c r="Q7975" s="12">
        <f t="shared" ca="1" si="1114"/>
        <v>5.6000000000000005</v>
      </c>
      <c r="R7975" s="101">
        <f t="shared" ca="1" si="1115"/>
        <v>0.3775356928521354</v>
      </c>
      <c r="S7975" s="13"/>
      <c r="T7975" s="101">
        <f t="shared" ca="1" si="1116"/>
        <v>0</v>
      </c>
      <c r="U7975" s="101">
        <f t="shared" ca="1" si="1117"/>
        <v>0.22506271277150169</v>
      </c>
      <c r="V7975" s="101">
        <f t="shared" ca="1" si="1118"/>
        <v>140.56500487006991</v>
      </c>
    </row>
    <row r="7976" spans="2:22" x14ac:dyDescent="0.3">
      <c r="B7976" s="13">
        <v>2023</v>
      </c>
      <c r="C7976" s="13">
        <v>11</v>
      </c>
      <c r="D7976" s="13">
        <v>26</v>
      </c>
      <c r="E7976" s="83" t="s">
        <v>429</v>
      </c>
      <c r="F7976" s="13">
        <v>7</v>
      </c>
      <c r="G7976" s="13">
        <v>17</v>
      </c>
      <c r="H7976" s="13" t="s">
        <v>71</v>
      </c>
      <c r="I7976" s="13" t="s">
        <v>54</v>
      </c>
      <c r="J7976" s="13"/>
      <c r="K7976" s="13" t="s">
        <v>28</v>
      </c>
      <c r="L7976" s="12">
        <f t="shared" ca="1" si="1111"/>
        <v>1.4858829242748868</v>
      </c>
      <c r="M7976" s="101">
        <f t="shared" ca="1" si="1112"/>
        <v>0.12943526153358539</v>
      </c>
      <c r="N7976" s="101">
        <f t="shared" ca="1" si="1119"/>
        <v>1067.583588928431</v>
      </c>
      <c r="O7976" s="101">
        <f t="shared" ca="1" si="1113"/>
        <v>0.4187961022068768</v>
      </c>
      <c r="Q7976" s="12">
        <f t="shared" ca="1" si="1114"/>
        <v>5.6000000000000005</v>
      </c>
      <c r="R7976" s="101">
        <f t="shared" ca="1" si="1115"/>
        <v>0.34826001046013089</v>
      </c>
      <c r="S7976" s="13"/>
      <c r="T7976" s="101">
        <f t="shared" ca="1" si="1116"/>
        <v>0</v>
      </c>
      <c r="U7976" s="101">
        <f t="shared" ca="1" si="1117"/>
        <v>0.29333805396726725</v>
      </c>
      <c r="V7976" s="101">
        <f t="shared" ca="1" si="1118"/>
        <v>140.1618229031169</v>
      </c>
    </row>
    <row r="7977" spans="2:22" x14ac:dyDescent="0.3">
      <c r="B7977" s="13">
        <v>2023</v>
      </c>
      <c r="C7977" s="13">
        <v>11</v>
      </c>
      <c r="D7977" s="13">
        <v>26</v>
      </c>
      <c r="E7977" s="83" t="s">
        <v>429</v>
      </c>
      <c r="F7977" s="13">
        <v>7</v>
      </c>
      <c r="G7977" s="13">
        <v>18</v>
      </c>
      <c r="H7977" s="13" t="s">
        <v>71</v>
      </c>
      <c r="I7977" s="13" t="s">
        <v>54</v>
      </c>
      <c r="J7977" s="13"/>
      <c r="K7977" s="13" t="s">
        <v>28</v>
      </c>
      <c r="L7977" s="12">
        <f t="shared" ca="1" si="1111"/>
        <v>1.4671132382715553</v>
      </c>
      <c r="M7977" s="101">
        <f t="shared" ca="1" si="1112"/>
        <v>0.12780023418583519</v>
      </c>
      <c r="N7977" s="101">
        <f t="shared" ca="1" si="1119"/>
        <v>1067.8732215335531</v>
      </c>
      <c r="O7977" s="101">
        <f t="shared" ca="1" si="1113"/>
        <v>0.41350586620683782</v>
      </c>
      <c r="Q7977" s="12">
        <f t="shared" ca="1" si="1114"/>
        <v>0</v>
      </c>
      <c r="R7977" s="101">
        <f t="shared" ca="1" si="1115"/>
        <v>0</v>
      </c>
      <c r="S7977" s="13"/>
      <c r="T7977" s="101">
        <f t="shared" ca="1" si="1116"/>
        <v>0.12780023418583519</v>
      </c>
      <c r="U7977" s="101">
        <f t="shared" ca="1" si="1117"/>
        <v>0.28963260512210959</v>
      </c>
      <c r="V7977" s="101">
        <f t="shared" ca="1" si="1118"/>
        <v>140.57925574242483</v>
      </c>
    </row>
    <row r="7978" spans="2:22" x14ac:dyDescent="0.3">
      <c r="B7978" s="13">
        <v>2023</v>
      </c>
      <c r="C7978" s="13">
        <v>11</v>
      </c>
      <c r="D7978" s="13">
        <v>26</v>
      </c>
      <c r="E7978" s="83" t="s">
        <v>429</v>
      </c>
      <c r="F7978" s="13">
        <v>7</v>
      </c>
      <c r="G7978" s="13">
        <v>19</v>
      </c>
      <c r="H7978" s="13" t="s">
        <v>71</v>
      </c>
      <c r="I7978" s="13" t="s">
        <v>54</v>
      </c>
      <c r="J7978" s="13"/>
      <c r="K7978" s="13" t="s">
        <v>28</v>
      </c>
      <c r="L7978" s="12">
        <f t="shared" ca="1" si="1111"/>
        <v>1.6242956181204242</v>
      </c>
      <c r="M7978" s="101">
        <f t="shared" ca="1" si="1112"/>
        <v>0.14149239129447017</v>
      </c>
      <c r="N7978" s="101">
        <f t="shared" ca="1" si="1119"/>
        <v>1068.1938845601637</v>
      </c>
      <c r="O7978" s="101">
        <f t="shared" ca="1" si="1113"/>
        <v>0.45780771996724157</v>
      </c>
      <c r="Q7978" s="12">
        <f t="shared" ca="1" si="1114"/>
        <v>0</v>
      </c>
      <c r="R7978" s="101">
        <f t="shared" ca="1" si="1115"/>
        <v>0</v>
      </c>
      <c r="S7978" s="13"/>
      <c r="T7978" s="101">
        <f t="shared" ca="1" si="1116"/>
        <v>0.14149239129447017</v>
      </c>
      <c r="U7978" s="101">
        <f t="shared" ca="1" si="1117"/>
        <v>0.32066302661060708</v>
      </c>
      <c r="V7978" s="101">
        <f t="shared" ca="1" si="1118"/>
        <v>141.04141116032991</v>
      </c>
    </row>
    <row r="7979" spans="2:22" x14ac:dyDescent="0.3">
      <c r="B7979" s="13">
        <v>2023</v>
      </c>
      <c r="C7979" s="13">
        <v>11</v>
      </c>
      <c r="D7979" s="13">
        <v>26</v>
      </c>
      <c r="E7979" s="83" t="s">
        <v>429</v>
      </c>
      <c r="F7979" s="13">
        <v>7</v>
      </c>
      <c r="G7979" s="13">
        <v>20</v>
      </c>
      <c r="H7979" s="13" t="s">
        <v>69</v>
      </c>
      <c r="I7979" s="13" t="s">
        <v>54</v>
      </c>
      <c r="J7979" s="13"/>
      <c r="K7979" s="13" t="s">
        <v>28</v>
      </c>
      <c r="L7979" s="12">
        <f t="shared" ca="1" si="1111"/>
        <v>1.5681346907588296</v>
      </c>
      <c r="M7979" s="101">
        <f t="shared" ca="1" si="1112"/>
        <v>8.2593654162267563E-2</v>
      </c>
      <c r="N7979" s="101">
        <f t="shared" ca="1" si="1119"/>
        <v>1068.1938845601637</v>
      </c>
      <c r="O7979" s="101">
        <f t="shared" ca="1" si="1113"/>
        <v>0.1692017331328777</v>
      </c>
      <c r="Q7979" s="12">
        <f t="shared" ca="1" si="1114"/>
        <v>0</v>
      </c>
      <c r="R7979" s="101">
        <f t="shared" ca="1" si="1115"/>
        <v>0</v>
      </c>
      <c r="S7979" s="13"/>
      <c r="T7979" s="101">
        <f t="shared" ca="1" si="1116"/>
        <v>8.2593654162267563E-2</v>
      </c>
      <c r="U7979" s="101">
        <f t="shared" si="1117"/>
        <v>0</v>
      </c>
      <c r="V7979" s="101">
        <f t="shared" ca="1" si="1118"/>
        <v>141.1240048144922</v>
      </c>
    </row>
    <row r="7980" spans="2:22" x14ac:dyDescent="0.3">
      <c r="B7980" s="13">
        <v>2023</v>
      </c>
      <c r="C7980" s="13">
        <v>11</v>
      </c>
      <c r="D7980" s="13">
        <v>26</v>
      </c>
      <c r="E7980" s="83" t="s">
        <v>429</v>
      </c>
      <c r="F7980" s="13">
        <v>7</v>
      </c>
      <c r="G7980" s="13">
        <v>21</v>
      </c>
      <c r="H7980" s="13" t="s">
        <v>69</v>
      </c>
      <c r="I7980" s="13" t="s">
        <v>54</v>
      </c>
      <c r="J7980" s="13"/>
      <c r="K7980" s="13" t="s">
        <v>28</v>
      </c>
      <c r="L7980" s="12">
        <f t="shared" ca="1" si="1111"/>
        <v>1.4725254333360032</v>
      </c>
      <c r="M7980" s="101">
        <f t="shared" ca="1" si="1112"/>
        <v>7.7557914573807285E-2</v>
      </c>
      <c r="N7980" s="101">
        <f t="shared" ca="1" si="1119"/>
        <v>1068.1938845601637</v>
      </c>
      <c r="O7980" s="101">
        <f t="shared" ca="1" si="1113"/>
        <v>0.15888549425695472</v>
      </c>
      <c r="Q7980" s="12">
        <f t="shared" ca="1" si="1114"/>
        <v>0</v>
      </c>
      <c r="R7980" s="101">
        <f t="shared" ca="1" si="1115"/>
        <v>0</v>
      </c>
      <c r="S7980" s="13"/>
      <c r="T7980" s="101">
        <f t="shared" ca="1" si="1116"/>
        <v>7.7557914573807285E-2</v>
      </c>
      <c r="U7980" s="101">
        <f t="shared" si="1117"/>
        <v>0</v>
      </c>
      <c r="V7980" s="101">
        <f t="shared" ca="1" si="1118"/>
        <v>141.20156272906601</v>
      </c>
    </row>
    <row r="7981" spans="2:22" x14ac:dyDescent="0.3">
      <c r="B7981" s="13">
        <v>2023</v>
      </c>
      <c r="C7981" s="13">
        <v>11</v>
      </c>
      <c r="D7981" s="13">
        <v>26</v>
      </c>
      <c r="E7981" s="83" t="s">
        <v>429</v>
      </c>
      <c r="F7981" s="13">
        <v>7</v>
      </c>
      <c r="G7981" s="13">
        <v>22</v>
      </c>
      <c r="H7981" s="13" t="s">
        <v>69</v>
      </c>
      <c r="I7981" s="13" t="s">
        <v>54</v>
      </c>
      <c r="J7981" s="13"/>
      <c r="K7981" s="13" t="s">
        <v>28</v>
      </c>
      <c r="L7981" s="12">
        <f t="shared" ca="1" si="1111"/>
        <v>1.3173853166684866</v>
      </c>
      <c r="M7981" s="101">
        <f t="shared" ca="1" si="1112"/>
        <v>6.9386684628929191E-2</v>
      </c>
      <c r="N7981" s="101">
        <f t="shared" ca="1" si="1119"/>
        <v>1068.1938845601637</v>
      </c>
      <c r="O7981" s="101">
        <f t="shared" ca="1" si="1113"/>
        <v>0.14214587566852971</v>
      </c>
      <c r="Q7981" s="12">
        <f t="shared" ca="1" si="1114"/>
        <v>0</v>
      </c>
      <c r="R7981" s="101">
        <f t="shared" ca="1" si="1115"/>
        <v>0</v>
      </c>
      <c r="S7981" s="13"/>
      <c r="T7981" s="101">
        <f t="shared" ca="1" si="1116"/>
        <v>6.9386684628929191E-2</v>
      </c>
      <c r="U7981" s="101">
        <f t="shared" si="1117"/>
        <v>0</v>
      </c>
      <c r="V7981" s="101">
        <f t="shared" ca="1" si="1118"/>
        <v>141.27094941369495</v>
      </c>
    </row>
    <row r="7982" spans="2:22" x14ac:dyDescent="0.3">
      <c r="B7982" s="13">
        <v>2023</v>
      </c>
      <c r="C7982" s="13">
        <v>11</v>
      </c>
      <c r="D7982" s="13">
        <v>26</v>
      </c>
      <c r="E7982" s="83" t="s">
        <v>429</v>
      </c>
      <c r="F7982" s="13">
        <v>7</v>
      </c>
      <c r="G7982" s="13">
        <v>23</v>
      </c>
      <c r="H7982" s="13" t="s">
        <v>69</v>
      </c>
      <c r="I7982" s="13" t="s">
        <v>54</v>
      </c>
      <c r="J7982" s="13"/>
      <c r="K7982" s="13" t="s">
        <v>28</v>
      </c>
      <c r="L7982" s="12">
        <f t="shared" ca="1" si="1111"/>
        <v>1.331295958041292</v>
      </c>
      <c r="M7982" s="101">
        <f t="shared" ca="1" si="1112"/>
        <v>7.0119358110034849E-2</v>
      </c>
      <c r="N7982" s="101">
        <f t="shared" ca="1" si="1119"/>
        <v>1068.1938845601637</v>
      </c>
      <c r="O7982" s="101">
        <f t="shared" ca="1" si="1113"/>
        <v>0.14364683387265539</v>
      </c>
      <c r="Q7982" s="12">
        <f t="shared" ca="1" si="1114"/>
        <v>0</v>
      </c>
      <c r="R7982" s="101">
        <f t="shared" ca="1" si="1115"/>
        <v>0</v>
      </c>
      <c r="S7982" s="13"/>
      <c r="T7982" s="101">
        <f t="shared" ca="1" si="1116"/>
        <v>7.0119358110034849E-2</v>
      </c>
      <c r="U7982" s="101">
        <f t="shared" si="1117"/>
        <v>0</v>
      </c>
      <c r="V7982" s="101">
        <f t="shared" ca="1" si="1118"/>
        <v>141.341068771805</v>
      </c>
    </row>
    <row r="7983" spans="2:22" x14ac:dyDescent="0.3">
      <c r="B7983" s="13">
        <v>2023</v>
      </c>
      <c r="C7983" s="13">
        <v>11</v>
      </c>
      <c r="D7983" s="13">
        <v>27</v>
      </c>
      <c r="E7983" s="83" t="s">
        <v>430</v>
      </c>
      <c r="F7983" s="13">
        <v>1</v>
      </c>
      <c r="G7983" s="13">
        <v>0</v>
      </c>
      <c r="H7983" s="13" t="s">
        <v>69</v>
      </c>
      <c r="I7983" s="13" t="s">
        <v>54</v>
      </c>
      <c r="J7983" s="13"/>
      <c r="K7983" s="13" t="s">
        <v>27</v>
      </c>
      <c r="L7983" s="12">
        <f t="shared" ca="1" si="1111"/>
        <v>1.1815397224178701</v>
      </c>
      <c r="M7983" s="101">
        <f t="shared" ca="1" si="1112"/>
        <v>6.2231697179749218E-2</v>
      </c>
      <c r="N7983" s="101">
        <f t="shared" ca="1" si="1119"/>
        <v>1068.1938845601637</v>
      </c>
      <c r="O7983" s="101">
        <f t="shared" ca="1" si="1113"/>
        <v>0.12748813604888817</v>
      </c>
      <c r="Q7983" s="12">
        <f t="shared" ca="1" si="1114"/>
        <v>0</v>
      </c>
      <c r="R7983" s="101">
        <f t="shared" ca="1" si="1115"/>
        <v>0</v>
      </c>
      <c r="S7983" s="13"/>
      <c r="T7983" s="101">
        <f t="shared" ca="1" si="1116"/>
        <v>6.2231697179749218E-2</v>
      </c>
      <c r="U7983" s="101">
        <f t="shared" si="1117"/>
        <v>0</v>
      </c>
      <c r="V7983" s="101">
        <f t="shared" ca="1" si="1118"/>
        <v>141.40330046898475</v>
      </c>
    </row>
    <row r="7984" spans="2:22" x14ac:dyDescent="0.3">
      <c r="B7984" s="13">
        <v>2023</v>
      </c>
      <c r="C7984" s="13">
        <v>11</v>
      </c>
      <c r="D7984" s="13">
        <v>27</v>
      </c>
      <c r="E7984" s="83" t="s">
        <v>430</v>
      </c>
      <c r="F7984" s="13">
        <v>1</v>
      </c>
      <c r="G7984" s="13">
        <v>1</v>
      </c>
      <c r="H7984" s="13" t="s">
        <v>69</v>
      </c>
      <c r="I7984" s="13" t="s">
        <v>54</v>
      </c>
      <c r="J7984" s="13"/>
      <c r="K7984" s="13" t="s">
        <v>27</v>
      </c>
      <c r="L7984" s="12">
        <f t="shared" ca="1" si="1111"/>
        <v>0.83852204492892579</v>
      </c>
      <c r="M7984" s="101">
        <f t="shared" ca="1" si="1112"/>
        <v>4.4164956106406521E-2</v>
      </c>
      <c r="N7984" s="101">
        <f t="shared" ca="1" si="1119"/>
        <v>1068.1938845601637</v>
      </c>
      <c r="O7984" s="101">
        <f t="shared" ca="1" si="1113"/>
        <v>9.0476528647831095E-2</v>
      </c>
      <c r="Q7984" s="12">
        <f t="shared" ca="1" si="1114"/>
        <v>0</v>
      </c>
      <c r="R7984" s="101">
        <f t="shared" ca="1" si="1115"/>
        <v>0</v>
      </c>
      <c r="S7984" s="13"/>
      <c r="T7984" s="101">
        <f t="shared" ca="1" si="1116"/>
        <v>4.4164956106406521E-2</v>
      </c>
      <c r="U7984" s="101">
        <f t="shared" si="1117"/>
        <v>0</v>
      </c>
      <c r="V7984" s="101">
        <f t="shared" ca="1" si="1118"/>
        <v>141.44746542509117</v>
      </c>
    </row>
    <row r="7985" spans="2:22" x14ac:dyDescent="0.3">
      <c r="B7985" s="13">
        <v>2023</v>
      </c>
      <c r="C7985" s="13">
        <v>11</v>
      </c>
      <c r="D7985" s="13">
        <v>27</v>
      </c>
      <c r="E7985" s="83" t="s">
        <v>430</v>
      </c>
      <c r="F7985" s="13">
        <v>1</v>
      </c>
      <c r="G7985" s="13">
        <v>2</v>
      </c>
      <c r="H7985" s="13" t="s">
        <v>69</v>
      </c>
      <c r="I7985" s="13" t="s">
        <v>54</v>
      </c>
      <c r="J7985" s="13"/>
      <c r="K7985" s="13" t="s">
        <v>27</v>
      </c>
      <c r="L7985" s="12">
        <f t="shared" ca="1" si="1111"/>
        <v>0.75840982409331592</v>
      </c>
      <c r="M7985" s="101">
        <f t="shared" ca="1" si="1112"/>
        <v>3.9945445434994953E-2</v>
      </c>
      <c r="N7985" s="101">
        <f t="shared" ca="1" si="1119"/>
        <v>1068.1938845601637</v>
      </c>
      <c r="O7985" s="101">
        <f t="shared" ca="1" si="1113"/>
        <v>8.1832420019668783E-2</v>
      </c>
      <c r="Q7985" s="12">
        <f t="shared" ca="1" si="1114"/>
        <v>0</v>
      </c>
      <c r="R7985" s="101">
        <f t="shared" ca="1" si="1115"/>
        <v>0</v>
      </c>
      <c r="S7985" s="13"/>
      <c r="T7985" s="101">
        <f t="shared" ca="1" si="1116"/>
        <v>3.9945445434994953E-2</v>
      </c>
      <c r="U7985" s="101">
        <f t="shared" si="1117"/>
        <v>0</v>
      </c>
      <c r="V7985" s="101">
        <f t="shared" ca="1" si="1118"/>
        <v>141.48741087052616</v>
      </c>
    </row>
    <row r="7986" spans="2:22" x14ac:dyDescent="0.3">
      <c r="B7986" s="13">
        <v>2023</v>
      </c>
      <c r="C7986" s="13">
        <v>11</v>
      </c>
      <c r="D7986" s="13">
        <v>27</v>
      </c>
      <c r="E7986" s="83" t="s">
        <v>430</v>
      </c>
      <c r="F7986" s="13">
        <v>1</v>
      </c>
      <c r="G7986" s="13">
        <v>3</v>
      </c>
      <c r="H7986" s="13" t="s">
        <v>69</v>
      </c>
      <c r="I7986" s="13" t="s">
        <v>54</v>
      </c>
      <c r="J7986" s="13"/>
      <c r="K7986" s="13" t="s">
        <v>27</v>
      </c>
      <c r="L7986" s="12">
        <f t="shared" ca="1" si="1111"/>
        <v>0.77541027758002679</v>
      </c>
      <c r="M7986" s="101">
        <f t="shared" ca="1" si="1112"/>
        <v>4.0840859320140012E-2</v>
      </c>
      <c r="N7986" s="101">
        <f t="shared" ca="1" si="1119"/>
        <v>1068.1938845601637</v>
      </c>
      <c r="O7986" s="101">
        <f t="shared" ca="1" si="1113"/>
        <v>8.3666768950884887E-2</v>
      </c>
      <c r="Q7986" s="12">
        <f t="shared" ca="1" si="1114"/>
        <v>0</v>
      </c>
      <c r="R7986" s="101">
        <f t="shared" ca="1" si="1115"/>
        <v>0</v>
      </c>
      <c r="S7986" s="13"/>
      <c r="T7986" s="101">
        <f t="shared" ca="1" si="1116"/>
        <v>4.0840859320140012E-2</v>
      </c>
      <c r="U7986" s="101">
        <f t="shared" si="1117"/>
        <v>0</v>
      </c>
      <c r="V7986" s="101">
        <f t="shared" ca="1" si="1118"/>
        <v>141.52825172984629</v>
      </c>
    </row>
    <row r="7987" spans="2:22" x14ac:dyDescent="0.3">
      <c r="B7987" s="13">
        <v>2023</v>
      </c>
      <c r="C7987" s="13">
        <v>11</v>
      </c>
      <c r="D7987" s="13">
        <v>27</v>
      </c>
      <c r="E7987" s="83" t="s">
        <v>430</v>
      </c>
      <c r="F7987" s="13">
        <v>1</v>
      </c>
      <c r="G7987" s="13">
        <v>4</v>
      </c>
      <c r="H7987" s="13" t="s">
        <v>69</v>
      </c>
      <c r="I7987" s="13" t="s">
        <v>54</v>
      </c>
      <c r="J7987" s="13"/>
      <c r="K7987" s="13" t="s">
        <v>27</v>
      </c>
      <c r="L7987" s="12">
        <f t="shared" ca="1" si="1111"/>
        <v>0.76850752644932252</v>
      </c>
      <c r="M7987" s="101">
        <f t="shared" ca="1" si="1112"/>
        <v>4.0477291418085821E-2</v>
      </c>
      <c r="N7987" s="101">
        <f t="shared" ca="1" si="1119"/>
        <v>1068.1938845601637</v>
      </c>
      <c r="O7987" s="101">
        <f t="shared" ca="1" si="1113"/>
        <v>8.2921962103881891E-2</v>
      </c>
      <c r="Q7987" s="12">
        <f t="shared" ca="1" si="1114"/>
        <v>0</v>
      </c>
      <c r="R7987" s="101">
        <f t="shared" ca="1" si="1115"/>
        <v>0</v>
      </c>
      <c r="S7987" s="13"/>
      <c r="T7987" s="101">
        <f t="shared" ca="1" si="1116"/>
        <v>4.0477291418085821E-2</v>
      </c>
      <c r="U7987" s="101">
        <f t="shared" si="1117"/>
        <v>0</v>
      </c>
      <c r="V7987" s="101">
        <f t="shared" ca="1" si="1118"/>
        <v>141.56872902126437</v>
      </c>
    </row>
    <row r="7988" spans="2:22" x14ac:dyDescent="0.3">
      <c r="B7988" s="13">
        <v>2023</v>
      </c>
      <c r="C7988" s="13">
        <v>11</v>
      </c>
      <c r="D7988" s="13">
        <v>27</v>
      </c>
      <c r="E7988" s="83" t="s">
        <v>430</v>
      </c>
      <c r="F7988" s="13">
        <v>1</v>
      </c>
      <c r="G7988" s="13">
        <v>5</v>
      </c>
      <c r="H7988" s="13" t="s">
        <v>69</v>
      </c>
      <c r="I7988" s="13" t="s">
        <v>54</v>
      </c>
      <c r="J7988" s="13"/>
      <c r="K7988" s="13" t="s">
        <v>27</v>
      </c>
      <c r="L7988" s="12">
        <f t="shared" ca="1" si="1111"/>
        <v>0.84525762253660741</v>
      </c>
      <c r="M7988" s="101">
        <f t="shared" ca="1" si="1112"/>
        <v>4.4519718979003114E-2</v>
      </c>
      <c r="N7988" s="101">
        <f t="shared" ca="1" si="1119"/>
        <v>1068.1938845601637</v>
      </c>
      <c r="O7988" s="101">
        <f t="shared" ca="1" si="1113"/>
        <v>9.1203297471699932E-2</v>
      </c>
      <c r="Q7988" s="12">
        <f t="shared" ca="1" si="1114"/>
        <v>0</v>
      </c>
      <c r="R7988" s="101">
        <f t="shared" ca="1" si="1115"/>
        <v>0</v>
      </c>
      <c r="S7988" s="13"/>
      <c r="T7988" s="101">
        <f t="shared" ca="1" si="1116"/>
        <v>4.4519718979003114E-2</v>
      </c>
      <c r="U7988" s="101">
        <f t="shared" si="1117"/>
        <v>0</v>
      </c>
      <c r="V7988" s="101">
        <f t="shared" ca="1" si="1118"/>
        <v>141.61324874024336</v>
      </c>
    </row>
    <row r="7989" spans="2:22" x14ac:dyDescent="0.3">
      <c r="B7989" s="13">
        <v>2023</v>
      </c>
      <c r="C7989" s="13">
        <v>11</v>
      </c>
      <c r="D7989" s="13">
        <v>27</v>
      </c>
      <c r="E7989" s="83" t="s">
        <v>430</v>
      </c>
      <c r="F7989" s="13">
        <v>1</v>
      </c>
      <c r="G7989" s="13">
        <v>6</v>
      </c>
      <c r="H7989" s="13" t="s">
        <v>69</v>
      </c>
      <c r="I7989" s="13" t="s">
        <v>54</v>
      </c>
      <c r="J7989" s="13"/>
      <c r="K7989" s="13" t="s">
        <v>27</v>
      </c>
      <c r="L7989" s="12">
        <f t="shared" ca="1" si="1111"/>
        <v>0.72676710862784055</v>
      </c>
      <c r="M7989" s="101">
        <f t="shared" ca="1" si="1112"/>
        <v>3.8278823611428363E-2</v>
      </c>
      <c r="N7989" s="101">
        <f t="shared" ca="1" si="1119"/>
        <v>1068.1938845601637</v>
      </c>
      <c r="O7989" s="101">
        <f t="shared" ca="1" si="1113"/>
        <v>7.8418171020943991E-2</v>
      </c>
      <c r="Q7989" s="12">
        <f t="shared" ca="1" si="1114"/>
        <v>0</v>
      </c>
      <c r="R7989" s="101">
        <f t="shared" ca="1" si="1115"/>
        <v>0</v>
      </c>
      <c r="S7989" s="13"/>
      <c r="T7989" s="101">
        <f t="shared" ca="1" si="1116"/>
        <v>3.8278823611428363E-2</v>
      </c>
      <c r="U7989" s="101">
        <f t="shared" si="1117"/>
        <v>0</v>
      </c>
      <c r="V7989" s="101">
        <f t="shared" ca="1" si="1118"/>
        <v>141.65152756385478</v>
      </c>
    </row>
    <row r="7990" spans="2:22" x14ac:dyDescent="0.3">
      <c r="B7990" s="13">
        <v>2023</v>
      </c>
      <c r="C7990" s="13">
        <v>11</v>
      </c>
      <c r="D7990" s="13">
        <v>27</v>
      </c>
      <c r="E7990" s="83" t="s">
        <v>430</v>
      </c>
      <c r="F7990" s="13">
        <v>1</v>
      </c>
      <c r="G7990" s="13">
        <v>7</v>
      </c>
      <c r="H7990" s="13" t="s">
        <v>69</v>
      </c>
      <c r="I7990" s="13" t="s">
        <v>54</v>
      </c>
      <c r="J7990" s="13"/>
      <c r="K7990" s="13" t="s">
        <v>27</v>
      </c>
      <c r="L7990" s="12">
        <f t="shared" ca="1" si="1111"/>
        <v>0.91409321120085485</v>
      </c>
      <c r="M7990" s="101">
        <f t="shared" ca="1" si="1112"/>
        <v>4.8145289433949023E-2</v>
      </c>
      <c r="N7990" s="101">
        <f t="shared" ca="1" si="1119"/>
        <v>1068.1938845601637</v>
      </c>
      <c r="O7990" s="101">
        <f t="shared" ca="1" si="1113"/>
        <v>9.8630657488572235E-2</v>
      </c>
      <c r="Q7990" s="12">
        <f t="shared" ca="1" si="1114"/>
        <v>0</v>
      </c>
      <c r="R7990" s="101">
        <f t="shared" ca="1" si="1115"/>
        <v>0</v>
      </c>
      <c r="S7990" s="13"/>
      <c r="T7990" s="101">
        <f t="shared" ca="1" si="1116"/>
        <v>4.8145289433949023E-2</v>
      </c>
      <c r="U7990" s="101">
        <f t="shared" si="1117"/>
        <v>0</v>
      </c>
      <c r="V7990" s="101">
        <f t="shared" ca="1" si="1118"/>
        <v>141.69967285328875</v>
      </c>
    </row>
    <row r="7991" spans="2:22" x14ac:dyDescent="0.3">
      <c r="B7991" s="13">
        <v>2023</v>
      </c>
      <c r="C7991" s="13">
        <v>11</v>
      </c>
      <c r="D7991" s="13">
        <v>27</v>
      </c>
      <c r="E7991" s="83" t="s">
        <v>430</v>
      </c>
      <c r="F7991" s="13">
        <v>1</v>
      </c>
      <c r="G7991" s="13">
        <v>8</v>
      </c>
      <c r="H7991" s="13" t="s">
        <v>69</v>
      </c>
      <c r="I7991" s="13" t="s">
        <v>54</v>
      </c>
      <c r="J7991" s="13"/>
      <c r="K7991" s="13" t="s">
        <v>27</v>
      </c>
      <c r="L7991" s="12">
        <f t="shared" ca="1" si="1111"/>
        <v>1.3019071150506367</v>
      </c>
      <c r="M7991" s="101">
        <f t="shared" ca="1" si="1112"/>
        <v>6.8571447749717032E-2</v>
      </c>
      <c r="N7991" s="101">
        <f t="shared" ca="1" si="1119"/>
        <v>1068.1938845601637</v>
      </c>
      <c r="O7991" s="101">
        <f t="shared" ca="1" si="1113"/>
        <v>0.14047577771396369</v>
      </c>
      <c r="Q7991" s="12">
        <f t="shared" ca="1" si="1114"/>
        <v>5.6000000000000005</v>
      </c>
      <c r="R7991" s="101">
        <f t="shared" ca="1" si="1115"/>
        <v>0.36383356271096368</v>
      </c>
      <c r="S7991" s="13"/>
      <c r="T7991" s="101">
        <f t="shared" ca="1" si="1116"/>
        <v>0</v>
      </c>
      <c r="U7991" s="101">
        <f t="shared" si="1117"/>
        <v>0</v>
      </c>
      <c r="V7991" s="101">
        <f t="shared" ca="1" si="1118"/>
        <v>140.97200572786682</v>
      </c>
    </row>
    <row r="7992" spans="2:22" x14ac:dyDescent="0.3">
      <c r="B7992" s="13">
        <v>2023</v>
      </c>
      <c r="C7992" s="13">
        <v>11</v>
      </c>
      <c r="D7992" s="13">
        <v>27</v>
      </c>
      <c r="E7992" s="83" t="s">
        <v>430</v>
      </c>
      <c r="F7992" s="13">
        <v>1</v>
      </c>
      <c r="G7992" s="13">
        <v>9</v>
      </c>
      <c r="H7992" s="13" t="s">
        <v>69</v>
      </c>
      <c r="I7992" s="13" t="s">
        <v>54</v>
      </c>
      <c r="J7992" s="13"/>
      <c r="K7992" s="13" t="s">
        <v>27</v>
      </c>
      <c r="L7992" s="12">
        <f t="shared" ca="1" si="1111"/>
        <v>1.4139593269915021</v>
      </c>
      <c r="M7992" s="101">
        <f t="shared" ca="1" si="1112"/>
        <v>7.4473237752642418E-2</v>
      </c>
      <c r="N7992" s="101">
        <f t="shared" ca="1" si="1119"/>
        <v>1068.1938845601637</v>
      </c>
      <c r="O7992" s="101">
        <f t="shared" ca="1" si="1113"/>
        <v>0.15256621138238308</v>
      </c>
      <c r="Q7992" s="12">
        <f t="shared" ca="1" si="1114"/>
        <v>0</v>
      </c>
      <c r="R7992" s="101">
        <f t="shared" ca="1" si="1115"/>
        <v>0</v>
      </c>
      <c r="S7992" s="13"/>
      <c r="T7992" s="101">
        <f t="shared" ca="1" si="1116"/>
        <v>7.4473237752642418E-2</v>
      </c>
      <c r="U7992" s="101">
        <f t="shared" si="1117"/>
        <v>0</v>
      </c>
      <c r="V7992" s="101">
        <f t="shared" ca="1" si="1118"/>
        <v>141.04647896561946</v>
      </c>
    </row>
    <row r="7993" spans="2:22" x14ac:dyDescent="0.3">
      <c r="B7993" s="13">
        <v>2023</v>
      </c>
      <c r="C7993" s="13">
        <v>11</v>
      </c>
      <c r="D7993" s="13">
        <v>27</v>
      </c>
      <c r="E7993" s="83" t="s">
        <v>430</v>
      </c>
      <c r="F7993" s="13">
        <v>1</v>
      </c>
      <c r="G7993" s="13">
        <v>10</v>
      </c>
      <c r="H7993" s="13" t="s">
        <v>70</v>
      </c>
      <c r="I7993" s="13" t="s">
        <v>54</v>
      </c>
      <c r="J7993" s="13"/>
      <c r="K7993" s="13" t="s">
        <v>27</v>
      </c>
      <c r="L7993" s="12">
        <f t="shared" ca="1" si="1111"/>
        <v>1.3834044809129689</v>
      </c>
      <c r="M7993" s="101">
        <f t="shared" ca="1" si="1112"/>
        <v>4.3798585865704592E-2</v>
      </c>
      <c r="N7993" s="101">
        <f t="shared" ca="1" si="1119"/>
        <v>1068.1938845601637</v>
      </c>
      <c r="O7993" s="101">
        <f t="shared" ca="1" si="1113"/>
        <v>4.3798585865704592E-2</v>
      </c>
      <c r="Q7993" s="12">
        <f t="shared" ca="1" si="1114"/>
        <v>4.0844443206126195</v>
      </c>
      <c r="R7993" s="101">
        <f t="shared" ca="1" si="1115"/>
        <v>0.22864302243057547</v>
      </c>
      <c r="S7993" s="13"/>
      <c r="T7993" s="101">
        <f t="shared" ca="1" si="1116"/>
        <v>0</v>
      </c>
      <c r="U7993" s="101">
        <f t="shared" si="1117"/>
        <v>0</v>
      </c>
      <c r="V7993" s="101">
        <f t="shared" ca="1" si="1118"/>
        <v>140.58919292075828</v>
      </c>
    </row>
    <row r="7994" spans="2:22" x14ac:dyDescent="0.3">
      <c r="B7994" s="13">
        <v>2023</v>
      </c>
      <c r="C7994" s="13">
        <v>11</v>
      </c>
      <c r="D7994" s="13">
        <v>27</v>
      </c>
      <c r="E7994" s="83" t="s">
        <v>430</v>
      </c>
      <c r="F7994" s="13">
        <v>1</v>
      </c>
      <c r="G7994" s="13">
        <v>11</v>
      </c>
      <c r="H7994" s="13" t="s">
        <v>70</v>
      </c>
      <c r="I7994" s="13" t="s">
        <v>54</v>
      </c>
      <c r="J7994" s="13"/>
      <c r="K7994" s="13" t="s">
        <v>27</v>
      </c>
      <c r="L7994" s="12">
        <f t="shared" ca="1" si="1111"/>
        <v>1.3494372628840832</v>
      </c>
      <c r="M7994" s="101">
        <f t="shared" ca="1" si="1112"/>
        <v>4.2723183742910072E-2</v>
      </c>
      <c r="N7994" s="101">
        <f t="shared" ca="1" si="1119"/>
        <v>1068.1938845601637</v>
      </c>
      <c r="O7994" s="101">
        <f t="shared" ca="1" si="1113"/>
        <v>4.2723183742910072E-2</v>
      </c>
      <c r="Q7994" s="12">
        <f t="shared" ca="1" si="1114"/>
        <v>5.6000000000000005</v>
      </c>
      <c r="R7994" s="101">
        <f t="shared" ca="1" si="1115"/>
        <v>0.35981013569686238</v>
      </c>
      <c r="S7994" s="13"/>
      <c r="T7994" s="101">
        <f t="shared" ca="1" si="1116"/>
        <v>0</v>
      </c>
      <c r="U7994" s="101">
        <f t="shared" si="1117"/>
        <v>0</v>
      </c>
      <c r="V7994" s="101">
        <f t="shared" ca="1" si="1118"/>
        <v>139.86957264936453</v>
      </c>
    </row>
    <row r="7995" spans="2:22" x14ac:dyDescent="0.3">
      <c r="B7995" s="13">
        <v>2023</v>
      </c>
      <c r="C7995" s="13">
        <v>11</v>
      </c>
      <c r="D7995" s="13">
        <v>27</v>
      </c>
      <c r="E7995" s="83" t="s">
        <v>430</v>
      </c>
      <c r="F7995" s="13">
        <v>1</v>
      </c>
      <c r="G7995" s="13">
        <v>12</v>
      </c>
      <c r="H7995" s="13" t="s">
        <v>70</v>
      </c>
      <c r="I7995" s="13" t="s">
        <v>54</v>
      </c>
      <c r="J7995" s="13"/>
      <c r="K7995" s="13" t="s">
        <v>27</v>
      </c>
      <c r="L7995" s="12">
        <f t="shared" ca="1" si="1111"/>
        <v>0.97840717043044845</v>
      </c>
      <c r="M7995" s="101">
        <f t="shared" ca="1" si="1112"/>
        <v>3.0976371015827998E-2</v>
      </c>
      <c r="N7995" s="101">
        <f t="shared" ca="1" si="1119"/>
        <v>1068.1938845601637</v>
      </c>
      <c r="O7995" s="101">
        <f t="shared" ca="1" si="1113"/>
        <v>3.0976371015827998E-2</v>
      </c>
      <c r="Q7995" s="12">
        <f t="shared" ca="1" si="1114"/>
        <v>0.53716840474964567</v>
      </c>
      <c r="R7995" s="101">
        <f t="shared" ca="1" si="1115"/>
        <v>0</v>
      </c>
      <c r="S7995" s="13"/>
      <c r="T7995" s="101">
        <f t="shared" ca="1" si="1116"/>
        <v>1.3969619321454217E-2</v>
      </c>
      <c r="U7995" s="101">
        <f t="shared" si="1117"/>
        <v>0</v>
      </c>
      <c r="V7995" s="101">
        <f t="shared" ca="1" si="1118"/>
        <v>139.88354226868597</v>
      </c>
    </row>
    <row r="7996" spans="2:22" x14ac:dyDescent="0.3">
      <c r="B7996" s="13">
        <v>2023</v>
      </c>
      <c r="C7996" s="13">
        <v>11</v>
      </c>
      <c r="D7996" s="13">
        <v>27</v>
      </c>
      <c r="E7996" s="83" t="s">
        <v>430</v>
      </c>
      <c r="F7996" s="13">
        <v>1</v>
      </c>
      <c r="G7996" s="13">
        <v>13</v>
      </c>
      <c r="H7996" s="13" t="s">
        <v>70</v>
      </c>
      <c r="I7996" s="13" t="s">
        <v>54</v>
      </c>
      <c r="J7996" s="13"/>
      <c r="K7996" s="13" t="s">
        <v>27</v>
      </c>
      <c r="L7996" s="12">
        <f t="shared" ca="1" si="1111"/>
        <v>1.1644744990863616</v>
      </c>
      <c r="M7996" s="101">
        <f t="shared" ca="1" si="1112"/>
        <v>3.6867262641074205E-2</v>
      </c>
      <c r="N7996" s="101">
        <f t="shared" ca="1" si="1119"/>
        <v>1068.1938845601637</v>
      </c>
      <c r="O7996" s="101">
        <f t="shared" ca="1" si="1113"/>
        <v>3.6867262641074205E-2</v>
      </c>
      <c r="Q7996" s="12">
        <f t="shared" ca="1" si="1114"/>
        <v>5.6000000000000005</v>
      </c>
      <c r="R7996" s="101">
        <f t="shared" ca="1" si="1115"/>
        <v>0.37546723365233953</v>
      </c>
      <c r="S7996" s="13"/>
      <c r="T7996" s="101">
        <f t="shared" ca="1" si="1116"/>
        <v>0</v>
      </c>
      <c r="U7996" s="101">
        <f t="shared" si="1117"/>
        <v>0</v>
      </c>
      <c r="V7996" s="101">
        <f t="shared" ca="1" si="1118"/>
        <v>139.13260780138131</v>
      </c>
    </row>
    <row r="7997" spans="2:22" x14ac:dyDescent="0.3">
      <c r="B7997" s="13">
        <v>2023</v>
      </c>
      <c r="C7997" s="13">
        <v>11</v>
      </c>
      <c r="D7997" s="13">
        <v>27</v>
      </c>
      <c r="E7997" s="83" t="s">
        <v>430</v>
      </c>
      <c r="F7997" s="13">
        <v>1</v>
      </c>
      <c r="G7997" s="13">
        <v>14</v>
      </c>
      <c r="H7997" s="13" t="s">
        <v>70</v>
      </c>
      <c r="I7997" s="13" t="s">
        <v>54</v>
      </c>
      <c r="J7997" s="13"/>
      <c r="K7997" s="13" t="s">
        <v>27</v>
      </c>
      <c r="L7997" s="12">
        <f t="shared" ca="1" si="1111"/>
        <v>1.0464819112356498</v>
      </c>
      <c r="M7997" s="101">
        <f t="shared" ca="1" si="1112"/>
        <v>3.3131617309720675E-2</v>
      </c>
      <c r="N7997" s="101">
        <f t="shared" ca="1" si="1119"/>
        <v>1068.1938845601637</v>
      </c>
      <c r="O7997" s="101">
        <f t="shared" ca="1" si="1113"/>
        <v>3.3131617309720675E-2</v>
      </c>
      <c r="Q7997" s="12">
        <f t="shared" ca="1" si="1114"/>
        <v>5.6000000000000005</v>
      </c>
      <c r="R7997" s="101">
        <f t="shared" ca="1" si="1115"/>
        <v>0.38545530621390234</v>
      </c>
      <c r="S7997" s="13"/>
      <c r="T7997" s="101">
        <f t="shared" ca="1" si="1116"/>
        <v>0</v>
      </c>
      <c r="U7997" s="101">
        <f t="shared" si="1117"/>
        <v>0</v>
      </c>
      <c r="V7997" s="101">
        <f t="shared" ca="1" si="1118"/>
        <v>138.36169718895349</v>
      </c>
    </row>
    <row r="7998" spans="2:22" x14ac:dyDescent="0.3">
      <c r="B7998" s="13">
        <v>2023</v>
      </c>
      <c r="C7998" s="13">
        <v>11</v>
      </c>
      <c r="D7998" s="13">
        <v>27</v>
      </c>
      <c r="E7998" s="83" t="s">
        <v>430</v>
      </c>
      <c r="F7998" s="13">
        <v>1</v>
      </c>
      <c r="G7998" s="13">
        <v>15</v>
      </c>
      <c r="H7998" s="13" t="s">
        <v>70</v>
      </c>
      <c r="I7998" s="13" t="s">
        <v>54</v>
      </c>
      <c r="J7998" s="13"/>
      <c r="K7998" s="13" t="s">
        <v>27</v>
      </c>
      <c r="L7998" s="12">
        <f t="shared" ca="1" si="1111"/>
        <v>0.90434917581080487</v>
      </c>
      <c r="M7998" s="101">
        <f t="shared" ca="1" si="1112"/>
        <v>2.8631694906170083E-2</v>
      </c>
      <c r="N7998" s="101">
        <f t="shared" ca="1" si="1119"/>
        <v>1068.1938845601637</v>
      </c>
      <c r="O7998" s="101">
        <f t="shared" ca="1" si="1113"/>
        <v>2.8631694906170083E-2</v>
      </c>
      <c r="Q7998" s="12">
        <f t="shared" ca="1" si="1114"/>
        <v>5.6000000000000005</v>
      </c>
      <c r="R7998" s="101">
        <f t="shared" ca="1" si="1115"/>
        <v>0.39748684226761544</v>
      </c>
      <c r="S7998" s="13"/>
      <c r="T7998" s="101">
        <f t="shared" ca="1" si="1116"/>
        <v>0</v>
      </c>
      <c r="U7998" s="101">
        <f t="shared" si="1117"/>
        <v>0</v>
      </c>
      <c r="V7998" s="101">
        <f t="shared" ca="1" si="1118"/>
        <v>137.56672350441823</v>
      </c>
    </row>
    <row r="7999" spans="2:22" x14ac:dyDescent="0.3">
      <c r="B7999" s="13">
        <v>2023</v>
      </c>
      <c r="C7999" s="13">
        <v>11</v>
      </c>
      <c r="D7999" s="13">
        <v>27</v>
      </c>
      <c r="E7999" s="83" t="s">
        <v>430</v>
      </c>
      <c r="F7999" s="13">
        <v>1</v>
      </c>
      <c r="G7999" s="13">
        <v>16</v>
      </c>
      <c r="H7999" s="13" t="s">
        <v>71</v>
      </c>
      <c r="I7999" s="13" t="s">
        <v>54</v>
      </c>
      <c r="J7999" s="13"/>
      <c r="K7999" s="13" t="s">
        <v>27</v>
      </c>
      <c r="L7999" s="12">
        <f t="shared" ca="1" si="1111"/>
        <v>1.4309189982869377</v>
      </c>
      <c r="M7999" s="101">
        <f t="shared" ca="1" si="1112"/>
        <v>0.12464735394077515</v>
      </c>
      <c r="N7999" s="101">
        <f t="shared" ca="1" si="1119"/>
        <v>1068.4763718190754</v>
      </c>
      <c r="O7999" s="101">
        <f t="shared" ca="1" si="1113"/>
        <v>0.4033045196671734</v>
      </c>
      <c r="Q7999" s="12">
        <f t="shared" ca="1" si="1114"/>
        <v>5.4661868826723943</v>
      </c>
      <c r="R7999" s="101">
        <f t="shared" ca="1" si="1115"/>
        <v>0.34158542641322892</v>
      </c>
      <c r="S7999" s="13"/>
      <c r="T7999" s="101">
        <f t="shared" ca="1" si="1116"/>
        <v>0</v>
      </c>
      <c r="U7999" s="101">
        <f t="shared" ca="1" si="1117"/>
        <v>0.28248725891181292</v>
      </c>
      <c r="V7999" s="101">
        <f t="shared" ca="1" si="1118"/>
        <v>137.1660399105036</v>
      </c>
    </row>
    <row r="8000" spans="2:22" x14ac:dyDescent="0.3">
      <c r="B8000" s="13">
        <v>2023</v>
      </c>
      <c r="C8000" s="13">
        <v>11</v>
      </c>
      <c r="D8000" s="13">
        <v>27</v>
      </c>
      <c r="E8000" s="83" t="s">
        <v>430</v>
      </c>
      <c r="F8000" s="13">
        <v>1</v>
      </c>
      <c r="G8000" s="13">
        <v>17</v>
      </c>
      <c r="H8000" s="13" t="s">
        <v>71</v>
      </c>
      <c r="I8000" s="13" t="s">
        <v>54</v>
      </c>
      <c r="J8000" s="13"/>
      <c r="K8000" s="13" t="s">
        <v>27</v>
      </c>
      <c r="L8000" s="12">
        <f t="shared" ref="L8000:L8063" ca="1" si="1120">IF(K8000="Weekday",_xlfn.NORM.INV(RAND(),VLOOKUP(G8000,$J$5:$N$28,4),VLOOKUP(G8000,$J$5:$N$28,5)),_xlfn.NORM.INV(RAND(),VLOOKUP(G8000,$P$5:$T$28,4),VLOOKUP(G8000,$P$5:$T$28,5)))*VLOOKUP(C8000,$P$32:$R$43,3)</f>
        <v>1.8061813533894275</v>
      </c>
      <c r="M8000" s="101">
        <f t="shared" ref="M8000:M8063" ca="1" si="1121">IF(I8000="Winter",VLOOKUP(G8000,$J$40:$L$43,3),VLOOKUP(G8000,$J$40:$L$43,2))*L8000</f>
        <v>0.15733645769375304</v>
      </c>
      <c r="N8000" s="101">
        <f t="shared" ca="1" si="1119"/>
        <v>1068.832942121257</v>
      </c>
      <c r="O8000" s="101">
        <f t="shared" ref="O8000:O8063" ca="1" si="1122">IF(I8000="Winter",VLOOKUP(G8000,$J$46:$L$49,3),VLOOKUP(G8000,$J$46:$L$49,2))*L8000</f>
        <v>0.50907221445281015</v>
      </c>
      <c r="Q8000" s="12">
        <f t="shared" ref="Q8000:Q8063" ca="1" si="1123">MIN(MAX(AND(IF(G8000&gt;=VLOOKUP(C8000,$O$46:$T$57,5),1,0),IF(G8000&lt;=VLOOKUP(C8000,$O$46:$T$57,6),1,0))*$G$50*_xlfn.NORM.INV(RAND(),VLOOKUP(C8000,$B$4:$F$15,4),VLOOKUP(C8000,$B$4:$F$15,4)),0),0.2)*$G$51</f>
        <v>5.6000000000000005</v>
      </c>
      <c r="R8000" s="101">
        <f t="shared" ref="R8000:R8063" ca="1" si="1124">MAX(Q8000-L8000,0)*$G$52</f>
        <v>0.32114674843558499</v>
      </c>
      <c r="S8000" s="13"/>
      <c r="T8000" s="101">
        <f t="shared" ref="T8000:T8063" ca="1" si="1125">MAX(L8000-Q8000,0)*IF(I8000="Winter",VLOOKUP(G8000,$J$40:$L$43,3),VLOOKUP(G8000,$J$40:$L$43,2))</f>
        <v>0</v>
      </c>
      <c r="U8000" s="101">
        <f t="shared" ca="1" si="1117"/>
        <v>0.35657030218162949</v>
      </c>
      <c r="V8000" s="101">
        <f t="shared" ca="1" si="1118"/>
        <v>136.88031671581408</v>
      </c>
    </row>
    <row r="8001" spans="2:22" x14ac:dyDescent="0.3">
      <c r="B8001" s="13">
        <v>2023</v>
      </c>
      <c r="C8001" s="13">
        <v>11</v>
      </c>
      <c r="D8001" s="13">
        <v>27</v>
      </c>
      <c r="E8001" s="83" t="s">
        <v>430</v>
      </c>
      <c r="F8001" s="13">
        <v>1</v>
      </c>
      <c r="G8001" s="13">
        <v>18</v>
      </c>
      <c r="H8001" s="13" t="s">
        <v>71</v>
      </c>
      <c r="I8001" s="13" t="s">
        <v>54</v>
      </c>
      <c r="J8001" s="13"/>
      <c r="K8001" s="13" t="s">
        <v>27</v>
      </c>
      <c r="L8001" s="12">
        <f t="shared" ca="1" si="1120"/>
        <v>1.0007221086645892</v>
      </c>
      <c r="M8001" s="101">
        <f t="shared" ca="1" si="1121"/>
        <v>8.7172902885772369E-2</v>
      </c>
      <c r="N8001" s="101">
        <f t="shared" ca="1" si="1119"/>
        <v>1069.0305013442091</v>
      </c>
      <c r="O8001" s="101">
        <f t="shared" ca="1" si="1122"/>
        <v>0.28205352632711445</v>
      </c>
      <c r="Q8001" s="12">
        <f t="shared" ca="1" si="1123"/>
        <v>0</v>
      </c>
      <c r="R8001" s="101">
        <f t="shared" ca="1" si="1124"/>
        <v>0</v>
      </c>
      <c r="S8001" s="13"/>
      <c r="T8001" s="101">
        <f t="shared" ca="1" si="1125"/>
        <v>8.7172902885772369E-2</v>
      </c>
      <c r="U8001" s="101">
        <f t="shared" ref="U8001:U8064" ca="1" si="1126">IF(H8001="On-Peak",IF(I8001="Winter",((L8001*$D$48)/60),((L8001*$D$47)/60)),0)</f>
        <v>0.19755922295220102</v>
      </c>
      <c r="V8001" s="101">
        <f t="shared" ref="V8001:V8064" ca="1" si="1127">V8000+MAX(T8001-R8001,0)-MAX(R8001-T8001,0)+MAX(U8001-R8001,0)-MAX(R8001-U8001,0)</f>
        <v>137.16504884165207</v>
      </c>
    </row>
    <row r="8002" spans="2:22" x14ac:dyDescent="0.3">
      <c r="B8002" s="13">
        <v>2023</v>
      </c>
      <c r="C8002" s="13">
        <v>11</v>
      </c>
      <c r="D8002" s="13">
        <v>27</v>
      </c>
      <c r="E8002" s="83" t="s">
        <v>430</v>
      </c>
      <c r="F8002" s="13">
        <v>1</v>
      </c>
      <c r="G8002" s="13">
        <v>19</v>
      </c>
      <c r="H8002" s="13" t="s">
        <v>71</v>
      </c>
      <c r="I8002" s="13" t="s">
        <v>54</v>
      </c>
      <c r="J8002" s="13"/>
      <c r="K8002" s="13" t="s">
        <v>27</v>
      </c>
      <c r="L8002" s="12">
        <f t="shared" ca="1" si="1120"/>
        <v>1.8761970981459235</v>
      </c>
      <c r="M8002" s="101">
        <f t="shared" ca="1" si="1121"/>
        <v>0.16343552921949142</v>
      </c>
      <c r="N8002" s="101">
        <f t="shared" ca="1" si="1119"/>
        <v>1069.4008939213347</v>
      </c>
      <c r="O8002" s="101">
        <f t="shared" ca="1" si="1122"/>
        <v>0.52880615211242854</v>
      </c>
      <c r="Q8002" s="12">
        <f t="shared" ca="1" si="1123"/>
        <v>0</v>
      </c>
      <c r="R8002" s="101">
        <f t="shared" ca="1" si="1124"/>
        <v>0</v>
      </c>
      <c r="S8002" s="13"/>
      <c r="T8002" s="101">
        <f t="shared" ca="1" si="1125"/>
        <v>0.16343552921949142</v>
      </c>
      <c r="U8002" s="101">
        <f t="shared" ca="1" si="1126"/>
        <v>0.37039257712564111</v>
      </c>
      <c r="V8002" s="101">
        <f t="shared" ca="1" si="1127"/>
        <v>137.69887694799721</v>
      </c>
    </row>
    <row r="8003" spans="2:22" x14ac:dyDescent="0.3">
      <c r="B8003" s="13">
        <v>2023</v>
      </c>
      <c r="C8003" s="13">
        <v>11</v>
      </c>
      <c r="D8003" s="13">
        <v>27</v>
      </c>
      <c r="E8003" s="83" t="s">
        <v>430</v>
      </c>
      <c r="F8003" s="13">
        <v>1</v>
      </c>
      <c r="G8003" s="13">
        <v>20</v>
      </c>
      <c r="H8003" s="13" t="s">
        <v>69</v>
      </c>
      <c r="I8003" s="13" t="s">
        <v>54</v>
      </c>
      <c r="J8003" s="13"/>
      <c r="K8003" s="13" t="s">
        <v>27</v>
      </c>
      <c r="L8003" s="12">
        <f t="shared" ca="1" si="1120"/>
        <v>1.6291013581317837</v>
      </c>
      <c r="M8003" s="101">
        <f t="shared" ca="1" si="1121"/>
        <v>8.5804768532801043E-2</v>
      </c>
      <c r="N8003" s="101">
        <f t="shared" ca="1" si="1119"/>
        <v>1069.4008939213347</v>
      </c>
      <c r="O8003" s="101">
        <f t="shared" ca="1" si="1122"/>
        <v>0.17578003654241944</v>
      </c>
      <c r="Q8003" s="12">
        <f t="shared" ca="1" si="1123"/>
        <v>0</v>
      </c>
      <c r="R8003" s="101">
        <f t="shared" ca="1" si="1124"/>
        <v>0</v>
      </c>
      <c r="S8003" s="13"/>
      <c r="T8003" s="101">
        <f t="shared" ca="1" si="1125"/>
        <v>8.5804768532801043E-2</v>
      </c>
      <c r="U8003" s="101">
        <f t="shared" si="1126"/>
        <v>0</v>
      </c>
      <c r="V8003" s="101">
        <f t="shared" ca="1" si="1127"/>
        <v>137.78468171653</v>
      </c>
    </row>
    <row r="8004" spans="2:22" x14ac:dyDescent="0.3">
      <c r="B8004" s="13">
        <v>2023</v>
      </c>
      <c r="C8004" s="13">
        <v>11</v>
      </c>
      <c r="D8004" s="13">
        <v>27</v>
      </c>
      <c r="E8004" s="83" t="s">
        <v>430</v>
      </c>
      <c r="F8004" s="13">
        <v>1</v>
      </c>
      <c r="G8004" s="13">
        <v>21</v>
      </c>
      <c r="H8004" s="13" t="s">
        <v>69</v>
      </c>
      <c r="I8004" s="13" t="s">
        <v>54</v>
      </c>
      <c r="J8004" s="13"/>
      <c r="K8004" s="13" t="s">
        <v>27</v>
      </c>
      <c r="L8004" s="12">
        <f t="shared" ca="1" si="1120"/>
        <v>1.5340396999468286</v>
      </c>
      <c r="M8004" s="101">
        <f t="shared" ca="1" si="1121"/>
        <v>8.0797870996199464E-2</v>
      </c>
      <c r="N8004" s="101">
        <f t="shared" ca="1" si="1119"/>
        <v>1069.4008939213347</v>
      </c>
      <c r="O8004" s="101">
        <f t="shared" ca="1" si="1122"/>
        <v>0.16552288362426282</v>
      </c>
      <c r="Q8004" s="12">
        <f t="shared" ca="1" si="1123"/>
        <v>0</v>
      </c>
      <c r="R8004" s="101">
        <f t="shared" ca="1" si="1124"/>
        <v>0</v>
      </c>
      <c r="S8004" s="13"/>
      <c r="T8004" s="101">
        <f t="shared" ca="1" si="1125"/>
        <v>8.0797870996199464E-2</v>
      </c>
      <c r="U8004" s="101">
        <f t="shared" si="1126"/>
        <v>0</v>
      </c>
      <c r="V8004" s="101">
        <f t="shared" ca="1" si="1127"/>
        <v>137.86547958752621</v>
      </c>
    </row>
    <row r="8005" spans="2:22" x14ac:dyDescent="0.3">
      <c r="B8005" s="13">
        <v>2023</v>
      </c>
      <c r="C8005" s="13">
        <v>11</v>
      </c>
      <c r="D8005" s="13">
        <v>27</v>
      </c>
      <c r="E8005" s="83" t="s">
        <v>430</v>
      </c>
      <c r="F8005" s="13">
        <v>1</v>
      </c>
      <c r="G8005" s="13">
        <v>22</v>
      </c>
      <c r="H8005" s="13" t="s">
        <v>69</v>
      </c>
      <c r="I8005" s="13" t="s">
        <v>54</v>
      </c>
      <c r="J8005" s="13"/>
      <c r="K8005" s="13" t="s">
        <v>27</v>
      </c>
      <c r="L8005" s="12">
        <f t="shared" ca="1" si="1120"/>
        <v>1.846682058805063</v>
      </c>
      <c r="M8005" s="101">
        <f t="shared" ca="1" si="1121"/>
        <v>9.7264744037262665E-2</v>
      </c>
      <c r="N8005" s="101">
        <f t="shared" ca="1" si="1119"/>
        <v>1069.4008939213347</v>
      </c>
      <c r="O8005" s="101">
        <f t="shared" ca="1" si="1122"/>
        <v>0.19925699414506629</v>
      </c>
      <c r="Q8005" s="12">
        <f t="shared" ca="1" si="1123"/>
        <v>0</v>
      </c>
      <c r="R8005" s="101">
        <f t="shared" ca="1" si="1124"/>
        <v>0</v>
      </c>
      <c r="S8005" s="13"/>
      <c r="T8005" s="101">
        <f t="shared" ca="1" si="1125"/>
        <v>9.7264744037262665E-2</v>
      </c>
      <c r="U8005" s="101">
        <f t="shared" si="1126"/>
        <v>0</v>
      </c>
      <c r="V8005" s="101">
        <f t="shared" ca="1" si="1127"/>
        <v>137.96274433156347</v>
      </c>
    </row>
    <row r="8006" spans="2:22" x14ac:dyDescent="0.3">
      <c r="B8006" s="13">
        <v>2023</v>
      </c>
      <c r="C8006" s="13">
        <v>11</v>
      </c>
      <c r="D8006" s="13">
        <v>27</v>
      </c>
      <c r="E8006" s="83" t="s">
        <v>430</v>
      </c>
      <c r="F8006" s="13">
        <v>1</v>
      </c>
      <c r="G8006" s="13">
        <v>23</v>
      </c>
      <c r="H8006" s="13" t="s">
        <v>69</v>
      </c>
      <c r="I8006" s="13" t="s">
        <v>54</v>
      </c>
      <c r="J8006" s="13"/>
      <c r="K8006" s="13" t="s">
        <v>27</v>
      </c>
      <c r="L8006" s="12">
        <f t="shared" ca="1" si="1120"/>
        <v>1.824192854712662</v>
      </c>
      <c r="M8006" s="101">
        <f t="shared" ca="1" si="1121"/>
        <v>9.6080237657715908E-2</v>
      </c>
      <c r="N8006" s="101">
        <f t="shared" ca="1" si="1119"/>
        <v>1069.4008939213347</v>
      </c>
      <c r="O8006" s="101">
        <f t="shared" ca="1" si="1122"/>
        <v>0.19683040902349622</v>
      </c>
      <c r="Q8006" s="12">
        <f t="shared" ca="1" si="1123"/>
        <v>0</v>
      </c>
      <c r="R8006" s="101">
        <f t="shared" ca="1" si="1124"/>
        <v>0</v>
      </c>
      <c r="S8006" s="13"/>
      <c r="T8006" s="101">
        <f t="shared" ca="1" si="1125"/>
        <v>9.6080237657715908E-2</v>
      </c>
      <c r="U8006" s="101">
        <f t="shared" si="1126"/>
        <v>0</v>
      </c>
      <c r="V8006" s="101">
        <f t="shared" ca="1" si="1127"/>
        <v>138.05882456922117</v>
      </c>
    </row>
    <row r="8007" spans="2:22" x14ac:dyDescent="0.3">
      <c r="B8007" s="13">
        <v>2023</v>
      </c>
      <c r="C8007" s="13">
        <v>11</v>
      </c>
      <c r="D8007" s="13">
        <v>28</v>
      </c>
      <c r="E8007" s="83" t="s">
        <v>431</v>
      </c>
      <c r="F8007" s="13">
        <v>2</v>
      </c>
      <c r="G8007" s="13">
        <v>0</v>
      </c>
      <c r="H8007" s="13" t="s">
        <v>69</v>
      </c>
      <c r="I8007" s="13" t="s">
        <v>54</v>
      </c>
      <c r="J8007" s="13"/>
      <c r="K8007" s="13" t="s">
        <v>27</v>
      </c>
      <c r="L8007" s="12">
        <f t="shared" ca="1" si="1120"/>
        <v>1.1444369666886764</v>
      </c>
      <c r="M8007" s="101">
        <f t="shared" ca="1" si="1121"/>
        <v>6.0277495035492588E-2</v>
      </c>
      <c r="N8007" s="101">
        <f t="shared" ca="1" si="1119"/>
        <v>1069.4008939213347</v>
      </c>
      <c r="O8007" s="101">
        <f t="shared" ca="1" si="1122"/>
        <v>0.12348474870570818</v>
      </c>
      <c r="Q8007" s="12">
        <f t="shared" ca="1" si="1123"/>
        <v>0</v>
      </c>
      <c r="R8007" s="101">
        <f t="shared" ca="1" si="1124"/>
        <v>0</v>
      </c>
      <c r="S8007" s="13"/>
      <c r="T8007" s="101">
        <f t="shared" ca="1" si="1125"/>
        <v>6.0277495035492588E-2</v>
      </c>
      <c r="U8007" s="101">
        <f t="shared" si="1126"/>
        <v>0</v>
      </c>
      <c r="V8007" s="101">
        <f t="shared" ca="1" si="1127"/>
        <v>138.11910206425665</v>
      </c>
    </row>
    <row r="8008" spans="2:22" x14ac:dyDescent="0.3">
      <c r="B8008" s="13">
        <v>2023</v>
      </c>
      <c r="C8008" s="13">
        <v>11</v>
      </c>
      <c r="D8008" s="13">
        <v>28</v>
      </c>
      <c r="E8008" s="83" t="s">
        <v>431</v>
      </c>
      <c r="F8008" s="13">
        <v>2</v>
      </c>
      <c r="G8008" s="13">
        <v>1</v>
      </c>
      <c r="H8008" s="13" t="s">
        <v>69</v>
      </c>
      <c r="I8008" s="13" t="s">
        <v>54</v>
      </c>
      <c r="J8008" s="13"/>
      <c r="K8008" s="13" t="s">
        <v>27</v>
      </c>
      <c r="L8008" s="12">
        <f t="shared" ca="1" si="1120"/>
        <v>0.83100208841262935</v>
      </c>
      <c r="M8008" s="101">
        <f t="shared" ca="1" si="1121"/>
        <v>4.376887999669319E-2</v>
      </c>
      <c r="N8008" s="101">
        <f t="shared" ca="1" si="1119"/>
        <v>1069.4008939213347</v>
      </c>
      <c r="O8008" s="101">
        <f t="shared" ca="1" si="1122"/>
        <v>8.9665125339722707E-2</v>
      </c>
      <c r="Q8008" s="12">
        <f t="shared" ca="1" si="1123"/>
        <v>0</v>
      </c>
      <c r="R8008" s="101">
        <f t="shared" ca="1" si="1124"/>
        <v>0</v>
      </c>
      <c r="S8008" s="13"/>
      <c r="T8008" s="101">
        <f t="shared" ca="1" si="1125"/>
        <v>4.376887999669319E-2</v>
      </c>
      <c r="U8008" s="101">
        <f t="shared" si="1126"/>
        <v>0</v>
      </c>
      <c r="V8008" s="101">
        <f t="shared" ca="1" si="1127"/>
        <v>138.16287094425334</v>
      </c>
    </row>
    <row r="8009" spans="2:22" x14ac:dyDescent="0.3">
      <c r="B8009" s="13">
        <v>2023</v>
      </c>
      <c r="C8009" s="13">
        <v>11</v>
      </c>
      <c r="D8009" s="13">
        <v>28</v>
      </c>
      <c r="E8009" s="83" t="s">
        <v>431</v>
      </c>
      <c r="F8009" s="13">
        <v>2</v>
      </c>
      <c r="G8009" s="13">
        <v>2</v>
      </c>
      <c r="H8009" s="13" t="s">
        <v>69</v>
      </c>
      <c r="I8009" s="13" t="s">
        <v>54</v>
      </c>
      <c r="J8009" s="13"/>
      <c r="K8009" s="13" t="s">
        <v>27</v>
      </c>
      <c r="L8009" s="12">
        <f t="shared" ca="1" si="1120"/>
        <v>0.95850498698922504</v>
      </c>
      <c r="M8009" s="101">
        <f t="shared" ca="1" si="1121"/>
        <v>5.0484457664722482E-2</v>
      </c>
      <c r="N8009" s="101">
        <f t="shared" ca="1" si="1119"/>
        <v>1069.4008939213347</v>
      </c>
      <c r="O8009" s="101">
        <f t="shared" ca="1" si="1122"/>
        <v>0.10342268809613737</v>
      </c>
      <c r="Q8009" s="12">
        <f t="shared" ca="1" si="1123"/>
        <v>0</v>
      </c>
      <c r="R8009" s="101">
        <f t="shared" ca="1" si="1124"/>
        <v>0</v>
      </c>
      <c r="S8009" s="13"/>
      <c r="T8009" s="101">
        <f t="shared" ca="1" si="1125"/>
        <v>5.0484457664722482E-2</v>
      </c>
      <c r="U8009" s="101">
        <f t="shared" si="1126"/>
        <v>0</v>
      </c>
      <c r="V8009" s="101">
        <f t="shared" ca="1" si="1127"/>
        <v>138.21335540191805</v>
      </c>
    </row>
    <row r="8010" spans="2:22" x14ac:dyDescent="0.3">
      <c r="B8010" s="13">
        <v>2023</v>
      </c>
      <c r="C8010" s="13">
        <v>11</v>
      </c>
      <c r="D8010" s="13">
        <v>28</v>
      </c>
      <c r="E8010" s="83" t="s">
        <v>431</v>
      </c>
      <c r="F8010" s="13">
        <v>2</v>
      </c>
      <c r="G8010" s="13">
        <v>3</v>
      </c>
      <c r="H8010" s="13" t="s">
        <v>69</v>
      </c>
      <c r="I8010" s="13" t="s">
        <v>54</v>
      </c>
      <c r="J8010" s="13"/>
      <c r="K8010" s="13" t="s">
        <v>27</v>
      </c>
      <c r="L8010" s="12">
        <f t="shared" ca="1" si="1120"/>
        <v>0.87637820922133336</v>
      </c>
      <c r="M8010" s="101">
        <f t="shared" ca="1" si="1121"/>
        <v>4.6158840279687627E-2</v>
      </c>
      <c r="N8010" s="101">
        <f t="shared" ca="1" si="1119"/>
        <v>1069.4008939213347</v>
      </c>
      <c r="O8010" s="101">
        <f t="shared" ca="1" si="1122"/>
        <v>9.4561208774981864E-2</v>
      </c>
      <c r="Q8010" s="12">
        <f t="shared" ca="1" si="1123"/>
        <v>0</v>
      </c>
      <c r="R8010" s="101">
        <f t="shared" ca="1" si="1124"/>
        <v>0</v>
      </c>
      <c r="S8010" s="13"/>
      <c r="T8010" s="101">
        <f t="shared" ca="1" si="1125"/>
        <v>4.6158840279687627E-2</v>
      </c>
      <c r="U8010" s="101">
        <f t="shared" si="1126"/>
        <v>0</v>
      </c>
      <c r="V8010" s="101">
        <f t="shared" ca="1" si="1127"/>
        <v>138.25951424219772</v>
      </c>
    </row>
    <row r="8011" spans="2:22" x14ac:dyDescent="0.3">
      <c r="B8011" s="13">
        <v>2023</v>
      </c>
      <c r="C8011" s="13">
        <v>11</v>
      </c>
      <c r="D8011" s="13">
        <v>28</v>
      </c>
      <c r="E8011" s="83" t="s">
        <v>431</v>
      </c>
      <c r="F8011" s="13">
        <v>2</v>
      </c>
      <c r="G8011" s="13">
        <v>4</v>
      </c>
      <c r="H8011" s="13" t="s">
        <v>69</v>
      </c>
      <c r="I8011" s="13" t="s">
        <v>54</v>
      </c>
      <c r="J8011" s="13"/>
      <c r="K8011" s="13" t="s">
        <v>27</v>
      </c>
      <c r="L8011" s="12">
        <f t="shared" ca="1" si="1120"/>
        <v>1.0780239010983936</v>
      </c>
      <c r="M8011" s="101">
        <f t="shared" ca="1" si="1121"/>
        <v>5.6779518870852391E-2</v>
      </c>
      <c r="N8011" s="101">
        <f t="shared" ca="1" si="1119"/>
        <v>1069.4008939213347</v>
      </c>
      <c r="O8011" s="101">
        <f t="shared" ca="1" si="1122"/>
        <v>0.11631877892851666</v>
      </c>
      <c r="Q8011" s="12">
        <f t="shared" ca="1" si="1123"/>
        <v>0</v>
      </c>
      <c r="R8011" s="101">
        <f t="shared" ca="1" si="1124"/>
        <v>0</v>
      </c>
      <c r="S8011" s="13"/>
      <c r="T8011" s="101">
        <f t="shared" ca="1" si="1125"/>
        <v>5.6779518870852391E-2</v>
      </c>
      <c r="U8011" s="101">
        <f t="shared" si="1126"/>
        <v>0</v>
      </c>
      <c r="V8011" s="101">
        <f t="shared" ca="1" si="1127"/>
        <v>138.31629376106858</v>
      </c>
    </row>
    <row r="8012" spans="2:22" x14ac:dyDescent="0.3">
      <c r="B8012" s="13">
        <v>2023</v>
      </c>
      <c r="C8012" s="13">
        <v>11</v>
      </c>
      <c r="D8012" s="13">
        <v>28</v>
      </c>
      <c r="E8012" s="83" t="s">
        <v>431</v>
      </c>
      <c r="F8012" s="13">
        <v>2</v>
      </c>
      <c r="G8012" s="13">
        <v>5</v>
      </c>
      <c r="H8012" s="13" t="s">
        <v>69</v>
      </c>
      <c r="I8012" s="13" t="s">
        <v>54</v>
      </c>
      <c r="J8012" s="13"/>
      <c r="K8012" s="13" t="s">
        <v>27</v>
      </c>
      <c r="L8012" s="12">
        <f t="shared" ca="1" si="1120"/>
        <v>0.87360708159582146</v>
      </c>
      <c r="M8012" s="101">
        <f t="shared" ca="1" si="1121"/>
        <v>4.6012884987651916E-2</v>
      </c>
      <c r="N8012" s="101">
        <f t="shared" ca="1" si="1119"/>
        <v>1069.4008939213347</v>
      </c>
      <c r="O8012" s="101">
        <f t="shared" ca="1" si="1122"/>
        <v>9.4262204104189132E-2</v>
      </c>
      <c r="Q8012" s="12">
        <f t="shared" ca="1" si="1123"/>
        <v>0</v>
      </c>
      <c r="R8012" s="101">
        <f t="shared" ca="1" si="1124"/>
        <v>0</v>
      </c>
      <c r="S8012" s="13"/>
      <c r="T8012" s="101">
        <f t="shared" ca="1" si="1125"/>
        <v>4.6012884987651916E-2</v>
      </c>
      <c r="U8012" s="101">
        <f t="shared" si="1126"/>
        <v>0</v>
      </c>
      <c r="V8012" s="101">
        <f t="shared" ca="1" si="1127"/>
        <v>138.36230664605623</v>
      </c>
    </row>
    <row r="8013" spans="2:22" x14ac:dyDescent="0.3">
      <c r="B8013" s="13">
        <v>2023</v>
      </c>
      <c r="C8013" s="13">
        <v>11</v>
      </c>
      <c r="D8013" s="13">
        <v>28</v>
      </c>
      <c r="E8013" s="83" t="s">
        <v>431</v>
      </c>
      <c r="F8013" s="13">
        <v>2</v>
      </c>
      <c r="G8013" s="13">
        <v>6</v>
      </c>
      <c r="H8013" s="13" t="s">
        <v>69</v>
      </c>
      <c r="I8013" s="13" t="s">
        <v>54</v>
      </c>
      <c r="J8013" s="13"/>
      <c r="K8013" s="13" t="s">
        <v>27</v>
      </c>
      <c r="L8013" s="12">
        <f t="shared" ca="1" si="1120"/>
        <v>0.83514485795892901</v>
      </c>
      <c r="M8013" s="101">
        <f t="shared" ca="1" si="1121"/>
        <v>4.3987079668696791E-2</v>
      </c>
      <c r="N8013" s="101">
        <f t="shared" ca="1" si="1119"/>
        <v>1069.4008939213347</v>
      </c>
      <c r="O8013" s="101">
        <f t="shared" ca="1" si="1122"/>
        <v>9.0112130173768443E-2</v>
      </c>
      <c r="Q8013" s="12">
        <f t="shared" ca="1" si="1123"/>
        <v>0</v>
      </c>
      <c r="R8013" s="101">
        <f t="shared" ca="1" si="1124"/>
        <v>0</v>
      </c>
      <c r="S8013" s="13"/>
      <c r="T8013" s="101">
        <f t="shared" ca="1" si="1125"/>
        <v>4.3987079668696791E-2</v>
      </c>
      <c r="U8013" s="101">
        <f t="shared" si="1126"/>
        <v>0</v>
      </c>
      <c r="V8013" s="101">
        <f t="shared" ca="1" si="1127"/>
        <v>138.40629372572494</v>
      </c>
    </row>
    <row r="8014" spans="2:22" x14ac:dyDescent="0.3">
      <c r="B8014" s="13">
        <v>2023</v>
      </c>
      <c r="C8014" s="13">
        <v>11</v>
      </c>
      <c r="D8014" s="13">
        <v>28</v>
      </c>
      <c r="E8014" s="83" t="s">
        <v>431</v>
      </c>
      <c r="F8014" s="13">
        <v>2</v>
      </c>
      <c r="G8014" s="13">
        <v>7</v>
      </c>
      <c r="H8014" s="13" t="s">
        <v>69</v>
      </c>
      <c r="I8014" s="13" t="s">
        <v>54</v>
      </c>
      <c r="J8014" s="13"/>
      <c r="K8014" s="13" t="s">
        <v>27</v>
      </c>
      <c r="L8014" s="12">
        <f t="shared" ca="1" si="1120"/>
        <v>0.83440405499140691</v>
      </c>
      <c r="M8014" s="101">
        <f t="shared" ca="1" si="1121"/>
        <v>4.3948061576397406E-2</v>
      </c>
      <c r="N8014" s="101">
        <f t="shared" ca="1" si="1119"/>
        <v>1069.4008939213347</v>
      </c>
      <c r="O8014" s="101">
        <f t="shared" ca="1" si="1122"/>
        <v>9.0032197533572805E-2</v>
      </c>
      <c r="Q8014" s="12">
        <f t="shared" ca="1" si="1123"/>
        <v>5.6000000000000005</v>
      </c>
      <c r="R8014" s="101">
        <f t="shared" ca="1" si="1124"/>
        <v>0.40340769674497745</v>
      </c>
      <c r="S8014" s="13"/>
      <c r="T8014" s="101">
        <f t="shared" ca="1" si="1125"/>
        <v>0</v>
      </c>
      <c r="U8014" s="101">
        <f t="shared" si="1126"/>
        <v>0</v>
      </c>
      <c r="V8014" s="101">
        <f t="shared" ca="1" si="1127"/>
        <v>137.59947833223498</v>
      </c>
    </row>
    <row r="8015" spans="2:22" x14ac:dyDescent="0.3">
      <c r="B8015" s="13">
        <v>2023</v>
      </c>
      <c r="C8015" s="13">
        <v>11</v>
      </c>
      <c r="D8015" s="13">
        <v>28</v>
      </c>
      <c r="E8015" s="83" t="s">
        <v>431</v>
      </c>
      <c r="F8015" s="13">
        <v>2</v>
      </c>
      <c r="G8015" s="13">
        <v>8</v>
      </c>
      <c r="H8015" s="13" t="s">
        <v>69</v>
      </c>
      <c r="I8015" s="13" t="s">
        <v>54</v>
      </c>
      <c r="J8015" s="13"/>
      <c r="K8015" s="13" t="s">
        <v>27</v>
      </c>
      <c r="L8015" s="12">
        <f t="shared" ca="1" si="1120"/>
        <v>0.81910631777801279</v>
      </c>
      <c r="M8015" s="101">
        <f t="shared" ca="1" si="1121"/>
        <v>4.3142329757367932E-2</v>
      </c>
      <c r="N8015" s="101">
        <f t="shared" ca="1" si="1119"/>
        <v>1069.4008939213347</v>
      </c>
      <c r="O8015" s="101">
        <f t="shared" ca="1" si="1122"/>
        <v>8.8381571688247576E-2</v>
      </c>
      <c r="Q8015" s="12">
        <f t="shared" ca="1" si="1123"/>
        <v>5.6000000000000005</v>
      </c>
      <c r="R8015" s="101">
        <f t="shared" ca="1" si="1124"/>
        <v>0.40470265020009133</v>
      </c>
      <c r="S8015" s="13"/>
      <c r="T8015" s="101">
        <f t="shared" ca="1" si="1125"/>
        <v>0</v>
      </c>
      <c r="U8015" s="101">
        <f t="shared" si="1126"/>
        <v>0</v>
      </c>
      <c r="V8015" s="101">
        <f t="shared" ca="1" si="1127"/>
        <v>136.79007303183482</v>
      </c>
    </row>
    <row r="8016" spans="2:22" x14ac:dyDescent="0.3">
      <c r="B8016" s="13">
        <v>2023</v>
      </c>
      <c r="C8016" s="13">
        <v>11</v>
      </c>
      <c r="D8016" s="13">
        <v>28</v>
      </c>
      <c r="E8016" s="83" t="s">
        <v>431</v>
      </c>
      <c r="F8016" s="13">
        <v>2</v>
      </c>
      <c r="G8016" s="13">
        <v>9</v>
      </c>
      <c r="H8016" s="13" t="s">
        <v>69</v>
      </c>
      <c r="I8016" s="13" t="s">
        <v>54</v>
      </c>
      <c r="J8016" s="13"/>
      <c r="K8016" s="13" t="s">
        <v>27</v>
      </c>
      <c r="L8016" s="12">
        <f t="shared" ca="1" si="1120"/>
        <v>1.2154693210291265</v>
      </c>
      <c r="M8016" s="101">
        <f t="shared" ca="1" si="1121"/>
        <v>6.401876913860409E-2</v>
      </c>
      <c r="N8016" s="101">
        <f t="shared" ref="N8016:N8079" ca="1" si="1128">IF(H8016="On-Peak",IF(I8016="Winter",((L8016*$D$48)/60)+N8015,((L8016*$D$47)/60)+N8015),N8015)</f>
        <v>1069.4008939213347</v>
      </c>
      <c r="O8016" s="101">
        <f t="shared" ca="1" si="1122"/>
        <v>0.13114913973904274</v>
      </c>
      <c r="Q8016" s="12">
        <f t="shared" ca="1" si="1123"/>
        <v>5.6000000000000005</v>
      </c>
      <c r="R8016" s="101">
        <f t="shared" ca="1" si="1124"/>
        <v>0.37115052197488452</v>
      </c>
      <c r="S8016" s="13"/>
      <c r="T8016" s="101">
        <f t="shared" ca="1" si="1125"/>
        <v>0</v>
      </c>
      <c r="U8016" s="101">
        <f t="shared" si="1126"/>
        <v>0</v>
      </c>
      <c r="V8016" s="101">
        <f t="shared" ca="1" si="1127"/>
        <v>136.04777198788503</v>
      </c>
    </row>
    <row r="8017" spans="2:22" x14ac:dyDescent="0.3">
      <c r="B8017" s="13">
        <v>2023</v>
      </c>
      <c r="C8017" s="13">
        <v>11</v>
      </c>
      <c r="D8017" s="13">
        <v>28</v>
      </c>
      <c r="E8017" s="83" t="s">
        <v>431</v>
      </c>
      <c r="F8017" s="13">
        <v>2</v>
      </c>
      <c r="G8017" s="13">
        <v>10</v>
      </c>
      <c r="H8017" s="13" t="s">
        <v>70</v>
      </c>
      <c r="I8017" s="13" t="s">
        <v>54</v>
      </c>
      <c r="J8017" s="13"/>
      <c r="K8017" s="13" t="s">
        <v>27</v>
      </c>
      <c r="L8017" s="12">
        <f t="shared" ca="1" si="1120"/>
        <v>1.1287176292587604</v>
      </c>
      <c r="M8017" s="101">
        <f t="shared" ca="1" si="1121"/>
        <v>3.5735200142332356E-2</v>
      </c>
      <c r="N8017" s="101">
        <f t="shared" ca="1" si="1128"/>
        <v>1069.4008939213347</v>
      </c>
      <c r="O8017" s="101">
        <f t="shared" ca="1" si="1122"/>
        <v>3.5735200142332356E-2</v>
      </c>
      <c r="Q8017" s="12">
        <f t="shared" ca="1" si="1123"/>
        <v>0</v>
      </c>
      <c r="R8017" s="101">
        <f t="shared" ca="1" si="1124"/>
        <v>0</v>
      </c>
      <c r="S8017" s="13"/>
      <c r="T8017" s="101">
        <f t="shared" ca="1" si="1125"/>
        <v>3.5735200142332356E-2</v>
      </c>
      <c r="U8017" s="101">
        <f t="shared" si="1126"/>
        <v>0</v>
      </c>
      <c r="V8017" s="101">
        <f t="shared" ca="1" si="1127"/>
        <v>136.08350718802737</v>
      </c>
    </row>
    <row r="8018" spans="2:22" x14ac:dyDescent="0.3">
      <c r="B8018" s="13">
        <v>2023</v>
      </c>
      <c r="C8018" s="13">
        <v>11</v>
      </c>
      <c r="D8018" s="13">
        <v>28</v>
      </c>
      <c r="E8018" s="83" t="s">
        <v>431</v>
      </c>
      <c r="F8018" s="13">
        <v>2</v>
      </c>
      <c r="G8018" s="13">
        <v>11</v>
      </c>
      <c r="H8018" s="13" t="s">
        <v>70</v>
      </c>
      <c r="I8018" s="13" t="s">
        <v>54</v>
      </c>
      <c r="J8018" s="13"/>
      <c r="K8018" s="13" t="s">
        <v>27</v>
      </c>
      <c r="L8018" s="12">
        <f t="shared" ca="1" si="1120"/>
        <v>1.0594992924818003</v>
      </c>
      <c r="M8018" s="101">
        <f t="shared" ca="1" si="1121"/>
        <v>3.3543747599973799E-2</v>
      </c>
      <c r="N8018" s="101">
        <f t="shared" ca="1" si="1128"/>
        <v>1069.4008939213347</v>
      </c>
      <c r="O8018" s="101">
        <f t="shared" ca="1" si="1122"/>
        <v>3.3543747599973799E-2</v>
      </c>
      <c r="Q8018" s="12">
        <f t="shared" ca="1" si="1123"/>
        <v>5.6000000000000005</v>
      </c>
      <c r="R8018" s="101">
        <f t="shared" ca="1" si="1124"/>
        <v>0.38435338489141568</v>
      </c>
      <c r="S8018" s="13"/>
      <c r="T8018" s="101">
        <f t="shared" ca="1" si="1125"/>
        <v>0</v>
      </c>
      <c r="U8018" s="101">
        <f t="shared" si="1126"/>
        <v>0</v>
      </c>
      <c r="V8018" s="101">
        <f t="shared" ca="1" si="1127"/>
        <v>135.31480041824452</v>
      </c>
    </row>
    <row r="8019" spans="2:22" x14ac:dyDescent="0.3">
      <c r="B8019" s="13">
        <v>2023</v>
      </c>
      <c r="C8019" s="13">
        <v>11</v>
      </c>
      <c r="D8019" s="13">
        <v>28</v>
      </c>
      <c r="E8019" s="83" t="s">
        <v>431</v>
      </c>
      <c r="F8019" s="13">
        <v>2</v>
      </c>
      <c r="G8019" s="13">
        <v>12</v>
      </c>
      <c r="H8019" s="13" t="s">
        <v>70</v>
      </c>
      <c r="I8019" s="13" t="s">
        <v>54</v>
      </c>
      <c r="J8019" s="13"/>
      <c r="K8019" s="13" t="s">
        <v>27</v>
      </c>
      <c r="L8019" s="12">
        <f t="shared" ca="1" si="1120"/>
        <v>1.3370568705559256</v>
      </c>
      <c r="M8019" s="101">
        <f t="shared" ca="1" si="1121"/>
        <v>4.2331220521800605E-2</v>
      </c>
      <c r="N8019" s="101">
        <f t="shared" ca="1" si="1128"/>
        <v>1069.4008939213347</v>
      </c>
      <c r="O8019" s="101">
        <f t="shared" ca="1" si="1122"/>
        <v>4.2331220521800605E-2</v>
      </c>
      <c r="Q8019" s="12">
        <f t="shared" ca="1" si="1123"/>
        <v>0</v>
      </c>
      <c r="R8019" s="101">
        <f t="shared" ca="1" si="1124"/>
        <v>0</v>
      </c>
      <c r="S8019" s="13"/>
      <c r="T8019" s="101">
        <f t="shared" ca="1" si="1125"/>
        <v>4.2331220521800605E-2</v>
      </c>
      <c r="U8019" s="101">
        <f t="shared" si="1126"/>
        <v>0</v>
      </c>
      <c r="V8019" s="101">
        <f t="shared" ca="1" si="1127"/>
        <v>135.3571316387663</v>
      </c>
    </row>
    <row r="8020" spans="2:22" x14ac:dyDescent="0.3">
      <c r="B8020" s="13">
        <v>2023</v>
      </c>
      <c r="C8020" s="13">
        <v>11</v>
      </c>
      <c r="D8020" s="13">
        <v>28</v>
      </c>
      <c r="E8020" s="83" t="s">
        <v>431</v>
      </c>
      <c r="F8020" s="13">
        <v>2</v>
      </c>
      <c r="G8020" s="13">
        <v>13</v>
      </c>
      <c r="H8020" s="13" t="s">
        <v>70</v>
      </c>
      <c r="I8020" s="13" t="s">
        <v>54</v>
      </c>
      <c r="J8020" s="13"/>
      <c r="K8020" s="13" t="s">
        <v>27</v>
      </c>
      <c r="L8020" s="12">
        <f t="shared" ca="1" si="1120"/>
        <v>0.89482017767529765</v>
      </c>
      <c r="M8020" s="101">
        <f t="shared" ca="1" si="1121"/>
        <v>2.8330006825199924E-2</v>
      </c>
      <c r="N8020" s="101">
        <f t="shared" ca="1" si="1128"/>
        <v>1069.4008939213347</v>
      </c>
      <c r="O8020" s="101">
        <f t="shared" ca="1" si="1122"/>
        <v>2.8330006825199924E-2</v>
      </c>
      <c r="Q8020" s="12">
        <f t="shared" ca="1" si="1123"/>
        <v>3.4453195066635582</v>
      </c>
      <c r="R8020" s="101">
        <f t="shared" ca="1" si="1124"/>
        <v>0.21589976819885626</v>
      </c>
      <c r="S8020" s="13"/>
      <c r="T8020" s="101">
        <f t="shared" ca="1" si="1125"/>
        <v>0</v>
      </c>
      <c r="U8020" s="101">
        <f t="shared" si="1126"/>
        <v>0</v>
      </c>
      <c r="V8020" s="101">
        <f t="shared" ca="1" si="1127"/>
        <v>134.9253321023686</v>
      </c>
    </row>
    <row r="8021" spans="2:22" x14ac:dyDescent="0.3">
      <c r="B8021" s="13">
        <v>2023</v>
      </c>
      <c r="C8021" s="13">
        <v>11</v>
      </c>
      <c r="D8021" s="13">
        <v>28</v>
      </c>
      <c r="E8021" s="83" t="s">
        <v>431</v>
      </c>
      <c r="F8021" s="13">
        <v>2</v>
      </c>
      <c r="G8021" s="13">
        <v>14</v>
      </c>
      <c r="H8021" s="13" t="s">
        <v>70</v>
      </c>
      <c r="I8021" s="13" t="s">
        <v>54</v>
      </c>
      <c r="J8021" s="13"/>
      <c r="K8021" s="13" t="s">
        <v>27</v>
      </c>
      <c r="L8021" s="12">
        <f t="shared" ca="1" si="1120"/>
        <v>1.0896240398082007</v>
      </c>
      <c r="M8021" s="101">
        <f t="shared" ca="1" si="1121"/>
        <v>3.4497497100327637E-2</v>
      </c>
      <c r="N8021" s="101">
        <f t="shared" ca="1" si="1128"/>
        <v>1069.4008939213347</v>
      </c>
      <c r="O8021" s="101">
        <f t="shared" ca="1" si="1122"/>
        <v>3.4497497100327637E-2</v>
      </c>
      <c r="Q8021" s="12">
        <f t="shared" ca="1" si="1123"/>
        <v>5.6000000000000005</v>
      </c>
      <c r="R8021" s="101">
        <f t="shared" ca="1" si="1124"/>
        <v>0.38180332503023584</v>
      </c>
      <c r="S8021" s="13"/>
      <c r="T8021" s="101">
        <f t="shared" ca="1" si="1125"/>
        <v>0</v>
      </c>
      <c r="U8021" s="101">
        <f t="shared" si="1126"/>
        <v>0</v>
      </c>
      <c r="V8021" s="101">
        <f t="shared" ca="1" si="1127"/>
        <v>134.16172545230813</v>
      </c>
    </row>
    <row r="8022" spans="2:22" x14ac:dyDescent="0.3">
      <c r="B8022" s="13">
        <v>2023</v>
      </c>
      <c r="C8022" s="13">
        <v>11</v>
      </c>
      <c r="D8022" s="13">
        <v>28</v>
      </c>
      <c r="E8022" s="83" t="s">
        <v>431</v>
      </c>
      <c r="F8022" s="13">
        <v>2</v>
      </c>
      <c r="G8022" s="13">
        <v>15</v>
      </c>
      <c r="H8022" s="13" t="s">
        <v>70</v>
      </c>
      <c r="I8022" s="13" t="s">
        <v>54</v>
      </c>
      <c r="J8022" s="13"/>
      <c r="K8022" s="13" t="s">
        <v>27</v>
      </c>
      <c r="L8022" s="12">
        <f t="shared" ca="1" si="1120"/>
        <v>1.3922165175330952</v>
      </c>
      <c r="M8022" s="101">
        <f t="shared" ca="1" si="1121"/>
        <v>4.4077574945097793E-2</v>
      </c>
      <c r="N8022" s="101">
        <f t="shared" ca="1" si="1128"/>
        <v>1069.4008939213347</v>
      </c>
      <c r="O8022" s="101">
        <f t="shared" ca="1" si="1122"/>
        <v>4.4077574945097793E-2</v>
      </c>
      <c r="Q8022" s="12">
        <f t="shared" ca="1" si="1123"/>
        <v>5.6000000000000005</v>
      </c>
      <c r="R8022" s="101">
        <f t="shared" ca="1" si="1124"/>
        <v>0.35618887179082359</v>
      </c>
      <c r="S8022" s="13"/>
      <c r="T8022" s="101">
        <f t="shared" ca="1" si="1125"/>
        <v>0</v>
      </c>
      <c r="U8022" s="101">
        <f t="shared" si="1126"/>
        <v>0</v>
      </c>
      <c r="V8022" s="101">
        <f t="shared" ca="1" si="1127"/>
        <v>133.44934770872646</v>
      </c>
    </row>
    <row r="8023" spans="2:22" x14ac:dyDescent="0.3">
      <c r="B8023" s="13">
        <v>2023</v>
      </c>
      <c r="C8023" s="13">
        <v>11</v>
      </c>
      <c r="D8023" s="13">
        <v>28</v>
      </c>
      <c r="E8023" s="83" t="s">
        <v>431</v>
      </c>
      <c r="F8023" s="13">
        <v>2</v>
      </c>
      <c r="G8023" s="13">
        <v>16</v>
      </c>
      <c r="H8023" s="13" t="s">
        <v>71</v>
      </c>
      <c r="I8023" s="13" t="s">
        <v>54</v>
      </c>
      <c r="J8023" s="13"/>
      <c r="K8023" s="13" t="s">
        <v>27</v>
      </c>
      <c r="L8023" s="12">
        <f t="shared" ca="1" si="1120"/>
        <v>0.98930178771771726</v>
      </c>
      <c r="M8023" s="101">
        <f t="shared" ca="1" si="1121"/>
        <v>8.6178078728090357E-2</v>
      </c>
      <c r="N8023" s="101">
        <f t="shared" ca="1" si="1128"/>
        <v>1069.5961985825934</v>
      </c>
      <c r="O8023" s="101">
        <f t="shared" ca="1" si="1122"/>
        <v>0.27883470886823858</v>
      </c>
      <c r="Q8023" s="12">
        <f t="shared" ca="1" si="1123"/>
        <v>5.6000000000000005</v>
      </c>
      <c r="R8023" s="101">
        <f t="shared" ca="1" si="1124"/>
        <v>0.39029560366969529</v>
      </c>
      <c r="S8023" s="13"/>
      <c r="T8023" s="101">
        <f t="shared" ca="1" si="1125"/>
        <v>0</v>
      </c>
      <c r="U8023" s="101">
        <f t="shared" ca="1" si="1126"/>
        <v>0.19530466125860604</v>
      </c>
      <c r="V8023" s="101">
        <f t="shared" ca="1" si="1127"/>
        <v>132.86406116264567</v>
      </c>
    </row>
    <row r="8024" spans="2:22" x14ac:dyDescent="0.3">
      <c r="B8024" s="13">
        <v>2023</v>
      </c>
      <c r="C8024" s="13">
        <v>11</v>
      </c>
      <c r="D8024" s="13">
        <v>28</v>
      </c>
      <c r="E8024" s="83" t="s">
        <v>431</v>
      </c>
      <c r="F8024" s="13">
        <v>2</v>
      </c>
      <c r="G8024" s="13">
        <v>17</v>
      </c>
      <c r="H8024" s="13" t="s">
        <v>71</v>
      </c>
      <c r="I8024" s="13" t="s">
        <v>54</v>
      </c>
      <c r="J8024" s="13"/>
      <c r="K8024" s="13" t="s">
        <v>27</v>
      </c>
      <c r="L8024" s="12">
        <f t="shared" ca="1" si="1120"/>
        <v>1.5798276488296585</v>
      </c>
      <c r="M8024" s="101">
        <f t="shared" ca="1" si="1121"/>
        <v>0.13761878648955156</v>
      </c>
      <c r="N8024" s="101">
        <f t="shared" ca="1" si="1128"/>
        <v>1069.9080828909332</v>
      </c>
      <c r="O8024" s="101">
        <f t="shared" ca="1" si="1122"/>
        <v>0.44527442282263924</v>
      </c>
      <c r="Q8024" s="12">
        <f t="shared" ca="1" si="1123"/>
        <v>5.6000000000000005</v>
      </c>
      <c r="R8024" s="101">
        <f t="shared" ca="1" si="1124"/>
        <v>0.34030758952656948</v>
      </c>
      <c r="S8024" s="13"/>
      <c r="T8024" s="101">
        <f t="shared" ca="1" si="1125"/>
        <v>0</v>
      </c>
      <c r="U8024" s="101">
        <f t="shared" ca="1" si="1126"/>
        <v>0.31188430833978842</v>
      </c>
      <c r="V8024" s="101">
        <f t="shared" ca="1" si="1127"/>
        <v>132.49533029193233</v>
      </c>
    </row>
    <row r="8025" spans="2:22" x14ac:dyDescent="0.3">
      <c r="B8025" s="13">
        <v>2023</v>
      </c>
      <c r="C8025" s="13">
        <v>11</v>
      </c>
      <c r="D8025" s="13">
        <v>28</v>
      </c>
      <c r="E8025" s="83" t="s">
        <v>431</v>
      </c>
      <c r="F8025" s="13">
        <v>2</v>
      </c>
      <c r="G8025" s="13">
        <v>18</v>
      </c>
      <c r="H8025" s="13" t="s">
        <v>71</v>
      </c>
      <c r="I8025" s="13" t="s">
        <v>54</v>
      </c>
      <c r="J8025" s="13"/>
      <c r="K8025" s="13" t="s">
        <v>27</v>
      </c>
      <c r="L8025" s="12">
        <f t="shared" ca="1" si="1120"/>
        <v>1.3004069349259504</v>
      </c>
      <c r="M8025" s="101">
        <f t="shared" ca="1" si="1121"/>
        <v>0.11327844810139955</v>
      </c>
      <c r="N8025" s="101">
        <f t="shared" ca="1" si="1128"/>
        <v>1070.1648048933364</v>
      </c>
      <c r="O8025" s="101">
        <f t="shared" ca="1" si="1122"/>
        <v>0.36651969460887912</v>
      </c>
      <c r="Q8025" s="12">
        <f t="shared" ca="1" si="1123"/>
        <v>0</v>
      </c>
      <c r="R8025" s="101">
        <f t="shared" ca="1" si="1124"/>
        <v>0</v>
      </c>
      <c r="S8025" s="13"/>
      <c r="T8025" s="101">
        <f t="shared" ca="1" si="1125"/>
        <v>0.11327844810139955</v>
      </c>
      <c r="U8025" s="101">
        <f t="shared" ca="1" si="1126"/>
        <v>0.25672200240329807</v>
      </c>
      <c r="V8025" s="101">
        <f t="shared" ca="1" si="1127"/>
        <v>132.86533074243704</v>
      </c>
    </row>
    <row r="8026" spans="2:22" x14ac:dyDescent="0.3">
      <c r="B8026" s="13">
        <v>2023</v>
      </c>
      <c r="C8026" s="13">
        <v>11</v>
      </c>
      <c r="D8026" s="13">
        <v>28</v>
      </c>
      <c r="E8026" s="83" t="s">
        <v>431</v>
      </c>
      <c r="F8026" s="13">
        <v>2</v>
      </c>
      <c r="G8026" s="13">
        <v>19</v>
      </c>
      <c r="H8026" s="13" t="s">
        <v>71</v>
      </c>
      <c r="I8026" s="13" t="s">
        <v>54</v>
      </c>
      <c r="J8026" s="13"/>
      <c r="K8026" s="13" t="s">
        <v>27</v>
      </c>
      <c r="L8026" s="12">
        <f t="shared" ca="1" si="1120"/>
        <v>1.330983009093645</v>
      </c>
      <c r="M8026" s="101">
        <f t="shared" ca="1" si="1121"/>
        <v>0.11594192992214743</v>
      </c>
      <c r="N8026" s="101">
        <f t="shared" ca="1" si="1128"/>
        <v>1070.4275631223816</v>
      </c>
      <c r="O8026" s="101">
        <f t="shared" ca="1" si="1122"/>
        <v>0.3751375611130438</v>
      </c>
      <c r="Q8026" s="12">
        <f t="shared" ca="1" si="1123"/>
        <v>0</v>
      </c>
      <c r="R8026" s="101">
        <f t="shared" ca="1" si="1124"/>
        <v>0</v>
      </c>
      <c r="S8026" s="13"/>
      <c r="T8026" s="101">
        <f t="shared" ca="1" si="1125"/>
        <v>0.11594192992214743</v>
      </c>
      <c r="U8026" s="101">
        <f t="shared" ca="1" si="1126"/>
        <v>0.2627582290452371</v>
      </c>
      <c r="V8026" s="101">
        <f t="shared" ca="1" si="1127"/>
        <v>133.24403090140441</v>
      </c>
    </row>
    <row r="8027" spans="2:22" x14ac:dyDescent="0.3">
      <c r="B8027" s="13">
        <v>2023</v>
      </c>
      <c r="C8027" s="13">
        <v>11</v>
      </c>
      <c r="D8027" s="13">
        <v>28</v>
      </c>
      <c r="E8027" s="83" t="s">
        <v>431</v>
      </c>
      <c r="F8027" s="13">
        <v>2</v>
      </c>
      <c r="G8027" s="13">
        <v>20</v>
      </c>
      <c r="H8027" s="13" t="s">
        <v>69</v>
      </c>
      <c r="I8027" s="13" t="s">
        <v>54</v>
      </c>
      <c r="J8027" s="13"/>
      <c r="K8027" s="13" t="s">
        <v>27</v>
      </c>
      <c r="L8027" s="12">
        <f t="shared" ca="1" si="1120"/>
        <v>1.2103817035914854</v>
      </c>
      <c r="M8027" s="101">
        <f t="shared" ca="1" si="1121"/>
        <v>6.3750804328163546E-2</v>
      </c>
      <c r="N8027" s="101">
        <f t="shared" ca="1" si="1128"/>
        <v>1070.4275631223816</v>
      </c>
      <c r="O8027" s="101">
        <f t="shared" ca="1" si="1122"/>
        <v>0.13060018581752128</v>
      </c>
      <c r="Q8027" s="12">
        <f t="shared" ca="1" si="1123"/>
        <v>0</v>
      </c>
      <c r="R8027" s="101">
        <f t="shared" ca="1" si="1124"/>
        <v>0</v>
      </c>
      <c r="S8027" s="13"/>
      <c r="T8027" s="101">
        <f t="shared" ca="1" si="1125"/>
        <v>6.3750804328163546E-2</v>
      </c>
      <c r="U8027" s="101">
        <f t="shared" si="1126"/>
        <v>0</v>
      </c>
      <c r="V8027" s="101">
        <f t="shared" ca="1" si="1127"/>
        <v>133.30778170573257</v>
      </c>
    </row>
    <row r="8028" spans="2:22" x14ac:dyDescent="0.3">
      <c r="B8028" s="13">
        <v>2023</v>
      </c>
      <c r="C8028" s="13">
        <v>11</v>
      </c>
      <c r="D8028" s="13">
        <v>28</v>
      </c>
      <c r="E8028" s="83" t="s">
        <v>431</v>
      </c>
      <c r="F8028" s="13">
        <v>2</v>
      </c>
      <c r="G8028" s="13">
        <v>21</v>
      </c>
      <c r="H8028" s="13" t="s">
        <v>69</v>
      </c>
      <c r="I8028" s="13" t="s">
        <v>54</v>
      </c>
      <c r="J8028" s="13"/>
      <c r="K8028" s="13" t="s">
        <v>27</v>
      </c>
      <c r="L8028" s="12">
        <f t="shared" ca="1" si="1120"/>
        <v>1.2189486572586878</v>
      </c>
      <c r="M8028" s="101">
        <f t="shared" ca="1" si="1121"/>
        <v>6.4202025777815086E-2</v>
      </c>
      <c r="N8028" s="101">
        <f t="shared" ca="1" si="1128"/>
        <v>1070.4275631223816</v>
      </c>
      <c r="O8028" s="101">
        <f t="shared" ca="1" si="1122"/>
        <v>0.13152456011821242</v>
      </c>
      <c r="Q8028" s="12">
        <f t="shared" ca="1" si="1123"/>
        <v>0</v>
      </c>
      <c r="R8028" s="101">
        <f t="shared" ca="1" si="1124"/>
        <v>0</v>
      </c>
      <c r="S8028" s="13"/>
      <c r="T8028" s="101">
        <f t="shared" ca="1" si="1125"/>
        <v>6.4202025777815086E-2</v>
      </c>
      <c r="U8028" s="101">
        <f t="shared" si="1126"/>
        <v>0</v>
      </c>
      <c r="V8028" s="101">
        <f t="shared" ca="1" si="1127"/>
        <v>133.37198373151037</v>
      </c>
    </row>
    <row r="8029" spans="2:22" x14ac:dyDescent="0.3">
      <c r="B8029" s="13">
        <v>2023</v>
      </c>
      <c r="C8029" s="13">
        <v>11</v>
      </c>
      <c r="D8029" s="13">
        <v>28</v>
      </c>
      <c r="E8029" s="83" t="s">
        <v>431</v>
      </c>
      <c r="F8029" s="13">
        <v>2</v>
      </c>
      <c r="G8029" s="13">
        <v>22</v>
      </c>
      <c r="H8029" s="13" t="s">
        <v>69</v>
      </c>
      <c r="I8029" s="13" t="s">
        <v>54</v>
      </c>
      <c r="J8029" s="13"/>
      <c r="K8029" s="13" t="s">
        <v>27</v>
      </c>
      <c r="L8029" s="12">
        <f t="shared" ca="1" si="1120"/>
        <v>1.9105124189265972</v>
      </c>
      <c r="M8029" s="101">
        <f t="shared" ca="1" si="1121"/>
        <v>0.10062668910486387</v>
      </c>
      <c r="N8029" s="101">
        <f t="shared" ca="1" si="1128"/>
        <v>1070.4275631223816</v>
      </c>
      <c r="O8029" s="101">
        <f t="shared" ca="1" si="1122"/>
        <v>0.20614429000217982</v>
      </c>
      <c r="Q8029" s="12">
        <f t="shared" ca="1" si="1123"/>
        <v>0</v>
      </c>
      <c r="R8029" s="101">
        <f t="shared" ca="1" si="1124"/>
        <v>0</v>
      </c>
      <c r="S8029" s="13"/>
      <c r="T8029" s="101">
        <f t="shared" ca="1" si="1125"/>
        <v>0.10062668910486387</v>
      </c>
      <c r="U8029" s="101">
        <f t="shared" si="1126"/>
        <v>0</v>
      </c>
      <c r="V8029" s="101">
        <f t="shared" ca="1" si="1127"/>
        <v>133.47261042061524</v>
      </c>
    </row>
    <row r="8030" spans="2:22" x14ac:dyDescent="0.3">
      <c r="B8030" s="13">
        <v>2023</v>
      </c>
      <c r="C8030" s="13">
        <v>11</v>
      </c>
      <c r="D8030" s="13">
        <v>28</v>
      </c>
      <c r="E8030" s="83" t="s">
        <v>431</v>
      </c>
      <c r="F8030" s="13">
        <v>2</v>
      </c>
      <c r="G8030" s="13">
        <v>23</v>
      </c>
      <c r="H8030" s="13" t="s">
        <v>69</v>
      </c>
      <c r="I8030" s="13" t="s">
        <v>54</v>
      </c>
      <c r="J8030" s="13"/>
      <c r="K8030" s="13" t="s">
        <v>27</v>
      </c>
      <c r="L8030" s="12">
        <f t="shared" ca="1" si="1120"/>
        <v>1.5902792392921525</v>
      </c>
      <c r="M8030" s="101">
        <f t="shared" ca="1" si="1121"/>
        <v>8.3760007533517672E-2</v>
      </c>
      <c r="N8030" s="101">
        <f t="shared" ca="1" si="1128"/>
        <v>1070.4275631223816</v>
      </c>
      <c r="O8030" s="101">
        <f t="shared" ca="1" si="1122"/>
        <v>0.17159112991962325</v>
      </c>
      <c r="Q8030" s="12">
        <f t="shared" ca="1" si="1123"/>
        <v>0</v>
      </c>
      <c r="R8030" s="101">
        <f t="shared" ca="1" si="1124"/>
        <v>0</v>
      </c>
      <c r="S8030" s="13"/>
      <c r="T8030" s="101">
        <f t="shared" ca="1" si="1125"/>
        <v>8.3760007533517672E-2</v>
      </c>
      <c r="U8030" s="101">
        <f t="shared" si="1126"/>
        <v>0</v>
      </c>
      <c r="V8030" s="101">
        <f t="shared" ca="1" si="1127"/>
        <v>133.55637042814877</v>
      </c>
    </row>
    <row r="8031" spans="2:22" x14ac:dyDescent="0.3">
      <c r="B8031" s="13">
        <v>2023</v>
      </c>
      <c r="C8031" s="13">
        <v>11</v>
      </c>
      <c r="D8031" s="13">
        <v>29</v>
      </c>
      <c r="E8031" s="83" t="s">
        <v>432</v>
      </c>
      <c r="F8031" s="13">
        <v>3</v>
      </c>
      <c r="G8031" s="13">
        <v>0</v>
      </c>
      <c r="H8031" s="13" t="s">
        <v>69</v>
      </c>
      <c r="I8031" s="13" t="s">
        <v>54</v>
      </c>
      <c r="J8031" s="13"/>
      <c r="K8031" s="13" t="s">
        <v>27</v>
      </c>
      <c r="L8031" s="12">
        <f t="shared" ca="1" si="1120"/>
        <v>1.3359644816427829</v>
      </c>
      <c r="M8031" s="101">
        <f t="shared" ca="1" si="1121"/>
        <v>7.0365249248125372E-2</v>
      </c>
      <c r="N8031" s="101">
        <f t="shared" ca="1" si="1128"/>
        <v>1070.4275631223816</v>
      </c>
      <c r="O8031" s="101">
        <f t="shared" ca="1" si="1122"/>
        <v>0.14415056756925626</v>
      </c>
      <c r="Q8031" s="12">
        <f t="shared" ca="1" si="1123"/>
        <v>0</v>
      </c>
      <c r="R8031" s="101">
        <f t="shared" ca="1" si="1124"/>
        <v>0</v>
      </c>
      <c r="S8031" s="13"/>
      <c r="T8031" s="101">
        <f t="shared" ca="1" si="1125"/>
        <v>7.0365249248125372E-2</v>
      </c>
      <c r="U8031" s="101">
        <f t="shared" si="1126"/>
        <v>0</v>
      </c>
      <c r="V8031" s="101">
        <f t="shared" ca="1" si="1127"/>
        <v>133.62673567739688</v>
      </c>
    </row>
    <row r="8032" spans="2:22" x14ac:dyDescent="0.3">
      <c r="B8032" s="13">
        <v>2023</v>
      </c>
      <c r="C8032" s="13">
        <v>11</v>
      </c>
      <c r="D8032" s="13">
        <v>29</v>
      </c>
      <c r="E8032" s="83" t="s">
        <v>432</v>
      </c>
      <c r="F8032" s="13">
        <v>3</v>
      </c>
      <c r="G8032" s="13">
        <v>1</v>
      </c>
      <c r="H8032" s="13" t="s">
        <v>69</v>
      </c>
      <c r="I8032" s="13" t="s">
        <v>54</v>
      </c>
      <c r="J8032" s="13"/>
      <c r="K8032" s="13" t="s">
        <v>27</v>
      </c>
      <c r="L8032" s="12">
        <f t="shared" ca="1" si="1120"/>
        <v>0.72458122586727058</v>
      </c>
      <c r="M8032" s="101">
        <f t="shared" ca="1" si="1121"/>
        <v>3.816369316642914E-2</v>
      </c>
      <c r="N8032" s="101">
        <f t="shared" ca="1" si="1128"/>
        <v>1070.4275631223816</v>
      </c>
      <c r="O8032" s="101">
        <f t="shared" ca="1" si="1122"/>
        <v>7.8182314271078496E-2</v>
      </c>
      <c r="Q8032" s="12">
        <f t="shared" ca="1" si="1123"/>
        <v>0</v>
      </c>
      <c r="R8032" s="101">
        <f t="shared" ca="1" si="1124"/>
        <v>0</v>
      </c>
      <c r="S8032" s="13"/>
      <c r="T8032" s="101">
        <f t="shared" ca="1" si="1125"/>
        <v>3.816369316642914E-2</v>
      </c>
      <c r="U8032" s="101">
        <f t="shared" si="1126"/>
        <v>0</v>
      </c>
      <c r="V8032" s="101">
        <f t="shared" ca="1" si="1127"/>
        <v>133.66489937056332</v>
      </c>
    </row>
    <row r="8033" spans="2:22" x14ac:dyDescent="0.3">
      <c r="B8033" s="13">
        <v>2023</v>
      </c>
      <c r="C8033" s="13">
        <v>11</v>
      </c>
      <c r="D8033" s="13">
        <v>29</v>
      </c>
      <c r="E8033" s="83" t="s">
        <v>432</v>
      </c>
      <c r="F8033" s="13">
        <v>3</v>
      </c>
      <c r="G8033" s="13">
        <v>2</v>
      </c>
      <c r="H8033" s="13" t="s">
        <v>69</v>
      </c>
      <c r="I8033" s="13" t="s">
        <v>54</v>
      </c>
      <c r="J8033" s="13"/>
      <c r="K8033" s="13" t="s">
        <v>27</v>
      </c>
      <c r="L8033" s="12">
        <f t="shared" ca="1" si="1120"/>
        <v>0.89158348367059259</v>
      </c>
      <c r="M8033" s="101">
        <f t="shared" ca="1" si="1121"/>
        <v>4.6959702084930111E-2</v>
      </c>
      <c r="N8033" s="101">
        <f t="shared" ca="1" si="1128"/>
        <v>1070.4275631223816</v>
      </c>
      <c r="O8033" s="101">
        <f t="shared" ca="1" si="1122"/>
        <v>9.6201857888056935E-2</v>
      </c>
      <c r="Q8033" s="12">
        <f t="shared" ca="1" si="1123"/>
        <v>0</v>
      </c>
      <c r="R8033" s="101">
        <f t="shared" ca="1" si="1124"/>
        <v>0</v>
      </c>
      <c r="S8033" s="13"/>
      <c r="T8033" s="101">
        <f t="shared" ca="1" si="1125"/>
        <v>4.6959702084930111E-2</v>
      </c>
      <c r="U8033" s="101">
        <f t="shared" si="1126"/>
        <v>0</v>
      </c>
      <c r="V8033" s="101">
        <f t="shared" ca="1" si="1127"/>
        <v>133.71185907264825</v>
      </c>
    </row>
    <row r="8034" spans="2:22" x14ac:dyDescent="0.3">
      <c r="B8034" s="13">
        <v>2023</v>
      </c>
      <c r="C8034" s="13">
        <v>11</v>
      </c>
      <c r="D8034" s="13">
        <v>29</v>
      </c>
      <c r="E8034" s="83" t="s">
        <v>432</v>
      </c>
      <c r="F8034" s="13">
        <v>3</v>
      </c>
      <c r="G8034" s="13">
        <v>3</v>
      </c>
      <c r="H8034" s="13" t="s">
        <v>69</v>
      </c>
      <c r="I8034" s="13" t="s">
        <v>54</v>
      </c>
      <c r="J8034" s="13"/>
      <c r="K8034" s="13" t="s">
        <v>27</v>
      </c>
      <c r="L8034" s="12">
        <f t="shared" ca="1" si="1120"/>
        <v>0.77520658685434907</v>
      </c>
      <c r="M8034" s="101">
        <f t="shared" ca="1" si="1121"/>
        <v>4.0830130929618569E-2</v>
      </c>
      <c r="N8034" s="101">
        <f t="shared" ca="1" si="1128"/>
        <v>1070.4275631223816</v>
      </c>
      <c r="O8034" s="101">
        <f t="shared" ca="1" si="1122"/>
        <v>8.3644790721584261E-2</v>
      </c>
      <c r="Q8034" s="12">
        <f t="shared" ca="1" si="1123"/>
        <v>0</v>
      </c>
      <c r="R8034" s="101">
        <f t="shared" ca="1" si="1124"/>
        <v>0</v>
      </c>
      <c r="S8034" s="13"/>
      <c r="T8034" s="101">
        <f t="shared" ca="1" si="1125"/>
        <v>4.0830130929618569E-2</v>
      </c>
      <c r="U8034" s="101">
        <f t="shared" si="1126"/>
        <v>0</v>
      </c>
      <c r="V8034" s="101">
        <f t="shared" ca="1" si="1127"/>
        <v>133.75268920357786</v>
      </c>
    </row>
    <row r="8035" spans="2:22" x14ac:dyDescent="0.3">
      <c r="B8035" s="13">
        <v>2023</v>
      </c>
      <c r="C8035" s="13">
        <v>11</v>
      </c>
      <c r="D8035" s="13">
        <v>29</v>
      </c>
      <c r="E8035" s="83" t="s">
        <v>432</v>
      </c>
      <c r="F8035" s="13">
        <v>3</v>
      </c>
      <c r="G8035" s="13">
        <v>4</v>
      </c>
      <c r="H8035" s="13" t="s">
        <v>69</v>
      </c>
      <c r="I8035" s="13" t="s">
        <v>54</v>
      </c>
      <c r="J8035" s="13"/>
      <c r="K8035" s="13" t="s">
        <v>27</v>
      </c>
      <c r="L8035" s="12">
        <f t="shared" ca="1" si="1120"/>
        <v>0.83467011835871119</v>
      </c>
      <c r="M8035" s="101">
        <f t="shared" ca="1" si="1121"/>
        <v>4.3962075133953317E-2</v>
      </c>
      <c r="N8035" s="101">
        <f t="shared" ca="1" si="1128"/>
        <v>1070.4275631223816</v>
      </c>
      <c r="O8035" s="101">
        <f t="shared" ca="1" si="1122"/>
        <v>9.0060905770904934E-2</v>
      </c>
      <c r="Q8035" s="12">
        <f t="shared" ca="1" si="1123"/>
        <v>0</v>
      </c>
      <c r="R8035" s="101">
        <f t="shared" ca="1" si="1124"/>
        <v>0</v>
      </c>
      <c r="S8035" s="13"/>
      <c r="T8035" s="101">
        <f t="shared" ca="1" si="1125"/>
        <v>4.3962075133953317E-2</v>
      </c>
      <c r="U8035" s="101">
        <f t="shared" si="1126"/>
        <v>0</v>
      </c>
      <c r="V8035" s="101">
        <f t="shared" ca="1" si="1127"/>
        <v>133.79665127871181</v>
      </c>
    </row>
    <row r="8036" spans="2:22" x14ac:dyDescent="0.3">
      <c r="B8036" s="13">
        <v>2023</v>
      </c>
      <c r="C8036" s="13">
        <v>11</v>
      </c>
      <c r="D8036" s="13">
        <v>29</v>
      </c>
      <c r="E8036" s="83" t="s">
        <v>432</v>
      </c>
      <c r="F8036" s="13">
        <v>3</v>
      </c>
      <c r="G8036" s="13">
        <v>5</v>
      </c>
      <c r="H8036" s="13" t="s">
        <v>69</v>
      </c>
      <c r="I8036" s="13" t="s">
        <v>54</v>
      </c>
      <c r="J8036" s="13"/>
      <c r="K8036" s="13" t="s">
        <v>27</v>
      </c>
      <c r="L8036" s="12">
        <f t="shared" ca="1" si="1120"/>
        <v>0.97430482452268585</v>
      </c>
      <c r="M8036" s="101">
        <f t="shared" ca="1" si="1121"/>
        <v>5.1316635107609865E-2</v>
      </c>
      <c r="N8036" s="101">
        <f t="shared" ca="1" si="1128"/>
        <v>1070.4275631223816</v>
      </c>
      <c r="O8036" s="101">
        <f t="shared" ca="1" si="1122"/>
        <v>0.10512749056599779</v>
      </c>
      <c r="Q8036" s="12">
        <f t="shared" ca="1" si="1123"/>
        <v>0</v>
      </c>
      <c r="R8036" s="101">
        <f t="shared" ca="1" si="1124"/>
        <v>0</v>
      </c>
      <c r="S8036" s="13"/>
      <c r="T8036" s="101">
        <f t="shared" ca="1" si="1125"/>
        <v>5.1316635107609865E-2</v>
      </c>
      <c r="U8036" s="101">
        <f t="shared" si="1126"/>
        <v>0</v>
      </c>
      <c r="V8036" s="101">
        <f t="shared" ca="1" si="1127"/>
        <v>133.84796791381942</v>
      </c>
    </row>
    <row r="8037" spans="2:22" x14ac:dyDescent="0.3">
      <c r="B8037" s="13">
        <v>2023</v>
      </c>
      <c r="C8037" s="13">
        <v>11</v>
      </c>
      <c r="D8037" s="13">
        <v>29</v>
      </c>
      <c r="E8037" s="83" t="s">
        <v>432</v>
      </c>
      <c r="F8037" s="13">
        <v>3</v>
      </c>
      <c r="G8037" s="13">
        <v>6</v>
      </c>
      <c r="H8037" s="13" t="s">
        <v>69</v>
      </c>
      <c r="I8037" s="13" t="s">
        <v>54</v>
      </c>
      <c r="J8037" s="13"/>
      <c r="K8037" s="13" t="s">
        <v>27</v>
      </c>
      <c r="L8037" s="12">
        <f t="shared" ca="1" si="1120"/>
        <v>0.84094787023334228</v>
      </c>
      <c r="M8037" s="101">
        <f t="shared" ca="1" si="1121"/>
        <v>4.4292724325190137E-2</v>
      </c>
      <c r="N8037" s="101">
        <f t="shared" ca="1" si="1128"/>
        <v>1070.4275631223816</v>
      </c>
      <c r="O8037" s="101">
        <f t="shared" ca="1" si="1122"/>
        <v>9.0738275198177634E-2</v>
      </c>
      <c r="Q8037" s="12">
        <f t="shared" ca="1" si="1123"/>
        <v>0</v>
      </c>
      <c r="R8037" s="101">
        <f t="shared" ca="1" si="1124"/>
        <v>0</v>
      </c>
      <c r="S8037" s="13"/>
      <c r="T8037" s="101">
        <f t="shared" ca="1" si="1125"/>
        <v>4.4292724325190137E-2</v>
      </c>
      <c r="U8037" s="101">
        <f t="shared" si="1126"/>
        <v>0</v>
      </c>
      <c r="V8037" s="101">
        <f t="shared" ca="1" si="1127"/>
        <v>133.89226063814462</v>
      </c>
    </row>
    <row r="8038" spans="2:22" x14ac:dyDescent="0.3">
      <c r="B8038" s="13">
        <v>2023</v>
      </c>
      <c r="C8038" s="13">
        <v>11</v>
      </c>
      <c r="D8038" s="13">
        <v>29</v>
      </c>
      <c r="E8038" s="83" t="s">
        <v>432</v>
      </c>
      <c r="F8038" s="13">
        <v>3</v>
      </c>
      <c r="G8038" s="13">
        <v>7</v>
      </c>
      <c r="H8038" s="13" t="s">
        <v>69</v>
      </c>
      <c r="I8038" s="13" t="s">
        <v>54</v>
      </c>
      <c r="J8038" s="13"/>
      <c r="K8038" s="13" t="s">
        <v>27</v>
      </c>
      <c r="L8038" s="12">
        <f t="shared" ca="1" si="1120"/>
        <v>0.80800901353817656</v>
      </c>
      <c r="M8038" s="101">
        <f t="shared" ca="1" si="1121"/>
        <v>4.2557834743055759E-2</v>
      </c>
      <c r="N8038" s="101">
        <f t="shared" ca="1" si="1128"/>
        <v>1070.4275631223816</v>
      </c>
      <c r="O8038" s="101">
        <f t="shared" ca="1" si="1122"/>
        <v>8.7184172560769241E-2</v>
      </c>
      <c r="Q8038" s="12">
        <f t="shared" ca="1" si="1123"/>
        <v>5.6000000000000005</v>
      </c>
      <c r="R8038" s="101">
        <f t="shared" ca="1" si="1124"/>
        <v>0.40564203700399343</v>
      </c>
      <c r="S8038" s="13"/>
      <c r="T8038" s="101">
        <f t="shared" ca="1" si="1125"/>
        <v>0</v>
      </c>
      <c r="U8038" s="101">
        <f t="shared" si="1126"/>
        <v>0</v>
      </c>
      <c r="V8038" s="101">
        <f t="shared" ca="1" si="1127"/>
        <v>133.08097656413665</v>
      </c>
    </row>
    <row r="8039" spans="2:22" x14ac:dyDescent="0.3">
      <c r="B8039" s="13">
        <v>2023</v>
      </c>
      <c r="C8039" s="13">
        <v>11</v>
      </c>
      <c r="D8039" s="13">
        <v>29</v>
      </c>
      <c r="E8039" s="83" t="s">
        <v>432</v>
      </c>
      <c r="F8039" s="13">
        <v>3</v>
      </c>
      <c r="G8039" s="13">
        <v>8</v>
      </c>
      <c r="H8039" s="13" t="s">
        <v>69</v>
      </c>
      <c r="I8039" s="13" t="s">
        <v>54</v>
      </c>
      <c r="J8039" s="13"/>
      <c r="K8039" s="13" t="s">
        <v>27</v>
      </c>
      <c r="L8039" s="12">
        <f t="shared" ca="1" si="1120"/>
        <v>1.2130430057857293</v>
      </c>
      <c r="M8039" s="101">
        <f t="shared" ca="1" si="1121"/>
        <v>6.3890975114734364E-2</v>
      </c>
      <c r="N8039" s="101">
        <f t="shared" ca="1" si="1128"/>
        <v>1070.4275631223816</v>
      </c>
      <c r="O8039" s="101">
        <f t="shared" ca="1" si="1122"/>
        <v>0.13088734032428018</v>
      </c>
      <c r="Q8039" s="12">
        <f t="shared" ca="1" si="1123"/>
        <v>5.6000000000000005</v>
      </c>
      <c r="R8039" s="101">
        <f t="shared" ca="1" si="1124"/>
        <v>0.37135590956023812</v>
      </c>
      <c r="S8039" s="13"/>
      <c r="T8039" s="101">
        <f t="shared" ca="1" si="1125"/>
        <v>0</v>
      </c>
      <c r="U8039" s="101">
        <f t="shared" si="1126"/>
        <v>0</v>
      </c>
      <c r="V8039" s="101">
        <f t="shared" ca="1" si="1127"/>
        <v>132.33826474501618</v>
      </c>
    </row>
    <row r="8040" spans="2:22" x14ac:dyDescent="0.3">
      <c r="B8040" s="13">
        <v>2023</v>
      </c>
      <c r="C8040" s="13">
        <v>11</v>
      </c>
      <c r="D8040" s="13">
        <v>29</v>
      </c>
      <c r="E8040" s="83" t="s">
        <v>432</v>
      </c>
      <c r="F8040" s="13">
        <v>3</v>
      </c>
      <c r="G8040" s="13">
        <v>9</v>
      </c>
      <c r="H8040" s="13" t="s">
        <v>69</v>
      </c>
      <c r="I8040" s="13" t="s">
        <v>54</v>
      </c>
      <c r="J8040" s="13"/>
      <c r="K8040" s="13" t="s">
        <v>27</v>
      </c>
      <c r="L8040" s="12">
        <f t="shared" ca="1" si="1120"/>
        <v>1.1484845837239428</v>
      </c>
      <c r="M8040" s="101">
        <f t="shared" ca="1" si="1121"/>
        <v>6.0490683024740068E-2</v>
      </c>
      <c r="N8040" s="101">
        <f t="shared" ca="1" si="1128"/>
        <v>1070.4275631223816</v>
      </c>
      <c r="O8040" s="101">
        <f t="shared" ca="1" si="1122"/>
        <v>0.12392148658381343</v>
      </c>
      <c r="Q8040" s="12">
        <f t="shared" ca="1" si="1123"/>
        <v>5.6000000000000005</v>
      </c>
      <c r="R8040" s="101">
        <f t="shared" ca="1" si="1124"/>
        <v>0.37682077998776831</v>
      </c>
      <c r="S8040" s="13"/>
      <c r="T8040" s="101">
        <f t="shared" ca="1" si="1125"/>
        <v>0</v>
      </c>
      <c r="U8040" s="101">
        <f t="shared" si="1126"/>
        <v>0</v>
      </c>
      <c r="V8040" s="101">
        <f t="shared" ca="1" si="1127"/>
        <v>131.58462318504061</v>
      </c>
    </row>
    <row r="8041" spans="2:22" x14ac:dyDescent="0.3">
      <c r="B8041" s="13">
        <v>2023</v>
      </c>
      <c r="C8041" s="13">
        <v>11</v>
      </c>
      <c r="D8041" s="13">
        <v>29</v>
      </c>
      <c r="E8041" s="83" t="s">
        <v>432</v>
      </c>
      <c r="F8041" s="13">
        <v>3</v>
      </c>
      <c r="G8041" s="13">
        <v>10</v>
      </c>
      <c r="H8041" s="13" t="s">
        <v>70</v>
      </c>
      <c r="I8041" s="13" t="s">
        <v>54</v>
      </c>
      <c r="J8041" s="13"/>
      <c r="K8041" s="13" t="s">
        <v>27</v>
      </c>
      <c r="L8041" s="12">
        <f t="shared" ca="1" si="1120"/>
        <v>1.2080637422117408</v>
      </c>
      <c r="M8041" s="101">
        <f t="shared" ca="1" si="1121"/>
        <v>3.8247298078423718E-2</v>
      </c>
      <c r="N8041" s="101">
        <f t="shared" ca="1" si="1128"/>
        <v>1070.4275631223816</v>
      </c>
      <c r="O8041" s="101">
        <f t="shared" ca="1" si="1122"/>
        <v>3.8247298078423718E-2</v>
      </c>
      <c r="Q8041" s="12">
        <f t="shared" ca="1" si="1123"/>
        <v>5.6000000000000005</v>
      </c>
      <c r="R8041" s="101">
        <f t="shared" ca="1" si="1124"/>
        <v>0.37177740422177619</v>
      </c>
      <c r="S8041" s="13"/>
      <c r="T8041" s="101">
        <f t="shared" ca="1" si="1125"/>
        <v>0</v>
      </c>
      <c r="U8041" s="101">
        <f t="shared" si="1126"/>
        <v>0</v>
      </c>
      <c r="V8041" s="101">
        <f t="shared" ca="1" si="1127"/>
        <v>130.84106837659706</v>
      </c>
    </row>
    <row r="8042" spans="2:22" x14ac:dyDescent="0.3">
      <c r="B8042" s="13">
        <v>2023</v>
      </c>
      <c r="C8042" s="13">
        <v>11</v>
      </c>
      <c r="D8042" s="13">
        <v>29</v>
      </c>
      <c r="E8042" s="83" t="s">
        <v>432</v>
      </c>
      <c r="F8042" s="13">
        <v>3</v>
      </c>
      <c r="G8042" s="13">
        <v>11</v>
      </c>
      <c r="H8042" s="13" t="s">
        <v>70</v>
      </c>
      <c r="I8042" s="13" t="s">
        <v>54</v>
      </c>
      <c r="J8042" s="13"/>
      <c r="K8042" s="13" t="s">
        <v>27</v>
      </c>
      <c r="L8042" s="12">
        <f t="shared" ca="1" si="1120"/>
        <v>1.1890444322709957</v>
      </c>
      <c r="M8042" s="101">
        <f t="shared" ca="1" si="1121"/>
        <v>3.764514672569972E-2</v>
      </c>
      <c r="N8042" s="101">
        <f t="shared" ca="1" si="1128"/>
        <v>1070.4275631223816</v>
      </c>
      <c r="O8042" s="101">
        <f t="shared" ca="1" si="1122"/>
        <v>3.764514672569972E-2</v>
      </c>
      <c r="Q8042" s="12">
        <f t="shared" ca="1" si="1123"/>
        <v>5.6000000000000005</v>
      </c>
      <c r="R8042" s="101">
        <f t="shared" ca="1" si="1124"/>
        <v>0.37338738880826028</v>
      </c>
      <c r="S8042" s="13"/>
      <c r="T8042" s="101">
        <f t="shared" ca="1" si="1125"/>
        <v>0</v>
      </c>
      <c r="U8042" s="101">
        <f t="shared" si="1126"/>
        <v>0</v>
      </c>
      <c r="V8042" s="101">
        <f t="shared" ca="1" si="1127"/>
        <v>130.09429359898056</v>
      </c>
    </row>
    <row r="8043" spans="2:22" x14ac:dyDescent="0.3">
      <c r="B8043" s="13">
        <v>2023</v>
      </c>
      <c r="C8043" s="13">
        <v>11</v>
      </c>
      <c r="D8043" s="13">
        <v>29</v>
      </c>
      <c r="E8043" s="83" t="s">
        <v>432</v>
      </c>
      <c r="F8043" s="13">
        <v>3</v>
      </c>
      <c r="G8043" s="13">
        <v>12</v>
      </c>
      <c r="H8043" s="13" t="s">
        <v>70</v>
      </c>
      <c r="I8043" s="13" t="s">
        <v>54</v>
      </c>
      <c r="J8043" s="13"/>
      <c r="K8043" s="13" t="s">
        <v>27</v>
      </c>
      <c r="L8043" s="12">
        <f t="shared" ca="1" si="1120"/>
        <v>1.2634492474480772</v>
      </c>
      <c r="M8043" s="101">
        <f t="shared" ca="1" si="1121"/>
        <v>4.0000803174206123E-2</v>
      </c>
      <c r="N8043" s="101">
        <f t="shared" ca="1" si="1128"/>
        <v>1070.4275631223816</v>
      </c>
      <c r="O8043" s="101">
        <f t="shared" ca="1" si="1122"/>
        <v>4.0000803174206123E-2</v>
      </c>
      <c r="Q8043" s="12">
        <f t="shared" ca="1" si="1123"/>
        <v>5.6000000000000005</v>
      </c>
      <c r="R8043" s="101">
        <f t="shared" ca="1" si="1124"/>
        <v>0.36708902120352038</v>
      </c>
      <c r="S8043" s="13"/>
      <c r="T8043" s="101">
        <f t="shared" ca="1" si="1125"/>
        <v>0</v>
      </c>
      <c r="U8043" s="101">
        <f t="shared" si="1126"/>
        <v>0</v>
      </c>
      <c r="V8043" s="101">
        <f t="shared" ca="1" si="1127"/>
        <v>129.3601155565735</v>
      </c>
    </row>
    <row r="8044" spans="2:22" x14ac:dyDescent="0.3">
      <c r="B8044" s="13">
        <v>2023</v>
      </c>
      <c r="C8044" s="13">
        <v>11</v>
      </c>
      <c r="D8044" s="13">
        <v>29</v>
      </c>
      <c r="E8044" s="83" t="s">
        <v>432</v>
      </c>
      <c r="F8044" s="13">
        <v>3</v>
      </c>
      <c r="G8044" s="13">
        <v>13</v>
      </c>
      <c r="H8044" s="13" t="s">
        <v>70</v>
      </c>
      <c r="I8044" s="13" t="s">
        <v>54</v>
      </c>
      <c r="J8044" s="13"/>
      <c r="K8044" s="13" t="s">
        <v>27</v>
      </c>
      <c r="L8044" s="12">
        <f t="shared" ca="1" si="1120"/>
        <v>1.1750585939626641</v>
      </c>
      <c r="M8044" s="101">
        <f t="shared" ca="1" si="1121"/>
        <v>3.7202355084857947E-2</v>
      </c>
      <c r="N8044" s="101">
        <f t="shared" ca="1" si="1128"/>
        <v>1070.4275631223816</v>
      </c>
      <c r="O8044" s="101">
        <f t="shared" ca="1" si="1122"/>
        <v>3.7202355084857947E-2</v>
      </c>
      <c r="Q8044" s="12">
        <f t="shared" ca="1" si="1123"/>
        <v>1.4783050971383882</v>
      </c>
      <c r="R8044" s="101">
        <f t="shared" ca="1" si="1124"/>
        <v>2.5669816493825045E-2</v>
      </c>
      <c r="S8044" s="13"/>
      <c r="T8044" s="101">
        <f t="shared" ca="1" si="1125"/>
        <v>0</v>
      </c>
      <c r="U8044" s="101">
        <f t="shared" si="1126"/>
        <v>0</v>
      </c>
      <c r="V8044" s="101">
        <f t="shared" ca="1" si="1127"/>
        <v>129.30877592358584</v>
      </c>
    </row>
    <row r="8045" spans="2:22" x14ac:dyDescent="0.3">
      <c r="B8045" s="13">
        <v>2023</v>
      </c>
      <c r="C8045" s="13">
        <v>11</v>
      </c>
      <c r="D8045" s="13">
        <v>29</v>
      </c>
      <c r="E8045" s="83" t="s">
        <v>432</v>
      </c>
      <c r="F8045" s="13">
        <v>3</v>
      </c>
      <c r="G8045" s="13">
        <v>14</v>
      </c>
      <c r="H8045" s="13" t="s">
        <v>70</v>
      </c>
      <c r="I8045" s="13" t="s">
        <v>54</v>
      </c>
      <c r="J8045" s="13"/>
      <c r="K8045" s="13" t="s">
        <v>27</v>
      </c>
      <c r="L8045" s="12">
        <f t="shared" ca="1" si="1120"/>
        <v>1.3594198552412426</v>
      </c>
      <c r="M8045" s="101">
        <f t="shared" ca="1" si="1121"/>
        <v>4.3039232616937741E-2</v>
      </c>
      <c r="N8045" s="101">
        <f t="shared" ca="1" si="1128"/>
        <v>1070.4275631223816</v>
      </c>
      <c r="O8045" s="101">
        <f t="shared" ca="1" si="1122"/>
        <v>4.3039232616937741E-2</v>
      </c>
      <c r="Q8045" s="12">
        <f t="shared" ca="1" si="1123"/>
        <v>5.6000000000000005</v>
      </c>
      <c r="R8045" s="101">
        <f t="shared" ca="1" si="1124"/>
        <v>0.35896510925382885</v>
      </c>
      <c r="S8045" s="13"/>
      <c r="T8045" s="101">
        <f t="shared" ca="1" si="1125"/>
        <v>0</v>
      </c>
      <c r="U8045" s="101">
        <f t="shared" si="1126"/>
        <v>0</v>
      </c>
      <c r="V8045" s="101">
        <f t="shared" ca="1" si="1127"/>
        <v>128.59084570507818</v>
      </c>
    </row>
    <row r="8046" spans="2:22" x14ac:dyDescent="0.3">
      <c r="B8046" s="13">
        <v>2023</v>
      </c>
      <c r="C8046" s="13">
        <v>11</v>
      </c>
      <c r="D8046" s="13">
        <v>29</v>
      </c>
      <c r="E8046" s="83" t="s">
        <v>432</v>
      </c>
      <c r="F8046" s="13">
        <v>3</v>
      </c>
      <c r="G8046" s="13">
        <v>15</v>
      </c>
      <c r="H8046" s="13" t="s">
        <v>70</v>
      </c>
      <c r="I8046" s="13" t="s">
        <v>54</v>
      </c>
      <c r="J8046" s="13"/>
      <c r="K8046" s="13" t="s">
        <v>27</v>
      </c>
      <c r="L8046" s="12">
        <f t="shared" ca="1" si="1120"/>
        <v>1.0182829535987099</v>
      </c>
      <c r="M8046" s="101">
        <f t="shared" ca="1" si="1121"/>
        <v>3.2238838310935158E-2</v>
      </c>
      <c r="N8046" s="101">
        <f t="shared" ca="1" si="1128"/>
        <v>1070.4275631223816</v>
      </c>
      <c r="O8046" s="101">
        <f t="shared" ca="1" si="1122"/>
        <v>3.2238838310935158E-2</v>
      </c>
      <c r="Q8046" s="12">
        <f t="shared" ca="1" si="1123"/>
        <v>5.6000000000000005</v>
      </c>
      <c r="R8046" s="101">
        <f t="shared" ca="1" si="1124"/>
        <v>0.38784234797786932</v>
      </c>
      <c r="S8046" s="13"/>
      <c r="T8046" s="101">
        <f t="shared" ca="1" si="1125"/>
        <v>0</v>
      </c>
      <c r="U8046" s="101">
        <f t="shared" si="1126"/>
        <v>0</v>
      </c>
      <c r="V8046" s="101">
        <f t="shared" ca="1" si="1127"/>
        <v>127.81516100912243</v>
      </c>
    </row>
    <row r="8047" spans="2:22" x14ac:dyDescent="0.3">
      <c r="B8047" s="13">
        <v>2023</v>
      </c>
      <c r="C8047" s="13">
        <v>11</v>
      </c>
      <c r="D8047" s="13">
        <v>29</v>
      </c>
      <c r="E8047" s="83" t="s">
        <v>432</v>
      </c>
      <c r="F8047" s="13">
        <v>3</v>
      </c>
      <c r="G8047" s="13">
        <v>16</v>
      </c>
      <c r="H8047" s="13" t="s">
        <v>71</v>
      </c>
      <c r="I8047" s="13" t="s">
        <v>54</v>
      </c>
      <c r="J8047" s="13"/>
      <c r="K8047" s="13" t="s">
        <v>27</v>
      </c>
      <c r="L8047" s="12">
        <f t="shared" ca="1" si="1120"/>
        <v>1.2239595137612598</v>
      </c>
      <c r="M8047" s="101">
        <f t="shared" ca="1" si="1121"/>
        <v>0.10661911324374335</v>
      </c>
      <c r="N8047" s="101">
        <f t="shared" ca="1" si="1128"/>
        <v>1070.6691931297232</v>
      </c>
      <c r="O8047" s="101">
        <f t="shared" ca="1" si="1122"/>
        <v>0.34497298895361106</v>
      </c>
      <c r="Q8047" s="12">
        <f t="shared" ca="1" si="1123"/>
        <v>5.6000000000000005</v>
      </c>
      <c r="R8047" s="101">
        <f t="shared" ca="1" si="1124"/>
        <v>0.37043182716010942</v>
      </c>
      <c r="S8047" s="13"/>
      <c r="T8047" s="101">
        <f t="shared" ca="1" si="1125"/>
        <v>0</v>
      </c>
      <c r="U8047" s="101">
        <f t="shared" ca="1" si="1126"/>
        <v>0.24163000734170206</v>
      </c>
      <c r="V8047" s="101">
        <f t="shared" ca="1" si="1127"/>
        <v>127.31592736214392</v>
      </c>
    </row>
    <row r="8048" spans="2:22" x14ac:dyDescent="0.3">
      <c r="B8048" s="13">
        <v>2023</v>
      </c>
      <c r="C8048" s="13">
        <v>11</v>
      </c>
      <c r="D8048" s="13">
        <v>29</v>
      </c>
      <c r="E8048" s="83" t="s">
        <v>432</v>
      </c>
      <c r="F8048" s="13">
        <v>3</v>
      </c>
      <c r="G8048" s="13">
        <v>17</v>
      </c>
      <c r="H8048" s="13" t="s">
        <v>71</v>
      </c>
      <c r="I8048" s="13" t="s">
        <v>54</v>
      </c>
      <c r="J8048" s="13"/>
      <c r="K8048" s="13" t="s">
        <v>27</v>
      </c>
      <c r="L8048" s="12">
        <f t="shared" ca="1" si="1120"/>
        <v>1.5573902158336348</v>
      </c>
      <c r="M8048" s="101">
        <f t="shared" ca="1" si="1121"/>
        <v>0.13566426170126794</v>
      </c>
      <c r="N8048" s="101">
        <f t="shared" ca="1" si="1128"/>
        <v>1070.9766479148325</v>
      </c>
      <c r="O8048" s="101">
        <f t="shared" ca="1" si="1122"/>
        <v>0.43895043233270997</v>
      </c>
      <c r="Q8048" s="12">
        <f t="shared" ca="1" si="1123"/>
        <v>5.6000000000000005</v>
      </c>
      <c r="R8048" s="101">
        <f t="shared" ca="1" si="1124"/>
        <v>0.34220691822968291</v>
      </c>
      <c r="S8048" s="13"/>
      <c r="T8048" s="101">
        <f t="shared" ca="1" si="1125"/>
        <v>0</v>
      </c>
      <c r="U8048" s="101">
        <f t="shared" ca="1" si="1126"/>
        <v>0.3074547851091568</v>
      </c>
      <c r="V8048" s="101">
        <f t="shared" ca="1" si="1127"/>
        <v>126.93896831079373</v>
      </c>
    </row>
    <row r="8049" spans="2:22" x14ac:dyDescent="0.3">
      <c r="B8049" s="13">
        <v>2023</v>
      </c>
      <c r="C8049" s="13">
        <v>11</v>
      </c>
      <c r="D8049" s="13">
        <v>29</v>
      </c>
      <c r="E8049" s="83" t="s">
        <v>432</v>
      </c>
      <c r="F8049" s="13">
        <v>3</v>
      </c>
      <c r="G8049" s="13">
        <v>18</v>
      </c>
      <c r="H8049" s="13" t="s">
        <v>71</v>
      </c>
      <c r="I8049" s="13" t="s">
        <v>54</v>
      </c>
      <c r="J8049" s="13"/>
      <c r="K8049" s="13" t="s">
        <v>27</v>
      </c>
      <c r="L8049" s="12">
        <f t="shared" ca="1" si="1120"/>
        <v>1.1028481018778378</v>
      </c>
      <c r="M8049" s="101">
        <f t="shared" ca="1" si="1121"/>
        <v>9.6069098154578453E-2</v>
      </c>
      <c r="N8049" s="101">
        <f t="shared" ca="1" si="1128"/>
        <v>1071.194368510945</v>
      </c>
      <c r="O8049" s="101">
        <f t="shared" ca="1" si="1122"/>
        <v>0.31083773751426858</v>
      </c>
      <c r="Q8049" s="12">
        <f t="shared" ca="1" si="1123"/>
        <v>0</v>
      </c>
      <c r="R8049" s="101">
        <f t="shared" ca="1" si="1124"/>
        <v>0</v>
      </c>
      <c r="S8049" s="13"/>
      <c r="T8049" s="101">
        <f t="shared" ca="1" si="1125"/>
        <v>9.6069098154578453E-2</v>
      </c>
      <c r="U8049" s="101">
        <f t="shared" ca="1" si="1126"/>
        <v>0.21772059611238317</v>
      </c>
      <c r="V8049" s="101">
        <f t="shared" ca="1" si="1127"/>
        <v>127.25275800506068</v>
      </c>
    </row>
    <row r="8050" spans="2:22" x14ac:dyDescent="0.3">
      <c r="B8050" s="13">
        <v>2023</v>
      </c>
      <c r="C8050" s="13">
        <v>11</v>
      </c>
      <c r="D8050" s="13">
        <v>29</v>
      </c>
      <c r="E8050" s="83" t="s">
        <v>432</v>
      </c>
      <c r="F8050" s="13">
        <v>3</v>
      </c>
      <c r="G8050" s="13">
        <v>19</v>
      </c>
      <c r="H8050" s="13" t="s">
        <v>71</v>
      </c>
      <c r="I8050" s="13" t="s">
        <v>54</v>
      </c>
      <c r="J8050" s="13"/>
      <c r="K8050" s="13" t="s">
        <v>27</v>
      </c>
      <c r="L8050" s="12">
        <f t="shared" ca="1" si="1120"/>
        <v>1.7656993251640229</v>
      </c>
      <c r="M8050" s="101">
        <f t="shared" ca="1" si="1121"/>
        <v>0.15381006821503806</v>
      </c>
      <c r="N8050" s="101">
        <f t="shared" ca="1" si="1128"/>
        <v>1071.5429469860544</v>
      </c>
      <c r="O8050" s="101">
        <f t="shared" ca="1" si="1122"/>
        <v>0.49766235479747983</v>
      </c>
      <c r="Q8050" s="12">
        <f t="shared" ca="1" si="1123"/>
        <v>0</v>
      </c>
      <c r="R8050" s="101">
        <f t="shared" ca="1" si="1124"/>
        <v>0</v>
      </c>
      <c r="S8050" s="13"/>
      <c r="T8050" s="101">
        <f t="shared" ca="1" si="1125"/>
        <v>0.15381006821503806</v>
      </c>
      <c r="U8050" s="101">
        <f t="shared" ca="1" si="1126"/>
        <v>0.34857847510946421</v>
      </c>
      <c r="V8050" s="101">
        <f t="shared" ca="1" si="1127"/>
        <v>127.75514654838518</v>
      </c>
    </row>
    <row r="8051" spans="2:22" x14ac:dyDescent="0.3">
      <c r="B8051" s="13">
        <v>2023</v>
      </c>
      <c r="C8051" s="13">
        <v>11</v>
      </c>
      <c r="D8051" s="13">
        <v>29</v>
      </c>
      <c r="E8051" s="83" t="s">
        <v>432</v>
      </c>
      <c r="F8051" s="13">
        <v>3</v>
      </c>
      <c r="G8051" s="13">
        <v>20</v>
      </c>
      <c r="H8051" s="13" t="s">
        <v>69</v>
      </c>
      <c r="I8051" s="13" t="s">
        <v>54</v>
      </c>
      <c r="J8051" s="13"/>
      <c r="K8051" s="13" t="s">
        <v>27</v>
      </c>
      <c r="L8051" s="12">
        <f t="shared" ca="1" si="1120"/>
        <v>1.213538840967098</v>
      </c>
      <c r="M8051" s="101">
        <f t="shared" ca="1" si="1121"/>
        <v>6.3917090753737055E-2</v>
      </c>
      <c r="N8051" s="101">
        <f t="shared" ca="1" si="1128"/>
        <v>1071.5429469860544</v>
      </c>
      <c r="O8051" s="101">
        <f t="shared" ca="1" si="1122"/>
        <v>0.13094084094034986</v>
      </c>
      <c r="Q8051" s="12">
        <f t="shared" ca="1" si="1123"/>
        <v>0</v>
      </c>
      <c r="R8051" s="101">
        <f t="shared" ca="1" si="1124"/>
        <v>0</v>
      </c>
      <c r="S8051" s="13"/>
      <c r="T8051" s="101">
        <f t="shared" ca="1" si="1125"/>
        <v>6.3917090753737055E-2</v>
      </c>
      <c r="U8051" s="101">
        <f t="shared" si="1126"/>
        <v>0</v>
      </c>
      <c r="V8051" s="101">
        <f t="shared" ca="1" si="1127"/>
        <v>127.81906363913892</v>
      </c>
    </row>
    <row r="8052" spans="2:22" x14ac:dyDescent="0.3">
      <c r="B8052" s="13">
        <v>2023</v>
      </c>
      <c r="C8052" s="13">
        <v>11</v>
      </c>
      <c r="D8052" s="13">
        <v>29</v>
      </c>
      <c r="E8052" s="83" t="s">
        <v>432</v>
      </c>
      <c r="F8052" s="13">
        <v>3</v>
      </c>
      <c r="G8052" s="13">
        <v>21</v>
      </c>
      <c r="H8052" s="13" t="s">
        <v>69</v>
      </c>
      <c r="I8052" s="13" t="s">
        <v>54</v>
      </c>
      <c r="J8052" s="13"/>
      <c r="K8052" s="13" t="s">
        <v>27</v>
      </c>
      <c r="L8052" s="12">
        <f t="shared" ca="1" si="1120"/>
        <v>1.724679253053933</v>
      </c>
      <c r="M8052" s="101">
        <f t="shared" ca="1" si="1121"/>
        <v>9.0838856258350656E-2</v>
      </c>
      <c r="N8052" s="101">
        <f t="shared" ca="1" si="1128"/>
        <v>1071.5429469860544</v>
      </c>
      <c r="O8052" s="101">
        <f t="shared" ca="1" si="1122"/>
        <v>0.18609289140451937</v>
      </c>
      <c r="Q8052" s="12">
        <f t="shared" ca="1" si="1123"/>
        <v>0</v>
      </c>
      <c r="R8052" s="101">
        <f t="shared" ca="1" si="1124"/>
        <v>0</v>
      </c>
      <c r="S8052" s="13"/>
      <c r="T8052" s="101">
        <f t="shared" ca="1" si="1125"/>
        <v>9.0838856258350656E-2</v>
      </c>
      <c r="U8052" s="101">
        <f t="shared" si="1126"/>
        <v>0</v>
      </c>
      <c r="V8052" s="101">
        <f t="shared" ca="1" si="1127"/>
        <v>127.90990249539726</v>
      </c>
    </row>
    <row r="8053" spans="2:22" x14ac:dyDescent="0.3">
      <c r="B8053" s="13">
        <v>2023</v>
      </c>
      <c r="C8053" s="13">
        <v>11</v>
      </c>
      <c r="D8053" s="13">
        <v>29</v>
      </c>
      <c r="E8053" s="83" t="s">
        <v>432</v>
      </c>
      <c r="F8053" s="13">
        <v>3</v>
      </c>
      <c r="G8053" s="13">
        <v>22</v>
      </c>
      <c r="H8053" s="13" t="s">
        <v>69</v>
      </c>
      <c r="I8053" s="13" t="s">
        <v>54</v>
      </c>
      <c r="J8053" s="13"/>
      <c r="K8053" s="13" t="s">
        <v>27</v>
      </c>
      <c r="L8053" s="12">
        <f t="shared" ca="1" si="1120"/>
        <v>1.3477467086184425</v>
      </c>
      <c r="M8053" s="101">
        <f t="shared" ca="1" si="1121"/>
        <v>7.0985819142933365E-2</v>
      </c>
      <c r="N8053" s="101">
        <f t="shared" ca="1" si="1128"/>
        <v>1071.5429469860544</v>
      </c>
      <c r="O8053" s="101">
        <f t="shared" ca="1" si="1122"/>
        <v>0.14542186985992994</v>
      </c>
      <c r="Q8053" s="12">
        <f t="shared" ca="1" si="1123"/>
        <v>0</v>
      </c>
      <c r="R8053" s="101">
        <f t="shared" ca="1" si="1124"/>
        <v>0</v>
      </c>
      <c r="S8053" s="13"/>
      <c r="T8053" s="101">
        <f t="shared" ca="1" si="1125"/>
        <v>7.0985819142933365E-2</v>
      </c>
      <c r="U8053" s="101">
        <f t="shared" si="1126"/>
        <v>0</v>
      </c>
      <c r="V8053" s="101">
        <f t="shared" ca="1" si="1127"/>
        <v>127.98088831454019</v>
      </c>
    </row>
    <row r="8054" spans="2:22" x14ac:dyDescent="0.3">
      <c r="B8054" s="13">
        <v>2023</v>
      </c>
      <c r="C8054" s="13">
        <v>11</v>
      </c>
      <c r="D8054" s="13">
        <v>29</v>
      </c>
      <c r="E8054" s="83" t="s">
        <v>432</v>
      </c>
      <c r="F8054" s="13">
        <v>3</v>
      </c>
      <c r="G8054" s="13">
        <v>23</v>
      </c>
      <c r="H8054" s="13" t="s">
        <v>69</v>
      </c>
      <c r="I8054" s="13" t="s">
        <v>54</v>
      </c>
      <c r="J8054" s="13"/>
      <c r="K8054" s="13" t="s">
        <v>27</v>
      </c>
      <c r="L8054" s="12">
        <f t="shared" ca="1" si="1120"/>
        <v>1.7878295983575225</v>
      </c>
      <c r="M8054" s="101">
        <f t="shared" ca="1" si="1121"/>
        <v>9.4164984945490721E-2</v>
      </c>
      <c r="N8054" s="101">
        <f t="shared" ca="1" si="1128"/>
        <v>1071.5429469860544</v>
      </c>
      <c r="O8054" s="101">
        <f t="shared" ca="1" si="1122"/>
        <v>0.19290681366277668</v>
      </c>
      <c r="Q8054" s="12">
        <f t="shared" ca="1" si="1123"/>
        <v>0</v>
      </c>
      <c r="R8054" s="101">
        <f t="shared" ca="1" si="1124"/>
        <v>0</v>
      </c>
      <c r="S8054" s="13"/>
      <c r="T8054" s="101">
        <f t="shared" ca="1" si="1125"/>
        <v>9.4164984945490721E-2</v>
      </c>
      <c r="U8054" s="101">
        <f t="shared" si="1126"/>
        <v>0</v>
      </c>
      <c r="V8054" s="101">
        <f t="shared" ca="1" si="1127"/>
        <v>128.07505329948569</v>
      </c>
    </row>
    <row r="8055" spans="2:22" x14ac:dyDescent="0.3">
      <c r="B8055" s="13">
        <v>2023</v>
      </c>
      <c r="C8055" s="13">
        <v>11</v>
      </c>
      <c r="D8055" s="13">
        <v>30</v>
      </c>
      <c r="E8055" s="83" t="s">
        <v>433</v>
      </c>
      <c r="F8055" s="13">
        <v>4</v>
      </c>
      <c r="G8055" s="13">
        <v>0</v>
      </c>
      <c r="H8055" s="13" t="s">
        <v>69</v>
      </c>
      <c r="I8055" s="13" t="s">
        <v>54</v>
      </c>
      <c r="J8055" s="13"/>
      <c r="K8055" s="13" t="s">
        <v>27</v>
      </c>
      <c r="L8055" s="12">
        <f t="shared" ca="1" si="1120"/>
        <v>2.031581688032158</v>
      </c>
      <c r="M8055" s="101">
        <f t="shared" ca="1" si="1121"/>
        <v>0.10700340750865377</v>
      </c>
      <c r="N8055" s="101">
        <f t="shared" ca="1" si="1128"/>
        <v>1071.5429469860544</v>
      </c>
      <c r="O8055" s="101">
        <f t="shared" ca="1" si="1122"/>
        <v>0.21920766413866985</v>
      </c>
      <c r="Q8055" s="12">
        <f t="shared" ca="1" si="1123"/>
        <v>0</v>
      </c>
      <c r="R8055" s="101">
        <f t="shared" ca="1" si="1124"/>
        <v>0</v>
      </c>
      <c r="S8055" s="13"/>
      <c r="T8055" s="101">
        <f t="shared" ca="1" si="1125"/>
        <v>0.10700340750865377</v>
      </c>
      <c r="U8055" s="101">
        <f t="shared" si="1126"/>
        <v>0</v>
      </c>
      <c r="V8055" s="101">
        <f t="shared" ca="1" si="1127"/>
        <v>128.18205670699433</v>
      </c>
    </row>
    <row r="8056" spans="2:22" x14ac:dyDescent="0.3">
      <c r="B8056" s="13">
        <v>2023</v>
      </c>
      <c r="C8056" s="13">
        <v>11</v>
      </c>
      <c r="D8056" s="13">
        <v>30</v>
      </c>
      <c r="E8056" s="83" t="s">
        <v>433</v>
      </c>
      <c r="F8056" s="13">
        <v>4</v>
      </c>
      <c r="G8056" s="13">
        <v>1</v>
      </c>
      <c r="H8056" s="13" t="s">
        <v>69</v>
      </c>
      <c r="I8056" s="13" t="s">
        <v>54</v>
      </c>
      <c r="J8056" s="13"/>
      <c r="K8056" s="13" t="s">
        <v>27</v>
      </c>
      <c r="L8056" s="12">
        <f t="shared" ca="1" si="1120"/>
        <v>0.84138651680680887</v>
      </c>
      <c r="M8056" s="101">
        <f t="shared" ca="1" si="1121"/>
        <v>4.4315827840214622E-2</v>
      </c>
      <c r="N8056" s="101">
        <f t="shared" ca="1" si="1128"/>
        <v>1071.5429469860544</v>
      </c>
      <c r="O8056" s="101">
        <f t="shared" ca="1" si="1122"/>
        <v>9.0785605163454672E-2</v>
      </c>
      <c r="Q8056" s="12">
        <f t="shared" ca="1" si="1123"/>
        <v>0</v>
      </c>
      <c r="R8056" s="101">
        <f t="shared" ca="1" si="1124"/>
        <v>0</v>
      </c>
      <c r="S8056" s="13"/>
      <c r="T8056" s="101">
        <f t="shared" ca="1" si="1125"/>
        <v>4.4315827840214622E-2</v>
      </c>
      <c r="U8056" s="101">
        <f t="shared" si="1126"/>
        <v>0</v>
      </c>
      <c r="V8056" s="101">
        <f t="shared" ca="1" si="1127"/>
        <v>128.22637253483455</v>
      </c>
    </row>
    <row r="8057" spans="2:22" x14ac:dyDescent="0.3">
      <c r="B8057" s="13">
        <v>2023</v>
      </c>
      <c r="C8057" s="13">
        <v>11</v>
      </c>
      <c r="D8057" s="13">
        <v>30</v>
      </c>
      <c r="E8057" s="83" t="s">
        <v>433</v>
      </c>
      <c r="F8057" s="13">
        <v>4</v>
      </c>
      <c r="G8057" s="13">
        <v>2</v>
      </c>
      <c r="H8057" s="13" t="s">
        <v>69</v>
      </c>
      <c r="I8057" s="13" t="s">
        <v>54</v>
      </c>
      <c r="J8057" s="13"/>
      <c r="K8057" s="13" t="s">
        <v>27</v>
      </c>
      <c r="L8057" s="12">
        <f t="shared" ca="1" si="1120"/>
        <v>0.86512097860796389</v>
      </c>
      <c r="M8057" s="101">
        <f t="shared" ca="1" si="1121"/>
        <v>4.5565921943281462E-2</v>
      </c>
      <c r="N8057" s="101">
        <f t="shared" ca="1" si="1128"/>
        <v>1071.5429469860544</v>
      </c>
      <c r="O8057" s="101">
        <f t="shared" ca="1" si="1122"/>
        <v>9.3346553591799303E-2</v>
      </c>
      <c r="Q8057" s="12">
        <f t="shared" ca="1" si="1123"/>
        <v>0</v>
      </c>
      <c r="R8057" s="101">
        <f t="shared" ca="1" si="1124"/>
        <v>0</v>
      </c>
      <c r="S8057" s="13"/>
      <c r="T8057" s="101">
        <f t="shared" ca="1" si="1125"/>
        <v>4.5565921943281462E-2</v>
      </c>
      <c r="U8057" s="101">
        <f t="shared" si="1126"/>
        <v>0</v>
      </c>
      <c r="V8057" s="101">
        <f t="shared" ca="1" si="1127"/>
        <v>128.27193845677783</v>
      </c>
    </row>
    <row r="8058" spans="2:22" x14ac:dyDescent="0.3">
      <c r="B8058" s="13">
        <v>2023</v>
      </c>
      <c r="C8058" s="13">
        <v>11</v>
      </c>
      <c r="D8058" s="13">
        <v>30</v>
      </c>
      <c r="E8058" s="83" t="s">
        <v>433</v>
      </c>
      <c r="F8058" s="13">
        <v>4</v>
      </c>
      <c r="G8058" s="13">
        <v>3</v>
      </c>
      <c r="H8058" s="13" t="s">
        <v>69</v>
      </c>
      <c r="I8058" s="13" t="s">
        <v>54</v>
      </c>
      <c r="J8058" s="13"/>
      <c r="K8058" s="13" t="s">
        <v>27</v>
      </c>
      <c r="L8058" s="12">
        <f t="shared" ca="1" si="1120"/>
        <v>0.8785311950521234</v>
      </c>
      <c r="M8058" s="101">
        <f t="shared" ca="1" si="1121"/>
        <v>4.6272238043395343E-2</v>
      </c>
      <c r="N8058" s="101">
        <f t="shared" ca="1" si="1128"/>
        <v>1071.5429469860544</v>
      </c>
      <c r="O8058" s="101">
        <f t="shared" ca="1" si="1122"/>
        <v>9.4793515946124118E-2</v>
      </c>
      <c r="Q8058" s="12">
        <f t="shared" ca="1" si="1123"/>
        <v>0</v>
      </c>
      <c r="R8058" s="101">
        <f t="shared" ca="1" si="1124"/>
        <v>0</v>
      </c>
      <c r="S8058" s="13"/>
      <c r="T8058" s="101">
        <f t="shared" ca="1" si="1125"/>
        <v>4.6272238043395343E-2</v>
      </c>
      <c r="U8058" s="101">
        <f t="shared" si="1126"/>
        <v>0</v>
      </c>
      <c r="V8058" s="101">
        <f t="shared" ca="1" si="1127"/>
        <v>128.31821069482123</v>
      </c>
    </row>
    <row r="8059" spans="2:22" x14ac:dyDescent="0.3">
      <c r="B8059" s="13">
        <v>2023</v>
      </c>
      <c r="C8059" s="13">
        <v>11</v>
      </c>
      <c r="D8059" s="13">
        <v>30</v>
      </c>
      <c r="E8059" s="83" t="s">
        <v>433</v>
      </c>
      <c r="F8059" s="13">
        <v>4</v>
      </c>
      <c r="G8059" s="13">
        <v>4</v>
      </c>
      <c r="H8059" s="13" t="s">
        <v>69</v>
      </c>
      <c r="I8059" s="13" t="s">
        <v>54</v>
      </c>
      <c r="J8059" s="13"/>
      <c r="K8059" s="13" t="s">
        <v>27</v>
      </c>
      <c r="L8059" s="12">
        <f t="shared" ca="1" si="1120"/>
        <v>0.87628457580378671</v>
      </c>
      <c r="M8059" s="101">
        <f t="shared" ca="1" si="1121"/>
        <v>4.6153908607585448E-2</v>
      </c>
      <c r="N8059" s="101">
        <f t="shared" ca="1" si="1128"/>
        <v>1071.5429469860544</v>
      </c>
      <c r="O8059" s="101">
        <f t="shared" ca="1" si="1122"/>
        <v>9.4551105729228577E-2</v>
      </c>
      <c r="Q8059" s="12">
        <f t="shared" ca="1" si="1123"/>
        <v>0</v>
      </c>
      <c r="R8059" s="101">
        <f t="shared" ca="1" si="1124"/>
        <v>0</v>
      </c>
      <c r="S8059" s="13"/>
      <c r="T8059" s="101">
        <f t="shared" ca="1" si="1125"/>
        <v>4.6153908607585448E-2</v>
      </c>
      <c r="U8059" s="101">
        <f t="shared" si="1126"/>
        <v>0</v>
      </c>
      <c r="V8059" s="101">
        <f t="shared" ca="1" si="1127"/>
        <v>128.36436460342881</v>
      </c>
    </row>
    <row r="8060" spans="2:22" x14ac:dyDescent="0.3">
      <c r="B8060" s="13">
        <v>2023</v>
      </c>
      <c r="C8060" s="13">
        <v>11</v>
      </c>
      <c r="D8060" s="13">
        <v>30</v>
      </c>
      <c r="E8060" s="83" t="s">
        <v>433</v>
      </c>
      <c r="F8060" s="13">
        <v>4</v>
      </c>
      <c r="G8060" s="13">
        <v>5</v>
      </c>
      <c r="H8060" s="13" t="s">
        <v>69</v>
      </c>
      <c r="I8060" s="13" t="s">
        <v>54</v>
      </c>
      <c r="J8060" s="13"/>
      <c r="K8060" s="13" t="s">
        <v>27</v>
      </c>
      <c r="L8060" s="12">
        <f t="shared" ca="1" si="1120"/>
        <v>0.79249614960375503</v>
      </c>
      <c r="M8060" s="101">
        <f t="shared" ca="1" si="1121"/>
        <v>4.174077219962978E-2</v>
      </c>
      <c r="N8060" s="101">
        <f t="shared" ca="1" si="1128"/>
        <v>1071.5429469860544</v>
      </c>
      <c r="O8060" s="101">
        <f t="shared" ca="1" si="1122"/>
        <v>8.5510334542245159E-2</v>
      </c>
      <c r="Q8060" s="12">
        <f t="shared" ca="1" si="1123"/>
        <v>0</v>
      </c>
      <c r="R8060" s="101">
        <f t="shared" ca="1" si="1124"/>
        <v>0</v>
      </c>
      <c r="S8060" s="13"/>
      <c r="T8060" s="101">
        <f t="shared" ca="1" si="1125"/>
        <v>4.174077219962978E-2</v>
      </c>
      <c r="U8060" s="101">
        <f t="shared" si="1126"/>
        <v>0</v>
      </c>
      <c r="V8060" s="101">
        <f t="shared" ca="1" si="1127"/>
        <v>128.40610537562844</v>
      </c>
    </row>
    <row r="8061" spans="2:22" x14ac:dyDescent="0.3">
      <c r="B8061" s="13">
        <v>2023</v>
      </c>
      <c r="C8061" s="13">
        <v>11</v>
      </c>
      <c r="D8061" s="13">
        <v>30</v>
      </c>
      <c r="E8061" s="83" t="s">
        <v>433</v>
      </c>
      <c r="F8061" s="13">
        <v>4</v>
      </c>
      <c r="G8061" s="13">
        <v>6</v>
      </c>
      <c r="H8061" s="13" t="s">
        <v>69</v>
      </c>
      <c r="I8061" s="13" t="s">
        <v>54</v>
      </c>
      <c r="J8061" s="13"/>
      <c r="K8061" s="13" t="s">
        <v>27</v>
      </c>
      <c r="L8061" s="12">
        <f t="shared" ca="1" si="1120"/>
        <v>0.94247680141756052</v>
      </c>
      <c r="M8061" s="101">
        <f t="shared" ca="1" si="1121"/>
        <v>4.9640253130662913E-2</v>
      </c>
      <c r="N8061" s="101">
        <f t="shared" ca="1" si="1128"/>
        <v>1071.5429469860544</v>
      </c>
      <c r="O8061" s="101">
        <f t="shared" ca="1" si="1122"/>
        <v>0.10169324687295478</v>
      </c>
      <c r="Q8061" s="12">
        <f t="shared" ca="1" si="1123"/>
        <v>0</v>
      </c>
      <c r="R8061" s="101">
        <f t="shared" ca="1" si="1124"/>
        <v>0</v>
      </c>
      <c r="S8061" s="13"/>
      <c r="T8061" s="101">
        <f t="shared" ca="1" si="1125"/>
        <v>4.9640253130662913E-2</v>
      </c>
      <c r="U8061" s="101">
        <f t="shared" si="1126"/>
        <v>0</v>
      </c>
      <c r="V8061" s="101">
        <f t="shared" ca="1" si="1127"/>
        <v>128.4557456287591</v>
      </c>
    </row>
    <row r="8062" spans="2:22" x14ac:dyDescent="0.3">
      <c r="B8062" s="13">
        <v>2023</v>
      </c>
      <c r="C8062" s="13">
        <v>11</v>
      </c>
      <c r="D8062" s="13">
        <v>30</v>
      </c>
      <c r="E8062" s="83" t="s">
        <v>433</v>
      </c>
      <c r="F8062" s="13">
        <v>4</v>
      </c>
      <c r="G8062" s="13">
        <v>7</v>
      </c>
      <c r="H8062" s="13" t="s">
        <v>69</v>
      </c>
      <c r="I8062" s="13" t="s">
        <v>54</v>
      </c>
      <c r="J8062" s="13"/>
      <c r="K8062" s="13" t="s">
        <v>27</v>
      </c>
      <c r="L8062" s="12">
        <f t="shared" ca="1" si="1120"/>
        <v>0.89442334166633575</v>
      </c>
      <c r="M8062" s="101">
        <f t="shared" ca="1" si="1121"/>
        <v>4.7109277405565905E-2</v>
      </c>
      <c r="N8062" s="101">
        <f t="shared" ca="1" si="1128"/>
        <v>1071.5429469860544</v>
      </c>
      <c r="O8062" s="101">
        <f t="shared" ca="1" si="1122"/>
        <v>9.650827856579762E-2</v>
      </c>
      <c r="Q8062" s="12">
        <f t="shared" ca="1" si="1123"/>
        <v>5.6000000000000005</v>
      </c>
      <c r="R8062" s="101">
        <f t="shared" ca="1" si="1124"/>
        <v>0.39832706412794472</v>
      </c>
      <c r="S8062" s="13"/>
      <c r="T8062" s="101">
        <f t="shared" ca="1" si="1125"/>
        <v>0</v>
      </c>
      <c r="U8062" s="101">
        <f t="shared" si="1126"/>
        <v>0</v>
      </c>
      <c r="V8062" s="101">
        <f t="shared" ca="1" si="1127"/>
        <v>127.65909150050321</v>
      </c>
    </row>
    <row r="8063" spans="2:22" x14ac:dyDescent="0.3">
      <c r="B8063" s="13">
        <v>2023</v>
      </c>
      <c r="C8063" s="13">
        <v>11</v>
      </c>
      <c r="D8063" s="13">
        <v>30</v>
      </c>
      <c r="E8063" s="83" t="s">
        <v>433</v>
      </c>
      <c r="F8063" s="13">
        <v>4</v>
      </c>
      <c r="G8063" s="13">
        <v>8</v>
      </c>
      <c r="H8063" s="13" t="s">
        <v>69</v>
      </c>
      <c r="I8063" s="13" t="s">
        <v>54</v>
      </c>
      <c r="J8063" s="13"/>
      <c r="K8063" s="13" t="s">
        <v>27</v>
      </c>
      <c r="L8063" s="12">
        <f t="shared" ca="1" si="1120"/>
        <v>0.91579356681791779</v>
      </c>
      <c r="M8063" s="101">
        <f t="shared" ca="1" si="1121"/>
        <v>4.8234847164299731E-2</v>
      </c>
      <c r="N8063" s="101">
        <f t="shared" ca="1" si="1128"/>
        <v>1071.5429469860544</v>
      </c>
      <c r="O8063" s="101">
        <f t="shared" ca="1" si="1122"/>
        <v>9.8814125859653323E-2</v>
      </c>
      <c r="Q8063" s="12">
        <f t="shared" ca="1" si="1123"/>
        <v>3.4450537217845745</v>
      </c>
      <c r="R8063" s="101">
        <f t="shared" ca="1" si="1124"/>
        <v>0.2141018721179275</v>
      </c>
      <c r="S8063" s="13"/>
      <c r="T8063" s="101">
        <f t="shared" ca="1" si="1125"/>
        <v>0</v>
      </c>
      <c r="U8063" s="101">
        <f t="shared" si="1126"/>
        <v>0</v>
      </c>
      <c r="V8063" s="101">
        <f t="shared" ca="1" si="1127"/>
        <v>127.23088775626736</v>
      </c>
    </row>
    <row r="8064" spans="2:22" x14ac:dyDescent="0.3">
      <c r="B8064" s="13">
        <v>2023</v>
      </c>
      <c r="C8064" s="13">
        <v>11</v>
      </c>
      <c r="D8064" s="13">
        <v>30</v>
      </c>
      <c r="E8064" s="83" t="s">
        <v>433</v>
      </c>
      <c r="F8064" s="13">
        <v>4</v>
      </c>
      <c r="G8064" s="13">
        <v>9</v>
      </c>
      <c r="H8064" s="13" t="s">
        <v>69</v>
      </c>
      <c r="I8064" s="13" t="s">
        <v>54</v>
      </c>
      <c r="J8064" s="13"/>
      <c r="K8064" s="13" t="s">
        <v>27</v>
      </c>
      <c r="L8064" s="12">
        <f t="shared" ref="L8064:L8127" ca="1" si="1129">IF(K8064="Weekday",_xlfn.NORM.INV(RAND(),VLOOKUP(G8064,$J$5:$N$28,4),VLOOKUP(G8064,$J$5:$N$28,5)),_xlfn.NORM.INV(RAND(),VLOOKUP(G8064,$P$5:$T$28,4),VLOOKUP(G8064,$P$5:$T$28,5)))*VLOOKUP(C8064,$P$32:$R$43,3)</f>
        <v>0.93747144489978096</v>
      </c>
      <c r="M8064" s="101">
        <f t="shared" ref="M8064:M8127" ca="1" si="1130">IF(I8064="Winter",VLOOKUP(G8064,$J$40:$L$43,3),VLOOKUP(G8064,$J$40:$L$43,2))*L8064</f>
        <v>4.9376621002871462E-2</v>
      </c>
      <c r="N8064" s="101">
        <f t="shared" ca="1" si="1128"/>
        <v>1071.5429469860544</v>
      </c>
      <c r="O8064" s="101">
        <f t="shared" ref="O8064:O8127" ca="1" si="1131">IF(I8064="Winter",VLOOKUP(G8064,$J$46:$L$49,3),VLOOKUP(G8064,$J$46:$L$49,2))*L8064</f>
        <v>0.10115316890468636</v>
      </c>
      <c r="Q8064" s="12">
        <f t="shared" ref="Q8064:Q8127" ca="1" si="1132">MIN(MAX(AND(IF(G8064&gt;=VLOOKUP(C8064,$O$46:$T$57,5),1,0),IF(G8064&lt;=VLOOKUP(C8064,$O$46:$T$57,6),1,0))*$G$50*_xlfn.NORM.INV(RAND(),VLOOKUP(C8064,$B$4:$F$15,4),VLOOKUP(C8064,$B$4:$F$15,4)),0),0.2)*$G$51</f>
        <v>5.6000000000000005</v>
      </c>
      <c r="R8064" s="101">
        <f t="shared" ref="R8064:R8127" ca="1" si="1133">MAX(Q8064-L8064,0)*$G$52</f>
        <v>0.39468304218923361</v>
      </c>
      <c r="S8064" s="13"/>
      <c r="T8064" s="101">
        <f t="shared" ref="T8064:T8127" ca="1" si="1134">MAX(L8064-Q8064,0)*IF(I8064="Winter",VLOOKUP(G8064,$J$40:$L$43,3),VLOOKUP(G8064,$J$40:$L$43,2))</f>
        <v>0</v>
      </c>
      <c r="U8064" s="101">
        <f t="shared" si="1126"/>
        <v>0</v>
      </c>
      <c r="V8064" s="101">
        <f t="shared" ca="1" si="1127"/>
        <v>126.44152167188891</v>
      </c>
    </row>
    <row r="8065" spans="2:22" x14ac:dyDescent="0.3">
      <c r="B8065" s="13">
        <v>2023</v>
      </c>
      <c r="C8065" s="13">
        <v>11</v>
      </c>
      <c r="D8065" s="13">
        <v>30</v>
      </c>
      <c r="E8065" s="83" t="s">
        <v>433</v>
      </c>
      <c r="F8065" s="13">
        <v>4</v>
      </c>
      <c r="G8065" s="13">
        <v>10</v>
      </c>
      <c r="H8065" s="13" t="s">
        <v>70</v>
      </c>
      <c r="I8065" s="13" t="s">
        <v>54</v>
      </c>
      <c r="J8065" s="13"/>
      <c r="K8065" s="13" t="s">
        <v>27</v>
      </c>
      <c r="L8065" s="12">
        <f t="shared" ca="1" si="1129"/>
        <v>1.3812147803698909</v>
      </c>
      <c r="M8065" s="101">
        <f t="shared" ca="1" si="1130"/>
        <v>4.3729259946510744E-2</v>
      </c>
      <c r="N8065" s="101">
        <f t="shared" ca="1" si="1128"/>
        <v>1071.5429469860544</v>
      </c>
      <c r="O8065" s="101">
        <f t="shared" ca="1" si="1131"/>
        <v>4.3729259946510744E-2</v>
      </c>
      <c r="Q8065" s="12">
        <f t="shared" ca="1" si="1132"/>
        <v>5.6000000000000005</v>
      </c>
      <c r="R8065" s="101">
        <f t="shared" ca="1" si="1133"/>
        <v>0.35712016884168885</v>
      </c>
      <c r="S8065" s="13"/>
      <c r="T8065" s="101">
        <f t="shared" ca="1" si="1134"/>
        <v>0</v>
      </c>
      <c r="U8065" s="101">
        <f t="shared" ref="U8065:U8128" si="1135">IF(H8065="On-Peak",IF(I8065="Winter",((L8065*$D$48)/60),((L8065*$D$47)/60)),0)</f>
        <v>0</v>
      </c>
      <c r="V8065" s="101">
        <f t="shared" ref="V8065:V8128" ca="1" si="1136">V8064+MAX(T8065-R8065,0)-MAX(R8065-T8065,0)+MAX(U8065-R8065,0)-MAX(R8065-U8065,0)</f>
        <v>125.72728133420553</v>
      </c>
    </row>
    <row r="8066" spans="2:22" x14ac:dyDescent="0.3">
      <c r="B8066" s="13">
        <v>2023</v>
      </c>
      <c r="C8066" s="13">
        <v>11</v>
      </c>
      <c r="D8066" s="13">
        <v>30</v>
      </c>
      <c r="E8066" s="83" t="s">
        <v>433</v>
      </c>
      <c r="F8066" s="13">
        <v>4</v>
      </c>
      <c r="G8066" s="13">
        <v>11</v>
      </c>
      <c r="H8066" s="13" t="s">
        <v>70</v>
      </c>
      <c r="I8066" s="13" t="s">
        <v>54</v>
      </c>
      <c r="J8066" s="13"/>
      <c r="K8066" s="13" t="s">
        <v>27</v>
      </c>
      <c r="L8066" s="12">
        <f t="shared" ca="1" si="1129"/>
        <v>1.1258606781468599</v>
      </c>
      <c r="M8066" s="101">
        <f t="shared" ca="1" si="1130"/>
        <v>3.5644749070129586E-2</v>
      </c>
      <c r="N8066" s="101">
        <f t="shared" ca="1" si="1128"/>
        <v>1071.5429469860544</v>
      </c>
      <c r="O8066" s="101">
        <f t="shared" ca="1" si="1131"/>
        <v>3.5644749070129586E-2</v>
      </c>
      <c r="Q8066" s="12">
        <f t="shared" ca="1" si="1132"/>
        <v>5.6000000000000005</v>
      </c>
      <c r="R8066" s="101">
        <f t="shared" ca="1" si="1133"/>
        <v>0.37873589359486837</v>
      </c>
      <c r="S8066" s="13"/>
      <c r="T8066" s="101">
        <f t="shared" ca="1" si="1134"/>
        <v>0</v>
      </c>
      <c r="U8066" s="101">
        <f t="shared" si="1135"/>
        <v>0</v>
      </c>
      <c r="V8066" s="101">
        <f t="shared" ca="1" si="1136"/>
        <v>124.9698095470158</v>
      </c>
    </row>
    <row r="8067" spans="2:22" x14ac:dyDescent="0.3">
      <c r="B8067" s="13">
        <v>2023</v>
      </c>
      <c r="C8067" s="13">
        <v>11</v>
      </c>
      <c r="D8067" s="13">
        <v>30</v>
      </c>
      <c r="E8067" s="83" t="s">
        <v>433</v>
      </c>
      <c r="F8067" s="13">
        <v>4</v>
      </c>
      <c r="G8067" s="13">
        <v>12</v>
      </c>
      <c r="H8067" s="13" t="s">
        <v>70</v>
      </c>
      <c r="I8067" s="13" t="s">
        <v>54</v>
      </c>
      <c r="J8067" s="13"/>
      <c r="K8067" s="13" t="s">
        <v>27</v>
      </c>
      <c r="L8067" s="12">
        <f t="shared" ca="1" si="1129"/>
        <v>1.2465618195214541</v>
      </c>
      <c r="M8067" s="101">
        <f t="shared" ca="1" si="1130"/>
        <v>3.9466147206049233E-2</v>
      </c>
      <c r="N8067" s="101">
        <f t="shared" ca="1" si="1128"/>
        <v>1071.5429469860544</v>
      </c>
      <c r="O8067" s="101">
        <f t="shared" ca="1" si="1131"/>
        <v>3.9466147206049233E-2</v>
      </c>
      <c r="Q8067" s="12">
        <f t="shared" ca="1" si="1132"/>
        <v>5.6000000000000005</v>
      </c>
      <c r="R8067" s="101">
        <f t="shared" ca="1" si="1133"/>
        <v>0.368518541977509</v>
      </c>
      <c r="S8067" s="13"/>
      <c r="T8067" s="101">
        <f t="shared" ca="1" si="1134"/>
        <v>0</v>
      </c>
      <c r="U8067" s="101">
        <f t="shared" si="1135"/>
        <v>0</v>
      </c>
      <c r="V8067" s="101">
        <f t="shared" ca="1" si="1136"/>
        <v>124.23277246306078</v>
      </c>
    </row>
    <row r="8068" spans="2:22" x14ac:dyDescent="0.3">
      <c r="B8068" s="13">
        <v>2023</v>
      </c>
      <c r="C8068" s="13">
        <v>11</v>
      </c>
      <c r="D8068" s="13">
        <v>30</v>
      </c>
      <c r="E8068" s="83" t="s">
        <v>433</v>
      </c>
      <c r="F8068" s="13">
        <v>4</v>
      </c>
      <c r="G8068" s="13">
        <v>13</v>
      </c>
      <c r="H8068" s="13" t="s">
        <v>70</v>
      </c>
      <c r="I8068" s="13" t="s">
        <v>54</v>
      </c>
      <c r="J8068" s="13"/>
      <c r="K8068" s="13" t="s">
        <v>27</v>
      </c>
      <c r="L8068" s="12">
        <f t="shared" ca="1" si="1129"/>
        <v>1.2748100223870613</v>
      </c>
      <c r="M8068" s="101">
        <f t="shared" ca="1" si="1130"/>
        <v>4.0360485308774362E-2</v>
      </c>
      <c r="N8068" s="101">
        <f t="shared" ca="1" si="1128"/>
        <v>1071.5429469860544</v>
      </c>
      <c r="O8068" s="101">
        <f t="shared" ca="1" si="1131"/>
        <v>4.0360485308774362E-2</v>
      </c>
      <c r="Q8068" s="12">
        <f t="shared" ca="1" si="1132"/>
        <v>5.6000000000000005</v>
      </c>
      <c r="R8068" s="101">
        <f t="shared" ca="1" si="1133"/>
        <v>0.36612733160493532</v>
      </c>
      <c r="S8068" s="13"/>
      <c r="T8068" s="101">
        <f t="shared" ca="1" si="1134"/>
        <v>0</v>
      </c>
      <c r="U8068" s="101">
        <f t="shared" si="1135"/>
        <v>0</v>
      </c>
      <c r="V8068" s="101">
        <f t="shared" ca="1" si="1136"/>
        <v>123.50051779985093</v>
      </c>
    </row>
    <row r="8069" spans="2:22" x14ac:dyDescent="0.3">
      <c r="B8069" s="13">
        <v>2023</v>
      </c>
      <c r="C8069" s="13">
        <v>11</v>
      </c>
      <c r="D8069" s="13">
        <v>30</v>
      </c>
      <c r="E8069" s="83" t="s">
        <v>433</v>
      </c>
      <c r="F8069" s="13">
        <v>4</v>
      </c>
      <c r="G8069" s="13">
        <v>14</v>
      </c>
      <c r="H8069" s="13" t="s">
        <v>70</v>
      </c>
      <c r="I8069" s="13" t="s">
        <v>54</v>
      </c>
      <c r="J8069" s="13"/>
      <c r="K8069" s="13" t="s">
        <v>27</v>
      </c>
      <c r="L8069" s="12">
        <f t="shared" ca="1" si="1129"/>
        <v>0.90222282724439773</v>
      </c>
      <c r="M8069" s="101">
        <f t="shared" ca="1" si="1130"/>
        <v>2.8564374710557634E-2</v>
      </c>
      <c r="N8069" s="101">
        <f t="shared" ca="1" si="1128"/>
        <v>1071.5429469860544</v>
      </c>
      <c r="O8069" s="101">
        <f t="shared" ca="1" si="1131"/>
        <v>2.8564374710557634E-2</v>
      </c>
      <c r="Q8069" s="12">
        <f t="shared" ca="1" si="1132"/>
        <v>4.7623451930672935</v>
      </c>
      <c r="R8069" s="101">
        <f t="shared" ca="1" si="1133"/>
        <v>0.32675935826690816</v>
      </c>
      <c r="S8069" s="13"/>
      <c r="T8069" s="101">
        <f t="shared" ca="1" si="1134"/>
        <v>0</v>
      </c>
      <c r="U8069" s="101">
        <f t="shared" si="1135"/>
        <v>0</v>
      </c>
      <c r="V8069" s="101">
        <f t="shared" ca="1" si="1136"/>
        <v>122.8469990833171</v>
      </c>
    </row>
    <row r="8070" spans="2:22" x14ac:dyDescent="0.3">
      <c r="B8070" s="13">
        <v>2023</v>
      </c>
      <c r="C8070" s="13">
        <v>11</v>
      </c>
      <c r="D8070" s="13">
        <v>30</v>
      </c>
      <c r="E8070" s="83" t="s">
        <v>433</v>
      </c>
      <c r="F8070" s="13">
        <v>4</v>
      </c>
      <c r="G8070" s="13">
        <v>15</v>
      </c>
      <c r="H8070" s="13" t="s">
        <v>70</v>
      </c>
      <c r="I8070" s="13" t="s">
        <v>54</v>
      </c>
      <c r="J8070" s="13"/>
      <c r="K8070" s="13" t="s">
        <v>27</v>
      </c>
      <c r="L8070" s="12">
        <f t="shared" ca="1" si="1129"/>
        <v>1.4041739646082123</v>
      </c>
      <c r="M8070" s="101">
        <f t="shared" ca="1" si="1130"/>
        <v>4.4456147719496006E-2</v>
      </c>
      <c r="N8070" s="101">
        <f t="shared" ca="1" si="1128"/>
        <v>1071.5429469860544</v>
      </c>
      <c r="O8070" s="101">
        <f t="shared" ca="1" si="1131"/>
        <v>4.4456147719496006E-2</v>
      </c>
      <c r="Q8070" s="12">
        <f t="shared" ca="1" si="1132"/>
        <v>0</v>
      </c>
      <c r="R8070" s="101">
        <f t="shared" ca="1" si="1133"/>
        <v>0</v>
      </c>
      <c r="S8070" s="13"/>
      <c r="T8070" s="101">
        <f t="shared" ca="1" si="1134"/>
        <v>4.4456147719496006E-2</v>
      </c>
      <c r="U8070" s="101">
        <f t="shared" si="1135"/>
        <v>0</v>
      </c>
      <c r="V8070" s="101">
        <f t="shared" ca="1" si="1136"/>
        <v>122.8914552310366</v>
      </c>
    </row>
    <row r="8071" spans="2:22" x14ac:dyDescent="0.3">
      <c r="B8071" s="13">
        <v>2023</v>
      </c>
      <c r="C8071" s="13">
        <v>11</v>
      </c>
      <c r="D8071" s="13">
        <v>30</v>
      </c>
      <c r="E8071" s="83" t="s">
        <v>433</v>
      </c>
      <c r="F8071" s="13">
        <v>4</v>
      </c>
      <c r="G8071" s="13">
        <v>16</v>
      </c>
      <c r="H8071" s="13" t="s">
        <v>71</v>
      </c>
      <c r="I8071" s="13" t="s">
        <v>54</v>
      </c>
      <c r="J8071" s="13"/>
      <c r="K8071" s="13" t="s">
        <v>27</v>
      </c>
      <c r="L8071" s="12">
        <f t="shared" ca="1" si="1129"/>
        <v>1.1345844661244349</v>
      </c>
      <c r="M8071" s="101">
        <f t="shared" ca="1" si="1130"/>
        <v>9.8833652844099534E-2</v>
      </c>
      <c r="N8071" s="101">
        <f t="shared" ca="1" si="1128"/>
        <v>1071.7669328694085</v>
      </c>
      <c r="O8071" s="101">
        <f t="shared" ca="1" si="1131"/>
        <v>0.31978263177717198</v>
      </c>
      <c r="Q8071" s="12">
        <f t="shared" ca="1" si="1132"/>
        <v>0.97366584673048973</v>
      </c>
      <c r="R8071" s="101">
        <f t="shared" ca="1" si="1133"/>
        <v>0</v>
      </c>
      <c r="S8071" s="13"/>
      <c r="T8071" s="101">
        <f t="shared" ca="1" si="1134"/>
        <v>1.4017620935406563E-2</v>
      </c>
      <c r="U8071" s="101">
        <f t="shared" ca="1" si="1135"/>
        <v>0.22398588335406552</v>
      </c>
      <c r="V8071" s="101">
        <f t="shared" ca="1" si="1136"/>
        <v>123.12945873532607</v>
      </c>
    </row>
    <row r="8072" spans="2:22" x14ac:dyDescent="0.3">
      <c r="B8072" s="13">
        <v>2023</v>
      </c>
      <c r="C8072" s="13">
        <v>11</v>
      </c>
      <c r="D8072" s="13">
        <v>30</v>
      </c>
      <c r="E8072" s="83" t="s">
        <v>433</v>
      </c>
      <c r="F8072" s="13">
        <v>4</v>
      </c>
      <c r="G8072" s="13">
        <v>17</v>
      </c>
      <c r="H8072" s="13" t="s">
        <v>71</v>
      </c>
      <c r="I8072" s="13" t="s">
        <v>54</v>
      </c>
      <c r="J8072" s="13"/>
      <c r="K8072" s="13" t="s">
        <v>27</v>
      </c>
      <c r="L8072" s="12">
        <f t="shared" ca="1" si="1129"/>
        <v>1.9211997371478016</v>
      </c>
      <c r="M8072" s="101">
        <f t="shared" ca="1" si="1130"/>
        <v>0.16735570910294501</v>
      </c>
      <c r="N8072" s="101">
        <f t="shared" ca="1" si="1128"/>
        <v>1072.1462097175172</v>
      </c>
      <c r="O8072" s="101">
        <f t="shared" ca="1" si="1131"/>
        <v>0.5414901459151078</v>
      </c>
      <c r="Q8072" s="12">
        <f t="shared" ca="1" si="1132"/>
        <v>5.6000000000000005</v>
      </c>
      <c r="R8072" s="101">
        <f t="shared" ca="1" si="1133"/>
        <v>0.31141044225043868</v>
      </c>
      <c r="S8072" s="13"/>
      <c r="T8072" s="101">
        <f t="shared" ca="1" si="1134"/>
        <v>0</v>
      </c>
      <c r="U8072" s="101">
        <f t="shared" ca="1" si="1135"/>
        <v>0.37927684810859513</v>
      </c>
      <c r="V8072" s="101">
        <f t="shared" ca="1" si="1136"/>
        <v>122.88591469893379</v>
      </c>
    </row>
    <row r="8073" spans="2:22" x14ac:dyDescent="0.3">
      <c r="B8073" s="13">
        <v>2023</v>
      </c>
      <c r="C8073" s="13">
        <v>11</v>
      </c>
      <c r="D8073" s="13">
        <v>30</v>
      </c>
      <c r="E8073" s="83" t="s">
        <v>433</v>
      </c>
      <c r="F8073" s="13">
        <v>4</v>
      </c>
      <c r="G8073" s="13">
        <v>18</v>
      </c>
      <c r="H8073" s="13" t="s">
        <v>71</v>
      </c>
      <c r="I8073" s="13" t="s">
        <v>54</v>
      </c>
      <c r="J8073" s="13"/>
      <c r="K8073" s="13" t="s">
        <v>27</v>
      </c>
      <c r="L8073" s="12">
        <f t="shared" ca="1" si="1129"/>
        <v>1.7164686536035274</v>
      </c>
      <c r="M8073" s="101">
        <f t="shared" ca="1" si="1130"/>
        <v>0.14952158441540328</v>
      </c>
      <c r="N8073" s="101">
        <f t="shared" ca="1" si="1128"/>
        <v>1072.4850692375494</v>
      </c>
      <c r="O8073" s="101">
        <f t="shared" ca="1" si="1131"/>
        <v>0.48378669001815416</v>
      </c>
      <c r="Q8073" s="12">
        <f t="shared" ca="1" si="1132"/>
        <v>0</v>
      </c>
      <c r="R8073" s="101">
        <f t="shared" ca="1" si="1133"/>
        <v>0</v>
      </c>
      <c r="S8073" s="13"/>
      <c r="T8073" s="101">
        <f t="shared" ca="1" si="1134"/>
        <v>0.14952158441540328</v>
      </c>
      <c r="U8073" s="101">
        <f t="shared" ca="1" si="1135"/>
        <v>0.33885952003222974</v>
      </c>
      <c r="V8073" s="101">
        <f t="shared" ca="1" si="1136"/>
        <v>123.37429580338143</v>
      </c>
    </row>
    <row r="8074" spans="2:22" x14ac:dyDescent="0.3">
      <c r="B8074" s="13">
        <v>2023</v>
      </c>
      <c r="C8074" s="13">
        <v>11</v>
      </c>
      <c r="D8074" s="13">
        <v>30</v>
      </c>
      <c r="E8074" s="83" t="s">
        <v>433</v>
      </c>
      <c r="F8074" s="13">
        <v>4</v>
      </c>
      <c r="G8074" s="13">
        <v>19</v>
      </c>
      <c r="H8074" s="13" t="s">
        <v>71</v>
      </c>
      <c r="I8074" s="13" t="s">
        <v>54</v>
      </c>
      <c r="J8074" s="13"/>
      <c r="K8074" s="13" t="s">
        <v>27</v>
      </c>
      <c r="L8074" s="12">
        <f t="shared" ca="1" si="1129"/>
        <v>1.6277705218214311</v>
      </c>
      <c r="M8074" s="101">
        <f t="shared" ca="1" si="1130"/>
        <v>0.14179509015586489</v>
      </c>
      <c r="N8074" s="101">
        <f t="shared" ca="1" si="1128"/>
        <v>1072.8064182680657</v>
      </c>
      <c r="O8074" s="101">
        <f t="shared" ca="1" si="1131"/>
        <v>0.45878712157537033</v>
      </c>
      <c r="Q8074" s="12">
        <f t="shared" ca="1" si="1132"/>
        <v>0</v>
      </c>
      <c r="R8074" s="101">
        <f t="shared" ca="1" si="1133"/>
        <v>0</v>
      </c>
      <c r="S8074" s="13"/>
      <c r="T8074" s="101">
        <f t="shared" ca="1" si="1134"/>
        <v>0.14179509015586489</v>
      </c>
      <c r="U8074" s="101">
        <f t="shared" ca="1" si="1135"/>
        <v>0.32134903051624758</v>
      </c>
      <c r="V8074" s="101">
        <f t="shared" ca="1" si="1136"/>
        <v>123.83743992405354</v>
      </c>
    </row>
    <row r="8075" spans="2:22" x14ac:dyDescent="0.3">
      <c r="B8075" s="13">
        <v>2023</v>
      </c>
      <c r="C8075" s="13">
        <v>11</v>
      </c>
      <c r="D8075" s="13">
        <v>30</v>
      </c>
      <c r="E8075" s="83" t="s">
        <v>433</v>
      </c>
      <c r="F8075" s="13">
        <v>4</v>
      </c>
      <c r="G8075" s="13">
        <v>20</v>
      </c>
      <c r="H8075" s="13" t="s">
        <v>69</v>
      </c>
      <c r="I8075" s="13" t="s">
        <v>54</v>
      </c>
      <c r="J8075" s="13"/>
      <c r="K8075" s="13" t="s">
        <v>27</v>
      </c>
      <c r="L8075" s="12">
        <f t="shared" ca="1" si="1129"/>
        <v>1.5584105455177983</v>
      </c>
      <c r="M8075" s="101">
        <f t="shared" ca="1" si="1130"/>
        <v>8.2081483432422442E-2</v>
      </c>
      <c r="N8075" s="101">
        <f t="shared" ca="1" si="1128"/>
        <v>1072.8064182680657</v>
      </c>
      <c r="O8075" s="101">
        <f t="shared" ca="1" si="1131"/>
        <v>0.16815249786137043</v>
      </c>
      <c r="Q8075" s="12">
        <f t="shared" ca="1" si="1132"/>
        <v>0</v>
      </c>
      <c r="R8075" s="101">
        <f t="shared" ca="1" si="1133"/>
        <v>0</v>
      </c>
      <c r="S8075" s="13"/>
      <c r="T8075" s="101">
        <f t="shared" ca="1" si="1134"/>
        <v>8.2081483432422442E-2</v>
      </c>
      <c r="U8075" s="101">
        <f t="shared" si="1135"/>
        <v>0</v>
      </c>
      <c r="V8075" s="101">
        <f t="shared" ca="1" si="1136"/>
        <v>123.91952140748596</v>
      </c>
    </row>
    <row r="8076" spans="2:22" x14ac:dyDescent="0.3">
      <c r="B8076" s="13">
        <v>2023</v>
      </c>
      <c r="C8076" s="13">
        <v>11</v>
      </c>
      <c r="D8076" s="13">
        <v>30</v>
      </c>
      <c r="E8076" s="83" t="s">
        <v>433</v>
      </c>
      <c r="F8076" s="13">
        <v>4</v>
      </c>
      <c r="G8076" s="13">
        <v>21</v>
      </c>
      <c r="H8076" s="13" t="s">
        <v>69</v>
      </c>
      <c r="I8076" s="13" t="s">
        <v>54</v>
      </c>
      <c r="J8076" s="13"/>
      <c r="K8076" s="13" t="s">
        <v>27</v>
      </c>
      <c r="L8076" s="12">
        <f t="shared" ca="1" si="1129"/>
        <v>2.1572228906249622</v>
      </c>
      <c r="M8076" s="101">
        <f t="shared" ca="1" si="1130"/>
        <v>0.11362092964921676</v>
      </c>
      <c r="N8076" s="101">
        <f t="shared" ca="1" si="1128"/>
        <v>1072.8064182680657</v>
      </c>
      <c r="O8076" s="101">
        <f t="shared" ca="1" si="1131"/>
        <v>0.23276434989843342</v>
      </c>
      <c r="Q8076" s="12">
        <f t="shared" ca="1" si="1132"/>
        <v>0</v>
      </c>
      <c r="R8076" s="101">
        <f t="shared" ca="1" si="1133"/>
        <v>0</v>
      </c>
      <c r="S8076" s="13"/>
      <c r="T8076" s="101">
        <f t="shared" ca="1" si="1134"/>
        <v>0.11362092964921676</v>
      </c>
      <c r="U8076" s="101">
        <f t="shared" si="1135"/>
        <v>0</v>
      </c>
      <c r="V8076" s="101">
        <f t="shared" ca="1" si="1136"/>
        <v>124.03314233713517</v>
      </c>
    </row>
    <row r="8077" spans="2:22" x14ac:dyDescent="0.3">
      <c r="B8077" s="13">
        <v>2023</v>
      </c>
      <c r="C8077" s="13">
        <v>11</v>
      </c>
      <c r="D8077" s="13">
        <v>30</v>
      </c>
      <c r="E8077" s="83" t="s">
        <v>433</v>
      </c>
      <c r="F8077" s="13">
        <v>4</v>
      </c>
      <c r="G8077" s="13">
        <v>22</v>
      </c>
      <c r="H8077" s="13" t="s">
        <v>69</v>
      </c>
      <c r="I8077" s="13" t="s">
        <v>54</v>
      </c>
      <c r="J8077" s="13"/>
      <c r="K8077" s="13" t="s">
        <v>27</v>
      </c>
      <c r="L8077" s="12">
        <f t="shared" ca="1" si="1129"/>
        <v>2.2599391346684095</v>
      </c>
      <c r="M8077" s="101">
        <f t="shared" ca="1" si="1130"/>
        <v>0.11903099422298513</v>
      </c>
      <c r="N8077" s="101">
        <f t="shared" ca="1" si="1128"/>
        <v>1072.8064182680657</v>
      </c>
      <c r="O8077" s="101">
        <f t="shared" ca="1" si="1131"/>
        <v>0.24384743263072137</v>
      </c>
      <c r="Q8077" s="12">
        <f t="shared" ca="1" si="1132"/>
        <v>0</v>
      </c>
      <c r="R8077" s="101">
        <f t="shared" ca="1" si="1133"/>
        <v>0</v>
      </c>
      <c r="S8077" s="13"/>
      <c r="T8077" s="101">
        <f t="shared" ca="1" si="1134"/>
        <v>0.11903099422298513</v>
      </c>
      <c r="U8077" s="101">
        <f t="shared" si="1135"/>
        <v>0</v>
      </c>
      <c r="V8077" s="101">
        <f t="shared" ca="1" si="1136"/>
        <v>124.15217333135816</v>
      </c>
    </row>
    <row r="8078" spans="2:22" x14ac:dyDescent="0.3">
      <c r="B8078" s="13">
        <v>2023</v>
      </c>
      <c r="C8078" s="13">
        <v>11</v>
      </c>
      <c r="D8078" s="13">
        <v>30</v>
      </c>
      <c r="E8078" s="83" t="s">
        <v>433</v>
      </c>
      <c r="F8078" s="13">
        <v>4</v>
      </c>
      <c r="G8078" s="13">
        <v>23</v>
      </c>
      <c r="H8078" s="13" t="s">
        <v>69</v>
      </c>
      <c r="I8078" s="13" t="s">
        <v>54</v>
      </c>
      <c r="J8078" s="13"/>
      <c r="K8078" s="13" t="s">
        <v>27</v>
      </c>
      <c r="L8078" s="12">
        <f t="shared" ca="1" si="1129"/>
        <v>1.1483984681401245</v>
      </c>
      <c r="M8078" s="101">
        <f t="shared" ca="1" si="1130"/>
        <v>6.048614731694036E-2</v>
      </c>
      <c r="N8078" s="101">
        <f t="shared" ca="1" si="1128"/>
        <v>1072.8064182680657</v>
      </c>
      <c r="O8078" s="101">
        <f t="shared" ca="1" si="1131"/>
        <v>0.12391219471231943</v>
      </c>
      <c r="Q8078" s="12">
        <f t="shared" ca="1" si="1132"/>
        <v>0</v>
      </c>
      <c r="R8078" s="101">
        <f t="shared" ca="1" si="1133"/>
        <v>0</v>
      </c>
      <c r="S8078" s="13"/>
      <c r="T8078" s="101">
        <f t="shared" ca="1" si="1134"/>
        <v>6.048614731694036E-2</v>
      </c>
      <c r="U8078" s="101">
        <f t="shared" si="1135"/>
        <v>0</v>
      </c>
      <c r="V8078" s="101">
        <f t="shared" ca="1" si="1136"/>
        <v>124.21265947867509</v>
      </c>
    </row>
    <row r="8079" spans="2:22" x14ac:dyDescent="0.3">
      <c r="B8079" s="13">
        <v>2023</v>
      </c>
      <c r="C8079" s="13">
        <v>12</v>
      </c>
      <c r="D8079" s="13">
        <v>1</v>
      </c>
      <c r="E8079" s="83" t="s">
        <v>434</v>
      </c>
      <c r="F8079" s="13">
        <v>6</v>
      </c>
      <c r="G8079" s="13">
        <v>0</v>
      </c>
      <c r="H8079" s="13" t="s">
        <v>69</v>
      </c>
      <c r="I8079" s="13" t="s">
        <v>54</v>
      </c>
      <c r="J8079" s="13"/>
      <c r="K8079" s="13" t="s">
        <v>28</v>
      </c>
      <c r="L8079" s="12">
        <f t="shared" ca="1" si="1129"/>
        <v>2.370134333756051</v>
      </c>
      <c r="M8079" s="101">
        <f t="shared" ca="1" si="1130"/>
        <v>0.12483497535893121</v>
      </c>
      <c r="N8079" s="101">
        <f t="shared" ca="1" si="1128"/>
        <v>1072.8064182680657</v>
      </c>
      <c r="O8079" s="101">
        <f t="shared" ca="1" si="1131"/>
        <v>0.2557374946122779</v>
      </c>
      <c r="Q8079" s="12">
        <f t="shared" ca="1" si="1132"/>
        <v>0</v>
      </c>
      <c r="R8079" s="101">
        <f t="shared" ca="1" si="1133"/>
        <v>0</v>
      </c>
      <c r="S8079" s="13"/>
      <c r="T8079" s="101">
        <f t="shared" ca="1" si="1134"/>
        <v>0.12483497535893121</v>
      </c>
      <c r="U8079" s="101">
        <f t="shared" si="1135"/>
        <v>0</v>
      </c>
      <c r="V8079" s="101">
        <f t="shared" ca="1" si="1136"/>
        <v>124.33749445403403</v>
      </c>
    </row>
    <row r="8080" spans="2:22" x14ac:dyDescent="0.3">
      <c r="B8080" s="13">
        <v>2023</v>
      </c>
      <c r="C8080" s="13">
        <v>12</v>
      </c>
      <c r="D8080" s="13">
        <v>1</v>
      </c>
      <c r="E8080" s="83" t="s">
        <v>434</v>
      </c>
      <c r="F8080" s="13">
        <v>6</v>
      </c>
      <c r="G8080" s="13">
        <v>1</v>
      </c>
      <c r="H8080" s="13" t="s">
        <v>69</v>
      </c>
      <c r="I8080" s="13" t="s">
        <v>54</v>
      </c>
      <c r="J8080" s="13"/>
      <c r="K8080" s="13" t="s">
        <v>28</v>
      </c>
      <c r="L8080" s="12">
        <f t="shared" ca="1" si="1129"/>
        <v>1.3689560480857306</v>
      </c>
      <c r="M8080" s="101">
        <f t="shared" ca="1" si="1130"/>
        <v>7.2102915052675437E-2</v>
      </c>
      <c r="N8080" s="101">
        <f t="shared" ref="N8080:N8143" ca="1" si="1137">IF(H8080="On-Peak",IF(I8080="Winter",((L8080*$D$48)/60)+N8079,((L8080*$D$47)/60)+N8079),N8079)</f>
        <v>1072.8064182680657</v>
      </c>
      <c r="O8080" s="101">
        <f t="shared" ca="1" si="1131"/>
        <v>0.14771035758845033</v>
      </c>
      <c r="Q8080" s="12">
        <f t="shared" ca="1" si="1132"/>
        <v>0</v>
      </c>
      <c r="R8080" s="101">
        <f t="shared" ca="1" si="1133"/>
        <v>0</v>
      </c>
      <c r="S8080" s="13"/>
      <c r="T8080" s="101">
        <f t="shared" ca="1" si="1134"/>
        <v>7.2102915052675437E-2</v>
      </c>
      <c r="U8080" s="101">
        <f t="shared" si="1135"/>
        <v>0</v>
      </c>
      <c r="V8080" s="101">
        <f t="shared" ca="1" si="1136"/>
        <v>124.40959736908671</v>
      </c>
    </row>
    <row r="8081" spans="2:22" x14ac:dyDescent="0.3">
      <c r="B8081" s="13">
        <v>2023</v>
      </c>
      <c r="C8081" s="13">
        <v>12</v>
      </c>
      <c r="D8081" s="13">
        <v>1</v>
      </c>
      <c r="E8081" s="83" t="s">
        <v>434</v>
      </c>
      <c r="F8081" s="13">
        <v>6</v>
      </c>
      <c r="G8081" s="13">
        <v>2</v>
      </c>
      <c r="H8081" s="13" t="s">
        <v>69</v>
      </c>
      <c r="I8081" s="13" t="s">
        <v>54</v>
      </c>
      <c r="J8081" s="13"/>
      <c r="K8081" s="13" t="s">
        <v>28</v>
      </c>
      <c r="L8081" s="12">
        <f t="shared" ca="1" si="1129"/>
        <v>1.1740648960901152</v>
      </c>
      <c r="M8081" s="101">
        <f t="shared" ca="1" si="1130"/>
        <v>6.1837998077066372E-2</v>
      </c>
      <c r="N8081" s="101">
        <f t="shared" ca="1" si="1137"/>
        <v>1072.8064182680657</v>
      </c>
      <c r="O8081" s="101">
        <f t="shared" ca="1" si="1131"/>
        <v>0.12668160228812342</v>
      </c>
      <c r="Q8081" s="12">
        <f t="shared" ca="1" si="1132"/>
        <v>0</v>
      </c>
      <c r="R8081" s="101">
        <f t="shared" ca="1" si="1133"/>
        <v>0</v>
      </c>
      <c r="S8081" s="13"/>
      <c r="T8081" s="101">
        <f t="shared" ca="1" si="1134"/>
        <v>6.1837998077066372E-2</v>
      </c>
      <c r="U8081" s="101">
        <f t="shared" si="1135"/>
        <v>0</v>
      </c>
      <c r="V8081" s="101">
        <f t="shared" ca="1" si="1136"/>
        <v>124.47143536716378</v>
      </c>
    </row>
    <row r="8082" spans="2:22" x14ac:dyDescent="0.3">
      <c r="B8082" s="13">
        <v>2023</v>
      </c>
      <c r="C8082" s="13">
        <v>12</v>
      </c>
      <c r="D8082" s="13">
        <v>1</v>
      </c>
      <c r="E8082" s="83" t="s">
        <v>434</v>
      </c>
      <c r="F8082" s="13">
        <v>6</v>
      </c>
      <c r="G8082" s="13">
        <v>3</v>
      </c>
      <c r="H8082" s="13" t="s">
        <v>69</v>
      </c>
      <c r="I8082" s="13" t="s">
        <v>54</v>
      </c>
      <c r="J8082" s="13"/>
      <c r="K8082" s="13" t="s">
        <v>28</v>
      </c>
      <c r="L8082" s="12">
        <f t="shared" ca="1" si="1129"/>
        <v>1.2104202569471532</v>
      </c>
      <c r="M8082" s="101">
        <f t="shared" ca="1" si="1130"/>
        <v>6.3752834933406555E-2</v>
      </c>
      <c r="N8082" s="101">
        <f t="shared" ca="1" si="1137"/>
        <v>1072.8064182680657</v>
      </c>
      <c r="O8082" s="101">
        <f t="shared" ca="1" si="1131"/>
        <v>0.13060434572459781</v>
      </c>
      <c r="Q8082" s="12">
        <f t="shared" ca="1" si="1132"/>
        <v>0</v>
      </c>
      <c r="R8082" s="101">
        <f t="shared" ca="1" si="1133"/>
        <v>0</v>
      </c>
      <c r="S8082" s="13"/>
      <c r="T8082" s="101">
        <f t="shared" ca="1" si="1134"/>
        <v>6.3752834933406555E-2</v>
      </c>
      <c r="U8082" s="101">
        <f t="shared" si="1135"/>
        <v>0</v>
      </c>
      <c r="V8082" s="101">
        <f t="shared" ca="1" si="1136"/>
        <v>124.53518820209719</v>
      </c>
    </row>
    <row r="8083" spans="2:22" x14ac:dyDescent="0.3">
      <c r="B8083" s="13">
        <v>2023</v>
      </c>
      <c r="C8083" s="13">
        <v>12</v>
      </c>
      <c r="D8083" s="13">
        <v>1</v>
      </c>
      <c r="E8083" s="83" t="s">
        <v>434</v>
      </c>
      <c r="F8083" s="13">
        <v>6</v>
      </c>
      <c r="G8083" s="13">
        <v>4</v>
      </c>
      <c r="H8083" s="13" t="s">
        <v>69</v>
      </c>
      <c r="I8083" s="13" t="s">
        <v>54</v>
      </c>
      <c r="J8083" s="13"/>
      <c r="K8083" s="13" t="s">
        <v>28</v>
      </c>
      <c r="L8083" s="12">
        <f t="shared" ca="1" si="1129"/>
        <v>1.2784126590982117</v>
      </c>
      <c r="M8083" s="101">
        <f t="shared" ca="1" si="1130"/>
        <v>6.7333994754702808E-2</v>
      </c>
      <c r="N8083" s="101">
        <f t="shared" ca="1" si="1137"/>
        <v>1072.8064182680657</v>
      </c>
      <c r="O8083" s="101">
        <f t="shared" ca="1" si="1131"/>
        <v>0.13794072591669704</v>
      </c>
      <c r="Q8083" s="12">
        <f t="shared" ca="1" si="1132"/>
        <v>0</v>
      </c>
      <c r="R8083" s="101">
        <f t="shared" ca="1" si="1133"/>
        <v>0</v>
      </c>
      <c r="S8083" s="13"/>
      <c r="T8083" s="101">
        <f t="shared" ca="1" si="1134"/>
        <v>6.7333994754702808E-2</v>
      </c>
      <c r="U8083" s="101">
        <f t="shared" si="1135"/>
        <v>0</v>
      </c>
      <c r="V8083" s="101">
        <f t="shared" ca="1" si="1136"/>
        <v>124.60252219685189</v>
      </c>
    </row>
    <row r="8084" spans="2:22" x14ac:dyDescent="0.3">
      <c r="B8084" s="13">
        <v>2023</v>
      </c>
      <c r="C8084" s="13">
        <v>12</v>
      </c>
      <c r="D8084" s="13">
        <v>1</v>
      </c>
      <c r="E8084" s="83" t="s">
        <v>434</v>
      </c>
      <c r="F8084" s="13">
        <v>6</v>
      </c>
      <c r="G8084" s="13">
        <v>5</v>
      </c>
      <c r="H8084" s="13" t="s">
        <v>69</v>
      </c>
      <c r="I8084" s="13" t="s">
        <v>54</v>
      </c>
      <c r="J8084" s="13"/>
      <c r="K8084" s="13" t="s">
        <v>28</v>
      </c>
      <c r="L8084" s="12">
        <f t="shared" ca="1" si="1129"/>
        <v>1.1709153920892346</v>
      </c>
      <c r="M8084" s="101">
        <f t="shared" ca="1" si="1130"/>
        <v>6.1672113701339987E-2</v>
      </c>
      <c r="N8084" s="101">
        <f t="shared" ca="1" si="1137"/>
        <v>1072.8064182680657</v>
      </c>
      <c r="O8084" s="101">
        <f t="shared" ca="1" si="1131"/>
        <v>0.12634177080642842</v>
      </c>
      <c r="Q8084" s="12">
        <f t="shared" ca="1" si="1132"/>
        <v>0</v>
      </c>
      <c r="R8084" s="101">
        <f t="shared" ca="1" si="1133"/>
        <v>0</v>
      </c>
      <c r="S8084" s="13"/>
      <c r="T8084" s="101">
        <f t="shared" ca="1" si="1134"/>
        <v>6.1672113701339987E-2</v>
      </c>
      <c r="U8084" s="101">
        <f t="shared" si="1135"/>
        <v>0</v>
      </c>
      <c r="V8084" s="101">
        <f t="shared" ca="1" si="1136"/>
        <v>124.66419431055323</v>
      </c>
    </row>
    <row r="8085" spans="2:22" x14ac:dyDescent="0.3">
      <c r="B8085" s="13">
        <v>2023</v>
      </c>
      <c r="C8085" s="13">
        <v>12</v>
      </c>
      <c r="D8085" s="13">
        <v>1</v>
      </c>
      <c r="E8085" s="83" t="s">
        <v>434</v>
      </c>
      <c r="F8085" s="13">
        <v>6</v>
      </c>
      <c r="G8085" s="13">
        <v>6</v>
      </c>
      <c r="H8085" s="13" t="s">
        <v>69</v>
      </c>
      <c r="I8085" s="13" t="s">
        <v>54</v>
      </c>
      <c r="J8085" s="13"/>
      <c r="K8085" s="13" t="s">
        <v>28</v>
      </c>
      <c r="L8085" s="12">
        <f t="shared" ca="1" si="1129"/>
        <v>1.1917398059785806</v>
      </c>
      <c r="M8085" s="101">
        <f t="shared" ca="1" si="1130"/>
        <v>6.2768935580891846E-2</v>
      </c>
      <c r="N8085" s="101">
        <f t="shared" ca="1" si="1137"/>
        <v>1072.8064182680657</v>
      </c>
      <c r="O8085" s="101">
        <f t="shared" ca="1" si="1131"/>
        <v>0.12858872506508884</v>
      </c>
      <c r="Q8085" s="12">
        <f t="shared" ca="1" si="1132"/>
        <v>0</v>
      </c>
      <c r="R8085" s="101">
        <f t="shared" ca="1" si="1133"/>
        <v>0</v>
      </c>
      <c r="S8085" s="13"/>
      <c r="T8085" s="101">
        <f t="shared" ca="1" si="1134"/>
        <v>6.2768935580891846E-2</v>
      </c>
      <c r="U8085" s="101">
        <f t="shared" si="1135"/>
        <v>0</v>
      </c>
      <c r="V8085" s="101">
        <f t="shared" ca="1" si="1136"/>
        <v>124.72696324613412</v>
      </c>
    </row>
    <row r="8086" spans="2:22" x14ac:dyDescent="0.3">
      <c r="B8086" s="13">
        <v>2023</v>
      </c>
      <c r="C8086" s="13">
        <v>12</v>
      </c>
      <c r="D8086" s="13">
        <v>1</v>
      </c>
      <c r="E8086" s="83" t="s">
        <v>434</v>
      </c>
      <c r="F8086" s="13">
        <v>6</v>
      </c>
      <c r="G8086" s="13">
        <v>7</v>
      </c>
      <c r="H8086" s="13" t="s">
        <v>69</v>
      </c>
      <c r="I8086" s="13" t="s">
        <v>54</v>
      </c>
      <c r="J8086" s="13"/>
      <c r="K8086" s="13" t="s">
        <v>28</v>
      </c>
      <c r="L8086" s="12">
        <f t="shared" ca="1" si="1129"/>
        <v>1.1592622565166504</v>
      </c>
      <c r="M8086" s="101">
        <f t="shared" ca="1" si="1130"/>
        <v>6.1058343050731975E-2</v>
      </c>
      <c r="N8086" s="101">
        <f t="shared" ca="1" si="1137"/>
        <v>1072.8064182680657</v>
      </c>
      <c r="O8086" s="101">
        <f t="shared" ca="1" si="1131"/>
        <v>0.12508439747814656</v>
      </c>
      <c r="Q8086" s="12">
        <f t="shared" ca="1" si="1132"/>
        <v>5.6000000000000005</v>
      </c>
      <c r="R8086" s="101">
        <f t="shared" ca="1" si="1133"/>
        <v>0.37590844998586559</v>
      </c>
      <c r="S8086" s="13"/>
      <c r="T8086" s="101">
        <f t="shared" ca="1" si="1134"/>
        <v>0</v>
      </c>
      <c r="U8086" s="101">
        <f t="shared" si="1135"/>
        <v>0</v>
      </c>
      <c r="V8086" s="101">
        <f t="shared" ca="1" si="1136"/>
        <v>123.97514634616238</v>
      </c>
    </row>
    <row r="8087" spans="2:22" x14ac:dyDescent="0.3">
      <c r="B8087" s="13">
        <v>2023</v>
      </c>
      <c r="C8087" s="13">
        <v>12</v>
      </c>
      <c r="D8087" s="13">
        <v>1</v>
      </c>
      <c r="E8087" s="83" t="s">
        <v>434</v>
      </c>
      <c r="F8087" s="13">
        <v>6</v>
      </c>
      <c r="G8087" s="13">
        <v>8</v>
      </c>
      <c r="H8087" s="13" t="s">
        <v>69</v>
      </c>
      <c r="I8087" s="13" t="s">
        <v>54</v>
      </c>
      <c r="J8087" s="13"/>
      <c r="K8087" s="13" t="s">
        <v>28</v>
      </c>
      <c r="L8087" s="12">
        <f t="shared" ca="1" si="1129"/>
        <v>1.6442742189645478</v>
      </c>
      <c r="M8087" s="101">
        <f t="shared" ca="1" si="1130"/>
        <v>8.6603923112862732E-2</v>
      </c>
      <c r="N8087" s="101">
        <f t="shared" ca="1" si="1137"/>
        <v>1072.8064182680657</v>
      </c>
      <c r="O8087" s="101">
        <f t="shared" ca="1" si="1131"/>
        <v>0.1774171882262747</v>
      </c>
      <c r="Q8087" s="12">
        <f t="shared" ca="1" si="1132"/>
        <v>4.3292988641774599</v>
      </c>
      <c r="R8087" s="101">
        <f t="shared" ca="1" si="1133"/>
        <v>0.22728733621727298</v>
      </c>
      <c r="S8087" s="13"/>
      <c r="T8087" s="101">
        <f t="shared" ca="1" si="1134"/>
        <v>0</v>
      </c>
      <c r="U8087" s="101">
        <f t="shared" si="1135"/>
        <v>0</v>
      </c>
      <c r="V8087" s="101">
        <f t="shared" ca="1" si="1136"/>
        <v>123.52057167372783</v>
      </c>
    </row>
    <row r="8088" spans="2:22" x14ac:dyDescent="0.3">
      <c r="B8088" s="13">
        <v>2023</v>
      </c>
      <c r="C8088" s="13">
        <v>12</v>
      </c>
      <c r="D8088" s="13">
        <v>1</v>
      </c>
      <c r="E8088" s="83" t="s">
        <v>434</v>
      </c>
      <c r="F8088" s="13">
        <v>6</v>
      </c>
      <c r="G8088" s="13">
        <v>9</v>
      </c>
      <c r="H8088" s="13" t="s">
        <v>69</v>
      </c>
      <c r="I8088" s="13" t="s">
        <v>54</v>
      </c>
      <c r="J8088" s="13"/>
      <c r="K8088" s="13" t="s">
        <v>28</v>
      </c>
      <c r="L8088" s="12">
        <f t="shared" ca="1" si="1129"/>
        <v>1.7315898669421881</v>
      </c>
      <c r="M8088" s="101">
        <f t="shared" ca="1" si="1130"/>
        <v>9.1202838291845043E-2</v>
      </c>
      <c r="N8088" s="101">
        <f t="shared" ca="1" si="1137"/>
        <v>1072.8064182680657</v>
      </c>
      <c r="O8088" s="101">
        <f t="shared" ca="1" si="1131"/>
        <v>0.1868385466430621</v>
      </c>
      <c r="Q8088" s="12">
        <f t="shared" ca="1" si="1132"/>
        <v>0</v>
      </c>
      <c r="R8088" s="101">
        <f t="shared" ca="1" si="1133"/>
        <v>0</v>
      </c>
      <c r="S8088" s="13"/>
      <c r="T8088" s="101">
        <f t="shared" ca="1" si="1134"/>
        <v>9.1202838291845043E-2</v>
      </c>
      <c r="U8088" s="101">
        <f t="shared" si="1135"/>
        <v>0</v>
      </c>
      <c r="V8088" s="101">
        <f t="shared" ca="1" si="1136"/>
        <v>123.61177451201968</v>
      </c>
    </row>
    <row r="8089" spans="2:22" x14ac:dyDescent="0.3">
      <c r="B8089" s="13">
        <v>2023</v>
      </c>
      <c r="C8089" s="13">
        <v>12</v>
      </c>
      <c r="D8089" s="13">
        <v>1</v>
      </c>
      <c r="E8089" s="83" t="s">
        <v>434</v>
      </c>
      <c r="F8089" s="13">
        <v>6</v>
      </c>
      <c r="G8089" s="13">
        <v>10</v>
      </c>
      <c r="H8089" s="13" t="s">
        <v>70</v>
      </c>
      <c r="I8089" s="13" t="s">
        <v>54</v>
      </c>
      <c r="J8089" s="13"/>
      <c r="K8089" s="13" t="s">
        <v>28</v>
      </c>
      <c r="L8089" s="12">
        <f t="shared" ca="1" si="1129"/>
        <v>1.4512341275408289</v>
      </c>
      <c r="M8089" s="101">
        <f t="shared" ca="1" si="1130"/>
        <v>4.5946072477942641E-2</v>
      </c>
      <c r="N8089" s="101">
        <f t="shared" ca="1" si="1137"/>
        <v>1072.8064182680657</v>
      </c>
      <c r="O8089" s="101">
        <f t="shared" ca="1" si="1131"/>
        <v>4.5946072477942641E-2</v>
      </c>
      <c r="Q8089" s="12">
        <f t="shared" ca="1" si="1132"/>
        <v>5.6000000000000005</v>
      </c>
      <c r="R8089" s="101">
        <f t="shared" ca="1" si="1133"/>
        <v>0.3511930311036689</v>
      </c>
      <c r="S8089" s="13"/>
      <c r="T8089" s="101">
        <f t="shared" ca="1" si="1134"/>
        <v>0</v>
      </c>
      <c r="U8089" s="101">
        <f t="shared" si="1135"/>
        <v>0</v>
      </c>
      <c r="V8089" s="101">
        <f t="shared" ca="1" si="1136"/>
        <v>122.90938844981235</v>
      </c>
    </row>
    <row r="8090" spans="2:22" x14ac:dyDescent="0.3">
      <c r="B8090" s="13">
        <v>2023</v>
      </c>
      <c r="C8090" s="13">
        <v>12</v>
      </c>
      <c r="D8090" s="13">
        <v>1</v>
      </c>
      <c r="E8090" s="83" t="s">
        <v>434</v>
      </c>
      <c r="F8090" s="13">
        <v>6</v>
      </c>
      <c r="G8090" s="13">
        <v>11</v>
      </c>
      <c r="H8090" s="13" t="s">
        <v>70</v>
      </c>
      <c r="I8090" s="13" t="s">
        <v>54</v>
      </c>
      <c r="J8090" s="13"/>
      <c r="K8090" s="13" t="s">
        <v>28</v>
      </c>
      <c r="L8090" s="12">
        <f t="shared" ca="1" si="1129"/>
        <v>2.3302045250168244</v>
      </c>
      <c r="M8090" s="101">
        <f t="shared" ca="1" si="1130"/>
        <v>7.377427526203266E-2</v>
      </c>
      <c r="N8090" s="101">
        <f t="shared" ca="1" si="1137"/>
        <v>1072.8064182680657</v>
      </c>
      <c r="O8090" s="101">
        <f t="shared" ca="1" si="1131"/>
        <v>7.377427526203266E-2</v>
      </c>
      <c r="Q8090" s="12">
        <f t="shared" ca="1" si="1132"/>
        <v>5.6000000000000005</v>
      </c>
      <c r="R8090" s="101">
        <f t="shared" ca="1" si="1133"/>
        <v>0.27678818695732588</v>
      </c>
      <c r="S8090" s="13"/>
      <c r="T8090" s="101">
        <f t="shared" ca="1" si="1134"/>
        <v>0</v>
      </c>
      <c r="U8090" s="101">
        <f t="shared" si="1135"/>
        <v>0</v>
      </c>
      <c r="V8090" s="101">
        <f t="shared" ca="1" si="1136"/>
        <v>122.35581207589769</v>
      </c>
    </row>
    <row r="8091" spans="2:22" x14ac:dyDescent="0.3">
      <c r="B8091" s="13">
        <v>2023</v>
      </c>
      <c r="C8091" s="13">
        <v>12</v>
      </c>
      <c r="D8091" s="13">
        <v>1</v>
      </c>
      <c r="E8091" s="83" t="s">
        <v>434</v>
      </c>
      <c r="F8091" s="13">
        <v>6</v>
      </c>
      <c r="G8091" s="13">
        <v>12</v>
      </c>
      <c r="H8091" s="13" t="s">
        <v>70</v>
      </c>
      <c r="I8091" s="13" t="s">
        <v>54</v>
      </c>
      <c r="J8091" s="13"/>
      <c r="K8091" s="13" t="s">
        <v>28</v>
      </c>
      <c r="L8091" s="12">
        <f t="shared" ca="1" si="1129"/>
        <v>1.5792831374714973</v>
      </c>
      <c r="M8091" s="101">
        <f t="shared" ca="1" si="1130"/>
        <v>5.0000104132347609E-2</v>
      </c>
      <c r="N8091" s="101">
        <f t="shared" ca="1" si="1137"/>
        <v>1072.8064182680657</v>
      </c>
      <c r="O8091" s="101">
        <f t="shared" ca="1" si="1131"/>
        <v>5.0000104132347609E-2</v>
      </c>
      <c r="Q8091" s="12">
        <f t="shared" ca="1" si="1132"/>
        <v>0</v>
      </c>
      <c r="R8091" s="101">
        <f t="shared" ca="1" si="1133"/>
        <v>0</v>
      </c>
      <c r="S8091" s="13"/>
      <c r="T8091" s="101">
        <f t="shared" ca="1" si="1134"/>
        <v>5.0000104132347609E-2</v>
      </c>
      <c r="U8091" s="101">
        <f t="shared" si="1135"/>
        <v>0</v>
      </c>
      <c r="V8091" s="101">
        <f t="shared" ca="1" si="1136"/>
        <v>122.40581218003004</v>
      </c>
    </row>
    <row r="8092" spans="2:22" x14ac:dyDescent="0.3">
      <c r="B8092" s="13">
        <v>2023</v>
      </c>
      <c r="C8092" s="13">
        <v>12</v>
      </c>
      <c r="D8092" s="13">
        <v>1</v>
      </c>
      <c r="E8092" s="83" t="s">
        <v>434</v>
      </c>
      <c r="F8092" s="13">
        <v>6</v>
      </c>
      <c r="G8092" s="13">
        <v>13</v>
      </c>
      <c r="H8092" s="13" t="s">
        <v>70</v>
      </c>
      <c r="I8092" s="13" t="s">
        <v>54</v>
      </c>
      <c r="J8092" s="13"/>
      <c r="K8092" s="13" t="s">
        <v>28</v>
      </c>
      <c r="L8092" s="12">
        <f t="shared" ca="1" si="1129"/>
        <v>1.6402859315363352</v>
      </c>
      <c r="M8092" s="101">
        <f t="shared" ca="1" si="1130"/>
        <v>5.1931452592440371E-2</v>
      </c>
      <c r="N8092" s="101">
        <f t="shared" ca="1" si="1137"/>
        <v>1072.8064182680657</v>
      </c>
      <c r="O8092" s="101">
        <f t="shared" ca="1" si="1131"/>
        <v>5.1931452592440371E-2</v>
      </c>
      <c r="Q8092" s="12">
        <f t="shared" ca="1" si="1132"/>
        <v>5.6000000000000005</v>
      </c>
      <c r="R8092" s="101">
        <f t="shared" ca="1" si="1133"/>
        <v>0.33518979589544928</v>
      </c>
      <c r="S8092" s="13"/>
      <c r="T8092" s="101">
        <f t="shared" ca="1" si="1134"/>
        <v>0</v>
      </c>
      <c r="U8092" s="101">
        <f t="shared" si="1135"/>
        <v>0</v>
      </c>
      <c r="V8092" s="101">
        <f t="shared" ca="1" si="1136"/>
        <v>121.73543258823915</v>
      </c>
    </row>
    <row r="8093" spans="2:22" x14ac:dyDescent="0.3">
      <c r="B8093" s="13">
        <v>2023</v>
      </c>
      <c r="C8093" s="13">
        <v>12</v>
      </c>
      <c r="D8093" s="13">
        <v>1</v>
      </c>
      <c r="E8093" s="83" t="s">
        <v>434</v>
      </c>
      <c r="F8093" s="13">
        <v>6</v>
      </c>
      <c r="G8093" s="13">
        <v>14</v>
      </c>
      <c r="H8093" s="13" t="s">
        <v>70</v>
      </c>
      <c r="I8093" s="13" t="s">
        <v>54</v>
      </c>
      <c r="J8093" s="13"/>
      <c r="K8093" s="13" t="s">
        <v>28</v>
      </c>
      <c r="L8093" s="12">
        <f t="shared" ca="1" si="1129"/>
        <v>1.7850570867159437</v>
      </c>
      <c r="M8093" s="101">
        <f t="shared" ca="1" si="1130"/>
        <v>5.6514907365426775E-2</v>
      </c>
      <c r="N8093" s="101">
        <f t="shared" ca="1" si="1137"/>
        <v>1072.8064182680657</v>
      </c>
      <c r="O8093" s="101">
        <f t="shared" ca="1" si="1131"/>
        <v>5.6514907365426775E-2</v>
      </c>
      <c r="Q8093" s="12">
        <f t="shared" ca="1" si="1132"/>
        <v>5.6000000000000005</v>
      </c>
      <c r="R8093" s="101">
        <f t="shared" ca="1" si="1133"/>
        <v>0.32293491760949539</v>
      </c>
      <c r="S8093" s="13"/>
      <c r="T8093" s="101">
        <f t="shared" ca="1" si="1134"/>
        <v>0</v>
      </c>
      <c r="U8093" s="101">
        <f t="shared" si="1135"/>
        <v>0</v>
      </c>
      <c r="V8093" s="101">
        <f t="shared" ca="1" si="1136"/>
        <v>121.08956275302015</v>
      </c>
    </row>
    <row r="8094" spans="2:22" x14ac:dyDescent="0.3">
      <c r="B8094" s="13">
        <v>2023</v>
      </c>
      <c r="C8094" s="13">
        <v>12</v>
      </c>
      <c r="D8094" s="13">
        <v>1</v>
      </c>
      <c r="E8094" s="83" t="s">
        <v>434</v>
      </c>
      <c r="F8094" s="13">
        <v>6</v>
      </c>
      <c r="G8094" s="13">
        <v>15</v>
      </c>
      <c r="H8094" s="13" t="s">
        <v>70</v>
      </c>
      <c r="I8094" s="13" t="s">
        <v>54</v>
      </c>
      <c r="J8094" s="13"/>
      <c r="K8094" s="13" t="s">
        <v>28</v>
      </c>
      <c r="L8094" s="12">
        <f t="shared" ca="1" si="1129"/>
        <v>1.5781682542734194</v>
      </c>
      <c r="M8094" s="101">
        <f t="shared" ca="1" si="1130"/>
        <v>4.9964806930296458E-2</v>
      </c>
      <c r="N8094" s="101">
        <f t="shared" ca="1" si="1137"/>
        <v>1072.8064182680657</v>
      </c>
      <c r="O8094" s="101">
        <f t="shared" ca="1" si="1131"/>
        <v>4.9964806930296458E-2</v>
      </c>
      <c r="Q8094" s="12">
        <f t="shared" ca="1" si="1132"/>
        <v>5.6000000000000005</v>
      </c>
      <c r="R8094" s="101">
        <f t="shared" ca="1" si="1133"/>
        <v>0.34044805727575511</v>
      </c>
      <c r="S8094" s="13"/>
      <c r="T8094" s="101">
        <f t="shared" ca="1" si="1134"/>
        <v>0</v>
      </c>
      <c r="U8094" s="101">
        <f t="shared" si="1135"/>
        <v>0</v>
      </c>
      <c r="V8094" s="101">
        <f t="shared" ca="1" si="1136"/>
        <v>120.40866663846865</v>
      </c>
    </row>
    <row r="8095" spans="2:22" x14ac:dyDescent="0.3">
      <c r="B8095" s="13">
        <v>2023</v>
      </c>
      <c r="C8095" s="13">
        <v>12</v>
      </c>
      <c r="D8095" s="13">
        <v>1</v>
      </c>
      <c r="E8095" s="83" t="s">
        <v>434</v>
      </c>
      <c r="F8095" s="13">
        <v>6</v>
      </c>
      <c r="G8095" s="13">
        <v>16</v>
      </c>
      <c r="H8095" s="13" t="s">
        <v>71</v>
      </c>
      <c r="I8095" s="13" t="s">
        <v>54</v>
      </c>
      <c r="J8095" s="13"/>
      <c r="K8095" s="13" t="s">
        <v>28</v>
      </c>
      <c r="L8095" s="12">
        <f t="shared" ca="1" si="1129"/>
        <v>1.4592868211248449</v>
      </c>
      <c r="M8095" s="101">
        <f t="shared" ca="1" si="1130"/>
        <v>0.12711847498818524</v>
      </c>
      <c r="N8095" s="101">
        <f t="shared" ca="1" si="1137"/>
        <v>1073.0945058080029</v>
      </c>
      <c r="O8095" s="101">
        <f t="shared" ca="1" si="1131"/>
        <v>0.41129999053403749</v>
      </c>
      <c r="Q8095" s="12">
        <f t="shared" ca="1" si="1132"/>
        <v>5.6000000000000005</v>
      </c>
      <c r="R8095" s="101">
        <f t="shared" ca="1" si="1133"/>
        <v>0.35051137059178195</v>
      </c>
      <c r="S8095" s="13"/>
      <c r="T8095" s="101">
        <f t="shared" ca="1" si="1134"/>
        <v>0</v>
      </c>
      <c r="U8095" s="101">
        <f t="shared" ca="1" si="1135"/>
        <v>0.28808753993706315</v>
      </c>
      <c r="V8095" s="101">
        <f t="shared" ca="1" si="1136"/>
        <v>119.99573143722215</v>
      </c>
    </row>
    <row r="8096" spans="2:22" x14ac:dyDescent="0.3">
      <c r="B8096" s="13">
        <v>2023</v>
      </c>
      <c r="C8096" s="13">
        <v>12</v>
      </c>
      <c r="D8096" s="13">
        <v>1</v>
      </c>
      <c r="E8096" s="83" t="s">
        <v>434</v>
      </c>
      <c r="F8096" s="13">
        <v>6</v>
      </c>
      <c r="G8096" s="13">
        <v>17</v>
      </c>
      <c r="H8096" s="13" t="s">
        <v>71</v>
      </c>
      <c r="I8096" s="13" t="s">
        <v>54</v>
      </c>
      <c r="J8096" s="13"/>
      <c r="K8096" s="13" t="s">
        <v>28</v>
      </c>
      <c r="L8096" s="12">
        <f t="shared" ca="1" si="1129"/>
        <v>2.2580316400767457</v>
      </c>
      <c r="M8096" s="101">
        <f t="shared" ca="1" si="1130"/>
        <v>0.19669713616708534</v>
      </c>
      <c r="N8096" s="101">
        <f t="shared" ca="1" si="1137"/>
        <v>1073.5402788876147</v>
      </c>
      <c r="O8096" s="101">
        <f t="shared" ca="1" si="1131"/>
        <v>0.6364262177556308</v>
      </c>
      <c r="Q8096" s="12">
        <f t="shared" ca="1" si="1132"/>
        <v>5.6000000000000005</v>
      </c>
      <c r="R8096" s="101">
        <f t="shared" ca="1" si="1133"/>
        <v>0.28289762166750354</v>
      </c>
      <c r="S8096" s="13"/>
      <c r="T8096" s="101">
        <f t="shared" ca="1" si="1134"/>
        <v>0</v>
      </c>
      <c r="U8096" s="101">
        <f t="shared" ca="1" si="1135"/>
        <v>0.44577307961181756</v>
      </c>
      <c r="V8096" s="101">
        <f t="shared" ca="1" si="1136"/>
        <v>119.87570927349896</v>
      </c>
    </row>
    <row r="8097" spans="2:22" x14ac:dyDescent="0.3">
      <c r="B8097" s="13">
        <v>2023</v>
      </c>
      <c r="C8097" s="13">
        <v>12</v>
      </c>
      <c r="D8097" s="13">
        <v>1</v>
      </c>
      <c r="E8097" s="83" t="s">
        <v>434</v>
      </c>
      <c r="F8097" s="13">
        <v>6</v>
      </c>
      <c r="G8097" s="13">
        <v>18</v>
      </c>
      <c r="H8097" s="13" t="s">
        <v>71</v>
      </c>
      <c r="I8097" s="13" t="s">
        <v>54</v>
      </c>
      <c r="J8097" s="13"/>
      <c r="K8097" s="13" t="s">
        <v>28</v>
      </c>
      <c r="L8097" s="12">
        <f t="shared" ca="1" si="1129"/>
        <v>1.9637290682816944</v>
      </c>
      <c r="M8097" s="101">
        <f t="shared" ca="1" si="1130"/>
        <v>0.17106043913801841</v>
      </c>
      <c r="N8097" s="101">
        <f t="shared" ca="1" si="1137"/>
        <v>1073.9279517345112</v>
      </c>
      <c r="O8097" s="101">
        <f t="shared" ca="1" si="1131"/>
        <v>0.55347703789519553</v>
      </c>
      <c r="Q8097" s="12">
        <f t="shared" ca="1" si="1132"/>
        <v>0</v>
      </c>
      <c r="R8097" s="101">
        <f t="shared" ca="1" si="1133"/>
        <v>0</v>
      </c>
      <c r="S8097" s="13"/>
      <c r="T8097" s="101">
        <f t="shared" ca="1" si="1134"/>
        <v>0.17106043913801841</v>
      </c>
      <c r="U8097" s="101">
        <f t="shared" ca="1" si="1135"/>
        <v>0.38767284689661113</v>
      </c>
      <c r="V8097" s="101">
        <f t="shared" ca="1" si="1136"/>
        <v>120.43444255953358</v>
      </c>
    </row>
    <row r="8098" spans="2:22" x14ac:dyDescent="0.3">
      <c r="B8098" s="13">
        <v>2023</v>
      </c>
      <c r="C8098" s="13">
        <v>12</v>
      </c>
      <c r="D8098" s="13">
        <v>1</v>
      </c>
      <c r="E8098" s="83" t="s">
        <v>434</v>
      </c>
      <c r="F8098" s="13">
        <v>6</v>
      </c>
      <c r="G8098" s="13">
        <v>19</v>
      </c>
      <c r="H8098" s="13" t="s">
        <v>71</v>
      </c>
      <c r="I8098" s="13" t="s">
        <v>54</v>
      </c>
      <c r="J8098" s="13"/>
      <c r="K8098" s="13" t="s">
        <v>28</v>
      </c>
      <c r="L8098" s="12">
        <f t="shared" ca="1" si="1129"/>
        <v>3.0694509774404177</v>
      </c>
      <c r="M8098" s="101">
        <f t="shared" ca="1" si="1130"/>
        <v>0.26737987464483481</v>
      </c>
      <c r="N8098" s="101">
        <f t="shared" ca="1" si="1137"/>
        <v>1074.5339125149742</v>
      </c>
      <c r="O8098" s="101">
        <f t="shared" ca="1" si="1131"/>
        <v>0.86512475799158173</v>
      </c>
      <c r="Q8098" s="12">
        <f t="shared" ca="1" si="1132"/>
        <v>0</v>
      </c>
      <c r="R8098" s="101">
        <f t="shared" ca="1" si="1133"/>
        <v>0</v>
      </c>
      <c r="S8098" s="13"/>
      <c r="T8098" s="101">
        <f t="shared" ca="1" si="1134"/>
        <v>0.26737987464483481</v>
      </c>
      <c r="U8098" s="101">
        <f t="shared" ca="1" si="1135"/>
        <v>0.60596078046302915</v>
      </c>
      <c r="V8098" s="101">
        <f t="shared" ca="1" si="1136"/>
        <v>121.30778321464145</v>
      </c>
    </row>
    <row r="8099" spans="2:22" x14ac:dyDescent="0.3">
      <c r="B8099" s="13">
        <v>2023</v>
      </c>
      <c r="C8099" s="13">
        <v>12</v>
      </c>
      <c r="D8099" s="13">
        <v>1</v>
      </c>
      <c r="E8099" s="83" t="s">
        <v>434</v>
      </c>
      <c r="F8099" s="13">
        <v>6</v>
      </c>
      <c r="G8099" s="13">
        <v>20</v>
      </c>
      <c r="H8099" s="13" t="s">
        <v>69</v>
      </c>
      <c r="I8099" s="13" t="s">
        <v>54</v>
      </c>
      <c r="J8099" s="13"/>
      <c r="K8099" s="13" t="s">
        <v>28</v>
      </c>
      <c r="L8099" s="12">
        <f t="shared" ca="1" si="1129"/>
        <v>1.8777113353402604</v>
      </c>
      <c r="M8099" s="101">
        <f t="shared" ca="1" si="1130"/>
        <v>9.8899056032371521E-2</v>
      </c>
      <c r="N8099" s="101">
        <f t="shared" ca="1" si="1137"/>
        <v>1074.5339125149742</v>
      </c>
      <c r="O8099" s="101">
        <f t="shared" ca="1" si="1131"/>
        <v>0.20260505308321408</v>
      </c>
      <c r="Q8099" s="12">
        <f t="shared" ca="1" si="1132"/>
        <v>0</v>
      </c>
      <c r="R8099" s="101">
        <f t="shared" ca="1" si="1133"/>
        <v>0</v>
      </c>
      <c r="S8099" s="13"/>
      <c r="T8099" s="101">
        <f t="shared" ca="1" si="1134"/>
        <v>9.8899056032371521E-2</v>
      </c>
      <c r="U8099" s="101">
        <f t="shared" si="1135"/>
        <v>0</v>
      </c>
      <c r="V8099" s="101">
        <f t="shared" ca="1" si="1136"/>
        <v>121.40668227067381</v>
      </c>
    </row>
    <row r="8100" spans="2:22" x14ac:dyDescent="0.3">
      <c r="B8100" s="13">
        <v>2023</v>
      </c>
      <c r="C8100" s="13">
        <v>12</v>
      </c>
      <c r="D8100" s="13">
        <v>1</v>
      </c>
      <c r="E8100" s="83" t="s">
        <v>434</v>
      </c>
      <c r="F8100" s="13">
        <v>6</v>
      </c>
      <c r="G8100" s="13">
        <v>21</v>
      </c>
      <c r="H8100" s="13" t="s">
        <v>69</v>
      </c>
      <c r="I8100" s="13" t="s">
        <v>54</v>
      </c>
      <c r="J8100" s="13"/>
      <c r="K8100" s="13" t="s">
        <v>28</v>
      </c>
      <c r="L8100" s="12">
        <f t="shared" ca="1" si="1129"/>
        <v>1.9626900017695312</v>
      </c>
      <c r="M8100" s="101">
        <f t="shared" ca="1" si="1130"/>
        <v>0.10337488239320121</v>
      </c>
      <c r="N8100" s="101">
        <f t="shared" ca="1" si="1137"/>
        <v>1074.5339125149742</v>
      </c>
      <c r="O8100" s="101">
        <f t="shared" ca="1" si="1131"/>
        <v>0.21177425119093241</v>
      </c>
      <c r="Q8100" s="12">
        <f t="shared" ca="1" si="1132"/>
        <v>0</v>
      </c>
      <c r="R8100" s="101">
        <f t="shared" ca="1" si="1133"/>
        <v>0</v>
      </c>
      <c r="S8100" s="13"/>
      <c r="T8100" s="101">
        <f t="shared" ca="1" si="1134"/>
        <v>0.10337488239320121</v>
      </c>
      <c r="U8100" s="101">
        <f t="shared" si="1135"/>
        <v>0</v>
      </c>
      <c r="V8100" s="101">
        <f t="shared" ca="1" si="1136"/>
        <v>121.51005715306701</v>
      </c>
    </row>
    <row r="8101" spans="2:22" x14ac:dyDescent="0.3">
      <c r="B8101" s="13">
        <v>2023</v>
      </c>
      <c r="C8101" s="13">
        <v>12</v>
      </c>
      <c r="D8101" s="13">
        <v>1</v>
      </c>
      <c r="E8101" s="83" t="s">
        <v>434</v>
      </c>
      <c r="F8101" s="13">
        <v>6</v>
      </c>
      <c r="G8101" s="13">
        <v>22</v>
      </c>
      <c r="H8101" s="13" t="s">
        <v>69</v>
      </c>
      <c r="I8101" s="13" t="s">
        <v>54</v>
      </c>
      <c r="J8101" s="13"/>
      <c r="K8101" s="13" t="s">
        <v>28</v>
      </c>
      <c r="L8101" s="12">
        <f t="shared" ca="1" si="1129"/>
        <v>2.1645578097529894</v>
      </c>
      <c r="M8101" s="101">
        <f t="shared" ca="1" si="1130"/>
        <v>0.11400725983968996</v>
      </c>
      <c r="N8101" s="101">
        <f t="shared" ca="1" si="1137"/>
        <v>1074.5339125149742</v>
      </c>
      <c r="O8101" s="101">
        <f t="shared" ca="1" si="1131"/>
        <v>0.23355578767234755</v>
      </c>
      <c r="Q8101" s="12">
        <f t="shared" ca="1" si="1132"/>
        <v>0</v>
      </c>
      <c r="R8101" s="101">
        <f t="shared" ca="1" si="1133"/>
        <v>0</v>
      </c>
      <c r="S8101" s="13"/>
      <c r="T8101" s="101">
        <f t="shared" ca="1" si="1134"/>
        <v>0.11400725983968996</v>
      </c>
      <c r="U8101" s="101">
        <f t="shared" si="1135"/>
        <v>0</v>
      </c>
      <c r="V8101" s="101">
        <f t="shared" ca="1" si="1136"/>
        <v>121.62406441290671</v>
      </c>
    </row>
    <row r="8102" spans="2:22" x14ac:dyDescent="0.3">
      <c r="B8102" s="13">
        <v>2023</v>
      </c>
      <c r="C8102" s="13">
        <v>12</v>
      </c>
      <c r="D8102" s="13">
        <v>1</v>
      </c>
      <c r="E8102" s="83" t="s">
        <v>434</v>
      </c>
      <c r="F8102" s="13">
        <v>6</v>
      </c>
      <c r="G8102" s="13">
        <v>23</v>
      </c>
      <c r="H8102" s="13" t="s">
        <v>69</v>
      </c>
      <c r="I8102" s="13" t="s">
        <v>54</v>
      </c>
      <c r="J8102" s="13"/>
      <c r="K8102" s="13" t="s">
        <v>28</v>
      </c>
      <c r="L8102" s="12">
        <f t="shared" ca="1" si="1129"/>
        <v>2.1852084442547657</v>
      </c>
      <c r="M8102" s="101">
        <f t="shared" ca="1" si="1130"/>
        <v>0.11509492875889851</v>
      </c>
      <c r="N8102" s="101">
        <f t="shared" ca="1" si="1137"/>
        <v>1074.5339125149742</v>
      </c>
      <c r="O8102" s="101">
        <f t="shared" ca="1" si="1131"/>
        <v>0.23578399113508922</v>
      </c>
      <c r="Q8102" s="12">
        <f t="shared" ca="1" si="1132"/>
        <v>0</v>
      </c>
      <c r="R8102" s="101">
        <f t="shared" ca="1" si="1133"/>
        <v>0</v>
      </c>
      <c r="S8102" s="13"/>
      <c r="T8102" s="101">
        <f t="shared" ca="1" si="1134"/>
        <v>0.11509492875889851</v>
      </c>
      <c r="U8102" s="101">
        <f t="shared" si="1135"/>
        <v>0</v>
      </c>
      <c r="V8102" s="101">
        <f t="shared" ca="1" si="1136"/>
        <v>121.7391593416656</v>
      </c>
    </row>
    <row r="8103" spans="2:22" x14ac:dyDescent="0.3">
      <c r="B8103" s="13">
        <v>2023</v>
      </c>
      <c r="C8103" s="13">
        <v>12</v>
      </c>
      <c r="D8103" s="13">
        <v>2</v>
      </c>
      <c r="E8103" s="83" t="s">
        <v>435</v>
      </c>
      <c r="F8103" s="13">
        <v>7</v>
      </c>
      <c r="G8103" s="13">
        <v>0</v>
      </c>
      <c r="H8103" s="13" t="s">
        <v>69</v>
      </c>
      <c r="I8103" s="13" t="s">
        <v>54</v>
      </c>
      <c r="J8103" s="13"/>
      <c r="K8103" s="13" t="s">
        <v>28</v>
      </c>
      <c r="L8103" s="12">
        <f t="shared" ca="1" si="1129"/>
        <v>2.1047704257756585</v>
      </c>
      <c r="M8103" s="101">
        <f t="shared" ca="1" si="1130"/>
        <v>0.11085825832560393</v>
      </c>
      <c r="N8103" s="101">
        <f t="shared" ca="1" si="1137"/>
        <v>1074.5339125149742</v>
      </c>
      <c r="O8103" s="101">
        <f t="shared" ca="1" si="1131"/>
        <v>0.22710472894119355</v>
      </c>
      <c r="Q8103" s="12">
        <f t="shared" ca="1" si="1132"/>
        <v>0</v>
      </c>
      <c r="R8103" s="101">
        <f t="shared" ca="1" si="1133"/>
        <v>0</v>
      </c>
      <c r="S8103" s="13"/>
      <c r="T8103" s="101">
        <f t="shared" ca="1" si="1134"/>
        <v>0.11085825832560393</v>
      </c>
      <c r="U8103" s="101">
        <f t="shared" si="1135"/>
        <v>0</v>
      </c>
      <c r="V8103" s="101">
        <f t="shared" ca="1" si="1136"/>
        <v>121.8500175999912</v>
      </c>
    </row>
    <row r="8104" spans="2:22" x14ac:dyDescent="0.3">
      <c r="B8104" s="13">
        <v>2023</v>
      </c>
      <c r="C8104" s="13">
        <v>12</v>
      </c>
      <c r="D8104" s="13">
        <v>2</v>
      </c>
      <c r="E8104" s="83" t="s">
        <v>435</v>
      </c>
      <c r="F8104" s="13">
        <v>7</v>
      </c>
      <c r="G8104" s="13">
        <v>1</v>
      </c>
      <c r="H8104" s="13" t="s">
        <v>69</v>
      </c>
      <c r="I8104" s="13" t="s">
        <v>54</v>
      </c>
      <c r="J8104" s="13"/>
      <c r="K8104" s="13" t="s">
        <v>28</v>
      </c>
      <c r="L8104" s="12">
        <f t="shared" ca="1" si="1129"/>
        <v>1.2279383289900203</v>
      </c>
      <c r="M8104" s="101">
        <f t="shared" ca="1" si="1130"/>
        <v>6.4675511787904372E-2</v>
      </c>
      <c r="N8104" s="101">
        <f t="shared" ca="1" si="1137"/>
        <v>1074.5339125149742</v>
      </c>
      <c r="O8104" s="101">
        <f t="shared" ca="1" si="1131"/>
        <v>0.13249454569802319</v>
      </c>
      <c r="Q8104" s="12">
        <f t="shared" ca="1" si="1132"/>
        <v>0</v>
      </c>
      <c r="R8104" s="101">
        <f t="shared" ca="1" si="1133"/>
        <v>0</v>
      </c>
      <c r="S8104" s="13"/>
      <c r="T8104" s="101">
        <f t="shared" ca="1" si="1134"/>
        <v>6.4675511787904372E-2</v>
      </c>
      <c r="U8104" s="101">
        <f t="shared" si="1135"/>
        <v>0</v>
      </c>
      <c r="V8104" s="101">
        <f t="shared" ca="1" si="1136"/>
        <v>121.91469311177912</v>
      </c>
    </row>
    <row r="8105" spans="2:22" x14ac:dyDescent="0.3">
      <c r="B8105" s="13">
        <v>2023</v>
      </c>
      <c r="C8105" s="13">
        <v>12</v>
      </c>
      <c r="D8105" s="13">
        <v>2</v>
      </c>
      <c r="E8105" s="83" t="s">
        <v>435</v>
      </c>
      <c r="F8105" s="13">
        <v>7</v>
      </c>
      <c r="G8105" s="13">
        <v>2</v>
      </c>
      <c r="H8105" s="13" t="s">
        <v>69</v>
      </c>
      <c r="I8105" s="13" t="s">
        <v>54</v>
      </c>
      <c r="J8105" s="13"/>
      <c r="K8105" s="13" t="s">
        <v>28</v>
      </c>
      <c r="L8105" s="12">
        <f t="shared" ca="1" si="1129"/>
        <v>1.30217581563283</v>
      </c>
      <c r="M8105" s="101">
        <f t="shared" ca="1" si="1130"/>
        <v>6.8585600209381162E-2</v>
      </c>
      <c r="N8105" s="101">
        <f t="shared" ca="1" si="1137"/>
        <v>1074.5339125149742</v>
      </c>
      <c r="O8105" s="101">
        <f t="shared" ca="1" si="1131"/>
        <v>0.14050477050678237</v>
      </c>
      <c r="Q8105" s="12">
        <f t="shared" ca="1" si="1132"/>
        <v>0</v>
      </c>
      <c r="R8105" s="101">
        <f t="shared" ca="1" si="1133"/>
        <v>0</v>
      </c>
      <c r="S8105" s="13"/>
      <c r="T8105" s="101">
        <f t="shared" ca="1" si="1134"/>
        <v>6.8585600209381162E-2</v>
      </c>
      <c r="U8105" s="101">
        <f t="shared" si="1135"/>
        <v>0</v>
      </c>
      <c r="V8105" s="101">
        <f t="shared" ca="1" si="1136"/>
        <v>121.98327871198849</v>
      </c>
    </row>
    <row r="8106" spans="2:22" x14ac:dyDescent="0.3">
      <c r="B8106" s="13">
        <v>2023</v>
      </c>
      <c r="C8106" s="13">
        <v>12</v>
      </c>
      <c r="D8106" s="13">
        <v>2</v>
      </c>
      <c r="E8106" s="83" t="s">
        <v>435</v>
      </c>
      <c r="F8106" s="13">
        <v>7</v>
      </c>
      <c r="G8106" s="13">
        <v>3</v>
      </c>
      <c r="H8106" s="13" t="s">
        <v>69</v>
      </c>
      <c r="I8106" s="13" t="s">
        <v>54</v>
      </c>
      <c r="J8106" s="13"/>
      <c r="K8106" s="13" t="s">
        <v>28</v>
      </c>
      <c r="L8106" s="12">
        <f t="shared" ca="1" si="1129"/>
        <v>1.0856108749041422</v>
      </c>
      <c r="M8106" s="101">
        <f t="shared" ca="1" si="1130"/>
        <v>5.7179124781201171E-2</v>
      </c>
      <c r="N8106" s="101">
        <f t="shared" ca="1" si="1137"/>
        <v>1074.5339125149742</v>
      </c>
      <c r="O8106" s="101">
        <f t="shared" ca="1" si="1131"/>
        <v>0.11713741340215694</v>
      </c>
      <c r="Q8106" s="12">
        <f t="shared" ca="1" si="1132"/>
        <v>0</v>
      </c>
      <c r="R8106" s="101">
        <f t="shared" ca="1" si="1133"/>
        <v>0</v>
      </c>
      <c r="S8106" s="13"/>
      <c r="T8106" s="101">
        <f t="shared" ca="1" si="1134"/>
        <v>5.7179124781201171E-2</v>
      </c>
      <c r="U8106" s="101">
        <f t="shared" si="1135"/>
        <v>0</v>
      </c>
      <c r="V8106" s="101">
        <f t="shared" ca="1" si="1136"/>
        <v>122.04045783676969</v>
      </c>
    </row>
    <row r="8107" spans="2:22" x14ac:dyDescent="0.3">
      <c r="B8107" s="13">
        <v>2023</v>
      </c>
      <c r="C8107" s="13">
        <v>12</v>
      </c>
      <c r="D8107" s="13">
        <v>2</v>
      </c>
      <c r="E8107" s="83" t="s">
        <v>435</v>
      </c>
      <c r="F8107" s="13">
        <v>7</v>
      </c>
      <c r="G8107" s="13">
        <v>4</v>
      </c>
      <c r="H8107" s="13" t="s">
        <v>69</v>
      </c>
      <c r="I8107" s="13" t="s">
        <v>54</v>
      </c>
      <c r="J8107" s="13"/>
      <c r="K8107" s="13" t="s">
        <v>28</v>
      </c>
      <c r="L8107" s="12">
        <f t="shared" ca="1" si="1129"/>
        <v>1.1860153153469162</v>
      </c>
      <c r="M8107" s="101">
        <f t="shared" ca="1" si="1130"/>
        <v>6.2467426659322076E-2</v>
      </c>
      <c r="N8107" s="101">
        <f t="shared" ca="1" si="1137"/>
        <v>1074.5339125149742</v>
      </c>
      <c r="O8107" s="101">
        <f t="shared" ca="1" si="1131"/>
        <v>0.12797105252593224</v>
      </c>
      <c r="Q8107" s="12">
        <f t="shared" ca="1" si="1132"/>
        <v>0</v>
      </c>
      <c r="R8107" s="101">
        <f t="shared" ca="1" si="1133"/>
        <v>0</v>
      </c>
      <c r="S8107" s="13"/>
      <c r="T8107" s="101">
        <f t="shared" ca="1" si="1134"/>
        <v>6.2467426659322076E-2</v>
      </c>
      <c r="U8107" s="101">
        <f t="shared" si="1135"/>
        <v>0</v>
      </c>
      <c r="V8107" s="101">
        <f t="shared" ca="1" si="1136"/>
        <v>122.10292526342901</v>
      </c>
    </row>
    <row r="8108" spans="2:22" x14ac:dyDescent="0.3">
      <c r="B8108" s="13">
        <v>2023</v>
      </c>
      <c r="C8108" s="13">
        <v>12</v>
      </c>
      <c r="D8108" s="13">
        <v>2</v>
      </c>
      <c r="E8108" s="83" t="s">
        <v>435</v>
      </c>
      <c r="F8108" s="13">
        <v>7</v>
      </c>
      <c r="G8108" s="13">
        <v>5</v>
      </c>
      <c r="H8108" s="13" t="s">
        <v>69</v>
      </c>
      <c r="I8108" s="13" t="s">
        <v>54</v>
      </c>
      <c r="J8108" s="13"/>
      <c r="K8108" s="13" t="s">
        <v>28</v>
      </c>
      <c r="L8108" s="12">
        <f t="shared" ca="1" si="1129"/>
        <v>1.2215103840323271</v>
      </c>
      <c r="M8108" s="101">
        <f t="shared" ca="1" si="1130"/>
        <v>6.4336951926982675E-2</v>
      </c>
      <c r="N8108" s="101">
        <f t="shared" ca="1" si="1137"/>
        <v>1074.5339125149742</v>
      </c>
      <c r="O8108" s="101">
        <f t="shared" ca="1" si="1131"/>
        <v>0.13180097043708811</v>
      </c>
      <c r="Q8108" s="12">
        <f t="shared" ca="1" si="1132"/>
        <v>0</v>
      </c>
      <c r="R8108" s="101">
        <f t="shared" ca="1" si="1133"/>
        <v>0</v>
      </c>
      <c r="S8108" s="13"/>
      <c r="T8108" s="101">
        <f t="shared" ca="1" si="1134"/>
        <v>6.4336951926982675E-2</v>
      </c>
      <c r="U8108" s="101">
        <f t="shared" si="1135"/>
        <v>0</v>
      </c>
      <c r="V8108" s="101">
        <f t="shared" ca="1" si="1136"/>
        <v>122.167262215356</v>
      </c>
    </row>
    <row r="8109" spans="2:22" x14ac:dyDescent="0.3">
      <c r="B8109" s="13">
        <v>2023</v>
      </c>
      <c r="C8109" s="13">
        <v>12</v>
      </c>
      <c r="D8109" s="13">
        <v>2</v>
      </c>
      <c r="E8109" s="83" t="s">
        <v>435</v>
      </c>
      <c r="F8109" s="13">
        <v>7</v>
      </c>
      <c r="G8109" s="13">
        <v>6</v>
      </c>
      <c r="H8109" s="13" t="s">
        <v>69</v>
      </c>
      <c r="I8109" s="13" t="s">
        <v>54</v>
      </c>
      <c r="J8109" s="13"/>
      <c r="K8109" s="13" t="s">
        <v>28</v>
      </c>
      <c r="L8109" s="12">
        <f t="shared" ca="1" si="1129"/>
        <v>1.1750759534439128</v>
      </c>
      <c r="M8109" s="101">
        <f t="shared" ca="1" si="1130"/>
        <v>6.1891250467890888E-2</v>
      </c>
      <c r="N8109" s="101">
        <f t="shared" ca="1" si="1137"/>
        <v>1074.5339125149742</v>
      </c>
      <c r="O8109" s="101">
        <f t="shared" ca="1" si="1131"/>
        <v>0.12679069537659818</v>
      </c>
      <c r="Q8109" s="12">
        <f t="shared" ca="1" si="1132"/>
        <v>0</v>
      </c>
      <c r="R8109" s="101">
        <f t="shared" ca="1" si="1133"/>
        <v>0</v>
      </c>
      <c r="S8109" s="13"/>
      <c r="T8109" s="101">
        <f t="shared" ca="1" si="1134"/>
        <v>6.1891250467890888E-2</v>
      </c>
      <c r="U8109" s="101">
        <f t="shared" si="1135"/>
        <v>0</v>
      </c>
      <c r="V8109" s="101">
        <f t="shared" ca="1" si="1136"/>
        <v>122.2291534658239</v>
      </c>
    </row>
    <row r="8110" spans="2:22" x14ac:dyDescent="0.3">
      <c r="B8110" s="13">
        <v>2023</v>
      </c>
      <c r="C8110" s="13">
        <v>12</v>
      </c>
      <c r="D8110" s="13">
        <v>2</v>
      </c>
      <c r="E8110" s="83" t="s">
        <v>435</v>
      </c>
      <c r="F8110" s="13">
        <v>7</v>
      </c>
      <c r="G8110" s="13">
        <v>7</v>
      </c>
      <c r="H8110" s="13" t="s">
        <v>69</v>
      </c>
      <c r="I8110" s="13" t="s">
        <v>54</v>
      </c>
      <c r="J8110" s="13"/>
      <c r="K8110" s="13" t="s">
        <v>28</v>
      </c>
      <c r="L8110" s="12">
        <f t="shared" ca="1" si="1129"/>
        <v>1.0432309789562075</v>
      </c>
      <c r="M8110" s="101">
        <f t="shared" ca="1" si="1130"/>
        <v>5.4946975661623453E-2</v>
      </c>
      <c r="N8110" s="101">
        <f t="shared" ca="1" si="1137"/>
        <v>1074.5339125149742</v>
      </c>
      <c r="O8110" s="101">
        <f t="shared" ca="1" si="1131"/>
        <v>0.11256462262937479</v>
      </c>
      <c r="Q8110" s="12">
        <f t="shared" ca="1" si="1132"/>
        <v>5.6000000000000005</v>
      </c>
      <c r="R8110" s="101">
        <f t="shared" ca="1" si="1133"/>
        <v>0.38573049763135714</v>
      </c>
      <c r="S8110" s="13"/>
      <c r="T8110" s="101">
        <f t="shared" ca="1" si="1134"/>
        <v>0</v>
      </c>
      <c r="U8110" s="101">
        <f t="shared" si="1135"/>
        <v>0</v>
      </c>
      <c r="V8110" s="101">
        <f t="shared" ca="1" si="1136"/>
        <v>121.45769247056118</v>
      </c>
    </row>
    <row r="8111" spans="2:22" x14ac:dyDescent="0.3">
      <c r="B8111" s="13">
        <v>2023</v>
      </c>
      <c r="C8111" s="13">
        <v>12</v>
      </c>
      <c r="D8111" s="13">
        <v>2</v>
      </c>
      <c r="E8111" s="83" t="s">
        <v>435</v>
      </c>
      <c r="F8111" s="13">
        <v>7</v>
      </c>
      <c r="G8111" s="13">
        <v>8</v>
      </c>
      <c r="H8111" s="13" t="s">
        <v>69</v>
      </c>
      <c r="I8111" s="13" t="s">
        <v>54</v>
      </c>
      <c r="J8111" s="13"/>
      <c r="K8111" s="13" t="s">
        <v>28</v>
      </c>
      <c r="L8111" s="12">
        <f t="shared" ca="1" si="1129"/>
        <v>2.2795467580759752</v>
      </c>
      <c r="M8111" s="101">
        <f t="shared" ca="1" si="1130"/>
        <v>0.12006372774786161</v>
      </c>
      <c r="N8111" s="101">
        <f t="shared" ca="1" si="1137"/>
        <v>1074.5339125149742</v>
      </c>
      <c r="O8111" s="101">
        <f t="shared" ca="1" si="1131"/>
        <v>0.24596309519639772</v>
      </c>
      <c r="Q8111" s="12">
        <f t="shared" ca="1" si="1132"/>
        <v>5.6000000000000005</v>
      </c>
      <c r="R8111" s="101">
        <f t="shared" ca="1" si="1133"/>
        <v>0.28107636692886878</v>
      </c>
      <c r="S8111" s="13"/>
      <c r="T8111" s="101">
        <f t="shared" ca="1" si="1134"/>
        <v>0</v>
      </c>
      <c r="U8111" s="101">
        <f t="shared" si="1135"/>
        <v>0</v>
      </c>
      <c r="V8111" s="101">
        <f t="shared" ca="1" si="1136"/>
        <v>120.89553973670344</v>
      </c>
    </row>
    <row r="8112" spans="2:22" x14ac:dyDescent="0.3">
      <c r="B8112" s="13">
        <v>2023</v>
      </c>
      <c r="C8112" s="13">
        <v>12</v>
      </c>
      <c r="D8112" s="13">
        <v>2</v>
      </c>
      <c r="E8112" s="83" t="s">
        <v>435</v>
      </c>
      <c r="F8112" s="13">
        <v>7</v>
      </c>
      <c r="G8112" s="13">
        <v>9</v>
      </c>
      <c r="H8112" s="13" t="s">
        <v>69</v>
      </c>
      <c r="I8112" s="13" t="s">
        <v>54</v>
      </c>
      <c r="J8112" s="13"/>
      <c r="K8112" s="13" t="s">
        <v>28</v>
      </c>
      <c r="L8112" s="12">
        <f t="shared" ca="1" si="1129"/>
        <v>2.042082423828953</v>
      </c>
      <c r="M8112" s="101">
        <f t="shared" ca="1" si="1130"/>
        <v>0.10755648126307096</v>
      </c>
      <c r="N8112" s="101">
        <f t="shared" ca="1" si="1137"/>
        <v>1074.5339125149742</v>
      </c>
      <c r="O8112" s="101">
        <f t="shared" ca="1" si="1131"/>
        <v>0.22034069353114402</v>
      </c>
      <c r="Q8112" s="12">
        <f t="shared" ca="1" si="1132"/>
        <v>5.6000000000000005</v>
      </c>
      <c r="R8112" s="101">
        <f t="shared" ca="1" si="1133"/>
        <v>0.30117772282287919</v>
      </c>
      <c r="S8112" s="13"/>
      <c r="T8112" s="101">
        <f t="shared" ca="1" si="1134"/>
        <v>0</v>
      </c>
      <c r="U8112" s="101">
        <f t="shared" si="1135"/>
        <v>0</v>
      </c>
      <c r="V8112" s="101">
        <f t="shared" ca="1" si="1136"/>
        <v>120.29318429105767</v>
      </c>
    </row>
    <row r="8113" spans="2:22" x14ac:dyDescent="0.3">
      <c r="B8113" s="13">
        <v>2023</v>
      </c>
      <c r="C8113" s="13">
        <v>12</v>
      </c>
      <c r="D8113" s="13">
        <v>2</v>
      </c>
      <c r="E8113" s="83" t="s">
        <v>435</v>
      </c>
      <c r="F8113" s="13">
        <v>7</v>
      </c>
      <c r="G8113" s="13">
        <v>10</v>
      </c>
      <c r="H8113" s="13" t="s">
        <v>70</v>
      </c>
      <c r="I8113" s="13" t="s">
        <v>54</v>
      </c>
      <c r="J8113" s="13"/>
      <c r="K8113" s="13" t="s">
        <v>28</v>
      </c>
      <c r="L8113" s="12">
        <f t="shared" ca="1" si="1129"/>
        <v>1.4794023385644179</v>
      </c>
      <c r="M8113" s="101">
        <f t="shared" ca="1" si="1130"/>
        <v>4.6837878038949475E-2</v>
      </c>
      <c r="N8113" s="101">
        <f t="shared" ca="1" si="1137"/>
        <v>1074.5339125149742</v>
      </c>
      <c r="O8113" s="101">
        <f t="shared" ca="1" si="1131"/>
        <v>4.6837878038949475E-2</v>
      </c>
      <c r="Q8113" s="12">
        <f t="shared" ca="1" si="1132"/>
        <v>0.15818415980478612</v>
      </c>
      <c r="R8113" s="101">
        <f t="shared" ca="1" si="1133"/>
        <v>0</v>
      </c>
      <c r="S8113" s="13"/>
      <c r="T8113" s="101">
        <f t="shared" ca="1" si="1134"/>
        <v>4.1829767539529945E-2</v>
      </c>
      <c r="U8113" s="101">
        <f t="shared" si="1135"/>
        <v>0</v>
      </c>
      <c r="V8113" s="101">
        <f t="shared" ca="1" si="1136"/>
        <v>120.3350140585972</v>
      </c>
    </row>
    <row r="8114" spans="2:22" x14ac:dyDescent="0.3">
      <c r="B8114" s="13">
        <v>2023</v>
      </c>
      <c r="C8114" s="13">
        <v>12</v>
      </c>
      <c r="D8114" s="13">
        <v>2</v>
      </c>
      <c r="E8114" s="83" t="s">
        <v>435</v>
      </c>
      <c r="F8114" s="13">
        <v>7</v>
      </c>
      <c r="G8114" s="13">
        <v>11</v>
      </c>
      <c r="H8114" s="13" t="s">
        <v>70</v>
      </c>
      <c r="I8114" s="13" t="s">
        <v>54</v>
      </c>
      <c r="J8114" s="13"/>
      <c r="K8114" s="13" t="s">
        <v>28</v>
      </c>
      <c r="L8114" s="12">
        <f t="shared" ca="1" si="1129"/>
        <v>1.7365418759039364</v>
      </c>
      <c r="M8114" s="101">
        <f t="shared" ca="1" si="1130"/>
        <v>5.4978915791118625E-2</v>
      </c>
      <c r="N8114" s="101">
        <f t="shared" ca="1" si="1137"/>
        <v>1074.5339125149742</v>
      </c>
      <c r="O8114" s="101">
        <f t="shared" ca="1" si="1131"/>
        <v>5.4978915791118625E-2</v>
      </c>
      <c r="Q8114" s="12">
        <f t="shared" ca="1" si="1132"/>
        <v>5.6000000000000005</v>
      </c>
      <c r="R8114" s="101">
        <f t="shared" ca="1" si="1133"/>
        <v>0.32704173020473182</v>
      </c>
      <c r="S8114" s="13"/>
      <c r="T8114" s="101">
        <f t="shared" ca="1" si="1134"/>
        <v>0</v>
      </c>
      <c r="U8114" s="101">
        <f t="shared" si="1135"/>
        <v>0</v>
      </c>
      <c r="V8114" s="101">
        <f t="shared" ca="1" si="1136"/>
        <v>119.68093059818774</v>
      </c>
    </row>
    <row r="8115" spans="2:22" x14ac:dyDescent="0.3">
      <c r="B8115" s="13">
        <v>2023</v>
      </c>
      <c r="C8115" s="13">
        <v>12</v>
      </c>
      <c r="D8115" s="13">
        <v>2</v>
      </c>
      <c r="E8115" s="83" t="s">
        <v>435</v>
      </c>
      <c r="F8115" s="13">
        <v>7</v>
      </c>
      <c r="G8115" s="13">
        <v>12</v>
      </c>
      <c r="H8115" s="13" t="s">
        <v>70</v>
      </c>
      <c r="I8115" s="13" t="s">
        <v>54</v>
      </c>
      <c r="J8115" s="13"/>
      <c r="K8115" s="13" t="s">
        <v>28</v>
      </c>
      <c r="L8115" s="12">
        <f t="shared" ca="1" si="1129"/>
        <v>2.0968263630974513</v>
      </c>
      <c r="M8115" s="101">
        <f t="shared" ca="1" si="1130"/>
        <v>6.6385522655665316E-2</v>
      </c>
      <c r="N8115" s="101">
        <f t="shared" ca="1" si="1137"/>
        <v>1074.5339125149742</v>
      </c>
      <c r="O8115" s="101">
        <f t="shared" ca="1" si="1131"/>
        <v>6.6385522655665316E-2</v>
      </c>
      <c r="Q8115" s="12">
        <f t="shared" ca="1" si="1132"/>
        <v>1.8111463722773056</v>
      </c>
      <c r="R8115" s="101">
        <f t="shared" ca="1" si="1133"/>
        <v>0</v>
      </c>
      <c r="S8115" s="13"/>
      <c r="T8115" s="101">
        <f t="shared" ca="1" si="1134"/>
        <v>9.0446285093658142E-3</v>
      </c>
      <c r="U8115" s="101">
        <f t="shared" si="1135"/>
        <v>0</v>
      </c>
      <c r="V8115" s="101">
        <f t="shared" ca="1" si="1136"/>
        <v>119.68997522669711</v>
      </c>
    </row>
    <row r="8116" spans="2:22" x14ac:dyDescent="0.3">
      <c r="B8116" s="13">
        <v>2023</v>
      </c>
      <c r="C8116" s="13">
        <v>12</v>
      </c>
      <c r="D8116" s="13">
        <v>2</v>
      </c>
      <c r="E8116" s="83" t="s">
        <v>435</v>
      </c>
      <c r="F8116" s="13">
        <v>7</v>
      </c>
      <c r="G8116" s="13">
        <v>13</v>
      </c>
      <c r="H8116" s="13" t="s">
        <v>70</v>
      </c>
      <c r="I8116" s="13" t="s">
        <v>54</v>
      </c>
      <c r="J8116" s="13"/>
      <c r="K8116" s="13" t="s">
        <v>28</v>
      </c>
      <c r="L8116" s="12">
        <f t="shared" ca="1" si="1129"/>
        <v>1.6774155804519069</v>
      </c>
      <c r="M8116" s="101">
        <f t="shared" ca="1" si="1130"/>
        <v>5.3106977277107371E-2</v>
      </c>
      <c r="N8116" s="101">
        <f t="shared" ca="1" si="1137"/>
        <v>1074.5339125149742</v>
      </c>
      <c r="O8116" s="101">
        <f t="shared" ca="1" si="1131"/>
        <v>5.3106977277107371E-2</v>
      </c>
      <c r="Q8116" s="12">
        <f t="shared" ca="1" si="1132"/>
        <v>0</v>
      </c>
      <c r="R8116" s="101">
        <f t="shared" ca="1" si="1133"/>
        <v>0</v>
      </c>
      <c r="S8116" s="13"/>
      <c r="T8116" s="101">
        <f t="shared" ca="1" si="1134"/>
        <v>5.3106977277107371E-2</v>
      </c>
      <c r="U8116" s="101">
        <f t="shared" si="1135"/>
        <v>0</v>
      </c>
      <c r="V8116" s="101">
        <f t="shared" ca="1" si="1136"/>
        <v>119.74308220397423</v>
      </c>
    </row>
    <row r="8117" spans="2:22" x14ac:dyDescent="0.3">
      <c r="B8117" s="13">
        <v>2023</v>
      </c>
      <c r="C8117" s="13">
        <v>12</v>
      </c>
      <c r="D8117" s="13">
        <v>2</v>
      </c>
      <c r="E8117" s="83" t="s">
        <v>435</v>
      </c>
      <c r="F8117" s="13">
        <v>7</v>
      </c>
      <c r="G8117" s="13">
        <v>14</v>
      </c>
      <c r="H8117" s="13" t="s">
        <v>70</v>
      </c>
      <c r="I8117" s="13" t="s">
        <v>54</v>
      </c>
      <c r="J8117" s="13"/>
      <c r="K8117" s="13" t="s">
        <v>28</v>
      </c>
      <c r="L8117" s="12">
        <f t="shared" ca="1" si="1129"/>
        <v>1.4946648559702127</v>
      </c>
      <c r="M8117" s="101">
        <f t="shared" ca="1" si="1130"/>
        <v>4.7321089340016935E-2</v>
      </c>
      <c r="N8117" s="101">
        <f t="shared" ca="1" si="1137"/>
        <v>1074.5339125149742</v>
      </c>
      <c r="O8117" s="101">
        <f t="shared" ca="1" si="1131"/>
        <v>4.7321089340016935E-2</v>
      </c>
      <c r="Q8117" s="12">
        <f t="shared" ca="1" si="1132"/>
        <v>2.7258382383403239</v>
      </c>
      <c r="R8117" s="101">
        <f t="shared" ca="1" si="1133"/>
        <v>0.10421882681762992</v>
      </c>
      <c r="S8117" s="13"/>
      <c r="T8117" s="101">
        <f t="shared" ca="1" si="1134"/>
        <v>0</v>
      </c>
      <c r="U8117" s="101">
        <f t="shared" si="1135"/>
        <v>0</v>
      </c>
      <c r="V8117" s="101">
        <f t="shared" ca="1" si="1136"/>
        <v>119.53464455033897</v>
      </c>
    </row>
    <row r="8118" spans="2:22" x14ac:dyDescent="0.3">
      <c r="B8118" s="13">
        <v>2023</v>
      </c>
      <c r="C8118" s="13">
        <v>12</v>
      </c>
      <c r="D8118" s="13">
        <v>2</v>
      </c>
      <c r="E8118" s="83" t="s">
        <v>435</v>
      </c>
      <c r="F8118" s="13">
        <v>7</v>
      </c>
      <c r="G8118" s="13">
        <v>15</v>
      </c>
      <c r="H8118" s="13" t="s">
        <v>70</v>
      </c>
      <c r="I8118" s="13" t="s">
        <v>54</v>
      </c>
      <c r="J8118" s="13"/>
      <c r="K8118" s="13" t="s">
        <v>28</v>
      </c>
      <c r="L8118" s="12">
        <f t="shared" ca="1" si="1129"/>
        <v>1.8557943121085165</v>
      </c>
      <c r="M8118" s="101">
        <f t="shared" ca="1" si="1130"/>
        <v>5.8754447921355632E-2</v>
      </c>
      <c r="N8118" s="101">
        <f t="shared" ca="1" si="1137"/>
        <v>1074.5339125149742</v>
      </c>
      <c r="O8118" s="101">
        <f t="shared" ca="1" si="1131"/>
        <v>5.8754447921355632E-2</v>
      </c>
      <c r="Q8118" s="12">
        <f t="shared" ca="1" si="1132"/>
        <v>0.93699914846468024</v>
      </c>
      <c r="R8118" s="101">
        <f t="shared" ca="1" si="1133"/>
        <v>0</v>
      </c>
      <c r="S8118" s="13"/>
      <c r="T8118" s="101">
        <f t="shared" ca="1" si="1134"/>
        <v>2.9089054880963857E-2</v>
      </c>
      <c r="U8118" s="101">
        <f t="shared" si="1135"/>
        <v>0</v>
      </c>
      <c r="V8118" s="101">
        <f t="shared" ca="1" si="1136"/>
        <v>119.56373360521994</v>
      </c>
    </row>
    <row r="8119" spans="2:22" x14ac:dyDescent="0.3">
      <c r="B8119" s="13">
        <v>2023</v>
      </c>
      <c r="C8119" s="13">
        <v>12</v>
      </c>
      <c r="D8119" s="13">
        <v>2</v>
      </c>
      <c r="E8119" s="83" t="s">
        <v>435</v>
      </c>
      <c r="F8119" s="13">
        <v>7</v>
      </c>
      <c r="G8119" s="13">
        <v>16</v>
      </c>
      <c r="H8119" s="13" t="s">
        <v>71</v>
      </c>
      <c r="I8119" s="13" t="s">
        <v>54</v>
      </c>
      <c r="J8119" s="13"/>
      <c r="K8119" s="13" t="s">
        <v>28</v>
      </c>
      <c r="L8119" s="12">
        <f t="shared" ca="1" si="1129"/>
        <v>1.6974623465968557</v>
      </c>
      <c r="M8119" s="101">
        <f t="shared" ca="1" si="1130"/>
        <v>0.14786594501205211</v>
      </c>
      <c r="N8119" s="101">
        <f t="shared" ca="1" si="1137"/>
        <v>1074.8690198732315</v>
      </c>
      <c r="O8119" s="101">
        <f t="shared" ca="1" si="1131"/>
        <v>0.47842976238832374</v>
      </c>
      <c r="Q8119" s="12">
        <f t="shared" ca="1" si="1132"/>
        <v>5.6000000000000005</v>
      </c>
      <c r="R8119" s="101">
        <f t="shared" ca="1" si="1133"/>
        <v>0.3303498123605762</v>
      </c>
      <c r="S8119" s="13"/>
      <c r="T8119" s="101">
        <f t="shared" ca="1" si="1134"/>
        <v>0</v>
      </c>
      <c r="U8119" s="101">
        <f t="shared" ca="1" si="1135"/>
        <v>0.33510735825732929</v>
      </c>
      <c r="V8119" s="101">
        <f t="shared" ca="1" si="1136"/>
        <v>119.23814133875611</v>
      </c>
    </row>
    <row r="8120" spans="2:22" x14ac:dyDescent="0.3">
      <c r="B8120" s="13">
        <v>2023</v>
      </c>
      <c r="C8120" s="13">
        <v>12</v>
      </c>
      <c r="D8120" s="13">
        <v>2</v>
      </c>
      <c r="E8120" s="83" t="s">
        <v>435</v>
      </c>
      <c r="F8120" s="13">
        <v>7</v>
      </c>
      <c r="G8120" s="13">
        <v>17</v>
      </c>
      <c r="H8120" s="13" t="s">
        <v>71</v>
      </c>
      <c r="I8120" s="13" t="s">
        <v>54</v>
      </c>
      <c r="J8120" s="13"/>
      <c r="K8120" s="13" t="s">
        <v>28</v>
      </c>
      <c r="L8120" s="12">
        <f t="shared" ca="1" si="1129"/>
        <v>1.8031058754167291</v>
      </c>
      <c r="M8120" s="101">
        <f t="shared" ca="1" si="1130"/>
        <v>0.15706855280755128</v>
      </c>
      <c r="N8120" s="101">
        <f t="shared" ca="1" si="1137"/>
        <v>1075.2249830248034</v>
      </c>
      <c r="O8120" s="101">
        <f t="shared" ca="1" si="1131"/>
        <v>0.5082053909862051</v>
      </c>
      <c r="Q8120" s="12">
        <f t="shared" ca="1" si="1132"/>
        <v>5.6000000000000005</v>
      </c>
      <c r="R8120" s="101">
        <f t="shared" ca="1" si="1133"/>
        <v>0.32140708764597398</v>
      </c>
      <c r="S8120" s="13"/>
      <c r="T8120" s="101">
        <f t="shared" ca="1" si="1134"/>
        <v>0</v>
      </c>
      <c r="U8120" s="101">
        <f t="shared" ca="1" si="1135"/>
        <v>0.35596315157185265</v>
      </c>
      <c r="V8120" s="101">
        <f t="shared" ca="1" si="1136"/>
        <v>118.951290315036</v>
      </c>
    </row>
    <row r="8121" spans="2:22" x14ac:dyDescent="0.3">
      <c r="B8121" s="13">
        <v>2023</v>
      </c>
      <c r="C8121" s="13">
        <v>12</v>
      </c>
      <c r="D8121" s="13">
        <v>2</v>
      </c>
      <c r="E8121" s="83" t="s">
        <v>435</v>
      </c>
      <c r="F8121" s="13">
        <v>7</v>
      </c>
      <c r="G8121" s="13">
        <v>18</v>
      </c>
      <c r="H8121" s="13" t="s">
        <v>71</v>
      </c>
      <c r="I8121" s="13" t="s">
        <v>54</v>
      </c>
      <c r="J8121" s="13"/>
      <c r="K8121" s="13" t="s">
        <v>28</v>
      </c>
      <c r="L8121" s="12">
        <f t="shared" ca="1" si="1129"/>
        <v>2.2870716406933385</v>
      </c>
      <c r="M8121" s="101">
        <f t="shared" ca="1" si="1130"/>
        <v>0.19922681062079672</v>
      </c>
      <c r="N8121" s="101">
        <f t="shared" ca="1" si="1137"/>
        <v>1075.6764890845368</v>
      </c>
      <c r="O8121" s="101">
        <f t="shared" ca="1" si="1131"/>
        <v>0.64461114192941737</v>
      </c>
      <c r="Q8121" s="12">
        <f t="shared" ca="1" si="1132"/>
        <v>0</v>
      </c>
      <c r="R8121" s="101">
        <f t="shared" ca="1" si="1133"/>
        <v>0</v>
      </c>
      <c r="S8121" s="13"/>
      <c r="T8121" s="101">
        <f t="shared" ca="1" si="1134"/>
        <v>0.19922681062079672</v>
      </c>
      <c r="U8121" s="101">
        <f t="shared" ca="1" si="1135"/>
        <v>0.4515060597335433</v>
      </c>
      <c r="V8121" s="101">
        <f t="shared" ca="1" si="1136"/>
        <v>119.60202318539035</v>
      </c>
    </row>
    <row r="8122" spans="2:22" x14ac:dyDescent="0.3">
      <c r="B8122" s="13">
        <v>2023</v>
      </c>
      <c r="C8122" s="13">
        <v>12</v>
      </c>
      <c r="D8122" s="13">
        <v>2</v>
      </c>
      <c r="E8122" s="83" t="s">
        <v>435</v>
      </c>
      <c r="F8122" s="13">
        <v>7</v>
      </c>
      <c r="G8122" s="13">
        <v>19</v>
      </c>
      <c r="H8122" s="13" t="s">
        <v>71</v>
      </c>
      <c r="I8122" s="13" t="s">
        <v>54</v>
      </c>
      <c r="J8122" s="13"/>
      <c r="K8122" s="13" t="s">
        <v>28</v>
      </c>
      <c r="L8122" s="12">
        <f t="shared" ca="1" si="1129"/>
        <v>2.457597250443921</v>
      </c>
      <c r="M8122" s="101">
        <f t="shared" ca="1" si="1130"/>
        <v>0.21408129648616997</v>
      </c>
      <c r="N8122" s="101">
        <f t="shared" ca="1" si="1137"/>
        <v>1076.1616597417285</v>
      </c>
      <c r="O8122" s="101">
        <f t="shared" ca="1" si="1131"/>
        <v>0.69267378503761912</v>
      </c>
      <c r="Q8122" s="12">
        <f t="shared" ca="1" si="1132"/>
        <v>0</v>
      </c>
      <c r="R8122" s="101">
        <f t="shared" ca="1" si="1133"/>
        <v>0</v>
      </c>
      <c r="S8122" s="13"/>
      <c r="T8122" s="101">
        <f t="shared" ca="1" si="1134"/>
        <v>0.21408129648616997</v>
      </c>
      <c r="U8122" s="101">
        <f t="shared" ca="1" si="1135"/>
        <v>0.48517065719180408</v>
      </c>
      <c r="V8122" s="101">
        <f t="shared" ca="1" si="1136"/>
        <v>120.30127513906832</v>
      </c>
    </row>
    <row r="8123" spans="2:22" x14ac:dyDescent="0.3">
      <c r="B8123" s="13">
        <v>2023</v>
      </c>
      <c r="C8123" s="13">
        <v>12</v>
      </c>
      <c r="D8123" s="13">
        <v>2</v>
      </c>
      <c r="E8123" s="83" t="s">
        <v>435</v>
      </c>
      <c r="F8123" s="13">
        <v>7</v>
      </c>
      <c r="G8123" s="13">
        <v>20</v>
      </c>
      <c r="H8123" s="13" t="s">
        <v>69</v>
      </c>
      <c r="I8123" s="13" t="s">
        <v>54</v>
      </c>
      <c r="J8123" s="13"/>
      <c r="K8123" s="13" t="s">
        <v>28</v>
      </c>
      <c r="L8123" s="12">
        <f t="shared" ca="1" si="1129"/>
        <v>2.0089743897105019</v>
      </c>
      <c r="M8123" s="101">
        <f t="shared" ca="1" si="1130"/>
        <v>0.10581268110605214</v>
      </c>
      <c r="N8123" s="101">
        <f t="shared" ca="1" si="1137"/>
        <v>1076.1616597417285</v>
      </c>
      <c r="O8123" s="101">
        <f t="shared" ca="1" si="1131"/>
        <v>0.21676833664976314</v>
      </c>
      <c r="Q8123" s="12">
        <f t="shared" ca="1" si="1132"/>
        <v>0</v>
      </c>
      <c r="R8123" s="101">
        <f t="shared" ca="1" si="1133"/>
        <v>0</v>
      </c>
      <c r="S8123" s="13"/>
      <c r="T8123" s="101">
        <f t="shared" ca="1" si="1134"/>
        <v>0.10581268110605214</v>
      </c>
      <c r="U8123" s="101">
        <f t="shared" si="1135"/>
        <v>0</v>
      </c>
      <c r="V8123" s="101">
        <f t="shared" ca="1" si="1136"/>
        <v>120.40708782017438</v>
      </c>
    </row>
    <row r="8124" spans="2:22" x14ac:dyDescent="0.3">
      <c r="B8124" s="13">
        <v>2023</v>
      </c>
      <c r="C8124" s="13">
        <v>12</v>
      </c>
      <c r="D8124" s="13">
        <v>2</v>
      </c>
      <c r="E8124" s="83" t="s">
        <v>435</v>
      </c>
      <c r="F8124" s="13">
        <v>7</v>
      </c>
      <c r="G8124" s="13">
        <v>21</v>
      </c>
      <c r="H8124" s="13" t="s">
        <v>69</v>
      </c>
      <c r="I8124" s="13" t="s">
        <v>54</v>
      </c>
      <c r="J8124" s="13"/>
      <c r="K8124" s="13" t="s">
        <v>28</v>
      </c>
      <c r="L8124" s="12">
        <f t="shared" ca="1" si="1129"/>
        <v>1.9808203847758563</v>
      </c>
      <c r="M8124" s="101">
        <f t="shared" ca="1" si="1130"/>
        <v>0.10432980966614436</v>
      </c>
      <c r="N8124" s="101">
        <f t="shared" ca="1" si="1137"/>
        <v>1076.1616597417285</v>
      </c>
      <c r="O8124" s="101">
        <f t="shared" ca="1" si="1131"/>
        <v>0.21373051951731489</v>
      </c>
      <c r="Q8124" s="12">
        <f t="shared" ca="1" si="1132"/>
        <v>0</v>
      </c>
      <c r="R8124" s="101">
        <f t="shared" ca="1" si="1133"/>
        <v>0</v>
      </c>
      <c r="S8124" s="13"/>
      <c r="T8124" s="101">
        <f t="shared" ca="1" si="1134"/>
        <v>0.10432980966614436</v>
      </c>
      <c r="U8124" s="101">
        <f t="shared" si="1135"/>
        <v>0</v>
      </c>
      <c r="V8124" s="101">
        <f t="shared" ca="1" si="1136"/>
        <v>120.51141762984052</v>
      </c>
    </row>
    <row r="8125" spans="2:22" x14ac:dyDescent="0.3">
      <c r="B8125" s="13">
        <v>2023</v>
      </c>
      <c r="C8125" s="13">
        <v>12</v>
      </c>
      <c r="D8125" s="13">
        <v>2</v>
      </c>
      <c r="E8125" s="83" t="s">
        <v>435</v>
      </c>
      <c r="F8125" s="13">
        <v>7</v>
      </c>
      <c r="G8125" s="13">
        <v>22</v>
      </c>
      <c r="H8125" s="13" t="s">
        <v>69</v>
      </c>
      <c r="I8125" s="13" t="s">
        <v>54</v>
      </c>
      <c r="J8125" s="13"/>
      <c r="K8125" s="13" t="s">
        <v>28</v>
      </c>
      <c r="L8125" s="12">
        <f t="shared" ca="1" si="1129"/>
        <v>1.5550304431592632</v>
      </c>
      <c r="M8125" s="101">
        <f t="shared" ca="1" si="1130"/>
        <v>8.1903453441198398E-2</v>
      </c>
      <c r="N8125" s="101">
        <f t="shared" ca="1" si="1137"/>
        <v>1076.1616597417285</v>
      </c>
      <c r="O8125" s="101">
        <f t="shared" ca="1" si="1131"/>
        <v>0.1677877848168845</v>
      </c>
      <c r="Q8125" s="12">
        <f t="shared" ca="1" si="1132"/>
        <v>0</v>
      </c>
      <c r="R8125" s="101">
        <f t="shared" ca="1" si="1133"/>
        <v>0</v>
      </c>
      <c r="S8125" s="13"/>
      <c r="T8125" s="101">
        <f t="shared" ca="1" si="1134"/>
        <v>8.1903453441198398E-2</v>
      </c>
      <c r="U8125" s="101">
        <f t="shared" si="1135"/>
        <v>0</v>
      </c>
      <c r="V8125" s="101">
        <f t="shared" ca="1" si="1136"/>
        <v>120.59332108328172</v>
      </c>
    </row>
    <row r="8126" spans="2:22" x14ac:dyDescent="0.3">
      <c r="B8126" s="13">
        <v>2023</v>
      </c>
      <c r="C8126" s="13">
        <v>12</v>
      </c>
      <c r="D8126" s="13">
        <v>2</v>
      </c>
      <c r="E8126" s="83" t="s">
        <v>435</v>
      </c>
      <c r="F8126" s="13">
        <v>7</v>
      </c>
      <c r="G8126" s="13">
        <v>23</v>
      </c>
      <c r="H8126" s="13" t="s">
        <v>69</v>
      </c>
      <c r="I8126" s="13" t="s">
        <v>54</v>
      </c>
      <c r="J8126" s="13"/>
      <c r="K8126" s="13" t="s">
        <v>28</v>
      </c>
      <c r="L8126" s="12">
        <f t="shared" ca="1" si="1129"/>
        <v>1.9255356853224261</v>
      </c>
      <c r="M8126" s="101">
        <f t="shared" ca="1" si="1130"/>
        <v>0.10141796454593219</v>
      </c>
      <c r="N8126" s="101">
        <f t="shared" ca="1" si="1137"/>
        <v>1076.1616597417285</v>
      </c>
      <c r="O8126" s="101">
        <f t="shared" ca="1" si="1131"/>
        <v>0.20776530044628977</v>
      </c>
      <c r="Q8126" s="12">
        <f t="shared" ca="1" si="1132"/>
        <v>0</v>
      </c>
      <c r="R8126" s="101">
        <f t="shared" ca="1" si="1133"/>
        <v>0</v>
      </c>
      <c r="S8126" s="13"/>
      <c r="T8126" s="101">
        <f t="shared" ca="1" si="1134"/>
        <v>0.10141796454593219</v>
      </c>
      <c r="U8126" s="101">
        <f t="shared" si="1135"/>
        <v>0</v>
      </c>
      <c r="V8126" s="101">
        <f t="shared" ca="1" si="1136"/>
        <v>120.69473904782765</v>
      </c>
    </row>
    <row r="8127" spans="2:22" x14ac:dyDescent="0.3">
      <c r="B8127" s="13">
        <v>2023</v>
      </c>
      <c r="C8127" s="13">
        <v>12</v>
      </c>
      <c r="D8127" s="13">
        <v>3</v>
      </c>
      <c r="E8127" s="83" t="s">
        <v>436</v>
      </c>
      <c r="F8127" s="13">
        <v>1</v>
      </c>
      <c r="G8127" s="13">
        <v>0</v>
      </c>
      <c r="H8127" s="13" t="s">
        <v>69</v>
      </c>
      <c r="I8127" s="13" t="s">
        <v>54</v>
      </c>
      <c r="J8127" s="13"/>
      <c r="K8127" s="13" t="s">
        <v>28</v>
      </c>
      <c r="L8127" s="12">
        <f t="shared" ca="1" si="1129"/>
        <v>2.1112165280628012</v>
      </c>
      <c r="M8127" s="101">
        <f t="shared" ca="1" si="1130"/>
        <v>0.11119777453306774</v>
      </c>
      <c r="N8127" s="101">
        <f t="shared" ca="1" si="1137"/>
        <v>1076.1616597417285</v>
      </c>
      <c r="O8127" s="101">
        <f t="shared" ca="1" si="1131"/>
        <v>0.22780026337797624</v>
      </c>
      <c r="Q8127" s="12">
        <f t="shared" ca="1" si="1132"/>
        <v>0</v>
      </c>
      <c r="R8127" s="101">
        <f t="shared" ca="1" si="1133"/>
        <v>0</v>
      </c>
      <c r="S8127" s="13"/>
      <c r="T8127" s="101">
        <f t="shared" ca="1" si="1134"/>
        <v>0.11119777453306774</v>
      </c>
      <c r="U8127" s="101">
        <f t="shared" si="1135"/>
        <v>0</v>
      </c>
      <c r="V8127" s="101">
        <f t="shared" ca="1" si="1136"/>
        <v>120.80593682236072</v>
      </c>
    </row>
    <row r="8128" spans="2:22" x14ac:dyDescent="0.3">
      <c r="B8128" s="13">
        <v>2023</v>
      </c>
      <c r="C8128" s="13">
        <v>12</v>
      </c>
      <c r="D8128" s="13">
        <v>3</v>
      </c>
      <c r="E8128" s="83" t="s">
        <v>436</v>
      </c>
      <c r="F8128" s="13">
        <v>1</v>
      </c>
      <c r="G8128" s="13">
        <v>1</v>
      </c>
      <c r="H8128" s="13" t="s">
        <v>69</v>
      </c>
      <c r="I8128" s="13" t="s">
        <v>54</v>
      </c>
      <c r="J8128" s="13"/>
      <c r="K8128" s="13" t="s">
        <v>28</v>
      </c>
      <c r="L8128" s="12">
        <f t="shared" ref="L8128:L8191" ca="1" si="1138">IF(K8128="Weekday",_xlfn.NORM.INV(RAND(),VLOOKUP(G8128,$J$5:$N$28,4),VLOOKUP(G8128,$J$5:$N$28,5)),_xlfn.NORM.INV(RAND(),VLOOKUP(G8128,$P$5:$T$28,4),VLOOKUP(G8128,$P$5:$T$28,5)))*VLOOKUP(C8128,$P$32:$R$43,3)</f>
        <v>1.2270413340918156</v>
      </c>
      <c r="M8128" s="101">
        <f t="shared" ref="M8128:M8191" ca="1" si="1139">IF(I8128="Winter",VLOOKUP(G8128,$J$40:$L$43,3),VLOOKUP(G8128,$J$40:$L$43,2))*L8128</f>
        <v>6.4628267066615924E-2</v>
      </c>
      <c r="N8128" s="101">
        <f t="shared" ca="1" si="1137"/>
        <v>1076.1616597417285</v>
      </c>
      <c r="O8128" s="101">
        <f t="shared" ref="O8128:O8191" ca="1" si="1140">IF(I8128="Winter",VLOOKUP(G8128,$J$46:$L$49,3),VLOOKUP(G8128,$J$46:$L$49,2))*L8128</f>
        <v>0.13239775994850689</v>
      </c>
      <c r="Q8128" s="12">
        <f t="shared" ref="Q8128:Q8191" ca="1" si="1141">MIN(MAX(AND(IF(G8128&gt;=VLOOKUP(C8128,$O$46:$T$57,5),1,0),IF(G8128&lt;=VLOOKUP(C8128,$O$46:$T$57,6),1,0))*$G$50*_xlfn.NORM.INV(RAND(),VLOOKUP(C8128,$B$4:$F$15,4),VLOOKUP(C8128,$B$4:$F$15,4)),0),0.2)*$G$51</f>
        <v>0</v>
      </c>
      <c r="R8128" s="101">
        <f t="shared" ref="R8128:R8191" ca="1" si="1142">MAX(Q8128-L8128,0)*$G$52</f>
        <v>0</v>
      </c>
      <c r="S8128" s="13"/>
      <c r="T8128" s="101">
        <f t="shared" ref="T8128:T8191" ca="1" si="1143">MAX(L8128-Q8128,0)*IF(I8128="Winter",VLOOKUP(G8128,$J$40:$L$43,3),VLOOKUP(G8128,$J$40:$L$43,2))</f>
        <v>6.4628267066615924E-2</v>
      </c>
      <c r="U8128" s="101">
        <f t="shared" si="1135"/>
        <v>0</v>
      </c>
      <c r="V8128" s="101">
        <f t="shared" ca="1" si="1136"/>
        <v>120.87056508942733</v>
      </c>
    </row>
    <row r="8129" spans="2:22" x14ac:dyDescent="0.3">
      <c r="B8129" s="13">
        <v>2023</v>
      </c>
      <c r="C8129" s="13">
        <v>12</v>
      </c>
      <c r="D8129" s="13">
        <v>3</v>
      </c>
      <c r="E8129" s="83" t="s">
        <v>436</v>
      </c>
      <c r="F8129" s="13">
        <v>1</v>
      </c>
      <c r="G8129" s="13">
        <v>2</v>
      </c>
      <c r="H8129" s="13" t="s">
        <v>69</v>
      </c>
      <c r="I8129" s="13" t="s">
        <v>54</v>
      </c>
      <c r="J8129" s="13"/>
      <c r="K8129" s="13" t="s">
        <v>28</v>
      </c>
      <c r="L8129" s="12">
        <f t="shared" ca="1" si="1138"/>
        <v>1.0289340601247634</v>
      </c>
      <c r="M8129" s="101">
        <f t="shared" ca="1" si="1139"/>
        <v>5.4193956946771288E-2</v>
      </c>
      <c r="N8129" s="101">
        <f t="shared" ca="1" si="1137"/>
        <v>1076.1616597417285</v>
      </c>
      <c r="O8129" s="101">
        <f t="shared" ca="1" si="1140"/>
        <v>0.11102198508746197</v>
      </c>
      <c r="Q8129" s="12">
        <f t="shared" ca="1" si="1141"/>
        <v>0</v>
      </c>
      <c r="R8129" s="101">
        <f t="shared" ca="1" si="1142"/>
        <v>0</v>
      </c>
      <c r="S8129" s="13"/>
      <c r="T8129" s="101">
        <f t="shared" ca="1" si="1143"/>
        <v>5.4193956946771288E-2</v>
      </c>
      <c r="U8129" s="101">
        <f t="shared" ref="U8129:U8192" si="1144">IF(H8129="On-Peak",IF(I8129="Winter",((L8129*$D$48)/60),((L8129*$D$47)/60)),0)</f>
        <v>0</v>
      </c>
      <c r="V8129" s="101">
        <f t="shared" ref="V8129:V8192" ca="1" si="1145">V8128+MAX(T8129-R8129,0)-MAX(R8129-T8129,0)+MAX(U8129-R8129,0)-MAX(R8129-U8129,0)</f>
        <v>120.92475904637411</v>
      </c>
    </row>
    <row r="8130" spans="2:22" x14ac:dyDescent="0.3">
      <c r="B8130" s="13">
        <v>2023</v>
      </c>
      <c r="C8130" s="13">
        <v>12</v>
      </c>
      <c r="D8130" s="13">
        <v>3</v>
      </c>
      <c r="E8130" s="83" t="s">
        <v>436</v>
      </c>
      <c r="F8130" s="13">
        <v>1</v>
      </c>
      <c r="G8130" s="13">
        <v>3</v>
      </c>
      <c r="H8130" s="13" t="s">
        <v>69</v>
      </c>
      <c r="I8130" s="13" t="s">
        <v>54</v>
      </c>
      <c r="J8130" s="13"/>
      <c r="K8130" s="13" t="s">
        <v>28</v>
      </c>
      <c r="L8130" s="12">
        <f t="shared" ca="1" si="1138"/>
        <v>1.1737689864696872</v>
      </c>
      <c r="M8130" s="101">
        <f t="shared" ca="1" si="1139"/>
        <v>6.1822412517358427E-2</v>
      </c>
      <c r="N8130" s="101">
        <f t="shared" ca="1" si="1137"/>
        <v>1076.1616597417285</v>
      </c>
      <c r="O8130" s="101">
        <f t="shared" ca="1" si="1140"/>
        <v>0.12664967364007923</v>
      </c>
      <c r="Q8130" s="12">
        <f t="shared" ca="1" si="1141"/>
        <v>0</v>
      </c>
      <c r="R8130" s="101">
        <f t="shared" ca="1" si="1142"/>
        <v>0</v>
      </c>
      <c r="S8130" s="13"/>
      <c r="T8130" s="101">
        <f t="shared" ca="1" si="1143"/>
        <v>6.1822412517358427E-2</v>
      </c>
      <c r="U8130" s="101">
        <f t="shared" si="1144"/>
        <v>0</v>
      </c>
      <c r="V8130" s="101">
        <f t="shared" ca="1" si="1145"/>
        <v>120.98658145889146</v>
      </c>
    </row>
    <row r="8131" spans="2:22" x14ac:dyDescent="0.3">
      <c r="B8131" s="13">
        <v>2023</v>
      </c>
      <c r="C8131" s="13">
        <v>12</v>
      </c>
      <c r="D8131" s="13">
        <v>3</v>
      </c>
      <c r="E8131" s="83" t="s">
        <v>436</v>
      </c>
      <c r="F8131" s="13">
        <v>1</v>
      </c>
      <c r="G8131" s="13">
        <v>4</v>
      </c>
      <c r="H8131" s="13" t="s">
        <v>69</v>
      </c>
      <c r="I8131" s="13" t="s">
        <v>54</v>
      </c>
      <c r="J8131" s="13"/>
      <c r="K8131" s="13" t="s">
        <v>28</v>
      </c>
      <c r="L8131" s="12">
        <f t="shared" ca="1" si="1138"/>
        <v>1.2894826193662468</v>
      </c>
      <c r="M8131" s="101">
        <f t="shared" ca="1" si="1139"/>
        <v>6.7917049562020215E-2</v>
      </c>
      <c r="N8131" s="101">
        <f t="shared" ca="1" si="1137"/>
        <v>1076.1616597417285</v>
      </c>
      <c r="O8131" s="101">
        <f t="shared" ca="1" si="1140"/>
        <v>0.13913517462961802</v>
      </c>
      <c r="Q8131" s="12">
        <f t="shared" ca="1" si="1141"/>
        <v>0</v>
      </c>
      <c r="R8131" s="101">
        <f t="shared" ca="1" si="1142"/>
        <v>0</v>
      </c>
      <c r="S8131" s="13"/>
      <c r="T8131" s="101">
        <f t="shared" ca="1" si="1143"/>
        <v>6.7917049562020215E-2</v>
      </c>
      <c r="U8131" s="101">
        <f t="shared" si="1144"/>
        <v>0</v>
      </c>
      <c r="V8131" s="101">
        <f t="shared" ca="1" si="1145"/>
        <v>121.05449850845349</v>
      </c>
    </row>
    <row r="8132" spans="2:22" x14ac:dyDescent="0.3">
      <c r="B8132" s="13">
        <v>2023</v>
      </c>
      <c r="C8132" s="13">
        <v>12</v>
      </c>
      <c r="D8132" s="13">
        <v>3</v>
      </c>
      <c r="E8132" s="83" t="s">
        <v>436</v>
      </c>
      <c r="F8132" s="13">
        <v>1</v>
      </c>
      <c r="G8132" s="13">
        <v>5</v>
      </c>
      <c r="H8132" s="13" t="s">
        <v>69</v>
      </c>
      <c r="I8132" s="13" t="s">
        <v>54</v>
      </c>
      <c r="J8132" s="13"/>
      <c r="K8132" s="13" t="s">
        <v>28</v>
      </c>
      <c r="L8132" s="12">
        <f t="shared" ca="1" si="1138"/>
        <v>1.288860424528451</v>
      </c>
      <c r="M8132" s="101">
        <f t="shared" ca="1" si="1139"/>
        <v>6.7884278559913511E-2</v>
      </c>
      <c r="N8132" s="101">
        <f t="shared" ca="1" si="1137"/>
        <v>1076.1616597417285</v>
      </c>
      <c r="O8132" s="101">
        <f t="shared" ca="1" si="1140"/>
        <v>0.13906803980661986</v>
      </c>
      <c r="Q8132" s="12">
        <f t="shared" ca="1" si="1141"/>
        <v>0</v>
      </c>
      <c r="R8132" s="101">
        <f t="shared" ca="1" si="1142"/>
        <v>0</v>
      </c>
      <c r="S8132" s="13"/>
      <c r="T8132" s="101">
        <f t="shared" ca="1" si="1143"/>
        <v>6.7884278559913511E-2</v>
      </c>
      <c r="U8132" s="101">
        <f t="shared" si="1144"/>
        <v>0</v>
      </c>
      <c r="V8132" s="101">
        <f t="shared" ca="1" si="1145"/>
        <v>121.12238278701341</v>
      </c>
    </row>
    <row r="8133" spans="2:22" x14ac:dyDescent="0.3">
      <c r="B8133" s="13">
        <v>2023</v>
      </c>
      <c r="C8133" s="13">
        <v>12</v>
      </c>
      <c r="D8133" s="13">
        <v>3</v>
      </c>
      <c r="E8133" s="83" t="s">
        <v>436</v>
      </c>
      <c r="F8133" s="13">
        <v>1</v>
      </c>
      <c r="G8133" s="13">
        <v>6</v>
      </c>
      <c r="H8133" s="13" t="s">
        <v>69</v>
      </c>
      <c r="I8133" s="13" t="s">
        <v>54</v>
      </c>
      <c r="J8133" s="13"/>
      <c r="K8133" s="13" t="s">
        <v>28</v>
      </c>
      <c r="L8133" s="12">
        <f t="shared" ca="1" si="1138"/>
        <v>1.2993689486580808</v>
      </c>
      <c r="M8133" s="101">
        <f t="shared" ca="1" si="1139"/>
        <v>6.8437762525821122E-2</v>
      </c>
      <c r="N8133" s="101">
        <f t="shared" ca="1" si="1137"/>
        <v>1076.1616597417285</v>
      </c>
      <c r="O8133" s="101">
        <f t="shared" ca="1" si="1140"/>
        <v>0.14020190956020692</v>
      </c>
      <c r="Q8133" s="12">
        <f t="shared" ca="1" si="1141"/>
        <v>0</v>
      </c>
      <c r="R8133" s="101">
        <f t="shared" ca="1" si="1142"/>
        <v>0</v>
      </c>
      <c r="S8133" s="13"/>
      <c r="T8133" s="101">
        <f t="shared" ca="1" si="1143"/>
        <v>6.8437762525821122E-2</v>
      </c>
      <c r="U8133" s="101">
        <f t="shared" si="1144"/>
        <v>0</v>
      </c>
      <c r="V8133" s="101">
        <f t="shared" ca="1" si="1145"/>
        <v>121.19082054953923</v>
      </c>
    </row>
    <row r="8134" spans="2:22" x14ac:dyDescent="0.3">
      <c r="B8134" s="13">
        <v>2023</v>
      </c>
      <c r="C8134" s="13">
        <v>12</v>
      </c>
      <c r="D8134" s="13">
        <v>3</v>
      </c>
      <c r="E8134" s="83" t="s">
        <v>436</v>
      </c>
      <c r="F8134" s="13">
        <v>1</v>
      </c>
      <c r="G8134" s="13">
        <v>7</v>
      </c>
      <c r="H8134" s="13" t="s">
        <v>69</v>
      </c>
      <c r="I8134" s="13" t="s">
        <v>54</v>
      </c>
      <c r="J8134" s="13"/>
      <c r="K8134" s="13" t="s">
        <v>28</v>
      </c>
      <c r="L8134" s="12">
        <f t="shared" ca="1" si="1138"/>
        <v>1.2172454948686093</v>
      </c>
      <c r="M8134" s="101">
        <f t="shared" ca="1" si="1139"/>
        <v>6.4112320214729651E-2</v>
      </c>
      <c r="N8134" s="101">
        <f t="shared" ca="1" si="1137"/>
        <v>1076.1616597417285</v>
      </c>
      <c r="O8134" s="101">
        <f t="shared" ca="1" si="1140"/>
        <v>0.13134078889632295</v>
      </c>
      <c r="Q8134" s="12">
        <f t="shared" ca="1" si="1141"/>
        <v>5.4609105694471731</v>
      </c>
      <c r="R8134" s="101">
        <f t="shared" ca="1" si="1142"/>
        <v>0.35922624856307545</v>
      </c>
      <c r="S8134" s="13"/>
      <c r="T8134" s="101">
        <f t="shared" ca="1" si="1143"/>
        <v>0</v>
      </c>
      <c r="U8134" s="101">
        <f t="shared" si="1144"/>
        <v>0</v>
      </c>
      <c r="V8134" s="101">
        <f t="shared" ca="1" si="1145"/>
        <v>120.47236805241307</v>
      </c>
    </row>
    <row r="8135" spans="2:22" x14ac:dyDescent="0.3">
      <c r="B8135" s="13">
        <v>2023</v>
      </c>
      <c r="C8135" s="13">
        <v>12</v>
      </c>
      <c r="D8135" s="13">
        <v>3</v>
      </c>
      <c r="E8135" s="83" t="s">
        <v>436</v>
      </c>
      <c r="F8135" s="13">
        <v>1</v>
      </c>
      <c r="G8135" s="13">
        <v>8</v>
      </c>
      <c r="H8135" s="13" t="s">
        <v>69</v>
      </c>
      <c r="I8135" s="13" t="s">
        <v>54</v>
      </c>
      <c r="J8135" s="13"/>
      <c r="K8135" s="13" t="s">
        <v>28</v>
      </c>
      <c r="L8135" s="12">
        <f t="shared" ca="1" si="1138"/>
        <v>1.9640053008223073</v>
      </c>
      <c r="M8135" s="101">
        <f t="shared" ca="1" si="1139"/>
        <v>0.10344415919431092</v>
      </c>
      <c r="N8135" s="101">
        <f t="shared" ca="1" si="1137"/>
        <v>1076.1616597417285</v>
      </c>
      <c r="O8135" s="101">
        <f t="shared" ca="1" si="1140"/>
        <v>0.21191617195872695</v>
      </c>
      <c r="Q8135" s="12">
        <f t="shared" ca="1" si="1141"/>
        <v>0</v>
      </c>
      <c r="R8135" s="101">
        <f t="shared" ca="1" si="1142"/>
        <v>0</v>
      </c>
      <c r="S8135" s="13"/>
      <c r="T8135" s="101">
        <f t="shared" ca="1" si="1143"/>
        <v>0.10344415919431092</v>
      </c>
      <c r="U8135" s="101">
        <f t="shared" si="1144"/>
        <v>0</v>
      </c>
      <c r="V8135" s="101">
        <f t="shared" ca="1" si="1145"/>
        <v>120.57581221160738</v>
      </c>
    </row>
    <row r="8136" spans="2:22" x14ac:dyDescent="0.3">
      <c r="B8136" s="13">
        <v>2023</v>
      </c>
      <c r="C8136" s="13">
        <v>12</v>
      </c>
      <c r="D8136" s="13">
        <v>3</v>
      </c>
      <c r="E8136" s="83" t="s">
        <v>436</v>
      </c>
      <c r="F8136" s="13">
        <v>1</v>
      </c>
      <c r="G8136" s="13">
        <v>9</v>
      </c>
      <c r="H8136" s="13" t="s">
        <v>69</v>
      </c>
      <c r="I8136" s="13" t="s">
        <v>54</v>
      </c>
      <c r="J8136" s="13"/>
      <c r="K8136" s="13" t="s">
        <v>28</v>
      </c>
      <c r="L8136" s="12">
        <f t="shared" ca="1" si="1138"/>
        <v>1.3316513297461237</v>
      </c>
      <c r="M8136" s="101">
        <f t="shared" ca="1" si="1139"/>
        <v>7.0138075537728328E-2</v>
      </c>
      <c r="N8136" s="101">
        <f t="shared" ca="1" si="1137"/>
        <v>1076.1616597417285</v>
      </c>
      <c r="O8136" s="101">
        <f t="shared" ca="1" si="1140"/>
        <v>0.14368517847960674</v>
      </c>
      <c r="Q8136" s="12">
        <f t="shared" ca="1" si="1141"/>
        <v>4.5732592097799607</v>
      </c>
      <c r="R8136" s="101">
        <f t="shared" ca="1" si="1142"/>
        <v>0.27440210704486434</v>
      </c>
      <c r="S8136" s="13"/>
      <c r="T8136" s="101">
        <f t="shared" ca="1" si="1143"/>
        <v>0</v>
      </c>
      <c r="U8136" s="101">
        <f t="shared" si="1144"/>
        <v>0</v>
      </c>
      <c r="V8136" s="101">
        <f t="shared" ca="1" si="1145"/>
        <v>120.02700799751766</v>
      </c>
    </row>
    <row r="8137" spans="2:22" x14ac:dyDescent="0.3">
      <c r="B8137" s="13">
        <v>2023</v>
      </c>
      <c r="C8137" s="13">
        <v>12</v>
      </c>
      <c r="D8137" s="13">
        <v>3</v>
      </c>
      <c r="E8137" s="83" t="s">
        <v>436</v>
      </c>
      <c r="F8137" s="13">
        <v>1</v>
      </c>
      <c r="G8137" s="13">
        <v>10</v>
      </c>
      <c r="H8137" s="13" t="s">
        <v>70</v>
      </c>
      <c r="I8137" s="13" t="s">
        <v>54</v>
      </c>
      <c r="J8137" s="13"/>
      <c r="K8137" s="13" t="s">
        <v>28</v>
      </c>
      <c r="L8137" s="12">
        <f t="shared" ca="1" si="1138"/>
        <v>0.99680075425743964</v>
      </c>
      <c r="M8137" s="101">
        <f t="shared" ca="1" si="1139"/>
        <v>3.1558711879790542E-2</v>
      </c>
      <c r="N8137" s="101">
        <f t="shared" ca="1" si="1137"/>
        <v>1076.1616597417285</v>
      </c>
      <c r="O8137" s="101">
        <f t="shared" ca="1" si="1140"/>
        <v>3.1558711879790542E-2</v>
      </c>
      <c r="Q8137" s="12">
        <f t="shared" ca="1" si="1141"/>
        <v>5.6000000000000005</v>
      </c>
      <c r="R8137" s="101">
        <f t="shared" ca="1" si="1142"/>
        <v>0.38966081615210779</v>
      </c>
      <c r="S8137" s="13"/>
      <c r="T8137" s="101">
        <f t="shared" ca="1" si="1143"/>
        <v>0</v>
      </c>
      <c r="U8137" s="101">
        <f t="shared" si="1144"/>
        <v>0</v>
      </c>
      <c r="V8137" s="101">
        <f t="shared" ca="1" si="1145"/>
        <v>119.24768636521345</v>
      </c>
    </row>
    <row r="8138" spans="2:22" x14ac:dyDescent="0.3">
      <c r="B8138" s="13">
        <v>2023</v>
      </c>
      <c r="C8138" s="13">
        <v>12</v>
      </c>
      <c r="D8138" s="13">
        <v>3</v>
      </c>
      <c r="E8138" s="83" t="s">
        <v>436</v>
      </c>
      <c r="F8138" s="13">
        <v>1</v>
      </c>
      <c r="G8138" s="13">
        <v>11</v>
      </c>
      <c r="H8138" s="13" t="s">
        <v>70</v>
      </c>
      <c r="I8138" s="13" t="s">
        <v>54</v>
      </c>
      <c r="J8138" s="13"/>
      <c r="K8138" s="13" t="s">
        <v>28</v>
      </c>
      <c r="L8138" s="12">
        <f t="shared" ca="1" si="1138"/>
        <v>1.0570813095275693</v>
      </c>
      <c r="M8138" s="101">
        <f t="shared" ca="1" si="1139"/>
        <v>3.3467194259642848E-2</v>
      </c>
      <c r="N8138" s="101">
        <f t="shared" ca="1" si="1137"/>
        <v>1076.1616597417285</v>
      </c>
      <c r="O8138" s="101">
        <f t="shared" ca="1" si="1140"/>
        <v>3.3467194259642848E-2</v>
      </c>
      <c r="Q8138" s="12">
        <f t="shared" ca="1" si="1141"/>
        <v>5.6000000000000005</v>
      </c>
      <c r="R8138" s="101">
        <f t="shared" ca="1" si="1142"/>
        <v>0.38455806714849133</v>
      </c>
      <c r="S8138" s="13"/>
      <c r="T8138" s="101">
        <f t="shared" ca="1" si="1143"/>
        <v>0</v>
      </c>
      <c r="U8138" s="101">
        <f t="shared" si="1144"/>
        <v>0</v>
      </c>
      <c r="V8138" s="101">
        <f t="shared" ca="1" si="1145"/>
        <v>118.47857023091647</v>
      </c>
    </row>
    <row r="8139" spans="2:22" x14ac:dyDescent="0.3">
      <c r="B8139" s="13">
        <v>2023</v>
      </c>
      <c r="C8139" s="13">
        <v>12</v>
      </c>
      <c r="D8139" s="13">
        <v>3</v>
      </c>
      <c r="E8139" s="83" t="s">
        <v>436</v>
      </c>
      <c r="F8139" s="13">
        <v>1</v>
      </c>
      <c r="G8139" s="13">
        <v>12</v>
      </c>
      <c r="H8139" s="13" t="s">
        <v>70</v>
      </c>
      <c r="I8139" s="13" t="s">
        <v>54</v>
      </c>
      <c r="J8139" s="13"/>
      <c r="K8139" s="13" t="s">
        <v>28</v>
      </c>
      <c r="L8139" s="12">
        <f t="shared" ca="1" si="1138"/>
        <v>1.9701778586526821</v>
      </c>
      <c r="M8139" s="101">
        <f t="shared" ca="1" si="1139"/>
        <v>6.237583100494392E-2</v>
      </c>
      <c r="N8139" s="101">
        <f t="shared" ca="1" si="1137"/>
        <v>1076.1616597417285</v>
      </c>
      <c r="O8139" s="101">
        <f t="shared" ca="1" si="1140"/>
        <v>6.237583100494392E-2</v>
      </c>
      <c r="Q8139" s="12">
        <f t="shared" ca="1" si="1141"/>
        <v>5.6000000000000005</v>
      </c>
      <c r="R8139" s="101">
        <f t="shared" ca="1" si="1142"/>
        <v>0.30726444426505051</v>
      </c>
      <c r="S8139" s="13"/>
      <c r="T8139" s="101">
        <f t="shared" ca="1" si="1143"/>
        <v>0</v>
      </c>
      <c r="U8139" s="101">
        <f t="shared" si="1144"/>
        <v>0</v>
      </c>
      <c r="V8139" s="101">
        <f t="shared" ca="1" si="1145"/>
        <v>117.86404134238639</v>
      </c>
    </row>
    <row r="8140" spans="2:22" x14ac:dyDescent="0.3">
      <c r="B8140" s="13">
        <v>2023</v>
      </c>
      <c r="C8140" s="13">
        <v>12</v>
      </c>
      <c r="D8140" s="13">
        <v>3</v>
      </c>
      <c r="E8140" s="83" t="s">
        <v>436</v>
      </c>
      <c r="F8140" s="13">
        <v>1</v>
      </c>
      <c r="G8140" s="13">
        <v>13</v>
      </c>
      <c r="H8140" s="13" t="s">
        <v>70</v>
      </c>
      <c r="I8140" s="13" t="s">
        <v>54</v>
      </c>
      <c r="J8140" s="13"/>
      <c r="K8140" s="13" t="s">
        <v>28</v>
      </c>
      <c r="L8140" s="12">
        <f t="shared" ca="1" si="1138"/>
        <v>1.4820304348697071</v>
      </c>
      <c r="M8140" s="101">
        <f t="shared" ca="1" si="1139"/>
        <v>4.6921083567974926E-2</v>
      </c>
      <c r="N8140" s="101">
        <f t="shared" ca="1" si="1137"/>
        <v>1076.1616597417285</v>
      </c>
      <c r="O8140" s="101">
        <f t="shared" ca="1" si="1140"/>
        <v>4.6921083567974926E-2</v>
      </c>
      <c r="Q8140" s="12">
        <f t="shared" ca="1" si="1141"/>
        <v>2.5907612262729662</v>
      </c>
      <c r="R8140" s="101">
        <f t="shared" ca="1" si="1142"/>
        <v>9.3854061492285895E-2</v>
      </c>
      <c r="S8140" s="13"/>
      <c r="T8140" s="101">
        <f t="shared" ca="1" si="1143"/>
        <v>0</v>
      </c>
      <c r="U8140" s="101">
        <f t="shared" si="1144"/>
        <v>0</v>
      </c>
      <c r="V8140" s="101">
        <f t="shared" ca="1" si="1145"/>
        <v>117.67633321940183</v>
      </c>
    </row>
    <row r="8141" spans="2:22" x14ac:dyDescent="0.3">
      <c r="B8141" s="13">
        <v>2023</v>
      </c>
      <c r="C8141" s="13">
        <v>12</v>
      </c>
      <c r="D8141" s="13">
        <v>3</v>
      </c>
      <c r="E8141" s="83" t="s">
        <v>436</v>
      </c>
      <c r="F8141" s="13">
        <v>1</v>
      </c>
      <c r="G8141" s="13">
        <v>14</v>
      </c>
      <c r="H8141" s="13" t="s">
        <v>70</v>
      </c>
      <c r="I8141" s="13" t="s">
        <v>54</v>
      </c>
      <c r="J8141" s="13"/>
      <c r="K8141" s="13" t="s">
        <v>28</v>
      </c>
      <c r="L8141" s="12">
        <f t="shared" ca="1" si="1138"/>
        <v>1.1805964062054453</v>
      </c>
      <c r="M8141" s="101">
        <f t="shared" ca="1" si="1139"/>
        <v>3.7377682220464399E-2</v>
      </c>
      <c r="N8141" s="101">
        <f t="shared" ca="1" si="1137"/>
        <v>1076.1616597417285</v>
      </c>
      <c r="O8141" s="101">
        <f t="shared" ca="1" si="1140"/>
        <v>3.7377682220464399E-2</v>
      </c>
      <c r="Q8141" s="12">
        <f t="shared" ca="1" si="1141"/>
        <v>1.1562811773808352</v>
      </c>
      <c r="R8141" s="101">
        <f t="shared" ca="1" si="1142"/>
        <v>0</v>
      </c>
      <c r="S8141" s="13"/>
      <c r="T8141" s="101">
        <f t="shared" ca="1" si="1143"/>
        <v>7.6982014458715307E-4</v>
      </c>
      <c r="U8141" s="101">
        <f t="shared" si="1144"/>
        <v>0</v>
      </c>
      <c r="V8141" s="101">
        <f t="shared" ca="1" si="1145"/>
        <v>117.67710303954641</v>
      </c>
    </row>
    <row r="8142" spans="2:22" x14ac:dyDescent="0.3">
      <c r="B8142" s="13">
        <v>2023</v>
      </c>
      <c r="C8142" s="13">
        <v>12</v>
      </c>
      <c r="D8142" s="13">
        <v>3</v>
      </c>
      <c r="E8142" s="83" t="s">
        <v>436</v>
      </c>
      <c r="F8142" s="13">
        <v>1</v>
      </c>
      <c r="G8142" s="13">
        <v>15</v>
      </c>
      <c r="H8142" s="13" t="s">
        <v>70</v>
      </c>
      <c r="I8142" s="13" t="s">
        <v>54</v>
      </c>
      <c r="J8142" s="13"/>
      <c r="K8142" s="13" t="s">
        <v>28</v>
      </c>
      <c r="L8142" s="12">
        <f t="shared" ca="1" si="1138"/>
        <v>0.98229862176920812</v>
      </c>
      <c r="M8142" s="101">
        <f t="shared" ca="1" si="1139"/>
        <v>3.1099574365213128E-2</v>
      </c>
      <c r="N8142" s="101">
        <f t="shared" ca="1" si="1137"/>
        <v>1076.1616597417285</v>
      </c>
      <c r="O8142" s="101">
        <f t="shared" ca="1" si="1140"/>
        <v>3.1099574365213128E-2</v>
      </c>
      <c r="Q8142" s="12">
        <f t="shared" ca="1" si="1141"/>
        <v>5.6000000000000005</v>
      </c>
      <c r="R8142" s="101">
        <f t="shared" ca="1" si="1142"/>
        <v>0.39088842166723664</v>
      </c>
      <c r="S8142" s="13"/>
      <c r="T8142" s="101">
        <f t="shared" ca="1" si="1143"/>
        <v>0</v>
      </c>
      <c r="U8142" s="101">
        <f t="shared" si="1144"/>
        <v>0</v>
      </c>
      <c r="V8142" s="101">
        <f t="shared" ca="1" si="1145"/>
        <v>116.89532619621193</v>
      </c>
    </row>
    <row r="8143" spans="2:22" x14ac:dyDescent="0.3">
      <c r="B8143" s="13">
        <v>2023</v>
      </c>
      <c r="C8143" s="13">
        <v>12</v>
      </c>
      <c r="D8143" s="13">
        <v>3</v>
      </c>
      <c r="E8143" s="83" t="s">
        <v>436</v>
      </c>
      <c r="F8143" s="13">
        <v>1</v>
      </c>
      <c r="G8143" s="13">
        <v>16</v>
      </c>
      <c r="H8143" s="13" t="s">
        <v>71</v>
      </c>
      <c r="I8143" s="13" t="s">
        <v>54</v>
      </c>
      <c r="J8143" s="13"/>
      <c r="K8143" s="13" t="s">
        <v>28</v>
      </c>
      <c r="L8143" s="12">
        <f t="shared" ca="1" si="1138"/>
        <v>1.6400379522817536</v>
      </c>
      <c r="M8143" s="101">
        <f t="shared" ca="1" si="1139"/>
        <v>0.14286370602326356</v>
      </c>
      <c r="N8143" s="101">
        <f t="shared" ca="1" si="1137"/>
        <v>1076.4854305674749</v>
      </c>
      <c r="O8143" s="101">
        <f t="shared" ca="1" si="1140"/>
        <v>0.46224469685061226</v>
      </c>
      <c r="Q8143" s="12">
        <f t="shared" ca="1" si="1141"/>
        <v>5.6000000000000005</v>
      </c>
      <c r="R8143" s="101">
        <f t="shared" ca="1" si="1142"/>
        <v>0.33521078733934961</v>
      </c>
      <c r="S8143" s="13"/>
      <c r="T8143" s="101">
        <f t="shared" ca="1" si="1143"/>
        <v>0</v>
      </c>
      <c r="U8143" s="101">
        <f t="shared" ca="1" si="1144"/>
        <v>0.32377082574628957</v>
      </c>
      <c r="V8143" s="101">
        <f t="shared" ca="1" si="1145"/>
        <v>116.54867544727952</v>
      </c>
    </row>
    <row r="8144" spans="2:22" x14ac:dyDescent="0.3">
      <c r="B8144" s="13">
        <v>2023</v>
      </c>
      <c r="C8144" s="13">
        <v>12</v>
      </c>
      <c r="D8144" s="13">
        <v>3</v>
      </c>
      <c r="E8144" s="83" t="s">
        <v>436</v>
      </c>
      <c r="F8144" s="13">
        <v>1</v>
      </c>
      <c r="G8144" s="13">
        <v>17</v>
      </c>
      <c r="H8144" s="13" t="s">
        <v>71</v>
      </c>
      <c r="I8144" s="13" t="s">
        <v>54</v>
      </c>
      <c r="J8144" s="13"/>
      <c r="K8144" s="13" t="s">
        <v>28</v>
      </c>
      <c r="L8144" s="12">
        <f t="shared" ca="1" si="1138"/>
        <v>2.4841763532511343</v>
      </c>
      <c r="M8144" s="101">
        <f t="shared" ca="1" si="1139"/>
        <v>0.21639660213170633</v>
      </c>
      <c r="N8144" s="101">
        <f t="shared" ref="N8144:N8207" ca="1" si="1146">IF(H8144="On-Peak",IF(I8144="Winter",((L8144*$D$48)/60)+N8143,((L8144*$D$47)/60)+N8143),N8143)</f>
        <v>1076.9758483825458</v>
      </c>
      <c r="O8144" s="101">
        <f t="shared" ca="1" si="1140"/>
        <v>0.70016510516383212</v>
      </c>
      <c r="Q8144" s="12">
        <f t="shared" ca="1" si="1141"/>
        <v>5.6000000000000005</v>
      </c>
      <c r="R8144" s="101">
        <f t="shared" ca="1" si="1142"/>
        <v>0.26375447169729155</v>
      </c>
      <c r="S8144" s="13"/>
      <c r="T8144" s="101">
        <f t="shared" ca="1" si="1143"/>
        <v>0</v>
      </c>
      <c r="U8144" s="101">
        <f t="shared" ca="1" si="1144"/>
        <v>0.4904178150709948</v>
      </c>
      <c r="V8144" s="101">
        <f t="shared" ca="1" si="1145"/>
        <v>116.51158431895593</v>
      </c>
    </row>
    <row r="8145" spans="2:22" x14ac:dyDescent="0.3">
      <c r="B8145" s="13">
        <v>2023</v>
      </c>
      <c r="C8145" s="13">
        <v>12</v>
      </c>
      <c r="D8145" s="13">
        <v>3</v>
      </c>
      <c r="E8145" s="83" t="s">
        <v>436</v>
      </c>
      <c r="F8145" s="13">
        <v>1</v>
      </c>
      <c r="G8145" s="13">
        <v>18</v>
      </c>
      <c r="H8145" s="13" t="s">
        <v>71</v>
      </c>
      <c r="I8145" s="13" t="s">
        <v>54</v>
      </c>
      <c r="J8145" s="13"/>
      <c r="K8145" s="13" t="s">
        <v>28</v>
      </c>
      <c r="L8145" s="12">
        <f t="shared" ca="1" si="1138"/>
        <v>2.3926896788499175</v>
      </c>
      <c r="M8145" s="101">
        <f t="shared" ca="1" si="1139"/>
        <v>0.20842719792461634</v>
      </c>
      <c r="N8145" s="101">
        <f t="shared" ca="1" si="1146"/>
        <v>1077.448205203312</v>
      </c>
      <c r="O8145" s="101">
        <f t="shared" ca="1" si="1140"/>
        <v>0.67437958598384917</v>
      </c>
      <c r="Q8145" s="12">
        <f t="shared" ca="1" si="1141"/>
        <v>0</v>
      </c>
      <c r="R8145" s="101">
        <f t="shared" ca="1" si="1142"/>
        <v>0</v>
      </c>
      <c r="S8145" s="13"/>
      <c r="T8145" s="101">
        <f t="shared" ca="1" si="1143"/>
        <v>0.20842719792461634</v>
      </c>
      <c r="U8145" s="101">
        <f t="shared" ca="1" si="1144"/>
        <v>0.47235682076628793</v>
      </c>
      <c r="V8145" s="101">
        <f t="shared" ca="1" si="1145"/>
        <v>117.19236833764684</v>
      </c>
    </row>
    <row r="8146" spans="2:22" x14ac:dyDescent="0.3">
      <c r="B8146" s="13">
        <v>2023</v>
      </c>
      <c r="C8146" s="13">
        <v>12</v>
      </c>
      <c r="D8146" s="13">
        <v>3</v>
      </c>
      <c r="E8146" s="83" t="s">
        <v>436</v>
      </c>
      <c r="F8146" s="13">
        <v>1</v>
      </c>
      <c r="G8146" s="13">
        <v>19</v>
      </c>
      <c r="H8146" s="13" t="s">
        <v>71</v>
      </c>
      <c r="I8146" s="13" t="s">
        <v>54</v>
      </c>
      <c r="J8146" s="13"/>
      <c r="K8146" s="13" t="s">
        <v>28</v>
      </c>
      <c r="L8146" s="12">
        <f t="shared" ca="1" si="1138"/>
        <v>2.5948325479029695</v>
      </c>
      <c r="M8146" s="101">
        <f t="shared" ca="1" si="1139"/>
        <v>0.22603586324782768</v>
      </c>
      <c r="N8146" s="101">
        <f t="shared" ca="1" si="1146"/>
        <v>1077.9604683954772</v>
      </c>
      <c r="O8146" s="101">
        <f t="shared" ca="1" si="1140"/>
        <v>0.73135355362645194</v>
      </c>
      <c r="Q8146" s="12">
        <f t="shared" ca="1" si="1141"/>
        <v>0</v>
      </c>
      <c r="R8146" s="101">
        <f t="shared" ca="1" si="1142"/>
        <v>0</v>
      </c>
      <c r="S8146" s="13"/>
      <c r="T8146" s="101">
        <f t="shared" ca="1" si="1143"/>
        <v>0.22603586324782768</v>
      </c>
      <c r="U8146" s="101">
        <f t="shared" ca="1" si="1144"/>
        <v>0.51226319216517791</v>
      </c>
      <c r="V8146" s="101">
        <f t="shared" ca="1" si="1145"/>
        <v>117.93066739305985</v>
      </c>
    </row>
    <row r="8147" spans="2:22" x14ac:dyDescent="0.3">
      <c r="B8147" s="13">
        <v>2023</v>
      </c>
      <c r="C8147" s="13">
        <v>12</v>
      </c>
      <c r="D8147" s="13">
        <v>3</v>
      </c>
      <c r="E8147" s="83" t="s">
        <v>436</v>
      </c>
      <c r="F8147" s="13">
        <v>1</v>
      </c>
      <c r="G8147" s="13">
        <v>20</v>
      </c>
      <c r="H8147" s="13" t="s">
        <v>69</v>
      </c>
      <c r="I8147" s="13" t="s">
        <v>54</v>
      </c>
      <c r="J8147" s="13"/>
      <c r="K8147" s="13" t="s">
        <v>28</v>
      </c>
      <c r="L8147" s="12">
        <f t="shared" ca="1" si="1138"/>
        <v>1.9510632186188013</v>
      </c>
      <c r="M8147" s="101">
        <f t="shared" ca="1" si="1139"/>
        <v>0.10276249972465226</v>
      </c>
      <c r="N8147" s="101">
        <f t="shared" ca="1" si="1146"/>
        <v>1077.9604683954772</v>
      </c>
      <c r="O8147" s="101">
        <f t="shared" ca="1" si="1140"/>
        <v>0.21051972128896865</v>
      </c>
      <c r="Q8147" s="12">
        <f t="shared" ca="1" si="1141"/>
        <v>0</v>
      </c>
      <c r="R8147" s="101">
        <f t="shared" ca="1" si="1142"/>
        <v>0</v>
      </c>
      <c r="S8147" s="13"/>
      <c r="T8147" s="101">
        <f t="shared" ca="1" si="1143"/>
        <v>0.10276249972465226</v>
      </c>
      <c r="U8147" s="101">
        <f t="shared" si="1144"/>
        <v>0</v>
      </c>
      <c r="V8147" s="101">
        <f t="shared" ca="1" si="1145"/>
        <v>118.0334298927845</v>
      </c>
    </row>
    <row r="8148" spans="2:22" x14ac:dyDescent="0.3">
      <c r="B8148" s="13">
        <v>2023</v>
      </c>
      <c r="C8148" s="13">
        <v>12</v>
      </c>
      <c r="D8148" s="13">
        <v>3</v>
      </c>
      <c r="E8148" s="83" t="s">
        <v>436</v>
      </c>
      <c r="F8148" s="13">
        <v>1</v>
      </c>
      <c r="G8148" s="13">
        <v>21</v>
      </c>
      <c r="H8148" s="13" t="s">
        <v>69</v>
      </c>
      <c r="I8148" s="13" t="s">
        <v>54</v>
      </c>
      <c r="J8148" s="13"/>
      <c r="K8148" s="13" t="s">
        <v>28</v>
      </c>
      <c r="L8148" s="12">
        <f t="shared" ca="1" si="1138"/>
        <v>2.0671399107125503</v>
      </c>
      <c r="M8148" s="101">
        <f t="shared" ca="1" si="1139"/>
        <v>0.10887625909723003</v>
      </c>
      <c r="N8148" s="101">
        <f t="shared" ca="1" si="1146"/>
        <v>1077.9604683954772</v>
      </c>
      <c r="O8148" s="101">
        <f t="shared" ca="1" si="1140"/>
        <v>0.22304439636588416</v>
      </c>
      <c r="Q8148" s="12">
        <f t="shared" ca="1" si="1141"/>
        <v>0</v>
      </c>
      <c r="R8148" s="101">
        <f t="shared" ca="1" si="1142"/>
        <v>0</v>
      </c>
      <c r="S8148" s="13"/>
      <c r="T8148" s="101">
        <f t="shared" ca="1" si="1143"/>
        <v>0.10887625909723003</v>
      </c>
      <c r="U8148" s="101">
        <f t="shared" si="1144"/>
        <v>0</v>
      </c>
      <c r="V8148" s="101">
        <f t="shared" ca="1" si="1145"/>
        <v>118.14230615188173</v>
      </c>
    </row>
    <row r="8149" spans="2:22" x14ac:dyDescent="0.3">
      <c r="B8149" s="13">
        <v>2023</v>
      </c>
      <c r="C8149" s="13">
        <v>12</v>
      </c>
      <c r="D8149" s="13">
        <v>3</v>
      </c>
      <c r="E8149" s="83" t="s">
        <v>436</v>
      </c>
      <c r="F8149" s="13">
        <v>1</v>
      </c>
      <c r="G8149" s="13">
        <v>22</v>
      </c>
      <c r="H8149" s="13" t="s">
        <v>69</v>
      </c>
      <c r="I8149" s="13" t="s">
        <v>54</v>
      </c>
      <c r="J8149" s="13"/>
      <c r="K8149" s="13" t="s">
        <v>28</v>
      </c>
      <c r="L8149" s="12">
        <f t="shared" ca="1" si="1138"/>
        <v>1.6600143916299774</v>
      </c>
      <c r="M8149" s="101">
        <f t="shared" ca="1" si="1139"/>
        <v>8.743295800715091E-2</v>
      </c>
      <c r="N8149" s="101">
        <f t="shared" ca="1" si="1146"/>
        <v>1077.9604683954772</v>
      </c>
      <c r="O8149" s="101">
        <f t="shared" ca="1" si="1140"/>
        <v>0.17911555285687455</v>
      </c>
      <c r="Q8149" s="12">
        <f t="shared" ca="1" si="1141"/>
        <v>0</v>
      </c>
      <c r="R8149" s="101">
        <f t="shared" ca="1" si="1142"/>
        <v>0</v>
      </c>
      <c r="S8149" s="13"/>
      <c r="T8149" s="101">
        <f t="shared" ca="1" si="1143"/>
        <v>8.743295800715091E-2</v>
      </c>
      <c r="U8149" s="101">
        <f t="shared" si="1144"/>
        <v>0</v>
      </c>
      <c r="V8149" s="101">
        <f t="shared" ca="1" si="1145"/>
        <v>118.22973910988888</v>
      </c>
    </row>
    <row r="8150" spans="2:22" x14ac:dyDescent="0.3">
      <c r="B8150" s="13">
        <v>2023</v>
      </c>
      <c r="C8150" s="13">
        <v>12</v>
      </c>
      <c r="D8150" s="13">
        <v>3</v>
      </c>
      <c r="E8150" s="83" t="s">
        <v>436</v>
      </c>
      <c r="F8150" s="13">
        <v>1</v>
      </c>
      <c r="G8150" s="13">
        <v>23</v>
      </c>
      <c r="H8150" s="13" t="s">
        <v>69</v>
      </c>
      <c r="I8150" s="13" t="s">
        <v>54</v>
      </c>
      <c r="J8150" s="13"/>
      <c r="K8150" s="13" t="s">
        <v>28</v>
      </c>
      <c r="L8150" s="12">
        <f t="shared" ca="1" si="1138"/>
        <v>1.9288795112499222</v>
      </c>
      <c r="M8150" s="101">
        <f t="shared" ca="1" si="1139"/>
        <v>0.10159408385753341</v>
      </c>
      <c r="N8150" s="101">
        <f t="shared" ca="1" si="1146"/>
        <v>1077.9604683954772</v>
      </c>
      <c r="O8150" s="101">
        <f t="shared" ca="1" si="1140"/>
        <v>0.2081260992638666</v>
      </c>
      <c r="Q8150" s="12">
        <f t="shared" ca="1" si="1141"/>
        <v>0</v>
      </c>
      <c r="R8150" s="101">
        <f t="shared" ca="1" si="1142"/>
        <v>0</v>
      </c>
      <c r="S8150" s="13"/>
      <c r="T8150" s="101">
        <f t="shared" ca="1" si="1143"/>
        <v>0.10159408385753341</v>
      </c>
      <c r="U8150" s="101">
        <f t="shared" si="1144"/>
        <v>0</v>
      </c>
      <c r="V8150" s="101">
        <f t="shared" ca="1" si="1145"/>
        <v>118.33133319374642</v>
      </c>
    </row>
    <row r="8151" spans="2:22" x14ac:dyDescent="0.3">
      <c r="B8151" s="13">
        <v>2023</v>
      </c>
      <c r="C8151" s="13">
        <v>12</v>
      </c>
      <c r="D8151" s="13">
        <v>4</v>
      </c>
      <c r="E8151" s="83" t="s">
        <v>437</v>
      </c>
      <c r="F8151" s="13">
        <v>2</v>
      </c>
      <c r="G8151" s="13">
        <v>0</v>
      </c>
      <c r="H8151" s="13" t="s">
        <v>69</v>
      </c>
      <c r="I8151" s="13" t="s">
        <v>54</v>
      </c>
      <c r="J8151" s="13"/>
      <c r="K8151" s="13" t="s">
        <v>27</v>
      </c>
      <c r="L8151" s="12">
        <f t="shared" ca="1" si="1138"/>
        <v>2.7061940089743013</v>
      </c>
      <c r="M8151" s="101">
        <f t="shared" ca="1" si="1139"/>
        <v>0.14253523845267646</v>
      </c>
      <c r="N8151" s="101">
        <f t="shared" ca="1" si="1146"/>
        <v>1077.9604683954772</v>
      </c>
      <c r="O8151" s="101">
        <f t="shared" ca="1" si="1140"/>
        <v>0.29199833356832711</v>
      </c>
      <c r="Q8151" s="12">
        <f t="shared" ca="1" si="1141"/>
        <v>0</v>
      </c>
      <c r="R8151" s="101">
        <f t="shared" ca="1" si="1142"/>
        <v>0</v>
      </c>
      <c r="S8151" s="13"/>
      <c r="T8151" s="101">
        <f t="shared" ca="1" si="1143"/>
        <v>0.14253523845267646</v>
      </c>
      <c r="U8151" s="101">
        <f t="shared" si="1144"/>
        <v>0</v>
      </c>
      <c r="V8151" s="101">
        <f t="shared" ca="1" si="1145"/>
        <v>118.4738684321991</v>
      </c>
    </row>
    <row r="8152" spans="2:22" x14ac:dyDescent="0.3">
      <c r="B8152" s="13">
        <v>2023</v>
      </c>
      <c r="C8152" s="13">
        <v>12</v>
      </c>
      <c r="D8152" s="13">
        <v>4</v>
      </c>
      <c r="E8152" s="83" t="s">
        <v>437</v>
      </c>
      <c r="F8152" s="13">
        <v>2</v>
      </c>
      <c r="G8152" s="13">
        <v>1</v>
      </c>
      <c r="H8152" s="13" t="s">
        <v>69</v>
      </c>
      <c r="I8152" s="13" t="s">
        <v>54</v>
      </c>
      <c r="J8152" s="13"/>
      <c r="K8152" s="13" t="s">
        <v>27</v>
      </c>
      <c r="L8152" s="12">
        <f t="shared" ca="1" si="1138"/>
        <v>1.2560284333598066</v>
      </c>
      <c r="M8152" s="101">
        <f t="shared" ca="1" si="1139"/>
        <v>6.6155017585061024E-2</v>
      </c>
      <c r="N8152" s="101">
        <f t="shared" ca="1" si="1146"/>
        <v>1077.9604683954772</v>
      </c>
      <c r="O8152" s="101">
        <f t="shared" ca="1" si="1140"/>
        <v>0.13552546795952314</v>
      </c>
      <c r="Q8152" s="12">
        <f t="shared" ca="1" si="1141"/>
        <v>0</v>
      </c>
      <c r="R8152" s="101">
        <f t="shared" ca="1" si="1142"/>
        <v>0</v>
      </c>
      <c r="S8152" s="13"/>
      <c r="T8152" s="101">
        <f t="shared" ca="1" si="1143"/>
        <v>6.6155017585061024E-2</v>
      </c>
      <c r="U8152" s="101">
        <f t="shared" si="1144"/>
        <v>0</v>
      </c>
      <c r="V8152" s="101">
        <f t="shared" ca="1" si="1145"/>
        <v>118.54002344978416</v>
      </c>
    </row>
    <row r="8153" spans="2:22" x14ac:dyDescent="0.3">
      <c r="B8153" s="13">
        <v>2023</v>
      </c>
      <c r="C8153" s="13">
        <v>12</v>
      </c>
      <c r="D8153" s="13">
        <v>4</v>
      </c>
      <c r="E8153" s="83" t="s">
        <v>437</v>
      </c>
      <c r="F8153" s="13">
        <v>2</v>
      </c>
      <c r="G8153" s="13">
        <v>2</v>
      </c>
      <c r="H8153" s="13" t="s">
        <v>69</v>
      </c>
      <c r="I8153" s="13" t="s">
        <v>54</v>
      </c>
      <c r="J8153" s="13"/>
      <c r="K8153" s="13" t="s">
        <v>27</v>
      </c>
      <c r="L8153" s="12">
        <f t="shared" ca="1" si="1138"/>
        <v>1.1718297970848492</v>
      </c>
      <c r="M8153" s="101">
        <f t="shared" ca="1" si="1139"/>
        <v>6.1720275412459009E-2</v>
      </c>
      <c r="N8153" s="101">
        <f t="shared" ca="1" si="1146"/>
        <v>1077.9604683954772</v>
      </c>
      <c r="O8153" s="101">
        <f t="shared" ca="1" si="1140"/>
        <v>0.12644043510545522</v>
      </c>
      <c r="Q8153" s="12">
        <f t="shared" ca="1" si="1141"/>
        <v>0</v>
      </c>
      <c r="R8153" s="101">
        <f t="shared" ca="1" si="1142"/>
        <v>0</v>
      </c>
      <c r="S8153" s="13"/>
      <c r="T8153" s="101">
        <f t="shared" ca="1" si="1143"/>
        <v>6.1720275412459009E-2</v>
      </c>
      <c r="U8153" s="101">
        <f t="shared" si="1144"/>
        <v>0</v>
      </c>
      <c r="V8153" s="101">
        <f t="shared" ca="1" si="1145"/>
        <v>118.60174372519661</v>
      </c>
    </row>
    <row r="8154" spans="2:22" x14ac:dyDescent="0.3">
      <c r="B8154" s="13">
        <v>2023</v>
      </c>
      <c r="C8154" s="13">
        <v>12</v>
      </c>
      <c r="D8154" s="13">
        <v>4</v>
      </c>
      <c r="E8154" s="83" t="s">
        <v>437</v>
      </c>
      <c r="F8154" s="13">
        <v>2</v>
      </c>
      <c r="G8154" s="13">
        <v>3</v>
      </c>
      <c r="H8154" s="13" t="s">
        <v>69</v>
      </c>
      <c r="I8154" s="13" t="s">
        <v>54</v>
      </c>
      <c r="J8154" s="13"/>
      <c r="K8154" s="13" t="s">
        <v>27</v>
      </c>
      <c r="L8154" s="12">
        <f t="shared" ca="1" si="1138"/>
        <v>1.1383177678977212</v>
      </c>
      <c r="M8154" s="101">
        <f t="shared" ca="1" si="1139"/>
        <v>5.9955196835172975E-2</v>
      </c>
      <c r="N8154" s="101">
        <f t="shared" ca="1" si="1146"/>
        <v>1077.9604683954772</v>
      </c>
      <c r="O8154" s="101">
        <f t="shared" ca="1" si="1140"/>
        <v>0.12282448715616412</v>
      </c>
      <c r="Q8154" s="12">
        <f t="shared" ca="1" si="1141"/>
        <v>0</v>
      </c>
      <c r="R8154" s="101">
        <f t="shared" ca="1" si="1142"/>
        <v>0</v>
      </c>
      <c r="S8154" s="13"/>
      <c r="T8154" s="101">
        <f t="shared" ca="1" si="1143"/>
        <v>5.9955196835172975E-2</v>
      </c>
      <c r="U8154" s="101">
        <f t="shared" si="1144"/>
        <v>0</v>
      </c>
      <c r="V8154" s="101">
        <f t="shared" ca="1" si="1145"/>
        <v>118.66169892203179</v>
      </c>
    </row>
    <row r="8155" spans="2:22" x14ac:dyDescent="0.3">
      <c r="B8155" s="13">
        <v>2023</v>
      </c>
      <c r="C8155" s="13">
        <v>12</v>
      </c>
      <c r="D8155" s="13">
        <v>4</v>
      </c>
      <c r="E8155" s="83" t="s">
        <v>437</v>
      </c>
      <c r="F8155" s="13">
        <v>2</v>
      </c>
      <c r="G8155" s="13">
        <v>4</v>
      </c>
      <c r="H8155" s="13" t="s">
        <v>69</v>
      </c>
      <c r="I8155" s="13" t="s">
        <v>54</v>
      </c>
      <c r="J8155" s="13"/>
      <c r="K8155" s="13" t="s">
        <v>27</v>
      </c>
      <c r="L8155" s="12">
        <f t="shared" ca="1" si="1138"/>
        <v>1.1704898845141252</v>
      </c>
      <c r="M8155" s="101">
        <f t="shared" ca="1" si="1139"/>
        <v>6.1649702217358972E-2</v>
      </c>
      <c r="N8155" s="101">
        <f t="shared" ca="1" si="1146"/>
        <v>1077.9604683954772</v>
      </c>
      <c r="O8155" s="101">
        <f t="shared" ca="1" si="1140"/>
        <v>0.1262958585390741</v>
      </c>
      <c r="Q8155" s="12">
        <f t="shared" ca="1" si="1141"/>
        <v>0</v>
      </c>
      <c r="R8155" s="101">
        <f t="shared" ca="1" si="1142"/>
        <v>0</v>
      </c>
      <c r="S8155" s="13"/>
      <c r="T8155" s="101">
        <f t="shared" ca="1" si="1143"/>
        <v>6.1649702217358972E-2</v>
      </c>
      <c r="U8155" s="101">
        <f t="shared" si="1144"/>
        <v>0</v>
      </c>
      <c r="V8155" s="101">
        <f t="shared" ca="1" si="1145"/>
        <v>118.72334862424914</v>
      </c>
    </row>
    <row r="8156" spans="2:22" x14ac:dyDescent="0.3">
      <c r="B8156" s="13">
        <v>2023</v>
      </c>
      <c r="C8156" s="13">
        <v>12</v>
      </c>
      <c r="D8156" s="13">
        <v>4</v>
      </c>
      <c r="E8156" s="83" t="s">
        <v>437</v>
      </c>
      <c r="F8156" s="13">
        <v>2</v>
      </c>
      <c r="G8156" s="13">
        <v>5</v>
      </c>
      <c r="H8156" s="13" t="s">
        <v>69</v>
      </c>
      <c r="I8156" s="13" t="s">
        <v>54</v>
      </c>
      <c r="J8156" s="13"/>
      <c r="K8156" s="13" t="s">
        <v>27</v>
      </c>
      <c r="L8156" s="12">
        <f t="shared" ca="1" si="1138"/>
        <v>1.1107472755612993</v>
      </c>
      <c r="M8156" s="101">
        <f t="shared" ca="1" si="1139"/>
        <v>5.8503059003813633E-2</v>
      </c>
      <c r="N8156" s="101">
        <f t="shared" ca="1" si="1146"/>
        <v>1077.9604683954772</v>
      </c>
      <c r="O8156" s="101">
        <f t="shared" ca="1" si="1140"/>
        <v>0.11984963103306419</v>
      </c>
      <c r="Q8156" s="12">
        <f t="shared" ca="1" si="1141"/>
        <v>0</v>
      </c>
      <c r="R8156" s="101">
        <f t="shared" ca="1" si="1142"/>
        <v>0</v>
      </c>
      <c r="S8156" s="13"/>
      <c r="T8156" s="101">
        <f t="shared" ca="1" si="1143"/>
        <v>5.8503059003813633E-2</v>
      </c>
      <c r="U8156" s="101">
        <f t="shared" si="1144"/>
        <v>0</v>
      </c>
      <c r="V8156" s="101">
        <f t="shared" ca="1" si="1145"/>
        <v>118.78185168325295</v>
      </c>
    </row>
    <row r="8157" spans="2:22" x14ac:dyDescent="0.3">
      <c r="B8157" s="13">
        <v>2023</v>
      </c>
      <c r="C8157" s="13">
        <v>12</v>
      </c>
      <c r="D8157" s="13">
        <v>4</v>
      </c>
      <c r="E8157" s="83" t="s">
        <v>437</v>
      </c>
      <c r="F8157" s="13">
        <v>2</v>
      </c>
      <c r="G8157" s="13">
        <v>6</v>
      </c>
      <c r="H8157" s="13" t="s">
        <v>69</v>
      </c>
      <c r="I8157" s="13" t="s">
        <v>54</v>
      </c>
      <c r="J8157" s="13"/>
      <c r="K8157" s="13" t="s">
        <v>27</v>
      </c>
      <c r="L8157" s="12">
        <f t="shared" ca="1" si="1138"/>
        <v>1.3025955574624408</v>
      </c>
      <c r="M8157" s="101">
        <f t="shared" ca="1" si="1139"/>
        <v>6.8607708011546767E-2</v>
      </c>
      <c r="N8157" s="101">
        <f t="shared" ca="1" si="1146"/>
        <v>1077.9604683954772</v>
      </c>
      <c r="O8157" s="101">
        <f t="shared" ca="1" si="1140"/>
        <v>0.14055006065019737</v>
      </c>
      <c r="Q8157" s="12">
        <f t="shared" ca="1" si="1141"/>
        <v>0</v>
      </c>
      <c r="R8157" s="101">
        <f t="shared" ca="1" si="1142"/>
        <v>0</v>
      </c>
      <c r="S8157" s="13"/>
      <c r="T8157" s="101">
        <f t="shared" ca="1" si="1143"/>
        <v>6.8607708011546767E-2</v>
      </c>
      <c r="U8157" s="101">
        <f t="shared" si="1144"/>
        <v>0</v>
      </c>
      <c r="V8157" s="101">
        <f t="shared" ca="1" si="1145"/>
        <v>118.85045939126449</v>
      </c>
    </row>
    <row r="8158" spans="2:22" x14ac:dyDescent="0.3">
      <c r="B8158" s="13">
        <v>2023</v>
      </c>
      <c r="C8158" s="13">
        <v>12</v>
      </c>
      <c r="D8158" s="13">
        <v>4</v>
      </c>
      <c r="E8158" s="83" t="s">
        <v>437</v>
      </c>
      <c r="F8158" s="13">
        <v>2</v>
      </c>
      <c r="G8158" s="13">
        <v>7</v>
      </c>
      <c r="H8158" s="13" t="s">
        <v>69</v>
      </c>
      <c r="I8158" s="13" t="s">
        <v>54</v>
      </c>
      <c r="J8158" s="13"/>
      <c r="K8158" s="13" t="s">
        <v>27</v>
      </c>
      <c r="L8158" s="12">
        <f t="shared" ca="1" si="1138"/>
        <v>1.3479661304873827</v>
      </c>
      <c r="M8158" s="101">
        <f t="shared" ca="1" si="1139"/>
        <v>7.0997376092770445E-2</v>
      </c>
      <c r="N8158" s="101">
        <f t="shared" ca="1" si="1146"/>
        <v>1077.9604683954772</v>
      </c>
      <c r="O8158" s="101">
        <f t="shared" ca="1" si="1140"/>
        <v>0.14544554547958857</v>
      </c>
      <c r="Q8158" s="12">
        <f t="shared" ca="1" si="1141"/>
        <v>5.6000000000000005</v>
      </c>
      <c r="R8158" s="101">
        <f t="shared" ca="1" si="1142"/>
        <v>0.3599346670542431</v>
      </c>
      <c r="S8158" s="13"/>
      <c r="T8158" s="101">
        <f t="shared" ca="1" si="1143"/>
        <v>0</v>
      </c>
      <c r="U8158" s="101">
        <f t="shared" si="1144"/>
        <v>0</v>
      </c>
      <c r="V8158" s="101">
        <f t="shared" ca="1" si="1145"/>
        <v>118.130590057156</v>
      </c>
    </row>
    <row r="8159" spans="2:22" x14ac:dyDescent="0.3">
      <c r="B8159" s="13">
        <v>2023</v>
      </c>
      <c r="C8159" s="13">
        <v>12</v>
      </c>
      <c r="D8159" s="13">
        <v>4</v>
      </c>
      <c r="E8159" s="83" t="s">
        <v>437</v>
      </c>
      <c r="F8159" s="13">
        <v>2</v>
      </c>
      <c r="G8159" s="13">
        <v>8</v>
      </c>
      <c r="H8159" s="13" t="s">
        <v>69</v>
      </c>
      <c r="I8159" s="13" t="s">
        <v>54</v>
      </c>
      <c r="J8159" s="13"/>
      <c r="K8159" s="13" t="s">
        <v>27</v>
      </c>
      <c r="L8159" s="12">
        <f t="shared" ca="1" si="1138"/>
        <v>1.9529658270960657</v>
      </c>
      <c r="M8159" s="101">
        <f t="shared" ca="1" si="1139"/>
        <v>0.10286271011314978</v>
      </c>
      <c r="N8159" s="101">
        <f t="shared" ca="1" si="1146"/>
        <v>1077.9604683954772</v>
      </c>
      <c r="O8159" s="101">
        <f t="shared" ca="1" si="1140"/>
        <v>0.21072501274366548</v>
      </c>
      <c r="Q8159" s="12">
        <f t="shared" ca="1" si="1141"/>
        <v>0.57737715508684617</v>
      </c>
      <c r="R8159" s="101">
        <f t="shared" ca="1" si="1142"/>
        <v>0</v>
      </c>
      <c r="S8159" s="13"/>
      <c r="T8159" s="101">
        <f t="shared" ca="1" si="1143"/>
        <v>7.2452255354725589E-2</v>
      </c>
      <c r="U8159" s="101">
        <f t="shared" si="1144"/>
        <v>0</v>
      </c>
      <c r="V8159" s="101">
        <f t="shared" ca="1" si="1145"/>
        <v>118.20304231251072</v>
      </c>
    </row>
    <row r="8160" spans="2:22" x14ac:dyDescent="0.3">
      <c r="B8160" s="13">
        <v>2023</v>
      </c>
      <c r="C8160" s="13">
        <v>12</v>
      </c>
      <c r="D8160" s="13">
        <v>4</v>
      </c>
      <c r="E8160" s="83" t="s">
        <v>437</v>
      </c>
      <c r="F8160" s="13">
        <v>2</v>
      </c>
      <c r="G8160" s="13">
        <v>9</v>
      </c>
      <c r="H8160" s="13" t="s">
        <v>69</v>
      </c>
      <c r="I8160" s="13" t="s">
        <v>54</v>
      </c>
      <c r="J8160" s="13"/>
      <c r="K8160" s="13" t="s">
        <v>27</v>
      </c>
      <c r="L8160" s="12">
        <f t="shared" ca="1" si="1138"/>
        <v>1.5384071759852136</v>
      </c>
      <c r="M8160" s="101">
        <f t="shared" ca="1" si="1139"/>
        <v>8.1027905959141208E-2</v>
      </c>
      <c r="N8160" s="101">
        <f t="shared" ca="1" si="1146"/>
        <v>1077.9604683954772</v>
      </c>
      <c r="O8160" s="101">
        <f t="shared" ca="1" si="1140"/>
        <v>0.16599413428880455</v>
      </c>
      <c r="Q8160" s="12">
        <f t="shared" ca="1" si="1141"/>
        <v>3.9008334954374808</v>
      </c>
      <c r="R8160" s="101">
        <f t="shared" ca="1" si="1142"/>
        <v>0.19997938794163445</v>
      </c>
      <c r="S8160" s="13"/>
      <c r="T8160" s="101">
        <f t="shared" ca="1" si="1143"/>
        <v>0</v>
      </c>
      <c r="U8160" s="101">
        <f t="shared" si="1144"/>
        <v>0</v>
      </c>
      <c r="V8160" s="101">
        <f t="shared" ca="1" si="1145"/>
        <v>117.80308353662744</v>
      </c>
    </row>
    <row r="8161" spans="2:22" x14ac:dyDescent="0.3">
      <c r="B8161" s="13">
        <v>2023</v>
      </c>
      <c r="C8161" s="13">
        <v>12</v>
      </c>
      <c r="D8161" s="13">
        <v>4</v>
      </c>
      <c r="E8161" s="83" t="s">
        <v>437</v>
      </c>
      <c r="F8161" s="13">
        <v>2</v>
      </c>
      <c r="G8161" s="13">
        <v>10</v>
      </c>
      <c r="H8161" s="13" t="s">
        <v>70</v>
      </c>
      <c r="I8161" s="13" t="s">
        <v>54</v>
      </c>
      <c r="J8161" s="13"/>
      <c r="K8161" s="13" t="s">
        <v>27</v>
      </c>
      <c r="L8161" s="12">
        <f t="shared" ca="1" si="1138"/>
        <v>1.8599768182677026</v>
      </c>
      <c r="M8161" s="101">
        <f t="shared" ca="1" si="1139"/>
        <v>5.8886866066355466E-2</v>
      </c>
      <c r="N8161" s="101">
        <f t="shared" ca="1" si="1146"/>
        <v>1077.9604683954772</v>
      </c>
      <c r="O8161" s="101">
        <f t="shared" ca="1" si="1140"/>
        <v>5.8886866066355466E-2</v>
      </c>
      <c r="Q8161" s="12">
        <f t="shared" ca="1" si="1141"/>
        <v>5.6000000000000005</v>
      </c>
      <c r="R8161" s="101">
        <f t="shared" ca="1" si="1142"/>
        <v>0.31659296233363904</v>
      </c>
      <c r="S8161" s="13"/>
      <c r="T8161" s="101">
        <f t="shared" ca="1" si="1143"/>
        <v>0</v>
      </c>
      <c r="U8161" s="101">
        <f t="shared" si="1144"/>
        <v>0</v>
      </c>
      <c r="V8161" s="101">
        <f t="shared" ca="1" si="1145"/>
        <v>117.16989761196015</v>
      </c>
    </row>
    <row r="8162" spans="2:22" x14ac:dyDescent="0.3">
      <c r="B8162" s="13">
        <v>2023</v>
      </c>
      <c r="C8162" s="13">
        <v>12</v>
      </c>
      <c r="D8162" s="13">
        <v>4</v>
      </c>
      <c r="E8162" s="83" t="s">
        <v>437</v>
      </c>
      <c r="F8162" s="13">
        <v>2</v>
      </c>
      <c r="G8162" s="13">
        <v>11</v>
      </c>
      <c r="H8162" s="13" t="s">
        <v>70</v>
      </c>
      <c r="I8162" s="13" t="s">
        <v>54</v>
      </c>
      <c r="J8162" s="13"/>
      <c r="K8162" s="13" t="s">
        <v>27</v>
      </c>
      <c r="L8162" s="12">
        <f t="shared" ca="1" si="1138"/>
        <v>1.7477194004916781</v>
      </c>
      <c r="M8162" s="101">
        <f t="shared" ca="1" si="1139"/>
        <v>5.5332796219566528E-2</v>
      </c>
      <c r="N8162" s="101">
        <f t="shared" ca="1" si="1146"/>
        <v>1077.9604683954772</v>
      </c>
      <c r="O8162" s="101">
        <f t="shared" ca="1" si="1140"/>
        <v>5.5332796219566528E-2</v>
      </c>
      <c r="Q8162" s="12">
        <f t="shared" ca="1" si="1141"/>
        <v>5.0188923092004991</v>
      </c>
      <c r="R8162" s="101">
        <f t="shared" ca="1" si="1142"/>
        <v>0.2769047867222017</v>
      </c>
      <c r="S8162" s="13"/>
      <c r="T8162" s="101">
        <f t="shared" ca="1" si="1143"/>
        <v>0</v>
      </c>
      <c r="U8162" s="101">
        <f t="shared" si="1144"/>
        <v>0</v>
      </c>
      <c r="V8162" s="101">
        <f t="shared" ca="1" si="1145"/>
        <v>116.61608803851576</v>
      </c>
    </row>
    <row r="8163" spans="2:22" x14ac:dyDescent="0.3">
      <c r="B8163" s="13">
        <v>2023</v>
      </c>
      <c r="C8163" s="13">
        <v>12</v>
      </c>
      <c r="D8163" s="13">
        <v>4</v>
      </c>
      <c r="E8163" s="83" t="s">
        <v>437</v>
      </c>
      <c r="F8163" s="13">
        <v>2</v>
      </c>
      <c r="G8163" s="13">
        <v>12</v>
      </c>
      <c r="H8163" s="13" t="s">
        <v>70</v>
      </c>
      <c r="I8163" s="13" t="s">
        <v>54</v>
      </c>
      <c r="J8163" s="13"/>
      <c r="K8163" s="13" t="s">
        <v>27</v>
      </c>
      <c r="L8163" s="12">
        <f t="shared" ca="1" si="1138"/>
        <v>1.9735492349616646</v>
      </c>
      <c r="M8163" s="101">
        <f t="shared" ca="1" si="1139"/>
        <v>6.2482568778886305E-2</v>
      </c>
      <c r="N8163" s="101">
        <f t="shared" ca="1" si="1146"/>
        <v>1077.9604683954772</v>
      </c>
      <c r="O8163" s="101">
        <f t="shared" ca="1" si="1140"/>
        <v>6.2482568778886305E-2</v>
      </c>
      <c r="Q8163" s="12">
        <f t="shared" ca="1" si="1141"/>
        <v>3.2879373934922764</v>
      </c>
      <c r="R8163" s="101">
        <f t="shared" ca="1" si="1142"/>
        <v>0.1112629576196163</v>
      </c>
      <c r="S8163" s="13"/>
      <c r="T8163" s="101">
        <f t="shared" ca="1" si="1143"/>
        <v>0</v>
      </c>
      <c r="U8163" s="101">
        <f t="shared" si="1144"/>
        <v>0</v>
      </c>
      <c r="V8163" s="101">
        <f t="shared" ca="1" si="1145"/>
        <v>116.39356212327652</v>
      </c>
    </row>
    <row r="8164" spans="2:22" x14ac:dyDescent="0.3">
      <c r="B8164" s="13">
        <v>2023</v>
      </c>
      <c r="C8164" s="13">
        <v>12</v>
      </c>
      <c r="D8164" s="13">
        <v>4</v>
      </c>
      <c r="E8164" s="83" t="s">
        <v>437</v>
      </c>
      <c r="F8164" s="13">
        <v>2</v>
      </c>
      <c r="G8164" s="13">
        <v>13</v>
      </c>
      <c r="H8164" s="13" t="s">
        <v>70</v>
      </c>
      <c r="I8164" s="13" t="s">
        <v>54</v>
      </c>
      <c r="J8164" s="13"/>
      <c r="K8164" s="13" t="s">
        <v>27</v>
      </c>
      <c r="L8164" s="12">
        <f t="shared" ca="1" si="1138"/>
        <v>1.7918520153565778</v>
      </c>
      <c r="M8164" s="101">
        <f t="shared" ca="1" si="1139"/>
        <v>5.6730034806189253E-2</v>
      </c>
      <c r="N8164" s="101">
        <f t="shared" ca="1" si="1146"/>
        <v>1077.9604683954772</v>
      </c>
      <c r="O8164" s="101">
        <f t="shared" ca="1" si="1140"/>
        <v>5.6730034806189253E-2</v>
      </c>
      <c r="Q8164" s="12">
        <f t="shared" ca="1" si="1141"/>
        <v>4.2021740287439728</v>
      </c>
      <c r="R8164" s="101">
        <f t="shared" ca="1" si="1142"/>
        <v>0.20403375843324301</v>
      </c>
      <c r="S8164" s="13"/>
      <c r="T8164" s="101">
        <f t="shared" ca="1" si="1143"/>
        <v>0</v>
      </c>
      <c r="U8164" s="101">
        <f t="shared" si="1144"/>
        <v>0</v>
      </c>
      <c r="V8164" s="101">
        <f t="shared" ca="1" si="1145"/>
        <v>115.98549460641004</v>
      </c>
    </row>
    <row r="8165" spans="2:22" x14ac:dyDescent="0.3">
      <c r="B8165" s="13">
        <v>2023</v>
      </c>
      <c r="C8165" s="13">
        <v>12</v>
      </c>
      <c r="D8165" s="13">
        <v>4</v>
      </c>
      <c r="E8165" s="83" t="s">
        <v>437</v>
      </c>
      <c r="F8165" s="13">
        <v>2</v>
      </c>
      <c r="G8165" s="13">
        <v>14</v>
      </c>
      <c r="H8165" s="13" t="s">
        <v>70</v>
      </c>
      <c r="I8165" s="13" t="s">
        <v>54</v>
      </c>
      <c r="J8165" s="13"/>
      <c r="K8165" s="13" t="s">
        <v>27</v>
      </c>
      <c r="L8165" s="12">
        <f t="shared" ca="1" si="1138"/>
        <v>1.4594133630337029</v>
      </c>
      <c r="M8165" s="101">
        <f t="shared" ca="1" si="1139"/>
        <v>4.6205027073647036E-2</v>
      </c>
      <c r="N8165" s="101">
        <f t="shared" ca="1" si="1146"/>
        <v>1077.9604683954772</v>
      </c>
      <c r="O8165" s="101">
        <f t="shared" ca="1" si="1140"/>
        <v>4.6205027073647036E-2</v>
      </c>
      <c r="Q8165" s="12">
        <f t="shared" ca="1" si="1141"/>
        <v>0</v>
      </c>
      <c r="R8165" s="101">
        <f t="shared" ca="1" si="1142"/>
        <v>0</v>
      </c>
      <c r="S8165" s="13"/>
      <c r="T8165" s="101">
        <f t="shared" ca="1" si="1143"/>
        <v>4.6205027073647036E-2</v>
      </c>
      <c r="U8165" s="101">
        <f t="shared" si="1144"/>
        <v>0</v>
      </c>
      <c r="V8165" s="101">
        <f t="shared" ca="1" si="1145"/>
        <v>116.0316996334837</v>
      </c>
    </row>
    <row r="8166" spans="2:22" x14ac:dyDescent="0.3">
      <c r="B8166" s="13">
        <v>2023</v>
      </c>
      <c r="C8166" s="13">
        <v>12</v>
      </c>
      <c r="D8166" s="13">
        <v>4</v>
      </c>
      <c r="E8166" s="83" t="s">
        <v>437</v>
      </c>
      <c r="F8166" s="13">
        <v>2</v>
      </c>
      <c r="G8166" s="13">
        <v>15</v>
      </c>
      <c r="H8166" s="13" t="s">
        <v>70</v>
      </c>
      <c r="I8166" s="13" t="s">
        <v>54</v>
      </c>
      <c r="J8166" s="13"/>
      <c r="K8166" s="13" t="s">
        <v>27</v>
      </c>
      <c r="L8166" s="12">
        <f t="shared" ca="1" si="1138"/>
        <v>1.8465330850418396</v>
      </c>
      <c r="M8166" s="101">
        <f t="shared" ca="1" si="1139"/>
        <v>5.846123747242464E-2</v>
      </c>
      <c r="N8166" s="101">
        <f t="shared" ca="1" si="1146"/>
        <v>1077.9604683954772</v>
      </c>
      <c r="O8166" s="101">
        <f t="shared" ca="1" si="1140"/>
        <v>5.846123747242464E-2</v>
      </c>
      <c r="Q8166" s="12">
        <f t="shared" ca="1" si="1141"/>
        <v>0</v>
      </c>
      <c r="R8166" s="101">
        <f t="shared" ca="1" si="1142"/>
        <v>0</v>
      </c>
      <c r="S8166" s="13"/>
      <c r="T8166" s="101">
        <f t="shared" ca="1" si="1143"/>
        <v>5.846123747242464E-2</v>
      </c>
      <c r="U8166" s="101">
        <f t="shared" si="1144"/>
        <v>0</v>
      </c>
      <c r="V8166" s="101">
        <f t="shared" ca="1" si="1145"/>
        <v>116.09016087095613</v>
      </c>
    </row>
    <row r="8167" spans="2:22" x14ac:dyDescent="0.3">
      <c r="B8167" s="13">
        <v>2023</v>
      </c>
      <c r="C8167" s="13">
        <v>12</v>
      </c>
      <c r="D8167" s="13">
        <v>4</v>
      </c>
      <c r="E8167" s="83" t="s">
        <v>437</v>
      </c>
      <c r="F8167" s="13">
        <v>2</v>
      </c>
      <c r="G8167" s="13">
        <v>16</v>
      </c>
      <c r="H8167" s="13" t="s">
        <v>71</v>
      </c>
      <c r="I8167" s="13" t="s">
        <v>54</v>
      </c>
      <c r="J8167" s="13"/>
      <c r="K8167" s="13" t="s">
        <v>27</v>
      </c>
      <c r="L8167" s="12">
        <f t="shared" ca="1" si="1138"/>
        <v>1.6322081088939304</v>
      </c>
      <c r="M8167" s="101">
        <f t="shared" ca="1" si="1139"/>
        <v>0.14218164836575028</v>
      </c>
      <c r="N8167" s="101">
        <f t="shared" ca="1" si="1146"/>
        <v>1078.2826934796412</v>
      </c>
      <c r="O8167" s="101">
        <f t="shared" ca="1" si="1140"/>
        <v>0.4600378554917543</v>
      </c>
      <c r="Q8167" s="12">
        <f t="shared" ca="1" si="1141"/>
        <v>5.6000000000000005</v>
      </c>
      <c r="R8167" s="101">
        <f t="shared" ca="1" si="1142"/>
        <v>0.33587358358212882</v>
      </c>
      <c r="S8167" s="13"/>
      <c r="T8167" s="101">
        <f t="shared" ca="1" si="1143"/>
        <v>0</v>
      </c>
      <c r="U8167" s="101">
        <f t="shared" ca="1" si="1144"/>
        <v>0.32222508416414347</v>
      </c>
      <c r="V8167" s="101">
        <f t="shared" ca="1" si="1145"/>
        <v>115.74063878795602</v>
      </c>
    </row>
    <row r="8168" spans="2:22" x14ac:dyDescent="0.3">
      <c r="B8168" s="13">
        <v>2023</v>
      </c>
      <c r="C8168" s="13">
        <v>12</v>
      </c>
      <c r="D8168" s="13">
        <v>4</v>
      </c>
      <c r="E8168" s="83" t="s">
        <v>437</v>
      </c>
      <c r="F8168" s="13">
        <v>2</v>
      </c>
      <c r="G8168" s="13">
        <v>17</v>
      </c>
      <c r="H8168" s="13" t="s">
        <v>71</v>
      </c>
      <c r="I8168" s="13" t="s">
        <v>54</v>
      </c>
      <c r="J8168" s="13"/>
      <c r="K8168" s="13" t="s">
        <v>27</v>
      </c>
      <c r="L8168" s="12">
        <f t="shared" ca="1" si="1138"/>
        <v>2.1562405808246181</v>
      </c>
      <c r="M8168" s="101">
        <f t="shared" ca="1" si="1139"/>
        <v>0.18783011699563251</v>
      </c>
      <c r="N8168" s="101">
        <f t="shared" ca="1" si="1146"/>
        <v>1078.708371307639</v>
      </c>
      <c r="O8168" s="101">
        <f t="shared" ca="1" si="1140"/>
        <v>0.60773640770541859</v>
      </c>
      <c r="Q8168" s="12">
        <f t="shared" ca="1" si="1141"/>
        <v>1.2219536440092997</v>
      </c>
      <c r="R8168" s="101">
        <f t="shared" ca="1" si="1142"/>
        <v>0</v>
      </c>
      <c r="S8168" s="13"/>
      <c r="T8168" s="101">
        <f t="shared" ca="1" si="1143"/>
        <v>8.1385735065982387E-2</v>
      </c>
      <c r="U8168" s="101">
        <f t="shared" ca="1" si="1144"/>
        <v>0.42567782799779336</v>
      </c>
      <c r="V8168" s="101">
        <f t="shared" ca="1" si="1145"/>
        <v>116.24770235101978</v>
      </c>
    </row>
    <row r="8169" spans="2:22" x14ac:dyDescent="0.3">
      <c r="B8169" s="13">
        <v>2023</v>
      </c>
      <c r="C8169" s="13">
        <v>12</v>
      </c>
      <c r="D8169" s="13">
        <v>4</v>
      </c>
      <c r="E8169" s="83" t="s">
        <v>437</v>
      </c>
      <c r="F8169" s="13">
        <v>2</v>
      </c>
      <c r="G8169" s="13">
        <v>18</v>
      </c>
      <c r="H8169" s="13" t="s">
        <v>71</v>
      </c>
      <c r="I8169" s="13" t="s">
        <v>54</v>
      </c>
      <c r="J8169" s="13"/>
      <c r="K8169" s="13" t="s">
        <v>27</v>
      </c>
      <c r="L8169" s="12">
        <f t="shared" ca="1" si="1138"/>
        <v>1.6391022580328778</v>
      </c>
      <c r="M8169" s="101">
        <f t="shared" ca="1" si="1139"/>
        <v>0.14278219769724398</v>
      </c>
      <c r="N8169" s="101">
        <f t="shared" ca="1" si="1146"/>
        <v>1079.0319574117457</v>
      </c>
      <c r="O8169" s="101">
        <f t="shared" ca="1" si="1140"/>
        <v>0.46198097142656658</v>
      </c>
      <c r="Q8169" s="12">
        <f t="shared" ca="1" si="1141"/>
        <v>0</v>
      </c>
      <c r="R8169" s="101">
        <f t="shared" ca="1" si="1142"/>
        <v>0</v>
      </c>
      <c r="S8169" s="13"/>
      <c r="T8169" s="101">
        <f t="shared" ca="1" si="1143"/>
        <v>0.14278219769724398</v>
      </c>
      <c r="U8169" s="101">
        <f t="shared" ca="1" si="1144"/>
        <v>0.32358610410665728</v>
      </c>
      <c r="V8169" s="101">
        <f t="shared" ca="1" si="1145"/>
        <v>116.71407065282368</v>
      </c>
    </row>
    <row r="8170" spans="2:22" x14ac:dyDescent="0.3">
      <c r="B8170" s="13">
        <v>2023</v>
      </c>
      <c r="C8170" s="13">
        <v>12</v>
      </c>
      <c r="D8170" s="13">
        <v>4</v>
      </c>
      <c r="E8170" s="83" t="s">
        <v>437</v>
      </c>
      <c r="F8170" s="13">
        <v>2</v>
      </c>
      <c r="G8170" s="13">
        <v>19</v>
      </c>
      <c r="H8170" s="13" t="s">
        <v>71</v>
      </c>
      <c r="I8170" s="13" t="s">
        <v>54</v>
      </c>
      <c r="J8170" s="13"/>
      <c r="K8170" s="13" t="s">
        <v>27</v>
      </c>
      <c r="L8170" s="12">
        <f t="shared" ca="1" si="1138"/>
        <v>2.1697462419127396</v>
      </c>
      <c r="M8170" s="101">
        <f t="shared" ca="1" si="1139"/>
        <v>0.18900659513301876</v>
      </c>
      <c r="N8170" s="101">
        <f t="shared" ca="1" si="1146"/>
        <v>1079.4603014823367</v>
      </c>
      <c r="O8170" s="101">
        <f t="shared" ca="1" si="1140"/>
        <v>0.61154297828310566</v>
      </c>
      <c r="Q8170" s="12">
        <f t="shared" ca="1" si="1141"/>
        <v>0</v>
      </c>
      <c r="R8170" s="101">
        <f t="shared" ca="1" si="1142"/>
        <v>0</v>
      </c>
      <c r="S8170" s="13"/>
      <c r="T8170" s="101">
        <f t="shared" ca="1" si="1143"/>
        <v>0.18900659513301876</v>
      </c>
      <c r="U8170" s="101">
        <f t="shared" ca="1" si="1144"/>
        <v>0.42834407059094004</v>
      </c>
      <c r="V8170" s="101">
        <f t="shared" ca="1" si="1145"/>
        <v>117.33142131854764</v>
      </c>
    </row>
    <row r="8171" spans="2:22" x14ac:dyDescent="0.3">
      <c r="B8171" s="13">
        <v>2023</v>
      </c>
      <c r="C8171" s="13">
        <v>12</v>
      </c>
      <c r="D8171" s="13">
        <v>4</v>
      </c>
      <c r="E8171" s="83" t="s">
        <v>437</v>
      </c>
      <c r="F8171" s="13">
        <v>2</v>
      </c>
      <c r="G8171" s="13">
        <v>20</v>
      </c>
      <c r="H8171" s="13" t="s">
        <v>69</v>
      </c>
      <c r="I8171" s="13" t="s">
        <v>54</v>
      </c>
      <c r="J8171" s="13"/>
      <c r="K8171" s="13" t="s">
        <v>27</v>
      </c>
      <c r="L8171" s="12">
        <f t="shared" ca="1" si="1138"/>
        <v>2.114205095121195</v>
      </c>
      <c r="M8171" s="101">
        <f t="shared" ca="1" si="1139"/>
        <v>0.11135518236003335</v>
      </c>
      <c r="N8171" s="101">
        <f t="shared" ca="1" si="1146"/>
        <v>1079.4603014823367</v>
      </c>
      <c r="O8171" s="101">
        <f t="shared" ca="1" si="1140"/>
        <v>0.22812272976357695</v>
      </c>
      <c r="Q8171" s="12">
        <f t="shared" ca="1" si="1141"/>
        <v>0</v>
      </c>
      <c r="R8171" s="101">
        <f t="shared" ca="1" si="1142"/>
        <v>0</v>
      </c>
      <c r="S8171" s="13"/>
      <c r="T8171" s="101">
        <f t="shared" ca="1" si="1143"/>
        <v>0.11135518236003335</v>
      </c>
      <c r="U8171" s="101">
        <f t="shared" si="1144"/>
        <v>0</v>
      </c>
      <c r="V8171" s="101">
        <f t="shared" ca="1" si="1145"/>
        <v>117.44277650090767</v>
      </c>
    </row>
    <row r="8172" spans="2:22" x14ac:dyDescent="0.3">
      <c r="B8172" s="13">
        <v>2023</v>
      </c>
      <c r="C8172" s="13">
        <v>12</v>
      </c>
      <c r="D8172" s="13">
        <v>4</v>
      </c>
      <c r="E8172" s="83" t="s">
        <v>437</v>
      </c>
      <c r="F8172" s="13">
        <v>2</v>
      </c>
      <c r="G8172" s="13">
        <v>21</v>
      </c>
      <c r="H8172" s="13" t="s">
        <v>69</v>
      </c>
      <c r="I8172" s="13" t="s">
        <v>54</v>
      </c>
      <c r="J8172" s="13"/>
      <c r="K8172" s="13" t="s">
        <v>27</v>
      </c>
      <c r="L8172" s="12">
        <f t="shared" ca="1" si="1138"/>
        <v>2.6344885487460945</v>
      </c>
      <c r="M8172" s="101">
        <f t="shared" ca="1" si="1139"/>
        <v>0.1387585118624568</v>
      </c>
      <c r="N8172" s="101">
        <f t="shared" ca="1" si="1146"/>
        <v>1079.4603014823367</v>
      </c>
      <c r="O8172" s="101">
        <f t="shared" ca="1" si="1140"/>
        <v>0.28426131440970359</v>
      </c>
      <c r="Q8172" s="12">
        <f t="shared" ca="1" si="1141"/>
        <v>0</v>
      </c>
      <c r="R8172" s="101">
        <f t="shared" ca="1" si="1142"/>
        <v>0</v>
      </c>
      <c r="S8172" s="13"/>
      <c r="T8172" s="101">
        <f t="shared" ca="1" si="1143"/>
        <v>0.1387585118624568</v>
      </c>
      <c r="U8172" s="101">
        <f t="shared" si="1144"/>
        <v>0</v>
      </c>
      <c r="V8172" s="101">
        <f t="shared" ca="1" si="1145"/>
        <v>117.58153501277013</v>
      </c>
    </row>
    <row r="8173" spans="2:22" x14ac:dyDescent="0.3">
      <c r="B8173" s="13">
        <v>2023</v>
      </c>
      <c r="C8173" s="13">
        <v>12</v>
      </c>
      <c r="D8173" s="13">
        <v>4</v>
      </c>
      <c r="E8173" s="83" t="s">
        <v>437</v>
      </c>
      <c r="F8173" s="13">
        <v>2</v>
      </c>
      <c r="G8173" s="13">
        <v>22</v>
      </c>
      <c r="H8173" s="13" t="s">
        <v>69</v>
      </c>
      <c r="I8173" s="13" t="s">
        <v>54</v>
      </c>
      <c r="J8173" s="13"/>
      <c r="K8173" s="13" t="s">
        <v>27</v>
      </c>
      <c r="L8173" s="12">
        <f t="shared" ca="1" si="1138"/>
        <v>1.6941496069696602</v>
      </c>
      <c r="M8173" s="101">
        <f t="shared" ca="1" si="1139"/>
        <v>8.923085979909201E-2</v>
      </c>
      <c r="N8173" s="101">
        <f t="shared" ca="1" si="1146"/>
        <v>1079.4603014823367</v>
      </c>
      <c r="O8173" s="101">
        <f t="shared" ca="1" si="1140"/>
        <v>0.18279874259202633</v>
      </c>
      <c r="Q8173" s="12">
        <f t="shared" ca="1" si="1141"/>
        <v>0</v>
      </c>
      <c r="R8173" s="101">
        <f t="shared" ca="1" si="1142"/>
        <v>0</v>
      </c>
      <c r="S8173" s="13"/>
      <c r="T8173" s="101">
        <f t="shared" ca="1" si="1143"/>
        <v>8.923085979909201E-2</v>
      </c>
      <c r="U8173" s="101">
        <f t="shared" si="1144"/>
        <v>0</v>
      </c>
      <c r="V8173" s="101">
        <f t="shared" ca="1" si="1145"/>
        <v>117.67076587256922</v>
      </c>
    </row>
    <row r="8174" spans="2:22" x14ac:dyDescent="0.3">
      <c r="B8174" s="13">
        <v>2023</v>
      </c>
      <c r="C8174" s="13">
        <v>12</v>
      </c>
      <c r="D8174" s="13">
        <v>4</v>
      </c>
      <c r="E8174" s="83" t="s">
        <v>437</v>
      </c>
      <c r="F8174" s="13">
        <v>2</v>
      </c>
      <c r="G8174" s="13">
        <v>23</v>
      </c>
      <c r="H8174" s="13" t="s">
        <v>69</v>
      </c>
      <c r="I8174" s="13" t="s">
        <v>54</v>
      </c>
      <c r="J8174" s="13"/>
      <c r="K8174" s="13" t="s">
        <v>27</v>
      </c>
      <c r="L8174" s="12">
        <f t="shared" ca="1" si="1138"/>
        <v>2.1842417396786922</v>
      </c>
      <c r="M8174" s="101">
        <f t="shared" ca="1" si="1139"/>
        <v>0.11504401242887673</v>
      </c>
      <c r="N8174" s="101">
        <f t="shared" ca="1" si="1146"/>
        <v>1079.4603014823367</v>
      </c>
      <c r="O8174" s="101">
        <f t="shared" ca="1" si="1140"/>
        <v>0.23567968371133088</v>
      </c>
      <c r="Q8174" s="12">
        <f t="shared" ca="1" si="1141"/>
        <v>0</v>
      </c>
      <c r="R8174" s="101">
        <f t="shared" ca="1" si="1142"/>
        <v>0</v>
      </c>
      <c r="S8174" s="13"/>
      <c r="T8174" s="101">
        <f t="shared" ca="1" si="1143"/>
        <v>0.11504401242887673</v>
      </c>
      <c r="U8174" s="101">
        <f t="shared" si="1144"/>
        <v>0</v>
      </c>
      <c r="V8174" s="101">
        <f t="shared" ca="1" si="1145"/>
        <v>117.7858098849981</v>
      </c>
    </row>
    <row r="8175" spans="2:22" x14ac:dyDescent="0.3">
      <c r="B8175" s="13">
        <v>2023</v>
      </c>
      <c r="C8175" s="13">
        <v>12</v>
      </c>
      <c r="D8175" s="13">
        <v>5</v>
      </c>
      <c r="E8175" s="83" t="s">
        <v>438</v>
      </c>
      <c r="F8175" s="13">
        <v>3</v>
      </c>
      <c r="G8175" s="13">
        <v>0</v>
      </c>
      <c r="H8175" s="13" t="s">
        <v>69</v>
      </c>
      <c r="I8175" s="13" t="s">
        <v>54</v>
      </c>
      <c r="J8175" s="13"/>
      <c r="K8175" s="13" t="s">
        <v>27</v>
      </c>
      <c r="L8175" s="12">
        <f t="shared" ca="1" si="1138"/>
        <v>3.1162468919004733</v>
      </c>
      <c r="M8175" s="101">
        <f t="shared" ca="1" si="1139"/>
        <v>0.16413272379639793</v>
      </c>
      <c r="N8175" s="101">
        <f t="shared" ca="1" si="1146"/>
        <v>1079.4603014823367</v>
      </c>
      <c r="O8175" s="101">
        <f t="shared" ca="1" si="1140"/>
        <v>0.33624303963606106</v>
      </c>
      <c r="Q8175" s="12">
        <f t="shared" ca="1" si="1141"/>
        <v>0</v>
      </c>
      <c r="R8175" s="101">
        <f t="shared" ca="1" si="1142"/>
        <v>0</v>
      </c>
      <c r="S8175" s="13"/>
      <c r="T8175" s="101">
        <f t="shared" ca="1" si="1143"/>
        <v>0.16413272379639793</v>
      </c>
      <c r="U8175" s="101">
        <f t="shared" si="1144"/>
        <v>0</v>
      </c>
      <c r="V8175" s="101">
        <f t="shared" ca="1" si="1145"/>
        <v>117.9499426087945</v>
      </c>
    </row>
    <row r="8176" spans="2:22" x14ac:dyDescent="0.3">
      <c r="B8176" s="13">
        <v>2023</v>
      </c>
      <c r="C8176" s="13">
        <v>12</v>
      </c>
      <c r="D8176" s="13">
        <v>5</v>
      </c>
      <c r="E8176" s="83" t="s">
        <v>438</v>
      </c>
      <c r="F8176" s="13">
        <v>3</v>
      </c>
      <c r="G8176" s="13">
        <v>1</v>
      </c>
      <c r="H8176" s="13" t="s">
        <v>69</v>
      </c>
      <c r="I8176" s="13" t="s">
        <v>54</v>
      </c>
      <c r="J8176" s="13"/>
      <c r="K8176" s="13" t="s">
        <v>27</v>
      </c>
      <c r="L8176" s="12">
        <f t="shared" ca="1" si="1138"/>
        <v>1.1043204122608103</v>
      </c>
      <c r="M8176" s="101">
        <f t="shared" ca="1" si="1139"/>
        <v>5.8164556113776883E-2</v>
      </c>
      <c r="N8176" s="101">
        <f t="shared" ca="1" si="1146"/>
        <v>1079.4603014823367</v>
      </c>
      <c r="O8176" s="101">
        <f t="shared" ca="1" si="1140"/>
        <v>0.11915617248294143</v>
      </c>
      <c r="Q8176" s="12">
        <f t="shared" ca="1" si="1141"/>
        <v>0</v>
      </c>
      <c r="R8176" s="101">
        <f t="shared" ca="1" si="1142"/>
        <v>0</v>
      </c>
      <c r="S8176" s="13"/>
      <c r="T8176" s="101">
        <f t="shared" ca="1" si="1143"/>
        <v>5.8164556113776883E-2</v>
      </c>
      <c r="U8176" s="101">
        <f t="shared" si="1144"/>
        <v>0</v>
      </c>
      <c r="V8176" s="101">
        <f t="shared" ca="1" si="1145"/>
        <v>118.00810716490828</v>
      </c>
    </row>
    <row r="8177" spans="2:22" x14ac:dyDescent="0.3">
      <c r="B8177" s="13">
        <v>2023</v>
      </c>
      <c r="C8177" s="13">
        <v>12</v>
      </c>
      <c r="D8177" s="13">
        <v>5</v>
      </c>
      <c r="E8177" s="83" t="s">
        <v>438</v>
      </c>
      <c r="F8177" s="13">
        <v>3</v>
      </c>
      <c r="G8177" s="13">
        <v>2</v>
      </c>
      <c r="H8177" s="13" t="s">
        <v>69</v>
      </c>
      <c r="I8177" s="13" t="s">
        <v>54</v>
      </c>
      <c r="J8177" s="13"/>
      <c r="K8177" s="13" t="s">
        <v>27</v>
      </c>
      <c r="L8177" s="12">
        <f t="shared" ca="1" si="1138"/>
        <v>1.2248761743626275</v>
      </c>
      <c r="M8177" s="101">
        <f t="shared" ca="1" si="1139"/>
        <v>6.4514228103679599E-2</v>
      </c>
      <c r="N8177" s="101">
        <f t="shared" ca="1" si="1146"/>
        <v>1079.4603014823367</v>
      </c>
      <c r="O8177" s="101">
        <f t="shared" ca="1" si="1140"/>
        <v>0.13216413921372749</v>
      </c>
      <c r="Q8177" s="12">
        <f t="shared" ca="1" si="1141"/>
        <v>0</v>
      </c>
      <c r="R8177" s="101">
        <f t="shared" ca="1" si="1142"/>
        <v>0</v>
      </c>
      <c r="S8177" s="13"/>
      <c r="T8177" s="101">
        <f t="shared" ca="1" si="1143"/>
        <v>6.4514228103679599E-2</v>
      </c>
      <c r="U8177" s="101">
        <f t="shared" si="1144"/>
        <v>0</v>
      </c>
      <c r="V8177" s="101">
        <f t="shared" ca="1" si="1145"/>
        <v>118.07262139301196</v>
      </c>
    </row>
    <row r="8178" spans="2:22" x14ac:dyDescent="0.3">
      <c r="B8178" s="13">
        <v>2023</v>
      </c>
      <c r="C8178" s="13">
        <v>12</v>
      </c>
      <c r="D8178" s="13">
        <v>5</v>
      </c>
      <c r="E8178" s="83" t="s">
        <v>438</v>
      </c>
      <c r="F8178" s="13">
        <v>3</v>
      </c>
      <c r="G8178" s="13">
        <v>3</v>
      </c>
      <c r="H8178" s="13" t="s">
        <v>69</v>
      </c>
      <c r="I8178" s="13" t="s">
        <v>54</v>
      </c>
      <c r="J8178" s="13"/>
      <c r="K8178" s="13" t="s">
        <v>27</v>
      </c>
      <c r="L8178" s="12">
        <f t="shared" ca="1" si="1138"/>
        <v>1.23379243006899</v>
      </c>
      <c r="M8178" s="101">
        <f t="shared" ca="1" si="1139"/>
        <v>6.4983847291733704E-2</v>
      </c>
      <c r="N8178" s="101">
        <f t="shared" ca="1" si="1146"/>
        <v>1079.4603014823367</v>
      </c>
      <c r="O8178" s="101">
        <f t="shared" ca="1" si="1140"/>
        <v>0.13312620320444402</v>
      </c>
      <c r="Q8178" s="12">
        <f t="shared" ca="1" si="1141"/>
        <v>0</v>
      </c>
      <c r="R8178" s="101">
        <f t="shared" ca="1" si="1142"/>
        <v>0</v>
      </c>
      <c r="S8178" s="13"/>
      <c r="T8178" s="101">
        <f t="shared" ca="1" si="1143"/>
        <v>6.4983847291733704E-2</v>
      </c>
      <c r="U8178" s="101">
        <f t="shared" si="1144"/>
        <v>0</v>
      </c>
      <c r="V8178" s="101">
        <f t="shared" ca="1" si="1145"/>
        <v>118.13760524030369</v>
      </c>
    </row>
    <row r="8179" spans="2:22" x14ac:dyDescent="0.3">
      <c r="B8179" s="13">
        <v>2023</v>
      </c>
      <c r="C8179" s="13">
        <v>12</v>
      </c>
      <c r="D8179" s="13">
        <v>5</v>
      </c>
      <c r="E8179" s="83" t="s">
        <v>438</v>
      </c>
      <c r="F8179" s="13">
        <v>3</v>
      </c>
      <c r="G8179" s="13">
        <v>4</v>
      </c>
      <c r="H8179" s="13" t="s">
        <v>69</v>
      </c>
      <c r="I8179" s="13" t="s">
        <v>54</v>
      </c>
      <c r="J8179" s="13"/>
      <c r="K8179" s="13" t="s">
        <v>27</v>
      </c>
      <c r="L8179" s="12">
        <f t="shared" ca="1" si="1138"/>
        <v>1.3127395099379857</v>
      </c>
      <c r="M8179" s="101">
        <f t="shared" ca="1" si="1139"/>
        <v>6.9141989988433711E-2</v>
      </c>
      <c r="N8179" s="101">
        <f t="shared" ca="1" si="1146"/>
        <v>1079.4603014823367</v>
      </c>
      <c r="O8179" s="101">
        <f t="shared" ca="1" si="1140"/>
        <v>0.14164459312230865</v>
      </c>
      <c r="Q8179" s="12">
        <f t="shared" ca="1" si="1141"/>
        <v>0</v>
      </c>
      <c r="R8179" s="101">
        <f t="shared" ca="1" si="1142"/>
        <v>0</v>
      </c>
      <c r="S8179" s="13"/>
      <c r="T8179" s="101">
        <f t="shared" ca="1" si="1143"/>
        <v>6.9141989988433711E-2</v>
      </c>
      <c r="U8179" s="101">
        <f t="shared" si="1144"/>
        <v>0</v>
      </c>
      <c r="V8179" s="101">
        <f t="shared" ca="1" si="1145"/>
        <v>118.20674723029212</v>
      </c>
    </row>
    <row r="8180" spans="2:22" x14ac:dyDescent="0.3">
      <c r="B8180" s="13">
        <v>2023</v>
      </c>
      <c r="C8180" s="13">
        <v>12</v>
      </c>
      <c r="D8180" s="13">
        <v>5</v>
      </c>
      <c r="E8180" s="83" t="s">
        <v>438</v>
      </c>
      <c r="F8180" s="13">
        <v>3</v>
      </c>
      <c r="G8180" s="13">
        <v>5</v>
      </c>
      <c r="H8180" s="13" t="s">
        <v>69</v>
      </c>
      <c r="I8180" s="13" t="s">
        <v>54</v>
      </c>
      <c r="J8180" s="13"/>
      <c r="K8180" s="13" t="s">
        <v>27</v>
      </c>
      <c r="L8180" s="12">
        <f t="shared" ca="1" si="1138"/>
        <v>1.0879794761866146</v>
      </c>
      <c r="M8180" s="101">
        <f t="shared" ca="1" si="1139"/>
        <v>5.7303879010748994E-2</v>
      </c>
      <c r="N8180" s="101">
        <f t="shared" ca="1" si="1146"/>
        <v>1079.4603014823367</v>
      </c>
      <c r="O8180" s="101">
        <f t="shared" ca="1" si="1140"/>
        <v>0.11739298548053571</v>
      </c>
      <c r="Q8180" s="12">
        <f t="shared" ca="1" si="1141"/>
        <v>0</v>
      </c>
      <c r="R8180" s="101">
        <f t="shared" ca="1" si="1142"/>
        <v>0</v>
      </c>
      <c r="S8180" s="13"/>
      <c r="T8180" s="101">
        <f t="shared" ca="1" si="1143"/>
        <v>5.7303879010748994E-2</v>
      </c>
      <c r="U8180" s="101">
        <f t="shared" si="1144"/>
        <v>0</v>
      </c>
      <c r="V8180" s="101">
        <f t="shared" ca="1" si="1145"/>
        <v>118.26405110930287</v>
      </c>
    </row>
    <row r="8181" spans="2:22" x14ac:dyDescent="0.3">
      <c r="B8181" s="13">
        <v>2023</v>
      </c>
      <c r="C8181" s="13">
        <v>12</v>
      </c>
      <c r="D8181" s="13">
        <v>5</v>
      </c>
      <c r="E8181" s="83" t="s">
        <v>438</v>
      </c>
      <c r="F8181" s="13">
        <v>3</v>
      </c>
      <c r="G8181" s="13">
        <v>6</v>
      </c>
      <c r="H8181" s="13" t="s">
        <v>69</v>
      </c>
      <c r="I8181" s="13" t="s">
        <v>54</v>
      </c>
      <c r="J8181" s="13"/>
      <c r="K8181" s="13" t="s">
        <v>27</v>
      </c>
      <c r="L8181" s="12">
        <f t="shared" ca="1" si="1138"/>
        <v>1.1914563021088371</v>
      </c>
      <c r="M8181" s="101">
        <f t="shared" ca="1" si="1139"/>
        <v>6.275400343207245E-2</v>
      </c>
      <c r="N8181" s="101">
        <f t="shared" ca="1" si="1146"/>
        <v>1079.4603014823367</v>
      </c>
      <c r="O8181" s="101">
        <f t="shared" ca="1" si="1140"/>
        <v>0.12855813499754351</v>
      </c>
      <c r="Q8181" s="12">
        <f t="shared" ca="1" si="1141"/>
        <v>0</v>
      </c>
      <c r="R8181" s="101">
        <f t="shared" ca="1" si="1142"/>
        <v>0</v>
      </c>
      <c r="S8181" s="13"/>
      <c r="T8181" s="101">
        <f t="shared" ca="1" si="1143"/>
        <v>6.275400343207245E-2</v>
      </c>
      <c r="U8181" s="101">
        <f t="shared" si="1144"/>
        <v>0</v>
      </c>
      <c r="V8181" s="101">
        <f t="shared" ca="1" si="1145"/>
        <v>118.32680511273495</v>
      </c>
    </row>
    <row r="8182" spans="2:22" x14ac:dyDescent="0.3">
      <c r="B8182" s="13">
        <v>2023</v>
      </c>
      <c r="C8182" s="13">
        <v>12</v>
      </c>
      <c r="D8182" s="13">
        <v>5</v>
      </c>
      <c r="E8182" s="83" t="s">
        <v>438</v>
      </c>
      <c r="F8182" s="13">
        <v>3</v>
      </c>
      <c r="G8182" s="13">
        <v>7</v>
      </c>
      <c r="H8182" s="13" t="s">
        <v>69</v>
      </c>
      <c r="I8182" s="13" t="s">
        <v>54</v>
      </c>
      <c r="J8182" s="13"/>
      <c r="K8182" s="13" t="s">
        <v>27</v>
      </c>
      <c r="L8182" s="12">
        <f t="shared" ca="1" si="1138"/>
        <v>1.2775651376557493</v>
      </c>
      <c r="M8182" s="101">
        <f t="shared" ca="1" si="1139"/>
        <v>6.7289355800328313E-2</v>
      </c>
      <c r="N8182" s="101">
        <f t="shared" ca="1" si="1146"/>
        <v>1079.4603014823367</v>
      </c>
      <c r="O8182" s="101">
        <f t="shared" ca="1" si="1140"/>
        <v>0.13784927835305535</v>
      </c>
      <c r="Q8182" s="12">
        <f t="shared" ca="1" si="1141"/>
        <v>0</v>
      </c>
      <c r="R8182" s="101">
        <f t="shared" ca="1" si="1142"/>
        <v>0</v>
      </c>
      <c r="S8182" s="13"/>
      <c r="T8182" s="101">
        <f t="shared" ca="1" si="1143"/>
        <v>6.7289355800328313E-2</v>
      </c>
      <c r="U8182" s="101">
        <f t="shared" si="1144"/>
        <v>0</v>
      </c>
      <c r="V8182" s="101">
        <f t="shared" ca="1" si="1145"/>
        <v>118.39409446853527</v>
      </c>
    </row>
    <row r="8183" spans="2:22" x14ac:dyDescent="0.3">
      <c r="B8183" s="13">
        <v>2023</v>
      </c>
      <c r="C8183" s="13">
        <v>12</v>
      </c>
      <c r="D8183" s="13">
        <v>5</v>
      </c>
      <c r="E8183" s="83" t="s">
        <v>438</v>
      </c>
      <c r="F8183" s="13">
        <v>3</v>
      </c>
      <c r="G8183" s="13">
        <v>8</v>
      </c>
      <c r="H8183" s="13" t="s">
        <v>69</v>
      </c>
      <c r="I8183" s="13" t="s">
        <v>54</v>
      </c>
      <c r="J8183" s="13"/>
      <c r="K8183" s="13" t="s">
        <v>27</v>
      </c>
      <c r="L8183" s="12">
        <f t="shared" ca="1" si="1138"/>
        <v>1.5650431851180895</v>
      </c>
      <c r="M8183" s="101">
        <f t="shared" ca="1" si="1139"/>
        <v>8.2430824560169771E-2</v>
      </c>
      <c r="N8183" s="101">
        <f t="shared" ca="1" si="1146"/>
        <v>1079.4603014823367</v>
      </c>
      <c r="O8183" s="101">
        <f t="shared" ca="1" si="1140"/>
        <v>0.16886815967424185</v>
      </c>
      <c r="Q8183" s="12">
        <f t="shared" ca="1" si="1141"/>
        <v>5.6000000000000005</v>
      </c>
      <c r="R8183" s="101">
        <f t="shared" ca="1" si="1142"/>
        <v>0.34155909437975374</v>
      </c>
      <c r="S8183" s="13"/>
      <c r="T8183" s="101">
        <f t="shared" ca="1" si="1143"/>
        <v>0</v>
      </c>
      <c r="U8183" s="101">
        <f t="shared" si="1144"/>
        <v>0</v>
      </c>
      <c r="V8183" s="101">
        <f t="shared" ca="1" si="1145"/>
        <v>117.71097627977578</v>
      </c>
    </row>
    <row r="8184" spans="2:22" x14ac:dyDescent="0.3">
      <c r="B8184" s="13">
        <v>2023</v>
      </c>
      <c r="C8184" s="13">
        <v>12</v>
      </c>
      <c r="D8184" s="13">
        <v>5</v>
      </c>
      <c r="E8184" s="83" t="s">
        <v>438</v>
      </c>
      <c r="F8184" s="13">
        <v>3</v>
      </c>
      <c r="G8184" s="13">
        <v>9</v>
      </c>
      <c r="H8184" s="13" t="s">
        <v>69</v>
      </c>
      <c r="I8184" s="13" t="s">
        <v>54</v>
      </c>
      <c r="J8184" s="13"/>
      <c r="K8184" s="13" t="s">
        <v>27</v>
      </c>
      <c r="L8184" s="12">
        <f t="shared" ca="1" si="1138"/>
        <v>1.8826465869236995</v>
      </c>
      <c r="M8184" s="101">
        <f t="shared" ca="1" si="1139"/>
        <v>9.9158995733271249E-2</v>
      </c>
      <c r="N8184" s="101">
        <f t="shared" ca="1" si="1146"/>
        <v>1079.4603014823367</v>
      </c>
      <c r="O8184" s="101">
        <f t="shared" ca="1" si="1140"/>
        <v>0.20313756672906716</v>
      </c>
      <c r="Q8184" s="12">
        <f t="shared" ca="1" si="1141"/>
        <v>5.6000000000000005</v>
      </c>
      <c r="R8184" s="101">
        <f t="shared" ca="1" si="1142"/>
        <v>0.31467396641690892</v>
      </c>
      <c r="S8184" s="13"/>
      <c r="T8184" s="101">
        <f t="shared" ca="1" si="1143"/>
        <v>0</v>
      </c>
      <c r="U8184" s="101">
        <f t="shared" si="1144"/>
        <v>0</v>
      </c>
      <c r="V8184" s="101">
        <f t="shared" ca="1" si="1145"/>
        <v>117.08162834694197</v>
      </c>
    </row>
    <row r="8185" spans="2:22" x14ac:dyDescent="0.3">
      <c r="B8185" s="13">
        <v>2023</v>
      </c>
      <c r="C8185" s="13">
        <v>12</v>
      </c>
      <c r="D8185" s="13">
        <v>5</v>
      </c>
      <c r="E8185" s="83" t="s">
        <v>438</v>
      </c>
      <c r="F8185" s="13">
        <v>3</v>
      </c>
      <c r="G8185" s="13">
        <v>10</v>
      </c>
      <c r="H8185" s="13" t="s">
        <v>70</v>
      </c>
      <c r="I8185" s="13" t="s">
        <v>54</v>
      </c>
      <c r="J8185" s="13"/>
      <c r="K8185" s="13" t="s">
        <v>27</v>
      </c>
      <c r="L8185" s="12">
        <f t="shared" ca="1" si="1138"/>
        <v>1.8975083094672516</v>
      </c>
      <c r="M8185" s="101">
        <f t="shared" ca="1" si="1139"/>
        <v>6.0075113077733187E-2</v>
      </c>
      <c r="N8185" s="101">
        <f t="shared" ca="1" si="1146"/>
        <v>1079.4603014823367</v>
      </c>
      <c r="O8185" s="101">
        <f t="shared" ca="1" si="1140"/>
        <v>6.0075113077733187E-2</v>
      </c>
      <c r="Q8185" s="12">
        <f t="shared" ca="1" si="1141"/>
        <v>5.6000000000000005</v>
      </c>
      <c r="R8185" s="101">
        <f t="shared" ca="1" si="1142"/>
        <v>0.31341592160359721</v>
      </c>
      <c r="S8185" s="13"/>
      <c r="T8185" s="101">
        <f t="shared" ca="1" si="1143"/>
        <v>0</v>
      </c>
      <c r="U8185" s="101">
        <f t="shared" si="1144"/>
        <v>0</v>
      </c>
      <c r="V8185" s="101">
        <f t="shared" ca="1" si="1145"/>
        <v>116.45479650373478</v>
      </c>
    </row>
    <row r="8186" spans="2:22" x14ac:dyDescent="0.3">
      <c r="B8186" s="13">
        <v>2023</v>
      </c>
      <c r="C8186" s="13">
        <v>12</v>
      </c>
      <c r="D8186" s="13">
        <v>5</v>
      </c>
      <c r="E8186" s="83" t="s">
        <v>438</v>
      </c>
      <c r="F8186" s="13">
        <v>3</v>
      </c>
      <c r="G8186" s="13">
        <v>11</v>
      </c>
      <c r="H8186" s="13" t="s">
        <v>70</v>
      </c>
      <c r="I8186" s="13" t="s">
        <v>54</v>
      </c>
      <c r="J8186" s="13"/>
      <c r="K8186" s="13" t="s">
        <v>27</v>
      </c>
      <c r="L8186" s="12">
        <f t="shared" ca="1" si="1138"/>
        <v>1.3723757567772454</v>
      </c>
      <c r="M8186" s="101">
        <f t="shared" ca="1" si="1139"/>
        <v>4.344941645956759E-2</v>
      </c>
      <c r="N8186" s="101">
        <f t="shared" ca="1" si="1146"/>
        <v>1079.4603014823367</v>
      </c>
      <c r="O8186" s="101">
        <f t="shared" ca="1" si="1140"/>
        <v>4.344941645956759E-2</v>
      </c>
      <c r="Q8186" s="12">
        <f t="shared" ca="1" si="1141"/>
        <v>5.6000000000000005</v>
      </c>
      <c r="R8186" s="101">
        <f t="shared" ca="1" si="1142"/>
        <v>0.35786839218880623</v>
      </c>
      <c r="S8186" s="13"/>
      <c r="T8186" s="101">
        <f t="shared" ca="1" si="1143"/>
        <v>0</v>
      </c>
      <c r="U8186" s="101">
        <f t="shared" si="1144"/>
        <v>0</v>
      </c>
      <c r="V8186" s="101">
        <f t="shared" ca="1" si="1145"/>
        <v>115.73905971935717</v>
      </c>
    </row>
    <row r="8187" spans="2:22" x14ac:dyDescent="0.3">
      <c r="B8187" s="13">
        <v>2023</v>
      </c>
      <c r="C8187" s="13">
        <v>12</v>
      </c>
      <c r="D8187" s="13">
        <v>5</v>
      </c>
      <c r="E8187" s="83" t="s">
        <v>438</v>
      </c>
      <c r="F8187" s="13">
        <v>3</v>
      </c>
      <c r="G8187" s="13">
        <v>12</v>
      </c>
      <c r="H8187" s="13" t="s">
        <v>70</v>
      </c>
      <c r="I8187" s="13" t="s">
        <v>54</v>
      </c>
      <c r="J8187" s="13"/>
      <c r="K8187" s="13" t="s">
        <v>27</v>
      </c>
      <c r="L8187" s="12">
        <f t="shared" ca="1" si="1138"/>
        <v>2.1029084289752724</v>
      </c>
      <c r="M8187" s="101">
        <f t="shared" ca="1" si="1139"/>
        <v>6.6578080861357122E-2</v>
      </c>
      <c r="N8187" s="101">
        <f t="shared" ca="1" si="1146"/>
        <v>1079.4603014823367</v>
      </c>
      <c r="O8187" s="101">
        <f t="shared" ca="1" si="1140"/>
        <v>6.6578080861357122E-2</v>
      </c>
      <c r="Q8187" s="12">
        <f t="shared" ca="1" si="1141"/>
        <v>0</v>
      </c>
      <c r="R8187" s="101">
        <f t="shared" ca="1" si="1142"/>
        <v>0</v>
      </c>
      <c r="S8187" s="13"/>
      <c r="T8187" s="101">
        <f t="shared" ca="1" si="1143"/>
        <v>6.6578080861357122E-2</v>
      </c>
      <c r="U8187" s="101">
        <f t="shared" si="1144"/>
        <v>0</v>
      </c>
      <c r="V8187" s="101">
        <f t="shared" ca="1" si="1145"/>
        <v>115.80563780021853</v>
      </c>
    </row>
    <row r="8188" spans="2:22" x14ac:dyDescent="0.3">
      <c r="B8188" s="13">
        <v>2023</v>
      </c>
      <c r="C8188" s="13">
        <v>12</v>
      </c>
      <c r="D8188" s="13">
        <v>5</v>
      </c>
      <c r="E8188" s="83" t="s">
        <v>438</v>
      </c>
      <c r="F8188" s="13">
        <v>3</v>
      </c>
      <c r="G8188" s="13">
        <v>13</v>
      </c>
      <c r="H8188" s="13" t="s">
        <v>70</v>
      </c>
      <c r="I8188" s="13" t="s">
        <v>54</v>
      </c>
      <c r="J8188" s="13"/>
      <c r="K8188" s="13" t="s">
        <v>27</v>
      </c>
      <c r="L8188" s="12">
        <f t="shared" ca="1" si="1138"/>
        <v>1.7884891220752916</v>
      </c>
      <c r="M8188" s="101">
        <f t="shared" ca="1" si="1139"/>
        <v>5.6623565604903732E-2</v>
      </c>
      <c r="N8188" s="101">
        <f t="shared" ca="1" si="1146"/>
        <v>1079.4603014823367</v>
      </c>
      <c r="O8188" s="101">
        <f t="shared" ca="1" si="1140"/>
        <v>5.6623565604903732E-2</v>
      </c>
      <c r="Q8188" s="12">
        <f t="shared" ca="1" si="1141"/>
        <v>2.5565252286880638</v>
      </c>
      <c r="R8188" s="101">
        <f t="shared" ca="1" si="1142"/>
        <v>6.5014256424771155E-2</v>
      </c>
      <c r="S8188" s="13"/>
      <c r="T8188" s="101">
        <f t="shared" ca="1" si="1143"/>
        <v>0</v>
      </c>
      <c r="U8188" s="101">
        <f t="shared" si="1144"/>
        <v>0</v>
      </c>
      <c r="V8188" s="101">
        <f t="shared" ca="1" si="1145"/>
        <v>115.67560928736899</v>
      </c>
    </row>
    <row r="8189" spans="2:22" x14ac:dyDescent="0.3">
      <c r="B8189" s="13">
        <v>2023</v>
      </c>
      <c r="C8189" s="13">
        <v>12</v>
      </c>
      <c r="D8189" s="13">
        <v>5</v>
      </c>
      <c r="E8189" s="83" t="s">
        <v>438</v>
      </c>
      <c r="F8189" s="13">
        <v>3</v>
      </c>
      <c r="G8189" s="13">
        <v>14</v>
      </c>
      <c r="H8189" s="13" t="s">
        <v>70</v>
      </c>
      <c r="I8189" s="13" t="s">
        <v>54</v>
      </c>
      <c r="J8189" s="13"/>
      <c r="K8189" s="13" t="s">
        <v>27</v>
      </c>
      <c r="L8189" s="12">
        <f t="shared" ca="1" si="1138"/>
        <v>1.26937990813649</v>
      </c>
      <c r="M8189" s="101">
        <f t="shared" ca="1" si="1139"/>
        <v>4.0188567891601273E-2</v>
      </c>
      <c r="N8189" s="101">
        <f t="shared" ca="1" si="1146"/>
        <v>1079.4603014823367</v>
      </c>
      <c r="O8189" s="101">
        <f t="shared" ca="1" si="1140"/>
        <v>4.0188567891601273E-2</v>
      </c>
      <c r="Q8189" s="12">
        <f t="shared" ca="1" si="1141"/>
        <v>0.37173508797279825</v>
      </c>
      <c r="R8189" s="101">
        <f t="shared" ca="1" si="1142"/>
        <v>0</v>
      </c>
      <c r="S8189" s="13"/>
      <c r="T8189" s="101">
        <f t="shared" ca="1" si="1143"/>
        <v>2.8419435006382481E-2</v>
      </c>
      <c r="U8189" s="101">
        <f t="shared" si="1144"/>
        <v>0</v>
      </c>
      <c r="V8189" s="101">
        <f t="shared" ca="1" si="1145"/>
        <v>115.70402872237537</v>
      </c>
    </row>
    <row r="8190" spans="2:22" x14ac:dyDescent="0.3">
      <c r="B8190" s="13">
        <v>2023</v>
      </c>
      <c r="C8190" s="13">
        <v>12</v>
      </c>
      <c r="D8190" s="13">
        <v>5</v>
      </c>
      <c r="E8190" s="83" t="s">
        <v>438</v>
      </c>
      <c r="F8190" s="13">
        <v>3</v>
      </c>
      <c r="G8190" s="13">
        <v>15</v>
      </c>
      <c r="H8190" s="13" t="s">
        <v>70</v>
      </c>
      <c r="I8190" s="13" t="s">
        <v>54</v>
      </c>
      <c r="J8190" s="13"/>
      <c r="K8190" s="13" t="s">
        <v>27</v>
      </c>
      <c r="L8190" s="12">
        <f t="shared" ca="1" si="1138"/>
        <v>1.744809322351788</v>
      </c>
      <c r="M8190" s="101">
        <f t="shared" ca="1" si="1139"/>
        <v>5.5240663145657606E-2</v>
      </c>
      <c r="N8190" s="101">
        <f t="shared" ca="1" si="1146"/>
        <v>1079.4603014823367</v>
      </c>
      <c r="O8190" s="101">
        <f t="shared" ca="1" si="1140"/>
        <v>5.5240663145657606E-2</v>
      </c>
      <c r="Q8190" s="12">
        <f t="shared" ca="1" si="1141"/>
        <v>5.6000000000000005</v>
      </c>
      <c r="R8190" s="101">
        <f t="shared" ca="1" si="1142"/>
        <v>0.3263418908629212</v>
      </c>
      <c r="S8190" s="13"/>
      <c r="T8190" s="101">
        <f t="shared" ca="1" si="1143"/>
        <v>0</v>
      </c>
      <c r="U8190" s="101">
        <f t="shared" si="1144"/>
        <v>0</v>
      </c>
      <c r="V8190" s="101">
        <f t="shared" ca="1" si="1145"/>
        <v>115.05134494064953</v>
      </c>
    </row>
    <row r="8191" spans="2:22" x14ac:dyDescent="0.3">
      <c r="B8191" s="13">
        <v>2023</v>
      </c>
      <c r="C8191" s="13">
        <v>12</v>
      </c>
      <c r="D8191" s="13">
        <v>5</v>
      </c>
      <c r="E8191" s="83" t="s">
        <v>438</v>
      </c>
      <c r="F8191" s="13">
        <v>3</v>
      </c>
      <c r="G8191" s="13">
        <v>16</v>
      </c>
      <c r="H8191" s="13" t="s">
        <v>71</v>
      </c>
      <c r="I8191" s="13" t="s">
        <v>54</v>
      </c>
      <c r="J8191" s="13"/>
      <c r="K8191" s="13" t="s">
        <v>27</v>
      </c>
      <c r="L8191" s="12">
        <f t="shared" ca="1" si="1138"/>
        <v>1.3902498843774214</v>
      </c>
      <c r="M8191" s="101">
        <f t="shared" ca="1" si="1139"/>
        <v>0.12110466742811718</v>
      </c>
      <c r="N8191" s="101">
        <f t="shared" ca="1" si="1146"/>
        <v>1079.7347599803443</v>
      </c>
      <c r="O8191" s="101">
        <f t="shared" ca="1" si="1140"/>
        <v>0.39184192991177619</v>
      </c>
      <c r="Q8191" s="12">
        <f t="shared" ca="1" si="1141"/>
        <v>0</v>
      </c>
      <c r="R8191" s="101">
        <f t="shared" ca="1" si="1142"/>
        <v>0</v>
      </c>
      <c r="S8191" s="13"/>
      <c r="T8191" s="101">
        <f t="shared" ca="1" si="1143"/>
        <v>0.12110466742811718</v>
      </c>
      <c r="U8191" s="101">
        <f t="shared" ca="1" si="1144"/>
        <v>0.27445849800750927</v>
      </c>
      <c r="V8191" s="101">
        <f t="shared" ca="1" si="1145"/>
        <v>115.44690810608515</v>
      </c>
    </row>
    <row r="8192" spans="2:22" x14ac:dyDescent="0.3">
      <c r="B8192" s="13">
        <v>2023</v>
      </c>
      <c r="C8192" s="13">
        <v>12</v>
      </c>
      <c r="D8192" s="13">
        <v>5</v>
      </c>
      <c r="E8192" s="83" t="s">
        <v>438</v>
      </c>
      <c r="F8192" s="13">
        <v>3</v>
      </c>
      <c r="G8192" s="13">
        <v>17</v>
      </c>
      <c r="H8192" s="13" t="s">
        <v>71</v>
      </c>
      <c r="I8192" s="13" t="s">
        <v>54</v>
      </c>
      <c r="J8192" s="13"/>
      <c r="K8192" s="13" t="s">
        <v>27</v>
      </c>
      <c r="L8192" s="12">
        <f t="shared" ref="L8192:L8255" ca="1" si="1147">IF(K8192="Weekday",_xlfn.NORM.INV(RAND(),VLOOKUP(G8192,$J$5:$N$28,4),VLOOKUP(G8192,$J$5:$N$28,5)),_xlfn.NORM.INV(RAND(),VLOOKUP(G8192,$P$5:$T$28,4),VLOOKUP(G8192,$P$5:$T$28,5)))*VLOOKUP(C8192,$P$32:$R$43,3)</f>
        <v>1.8840793564127039</v>
      </c>
      <c r="M8192" s="101">
        <f t="shared" ref="M8192:M8255" ca="1" si="1148">IF(I8192="Winter",VLOOKUP(G8192,$J$40:$L$43,3),VLOOKUP(G8192,$J$40:$L$43,2))*L8192</f>
        <v>0.16412215273711064</v>
      </c>
      <c r="N8192" s="101">
        <f t="shared" ca="1" si="1146"/>
        <v>1080.1067086466228</v>
      </c>
      <c r="O8192" s="101">
        <f t="shared" ref="O8192:O8255" ca="1" si="1149">IF(I8192="Winter",VLOOKUP(G8192,$J$46:$L$49,3),VLOOKUP(G8192,$J$46:$L$49,2))*L8192</f>
        <v>0.53102776660492057</v>
      </c>
      <c r="Q8192" s="12">
        <f t="shared" ref="Q8192:Q8255" ca="1" si="1150">MIN(MAX(AND(IF(G8192&gt;=VLOOKUP(C8192,$O$46:$T$57,5),1,0),IF(G8192&lt;=VLOOKUP(C8192,$O$46:$T$57,6),1,0))*$G$50*_xlfn.NORM.INV(RAND(),VLOOKUP(C8192,$B$4:$F$15,4),VLOOKUP(C8192,$B$4:$F$15,4)),0),0.2)*$G$51</f>
        <v>5.6000000000000005</v>
      </c>
      <c r="R8192" s="101">
        <f t="shared" ref="R8192:R8255" ca="1" si="1151">MAX(Q8192-L8192,0)*$G$52</f>
        <v>0.31455268247966467</v>
      </c>
      <c r="S8192" s="13"/>
      <c r="T8192" s="101">
        <f t="shared" ref="T8192:T8255" ca="1" si="1152">MAX(L8192-Q8192,0)*IF(I8192="Winter",VLOOKUP(G8192,$J$40:$L$43,3),VLOOKUP(G8192,$J$40:$L$43,2))</f>
        <v>0</v>
      </c>
      <c r="U8192" s="101">
        <f t="shared" ca="1" si="1144"/>
        <v>0.37194866627847467</v>
      </c>
      <c r="V8192" s="101">
        <f t="shared" ca="1" si="1145"/>
        <v>115.1897514074043</v>
      </c>
    </row>
    <row r="8193" spans="2:22" x14ac:dyDescent="0.3">
      <c r="B8193" s="13">
        <v>2023</v>
      </c>
      <c r="C8193" s="13">
        <v>12</v>
      </c>
      <c r="D8193" s="13">
        <v>5</v>
      </c>
      <c r="E8193" s="83" t="s">
        <v>438</v>
      </c>
      <c r="F8193" s="13">
        <v>3</v>
      </c>
      <c r="G8193" s="13">
        <v>18</v>
      </c>
      <c r="H8193" s="13" t="s">
        <v>71</v>
      </c>
      <c r="I8193" s="13" t="s">
        <v>54</v>
      </c>
      <c r="J8193" s="13"/>
      <c r="K8193" s="13" t="s">
        <v>27</v>
      </c>
      <c r="L8193" s="12">
        <f t="shared" ca="1" si="1147"/>
        <v>1.8849368413008809</v>
      </c>
      <c r="M8193" s="101">
        <f t="shared" ca="1" si="1148"/>
        <v>0.16419684824571976</v>
      </c>
      <c r="N8193" s="101">
        <f t="shared" ca="1" si="1146"/>
        <v>1080.4788265947095</v>
      </c>
      <c r="O8193" s="101">
        <f t="shared" ca="1" si="1149"/>
        <v>0.53126944872065329</v>
      </c>
      <c r="Q8193" s="12">
        <f t="shared" ca="1" si="1150"/>
        <v>0</v>
      </c>
      <c r="R8193" s="101">
        <f t="shared" ca="1" si="1151"/>
        <v>0</v>
      </c>
      <c r="S8193" s="13"/>
      <c r="T8193" s="101">
        <f t="shared" ca="1" si="1152"/>
        <v>0.16419684824571976</v>
      </c>
      <c r="U8193" s="101">
        <f t="shared" ref="U8193:U8256" ca="1" si="1153">IF(H8193="On-Peak",IF(I8193="Winter",((L8193*$D$48)/60),((L8193*$D$47)/60)),0)</f>
        <v>0.37211794808681559</v>
      </c>
      <c r="V8193" s="101">
        <f t="shared" ref="V8193:V8256" ca="1" si="1154">V8192+MAX(T8193-R8193,0)-MAX(R8193-T8193,0)+MAX(U8193-R8193,0)-MAX(R8193-U8193,0)</f>
        <v>115.72606620373683</v>
      </c>
    </row>
    <row r="8194" spans="2:22" x14ac:dyDescent="0.3">
      <c r="B8194" s="13">
        <v>2023</v>
      </c>
      <c r="C8194" s="13">
        <v>12</v>
      </c>
      <c r="D8194" s="13">
        <v>5</v>
      </c>
      <c r="E8194" s="83" t="s">
        <v>438</v>
      </c>
      <c r="F8194" s="13">
        <v>3</v>
      </c>
      <c r="G8194" s="13">
        <v>19</v>
      </c>
      <c r="H8194" s="13" t="s">
        <v>71</v>
      </c>
      <c r="I8194" s="13" t="s">
        <v>54</v>
      </c>
      <c r="J8194" s="13"/>
      <c r="K8194" s="13" t="s">
        <v>27</v>
      </c>
      <c r="L8194" s="12">
        <f t="shared" ca="1" si="1147"/>
        <v>1.8979195226786885</v>
      </c>
      <c r="M8194" s="101">
        <f t="shared" ca="1" si="1148"/>
        <v>0.16532776962054058</v>
      </c>
      <c r="N8194" s="101">
        <f t="shared" ca="1" si="1146"/>
        <v>1080.8535075404784</v>
      </c>
      <c r="O8194" s="101">
        <f t="shared" ca="1" si="1149"/>
        <v>0.53492861746698828</v>
      </c>
      <c r="Q8194" s="12">
        <f t="shared" ca="1" si="1150"/>
        <v>0</v>
      </c>
      <c r="R8194" s="101">
        <f t="shared" ca="1" si="1151"/>
        <v>0</v>
      </c>
      <c r="S8194" s="13"/>
      <c r="T8194" s="101">
        <f t="shared" ca="1" si="1152"/>
        <v>0.16532776962054058</v>
      </c>
      <c r="U8194" s="101">
        <f t="shared" ca="1" si="1153"/>
        <v>0.37468094576881777</v>
      </c>
      <c r="V8194" s="101">
        <f t="shared" ca="1" si="1154"/>
        <v>116.2660749191262</v>
      </c>
    </row>
    <row r="8195" spans="2:22" x14ac:dyDescent="0.3">
      <c r="B8195" s="13">
        <v>2023</v>
      </c>
      <c r="C8195" s="13">
        <v>12</v>
      </c>
      <c r="D8195" s="13">
        <v>5</v>
      </c>
      <c r="E8195" s="83" t="s">
        <v>438</v>
      </c>
      <c r="F8195" s="13">
        <v>3</v>
      </c>
      <c r="G8195" s="13">
        <v>20</v>
      </c>
      <c r="H8195" s="13" t="s">
        <v>69</v>
      </c>
      <c r="I8195" s="13" t="s">
        <v>54</v>
      </c>
      <c r="J8195" s="13"/>
      <c r="K8195" s="13" t="s">
        <v>27</v>
      </c>
      <c r="L8195" s="12">
        <f t="shared" ca="1" si="1147"/>
        <v>1.961020340338939</v>
      </c>
      <c r="M8195" s="101">
        <f t="shared" ca="1" si="1148"/>
        <v>0.10328694132565192</v>
      </c>
      <c r="N8195" s="101">
        <f t="shared" ca="1" si="1146"/>
        <v>1080.8535075404784</v>
      </c>
      <c r="O8195" s="101">
        <f t="shared" ca="1" si="1149"/>
        <v>0.21159409472257151</v>
      </c>
      <c r="Q8195" s="12">
        <f t="shared" ca="1" si="1150"/>
        <v>0</v>
      </c>
      <c r="R8195" s="101">
        <f t="shared" ca="1" si="1151"/>
        <v>0</v>
      </c>
      <c r="S8195" s="13"/>
      <c r="T8195" s="101">
        <f t="shared" ca="1" si="1152"/>
        <v>0.10328694132565192</v>
      </c>
      <c r="U8195" s="101">
        <f t="shared" si="1153"/>
        <v>0</v>
      </c>
      <c r="V8195" s="101">
        <f t="shared" ca="1" si="1154"/>
        <v>116.36936186045185</v>
      </c>
    </row>
    <row r="8196" spans="2:22" x14ac:dyDescent="0.3">
      <c r="B8196" s="13">
        <v>2023</v>
      </c>
      <c r="C8196" s="13">
        <v>12</v>
      </c>
      <c r="D8196" s="13">
        <v>5</v>
      </c>
      <c r="E8196" s="83" t="s">
        <v>438</v>
      </c>
      <c r="F8196" s="13">
        <v>3</v>
      </c>
      <c r="G8196" s="13">
        <v>21</v>
      </c>
      <c r="H8196" s="13" t="s">
        <v>69</v>
      </c>
      <c r="I8196" s="13" t="s">
        <v>54</v>
      </c>
      <c r="J8196" s="13"/>
      <c r="K8196" s="13" t="s">
        <v>27</v>
      </c>
      <c r="L8196" s="12">
        <f t="shared" ca="1" si="1147"/>
        <v>2.5780746675727868</v>
      </c>
      <c r="M8196" s="101">
        <f t="shared" ca="1" si="1148"/>
        <v>0.13578719274105869</v>
      </c>
      <c r="N8196" s="101">
        <f t="shared" ca="1" si="1146"/>
        <v>1080.8535075404784</v>
      </c>
      <c r="O8196" s="101">
        <f t="shared" ca="1" si="1149"/>
        <v>0.27817425663110368</v>
      </c>
      <c r="Q8196" s="12">
        <f t="shared" ca="1" si="1150"/>
        <v>0</v>
      </c>
      <c r="R8196" s="101">
        <f t="shared" ca="1" si="1151"/>
        <v>0</v>
      </c>
      <c r="S8196" s="13"/>
      <c r="T8196" s="101">
        <f t="shared" ca="1" si="1152"/>
        <v>0.13578719274105869</v>
      </c>
      <c r="U8196" s="101">
        <f t="shared" si="1153"/>
        <v>0</v>
      </c>
      <c r="V8196" s="101">
        <f t="shared" ca="1" si="1154"/>
        <v>116.50514905319291</v>
      </c>
    </row>
    <row r="8197" spans="2:22" x14ac:dyDescent="0.3">
      <c r="B8197" s="13">
        <v>2023</v>
      </c>
      <c r="C8197" s="13">
        <v>12</v>
      </c>
      <c r="D8197" s="13">
        <v>5</v>
      </c>
      <c r="E8197" s="83" t="s">
        <v>438</v>
      </c>
      <c r="F8197" s="13">
        <v>3</v>
      </c>
      <c r="G8197" s="13">
        <v>22</v>
      </c>
      <c r="H8197" s="13" t="s">
        <v>69</v>
      </c>
      <c r="I8197" s="13" t="s">
        <v>54</v>
      </c>
      <c r="J8197" s="13"/>
      <c r="K8197" s="13" t="s">
        <v>27</v>
      </c>
      <c r="L8197" s="12">
        <f t="shared" ca="1" si="1147"/>
        <v>2.1478200218908752</v>
      </c>
      <c r="M8197" s="101">
        <f t="shared" ca="1" si="1148"/>
        <v>0.11312568055299239</v>
      </c>
      <c r="N8197" s="101">
        <f t="shared" ca="1" si="1146"/>
        <v>1080.8535075404784</v>
      </c>
      <c r="O8197" s="101">
        <f t="shared" ca="1" si="1149"/>
        <v>0.23174978036202543</v>
      </c>
      <c r="Q8197" s="12">
        <f t="shared" ca="1" si="1150"/>
        <v>0</v>
      </c>
      <c r="R8197" s="101">
        <f t="shared" ca="1" si="1151"/>
        <v>0</v>
      </c>
      <c r="S8197" s="13"/>
      <c r="T8197" s="101">
        <f t="shared" ca="1" si="1152"/>
        <v>0.11312568055299239</v>
      </c>
      <c r="U8197" s="101">
        <f t="shared" si="1153"/>
        <v>0</v>
      </c>
      <c r="V8197" s="101">
        <f t="shared" ca="1" si="1154"/>
        <v>116.61827473374591</v>
      </c>
    </row>
    <row r="8198" spans="2:22" x14ac:dyDescent="0.3">
      <c r="B8198" s="13">
        <v>2023</v>
      </c>
      <c r="C8198" s="13">
        <v>12</v>
      </c>
      <c r="D8198" s="13">
        <v>5</v>
      </c>
      <c r="E8198" s="83" t="s">
        <v>438</v>
      </c>
      <c r="F8198" s="13">
        <v>3</v>
      </c>
      <c r="G8198" s="13">
        <v>23</v>
      </c>
      <c r="H8198" s="13" t="s">
        <v>69</v>
      </c>
      <c r="I8198" s="13" t="s">
        <v>54</v>
      </c>
      <c r="J8198" s="13"/>
      <c r="K8198" s="13" t="s">
        <v>27</v>
      </c>
      <c r="L8198" s="12">
        <f t="shared" ca="1" si="1147"/>
        <v>2.2420217327777707</v>
      </c>
      <c r="M8198" s="101">
        <f t="shared" ca="1" si="1148"/>
        <v>0.11808728466540519</v>
      </c>
      <c r="N8198" s="101">
        <f t="shared" ca="1" si="1146"/>
        <v>1080.8535075404784</v>
      </c>
      <c r="O8198" s="101">
        <f t="shared" ca="1" si="1149"/>
        <v>0.24191414496672145</v>
      </c>
      <c r="Q8198" s="12">
        <f t="shared" ca="1" si="1150"/>
        <v>0</v>
      </c>
      <c r="R8198" s="101">
        <f t="shared" ca="1" si="1151"/>
        <v>0</v>
      </c>
      <c r="S8198" s="13"/>
      <c r="T8198" s="101">
        <f t="shared" ca="1" si="1152"/>
        <v>0.11808728466540519</v>
      </c>
      <c r="U8198" s="101">
        <f t="shared" si="1153"/>
        <v>0</v>
      </c>
      <c r="V8198" s="101">
        <f t="shared" ca="1" si="1154"/>
        <v>116.73636201841131</v>
      </c>
    </row>
    <row r="8199" spans="2:22" x14ac:dyDescent="0.3">
      <c r="B8199" s="13">
        <v>2023</v>
      </c>
      <c r="C8199" s="13">
        <v>12</v>
      </c>
      <c r="D8199" s="13">
        <v>6</v>
      </c>
      <c r="E8199" s="83" t="s">
        <v>439</v>
      </c>
      <c r="F8199" s="13">
        <v>4</v>
      </c>
      <c r="G8199" s="13">
        <v>0</v>
      </c>
      <c r="H8199" s="13" t="s">
        <v>69</v>
      </c>
      <c r="I8199" s="13" t="s">
        <v>54</v>
      </c>
      <c r="J8199" s="13"/>
      <c r="K8199" s="13" t="s">
        <v>27</v>
      </c>
      <c r="L8199" s="12">
        <f t="shared" ca="1" si="1147"/>
        <v>2.4737862213172623</v>
      </c>
      <c r="M8199" s="101">
        <f t="shared" ca="1" si="1148"/>
        <v>0.1302943202767802</v>
      </c>
      <c r="N8199" s="101">
        <f t="shared" ca="1" si="1146"/>
        <v>1080.8535075404784</v>
      </c>
      <c r="O8199" s="101">
        <f t="shared" ca="1" si="1149"/>
        <v>0.26692153328013257</v>
      </c>
      <c r="Q8199" s="12">
        <f t="shared" ca="1" si="1150"/>
        <v>0</v>
      </c>
      <c r="R8199" s="101">
        <f t="shared" ca="1" si="1151"/>
        <v>0</v>
      </c>
      <c r="S8199" s="13"/>
      <c r="T8199" s="101">
        <f t="shared" ca="1" si="1152"/>
        <v>0.1302943202767802</v>
      </c>
      <c r="U8199" s="101">
        <f t="shared" si="1153"/>
        <v>0</v>
      </c>
      <c r="V8199" s="101">
        <f t="shared" ca="1" si="1154"/>
        <v>116.86665633868809</v>
      </c>
    </row>
    <row r="8200" spans="2:22" x14ac:dyDescent="0.3">
      <c r="B8200" s="13">
        <v>2023</v>
      </c>
      <c r="C8200" s="13">
        <v>12</v>
      </c>
      <c r="D8200" s="13">
        <v>6</v>
      </c>
      <c r="E8200" s="83" t="s">
        <v>439</v>
      </c>
      <c r="F8200" s="13">
        <v>4</v>
      </c>
      <c r="G8200" s="13">
        <v>1</v>
      </c>
      <c r="H8200" s="13" t="s">
        <v>69</v>
      </c>
      <c r="I8200" s="13" t="s">
        <v>54</v>
      </c>
      <c r="J8200" s="13"/>
      <c r="K8200" s="13" t="s">
        <v>27</v>
      </c>
      <c r="L8200" s="12">
        <f t="shared" ca="1" si="1147"/>
        <v>1.2846122336069079</v>
      </c>
      <c r="M8200" s="101">
        <f t="shared" ca="1" si="1148"/>
        <v>6.7660526344075836E-2</v>
      </c>
      <c r="N8200" s="101">
        <f t="shared" ca="1" si="1146"/>
        <v>1080.8535075404784</v>
      </c>
      <c r="O8200" s="101">
        <f t="shared" ca="1" si="1149"/>
        <v>0.13860966000618535</v>
      </c>
      <c r="Q8200" s="12">
        <f t="shared" ca="1" si="1150"/>
        <v>0</v>
      </c>
      <c r="R8200" s="101">
        <f t="shared" ca="1" si="1151"/>
        <v>0</v>
      </c>
      <c r="S8200" s="13"/>
      <c r="T8200" s="101">
        <f t="shared" ca="1" si="1152"/>
        <v>6.7660526344075836E-2</v>
      </c>
      <c r="U8200" s="101">
        <f t="shared" si="1153"/>
        <v>0</v>
      </c>
      <c r="V8200" s="101">
        <f t="shared" ca="1" si="1154"/>
        <v>116.93431686503216</v>
      </c>
    </row>
    <row r="8201" spans="2:22" x14ac:dyDescent="0.3">
      <c r="B8201" s="13">
        <v>2023</v>
      </c>
      <c r="C8201" s="13">
        <v>12</v>
      </c>
      <c r="D8201" s="13">
        <v>6</v>
      </c>
      <c r="E8201" s="83" t="s">
        <v>439</v>
      </c>
      <c r="F8201" s="13">
        <v>4</v>
      </c>
      <c r="G8201" s="13">
        <v>2</v>
      </c>
      <c r="H8201" s="13" t="s">
        <v>69</v>
      </c>
      <c r="I8201" s="13" t="s">
        <v>54</v>
      </c>
      <c r="J8201" s="13"/>
      <c r="K8201" s="13" t="s">
        <v>27</v>
      </c>
      <c r="L8201" s="12">
        <f t="shared" ca="1" si="1147"/>
        <v>1.1939988976604652</v>
      </c>
      <c r="M8201" s="101">
        <f t="shared" ca="1" si="1148"/>
        <v>6.28879219397767E-2</v>
      </c>
      <c r="N8201" s="101">
        <f t="shared" ca="1" si="1146"/>
        <v>1080.8535075404784</v>
      </c>
      <c r="O8201" s="101">
        <f t="shared" ca="1" si="1149"/>
        <v>0.1288324810575642</v>
      </c>
      <c r="Q8201" s="12">
        <f t="shared" ca="1" si="1150"/>
        <v>0</v>
      </c>
      <c r="R8201" s="101">
        <f t="shared" ca="1" si="1151"/>
        <v>0</v>
      </c>
      <c r="S8201" s="13"/>
      <c r="T8201" s="101">
        <f t="shared" ca="1" si="1152"/>
        <v>6.28879219397767E-2</v>
      </c>
      <c r="U8201" s="101">
        <f t="shared" si="1153"/>
        <v>0</v>
      </c>
      <c r="V8201" s="101">
        <f t="shared" ca="1" si="1154"/>
        <v>116.99720478697193</v>
      </c>
    </row>
    <row r="8202" spans="2:22" x14ac:dyDescent="0.3">
      <c r="B8202" s="13">
        <v>2023</v>
      </c>
      <c r="C8202" s="13">
        <v>12</v>
      </c>
      <c r="D8202" s="13">
        <v>6</v>
      </c>
      <c r="E8202" s="83" t="s">
        <v>439</v>
      </c>
      <c r="F8202" s="13">
        <v>4</v>
      </c>
      <c r="G8202" s="13">
        <v>3</v>
      </c>
      <c r="H8202" s="13" t="s">
        <v>69</v>
      </c>
      <c r="I8202" s="13" t="s">
        <v>54</v>
      </c>
      <c r="J8202" s="13"/>
      <c r="K8202" s="13" t="s">
        <v>27</v>
      </c>
      <c r="L8202" s="12">
        <f t="shared" ca="1" si="1147"/>
        <v>1.2589890470140204</v>
      </c>
      <c r="M8202" s="101">
        <f t="shared" ca="1" si="1148"/>
        <v>6.6310953106228449E-2</v>
      </c>
      <c r="N8202" s="101">
        <f t="shared" ca="1" si="1146"/>
        <v>1080.8535075404784</v>
      </c>
      <c r="O8202" s="101">
        <f t="shared" ca="1" si="1149"/>
        <v>0.1358449181728128</v>
      </c>
      <c r="Q8202" s="12">
        <f t="shared" ca="1" si="1150"/>
        <v>0</v>
      </c>
      <c r="R8202" s="101">
        <f t="shared" ca="1" si="1151"/>
        <v>0</v>
      </c>
      <c r="S8202" s="13"/>
      <c r="T8202" s="101">
        <f t="shared" ca="1" si="1152"/>
        <v>6.6310953106228449E-2</v>
      </c>
      <c r="U8202" s="101">
        <f t="shared" si="1153"/>
        <v>0</v>
      </c>
      <c r="V8202" s="101">
        <f t="shared" ca="1" si="1154"/>
        <v>117.06351574007816</v>
      </c>
    </row>
    <row r="8203" spans="2:22" x14ac:dyDescent="0.3">
      <c r="B8203" s="13">
        <v>2023</v>
      </c>
      <c r="C8203" s="13">
        <v>12</v>
      </c>
      <c r="D8203" s="13">
        <v>6</v>
      </c>
      <c r="E8203" s="83" t="s">
        <v>439</v>
      </c>
      <c r="F8203" s="13">
        <v>4</v>
      </c>
      <c r="G8203" s="13">
        <v>4</v>
      </c>
      <c r="H8203" s="13" t="s">
        <v>69</v>
      </c>
      <c r="I8203" s="13" t="s">
        <v>54</v>
      </c>
      <c r="J8203" s="13"/>
      <c r="K8203" s="13" t="s">
        <v>27</v>
      </c>
      <c r="L8203" s="12">
        <f t="shared" ca="1" si="1147"/>
        <v>1.2889266110380746</v>
      </c>
      <c r="M8203" s="101">
        <f t="shared" ca="1" si="1148"/>
        <v>6.7887764603375395E-2</v>
      </c>
      <c r="N8203" s="101">
        <f t="shared" ca="1" si="1146"/>
        <v>1080.8535075404784</v>
      </c>
      <c r="O8203" s="101">
        <f t="shared" ca="1" si="1149"/>
        <v>0.13907518133100824</v>
      </c>
      <c r="Q8203" s="12">
        <f t="shared" ca="1" si="1150"/>
        <v>0</v>
      </c>
      <c r="R8203" s="101">
        <f t="shared" ca="1" si="1151"/>
        <v>0</v>
      </c>
      <c r="S8203" s="13"/>
      <c r="T8203" s="101">
        <f t="shared" ca="1" si="1152"/>
        <v>6.7887764603375395E-2</v>
      </c>
      <c r="U8203" s="101">
        <f t="shared" si="1153"/>
        <v>0</v>
      </c>
      <c r="V8203" s="101">
        <f t="shared" ca="1" si="1154"/>
        <v>117.13140350468153</v>
      </c>
    </row>
    <row r="8204" spans="2:22" x14ac:dyDescent="0.3">
      <c r="B8204" s="13">
        <v>2023</v>
      </c>
      <c r="C8204" s="13">
        <v>12</v>
      </c>
      <c r="D8204" s="13">
        <v>6</v>
      </c>
      <c r="E8204" s="83" t="s">
        <v>439</v>
      </c>
      <c r="F8204" s="13">
        <v>4</v>
      </c>
      <c r="G8204" s="13">
        <v>5</v>
      </c>
      <c r="H8204" s="13" t="s">
        <v>69</v>
      </c>
      <c r="I8204" s="13" t="s">
        <v>54</v>
      </c>
      <c r="J8204" s="13"/>
      <c r="K8204" s="13" t="s">
        <v>27</v>
      </c>
      <c r="L8204" s="12">
        <f t="shared" ca="1" si="1147"/>
        <v>1.2740598353530173</v>
      </c>
      <c r="M8204" s="101">
        <f t="shared" ca="1" si="1148"/>
        <v>6.7104731528043415E-2</v>
      </c>
      <c r="N8204" s="101">
        <f t="shared" ca="1" si="1146"/>
        <v>1080.8535075404784</v>
      </c>
      <c r="O8204" s="101">
        <f t="shared" ca="1" si="1149"/>
        <v>0.13747105623459055</v>
      </c>
      <c r="Q8204" s="12">
        <f t="shared" ca="1" si="1150"/>
        <v>0</v>
      </c>
      <c r="R8204" s="101">
        <f t="shared" ca="1" si="1151"/>
        <v>0</v>
      </c>
      <c r="S8204" s="13"/>
      <c r="T8204" s="101">
        <f t="shared" ca="1" si="1152"/>
        <v>6.7104731528043415E-2</v>
      </c>
      <c r="U8204" s="101">
        <f t="shared" si="1153"/>
        <v>0</v>
      </c>
      <c r="V8204" s="101">
        <f t="shared" ca="1" si="1154"/>
        <v>117.19850823620958</v>
      </c>
    </row>
    <row r="8205" spans="2:22" x14ac:dyDescent="0.3">
      <c r="B8205" s="13">
        <v>2023</v>
      </c>
      <c r="C8205" s="13">
        <v>12</v>
      </c>
      <c r="D8205" s="13">
        <v>6</v>
      </c>
      <c r="E8205" s="83" t="s">
        <v>439</v>
      </c>
      <c r="F8205" s="13">
        <v>4</v>
      </c>
      <c r="G8205" s="13">
        <v>6</v>
      </c>
      <c r="H8205" s="13" t="s">
        <v>69</v>
      </c>
      <c r="I8205" s="13" t="s">
        <v>54</v>
      </c>
      <c r="J8205" s="13"/>
      <c r="K8205" s="13" t="s">
        <v>27</v>
      </c>
      <c r="L8205" s="12">
        <f t="shared" ca="1" si="1147"/>
        <v>1.0063205653463851</v>
      </c>
      <c r="M8205" s="101">
        <f t="shared" ca="1" si="1148"/>
        <v>5.3002904176794104E-2</v>
      </c>
      <c r="N8205" s="101">
        <f t="shared" ca="1" si="1146"/>
        <v>1080.8535075404784</v>
      </c>
      <c r="O8205" s="101">
        <f t="shared" ca="1" si="1149"/>
        <v>0.10858198900087496</v>
      </c>
      <c r="Q8205" s="12">
        <f t="shared" ca="1" si="1150"/>
        <v>0</v>
      </c>
      <c r="R8205" s="101">
        <f t="shared" ca="1" si="1151"/>
        <v>0</v>
      </c>
      <c r="S8205" s="13"/>
      <c r="T8205" s="101">
        <f t="shared" ca="1" si="1152"/>
        <v>5.3002904176794104E-2</v>
      </c>
      <c r="U8205" s="101">
        <f t="shared" si="1153"/>
        <v>0</v>
      </c>
      <c r="V8205" s="101">
        <f t="shared" ca="1" si="1154"/>
        <v>117.25151114038637</v>
      </c>
    </row>
    <row r="8206" spans="2:22" x14ac:dyDescent="0.3">
      <c r="B8206" s="13">
        <v>2023</v>
      </c>
      <c r="C8206" s="13">
        <v>12</v>
      </c>
      <c r="D8206" s="13">
        <v>6</v>
      </c>
      <c r="E8206" s="83" t="s">
        <v>439</v>
      </c>
      <c r="F8206" s="13">
        <v>4</v>
      </c>
      <c r="G8206" s="13">
        <v>7</v>
      </c>
      <c r="H8206" s="13" t="s">
        <v>69</v>
      </c>
      <c r="I8206" s="13" t="s">
        <v>54</v>
      </c>
      <c r="J8206" s="13"/>
      <c r="K8206" s="13" t="s">
        <v>27</v>
      </c>
      <c r="L8206" s="12">
        <f t="shared" ca="1" si="1147"/>
        <v>1.2649856722672579</v>
      </c>
      <c r="M8206" s="101">
        <f t="shared" ca="1" si="1148"/>
        <v>6.6626795358316476E-2</v>
      </c>
      <c r="N8206" s="101">
        <f t="shared" ca="1" si="1146"/>
        <v>1080.8535075404784</v>
      </c>
      <c r="O8206" s="101">
        <f t="shared" ca="1" si="1149"/>
        <v>0.13649195403763711</v>
      </c>
      <c r="Q8206" s="12">
        <f t="shared" ca="1" si="1150"/>
        <v>5.6000000000000005</v>
      </c>
      <c r="R8206" s="101">
        <f t="shared" ca="1" si="1151"/>
        <v>0.36695896284257667</v>
      </c>
      <c r="S8206" s="13"/>
      <c r="T8206" s="101">
        <f t="shared" ca="1" si="1152"/>
        <v>0</v>
      </c>
      <c r="U8206" s="101">
        <f t="shared" si="1153"/>
        <v>0</v>
      </c>
      <c r="V8206" s="101">
        <f t="shared" ca="1" si="1154"/>
        <v>116.51759321470122</v>
      </c>
    </row>
    <row r="8207" spans="2:22" x14ac:dyDescent="0.3">
      <c r="B8207" s="13">
        <v>2023</v>
      </c>
      <c r="C8207" s="13">
        <v>12</v>
      </c>
      <c r="D8207" s="13">
        <v>6</v>
      </c>
      <c r="E8207" s="83" t="s">
        <v>439</v>
      </c>
      <c r="F8207" s="13">
        <v>4</v>
      </c>
      <c r="G8207" s="13">
        <v>8</v>
      </c>
      <c r="H8207" s="13" t="s">
        <v>69</v>
      </c>
      <c r="I8207" s="13" t="s">
        <v>54</v>
      </c>
      <c r="J8207" s="13"/>
      <c r="K8207" s="13" t="s">
        <v>27</v>
      </c>
      <c r="L8207" s="12">
        <f t="shared" ca="1" si="1147"/>
        <v>1.8257789467221937</v>
      </c>
      <c r="M8207" s="101">
        <f t="shared" ca="1" si="1148"/>
        <v>9.6163777123857944E-2</v>
      </c>
      <c r="N8207" s="101">
        <f t="shared" ca="1" si="1146"/>
        <v>1080.8535075404784</v>
      </c>
      <c r="O8207" s="101">
        <f t="shared" ca="1" si="1149"/>
        <v>0.19700154835132469</v>
      </c>
      <c r="Q8207" s="12">
        <f t="shared" ca="1" si="1150"/>
        <v>0</v>
      </c>
      <c r="R8207" s="101">
        <f t="shared" ca="1" si="1151"/>
        <v>0</v>
      </c>
      <c r="S8207" s="13"/>
      <c r="T8207" s="101">
        <f t="shared" ca="1" si="1152"/>
        <v>9.6163777123857944E-2</v>
      </c>
      <c r="U8207" s="101">
        <f t="shared" si="1153"/>
        <v>0</v>
      </c>
      <c r="V8207" s="101">
        <f t="shared" ca="1" si="1154"/>
        <v>116.61375699182508</v>
      </c>
    </row>
    <row r="8208" spans="2:22" x14ac:dyDescent="0.3">
      <c r="B8208" s="13">
        <v>2023</v>
      </c>
      <c r="C8208" s="13">
        <v>12</v>
      </c>
      <c r="D8208" s="13">
        <v>6</v>
      </c>
      <c r="E8208" s="83" t="s">
        <v>439</v>
      </c>
      <c r="F8208" s="13">
        <v>4</v>
      </c>
      <c r="G8208" s="13">
        <v>9</v>
      </c>
      <c r="H8208" s="13" t="s">
        <v>69</v>
      </c>
      <c r="I8208" s="13" t="s">
        <v>54</v>
      </c>
      <c r="J8208" s="13"/>
      <c r="K8208" s="13" t="s">
        <v>27</v>
      </c>
      <c r="L8208" s="12">
        <f t="shared" ca="1" si="1147"/>
        <v>0.86292855729238838</v>
      </c>
      <c r="M8208" s="101">
        <f t="shared" ca="1" si="1148"/>
        <v>4.5450447112590095E-2</v>
      </c>
      <c r="N8208" s="101">
        <f t="shared" ref="N8208:N8271" ca="1" si="1155">IF(H8208="On-Peak",IF(I8208="Winter",((L8208*$D$48)/60)+N8207,((L8208*$D$47)/60)+N8207),N8207)</f>
        <v>1080.8535075404784</v>
      </c>
      <c r="O8208" s="101">
        <f t="shared" ca="1" si="1149"/>
        <v>9.3109991331848704E-2</v>
      </c>
      <c r="Q8208" s="12">
        <f t="shared" ca="1" si="1150"/>
        <v>5.6000000000000005</v>
      </c>
      <c r="R8208" s="101">
        <f t="shared" ca="1" si="1151"/>
        <v>0.40099309762519936</v>
      </c>
      <c r="S8208" s="13"/>
      <c r="T8208" s="101">
        <f t="shared" ca="1" si="1152"/>
        <v>0</v>
      </c>
      <c r="U8208" s="101">
        <f t="shared" si="1153"/>
        <v>0</v>
      </c>
      <c r="V8208" s="101">
        <f t="shared" ca="1" si="1154"/>
        <v>115.81177079657468</v>
      </c>
    </row>
    <row r="8209" spans="2:22" x14ac:dyDescent="0.3">
      <c r="B8209" s="13">
        <v>2023</v>
      </c>
      <c r="C8209" s="13">
        <v>12</v>
      </c>
      <c r="D8209" s="13">
        <v>6</v>
      </c>
      <c r="E8209" s="83" t="s">
        <v>439</v>
      </c>
      <c r="F8209" s="13">
        <v>4</v>
      </c>
      <c r="G8209" s="13">
        <v>10</v>
      </c>
      <c r="H8209" s="13" t="s">
        <v>70</v>
      </c>
      <c r="I8209" s="13" t="s">
        <v>54</v>
      </c>
      <c r="J8209" s="13"/>
      <c r="K8209" s="13" t="s">
        <v>27</v>
      </c>
      <c r="L8209" s="12">
        <f t="shared" ca="1" si="1147"/>
        <v>1.1829114382312311</v>
      </c>
      <c r="M8209" s="101">
        <f t="shared" ca="1" si="1148"/>
        <v>3.7450976134400779E-2</v>
      </c>
      <c r="N8209" s="101">
        <f t="shared" ca="1" si="1155"/>
        <v>1080.8535075404784</v>
      </c>
      <c r="O8209" s="101">
        <f t="shared" ca="1" si="1149"/>
        <v>3.7450976134400779E-2</v>
      </c>
      <c r="Q8209" s="12">
        <f t="shared" ca="1" si="1150"/>
        <v>5.6000000000000005</v>
      </c>
      <c r="R8209" s="101">
        <f t="shared" ca="1" si="1151"/>
        <v>0.37390654675372637</v>
      </c>
      <c r="S8209" s="13"/>
      <c r="T8209" s="101">
        <f t="shared" ca="1" si="1152"/>
        <v>0</v>
      </c>
      <c r="U8209" s="101">
        <f t="shared" si="1153"/>
        <v>0</v>
      </c>
      <c r="V8209" s="101">
        <f t="shared" ca="1" si="1154"/>
        <v>115.06395770306722</v>
      </c>
    </row>
    <row r="8210" spans="2:22" x14ac:dyDescent="0.3">
      <c r="B8210" s="13">
        <v>2023</v>
      </c>
      <c r="C8210" s="13">
        <v>12</v>
      </c>
      <c r="D8210" s="13">
        <v>6</v>
      </c>
      <c r="E8210" s="83" t="s">
        <v>439</v>
      </c>
      <c r="F8210" s="13">
        <v>4</v>
      </c>
      <c r="G8210" s="13">
        <v>11</v>
      </c>
      <c r="H8210" s="13" t="s">
        <v>70</v>
      </c>
      <c r="I8210" s="13" t="s">
        <v>54</v>
      </c>
      <c r="J8210" s="13"/>
      <c r="K8210" s="13" t="s">
        <v>27</v>
      </c>
      <c r="L8210" s="12">
        <f t="shared" ca="1" si="1147"/>
        <v>1.1283149588318178</v>
      </c>
      <c r="M8210" s="101">
        <f t="shared" ca="1" si="1148"/>
        <v>3.572245159661535E-2</v>
      </c>
      <c r="N8210" s="101">
        <f t="shared" ca="1" si="1155"/>
        <v>1080.8535075404784</v>
      </c>
      <c r="O8210" s="101">
        <f t="shared" ca="1" si="1149"/>
        <v>3.572245159661535E-2</v>
      </c>
      <c r="Q8210" s="12">
        <f t="shared" ca="1" si="1150"/>
        <v>0</v>
      </c>
      <c r="R8210" s="101">
        <f t="shared" ca="1" si="1151"/>
        <v>0</v>
      </c>
      <c r="S8210" s="13"/>
      <c r="T8210" s="101">
        <f t="shared" ca="1" si="1152"/>
        <v>3.572245159661535E-2</v>
      </c>
      <c r="U8210" s="101">
        <f t="shared" si="1153"/>
        <v>0</v>
      </c>
      <c r="V8210" s="101">
        <f t="shared" ca="1" si="1154"/>
        <v>115.09968015466383</v>
      </c>
    </row>
    <row r="8211" spans="2:22" x14ac:dyDescent="0.3">
      <c r="B8211" s="13">
        <v>2023</v>
      </c>
      <c r="C8211" s="13">
        <v>12</v>
      </c>
      <c r="D8211" s="13">
        <v>6</v>
      </c>
      <c r="E8211" s="83" t="s">
        <v>439</v>
      </c>
      <c r="F8211" s="13">
        <v>4</v>
      </c>
      <c r="G8211" s="13">
        <v>12</v>
      </c>
      <c r="H8211" s="13" t="s">
        <v>70</v>
      </c>
      <c r="I8211" s="13" t="s">
        <v>54</v>
      </c>
      <c r="J8211" s="13"/>
      <c r="K8211" s="13" t="s">
        <v>27</v>
      </c>
      <c r="L8211" s="12">
        <f t="shared" ca="1" si="1147"/>
        <v>1.8306668058398561</v>
      </c>
      <c r="M8211" s="101">
        <f t="shared" ca="1" si="1148"/>
        <v>5.7958911072889842E-2</v>
      </c>
      <c r="N8211" s="101">
        <f t="shared" ca="1" si="1155"/>
        <v>1080.8535075404784</v>
      </c>
      <c r="O8211" s="101">
        <f t="shared" ca="1" si="1149"/>
        <v>5.7958911072889842E-2</v>
      </c>
      <c r="Q8211" s="12">
        <f t="shared" ca="1" si="1150"/>
        <v>0</v>
      </c>
      <c r="R8211" s="101">
        <f t="shared" ca="1" si="1151"/>
        <v>0</v>
      </c>
      <c r="S8211" s="13"/>
      <c r="T8211" s="101">
        <f t="shared" ca="1" si="1152"/>
        <v>5.7958911072889842E-2</v>
      </c>
      <c r="U8211" s="101">
        <f t="shared" si="1153"/>
        <v>0</v>
      </c>
      <c r="V8211" s="101">
        <f t="shared" ca="1" si="1154"/>
        <v>115.15763906573672</v>
      </c>
    </row>
    <row r="8212" spans="2:22" x14ac:dyDescent="0.3">
      <c r="B8212" s="13">
        <v>2023</v>
      </c>
      <c r="C8212" s="13">
        <v>12</v>
      </c>
      <c r="D8212" s="13">
        <v>6</v>
      </c>
      <c r="E8212" s="83" t="s">
        <v>439</v>
      </c>
      <c r="F8212" s="13">
        <v>4</v>
      </c>
      <c r="G8212" s="13">
        <v>13</v>
      </c>
      <c r="H8212" s="13" t="s">
        <v>70</v>
      </c>
      <c r="I8212" s="13" t="s">
        <v>54</v>
      </c>
      <c r="J8212" s="13"/>
      <c r="K8212" s="13" t="s">
        <v>27</v>
      </c>
      <c r="L8212" s="12">
        <f t="shared" ca="1" si="1147"/>
        <v>1.4886760428934795</v>
      </c>
      <c r="M8212" s="101">
        <f t="shared" ca="1" si="1148"/>
        <v>4.7131483518007562E-2</v>
      </c>
      <c r="N8212" s="101">
        <f t="shared" ca="1" si="1155"/>
        <v>1080.8535075404784</v>
      </c>
      <c r="O8212" s="101">
        <f t="shared" ca="1" si="1149"/>
        <v>4.7131483518007562E-2</v>
      </c>
      <c r="Q8212" s="12">
        <f t="shared" ca="1" si="1150"/>
        <v>1.4958107649025778</v>
      </c>
      <c r="R8212" s="101">
        <f t="shared" ca="1" si="1151"/>
        <v>6.0395421807016769E-4</v>
      </c>
      <c r="S8212" s="13"/>
      <c r="T8212" s="101">
        <f t="shared" ca="1" si="1152"/>
        <v>0</v>
      </c>
      <c r="U8212" s="101">
        <f t="shared" si="1153"/>
        <v>0</v>
      </c>
      <c r="V8212" s="101">
        <f t="shared" ca="1" si="1154"/>
        <v>115.15643115730059</v>
      </c>
    </row>
    <row r="8213" spans="2:22" x14ac:dyDescent="0.3">
      <c r="B8213" s="13">
        <v>2023</v>
      </c>
      <c r="C8213" s="13">
        <v>12</v>
      </c>
      <c r="D8213" s="13">
        <v>6</v>
      </c>
      <c r="E8213" s="83" t="s">
        <v>439</v>
      </c>
      <c r="F8213" s="13">
        <v>4</v>
      </c>
      <c r="G8213" s="13">
        <v>14</v>
      </c>
      <c r="H8213" s="13" t="s">
        <v>70</v>
      </c>
      <c r="I8213" s="13" t="s">
        <v>54</v>
      </c>
      <c r="J8213" s="13"/>
      <c r="K8213" s="13" t="s">
        <v>27</v>
      </c>
      <c r="L8213" s="12">
        <f t="shared" ca="1" si="1147"/>
        <v>1.5312056364701858</v>
      </c>
      <c r="M8213" s="101">
        <f t="shared" ca="1" si="1148"/>
        <v>4.8477970450646085E-2</v>
      </c>
      <c r="N8213" s="101">
        <f t="shared" ca="1" si="1155"/>
        <v>1080.8535075404784</v>
      </c>
      <c r="O8213" s="101">
        <f t="shared" ca="1" si="1149"/>
        <v>4.8477970450646085E-2</v>
      </c>
      <c r="Q8213" s="12">
        <f t="shared" ca="1" si="1150"/>
        <v>4.6036971426976043</v>
      </c>
      <c r="R8213" s="101">
        <f t="shared" ca="1" si="1151"/>
        <v>0.26008640600215099</v>
      </c>
      <c r="S8213" s="13"/>
      <c r="T8213" s="101">
        <f t="shared" ca="1" si="1152"/>
        <v>0</v>
      </c>
      <c r="U8213" s="101">
        <f t="shared" si="1153"/>
        <v>0</v>
      </c>
      <c r="V8213" s="101">
        <f t="shared" ca="1" si="1154"/>
        <v>114.6362583452963</v>
      </c>
    </row>
    <row r="8214" spans="2:22" x14ac:dyDescent="0.3">
      <c r="B8214" s="13">
        <v>2023</v>
      </c>
      <c r="C8214" s="13">
        <v>12</v>
      </c>
      <c r="D8214" s="13">
        <v>6</v>
      </c>
      <c r="E8214" s="83" t="s">
        <v>439</v>
      </c>
      <c r="F8214" s="13">
        <v>4</v>
      </c>
      <c r="G8214" s="13">
        <v>15</v>
      </c>
      <c r="H8214" s="13" t="s">
        <v>70</v>
      </c>
      <c r="I8214" s="13" t="s">
        <v>54</v>
      </c>
      <c r="J8214" s="13"/>
      <c r="K8214" s="13" t="s">
        <v>27</v>
      </c>
      <c r="L8214" s="12">
        <f t="shared" ca="1" si="1147"/>
        <v>1.3832582770396344</v>
      </c>
      <c r="M8214" s="101">
        <f t="shared" ca="1" si="1148"/>
        <v>4.3793957051074826E-2</v>
      </c>
      <c r="N8214" s="101">
        <f t="shared" ca="1" si="1155"/>
        <v>1080.8535075404784</v>
      </c>
      <c r="O8214" s="101">
        <f t="shared" ca="1" si="1149"/>
        <v>4.3793957051074826E-2</v>
      </c>
      <c r="Q8214" s="12">
        <f t="shared" ca="1" si="1150"/>
        <v>0</v>
      </c>
      <c r="R8214" s="101">
        <f t="shared" ca="1" si="1151"/>
        <v>0</v>
      </c>
      <c r="S8214" s="13"/>
      <c r="T8214" s="101">
        <f t="shared" ca="1" si="1152"/>
        <v>4.3793957051074826E-2</v>
      </c>
      <c r="U8214" s="101">
        <f t="shared" si="1153"/>
        <v>0</v>
      </c>
      <c r="V8214" s="101">
        <f t="shared" ca="1" si="1154"/>
        <v>114.68005230234738</v>
      </c>
    </row>
    <row r="8215" spans="2:22" x14ac:dyDescent="0.3">
      <c r="B8215" s="13">
        <v>2023</v>
      </c>
      <c r="C8215" s="13">
        <v>12</v>
      </c>
      <c r="D8215" s="13">
        <v>6</v>
      </c>
      <c r="E8215" s="83" t="s">
        <v>439</v>
      </c>
      <c r="F8215" s="13">
        <v>4</v>
      </c>
      <c r="G8215" s="13">
        <v>16</v>
      </c>
      <c r="H8215" s="13" t="s">
        <v>71</v>
      </c>
      <c r="I8215" s="13" t="s">
        <v>54</v>
      </c>
      <c r="J8215" s="13"/>
      <c r="K8215" s="13" t="s">
        <v>27</v>
      </c>
      <c r="L8215" s="12">
        <f t="shared" ca="1" si="1147"/>
        <v>1.5906112412236</v>
      </c>
      <c r="M8215" s="101">
        <f t="shared" ca="1" si="1148"/>
        <v>0.13855814522298782</v>
      </c>
      <c r="N8215" s="101">
        <f t="shared" ca="1" si="1155"/>
        <v>1081.1675207096832</v>
      </c>
      <c r="O8215" s="101">
        <f t="shared" ca="1" si="1149"/>
        <v>0.44831377833887165</v>
      </c>
      <c r="Q8215" s="12">
        <f t="shared" ca="1" si="1150"/>
        <v>5.4241656847565274</v>
      </c>
      <c r="R8215" s="101">
        <f t="shared" ca="1" si="1151"/>
        <v>0.32451038364506229</v>
      </c>
      <c r="S8215" s="13"/>
      <c r="T8215" s="101">
        <f t="shared" ca="1" si="1152"/>
        <v>0</v>
      </c>
      <c r="U8215" s="101">
        <f t="shared" ca="1" si="1153"/>
        <v>0.31401316920489236</v>
      </c>
      <c r="V8215" s="101">
        <f t="shared" ca="1" si="1154"/>
        <v>114.34504470426215</v>
      </c>
    </row>
    <row r="8216" spans="2:22" x14ac:dyDescent="0.3">
      <c r="B8216" s="13">
        <v>2023</v>
      </c>
      <c r="C8216" s="13">
        <v>12</v>
      </c>
      <c r="D8216" s="13">
        <v>6</v>
      </c>
      <c r="E8216" s="83" t="s">
        <v>439</v>
      </c>
      <c r="F8216" s="13">
        <v>4</v>
      </c>
      <c r="G8216" s="13">
        <v>17</v>
      </c>
      <c r="H8216" s="13" t="s">
        <v>71</v>
      </c>
      <c r="I8216" s="13" t="s">
        <v>54</v>
      </c>
      <c r="J8216" s="13"/>
      <c r="K8216" s="13" t="s">
        <v>27</v>
      </c>
      <c r="L8216" s="12">
        <f t="shared" ca="1" si="1147"/>
        <v>2.2627337091335669</v>
      </c>
      <c r="M8216" s="101">
        <f t="shared" ca="1" si="1148"/>
        <v>0.19710673340262502</v>
      </c>
      <c r="N8216" s="101">
        <f t="shared" ca="1" si="1155"/>
        <v>1081.6142220560946</v>
      </c>
      <c r="O8216" s="101">
        <f t="shared" ca="1" si="1149"/>
        <v>0.63775149591929581</v>
      </c>
      <c r="Q8216" s="12">
        <f t="shared" ca="1" si="1150"/>
        <v>1.8219263074203873</v>
      </c>
      <c r="R8216" s="101">
        <f t="shared" ca="1" si="1151"/>
        <v>0</v>
      </c>
      <c r="S8216" s="13"/>
      <c r="T8216" s="101">
        <f t="shared" ca="1" si="1152"/>
        <v>3.8398732763235077E-2</v>
      </c>
      <c r="U8216" s="101">
        <f t="shared" ca="1" si="1153"/>
        <v>0.44670134641145165</v>
      </c>
      <c r="V8216" s="101">
        <f t="shared" ca="1" si="1154"/>
        <v>114.83014478343685</v>
      </c>
    </row>
    <row r="8217" spans="2:22" x14ac:dyDescent="0.3">
      <c r="B8217" s="13">
        <v>2023</v>
      </c>
      <c r="C8217" s="13">
        <v>12</v>
      </c>
      <c r="D8217" s="13">
        <v>6</v>
      </c>
      <c r="E8217" s="83" t="s">
        <v>439</v>
      </c>
      <c r="F8217" s="13">
        <v>4</v>
      </c>
      <c r="G8217" s="13">
        <v>18</v>
      </c>
      <c r="H8217" s="13" t="s">
        <v>71</v>
      </c>
      <c r="I8217" s="13" t="s">
        <v>54</v>
      </c>
      <c r="J8217" s="13"/>
      <c r="K8217" s="13" t="s">
        <v>27</v>
      </c>
      <c r="L8217" s="12">
        <f t="shared" ca="1" si="1147"/>
        <v>1.6463286354572675</v>
      </c>
      <c r="M8217" s="101">
        <f t="shared" ca="1" si="1148"/>
        <v>0.14341168743468258</v>
      </c>
      <c r="N8217" s="101">
        <f t="shared" ca="1" si="1155"/>
        <v>1081.9392347675443</v>
      </c>
      <c r="O8217" s="101">
        <f t="shared" ca="1" si="1149"/>
        <v>0.46401772590363083</v>
      </c>
      <c r="Q8217" s="12">
        <f t="shared" ca="1" si="1150"/>
        <v>0</v>
      </c>
      <c r="R8217" s="101">
        <f t="shared" ca="1" si="1151"/>
        <v>0</v>
      </c>
      <c r="S8217" s="13"/>
      <c r="T8217" s="101">
        <f t="shared" ca="1" si="1152"/>
        <v>0.14341168743468258</v>
      </c>
      <c r="U8217" s="101">
        <f t="shared" ca="1" si="1153"/>
        <v>0.32501271144985555</v>
      </c>
      <c r="V8217" s="101">
        <f t="shared" ca="1" si="1154"/>
        <v>115.29856918232139</v>
      </c>
    </row>
    <row r="8218" spans="2:22" x14ac:dyDescent="0.3">
      <c r="B8218" s="13">
        <v>2023</v>
      </c>
      <c r="C8218" s="13">
        <v>12</v>
      </c>
      <c r="D8218" s="13">
        <v>6</v>
      </c>
      <c r="E8218" s="83" t="s">
        <v>439</v>
      </c>
      <c r="F8218" s="13">
        <v>4</v>
      </c>
      <c r="G8218" s="13">
        <v>19</v>
      </c>
      <c r="H8218" s="13" t="s">
        <v>71</v>
      </c>
      <c r="I8218" s="13" t="s">
        <v>54</v>
      </c>
      <c r="J8218" s="13"/>
      <c r="K8218" s="13" t="s">
        <v>27</v>
      </c>
      <c r="L8218" s="12">
        <f t="shared" ca="1" si="1147"/>
        <v>2.1802648797196658</v>
      </c>
      <c r="M8218" s="101">
        <f t="shared" ca="1" si="1148"/>
        <v>0.18992287367238009</v>
      </c>
      <c r="N8218" s="101">
        <f t="shared" ca="1" si="1155"/>
        <v>1082.369655392549</v>
      </c>
      <c r="O8218" s="101">
        <f t="shared" ca="1" si="1149"/>
        <v>0.61450765634898774</v>
      </c>
      <c r="Q8218" s="12">
        <f t="shared" ca="1" si="1150"/>
        <v>0</v>
      </c>
      <c r="R8218" s="101">
        <f t="shared" ca="1" si="1151"/>
        <v>0</v>
      </c>
      <c r="S8218" s="13"/>
      <c r="T8218" s="101">
        <f t="shared" ca="1" si="1152"/>
        <v>0.18992287367238009</v>
      </c>
      <c r="U8218" s="101">
        <f t="shared" ca="1" si="1153"/>
        <v>0.43042062500465739</v>
      </c>
      <c r="V8218" s="101">
        <f t="shared" ca="1" si="1154"/>
        <v>115.91891268099843</v>
      </c>
    </row>
    <row r="8219" spans="2:22" x14ac:dyDescent="0.3">
      <c r="B8219" s="13">
        <v>2023</v>
      </c>
      <c r="C8219" s="13">
        <v>12</v>
      </c>
      <c r="D8219" s="13">
        <v>6</v>
      </c>
      <c r="E8219" s="83" t="s">
        <v>439</v>
      </c>
      <c r="F8219" s="13">
        <v>4</v>
      </c>
      <c r="G8219" s="13">
        <v>20</v>
      </c>
      <c r="H8219" s="13" t="s">
        <v>69</v>
      </c>
      <c r="I8219" s="13" t="s">
        <v>54</v>
      </c>
      <c r="J8219" s="13"/>
      <c r="K8219" s="13" t="s">
        <v>27</v>
      </c>
      <c r="L8219" s="12">
        <f t="shared" ca="1" si="1147"/>
        <v>2.5328130814737295</v>
      </c>
      <c r="M8219" s="101">
        <f t="shared" ca="1" si="1148"/>
        <v>0.13340326500122135</v>
      </c>
      <c r="N8219" s="101">
        <f t="shared" ca="1" si="1155"/>
        <v>1082.369655392549</v>
      </c>
      <c r="O8219" s="101">
        <f t="shared" ca="1" si="1149"/>
        <v>0.2732905314910154</v>
      </c>
      <c r="Q8219" s="12">
        <f t="shared" ca="1" si="1150"/>
        <v>0</v>
      </c>
      <c r="R8219" s="101">
        <f t="shared" ca="1" si="1151"/>
        <v>0</v>
      </c>
      <c r="S8219" s="13"/>
      <c r="T8219" s="101">
        <f t="shared" ca="1" si="1152"/>
        <v>0.13340326500122135</v>
      </c>
      <c r="U8219" s="101">
        <f t="shared" si="1153"/>
        <v>0</v>
      </c>
      <c r="V8219" s="101">
        <f t="shared" ca="1" si="1154"/>
        <v>116.05231594599965</v>
      </c>
    </row>
    <row r="8220" spans="2:22" x14ac:dyDescent="0.3">
      <c r="B8220" s="13">
        <v>2023</v>
      </c>
      <c r="C8220" s="13">
        <v>12</v>
      </c>
      <c r="D8220" s="13">
        <v>6</v>
      </c>
      <c r="E8220" s="83" t="s">
        <v>439</v>
      </c>
      <c r="F8220" s="13">
        <v>4</v>
      </c>
      <c r="G8220" s="13">
        <v>21</v>
      </c>
      <c r="H8220" s="13" t="s">
        <v>69</v>
      </c>
      <c r="I8220" s="13" t="s">
        <v>54</v>
      </c>
      <c r="J8220" s="13"/>
      <c r="K8220" s="13" t="s">
        <v>27</v>
      </c>
      <c r="L8220" s="12">
        <f t="shared" ca="1" si="1147"/>
        <v>1.4210042395782005</v>
      </c>
      <c r="M8220" s="101">
        <f t="shared" ca="1" si="1148"/>
        <v>7.4844293298583831E-2</v>
      </c>
      <c r="N8220" s="101">
        <f t="shared" ca="1" si="1155"/>
        <v>1082.369655392549</v>
      </c>
      <c r="O8220" s="101">
        <f t="shared" ca="1" si="1149"/>
        <v>0.15332635745048784</v>
      </c>
      <c r="Q8220" s="12">
        <f t="shared" ca="1" si="1150"/>
        <v>0</v>
      </c>
      <c r="R8220" s="101">
        <f t="shared" ca="1" si="1151"/>
        <v>0</v>
      </c>
      <c r="S8220" s="13"/>
      <c r="T8220" s="101">
        <f t="shared" ca="1" si="1152"/>
        <v>7.4844293298583831E-2</v>
      </c>
      <c r="U8220" s="101">
        <f t="shared" si="1153"/>
        <v>0</v>
      </c>
      <c r="V8220" s="101">
        <f t="shared" ca="1" si="1154"/>
        <v>116.12716023929823</v>
      </c>
    </row>
    <row r="8221" spans="2:22" x14ac:dyDescent="0.3">
      <c r="B8221" s="13">
        <v>2023</v>
      </c>
      <c r="C8221" s="13">
        <v>12</v>
      </c>
      <c r="D8221" s="13">
        <v>6</v>
      </c>
      <c r="E8221" s="83" t="s">
        <v>439</v>
      </c>
      <c r="F8221" s="13">
        <v>4</v>
      </c>
      <c r="G8221" s="13">
        <v>22</v>
      </c>
      <c r="H8221" s="13" t="s">
        <v>69</v>
      </c>
      <c r="I8221" s="13" t="s">
        <v>54</v>
      </c>
      <c r="J8221" s="13"/>
      <c r="K8221" s="13" t="s">
        <v>27</v>
      </c>
      <c r="L8221" s="12">
        <f t="shared" ca="1" si="1147"/>
        <v>1.8606962133025595</v>
      </c>
      <c r="M8221" s="101">
        <f t="shared" ca="1" si="1148"/>
        <v>9.8002869554645808E-2</v>
      </c>
      <c r="N8221" s="101">
        <f t="shared" ca="1" si="1155"/>
        <v>1082.369655392549</v>
      </c>
      <c r="O8221" s="101">
        <f t="shared" ca="1" si="1149"/>
        <v>0.20076912141534617</v>
      </c>
      <c r="Q8221" s="12">
        <f t="shared" ca="1" si="1150"/>
        <v>0</v>
      </c>
      <c r="R8221" s="101">
        <f t="shared" ca="1" si="1151"/>
        <v>0</v>
      </c>
      <c r="S8221" s="13"/>
      <c r="T8221" s="101">
        <f t="shared" ca="1" si="1152"/>
        <v>9.8002869554645808E-2</v>
      </c>
      <c r="U8221" s="101">
        <f t="shared" si="1153"/>
        <v>0</v>
      </c>
      <c r="V8221" s="101">
        <f t="shared" ca="1" si="1154"/>
        <v>116.22516310885288</v>
      </c>
    </row>
    <row r="8222" spans="2:22" x14ac:dyDescent="0.3">
      <c r="B8222" s="13">
        <v>2023</v>
      </c>
      <c r="C8222" s="13">
        <v>12</v>
      </c>
      <c r="D8222" s="13">
        <v>6</v>
      </c>
      <c r="E8222" s="83" t="s">
        <v>439</v>
      </c>
      <c r="F8222" s="13">
        <v>4</v>
      </c>
      <c r="G8222" s="13">
        <v>23</v>
      </c>
      <c r="H8222" s="13" t="s">
        <v>69</v>
      </c>
      <c r="I8222" s="13" t="s">
        <v>54</v>
      </c>
      <c r="J8222" s="13"/>
      <c r="K8222" s="13" t="s">
        <v>27</v>
      </c>
      <c r="L8222" s="12">
        <f t="shared" ca="1" si="1147"/>
        <v>2.097003936127591</v>
      </c>
      <c r="M8222" s="101">
        <f t="shared" ca="1" si="1148"/>
        <v>0.11044919731584021</v>
      </c>
      <c r="N8222" s="101">
        <f t="shared" ca="1" si="1155"/>
        <v>1082.369655392549</v>
      </c>
      <c r="O8222" s="101">
        <f t="shared" ca="1" si="1149"/>
        <v>0.22626672470816706</v>
      </c>
      <c r="Q8222" s="12">
        <f t="shared" ca="1" si="1150"/>
        <v>0</v>
      </c>
      <c r="R8222" s="101">
        <f t="shared" ca="1" si="1151"/>
        <v>0</v>
      </c>
      <c r="S8222" s="13"/>
      <c r="T8222" s="101">
        <f t="shared" ca="1" si="1152"/>
        <v>0.11044919731584021</v>
      </c>
      <c r="U8222" s="101">
        <f t="shared" si="1153"/>
        <v>0</v>
      </c>
      <c r="V8222" s="101">
        <f t="shared" ca="1" si="1154"/>
        <v>116.33561230616873</v>
      </c>
    </row>
    <row r="8223" spans="2:22" x14ac:dyDescent="0.3">
      <c r="B8223" s="13">
        <v>2023</v>
      </c>
      <c r="C8223" s="13">
        <v>12</v>
      </c>
      <c r="D8223" s="13">
        <v>7</v>
      </c>
      <c r="E8223" s="83" t="s">
        <v>440</v>
      </c>
      <c r="F8223" s="13">
        <v>5</v>
      </c>
      <c r="G8223" s="13">
        <v>0</v>
      </c>
      <c r="H8223" s="13" t="s">
        <v>69</v>
      </c>
      <c r="I8223" s="13" t="s">
        <v>54</v>
      </c>
      <c r="J8223" s="13"/>
      <c r="K8223" s="13" t="s">
        <v>27</v>
      </c>
      <c r="L8223" s="12">
        <f t="shared" ca="1" si="1147"/>
        <v>2.2057124478244154</v>
      </c>
      <c r="M8223" s="101">
        <f t="shared" ca="1" si="1148"/>
        <v>0.11617487462691196</v>
      </c>
      <c r="N8223" s="101">
        <f t="shared" ca="1" si="1155"/>
        <v>1082.369655392549</v>
      </c>
      <c r="O8223" s="101">
        <f t="shared" ca="1" si="1149"/>
        <v>0.23799637312025443</v>
      </c>
      <c r="Q8223" s="12">
        <f t="shared" ca="1" si="1150"/>
        <v>0</v>
      </c>
      <c r="R8223" s="101">
        <f t="shared" ca="1" si="1151"/>
        <v>0</v>
      </c>
      <c r="S8223" s="13"/>
      <c r="T8223" s="101">
        <f t="shared" ca="1" si="1152"/>
        <v>0.11617487462691196</v>
      </c>
      <c r="U8223" s="101">
        <f t="shared" si="1153"/>
        <v>0</v>
      </c>
      <c r="V8223" s="101">
        <f t="shared" ca="1" si="1154"/>
        <v>116.45178718079563</v>
      </c>
    </row>
    <row r="8224" spans="2:22" x14ac:dyDescent="0.3">
      <c r="B8224" s="13">
        <v>2023</v>
      </c>
      <c r="C8224" s="13">
        <v>12</v>
      </c>
      <c r="D8224" s="13">
        <v>7</v>
      </c>
      <c r="E8224" s="83" t="s">
        <v>440</v>
      </c>
      <c r="F8224" s="13">
        <v>5</v>
      </c>
      <c r="G8224" s="13">
        <v>1</v>
      </c>
      <c r="H8224" s="13" t="s">
        <v>69</v>
      </c>
      <c r="I8224" s="13" t="s">
        <v>54</v>
      </c>
      <c r="J8224" s="13"/>
      <c r="K8224" s="13" t="s">
        <v>27</v>
      </c>
      <c r="L8224" s="12">
        <f t="shared" ca="1" si="1147"/>
        <v>1.2970594429433788</v>
      </c>
      <c r="M8224" s="101">
        <f t="shared" ca="1" si="1148"/>
        <v>6.8316120859827759E-2</v>
      </c>
      <c r="N8224" s="101">
        <f t="shared" ca="1" si="1155"/>
        <v>1082.369655392549</v>
      </c>
      <c r="O8224" s="101">
        <f t="shared" ca="1" si="1149"/>
        <v>0.13995271389359057</v>
      </c>
      <c r="Q8224" s="12">
        <f t="shared" ca="1" si="1150"/>
        <v>0</v>
      </c>
      <c r="R8224" s="101">
        <f t="shared" ca="1" si="1151"/>
        <v>0</v>
      </c>
      <c r="S8224" s="13"/>
      <c r="T8224" s="101">
        <f t="shared" ca="1" si="1152"/>
        <v>6.8316120859827759E-2</v>
      </c>
      <c r="U8224" s="101">
        <f t="shared" si="1153"/>
        <v>0</v>
      </c>
      <c r="V8224" s="101">
        <f t="shared" ca="1" si="1154"/>
        <v>116.52010330165547</v>
      </c>
    </row>
    <row r="8225" spans="2:22" x14ac:dyDescent="0.3">
      <c r="B8225" s="13">
        <v>2023</v>
      </c>
      <c r="C8225" s="13">
        <v>12</v>
      </c>
      <c r="D8225" s="13">
        <v>7</v>
      </c>
      <c r="E8225" s="83" t="s">
        <v>440</v>
      </c>
      <c r="F8225" s="13">
        <v>5</v>
      </c>
      <c r="G8225" s="13">
        <v>2</v>
      </c>
      <c r="H8225" s="13" t="s">
        <v>69</v>
      </c>
      <c r="I8225" s="13" t="s">
        <v>54</v>
      </c>
      <c r="J8225" s="13"/>
      <c r="K8225" s="13" t="s">
        <v>27</v>
      </c>
      <c r="L8225" s="12">
        <f t="shared" ca="1" si="1147"/>
        <v>1.2055942236474904</v>
      </c>
      <c r="M8225" s="101">
        <f t="shared" ca="1" si="1148"/>
        <v>6.3498647759513319E-2</v>
      </c>
      <c r="N8225" s="101">
        <f t="shared" ca="1" si="1155"/>
        <v>1082.369655392549</v>
      </c>
      <c r="O8225" s="101">
        <f t="shared" ca="1" si="1149"/>
        <v>0.13008361673156421</v>
      </c>
      <c r="Q8225" s="12">
        <f t="shared" ca="1" si="1150"/>
        <v>0</v>
      </c>
      <c r="R8225" s="101">
        <f t="shared" ca="1" si="1151"/>
        <v>0</v>
      </c>
      <c r="S8225" s="13"/>
      <c r="T8225" s="101">
        <f t="shared" ca="1" si="1152"/>
        <v>6.3498647759513319E-2</v>
      </c>
      <c r="U8225" s="101">
        <f t="shared" si="1153"/>
        <v>0</v>
      </c>
      <c r="V8225" s="101">
        <f t="shared" ca="1" si="1154"/>
        <v>116.58360194941498</v>
      </c>
    </row>
    <row r="8226" spans="2:22" x14ac:dyDescent="0.3">
      <c r="B8226" s="13">
        <v>2023</v>
      </c>
      <c r="C8226" s="13">
        <v>12</v>
      </c>
      <c r="D8226" s="13">
        <v>7</v>
      </c>
      <c r="E8226" s="83" t="s">
        <v>440</v>
      </c>
      <c r="F8226" s="13">
        <v>5</v>
      </c>
      <c r="G8226" s="13">
        <v>3</v>
      </c>
      <c r="H8226" s="13" t="s">
        <v>69</v>
      </c>
      <c r="I8226" s="13" t="s">
        <v>54</v>
      </c>
      <c r="J8226" s="13"/>
      <c r="K8226" s="13" t="s">
        <v>27</v>
      </c>
      <c r="L8226" s="12">
        <f t="shared" ca="1" si="1147"/>
        <v>1.0426465388647153</v>
      </c>
      <c r="M8226" s="101">
        <f t="shared" ca="1" si="1148"/>
        <v>5.4916193202004554E-2</v>
      </c>
      <c r="N8226" s="101">
        <f t="shared" ca="1" si="1155"/>
        <v>1082.369655392549</v>
      </c>
      <c r="O8226" s="101">
        <f t="shared" ca="1" si="1149"/>
        <v>0.11250156154350277</v>
      </c>
      <c r="Q8226" s="12">
        <f t="shared" ca="1" si="1150"/>
        <v>0</v>
      </c>
      <c r="R8226" s="101">
        <f t="shared" ca="1" si="1151"/>
        <v>0</v>
      </c>
      <c r="S8226" s="13"/>
      <c r="T8226" s="101">
        <f t="shared" ca="1" si="1152"/>
        <v>5.4916193202004554E-2</v>
      </c>
      <c r="U8226" s="101">
        <f t="shared" si="1153"/>
        <v>0</v>
      </c>
      <c r="V8226" s="101">
        <f t="shared" ca="1" si="1154"/>
        <v>116.63851814261699</v>
      </c>
    </row>
    <row r="8227" spans="2:22" x14ac:dyDescent="0.3">
      <c r="B8227" s="13">
        <v>2023</v>
      </c>
      <c r="C8227" s="13">
        <v>12</v>
      </c>
      <c r="D8227" s="13">
        <v>7</v>
      </c>
      <c r="E8227" s="83" t="s">
        <v>440</v>
      </c>
      <c r="F8227" s="13">
        <v>5</v>
      </c>
      <c r="G8227" s="13">
        <v>4</v>
      </c>
      <c r="H8227" s="13" t="s">
        <v>69</v>
      </c>
      <c r="I8227" s="13" t="s">
        <v>54</v>
      </c>
      <c r="J8227" s="13"/>
      <c r="K8227" s="13" t="s">
        <v>27</v>
      </c>
      <c r="L8227" s="12">
        <f t="shared" ca="1" si="1147"/>
        <v>1.1399131706738905</v>
      </c>
      <c r="M8227" s="101">
        <f t="shared" ca="1" si="1148"/>
        <v>6.0039226699393815E-2</v>
      </c>
      <c r="N8227" s="101">
        <f t="shared" ca="1" si="1155"/>
        <v>1082.369655392549</v>
      </c>
      <c r="O8227" s="101">
        <f t="shared" ca="1" si="1149"/>
        <v>0.12299663111571278</v>
      </c>
      <c r="Q8227" s="12">
        <f t="shared" ca="1" si="1150"/>
        <v>0</v>
      </c>
      <c r="R8227" s="101">
        <f t="shared" ca="1" si="1151"/>
        <v>0</v>
      </c>
      <c r="S8227" s="13"/>
      <c r="T8227" s="101">
        <f t="shared" ca="1" si="1152"/>
        <v>6.0039226699393815E-2</v>
      </c>
      <c r="U8227" s="101">
        <f t="shared" si="1153"/>
        <v>0</v>
      </c>
      <c r="V8227" s="101">
        <f t="shared" ca="1" si="1154"/>
        <v>116.69855736931638</v>
      </c>
    </row>
    <row r="8228" spans="2:22" x14ac:dyDescent="0.3">
      <c r="B8228" s="13">
        <v>2023</v>
      </c>
      <c r="C8228" s="13">
        <v>12</v>
      </c>
      <c r="D8228" s="13">
        <v>7</v>
      </c>
      <c r="E8228" s="83" t="s">
        <v>440</v>
      </c>
      <c r="F8228" s="13">
        <v>5</v>
      </c>
      <c r="G8228" s="13">
        <v>5</v>
      </c>
      <c r="H8228" s="13" t="s">
        <v>69</v>
      </c>
      <c r="I8228" s="13" t="s">
        <v>54</v>
      </c>
      <c r="J8228" s="13"/>
      <c r="K8228" s="13" t="s">
        <v>27</v>
      </c>
      <c r="L8228" s="12">
        <f t="shared" ca="1" si="1147"/>
        <v>1.2109183387436098</v>
      </c>
      <c r="M8228" s="101">
        <f t="shared" ca="1" si="1148"/>
        <v>6.3779068901625935E-2</v>
      </c>
      <c r="N8228" s="101">
        <f t="shared" ca="1" si="1155"/>
        <v>1082.369655392549</v>
      </c>
      <c r="O8228" s="101">
        <f t="shared" ca="1" si="1149"/>
        <v>0.1306580887504355</v>
      </c>
      <c r="Q8228" s="12">
        <f t="shared" ca="1" si="1150"/>
        <v>0</v>
      </c>
      <c r="R8228" s="101">
        <f t="shared" ca="1" si="1151"/>
        <v>0</v>
      </c>
      <c r="S8228" s="13"/>
      <c r="T8228" s="101">
        <f t="shared" ca="1" si="1152"/>
        <v>6.3779068901625935E-2</v>
      </c>
      <c r="U8228" s="101">
        <f t="shared" si="1153"/>
        <v>0</v>
      </c>
      <c r="V8228" s="101">
        <f t="shared" ca="1" si="1154"/>
        <v>116.762336438218</v>
      </c>
    </row>
    <row r="8229" spans="2:22" x14ac:dyDescent="0.3">
      <c r="B8229" s="13">
        <v>2023</v>
      </c>
      <c r="C8229" s="13">
        <v>12</v>
      </c>
      <c r="D8229" s="13">
        <v>7</v>
      </c>
      <c r="E8229" s="83" t="s">
        <v>440</v>
      </c>
      <c r="F8229" s="13">
        <v>5</v>
      </c>
      <c r="G8229" s="13">
        <v>6</v>
      </c>
      <c r="H8229" s="13" t="s">
        <v>69</v>
      </c>
      <c r="I8229" s="13" t="s">
        <v>54</v>
      </c>
      <c r="J8229" s="13"/>
      <c r="K8229" s="13" t="s">
        <v>27</v>
      </c>
      <c r="L8229" s="12">
        <f t="shared" ca="1" si="1147"/>
        <v>1.3100216982135586</v>
      </c>
      <c r="M8229" s="101">
        <f t="shared" ca="1" si="1148"/>
        <v>6.8998842844908134E-2</v>
      </c>
      <c r="N8229" s="101">
        <f t="shared" ca="1" si="1155"/>
        <v>1082.369655392549</v>
      </c>
      <c r="O8229" s="101">
        <f t="shared" ca="1" si="1149"/>
        <v>0.14135134123724297</v>
      </c>
      <c r="Q8229" s="12">
        <f t="shared" ca="1" si="1150"/>
        <v>0</v>
      </c>
      <c r="R8229" s="101">
        <f t="shared" ca="1" si="1151"/>
        <v>0</v>
      </c>
      <c r="S8229" s="13"/>
      <c r="T8229" s="101">
        <f t="shared" ca="1" si="1152"/>
        <v>6.8998842844908134E-2</v>
      </c>
      <c r="U8229" s="101">
        <f t="shared" si="1153"/>
        <v>0</v>
      </c>
      <c r="V8229" s="101">
        <f t="shared" ca="1" si="1154"/>
        <v>116.83133528106291</v>
      </c>
    </row>
    <row r="8230" spans="2:22" x14ac:dyDescent="0.3">
      <c r="B8230" s="13">
        <v>2023</v>
      </c>
      <c r="C8230" s="13">
        <v>12</v>
      </c>
      <c r="D8230" s="13">
        <v>7</v>
      </c>
      <c r="E8230" s="83" t="s">
        <v>440</v>
      </c>
      <c r="F8230" s="13">
        <v>5</v>
      </c>
      <c r="G8230" s="13">
        <v>7</v>
      </c>
      <c r="H8230" s="13" t="s">
        <v>69</v>
      </c>
      <c r="I8230" s="13" t="s">
        <v>54</v>
      </c>
      <c r="J8230" s="13"/>
      <c r="K8230" s="13" t="s">
        <v>27</v>
      </c>
      <c r="L8230" s="12">
        <f t="shared" ca="1" si="1147"/>
        <v>1.2652472961534575</v>
      </c>
      <c r="M8230" s="101">
        <f t="shared" ca="1" si="1148"/>
        <v>6.6640575088402612E-2</v>
      </c>
      <c r="N8230" s="101">
        <f t="shared" ca="1" si="1155"/>
        <v>1082.369655392549</v>
      </c>
      <c r="O8230" s="101">
        <f t="shared" ca="1" si="1149"/>
        <v>0.13652018325495807</v>
      </c>
      <c r="Q8230" s="12">
        <f t="shared" ca="1" si="1150"/>
        <v>4.5998290600152441</v>
      </c>
      <c r="R8230" s="101">
        <f t="shared" ca="1" si="1151"/>
        <v>0.2822723463109002</v>
      </c>
      <c r="S8230" s="13"/>
      <c r="T8230" s="101">
        <f t="shared" ca="1" si="1152"/>
        <v>0</v>
      </c>
      <c r="U8230" s="101">
        <f t="shared" si="1153"/>
        <v>0</v>
      </c>
      <c r="V8230" s="101">
        <f t="shared" ca="1" si="1154"/>
        <v>116.2667905884411</v>
      </c>
    </row>
    <row r="8231" spans="2:22" x14ac:dyDescent="0.3">
      <c r="B8231" s="13">
        <v>2023</v>
      </c>
      <c r="C8231" s="13">
        <v>12</v>
      </c>
      <c r="D8231" s="13">
        <v>7</v>
      </c>
      <c r="E8231" s="83" t="s">
        <v>440</v>
      </c>
      <c r="F8231" s="13">
        <v>5</v>
      </c>
      <c r="G8231" s="13">
        <v>8</v>
      </c>
      <c r="H8231" s="13" t="s">
        <v>69</v>
      </c>
      <c r="I8231" s="13" t="s">
        <v>54</v>
      </c>
      <c r="J8231" s="13"/>
      <c r="K8231" s="13" t="s">
        <v>27</v>
      </c>
      <c r="L8231" s="12">
        <f t="shared" ca="1" si="1147"/>
        <v>1.3553600419578467</v>
      </c>
      <c r="M8231" s="101">
        <f t="shared" ca="1" si="1148"/>
        <v>7.1386813409919786E-2</v>
      </c>
      <c r="N8231" s="101">
        <f t="shared" ca="1" si="1155"/>
        <v>1082.369655392549</v>
      </c>
      <c r="O8231" s="101">
        <f t="shared" ca="1" si="1149"/>
        <v>0.14624334852725165</v>
      </c>
      <c r="Q8231" s="12">
        <f t="shared" ca="1" si="1150"/>
        <v>3.4188304759947883</v>
      </c>
      <c r="R8231" s="101">
        <f t="shared" ca="1" si="1151"/>
        <v>0.17467277224122713</v>
      </c>
      <c r="S8231" s="13"/>
      <c r="T8231" s="101">
        <f t="shared" ca="1" si="1152"/>
        <v>0</v>
      </c>
      <c r="U8231" s="101">
        <f t="shared" si="1153"/>
        <v>0</v>
      </c>
      <c r="V8231" s="101">
        <f t="shared" ca="1" si="1154"/>
        <v>115.91744504395865</v>
      </c>
    </row>
    <row r="8232" spans="2:22" x14ac:dyDescent="0.3">
      <c r="B8232" s="13">
        <v>2023</v>
      </c>
      <c r="C8232" s="13">
        <v>12</v>
      </c>
      <c r="D8232" s="13">
        <v>7</v>
      </c>
      <c r="E8232" s="83" t="s">
        <v>440</v>
      </c>
      <c r="F8232" s="13">
        <v>5</v>
      </c>
      <c r="G8232" s="13">
        <v>9</v>
      </c>
      <c r="H8232" s="13" t="s">
        <v>69</v>
      </c>
      <c r="I8232" s="13" t="s">
        <v>54</v>
      </c>
      <c r="J8232" s="13"/>
      <c r="K8232" s="13" t="s">
        <v>27</v>
      </c>
      <c r="L8232" s="12">
        <f t="shared" ca="1" si="1147"/>
        <v>1.7811945458477079</v>
      </c>
      <c r="M8232" s="101">
        <f t="shared" ca="1" si="1148"/>
        <v>9.3815516729798779E-2</v>
      </c>
      <c r="N8232" s="101">
        <f t="shared" ca="1" si="1155"/>
        <v>1082.369655392549</v>
      </c>
      <c r="O8232" s="101">
        <f t="shared" ca="1" si="1149"/>
        <v>0.19219089149696766</v>
      </c>
      <c r="Q8232" s="12">
        <f t="shared" ca="1" si="1150"/>
        <v>0</v>
      </c>
      <c r="R8232" s="101">
        <f t="shared" ca="1" si="1151"/>
        <v>0</v>
      </c>
      <c r="S8232" s="13"/>
      <c r="T8232" s="101">
        <f t="shared" ca="1" si="1152"/>
        <v>9.3815516729798779E-2</v>
      </c>
      <c r="U8232" s="101">
        <f t="shared" si="1153"/>
        <v>0</v>
      </c>
      <c r="V8232" s="101">
        <f t="shared" ca="1" si="1154"/>
        <v>116.01126056068846</v>
      </c>
    </row>
    <row r="8233" spans="2:22" x14ac:dyDescent="0.3">
      <c r="B8233" s="13">
        <v>2023</v>
      </c>
      <c r="C8233" s="13">
        <v>12</v>
      </c>
      <c r="D8233" s="13">
        <v>7</v>
      </c>
      <c r="E8233" s="83" t="s">
        <v>440</v>
      </c>
      <c r="F8233" s="13">
        <v>5</v>
      </c>
      <c r="G8233" s="13">
        <v>10</v>
      </c>
      <c r="H8233" s="13" t="s">
        <v>70</v>
      </c>
      <c r="I8233" s="13" t="s">
        <v>54</v>
      </c>
      <c r="J8233" s="13"/>
      <c r="K8233" s="13" t="s">
        <v>27</v>
      </c>
      <c r="L8233" s="12">
        <f t="shared" ca="1" si="1147"/>
        <v>1.4003558989129925</v>
      </c>
      <c r="M8233" s="101">
        <f t="shared" ca="1" si="1148"/>
        <v>4.4335267759585344E-2</v>
      </c>
      <c r="N8233" s="101">
        <f t="shared" ca="1" si="1155"/>
        <v>1082.369655392549</v>
      </c>
      <c r="O8233" s="101">
        <f t="shared" ca="1" si="1149"/>
        <v>4.4335267759585344E-2</v>
      </c>
      <c r="Q8233" s="12">
        <f t="shared" ca="1" si="1150"/>
        <v>0</v>
      </c>
      <c r="R8233" s="101">
        <f t="shared" ca="1" si="1151"/>
        <v>0</v>
      </c>
      <c r="S8233" s="13"/>
      <c r="T8233" s="101">
        <f t="shared" ca="1" si="1152"/>
        <v>4.4335267759585344E-2</v>
      </c>
      <c r="U8233" s="101">
        <f t="shared" si="1153"/>
        <v>0</v>
      </c>
      <c r="V8233" s="101">
        <f t="shared" ca="1" si="1154"/>
        <v>116.05559582844803</v>
      </c>
    </row>
    <row r="8234" spans="2:22" x14ac:dyDescent="0.3">
      <c r="B8234" s="13">
        <v>2023</v>
      </c>
      <c r="C8234" s="13">
        <v>12</v>
      </c>
      <c r="D8234" s="13">
        <v>7</v>
      </c>
      <c r="E8234" s="83" t="s">
        <v>440</v>
      </c>
      <c r="F8234" s="13">
        <v>5</v>
      </c>
      <c r="G8234" s="13">
        <v>11</v>
      </c>
      <c r="H8234" s="13" t="s">
        <v>70</v>
      </c>
      <c r="I8234" s="13" t="s">
        <v>54</v>
      </c>
      <c r="J8234" s="13"/>
      <c r="K8234" s="13" t="s">
        <v>27</v>
      </c>
      <c r="L8234" s="12">
        <f t="shared" ca="1" si="1147"/>
        <v>1.5345430644464635</v>
      </c>
      <c r="M8234" s="101">
        <f t="shared" ca="1" si="1148"/>
        <v>4.8583633420375034E-2</v>
      </c>
      <c r="N8234" s="101">
        <f t="shared" ca="1" si="1155"/>
        <v>1082.369655392549</v>
      </c>
      <c r="O8234" s="101">
        <f t="shared" ca="1" si="1149"/>
        <v>4.8583633420375034E-2</v>
      </c>
      <c r="Q8234" s="12">
        <f t="shared" ca="1" si="1150"/>
        <v>4.3628840250584515</v>
      </c>
      <c r="R8234" s="101">
        <f t="shared" ca="1" si="1151"/>
        <v>0.23941906231580479</v>
      </c>
      <c r="S8234" s="13"/>
      <c r="T8234" s="101">
        <f t="shared" ca="1" si="1152"/>
        <v>0</v>
      </c>
      <c r="U8234" s="101">
        <f t="shared" si="1153"/>
        <v>0</v>
      </c>
      <c r="V8234" s="101">
        <f t="shared" ca="1" si="1154"/>
        <v>115.57675770381643</v>
      </c>
    </row>
    <row r="8235" spans="2:22" x14ac:dyDescent="0.3">
      <c r="B8235" s="13">
        <v>2023</v>
      </c>
      <c r="C8235" s="13">
        <v>12</v>
      </c>
      <c r="D8235" s="13">
        <v>7</v>
      </c>
      <c r="E8235" s="83" t="s">
        <v>440</v>
      </c>
      <c r="F8235" s="13">
        <v>5</v>
      </c>
      <c r="G8235" s="13">
        <v>12</v>
      </c>
      <c r="H8235" s="13" t="s">
        <v>70</v>
      </c>
      <c r="I8235" s="13" t="s">
        <v>54</v>
      </c>
      <c r="J8235" s="13"/>
      <c r="K8235" s="13" t="s">
        <v>27</v>
      </c>
      <c r="L8235" s="12">
        <f t="shared" ca="1" si="1147"/>
        <v>1.5820089085895737</v>
      </c>
      <c r="M8235" s="101">
        <f t="shared" ca="1" si="1148"/>
        <v>5.0086402045945902E-2</v>
      </c>
      <c r="N8235" s="101">
        <f t="shared" ca="1" si="1155"/>
        <v>1082.369655392549</v>
      </c>
      <c r="O8235" s="101">
        <f t="shared" ca="1" si="1149"/>
        <v>5.0086402045945902E-2</v>
      </c>
      <c r="Q8235" s="12">
        <f t="shared" ca="1" si="1150"/>
        <v>5.6000000000000005</v>
      </c>
      <c r="R8235" s="101">
        <f t="shared" ca="1" si="1151"/>
        <v>0.34012294588789266</v>
      </c>
      <c r="S8235" s="13"/>
      <c r="T8235" s="101">
        <f t="shared" ca="1" si="1152"/>
        <v>0</v>
      </c>
      <c r="U8235" s="101">
        <f t="shared" si="1153"/>
        <v>0</v>
      </c>
      <c r="V8235" s="101">
        <f t="shared" ca="1" si="1154"/>
        <v>114.89651181204063</v>
      </c>
    </row>
    <row r="8236" spans="2:22" x14ac:dyDescent="0.3">
      <c r="B8236" s="13">
        <v>2023</v>
      </c>
      <c r="C8236" s="13">
        <v>12</v>
      </c>
      <c r="D8236" s="13">
        <v>7</v>
      </c>
      <c r="E8236" s="83" t="s">
        <v>440</v>
      </c>
      <c r="F8236" s="13">
        <v>5</v>
      </c>
      <c r="G8236" s="13">
        <v>13</v>
      </c>
      <c r="H8236" s="13" t="s">
        <v>70</v>
      </c>
      <c r="I8236" s="13" t="s">
        <v>54</v>
      </c>
      <c r="J8236" s="13"/>
      <c r="K8236" s="13" t="s">
        <v>27</v>
      </c>
      <c r="L8236" s="12">
        <f t="shared" ca="1" si="1147"/>
        <v>1.6361488955435837</v>
      </c>
      <c r="M8236" s="101">
        <f t="shared" ca="1" si="1148"/>
        <v>5.1800474032909861E-2</v>
      </c>
      <c r="N8236" s="101">
        <f t="shared" ca="1" si="1155"/>
        <v>1082.369655392549</v>
      </c>
      <c r="O8236" s="101">
        <f t="shared" ca="1" si="1149"/>
        <v>5.1800474032909861E-2</v>
      </c>
      <c r="Q8236" s="12">
        <f t="shared" ca="1" si="1150"/>
        <v>4.8437099341214882</v>
      </c>
      <c r="R8236" s="101">
        <f t="shared" ca="1" si="1151"/>
        <v>0.27152004191561963</v>
      </c>
      <c r="S8236" s="13"/>
      <c r="T8236" s="101">
        <f t="shared" ca="1" si="1152"/>
        <v>0</v>
      </c>
      <c r="U8236" s="101">
        <f t="shared" si="1153"/>
        <v>0</v>
      </c>
      <c r="V8236" s="101">
        <f t="shared" ca="1" si="1154"/>
        <v>114.35347172820939</v>
      </c>
    </row>
    <row r="8237" spans="2:22" x14ac:dyDescent="0.3">
      <c r="B8237" s="13">
        <v>2023</v>
      </c>
      <c r="C8237" s="13">
        <v>12</v>
      </c>
      <c r="D8237" s="13">
        <v>7</v>
      </c>
      <c r="E8237" s="83" t="s">
        <v>440</v>
      </c>
      <c r="F8237" s="13">
        <v>5</v>
      </c>
      <c r="G8237" s="13">
        <v>14</v>
      </c>
      <c r="H8237" s="13" t="s">
        <v>70</v>
      </c>
      <c r="I8237" s="13" t="s">
        <v>54</v>
      </c>
      <c r="J8237" s="13"/>
      <c r="K8237" s="13" t="s">
        <v>27</v>
      </c>
      <c r="L8237" s="12">
        <f t="shared" ca="1" si="1147"/>
        <v>1.5713224293436761</v>
      </c>
      <c r="M8237" s="101">
        <f t="shared" ca="1" si="1148"/>
        <v>4.9748068113020787E-2</v>
      </c>
      <c r="N8237" s="101">
        <f t="shared" ca="1" si="1155"/>
        <v>1082.369655392549</v>
      </c>
      <c r="O8237" s="101">
        <f t="shared" ca="1" si="1149"/>
        <v>4.9748068113020787E-2</v>
      </c>
      <c r="Q8237" s="12">
        <f t="shared" ca="1" si="1150"/>
        <v>0.28318743240203126</v>
      </c>
      <c r="R8237" s="101">
        <f t="shared" ca="1" si="1151"/>
        <v>0</v>
      </c>
      <c r="S8237" s="13"/>
      <c r="T8237" s="101">
        <f t="shared" ca="1" si="1152"/>
        <v>4.0782354003172469E-2</v>
      </c>
      <c r="U8237" s="101">
        <f t="shared" si="1153"/>
        <v>0</v>
      </c>
      <c r="V8237" s="101">
        <f t="shared" ca="1" si="1154"/>
        <v>114.39425408221256</v>
      </c>
    </row>
    <row r="8238" spans="2:22" x14ac:dyDescent="0.3">
      <c r="B8238" s="13">
        <v>2023</v>
      </c>
      <c r="C8238" s="13">
        <v>12</v>
      </c>
      <c r="D8238" s="13">
        <v>7</v>
      </c>
      <c r="E8238" s="83" t="s">
        <v>440</v>
      </c>
      <c r="F8238" s="13">
        <v>5</v>
      </c>
      <c r="G8238" s="13">
        <v>15</v>
      </c>
      <c r="H8238" s="13" t="s">
        <v>70</v>
      </c>
      <c r="I8238" s="13" t="s">
        <v>54</v>
      </c>
      <c r="J8238" s="13"/>
      <c r="K8238" s="13" t="s">
        <v>27</v>
      </c>
      <c r="L8238" s="12">
        <f t="shared" ca="1" si="1147"/>
        <v>1.1615616329202558</v>
      </c>
      <c r="M8238" s="101">
        <f t="shared" ca="1" si="1148"/>
        <v>3.6775041298255297E-2</v>
      </c>
      <c r="N8238" s="101">
        <f t="shared" ca="1" si="1155"/>
        <v>1082.369655392549</v>
      </c>
      <c r="O8238" s="101">
        <f t="shared" ca="1" si="1149"/>
        <v>3.6775041298255297E-2</v>
      </c>
      <c r="Q8238" s="12">
        <f t="shared" ca="1" si="1150"/>
        <v>5.6000000000000005</v>
      </c>
      <c r="R8238" s="101">
        <f t="shared" ca="1" si="1151"/>
        <v>0.37571380777330043</v>
      </c>
      <c r="S8238" s="13"/>
      <c r="T8238" s="101">
        <f t="shared" ca="1" si="1152"/>
        <v>0</v>
      </c>
      <c r="U8238" s="101">
        <f t="shared" si="1153"/>
        <v>0</v>
      </c>
      <c r="V8238" s="101">
        <f t="shared" ca="1" si="1154"/>
        <v>113.64282646666597</v>
      </c>
    </row>
    <row r="8239" spans="2:22" x14ac:dyDescent="0.3">
      <c r="B8239" s="13">
        <v>2023</v>
      </c>
      <c r="C8239" s="13">
        <v>12</v>
      </c>
      <c r="D8239" s="13">
        <v>7</v>
      </c>
      <c r="E8239" s="83" t="s">
        <v>440</v>
      </c>
      <c r="F8239" s="13">
        <v>5</v>
      </c>
      <c r="G8239" s="13">
        <v>16</v>
      </c>
      <c r="H8239" s="13" t="s">
        <v>71</v>
      </c>
      <c r="I8239" s="13" t="s">
        <v>54</v>
      </c>
      <c r="J8239" s="13"/>
      <c r="K8239" s="13" t="s">
        <v>27</v>
      </c>
      <c r="L8239" s="12">
        <f t="shared" ca="1" si="1147"/>
        <v>1.8042866082264319</v>
      </c>
      <c r="M8239" s="101">
        <f t="shared" ca="1" si="1148"/>
        <v>0.15717140644260449</v>
      </c>
      <c r="N8239" s="101">
        <f t="shared" ca="1" si="1155"/>
        <v>1082.7258516404563</v>
      </c>
      <c r="O8239" s="101">
        <f t="shared" ca="1" si="1149"/>
        <v>0.50853818052861988</v>
      </c>
      <c r="Q8239" s="12">
        <f t="shared" ca="1" si="1150"/>
        <v>4.2730258013197506</v>
      </c>
      <c r="R8239" s="101">
        <f t="shared" ca="1" si="1151"/>
        <v>0.20897877269534942</v>
      </c>
      <c r="S8239" s="13"/>
      <c r="T8239" s="101">
        <f t="shared" ca="1" si="1152"/>
        <v>0</v>
      </c>
      <c r="U8239" s="101">
        <f t="shared" ca="1" si="1153"/>
        <v>0.35619624790736815</v>
      </c>
      <c r="V8239" s="101">
        <f t="shared" ca="1" si="1154"/>
        <v>113.58106516918264</v>
      </c>
    </row>
    <row r="8240" spans="2:22" x14ac:dyDescent="0.3">
      <c r="B8240" s="13">
        <v>2023</v>
      </c>
      <c r="C8240" s="13">
        <v>12</v>
      </c>
      <c r="D8240" s="13">
        <v>7</v>
      </c>
      <c r="E8240" s="83" t="s">
        <v>440</v>
      </c>
      <c r="F8240" s="13">
        <v>5</v>
      </c>
      <c r="G8240" s="13">
        <v>17</v>
      </c>
      <c r="H8240" s="13" t="s">
        <v>71</v>
      </c>
      <c r="I8240" s="13" t="s">
        <v>54</v>
      </c>
      <c r="J8240" s="13"/>
      <c r="K8240" s="13" t="s">
        <v>27</v>
      </c>
      <c r="L8240" s="12">
        <f t="shared" ca="1" si="1147"/>
        <v>2.2816083571216526</v>
      </c>
      <c r="M8240" s="101">
        <f t="shared" ca="1" si="1148"/>
        <v>0.19875090398886716</v>
      </c>
      <c r="N8240" s="101">
        <f t="shared" ca="1" si="1155"/>
        <v>1083.1762791569581</v>
      </c>
      <c r="O8240" s="101">
        <f t="shared" ca="1" si="1149"/>
        <v>0.64307131545473772</v>
      </c>
      <c r="Q8240" s="12">
        <f t="shared" ca="1" si="1150"/>
        <v>0</v>
      </c>
      <c r="R8240" s="101">
        <f t="shared" ca="1" si="1151"/>
        <v>0</v>
      </c>
      <c r="S8240" s="13"/>
      <c r="T8240" s="101">
        <f t="shared" ca="1" si="1152"/>
        <v>0.19875090398886716</v>
      </c>
      <c r="U8240" s="101">
        <f t="shared" ca="1" si="1153"/>
        <v>0.45042751650176627</v>
      </c>
      <c r="V8240" s="101">
        <f t="shared" ca="1" si="1154"/>
        <v>114.23024358967326</v>
      </c>
    </row>
    <row r="8241" spans="2:22" x14ac:dyDescent="0.3">
      <c r="B8241" s="13">
        <v>2023</v>
      </c>
      <c r="C8241" s="13">
        <v>12</v>
      </c>
      <c r="D8241" s="13">
        <v>7</v>
      </c>
      <c r="E8241" s="83" t="s">
        <v>440</v>
      </c>
      <c r="F8241" s="13">
        <v>5</v>
      </c>
      <c r="G8241" s="13">
        <v>18</v>
      </c>
      <c r="H8241" s="13" t="s">
        <v>71</v>
      </c>
      <c r="I8241" s="13" t="s">
        <v>54</v>
      </c>
      <c r="J8241" s="13"/>
      <c r="K8241" s="13" t="s">
        <v>27</v>
      </c>
      <c r="L8241" s="12">
        <f t="shared" ca="1" si="1147"/>
        <v>2.0936263154004764</v>
      </c>
      <c r="M8241" s="101">
        <f t="shared" ca="1" si="1148"/>
        <v>0.18237578833453552</v>
      </c>
      <c r="N8241" s="101">
        <f t="shared" ca="1" si="1155"/>
        <v>1083.5895958853901</v>
      </c>
      <c r="O8241" s="101">
        <f t="shared" ca="1" si="1149"/>
        <v>0.59008857699562423</v>
      </c>
      <c r="Q8241" s="12">
        <f t="shared" ca="1" si="1150"/>
        <v>0</v>
      </c>
      <c r="R8241" s="101">
        <f t="shared" ca="1" si="1151"/>
        <v>0</v>
      </c>
      <c r="S8241" s="13"/>
      <c r="T8241" s="101">
        <f t="shared" ca="1" si="1152"/>
        <v>0.18237578833453552</v>
      </c>
      <c r="U8241" s="101">
        <f t="shared" ca="1" si="1153"/>
        <v>0.41331672843197736</v>
      </c>
      <c r="V8241" s="101">
        <f t="shared" ca="1" si="1154"/>
        <v>114.82593610643978</v>
      </c>
    </row>
    <row r="8242" spans="2:22" x14ac:dyDescent="0.3">
      <c r="B8242" s="13">
        <v>2023</v>
      </c>
      <c r="C8242" s="13">
        <v>12</v>
      </c>
      <c r="D8242" s="13">
        <v>7</v>
      </c>
      <c r="E8242" s="83" t="s">
        <v>440</v>
      </c>
      <c r="F8242" s="13">
        <v>5</v>
      </c>
      <c r="G8242" s="13">
        <v>19</v>
      </c>
      <c r="H8242" s="13" t="s">
        <v>71</v>
      </c>
      <c r="I8242" s="13" t="s">
        <v>54</v>
      </c>
      <c r="J8242" s="13"/>
      <c r="K8242" s="13" t="s">
        <v>27</v>
      </c>
      <c r="L8242" s="12">
        <f t="shared" ca="1" si="1147"/>
        <v>1.6080115285607985</v>
      </c>
      <c r="M8242" s="101">
        <f t="shared" ca="1" si="1148"/>
        <v>0.14007388425293119</v>
      </c>
      <c r="N8242" s="101">
        <f t="shared" ca="1" si="1155"/>
        <v>1083.9070441613201</v>
      </c>
      <c r="O8242" s="101">
        <f t="shared" ca="1" si="1149"/>
        <v>0.45321804932486104</v>
      </c>
      <c r="Q8242" s="12">
        <f t="shared" ca="1" si="1150"/>
        <v>0</v>
      </c>
      <c r="R8242" s="101">
        <f t="shared" ca="1" si="1151"/>
        <v>0</v>
      </c>
      <c r="S8242" s="13"/>
      <c r="T8242" s="101">
        <f t="shared" ca="1" si="1152"/>
        <v>0.14007388425293119</v>
      </c>
      <c r="U8242" s="101">
        <f t="shared" ca="1" si="1153"/>
        <v>0.31744827593004438</v>
      </c>
      <c r="V8242" s="101">
        <f t="shared" ca="1" si="1154"/>
        <v>115.28345826662276</v>
      </c>
    </row>
    <row r="8243" spans="2:22" x14ac:dyDescent="0.3">
      <c r="B8243" s="13">
        <v>2023</v>
      </c>
      <c r="C8243" s="13">
        <v>12</v>
      </c>
      <c r="D8243" s="13">
        <v>7</v>
      </c>
      <c r="E8243" s="83" t="s">
        <v>440</v>
      </c>
      <c r="F8243" s="13">
        <v>5</v>
      </c>
      <c r="G8243" s="13">
        <v>20</v>
      </c>
      <c r="H8243" s="13" t="s">
        <v>69</v>
      </c>
      <c r="I8243" s="13" t="s">
        <v>54</v>
      </c>
      <c r="J8243" s="13"/>
      <c r="K8243" s="13" t="s">
        <v>27</v>
      </c>
      <c r="L8243" s="12">
        <f t="shared" ca="1" si="1147"/>
        <v>2.1381868023933084</v>
      </c>
      <c r="M8243" s="101">
        <f t="shared" ca="1" si="1148"/>
        <v>0.11261829888205556</v>
      </c>
      <c r="N8243" s="101">
        <f t="shared" ca="1" si="1155"/>
        <v>1083.9070441613201</v>
      </c>
      <c r="O8243" s="101">
        <f t="shared" ca="1" si="1149"/>
        <v>0.23071035597823797</v>
      </c>
      <c r="Q8243" s="12">
        <f t="shared" ca="1" si="1150"/>
        <v>0</v>
      </c>
      <c r="R8243" s="101">
        <f t="shared" ca="1" si="1151"/>
        <v>0</v>
      </c>
      <c r="S8243" s="13"/>
      <c r="T8243" s="101">
        <f t="shared" ca="1" si="1152"/>
        <v>0.11261829888205556</v>
      </c>
      <c r="U8243" s="101">
        <f t="shared" si="1153"/>
        <v>0</v>
      </c>
      <c r="V8243" s="101">
        <f t="shared" ca="1" si="1154"/>
        <v>115.39607656550481</v>
      </c>
    </row>
    <row r="8244" spans="2:22" x14ac:dyDescent="0.3">
      <c r="B8244" s="13">
        <v>2023</v>
      </c>
      <c r="C8244" s="13">
        <v>12</v>
      </c>
      <c r="D8244" s="13">
        <v>7</v>
      </c>
      <c r="E8244" s="83" t="s">
        <v>440</v>
      </c>
      <c r="F8244" s="13">
        <v>5</v>
      </c>
      <c r="G8244" s="13">
        <v>21</v>
      </c>
      <c r="H8244" s="13" t="s">
        <v>69</v>
      </c>
      <c r="I8244" s="13" t="s">
        <v>54</v>
      </c>
      <c r="J8244" s="13"/>
      <c r="K8244" s="13" t="s">
        <v>27</v>
      </c>
      <c r="L8244" s="12">
        <f t="shared" ca="1" si="1147"/>
        <v>1.7498905133315221</v>
      </c>
      <c r="M8244" s="101">
        <f t="shared" ca="1" si="1148"/>
        <v>9.2166733337171278E-2</v>
      </c>
      <c r="N8244" s="101">
        <f t="shared" ca="1" si="1155"/>
        <v>1083.9070441613201</v>
      </c>
      <c r="O8244" s="101">
        <f t="shared" ca="1" si="1149"/>
        <v>0.18881318638847122</v>
      </c>
      <c r="Q8244" s="12">
        <f t="shared" ca="1" si="1150"/>
        <v>0</v>
      </c>
      <c r="R8244" s="101">
        <f t="shared" ca="1" si="1151"/>
        <v>0</v>
      </c>
      <c r="S8244" s="13"/>
      <c r="T8244" s="101">
        <f t="shared" ca="1" si="1152"/>
        <v>9.2166733337171278E-2</v>
      </c>
      <c r="U8244" s="101">
        <f t="shared" si="1153"/>
        <v>0</v>
      </c>
      <c r="V8244" s="101">
        <f t="shared" ca="1" si="1154"/>
        <v>115.48824329884198</v>
      </c>
    </row>
    <row r="8245" spans="2:22" x14ac:dyDescent="0.3">
      <c r="B8245" s="13">
        <v>2023</v>
      </c>
      <c r="C8245" s="13">
        <v>12</v>
      </c>
      <c r="D8245" s="13">
        <v>7</v>
      </c>
      <c r="E8245" s="83" t="s">
        <v>440</v>
      </c>
      <c r="F8245" s="13">
        <v>5</v>
      </c>
      <c r="G8245" s="13">
        <v>22</v>
      </c>
      <c r="H8245" s="13" t="s">
        <v>69</v>
      </c>
      <c r="I8245" s="13" t="s">
        <v>54</v>
      </c>
      <c r="J8245" s="13"/>
      <c r="K8245" s="13" t="s">
        <v>27</v>
      </c>
      <c r="L8245" s="12">
        <f t="shared" ca="1" si="1147"/>
        <v>1.5280662019069371</v>
      </c>
      <c r="M8245" s="101">
        <f t="shared" ca="1" si="1148"/>
        <v>8.0483246854438376E-2</v>
      </c>
      <c r="N8245" s="101">
        <f t="shared" ca="1" si="1155"/>
        <v>1083.9070441613201</v>
      </c>
      <c r="O8245" s="101">
        <f t="shared" ca="1" si="1149"/>
        <v>0.1648783431857585</v>
      </c>
      <c r="Q8245" s="12">
        <f t="shared" ca="1" si="1150"/>
        <v>0</v>
      </c>
      <c r="R8245" s="101">
        <f t="shared" ca="1" si="1151"/>
        <v>0</v>
      </c>
      <c r="S8245" s="13"/>
      <c r="T8245" s="101">
        <f t="shared" ca="1" si="1152"/>
        <v>8.0483246854438376E-2</v>
      </c>
      <c r="U8245" s="101">
        <f t="shared" si="1153"/>
        <v>0</v>
      </c>
      <c r="V8245" s="101">
        <f t="shared" ca="1" si="1154"/>
        <v>115.56872654569642</v>
      </c>
    </row>
    <row r="8246" spans="2:22" x14ac:dyDescent="0.3">
      <c r="B8246" s="13">
        <v>2023</v>
      </c>
      <c r="C8246" s="13">
        <v>12</v>
      </c>
      <c r="D8246" s="13">
        <v>7</v>
      </c>
      <c r="E8246" s="83" t="s">
        <v>440</v>
      </c>
      <c r="F8246" s="13">
        <v>5</v>
      </c>
      <c r="G8246" s="13">
        <v>23</v>
      </c>
      <c r="H8246" s="13" t="s">
        <v>69</v>
      </c>
      <c r="I8246" s="13" t="s">
        <v>54</v>
      </c>
      <c r="J8246" s="13"/>
      <c r="K8246" s="13" t="s">
        <v>27</v>
      </c>
      <c r="L8246" s="12">
        <f t="shared" ca="1" si="1147"/>
        <v>1.5879094991707126</v>
      </c>
      <c r="M8246" s="101">
        <f t="shared" ca="1" si="1148"/>
        <v>8.3635193321321438E-2</v>
      </c>
      <c r="N8246" s="101">
        <f t="shared" ca="1" si="1155"/>
        <v>1083.9070441613201</v>
      </c>
      <c r="O8246" s="101">
        <f t="shared" ca="1" si="1149"/>
        <v>0.17133543496051987</v>
      </c>
      <c r="Q8246" s="12">
        <f t="shared" ca="1" si="1150"/>
        <v>0</v>
      </c>
      <c r="R8246" s="101">
        <f t="shared" ca="1" si="1151"/>
        <v>0</v>
      </c>
      <c r="S8246" s="13"/>
      <c r="T8246" s="101">
        <f t="shared" ca="1" si="1152"/>
        <v>8.3635193321321438E-2</v>
      </c>
      <c r="U8246" s="101">
        <f t="shared" si="1153"/>
        <v>0</v>
      </c>
      <c r="V8246" s="101">
        <f t="shared" ca="1" si="1154"/>
        <v>115.65236173901775</v>
      </c>
    </row>
    <row r="8247" spans="2:22" x14ac:dyDescent="0.3">
      <c r="B8247" s="13">
        <v>2023</v>
      </c>
      <c r="C8247" s="13">
        <v>12</v>
      </c>
      <c r="D8247" s="13">
        <v>8</v>
      </c>
      <c r="E8247" s="83" t="s">
        <v>441</v>
      </c>
      <c r="F8247" s="13">
        <v>6</v>
      </c>
      <c r="G8247" s="13">
        <v>0</v>
      </c>
      <c r="H8247" s="13" t="s">
        <v>69</v>
      </c>
      <c r="I8247" s="13" t="s">
        <v>54</v>
      </c>
      <c r="J8247" s="13"/>
      <c r="K8247" s="13" t="s">
        <v>28</v>
      </c>
      <c r="L8247" s="12">
        <f t="shared" ca="1" si="1147"/>
        <v>2.8448232261007265</v>
      </c>
      <c r="M8247" s="101">
        <f t="shared" ca="1" si="1148"/>
        <v>0.14983683931872527</v>
      </c>
      <c r="N8247" s="101">
        <f t="shared" ca="1" si="1155"/>
        <v>1083.9070441613201</v>
      </c>
      <c r="O8247" s="101">
        <f t="shared" ca="1" si="1149"/>
        <v>0.30695642609626839</v>
      </c>
      <c r="Q8247" s="12">
        <f t="shared" ca="1" si="1150"/>
        <v>0</v>
      </c>
      <c r="R8247" s="101">
        <f t="shared" ca="1" si="1151"/>
        <v>0</v>
      </c>
      <c r="S8247" s="13"/>
      <c r="T8247" s="101">
        <f t="shared" ca="1" si="1152"/>
        <v>0.14983683931872527</v>
      </c>
      <c r="U8247" s="101">
        <f t="shared" si="1153"/>
        <v>0</v>
      </c>
      <c r="V8247" s="101">
        <f t="shared" ca="1" si="1154"/>
        <v>115.80219857833647</v>
      </c>
    </row>
    <row r="8248" spans="2:22" x14ac:dyDescent="0.3">
      <c r="B8248" s="13">
        <v>2023</v>
      </c>
      <c r="C8248" s="13">
        <v>12</v>
      </c>
      <c r="D8248" s="13">
        <v>8</v>
      </c>
      <c r="E8248" s="83" t="s">
        <v>441</v>
      </c>
      <c r="F8248" s="13">
        <v>6</v>
      </c>
      <c r="G8248" s="13">
        <v>1</v>
      </c>
      <c r="H8248" s="13" t="s">
        <v>69</v>
      </c>
      <c r="I8248" s="13" t="s">
        <v>54</v>
      </c>
      <c r="J8248" s="13"/>
      <c r="K8248" s="13" t="s">
        <v>28</v>
      </c>
      <c r="L8248" s="12">
        <f t="shared" ca="1" si="1147"/>
        <v>1.0963265180277528</v>
      </c>
      <c r="M8248" s="101">
        <f t="shared" ca="1" si="1148"/>
        <v>5.7743517704521741E-2</v>
      </c>
      <c r="N8248" s="101">
        <f t="shared" ca="1" si="1155"/>
        <v>1083.9070441613201</v>
      </c>
      <c r="O8248" s="101">
        <f t="shared" ca="1" si="1149"/>
        <v>0.11829363129519453</v>
      </c>
      <c r="Q8248" s="12">
        <f t="shared" ca="1" si="1150"/>
        <v>0</v>
      </c>
      <c r="R8248" s="101">
        <f t="shared" ca="1" si="1151"/>
        <v>0</v>
      </c>
      <c r="S8248" s="13"/>
      <c r="T8248" s="101">
        <f t="shared" ca="1" si="1152"/>
        <v>5.7743517704521741E-2</v>
      </c>
      <c r="U8248" s="101">
        <f t="shared" si="1153"/>
        <v>0</v>
      </c>
      <c r="V8248" s="101">
        <f t="shared" ca="1" si="1154"/>
        <v>115.859942096041</v>
      </c>
    </row>
    <row r="8249" spans="2:22" x14ac:dyDescent="0.3">
      <c r="B8249" s="13">
        <v>2023</v>
      </c>
      <c r="C8249" s="13">
        <v>12</v>
      </c>
      <c r="D8249" s="13">
        <v>8</v>
      </c>
      <c r="E8249" s="83" t="s">
        <v>441</v>
      </c>
      <c r="F8249" s="13">
        <v>6</v>
      </c>
      <c r="G8249" s="13">
        <v>2</v>
      </c>
      <c r="H8249" s="13" t="s">
        <v>69</v>
      </c>
      <c r="I8249" s="13" t="s">
        <v>54</v>
      </c>
      <c r="J8249" s="13"/>
      <c r="K8249" s="13" t="s">
        <v>28</v>
      </c>
      <c r="L8249" s="12">
        <f t="shared" ca="1" si="1147"/>
        <v>1.1839604149721354</v>
      </c>
      <c r="M8249" s="101">
        <f t="shared" ca="1" si="1148"/>
        <v>6.2359195056582377E-2</v>
      </c>
      <c r="N8249" s="101">
        <f t="shared" ca="1" si="1155"/>
        <v>1083.9070441613201</v>
      </c>
      <c r="O8249" s="101">
        <f t="shared" ca="1" si="1149"/>
        <v>0.12774932877549341</v>
      </c>
      <c r="Q8249" s="12">
        <f t="shared" ca="1" si="1150"/>
        <v>0</v>
      </c>
      <c r="R8249" s="101">
        <f t="shared" ca="1" si="1151"/>
        <v>0</v>
      </c>
      <c r="S8249" s="13"/>
      <c r="T8249" s="101">
        <f t="shared" ca="1" si="1152"/>
        <v>6.2359195056582377E-2</v>
      </c>
      <c r="U8249" s="101">
        <f t="shared" si="1153"/>
        <v>0</v>
      </c>
      <c r="V8249" s="101">
        <f t="shared" ca="1" si="1154"/>
        <v>115.92230129109758</v>
      </c>
    </row>
    <row r="8250" spans="2:22" x14ac:dyDescent="0.3">
      <c r="B8250" s="13">
        <v>2023</v>
      </c>
      <c r="C8250" s="13">
        <v>12</v>
      </c>
      <c r="D8250" s="13">
        <v>8</v>
      </c>
      <c r="E8250" s="83" t="s">
        <v>441</v>
      </c>
      <c r="F8250" s="13">
        <v>6</v>
      </c>
      <c r="G8250" s="13">
        <v>3</v>
      </c>
      <c r="H8250" s="13" t="s">
        <v>69</v>
      </c>
      <c r="I8250" s="13" t="s">
        <v>54</v>
      </c>
      <c r="J8250" s="13"/>
      <c r="K8250" s="13" t="s">
        <v>28</v>
      </c>
      <c r="L8250" s="12">
        <f t="shared" ca="1" si="1147"/>
        <v>0.98737961799248009</v>
      </c>
      <c r="M8250" s="101">
        <f t="shared" ca="1" si="1148"/>
        <v>5.2005284479663925E-2</v>
      </c>
      <c r="N8250" s="101">
        <f t="shared" ca="1" si="1155"/>
        <v>1083.9070441613201</v>
      </c>
      <c r="O8250" s="101">
        <f t="shared" ca="1" si="1149"/>
        <v>0.1065382607813886</v>
      </c>
      <c r="Q8250" s="12">
        <f t="shared" ca="1" si="1150"/>
        <v>0</v>
      </c>
      <c r="R8250" s="101">
        <f t="shared" ca="1" si="1151"/>
        <v>0</v>
      </c>
      <c r="S8250" s="13"/>
      <c r="T8250" s="101">
        <f t="shared" ca="1" si="1152"/>
        <v>5.2005284479663925E-2</v>
      </c>
      <c r="U8250" s="101">
        <f t="shared" si="1153"/>
        <v>0</v>
      </c>
      <c r="V8250" s="101">
        <f t="shared" ca="1" si="1154"/>
        <v>115.97430657557724</v>
      </c>
    </row>
    <row r="8251" spans="2:22" x14ac:dyDescent="0.3">
      <c r="B8251" s="13">
        <v>2023</v>
      </c>
      <c r="C8251" s="13">
        <v>12</v>
      </c>
      <c r="D8251" s="13">
        <v>8</v>
      </c>
      <c r="E8251" s="83" t="s">
        <v>441</v>
      </c>
      <c r="F8251" s="13">
        <v>6</v>
      </c>
      <c r="G8251" s="13">
        <v>4</v>
      </c>
      <c r="H8251" s="13" t="s">
        <v>69</v>
      </c>
      <c r="I8251" s="13" t="s">
        <v>54</v>
      </c>
      <c r="J8251" s="13"/>
      <c r="K8251" s="13" t="s">
        <v>28</v>
      </c>
      <c r="L8251" s="12">
        <f t="shared" ca="1" si="1147"/>
        <v>1.1841654479573192</v>
      </c>
      <c r="M8251" s="101">
        <f t="shared" ca="1" si="1148"/>
        <v>6.2369994143911998E-2</v>
      </c>
      <c r="N8251" s="101">
        <f t="shared" ca="1" si="1155"/>
        <v>1083.9070441613201</v>
      </c>
      <c r="O8251" s="101">
        <f t="shared" ca="1" si="1149"/>
        <v>0.12777145183459473</v>
      </c>
      <c r="Q8251" s="12">
        <f t="shared" ca="1" si="1150"/>
        <v>0</v>
      </c>
      <c r="R8251" s="101">
        <f t="shared" ca="1" si="1151"/>
        <v>0</v>
      </c>
      <c r="S8251" s="13"/>
      <c r="T8251" s="101">
        <f t="shared" ca="1" si="1152"/>
        <v>6.2369994143911998E-2</v>
      </c>
      <c r="U8251" s="101">
        <f t="shared" si="1153"/>
        <v>0</v>
      </c>
      <c r="V8251" s="101">
        <f t="shared" ca="1" si="1154"/>
        <v>116.03667656972115</v>
      </c>
    </row>
    <row r="8252" spans="2:22" x14ac:dyDescent="0.3">
      <c r="B8252" s="13">
        <v>2023</v>
      </c>
      <c r="C8252" s="13">
        <v>12</v>
      </c>
      <c r="D8252" s="13">
        <v>8</v>
      </c>
      <c r="E8252" s="83" t="s">
        <v>441</v>
      </c>
      <c r="F8252" s="13">
        <v>6</v>
      </c>
      <c r="G8252" s="13">
        <v>5</v>
      </c>
      <c r="H8252" s="13" t="s">
        <v>69</v>
      </c>
      <c r="I8252" s="13" t="s">
        <v>54</v>
      </c>
      <c r="J8252" s="13"/>
      <c r="K8252" s="13" t="s">
        <v>28</v>
      </c>
      <c r="L8252" s="12">
        <f t="shared" ca="1" si="1147"/>
        <v>1.1869182041269248</v>
      </c>
      <c r="M8252" s="101">
        <f t="shared" ca="1" si="1148"/>
        <v>6.2514981811365139E-2</v>
      </c>
      <c r="N8252" s="101">
        <f t="shared" ca="1" si="1155"/>
        <v>1083.9070441613201</v>
      </c>
      <c r="O8252" s="101">
        <f t="shared" ca="1" si="1149"/>
        <v>0.12806847422529519</v>
      </c>
      <c r="Q8252" s="12">
        <f t="shared" ca="1" si="1150"/>
        <v>0</v>
      </c>
      <c r="R8252" s="101">
        <f t="shared" ca="1" si="1151"/>
        <v>0</v>
      </c>
      <c r="S8252" s="13"/>
      <c r="T8252" s="101">
        <f t="shared" ca="1" si="1152"/>
        <v>6.2514981811365139E-2</v>
      </c>
      <c r="U8252" s="101">
        <f t="shared" si="1153"/>
        <v>0</v>
      </c>
      <c r="V8252" s="101">
        <f t="shared" ca="1" si="1154"/>
        <v>116.09919155153251</v>
      </c>
    </row>
    <row r="8253" spans="2:22" x14ac:dyDescent="0.3">
      <c r="B8253" s="13">
        <v>2023</v>
      </c>
      <c r="C8253" s="13">
        <v>12</v>
      </c>
      <c r="D8253" s="13">
        <v>8</v>
      </c>
      <c r="E8253" s="83" t="s">
        <v>441</v>
      </c>
      <c r="F8253" s="13">
        <v>6</v>
      </c>
      <c r="G8253" s="13">
        <v>6</v>
      </c>
      <c r="H8253" s="13" t="s">
        <v>69</v>
      </c>
      <c r="I8253" s="13" t="s">
        <v>54</v>
      </c>
      <c r="J8253" s="13"/>
      <c r="K8253" s="13" t="s">
        <v>28</v>
      </c>
      <c r="L8253" s="12">
        <f t="shared" ca="1" si="1147"/>
        <v>1.2540099023524189</v>
      </c>
      <c r="M8253" s="101">
        <f t="shared" ca="1" si="1148"/>
        <v>6.6048701556901901E-2</v>
      </c>
      <c r="N8253" s="101">
        <f t="shared" ca="1" si="1155"/>
        <v>1083.9070441613201</v>
      </c>
      <c r="O8253" s="101">
        <f t="shared" ca="1" si="1149"/>
        <v>0.135307668463826</v>
      </c>
      <c r="Q8253" s="12">
        <f t="shared" ca="1" si="1150"/>
        <v>0</v>
      </c>
      <c r="R8253" s="101">
        <f t="shared" ca="1" si="1151"/>
        <v>0</v>
      </c>
      <c r="S8253" s="13"/>
      <c r="T8253" s="101">
        <f t="shared" ca="1" si="1152"/>
        <v>6.6048701556901901E-2</v>
      </c>
      <c r="U8253" s="101">
        <f t="shared" si="1153"/>
        <v>0</v>
      </c>
      <c r="V8253" s="101">
        <f t="shared" ca="1" si="1154"/>
        <v>116.16524025308942</v>
      </c>
    </row>
    <row r="8254" spans="2:22" x14ac:dyDescent="0.3">
      <c r="B8254" s="13">
        <v>2023</v>
      </c>
      <c r="C8254" s="13">
        <v>12</v>
      </c>
      <c r="D8254" s="13">
        <v>8</v>
      </c>
      <c r="E8254" s="83" t="s">
        <v>441</v>
      </c>
      <c r="F8254" s="13">
        <v>6</v>
      </c>
      <c r="G8254" s="13">
        <v>7</v>
      </c>
      <c r="H8254" s="13" t="s">
        <v>69</v>
      </c>
      <c r="I8254" s="13" t="s">
        <v>54</v>
      </c>
      <c r="J8254" s="13"/>
      <c r="K8254" s="13" t="s">
        <v>28</v>
      </c>
      <c r="L8254" s="12">
        <f t="shared" ca="1" si="1147"/>
        <v>1.2559269060925429</v>
      </c>
      <c r="M8254" s="101">
        <f t="shared" ca="1" si="1148"/>
        <v>6.6149670143894237E-2</v>
      </c>
      <c r="N8254" s="101">
        <f t="shared" ca="1" si="1155"/>
        <v>1083.9070441613201</v>
      </c>
      <c r="O8254" s="101">
        <f t="shared" ca="1" si="1149"/>
        <v>0.13551451316738536</v>
      </c>
      <c r="Q8254" s="12">
        <f t="shared" ca="1" si="1150"/>
        <v>5.6000000000000005</v>
      </c>
      <c r="R8254" s="101">
        <f t="shared" ca="1" si="1151"/>
        <v>0.36772578739926631</v>
      </c>
      <c r="S8254" s="13"/>
      <c r="T8254" s="101">
        <f t="shared" ca="1" si="1152"/>
        <v>0</v>
      </c>
      <c r="U8254" s="101">
        <f t="shared" si="1153"/>
        <v>0</v>
      </c>
      <c r="V8254" s="101">
        <f t="shared" ca="1" si="1154"/>
        <v>115.42978867829089</v>
      </c>
    </row>
    <row r="8255" spans="2:22" x14ac:dyDescent="0.3">
      <c r="B8255" s="13">
        <v>2023</v>
      </c>
      <c r="C8255" s="13">
        <v>12</v>
      </c>
      <c r="D8255" s="13">
        <v>8</v>
      </c>
      <c r="E8255" s="83" t="s">
        <v>441</v>
      </c>
      <c r="F8255" s="13">
        <v>6</v>
      </c>
      <c r="G8255" s="13">
        <v>8</v>
      </c>
      <c r="H8255" s="13" t="s">
        <v>69</v>
      </c>
      <c r="I8255" s="13" t="s">
        <v>54</v>
      </c>
      <c r="J8255" s="13"/>
      <c r="K8255" s="13" t="s">
        <v>28</v>
      </c>
      <c r="L8255" s="12">
        <f t="shared" ca="1" si="1147"/>
        <v>2.1233028482746841</v>
      </c>
      <c r="M8255" s="101">
        <f t="shared" ca="1" si="1148"/>
        <v>0.11183436101862761</v>
      </c>
      <c r="N8255" s="101">
        <f t="shared" ca="1" si="1155"/>
        <v>1083.9070441613201</v>
      </c>
      <c r="O8255" s="101">
        <f t="shared" ca="1" si="1149"/>
        <v>0.2291043773288384</v>
      </c>
      <c r="Q8255" s="12">
        <f t="shared" ca="1" si="1150"/>
        <v>5.6000000000000005</v>
      </c>
      <c r="R8255" s="101">
        <f t="shared" ca="1" si="1151"/>
        <v>0.29430241389354805</v>
      </c>
      <c r="S8255" s="13"/>
      <c r="T8255" s="101">
        <f t="shared" ca="1" si="1152"/>
        <v>0</v>
      </c>
      <c r="U8255" s="101">
        <f t="shared" si="1153"/>
        <v>0</v>
      </c>
      <c r="V8255" s="101">
        <f t="shared" ca="1" si="1154"/>
        <v>114.8411838505038</v>
      </c>
    </row>
    <row r="8256" spans="2:22" x14ac:dyDescent="0.3">
      <c r="B8256" s="13">
        <v>2023</v>
      </c>
      <c r="C8256" s="13">
        <v>12</v>
      </c>
      <c r="D8256" s="13">
        <v>8</v>
      </c>
      <c r="E8256" s="83" t="s">
        <v>441</v>
      </c>
      <c r="F8256" s="13">
        <v>6</v>
      </c>
      <c r="G8256" s="13">
        <v>9</v>
      </c>
      <c r="H8256" s="13" t="s">
        <v>69</v>
      </c>
      <c r="I8256" s="13" t="s">
        <v>54</v>
      </c>
      <c r="J8256" s="13"/>
      <c r="K8256" s="13" t="s">
        <v>28</v>
      </c>
      <c r="L8256" s="12">
        <f t="shared" ref="L8256:L8319" ca="1" si="1156">IF(K8256="Weekday",_xlfn.NORM.INV(RAND(),VLOOKUP(G8256,$J$5:$N$28,4),VLOOKUP(G8256,$J$5:$N$28,5)),_xlfn.NORM.INV(RAND(),VLOOKUP(G8256,$P$5:$T$28,4),VLOOKUP(G8256,$P$5:$T$28,5)))*VLOOKUP(C8256,$P$32:$R$43,3)</f>
        <v>1.1808062183071188</v>
      </c>
      <c r="M8256" s="101">
        <f t="shared" ref="M8256:M8319" ca="1" si="1157">IF(I8256="Winter",VLOOKUP(G8256,$J$40:$L$43,3),VLOOKUP(G8256,$J$40:$L$43,2))*L8256</f>
        <v>6.2193063518235954E-2</v>
      </c>
      <c r="N8256" s="101">
        <f t="shared" ca="1" si="1155"/>
        <v>1083.9070441613201</v>
      </c>
      <c r="O8256" s="101">
        <f t="shared" ref="O8256:O8319" ca="1" si="1158">IF(I8256="Winter",VLOOKUP(G8256,$J$46:$L$49,3),VLOOKUP(G8256,$J$46:$L$49,2))*L8256</f>
        <v>0.12740899095533811</v>
      </c>
      <c r="Q8256" s="12">
        <f t="shared" ref="Q8256:Q8319" ca="1" si="1159">MIN(MAX(AND(IF(G8256&gt;=VLOOKUP(C8256,$O$46:$T$57,5),1,0),IF(G8256&lt;=VLOOKUP(C8256,$O$46:$T$57,6),1,0))*$G$50*_xlfn.NORM.INV(RAND(),VLOOKUP(C8256,$B$4:$F$15,4),VLOOKUP(C8256,$B$4:$F$15,4)),0),0.2)*$G$51</f>
        <v>5.6000000000000005</v>
      </c>
      <c r="R8256" s="101">
        <f t="shared" ref="R8256:R8319" ca="1" si="1160">MAX(Q8256-L8256,0)*$G$52</f>
        <v>0.37408475362030247</v>
      </c>
      <c r="S8256" s="13"/>
      <c r="T8256" s="101">
        <f t="shared" ref="T8256:T8319" ca="1" si="1161">MAX(L8256-Q8256,0)*IF(I8256="Winter",VLOOKUP(G8256,$J$40:$L$43,3),VLOOKUP(G8256,$J$40:$L$43,2))</f>
        <v>0</v>
      </c>
      <c r="U8256" s="101">
        <f t="shared" si="1153"/>
        <v>0</v>
      </c>
      <c r="V8256" s="101">
        <f t="shared" ca="1" si="1154"/>
        <v>114.09301434326318</v>
      </c>
    </row>
    <row r="8257" spans="2:22" x14ac:dyDescent="0.3">
      <c r="B8257" s="13">
        <v>2023</v>
      </c>
      <c r="C8257" s="13">
        <v>12</v>
      </c>
      <c r="D8257" s="13">
        <v>8</v>
      </c>
      <c r="E8257" s="83" t="s">
        <v>441</v>
      </c>
      <c r="F8257" s="13">
        <v>6</v>
      </c>
      <c r="G8257" s="13">
        <v>10</v>
      </c>
      <c r="H8257" s="13" t="s">
        <v>70</v>
      </c>
      <c r="I8257" s="13" t="s">
        <v>54</v>
      </c>
      <c r="J8257" s="13"/>
      <c r="K8257" s="13" t="s">
        <v>28</v>
      </c>
      <c r="L8257" s="12">
        <f t="shared" ca="1" si="1156"/>
        <v>1.786719640512004</v>
      </c>
      <c r="M8257" s="101">
        <f t="shared" ca="1" si="1157"/>
        <v>5.6567543818610053E-2</v>
      </c>
      <c r="N8257" s="101">
        <f t="shared" ca="1" si="1155"/>
        <v>1083.9070441613201</v>
      </c>
      <c r="O8257" s="101">
        <f t="shared" ca="1" si="1158"/>
        <v>5.6567543818610053E-2</v>
      </c>
      <c r="Q8257" s="12">
        <f t="shared" ca="1" si="1159"/>
        <v>5.6000000000000005</v>
      </c>
      <c r="R8257" s="101">
        <f t="shared" ca="1" si="1160"/>
        <v>0.32279418243065894</v>
      </c>
      <c r="S8257" s="13"/>
      <c r="T8257" s="101">
        <f t="shared" ca="1" si="1161"/>
        <v>0</v>
      </c>
      <c r="U8257" s="101">
        <f t="shared" ref="U8257:U8320" si="1162">IF(H8257="On-Peak",IF(I8257="Winter",((L8257*$D$48)/60),((L8257*$D$47)/60)),0)</f>
        <v>0</v>
      </c>
      <c r="V8257" s="101">
        <f t="shared" ref="V8257:V8320" ca="1" si="1163">V8256+MAX(T8257-R8257,0)-MAX(R8257-T8257,0)+MAX(U8257-R8257,0)-MAX(R8257-U8257,0)</f>
        <v>113.44742597840187</v>
      </c>
    </row>
    <row r="8258" spans="2:22" x14ac:dyDescent="0.3">
      <c r="B8258" s="13">
        <v>2023</v>
      </c>
      <c r="C8258" s="13">
        <v>12</v>
      </c>
      <c r="D8258" s="13">
        <v>8</v>
      </c>
      <c r="E8258" s="83" t="s">
        <v>441</v>
      </c>
      <c r="F8258" s="13">
        <v>6</v>
      </c>
      <c r="G8258" s="13">
        <v>11</v>
      </c>
      <c r="H8258" s="13" t="s">
        <v>70</v>
      </c>
      <c r="I8258" s="13" t="s">
        <v>54</v>
      </c>
      <c r="J8258" s="13"/>
      <c r="K8258" s="13" t="s">
        <v>28</v>
      </c>
      <c r="L8258" s="12">
        <f t="shared" ca="1" si="1156"/>
        <v>1.9945451082118115</v>
      </c>
      <c r="M8258" s="101">
        <f t="shared" ca="1" si="1157"/>
        <v>6.3147298125985948E-2</v>
      </c>
      <c r="N8258" s="101">
        <f t="shared" ca="1" si="1155"/>
        <v>1083.9070441613201</v>
      </c>
      <c r="O8258" s="101">
        <f t="shared" ca="1" si="1158"/>
        <v>6.3147298125985948E-2</v>
      </c>
      <c r="Q8258" s="12">
        <f t="shared" ca="1" si="1159"/>
        <v>3.5449627576189924</v>
      </c>
      <c r="R8258" s="101">
        <f t="shared" ca="1" si="1160"/>
        <v>0.13124285402231786</v>
      </c>
      <c r="S8258" s="13"/>
      <c r="T8258" s="101">
        <f t="shared" ca="1" si="1161"/>
        <v>0</v>
      </c>
      <c r="U8258" s="101">
        <f t="shared" si="1162"/>
        <v>0</v>
      </c>
      <c r="V8258" s="101">
        <f t="shared" ca="1" si="1163"/>
        <v>113.18494027035723</v>
      </c>
    </row>
    <row r="8259" spans="2:22" x14ac:dyDescent="0.3">
      <c r="B8259" s="13">
        <v>2023</v>
      </c>
      <c r="C8259" s="13">
        <v>12</v>
      </c>
      <c r="D8259" s="13">
        <v>8</v>
      </c>
      <c r="E8259" s="83" t="s">
        <v>441</v>
      </c>
      <c r="F8259" s="13">
        <v>6</v>
      </c>
      <c r="G8259" s="13">
        <v>12</v>
      </c>
      <c r="H8259" s="13" t="s">
        <v>70</v>
      </c>
      <c r="I8259" s="13" t="s">
        <v>54</v>
      </c>
      <c r="J8259" s="13"/>
      <c r="K8259" s="13" t="s">
        <v>28</v>
      </c>
      <c r="L8259" s="12">
        <f t="shared" ca="1" si="1156"/>
        <v>1.7125486783504724</v>
      </c>
      <c r="M8259" s="101">
        <f t="shared" ca="1" si="1157"/>
        <v>5.4219291156575956E-2</v>
      </c>
      <c r="N8259" s="101">
        <f t="shared" ca="1" si="1155"/>
        <v>1083.9070441613201</v>
      </c>
      <c r="O8259" s="101">
        <f t="shared" ca="1" si="1158"/>
        <v>5.4219291156575956E-2</v>
      </c>
      <c r="Q8259" s="12">
        <f t="shared" ca="1" si="1159"/>
        <v>5.6000000000000005</v>
      </c>
      <c r="R8259" s="101">
        <f t="shared" ca="1" si="1160"/>
        <v>0.32907275437763256</v>
      </c>
      <c r="S8259" s="13"/>
      <c r="T8259" s="101">
        <f t="shared" ca="1" si="1161"/>
        <v>0</v>
      </c>
      <c r="U8259" s="101">
        <f t="shared" si="1162"/>
        <v>0</v>
      </c>
      <c r="V8259" s="101">
        <f t="shared" ca="1" si="1163"/>
        <v>112.52679476160196</v>
      </c>
    </row>
    <row r="8260" spans="2:22" x14ac:dyDescent="0.3">
      <c r="B8260" s="13">
        <v>2023</v>
      </c>
      <c r="C8260" s="13">
        <v>12</v>
      </c>
      <c r="D8260" s="13">
        <v>8</v>
      </c>
      <c r="E8260" s="83" t="s">
        <v>441</v>
      </c>
      <c r="F8260" s="13">
        <v>6</v>
      </c>
      <c r="G8260" s="13">
        <v>13</v>
      </c>
      <c r="H8260" s="13" t="s">
        <v>70</v>
      </c>
      <c r="I8260" s="13" t="s">
        <v>54</v>
      </c>
      <c r="J8260" s="13"/>
      <c r="K8260" s="13" t="s">
        <v>28</v>
      </c>
      <c r="L8260" s="12">
        <f t="shared" ca="1" si="1156"/>
        <v>1.9351546711981007</v>
      </c>
      <c r="M8260" s="101">
        <f t="shared" ca="1" si="1157"/>
        <v>6.1266996890131868E-2</v>
      </c>
      <c r="N8260" s="101">
        <f t="shared" ca="1" si="1155"/>
        <v>1083.9070441613201</v>
      </c>
      <c r="O8260" s="101">
        <f t="shared" ca="1" si="1158"/>
        <v>6.1266996890131868E-2</v>
      </c>
      <c r="Q8260" s="12">
        <f t="shared" ca="1" si="1159"/>
        <v>5.6000000000000005</v>
      </c>
      <c r="R8260" s="101">
        <f t="shared" ca="1" si="1160"/>
        <v>0.31022915708308085</v>
      </c>
      <c r="S8260" s="13"/>
      <c r="T8260" s="101">
        <f t="shared" ca="1" si="1161"/>
        <v>0</v>
      </c>
      <c r="U8260" s="101">
        <f t="shared" si="1162"/>
        <v>0</v>
      </c>
      <c r="V8260" s="101">
        <f t="shared" ca="1" si="1163"/>
        <v>111.90633644743579</v>
      </c>
    </row>
    <row r="8261" spans="2:22" x14ac:dyDescent="0.3">
      <c r="B8261" s="13">
        <v>2023</v>
      </c>
      <c r="C8261" s="13">
        <v>12</v>
      </c>
      <c r="D8261" s="13">
        <v>8</v>
      </c>
      <c r="E8261" s="83" t="s">
        <v>441</v>
      </c>
      <c r="F8261" s="13">
        <v>6</v>
      </c>
      <c r="G8261" s="13">
        <v>14</v>
      </c>
      <c r="H8261" s="13" t="s">
        <v>70</v>
      </c>
      <c r="I8261" s="13" t="s">
        <v>54</v>
      </c>
      <c r="J8261" s="13"/>
      <c r="K8261" s="13" t="s">
        <v>28</v>
      </c>
      <c r="L8261" s="12">
        <f t="shared" ca="1" si="1156"/>
        <v>1.4422449764826173</v>
      </c>
      <c r="M8261" s="101">
        <f t="shared" ca="1" si="1157"/>
        <v>4.5661475955439665E-2</v>
      </c>
      <c r="N8261" s="101">
        <f t="shared" ca="1" si="1155"/>
        <v>1083.9070441613201</v>
      </c>
      <c r="O8261" s="101">
        <f t="shared" ca="1" si="1158"/>
        <v>4.5661475955439665E-2</v>
      </c>
      <c r="Q8261" s="12">
        <f t="shared" ca="1" si="1159"/>
        <v>0</v>
      </c>
      <c r="R8261" s="101">
        <f t="shared" ca="1" si="1160"/>
        <v>0</v>
      </c>
      <c r="S8261" s="13"/>
      <c r="T8261" s="101">
        <f t="shared" ca="1" si="1161"/>
        <v>4.5661475955439665E-2</v>
      </c>
      <c r="U8261" s="101">
        <f t="shared" si="1162"/>
        <v>0</v>
      </c>
      <c r="V8261" s="101">
        <f t="shared" ca="1" si="1163"/>
        <v>111.95199792339123</v>
      </c>
    </row>
    <row r="8262" spans="2:22" x14ac:dyDescent="0.3">
      <c r="B8262" s="13">
        <v>2023</v>
      </c>
      <c r="C8262" s="13">
        <v>12</v>
      </c>
      <c r="D8262" s="13">
        <v>8</v>
      </c>
      <c r="E8262" s="83" t="s">
        <v>441</v>
      </c>
      <c r="F8262" s="13">
        <v>6</v>
      </c>
      <c r="G8262" s="13">
        <v>15</v>
      </c>
      <c r="H8262" s="13" t="s">
        <v>70</v>
      </c>
      <c r="I8262" s="13" t="s">
        <v>54</v>
      </c>
      <c r="J8262" s="13"/>
      <c r="K8262" s="13" t="s">
        <v>28</v>
      </c>
      <c r="L8262" s="12">
        <f t="shared" ca="1" si="1156"/>
        <v>1.5828842436465511</v>
      </c>
      <c r="M8262" s="101">
        <f t="shared" ca="1" si="1157"/>
        <v>5.0114115153849809E-2</v>
      </c>
      <c r="N8262" s="101">
        <f t="shared" ca="1" si="1155"/>
        <v>1083.9070441613201</v>
      </c>
      <c r="O8262" s="101">
        <f t="shared" ca="1" si="1158"/>
        <v>5.0114115153849809E-2</v>
      </c>
      <c r="Q8262" s="12">
        <f t="shared" ca="1" si="1159"/>
        <v>5.0303472512102871</v>
      </c>
      <c r="R8262" s="101">
        <f t="shared" ca="1" si="1160"/>
        <v>0.29182774359027031</v>
      </c>
      <c r="S8262" s="13"/>
      <c r="T8262" s="101">
        <f t="shared" ca="1" si="1161"/>
        <v>0</v>
      </c>
      <c r="U8262" s="101">
        <f t="shared" si="1162"/>
        <v>0</v>
      </c>
      <c r="V8262" s="101">
        <f t="shared" ca="1" si="1163"/>
        <v>111.36834243621068</v>
      </c>
    </row>
    <row r="8263" spans="2:22" x14ac:dyDescent="0.3">
      <c r="B8263" s="13">
        <v>2023</v>
      </c>
      <c r="C8263" s="13">
        <v>12</v>
      </c>
      <c r="D8263" s="13">
        <v>8</v>
      </c>
      <c r="E8263" s="83" t="s">
        <v>441</v>
      </c>
      <c r="F8263" s="13">
        <v>6</v>
      </c>
      <c r="G8263" s="13">
        <v>16</v>
      </c>
      <c r="H8263" s="13" t="s">
        <v>71</v>
      </c>
      <c r="I8263" s="13" t="s">
        <v>54</v>
      </c>
      <c r="J8263" s="13"/>
      <c r="K8263" s="13" t="s">
        <v>28</v>
      </c>
      <c r="L8263" s="12">
        <f t="shared" ca="1" si="1156"/>
        <v>1.7397157330609236</v>
      </c>
      <c r="M8263" s="101">
        <f t="shared" ca="1" si="1157"/>
        <v>0.15154663750693706</v>
      </c>
      <c r="N8263" s="101">
        <f t="shared" ca="1" si="1155"/>
        <v>1084.2504930422886</v>
      </c>
      <c r="O8263" s="101">
        <f t="shared" ca="1" si="1158"/>
        <v>0.49033887936322129</v>
      </c>
      <c r="Q8263" s="12">
        <f t="shared" ca="1" si="1159"/>
        <v>5.6000000000000005</v>
      </c>
      <c r="R8263" s="101">
        <f t="shared" ca="1" si="1160"/>
        <v>0.32677306319639288</v>
      </c>
      <c r="S8263" s="13"/>
      <c r="T8263" s="101">
        <f t="shared" ca="1" si="1161"/>
        <v>0</v>
      </c>
      <c r="U8263" s="101">
        <f t="shared" ca="1" si="1162"/>
        <v>0.34344888096844406</v>
      </c>
      <c r="V8263" s="101">
        <f t="shared" ca="1" si="1163"/>
        <v>111.05824519078634</v>
      </c>
    </row>
    <row r="8264" spans="2:22" x14ac:dyDescent="0.3">
      <c r="B8264" s="13">
        <v>2023</v>
      </c>
      <c r="C8264" s="13">
        <v>12</v>
      </c>
      <c r="D8264" s="13">
        <v>8</v>
      </c>
      <c r="E8264" s="83" t="s">
        <v>441</v>
      </c>
      <c r="F8264" s="13">
        <v>6</v>
      </c>
      <c r="G8264" s="13">
        <v>17</v>
      </c>
      <c r="H8264" s="13" t="s">
        <v>71</v>
      </c>
      <c r="I8264" s="13" t="s">
        <v>54</v>
      </c>
      <c r="J8264" s="13"/>
      <c r="K8264" s="13" t="s">
        <v>28</v>
      </c>
      <c r="L8264" s="12">
        <f t="shared" ca="1" si="1156"/>
        <v>2.2754729655932002</v>
      </c>
      <c r="M8264" s="101">
        <f t="shared" ca="1" si="1157"/>
        <v>0.19821645003282368</v>
      </c>
      <c r="N8264" s="101">
        <f t="shared" ca="1" si="1155"/>
        <v>1084.6997093302462</v>
      </c>
      <c r="O8264" s="101">
        <f t="shared" ca="1" si="1158"/>
        <v>0.64134205535244349</v>
      </c>
      <c r="Q8264" s="12">
        <f t="shared" ca="1" si="1159"/>
        <v>5.6000000000000005</v>
      </c>
      <c r="R8264" s="101">
        <f t="shared" ca="1" si="1160"/>
        <v>0.28142121346253568</v>
      </c>
      <c r="S8264" s="13"/>
      <c r="T8264" s="101">
        <f t="shared" ca="1" si="1161"/>
        <v>0</v>
      </c>
      <c r="U8264" s="101">
        <f t="shared" ca="1" si="1162"/>
        <v>0.44921628795752433</v>
      </c>
      <c r="V8264" s="101">
        <f t="shared" ca="1" si="1163"/>
        <v>110.94461905181879</v>
      </c>
    </row>
    <row r="8265" spans="2:22" x14ac:dyDescent="0.3">
      <c r="B8265" s="13">
        <v>2023</v>
      </c>
      <c r="C8265" s="13">
        <v>12</v>
      </c>
      <c r="D8265" s="13">
        <v>8</v>
      </c>
      <c r="E8265" s="83" t="s">
        <v>441</v>
      </c>
      <c r="F8265" s="13">
        <v>6</v>
      </c>
      <c r="G8265" s="13">
        <v>18</v>
      </c>
      <c r="H8265" s="13" t="s">
        <v>71</v>
      </c>
      <c r="I8265" s="13" t="s">
        <v>54</v>
      </c>
      <c r="J8265" s="13"/>
      <c r="K8265" s="13" t="s">
        <v>28</v>
      </c>
      <c r="L8265" s="12">
        <f t="shared" ca="1" si="1156"/>
        <v>2.1515492485255914</v>
      </c>
      <c r="M8265" s="101">
        <f t="shared" ca="1" si="1157"/>
        <v>0.18742145503906427</v>
      </c>
      <c r="N8265" s="101">
        <f t="shared" ca="1" si="1155"/>
        <v>1085.1244610110593</v>
      </c>
      <c r="O8265" s="101">
        <f t="shared" ca="1" si="1158"/>
        <v>0.60641415569693791</v>
      </c>
      <c r="Q8265" s="12">
        <f t="shared" ca="1" si="1159"/>
        <v>0</v>
      </c>
      <c r="R8265" s="101">
        <f t="shared" ca="1" si="1160"/>
        <v>0</v>
      </c>
      <c r="S8265" s="13"/>
      <c r="T8265" s="101">
        <f t="shared" ca="1" si="1161"/>
        <v>0.18742145503906427</v>
      </c>
      <c r="U8265" s="101">
        <f t="shared" ca="1" si="1162"/>
        <v>0.42475168081309383</v>
      </c>
      <c r="V8265" s="101">
        <f t="shared" ca="1" si="1163"/>
        <v>111.55679218767094</v>
      </c>
    </row>
    <row r="8266" spans="2:22" x14ac:dyDescent="0.3">
      <c r="B8266" s="13">
        <v>2023</v>
      </c>
      <c r="C8266" s="13">
        <v>12</v>
      </c>
      <c r="D8266" s="13">
        <v>8</v>
      </c>
      <c r="E8266" s="83" t="s">
        <v>441</v>
      </c>
      <c r="F8266" s="13">
        <v>6</v>
      </c>
      <c r="G8266" s="13">
        <v>19</v>
      </c>
      <c r="H8266" s="13" t="s">
        <v>71</v>
      </c>
      <c r="I8266" s="13" t="s">
        <v>54</v>
      </c>
      <c r="J8266" s="13"/>
      <c r="K8266" s="13" t="s">
        <v>28</v>
      </c>
      <c r="L8266" s="12">
        <f t="shared" ca="1" si="1156"/>
        <v>2.4349817538662699</v>
      </c>
      <c r="M8266" s="101">
        <f t="shared" ca="1" si="1157"/>
        <v>0.21211126057929078</v>
      </c>
      <c r="N8266" s="101">
        <f t="shared" ca="1" si="1155"/>
        <v>1085.6051669923017</v>
      </c>
      <c r="O8266" s="101">
        <f t="shared" ca="1" si="1158"/>
        <v>0.68629960732720818</v>
      </c>
      <c r="Q8266" s="12">
        <f t="shared" ca="1" si="1159"/>
        <v>0</v>
      </c>
      <c r="R8266" s="101">
        <f t="shared" ca="1" si="1160"/>
        <v>0</v>
      </c>
      <c r="S8266" s="13"/>
      <c r="T8266" s="101">
        <f t="shared" ca="1" si="1161"/>
        <v>0.21211126057929078</v>
      </c>
      <c r="U8266" s="101">
        <f t="shared" ca="1" si="1162"/>
        <v>0.4807059812424328</v>
      </c>
      <c r="V8266" s="101">
        <f t="shared" ca="1" si="1163"/>
        <v>112.24960942949266</v>
      </c>
    </row>
    <row r="8267" spans="2:22" x14ac:dyDescent="0.3">
      <c r="B8267" s="13">
        <v>2023</v>
      </c>
      <c r="C8267" s="13">
        <v>12</v>
      </c>
      <c r="D8267" s="13">
        <v>8</v>
      </c>
      <c r="E8267" s="83" t="s">
        <v>441</v>
      </c>
      <c r="F8267" s="13">
        <v>6</v>
      </c>
      <c r="G8267" s="13">
        <v>20</v>
      </c>
      <c r="H8267" s="13" t="s">
        <v>69</v>
      </c>
      <c r="I8267" s="13" t="s">
        <v>54</v>
      </c>
      <c r="J8267" s="13"/>
      <c r="K8267" s="13" t="s">
        <v>28</v>
      </c>
      <c r="L8267" s="12">
        <f t="shared" ca="1" si="1156"/>
        <v>1.9585343729424884</v>
      </c>
      <c r="M8267" s="101">
        <f t="shared" ca="1" si="1157"/>
        <v>0.10315600542288086</v>
      </c>
      <c r="N8267" s="101">
        <f t="shared" ca="1" si="1155"/>
        <v>1085.6051669923017</v>
      </c>
      <c r="O8267" s="101">
        <f t="shared" ca="1" si="1158"/>
        <v>0.21132585884049448</v>
      </c>
      <c r="Q8267" s="12">
        <f t="shared" ca="1" si="1159"/>
        <v>0</v>
      </c>
      <c r="R8267" s="101">
        <f t="shared" ca="1" si="1160"/>
        <v>0</v>
      </c>
      <c r="S8267" s="13"/>
      <c r="T8267" s="101">
        <f t="shared" ca="1" si="1161"/>
        <v>0.10315600542288086</v>
      </c>
      <c r="U8267" s="101">
        <f t="shared" si="1162"/>
        <v>0</v>
      </c>
      <c r="V8267" s="101">
        <f t="shared" ca="1" si="1163"/>
        <v>112.35276543491554</v>
      </c>
    </row>
    <row r="8268" spans="2:22" x14ac:dyDescent="0.3">
      <c r="B8268" s="13">
        <v>2023</v>
      </c>
      <c r="C8268" s="13">
        <v>12</v>
      </c>
      <c r="D8268" s="13">
        <v>8</v>
      </c>
      <c r="E8268" s="83" t="s">
        <v>441</v>
      </c>
      <c r="F8268" s="13">
        <v>6</v>
      </c>
      <c r="G8268" s="13">
        <v>21</v>
      </c>
      <c r="H8268" s="13" t="s">
        <v>69</v>
      </c>
      <c r="I8268" s="13" t="s">
        <v>54</v>
      </c>
      <c r="J8268" s="13"/>
      <c r="K8268" s="13" t="s">
        <v>28</v>
      </c>
      <c r="L8268" s="12">
        <f t="shared" ca="1" si="1156"/>
        <v>2.1770951553259086</v>
      </c>
      <c r="M8268" s="101">
        <f t="shared" ca="1" si="1157"/>
        <v>0.11466760183101561</v>
      </c>
      <c r="N8268" s="101">
        <f t="shared" ca="1" si="1155"/>
        <v>1085.6051669923017</v>
      </c>
      <c r="O8268" s="101">
        <f t="shared" ca="1" si="1158"/>
        <v>0.23490856725966552</v>
      </c>
      <c r="Q8268" s="12">
        <f t="shared" ca="1" si="1159"/>
        <v>0</v>
      </c>
      <c r="R8268" s="101">
        <f t="shared" ca="1" si="1160"/>
        <v>0</v>
      </c>
      <c r="S8268" s="13"/>
      <c r="T8268" s="101">
        <f t="shared" ca="1" si="1161"/>
        <v>0.11466760183101561</v>
      </c>
      <c r="U8268" s="101">
        <f t="shared" si="1162"/>
        <v>0</v>
      </c>
      <c r="V8268" s="101">
        <f t="shared" ca="1" si="1163"/>
        <v>112.46743303674656</v>
      </c>
    </row>
    <row r="8269" spans="2:22" x14ac:dyDescent="0.3">
      <c r="B8269" s="13">
        <v>2023</v>
      </c>
      <c r="C8269" s="13">
        <v>12</v>
      </c>
      <c r="D8269" s="13">
        <v>8</v>
      </c>
      <c r="E8269" s="83" t="s">
        <v>441</v>
      </c>
      <c r="F8269" s="13">
        <v>6</v>
      </c>
      <c r="G8269" s="13">
        <v>22</v>
      </c>
      <c r="H8269" s="13" t="s">
        <v>69</v>
      </c>
      <c r="I8269" s="13" t="s">
        <v>54</v>
      </c>
      <c r="J8269" s="13"/>
      <c r="K8269" s="13" t="s">
        <v>28</v>
      </c>
      <c r="L8269" s="12">
        <f t="shared" ca="1" si="1156"/>
        <v>1.5656741336035973</v>
      </c>
      <c r="M8269" s="101">
        <f t="shared" ca="1" si="1157"/>
        <v>8.2464056616901468E-2</v>
      </c>
      <c r="N8269" s="101">
        <f t="shared" ca="1" si="1155"/>
        <v>1085.6051669923017</v>
      </c>
      <c r="O8269" s="101">
        <f t="shared" ca="1" si="1158"/>
        <v>0.16893623901582813</v>
      </c>
      <c r="Q8269" s="12">
        <f t="shared" ca="1" si="1159"/>
        <v>0</v>
      </c>
      <c r="R8269" s="101">
        <f t="shared" ca="1" si="1160"/>
        <v>0</v>
      </c>
      <c r="S8269" s="13"/>
      <c r="T8269" s="101">
        <f t="shared" ca="1" si="1161"/>
        <v>8.2464056616901468E-2</v>
      </c>
      <c r="U8269" s="101">
        <f t="shared" si="1162"/>
        <v>0</v>
      </c>
      <c r="V8269" s="101">
        <f t="shared" ca="1" si="1163"/>
        <v>112.54989709336346</v>
      </c>
    </row>
    <row r="8270" spans="2:22" x14ac:dyDescent="0.3">
      <c r="B8270" s="13">
        <v>2023</v>
      </c>
      <c r="C8270" s="13">
        <v>12</v>
      </c>
      <c r="D8270" s="13">
        <v>8</v>
      </c>
      <c r="E8270" s="83" t="s">
        <v>441</v>
      </c>
      <c r="F8270" s="13">
        <v>6</v>
      </c>
      <c r="G8270" s="13">
        <v>23</v>
      </c>
      <c r="H8270" s="13" t="s">
        <v>69</v>
      </c>
      <c r="I8270" s="13" t="s">
        <v>54</v>
      </c>
      <c r="J8270" s="13"/>
      <c r="K8270" s="13" t="s">
        <v>28</v>
      </c>
      <c r="L8270" s="12">
        <f t="shared" ca="1" si="1156"/>
        <v>2.2724545106101584</v>
      </c>
      <c r="M8270" s="101">
        <f t="shared" ca="1" si="1157"/>
        <v>0.11969017907383704</v>
      </c>
      <c r="N8270" s="101">
        <f t="shared" ca="1" si="1155"/>
        <v>1085.6051669923017</v>
      </c>
      <c r="O8270" s="101">
        <f t="shared" ca="1" si="1158"/>
        <v>0.24519784169483608</v>
      </c>
      <c r="Q8270" s="12">
        <f t="shared" ca="1" si="1159"/>
        <v>0</v>
      </c>
      <c r="R8270" s="101">
        <f t="shared" ca="1" si="1160"/>
        <v>0</v>
      </c>
      <c r="S8270" s="13"/>
      <c r="T8270" s="101">
        <f t="shared" ca="1" si="1161"/>
        <v>0.11969017907383704</v>
      </c>
      <c r="U8270" s="101">
        <f t="shared" si="1162"/>
        <v>0</v>
      </c>
      <c r="V8270" s="101">
        <f t="shared" ca="1" si="1163"/>
        <v>112.6695872724373</v>
      </c>
    </row>
    <row r="8271" spans="2:22" x14ac:dyDescent="0.3">
      <c r="B8271" s="13">
        <v>2023</v>
      </c>
      <c r="C8271" s="13">
        <v>12</v>
      </c>
      <c r="D8271" s="13">
        <v>9</v>
      </c>
      <c r="E8271" s="83" t="s">
        <v>442</v>
      </c>
      <c r="F8271" s="13">
        <v>7</v>
      </c>
      <c r="G8271" s="13">
        <v>0</v>
      </c>
      <c r="H8271" s="13" t="s">
        <v>69</v>
      </c>
      <c r="I8271" s="13" t="s">
        <v>54</v>
      </c>
      <c r="J8271" s="13"/>
      <c r="K8271" s="13" t="s">
        <v>28</v>
      </c>
      <c r="L8271" s="12">
        <f t="shared" ca="1" si="1156"/>
        <v>1.9963539381833757</v>
      </c>
      <c r="M8271" s="101">
        <f t="shared" ca="1" si="1157"/>
        <v>0.1051479619241184</v>
      </c>
      <c r="N8271" s="101">
        <f t="shared" ca="1" si="1155"/>
        <v>1085.6051669923017</v>
      </c>
      <c r="O8271" s="101">
        <f t="shared" ca="1" si="1158"/>
        <v>0.21540658992998624</v>
      </c>
      <c r="Q8271" s="12">
        <f t="shared" ca="1" si="1159"/>
        <v>0</v>
      </c>
      <c r="R8271" s="101">
        <f t="shared" ca="1" si="1160"/>
        <v>0</v>
      </c>
      <c r="S8271" s="13"/>
      <c r="T8271" s="101">
        <f t="shared" ca="1" si="1161"/>
        <v>0.1051479619241184</v>
      </c>
      <c r="U8271" s="101">
        <f t="shared" si="1162"/>
        <v>0</v>
      </c>
      <c r="V8271" s="101">
        <f t="shared" ca="1" si="1163"/>
        <v>112.77473523436142</v>
      </c>
    </row>
    <row r="8272" spans="2:22" x14ac:dyDescent="0.3">
      <c r="B8272" s="13">
        <v>2023</v>
      </c>
      <c r="C8272" s="13">
        <v>12</v>
      </c>
      <c r="D8272" s="13">
        <v>9</v>
      </c>
      <c r="E8272" s="83" t="s">
        <v>442</v>
      </c>
      <c r="F8272" s="13">
        <v>7</v>
      </c>
      <c r="G8272" s="13">
        <v>1</v>
      </c>
      <c r="H8272" s="13" t="s">
        <v>69</v>
      </c>
      <c r="I8272" s="13" t="s">
        <v>54</v>
      </c>
      <c r="J8272" s="13"/>
      <c r="K8272" s="13" t="s">
        <v>28</v>
      </c>
      <c r="L8272" s="12">
        <f t="shared" ca="1" si="1156"/>
        <v>1.2743072226526646</v>
      </c>
      <c r="M8272" s="101">
        <f t="shared" ca="1" si="1157"/>
        <v>6.711776141711584E-2</v>
      </c>
      <c r="N8272" s="101">
        <f t="shared" ref="N8272:N8335" ca="1" si="1164">IF(H8272="On-Peak",IF(I8272="Winter",((L8272*$D$48)/60)+N8271,((L8272*$D$47)/60)+N8271),N8271)</f>
        <v>1085.6051669923017</v>
      </c>
      <c r="O8272" s="101">
        <f t="shared" ca="1" si="1158"/>
        <v>0.13749774932422251</v>
      </c>
      <c r="Q8272" s="12">
        <f t="shared" ca="1" si="1159"/>
        <v>0</v>
      </c>
      <c r="R8272" s="101">
        <f t="shared" ca="1" si="1160"/>
        <v>0</v>
      </c>
      <c r="S8272" s="13"/>
      <c r="T8272" s="101">
        <f t="shared" ca="1" si="1161"/>
        <v>6.711776141711584E-2</v>
      </c>
      <c r="U8272" s="101">
        <f t="shared" si="1162"/>
        <v>0</v>
      </c>
      <c r="V8272" s="101">
        <f t="shared" ca="1" si="1163"/>
        <v>112.84185299577854</v>
      </c>
    </row>
    <row r="8273" spans="2:22" x14ac:dyDescent="0.3">
      <c r="B8273" s="13">
        <v>2023</v>
      </c>
      <c r="C8273" s="13">
        <v>12</v>
      </c>
      <c r="D8273" s="13">
        <v>9</v>
      </c>
      <c r="E8273" s="83" t="s">
        <v>442</v>
      </c>
      <c r="F8273" s="13">
        <v>7</v>
      </c>
      <c r="G8273" s="13">
        <v>2</v>
      </c>
      <c r="H8273" s="13" t="s">
        <v>69</v>
      </c>
      <c r="I8273" s="13" t="s">
        <v>54</v>
      </c>
      <c r="J8273" s="13"/>
      <c r="K8273" s="13" t="s">
        <v>28</v>
      </c>
      <c r="L8273" s="12">
        <f t="shared" ca="1" si="1156"/>
        <v>1.2380163052982234</v>
      </c>
      <c r="M8273" s="101">
        <f t="shared" ca="1" si="1157"/>
        <v>6.5206318800057422E-2</v>
      </c>
      <c r="N8273" s="101">
        <f t="shared" ca="1" si="1164"/>
        <v>1085.6051669923017</v>
      </c>
      <c r="O8273" s="101">
        <f t="shared" ca="1" si="1158"/>
        <v>0.1335819593416783</v>
      </c>
      <c r="Q8273" s="12">
        <f t="shared" ca="1" si="1159"/>
        <v>0</v>
      </c>
      <c r="R8273" s="101">
        <f t="shared" ca="1" si="1160"/>
        <v>0</v>
      </c>
      <c r="S8273" s="13"/>
      <c r="T8273" s="101">
        <f t="shared" ca="1" si="1161"/>
        <v>6.5206318800057422E-2</v>
      </c>
      <c r="U8273" s="101">
        <f t="shared" si="1162"/>
        <v>0</v>
      </c>
      <c r="V8273" s="101">
        <f t="shared" ca="1" si="1163"/>
        <v>112.90705931457859</v>
      </c>
    </row>
    <row r="8274" spans="2:22" x14ac:dyDescent="0.3">
      <c r="B8274" s="13">
        <v>2023</v>
      </c>
      <c r="C8274" s="13">
        <v>12</v>
      </c>
      <c r="D8274" s="13">
        <v>9</v>
      </c>
      <c r="E8274" s="83" t="s">
        <v>442</v>
      </c>
      <c r="F8274" s="13">
        <v>7</v>
      </c>
      <c r="G8274" s="13">
        <v>3</v>
      </c>
      <c r="H8274" s="13" t="s">
        <v>69</v>
      </c>
      <c r="I8274" s="13" t="s">
        <v>54</v>
      </c>
      <c r="J8274" s="13"/>
      <c r="K8274" s="13" t="s">
        <v>28</v>
      </c>
      <c r="L8274" s="12">
        <f t="shared" ca="1" si="1156"/>
        <v>1.3009128204901945</v>
      </c>
      <c r="M8274" s="101">
        <f t="shared" ca="1" si="1157"/>
        <v>6.8519078255218552E-2</v>
      </c>
      <c r="N8274" s="101">
        <f t="shared" ca="1" si="1164"/>
        <v>1085.6051669923017</v>
      </c>
      <c r="O8274" s="101">
        <f t="shared" ca="1" si="1158"/>
        <v>0.14036849333089199</v>
      </c>
      <c r="Q8274" s="12">
        <f t="shared" ca="1" si="1159"/>
        <v>0</v>
      </c>
      <c r="R8274" s="101">
        <f t="shared" ca="1" si="1160"/>
        <v>0</v>
      </c>
      <c r="S8274" s="13"/>
      <c r="T8274" s="101">
        <f t="shared" ca="1" si="1161"/>
        <v>6.8519078255218552E-2</v>
      </c>
      <c r="U8274" s="101">
        <f t="shared" si="1162"/>
        <v>0</v>
      </c>
      <c r="V8274" s="101">
        <f t="shared" ca="1" si="1163"/>
        <v>112.97557839283381</v>
      </c>
    </row>
    <row r="8275" spans="2:22" x14ac:dyDescent="0.3">
      <c r="B8275" s="13">
        <v>2023</v>
      </c>
      <c r="C8275" s="13">
        <v>12</v>
      </c>
      <c r="D8275" s="13">
        <v>9</v>
      </c>
      <c r="E8275" s="83" t="s">
        <v>442</v>
      </c>
      <c r="F8275" s="13">
        <v>7</v>
      </c>
      <c r="G8275" s="13">
        <v>4</v>
      </c>
      <c r="H8275" s="13" t="s">
        <v>69</v>
      </c>
      <c r="I8275" s="13" t="s">
        <v>54</v>
      </c>
      <c r="J8275" s="13"/>
      <c r="K8275" s="13" t="s">
        <v>28</v>
      </c>
      <c r="L8275" s="12">
        <f t="shared" ca="1" si="1156"/>
        <v>1.2590165328488638</v>
      </c>
      <c r="M8275" s="101">
        <f t="shared" ca="1" si="1157"/>
        <v>6.6312400785149661E-2</v>
      </c>
      <c r="N8275" s="101">
        <f t="shared" ca="1" si="1164"/>
        <v>1085.6051669923017</v>
      </c>
      <c r="O8275" s="101">
        <f t="shared" ca="1" si="1158"/>
        <v>0.1358478838943924</v>
      </c>
      <c r="Q8275" s="12">
        <f t="shared" ca="1" si="1159"/>
        <v>0</v>
      </c>
      <c r="R8275" s="101">
        <f t="shared" ca="1" si="1160"/>
        <v>0</v>
      </c>
      <c r="S8275" s="13"/>
      <c r="T8275" s="101">
        <f t="shared" ca="1" si="1161"/>
        <v>6.6312400785149661E-2</v>
      </c>
      <c r="U8275" s="101">
        <f t="shared" si="1162"/>
        <v>0</v>
      </c>
      <c r="V8275" s="101">
        <f t="shared" ca="1" si="1163"/>
        <v>113.04189079361896</v>
      </c>
    </row>
    <row r="8276" spans="2:22" x14ac:dyDescent="0.3">
      <c r="B8276" s="13">
        <v>2023</v>
      </c>
      <c r="C8276" s="13">
        <v>12</v>
      </c>
      <c r="D8276" s="13">
        <v>9</v>
      </c>
      <c r="E8276" s="83" t="s">
        <v>442</v>
      </c>
      <c r="F8276" s="13">
        <v>7</v>
      </c>
      <c r="G8276" s="13">
        <v>5</v>
      </c>
      <c r="H8276" s="13" t="s">
        <v>69</v>
      </c>
      <c r="I8276" s="13" t="s">
        <v>54</v>
      </c>
      <c r="J8276" s="13"/>
      <c r="K8276" s="13" t="s">
        <v>28</v>
      </c>
      <c r="L8276" s="12">
        <f t="shared" ca="1" si="1156"/>
        <v>1.0851181828728536</v>
      </c>
      <c r="M8276" s="101">
        <f t="shared" ca="1" si="1157"/>
        <v>5.7153174691913201E-2</v>
      </c>
      <c r="N8276" s="101">
        <f t="shared" ca="1" si="1164"/>
        <v>1085.6051669923017</v>
      </c>
      <c r="O8276" s="101">
        <f t="shared" ca="1" si="1158"/>
        <v>0.1170842519319809</v>
      </c>
      <c r="Q8276" s="12">
        <f t="shared" ca="1" si="1159"/>
        <v>0</v>
      </c>
      <c r="R8276" s="101">
        <f t="shared" ca="1" si="1160"/>
        <v>0</v>
      </c>
      <c r="S8276" s="13"/>
      <c r="T8276" s="101">
        <f t="shared" ca="1" si="1161"/>
        <v>5.7153174691913201E-2</v>
      </c>
      <c r="U8276" s="101">
        <f t="shared" si="1162"/>
        <v>0</v>
      </c>
      <c r="V8276" s="101">
        <f t="shared" ca="1" si="1163"/>
        <v>113.09904396831088</v>
      </c>
    </row>
    <row r="8277" spans="2:22" x14ac:dyDescent="0.3">
      <c r="B8277" s="13">
        <v>2023</v>
      </c>
      <c r="C8277" s="13">
        <v>12</v>
      </c>
      <c r="D8277" s="13">
        <v>9</v>
      </c>
      <c r="E8277" s="83" t="s">
        <v>442</v>
      </c>
      <c r="F8277" s="13">
        <v>7</v>
      </c>
      <c r="G8277" s="13">
        <v>6</v>
      </c>
      <c r="H8277" s="13" t="s">
        <v>69</v>
      </c>
      <c r="I8277" s="13" t="s">
        <v>54</v>
      </c>
      <c r="J8277" s="13"/>
      <c r="K8277" s="13" t="s">
        <v>28</v>
      </c>
      <c r="L8277" s="12">
        <f t="shared" ca="1" si="1156"/>
        <v>1.2912789711608363</v>
      </c>
      <c r="M8277" s="101">
        <f t="shared" ca="1" si="1157"/>
        <v>6.8011663411041257E-2</v>
      </c>
      <c r="N8277" s="101">
        <f t="shared" ca="1" si="1164"/>
        <v>1085.6051669923017</v>
      </c>
      <c r="O8277" s="101">
        <f t="shared" ca="1" si="1158"/>
        <v>0.13932900098825424</v>
      </c>
      <c r="Q8277" s="12">
        <f t="shared" ca="1" si="1159"/>
        <v>0</v>
      </c>
      <c r="R8277" s="101">
        <f t="shared" ca="1" si="1160"/>
        <v>0</v>
      </c>
      <c r="S8277" s="13"/>
      <c r="T8277" s="101">
        <f t="shared" ca="1" si="1161"/>
        <v>6.8011663411041257E-2</v>
      </c>
      <c r="U8277" s="101">
        <f t="shared" si="1162"/>
        <v>0</v>
      </c>
      <c r="V8277" s="101">
        <f t="shared" ca="1" si="1163"/>
        <v>113.16705563172192</v>
      </c>
    </row>
    <row r="8278" spans="2:22" x14ac:dyDescent="0.3">
      <c r="B8278" s="13">
        <v>2023</v>
      </c>
      <c r="C8278" s="13">
        <v>12</v>
      </c>
      <c r="D8278" s="13">
        <v>9</v>
      </c>
      <c r="E8278" s="83" t="s">
        <v>442</v>
      </c>
      <c r="F8278" s="13">
        <v>7</v>
      </c>
      <c r="G8278" s="13">
        <v>7</v>
      </c>
      <c r="H8278" s="13" t="s">
        <v>69</v>
      </c>
      <c r="I8278" s="13" t="s">
        <v>54</v>
      </c>
      <c r="J8278" s="13"/>
      <c r="K8278" s="13" t="s">
        <v>28</v>
      </c>
      <c r="L8278" s="12">
        <f t="shared" ca="1" si="1156"/>
        <v>1.0728457519473835</v>
      </c>
      <c r="M8278" s="101">
        <f t="shared" ca="1" si="1157"/>
        <v>5.6506785755068692E-2</v>
      </c>
      <c r="N8278" s="101">
        <f t="shared" ca="1" si="1164"/>
        <v>1085.6051669923017</v>
      </c>
      <c r="O8278" s="101">
        <f t="shared" ca="1" si="1158"/>
        <v>0.11576005663512268</v>
      </c>
      <c r="Q8278" s="12">
        <f t="shared" ca="1" si="1159"/>
        <v>0</v>
      </c>
      <c r="R8278" s="101">
        <f t="shared" ca="1" si="1160"/>
        <v>0</v>
      </c>
      <c r="S8278" s="13"/>
      <c r="T8278" s="101">
        <f t="shared" ca="1" si="1161"/>
        <v>5.6506785755068692E-2</v>
      </c>
      <c r="U8278" s="101">
        <f t="shared" si="1162"/>
        <v>0</v>
      </c>
      <c r="V8278" s="101">
        <f t="shared" ca="1" si="1163"/>
        <v>113.22356241747698</v>
      </c>
    </row>
    <row r="8279" spans="2:22" x14ac:dyDescent="0.3">
      <c r="B8279" s="13">
        <v>2023</v>
      </c>
      <c r="C8279" s="13">
        <v>12</v>
      </c>
      <c r="D8279" s="13">
        <v>9</v>
      </c>
      <c r="E8279" s="83" t="s">
        <v>442</v>
      </c>
      <c r="F8279" s="13">
        <v>7</v>
      </c>
      <c r="G8279" s="13">
        <v>8</v>
      </c>
      <c r="H8279" s="13" t="s">
        <v>69</v>
      </c>
      <c r="I8279" s="13" t="s">
        <v>54</v>
      </c>
      <c r="J8279" s="13"/>
      <c r="K8279" s="13" t="s">
        <v>28</v>
      </c>
      <c r="L8279" s="12">
        <f t="shared" ca="1" si="1156"/>
        <v>1.7487761000384783</v>
      </c>
      <c r="M8279" s="101">
        <f t="shared" ca="1" si="1157"/>
        <v>9.2108037189026659E-2</v>
      </c>
      <c r="N8279" s="101">
        <f t="shared" ca="1" si="1164"/>
        <v>1085.6051669923017</v>
      </c>
      <c r="O8279" s="101">
        <f t="shared" ca="1" si="1158"/>
        <v>0.18869294119415181</v>
      </c>
      <c r="Q8279" s="12">
        <f t="shared" ca="1" si="1159"/>
        <v>5.6000000000000005</v>
      </c>
      <c r="R8279" s="101">
        <f t="shared" ca="1" si="1160"/>
        <v>0.32600610313174289</v>
      </c>
      <c r="S8279" s="13"/>
      <c r="T8279" s="101">
        <f t="shared" ca="1" si="1161"/>
        <v>0</v>
      </c>
      <c r="U8279" s="101">
        <f t="shared" si="1162"/>
        <v>0</v>
      </c>
      <c r="V8279" s="101">
        <f t="shared" ca="1" si="1163"/>
        <v>112.57155021121349</v>
      </c>
    </row>
    <row r="8280" spans="2:22" x14ac:dyDescent="0.3">
      <c r="B8280" s="13">
        <v>2023</v>
      </c>
      <c r="C8280" s="13">
        <v>12</v>
      </c>
      <c r="D8280" s="13">
        <v>9</v>
      </c>
      <c r="E8280" s="83" t="s">
        <v>442</v>
      </c>
      <c r="F8280" s="13">
        <v>7</v>
      </c>
      <c r="G8280" s="13">
        <v>9</v>
      </c>
      <c r="H8280" s="13" t="s">
        <v>69</v>
      </c>
      <c r="I8280" s="13" t="s">
        <v>54</v>
      </c>
      <c r="J8280" s="13"/>
      <c r="K8280" s="13" t="s">
        <v>28</v>
      </c>
      <c r="L8280" s="12">
        <f t="shared" ca="1" si="1156"/>
        <v>2.1328448723782691</v>
      </c>
      <c r="M8280" s="101">
        <f t="shared" ca="1" si="1157"/>
        <v>0.11233693942816343</v>
      </c>
      <c r="N8280" s="101">
        <f t="shared" ca="1" si="1164"/>
        <v>1085.6051669923017</v>
      </c>
      <c r="O8280" s="101">
        <f t="shared" ca="1" si="1158"/>
        <v>0.23013396172961523</v>
      </c>
      <c r="Q8280" s="12">
        <f t="shared" ca="1" si="1159"/>
        <v>3.8138158631365418</v>
      </c>
      <c r="R8280" s="101">
        <f t="shared" ca="1" si="1160"/>
        <v>0.14229419436768778</v>
      </c>
      <c r="S8280" s="13"/>
      <c r="T8280" s="101">
        <f t="shared" ca="1" si="1161"/>
        <v>0</v>
      </c>
      <c r="U8280" s="101">
        <f t="shared" si="1162"/>
        <v>0</v>
      </c>
      <c r="V8280" s="101">
        <f t="shared" ca="1" si="1163"/>
        <v>112.2869618224781</v>
      </c>
    </row>
    <row r="8281" spans="2:22" x14ac:dyDescent="0.3">
      <c r="B8281" s="13">
        <v>2023</v>
      </c>
      <c r="C8281" s="13">
        <v>12</v>
      </c>
      <c r="D8281" s="13">
        <v>9</v>
      </c>
      <c r="E8281" s="83" t="s">
        <v>442</v>
      </c>
      <c r="F8281" s="13">
        <v>7</v>
      </c>
      <c r="G8281" s="13">
        <v>10</v>
      </c>
      <c r="H8281" s="13" t="s">
        <v>70</v>
      </c>
      <c r="I8281" s="13" t="s">
        <v>54</v>
      </c>
      <c r="J8281" s="13"/>
      <c r="K8281" s="13" t="s">
        <v>28</v>
      </c>
      <c r="L8281" s="12">
        <f t="shared" ca="1" si="1156"/>
        <v>2.2026696322995019</v>
      </c>
      <c r="M8281" s="101">
        <f t="shared" ca="1" si="1157"/>
        <v>6.973652055860223E-2</v>
      </c>
      <c r="N8281" s="101">
        <f t="shared" ca="1" si="1164"/>
        <v>1085.6051669923017</v>
      </c>
      <c r="O8281" s="101">
        <f t="shared" ca="1" si="1158"/>
        <v>6.973652055860223E-2</v>
      </c>
      <c r="Q8281" s="12">
        <f t="shared" ca="1" si="1159"/>
        <v>0</v>
      </c>
      <c r="R8281" s="101">
        <f t="shared" ca="1" si="1160"/>
        <v>0</v>
      </c>
      <c r="S8281" s="13"/>
      <c r="T8281" s="101">
        <f t="shared" ca="1" si="1161"/>
        <v>6.973652055860223E-2</v>
      </c>
      <c r="U8281" s="101">
        <f t="shared" si="1162"/>
        <v>0</v>
      </c>
      <c r="V8281" s="101">
        <f t="shared" ca="1" si="1163"/>
        <v>112.35669834303671</v>
      </c>
    </row>
    <row r="8282" spans="2:22" x14ac:dyDescent="0.3">
      <c r="B8282" s="13">
        <v>2023</v>
      </c>
      <c r="C8282" s="13">
        <v>12</v>
      </c>
      <c r="D8282" s="13">
        <v>9</v>
      </c>
      <c r="E8282" s="83" t="s">
        <v>442</v>
      </c>
      <c r="F8282" s="13">
        <v>7</v>
      </c>
      <c r="G8282" s="13">
        <v>11</v>
      </c>
      <c r="H8282" s="13" t="s">
        <v>70</v>
      </c>
      <c r="I8282" s="13" t="s">
        <v>54</v>
      </c>
      <c r="J8282" s="13"/>
      <c r="K8282" s="13" t="s">
        <v>28</v>
      </c>
      <c r="L8282" s="12">
        <f t="shared" ca="1" si="1156"/>
        <v>2.1564923946226777</v>
      </c>
      <c r="M8282" s="101">
        <f t="shared" ca="1" si="1157"/>
        <v>6.8274549213753977E-2</v>
      </c>
      <c r="N8282" s="101">
        <f t="shared" ca="1" si="1164"/>
        <v>1085.6051669923017</v>
      </c>
      <c r="O8282" s="101">
        <f t="shared" ca="1" si="1158"/>
        <v>6.8274549213753977E-2</v>
      </c>
      <c r="Q8282" s="12">
        <f t="shared" ca="1" si="1159"/>
        <v>5.6000000000000005</v>
      </c>
      <c r="R8282" s="101">
        <f t="shared" ca="1" si="1160"/>
        <v>0.2914929187951904</v>
      </c>
      <c r="S8282" s="13"/>
      <c r="T8282" s="101">
        <f t="shared" ca="1" si="1161"/>
        <v>0</v>
      </c>
      <c r="U8282" s="101">
        <f t="shared" si="1162"/>
        <v>0</v>
      </c>
      <c r="V8282" s="101">
        <f t="shared" ca="1" si="1163"/>
        <v>111.77371250544634</v>
      </c>
    </row>
    <row r="8283" spans="2:22" x14ac:dyDescent="0.3">
      <c r="B8283" s="13">
        <v>2023</v>
      </c>
      <c r="C8283" s="13">
        <v>12</v>
      </c>
      <c r="D8283" s="13">
        <v>9</v>
      </c>
      <c r="E8283" s="83" t="s">
        <v>442</v>
      </c>
      <c r="F8283" s="13">
        <v>7</v>
      </c>
      <c r="G8283" s="13">
        <v>12</v>
      </c>
      <c r="H8283" s="13" t="s">
        <v>70</v>
      </c>
      <c r="I8283" s="13" t="s">
        <v>54</v>
      </c>
      <c r="J8283" s="13"/>
      <c r="K8283" s="13" t="s">
        <v>28</v>
      </c>
      <c r="L8283" s="12">
        <f t="shared" ca="1" si="1156"/>
        <v>1.352021376825514</v>
      </c>
      <c r="M8283" s="101">
        <f t="shared" ca="1" si="1157"/>
        <v>4.2804996790295778E-2</v>
      </c>
      <c r="N8283" s="101">
        <f t="shared" ca="1" si="1164"/>
        <v>1085.6051669923017</v>
      </c>
      <c r="O8283" s="101">
        <f t="shared" ca="1" si="1158"/>
        <v>4.2804996790295778E-2</v>
      </c>
      <c r="Q8283" s="12">
        <f t="shared" ca="1" si="1159"/>
        <v>0</v>
      </c>
      <c r="R8283" s="101">
        <f t="shared" ca="1" si="1160"/>
        <v>0</v>
      </c>
      <c r="S8283" s="13"/>
      <c r="T8283" s="101">
        <f t="shared" ca="1" si="1161"/>
        <v>4.2804996790295778E-2</v>
      </c>
      <c r="U8283" s="101">
        <f t="shared" si="1162"/>
        <v>0</v>
      </c>
      <c r="V8283" s="101">
        <f t="shared" ca="1" si="1163"/>
        <v>111.81651750223664</v>
      </c>
    </row>
    <row r="8284" spans="2:22" x14ac:dyDescent="0.3">
      <c r="B8284" s="13">
        <v>2023</v>
      </c>
      <c r="C8284" s="13">
        <v>12</v>
      </c>
      <c r="D8284" s="13">
        <v>9</v>
      </c>
      <c r="E8284" s="83" t="s">
        <v>442</v>
      </c>
      <c r="F8284" s="13">
        <v>7</v>
      </c>
      <c r="G8284" s="13">
        <v>13</v>
      </c>
      <c r="H8284" s="13" t="s">
        <v>70</v>
      </c>
      <c r="I8284" s="13" t="s">
        <v>54</v>
      </c>
      <c r="J8284" s="13"/>
      <c r="K8284" s="13" t="s">
        <v>28</v>
      </c>
      <c r="L8284" s="12">
        <f t="shared" ca="1" si="1156"/>
        <v>1.078662770863968</v>
      </c>
      <c r="M8284" s="101">
        <f t="shared" ca="1" si="1157"/>
        <v>3.4150463325553229E-2</v>
      </c>
      <c r="N8284" s="101">
        <f t="shared" ca="1" si="1164"/>
        <v>1085.6051669923017</v>
      </c>
      <c r="O8284" s="101">
        <f t="shared" ca="1" si="1158"/>
        <v>3.4150463325553229E-2</v>
      </c>
      <c r="Q8284" s="12">
        <f t="shared" ca="1" si="1159"/>
        <v>1.2382413321664558</v>
      </c>
      <c r="R8284" s="101">
        <f t="shared" ca="1" si="1160"/>
        <v>1.3508325214255594E-2</v>
      </c>
      <c r="S8284" s="13"/>
      <c r="T8284" s="101">
        <f t="shared" ca="1" si="1161"/>
        <v>0</v>
      </c>
      <c r="U8284" s="101">
        <f t="shared" si="1162"/>
        <v>0</v>
      </c>
      <c r="V8284" s="101">
        <f t="shared" ca="1" si="1163"/>
        <v>111.78950085180811</v>
      </c>
    </row>
    <row r="8285" spans="2:22" x14ac:dyDescent="0.3">
      <c r="B8285" s="13">
        <v>2023</v>
      </c>
      <c r="C8285" s="13">
        <v>12</v>
      </c>
      <c r="D8285" s="13">
        <v>9</v>
      </c>
      <c r="E8285" s="83" t="s">
        <v>442</v>
      </c>
      <c r="F8285" s="13">
        <v>7</v>
      </c>
      <c r="G8285" s="13">
        <v>14</v>
      </c>
      <c r="H8285" s="13" t="s">
        <v>70</v>
      </c>
      <c r="I8285" s="13" t="s">
        <v>54</v>
      </c>
      <c r="J8285" s="13"/>
      <c r="K8285" s="13" t="s">
        <v>28</v>
      </c>
      <c r="L8285" s="12">
        <f t="shared" ca="1" si="1156"/>
        <v>1.9412958220885324</v>
      </c>
      <c r="M8285" s="101">
        <f t="shared" ca="1" si="1157"/>
        <v>6.1461425727322938E-2</v>
      </c>
      <c r="N8285" s="101">
        <f t="shared" ca="1" si="1164"/>
        <v>1085.6051669923017</v>
      </c>
      <c r="O8285" s="101">
        <f t="shared" ca="1" si="1158"/>
        <v>6.1461425727322938E-2</v>
      </c>
      <c r="Q8285" s="12">
        <f t="shared" ca="1" si="1159"/>
        <v>4.3142062430884769</v>
      </c>
      <c r="R8285" s="101">
        <f t="shared" ca="1" si="1160"/>
        <v>0.20086686713764529</v>
      </c>
      <c r="S8285" s="13"/>
      <c r="T8285" s="101">
        <f t="shared" ca="1" si="1161"/>
        <v>0</v>
      </c>
      <c r="U8285" s="101">
        <f t="shared" si="1162"/>
        <v>0</v>
      </c>
      <c r="V8285" s="101">
        <f t="shared" ca="1" si="1163"/>
        <v>111.38776711753282</v>
      </c>
    </row>
    <row r="8286" spans="2:22" x14ac:dyDescent="0.3">
      <c r="B8286" s="13">
        <v>2023</v>
      </c>
      <c r="C8286" s="13">
        <v>12</v>
      </c>
      <c r="D8286" s="13">
        <v>9</v>
      </c>
      <c r="E8286" s="83" t="s">
        <v>442</v>
      </c>
      <c r="F8286" s="13">
        <v>7</v>
      </c>
      <c r="G8286" s="13">
        <v>15</v>
      </c>
      <c r="H8286" s="13" t="s">
        <v>70</v>
      </c>
      <c r="I8286" s="13" t="s">
        <v>54</v>
      </c>
      <c r="J8286" s="13"/>
      <c r="K8286" s="13" t="s">
        <v>28</v>
      </c>
      <c r="L8286" s="12">
        <f t="shared" ca="1" si="1156"/>
        <v>1.5654943920070117</v>
      </c>
      <c r="M8286" s="101">
        <f t="shared" ca="1" si="1157"/>
        <v>4.9563552450941989E-2</v>
      </c>
      <c r="N8286" s="101">
        <f t="shared" ca="1" si="1164"/>
        <v>1085.6051669923017</v>
      </c>
      <c r="O8286" s="101">
        <f t="shared" ca="1" si="1158"/>
        <v>4.9563552450941989E-2</v>
      </c>
      <c r="Q8286" s="12">
        <f t="shared" ca="1" si="1159"/>
        <v>5.4908690008907151</v>
      </c>
      <c r="R8286" s="101">
        <f t="shared" ca="1" si="1160"/>
        <v>0.33228296064200546</v>
      </c>
      <c r="S8286" s="13"/>
      <c r="T8286" s="101">
        <f t="shared" ca="1" si="1161"/>
        <v>0</v>
      </c>
      <c r="U8286" s="101">
        <f t="shared" si="1162"/>
        <v>0</v>
      </c>
      <c r="V8286" s="101">
        <f t="shared" ca="1" si="1163"/>
        <v>110.72320119624881</v>
      </c>
    </row>
    <row r="8287" spans="2:22" x14ac:dyDescent="0.3">
      <c r="B8287" s="13">
        <v>2023</v>
      </c>
      <c r="C8287" s="13">
        <v>12</v>
      </c>
      <c r="D8287" s="13">
        <v>9</v>
      </c>
      <c r="E8287" s="83" t="s">
        <v>442</v>
      </c>
      <c r="F8287" s="13">
        <v>7</v>
      </c>
      <c r="G8287" s="13">
        <v>16</v>
      </c>
      <c r="H8287" s="13" t="s">
        <v>71</v>
      </c>
      <c r="I8287" s="13" t="s">
        <v>54</v>
      </c>
      <c r="J8287" s="13"/>
      <c r="K8287" s="13" t="s">
        <v>28</v>
      </c>
      <c r="L8287" s="12">
        <f t="shared" ca="1" si="1156"/>
        <v>1.7307305828645168</v>
      </c>
      <c r="M8287" s="101">
        <f t="shared" ca="1" si="1157"/>
        <v>0.15076394107332808</v>
      </c>
      <c r="N8287" s="101">
        <f t="shared" ca="1" si="1164"/>
        <v>1085.946842054869</v>
      </c>
      <c r="O8287" s="101">
        <f t="shared" ca="1" si="1158"/>
        <v>0.48780641478036402</v>
      </c>
      <c r="Q8287" s="12">
        <f t="shared" ca="1" si="1159"/>
        <v>5.6000000000000005</v>
      </c>
      <c r="R8287" s="101">
        <f t="shared" ca="1" si="1160"/>
        <v>0.32753365616051872</v>
      </c>
      <c r="S8287" s="13"/>
      <c r="T8287" s="101">
        <f t="shared" ca="1" si="1161"/>
        <v>0</v>
      </c>
      <c r="U8287" s="101">
        <f t="shared" ca="1" si="1162"/>
        <v>0.34167506256717001</v>
      </c>
      <c r="V8287" s="101">
        <f t="shared" ca="1" si="1163"/>
        <v>110.40980894649493</v>
      </c>
    </row>
    <row r="8288" spans="2:22" x14ac:dyDescent="0.3">
      <c r="B8288" s="13">
        <v>2023</v>
      </c>
      <c r="C8288" s="13">
        <v>12</v>
      </c>
      <c r="D8288" s="13">
        <v>9</v>
      </c>
      <c r="E8288" s="83" t="s">
        <v>442</v>
      </c>
      <c r="F8288" s="13">
        <v>7</v>
      </c>
      <c r="G8288" s="13">
        <v>17</v>
      </c>
      <c r="H8288" s="13" t="s">
        <v>71</v>
      </c>
      <c r="I8288" s="13" t="s">
        <v>54</v>
      </c>
      <c r="J8288" s="13"/>
      <c r="K8288" s="13" t="s">
        <v>28</v>
      </c>
      <c r="L8288" s="12">
        <f t="shared" ca="1" si="1156"/>
        <v>2.2070433815873138</v>
      </c>
      <c r="M8288" s="101">
        <f t="shared" ca="1" si="1157"/>
        <v>0.19225554897007091</v>
      </c>
      <c r="N8288" s="101">
        <f t="shared" ca="1" si="1164"/>
        <v>1086.3825492024507</v>
      </c>
      <c r="O8288" s="101">
        <f t="shared" ca="1" si="1158"/>
        <v>0.62205517710038438</v>
      </c>
      <c r="Q8288" s="12">
        <f t="shared" ca="1" si="1159"/>
        <v>1.1418165921848344</v>
      </c>
      <c r="R8288" s="101">
        <f t="shared" ca="1" si="1160"/>
        <v>0</v>
      </c>
      <c r="S8288" s="13"/>
      <c r="T8288" s="101">
        <f t="shared" ca="1" si="1161"/>
        <v>9.2791905624849985E-2</v>
      </c>
      <c r="U8288" s="101">
        <f t="shared" ca="1" si="1162"/>
        <v>0.43570714758169554</v>
      </c>
      <c r="V8288" s="101">
        <f t="shared" ca="1" si="1163"/>
        <v>110.93830799970148</v>
      </c>
    </row>
    <row r="8289" spans="2:22" x14ac:dyDescent="0.3">
      <c r="B8289" s="13">
        <v>2023</v>
      </c>
      <c r="C8289" s="13">
        <v>12</v>
      </c>
      <c r="D8289" s="13">
        <v>9</v>
      </c>
      <c r="E8289" s="83" t="s">
        <v>442</v>
      </c>
      <c r="F8289" s="13">
        <v>7</v>
      </c>
      <c r="G8289" s="13">
        <v>18</v>
      </c>
      <c r="H8289" s="13" t="s">
        <v>71</v>
      </c>
      <c r="I8289" s="13" t="s">
        <v>54</v>
      </c>
      <c r="J8289" s="13"/>
      <c r="K8289" s="13" t="s">
        <v>28</v>
      </c>
      <c r="L8289" s="12">
        <f t="shared" ca="1" si="1156"/>
        <v>1.7547636584816158</v>
      </c>
      <c r="M8289" s="101">
        <f t="shared" ca="1" si="1157"/>
        <v>0.15285746229033356</v>
      </c>
      <c r="N8289" s="101">
        <f t="shared" ca="1" si="1164"/>
        <v>1086.7289687946959</v>
      </c>
      <c r="O8289" s="101">
        <f t="shared" ca="1" si="1158"/>
        <v>0.49458013714304339</v>
      </c>
      <c r="Q8289" s="12">
        <f t="shared" ca="1" si="1159"/>
        <v>0</v>
      </c>
      <c r="R8289" s="101">
        <f t="shared" ca="1" si="1160"/>
        <v>0</v>
      </c>
      <c r="S8289" s="13"/>
      <c r="T8289" s="101">
        <f t="shared" ca="1" si="1161"/>
        <v>0.15285746229033356</v>
      </c>
      <c r="U8289" s="101">
        <f t="shared" ca="1" si="1162"/>
        <v>0.34641959224524566</v>
      </c>
      <c r="V8289" s="101">
        <f t="shared" ca="1" si="1163"/>
        <v>111.43758505423705</v>
      </c>
    </row>
    <row r="8290" spans="2:22" x14ac:dyDescent="0.3">
      <c r="B8290" s="13">
        <v>2023</v>
      </c>
      <c r="C8290" s="13">
        <v>12</v>
      </c>
      <c r="D8290" s="13">
        <v>9</v>
      </c>
      <c r="E8290" s="83" t="s">
        <v>442</v>
      </c>
      <c r="F8290" s="13">
        <v>7</v>
      </c>
      <c r="G8290" s="13">
        <v>19</v>
      </c>
      <c r="H8290" s="13" t="s">
        <v>71</v>
      </c>
      <c r="I8290" s="13" t="s">
        <v>54</v>
      </c>
      <c r="J8290" s="13"/>
      <c r="K8290" s="13" t="s">
        <v>28</v>
      </c>
      <c r="L8290" s="12">
        <f t="shared" ca="1" si="1156"/>
        <v>1.9382609382309226</v>
      </c>
      <c r="M8290" s="101">
        <f t="shared" ca="1" si="1157"/>
        <v>0.16884191032929569</v>
      </c>
      <c r="N8290" s="101">
        <f t="shared" ca="1" si="1164"/>
        <v>1087.1116138082516</v>
      </c>
      <c r="O8290" s="101">
        <f t="shared" ca="1" si="1158"/>
        <v>0.54629884544038554</v>
      </c>
      <c r="Q8290" s="12">
        <f t="shared" ca="1" si="1159"/>
        <v>0</v>
      </c>
      <c r="R8290" s="101">
        <f t="shared" ca="1" si="1160"/>
        <v>0</v>
      </c>
      <c r="S8290" s="13"/>
      <c r="T8290" s="101">
        <f t="shared" ca="1" si="1161"/>
        <v>0.16884191032929569</v>
      </c>
      <c r="U8290" s="101">
        <f t="shared" ca="1" si="1162"/>
        <v>0.3826450135557547</v>
      </c>
      <c r="V8290" s="101">
        <f t="shared" ca="1" si="1163"/>
        <v>111.9890719781221</v>
      </c>
    </row>
    <row r="8291" spans="2:22" x14ac:dyDescent="0.3">
      <c r="B8291" s="13">
        <v>2023</v>
      </c>
      <c r="C8291" s="13">
        <v>12</v>
      </c>
      <c r="D8291" s="13">
        <v>9</v>
      </c>
      <c r="E8291" s="83" t="s">
        <v>442</v>
      </c>
      <c r="F8291" s="13">
        <v>7</v>
      </c>
      <c r="G8291" s="13">
        <v>20</v>
      </c>
      <c r="H8291" s="13" t="s">
        <v>69</v>
      </c>
      <c r="I8291" s="13" t="s">
        <v>54</v>
      </c>
      <c r="J8291" s="13"/>
      <c r="K8291" s="13" t="s">
        <v>28</v>
      </c>
      <c r="L8291" s="12">
        <f t="shared" ca="1" si="1156"/>
        <v>2.5431803339870145</v>
      </c>
      <c r="M8291" s="101">
        <f t="shared" ca="1" si="1157"/>
        <v>0.13394930819109604</v>
      </c>
      <c r="N8291" s="101">
        <f t="shared" ca="1" si="1164"/>
        <v>1087.1116138082516</v>
      </c>
      <c r="O8291" s="101">
        <f t="shared" ca="1" si="1158"/>
        <v>0.27440915803719884</v>
      </c>
      <c r="Q8291" s="12">
        <f t="shared" ca="1" si="1159"/>
        <v>0</v>
      </c>
      <c r="R8291" s="101">
        <f t="shared" ca="1" si="1160"/>
        <v>0</v>
      </c>
      <c r="S8291" s="13"/>
      <c r="T8291" s="101">
        <f t="shared" ca="1" si="1161"/>
        <v>0.13394930819109604</v>
      </c>
      <c r="U8291" s="101">
        <f t="shared" si="1162"/>
        <v>0</v>
      </c>
      <c r="V8291" s="101">
        <f t="shared" ca="1" si="1163"/>
        <v>112.12302128631319</v>
      </c>
    </row>
    <row r="8292" spans="2:22" x14ac:dyDescent="0.3">
      <c r="B8292" s="13">
        <v>2023</v>
      </c>
      <c r="C8292" s="13">
        <v>12</v>
      </c>
      <c r="D8292" s="13">
        <v>9</v>
      </c>
      <c r="E8292" s="83" t="s">
        <v>442</v>
      </c>
      <c r="F8292" s="13">
        <v>7</v>
      </c>
      <c r="G8292" s="13">
        <v>21</v>
      </c>
      <c r="H8292" s="13" t="s">
        <v>69</v>
      </c>
      <c r="I8292" s="13" t="s">
        <v>54</v>
      </c>
      <c r="J8292" s="13"/>
      <c r="K8292" s="13" t="s">
        <v>28</v>
      </c>
      <c r="L8292" s="12">
        <f t="shared" ca="1" si="1156"/>
        <v>2.2418179881387301</v>
      </c>
      <c r="M8292" s="101">
        <f t="shared" ca="1" si="1157"/>
        <v>0.11807655343526692</v>
      </c>
      <c r="N8292" s="101">
        <f t="shared" ca="1" si="1164"/>
        <v>1087.1116138082516</v>
      </c>
      <c r="O8292" s="101">
        <f t="shared" ca="1" si="1158"/>
        <v>0.24189216092016896</v>
      </c>
      <c r="Q8292" s="12">
        <f t="shared" ca="1" si="1159"/>
        <v>0</v>
      </c>
      <c r="R8292" s="101">
        <f t="shared" ca="1" si="1160"/>
        <v>0</v>
      </c>
      <c r="S8292" s="13"/>
      <c r="T8292" s="101">
        <f t="shared" ca="1" si="1161"/>
        <v>0.11807655343526692</v>
      </c>
      <c r="U8292" s="101">
        <f t="shared" si="1162"/>
        <v>0</v>
      </c>
      <c r="V8292" s="101">
        <f t="shared" ca="1" si="1163"/>
        <v>112.24109783974846</v>
      </c>
    </row>
    <row r="8293" spans="2:22" x14ac:dyDescent="0.3">
      <c r="B8293" s="13">
        <v>2023</v>
      </c>
      <c r="C8293" s="13">
        <v>12</v>
      </c>
      <c r="D8293" s="13">
        <v>9</v>
      </c>
      <c r="E8293" s="83" t="s">
        <v>442</v>
      </c>
      <c r="F8293" s="13">
        <v>7</v>
      </c>
      <c r="G8293" s="13">
        <v>22</v>
      </c>
      <c r="H8293" s="13" t="s">
        <v>69</v>
      </c>
      <c r="I8293" s="13" t="s">
        <v>54</v>
      </c>
      <c r="J8293" s="13"/>
      <c r="K8293" s="13" t="s">
        <v>28</v>
      </c>
      <c r="L8293" s="12">
        <f t="shared" ca="1" si="1156"/>
        <v>1.8562404390473939</v>
      </c>
      <c r="M8293" s="101">
        <f t="shared" ca="1" si="1157"/>
        <v>9.7768183924626245E-2</v>
      </c>
      <c r="N8293" s="101">
        <f t="shared" ca="1" si="1164"/>
        <v>1087.1116138082516</v>
      </c>
      <c r="O8293" s="101">
        <f t="shared" ca="1" si="1158"/>
        <v>0.2002883433732138</v>
      </c>
      <c r="Q8293" s="12">
        <f t="shared" ca="1" si="1159"/>
        <v>0</v>
      </c>
      <c r="R8293" s="101">
        <f t="shared" ca="1" si="1160"/>
        <v>0</v>
      </c>
      <c r="S8293" s="13"/>
      <c r="T8293" s="101">
        <f t="shared" ca="1" si="1161"/>
        <v>9.7768183924626245E-2</v>
      </c>
      <c r="U8293" s="101">
        <f t="shared" si="1162"/>
        <v>0</v>
      </c>
      <c r="V8293" s="101">
        <f t="shared" ca="1" si="1163"/>
        <v>112.33886602367309</v>
      </c>
    </row>
    <row r="8294" spans="2:22" x14ac:dyDescent="0.3">
      <c r="B8294" s="13">
        <v>2023</v>
      </c>
      <c r="C8294" s="13">
        <v>12</v>
      </c>
      <c r="D8294" s="13">
        <v>9</v>
      </c>
      <c r="E8294" s="83" t="s">
        <v>442</v>
      </c>
      <c r="F8294" s="13">
        <v>7</v>
      </c>
      <c r="G8294" s="13">
        <v>23</v>
      </c>
      <c r="H8294" s="13" t="s">
        <v>69</v>
      </c>
      <c r="I8294" s="13" t="s">
        <v>54</v>
      </c>
      <c r="J8294" s="13"/>
      <c r="K8294" s="13" t="s">
        <v>28</v>
      </c>
      <c r="L8294" s="12">
        <f t="shared" ca="1" si="1156"/>
        <v>2.7730275681277847</v>
      </c>
      <c r="M8294" s="101">
        <f t="shared" ca="1" si="1157"/>
        <v>0.14605536201329042</v>
      </c>
      <c r="N8294" s="101">
        <f t="shared" ca="1" si="1164"/>
        <v>1087.1116138082516</v>
      </c>
      <c r="O8294" s="101">
        <f t="shared" ca="1" si="1158"/>
        <v>0.29920967460098796</v>
      </c>
      <c r="Q8294" s="12">
        <f t="shared" ca="1" si="1159"/>
        <v>0</v>
      </c>
      <c r="R8294" s="101">
        <f t="shared" ca="1" si="1160"/>
        <v>0</v>
      </c>
      <c r="S8294" s="13"/>
      <c r="T8294" s="101">
        <f t="shared" ca="1" si="1161"/>
        <v>0.14605536201329042</v>
      </c>
      <c r="U8294" s="101">
        <f t="shared" si="1162"/>
        <v>0</v>
      </c>
      <c r="V8294" s="101">
        <f t="shared" ca="1" si="1163"/>
        <v>112.48492138568638</v>
      </c>
    </row>
    <row r="8295" spans="2:22" x14ac:dyDescent="0.3">
      <c r="B8295" s="13">
        <v>2023</v>
      </c>
      <c r="C8295" s="13">
        <v>12</v>
      </c>
      <c r="D8295" s="13">
        <v>10</v>
      </c>
      <c r="E8295" s="83" t="s">
        <v>443</v>
      </c>
      <c r="F8295" s="13">
        <v>1</v>
      </c>
      <c r="G8295" s="13">
        <v>0</v>
      </c>
      <c r="H8295" s="13" t="s">
        <v>69</v>
      </c>
      <c r="I8295" s="13" t="s">
        <v>54</v>
      </c>
      <c r="J8295" s="13"/>
      <c r="K8295" s="13" t="s">
        <v>28</v>
      </c>
      <c r="L8295" s="12">
        <f t="shared" ca="1" si="1156"/>
        <v>2.175494120223822</v>
      </c>
      <c r="M8295" s="101">
        <f t="shared" ca="1" si="1157"/>
        <v>0.1145832753121887</v>
      </c>
      <c r="N8295" s="101">
        <f t="shared" ca="1" si="1164"/>
        <v>1087.1116138082516</v>
      </c>
      <c r="O8295" s="101">
        <f t="shared" ca="1" si="1158"/>
        <v>0.2347358155721504</v>
      </c>
      <c r="Q8295" s="12">
        <f t="shared" ca="1" si="1159"/>
        <v>0</v>
      </c>
      <c r="R8295" s="101">
        <f t="shared" ca="1" si="1160"/>
        <v>0</v>
      </c>
      <c r="S8295" s="13"/>
      <c r="T8295" s="101">
        <f t="shared" ca="1" si="1161"/>
        <v>0.1145832753121887</v>
      </c>
      <c r="U8295" s="101">
        <f t="shared" si="1162"/>
        <v>0</v>
      </c>
      <c r="V8295" s="101">
        <f t="shared" ca="1" si="1163"/>
        <v>112.59950466099856</v>
      </c>
    </row>
    <row r="8296" spans="2:22" x14ac:dyDescent="0.3">
      <c r="B8296" s="13">
        <v>2023</v>
      </c>
      <c r="C8296" s="13">
        <v>12</v>
      </c>
      <c r="D8296" s="13">
        <v>10</v>
      </c>
      <c r="E8296" s="83" t="s">
        <v>443</v>
      </c>
      <c r="F8296" s="13">
        <v>1</v>
      </c>
      <c r="G8296" s="13">
        <v>1</v>
      </c>
      <c r="H8296" s="13" t="s">
        <v>69</v>
      </c>
      <c r="I8296" s="13" t="s">
        <v>54</v>
      </c>
      <c r="J8296" s="13"/>
      <c r="K8296" s="13" t="s">
        <v>28</v>
      </c>
      <c r="L8296" s="12">
        <f t="shared" ca="1" si="1156"/>
        <v>1.1282904236064875</v>
      </c>
      <c r="M8296" s="101">
        <f t="shared" ca="1" si="1157"/>
        <v>5.9427056611353696E-2</v>
      </c>
      <c r="N8296" s="101">
        <f t="shared" ca="1" si="1164"/>
        <v>1087.1116138082516</v>
      </c>
      <c r="O8296" s="101">
        <f t="shared" ca="1" si="1158"/>
        <v>0.12174253670714</v>
      </c>
      <c r="Q8296" s="12">
        <f t="shared" ca="1" si="1159"/>
        <v>0</v>
      </c>
      <c r="R8296" s="101">
        <f t="shared" ca="1" si="1160"/>
        <v>0</v>
      </c>
      <c r="S8296" s="13"/>
      <c r="T8296" s="101">
        <f t="shared" ca="1" si="1161"/>
        <v>5.9427056611353696E-2</v>
      </c>
      <c r="U8296" s="101">
        <f t="shared" si="1162"/>
        <v>0</v>
      </c>
      <c r="V8296" s="101">
        <f t="shared" ca="1" si="1163"/>
        <v>112.65893171760992</v>
      </c>
    </row>
    <row r="8297" spans="2:22" x14ac:dyDescent="0.3">
      <c r="B8297" s="13">
        <v>2023</v>
      </c>
      <c r="C8297" s="13">
        <v>12</v>
      </c>
      <c r="D8297" s="13">
        <v>10</v>
      </c>
      <c r="E8297" s="83" t="s">
        <v>443</v>
      </c>
      <c r="F8297" s="13">
        <v>1</v>
      </c>
      <c r="G8297" s="13">
        <v>2</v>
      </c>
      <c r="H8297" s="13" t="s">
        <v>69</v>
      </c>
      <c r="I8297" s="13" t="s">
        <v>54</v>
      </c>
      <c r="J8297" s="13"/>
      <c r="K8297" s="13" t="s">
        <v>28</v>
      </c>
      <c r="L8297" s="12">
        <f t="shared" ca="1" si="1156"/>
        <v>1.1435629600649324</v>
      </c>
      <c r="M8297" s="101">
        <f t="shared" ca="1" si="1157"/>
        <v>6.0231461106619991E-2</v>
      </c>
      <c r="N8297" s="101">
        <f t="shared" ca="1" si="1164"/>
        <v>1087.1116138082516</v>
      </c>
      <c r="O8297" s="101">
        <f t="shared" ca="1" si="1158"/>
        <v>0.1233904433910062</v>
      </c>
      <c r="Q8297" s="12">
        <f t="shared" ca="1" si="1159"/>
        <v>0</v>
      </c>
      <c r="R8297" s="101">
        <f t="shared" ca="1" si="1160"/>
        <v>0</v>
      </c>
      <c r="S8297" s="13"/>
      <c r="T8297" s="101">
        <f t="shared" ca="1" si="1161"/>
        <v>6.0231461106619991E-2</v>
      </c>
      <c r="U8297" s="101">
        <f t="shared" si="1162"/>
        <v>0</v>
      </c>
      <c r="V8297" s="101">
        <f t="shared" ca="1" si="1163"/>
        <v>112.71916317871654</v>
      </c>
    </row>
    <row r="8298" spans="2:22" x14ac:dyDescent="0.3">
      <c r="B8298" s="13">
        <v>2023</v>
      </c>
      <c r="C8298" s="13">
        <v>12</v>
      </c>
      <c r="D8298" s="13">
        <v>10</v>
      </c>
      <c r="E8298" s="83" t="s">
        <v>443</v>
      </c>
      <c r="F8298" s="13">
        <v>1</v>
      </c>
      <c r="G8298" s="13">
        <v>3</v>
      </c>
      <c r="H8298" s="13" t="s">
        <v>69</v>
      </c>
      <c r="I8298" s="13" t="s">
        <v>54</v>
      </c>
      <c r="J8298" s="13"/>
      <c r="K8298" s="13" t="s">
        <v>28</v>
      </c>
      <c r="L8298" s="12">
        <f t="shared" ca="1" si="1156"/>
        <v>1.2387795417057583</v>
      </c>
      <c r="M8298" s="101">
        <f t="shared" ca="1" si="1157"/>
        <v>6.5246518461642297E-2</v>
      </c>
      <c r="N8298" s="101">
        <f t="shared" ca="1" si="1164"/>
        <v>1087.1116138082516</v>
      </c>
      <c r="O8298" s="101">
        <f t="shared" ca="1" si="1158"/>
        <v>0.13366431255005132</v>
      </c>
      <c r="Q8298" s="12">
        <f t="shared" ca="1" si="1159"/>
        <v>0</v>
      </c>
      <c r="R8298" s="101">
        <f t="shared" ca="1" si="1160"/>
        <v>0</v>
      </c>
      <c r="S8298" s="13"/>
      <c r="T8298" s="101">
        <f t="shared" ca="1" si="1161"/>
        <v>6.5246518461642297E-2</v>
      </c>
      <c r="U8298" s="101">
        <f t="shared" si="1162"/>
        <v>0</v>
      </c>
      <c r="V8298" s="101">
        <f t="shared" ca="1" si="1163"/>
        <v>112.78440969717819</v>
      </c>
    </row>
    <row r="8299" spans="2:22" x14ac:dyDescent="0.3">
      <c r="B8299" s="13">
        <v>2023</v>
      </c>
      <c r="C8299" s="13">
        <v>12</v>
      </c>
      <c r="D8299" s="13">
        <v>10</v>
      </c>
      <c r="E8299" s="83" t="s">
        <v>443</v>
      </c>
      <c r="F8299" s="13">
        <v>1</v>
      </c>
      <c r="G8299" s="13">
        <v>4</v>
      </c>
      <c r="H8299" s="13" t="s">
        <v>69</v>
      </c>
      <c r="I8299" s="13" t="s">
        <v>54</v>
      </c>
      <c r="J8299" s="13"/>
      <c r="K8299" s="13" t="s">
        <v>28</v>
      </c>
      <c r="L8299" s="12">
        <f t="shared" ca="1" si="1156"/>
        <v>0.99080127607595003</v>
      </c>
      <c r="M8299" s="101">
        <f t="shared" ca="1" si="1157"/>
        <v>5.2185503210920289E-2</v>
      </c>
      <c r="N8299" s="101">
        <f t="shared" ca="1" si="1164"/>
        <v>1087.1116138082516</v>
      </c>
      <c r="O8299" s="101">
        <f t="shared" ca="1" si="1158"/>
        <v>0.106907457688595</v>
      </c>
      <c r="Q8299" s="12">
        <f t="shared" ca="1" si="1159"/>
        <v>0</v>
      </c>
      <c r="R8299" s="101">
        <f t="shared" ca="1" si="1160"/>
        <v>0</v>
      </c>
      <c r="S8299" s="13"/>
      <c r="T8299" s="101">
        <f t="shared" ca="1" si="1161"/>
        <v>5.2185503210920289E-2</v>
      </c>
      <c r="U8299" s="101">
        <f t="shared" si="1162"/>
        <v>0</v>
      </c>
      <c r="V8299" s="101">
        <f t="shared" ca="1" si="1163"/>
        <v>112.83659520038911</v>
      </c>
    </row>
    <row r="8300" spans="2:22" x14ac:dyDescent="0.3">
      <c r="B8300" s="13">
        <v>2023</v>
      </c>
      <c r="C8300" s="13">
        <v>12</v>
      </c>
      <c r="D8300" s="13">
        <v>10</v>
      </c>
      <c r="E8300" s="83" t="s">
        <v>443</v>
      </c>
      <c r="F8300" s="13">
        <v>1</v>
      </c>
      <c r="G8300" s="13">
        <v>5</v>
      </c>
      <c r="H8300" s="13" t="s">
        <v>69</v>
      </c>
      <c r="I8300" s="13" t="s">
        <v>54</v>
      </c>
      <c r="J8300" s="13"/>
      <c r="K8300" s="13" t="s">
        <v>28</v>
      </c>
      <c r="L8300" s="12">
        <f t="shared" ca="1" si="1156"/>
        <v>1.2306420812007273</v>
      </c>
      <c r="M8300" s="101">
        <f t="shared" ca="1" si="1157"/>
        <v>6.4817918416842313E-2</v>
      </c>
      <c r="N8300" s="101">
        <f t="shared" ca="1" si="1164"/>
        <v>1087.1116138082516</v>
      </c>
      <c r="O8300" s="101">
        <f t="shared" ca="1" si="1158"/>
        <v>0.13278628056155847</v>
      </c>
      <c r="Q8300" s="12">
        <f t="shared" ca="1" si="1159"/>
        <v>0</v>
      </c>
      <c r="R8300" s="101">
        <f t="shared" ca="1" si="1160"/>
        <v>0</v>
      </c>
      <c r="S8300" s="13"/>
      <c r="T8300" s="101">
        <f t="shared" ca="1" si="1161"/>
        <v>6.4817918416842313E-2</v>
      </c>
      <c r="U8300" s="101">
        <f t="shared" si="1162"/>
        <v>0</v>
      </c>
      <c r="V8300" s="101">
        <f t="shared" ca="1" si="1163"/>
        <v>112.90141311880595</v>
      </c>
    </row>
    <row r="8301" spans="2:22" x14ac:dyDescent="0.3">
      <c r="B8301" s="13">
        <v>2023</v>
      </c>
      <c r="C8301" s="13">
        <v>12</v>
      </c>
      <c r="D8301" s="13">
        <v>10</v>
      </c>
      <c r="E8301" s="83" t="s">
        <v>443</v>
      </c>
      <c r="F8301" s="13">
        <v>1</v>
      </c>
      <c r="G8301" s="13">
        <v>6</v>
      </c>
      <c r="H8301" s="13" t="s">
        <v>69</v>
      </c>
      <c r="I8301" s="13" t="s">
        <v>54</v>
      </c>
      <c r="J8301" s="13"/>
      <c r="K8301" s="13" t="s">
        <v>28</v>
      </c>
      <c r="L8301" s="12">
        <f t="shared" ca="1" si="1156"/>
        <v>1.0345088631211583</v>
      </c>
      <c r="M8301" s="101">
        <f t="shared" ca="1" si="1157"/>
        <v>5.4487581820591408E-2</v>
      </c>
      <c r="N8301" s="101">
        <f t="shared" ca="1" si="1164"/>
        <v>1087.1116138082516</v>
      </c>
      <c r="O8301" s="101">
        <f t="shared" ca="1" si="1158"/>
        <v>0.11162350633077298</v>
      </c>
      <c r="Q8301" s="12">
        <f t="shared" ca="1" si="1159"/>
        <v>0</v>
      </c>
      <c r="R8301" s="101">
        <f t="shared" ca="1" si="1160"/>
        <v>0</v>
      </c>
      <c r="S8301" s="13"/>
      <c r="T8301" s="101">
        <f t="shared" ca="1" si="1161"/>
        <v>5.4487581820591408E-2</v>
      </c>
      <c r="U8301" s="101">
        <f t="shared" si="1162"/>
        <v>0</v>
      </c>
      <c r="V8301" s="101">
        <f t="shared" ca="1" si="1163"/>
        <v>112.95590070062654</v>
      </c>
    </row>
    <row r="8302" spans="2:22" x14ac:dyDescent="0.3">
      <c r="B8302" s="13">
        <v>2023</v>
      </c>
      <c r="C8302" s="13">
        <v>12</v>
      </c>
      <c r="D8302" s="13">
        <v>10</v>
      </c>
      <c r="E8302" s="83" t="s">
        <v>443</v>
      </c>
      <c r="F8302" s="13">
        <v>1</v>
      </c>
      <c r="G8302" s="13">
        <v>7</v>
      </c>
      <c r="H8302" s="13" t="s">
        <v>69</v>
      </c>
      <c r="I8302" s="13" t="s">
        <v>54</v>
      </c>
      <c r="J8302" s="13"/>
      <c r="K8302" s="13" t="s">
        <v>28</v>
      </c>
      <c r="L8302" s="12">
        <f t="shared" ca="1" si="1156"/>
        <v>1.153677717508218</v>
      </c>
      <c r="M8302" s="101">
        <f t="shared" ca="1" si="1157"/>
        <v>6.0764205381157843E-2</v>
      </c>
      <c r="N8302" s="101">
        <f t="shared" ca="1" si="1164"/>
        <v>1087.1116138082516</v>
      </c>
      <c r="O8302" s="101">
        <f t="shared" ca="1" si="1158"/>
        <v>0.12448182571913671</v>
      </c>
      <c r="Q8302" s="12">
        <f t="shared" ca="1" si="1159"/>
        <v>5.6000000000000005</v>
      </c>
      <c r="R8302" s="101">
        <f t="shared" ca="1" si="1160"/>
        <v>0.37638118121292941</v>
      </c>
      <c r="S8302" s="13"/>
      <c r="T8302" s="101">
        <f t="shared" ca="1" si="1161"/>
        <v>0</v>
      </c>
      <c r="U8302" s="101">
        <f t="shared" si="1162"/>
        <v>0</v>
      </c>
      <c r="V8302" s="101">
        <f t="shared" ca="1" si="1163"/>
        <v>112.20313833820067</v>
      </c>
    </row>
    <row r="8303" spans="2:22" x14ac:dyDescent="0.3">
      <c r="B8303" s="13">
        <v>2023</v>
      </c>
      <c r="C8303" s="13">
        <v>12</v>
      </c>
      <c r="D8303" s="13">
        <v>10</v>
      </c>
      <c r="E8303" s="83" t="s">
        <v>443</v>
      </c>
      <c r="F8303" s="13">
        <v>1</v>
      </c>
      <c r="G8303" s="13">
        <v>8</v>
      </c>
      <c r="H8303" s="13" t="s">
        <v>69</v>
      </c>
      <c r="I8303" s="13" t="s">
        <v>54</v>
      </c>
      <c r="J8303" s="13"/>
      <c r="K8303" s="13" t="s">
        <v>28</v>
      </c>
      <c r="L8303" s="12">
        <f t="shared" ca="1" si="1156"/>
        <v>1.3484704161156569</v>
      </c>
      <c r="M8303" s="101">
        <f t="shared" ca="1" si="1157"/>
        <v>7.1023936816811656E-2</v>
      </c>
      <c r="N8303" s="101">
        <f t="shared" ca="1" si="1164"/>
        <v>1087.1116138082516</v>
      </c>
      <c r="O8303" s="101">
        <f t="shared" ca="1" si="1158"/>
        <v>0.14549995789887937</v>
      </c>
      <c r="Q8303" s="12">
        <f t="shared" ca="1" si="1159"/>
        <v>5.6000000000000005</v>
      </c>
      <c r="R8303" s="101">
        <f t="shared" ca="1" si="1160"/>
        <v>0.35989197927580968</v>
      </c>
      <c r="S8303" s="13"/>
      <c r="T8303" s="101">
        <f t="shared" ca="1" si="1161"/>
        <v>0</v>
      </c>
      <c r="U8303" s="101">
        <f t="shared" si="1162"/>
        <v>0</v>
      </c>
      <c r="V8303" s="101">
        <f t="shared" ca="1" si="1163"/>
        <v>111.48335437964904</v>
      </c>
    </row>
    <row r="8304" spans="2:22" x14ac:dyDescent="0.3">
      <c r="B8304" s="13">
        <v>2023</v>
      </c>
      <c r="C8304" s="13">
        <v>12</v>
      </c>
      <c r="D8304" s="13">
        <v>10</v>
      </c>
      <c r="E8304" s="83" t="s">
        <v>443</v>
      </c>
      <c r="F8304" s="13">
        <v>1</v>
      </c>
      <c r="G8304" s="13">
        <v>9</v>
      </c>
      <c r="H8304" s="13" t="s">
        <v>69</v>
      </c>
      <c r="I8304" s="13" t="s">
        <v>54</v>
      </c>
      <c r="J8304" s="13"/>
      <c r="K8304" s="13" t="s">
        <v>28</v>
      </c>
      <c r="L8304" s="12">
        <f t="shared" ca="1" si="1156"/>
        <v>2.0024796716593669</v>
      </c>
      <c r="M8304" s="101">
        <f t="shared" ca="1" si="1157"/>
        <v>0.10547060430629886</v>
      </c>
      <c r="N8304" s="101">
        <f t="shared" ca="1" si="1164"/>
        <v>1087.1116138082516</v>
      </c>
      <c r="O8304" s="101">
        <f t="shared" ca="1" si="1158"/>
        <v>0.21606755657204568</v>
      </c>
      <c r="Q8304" s="12">
        <f t="shared" ca="1" si="1159"/>
        <v>5.6000000000000005</v>
      </c>
      <c r="R8304" s="101">
        <f t="shared" ca="1" si="1160"/>
        <v>0.30453009579403467</v>
      </c>
      <c r="S8304" s="13"/>
      <c r="T8304" s="101">
        <f t="shared" ca="1" si="1161"/>
        <v>0</v>
      </c>
      <c r="U8304" s="101">
        <f t="shared" si="1162"/>
        <v>0</v>
      </c>
      <c r="V8304" s="101">
        <f t="shared" ca="1" si="1163"/>
        <v>110.87429418806097</v>
      </c>
    </row>
    <row r="8305" spans="2:22" x14ac:dyDescent="0.3">
      <c r="B8305" s="13">
        <v>2023</v>
      </c>
      <c r="C8305" s="13">
        <v>12</v>
      </c>
      <c r="D8305" s="13">
        <v>10</v>
      </c>
      <c r="E8305" s="83" t="s">
        <v>443</v>
      </c>
      <c r="F8305" s="13">
        <v>1</v>
      </c>
      <c r="G8305" s="13">
        <v>10</v>
      </c>
      <c r="H8305" s="13" t="s">
        <v>70</v>
      </c>
      <c r="I8305" s="13" t="s">
        <v>54</v>
      </c>
      <c r="J8305" s="13"/>
      <c r="K8305" s="13" t="s">
        <v>28</v>
      </c>
      <c r="L8305" s="12">
        <f t="shared" ca="1" si="1156"/>
        <v>0.98660909127275453</v>
      </c>
      <c r="M8305" s="101">
        <f t="shared" ca="1" si="1157"/>
        <v>3.1236043829695408E-2</v>
      </c>
      <c r="N8305" s="101">
        <f t="shared" ca="1" si="1164"/>
        <v>1087.1116138082516</v>
      </c>
      <c r="O8305" s="101">
        <f t="shared" ca="1" si="1158"/>
        <v>3.1236043829695408E-2</v>
      </c>
      <c r="Q8305" s="12">
        <f t="shared" ca="1" si="1159"/>
        <v>5.6000000000000005</v>
      </c>
      <c r="R8305" s="101">
        <f t="shared" ca="1" si="1160"/>
        <v>0.39052354042376142</v>
      </c>
      <c r="S8305" s="13"/>
      <c r="T8305" s="101">
        <f t="shared" ca="1" si="1161"/>
        <v>0</v>
      </c>
      <c r="U8305" s="101">
        <f t="shared" si="1162"/>
        <v>0</v>
      </c>
      <c r="V8305" s="101">
        <f t="shared" ca="1" si="1163"/>
        <v>110.09324710721346</v>
      </c>
    </row>
    <row r="8306" spans="2:22" x14ac:dyDescent="0.3">
      <c r="B8306" s="13">
        <v>2023</v>
      </c>
      <c r="C8306" s="13">
        <v>12</v>
      </c>
      <c r="D8306" s="13">
        <v>10</v>
      </c>
      <c r="E8306" s="83" t="s">
        <v>443</v>
      </c>
      <c r="F8306" s="13">
        <v>1</v>
      </c>
      <c r="G8306" s="13">
        <v>11</v>
      </c>
      <c r="H8306" s="13" t="s">
        <v>70</v>
      </c>
      <c r="I8306" s="13" t="s">
        <v>54</v>
      </c>
      <c r="J8306" s="13"/>
      <c r="K8306" s="13" t="s">
        <v>28</v>
      </c>
      <c r="L8306" s="12">
        <f t="shared" ca="1" si="1156"/>
        <v>1.4921936765169517</v>
      </c>
      <c r="M8306" s="101">
        <f t="shared" ca="1" si="1157"/>
        <v>4.7242851798526692E-2</v>
      </c>
      <c r="N8306" s="101">
        <f t="shared" ca="1" si="1164"/>
        <v>1087.1116138082516</v>
      </c>
      <c r="O8306" s="101">
        <f t="shared" ca="1" si="1158"/>
        <v>4.7242851798526692E-2</v>
      </c>
      <c r="Q8306" s="12">
        <f t="shared" ca="1" si="1159"/>
        <v>5.6000000000000005</v>
      </c>
      <c r="R8306" s="101">
        <f t="shared" ca="1" si="1160"/>
        <v>0.34772580528284008</v>
      </c>
      <c r="S8306" s="13"/>
      <c r="T8306" s="101">
        <f t="shared" ca="1" si="1161"/>
        <v>0</v>
      </c>
      <c r="U8306" s="101">
        <f t="shared" si="1162"/>
        <v>0</v>
      </c>
      <c r="V8306" s="101">
        <f t="shared" ca="1" si="1163"/>
        <v>109.39779549664779</v>
      </c>
    </row>
    <row r="8307" spans="2:22" x14ac:dyDescent="0.3">
      <c r="B8307" s="13">
        <v>2023</v>
      </c>
      <c r="C8307" s="13">
        <v>12</v>
      </c>
      <c r="D8307" s="13">
        <v>10</v>
      </c>
      <c r="E8307" s="83" t="s">
        <v>443</v>
      </c>
      <c r="F8307" s="13">
        <v>1</v>
      </c>
      <c r="G8307" s="13">
        <v>12</v>
      </c>
      <c r="H8307" s="13" t="s">
        <v>70</v>
      </c>
      <c r="I8307" s="13" t="s">
        <v>54</v>
      </c>
      <c r="J8307" s="13"/>
      <c r="K8307" s="13" t="s">
        <v>28</v>
      </c>
      <c r="L8307" s="12">
        <f t="shared" ca="1" si="1156"/>
        <v>1.7163480228387573</v>
      </c>
      <c r="M8307" s="101">
        <f t="shared" ca="1" si="1157"/>
        <v>5.4339578403075059E-2</v>
      </c>
      <c r="N8307" s="101">
        <f t="shared" ca="1" si="1164"/>
        <v>1087.1116138082516</v>
      </c>
      <c r="O8307" s="101">
        <f t="shared" ca="1" si="1158"/>
        <v>5.4339578403075059E-2</v>
      </c>
      <c r="Q8307" s="12">
        <f t="shared" ca="1" si="1159"/>
        <v>5.6000000000000005</v>
      </c>
      <c r="R8307" s="101">
        <f t="shared" ca="1" si="1160"/>
        <v>0.32875113986669924</v>
      </c>
      <c r="S8307" s="13"/>
      <c r="T8307" s="101">
        <f t="shared" ca="1" si="1161"/>
        <v>0</v>
      </c>
      <c r="U8307" s="101">
        <f t="shared" si="1162"/>
        <v>0</v>
      </c>
      <c r="V8307" s="101">
        <f t="shared" ca="1" si="1163"/>
        <v>108.7402932169144</v>
      </c>
    </row>
    <row r="8308" spans="2:22" x14ac:dyDescent="0.3">
      <c r="B8308" s="13">
        <v>2023</v>
      </c>
      <c r="C8308" s="13">
        <v>12</v>
      </c>
      <c r="D8308" s="13">
        <v>10</v>
      </c>
      <c r="E8308" s="83" t="s">
        <v>443</v>
      </c>
      <c r="F8308" s="13">
        <v>1</v>
      </c>
      <c r="G8308" s="13">
        <v>13</v>
      </c>
      <c r="H8308" s="13" t="s">
        <v>70</v>
      </c>
      <c r="I8308" s="13" t="s">
        <v>54</v>
      </c>
      <c r="J8308" s="13"/>
      <c r="K8308" s="13" t="s">
        <v>28</v>
      </c>
      <c r="L8308" s="12">
        <f t="shared" ca="1" si="1156"/>
        <v>1.4864486208440104</v>
      </c>
      <c r="M8308" s="101">
        <f t="shared" ca="1" si="1157"/>
        <v>4.7060963335921371E-2</v>
      </c>
      <c r="N8308" s="101">
        <f t="shared" ca="1" si="1164"/>
        <v>1087.1116138082516</v>
      </c>
      <c r="O8308" s="101">
        <f t="shared" ca="1" si="1158"/>
        <v>4.7060963335921371E-2</v>
      </c>
      <c r="Q8308" s="12">
        <f t="shared" ca="1" si="1159"/>
        <v>3.6604193234793705</v>
      </c>
      <c r="R8308" s="101">
        <f t="shared" ca="1" si="1160"/>
        <v>0.18402661997808326</v>
      </c>
      <c r="S8308" s="13"/>
      <c r="T8308" s="101">
        <f t="shared" ca="1" si="1161"/>
        <v>0</v>
      </c>
      <c r="U8308" s="101">
        <f t="shared" si="1162"/>
        <v>0</v>
      </c>
      <c r="V8308" s="101">
        <f t="shared" ca="1" si="1163"/>
        <v>108.37223997695823</v>
      </c>
    </row>
    <row r="8309" spans="2:22" x14ac:dyDescent="0.3">
      <c r="B8309" s="13">
        <v>2023</v>
      </c>
      <c r="C8309" s="13">
        <v>12</v>
      </c>
      <c r="D8309" s="13">
        <v>10</v>
      </c>
      <c r="E8309" s="83" t="s">
        <v>443</v>
      </c>
      <c r="F8309" s="13">
        <v>1</v>
      </c>
      <c r="G8309" s="13">
        <v>14</v>
      </c>
      <c r="H8309" s="13" t="s">
        <v>70</v>
      </c>
      <c r="I8309" s="13" t="s">
        <v>54</v>
      </c>
      <c r="J8309" s="13"/>
      <c r="K8309" s="13" t="s">
        <v>28</v>
      </c>
      <c r="L8309" s="12">
        <f t="shared" ca="1" si="1156"/>
        <v>1.5145364655311269</v>
      </c>
      <c r="M8309" s="101">
        <f t="shared" ca="1" si="1157"/>
        <v>4.7950224498715478E-2</v>
      </c>
      <c r="N8309" s="101">
        <f t="shared" ca="1" si="1164"/>
        <v>1087.1116138082516</v>
      </c>
      <c r="O8309" s="101">
        <f t="shared" ca="1" si="1158"/>
        <v>4.7950224498715478E-2</v>
      </c>
      <c r="Q8309" s="12">
        <f t="shared" ca="1" si="1159"/>
        <v>5.6000000000000005</v>
      </c>
      <c r="R8309" s="101">
        <f t="shared" ca="1" si="1160"/>
        <v>0.34583448819279017</v>
      </c>
      <c r="S8309" s="13"/>
      <c r="T8309" s="101">
        <f t="shared" ca="1" si="1161"/>
        <v>0</v>
      </c>
      <c r="U8309" s="101">
        <f t="shared" si="1162"/>
        <v>0</v>
      </c>
      <c r="V8309" s="101">
        <f t="shared" ca="1" si="1163"/>
        <v>107.68057100057264</v>
      </c>
    </row>
    <row r="8310" spans="2:22" x14ac:dyDescent="0.3">
      <c r="B8310" s="13">
        <v>2023</v>
      </c>
      <c r="C8310" s="13">
        <v>12</v>
      </c>
      <c r="D8310" s="13">
        <v>10</v>
      </c>
      <c r="E8310" s="83" t="s">
        <v>443</v>
      </c>
      <c r="F8310" s="13">
        <v>1</v>
      </c>
      <c r="G8310" s="13">
        <v>15</v>
      </c>
      <c r="H8310" s="13" t="s">
        <v>70</v>
      </c>
      <c r="I8310" s="13" t="s">
        <v>54</v>
      </c>
      <c r="J8310" s="13"/>
      <c r="K8310" s="13" t="s">
        <v>28</v>
      </c>
      <c r="L8310" s="12">
        <f t="shared" ca="1" si="1156"/>
        <v>1.8577885238739626</v>
      </c>
      <c r="M8310" s="101">
        <f t="shared" ca="1" si="1157"/>
        <v>5.8817584665849659E-2</v>
      </c>
      <c r="N8310" s="101">
        <f t="shared" ca="1" si="1164"/>
        <v>1087.1116138082516</v>
      </c>
      <c r="O8310" s="101">
        <f t="shared" ca="1" si="1158"/>
        <v>5.8817584665849659E-2</v>
      </c>
      <c r="Q8310" s="12">
        <f t="shared" ca="1" si="1159"/>
        <v>5.6000000000000005</v>
      </c>
      <c r="R8310" s="101">
        <f t="shared" ca="1" si="1160"/>
        <v>0.3167782014540691</v>
      </c>
      <c r="S8310" s="13"/>
      <c r="T8310" s="101">
        <f t="shared" ca="1" si="1161"/>
        <v>0</v>
      </c>
      <c r="U8310" s="101">
        <f t="shared" si="1162"/>
        <v>0</v>
      </c>
      <c r="V8310" s="101">
        <f t="shared" ca="1" si="1163"/>
        <v>107.0470145976645</v>
      </c>
    </row>
    <row r="8311" spans="2:22" x14ac:dyDescent="0.3">
      <c r="B8311" s="13">
        <v>2023</v>
      </c>
      <c r="C8311" s="13">
        <v>12</v>
      </c>
      <c r="D8311" s="13">
        <v>10</v>
      </c>
      <c r="E8311" s="83" t="s">
        <v>443</v>
      </c>
      <c r="F8311" s="13">
        <v>1</v>
      </c>
      <c r="G8311" s="13">
        <v>16</v>
      </c>
      <c r="H8311" s="13" t="s">
        <v>71</v>
      </c>
      <c r="I8311" s="13" t="s">
        <v>54</v>
      </c>
      <c r="J8311" s="13"/>
      <c r="K8311" s="13" t="s">
        <v>28</v>
      </c>
      <c r="L8311" s="12">
        <f t="shared" ca="1" si="1156"/>
        <v>1.9347975143554408</v>
      </c>
      <c r="M8311" s="101">
        <f t="shared" ca="1" si="1157"/>
        <v>0.16854021147550247</v>
      </c>
      <c r="N8311" s="101">
        <f t="shared" ca="1" si="1164"/>
        <v>1087.4935750842105</v>
      </c>
      <c r="O8311" s="101">
        <f t="shared" ca="1" si="1158"/>
        <v>0.54532267942108092</v>
      </c>
      <c r="Q8311" s="12">
        <f t="shared" ca="1" si="1159"/>
        <v>1.5287121974620712</v>
      </c>
      <c r="R8311" s="101">
        <f t="shared" ca="1" si="1160"/>
        <v>0</v>
      </c>
      <c r="S8311" s="13"/>
      <c r="T8311" s="101">
        <f t="shared" ca="1" si="1161"/>
        <v>3.5374091954581424E-2</v>
      </c>
      <c r="U8311" s="101">
        <f t="shared" ca="1" si="1162"/>
        <v>0.38196127595900331</v>
      </c>
      <c r="V8311" s="101">
        <f t="shared" ca="1" si="1163"/>
        <v>107.46434996557808</v>
      </c>
    </row>
    <row r="8312" spans="2:22" x14ac:dyDescent="0.3">
      <c r="B8312" s="13">
        <v>2023</v>
      </c>
      <c r="C8312" s="13">
        <v>12</v>
      </c>
      <c r="D8312" s="13">
        <v>10</v>
      </c>
      <c r="E8312" s="83" t="s">
        <v>443</v>
      </c>
      <c r="F8312" s="13">
        <v>1</v>
      </c>
      <c r="G8312" s="13">
        <v>17</v>
      </c>
      <c r="H8312" s="13" t="s">
        <v>71</v>
      </c>
      <c r="I8312" s="13" t="s">
        <v>54</v>
      </c>
      <c r="J8312" s="13"/>
      <c r="K8312" s="13" t="s">
        <v>28</v>
      </c>
      <c r="L8312" s="12">
        <f t="shared" ca="1" si="1156"/>
        <v>1.6438407119443244</v>
      </c>
      <c r="M8312" s="101">
        <f t="shared" ca="1" si="1157"/>
        <v>0.14319496441747009</v>
      </c>
      <c r="N8312" s="101">
        <f t="shared" ca="1" si="1164"/>
        <v>1087.8180966380935</v>
      </c>
      <c r="O8312" s="101">
        <f t="shared" ca="1" si="1158"/>
        <v>0.46331650466150781</v>
      </c>
      <c r="Q8312" s="12">
        <f t="shared" ca="1" si="1159"/>
        <v>5.6000000000000005</v>
      </c>
      <c r="R8312" s="101">
        <f t="shared" ca="1" si="1160"/>
        <v>0.33488888373391301</v>
      </c>
      <c r="S8312" s="13"/>
      <c r="T8312" s="101">
        <f t="shared" ca="1" si="1161"/>
        <v>0</v>
      </c>
      <c r="U8312" s="101">
        <f t="shared" ca="1" si="1162"/>
        <v>0.32452155388300868</v>
      </c>
      <c r="V8312" s="101">
        <f t="shared" ca="1" si="1163"/>
        <v>107.11909375199326</v>
      </c>
    </row>
    <row r="8313" spans="2:22" x14ac:dyDescent="0.3">
      <c r="B8313" s="13">
        <v>2023</v>
      </c>
      <c r="C8313" s="13">
        <v>12</v>
      </c>
      <c r="D8313" s="13">
        <v>10</v>
      </c>
      <c r="E8313" s="83" t="s">
        <v>443</v>
      </c>
      <c r="F8313" s="13">
        <v>1</v>
      </c>
      <c r="G8313" s="13">
        <v>18</v>
      </c>
      <c r="H8313" s="13" t="s">
        <v>71</v>
      </c>
      <c r="I8313" s="13" t="s">
        <v>54</v>
      </c>
      <c r="J8313" s="13"/>
      <c r="K8313" s="13" t="s">
        <v>28</v>
      </c>
      <c r="L8313" s="12">
        <f t="shared" ca="1" si="1156"/>
        <v>2.472136097096735</v>
      </c>
      <c r="M8313" s="101">
        <f t="shared" ca="1" si="1157"/>
        <v>0.2153477754180966</v>
      </c>
      <c r="N8313" s="101">
        <f t="shared" ca="1" si="1164"/>
        <v>1088.3061375059287</v>
      </c>
      <c r="O8313" s="101">
        <f t="shared" ca="1" si="1158"/>
        <v>0.69677155896671472</v>
      </c>
      <c r="Q8313" s="12">
        <f t="shared" ca="1" si="1159"/>
        <v>0</v>
      </c>
      <c r="R8313" s="101">
        <f t="shared" ca="1" si="1160"/>
        <v>0</v>
      </c>
      <c r="S8313" s="13"/>
      <c r="T8313" s="101">
        <f t="shared" ca="1" si="1161"/>
        <v>0.2153477754180966</v>
      </c>
      <c r="U8313" s="101">
        <f t="shared" ca="1" si="1162"/>
        <v>0.48804086783518047</v>
      </c>
      <c r="V8313" s="101">
        <f t="shared" ca="1" si="1163"/>
        <v>107.82248239524654</v>
      </c>
    </row>
    <row r="8314" spans="2:22" x14ac:dyDescent="0.3">
      <c r="B8314" s="13">
        <v>2023</v>
      </c>
      <c r="C8314" s="13">
        <v>12</v>
      </c>
      <c r="D8314" s="13">
        <v>10</v>
      </c>
      <c r="E8314" s="83" t="s">
        <v>443</v>
      </c>
      <c r="F8314" s="13">
        <v>1</v>
      </c>
      <c r="G8314" s="13">
        <v>19</v>
      </c>
      <c r="H8314" s="13" t="s">
        <v>71</v>
      </c>
      <c r="I8314" s="13" t="s">
        <v>54</v>
      </c>
      <c r="J8314" s="13"/>
      <c r="K8314" s="13" t="s">
        <v>28</v>
      </c>
      <c r="L8314" s="12">
        <f t="shared" ca="1" si="1156"/>
        <v>2.0903123321407673</v>
      </c>
      <c r="M8314" s="101">
        <f t="shared" ca="1" si="1157"/>
        <v>0.18208710725278227</v>
      </c>
      <c r="N8314" s="101">
        <f t="shared" ca="1" si="1164"/>
        <v>1088.7187999988323</v>
      </c>
      <c r="O8314" s="101">
        <f t="shared" ca="1" si="1158"/>
        <v>0.58915453081387525</v>
      </c>
      <c r="Q8314" s="12">
        <f t="shared" ca="1" si="1159"/>
        <v>0</v>
      </c>
      <c r="R8314" s="101">
        <f t="shared" ca="1" si="1160"/>
        <v>0</v>
      </c>
      <c r="S8314" s="13"/>
      <c r="T8314" s="101">
        <f t="shared" ca="1" si="1161"/>
        <v>0.18208710725278227</v>
      </c>
      <c r="U8314" s="101">
        <f t="shared" ca="1" si="1162"/>
        <v>0.41266249290345652</v>
      </c>
      <c r="V8314" s="101">
        <f t="shared" ca="1" si="1163"/>
        <v>108.41723199540277</v>
      </c>
    </row>
    <row r="8315" spans="2:22" x14ac:dyDescent="0.3">
      <c r="B8315" s="13">
        <v>2023</v>
      </c>
      <c r="C8315" s="13">
        <v>12</v>
      </c>
      <c r="D8315" s="13">
        <v>10</v>
      </c>
      <c r="E8315" s="83" t="s">
        <v>443</v>
      </c>
      <c r="F8315" s="13">
        <v>1</v>
      </c>
      <c r="G8315" s="13">
        <v>20</v>
      </c>
      <c r="H8315" s="13" t="s">
        <v>69</v>
      </c>
      <c r="I8315" s="13" t="s">
        <v>54</v>
      </c>
      <c r="J8315" s="13"/>
      <c r="K8315" s="13" t="s">
        <v>28</v>
      </c>
      <c r="L8315" s="12">
        <f t="shared" ca="1" si="1156"/>
        <v>2.34216934331736</v>
      </c>
      <c r="M8315" s="101">
        <f t="shared" ca="1" si="1157"/>
        <v>0.12336205931252536</v>
      </c>
      <c r="N8315" s="101">
        <f t="shared" ca="1" si="1164"/>
        <v>1088.7187999988323</v>
      </c>
      <c r="O8315" s="101">
        <f t="shared" ca="1" si="1158"/>
        <v>0.25272007214394315</v>
      </c>
      <c r="Q8315" s="12">
        <f t="shared" ca="1" si="1159"/>
        <v>0</v>
      </c>
      <c r="R8315" s="101">
        <f t="shared" ca="1" si="1160"/>
        <v>0</v>
      </c>
      <c r="S8315" s="13"/>
      <c r="T8315" s="101">
        <f t="shared" ca="1" si="1161"/>
        <v>0.12336205931252536</v>
      </c>
      <c r="U8315" s="101">
        <f t="shared" si="1162"/>
        <v>0</v>
      </c>
      <c r="V8315" s="101">
        <f t="shared" ca="1" si="1163"/>
        <v>108.5405940547153</v>
      </c>
    </row>
    <row r="8316" spans="2:22" x14ac:dyDescent="0.3">
      <c r="B8316" s="13">
        <v>2023</v>
      </c>
      <c r="C8316" s="13">
        <v>12</v>
      </c>
      <c r="D8316" s="13">
        <v>10</v>
      </c>
      <c r="E8316" s="83" t="s">
        <v>443</v>
      </c>
      <c r="F8316" s="13">
        <v>1</v>
      </c>
      <c r="G8316" s="13">
        <v>21</v>
      </c>
      <c r="H8316" s="13" t="s">
        <v>69</v>
      </c>
      <c r="I8316" s="13" t="s">
        <v>54</v>
      </c>
      <c r="J8316" s="13"/>
      <c r="K8316" s="13" t="s">
        <v>28</v>
      </c>
      <c r="L8316" s="12">
        <f t="shared" ca="1" si="1156"/>
        <v>2.4508477187137552</v>
      </c>
      <c r="M8316" s="101">
        <f t="shared" ca="1" si="1157"/>
        <v>0.12908614934465348</v>
      </c>
      <c r="N8316" s="101">
        <f t="shared" ca="1" si="1164"/>
        <v>1088.7187999988323</v>
      </c>
      <c r="O8316" s="101">
        <f t="shared" ca="1" si="1158"/>
        <v>0.26444646884921419</v>
      </c>
      <c r="Q8316" s="12">
        <f t="shared" ca="1" si="1159"/>
        <v>0</v>
      </c>
      <c r="R8316" s="101">
        <f t="shared" ca="1" si="1160"/>
        <v>0</v>
      </c>
      <c r="S8316" s="13"/>
      <c r="T8316" s="101">
        <f t="shared" ca="1" si="1161"/>
        <v>0.12908614934465348</v>
      </c>
      <c r="U8316" s="101">
        <f t="shared" si="1162"/>
        <v>0</v>
      </c>
      <c r="V8316" s="101">
        <f t="shared" ca="1" si="1163"/>
        <v>108.66968020405996</v>
      </c>
    </row>
    <row r="8317" spans="2:22" x14ac:dyDescent="0.3">
      <c r="B8317" s="13">
        <v>2023</v>
      </c>
      <c r="C8317" s="13">
        <v>12</v>
      </c>
      <c r="D8317" s="13">
        <v>10</v>
      </c>
      <c r="E8317" s="83" t="s">
        <v>443</v>
      </c>
      <c r="F8317" s="13">
        <v>1</v>
      </c>
      <c r="G8317" s="13">
        <v>22</v>
      </c>
      <c r="H8317" s="13" t="s">
        <v>69</v>
      </c>
      <c r="I8317" s="13" t="s">
        <v>54</v>
      </c>
      <c r="J8317" s="13"/>
      <c r="K8317" s="13" t="s">
        <v>28</v>
      </c>
      <c r="L8317" s="12">
        <f t="shared" ca="1" si="1156"/>
        <v>2.3451519931260401</v>
      </c>
      <c r="M8317" s="101">
        <f t="shared" ca="1" si="1157"/>
        <v>0.12351915547794853</v>
      </c>
      <c r="N8317" s="101">
        <f t="shared" ca="1" si="1164"/>
        <v>1088.7187999988323</v>
      </c>
      <c r="O8317" s="101">
        <f t="shared" ca="1" si="1158"/>
        <v>0.25304190005829974</v>
      </c>
      <c r="Q8317" s="12">
        <f t="shared" ca="1" si="1159"/>
        <v>0</v>
      </c>
      <c r="R8317" s="101">
        <f t="shared" ca="1" si="1160"/>
        <v>0</v>
      </c>
      <c r="S8317" s="13"/>
      <c r="T8317" s="101">
        <f t="shared" ca="1" si="1161"/>
        <v>0.12351915547794853</v>
      </c>
      <c r="U8317" s="101">
        <f t="shared" si="1162"/>
        <v>0</v>
      </c>
      <c r="V8317" s="101">
        <f t="shared" ca="1" si="1163"/>
        <v>108.79319935953791</v>
      </c>
    </row>
    <row r="8318" spans="2:22" x14ac:dyDescent="0.3">
      <c r="B8318" s="13">
        <v>2023</v>
      </c>
      <c r="C8318" s="13">
        <v>12</v>
      </c>
      <c r="D8318" s="13">
        <v>10</v>
      </c>
      <c r="E8318" s="83" t="s">
        <v>443</v>
      </c>
      <c r="F8318" s="13">
        <v>1</v>
      </c>
      <c r="G8318" s="13">
        <v>23</v>
      </c>
      <c r="H8318" s="13" t="s">
        <v>69</v>
      </c>
      <c r="I8318" s="13" t="s">
        <v>54</v>
      </c>
      <c r="J8318" s="13"/>
      <c r="K8318" s="13" t="s">
        <v>28</v>
      </c>
      <c r="L8318" s="12">
        <f t="shared" ca="1" si="1156"/>
        <v>1.9029527530335324</v>
      </c>
      <c r="M8318" s="101">
        <f t="shared" ca="1" si="1157"/>
        <v>0.10022852150227615</v>
      </c>
      <c r="N8318" s="101">
        <f t="shared" ca="1" si="1164"/>
        <v>1088.7187999988323</v>
      </c>
      <c r="O8318" s="101">
        <f t="shared" ca="1" si="1158"/>
        <v>0.20532860205231815</v>
      </c>
      <c r="Q8318" s="12">
        <f t="shared" ca="1" si="1159"/>
        <v>0</v>
      </c>
      <c r="R8318" s="101">
        <f t="shared" ca="1" si="1160"/>
        <v>0</v>
      </c>
      <c r="S8318" s="13"/>
      <c r="T8318" s="101">
        <f t="shared" ca="1" si="1161"/>
        <v>0.10022852150227615</v>
      </c>
      <c r="U8318" s="101">
        <f t="shared" si="1162"/>
        <v>0</v>
      </c>
      <c r="V8318" s="101">
        <f t="shared" ca="1" si="1163"/>
        <v>108.89342788104018</v>
      </c>
    </row>
    <row r="8319" spans="2:22" x14ac:dyDescent="0.3">
      <c r="B8319" s="13">
        <v>2023</v>
      </c>
      <c r="C8319" s="13">
        <v>12</v>
      </c>
      <c r="D8319" s="13">
        <v>11</v>
      </c>
      <c r="E8319" s="83" t="s">
        <v>444</v>
      </c>
      <c r="F8319" s="13">
        <v>2</v>
      </c>
      <c r="G8319" s="13">
        <v>0</v>
      </c>
      <c r="H8319" s="13" t="s">
        <v>69</v>
      </c>
      <c r="I8319" s="13" t="s">
        <v>54</v>
      </c>
      <c r="J8319" s="13"/>
      <c r="K8319" s="13" t="s">
        <v>27</v>
      </c>
      <c r="L8319" s="12">
        <f t="shared" ca="1" si="1156"/>
        <v>1.7128820619857374</v>
      </c>
      <c r="M8319" s="101">
        <f t="shared" ca="1" si="1157"/>
        <v>9.021749820478879E-2</v>
      </c>
      <c r="N8319" s="101">
        <f t="shared" ca="1" si="1164"/>
        <v>1088.7187999988323</v>
      </c>
      <c r="O8319" s="101">
        <f t="shared" ca="1" si="1158"/>
        <v>0.18481997448826107</v>
      </c>
      <c r="Q8319" s="12">
        <f t="shared" ca="1" si="1159"/>
        <v>0</v>
      </c>
      <c r="R8319" s="101">
        <f t="shared" ca="1" si="1160"/>
        <v>0</v>
      </c>
      <c r="S8319" s="13"/>
      <c r="T8319" s="101">
        <f t="shared" ca="1" si="1161"/>
        <v>9.021749820478879E-2</v>
      </c>
      <c r="U8319" s="101">
        <f t="shared" si="1162"/>
        <v>0</v>
      </c>
      <c r="V8319" s="101">
        <f t="shared" ca="1" si="1163"/>
        <v>108.98364537924498</v>
      </c>
    </row>
    <row r="8320" spans="2:22" x14ac:dyDescent="0.3">
      <c r="B8320" s="13">
        <v>2023</v>
      </c>
      <c r="C8320" s="13">
        <v>12</v>
      </c>
      <c r="D8320" s="13">
        <v>11</v>
      </c>
      <c r="E8320" s="83" t="s">
        <v>444</v>
      </c>
      <c r="F8320" s="13">
        <v>2</v>
      </c>
      <c r="G8320" s="13">
        <v>1</v>
      </c>
      <c r="H8320" s="13" t="s">
        <v>69</v>
      </c>
      <c r="I8320" s="13" t="s">
        <v>54</v>
      </c>
      <c r="J8320" s="13"/>
      <c r="K8320" s="13" t="s">
        <v>27</v>
      </c>
      <c r="L8320" s="12">
        <f t="shared" ref="L8320:L8383" ca="1" si="1165">IF(K8320="Weekday",_xlfn.NORM.INV(RAND(),VLOOKUP(G8320,$J$5:$N$28,4),VLOOKUP(G8320,$J$5:$N$28,5)),_xlfn.NORM.INV(RAND(),VLOOKUP(G8320,$P$5:$T$28,4),VLOOKUP(G8320,$P$5:$T$28,5)))*VLOOKUP(C8320,$P$32:$R$43,3)</f>
        <v>1.2645671887528165</v>
      </c>
      <c r="M8320" s="101">
        <f t="shared" ref="M8320:M8383" ca="1" si="1166">IF(I8320="Winter",VLOOKUP(G8320,$J$40:$L$43,3),VLOOKUP(G8320,$J$40:$L$43,2))*L8320</f>
        <v>6.6604753831610852E-2</v>
      </c>
      <c r="N8320" s="101">
        <f t="shared" ca="1" si="1164"/>
        <v>1088.7187999988323</v>
      </c>
      <c r="O8320" s="101">
        <f t="shared" ref="O8320:O8383" ca="1" si="1167">IF(I8320="Winter",VLOOKUP(G8320,$J$46:$L$49,3),VLOOKUP(G8320,$J$46:$L$49,2))*L8320</f>
        <v>0.13644679966642889</v>
      </c>
      <c r="Q8320" s="12">
        <f t="shared" ref="Q8320:Q8383" ca="1" si="1168">MIN(MAX(AND(IF(G8320&gt;=VLOOKUP(C8320,$O$46:$T$57,5),1,0),IF(G8320&lt;=VLOOKUP(C8320,$O$46:$T$57,6),1,0))*$G$50*_xlfn.NORM.INV(RAND(),VLOOKUP(C8320,$B$4:$F$15,4),VLOOKUP(C8320,$B$4:$F$15,4)),0),0.2)*$G$51</f>
        <v>0</v>
      </c>
      <c r="R8320" s="101">
        <f t="shared" ref="R8320:R8383" ca="1" si="1169">MAX(Q8320-L8320,0)*$G$52</f>
        <v>0</v>
      </c>
      <c r="S8320" s="13"/>
      <c r="T8320" s="101">
        <f t="shared" ref="T8320:T8383" ca="1" si="1170">MAX(L8320-Q8320,0)*IF(I8320="Winter",VLOOKUP(G8320,$J$40:$L$43,3),VLOOKUP(G8320,$J$40:$L$43,2))</f>
        <v>6.6604753831610852E-2</v>
      </c>
      <c r="U8320" s="101">
        <f t="shared" si="1162"/>
        <v>0</v>
      </c>
      <c r="V8320" s="101">
        <f t="shared" ca="1" si="1163"/>
        <v>109.05025013307659</v>
      </c>
    </row>
    <row r="8321" spans="2:22" x14ac:dyDescent="0.3">
      <c r="B8321" s="13">
        <v>2023</v>
      </c>
      <c r="C8321" s="13">
        <v>12</v>
      </c>
      <c r="D8321" s="13">
        <v>11</v>
      </c>
      <c r="E8321" s="83" t="s">
        <v>444</v>
      </c>
      <c r="F8321" s="13">
        <v>2</v>
      </c>
      <c r="G8321" s="13">
        <v>2</v>
      </c>
      <c r="H8321" s="13" t="s">
        <v>69</v>
      </c>
      <c r="I8321" s="13" t="s">
        <v>54</v>
      </c>
      <c r="J8321" s="13"/>
      <c r="K8321" s="13" t="s">
        <v>27</v>
      </c>
      <c r="L8321" s="12">
        <f t="shared" ca="1" si="1165"/>
        <v>1.081996282140322</v>
      </c>
      <c r="M8321" s="101">
        <f t="shared" ca="1" si="1166"/>
        <v>5.6988744180330758E-2</v>
      </c>
      <c r="N8321" s="101">
        <f t="shared" ca="1" si="1164"/>
        <v>1088.7187999988323</v>
      </c>
      <c r="O8321" s="101">
        <f t="shared" ca="1" si="1167"/>
        <v>0.11674739884294073</v>
      </c>
      <c r="Q8321" s="12">
        <f t="shared" ca="1" si="1168"/>
        <v>0</v>
      </c>
      <c r="R8321" s="101">
        <f t="shared" ca="1" si="1169"/>
        <v>0</v>
      </c>
      <c r="S8321" s="13"/>
      <c r="T8321" s="101">
        <f t="shared" ca="1" si="1170"/>
        <v>5.6988744180330758E-2</v>
      </c>
      <c r="U8321" s="101">
        <f t="shared" ref="U8321:U8384" si="1171">IF(H8321="On-Peak",IF(I8321="Winter",((L8321*$D$48)/60),((L8321*$D$47)/60)),0)</f>
        <v>0</v>
      </c>
      <c r="V8321" s="101">
        <f t="shared" ref="V8321:V8384" ca="1" si="1172">V8320+MAX(T8321-R8321,0)-MAX(R8321-T8321,0)+MAX(U8321-R8321,0)-MAX(R8321-U8321,0)</f>
        <v>109.10723887725692</v>
      </c>
    </row>
    <row r="8322" spans="2:22" x14ac:dyDescent="0.3">
      <c r="B8322" s="13">
        <v>2023</v>
      </c>
      <c r="C8322" s="13">
        <v>12</v>
      </c>
      <c r="D8322" s="13">
        <v>11</v>
      </c>
      <c r="E8322" s="83" t="s">
        <v>444</v>
      </c>
      <c r="F8322" s="13">
        <v>2</v>
      </c>
      <c r="G8322" s="13">
        <v>3</v>
      </c>
      <c r="H8322" s="13" t="s">
        <v>69</v>
      </c>
      <c r="I8322" s="13" t="s">
        <v>54</v>
      </c>
      <c r="J8322" s="13"/>
      <c r="K8322" s="13" t="s">
        <v>27</v>
      </c>
      <c r="L8322" s="12">
        <f t="shared" ca="1" si="1165"/>
        <v>1.2748646090891718</v>
      </c>
      <c r="M8322" s="101">
        <f t="shared" ca="1" si="1166"/>
        <v>6.7147118960726684E-2</v>
      </c>
      <c r="N8322" s="101">
        <f t="shared" ca="1" si="1164"/>
        <v>1088.7187999988323</v>
      </c>
      <c r="O8322" s="101">
        <f t="shared" ca="1" si="1167"/>
        <v>0.13755789132072163</v>
      </c>
      <c r="Q8322" s="12">
        <f t="shared" ca="1" si="1168"/>
        <v>0</v>
      </c>
      <c r="R8322" s="101">
        <f t="shared" ca="1" si="1169"/>
        <v>0</v>
      </c>
      <c r="S8322" s="13"/>
      <c r="T8322" s="101">
        <f t="shared" ca="1" si="1170"/>
        <v>6.7147118960726684E-2</v>
      </c>
      <c r="U8322" s="101">
        <f t="shared" si="1171"/>
        <v>0</v>
      </c>
      <c r="V8322" s="101">
        <f t="shared" ca="1" si="1172"/>
        <v>109.17438599621765</v>
      </c>
    </row>
    <row r="8323" spans="2:22" x14ac:dyDescent="0.3">
      <c r="B8323" s="13">
        <v>2023</v>
      </c>
      <c r="C8323" s="13">
        <v>12</v>
      </c>
      <c r="D8323" s="13">
        <v>11</v>
      </c>
      <c r="E8323" s="83" t="s">
        <v>444</v>
      </c>
      <c r="F8323" s="13">
        <v>2</v>
      </c>
      <c r="G8323" s="13">
        <v>4</v>
      </c>
      <c r="H8323" s="13" t="s">
        <v>69</v>
      </c>
      <c r="I8323" s="13" t="s">
        <v>54</v>
      </c>
      <c r="J8323" s="13"/>
      <c r="K8323" s="13" t="s">
        <v>27</v>
      </c>
      <c r="L8323" s="12">
        <f t="shared" ca="1" si="1165"/>
        <v>1.2817101653430643</v>
      </c>
      <c r="M8323" s="101">
        <f t="shared" ca="1" si="1166"/>
        <v>6.7507674408619198E-2</v>
      </c>
      <c r="N8323" s="101">
        <f t="shared" ca="1" si="1164"/>
        <v>1088.7187999988323</v>
      </c>
      <c r="O8323" s="101">
        <f t="shared" ca="1" si="1167"/>
        <v>0.13829652684051663</v>
      </c>
      <c r="Q8323" s="12">
        <f t="shared" ca="1" si="1168"/>
        <v>0</v>
      </c>
      <c r="R8323" s="101">
        <f t="shared" ca="1" si="1169"/>
        <v>0</v>
      </c>
      <c r="S8323" s="13"/>
      <c r="T8323" s="101">
        <f t="shared" ca="1" si="1170"/>
        <v>6.7507674408619198E-2</v>
      </c>
      <c r="U8323" s="101">
        <f t="shared" si="1171"/>
        <v>0</v>
      </c>
      <c r="V8323" s="101">
        <f t="shared" ca="1" si="1172"/>
        <v>109.24189367062627</v>
      </c>
    </row>
    <row r="8324" spans="2:22" x14ac:dyDescent="0.3">
      <c r="B8324" s="13">
        <v>2023</v>
      </c>
      <c r="C8324" s="13">
        <v>12</v>
      </c>
      <c r="D8324" s="13">
        <v>11</v>
      </c>
      <c r="E8324" s="83" t="s">
        <v>444</v>
      </c>
      <c r="F8324" s="13">
        <v>2</v>
      </c>
      <c r="G8324" s="13">
        <v>5</v>
      </c>
      <c r="H8324" s="13" t="s">
        <v>69</v>
      </c>
      <c r="I8324" s="13" t="s">
        <v>54</v>
      </c>
      <c r="J8324" s="13"/>
      <c r="K8324" s="13" t="s">
        <v>27</v>
      </c>
      <c r="L8324" s="12">
        <f t="shared" ca="1" si="1165"/>
        <v>1.2306078261532372</v>
      </c>
      <c r="M8324" s="101">
        <f t="shared" ca="1" si="1166"/>
        <v>6.481611420349101E-2</v>
      </c>
      <c r="N8324" s="101">
        <f t="shared" ca="1" si="1164"/>
        <v>1088.7187999988323</v>
      </c>
      <c r="O8324" s="101">
        <f t="shared" ca="1" si="1167"/>
        <v>0.13278258444193428</v>
      </c>
      <c r="Q8324" s="12">
        <f t="shared" ca="1" si="1168"/>
        <v>0</v>
      </c>
      <c r="R8324" s="101">
        <f t="shared" ca="1" si="1169"/>
        <v>0</v>
      </c>
      <c r="S8324" s="13"/>
      <c r="T8324" s="101">
        <f t="shared" ca="1" si="1170"/>
        <v>6.481611420349101E-2</v>
      </c>
      <c r="U8324" s="101">
        <f t="shared" si="1171"/>
        <v>0</v>
      </c>
      <c r="V8324" s="101">
        <f t="shared" ca="1" si="1172"/>
        <v>109.30670978482976</v>
      </c>
    </row>
    <row r="8325" spans="2:22" x14ac:dyDescent="0.3">
      <c r="B8325" s="13">
        <v>2023</v>
      </c>
      <c r="C8325" s="13">
        <v>12</v>
      </c>
      <c r="D8325" s="13">
        <v>11</v>
      </c>
      <c r="E8325" s="83" t="s">
        <v>444</v>
      </c>
      <c r="F8325" s="13">
        <v>2</v>
      </c>
      <c r="G8325" s="13">
        <v>6</v>
      </c>
      <c r="H8325" s="13" t="s">
        <v>69</v>
      </c>
      <c r="I8325" s="13" t="s">
        <v>54</v>
      </c>
      <c r="J8325" s="13"/>
      <c r="K8325" s="13" t="s">
        <v>27</v>
      </c>
      <c r="L8325" s="12">
        <f t="shared" ca="1" si="1165"/>
        <v>1.1904737944610515</v>
      </c>
      <c r="M8325" s="101">
        <f t="shared" ca="1" si="1166"/>
        <v>6.2702254754263581E-2</v>
      </c>
      <c r="N8325" s="101">
        <f t="shared" ca="1" si="1164"/>
        <v>1088.7187999988323</v>
      </c>
      <c r="O8325" s="101">
        <f t="shared" ca="1" si="1167"/>
        <v>0.12845212242234746</v>
      </c>
      <c r="Q8325" s="12">
        <f t="shared" ca="1" si="1168"/>
        <v>0</v>
      </c>
      <c r="R8325" s="101">
        <f t="shared" ca="1" si="1169"/>
        <v>0</v>
      </c>
      <c r="S8325" s="13"/>
      <c r="T8325" s="101">
        <f t="shared" ca="1" si="1170"/>
        <v>6.2702254754263581E-2</v>
      </c>
      <c r="U8325" s="101">
        <f t="shared" si="1171"/>
        <v>0</v>
      </c>
      <c r="V8325" s="101">
        <f t="shared" ca="1" si="1172"/>
        <v>109.36941203958402</v>
      </c>
    </row>
    <row r="8326" spans="2:22" x14ac:dyDescent="0.3">
      <c r="B8326" s="13">
        <v>2023</v>
      </c>
      <c r="C8326" s="13">
        <v>12</v>
      </c>
      <c r="D8326" s="13">
        <v>11</v>
      </c>
      <c r="E8326" s="83" t="s">
        <v>444</v>
      </c>
      <c r="F8326" s="13">
        <v>2</v>
      </c>
      <c r="G8326" s="13">
        <v>7</v>
      </c>
      <c r="H8326" s="13" t="s">
        <v>69</v>
      </c>
      <c r="I8326" s="13" t="s">
        <v>54</v>
      </c>
      <c r="J8326" s="13"/>
      <c r="K8326" s="13" t="s">
        <v>27</v>
      </c>
      <c r="L8326" s="12">
        <f t="shared" ca="1" si="1165"/>
        <v>1.3858697169469874</v>
      </c>
      <c r="M8326" s="101">
        <f t="shared" ca="1" si="1166"/>
        <v>7.2993757991597824E-2</v>
      </c>
      <c r="N8326" s="101">
        <f t="shared" ca="1" si="1164"/>
        <v>1088.7187999988323</v>
      </c>
      <c r="O8326" s="101">
        <f t="shared" ca="1" si="1167"/>
        <v>0.14953534245857994</v>
      </c>
      <c r="Q8326" s="12">
        <f t="shared" ca="1" si="1168"/>
        <v>5.6000000000000005</v>
      </c>
      <c r="R8326" s="101">
        <f t="shared" ca="1" si="1169"/>
        <v>0.35672612846043755</v>
      </c>
      <c r="S8326" s="13"/>
      <c r="T8326" s="101">
        <f t="shared" ca="1" si="1170"/>
        <v>0</v>
      </c>
      <c r="U8326" s="101">
        <f t="shared" si="1171"/>
        <v>0</v>
      </c>
      <c r="V8326" s="101">
        <f t="shared" ca="1" si="1172"/>
        <v>108.65595978266315</v>
      </c>
    </row>
    <row r="8327" spans="2:22" x14ac:dyDescent="0.3">
      <c r="B8327" s="13">
        <v>2023</v>
      </c>
      <c r="C8327" s="13">
        <v>12</v>
      </c>
      <c r="D8327" s="13">
        <v>11</v>
      </c>
      <c r="E8327" s="83" t="s">
        <v>444</v>
      </c>
      <c r="F8327" s="13">
        <v>2</v>
      </c>
      <c r="G8327" s="13">
        <v>8</v>
      </c>
      <c r="H8327" s="13" t="s">
        <v>69</v>
      </c>
      <c r="I8327" s="13" t="s">
        <v>54</v>
      </c>
      <c r="J8327" s="13"/>
      <c r="K8327" s="13" t="s">
        <v>27</v>
      </c>
      <c r="L8327" s="12">
        <f t="shared" ca="1" si="1165"/>
        <v>1.412157541855158</v>
      </c>
      <c r="M8327" s="101">
        <f t="shared" ca="1" si="1166"/>
        <v>7.4378337729511176E-2</v>
      </c>
      <c r="N8327" s="101">
        <f t="shared" ca="1" si="1164"/>
        <v>1088.7187999988323</v>
      </c>
      <c r="O8327" s="101">
        <f t="shared" ca="1" si="1167"/>
        <v>0.15237179876617155</v>
      </c>
      <c r="Q8327" s="12">
        <f t="shared" ca="1" si="1168"/>
        <v>2.8904745827220908</v>
      </c>
      <c r="R8327" s="101">
        <f t="shared" ca="1" si="1169"/>
        <v>0.12513953750938586</v>
      </c>
      <c r="S8327" s="13"/>
      <c r="T8327" s="101">
        <f t="shared" ca="1" si="1170"/>
        <v>0</v>
      </c>
      <c r="U8327" s="101">
        <f t="shared" si="1171"/>
        <v>0</v>
      </c>
      <c r="V8327" s="101">
        <f t="shared" ca="1" si="1172"/>
        <v>108.40568070764438</v>
      </c>
    </row>
    <row r="8328" spans="2:22" x14ac:dyDescent="0.3">
      <c r="B8328" s="13">
        <v>2023</v>
      </c>
      <c r="C8328" s="13">
        <v>12</v>
      </c>
      <c r="D8328" s="13">
        <v>11</v>
      </c>
      <c r="E8328" s="83" t="s">
        <v>444</v>
      </c>
      <c r="F8328" s="13">
        <v>2</v>
      </c>
      <c r="G8328" s="13">
        <v>9</v>
      </c>
      <c r="H8328" s="13" t="s">
        <v>69</v>
      </c>
      <c r="I8328" s="13" t="s">
        <v>54</v>
      </c>
      <c r="J8328" s="13"/>
      <c r="K8328" s="13" t="s">
        <v>27</v>
      </c>
      <c r="L8328" s="12">
        <f t="shared" ca="1" si="1165"/>
        <v>1.1911142592804684</v>
      </c>
      <c r="M8328" s="101">
        <f t="shared" ca="1" si="1166"/>
        <v>6.2735988036302273E-2</v>
      </c>
      <c r="N8328" s="101">
        <f t="shared" ca="1" si="1164"/>
        <v>1088.7187999988323</v>
      </c>
      <c r="O8328" s="101">
        <f t="shared" ca="1" si="1167"/>
        <v>0.12852122857636253</v>
      </c>
      <c r="Q8328" s="12">
        <f t="shared" ca="1" si="1168"/>
        <v>5.6000000000000005</v>
      </c>
      <c r="R8328" s="101">
        <f t="shared" ca="1" si="1169"/>
        <v>0.37321217795190836</v>
      </c>
      <c r="S8328" s="13"/>
      <c r="T8328" s="101">
        <f t="shared" ca="1" si="1170"/>
        <v>0</v>
      </c>
      <c r="U8328" s="101">
        <f t="shared" si="1171"/>
        <v>0</v>
      </c>
      <c r="V8328" s="101">
        <f t="shared" ca="1" si="1172"/>
        <v>107.65925635174055</v>
      </c>
    </row>
    <row r="8329" spans="2:22" x14ac:dyDescent="0.3">
      <c r="B8329" s="13">
        <v>2023</v>
      </c>
      <c r="C8329" s="13">
        <v>12</v>
      </c>
      <c r="D8329" s="13">
        <v>11</v>
      </c>
      <c r="E8329" s="83" t="s">
        <v>444</v>
      </c>
      <c r="F8329" s="13">
        <v>2</v>
      </c>
      <c r="G8329" s="13">
        <v>10</v>
      </c>
      <c r="H8329" s="13" t="s">
        <v>70</v>
      </c>
      <c r="I8329" s="13" t="s">
        <v>54</v>
      </c>
      <c r="J8329" s="13"/>
      <c r="K8329" s="13" t="s">
        <v>27</v>
      </c>
      <c r="L8329" s="12">
        <f t="shared" ca="1" si="1165"/>
        <v>1.5526206326831216</v>
      </c>
      <c r="M8329" s="101">
        <f t="shared" ca="1" si="1166"/>
        <v>4.915596923074763E-2</v>
      </c>
      <c r="N8329" s="101">
        <f t="shared" ca="1" si="1164"/>
        <v>1088.7187999988323</v>
      </c>
      <c r="O8329" s="101">
        <f t="shared" ca="1" si="1167"/>
        <v>4.915596923074763E-2</v>
      </c>
      <c r="Q8329" s="12">
        <f t="shared" ca="1" si="1168"/>
        <v>2.1606457422662357</v>
      </c>
      <c r="R8329" s="101">
        <f t="shared" ca="1" si="1169"/>
        <v>5.146932552621062E-2</v>
      </c>
      <c r="S8329" s="13"/>
      <c r="T8329" s="101">
        <f t="shared" ca="1" si="1170"/>
        <v>0</v>
      </c>
      <c r="U8329" s="101">
        <f t="shared" si="1171"/>
        <v>0</v>
      </c>
      <c r="V8329" s="101">
        <f t="shared" ca="1" si="1172"/>
        <v>107.55631770068813</v>
      </c>
    </row>
    <row r="8330" spans="2:22" x14ac:dyDescent="0.3">
      <c r="B8330" s="13">
        <v>2023</v>
      </c>
      <c r="C8330" s="13">
        <v>12</v>
      </c>
      <c r="D8330" s="13">
        <v>11</v>
      </c>
      <c r="E8330" s="83" t="s">
        <v>444</v>
      </c>
      <c r="F8330" s="13">
        <v>2</v>
      </c>
      <c r="G8330" s="13">
        <v>11</v>
      </c>
      <c r="H8330" s="13" t="s">
        <v>70</v>
      </c>
      <c r="I8330" s="13" t="s">
        <v>54</v>
      </c>
      <c r="J8330" s="13"/>
      <c r="K8330" s="13" t="s">
        <v>27</v>
      </c>
      <c r="L8330" s="12">
        <f t="shared" ca="1" si="1165"/>
        <v>1.4372921737622042</v>
      </c>
      <c r="M8330" s="101">
        <f t="shared" ca="1" si="1166"/>
        <v>4.5504670221311383E-2</v>
      </c>
      <c r="N8330" s="101">
        <f t="shared" ca="1" si="1164"/>
        <v>1088.7187999988323</v>
      </c>
      <c r="O8330" s="101">
        <f t="shared" ca="1" si="1167"/>
        <v>4.5504670221311383E-2</v>
      </c>
      <c r="Q8330" s="12">
        <f t="shared" ca="1" si="1168"/>
        <v>5.6000000000000005</v>
      </c>
      <c r="R8330" s="101">
        <f t="shared" ca="1" si="1169"/>
        <v>0.35237321749102951</v>
      </c>
      <c r="S8330" s="13"/>
      <c r="T8330" s="101">
        <f t="shared" ca="1" si="1170"/>
        <v>0</v>
      </c>
      <c r="U8330" s="101">
        <f t="shared" si="1171"/>
        <v>0</v>
      </c>
      <c r="V8330" s="101">
        <f t="shared" ca="1" si="1172"/>
        <v>106.85157126570606</v>
      </c>
    </row>
    <row r="8331" spans="2:22" x14ac:dyDescent="0.3">
      <c r="B8331" s="13">
        <v>2023</v>
      </c>
      <c r="C8331" s="13">
        <v>12</v>
      </c>
      <c r="D8331" s="13">
        <v>11</v>
      </c>
      <c r="E8331" s="83" t="s">
        <v>444</v>
      </c>
      <c r="F8331" s="13">
        <v>2</v>
      </c>
      <c r="G8331" s="13">
        <v>12</v>
      </c>
      <c r="H8331" s="13" t="s">
        <v>70</v>
      </c>
      <c r="I8331" s="13" t="s">
        <v>54</v>
      </c>
      <c r="J8331" s="13"/>
      <c r="K8331" s="13" t="s">
        <v>27</v>
      </c>
      <c r="L8331" s="12">
        <f t="shared" ca="1" si="1165"/>
        <v>1.3836724313430433</v>
      </c>
      <c r="M8331" s="101">
        <f t="shared" ca="1" si="1166"/>
        <v>4.3807069176320754E-2</v>
      </c>
      <c r="N8331" s="101">
        <f t="shared" ca="1" si="1164"/>
        <v>1088.7187999988323</v>
      </c>
      <c r="O8331" s="101">
        <f t="shared" ca="1" si="1167"/>
        <v>4.3807069176320754E-2</v>
      </c>
      <c r="Q8331" s="12">
        <f t="shared" ca="1" si="1168"/>
        <v>4.2102841838894021</v>
      </c>
      <c r="R8331" s="101">
        <f t="shared" ca="1" si="1169"/>
        <v>0.23927268485304928</v>
      </c>
      <c r="S8331" s="13"/>
      <c r="T8331" s="101">
        <f t="shared" ca="1" si="1170"/>
        <v>0</v>
      </c>
      <c r="U8331" s="101">
        <f t="shared" si="1171"/>
        <v>0</v>
      </c>
      <c r="V8331" s="101">
        <f t="shared" ca="1" si="1172"/>
        <v>106.37302589599996</v>
      </c>
    </row>
    <row r="8332" spans="2:22" x14ac:dyDescent="0.3">
      <c r="B8332" s="13">
        <v>2023</v>
      </c>
      <c r="C8332" s="13">
        <v>12</v>
      </c>
      <c r="D8332" s="13">
        <v>11</v>
      </c>
      <c r="E8332" s="83" t="s">
        <v>444</v>
      </c>
      <c r="F8332" s="13">
        <v>2</v>
      </c>
      <c r="G8332" s="13">
        <v>13</v>
      </c>
      <c r="H8332" s="13" t="s">
        <v>70</v>
      </c>
      <c r="I8332" s="13" t="s">
        <v>54</v>
      </c>
      <c r="J8332" s="13"/>
      <c r="K8332" s="13" t="s">
        <v>27</v>
      </c>
      <c r="L8332" s="12">
        <f t="shared" ca="1" si="1165"/>
        <v>1.3870590033140477</v>
      </c>
      <c r="M8332" s="101">
        <f t="shared" ca="1" si="1166"/>
        <v>4.3914288044922756E-2</v>
      </c>
      <c r="N8332" s="101">
        <f t="shared" ca="1" si="1164"/>
        <v>1088.7187999988323</v>
      </c>
      <c r="O8332" s="101">
        <f t="shared" ca="1" si="1167"/>
        <v>4.3914288044922756E-2</v>
      </c>
      <c r="Q8332" s="12">
        <f t="shared" ca="1" si="1168"/>
        <v>5.6000000000000005</v>
      </c>
      <c r="R8332" s="101">
        <f t="shared" ca="1" si="1169"/>
        <v>0.35662545536946594</v>
      </c>
      <c r="S8332" s="13"/>
      <c r="T8332" s="101">
        <f t="shared" ca="1" si="1170"/>
        <v>0</v>
      </c>
      <c r="U8332" s="101">
        <f t="shared" si="1171"/>
        <v>0</v>
      </c>
      <c r="V8332" s="101">
        <f t="shared" ca="1" si="1172"/>
        <v>105.65977498526102</v>
      </c>
    </row>
    <row r="8333" spans="2:22" x14ac:dyDescent="0.3">
      <c r="B8333" s="13">
        <v>2023</v>
      </c>
      <c r="C8333" s="13">
        <v>12</v>
      </c>
      <c r="D8333" s="13">
        <v>11</v>
      </c>
      <c r="E8333" s="83" t="s">
        <v>444</v>
      </c>
      <c r="F8333" s="13">
        <v>2</v>
      </c>
      <c r="G8333" s="13">
        <v>14</v>
      </c>
      <c r="H8333" s="13" t="s">
        <v>70</v>
      </c>
      <c r="I8333" s="13" t="s">
        <v>54</v>
      </c>
      <c r="J8333" s="13"/>
      <c r="K8333" s="13" t="s">
        <v>27</v>
      </c>
      <c r="L8333" s="12">
        <f t="shared" ca="1" si="1165"/>
        <v>1.7506590164072964</v>
      </c>
      <c r="M8333" s="101">
        <f t="shared" ca="1" si="1166"/>
        <v>5.5425864459455007E-2</v>
      </c>
      <c r="N8333" s="101">
        <f t="shared" ca="1" si="1164"/>
        <v>1088.7187999988323</v>
      </c>
      <c r="O8333" s="101">
        <f t="shared" ca="1" si="1167"/>
        <v>5.5425864459455007E-2</v>
      </c>
      <c r="Q8333" s="12">
        <f t="shared" ca="1" si="1168"/>
        <v>2.8074436851790256</v>
      </c>
      <c r="R8333" s="101">
        <f t="shared" ca="1" si="1169"/>
        <v>8.9456822211526885E-2</v>
      </c>
      <c r="S8333" s="13"/>
      <c r="T8333" s="101">
        <f t="shared" ca="1" si="1170"/>
        <v>0</v>
      </c>
      <c r="U8333" s="101">
        <f t="shared" si="1171"/>
        <v>0</v>
      </c>
      <c r="V8333" s="101">
        <f t="shared" ca="1" si="1172"/>
        <v>105.48086134083796</v>
      </c>
    </row>
    <row r="8334" spans="2:22" x14ac:dyDescent="0.3">
      <c r="B8334" s="13">
        <v>2023</v>
      </c>
      <c r="C8334" s="13">
        <v>12</v>
      </c>
      <c r="D8334" s="13">
        <v>11</v>
      </c>
      <c r="E8334" s="83" t="s">
        <v>444</v>
      </c>
      <c r="F8334" s="13">
        <v>2</v>
      </c>
      <c r="G8334" s="13">
        <v>15</v>
      </c>
      <c r="H8334" s="13" t="s">
        <v>70</v>
      </c>
      <c r="I8334" s="13" t="s">
        <v>54</v>
      </c>
      <c r="J8334" s="13"/>
      <c r="K8334" s="13" t="s">
        <v>27</v>
      </c>
      <c r="L8334" s="12">
        <f t="shared" ca="1" si="1165"/>
        <v>1.6735280209046628</v>
      </c>
      <c r="M8334" s="101">
        <f t="shared" ca="1" si="1166"/>
        <v>5.2983897141841624E-2</v>
      </c>
      <c r="N8334" s="101">
        <f t="shared" ca="1" si="1164"/>
        <v>1088.7187999988323</v>
      </c>
      <c r="O8334" s="101">
        <f t="shared" ca="1" si="1167"/>
        <v>5.2983897141841624E-2</v>
      </c>
      <c r="Q8334" s="12">
        <f t="shared" ca="1" si="1168"/>
        <v>5.6000000000000005</v>
      </c>
      <c r="R8334" s="101">
        <f t="shared" ca="1" si="1169"/>
        <v>0.33237585303042033</v>
      </c>
      <c r="S8334" s="13"/>
      <c r="T8334" s="101">
        <f t="shared" ca="1" si="1170"/>
        <v>0</v>
      </c>
      <c r="U8334" s="101">
        <f t="shared" si="1171"/>
        <v>0</v>
      </c>
      <c r="V8334" s="101">
        <f t="shared" ca="1" si="1172"/>
        <v>104.81610963477713</v>
      </c>
    </row>
    <row r="8335" spans="2:22" x14ac:dyDescent="0.3">
      <c r="B8335" s="13">
        <v>2023</v>
      </c>
      <c r="C8335" s="13">
        <v>12</v>
      </c>
      <c r="D8335" s="13">
        <v>11</v>
      </c>
      <c r="E8335" s="83" t="s">
        <v>444</v>
      </c>
      <c r="F8335" s="13">
        <v>2</v>
      </c>
      <c r="G8335" s="13">
        <v>16</v>
      </c>
      <c r="H8335" s="13" t="s">
        <v>71</v>
      </c>
      <c r="I8335" s="13" t="s">
        <v>54</v>
      </c>
      <c r="J8335" s="13"/>
      <c r="K8335" s="13" t="s">
        <v>27</v>
      </c>
      <c r="L8335" s="12">
        <f t="shared" ca="1" si="1165"/>
        <v>1.5420460132133602</v>
      </c>
      <c r="M8335" s="101">
        <f t="shared" ca="1" si="1166"/>
        <v>0.13432762821101582</v>
      </c>
      <c r="N8335" s="101">
        <f t="shared" ca="1" si="1164"/>
        <v>1089.0232255826074</v>
      </c>
      <c r="O8335" s="101">
        <f t="shared" ca="1" si="1167"/>
        <v>0.43462566882418557</v>
      </c>
      <c r="Q8335" s="12">
        <f t="shared" ca="1" si="1168"/>
        <v>5.4812727813323052</v>
      </c>
      <c r="R8335" s="101">
        <f t="shared" ca="1" si="1169"/>
        <v>0.33345554592126869</v>
      </c>
      <c r="S8335" s="13"/>
      <c r="T8335" s="101">
        <f t="shared" ca="1" si="1170"/>
        <v>0</v>
      </c>
      <c r="U8335" s="101">
        <f t="shared" ca="1" si="1171"/>
        <v>0.30442558377520423</v>
      </c>
      <c r="V8335" s="101">
        <f t="shared" ca="1" si="1172"/>
        <v>104.4536241267098</v>
      </c>
    </row>
    <row r="8336" spans="2:22" x14ac:dyDescent="0.3">
      <c r="B8336" s="13">
        <v>2023</v>
      </c>
      <c r="C8336" s="13">
        <v>12</v>
      </c>
      <c r="D8336" s="13">
        <v>11</v>
      </c>
      <c r="E8336" s="83" t="s">
        <v>444</v>
      </c>
      <c r="F8336" s="13">
        <v>2</v>
      </c>
      <c r="G8336" s="13">
        <v>17</v>
      </c>
      <c r="H8336" s="13" t="s">
        <v>71</v>
      </c>
      <c r="I8336" s="13" t="s">
        <v>54</v>
      </c>
      <c r="J8336" s="13"/>
      <c r="K8336" s="13" t="s">
        <v>27</v>
      </c>
      <c r="L8336" s="12">
        <f t="shared" ca="1" si="1165"/>
        <v>2.1807298447603709</v>
      </c>
      <c r="M8336" s="101">
        <f t="shared" ca="1" si="1166"/>
        <v>0.18996337677707592</v>
      </c>
      <c r="N8336" s="101">
        <f t="shared" ref="N8336:N8399" ca="1" si="1173">IF(H8336="On-Peak",IF(I8336="Winter",((L8336*$D$48)/60)+N8335,((L8336*$D$47)/60)+N8335),N8335)</f>
        <v>1089.4537379994606</v>
      </c>
      <c r="O8336" s="101">
        <f t="shared" ca="1" si="1167"/>
        <v>0.61463870674571053</v>
      </c>
      <c r="Q8336" s="12">
        <f t="shared" ca="1" si="1168"/>
        <v>0</v>
      </c>
      <c r="R8336" s="101">
        <f t="shared" ca="1" si="1169"/>
        <v>0</v>
      </c>
      <c r="S8336" s="13"/>
      <c r="T8336" s="101">
        <f t="shared" ca="1" si="1170"/>
        <v>0.18996337677707592</v>
      </c>
      <c r="U8336" s="101">
        <f t="shared" ca="1" si="1171"/>
        <v>0.43051241685310987</v>
      </c>
      <c r="V8336" s="101">
        <f t="shared" ca="1" si="1172"/>
        <v>105.07409992033998</v>
      </c>
    </row>
    <row r="8337" spans="2:22" x14ac:dyDescent="0.3">
      <c r="B8337" s="13">
        <v>2023</v>
      </c>
      <c r="C8337" s="13">
        <v>12</v>
      </c>
      <c r="D8337" s="13">
        <v>11</v>
      </c>
      <c r="E8337" s="83" t="s">
        <v>444</v>
      </c>
      <c r="F8337" s="13">
        <v>2</v>
      </c>
      <c r="G8337" s="13">
        <v>18</v>
      </c>
      <c r="H8337" s="13" t="s">
        <v>71</v>
      </c>
      <c r="I8337" s="13" t="s">
        <v>54</v>
      </c>
      <c r="J8337" s="13"/>
      <c r="K8337" s="13" t="s">
        <v>27</v>
      </c>
      <c r="L8337" s="12">
        <f t="shared" ca="1" si="1165"/>
        <v>1.9168237542039801</v>
      </c>
      <c r="M8337" s="101">
        <f t="shared" ca="1" si="1166"/>
        <v>0.16697451722870871</v>
      </c>
      <c r="N8337" s="101">
        <f t="shared" ca="1" si="1173"/>
        <v>1089.8321509556031</v>
      </c>
      <c r="O8337" s="101">
        <f t="shared" ca="1" si="1167"/>
        <v>0.54025677512239179</v>
      </c>
      <c r="Q8337" s="12">
        <f t="shared" ca="1" si="1168"/>
        <v>0</v>
      </c>
      <c r="R8337" s="101">
        <f t="shared" ca="1" si="1169"/>
        <v>0</v>
      </c>
      <c r="S8337" s="13"/>
      <c r="T8337" s="101">
        <f t="shared" ca="1" si="1170"/>
        <v>0.16697451722870871</v>
      </c>
      <c r="U8337" s="101">
        <f t="shared" ca="1" si="1171"/>
        <v>0.37841295614243575</v>
      </c>
      <c r="V8337" s="101">
        <f t="shared" ca="1" si="1172"/>
        <v>105.61948739371113</v>
      </c>
    </row>
    <row r="8338" spans="2:22" x14ac:dyDescent="0.3">
      <c r="B8338" s="13">
        <v>2023</v>
      </c>
      <c r="C8338" s="13">
        <v>12</v>
      </c>
      <c r="D8338" s="13">
        <v>11</v>
      </c>
      <c r="E8338" s="83" t="s">
        <v>444</v>
      </c>
      <c r="F8338" s="13">
        <v>2</v>
      </c>
      <c r="G8338" s="13">
        <v>19</v>
      </c>
      <c r="H8338" s="13" t="s">
        <v>71</v>
      </c>
      <c r="I8338" s="13" t="s">
        <v>54</v>
      </c>
      <c r="J8338" s="13"/>
      <c r="K8338" s="13" t="s">
        <v>27</v>
      </c>
      <c r="L8338" s="12">
        <f t="shared" ca="1" si="1165"/>
        <v>2.469137662772328</v>
      </c>
      <c r="M8338" s="101">
        <f t="shared" ca="1" si="1166"/>
        <v>0.21508658180409751</v>
      </c>
      <c r="N8338" s="101">
        <f t="shared" ca="1" si="1173"/>
        <v>1090.3195998825288</v>
      </c>
      <c r="O8338" s="101">
        <f t="shared" ca="1" si="1167"/>
        <v>0.69592645025238065</v>
      </c>
      <c r="Q8338" s="12">
        <f t="shared" ca="1" si="1168"/>
        <v>0</v>
      </c>
      <c r="R8338" s="101">
        <f t="shared" ca="1" si="1169"/>
        <v>0</v>
      </c>
      <c r="S8338" s="13"/>
      <c r="T8338" s="101">
        <f t="shared" ca="1" si="1170"/>
        <v>0.21508658180409751</v>
      </c>
      <c r="U8338" s="101">
        <f t="shared" ca="1" si="1171"/>
        <v>0.48744892692563713</v>
      </c>
      <c r="V8338" s="101">
        <f t="shared" ca="1" si="1172"/>
        <v>106.32202290244086</v>
      </c>
    </row>
    <row r="8339" spans="2:22" x14ac:dyDescent="0.3">
      <c r="B8339" s="13">
        <v>2023</v>
      </c>
      <c r="C8339" s="13">
        <v>12</v>
      </c>
      <c r="D8339" s="13">
        <v>11</v>
      </c>
      <c r="E8339" s="83" t="s">
        <v>444</v>
      </c>
      <c r="F8339" s="13">
        <v>2</v>
      </c>
      <c r="G8339" s="13">
        <v>20</v>
      </c>
      <c r="H8339" s="13" t="s">
        <v>69</v>
      </c>
      <c r="I8339" s="13" t="s">
        <v>54</v>
      </c>
      <c r="J8339" s="13"/>
      <c r="K8339" s="13" t="s">
        <v>27</v>
      </c>
      <c r="L8339" s="12">
        <f t="shared" ca="1" si="1165"/>
        <v>2.412949027536984</v>
      </c>
      <c r="M8339" s="101">
        <f t="shared" ca="1" si="1166"/>
        <v>0.12709002528037294</v>
      </c>
      <c r="N8339" s="101">
        <f t="shared" ca="1" si="1173"/>
        <v>1090.3195998825288</v>
      </c>
      <c r="O8339" s="101">
        <f t="shared" ca="1" si="1167"/>
        <v>0.26035720007124058</v>
      </c>
      <c r="Q8339" s="12">
        <f t="shared" ca="1" si="1168"/>
        <v>0</v>
      </c>
      <c r="R8339" s="101">
        <f t="shared" ca="1" si="1169"/>
        <v>0</v>
      </c>
      <c r="S8339" s="13"/>
      <c r="T8339" s="101">
        <f t="shared" ca="1" si="1170"/>
        <v>0.12709002528037294</v>
      </c>
      <c r="U8339" s="101">
        <f t="shared" si="1171"/>
        <v>0</v>
      </c>
      <c r="V8339" s="101">
        <f t="shared" ca="1" si="1172"/>
        <v>106.44911292772123</v>
      </c>
    </row>
    <row r="8340" spans="2:22" x14ac:dyDescent="0.3">
      <c r="B8340" s="13">
        <v>2023</v>
      </c>
      <c r="C8340" s="13">
        <v>12</v>
      </c>
      <c r="D8340" s="13">
        <v>11</v>
      </c>
      <c r="E8340" s="83" t="s">
        <v>444</v>
      </c>
      <c r="F8340" s="13">
        <v>2</v>
      </c>
      <c r="G8340" s="13">
        <v>21</v>
      </c>
      <c r="H8340" s="13" t="s">
        <v>69</v>
      </c>
      <c r="I8340" s="13" t="s">
        <v>54</v>
      </c>
      <c r="J8340" s="13"/>
      <c r="K8340" s="13" t="s">
        <v>27</v>
      </c>
      <c r="L8340" s="12">
        <f t="shared" ca="1" si="1165"/>
        <v>2.4672573943622282</v>
      </c>
      <c r="M8340" s="101">
        <f t="shared" ca="1" si="1166"/>
        <v>0.12995044696105856</v>
      </c>
      <c r="N8340" s="101">
        <f t="shared" ca="1" si="1173"/>
        <v>1090.3195998825288</v>
      </c>
      <c r="O8340" s="101">
        <f t="shared" ca="1" si="1167"/>
        <v>0.26621707285168444</v>
      </c>
      <c r="Q8340" s="12">
        <f t="shared" ca="1" si="1168"/>
        <v>0</v>
      </c>
      <c r="R8340" s="101">
        <f t="shared" ca="1" si="1169"/>
        <v>0</v>
      </c>
      <c r="S8340" s="13"/>
      <c r="T8340" s="101">
        <f t="shared" ca="1" si="1170"/>
        <v>0.12995044696105856</v>
      </c>
      <c r="U8340" s="101">
        <f t="shared" si="1171"/>
        <v>0</v>
      </c>
      <c r="V8340" s="101">
        <f t="shared" ca="1" si="1172"/>
        <v>106.57906337468229</v>
      </c>
    </row>
    <row r="8341" spans="2:22" x14ac:dyDescent="0.3">
      <c r="B8341" s="13">
        <v>2023</v>
      </c>
      <c r="C8341" s="13">
        <v>12</v>
      </c>
      <c r="D8341" s="13">
        <v>11</v>
      </c>
      <c r="E8341" s="83" t="s">
        <v>444</v>
      </c>
      <c r="F8341" s="13">
        <v>2</v>
      </c>
      <c r="G8341" s="13">
        <v>22</v>
      </c>
      <c r="H8341" s="13" t="s">
        <v>69</v>
      </c>
      <c r="I8341" s="13" t="s">
        <v>54</v>
      </c>
      <c r="J8341" s="13"/>
      <c r="K8341" s="13" t="s">
        <v>27</v>
      </c>
      <c r="L8341" s="12">
        <f t="shared" ca="1" si="1165"/>
        <v>2.1479329922874695</v>
      </c>
      <c r="M8341" s="101">
        <f t="shared" ca="1" si="1166"/>
        <v>0.11313163070378102</v>
      </c>
      <c r="N8341" s="101">
        <f t="shared" ca="1" si="1173"/>
        <v>1090.3195998825288</v>
      </c>
      <c r="O8341" s="101">
        <f t="shared" ca="1" si="1167"/>
        <v>0.23176196986781794</v>
      </c>
      <c r="Q8341" s="12">
        <f t="shared" ca="1" si="1168"/>
        <v>0</v>
      </c>
      <c r="R8341" s="101">
        <f t="shared" ca="1" si="1169"/>
        <v>0</v>
      </c>
      <c r="S8341" s="13"/>
      <c r="T8341" s="101">
        <f t="shared" ca="1" si="1170"/>
        <v>0.11313163070378102</v>
      </c>
      <c r="U8341" s="101">
        <f t="shared" si="1171"/>
        <v>0</v>
      </c>
      <c r="V8341" s="101">
        <f t="shared" ca="1" si="1172"/>
        <v>106.69219500538607</v>
      </c>
    </row>
    <row r="8342" spans="2:22" x14ac:dyDescent="0.3">
      <c r="B8342" s="13">
        <v>2023</v>
      </c>
      <c r="C8342" s="13">
        <v>12</v>
      </c>
      <c r="D8342" s="13">
        <v>11</v>
      </c>
      <c r="E8342" s="83" t="s">
        <v>444</v>
      </c>
      <c r="F8342" s="13">
        <v>2</v>
      </c>
      <c r="G8342" s="13">
        <v>23</v>
      </c>
      <c r="H8342" s="13" t="s">
        <v>69</v>
      </c>
      <c r="I8342" s="13" t="s">
        <v>54</v>
      </c>
      <c r="J8342" s="13"/>
      <c r="K8342" s="13" t="s">
        <v>27</v>
      </c>
      <c r="L8342" s="12">
        <f t="shared" ca="1" si="1165"/>
        <v>1.8120619784104941</v>
      </c>
      <c r="M8342" s="101">
        <f t="shared" ca="1" si="1166"/>
        <v>9.5441304402880733E-2</v>
      </c>
      <c r="N8342" s="101">
        <f t="shared" ca="1" si="1173"/>
        <v>1090.3195998825288</v>
      </c>
      <c r="O8342" s="101">
        <f t="shared" ca="1" si="1167"/>
        <v>0.19552148747049231</v>
      </c>
      <c r="Q8342" s="12">
        <f t="shared" ca="1" si="1168"/>
        <v>0</v>
      </c>
      <c r="R8342" s="101">
        <f t="shared" ca="1" si="1169"/>
        <v>0</v>
      </c>
      <c r="S8342" s="13"/>
      <c r="T8342" s="101">
        <f t="shared" ca="1" si="1170"/>
        <v>9.5441304402880733E-2</v>
      </c>
      <c r="U8342" s="101">
        <f t="shared" si="1171"/>
        <v>0</v>
      </c>
      <c r="V8342" s="101">
        <f t="shared" ca="1" si="1172"/>
        <v>106.78763630978895</v>
      </c>
    </row>
    <row r="8343" spans="2:22" x14ac:dyDescent="0.3">
      <c r="B8343" s="13">
        <v>2023</v>
      </c>
      <c r="C8343" s="13">
        <v>12</v>
      </c>
      <c r="D8343" s="13">
        <v>12</v>
      </c>
      <c r="E8343" s="83" t="s">
        <v>445</v>
      </c>
      <c r="F8343" s="13">
        <v>3</v>
      </c>
      <c r="G8343" s="13">
        <v>0</v>
      </c>
      <c r="H8343" s="13" t="s">
        <v>69</v>
      </c>
      <c r="I8343" s="13" t="s">
        <v>54</v>
      </c>
      <c r="J8343" s="13"/>
      <c r="K8343" s="13" t="s">
        <v>27</v>
      </c>
      <c r="L8343" s="12">
        <f t="shared" ca="1" si="1165"/>
        <v>2.1681302420647408</v>
      </c>
      <c r="M8343" s="101">
        <f t="shared" ca="1" si="1166"/>
        <v>0.1141954198495499</v>
      </c>
      <c r="N8343" s="101">
        <f t="shared" ca="1" si="1173"/>
        <v>1090.3195998825288</v>
      </c>
      <c r="O8343" s="101">
        <f t="shared" ca="1" si="1167"/>
        <v>0.23394125311878552</v>
      </c>
      <c r="Q8343" s="12">
        <f t="shared" ca="1" si="1168"/>
        <v>0</v>
      </c>
      <c r="R8343" s="101">
        <f t="shared" ca="1" si="1169"/>
        <v>0</v>
      </c>
      <c r="S8343" s="13"/>
      <c r="T8343" s="101">
        <f t="shared" ca="1" si="1170"/>
        <v>0.1141954198495499</v>
      </c>
      <c r="U8343" s="101">
        <f t="shared" si="1171"/>
        <v>0</v>
      </c>
      <c r="V8343" s="101">
        <f t="shared" ca="1" si="1172"/>
        <v>106.9018317296385</v>
      </c>
    </row>
    <row r="8344" spans="2:22" x14ac:dyDescent="0.3">
      <c r="B8344" s="13">
        <v>2023</v>
      </c>
      <c r="C8344" s="13">
        <v>12</v>
      </c>
      <c r="D8344" s="13">
        <v>12</v>
      </c>
      <c r="E8344" s="83" t="s">
        <v>445</v>
      </c>
      <c r="F8344" s="13">
        <v>3</v>
      </c>
      <c r="G8344" s="13">
        <v>1</v>
      </c>
      <c r="H8344" s="13" t="s">
        <v>69</v>
      </c>
      <c r="I8344" s="13" t="s">
        <v>54</v>
      </c>
      <c r="J8344" s="13"/>
      <c r="K8344" s="13" t="s">
        <v>27</v>
      </c>
      <c r="L8344" s="12">
        <f t="shared" ca="1" si="1165"/>
        <v>1.3351811665182731</v>
      </c>
      <c r="M8344" s="101">
        <f t="shared" ca="1" si="1166"/>
        <v>7.0323992040517452E-2</v>
      </c>
      <c r="N8344" s="101">
        <f t="shared" ca="1" si="1173"/>
        <v>1090.3195998825288</v>
      </c>
      <c r="O8344" s="101">
        <f t="shared" ca="1" si="1167"/>
        <v>0.14406604786732166</v>
      </c>
      <c r="Q8344" s="12">
        <f t="shared" ca="1" si="1168"/>
        <v>0</v>
      </c>
      <c r="R8344" s="101">
        <f t="shared" ca="1" si="1169"/>
        <v>0</v>
      </c>
      <c r="S8344" s="13"/>
      <c r="T8344" s="101">
        <f t="shared" ca="1" si="1170"/>
        <v>7.0323992040517452E-2</v>
      </c>
      <c r="U8344" s="101">
        <f t="shared" si="1171"/>
        <v>0</v>
      </c>
      <c r="V8344" s="101">
        <f t="shared" ca="1" si="1172"/>
        <v>106.97215572167902</v>
      </c>
    </row>
    <row r="8345" spans="2:22" x14ac:dyDescent="0.3">
      <c r="B8345" s="13">
        <v>2023</v>
      </c>
      <c r="C8345" s="13">
        <v>12</v>
      </c>
      <c r="D8345" s="13">
        <v>12</v>
      </c>
      <c r="E8345" s="83" t="s">
        <v>445</v>
      </c>
      <c r="F8345" s="13">
        <v>3</v>
      </c>
      <c r="G8345" s="13">
        <v>2</v>
      </c>
      <c r="H8345" s="13" t="s">
        <v>69</v>
      </c>
      <c r="I8345" s="13" t="s">
        <v>54</v>
      </c>
      <c r="J8345" s="13"/>
      <c r="K8345" s="13" t="s">
        <v>27</v>
      </c>
      <c r="L8345" s="12">
        <f t="shared" ca="1" si="1165"/>
        <v>1.1249947861982197</v>
      </c>
      <c r="M8345" s="101">
        <f t="shared" ca="1" si="1166"/>
        <v>5.9253475389060235E-2</v>
      </c>
      <c r="N8345" s="101">
        <f t="shared" ca="1" si="1173"/>
        <v>1090.3195998825288</v>
      </c>
      <c r="O8345" s="101">
        <f t="shared" ca="1" si="1167"/>
        <v>0.12138693743078791</v>
      </c>
      <c r="Q8345" s="12">
        <f t="shared" ca="1" si="1168"/>
        <v>0</v>
      </c>
      <c r="R8345" s="101">
        <f t="shared" ca="1" si="1169"/>
        <v>0</v>
      </c>
      <c r="S8345" s="13"/>
      <c r="T8345" s="101">
        <f t="shared" ca="1" si="1170"/>
        <v>5.9253475389060235E-2</v>
      </c>
      <c r="U8345" s="101">
        <f t="shared" si="1171"/>
        <v>0</v>
      </c>
      <c r="V8345" s="101">
        <f t="shared" ca="1" si="1172"/>
        <v>107.03140919706807</v>
      </c>
    </row>
    <row r="8346" spans="2:22" x14ac:dyDescent="0.3">
      <c r="B8346" s="13">
        <v>2023</v>
      </c>
      <c r="C8346" s="13">
        <v>12</v>
      </c>
      <c r="D8346" s="13">
        <v>12</v>
      </c>
      <c r="E8346" s="83" t="s">
        <v>445</v>
      </c>
      <c r="F8346" s="13">
        <v>3</v>
      </c>
      <c r="G8346" s="13">
        <v>3</v>
      </c>
      <c r="H8346" s="13" t="s">
        <v>69</v>
      </c>
      <c r="I8346" s="13" t="s">
        <v>54</v>
      </c>
      <c r="J8346" s="13"/>
      <c r="K8346" s="13" t="s">
        <v>27</v>
      </c>
      <c r="L8346" s="12">
        <f t="shared" ca="1" si="1165"/>
        <v>1.2680272809482052</v>
      </c>
      <c r="M8346" s="101">
        <f t="shared" ca="1" si="1166"/>
        <v>6.6786996887541972E-2</v>
      </c>
      <c r="N8346" s="101">
        <f t="shared" ca="1" si="1173"/>
        <v>1090.3195998825288</v>
      </c>
      <c r="O8346" s="101">
        <f t="shared" ca="1" si="1167"/>
        <v>0.13682014361431133</v>
      </c>
      <c r="Q8346" s="12">
        <f t="shared" ca="1" si="1168"/>
        <v>0</v>
      </c>
      <c r="R8346" s="101">
        <f t="shared" ca="1" si="1169"/>
        <v>0</v>
      </c>
      <c r="S8346" s="13"/>
      <c r="T8346" s="101">
        <f t="shared" ca="1" si="1170"/>
        <v>6.6786996887541972E-2</v>
      </c>
      <c r="U8346" s="101">
        <f t="shared" si="1171"/>
        <v>0</v>
      </c>
      <c r="V8346" s="101">
        <f t="shared" ca="1" si="1172"/>
        <v>107.09819619395562</v>
      </c>
    </row>
    <row r="8347" spans="2:22" x14ac:dyDescent="0.3">
      <c r="B8347" s="13">
        <v>2023</v>
      </c>
      <c r="C8347" s="13">
        <v>12</v>
      </c>
      <c r="D8347" s="13">
        <v>12</v>
      </c>
      <c r="E8347" s="83" t="s">
        <v>445</v>
      </c>
      <c r="F8347" s="13">
        <v>3</v>
      </c>
      <c r="G8347" s="13">
        <v>4</v>
      </c>
      <c r="H8347" s="13" t="s">
        <v>69</v>
      </c>
      <c r="I8347" s="13" t="s">
        <v>54</v>
      </c>
      <c r="J8347" s="13"/>
      <c r="K8347" s="13" t="s">
        <v>27</v>
      </c>
      <c r="L8347" s="12">
        <f t="shared" ca="1" si="1165"/>
        <v>1.142038440064459</v>
      </c>
      <c r="M8347" s="101">
        <f t="shared" ca="1" si="1166"/>
        <v>6.0151164638195059E-2</v>
      </c>
      <c r="N8347" s="101">
        <f t="shared" ca="1" si="1173"/>
        <v>1090.3195998825288</v>
      </c>
      <c r="O8347" s="101">
        <f t="shared" ca="1" si="1167"/>
        <v>0.12322594768295513</v>
      </c>
      <c r="Q8347" s="12">
        <f t="shared" ca="1" si="1168"/>
        <v>0</v>
      </c>
      <c r="R8347" s="101">
        <f t="shared" ca="1" si="1169"/>
        <v>0</v>
      </c>
      <c r="S8347" s="13"/>
      <c r="T8347" s="101">
        <f t="shared" ca="1" si="1170"/>
        <v>6.0151164638195059E-2</v>
      </c>
      <c r="U8347" s="101">
        <f t="shared" si="1171"/>
        <v>0</v>
      </c>
      <c r="V8347" s="101">
        <f t="shared" ca="1" si="1172"/>
        <v>107.15834735859382</v>
      </c>
    </row>
    <row r="8348" spans="2:22" x14ac:dyDescent="0.3">
      <c r="B8348" s="13">
        <v>2023</v>
      </c>
      <c r="C8348" s="13">
        <v>12</v>
      </c>
      <c r="D8348" s="13">
        <v>12</v>
      </c>
      <c r="E8348" s="83" t="s">
        <v>445</v>
      </c>
      <c r="F8348" s="13">
        <v>3</v>
      </c>
      <c r="G8348" s="13">
        <v>5</v>
      </c>
      <c r="H8348" s="13" t="s">
        <v>69</v>
      </c>
      <c r="I8348" s="13" t="s">
        <v>54</v>
      </c>
      <c r="J8348" s="13"/>
      <c r="K8348" s="13" t="s">
        <v>27</v>
      </c>
      <c r="L8348" s="12">
        <f t="shared" ca="1" si="1165"/>
        <v>1.1759929570694212</v>
      </c>
      <c r="M8348" s="101">
        <f t="shared" ca="1" si="1166"/>
        <v>6.1939549048846416E-2</v>
      </c>
      <c r="N8348" s="101">
        <f t="shared" ca="1" si="1173"/>
        <v>1090.3195998825288</v>
      </c>
      <c r="O8348" s="101">
        <f t="shared" ca="1" si="1167"/>
        <v>0.12688964006779055</v>
      </c>
      <c r="Q8348" s="12">
        <f t="shared" ca="1" si="1168"/>
        <v>0</v>
      </c>
      <c r="R8348" s="101">
        <f t="shared" ca="1" si="1169"/>
        <v>0</v>
      </c>
      <c r="S8348" s="13"/>
      <c r="T8348" s="101">
        <f t="shared" ca="1" si="1170"/>
        <v>6.1939549048846416E-2</v>
      </c>
      <c r="U8348" s="101">
        <f t="shared" si="1171"/>
        <v>0</v>
      </c>
      <c r="V8348" s="101">
        <f t="shared" ca="1" si="1172"/>
        <v>107.22028690764266</v>
      </c>
    </row>
    <row r="8349" spans="2:22" x14ac:dyDescent="0.3">
      <c r="B8349" s="13">
        <v>2023</v>
      </c>
      <c r="C8349" s="13">
        <v>12</v>
      </c>
      <c r="D8349" s="13">
        <v>12</v>
      </c>
      <c r="E8349" s="83" t="s">
        <v>445</v>
      </c>
      <c r="F8349" s="13">
        <v>3</v>
      </c>
      <c r="G8349" s="13">
        <v>6</v>
      </c>
      <c r="H8349" s="13" t="s">
        <v>69</v>
      </c>
      <c r="I8349" s="13" t="s">
        <v>54</v>
      </c>
      <c r="J8349" s="13"/>
      <c r="K8349" s="13" t="s">
        <v>27</v>
      </c>
      <c r="L8349" s="12">
        <f t="shared" ca="1" si="1165"/>
        <v>1.267639079001619</v>
      </c>
      <c r="M8349" s="101">
        <f t="shared" ca="1" si="1166"/>
        <v>6.6766550291015275E-2</v>
      </c>
      <c r="N8349" s="101">
        <f t="shared" ca="1" si="1173"/>
        <v>1090.3195998825288</v>
      </c>
      <c r="O8349" s="101">
        <f t="shared" ca="1" si="1167"/>
        <v>0.13677825662427467</v>
      </c>
      <c r="Q8349" s="12">
        <f t="shared" ca="1" si="1168"/>
        <v>0</v>
      </c>
      <c r="R8349" s="101">
        <f t="shared" ca="1" si="1169"/>
        <v>0</v>
      </c>
      <c r="S8349" s="13"/>
      <c r="T8349" s="101">
        <f t="shared" ca="1" si="1170"/>
        <v>6.6766550291015275E-2</v>
      </c>
      <c r="U8349" s="101">
        <f t="shared" si="1171"/>
        <v>0</v>
      </c>
      <c r="V8349" s="101">
        <f t="shared" ca="1" si="1172"/>
        <v>107.28705345793368</v>
      </c>
    </row>
    <row r="8350" spans="2:22" x14ac:dyDescent="0.3">
      <c r="B8350" s="13">
        <v>2023</v>
      </c>
      <c r="C8350" s="13">
        <v>12</v>
      </c>
      <c r="D8350" s="13">
        <v>12</v>
      </c>
      <c r="E8350" s="83" t="s">
        <v>445</v>
      </c>
      <c r="F8350" s="13">
        <v>3</v>
      </c>
      <c r="G8350" s="13">
        <v>7</v>
      </c>
      <c r="H8350" s="13" t="s">
        <v>69</v>
      </c>
      <c r="I8350" s="13" t="s">
        <v>54</v>
      </c>
      <c r="J8350" s="13"/>
      <c r="K8350" s="13" t="s">
        <v>27</v>
      </c>
      <c r="L8350" s="12">
        <f t="shared" ca="1" si="1165"/>
        <v>1.4449822394005953</v>
      </c>
      <c r="M8350" s="101">
        <f t="shared" ca="1" si="1166"/>
        <v>7.6107214549229363E-2</v>
      </c>
      <c r="N8350" s="101">
        <f t="shared" ca="1" si="1173"/>
        <v>1090.3195998825288</v>
      </c>
      <c r="O8350" s="101">
        <f t="shared" ca="1" si="1167"/>
        <v>0.15591358363132424</v>
      </c>
      <c r="Q8350" s="12">
        <f t="shared" ca="1" si="1168"/>
        <v>2.1106342722049302E-2</v>
      </c>
      <c r="R8350" s="101">
        <f t="shared" ca="1" si="1169"/>
        <v>0</v>
      </c>
      <c r="S8350" s="13"/>
      <c r="T8350" s="101">
        <f t="shared" ca="1" si="1170"/>
        <v>7.4995543478059021E-2</v>
      </c>
      <c r="U8350" s="101">
        <f t="shared" si="1171"/>
        <v>0</v>
      </c>
      <c r="V8350" s="101">
        <f t="shared" ca="1" si="1172"/>
        <v>107.36204900141173</v>
      </c>
    </row>
    <row r="8351" spans="2:22" x14ac:dyDescent="0.3">
      <c r="B8351" s="13">
        <v>2023</v>
      </c>
      <c r="C8351" s="13">
        <v>12</v>
      </c>
      <c r="D8351" s="13">
        <v>12</v>
      </c>
      <c r="E8351" s="83" t="s">
        <v>445</v>
      </c>
      <c r="F8351" s="13">
        <v>3</v>
      </c>
      <c r="G8351" s="13">
        <v>8</v>
      </c>
      <c r="H8351" s="13" t="s">
        <v>69</v>
      </c>
      <c r="I8351" s="13" t="s">
        <v>54</v>
      </c>
      <c r="J8351" s="13"/>
      <c r="K8351" s="13" t="s">
        <v>27</v>
      </c>
      <c r="L8351" s="12">
        <f t="shared" ca="1" si="1165"/>
        <v>1.845291677578224</v>
      </c>
      <c r="M8351" s="101">
        <f t="shared" ca="1" si="1166"/>
        <v>9.7191512658045057E-2</v>
      </c>
      <c r="N8351" s="101">
        <f t="shared" ca="1" si="1173"/>
        <v>1090.3195998825288</v>
      </c>
      <c r="O8351" s="101">
        <f t="shared" ca="1" si="1167"/>
        <v>0.19910697201069036</v>
      </c>
      <c r="Q8351" s="12">
        <f t="shared" ca="1" si="1168"/>
        <v>5.6000000000000005</v>
      </c>
      <c r="R8351" s="101">
        <f t="shared" ca="1" si="1169"/>
        <v>0.31783605949300336</v>
      </c>
      <c r="S8351" s="13"/>
      <c r="T8351" s="101">
        <f t="shared" ca="1" si="1170"/>
        <v>0</v>
      </c>
      <c r="U8351" s="101">
        <f t="shared" si="1171"/>
        <v>0</v>
      </c>
      <c r="V8351" s="101">
        <f t="shared" ca="1" si="1172"/>
        <v>106.72637688242573</v>
      </c>
    </row>
    <row r="8352" spans="2:22" x14ac:dyDescent="0.3">
      <c r="B8352" s="13">
        <v>2023</v>
      </c>
      <c r="C8352" s="13">
        <v>12</v>
      </c>
      <c r="D8352" s="13">
        <v>12</v>
      </c>
      <c r="E8352" s="83" t="s">
        <v>445</v>
      </c>
      <c r="F8352" s="13">
        <v>3</v>
      </c>
      <c r="G8352" s="13">
        <v>9</v>
      </c>
      <c r="H8352" s="13" t="s">
        <v>69</v>
      </c>
      <c r="I8352" s="13" t="s">
        <v>54</v>
      </c>
      <c r="J8352" s="13"/>
      <c r="K8352" s="13" t="s">
        <v>27</v>
      </c>
      <c r="L8352" s="12">
        <f t="shared" ca="1" si="1165"/>
        <v>1.5332529348767499</v>
      </c>
      <c r="M8352" s="101">
        <f t="shared" ca="1" si="1166"/>
        <v>8.0756432079958418E-2</v>
      </c>
      <c r="N8352" s="101">
        <f t="shared" ca="1" si="1173"/>
        <v>1090.3195998825288</v>
      </c>
      <c r="O8352" s="101">
        <f t="shared" ca="1" si="1167"/>
        <v>0.16543799167320131</v>
      </c>
      <c r="Q8352" s="12">
        <f t="shared" ca="1" si="1168"/>
        <v>0</v>
      </c>
      <c r="R8352" s="101">
        <f t="shared" ca="1" si="1169"/>
        <v>0</v>
      </c>
      <c r="S8352" s="13"/>
      <c r="T8352" s="101">
        <f t="shared" ca="1" si="1170"/>
        <v>8.0756432079958418E-2</v>
      </c>
      <c r="U8352" s="101">
        <f t="shared" si="1171"/>
        <v>0</v>
      </c>
      <c r="V8352" s="101">
        <f t="shared" ca="1" si="1172"/>
        <v>106.80713331450568</v>
      </c>
    </row>
    <row r="8353" spans="2:22" x14ac:dyDescent="0.3">
      <c r="B8353" s="13">
        <v>2023</v>
      </c>
      <c r="C8353" s="13">
        <v>12</v>
      </c>
      <c r="D8353" s="13">
        <v>12</v>
      </c>
      <c r="E8353" s="83" t="s">
        <v>445</v>
      </c>
      <c r="F8353" s="13">
        <v>3</v>
      </c>
      <c r="G8353" s="13">
        <v>10</v>
      </c>
      <c r="H8353" s="13" t="s">
        <v>70</v>
      </c>
      <c r="I8353" s="13" t="s">
        <v>54</v>
      </c>
      <c r="J8353" s="13"/>
      <c r="K8353" s="13" t="s">
        <v>27</v>
      </c>
      <c r="L8353" s="12">
        <f t="shared" ca="1" si="1165"/>
        <v>1.7489485293602991</v>
      </c>
      <c r="M8353" s="101">
        <f t="shared" ca="1" si="1166"/>
        <v>5.537171043954707E-2</v>
      </c>
      <c r="N8353" s="101">
        <f t="shared" ca="1" si="1173"/>
        <v>1090.3195998825288</v>
      </c>
      <c r="O8353" s="101">
        <f t="shared" ca="1" si="1167"/>
        <v>5.537171043954707E-2</v>
      </c>
      <c r="Q8353" s="12">
        <f t="shared" ca="1" si="1168"/>
        <v>5.6000000000000005</v>
      </c>
      <c r="R8353" s="101">
        <f t="shared" ca="1" si="1169"/>
        <v>0.32599150698965074</v>
      </c>
      <c r="S8353" s="13"/>
      <c r="T8353" s="101">
        <f t="shared" ca="1" si="1170"/>
        <v>0</v>
      </c>
      <c r="U8353" s="101">
        <f t="shared" si="1171"/>
        <v>0</v>
      </c>
      <c r="V8353" s="101">
        <f t="shared" ca="1" si="1172"/>
        <v>106.15515030052637</v>
      </c>
    </row>
    <row r="8354" spans="2:22" x14ac:dyDescent="0.3">
      <c r="B8354" s="13">
        <v>2023</v>
      </c>
      <c r="C8354" s="13">
        <v>12</v>
      </c>
      <c r="D8354" s="13">
        <v>12</v>
      </c>
      <c r="E8354" s="83" t="s">
        <v>445</v>
      </c>
      <c r="F8354" s="13">
        <v>3</v>
      </c>
      <c r="G8354" s="13">
        <v>11</v>
      </c>
      <c r="H8354" s="13" t="s">
        <v>70</v>
      </c>
      <c r="I8354" s="13" t="s">
        <v>54</v>
      </c>
      <c r="J8354" s="13"/>
      <c r="K8354" s="13" t="s">
        <v>27</v>
      </c>
      <c r="L8354" s="12">
        <f t="shared" ca="1" si="1165"/>
        <v>1.9828095614638677</v>
      </c>
      <c r="M8354" s="101">
        <f t="shared" ca="1" si="1166"/>
        <v>6.2775750715946058E-2</v>
      </c>
      <c r="N8354" s="101">
        <f t="shared" ca="1" si="1173"/>
        <v>1090.3195998825288</v>
      </c>
      <c r="O8354" s="101">
        <f t="shared" ca="1" si="1167"/>
        <v>6.2775750715946058E-2</v>
      </c>
      <c r="Q8354" s="12">
        <f t="shared" ca="1" si="1168"/>
        <v>5.6000000000000005</v>
      </c>
      <c r="R8354" s="101">
        <f t="shared" ca="1" si="1169"/>
        <v>0.30619517062208362</v>
      </c>
      <c r="S8354" s="13"/>
      <c r="T8354" s="101">
        <f t="shared" ca="1" si="1170"/>
        <v>0</v>
      </c>
      <c r="U8354" s="101">
        <f t="shared" si="1171"/>
        <v>0</v>
      </c>
      <c r="V8354" s="101">
        <f t="shared" ca="1" si="1172"/>
        <v>105.54275995928219</v>
      </c>
    </row>
    <row r="8355" spans="2:22" x14ac:dyDescent="0.3">
      <c r="B8355" s="13">
        <v>2023</v>
      </c>
      <c r="C8355" s="13">
        <v>12</v>
      </c>
      <c r="D8355" s="13">
        <v>12</v>
      </c>
      <c r="E8355" s="83" t="s">
        <v>445</v>
      </c>
      <c r="F8355" s="13">
        <v>3</v>
      </c>
      <c r="G8355" s="13">
        <v>12</v>
      </c>
      <c r="H8355" s="13" t="s">
        <v>70</v>
      </c>
      <c r="I8355" s="13" t="s">
        <v>54</v>
      </c>
      <c r="J8355" s="13"/>
      <c r="K8355" s="13" t="s">
        <v>27</v>
      </c>
      <c r="L8355" s="12">
        <f t="shared" ca="1" si="1165"/>
        <v>1.8223001835785968</v>
      </c>
      <c r="M8355" s="101">
        <f t="shared" ca="1" si="1166"/>
        <v>5.7694023812098379E-2</v>
      </c>
      <c r="N8355" s="101">
        <f t="shared" ca="1" si="1173"/>
        <v>1090.3195998825288</v>
      </c>
      <c r="O8355" s="101">
        <f t="shared" ca="1" si="1167"/>
        <v>5.7694023812098379E-2</v>
      </c>
      <c r="Q8355" s="12">
        <f t="shared" ca="1" si="1168"/>
        <v>5.6000000000000005</v>
      </c>
      <c r="R8355" s="101">
        <f t="shared" ca="1" si="1169"/>
        <v>0.31978228946007181</v>
      </c>
      <c r="S8355" s="13"/>
      <c r="T8355" s="101">
        <f t="shared" ca="1" si="1170"/>
        <v>0</v>
      </c>
      <c r="U8355" s="101">
        <f t="shared" si="1171"/>
        <v>0</v>
      </c>
      <c r="V8355" s="101">
        <f t="shared" ca="1" si="1172"/>
        <v>104.90319538036206</v>
      </c>
    </row>
    <row r="8356" spans="2:22" x14ac:dyDescent="0.3">
      <c r="B8356" s="13">
        <v>2023</v>
      </c>
      <c r="C8356" s="13">
        <v>12</v>
      </c>
      <c r="D8356" s="13">
        <v>12</v>
      </c>
      <c r="E8356" s="83" t="s">
        <v>445</v>
      </c>
      <c r="F8356" s="13">
        <v>3</v>
      </c>
      <c r="G8356" s="13">
        <v>13</v>
      </c>
      <c r="H8356" s="13" t="s">
        <v>70</v>
      </c>
      <c r="I8356" s="13" t="s">
        <v>54</v>
      </c>
      <c r="J8356" s="13"/>
      <c r="K8356" s="13" t="s">
        <v>27</v>
      </c>
      <c r="L8356" s="12">
        <f t="shared" ca="1" si="1165"/>
        <v>1.644204271726579</v>
      </c>
      <c r="M8356" s="101">
        <f t="shared" ca="1" si="1166"/>
        <v>5.2055507242863494E-2</v>
      </c>
      <c r="N8356" s="101">
        <f t="shared" ca="1" si="1173"/>
        <v>1090.3195998825288</v>
      </c>
      <c r="O8356" s="101">
        <f t="shared" ca="1" si="1167"/>
        <v>5.2055507242863494E-2</v>
      </c>
      <c r="Q8356" s="12">
        <f t="shared" ca="1" si="1168"/>
        <v>5.6000000000000005</v>
      </c>
      <c r="R8356" s="101">
        <f t="shared" ca="1" si="1169"/>
        <v>0.33485810839834512</v>
      </c>
      <c r="S8356" s="13"/>
      <c r="T8356" s="101">
        <f t="shared" ca="1" si="1170"/>
        <v>0</v>
      </c>
      <c r="U8356" s="101">
        <f t="shared" si="1171"/>
        <v>0</v>
      </c>
      <c r="V8356" s="101">
        <f t="shared" ca="1" si="1172"/>
        <v>104.23347916356536</v>
      </c>
    </row>
    <row r="8357" spans="2:22" x14ac:dyDescent="0.3">
      <c r="B8357" s="13">
        <v>2023</v>
      </c>
      <c r="C8357" s="13">
        <v>12</v>
      </c>
      <c r="D8357" s="13">
        <v>12</v>
      </c>
      <c r="E8357" s="83" t="s">
        <v>445</v>
      </c>
      <c r="F8357" s="13">
        <v>3</v>
      </c>
      <c r="G8357" s="13">
        <v>14</v>
      </c>
      <c r="H8357" s="13" t="s">
        <v>70</v>
      </c>
      <c r="I8357" s="13" t="s">
        <v>54</v>
      </c>
      <c r="J8357" s="13"/>
      <c r="K8357" s="13" t="s">
        <v>27</v>
      </c>
      <c r="L8357" s="12">
        <f t="shared" ca="1" si="1165"/>
        <v>1.6227321249007731</v>
      </c>
      <c r="M8357" s="101">
        <f t="shared" ca="1" si="1166"/>
        <v>5.1375699074358475E-2</v>
      </c>
      <c r="N8357" s="101">
        <f t="shared" ca="1" si="1173"/>
        <v>1090.3195998825288</v>
      </c>
      <c r="O8357" s="101">
        <f t="shared" ca="1" si="1167"/>
        <v>5.1375699074358475E-2</v>
      </c>
      <c r="Q8357" s="12">
        <f t="shared" ca="1" si="1168"/>
        <v>5.6000000000000005</v>
      </c>
      <c r="R8357" s="101">
        <f t="shared" ca="1" si="1169"/>
        <v>0.33667572562714959</v>
      </c>
      <c r="S8357" s="13"/>
      <c r="T8357" s="101">
        <f t="shared" ca="1" si="1170"/>
        <v>0</v>
      </c>
      <c r="U8357" s="101">
        <f t="shared" si="1171"/>
        <v>0</v>
      </c>
      <c r="V8357" s="101">
        <f t="shared" ca="1" si="1172"/>
        <v>103.56012771231107</v>
      </c>
    </row>
    <row r="8358" spans="2:22" x14ac:dyDescent="0.3">
      <c r="B8358" s="13">
        <v>2023</v>
      </c>
      <c r="C8358" s="13">
        <v>12</v>
      </c>
      <c r="D8358" s="13">
        <v>12</v>
      </c>
      <c r="E8358" s="83" t="s">
        <v>445</v>
      </c>
      <c r="F8358" s="13">
        <v>3</v>
      </c>
      <c r="G8358" s="13">
        <v>15</v>
      </c>
      <c r="H8358" s="13" t="s">
        <v>70</v>
      </c>
      <c r="I8358" s="13" t="s">
        <v>54</v>
      </c>
      <c r="J8358" s="13"/>
      <c r="K8358" s="13" t="s">
        <v>27</v>
      </c>
      <c r="L8358" s="12">
        <f t="shared" ca="1" si="1165"/>
        <v>1.7368564119825329</v>
      </c>
      <c r="M8358" s="101">
        <f t="shared" ca="1" si="1166"/>
        <v>5.4988874003366994E-2</v>
      </c>
      <c r="N8358" s="101">
        <f t="shared" ca="1" si="1173"/>
        <v>1090.3195998825288</v>
      </c>
      <c r="O8358" s="101">
        <f t="shared" ca="1" si="1167"/>
        <v>5.4988874003366994E-2</v>
      </c>
      <c r="Q8358" s="12">
        <f t="shared" ca="1" si="1168"/>
        <v>5.6000000000000005</v>
      </c>
      <c r="R8358" s="101">
        <f t="shared" ca="1" si="1169"/>
        <v>0.32701510472567863</v>
      </c>
      <c r="S8358" s="13"/>
      <c r="T8358" s="101">
        <f t="shared" ca="1" si="1170"/>
        <v>0</v>
      </c>
      <c r="U8358" s="101">
        <f t="shared" si="1171"/>
        <v>0</v>
      </c>
      <c r="V8358" s="101">
        <f t="shared" ca="1" si="1172"/>
        <v>102.90609750285972</v>
      </c>
    </row>
    <row r="8359" spans="2:22" x14ac:dyDescent="0.3">
      <c r="B8359" s="13">
        <v>2023</v>
      </c>
      <c r="C8359" s="13">
        <v>12</v>
      </c>
      <c r="D8359" s="13">
        <v>12</v>
      </c>
      <c r="E8359" s="83" t="s">
        <v>445</v>
      </c>
      <c r="F8359" s="13">
        <v>3</v>
      </c>
      <c r="G8359" s="13">
        <v>16</v>
      </c>
      <c r="H8359" s="13" t="s">
        <v>71</v>
      </c>
      <c r="I8359" s="13" t="s">
        <v>54</v>
      </c>
      <c r="J8359" s="13"/>
      <c r="K8359" s="13" t="s">
        <v>27</v>
      </c>
      <c r="L8359" s="12">
        <f t="shared" ca="1" si="1165"/>
        <v>1.5190121774420373</v>
      </c>
      <c r="M8359" s="101">
        <f t="shared" ca="1" si="1166"/>
        <v>0.13232115077697587</v>
      </c>
      <c r="N8359" s="101">
        <f t="shared" ca="1" si="1173"/>
        <v>1090.6194782032255</v>
      </c>
      <c r="O8359" s="101">
        <f t="shared" ca="1" si="1167"/>
        <v>0.42813358221203818</v>
      </c>
      <c r="Q8359" s="12">
        <f t="shared" ca="1" si="1168"/>
        <v>5.6000000000000005</v>
      </c>
      <c r="R8359" s="101">
        <f t="shared" ca="1" si="1169"/>
        <v>0.3454556191795316</v>
      </c>
      <c r="S8359" s="13"/>
      <c r="T8359" s="101">
        <f t="shared" ca="1" si="1170"/>
        <v>0</v>
      </c>
      <c r="U8359" s="101">
        <f t="shared" ca="1" si="1171"/>
        <v>0.29987832069668219</v>
      </c>
      <c r="V8359" s="101">
        <f t="shared" ca="1" si="1172"/>
        <v>102.51506458519734</v>
      </c>
    </row>
    <row r="8360" spans="2:22" x14ac:dyDescent="0.3">
      <c r="B8360" s="13">
        <v>2023</v>
      </c>
      <c r="C8360" s="13">
        <v>12</v>
      </c>
      <c r="D8360" s="13">
        <v>12</v>
      </c>
      <c r="E8360" s="83" t="s">
        <v>445</v>
      </c>
      <c r="F8360" s="13">
        <v>3</v>
      </c>
      <c r="G8360" s="13">
        <v>17</v>
      </c>
      <c r="H8360" s="13" t="s">
        <v>71</v>
      </c>
      <c r="I8360" s="13" t="s">
        <v>54</v>
      </c>
      <c r="J8360" s="13"/>
      <c r="K8360" s="13" t="s">
        <v>27</v>
      </c>
      <c r="L8360" s="12">
        <f t="shared" ca="1" si="1165"/>
        <v>2.2294776084691716</v>
      </c>
      <c r="M8360" s="101">
        <f t="shared" ca="1" si="1166"/>
        <v>0.19420979447374956</v>
      </c>
      <c r="N8360" s="101">
        <f t="shared" ca="1" si="1173"/>
        <v>1091.0596142410975</v>
      </c>
      <c r="O8360" s="101">
        <f t="shared" ca="1" si="1167"/>
        <v>0.628378263947036</v>
      </c>
      <c r="Q8360" s="12">
        <f t="shared" ca="1" si="1168"/>
        <v>5.6000000000000005</v>
      </c>
      <c r="R8360" s="101">
        <f t="shared" ca="1" si="1169"/>
        <v>0.2853147204430847</v>
      </c>
      <c r="S8360" s="13"/>
      <c r="T8360" s="101">
        <f t="shared" ca="1" si="1170"/>
        <v>0</v>
      </c>
      <c r="U8360" s="101">
        <f t="shared" ca="1" si="1171"/>
        <v>0.44013603787195571</v>
      </c>
      <c r="V8360" s="101">
        <f t="shared" ca="1" si="1172"/>
        <v>102.38457118218312</v>
      </c>
    </row>
    <row r="8361" spans="2:22" x14ac:dyDescent="0.3">
      <c r="B8361" s="13">
        <v>2023</v>
      </c>
      <c r="C8361" s="13">
        <v>12</v>
      </c>
      <c r="D8361" s="13">
        <v>12</v>
      </c>
      <c r="E8361" s="83" t="s">
        <v>445</v>
      </c>
      <c r="F8361" s="13">
        <v>3</v>
      </c>
      <c r="G8361" s="13">
        <v>18</v>
      </c>
      <c r="H8361" s="13" t="s">
        <v>71</v>
      </c>
      <c r="I8361" s="13" t="s">
        <v>54</v>
      </c>
      <c r="J8361" s="13"/>
      <c r="K8361" s="13" t="s">
        <v>27</v>
      </c>
      <c r="L8361" s="12">
        <f t="shared" ca="1" si="1165"/>
        <v>2.7388166509692309</v>
      </c>
      <c r="M8361" s="101">
        <f t="shared" ca="1" si="1166"/>
        <v>0.23857831846592972</v>
      </c>
      <c r="N8361" s="101">
        <f t="shared" ca="1" si="1173"/>
        <v>1091.600302294943</v>
      </c>
      <c r="O8361" s="101">
        <f t="shared" ca="1" si="1167"/>
        <v>0.77193547307567767</v>
      </c>
      <c r="Q8361" s="12">
        <f t="shared" ca="1" si="1168"/>
        <v>0</v>
      </c>
      <c r="R8361" s="101">
        <f t="shared" ca="1" si="1169"/>
        <v>0</v>
      </c>
      <c r="S8361" s="13"/>
      <c r="T8361" s="101">
        <f t="shared" ca="1" si="1170"/>
        <v>0.23857831846592972</v>
      </c>
      <c r="U8361" s="101">
        <f t="shared" ca="1" si="1171"/>
        <v>0.540688053845509</v>
      </c>
      <c r="V8361" s="101">
        <f t="shared" ca="1" si="1172"/>
        <v>103.16383755449456</v>
      </c>
    </row>
    <row r="8362" spans="2:22" x14ac:dyDescent="0.3">
      <c r="B8362" s="13">
        <v>2023</v>
      </c>
      <c r="C8362" s="13">
        <v>12</v>
      </c>
      <c r="D8362" s="13">
        <v>12</v>
      </c>
      <c r="E8362" s="83" t="s">
        <v>445</v>
      </c>
      <c r="F8362" s="13">
        <v>3</v>
      </c>
      <c r="G8362" s="13">
        <v>19</v>
      </c>
      <c r="H8362" s="13" t="s">
        <v>71</v>
      </c>
      <c r="I8362" s="13" t="s">
        <v>54</v>
      </c>
      <c r="J8362" s="13"/>
      <c r="K8362" s="13" t="s">
        <v>27</v>
      </c>
      <c r="L8362" s="12">
        <f t="shared" ca="1" si="1165"/>
        <v>2.5078964051681307</v>
      </c>
      <c r="M8362" s="101">
        <f t="shared" ca="1" si="1166"/>
        <v>0.21846285585419589</v>
      </c>
      <c r="N8362" s="101">
        <f t="shared" ca="1" si="1173"/>
        <v>1092.0954028435967</v>
      </c>
      <c r="O8362" s="101">
        <f t="shared" ca="1" si="1167"/>
        <v>0.70685060179663761</v>
      </c>
      <c r="Q8362" s="12">
        <f t="shared" ca="1" si="1168"/>
        <v>0</v>
      </c>
      <c r="R8362" s="101">
        <f t="shared" ca="1" si="1169"/>
        <v>0</v>
      </c>
      <c r="S8362" s="13"/>
      <c r="T8362" s="101">
        <f t="shared" ca="1" si="1170"/>
        <v>0.21846285585419589</v>
      </c>
      <c r="U8362" s="101">
        <f t="shared" ca="1" si="1171"/>
        <v>0.49510054865360853</v>
      </c>
      <c r="V8362" s="101">
        <f t="shared" ca="1" si="1172"/>
        <v>103.87740095900237</v>
      </c>
    </row>
    <row r="8363" spans="2:22" x14ac:dyDescent="0.3">
      <c r="B8363" s="13">
        <v>2023</v>
      </c>
      <c r="C8363" s="13">
        <v>12</v>
      </c>
      <c r="D8363" s="13">
        <v>12</v>
      </c>
      <c r="E8363" s="83" t="s">
        <v>445</v>
      </c>
      <c r="F8363" s="13">
        <v>3</v>
      </c>
      <c r="G8363" s="13">
        <v>20</v>
      </c>
      <c r="H8363" s="13" t="s">
        <v>69</v>
      </c>
      <c r="I8363" s="13" t="s">
        <v>54</v>
      </c>
      <c r="J8363" s="13"/>
      <c r="K8363" s="13" t="s">
        <v>27</v>
      </c>
      <c r="L8363" s="12">
        <f t="shared" ca="1" si="1165"/>
        <v>3.0770530228200452</v>
      </c>
      <c r="M8363" s="101">
        <f t="shared" ca="1" si="1166"/>
        <v>0.16206838271193177</v>
      </c>
      <c r="N8363" s="101">
        <f t="shared" ca="1" si="1173"/>
        <v>1092.0954028435967</v>
      </c>
      <c r="O8363" s="101">
        <f t="shared" ca="1" si="1167"/>
        <v>0.33201402116228285</v>
      </c>
      <c r="Q8363" s="12">
        <f t="shared" ca="1" si="1168"/>
        <v>0</v>
      </c>
      <c r="R8363" s="101">
        <f t="shared" ca="1" si="1169"/>
        <v>0</v>
      </c>
      <c r="S8363" s="13"/>
      <c r="T8363" s="101">
        <f t="shared" ca="1" si="1170"/>
        <v>0.16206838271193177</v>
      </c>
      <c r="U8363" s="101">
        <f t="shared" si="1171"/>
        <v>0</v>
      </c>
      <c r="V8363" s="101">
        <f t="shared" ca="1" si="1172"/>
        <v>104.03946934171431</v>
      </c>
    </row>
    <row r="8364" spans="2:22" x14ac:dyDescent="0.3">
      <c r="B8364" s="13">
        <v>2023</v>
      </c>
      <c r="C8364" s="13">
        <v>12</v>
      </c>
      <c r="D8364" s="13">
        <v>12</v>
      </c>
      <c r="E8364" s="83" t="s">
        <v>445</v>
      </c>
      <c r="F8364" s="13">
        <v>3</v>
      </c>
      <c r="G8364" s="13">
        <v>21</v>
      </c>
      <c r="H8364" s="13" t="s">
        <v>69</v>
      </c>
      <c r="I8364" s="13" t="s">
        <v>54</v>
      </c>
      <c r="J8364" s="13"/>
      <c r="K8364" s="13" t="s">
        <v>27</v>
      </c>
      <c r="L8364" s="12">
        <f t="shared" ca="1" si="1165"/>
        <v>1.7082087876606094</v>
      </c>
      <c r="M8364" s="101">
        <f t="shared" ca="1" si="1166"/>
        <v>8.9971356846084302E-2</v>
      </c>
      <c r="N8364" s="101">
        <f t="shared" ca="1" si="1173"/>
        <v>1092.0954028435967</v>
      </c>
      <c r="O8364" s="101">
        <f t="shared" ca="1" si="1167"/>
        <v>0.18431572818857975</v>
      </c>
      <c r="Q8364" s="12">
        <f t="shared" ca="1" si="1168"/>
        <v>0</v>
      </c>
      <c r="R8364" s="101">
        <f t="shared" ca="1" si="1169"/>
        <v>0</v>
      </c>
      <c r="S8364" s="13"/>
      <c r="T8364" s="101">
        <f t="shared" ca="1" si="1170"/>
        <v>8.9971356846084302E-2</v>
      </c>
      <c r="U8364" s="101">
        <f t="shared" si="1171"/>
        <v>0</v>
      </c>
      <c r="V8364" s="101">
        <f t="shared" ca="1" si="1172"/>
        <v>104.12944069856039</v>
      </c>
    </row>
    <row r="8365" spans="2:22" x14ac:dyDescent="0.3">
      <c r="B8365" s="13">
        <v>2023</v>
      </c>
      <c r="C8365" s="13">
        <v>12</v>
      </c>
      <c r="D8365" s="13">
        <v>12</v>
      </c>
      <c r="E8365" s="83" t="s">
        <v>445</v>
      </c>
      <c r="F8365" s="13">
        <v>3</v>
      </c>
      <c r="G8365" s="13">
        <v>22</v>
      </c>
      <c r="H8365" s="13" t="s">
        <v>69</v>
      </c>
      <c r="I8365" s="13" t="s">
        <v>54</v>
      </c>
      <c r="J8365" s="13"/>
      <c r="K8365" s="13" t="s">
        <v>27</v>
      </c>
      <c r="L8365" s="12">
        <f t="shared" ca="1" si="1165"/>
        <v>2.7228577852642846</v>
      </c>
      <c r="M8365" s="101">
        <f t="shared" ca="1" si="1166"/>
        <v>0.14341291954986987</v>
      </c>
      <c r="N8365" s="101">
        <f t="shared" ca="1" si="1173"/>
        <v>1092.0954028435967</v>
      </c>
      <c r="O8365" s="101">
        <f t="shared" ca="1" si="1167"/>
        <v>0.29379635503001628</v>
      </c>
      <c r="Q8365" s="12">
        <f t="shared" ca="1" si="1168"/>
        <v>0</v>
      </c>
      <c r="R8365" s="101">
        <f t="shared" ca="1" si="1169"/>
        <v>0</v>
      </c>
      <c r="S8365" s="13"/>
      <c r="T8365" s="101">
        <f t="shared" ca="1" si="1170"/>
        <v>0.14341291954986987</v>
      </c>
      <c r="U8365" s="101">
        <f t="shared" si="1171"/>
        <v>0</v>
      </c>
      <c r="V8365" s="101">
        <f t="shared" ca="1" si="1172"/>
        <v>104.27285361811026</v>
      </c>
    </row>
    <row r="8366" spans="2:22" x14ac:dyDescent="0.3">
      <c r="B8366" s="13">
        <v>2023</v>
      </c>
      <c r="C8366" s="13">
        <v>12</v>
      </c>
      <c r="D8366" s="13">
        <v>12</v>
      </c>
      <c r="E8366" s="83" t="s">
        <v>445</v>
      </c>
      <c r="F8366" s="13">
        <v>3</v>
      </c>
      <c r="G8366" s="13">
        <v>23</v>
      </c>
      <c r="H8366" s="13" t="s">
        <v>69</v>
      </c>
      <c r="I8366" s="13" t="s">
        <v>54</v>
      </c>
      <c r="J8366" s="13"/>
      <c r="K8366" s="13" t="s">
        <v>27</v>
      </c>
      <c r="L8366" s="12">
        <f t="shared" ca="1" si="1165"/>
        <v>2.050794213528464</v>
      </c>
      <c r="M8366" s="101">
        <f t="shared" ca="1" si="1166"/>
        <v>0.10801533122654421</v>
      </c>
      <c r="N8366" s="101">
        <f t="shared" ca="1" si="1173"/>
        <v>1092.0954028435967</v>
      </c>
      <c r="O8366" s="101">
        <f t="shared" ca="1" si="1167"/>
        <v>0.22128069563972125</v>
      </c>
      <c r="Q8366" s="12">
        <f t="shared" ca="1" si="1168"/>
        <v>0</v>
      </c>
      <c r="R8366" s="101">
        <f t="shared" ca="1" si="1169"/>
        <v>0</v>
      </c>
      <c r="S8366" s="13"/>
      <c r="T8366" s="101">
        <f t="shared" ca="1" si="1170"/>
        <v>0.10801533122654421</v>
      </c>
      <c r="U8366" s="101">
        <f t="shared" si="1171"/>
        <v>0</v>
      </c>
      <c r="V8366" s="101">
        <f t="shared" ca="1" si="1172"/>
        <v>104.3808689493368</v>
      </c>
    </row>
    <row r="8367" spans="2:22" x14ac:dyDescent="0.3">
      <c r="B8367" s="13">
        <v>2023</v>
      </c>
      <c r="C8367" s="13">
        <v>12</v>
      </c>
      <c r="D8367" s="13">
        <v>13</v>
      </c>
      <c r="E8367" s="83" t="s">
        <v>446</v>
      </c>
      <c r="F8367" s="13">
        <v>4</v>
      </c>
      <c r="G8367" s="13">
        <v>0</v>
      </c>
      <c r="H8367" s="13" t="s">
        <v>69</v>
      </c>
      <c r="I8367" s="13" t="s">
        <v>54</v>
      </c>
      <c r="J8367" s="13"/>
      <c r="K8367" s="13" t="s">
        <v>27</v>
      </c>
      <c r="L8367" s="12">
        <f t="shared" ca="1" si="1165"/>
        <v>2.9822087154613155</v>
      </c>
      <c r="M8367" s="101">
        <f t="shared" ca="1" si="1166"/>
        <v>0.15707293304334749</v>
      </c>
      <c r="N8367" s="101">
        <f t="shared" ca="1" si="1173"/>
        <v>1092.0954028435967</v>
      </c>
      <c r="O8367" s="101">
        <f t="shared" ca="1" si="1167"/>
        <v>0.32178032039827592</v>
      </c>
      <c r="Q8367" s="12">
        <f t="shared" ca="1" si="1168"/>
        <v>0</v>
      </c>
      <c r="R8367" s="101">
        <f t="shared" ca="1" si="1169"/>
        <v>0</v>
      </c>
      <c r="S8367" s="13"/>
      <c r="T8367" s="101">
        <f t="shared" ca="1" si="1170"/>
        <v>0.15707293304334749</v>
      </c>
      <c r="U8367" s="101">
        <f t="shared" si="1171"/>
        <v>0</v>
      </c>
      <c r="V8367" s="101">
        <f t="shared" ca="1" si="1172"/>
        <v>104.53794188238015</v>
      </c>
    </row>
    <row r="8368" spans="2:22" x14ac:dyDescent="0.3">
      <c r="B8368" s="13">
        <v>2023</v>
      </c>
      <c r="C8368" s="13">
        <v>12</v>
      </c>
      <c r="D8368" s="13">
        <v>13</v>
      </c>
      <c r="E8368" s="83" t="s">
        <v>446</v>
      </c>
      <c r="F8368" s="13">
        <v>4</v>
      </c>
      <c r="G8368" s="13">
        <v>1</v>
      </c>
      <c r="H8368" s="13" t="s">
        <v>69</v>
      </c>
      <c r="I8368" s="13" t="s">
        <v>54</v>
      </c>
      <c r="J8368" s="13"/>
      <c r="K8368" s="13" t="s">
        <v>27</v>
      </c>
      <c r="L8368" s="12">
        <f t="shared" ca="1" si="1165"/>
        <v>1.2585764074265502</v>
      </c>
      <c r="M8368" s="101">
        <f t="shared" ca="1" si="1166"/>
        <v>6.6289219379156397E-2</v>
      </c>
      <c r="N8368" s="101">
        <f t="shared" ca="1" si="1173"/>
        <v>1092.0954028435967</v>
      </c>
      <c r="O8368" s="101">
        <f t="shared" ca="1" si="1167"/>
        <v>0.13580039436132477</v>
      </c>
      <c r="Q8368" s="12">
        <f t="shared" ca="1" si="1168"/>
        <v>0</v>
      </c>
      <c r="R8368" s="101">
        <f t="shared" ca="1" si="1169"/>
        <v>0</v>
      </c>
      <c r="S8368" s="13"/>
      <c r="T8368" s="101">
        <f t="shared" ca="1" si="1170"/>
        <v>6.6289219379156397E-2</v>
      </c>
      <c r="U8368" s="101">
        <f t="shared" si="1171"/>
        <v>0</v>
      </c>
      <c r="V8368" s="101">
        <f t="shared" ca="1" si="1172"/>
        <v>104.60423110175931</v>
      </c>
    </row>
    <row r="8369" spans="2:22" x14ac:dyDescent="0.3">
      <c r="B8369" s="13">
        <v>2023</v>
      </c>
      <c r="C8369" s="13">
        <v>12</v>
      </c>
      <c r="D8369" s="13">
        <v>13</v>
      </c>
      <c r="E8369" s="83" t="s">
        <v>446</v>
      </c>
      <c r="F8369" s="13">
        <v>4</v>
      </c>
      <c r="G8369" s="13">
        <v>2</v>
      </c>
      <c r="H8369" s="13" t="s">
        <v>69</v>
      </c>
      <c r="I8369" s="13" t="s">
        <v>54</v>
      </c>
      <c r="J8369" s="13"/>
      <c r="K8369" s="13" t="s">
        <v>27</v>
      </c>
      <c r="L8369" s="12">
        <f t="shared" ca="1" si="1165"/>
        <v>1.1442163560002907</v>
      </c>
      <c r="M8369" s="101">
        <f t="shared" ca="1" si="1166"/>
        <v>6.0265875470535316E-2</v>
      </c>
      <c r="N8369" s="101">
        <f t="shared" ca="1" si="1173"/>
        <v>1092.0954028435967</v>
      </c>
      <c r="O8369" s="101">
        <f t="shared" ca="1" si="1167"/>
        <v>0.12346094481243136</v>
      </c>
      <c r="Q8369" s="12">
        <f t="shared" ca="1" si="1168"/>
        <v>0</v>
      </c>
      <c r="R8369" s="101">
        <f t="shared" ca="1" si="1169"/>
        <v>0</v>
      </c>
      <c r="S8369" s="13"/>
      <c r="T8369" s="101">
        <f t="shared" ca="1" si="1170"/>
        <v>6.0265875470535316E-2</v>
      </c>
      <c r="U8369" s="101">
        <f t="shared" si="1171"/>
        <v>0</v>
      </c>
      <c r="V8369" s="101">
        <f t="shared" ca="1" si="1172"/>
        <v>104.66449697722985</v>
      </c>
    </row>
    <row r="8370" spans="2:22" x14ac:dyDescent="0.3">
      <c r="B8370" s="13">
        <v>2023</v>
      </c>
      <c r="C8370" s="13">
        <v>12</v>
      </c>
      <c r="D8370" s="13">
        <v>13</v>
      </c>
      <c r="E8370" s="83" t="s">
        <v>446</v>
      </c>
      <c r="F8370" s="13">
        <v>4</v>
      </c>
      <c r="G8370" s="13">
        <v>3</v>
      </c>
      <c r="H8370" s="13" t="s">
        <v>69</v>
      </c>
      <c r="I8370" s="13" t="s">
        <v>54</v>
      </c>
      <c r="J8370" s="13"/>
      <c r="K8370" s="13" t="s">
        <v>27</v>
      </c>
      <c r="L8370" s="12">
        <f t="shared" ca="1" si="1165"/>
        <v>1.2812962379350148</v>
      </c>
      <c r="M8370" s="101">
        <f t="shared" ca="1" si="1166"/>
        <v>6.7485872852037235E-2</v>
      </c>
      <c r="N8370" s="101">
        <f t="shared" ca="1" si="1173"/>
        <v>1092.0954028435967</v>
      </c>
      <c r="O8370" s="101">
        <f t="shared" ca="1" si="1167"/>
        <v>0.1382518640731881</v>
      </c>
      <c r="Q8370" s="12">
        <f t="shared" ca="1" si="1168"/>
        <v>0</v>
      </c>
      <c r="R8370" s="101">
        <f t="shared" ca="1" si="1169"/>
        <v>0</v>
      </c>
      <c r="S8370" s="13"/>
      <c r="T8370" s="101">
        <f t="shared" ca="1" si="1170"/>
        <v>6.7485872852037235E-2</v>
      </c>
      <c r="U8370" s="101">
        <f t="shared" si="1171"/>
        <v>0</v>
      </c>
      <c r="V8370" s="101">
        <f t="shared" ca="1" si="1172"/>
        <v>104.73198285008188</v>
      </c>
    </row>
    <row r="8371" spans="2:22" x14ac:dyDescent="0.3">
      <c r="B8371" s="13">
        <v>2023</v>
      </c>
      <c r="C8371" s="13">
        <v>12</v>
      </c>
      <c r="D8371" s="13">
        <v>13</v>
      </c>
      <c r="E8371" s="83" t="s">
        <v>446</v>
      </c>
      <c r="F8371" s="13">
        <v>4</v>
      </c>
      <c r="G8371" s="13">
        <v>4</v>
      </c>
      <c r="H8371" s="13" t="s">
        <v>69</v>
      </c>
      <c r="I8371" s="13" t="s">
        <v>54</v>
      </c>
      <c r="J8371" s="13"/>
      <c r="K8371" s="13" t="s">
        <v>27</v>
      </c>
      <c r="L8371" s="12">
        <f t="shared" ca="1" si="1165"/>
        <v>1.2685556252457364</v>
      </c>
      <c r="M8371" s="101">
        <f t="shared" ca="1" si="1166"/>
        <v>6.6814824781692941E-2</v>
      </c>
      <c r="N8371" s="101">
        <f t="shared" ca="1" si="1173"/>
        <v>1092.0954028435967</v>
      </c>
      <c r="O8371" s="101">
        <f t="shared" ca="1" si="1167"/>
        <v>0.13687715196401495</v>
      </c>
      <c r="Q8371" s="12">
        <f t="shared" ca="1" si="1168"/>
        <v>0</v>
      </c>
      <c r="R8371" s="101">
        <f t="shared" ca="1" si="1169"/>
        <v>0</v>
      </c>
      <c r="S8371" s="13"/>
      <c r="T8371" s="101">
        <f t="shared" ca="1" si="1170"/>
        <v>6.6814824781692941E-2</v>
      </c>
      <c r="U8371" s="101">
        <f t="shared" si="1171"/>
        <v>0</v>
      </c>
      <c r="V8371" s="101">
        <f t="shared" ca="1" si="1172"/>
        <v>104.79879767486356</v>
      </c>
    </row>
    <row r="8372" spans="2:22" x14ac:dyDescent="0.3">
      <c r="B8372" s="13">
        <v>2023</v>
      </c>
      <c r="C8372" s="13">
        <v>12</v>
      </c>
      <c r="D8372" s="13">
        <v>13</v>
      </c>
      <c r="E8372" s="83" t="s">
        <v>446</v>
      </c>
      <c r="F8372" s="13">
        <v>4</v>
      </c>
      <c r="G8372" s="13">
        <v>5</v>
      </c>
      <c r="H8372" s="13" t="s">
        <v>69</v>
      </c>
      <c r="I8372" s="13" t="s">
        <v>54</v>
      </c>
      <c r="J8372" s="13"/>
      <c r="K8372" s="13" t="s">
        <v>27</v>
      </c>
      <c r="L8372" s="12">
        <f t="shared" ca="1" si="1165"/>
        <v>1.1970373641597767</v>
      </c>
      <c r="M8372" s="101">
        <f t="shared" ca="1" si="1166"/>
        <v>6.3047957970295443E-2</v>
      </c>
      <c r="N8372" s="101">
        <f t="shared" ca="1" si="1173"/>
        <v>1092.0954028435967</v>
      </c>
      <c r="O8372" s="101">
        <f t="shared" ca="1" si="1167"/>
        <v>0.12916033159283991</v>
      </c>
      <c r="Q8372" s="12">
        <f t="shared" ca="1" si="1168"/>
        <v>0</v>
      </c>
      <c r="R8372" s="101">
        <f t="shared" ca="1" si="1169"/>
        <v>0</v>
      </c>
      <c r="S8372" s="13"/>
      <c r="T8372" s="101">
        <f t="shared" ca="1" si="1170"/>
        <v>6.3047957970295443E-2</v>
      </c>
      <c r="U8372" s="101">
        <f t="shared" si="1171"/>
        <v>0</v>
      </c>
      <c r="V8372" s="101">
        <f t="shared" ca="1" si="1172"/>
        <v>104.86184563283386</v>
      </c>
    </row>
    <row r="8373" spans="2:22" x14ac:dyDescent="0.3">
      <c r="B8373" s="13">
        <v>2023</v>
      </c>
      <c r="C8373" s="13">
        <v>12</v>
      </c>
      <c r="D8373" s="13">
        <v>13</v>
      </c>
      <c r="E8373" s="83" t="s">
        <v>446</v>
      </c>
      <c r="F8373" s="13">
        <v>4</v>
      </c>
      <c r="G8373" s="13">
        <v>6</v>
      </c>
      <c r="H8373" s="13" t="s">
        <v>69</v>
      </c>
      <c r="I8373" s="13" t="s">
        <v>54</v>
      </c>
      <c r="J8373" s="13"/>
      <c r="K8373" s="13" t="s">
        <v>27</v>
      </c>
      <c r="L8373" s="12">
        <f t="shared" ca="1" si="1165"/>
        <v>1.190031798260528</v>
      </c>
      <c r="M8373" s="101">
        <f t="shared" ca="1" si="1166"/>
        <v>6.2678974814382005E-2</v>
      </c>
      <c r="N8373" s="101">
        <f t="shared" ca="1" si="1173"/>
        <v>1092.0954028435967</v>
      </c>
      <c r="O8373" s="101">
        <f t="shared" ca="1" si="1167"/>
        <v>0.12840443103231097</v>
      </c>
      <c r="Q8373" s="12">
        <f t="shared" ca="1" si="1168"/>
        <v>0</v>
      </c>
      <c r="R8373" s="101">
        <f t="shared" ca="1" si="1169"/>
        <v>0</v>
      </c>
      <c r="S8373" s="13"/>
      <c r="T8373" s="101">
        <f t="shared" ca="1" si="1170"/>
        <v>6.2678974814382005E-2</v>
      </c>
      <c r="U8373" s="101">
        <f t="shared" si="1171"/>
        <v>0</v>
      </c>
      <c r="V8373" s="101">
        <f t="shared" ca="1" si="1172"/>
        <v>104.92452460764824</v>
      </c>
    </row>
    <row r="8374" spans="2:22" x14ac:dyDescent="0.3">
      <c r="B8374" s="13">
        <v>2023</v>
      </c>
      <c r="C8374" s="13">
        <v>12</v>
      </c>
      <c r="D8374" s="13">
        <v>13</v>
      </c>
      <c r="E8374" s="83" t="s">
        <v>446</v>
      </c>
      <c r="F8374" s="13">
        <v>4</v>
      </c>
      <c r="G8374" s="13">
        <v>7</v>
      </c>
      <c r="H8374" s="13" t="s">
        <v>69</v>
      </c>
      <c r="I8374" s="13" t="s">
        <v>54</v>
      </c>
      <c r="J8374" s="13"/>
      <c r="K8374" s="13" t="s">
        <v>27</v>
      </c>
      <c r="L8374" s="12">
        <f t="shared" ca="1" si="1165"/>
        <v>1.1876535145196701</v>
      </c>
      <c r="M8374" s="101">
        <f t="shared" ca="1" si="1166"/>
        <v>6.2553710609751026E-2</v>
      </c>
      <c r="N8374" s="101">
        <f t="shared" ca="1" si="1173"/>
        <v>1092.0954028435967</v>
      </c>
      <c r="O8374" s="101">
        <f t="shared" ca="1" si="1167"/>
        <v>0.1281478142166724</v>
      </c>
      <c r="Q8374" s="12">
        <f t="shared" ca="1" si="1168"/>
        <v>5.6000000000000005</v>
      </c>
      <c r="R8374" s="101">
        <f t="shared" ca="1" si="1169"/>
        <v>0.37350512999591001</v>
      </c>
      <c r="S8374" s="13"/>
      <c r="T8374" s="101">
        <f t="shared" ca="1" si="1170"/>
        <v>0</v>
      </c>
      <c r="U8374" s="101">
        <f t="shared" si="1171"/>
        <v>0</v>
      </c>
      <c r="V8374" s="101">
        <f t="shared" ca="1" si="1172"/>
        <v>104.17751434765643</v>
      </c>
    </row>
    <row r="8375" spans="2:22" x14ac:dyDescent="0.3">
      <c r="B8375" s="13">
        <v>2023</v>
      </c>
      <c r="C8375" s="13">
        <v>12</v>
      </c>
      <c r="D8375" s="13">
        <v>13</v>
      </c>
      <c r="E8375" s="83" t="s">
        <v>446</v>
      </c>
      <c r="F8375" s="13">
        <v>4</v>
      </c>
      <c r="G8375" s="13">
        <v>8</v>
      </c>
      <c r="H8375" s="13" t="s">
        <v>69</v>
      </c>
      <c r="I8375" s="13" t="s">
        <v>54</v>
      </c>
      <c r="J8375" s="13"/>
      <c r="K8375" s="13" t="s">
        <v>27</v>
      </c>
      <c r="L8375" s="12">
        <f t="shared" ca="1" si="1165"/>
        <v>1.2509920693094481</v>
      </c>
      <c r="M8375" s="101">
        <f t="shared" ca="1" si="1166"/>
        <v>6.5889752290528625E-2</v>
      </c>
      <c r="N8375" s="101">
        <f t="shared" ca="1" si="1173"/>
        <v>1092.0954028435967</v>
      </c>
      <c r="O8375" s="101">
        <f t="shared" ca="1" si="1167"/>
        <v>0.13498204427848945</v>
      </c>
      <c r="Q8375" s="12">
        <f t="shared" ca="1" si="1168"/>
        <v>3.7828315470047946</v>
      </c>
      <c r="R8375" s="101">
        <f t="shared" ca="1" si="1169"/>
        <v>0.2143202117869111</v>
      </c>
      <c r="S8375" s="13"/>
      <c r="T8375" s="101">
        <f t="shared" ca="1" si="1170"/>
        <v>0</v>
      </c>
      <c r="U8375" s="101">
        <f t="shared" si="1171"/>
        <v>0</v>
      </c>
      <c r="V8375" s="101">
        <f t="shared" ca="1" si="1172"/>
        <v>103.7488739240826</v>
      </c>
    </row>
    <row r="8376" spans="2:22" x14ac:dyDescent="0.3">
      <c r="B8376" s="13">
        <v>2023</v>
      </c>
      <c r="C8376" s="13">
        <v>12</v>
      </c>
      <c r="D8376" s="13">
        <v>13</v>
      </c>
      <c r="E8376" s="83" t="s">
        <v>446</v>
      </c>
      <c r="F8376" s="13">
        <v>4</v>
      </c>
      <c r="G8376" s="13">
        <v>9</v>
      </c>
      <c r="H8376" s="13" t="s">
        <v>69</v>
      </c>
      <c r="I8376" s="13" t="s">
        <v>54</v>
      </c>
      <c r="J8376" s="13"/>
      <c r="K8376" s="13" t="s">
        <v>27</v>
      </c>
      <c r="L8376" s="12">
        <f t="shared" ca="1" si="1165"/>
        <v>1.187988106014001</v>
      </c>
      <c r="M8376" s="101">
        <f t="shared" ca="1" si="1166"/>
        <v>6.2571333543757435E-2</v>
      </c>
      <c r="N8376" s="101">
        <f t="shared" ca="1" si="1173"/>
        <v>1092.0954028435967</v>
      </c>
      <c r="O8376" s="101">
        <f t="shared" ca="1" si="1167"/>
        <v>0.12818391663891071</v>
      </c>
      <c r="Q8376" s="12">
        <f t="shared" ca="1" si="1168"/>
        <v>5.6000000000000005</v>
      </c>
      <c r="R8376" s="101">
        <f t="shared" ca="1" si="1169"/>
        <v>0.37347680682591489</v>
      </c>
      <c r="S8376" s="13"/>
      <c r="T8376" s="101">
        <f t="shared" ca="1" si="1170"/>
        <v>0</v>
      </c>
      <c r="U8376" s="101">
        <f t="shared" si="1171"/>
        <v>0</v>
      </c>
      <c r="V8376" s="101">
        <f t="shared" ca="1" si="1172"/>
        <v>103.00192031043076</v>
      </c>
    </row>
    <row r="8377" spans="2:22" x14ac:dyDescent="0.3">
      <c r="B8377" s="13">
        <v>2023</v>
      </c>
      <c r="C8377" s="13">
        <v>12</v>
      </c>
      <c r="D8377" s="13">
        <v>13</v>
      </c>
      <c r="E8377" s="83" t="s">
        <v>446</v>
      </c>
      <c r="F8377" s="13">
        <v>4</v>
      </c>
      <c r="G8377" s="13">
        <v>10</v>
      </c>
      <c r="H8377" s="13" t="s">
        <v>70</v>
      </c>
      <c r="I8377" s="13" t="s">
        <v>54</v>
      </c>
      <c r="J8377" s="13"/>
      <c r="K8377" s="13" t="s">
        <v>27</v>
      </c>
      <c r="L8377" s="12">
        <f t="shared" ca="1" si="1165"/>
        <v>1.4127646355123944</v>
      </c>
      <c r="M8377" s="101">
        <f t="shared" ca="1" si="1166"/>
        <v>4.472812836032241E-2</v>
      </c>
      <c r="N8377" s="101">
        <f t="shared" ca="1" si="1173"/>
        <v>1092.0954028435967</v>
      </c>
      <c r="O8377" s="101">
        <f t="shared" ca="1" si="1167"/>
        <v>4.472812836032241E-2</v>
      </c>
      <c r="Q8377" s="12">
        <f t="shared" ca="1" si="1168"/>
        <v>1.5312170663346352</v>
      </c>
      <c r="R8377" s="101">
        <f t="shared" ca="1" si="1169"/>
        <v>1.0026998269102682E-2</v>
      </c>
      <c r="S8377" s="13"/>
      <c r="T8377" s="101">
        <f t="shared" ca="1" si="1170"/>
        <v>0</v>
      </c>
      <c r="U8377" s="101">
        <f t="shared" si="1171"/>
        <v>0</v>
      </c>
      <c r="V8377" s="101">
        <f t="shared" ca="1" si="1172"/>
        <v>102.98186631389257</v>
      </c>
    </row>
    <row r="8378" spans="2:22" x14ac:dyDescent="0.3">
      <c r="B8378" s="13">
        <v>2023</v>
      </c>
      <c r="C8378" s="13">
        <v>12</v>
      </c>
      <c r="D8378" s="13">
        <v>13</v>
      </c>
      <c r="E8378" s="83" t="s">
        <v>446</v>
      </c>
      <c r="F8378" s="13">
        <v>4</v>
      </c>
      <c r="G8378" s="13">
        <v>11</v>
      </c>
      <c r="H8378" s="13" t="s">
        <v>70</v>
      </c>
      <c r="I8378" s="13" t="s">
        <v>54</v>
      </c>
      <c r="J8378" s="13"/>
      <c r="K8378" s="13" t="s">
        <v>27</v>
      </c>
      <c r="L8378" s="12">
        <f t="shared" ca="1" si="1165"/>
        <v>1.469784710841793</v>
      </c>
      <c r="M8378" s="101">
        <f t="shared" ca="1" si="1166"/>
        <v>4.6533383945251167E-2</v>
      </c>
      <c r="N8378" s="101">
        <f t="shared" ca="1" si="1173"/>
        <v>1092.0954028435967</v>
      </c>
      <c r="O8378" s="101">
        <f t="shared" ca="1" si="1167"/>
        <v>4.6533383945251167E-2</v>
      </c>
      <c r="Q8378" s="12">
        <f t="shared" ca="1" si="1168"/>
        <v>0</v>
      </c>
      <c r="R8378" s="101">
        <f t="shared" ca="1" si="1169"/>
        <v>0</v>
      </c>
      <c r="S8378" s="13"/>
      <c r="T8378" s="101">
        <f t="shared" ca="1" si="1170"/>
        <v>4.6533383945251167E-2</v>
      </c>
      <c r="U8378" s="101">
        <f t="shared" si="1171"/>
        <v>0</v>
      </c>
      <c r="V8378" s="101">
        <f t="shared" ca="1" si="1172"/>
        <v>103.02839969783781</v>
      </c>
    </row>
    <row r="8379" spans="2:22" x14ac:dyDescent="0.3">
      <c r="B8379" s="13">
        <v>2023</v>
      </c>
      <c r="C8379" s="13">
        <v>12</v>
      </c>
      <c r="D8379" s="13">
        <v>13</v>
      </c>
      <c r="E8379" s="83" t="s">
        <v>446</v>
      </c>
      <c r="F8379" s="13">
        <v>4</v>
      </c>
      <c r="G8379" s="13">
        <v>12</v>
      </c>
      <c r="H8379" s="13" t="s">
        <v>70</v>
      </c>
      <c r="I8379" s="13" t="s">
        <v>54</v>
      </c>
      <c r="J8379" s="13"/>
      <c r="K8379" s="13" t="s">
        <v>27</v>
      </c>
      <c r="L8379" s="12">
        <f t="shared" ca="1" si="1165"/>
        <v>1.3758524125212426</v>
      </c>
      <c r="M8379" s="101">
        <f t="shared" ca="1" si="1166"/>
        <v>4.3559487380422542E-2</v>
      </c>
      <c r="N8379" s="101">
        <f t="shared" ca="1" si="1173"/>
        <v>1092.0954028435967</v>
      </c>
      <c r="O8379" s="101">
        <f t="shared" ca="1" si="1167"/>
        <v>4.3559487380422542E-2</v>
      </c>
      <c r="Q8379" s="12">
        <f t="shared" ca="1" si="1168"/>
        <v>5.6000000000000005</v>
      </c>
      <c r="R8379" s="101">
        <f t="shared" ca="1" si="1169"/>
        <v>0.35757409328007683</v>
      </c>
      <c r="S8379" s="13"/>
      <c r="T8379" s="101">
        <f t="shared" ca="1" si="1170"/>
        <v>0</v>
      </c>
      <c r="U8379" s="101">
        <f t="shared" si="1171"/>
        <v>0</v>
      </c>
      <c r="V8379" s="101">
        <f t="shared" ca="1" si="1172"/>
        <v>102.31325151127766</v>
      </c>
    </row>
    <row r="8380" spans="2:22" x14ac:dyDescent="0.3">
      <c r="B8380" s="13">
        <v>2023</v>
      </c>
      <c r="C8380" s="13">
        <v>12</v>
      </c>
      <c r="D8380" s="13">
        <v>13</v>
      </c>
      <c r="E8380" s="83" t="s">
        <v>446</v>
      </c>
      <c r="F8380" s="13">
        <v>4</v>
      </c>
      <c r="G8380" s="13">
        <v>13</v>
      </c>
      <c r="H8380" s="13" t="s">
        <v>70</v>
      </c>
      <c r="I8380" s="13" t="s">
        <v>54</v>
      </c>
      <c r="J8380" s="13"/>
      <c r="K8380" s="13" t="s">
        <v>27</v>
      </c>
      <c r="L8380" s="12">
        <f t="shared" ca="1" si="1165"/>
        <v>1.6234107455557665</v>
      </c>
      <c r="M8380" s="101">
        <f t="shared" ca="1" si="1166"/>
        <v>5.1397184204295565E-2</v>
      </c>
      <c r="N8380" s="101">
        <f t="shared" ca="1" si="1173"/>
        <v>1092.0954028435967</v>
      </c>
      <c r="O8380" s="101">
        <f t="shared" ca="1" si="1167"/>
        <v>5.1397184204295565E-2</v>
      </c>
      <c r="Q8380" s="12">
        <f t="shared" ca="1" si="1168"/>
        <v>5.6000000000000005</v>
      </c>
      <c r="R8380" s="101">
        <f t="shared" ca="1" si="1169"/>
        <v>0.33661828038870445</v>
      </c>
      <c r="S8380" s="13"/>
      <c r="T8380" s="101">
        <f t="shared" ca="1" si="1170"/>
        <v>0</v>
      </c>
      <c r="U8380" s="101">
        <f t="shared" si="1171"/>
        <v>0</v>
      </c>
      <c r="V8380" s="101">
        <f t="shared" ca="1" si="1172"/>
        <v>101.64001495050024</v>
      </c>
    </row>
    <row r="8381" spans="2:22" x14ac:dyDescent="0.3">
      <c r="B8381" s="13">
        <v>2023</v>
      </c>
      <c r="C8381" s="13">
        <v>12</v>
      </c>
      <c r="D8381" s="13">
        <v>13</v>
      </c>
      <c r="E8381" s="83" t="s">
        <v>446</v>
      </c>
      <c r="F8381" s="13">
        <v>4</v>
      </c>
      <c r="G8381" s="13">
        <v>14</v>
      </c>
      <c r="H8381" s="13" t="s">
        <v>70</v>
      </c>
      <c r="I8381" s="13" t="s">
        <v>54</v>
      </c>
      <c r="J8381" s="13"/>
      <c r="K8381" s="13" t="s">
        <v>27</v>
      </c>
      <c r="L8381" s="12">
        <f t="shared" ca="1" si="1165"/>
        <v>1.8997220287277867</v>
      </c>
      <c r="M8381" s="101">
        <f t="shared" ca="1" si="1166"/>
        <v>6.0145199429521727E-2</v>
      </c>
      <c r="N8381" s="101">
        <f t="shared" ca="1" si="1173"/>
        <v>1092.0954028435967</v>
      </c>
      <c r="O8381" s="101">
        <f t="shared" ca="1" si="1167"/>
        <v>6.0145199429521727E-2</v>
      </c>
      <c r="Q8381" s="12">
        <f t="shared" ca="1" si="1168"/>
        <v>0</v>
      </c>
      <c r="R8381" s="101">
        <f t="shared" ca="1" si="1169"/>
        <v>0</v>
      </c>
      <c r="S8381" s="13"/>
      <c r="T8381" s="101">
        <f t="shared" ca="1" si="1170"/>
        <v>6.0145199429521727E-2</v>
      </c>
      <c r="U8381" s="101">
        <f t="shared" si="1171"/>
        <v>0</v>
      </c>
      <c r="V8381" s="101">
        <f t="shared" ca="1" si="1172"/>
        <v>101.70016014992977</v>
      </c>
    </row>
    <row r="8382" spans="2:22" x14ac:dyDescent="0.3">
      <c r="B8382" s="13">
        <v>2023</v>
      </c>
      <c r="C8382" s="13">
        <v>12</v>
      </c>
      <c r="D8382" s="13">
        <v>13</v>
      </c>
      <c r="E8382" s="83" t="s">
        <v>446</v>
      </c>
      <c r="F8382" s="13">
        <v>4</v>
      </c>
      <c r="G8382" s="13">
        <v>15</v>
      </c>
      <c r="H8382" s="13" t="s">
        <v>70</v>
      </c>
      <c r="I8382" s="13" t="s">
        <v>54</v>
      </c>
      <c r="J8382" s="13"/>
      <c r="K8382" s="13" t="s">
        <v>27</v>
      </c>
      <c r="L8382" s="12">
        <f t="shared" ca="1" si="1165"/>
        <v>1.5769923431913151</v>
      </c>
      <c r="M8382" s="101">
        <f t="shared" ca="1" si="1166"/>
        <v>4.992757758543704E-2</v>
      </c>
      <c r="N8382" s="101">
        <f t="shared" ca="1" si="1173"/>
        <v>1092.0954028435967</v>
      </c>
      <c r="O8382" s="101">
        <f t="shared" ca="1" si="1167"/>
        <v>4.992757758543704E-2</v>
      </c>
      <c r="Q8382" s="12">
        <f t="shared" ca="1" si="1168"/>
        <v>0</v>
      </c>
      <c r="R8382" s="101">
        <f t="shared" ca="1" si="1169"/>
        <v>0</v>
      </c>
      <c r="S8382" s="13"/>
      <c r="T8382" s="101">
        <f t="shared" ca="1" si="1170"/>
        <v>4.992757758543704E-2</v>
      </c>
      <c r="U8382" s="101">
        <f t="shared" si="1171"/>
        <v>0</v>
      </c>
      <c r="V8382" s="101">
        <f t="shared" ca="1" si="1172"/>
        <v>101.75008772751521</v>
      </c>
    </row>
    <row r="8383" spans="2:22" x14ac:dyDescent="0.3">
      <c r="B8383" s="13">
        <v>2023</v>
      </c>
      <c r="C8383" s="13">
        <v>12</v>
      </c>
      <c r="D8383" s="13">
        <v>13</v>
      </c>
      <c r="E8383" s="83" t="s">
        <v>446</v>
      </c>
      <c r="F8383" s="13">
        <v>4</v>
      </c>
      <c r="G8383" s="13">
        <v>16</v>
      </c>
      <c r="H8383" s="13" t="s">
        <v>71</v>
      </c>
      <c r="I8383" s="13" t="s">
        <v>54</v>
      </c>
      <c r="J8383" s="13"/>
      <c r="K8383" s="13" t="s">
        <v>27</v>
      </c>
      <c r="L8383" s="12">
        <f t="shared" ca="1" si="1165"/>
        <v>2.1023484773373737</v>
      </c>
      <c r="M8383" s="101">
        <f t="shared" ca="1" si="1166"/>
        <v>0.18313557586085863</v>
      </c>
      <c r="N8383" s="101">
        <f t="shared" ca="1" si="1173"/>
        <v>1092.5104414721645</v>
      </c>
      <c r="O8383" s="101">
        <f t="shared" ca="1" si="1167"/>
        <v>0.59254691833753881</v>
      </c>
      <c r="Q8383" s="12">
        <f t="shared" ca="1" si="1168"/>
        <v>5.6000000000000005</v>
      </c>
      <c r="R8383" s="101">
        <f t="shared" ca="1" si="1169"/>
        <v>0.29607620139339136</v>
      </c>
      <c r="S8383" s="13"/>
      <c r="T8383" s="101">
        <f t="shared" ca="1" si="1170"/>
        <v>0</v>
      </c>
      <c r="U8383" s="101">
        <f t="shared" ca="1" si="1171"/>
        <v>0.41503862856768658</v>
      </c>
      <c r="V8383" s="101">
        <f t="shared" ca="1" si="1172"/>
        <v>101.57297395329611</v>
      </c>
    </row>
    <row r="8384" spans="2:22" x14ac:dyDescent="0.3">
      <c r="B8384" s="13">
        <v>2023</v>
      </c>
      <c r="C8384" s="13">
        <v>12</v>
      </c>
      <c r="D8384" s="13">
        <v>13</v>
      </c>
      <c r="E8384" s="83" t="s">
        <v>446</v>
      </c>
      <c r="F8384" s="13">
        <v>4</v>
      </c>
      <c r="G8384" s="13">
        <v>17</v>
      </c>
      <c r="H8384" s="13" t="s">
        <v>71</v>
      </c>
      <c r="I8384" s="13" t="s">
        <v>54</v>
      </c>
      <c r="J8384" s="13"/>
      <c r="K8384" s="13" t="s">
        <v>27</v>
      </c>
      <c r="L8384" s="12">
        <f t="shared" ref="L8384:L8447" ca="1" si="1174">IF(K8384="Weekday",_xlfn.NORM.INV(RAND(),VLOOKUP(G8384,$J$5:$N$28,4),VLOOKUP(G8384,$J$5:$N$28,5)),_xlfn.NORM.INV(RAND(),VLOOKUP(G8384,$P$5:$T$28,4),VLOOKUP(G8384,$P$5:$T$28,5)))*VLOOKUP(C8384,$P$32:$R$43,3)</f>
        <v>2.1058210858292985</v>
      </c>
      <c r="M8384" s="101">
        <f t="shared" ref="M8384:M8447" ca="1" si="1175">IF(I8384="Winter",VLOOKUP(G8384,$J$40:$L$43,3),VLOOKUP(G8384,$J$40:$L$43,2))*L8384</f>
        <v>0.18343807478659022</v>
      </c>
      <c r="N8384" s="101">
        <f t="shared" ca="1" si="1173"/>
        <v>1092.9261656515253</v>
      </c>
      <c r="O8384" s="101">
        <f t="shared" ref="O8384:O8447" ca="1" si="1176">IF(I8384="Winter",VLOOKUP(G8384,$J$46:$L$49,3),VLOOKUP(G8384,$J$46:$L$49,2))*L8384</f>
        <v>0.5935256730409878</v>
      </c>
      <c r="Q8384" s="12">
        <f t="shared" ref="Q8384:Q8447" ca="1" si="1177">MIN(MAX(AND(IF(G8384&gt;=VLOOKUP(C8384,$O$46:$T$57,5),1,0),IF(G8384&lt;=VLOOKUP(C8384,$O$46:$T$57,6),1,0))*$G$50*_xlfn.NORM.INV(RAND(),VLOOKUP(C8384,$B$4:$F$15,4),VLOOKUP(C8384,$B$4:$F$15,4)),0),0.2)*$G$51</f>
        <v>5.6000000000000005</v>
      </c>
      <c r="R8384" s="101">
        <f t="shared" ref="R8384:R8447" ca="1" si="1178">MAX(Q8384-L8384,0)*$G$52</f>
        <v>0.29578224508454992</v>
      </c>
      <c r="S8384" s="13"/>
      <c r="T8384" s="101">
        <f t="shared" ref="T8384:T8447" ca="1" si="1179">MAX(L8384-Q8384,0)*IF(I8384="Winter",VLOOKUP(G8384,$J$40:$L$43,3),VLOOKUP(G8384,$J$40:$L$43,2))</f>
        <v>0</v>
      </c>
      <c r="U8384" s="101">
        <f t="shared" ca="1" si="1171"/>
        <v>0.41572417936080069</v>
      </c>
      <c r="V8384" s="101">
        <f t="shared" ca="1" si="1172"/>
        <v>101.39713364248782</v>
      </c>
    </row>
    <row r="8385" spans="2:22" x14ac:dyDescent="0.3">
      <c r="B8385" s="13">
        <v>2023</v>
      </c>
      <c r="C8385" s="13">
        <v>12</v>
      </c>
      <c r="D8385" s="13">
        <v>13</v>
      </c>
      <c r="E8385" s="83" t="s">
        <v>446</v>
      </c>
      <c r="F8385" s="13">
        <v>4</v>
      </c>
      <c r="G8385" s="13">
        <v>18</v>
      </c>
      <c r="H8385" s="13" t="s">
        <v>71</v>
      </c>
      <c r="I8385" s="13" t="s">
        <v>54</v>
      </c>
      <c r="J8385" s="13"/>
      <c r="K8385" s="13" t="s">
        <v>27</v>
      </c>
      <c r="L8385" s="12">
        <f t="shared" ca="1" si="1174"/>
        <v>1.8875584706038873</v>
      </c>
      <c r="M8385" s="101">
        <f t="shared" ca="1" si="1175"/>
        <v>0.16442521837430463</v>
      </c>
      <c r="N8385" s="101">
        <f t="shared" ca="1" si="1173"/>
        <v>1093.2988011529303</v>
      </c>
      <c r="O8385" s="101">
        <f t="shared" ca="1" si="1176"/>
        <v>0.53200835493970555</v>
      </c>
      <c r="Q8385" s="12">
        <f t="shared" ca="1" si="1177"/>
        <v>0</v>
      </c>
      <c r="R8385" s="101">
        <f t="shared" ca="1" si="1178"/>
        <v>0</v>
      </c>
      <c r="S8385" s="13"/>
      <c r="T8385" s="101">
        <f t="shared" ca="1" si="1179"/>
        <v>0.16442521837430463</v>
      </c>
      <c r="U8385" s="101">
        <f t="shared" ref="U8385:U8448" ca="1" si="1180">IF(H8385="On-Peak",IF(I8385="Winter",((L8385*$D$48)/60),((L8385*$D$47)/60)),0)</f>
        <v>0.37263550140505075</v>
      </c>
      <c r="V8385" s="101">
        <f t="shared" ref="V8385:V8448" ca="1" si="1181">V8384+MAX(T8385-R8385,0)-MAX(R8385-T8385,0)+MAX(U8385-R8385,0)-MAX(R8385-U8385,0)</f>
        <v>101.93419436226718</v>
      </c>
    </row>
    <row r="8386" spans="2:22" x14ac:dyDescent="0.3">
      <c r="B8386" s="13">
        <v>2023</v>
      </c>
      <c r="C8386" s="13">
        <v>12</v>
      </c>
      <c r="D8386" s="13">
        <v>13</v>
      </c>
      <c r="E8386" s="83" t="s">
        <v>446</v>
      </c>
      <c r="F8386" s="13">
        <v>4</v>
      </c>
      <c r="G8386" s="13">
        <v>19</v>
      </c>
      <c r="H8386" s="13" t="s">
        <v>71</v>
      </c>
      <c r="I8386" s="13" t="s">
        <v>54</v>
      </c>
      <c r="J8386" s="13"/>
      <c r="K8386" s="13" t="s">
        <v>27</v>
      </c>
      <c r="L8386" s="12">
        <f t="shared" ca="1" si="1174"/>
        <v>2.3800233710678902</v>
      </c>
      <c r="M8386" s="101">
        <f t="shared" ca="1" si="1175"/>
        <v>0.20732383585372394</v>
      </c>
      <c r="N8386" s="101">
        <f t="shared" ca="1" si="1173"/>
        <v>1093.7686574334352</v>
      </c>
      <c r="O8386" s="101">
        <f t="shared" ca="1" si="1176"/>
        <v>0.67080958713548478</v>
      </c>
      <c r="Q8386" s="12">
        <f t="shared" ca="1" si="1177"/>
        <v>0</v>
      </c>
      <c r="R8386" s="101">
        <f t="shared" ca="1" si="1178"/>
        <v>0</v>
      </c>
      <c r="S8386" s="13"/>
      <c r="T8386" s="101">
        <f t="shared" ca="1" si="1179"/>
        <v>0.20732383585372394</v>
      </c>
      <c r="U8386" s="101">
        <f t="shared" ca="1" si="1180"/>
        <v>0.46985628050498601</v>
      </c>
      <c r="V8386" s="101">
        <f t="shared" ca="1" si="1181"/>
        <v>102.61137447862589</v>
      </c>
    </row>
    <row r="8387" spans="2:22" x14ac:dyDescent="0.3">
      <c r="B8387" s="13">
        <v>2023</v>
      </c>
      <c r="C8387" s="13">
        <v>12</v>
      </c>
      <c r="D8387" s="13">
        <v>13</v>
      </c>
      <c r="E8387" s="83" t="s">
        <v>446</v>
      </c>
      <c r="F8387" s="13">
        <v>4</v>
      </c>
      <c r="G8387" s="13">
        <v>20</v>
      </c>
      <c r="H8387" s="13" t="s">
        <v>69</v>
      </c>
      <c r="I8387" s="13" t="s">
        <v>54</v>
      </c>
      <c r="J8387" s="13"/>
      <c r="K8387" s="13" t="s">
        <v>27</v>
      </c>
      <c r="L8387" s="12">
        <f t="shared" ca="1" si="1174"/>
        <v>2.7868500373709386</v>
      </c>
      <c r="M8387" s="101">
        <f t="shared" ca="1" si="1175"/>
        <v>0.14678339146832733</v>
      </c>
      <c r="N8387" s="101">
        <f t="shared" ca="1" si="1173"/>
        <v>1093.7686574334352</v>
      </c>
      <c r="O8387" s="101">
        <f t="shared" ca="1" si="1176"/>
        <v>0.30070111903232427</v>
      </c>
      <c r="Q8387" s="12">
        <f t="shared" ca="1" si="1177"/>
        <v>0</v>
      </c>
      <c r="R8387" s="101">
        <f t="shared" ca="1" si="1178"/>
        <v>0</v>
      </c>
      <c r="S8387" s="13"/>
      <c r="T8387" s="101">
        <f t="shared" ca="1" si="1179"/>
        <v>0.14678339146832733</v>
      </c>
      <c r="U8387" s="101">
        <f t="shared" si="1180"/>
        <v>0</v>
      </c>
      <c r="V8387" s="101">
        <f t="shared" ca="1" si="1181"/>
        <v>102.75815787009422</v>
      </c>
    </row>
    <row r="8388" spans="2:22" x14ac:dyDescent="0.3">
      <c r="B8388" s="13">
        <v>2023</v>
      </c>
      <c r="C8388" s="13">
        <v>12</v>
      </c>
      <c r="D8388" s="13">
        <v>13</v>
      </c>
      <c r="E8388" s="83" t="s">
        <v>446</v>
      </c>
      <c r="F8388" s="13">
        <v>4</v>
      </c>
      <c r="G8388" s="13">
        <v>21</v>
      </c>
      <c r="H8388" s="13" t="s">
        <v>69</v>
      </c>
      <c r="I8388" s="13" t="s">
        <v>54</v>
      </c>
      <c r="J8388" s="13"/>
      <c r="K8388" s="13" t="s">
        <v>27</v>
      </c>
      <c r="L8388" s="12">
        <f t="shared" ca="1" si="1174"/>
        <v>2.9281303584190499</v>
      </c>
      <c r="M8388" s="101">
        <f t="shared" ca="1" si="1175"/>
        <v>0.15422462597793135</v>
      </c>
      <c r="N8388" s="101">
        <f t="shared" ca="1" si="1173"/>
        <v>1093.7686574334352</v>
      </c>
      <c r="O8388" s="101">
        <f t="shared" ca="1" si="1176"/>
        <v>0.31594526567341547</v>
      </c>
      <c r="Q8388" s="12">
        <f t="shared" ca="1" si="1177"/>
        <v>0</v>
      </c>
      <c r="R8388" s="101">
        <f t="shared" ca="1" si="1178"/>
        <v>0</v>
      </c>
      <c r="S8388" s="13"/>
      <c r="T8388" s="101">
        <f t="shared" ca="1" si="1179"/>
        <v>0.15422462597793135</v>
      </c>
      <c r="U8388" s="101">
        <f t="shared" si="1180"/>
        <v>0</v>
      </c>
      <c r="V8388" s="101">
        <f t="shared" ca="1" si="1181"/>
        <v>102.91238249607215</v>
      </c>
    </row>
    <row r="8389" spans="2:22" x14ac:dyDescent="0.3">
      <c r="B8389" s="13">
        <v>2023</v>
      </c>
      <c r="C8389" s="13">
        <v>12</v>
      </c>
      <c r="D8389" s="13">
        <v>13</v>
      </c>
      <c r="E8389" s="83" t="s">
        <v>446</v>
      </c>
      <c r="F8389" s="13">
        <v>4</v>
      </c>
      <c r="G8389" s="13">
        <v>22</v>
      </c>
      <c r="H8389" s="13" t="s">
        <v>69</v>
      </c>
      <c r="I8389" s="13" t="s">
        <v>54</v>
      </c>
      <c r="J8389" s="13"/>
      <c r="K8389" s="13" t="s">
        <v>27</v>
      </c>
      <c r="L8389" s="12">
        <f t="shared" ca="1" si="1174"/>
        <v>2.4112760439430878</v>
      </c>
      <c r="M8389" s="101">
        <f t="shared" ca="1" si="1175"/>
        <v>0.12700190923448243</v>
      </c>
      <c r="N8389" s="101">
        <f t="shared" ca="1" si="1173"/>
        <v>1093.7686574334352</v>
      </c>
      <c r="O8389" s="101">
        <f t="shared" ca="1" si="1176"/>
        <v>0.26017668514145914</v>
      </c>
      <c r="Q8389" s="12">
        <f t="shared" ca="1" si="1177"/>
        <v>0</v>
      </c>
      <c r="R8389" s="101">
        <f t="shared" ca="1" si="1178"/>
        <v>0</v>
      </c>
      <c r="S8389" s="13"/>
      <c r="T8389" s="101">
        <f t="shared" ca="1" si="1179"/>
        <v>0.12700190923448243</v>
      </c>
      <c r="U8389" s="101">
        <f t="shared" si="1180"/>
        <v>0</v>
      </c>
      <c r="V8389" s="101">
        <f t="shared" ca="1" si="1181"/>
        <v>103.03938440530663</v>
      </c>
    </row>
    <row r="8390" spans="2:22" x14ac:dyDescent="0.3">
      <c r="B8390" s="13">
        <v>2023</v>
      </c>
      <c r="C8390" s="13">
        <v>12</v>
      </c>
      <c r="D8390" s="13">
        <v>13</v>
      </c>
      <c r="E8390" s="83" t="s">
        <v>446</v>
      </c>
      <c r="F8390" s="13">
        <v>4</v>
      </c>
      <c r="G8390" s="13">
        <v>23</v>
      </c>
      <c r="H8390" s="13" t="s">
        <v>69</v>
      </c>
      <c r="I8390" s="13" t="s">
        <v>54</v>
      </c>
      <c r="J8390" s="13"/>
      <c r="K8390" s="13" t="s">
        <v>27</v>
      </c>
      <c r="L8390" s="12">
        <f t="shared" ca="1" si="1174"/>
        <v>2.4363615330071009</v>
      </c>
      <c r="M8390" s="101">
        <f t="shared" ca="1" si="1175"/>
        <v>0.128323161943484</v>
      </c>
      <c r="N8390" s="101">
        <f t="shared" ca="1" si="1173"/>
        <v>1093.7686574334352</v>
      </c>
      <c r="O8390" s="101">
        <f t="shared" ca="1" si="1176"/>
        <v>0.26288340941146615</v>
      </c>
      <c r="Q8390" s="12">
        <f t="shared" ca="1" si="1177"/>
        <v>0</v>
      </c>
      <c r="R8390" s="101">
        <f t="shared" ca="1" si="1178"/>
        <v>0</v>
      </c>
      <c r="S8390" s="13"/>
      <c r="T8390" s="101">
        <f t="shared" ca="1" si="1179"/>
        <v>0.128323161943484</v>
      </c>
      <c r="U8390" s="101">
        <f t="shared" si="1180"/>
        <v>0</v>
      </c>
      <c r="V8390" s="101">
        <f t="shared" ca="1" si="1181"/>
        <v>103.16770756725012</v>
      </c>
    </row>
    <row r="8391" spans="2:22" x14ac:dyDescent="0.3">
      <c r="B8391" s="13">
        <v>2023</v>
      </c>
      <c r="C8391" s="13">
        <v>12</v>
      </c>
      <c r="D8391" s="13">
        <v>14</v>
      </c>
      <c r="E8391" s="83" t="s">
        <v>447</v>
      </c>
      <c r="F8391" s="13">
        <v>5</v>
      </c>
      <c r="G8391" s="13">
        <v>0</v>
      </c>
      <c r="H8391" s="13" t="s">
        <v>69</v>
      </c>
      <c r="I8391" s="13" t="s">
        <v>54</v>
      </c>
      <c r="J8391" s="13"/>
      <c r="K8391" s="13" t="s">
        <v>27</v>
      </c>
      <c r="L8391" s="12">
        <f t="shared" ca="1" si="1174"/>
        <v>2.3588106569836675</v>
      </c>
      <c r="M8391" s="101">
        <f t="shared" ca="1" si="1175"/>
        <v>0.12423855730332978</v>
      </c>
      <c r="N8391" s="101">
        <f t="shared" ca="1" si="1173"/>
        <v>1093.7686574334352</v>
      </c>
      <c r="O8391" s="101">
        <f t="shared" ca="1" si="1176"/>
        <v>0.25451566988853774</v>
      </c>
      <c r="Q8391" s="12">
        <f t="shared" ca="1" si="1177"/>
        <v>0</v>
      </c>
      <c r="R8391" s="101">
        <f t="shared" ca="1" si="1178"/>
        <v>0</v>
      </c>
      <c r="S8391" s="13"/>
      <c r="T8391" s="101">
        <f t="shared" ca="1" si="1179"/>
        <v>0.12423855730332978</v>
      </c>
      <c r="U8391" s="101">
        <f t="shared" si="1180"/>
        <v>0</v>
      </c>
      <c r="V8391" s="101">
        <f t="shared" ca="1" si="1181"/>
        <v>103.29194612455345</v>
      </c>
    </row>
    <row r="8392" spans="2:22" x14ac:dyDescent="0.3">
      <c r="B8392" s="13">
        <v>2023</v>
      </c>
      <c r="C8392" s="13">
        <v>12</v>
      </c>
      <c r="D8392" s="13">
        <v>14</v>
      </c>
      <c r="E8392" s="83" t="s">
        <v>447</v>
      </c>
      <c r="F8392" s="13">
        <v>5</v>
      </c>
      <c r="G8392" s="13">
        <v>1</v>
      </c>
      <c r="H8392" s="13" t="s">
        <v>69</v>
      </c>
      <c r="I8392" s="13" t="s">
        <v>54</v>
      </c>
      <c r="J8392" s="13"/>
      <c r="K8392" s="13" t="s">
        <v>27</v>
      </c>
      <c r="L8392" s="12">
        <f t="shared" ca="1" si="1174"/>
        <v>1.3133665878192713</v>
      </c>
      <c r="M8392" s="101">
        <f t="shared" ca="1" si="1175"/>
        <v>6.9175018180441014E-2</v>
      </c>
      <c r="N8392" s="101">
        <f t="shared" ca="1" si="1173"/>
        <v>1093.7686574334352</v>
      </c>
      <c r="O8392" s="101">
        <f t="shared" ca="1" si="1176"/>
        <v>0.14171225482569938</v>
      </c>
      <c r="Q8392" s="12">
        <f t="shared" ca="1" si="1177"/>
        <v>0</v>
      </c>
      <c r="R8392" s="101">
        <f t="shared" ca="1" si="1178"/>
        <v>0</v>
      </c>
      <c r="S8392" s="13"/>
      <c r="T8392" s="101">
        <f t="shared" ca="1" si="1179"/>
        <v>6.9175018180441014E-2</v>
      </c>
      <c r="U8392" s="101">
        <f t="shared" si="1180"/>
        <v>0</v>
      </c>
      <c r="V8392" s="101">
        <f t="shared" ca="1" si="1181"/>
        <v>103.36112114273389</v>
      </c>
    </row>
    <row r="8393" spans="2:22" x14ac:dyDescent="0.3">
      <c r="B8393" s="13">
        <v>2023</v>
      </c>
      <c r="C8393" s="13">
        <v>12</v>
      </c>
      <c r="D8393" s="13">
        <v>14</v>
      </c>
      <c r="E8393" s="83" t="s">
        <v>447</v>
      </c>
      <c r="F8393" s="13">
        <v>5</v>
      </c>
      <c r="G8393" s="13">
        <v>2</v>
      </c>
      <c r="H8393" s="13" t="s">
        <v>69</v>
      </c>
      <c r="I8393" s="13" t="s">
        <v>54</v>
      </c>
      <c r="J8393" s="13"/>
      <c r="K8393" s="13" t="s">
        <v>27</v>
      </c>
      <c r="L8393" s="12">
        <f t="shared" ca="1" si="1174"/>
        <v>1.3558104251929046</v>
      </c>
      <c r="M8393" s="101">
        <f t="shared" ca="1" si="1175"/>
        <v>7.1410535094910285E-2</v>
      </c>
      <c r="N8393" s="101">
        <f t="shared" ca="1" si="1173"/>
        <v>1093.7686574334352</v>
      </c>
      <c r="O8393" s="101">
        <f t="shared" ca="1" si="1176"/>
        <v>0.1462919448783144</v>
      </c>
      <c r="Q8393" s="12">
        <f t="shared" ca="1" si="1177"/>
        <v>0</v>
      </c>
      <c r="R8393" s="101">
        <f t="shared" ca="1" si="1178"/>
        <v>0</v>
      </c>
      <c r="S8393" s="13"/>
      <c r="T8393" s="101">
        <f t="shared" ca="1" si="1179"/>
        <v>7.1410535094910285E-2</v>
      </c>
      <c r="U8393" s="101">
        <f t="shared" si="1180"/>
        <v>0</v>
      </c>
      <c r="V8393" s="101">
        <f t="shared" ca="1" si="1181"/>
        <v>103.43253167782881</v>
      </c>
    </row>
    <row r="8394" spans="2:22" x14ac:dyDescent="0.3">
      <c r="B8394" s="13">
        <v>2023</v>
      </c>
      <c r="C8394" s="13">
        <v>12</v>
      </c>
      <c r="D8394" s="13">
        <v>14</v>
      </c>
      <c r="E8394" s="83" t="s">
        <v>447</v>
      </c>
      <c r="F8394" s="13">
        <v>5</v>
      </c>
      <c r="G8394" s="13">
        <v>3</v>
      </c>
      <c r="H8394" s="13" t="s">
        <v>69</v>
      </c>
      <c r="I8394" s="13" t="s">
        <v>54</v>
      </c>
      <c r="J8394" s="13"/>
      <c r="K8394" s="13" t="s">
        <v>27</v>
      </c>
      <c r="L8394" s="12">
        <f t="shared" ca="1" si="1174"/>
        <v>1.1513112865876836</v>
      </c>
      <c r="M8394" s="101">
        <f t="shared" ca="1" si="1175"/>
        <v>6.0639565464573296E-2</v>
      </c>
      <c r="N8394" s="101">
        <f t="shared" ca="1" si="1173"/>
        <v>1093.7686574334352</v>
      </c>
      <c r="O8394" s="101">
        <f t="shared" ca="1" si="1176"/>
        <v>0.12422648782281105</v>
      </c>
      <c r="Q8394" s="12">
        <f t="shared" ca="1" si="1177"/>
        <v>0</v>
      </c>
      <c r="R8394" s="101">
        <f t="shared" ca="1" si="1178"/>
        <v>0</v>
      </c>
      <c r="S8394" s="13"/>
      <c r="T8394" s="101">
        <f t="shared" ca="1" si="1179"/>
        <v>6.0639565464573296E-2</v>
      </c>
      <c r="U8394" s="101">
        <f t="shared" si="1180"/>
        <v>0</v>
      </c>
      <c r="V8394" s="101">
        <f t="shared" ca="1" si="1181"/>
        <v>103.49317124329338</v>
      </c>
    </row>
    <row r="8395" spans="2:22" x14ac:dyDescent="0.3">
      <c r="B8395" s="13">
        <v>2023</v>
      </c>
      <c r="C8395" s="13">
        <v>12</v>
      </c>
      <c r="D8395" s="13">
        <v>14</v>
      </c>
      <c r="E8395" s="83" t="s">
        <v>447</v>
      </c>
      <c r="F8395" s="13">
        <v>5</v>
      </c>
      <c r="G8395" s="13">
        <v>4</v>
      </c>
      <c r="H8395" s="13" t="s">
        <v>69</v>
      </c>
      <c r="I8395" s="13" t="s">
        <v>54</v>
      </c>
      <c r="J8395" s="13"/>
      <c r="K8395" s="13" t="s">
        <v>27</v>
      </c>
      <c r="L8395" s="12">
        <f t="shared" ca="1" si="1174"/>
        <v>1.07992326747848</v>
      </c>
      <c r="M8395" s="101">
        <f t="shared" ca="1" si="1175"/>
        <v>5.6879558498091544E-2</v>
      </c>
      <c r="N8395" s="101">
        <f t="shared" ca="1" si="1173"/>
        <v>1093.7686574334352</v>
      </c>
      <c r="O8395" s="101">
        <f t="shared" ca="1" si="1176"/>
        <v>0.11652372056092798</v>
      </c>
      <c r="Q8395" s="12">
        <f t="shared" ca="1" si="1177"/>
        <v>0</v>
      </c>
      <c r="R8395" s="101">
        <f t="shared" ca="1" si="1178"/>
        <v>0</v>
      </c>
      <c r="S8395" s="13"/>
      <c r="T8395" s="101">
        <f t="shared" ca="1" si="1179"/>
        <v>5.6879558498091544E-2</v>
      </c>
      <c r="U8395" s="101">
        <f t="shared" si="1180"/>
        <v>0</v>
      </c>
      <c r="V8395" s="101">
        <f t="shared" ca="1" si="1181"/>
        <v>103.55005080179147</v>
      </c>
    </row>
    <row r="8396" spans="2:22" x14ac:dyDescent="0.3">
      <c r="B8396" s="13">
        <v>2023</v>
      </c>
      <c r="C8396" s="13">
        <v>12</v>
      </c>
      <c r="D8396" s="13">
        <v>14</v>
      </c>
      <c r="E8396" s="83" t="s">
        <v>447</v>
      </c>
      <c r="F8396" s="13">
        <v>5</v>
      </c>
      <c r="G8396" s="13">
        <v>5</v>
      </c>
      <c r="H8396" s="13" t="s">
        <v>69</v>
      </c>
      <c r="I8396" s="13" t="s">
        <v>54</v>
      </c>
      <c r="J8396" s="13"/>
      <c r="K8396" s="13" t="s">
        <v>27</v>
      </c>
      <c r="L8396" s="12">
        <f t="shared" ca="1" si="1174"/>
        <v>1.2688526167618634</v>
      </c>
      <c r="M8396" s="101">
        <f t="shared" ca="1" si="1175"/>
        <v>6.6830467324847348E-2</v>
      </c>
      <c r="N8396" s="101">
        <f t="shared" ca="1" si="1173"/>
        <v>1093.7686574334352</v>
      </c>
      <c r="O8396" s="101">
        <f t="shared" ca="1" si="1176"/>
        <v>0.13690919734860507</v>
      </c>
      <c r="Q8396" s="12">
        <f t="shared" ca="1" si="1177"/>
        <v>0</v>
      </c>
      <c r="R8396" s="101">
        <f t="shared" ca="1" si="1178"/>
        <v>0</v>
      </c>
      <c r="S8396" s="13"/>
      <c r="T8396" s="101">
        <f t="shared" ca="1" si="1179"/>
        <v>6.6830467324847348E-2</v>
      </c>
      <c r="U8396" s="101">
        <f t="shared" si="1180"/>
        <v>0</v>
      </c>
      <c r="V8396" s="101">
        <f t="shared" ca="1" si="1181"/>
        <v>103.61688126911632</v>
      </c>
    </row>
    <row r="8397" spans="2:22" x14ac:dyDescent="0.3">
      <c r="B8397" s="13">
        <v>2023</v>
      </c>
      <c r="C8397" s="13">
        <v>12</v>
      </c>
      <c r="D8397" s="13">
        <v>14</v>
      </c>
      <c r="E8397" s="83" t="s">
        <v>447</v>
      </c>
      <c r="F8397" s="13">
        <v>5</v>
      </c>
      <c r="G8397" s="13">
        <v>6</v>
      </c>
      <c r="H8397" s="13" t="s">
        <v>69</v>
      </c>
      <c r="I8397" s="13" t="s">
        <v>54</v>
      </c>
      <c r="J8397" s="13"/>
      <c r="K8397" s="13" t="s">
        <v>27</v>
      </c>
      <c r="L8397" s="12">
        <f t="shared" ca="1" si="1174"/>
        <v>1.1518152680369544</v>
      </c>
      <c r="M8397" s="101">
        <f t="shared" ca="1" si="1175"/>
        <v>6.0666110167506393E-2</v>
      </c>
      <c r="N8397" s="101">
        <f t="shared" ca="1" si="1173"/>
        <v>1093.7686574334352</v>
      </c>
      <c r="O8397" s="101">
        <f t="shared" ca="1" si="1176"/>
        <v>0.12428086742118738</v>
      </c>
      <c r="Q8397" s="12">
        <f t="shared" ca="1" si="1177"/>
        <v>0</v>
      </c>
      <c r="R8397" s="101">
        <f t="shared" ca="1" si="1178"/>
        <v>0</v>
      </c>
      <c r="S8397" s="13"/>
      <c r="T8397" s="101">
        <f t="shared" ca="1" si="1179"/>
        <v>6.0666110167506393E-2</v>
      </c>
      <c r="U8397" s="101">
        <f t="shared" si="1180"/>
        <v>0</v>
      </c>
      <c r="V8397" s="101">
        <f t="shared" ca="1" si="1181"/>
        <v>103.67754737928382</v>
      </c>
    </row>
    <row r="8398" spans="2:22" x14ac:dyDescent="0.3">
      <c r="B8398" s="13">
        <v>2023</v>
      </c>
      <c r="C8398" s="13">
        <v>12</v>
      </c>
      <c r="D8398" s="13">
        <v>14</v>
      </c>
      <c r="E8398" s="83" t="s">
        <v>447</v>
      </c>
      <c r="F8398" s="13">
        <v>5</v>
      </c>
      <c r="G8398" s="13">
        <v>7</v>
      </c>
      <c r="H8398" s="13" t="s">
        <v>69</v>
      </c>
      <c r="I8398" s="13" t="s">
        <v>54</v>
      </c>
      <c r="J8398" s="13"/>
      <c r="K8398" s="13" t="s">
        <v>27</v>
      </c>
      <c r="L8398" s="12">
        <f t="shared" ca="1" si="1174"/>
        <v>1.2652277945549262</v>
      </c>
      <c r="M8398" s="101">
        <f t="shared" ca="1" si="1175"/>
        <v>6.6639547939207969E-2</v>
      </c>
      <c r="N8398" s="101">
        <f t="shared" ca="1" si="1173"/>
        <v>1093.7686574334352</v>
      </c>
      <c r="O8398" s="101">
        <f t="shared" ca="1" si="1176"/>
        <v>0.13651807903247654</v>
      </c>
      <c r="Q8398" s="12">
        <f t="shared" ca="1" si="1177"/>
        <v>0</v>
      </c>
      <c r="R8398" s="101">
        <f t="shared" ca="1" si="1178"/>
        <v>0</v>
      </c>
      <c r="S8398" s="13"/>
      <c r="T8398" s="101">
        <f t="shared" ca="1" si="1179"/>
        <v>6.6639547939207969E-2</v>
      </c>
      <c r="U8398" s="101">
        <f t="shared" si="1180"/>
        <v>0</v>
      </c>
      <c r="V8398" s="101">
        <f t="shared" ca="1" si="1181"/>
        <v>103.74418692722303</v>
      </c>
    </row>
    <row r="8399" spans="2:22" x14ac:dyDescent="0.3">
      <c r="B8399" s="13">
        <v>2023</v>
      </c>
      <c r="C8399" s="13">
        <v>12</v>
      </c>
      <c r="D8399" s="13">
        <v>14</v>
      </c>
      <c r="E8399" s="83" t="s">
        <v>447</v>
      </c>
      <c r="F8399" s="13">
        <v>5</v>
      </c>
      <c r="G8399" s="13">
        <v>8</v>
      </c>
      <c r="H8399" s="13" t="s">
        <v>69</v>
      </c>
      <c r="I8399" s="13" t="s">
        <v>54</v>
      </c>
      <c r="J8399" s="13"/>
      <c r="K8399" s="13" t="s">
        <v>27</v>
      </c>
      <c r="L8399" s="12">
        <f t="shared" ca="1" si="1174"/>
        <v>2.0674230520628272</v>
      </c>
      <c r="M8399" s="101">
        <f t="shared" ca="1" si="1175"/>
        <v>0.10889117215214911</v>
      </c>
      <c r="N8399" s="101">
        <f t="shared" ca="1" si="1173"/>
        <v>1093.7686574334352</v>
      </c>
      <c r="O8399" s="101">
        <f t="shared" ca="1" si="1176"/>
        <v>0.22307494731757904</v>
      </c>
      <c r="Q8399" s="12">
        <f t="shared" ca="1" si="1177"/>
        <v>5.6000000000000005</v>
      </c>
      <c r="R8399" s="101">
        <f t="shared" ca="1" si="1178"/>
        <v>0.29903263864288171</v>
      </c>
      <c r="S8399" s="13"/>
      <c r="T8399" s="101">
        <f t="shared" ca="1" si="1179"/>
        <v>0</v>
      </c>
      <c r="U8399" s="101">
        <f t="shared" si="1180"/>
        <v>0</v>
      </c>
      <c r="V8399" s="101">
        <f t="shared" ca="1" si="1181"/>
        <v>103.14612164993726</v>
      </c>
    </row>
    <row r="8400" spans="2:22" x14ac:dyDescent="0.3">
      <c r="B8400" s="13">
        <v>2023</v>
      </c>
      <c r="C8400" s="13">
        <v>12</v>
      </c>
      <c r="D8400" s="13">
        <v>14</v>
      </c>
      <c r="E8400" s="83" t="s">
        <v>447</v>
      </c>
      <c r="F8400" s="13">
        <v>5</v>
      </c>
      <c r="G8400" s="13">
        <v>9</v>
      </c>
      <c r="H8400" s="13" t="s">
        <v>69</v>
      </c>
      <c r="I8400" s="13" t="s">
        <v>54</v>
      </c>
      <c r="J8400" s="13"/>
      <c r="K8400" s="13" t="s">
        <v>27</v>
      </c>
      <c r="L8400" s="12">
        <f t="shared" ca="1" si="1174"/>
        <v>1.8918494385513687</v>
      </c>
      <c r="M8400" s="101">
        <f t="shared" ca="1" si="1175"/>
        <v>9.9643709928500593E-2</v>
      </c>
      <c r="N8400" s="101">
        <f t="shared" ref="N8400:N8463" ca="1" si="1182">IF(H8400="On-Peak",IF(I8400="Winter",((L8400*$D$48)/60)+N8399,((L8400*$D$47)/60)+N8399),N8399)</f>
        <v>1093.7686574334352</v>
      </c>
      <c r="O8400" s="101">
        <f t="shared" ca="1" si="1176"/>
        <v>0.20413055441969266</v>
      </c>
      <c r="Q8400" s="12">
        <f t="shared" ca="1" si="1177"/>
        <v>0</v>
      </c>
      <c r="R8400" s="101">
        <f t="shared" ca="1" si="1178"/>
        <v>0</v>
      </c>
      <c r="S8400" s="13"/>
      <c r="T8400" s="101">
        <f t="shared" ca="1" si="1179"/>
        <v>9.9643709928500593E-2</v>
      </c>
      <c r="U8400" s="101">
        <f t="shared" si="1180"/>
        <v>0</v>
      </c>
      <c r="V8400" s="101">
        <f t="shared" ca="1" si="1181"/>
        <v>103.24576535986576</v>
      </c>
    </row>
    <row r="8401" spans="2:22" x14ac:dyDescent="0.3">
      <c r="B8401" s="13">
        <v>2023</v>
      </c>
      <c r="C8401" s="13">
        <v>12</v>
      </c>
      <c r="D8401" s="13">
        <v>14</v>
      </c>
      <c r="E8401" s="83" t="s">
        <v>447</v>
      </c>
      <c r="F8401" s="13">
        <v>5</v>
      </c>
      <c r="G8401" s="13">
        <v>10</v>
      </c>
      <c r="H8401" s="13" t="s">
        <v>70</v>
      </c>
      <c r="I8401" s="13" t="s">
        <v>54</v>
      </c>
      <c r="J8401" s="13"/>
      <c r="K8401" s="13" t="s">
        <v>27</v>
      </c>
      <c r="L8401" s="12">
        <f t="shared" ca="1" si="1174"/>
        <v>1.6706970657903806</v>
      </c>
      <c r="M8401" s="101">
        <f t="shared" ca="1" si="1175"/>
        <v>5.2894269102923448E-2</v>
      </c>
      <c r="N8401" s="101">
        <f t="shared" ca="1" si="1182"/>
        <v>1093.7686574334352</v>
      </c>
      <c r="O8401" s="101">
        <f t="shared" ca="1" si="1176"/>
        <v>5.2894269102923448E-2</v>
      </c>
      <c r="Q8401" s="12">
        <f t="shared" ca="1" si="1177"/>
        <v>4.7360742887849163</v>
      </c>
      <c r="R8401" s="101">
        <f t="shared" ca="1" si="1178"/>
        <v>0.25948418192648742</v>
      </c>
      <c r="S8401" s="13"/>
      <c r="T8401" s="101">
        <f t="shared" ca="1" si="1179"/>
        <v>0</v>
      </c>
      <c r="U8401" s="101">
        <f t="shared" si="1180"/>
        <v>0</v>
      </c>
      <c r="V8401" s="101">
        <f t="shared" ca="1" si="1181"/>
        <v>102.72679699601279</v>
      </c>
    </row>
    <row r="8402" spans="2:22" x14ac:dyDescent="0.3">
      <c r="B8402" s="13">
        <v>2023</v>
      </c>
      <c r="C8402" s="13">
        <v>12</v>
      </c>
      <c r="D8402" s="13">
        <v>14</v>
      </c>
      <c r="E8402" s="83" t="s">
        <v>447</v>
      </c>
      <c r="F8402" s="13">
        <v>5</v>
      </c>
      <c r="G8402" s="13">
        <v>11</v>
      </c>
      <c r="H8402" s="13" t="s">
        <v>70</v>
      </c>
      <c r="I8402" s="13" t="s">
        <v>54</v>
      </c>
      <c r="J8402" s="13"/>
      <c r="K8402" s="13" t="s">
        <v>27</v>
      </c>
      <c r="L8402" s="12">
        <f t="shared" ca="1" si="1174"/>
        <v>1.9958825790483308</v>
      </c>
      <c r="M8402" s="101">
        <f t="shared" ca="1" si="1175"/>
        <v>6.3189642452670156E-2</v>
      </c>
      <c r="N8402" s="101">
        <f t="shared" ca="1" si="1182"/>
        <v>1093.7686574334352</v>
      </c>
      <c r="O8402" s="101">
        <f t="shared" ca="1" si="1176"/>
        <v>6.3189642452670156E-2</v>
      </c>
      <c r="Q8402" s="12">
        <f t="shared" ca="1" si="1177"/>
        <v>5.6000000000000005</v>
      </c>
      <c r="R8402" s="101">
        <f t="shared" ca="1" si="1178"/>
        <v>0.30508853968355881</v>
      </c>
      <c r="S8402" s="13"/>
      <c r="T8402" s="101">
        <f t="shared" ca="1" si="1179"/>
        <v>0</v>
      </c>
      <c r="U8402" s="101">
        <f t="shared" si="1180"/>
        <v>0</v>
      </c>
      <c r="V8402" s="101">
        <f t="shared" ca="1" si="1181"/>
        <v>102.11661991664569</v>
      </c>
    </row>
    <row r="8403" spans="2:22" x14ac:dyDescent="0.3">
      <c r="B8403" s="13">
        <v>2023</v>
      </c>
      <c r="C8403" s="13">
        <v>12</v>
      </c>
      <c r="D8403" s="13">
        <v>14</v>
      </c>
      <c r="E8403" s="83" t="s">
        <v>447</v>
      </c>
      <c r="F8403" s="13">
        <v>5</v>
      </c>
      <c r="G8403" s="13">
        <v>12</v>
      </c>
      <c r="H8403" s="13" t="s">
        <v>70</v>
      </c>
      <c r="I8403" s="13" t="s">
        <v>54</v>
      </c>
      <c r="J8403" s="13"/>
      <c r="K8403" s="13" t="s">
        <v>27</v>
      </c>
      <c r="L8403" s="12">
        <f t="shared" ca="1" si="1174"/>
        <v>1.718893981024314</v>
      </c>
      <c r="M8403" s="101">
        <f t="shared" ca="1" si="1175"/>
        <v>5.4420183439229781E-2</v>
      </c>
      <c r="N8403" s="101">
        <f t="shared" ca="1" si="1182"/>
        <v>1093.7686574334352</v>
      </c>
      <c r="O8403" s="101">
        <f t="shared" ca="1" si="1176"/>
        <v>5.4420183439229781E-2</v>
      </c>
      <c r="Q8403" s="12">
        <f t="shared" ca="1" si="1177"/>
        <v>4.760425620051409</v>
      </c>
      <c r="R8403" s="101">
        <f t="shared" ca="1" si="1178"/>
        <v>0.25746565324364362</v>
      </c>
      <c r="S8403" s="13"/>
      <c r="T8403" s="101">
        <f t="shared" ca="1" si="1179"/>
        <v>0</v>
      </c>
      <c r="U8403" s="101">
        <f t="shared" si="1180"/>
        <v>0</v>
      </c>
      <c r="V8403" s="101">
        <f t="shared" ca="1" si="1181"/>
        <v>101.6016886101584</v>
      </c>
    </row>
    <row r="8404" spans="2:22" x14ac:dyDescent="0.3">
      <c r="B8404" s="13">
        <v>2023</v>
      </c>
      <c r="C8404" s="13">
        <v>12</v>
      </c>
      <c r="D8404" s="13">
        <v>14</v>
      </c>
      <c r="E8404" s="83" t="s">
        <v>447</v>
      </c>
      <c r="F8404" s="13">
        <v>5</v>
      </c>
      <c r="G8404" s="13">
        <v>13</v>
      </c>
      <c r="H8404" s="13" t="s">
        <v>70</v>
      </c>
      <c r="I8404" s="13" t="s">
        <v>54</v>
      </c>
      <c r="J8404" s="13"/>
      <c r="K8404" s="13" t="s">
        <v>27</v>
      </c>
      <c r="L8404" s="12">
        <f t="shared" ca="1" si="1174"/>
        <v>1.0618410535333036</v>
      </c>
      <c r="M8404" s="101">
        <f t="shared" ca="1" si="1175"/>
        <v>3.3617887754864392E-2</v>
      </c>
      <c r="N8404" s="101">
        <f t="shared" ca="1" si="1182"/>
        <v>1093.7686574334352</v>
      </c>
      <c r="O8404" s="101">
        <f t="shared" ca="1" si="1176"/>
        <v>3.3617887754864392E-2</v>
      </c>
      <c r="Q8404" s="12">
        <f t="shared" ca="1" si="1177"/>
        <v>5.6000000000000005</v>
      </c>
      <c r="R8404" s="101">
        <f t="shared" ca="1" si="1178"/>
        <v>0.38415515481840595</v>
      </c>
      <c r="S8404" s="13"/>
      <c r="T8404" s="101">
        <f t="shared" ca="1" si="1179"/>
        <v>0</v>
      </c>
      <c r="U8404" s="101">
        <f t="shared" si="1180"/>
        <v>0</v>
      </c>
      <c r="V8404" s="101">
        <f t="shared" ca="1" si="1181"/>
        <v>100.8333783005216</v>
      </c>
    </row>
    <row r="8405" spans="2:22" x14ac:dyDescent="0.3">
      <c r="B8405" s="13">
        <v>2023</v>
      </c>
      <c r="C8405" s="13">
        <v>12</v>
      </c>
      <c r="D8405" s="13">
        <v>14</v>
      </c>
      <c r="E8405" s="83" t="s">
        <v>447</v>
      </c>
      <c r="F8405" s="13">
        <v>5</v>
      </c>
      <c r="G8405" s="13">
        <v>14</v>
      </c>
      <c r="H8405" s="13" t="s">
        <v>70</v>
      </c>
      <c r="I8405" s="13" t="s">
        <v>54</v>
      </c>
      <c r="J8405" s="13"/>
      <c r="K8405" s="13" t="s">
        <v>27</v>
      </c>
      <c r="L8405" s="12">
        <f t="shared" ca="1" si="1174"/>
        <v>1.840924245669058</v>
      </c>
      <c r="M8405" s="101">
        <f t="shared" ca="1" si="1175"/>
        <v>5.8283661617882378E-2</v>
      </c>
      <c r="N8405" s="101">
        <f t="shared" ca="1" si="1182"/>
        <v>1093.7686574334352</v>
      </c>
      <c r="O8405" s="101">
        <f t="shared" ca="1" si="1176"/>
        <v>5.8283661617882378E-2</v>
      </c>
      <c r="Q8405" s="12">
        <f t="shared" ca="1" si="1177"/>
        <v>4.1760074860688032</v>
      </c>
      <c r="R8405" s="101">
        <f t="shared" ca="1" si="1178"/>
        <v>0.19766479629983846</v>
      </c>
      <c r="S8405" s="13"/>
      <c r="T8405" s="101">
        <f t="shared" ca="1" si="1179"/>
        <v>0</v>
      </c>
      <c r="U8405" s="101">
        <f t="shared" si="1180"/>
        <v>0</v>
      </c>
      <c r="V8405" s="101">
        <f t="shared" ca="1" si="1181"/>
        <v>100.43804870792194</v>
      </c>
    </row>
    <row r="8406" spans="2:22" x14ac:dyDescent="0.3">
      <c r="B8406" s="13">
        <v>2023</v>
      </c>
      <c r="C8406" s="13">
        <v>12</v>
      </c>
      <c r="D8406" s="13">
        <v>14</v>
      </c>
      <c r="E8406" s="83" t="s">
        <v>447</v>
      </c>
      <c r="F8406" s="13">
        <v>5</v>
      </c>
      <c r="G8406" s="13">
        <v>15</v>
      </c>
      <c r="H8406" s="13" t="s">
        <v>70</v>
      </c>
      <c r="I8406" s="13" t="s">
        <v>54</v>
      </c>
      <c r="J8406" s="13"/>
      <c r="K8406" s="13" t="s">
        <v>27</v>
      </c>
      <c r="L8406" s="12">
        <f t="shared" ca="1" si="1174"/>
        <v>1.8990636185602285</v>
      </c>
      <c r="M8406" s="101">
        <f t="shared" ca="1" si="1175"/>
        <v>6.012435416361684E-2</v>
      </c>
      <c r="N8406" s="101">
        <f t="shared" ca="1" si="1182"/>
        <v>1093.7686574334352</v>
      </c>
      <c r="O8406" s="101">
        <f t="shared" ca="1" si="1176"/>
        <v>6.012435416361684E-2</v>
      </c>
      <c r="Q8406" s="12">
        <f t="shared" ca="1" si="1177"/>
        <v>5.6000000000000005</v>
      </c>
      <c r="R8406" s="101">
        <f t="shared" ca="1" si="1178"/>
        <v>0.31328426468887671</v>
      </c>
      <c r="S8406" s="13"/>
      <c r="T8406" s="101">
        <f t="shared" ca="1" si="1179"/>
        <v>0</v>
      </c>
      <c r="U8406" s="101">
        <f t="shared" si="1180"/>
        <v>0</v>
      </c>
      <c r="V8406" s="101">
        <f t="shared" ca="1" si="1181"/>
        <v>99.811480178544187</v>
      </c>
    </row>
    <row r="8407" spans="2:22" x14ac:dyDescent="0.3">
      <c r="B8407" s="13">
        <v>2023</v>
      </c>
      <c r="C8407" s="13">
        <v>12</v>
      </c>
      <c r="D8407" s="13">
        <v>14</v>
      </c>
      <c r="E8407" s="83" t="s">
        <v>447</v>
      </c>
      <c r="F8407" s="13">
        <v>5</v>
      </c>
      <c r="G8407" s="13">
        <v>16</v>
      </c>
      <c r="H8407" s="13" t="s">
        <v>71</v>
      </c>
      <c r="I8407" s="13" t="s">
        <v>54</v>
      </c>
      <c r="J8407" s="13"/>
      <c r="K8407" s="13" t="s">
        <v>27</v>
      </c>
      <c r="L8407" s="12">
        <f t="shared" ca="1" si="1174"/>
        <v>1.9364558654747763</v>
      </c>
      <c r="M8407" s="101">
        <f t="shared" ca="1" si="1175"/>
        <v>0.16868467044150778</v>
      </c>
      <c r="N8407" s="101">
        <f t="shared" ca="1" si="1182"/>
        <v>1094.1509460955444</v>
      </c>
      <c r="O8407" s="101">
        <f t="shared" ca="1" si="1176"/>
        <v>0.54579008568406573</v>
      </c>
      <c r="Q8407" s="12">
        <f t="shared" ca="1" si="1177"/>
        <v>1.165193625026183</v>
      </c>
      <c r="R8407" s="101">
        <f t="shared" ca="1" si="1178"/>
        <v>0</v>
      </c>
      <c r="S8407" s="13"/>
      <c r="T8407" s="101">
        <f t="shared" ca="1" si="1179"/>
        <v>6.718465376547697E-2</v>
      </c>
      <c r="U8407" s="101">
        <f t="shared" ca="1" si="1180"/>
        <v>0.38228866210914542</v>
      </c>
      <c r="V8407" s="101">
        <f t="shared" ca="1" si="1181"/>
        <v>100.26095349441881</v>
      </c>
    </row>
    <row r="8408" spans="2:22" x14ac:dyDescent="0.3">
      <c r="B8408" s="13">
        <v>2023</v>
      </c>
      <c r="C8408" s="13">
        <v>12</v>
      </c>
      <c r="D8408" s="13">
        <v>14</v>
      </c>
      <c r="E8408" s="83" t="s">
        <v>447</v>
      </c>
      <c r="F8408" s="13">
        <v>5</v>
      </c>
      <c r="G8408" s="13">
        <v>17</v>
      </c>
      <c r="H8408" s="13" t="s">
        <v>71</v>
      </c>
      <c r="I8408" s="13" t="s">
        <v>54</v>
      </c>
      <c r="J8408" s="13"/>
      <c r="K8408" s="13" t="s">
        <v>27</v>
      </c>
      <c r="L8408" s="12">
        <f t="shared" ca="1" si="1174"/>
        <v>2.168084690010017</v>
      </c>
      <c r="M8408" s="101">
        <f t="shared" ca="1" si="1175"/>
        <v>0.1888618573467726</v>
      </c>
      <c r="N8408" s="101">
        <f t="shared" ca="1" si="1182"/>
        <v>1094.5789621480972</v>
      </c>
      <c r="O8408" s="101">
        <f t="shared" ca="1" si="1176"/>
        <v>0.61107466987932324</v>
      </c>
      <c r="Q8408" s="12">
        <f t="shared" ca="1" si="1177"/>
        <v>0</v>
      </c>
      <c r="R8408" s="101">
        <f t="shared" ca="1" si="1178"/>
        <v>0</v>
      </c>
      <c r="S8408" s="13"/>
      <c r="T8408" s="101">
        <f t="shared" ca="1" si="1179"/>
        <v>0.1888618573467726</v>
      </c>
      <c r="U8408" s="101">
        <f t="shared" ca="1" si="1180"/>
        <v>0.42801605255281083</v>
      </c>
      <c r="V8408" s="101">
        <f t="shared" ca="1" si="1181"/>
        <v>100.8778314043184</v>
      </c>
    </row>
    <row r="8409" spans="2:22" x14ac:dyDescent="0.3">
      <c r="B8409" s="13">
        <v>2023</v>
      </c>
      <c r="C8409" s="13">
        <v>12</v>
      </c>
      <c r="D8409" s="13">
        <v>14</v>
      </c>
      <c r="E8409" s="83" t="s">
        <v>447</v>
      </c>
      <c r="F8409" s="13">
        <v>5</v>
      </c>
      <c r="G8409" s="13">
        <v>18</v>
      </c>
      <c r="H8409" s="13" t="s">
        <v>71</v>
      </c>
      <c r="I8409" s="13" t="s">
        <v>54</v>
      </c>
      <c r="J8409" s="13"/>
      <c r="K8409" s="13" t="s">
        <v>27</v>
      </c>
      <c r="L8409" s="12">
        <f t="shared" ca="1" si="1174"/>
        <v>2.1994567443833852</v>
      </c>
      <c r="M8409" s="101">
        <f t="shared" ca="1" si="1175"/>
        <v>0.19159467700323671</v>
      </c>
      <c r="N8409" s="101">
        <f t="shared" ca="1" si="1182"/>
        <v>1095.0131715670509</v>
      </c>
      <c r="O8409" s="101">
        <f t="shared" ca="1" si="1176"/>
        <v>0.61991688340445705</v>
      </c>
      <c r="Q8409" s="12">
        <f t="shared" ca="1" si="1177"/>
        <v>0</v>
      </c>
      <c r="R8409" s="101">
        <f t="shared" ca="1" si="1178"/>
        <v>0</v>
      </c>
      <c r="S8409" s="13"/>
      <c r="T8409" s="101">
        <f t="shared" ca="1" si="1179"/>
        <v>0.19159467700323671</v>
      </c>
      <c r="U8409" s="101">
        <f t="shared" ca="1" si="1180"/>
        <v>0.4342094189536867</v>
      </c>
      <c r="V8409" s="101">
        <f t="shared" ca="1" si="1181"/>
        <v>101.50363550027532</v>
      </c>
    </row>
    <row r="8410" spans="2:22" x14ac:dyDescent="0.3">
      <c r="B8410" s="13">
        <v>2023</v>
      </c>
      <c r="C8410" s="13">
        <v>12</v>
      </c>
      <c r="D8410" s="13">
        <v>14</v>
      </c>
      <c r="E8410" s="83" t="s">
        <v>447</v>
      </c>
      <c r="F8410" s="13">
        <v>5</v>
      </c>
      <c r="G8410" s="13">
        <v>19</v>
      </c>
      <c r="H8410" s="13" t="s">
        <v>71</v>
      </c>
      <c r="I8410" s="13" t="s">
        <v>54</v>
      </c>
      <c r="J8410" s="13"/>
      <c r="K8410" s="13" t="s">
        <v>27</v>
      </c>
      <c r="L8410" s="12">
        <f t="shared" ca="1" si="1174"/>
        <v>1.6845770010923184</v>
      </c>
      <c r="M8410" s="101">
        <f t="shared" ca="1" si="1175"/>
        <v>0.14674350256515187</v>
      </c>
      <c r="N8410" s="101">
        <f t="shared" ca="1" si="1182"/>
        <v>1095.3457351433499</v>
      </c>
      <c r="O8410" s="101">
        <f t="shared" ca="1" si="1176"/>
        <v>0.47479802775786994</v>
      </c>
      <c r="Q8410" s="12">
        <f t="shared" ca="1" si="1177"/>
        <v>0</v>
      </c>
      <c r="R8410" s="101">
        <f t="shared" ca="1" si="1178"/>
        <v>0</v>
      </c>
      <c r="S8410" s="13"/>
      <c r="T8410" s="101">
        <f t="shared" ca="1" si="1179"/>
        <v>0.14674350256515187</v>
      </c>
      <c r="U8410" s="101">
        <f t="shared" ca="1" si="1180"/>
        <v>0.33256357629897521</v>
      </c>
      <c r="V8410" s="101">
        <f t="shared" ca="1" si="1181"/>
        <v>101.98294257913946</v>
      </c>
    </row>
    <row r="8411" spans="2:22" x14ac:dyDescent="0.3">
      <c r="B8411" s="13">
        <v>2023</v>
      </c>
      <c r="C8411" s="13">
        <v>12</v>
      </c>
      <c r="D8411" s="13">
        <v>14</v>
      </c>
      <c r="E8411" s="83" t="s">
        <v>447</v>
      </c>
      <c r="F8411" s="13">
        <v>5</v>
      </c>
      <c r="G8411" s="13">
        <v>20</v>
      </c>
      <c r="H8411" s="13" t="s">
        <v>69</v>
      </c>
      <c r="I8411" s="13" t="s">
        <v>54</v>
      </c>
      <c r="J8411" s="13"/>
      <c r="K8411" s="13" t="s">
        <v>27</v>
      </c>
      <c r="L8411" s="12">
        <f t="shared" ca="1" si="1174"/>
        <v>2.2292824411160472</v>
      </c>
      <c r="M8411" s="101">
        <f t="shared" ca="1" si="1175"/>
        <v>0.11741630617358222</v>
      </c>
      <c r="N8411" s="101">
        <f t="shared" ca="1" si="1182"/>
        <v>1095.3457351433499</v>
      </c>
      <c r="O8411" s="101">
        <f t="shared" ca="1" si="1176"/>
        <v>0.24053957539642148</v>
      </c>
      <c r="Q8411" s="12">
        <f t="shared" ca="1" si="1177"/>
        <v>0</v>
      </c>
      <c r="R8411" s="101">
        <f t="shared" ca="1" si="1178"/>
        <v>0</v>
      </c>
      <c r="S8411" s="13"/>
      <c r="T8411" s="101">
        <f t="shared" ca="1" si="1179"/>
        <v>0.11741630617358222</v>
      </c>
      <c r="U8411" s="101">
        <f t="shared" si="1180"/>
        <v>0</v>
      </c>
      <c r="V8411" s="101">
        <f t="shared" ca="1" si="1181"/>
        <v>102.10035888531304</v>
      </c>
    </row>
    <row r="8412" spans="2:22" x14ac:dyDescent="0.3">
      <c r="B8412" s="13">
        <v>2023</v>
      </c>
      <c r="C8412" s="13">
        <v>12</v>
      </c>
      <c r="D8412" s="13">
        <v>14</v>
      </c>
      <c r="E8412" s="83" t="s">
        <v>447</v>
      </c>
      <c r="F8412" s="13">
        <v>5</v>
      </c>
      <c r="G8412" s="13">
        <v>21</v>
      </c>
      <c r="H8412" s="13" t="s">
        <v>69</v>
      </c>
      <c r="I8412" s="13" t="s">
        <v>54</v>
      </c>
      <c r="J8412" s="13"/>
      <c r="K8412" s="13" t="s">
        <v>27</v>
      </c>
      <c r="L8412" s="12">
        <f t="shared" ca="1" si="1174"/>
        <v>2.1502748960371463</v>
      </c>
      <c r="M8412" s="101">
        <f t="shared" ca="1" si="1175"/>
        <v>0.1132549787742765</v>
      </c>
      <c r="N8412" s="101">
        <f t="shared" ca="1" si="1182"/>
        <v>1095.3457351433499</v>
      </c>
      <c r="O8412" s="101">
        <f t="shared" ca="1" si="1176"/>
        <v>0.23201466128240808</v>
      </c>
      <c r="Q8412" s="12">
        <f t="shared" ca="1" si="1177"/>
        <v>0</v>
      </c>
      <c r="R8412" s="101">
        <f t="shared" ca="1" si="1178"/>
        <v>0</v>
      </c>
      <c r="S8412" s="13"/>
      <c r="T8412" s="101">
        <f t="shared" ca="1" si="1179"/>
        <v>0.1132549787742765</v>
      </c>
      <c r="U8412" s="101">
        <f t="shared" si="1180"/>
        <v>0</v>
      </c>
      <c r="V8412" s="101">
        <f t="shared" ca="1" si="1181"/>
        <v>102.21361386408732</v>
      </c>
    </row>
    <row r="8413" spans="2:22" x14ac:dyDescent="0.3">
      <c r="B8413" s="13">
        <v>2023</v>
      </c>
      <c r="C8413" s="13">
        <v>12</v>
      </c>
      <c r="D8413" s="13">
        <v>14</v>
      </c>
      <c r="E8413" s="83" t="s">
        <v>447</v>
      </c>
      <c r="F8413" s="13">
        <v>5</v>
      </c>
      <c r="G8413" s="13">
        <v>22</v>
      </c>
      <c r="H8413" s="13" t="s">
        <v>69</v>
      </c>
      <c r="I8413" s="13" t="s">
        <v>54</v>
      </c>
      <c r="J8413" s="13"/>
      <c r="K8413" s="13" t="s">
        <v>27</v>
      </c>
      <c r="L8413" s="12">
        <f t="shared" ca="1" si="1174"/>
        <v>1.6756062415929729</v>
      </c>
      <c r="M8413" s="101">
        <f t="shared" ca="1" si="1175"/>
        <v>8.8254180744701885E-2</v>
      </c>
      <c r="N8413" s="101">
        <f t="shared" ca="1" si="1182"/>
        <v>1095.3457351433499</v>
      </c>
      <c r="O8413" s="101">
        <f t="shared" ca="1" si="1176"/>
        <v>0.18079791346788177</v>
      </c>
      <c r="Q8413" s="12">
        <f t="shared" ca="1" si="1177"/>
        <v>0</v>
      </c>
      <c r="R8413" s="101">
        <f t="shared" ca="1" si="1178"/>
        <v>0</v>
      </c>
      <c r="S8413" s="13"/>
      <c r="T8413" s="101">
        <f t="shared" ca="1" si="1179"/>
        <v>8.8254180744701885E-2</v>
      </c>
      <c r="U8413" s="101">
        <f t="shared" si="1180"/>
        <v>0</v>
      </c>
      <c r="V8413" s="101">
        <f t="shared" ca="1" si="1181"/>
        <v>102.30186804483202</v>
      </c>
    </row>
    <row r="8414" spans="2:22" x14ac:dyDescent="0.3">
      <c r="B8414" s="13">
        <v>2023</v>
      </c>
      <c r="C8414" s="13">
        <v>12</v>
      </c>
      <c r="D8414" s="13">
        <v>14</v>
      </c>
      <c r="E8414" s="83" t="s">
        <v>447</v>
      </c>
      <c r="F8414" s="13">
        <v>5</v>
      </c>
      <c r="G8414" s="13">
        <v>23</v>
      </c>
      <c r="H8414" s="13" t="s">
        <v>69</v>
      </c>
      <c r="I8414" s="13" t="s">
        <v>54</v>
      </c>
      <c r="J8414" s="13"/>
      <c r="K8414" s="13" t="s">
        <v>27</v>
      </c>
      <c r="L8414" s="12">
        <f t="shared" ca="1" si="1174"/>
        <v>2.7459157587306491</v>
      </c>
      <c r="M8414" s="101">
        <f t="shared" ca="1" si="1175"/>
        <v>0.14462738301234329</v>
      </c>
      <c r="N8414" s="101">
        <f t="shared" ca="1" si="1182"/>
        <v>1095.3457351433499</v>
      </c>
      <c r="O8414" s="101">
        <f t="shared" ca="1" si="1176"/>
        <v>0.29628431036703701</v>
      </c>
      <c r="Q8414" s="12">
        <f t="shared" ca="1" si="1177"/>
        <v>0</v>
      </c>
      <c r="R8414" s="101">
        <f t="shared" ca="1" si="1178"/>
        <v>0</v>
      </c>
      <c r="S8414" s="13"/>
      <c r="T8414" s="101">
        <f t="shared" ca="1" si="1179"/>
        <v>0.14462738301234329</v>
      </c>
      <c r="U8414" s="101">
        <f t="shared" si="1180"/>
        <v>0</v>
      </c>
      <c r="V8414" s="101">
        <f t="shared" ca="1" si="1181"/>
        <v>102.44649542784437</v>
      </c>
    </row>
    <row r="8415" spans="2:22" x14ac:dyDescent="0.3">
      <c r="B8415" s="13">
        <v>2023</v>
      </c>
      <c r="C8415" s="13">
        <v>12</v>
      </c>
      <c r="D8415" s="13">
        <v>15</v>
      </c>
      <c r="E8415" s="83" t="s">
        <v>448</v>
      </c>
      <c r="F8415" s="13">
        <v>6</v>
      </c>
      <c r="G8415" s="13">
        <v>0</v>
      </c>
      <c r="H8415" s="13" t="s">
        <v>69</v>
      </c>
      <c r="I8415" s="13" t="s">
        <v>54</v>
      </c>
      <c r="J8415" s="13"/>
      <c r="K8415" s="13" t="s">
        <v>28</v>
      </c>
      <c r="L8415" s="12">
        <f t="shared" ca="1" si="1174"/>
        <v>2.1080564634402492</v>
      </c>
      <c r="M8415" s="101">
        <f t="shared" ca="1" si="1175"/>
        <v>0.11103133392939793</v>
      </c>
      <c r="N8415" s="101">
        <f t="shared" ca="1" si="1182"/>
        <v>1095.3457351433499</v>
      </c>
      <c r="O8415" s="101">
        <f t="shared" ca="1" si="1176"/>
        <v>0.22745929240520288</v>
      </c>
      <c r="Q8415" s="12">
        <f t="shared" ca="1" si="1177"/>
        <v>0</v>
      </c>
      <c r="R8415" s="101">
        <f t="shared" ca="1" si="1178"/>
        <v>0</v>
      </c>
      <c r="S8415" s="13"/>
      <c r="T8415" s="101">
        <f t="shared" ca="1" si="1179"/>
        <v>0.11103133392939793</v>
      </c>
      <c r="U8415" s="101">
        <f t="shared" si="1180"/>
        <v>0</v>
      </c>
      <c r="V8415" s="101">
        <f t="shared" ca="1" si="1181"/>
        <v>102.55752676177377</v>
      </c>
    </row>
    <row r="8416" spans="2:22" x14ac:dyDescent="0.3">
      <c r="B8416" s="13">
        <v>2023</v>
      </c>
      <c r="C8416" s="13">
        <v>12</v>
      </c>
      <c r="D8416" s="13">
        <v>15</v>
      </c>
      <c r="E8416" s="83" t="s">
        <v>448</v>
      </c>
      <c r="F8416" s="13">
        <v>6</v>
      </c>
      <c r="G8416" s="13">
        <v>1</v>
      </c>
      <c r="H8416" s="13" t="s">
        <v>69</v>
      </c>
      <c r="I8416" s="13" t="s">
        <v>54</v>
      </c>
      <c r="J8416" s="13"/>
      <c r="K8416" s="13" t="s">
        <v>28</v>
      </c>
      <c r="L8416" s="12">
        <f t="shared" ca="1" si="1174"/>
        <v>1.1843240451199983</v>
      </c>
      <c r="M8416" s="101">
        <f t="shared" ca="1" si="1175"/>
        <v>6.2378347456470314E-2</v>
      </c>
      <c r="N8416" s="101">
        <f t="shared" ca="1" si="1182"/>
        <v>1095.3457351433499</v>
      </c>
      <c r="O8416" s="101">
        <f t="shared" ca="1" si="1176"/>
        <v>0.12778856446844783</v>
      </c>
      <c r="Q8416" s="12">
        <f t="shared" ca="1" si="1177"/>
        <v>0</v>
      </c>
      <c r="R8416" s="101">
        <f t="shared" ca="1" si="1178"/>
        <v>0</v>
      </c>
      <c r="S8416" s="13"/>
      <c r="T8416" s="101">
        <f t="shared" ca="1" si="1179"/>
        <v>6.2378347456470314E-2</v>
      </c>
      <c r="U8416" s="101">
        <f t="shared" si="1180"/>
        <v>0</v>
      </c>
      <c r="V8416" s="101">
        <f t="shared" ca="1" si="1181"/>
        <v>102.61990510923025</v>
      </c>
    </row>
    <row r="8417" spans="2:22" x14ac:dyDescent="0.3">
      <c r="B8417" s="13">
        <v>2023</v>
      </c>
      <c r="C8417" s="13">
        <v>12</v>
      </c>
      <c r="D8417" s="13">
        <v>15</v>
      </c>
      <c r="E8417" s="83" t="s">
        <v>448</v>
      </c>
      <c r="F8417" s="13">
        <v>6</v>
      </c>
      <c r="G8417" s="13">
        <v>2</v>
      </c>
      <c r="H8417" s="13" t="s">
        <v>69</v>
      </c>
      <c r="I8417" s="13" t="s">
        <v>54</v>
      </c>
      <c r="J8417" s="13"/>
      <c r="K8417" s="13" t="s">
        <v>28</v>
      </c>
      <c r="L8417" s="12">
        <f t="shared" ca="1" si="1174"/>
        <v>1.2097968797719594</v>
      </c>
      <c r="M8417" s="101">
        <f t="shared" ca="1" si="1175"/>
        <v>6.3720001657589107E-2</v>
      </c>
      <c r="N8417" s="101">
        <f t="shared" ca="1" si="1182"/>
        <v>1095.3457351433499</v>
      </c>
      <c r="O8417" s="101">
        <f t="shared" ca="1" si="1176"/>
        <v>0.13053708332739442</v>
      </c>
      <c r="Q8417" s="12">
        <f t="shared" ca="1" si="1177"/>
        <v>0</v>
      </c>
      <c r="R8417" s="101">
        <f t="shared" ca="1" si="1178"/>
        <v>0</v>
      </c>
      <c r="S8417" s="13"/>
      <c r="T8417" s="101">
        <f t="shared" ca="1" si="1179"/>
        <v>6.3720001657589107E-2</v>
      </c>
      <c r="U8417" s="101">
        <f t="shared" si="1180"/>
        <v>0</v>
      </c>
      <c r="V8417" s="101">
        <f t="shared" ca="1" si="1181"/>
        <v>102.68362511088783</v>
      </c>
    </row>
    <row r="8418" spans="2:22" x14ac:dyDescent="0.3">
      <c r="B8418" s="13">
        <v>2023</v>
      </c>
      <c r="C8418" s="13">
        <v>12</v>
      </c>
      <c r="D8418" s="13">
        <v>15</v>
      </c>
      <c r="E8418" s="83" t="s">
        <v>448</v>
      </c>
      <c r="F8418" s="13">
        <v>6</v>
      </c>
      <c r="G8418" s="13">
        <v>3</v>
      </c>
      <c r="H8418" s="13" t="s">
        <v>69</v>
      </c>
      <c r="I8418" s="13" t="s">
        <v>54</v>
      </c>
      <c r="J8418" s="13"/>
      <c r="K8418" s="13" t="s">
        <v>28</v>
      </c>
      <c r="L8418" s="12">
        <f t="shared" ca="1" si="1174"/>
        <v>1.1402223230078976</v>
      </c>
      <c r="M8418" s="101">
        <f t="shared" ca="1" si="1175"/>
        <v>6.0055509752825968E-2</v>
      </c>
      <c r="N8418" s="101">
        <f t="shared" ca="1" si="1182"/>
        <v>1095.3457351433499</v>
      </c>
      <c r="O8418" s="101">
        <f t="shared" ca="1" si="1176"/>
        <v>0.12302998865255214</v>
      </c>
      <c r="Q8418" s="12">
        <f t="shared" ca="1" si="1177"/>
        <v>0</v>
      </c>
      <c r="R8418" s="101">
        <f t="shared" ca="1" si="1178"/>
        <v>0</v>
      </c>
      <c r="S8418" s="13"/>
      <c r="T8418" s="101">
        <f t="shared" ca="1" si="1179"/>
        <v>6.0055509752825968E-2</v>
      </c>
      <c r="U8418" s="101">
        <f t="shared" si="1180"/>
        <v>0</v>
      </c>
      <c r="V8418" s="101">
        <f t="shared" ca="1" si="1181"/>
        <v>102.74368062064066</v>
      </c>
    </row>
    <row r="8419" spans="2:22" x14ac:dyDescent="0.3">
      <c r="B8419" s="13">
        <v>2023</v>
      </c>
      <c r="C8419" s="13">
        <v>12</v>
      </c>
      <c r="D8419" s="13">
        <v>15</v>
      </c>
      <c r="E8419" s="83" t="s">
        <v>448</v>
      </c>
      <c r="F8419" s="13">
        <v>6</v>
      </c>
      <c r="G8419" s="13">
        <v>4</v>
      </c>
      <c r="H8419" s="13" t="s">
        <v>69</v>
      </c>
      <c r="I8419" s="13" t="s">
        <v>54</v>
      </c>
      <c r="J8419" s="13"/>
      <c r="K8419" s="13" t="s">
        <v>28</v>
      </c>
      <c r="L8419" s="12">
        <f t="shared" ca="1" si="1174"/>
        <v>1.1210356779651578</v>
      </c>
      <c r="M8419" s="101">
        <f t="shared" ca="1" si="1175"/>
        <v>5.9044949158424863E-2</v>
      </c>
      <c r="N8419" s="101">
        <f t="shared" ca="1" si="1182"/>
        <v>1095.3457351433499</v>
      </c>
      <c r="O8419" s="101">
        <f t="shared" ca="1" si="1176"/>
        <v>0.12095974965244052</v>
      </c>
      <c r="Q8419" s="12">
        <f t="shared" ca="1" si="1177"/>
        <v>0</v>
      </c>
      <c r="R8419" s="101">
        <f t="shared" ca="1" si="1178"/>
        <v>0</v>
      </c>
      <c r="S8419" s="13"/>
      <c r="T8419" s="101">
        <f t="shared" ca="1" si="1179"/>
        <v>5.9044949158424863E-2</v>
      </c>
      <c r="U8419" s="101">
        <f t="shared" si="1180"/>
        <v>0</v>
      </c>
      <c r="V8419" s="101">
        <f t="shared" ca="1" si="1181"/>
        <v>102.80272556979908</v>
      </c>
    </row>
    <row r="8420" spans="2:22" x14ac:dyDescent="0.3">
      <c r="B8420" s="13">
        <v>2023</v>
      </c>
      <c r="C8420" s="13">
        <v>12</v>
      </c>
      <c r="D8420" s="13">
        <v>15</v>
      </c>
      <c r="E8420" s="83" t="s">
        <v>448</v>
      </c>
      <c r="F8420" s="13">
        <v>6</v>
      </c>
      <c r="G8420" s="13">
        <v>5</v>
      </c>
      <c r="H8420" s="13" t="s">
        <v>69</v>
      </c>
      <c r="I8420" s="13" t="s">
        <v>54</v>
      </c>
      <c r="J8420" s="13"/>
      <c r="K8420" s="13" t="s">
        <v>28</v>
      </c>
      <c r="L8420" s="12">
        <f t="shared" ca="1" si="1174"/>
        <v>1.1094525598376952</v>
      </c>
      <c r="M8420" s="101">
        <f t="shared" ca="1" si="1175"/>
        <v>5.8434866326651409E-2</v>
      </c>
      <c r="N8420" s="101">
        <f t="shared" ca="1" si="1182"/>
        <v>1095.3457351433499</v>
      </c>
      <c r="O8420" s="101">
        <f t="shared" ca="1" si="1176"/>
        <v>0.11970993120648731</v>
      </c>
      <c r="Q8420" s="12">
        <f t="shared" ca="1" si="1177"/>
        <v>0</v>
      </c>
      <c r="R8420" s="101">
        <f t="shared" ca="1" si="1178"/>
        <v>0</v>
      </c>
      <c r="S8420" s="13"/>
      <c r="T8420" s="101">
        <f t="shared" ca="1" si="1179"/>
        <v>5.8434866326651409E-2</v>
      </c>
      <c r="U8420" s="101">
        <f t="shared" si="1180"/>
        <v>0</v>
      </c>
      <c r="V8420" s="101">
        <f t="shared" ca="1" si="1181"/>
        <v>102.86116043612573</v>
      </c>
    </row>
    <row r="8421" spans="2:22" x14ac:dyDescent="0.3">
      <c r="B8421" s="13">
        <v>2023</v>
      </c>
      <c r="C8421" s="13">
        <v>12</v>
      </c>
      <c r="D8421" s="13">
        <v>15</v>
      </c>
      <c r="E8421" s="83" t="s">
        <v>448</v>
      </c>
      <c r="F8421" s="13">
        <v>6</v>
      </c>
      <c r="G8421" s="13">
        <v>6</v>
      </c>
      <c r="H8421" s="13" t="s">
        <v>69</v>
      </c>
      <c r="I8421" s="13" t="s">
        <v>54</v>
      </c>
      <c r="J8421" s="13"/>
      <c r="K8421" s="13" t="s">
        <v>28</v>
      </c>
      <c r="L8421" s="12">
        <f t="shared" ca="1" si="1174"/>
        <v>1.1438055732235282</v>
      </c>
      <c r="M8421" s="101">
        <f t="shared" ca="1" si="1175"/>
        <v>6.0244239541683231E-2</v>
      </c>
      <c r="N8421" s="101">
        <f t="shared" ca="1" si="1182"/>
        <v>1095.3457351433499</v>
      </c>
      <c r="O8421" s="101">
        <f t="shared" ca="1" si="1176"/>
        <v>0.12341662135081868</v>
      </c>
      <c r="Q8421" s="12">
        <f t="shared" ca="1" si="1177"/>
        <v>0</v>
      </c>
      <c r="R8421" s="101">
        <f t="shared" ca="1" si="1178"/>
        <v>0</v>
      </c>
      <c r="S8421" s="13"/>
      <c r="T8421" s="101">
        <f t="shared" ca="1" si="1179"/>
        <v>6.0244239541683231E-2</v>
      </c>
      <c r="U8421" s="101">
        <f t="shared" si="1180"/>
        <v>0</v>
      </c>
      <c r="V8421" s="101">
        <f t="shared" ca="1" si="1181"/>
        <v>102.92140467566742</v>
      </c>
    </row>
    <row r="8422" spans="2:22" x14ac:dyDescent="0.3">
      <c r="B8422" s="13">
        <v>2023</v>
      </c>
      <c r="C8422" s="13">
        <v>12</v>
      </c>
      <c r="D8422" s="13">
        <v>15</v>
      </c>
      <c r="E8422" s="83" t="s">
        <v>448</v>
      </c>
      <c r="F8422" s="13">
        <v>6</v>
      </c>
      <c r="G8422" s="13">
        <v>7</v>
      </c>
      <c r="H8422" s="13" t="s">
        <v>69</v>
      </c>
      <c r="I8422" s="13" t="s">
        <v>54</v>
      </c>
      <c r="J8422" s="13"/>
      <c r="K8422" s="13" t="s">
        <v>28</v>
      </c>
      <c r="L8422" s="12">
        <f t="shared" ca="1" si="1174"/>
        <v>1.1683904193235766</v>
      </c>
      <c r="M8422" s="101">
        <f t="shared" ca="1" si="1175"/>
        <v>6.1539123385772783E-2</v>
      </c>
      <c r="N8422" s="101">
        <f t="shared" ca="1" si="1182"/>
        <v>1095.3457351433499</v>
      </c>
      <c r="O8422" s="101">
        <f t="shared" ca="1" si="1176"/>
        <v>0.12606932624501391</v>
      </c>
      <c r="Q8422" s="12">
        <f t="shared" ca="1" si="1177"/>
        <v>0</v>
      </c>
      <c r="R8422" s="101">
        <f t="shared" ca="1" si="1178"/>
        <v>0</v>
      </c>
      <c r="S8422" s="13"/>
      <c r="T8422" s="101">
        <f t="shared" ca="1" si="1179"/>
        <v>6.1539123385772783E-2</v>
      </c>
      <c r="U8422" s="101">
        <f t="shared" si="1180"/>
        <v>0</v>
      </c>
      <c r="V8422" s="101">
        <f t="shared" ca="1" si="1181"/>
        <v>102.98294379905319</v>
      </c>
    </row>
    <row r="8423" spans="2:22" x14ac:dyDescent="0.3">
      <c r="B8423" s="13">
        <v>2023</v>
      </c>
      <c r="C8423" s="13">
        <v>12</v>
      </c>
      <c r="D8423" s="13">
        <v>15</v>
      </c>
      <c r="E8423" s="83" t="s">
        <v>448</v>
      </c>
      <c r="F8423" s="13">
        <v>6</v>
      </c>
      <c r="G8423" s="13">
        <v>8</v>
      </c>
      <c r="H8423" s="13" t="s">
        <v>69</v>
      </c>
      <c r="I8423" s="13" t="s">
        <v>54</v>
      </c>
      <c r="J8423" s="13"/>
      <c r="K8423" s="13" t="s">
        <v>28</v>
      </c>
      <c r="L8423" s="12">
        <f t="shared" ca="1" si="1174"/>
        <v>1.5649755413124864</v>
      </c>
      <c r="M8423" s="101">
        <f t="shared" ca="1" si="1175"/>
        <v>8.2427261760928655E-2</v>
      </c>
      <c r="N8423" s="101">
        <f t="shared" ca="1" si="1182"/>
        <v>1095.3457351433499</v>
      </c>
      <c r="O8423" s="101">
        <f t="shared" ca="1" si="1176"/>
        <v>0.16886086090761729</v>
      </c>
      <c r="Q8423" s="12">
        <f t="shared" ca="1" si="1177"/>
        <v>5.6000000000000005</v>
      </c>
      <c r="R8423" s="101">
        <f t="shared" ca="1" si="1178"/>
        <v>0.3415648204278981</v>
      </c>
      <c r="S8423" s="13"/>
      <c r="T8423" s="101">
        <f t="shared" ca="1" si="1179"/>
        <v>0</v>
      </c>
      <c r="U8423" s="101">
        <f t="shared" si="1180"/>
        <v>0</v>
      </c>
      <c r="V8423" s="101">
        <f t="shared" ca="1" si="1181"/>
        <v>102.29981415819738</v>
      </c>
    </row>
    <row r="8424" spans="2:22" x14ac:dyDescent="0.3">
      <c r="B8424" s="13">
        <v>2023</v>
      </c>
      <c r="C8424" s="13">
        <v>12</v>
      </c>
      <c r="D8424" s="13">
        <v>15</v>
      </c>
      <c r="E8424" s="83" t="s">
        <v>448</v>
      </c>
      <c r="F8424" s="13">
        <v>6</v>
      </c>
      <c r="G8424" s="13">
        <v>9</v>
      </c>
      <c r="H8424" s="13" t="s">
        <v>69</v>
      </c>
      <c r="I8424" s="13" t="s">
        <v>54</v>
      </c>
      <c r="J8424" s="13"/>
      <c r="K8424" s="13" t="s">
        <v>28</v>
      </c>
      <c r="L8424" s="12">
        <f t="shared" ca="1" si="1174"/>
        <v>1.5175449279782109</v>
      </c>
      <c r="M8424" s="101">
        <f t="shared" ca="1" si="1175"/>
        <v>7.9929091356612372E-2</v>
      </c>
      <c r="N8424" s="101">
        <f t="shared" ca="1" si="1182"/>
        <v>1095.3457351433499</v>
      </c>
      <c r="O8424" s="101">
        <f t="shared" ca="1" si="1176"/>
        <v>0.16374309772884896</v>
      </c>
      <c r="Q8424" s="12">
        <f t="shared" ca="1" si="1177"/>
        <v>5.6000000000000005</v>
      </c>
      <c r="R8424" s="101">
        <f t="shared" ca="1" si="1178"/>
        <v>0.34557982184664454</v>
      </c>
      <c r="S8424" s="13"/>
      <c r="T8424" s="101">
        <f t="shared" ca="1" si="1179"/>
        <v>0</v>
      </c>
      <c r="U8424" s="101">
        <f t="shared" si="1180"/>
        <v>0</v>
      </c>
      <c r="V8424" s="101">
        <f t="shared" ca="1" si="1181"/>
        <v>101.6086545145041</v>
      </c>
    </row>
    <row r="8425" spans="2:22" x14ac:dyDescent="0.3">
      <c r="B8425" s="13">
        <v>2023</v>
      </c>
      <c r="C8425" s="13">
        <v>12</v>
      </c>
      <c r="D8425" s="13">
        <v>15</v>
      </c>
      <c r="E8425" s="83" t="s">
        <v>448</v>
      </c>
      <c r="F8425" s="13">
        <v>6</v>
      </c>
      <c r="G8425" s="13">
        <v>10</v>
      </c>
      <c r="H8425" s="13" t="s">
        <v>70</v>
      </c>
      <c r="I8425" s="13" t="s">
        <v>54</v>
      </c>
      <c r="J8425" s="13"/>
      <c r="K8425" s="13" t="s">
        <v>28</v>
      </c>
      <c r="L8425" s="12">
        <f t="shared" ca="1" si="1174"/>
        <v>2.0041085814214803</v>
      </c>
      <c r="M8425" s="101">
        <f t="shared" ca="1" si="1175"/>
        <v>6.3450077687804071E-2</v>
      </c>
      <c r="N8425" s="101">
        <f t="shared" ca="1" si="1182"/>
        <v>1095.3457351433499</v>
      </c>
      <c r="O8425" s="101">
        <f t="shared" ca="1" si="1176"/>
        <v>6.3450077687804071E-2</v>
      </c>
      <c r="Q8425" s="12">
        <f t="shared" ca="1" si="1177"/>
        <v>5.6000000000000005</v>
      </c>
      <c r="R8425" s="101">
        <f t="shared" ca="1" si="1178"/>
        <v>0.30439220858267174</v>
      </c>
      <c r="S8425" s="13"/>
      <c r="T8425" s="101">
        <f t="shared" ca="1" si="1179"/>
        <v>0</v>
      </c>
      <c r="U8425" s="101">
        <f t="shared" si="1180"/>
        <v>0</v>
      </c>
      <c r="V8425" s="101">
        <f t="shared" ca="1" si="1181"/>
        <v>100.99987009733876</v>
      </c>
    </row>
    <row r="8426" spans="2:22" x14ac:dyDescent="0.3">
      <c r="B8426" s="13">
        <v>2023</v>
      </c>
      <c r="C8426" s="13">
        <v>12</v>
      </c>
      <c r="D8426" s="13">
        <v>15</v>
      </c>
      <c r="E8426" s="83" t="s">
        <v>448</v>
      </c>
      <c r="F8426" s="13">
        <v>6</v>
      </c>
      <c r="G8426" s="13">
        <v>11</v>
      </c>
      <c r="H8426" s="13" t="s">
        <v>70</v>
      </c>
      <c r="I8426" s="13" t="s">
        <v>54</v>
      </c>
      <c r="J8426" s="13"/>
      <c r="K8426" s="13" t="s">
        <v>28</v>
      </c>
      <c r="L8426" s="12">
        <f t="shared" ca="1" si="1174"/>
        <v>1.5671627815174753</v>
      </c>
      <c r="M8426" s="101">
        <f t="shared" ca="1" si="1175"/>
        <v>4.9616373662843272E-2</v>
      </c>
      <c r="N8426" s="101">
        <f t="shared" ca="1" si="1182"/>
        <v>1095.3457351433499</v>
      </c>
      <c r="O8426" s="101">
        <f t="shared" ca="1" si="1176"/>
        <v>4.9616373662843272E-2</v>
      </c>
      <c r="Q8426" s="12">
        <f t="shared" ca="1" si="1177"/>
        <v>0</v>
      </c>
      <c r="R8426" s="101">
        <f t="shared" ca="1" si="1178"/>
        <v>0</v>
      </c>
      <c r="S8426" s="13"/>
      <c r="T8426" s="101">
        <f t="shared" ca="1" si="1179"/>
        <v>4.9616373662843272E-2</v>
      </c>
      <c r="U8426" s="101">
        <f t="shared" si="1180"/>
        <v>0</v>
      </c>
      <c r="V8426" s="101">
        <f t="shared" ca="1" si="1181"/>
        <v>101.0494864710016</v>
      </c>
    </row>
    <row r="8427" spans="2:22" x14ac:dyDescent="0.3">
      <c r="B8427" s="13">
        <v>2023</v>
      </c>
      <c r="C8427" s="13">
        <v>12</v>
      </c>
      <c r="D8427" s="13">
        <v>15</v>
      </c>
      <c r="E8427" s="83" t="s">
        <v>448</v>
      </c>
      <c r="F8427" s="13">
        <v>6</v>
      </c>
      <c r="G8427" s="13">
        <v>12</v>
      </c>
      <c r="H8427" s="13" t="s">
        <v>70</v>
      </c>
      <c r="I8427" s="13" t="s">
        <v>54</v>
      </c>
      <c r="J8427" s="13"/>
      <c r="K8427" s="13" t="s">
        <v>28</v>
      </c>
      <c r="L8427" s="12">
        <f t="shared" ca="1" si="1174"/>
        <v>1.5407423150048805</v>
      </c>
      <c r="M8427" s="101">
        <f t="shared" ca="1" si="1175"/>
        <v>4.8779901693054517E-2</v>
      </c>
      <c r="N8427" s="101">
        <f t="shared" ca="1" si="1182"/>
        <v>1095.3457351433499</v>
      </c>
      <c r="O8427" s="101">
        <f t="shared" ca="1" si="1176"/>
        <v>4.8779901693054517E-2</v>
      </c>
      <c r="Q8427" s="12">
        <f t="shared" ca="1" si="1177"/>
        <v>0</v>
      </c>
      <c r="R8427" s="101">
        <f t="shared" ca="1" si="1178"/>
        <v>0</v>
      </c>
      <c r="S8427" s="13"/>
      <c r="T8427" s="101">
        <f t="shared" ca="1" si="1179"/>
        <v>4.8779901693054517E-2</v>
      </c>
      <c r="U8427" s="101">
        <f t="shared" si="1180"/>
        <v>0</v>
      </c>
      <c r="V8427" s="101">
        <f t="shared" ca="1" si="1181"/>
        <v>101.09826637269465</v>
      </c>
    </row>
    <row r="8428" spans="2:22" x14ac:dyDescent="0.3">
      <c r="B8428" s="13">
        <v>2023</v>
      </c>
      <c r="C8428" s="13">
        <v>12</v>
      </c>
      <c r="D8428" s="13">
        <v>15</v>
      </c>
      <c r="E8428" s="83" t="s">
        <v>448</v>
      </c>
      <c r="F8428" s="13">
        <v>6</v>
      </c>
      <c r="G8428" s="13">
        <v>13</v>
      </c>
      <c r="H8428" s="13" t="s">
        <v>70</v>
      </c>
      <c r="I8428" s="13" t="s">
        <v>54</v>
      </c>
      <c r="J8428" s="13"/>
      <c r="K8428" s="13" t="s">
        <v>28</v>
      </c>
      <c r="L8428" s="12">
        <f t="shared" ca="1" si="1174"/>
        <v>1.9738028685214795</v>
      </c>
      <c r="M8428" s="101">
        <f t="shared" ca="1" si="1175"/>
        <v>6.2490598817390039E-2</v>
      </c>
      <c r="N8428" s="101">
        <f t="shared" ca="1" si="1182"/>
        <v>1095.3457351433499</v>
      </c>
      <c r="O8428" s="101">
        <f t="shared" ca="1" si="1176"/>
        <v>6.2490598817390039E-2</v>
      </c>
      <c r="Q8428" s="12">
        <f t="shared" ca="1" si="1177"/>
        <v>4.2215112445305136</v>
      </c>
      <c r="R8428" s="101">
        <f t="shared" ca="1" si="1178"/>
        <v>0.19026851402916473</v>
      </c>
      <c r="S8428" s="13"/>
      <c r="T8428" s="101">
        <f t="shared" ca="1" si="1179"/>
        <v>0</v>
      </c>
      <c r="U8428" s="101">
        <f t="shared" si="1180"/>
        <v>0</v>
      </c>
      <c r="V8428" s="101">
        <f t="shared" ca="1" si="1181"/>
        <v>100.71772934463631</v>
      </c>
    </row>
    <row r="8429" spans="2:22" x14ac:dyDescent="0.3">
      <c r="B8429" s="13">
        <v>2023</v>
      </c>
      <c r="C8429" s="13">
        <v>12</v>
      </c>
      <c r="D8429" s="13">
        <v>15</v>
      </c>
      <c r="E8429" s="83" t="s">
        <v>448</v>
      </c>
      <c r="F8429" s="13">
        <v>6</v>
      </c>
      <c r="G8429" s="13">
        <v>14</v>
      </c>
      <c r="H8429" s="13" t="s">
        <v>70</v>
      </c>
      <c r="I8429" s="13" t="s">
        <v>54</v>
      </c>
      <c r="J8429" s="13"/>
      <c r="K8429" s="13" t="s">
        <v>28</v>
      </c>
      <c r="L8429" s="12">
        <f t="shared" ca="1" si="1174"/>
        <v>2.0311530805160292</v>
      </c>
      <c r="M8429" s="101">
        <f t="shared" ca="1" si="1175"/>
        <v>6.4306306529137491E-2</v>
      </c>
      <c r="N8429" s="101">
        <f t="shared" ca="1" si="1182"/>
        <v>1095.3457351433499</v>
      </c>
      <c r="O8429" s="101">
        <f t="shared" ca="1" si="1176"/>
        <v>6.4306306529137491E-2</v>
      </c>
      <c r="Q8429" s="12">
        <f t="shared" ca="1" si="1177"/>
        <v>5.6000000000000005</v>
      </c>
      <c r="R8429" s="101">
        <f t="shared" ca="1" si="1178"/>
        <v>0.3021028917343182</v>
      </c>
      <c r="S8429" s="13"/>
      <c r="T8429" s="101">
        <f t="shared" ca="1" si="1179"/>
        <v>0</v>
      </c>
      <c r="U8429" s="101">
        <f t="shared" si="1180"/>
        <v>0</v>
      </c>
      <c r="V8429" s="101">
        <f t="shared" ca="1" si="1181"/>
        <v>100.11352356116767</v>
      </c>
    </row>
    <row r="8430" spans="2:22" x14ac:dyDescent="0.3">
      <c r="B8430" s="13">
        <v>2023</v>
      </c>
      <c r="C8430" s="13">
        <v>12</v>
      </c>
      <c r="D8430" s="13">
        <v>15</v>
      </c>
      <c r="E8430" s="83" t="s">
        <v>448</v>
      </c>
      <c r="F8430" s="13">
        <v>6</v>
      </c>
      <c r="G8430" s="13">
        <v>15</v>
      </c>
      <c r="H8430" s="13" t="s">
        <v>70</v>
      </c>
      <c r="I8430" s="13" t="s">
        <v>54</v>
      </c>
      <c r="J8430" s="13"/>
      <c r="K8430" s="13" t="s">
        <v>28</v>
      </c>
      <c r="L8430" s="12">
        <f t="shared" ca="1" si="1174"/>
        <v>1.5504654298396079</v>
      </c>
      <c r="M8430" s="101">
        <f t="shared" ca="1" si="1175"/>
        <v>4.9087735508721989E-2</v>
      </c>
      <c r="N8430" s="101">
        <f t="shared" ca="1" si="1182"/>
        <v>1095.3457351433499</v>
      </c>
      <c r="O8430" s="101">
        <f t="shared" ca="1" si="1176"/>
        <v>4.9087735508721989E-2</v>
      </c>
      <c r="Q8430" s="12">
        <f t="shared" ca="1" si="1177"/>
        <v>0.51222606935825243</v>
      </c>
      <c r="R8430" s="101">
        <f t="shared" ca="1" si="1178"/>
        <v>0</v>
      </c>
      <c r="S8430" s="13"/>
      <c r="T8430" s="101">
        <f t="shared" ca="1" si="1179"/>
        <v>3.287065815283971E-2</v>
      </c>
      <c r="U8430" s="101">
        <f t="shared" si="1180"/>
        <v>0</v>
      </c>
      <c r="V8430" s="101">
        <f t="shared" ca="1" si="1181"/>
        <v>100.14639421932051</v>
      </c>
    </row>
    <row r="8431" spans="2:22" x14ac:dyDescent="0.3">
      <c r="B8431" s="13">
        <v>2023</v>
      </c>
      <c r="C8431" s="13">
        <v>12</v>
      </c>
      <c r="D8431" s="13">
        <v>15</v>
      </c>
      <c r="E8431" s="83" t="s">
        <v>448</v>
      </c>
      <c r="F8431" s="13">
        <v>6</v>
      </c>
      <c r="G8431" s="13">
        <v>16</v>
      </c>
      <c r="H8431" s="13" t="s">
        <v>71</v>
      </c>
      <c r="I8431" s="13" t="s">
        <v>54</v>
      </c>
      <c r="J8431" s="13"/>
      <c r="K8431" s="13" t="s">
        <v>28</v>
      </c>
      <c r="L8431" s="12">
        <f t="shared" ca="1" si="1174"/>
        <v>1.4904838005791157</v>
      </c>
      <c r="M8431" s="101">
        <f t="shared" ca="1" si="1175"/>
        <v>0.12983604386844677</v>
      </c>
      <c r="N8431" s="101">
        <f t="shared" ca="1" si="1182"/>
        <v>1095.6399814869808</v>
      </c>
      <c r="O8431" s="101">
        <f t="shared" ca="1" si="1176"/>
        <v>0.42009285919322376</v>
      </c>
      <c r="Q8431" s="12">
        <f t="shared" ca="1" si="1177"/>
        <v>5.6000000000000005</v>
      </c>
      <c r="R8431" s="101">
        <f t="shared" ca="1" si="1178"/>
        <v>0.34787054628097785</v>
      </c>
      <c r="S8431" s="13"/>
      <c r="T8431" s="101">
        <f t="shared" ca="1" si="1179"/>
        <v>0</v>
      </c>
      <c r="U8431" s="101">
        <f t="shared" ca="1" si="1180"/>
        <v>0.29424634363099378</v>
      </c>
      <c r="V8431" s="101">
        <f t="shared" ca="1" si="1181"/>
        <v>99.744899470389555</v>
      </c>
    </row>
    <row r="8432" spans="2:22" x14ac:dyDescent="0.3">
      <c r="B8432" s="13">
        <v>2023</v>
      </c>
      <c r="C8432" s="13">
        <v>12</v>
      </c>
      <c r="D8432" s="13">
        <v>15</v>
      </c>
      <c r="E8432" s="83" t="s">
        <v>448</v>
      </c>
      <c r="F8432" s="13">
        <v>6</v>
      </c>
      <c r="G8432" s="13">
        <v>17</v>
      </c>
      <c r="H8432" s="13" t="s">
        <v>71</v>
      </c>
      <c r="I8432" s="13" t="s">
        <v>54</v>
      </c>
      <c r="J8432" s="13"/>
      <c r="K8432" s="13" t="s">
        <v>28</v>
      </c>
      <c r="L8432" s="12">
        <f t="shared" ca="1" si="1174"/>
        <v>1.9533902117993358</v>
      </c>
      <c r="M8432" s="101">
        <f t="shared" ca="1" si="1175"/>
        <v>0.17015982134984015</v>
      </c>
      <c r="N8432" s="101">
        <f t="shared" ca="1" si="1182"/>
        <v>1096.0256132712934</v>
      </c>
      <c r="O8432" s="101">
        <f t="shared" ca="1" si="1176"/>
        <v>0.55056303119564276</v>
      </c>
      <c r="Q8432" s="12">
        <f t="shared" ca="1" si="1177"/>
        <v>5.5303818001334051</v>
      </c>
      <c r="R8432" s="101">
        <f t="shared" ca="1" si="1178"/>
        <v>0.30279233795247895</v>
      </c>
      <c r="S8432" s="13"/>
      <c r="T8432" s="101">
        <f t="shared" ca="1" si="1179"/>
        <v>0</v>
      </c>
      <c r="U8432" s="101">
        <f t="shared" ca="1" si="1180"/>
        <v>0.38563178431271888</v>
      </c>
      <c r="V8432" s="101">
        <f t="shared" ca="1" si="1181"/>
        <v>99.524946578797312</v>
      </c>
    </row>
    <row r="8433" spans="2:22" x14ac:dyDescent="0.3">
      <c r="B8433" s="13">
        <v>2023</v>
      </c>
      <c r="C8433" s="13">
        <v>12</v>
      </c>
      <c r="D8433" s="13">
        <v>15</v>
      </c>
      <c r="E8433" s="83" t="s">
        <v>448</v>
      </c>
      <c r="F8433" s="13">
        <v>6</v>
      </c>
      <c r="G8433" s="13">
        <v>18</v>
      </c>
      <c r="H8433" s="13" t="s">
        <v>71</v>
      </c>
      <c r="I8433" s="13" t="s">
        <v>54</v>
      </c>
      <c r="J8433" s="13"/>
      <c r="K8433" s="13" t="s">
        <v>28</v>
      </c>
      <c r="L8433" s="12">
        <f t="shared" ca="1" si="1174"/>
        <v>1.7636711224284778</v>
      </c>
      <c r="M8433" s="101">
        <f t="shared" ca="1" si="1175"/>
        <v>0.15363339147474472</v>
      </c>
      <c r="N8433" s="101">
        <f t="shared" ca="1" si="1182"/>
        <v>1096.3737913453795</v>
      </c>
      <c r="O8433" s="101">
        <f t="shared" ca="1" si="1176"/>
        <v>0.49709070585646642</v>
      </c>
      <c r="Q8433" s="12">
        <f t="shared" ca="1" si="1177"/>
        <v>0</v>
      </c>
      <c r="R8433" s="101">
        <f t="shared" ca="1" si="1178"/>
        <v>0</v>
      </c>
      <c r="S8433" s="13"/>
      <c r="T8433" s="101">
        <f t="shared" ca="1" si="1179"/>
        <v>0.15363339147474472</v>
      </c>
      <c r="U8433" s="101">
        <f t="shared" ca="1" si="1180"/>
        <v>0.34817807408608864</v>
      </c>
      <c r="V8433" s="101">
        <f t="shared" ca="1" si="1181"/>
        <v>100.02675804435815</v>
      </c>
    </row>
    <row r="8434" spans="2:22" x14ac:dyDescent="0.3">
      <c r="B8434" s="13">
        <v>2023</v>
      </c>
      <c r="C8434" s="13">
        <v>12</v>
      </c>
      <c r="D8434" s="13">
        <v>15</v>
      </c>
      <c r="E8434" s="83" t="s">
        <v>448</v>
      </c>
      <c r="F8434" s="13">
        <v>6</v>
      </c>
      <c r="G8434" s="13">
        <v>19</v>
      </c>
      <c r="H8434" s="13" t="s">
        <v>71</v>
      </c>
      <c r="I8434" s="13" t="s">
        <v>54</v>
      </c>
      <c r="J8434" s="13"/>
      <c r="K8434" s="13" t="s">
        <v>28</v>
      </c>
      <c r="L8434" s="12">
        <f t="shared" ca="1" si="1174"/>
        <v>1.7498094436082763</v>
      </c>
      <c r="M8434" s="101">
        <f t="shared" ca="1" si="1175"/>
        <v>0.15242590063271697</v>
      </c>
      <c r="N8434" s="101">
        <f t="shared" ca="1" si="1182"/>
        <v>1096.7192328930385</v>
      </c>
      <c r="O8434" s="101">
        <f t="shared" ca="1" si="1176"/>
        <v>0.49318379168099263</v>
      </c>
      <c r="Q8434" s="12">
        <f t="shared" ca="1" si="1177"/>
        <v>0</v>
      </c>
      <c r="R8434" s="101">
        <f t="shared" ca="1" si="1178"/>
        <v>0</v>
      </c>
      <c r="S8434" s="13"/>
      <c r="T8434" s="101">
        <f t="shared" ca="1" si="1179"/>
        <v>0.15242590063271697</v>
      </c>
      <c r="U8434" s="101">
        <f t="shared" ca="1" si="1180"/>
        <v>0.34544154765900059</v>
      </c>
      <c r="V8434" s="101">
        <f t="shared" ca="1" si="1181"/>
        <v>100.52462549264988</v>
      </c>
    </row>
    <row r="8435" spans="2:22" x14ac:dyDescent="0.3">
      <c r="B8435" s="13">
        <v>2023</v>
      </c>
      <c r="C8435" s="13">
        <v>12</v>
      </c>
      <c r="D8435" s="13">
        <v>15</v>
      </c>
      <c r="E8435" s="83" t="s">
        <v>448</v>
      </c>
      <c r="F8435" s="13">
        <v>6</v>
      </c>
      <c r="G8435" s="13">
        <v>20</v>
      </c>
      <c r="H8435" s="13" t="s">
        <v>69</v>
      </c>
      <c r="I8435" s="13" t="s">
        <v>54</v>
      </c>
      <c r="J8435" s="13"/>
      <c r="K8435" s="13" t="s">
        <v>28</v>
      </c>
      <c r="L8435" s="12">
        <f t="shared" ca="1" si="1174"/>
        <v>1.525781065831245</v>
      </c>
      <c r="M8435" s="101">
        <f t="shared" ca="1" si="1175"/>
        <v>8.0362888737331675E-2</v>
      </c>
      <c r="N8435" s="101">
        <f t="shared" ca="1" si="1182"/>
        <v>1096.7192328930385</v>
      </c>
      <c r="O8435" s="101">
        <f t="shared" ca="1" si="1176"/>
        <v>0.16463177700319132</v>
      </c>
      <c r="Q8435" s="12">
        <f t="shared" ca="1" si="1177"/>
        <v>0</v>
      </c>
      <c r="R8435" s="101">
        <f t="shared" ca="1" si="1178"/>
        <v>0</v>
      </c>
      <c r="S8435" s="13"/>
      <c r="T8435" s="101">
        <f t="shared" ca="1" si="1179"/>
        <v>8.0362888737331675E-2</v>
      </c>
      <c r="U8435" s="101">
        <f t="shared" si="1180"/>
        <v>0</v>
      </c>
      <c r="V8435" s="101">
        <f t="shared" ca="1" si="1181"/>
        <v>100.6049883813872</v>
      </c>
    </row>
    <row r="8436" spans="2:22" x14ac:dyDescent="0.3">
      <c r="B8436" s="13">
        <v>2023</v>
      </c>
      <c r="C8436" s="13">
        <v>12</v>
      </c>
      <c r="D8436" s="13">
        <v>15</v>
      </c>
      <c r="E8436" s="83" t="s">
        <v>448</v>
      </c>
      <c r="F8436" s="13">
        <v>6</v>
      </c>
      <c r="G8436" s="13">
        <v>21</v>
      </c>
      <c r="H8436" s="13" t="s">
        <v>69</v>
      </c>
      <c r="I8436" s="13" t="s">
        <v>54</v>
      </c>
      <c r="J8436" s="13"/>
      <c r="K8436" s="13" t="s">
        <v>28</v>
      </c>
      <c r="L8436" s="12">
        <f t="shared" ca="1" si="1174"/>
        <v>2.1587975839436409</v>
      </c>
      <c r="M8436" s="101">
        <f t="shared" ca="1" si="1175"/>
        <v>0.11370386874631157</v>
      </c>
      <c r="N8436" s="101">
        <f t="shared" ca="1" si="1182"/>
        <v>1096.7192328930385</v>
      </c>
      <c r="O8436" s="101">
        <f t="shared" ca="1" si="1176"/>
        <v>0.23293425930751885</v>
      </c>
      <c r="Q8436" s="12">
        <f t="shared" ca="1" si="1177"/>
        <v>0</v>
      </c>
      <c r="R8436" s="101">
        <f t="shared" ca="1" si="1178"/>
        <v>0</v>
      </c>
      <c r="S8436" s="13"/>
      <c r="T8436" s="101">
        <f t="shared" ca="1" si="1179"/>
        <v>0.11370386874631157</v>
      </c>
      <c r="U8436" s="101">
        <f t="shared" si="1180"/>
        <v>0</v>
      </c>
      <c r="V8436" s="101">
        <f t="shared" ca="1" si="1181"/>
        <v>100.71869225013351</v>
      </c>
    </row>
    <row r="8437" spans="2:22" x14ac:dyDescent="0.3">
      <c r="B8437" s="13">
        <v>2023</v>
      </c>
      <c r="C8437" s="13">
        <v>12</v>
      </c>
      <c r="D8437" s="13">
        <v>15</v>
      </c>
      <c r="E8437" s="83" t="s">
        <v>448</v>
      </c>
      <c r="F8437" s="13">
        <v>6</v>
      </c>
      <c r="G8437" s="13">
        <v>22</v>
      </c>
      <c r="H8437" s="13" t="s">
        <v>69</v>
      </c>
      <c r="I8437" s="13" t="s">
        <v>54</v>
      </c>
      <c r="J8437" s="13"/>
      <c r="K8437" s="13" t="s">
        <v>28</v>
      </c>
      <c r="L8437" s="12">
        <f t="shared" ca="1" si="1174"/>
        <v>2.255563953868029</v>
      </c>
      <c r="M8437" s="101">
        <f t="shared" ca="1" si="1175"/>
        <v>0.11880055345022909</v>
      </c>
      <c r="N8437" s="101">
        <f t="shared" ca="1" si="1182"/>
        <v>1096.7192328930385</v>
      </c>
      <c r="O8437" s="101">
        <f t="shared" ca="1" si="1176"/>
        <v>0.24337535062236032</v>
      </c>
      <c r="Q8437" s="12">
        <f t="shared" ca="1" si="1177"/>
        <v>0</v>
      </c>
      <c r="R8437" s="101">
        <f t="shared" ca="1" si="1178"/>
        <v>0</v>
      </c>
      <c r="S8437" s="13"/>
      <c r="T8437" s="101">
        <f t="shared" ca="1" si="1179"/>
        <v>0.11880055345022909</v>
      </c>
      <c r="U8437" s="101">
        <f t="shared" si="1180"/>
        <v>0</v>
      </c>
      <c r="V8437" s="101">
        <f t="shared" ca="1" si="1181"/>
        <v>100.83749280358374</v>
      </c>
    </row>
    <row r="8438" spans="2:22" x14ac:dyDescent="0.3">
      <c r="B8438" s="13">
        <v>2023</v>
      </c>
      <c r="C8438" s="13">
        <v>12</v>
      </c>
      <c r="D8438" s="13">
        <v>15</v>
      </c>
      <c r="E8438" s="83" t="s">
        <v>448</v>
      </c>
      <c r="F8438" s="13">
        <v>6</v>
      </c>
      <c r="G8438" s="13">
        <v>23</v>
      </c>
      <c r="H8438" s="13" t="s">
        <v>69</v>
      </c>
      <c r="I8438" s="13" t="s">
        <v>54</v>
      </c>
      <c r="J8438" s="13"/>
      <c r="K8438" s="13" t="s">
        <v>28</v>
      </c>
      <c r="L8438" s="12">
        <f t="shared" ca="1" si="1174"/>
        <v>2.2965544623782379</v>
      </c>
      <c r="M8438" s="101">
        <f t="shared" ca="1" si="1175"/>
        <v>0.12095952353346179</v>
      </c>
      <c r="N8438" s="101">
        <f t="shared" ca="1" si="1182"/>
        <v>1096.7192328930385</v>
      </c>
      <c r="O8438" s="101">
        <f t="shared" ca="1" si="1176"/>
        <v>0.24779822649061187</v>
      </c>
      <c r="Q8438" s="12">
        <f t="shared" ca="1" si="1177"/>
        <v>0</v>
      </c>
      <c r="R8438" s="101">
        <f t="shared" ca="1" si="1178"/>
        <v>0</v>
      </c>
      <c r="S8438" s="13"/>
      <c r="T8438" s="101">
        <f t="shared" ca="1" si="1179"/>
        <v>0.12095952353346179</v>
      </c>
      <c r="U8438" s="101">
        <f t="shared" si="1180"/>
        <v>0</v>
      </c>
      <c r="V8438" s="101">
        <f t="shared" ca="1" si="1181"/>
        <v>100.9584523271172</v>
      </c>
    </row>
    <row r="8439" spans="2:22" x14ac:dyDescent="0.3">
      <c r="B8439" s="13">
        <v>2023</v>
      </c>
      <c r="C8439" s="13">
        <v>12</v>
      </c>
      <c r="D8439" s="13">
        <v>16</v>
      </c>
      <c r="E8439" s="83" t="s">
        <v>449</v>
      </c>
      <c r="F8439" s="13">
        <v>7</v>
      </c>
      <c r="G8439" s="13">
        <v>0</v>
      </c>
      <c r="H8439" s="13" t="s">
        <v>69</v>
      </c>
      <c r="I8439" s="13" t="s">
        <v>54</v>
      </c>
      <c r="J8439" s="13"/>
      <c r="K8439" s="13" t="s">
        <v>28</v>
      </c>
      <c r="L8439" s="12">
        <f t="shared" ca="1" si="1174"/>
        <v>1.9710139643604669</v>
      </c>
      <c r="M8439" s="101">
        <f t="shared" ca="1" si="1175"/>
        <v>0.1038133055028658</v>
      </c>
      <c r="N8439" s="101">
        <f t="shared" ca="1" si="1182"/>
        <v>1096.7192328930385</v>
      </c>
      <c r="O8439" s="101">
        <f t="shared" ca="1" si="1176"/>
        <v>0.21267240675449436</v>
      </c>
      <c r="Q8439" s="12">
        <f t="shared" ca="1" si="1177"/>
        <v>0</v>
      </c>
      <c r="R8439" s="101">
        <f t="shared" ca="1" si="1178"/>
        <v>0</v>
      </c>
      <c r="S8439" s="13"/>
      <c r="T8439" s="101">
        <f t="shared" ca="1" si="1179"/>
        <v>0.1038133055028658</v>
      </c>
      <c r="U8439" s="101">
        <f t="shared" si="1180"/>
        <v>0</v>
      </c>
      <c r="V8439" s="101">
        <f t="shared" ca="1" si="1181"/>
        <v>101.06226563262007</v>
      </c>
    </row>
    <row r="8440" spans="2:22" x14ac:dyDescent="0.3">
      <c r="B8440" s="13">
        <v>2023</v>
      </c>
      <c r="C8440" s="13">
        <v>12</v>
      </c>
      <c r="D8440" s="13">
        <v>16</v>
      </c>
      <c r="E8440" s="83" t="s">
        <v>449</v>
      </c>
      <c r="F8440" s="13">
        <v>7</v>
      </c>
      <c r="G8440" s="13">
        <v>1</v>
      </c>
      <c r="H8440" s="13" t="s">
        <v>69</v>
      </c>
      <c r="I8440" s="13" t="s">
        <v>54</v>
      </c>
      <c r="J8440" s="13"/>
      <c r="K8440" s="13" t="s">
        <v>28</v>
      </c>
      <c r="L8440" s="12">
        <f t="shared" ca="1" si="1174"/>
        <v>1.1939694497501452</v>
      </c>
      <c r="M8440" s="101">
        <f t="shared" ca="1" si="1175"/>
        <v>6.2886370918340151E-2</v>
      </c>
      <c r="N8440" s="101">
        <f t="shared" ca="1" si="1182"/>
        <v>1096.7192328930385</v>
      </c>
      <c r="O8440" s="101">
        <f t="shared" ca="1" si="1176"/>
        <v>0.12882930362804065</v>
      </c>
      <c r="Q8440" s="12">
        <f t="shared" ca="1" si="1177"/>
        <v>0</v>
      </c>
      <c r="R8440" s="101">
        <f t="shared" ca="1" si="1178"/>
        <v>0</v>
      </c>
      <c r="S8440" s="13"/>
      <c r="T8440" s="101">
        <f t="shared" ca="1" si="1179"/>
        <v>6.2886370918340151E-2</v>
      </c>
      <c r="U8440" s="101">
        <f t="shared" si="1180"/>
        <v>0</v>
      </c>
      <c r="V8440" s="101">
        <f t="shared" ca="1" si="1181"/>
        <v>101.1251520035384</v>
      </c>
    </row>
    <row r="8441" spans="2:22" x14ac:dyDescent="0.3">
      <c r="B8441" s="13">
        <v>2023</v>
      </c>
      <c r="C8441" s="13">
        <v>12</v>
      </c>
      <c r="D8441" s="13">
        <v>16</v>
      </c>
      <c r="E8441" s="83" t="s">
        <v>449</v>
      </c>
      <c r="F8441" s="13">
        <v>7</v>
      </c>
      <c r="G8441" s="13">
        <v>2</v>
      </c>
      <c r="H8441" s="13" t="s">
        <v>69</v>
      </c>
      <c r="I8441" s="13" t="s">
        <v>54</v>
      </c>
      <c r="J8441" s="13"/>
      <c r="K8441" s="13" t="s">
        <v>28</v>
      </c>
      <c r="L8441" s="12">
        <f t="shared" ca="1" si="1174"/>
        <v>1.2479115830832186</v>
      </c>
      <c r="M8441" s="101">
        <f t="shared" ca="1" si="1175"/>
        <v>6.5727503080993122E-2</v>
      </c>
      <c r="N8441" s="101">
        <f t="shared" ca="1" si="1182"/>
        <v>1096.7192328930385</v>
      </c>
      <c r="O8441" s="101">
        <f t="shared" ca="1" si="1176"/>
        <v>0.13464965981467927</v>
      </c>
      <c r="Q8441" s="12">
        <f t="shared" ca="1" si="1177"/>
        <v>0</v>
      </c>
      <c r="R8441" s="101">
        <f t="shared" ca="1" si="1178"/>
        <v>0</v>
      </c>
      <c r="S8441" s="13"/>
      <c r="T8441" s="101">
        <f t="shared" ca="1" si="1179"/>
        <v>6.5727503080993122E-2</v>
      </c>
      <c r="U8441" s="101">
        <f t="shared" si="1180"/>
        <v>0</v>
      </c>
      <c r="V8441" s="101">
        <f t="shared" ca="1" si="1181"/>
        <v>101.1908795066194</v>
      </c>
    </row>
    <row r="8442" spans="2:22" x14ac:dyDescent="0.3">
      <c r="B8442" s="13">
        <v>2023</v>
      </c>
      <c r="C8442" s="13">
        <v>12</v>
      </c>
      <c r="D8442" s="13">
        <v>16</v>
      </c>
      <c r="E8442" s="83" t="s">
        <v>449</v>
      </c>
      <c r="F8442" s="13">
        <v>7</v>
      </c>
      <c r="G8442" s="13">
        <v>3</v>
      </c>
      <c r="H8442" s="13" t="s">
        <v>69</v>
      </c>
      <c r="I8442" s="13" t="s">
        <v>54</v>
      </c>
      <c r="J8442" s="13"/>
      <c r="K8442" s="13" t="s">
        <v>28</v>
      </c>
      <c r="L8442" s="12">
        <f t="shared" ca="1" si="1174"/>
        <v>1.2637004960507017</v>
      </c>
      <c r="M8442" s="101">
        <f t="shared" ca="1" si="1175"/>
        <v>6.6559105126990453E-2</v>
      </c>
      <c r="N8442" s="101">
        <f t="shared" ca="1" si="1182"/>
        <v>1096.7192328930385</v>
      </c>
      <c r="O8442" s="101">
        <f t="shared" ca="1" si="1176"/>
        <v>0.13635328352387072</v>
      </c>
      <c r="Q8442" s="12">
        <f t="shared" ca="1" si="1177"/>
        <v>0</v>
      </c>
      <c r="R8442" s="101">
        <f t="shared" ca="1" si="1178"/>
        <v>0</v>
      </c>
      <c r="S8442" s="13"/>
      <c r="T8442" s="101">
        <f t="shared" ca="1" si="1179"/>
        <v>6.6559105126990453E-2</v>
      </c>
      <c r="U8442" s="101">
        <f t="shared" si="1180"/>
        <v>0</v>
      </c>
      <c r="V8442" s="101">
        <f t="shared" ca="1" si="1181"/>
        <v>101.25743861174638</v>
      </c>
    </row>
    <row r="8443" spans="2:22" x14ac:dyDescent="0.3">
      <c r="B8443" s="13">
        <v>2023</v>
      </c>
      <c r="C8443" s="13">
        <v>12</v>
      </c>
      <c r="D8443" s="13">
        <v>16</v>
      </c>
      <c r="E8443" s="83" t="s">
        <v>449</v>
      </c>
      <c r="F8443" s="13">
        <v>7</v>
      </c>
      <c r="G8443" s="13">
        <v>4</v>
      </c>
      <c r="H8443" s="13" t="s">
        <v>69</v>
      </c>
      <c r="I8443" s="13" t="s">
        <v>54</v>
      </c>
      <c r="J8443" s="13"/>
      <c r="K8443" s="13" t="s">
        <v>28</v>
      </c>
      <c r="L8443" s="12">
        <f t="shared" ca="1" si="1174"/>
        <v>1.1411432468211329</v>
      </c>
      <c r="M8443" s="101">
        <f t="shared" ca="1" si="1175"/>
        <v>6.0104014810069072E-2</v>
      </c>
      <c r="N8443" s="101">
        <f t="shared" ca="1" si="1182"/>
        <v>1096.7192328930385</v>
      </c>
      <c r="O8443" s="101">
        <f t="shared" ca="1" si="1176"/>
        <v>0.12312935633200023</v>
      </c>
      <c r="Q8443" s="12">
        <f t="shared" ca="1" si="1177"/>
        <v>0</v>
      </c>
      <c r="R8443" s="101">
        <f t="shared" ca="1" si="1178"/>
        <v>0</v>
      </c>
      <c r="S8443" s="13"/>
      <c r="T8443" s="101">
        <f t="shared" ca="1" si="1179"/>
        <v>6.0104014810069072E-2</v>
      </c>
      <c r="U8443" s="101">
        <f t="shared" si="1180"/>
        <v>0</v>
      </c>
      <c r="V8443" s="101">
        <f t="shared" ca="1" si="1181"/>
        <v>101.31754262655645</v>
      </c>
    </row>
    <row r="8444" spans="2:22" x14ac:dyDescent="0.3">
      <c r="B8444" s="13">
        <v>2023</v>
      </c>
      <c r="C8444" s="13">
        <v>12</v>
      </c>
      <c r="D8444" s="13">
        <v>16</v>
      </c>
      <c r="E8444" s="83" t="s">
        <v>449</v>
      </c>
      <c r="F8444" s="13">
        <v>7</v>
      </c>
      <c r="G8444" s="13">
        <v>5</v>
      </c>
      <c r="H8444" s="13" t="s">
        <v>69</v>
      </c>
      <c r="I8444" s="13" t="s">
        <v>54</v>
      </c>
      <c r="J8444" s="13"/>
      <c r="K8444" s="13" t="s">
        <v>28</v>
      </c>
      <c r="L8444" s="12">
        <f t="shared" ca="1" si="1174"/>
        <v>1.0392996319445289</v>
      </c>
      <c r="M8444" s="101">
        <f t="shared" ca="1" si="1175"/>
        <v>5.4739911614518341E-2</v>
      </c>
      <c r="N8444" s="101">
        <f t="shared" ca="1" si="1182"/>
        <v>1096.7192328930385</v>
      </c>
      <c r="O8444" s="101">
        <f t="shared" ca="1" si="1176"/>
        <v>0.11214043028681467</v>
      </c>
      <c r="Q8444" s="12">
        <f t="shared" ca="1" si="1177"/>
        <v>0</v>
      </c>
      <c r="R8444" s="101">
        <f t="shared" ca="1" si="1178"/>
        <v>0</v>
      </c>
      <c r="S8444" s="13"/>
      <c r="T8444" s="101">
        <f t="shared" ca="1" si="1179"/>
        <v>5.4739911614518341E-2</v>
      </c>
      <c r="U8444" s="101">
        <f t="shared" si="1180"/>
        <v>0</v>
      </c>
      <c r="V8444" s="101">
        <f t="shared" ca="1" si="1181"/>
        <v>101.37228253817096</v>
      </c>
    </row>
    <row r="8445" spans="2:22" x14ac:dyDescent="0.3">
      <c r="B8445" s="13">
        <v>2023</v>
      </c>
      <c r="C8445" s="13">
        <v>12</v>
      </c>
      <c r="D8445" s="13">
        <v>16</v>
      </c>
      <c r="E8445" s="83" t="s">
        <v>449</v>
      </c>
      <c r="F8445" s="13">
        <v>7</v>
      </c>
      <c r="G8445" s="13">
        <v>6</v>
      </c>
      <c r="H8445" s="13" t="s">
        <v>69</v>
      </c>
      <c r="I8445" s="13" t="s">
        <v>54</v>
      </c>
      <c r="J8445" s="13"/>
      <c r="K8445" s="13" t="s">
        <v>28</v>
      </c>
      <c r="L8445" s="12">
        <f t="shared" ca="1" si="1174"/>
        <v>1.4257340205903235</v>
      </c>
      <c r="M8445" s="101">
        <f t="shared" ca="1" si="1175"/>
        <v>7.5093410864492338E-2</v>
      </c>
      <c r="N8445" s="101">
        <f t="shared" ca="1" si="1182"/>
        <v>1096.7192328930385</v>
      </c>
      <c r="O8445" s="101">
        <f t="shared" ca="1" si="1176"/>
        <v>0.1538367008216959</v>
      </c>
      <c r="Q8445" s="12">
        <f t="shared" ca="1" si="1177"/>
        <v>0</v>
      </c>
      <c r="R8445" s="101">
        <f t="shared" ca="1" si="1178"/>
        <v>0</v>
      </c>
      <c r="S8445" s="13"/>
      <c r="T8445" s="101">
        <f t="shared" ca="1" si="1179"/>
        <v>7.5093410864492338E-2</v>
      </c>
      <c r="U8445" s="101">
        <f t="shared" si="1180"/>
        <v>0</v>
      </c>
      <c r="V8445" s="101">
        <f t="shared" ca="1" si="1181"/>
        <v>101.44737594903546</v>
      </c>
    </row>
    <row r="8446" spans="2:22" x14ac:dyDescent="0.3">
      <c r="B8446" s="13">
        <v>2023</v>
      </c>
      <c r="C8446" s="13">
        <v>12</v>
      </c>
      <c r="D8446" s="13">
        <v>16</v>
      </c>
      <c r="E8446" s="83" t="s">
        <v>449</v>
      </c>
      <c r="F8446" s="13">
        <v>7</v>
      </c>
      <c r="G8446" s="13">
        <v>7</v>
      </c>
      <c r="H8446" s="13" t="s">
        <v>69</v>
      </c>
      <c r="I8446" s="13" t="s">
        <v>54</v>
      </c>
      <c r="J8446" s="13"/>
      <c r="K8446" s="13" t="s">
        <v>28</v>
      </c>
      <c r="L8446" s="12">
        <f t="shared" ca="1" si="1174"/>
        <v>1.3481555901372646</v>
      </c>
      <c r="M8446" s="101">
        <f t="shared" ca="1" si="1175"/>
        <v>7.1007354932529729E-2</v>
      </c>
      <c r="N8446" s="101">
        <f t="shared" ca="1" si="1182"/>
        <v>1096.7192328930385</v>
      </c>
      <c r="O8446" s="101">
        <f t="shared" ca="1" si="1176"/>
        <v>0.14546598817581086</v>
      </c>
      <c r="Q8446" s="12">
        <f t="shared" ca="1" si="1177"/>
        <v>5.0752408402271625</v>
      </c>
      <c r="R8446" s="101">
        <f t="shared" ca="1" si="1178"/>
        <v>0.31549776642010985</v>
      </c>
      <c r="S8446" s="13"/>
      <c r="T8446" s="101">
        <f t="shared" ca="1" si="1179"/>
        <v>0</v>
      </c>
      <c r="U8446" s="101">
        <f t="shared" si="1180"/>
        <v>0</v>
      </c>
      <c r="V8446" s="101">
        <f t="shared" ca="1" si="1181"/>
        <v>100.81638041619524</v>
      </c>
    </row>
    <row r="8447" spans="2:22" x14ac:dyDescent="0.3">
      <c r="B8447" s="13">
        <v>2023</v>
      </c>
      <c r="C8447" s="13">
        <v>12</v>
      </c>
      <c r="D8447" s="13">
        <v>16</v>
      </c>
      <c r="E8447" s="83" t="s">
        <v>449</v>
      </c>
      <c r="F8447" s="13">
        <v>7</v>
      </c>
      <c r="G8447" s="13">
        <v>8</v>
      </c>
      <c r="H8447" s="13" t="s">
        <v>69</v>
      </c>
      <c r="I8447" s="13" t="s">
        <v>54</v>
      </c>
      <c r="J8447" s="13"/>
      <c r="K8447" s="13" t="s">
        <v>28</v>
      </c>
      <c r="L8447" s="12">
        <f t="shared" ca="1" si="1174"/>
        <v>1.8838794018177054</v>
      </c>
      <c r="M8447" s="101">
        <f t="shared" ca="1" si="1175"/>
        <v>9.9223928093738548E-2</v>
      </c>
      <c r="N8447" s="101">
        <f t="shared" ca="1" si="1182"/>
        <v>1096.7192328930385</v>
      </c>
      <c r="O8447" s="101">
        <f t="shared" ca="1" si="1176"/>
        <v>0.20327058745613041</v>
      </c>
      <c r="Q8447" s="12">
        <f t="shared" ca="1" si="1177"/>
        <v>5.6000000000000005</v>
      </c>
      <c r="R8447" s="101">
        <f t="shared" ca="1" si="1178"/>
        <v>0.31456960863613126</v>
      </c>
      <c r="S8447" s="13"/>
      <c r="T8447" s="101">
        <f t="shared" ca="1" si="1179"/>
        <v>0</v>
      </c>
      <c r="U8447" s="101">
        <f t="shared" si="1180"/>
        <v>0</v>
      </c>
      <c r="V8447" s="101">
        <f t="shared" ca="1" si="1181"/>
        <v>100.18724119892298</v>
      </c>
    </row>
    <row r="8448" spans="2:22" x14ac:dyDescent="0.3">
      <c r="B8448" s="13">
        <v>2023</v>
      </c>
      <c r="C8448" s="13">
        <v>12</v>
      </c>
      <c r="D8448" s="13">
        <v>16</v>
      </c>
      <c r="E8448" s="83" t="s">
        <v>449</v>
      </c>
      <c r="F8448" s="13">
        <v>7</v>
      </c>
      <c r="G8448" s="13">
        <v>9</v>
      </c>
      <c r="H8448" s="13" t="s">
        <v>69</v>
      </c>
      <c r="I8448" s="13" t="s">
        <v>54</v>
      </c>
      <c r="J8448" s="13"/>
      <c r="K8448" s="13" t="s">
        <v>28</v>
      </c>
      <c r="L8448" s="12">
        <f t="shared" ref="L8448:L8511" ca="1" si="1183">IF(K8448="Weekday",_xlfn.NORM.INV(RAND(),VLOOKUP(G8448,$J$5:$N$28,4),VLOOKUP(G8448,$J$5:$N$28,5)),_xlfn.NORM.INV(RAND(),VLOOKUP(G8448,$P$5:$T$28,4),VLOOKUP(G8448,$P$5:$T$28,5)))*VLOOKUP(C8448,$P$32:$R$43,3)</f>
        <v>2.0292991520278632</v>
      </c>
      <c r="M8448" s="101">
        <f t="shared" ref="M8448:M8511" ca="1" si="1184">IF(I8448="Winter",VLOOKUP(G8448,$J$40:$L$43,3),VLOOKUP(G8448,$J$40:$L$43,2))*L8448</f>
        <v>0.10688318633730756</v>
      </c>
      <c r="N8448" s="101">
        <f t="shared" ca="1" si="1182"/>
        <v>1096.7192328930385</v>
      </c>
      <c r="O8448" s="101">
        <f t="shared" ref="O8448:O8511" ca="1" si="1185">IF(I8448="Winter",VLOOKUP(G8448,$J$46:$L$49,3),VLOOKUP(G8448,$J$46:$L$49,2))*L8448</f>
        <v>0.21896137850380643</v>
      </c>
      <c r="Q8448" s="12">
        <f t="shared" ref="Q8448:Q8511" ca="1" si="1186">MIN(MAX(AND(IF(G8448&gt;=VLOOKUP(C8448,$O$46:$T$57,5),1,0),IF(G8448&lt;=VLOOKUP(C8448,$O$46:$T$57,6),1,0))*$G$50*_xlfn.NORM.INV(RAND(),VLOOKUP(C8448,$B$4:$F$15,4),VLOOKUP(C8448,$B$4:$F$15,4)),0),0.2)*$G$51</f>
        <v>2.6555399578442094</v>
      </c>
      <c r="R8448" s="101">
        <f t="shared" ref="R8448:R8511" ca="1" si="1187">MAX(Q8448-L8448,0)*$G$52</f>
        <v>5.301128421235371E-2</v>
      </c>
      <c r="S8448" s="13"/>
      <c r="T8448" s="101">
        <f t="shared" ref="T8448:T8511" ca="1" si="1188">MAX(L8448-Q8448,0)*IF(I8448="Winter",VLOOKUP(G8448,$J$40:$L$43,3),VLOOKUP(G8448,$J$40:$L$43,2))</f>
        <v>0</v>
      </c>
      <c r="U8448" s="101">
        <f t="shared" si="1180"/>
        <v>0</v>
      </c>
      <c r="V8448" s="101">
        <f t="shared" ca="1" si="1181"/>
        <v>100.08121863049826</v>
      </c>
    </row>
    <row r="8449" spans="2:22" x14ac:dyDescent="0.3">
      <c r="B8449" s="13">
        <v>2023</v>
      </c>
      <c r="C8449" s="13">
        <v>12</v>
      </c>
      <c r="D8449" s="13">
        <v>16</v>
      </c>
      <c r="E8449" s="83" t="s">
        <v>449</v>
      </c>
      <c r="F8449" s="13">
        <v>7</v>
      </c>
      <c r="G8449" s="13">
        <v>10</v>
      </c>
      <c r="H8449" s="13" t="s">
        <v>70</v>
      </c>
      <c r="I8449" s="13" t="s">
        <v>54</v>
      </c>
      <c r="J8449" s="13"/>
      <c r="K8449" s="13" t="s">
        <v>28</v>
      </c>
      <c r="L8449" s="12">
        <f t="shared" ca="1" si="1183"/>
        <v>1.6466445772281202</v>
      </c>
      <c r="M8449" s="101">
        <f t="shared" ca="1" si="1184"/>
        <v>5.2132767315042287E-2</v>
      </c>
      <c r="N8449" s="101">
        <f t="shared" ca="1" si="1182"/>
        <v>1096.7192328930385</v>
      </c>
      <c r="O8449" s="101">
        <f t="shared" ca="1" si="1185"/>
        <v>5.2132767315042287E-2</v>
      </c>
      <c r="Q8449" s="12">
        <f t="shared" ca="1" si="1186"/>
        <v>5.6000000000000005</v>
      </c>
      <c r="R8449" s="101">
        <f t="shared" ca="1" si="1187"/>
        <v>0.33465153653763968</v>
      </c>
      <c r="S8449" s="13"/>
      <c r="T8449" s="101">
        <f t="shared" ca="1" si="1188"/>
        <v>0</v>
      </c>
      <c r="U8449" s="101">
        <f t="shared" ref="U8449:U8512" si="1189">IF(H8449="On-Peak",IF(I8449="Winter",((L8449*$D$48)/60),((L8449*$D$47)/60)),0)</f>
        <v>0</v>
      </c>
      <c r="V8449" s="101">
        <f t="shared" ref="V8449:V8512" ca="1" si="1190">V8448+MAX(T8449-R8449,0)-MAX(R8449-T8449,0)+MAX(U8449-R8449,0)-MAX(R8449-U8449,0)</f>
        <v>99.411915557422986</v>
      </c>
    </row>
    <row r="8450" spans="2:22" x14ac:dyDescent="0.3">
      <c r="B8450" s="13">
        <v>2023</v>
      </c>
      <c r="C8450" s="13">
        <v>12</v>
      </c>
      <c r="D8450" s="13">
        <v>16</v>
      </c>
      <c r="E8450" s="83" t="s">
        <v>449</v>
      </c>
      <c r="F8450" s="13">
        <v>7</v>
      </c>
      <c r="G8450" s="13">
        <v>11</v>
      </c>
      <c r="H8450" s="13" t="s">
        <v>70</v>
      </c>
      <c r="I8450" s="13" t="s">
        <v>54</v>
      </c>
      <c r="J8450" s="13"/>
      <c r="K8450" s="13" t="s">
        <v>28</v>
      </c>
      <c r="L8450" s="12">
        <f t="shared" ca="1" si="1183"/>
        <v>1.9142694154285542</v>
      </c>
      <c r="M8450" s="101">
        <f t="shared" ca="1" si="1184"/>
        <v>6.0605769692468031E-2</v>
      </c>
      <c r="N8450" s="101">
        <f t="shared" ca="1" si="1182"/>
        <v>1096.7192328930385</v>
      </c>
      <c r="O8450" s="101">
        <f t="shared" ca="1" si="1185"/>
        <v>6.0605769692468031E-2</v>
      </c>
      <c r="Q8450" s="12">
        <f t="shared" ca="1" si="1186"/>
        <v>5.6000000000000005</v>
      </c>
      <c r="R8450" s="101">
        <f t="shared" ca="1" si="1187"/>
        <v>0.31199709398397296</v>
      </c>
      <c r="S8450" s="13"/>
      <c r="T8450" s="101">
        <f t="shared" ca="1" si="1188"/>
        <v>0</v>
      </c>
      <c r="U8450" s="101">
        <f t="shared" si="1189"/>
        <v>0</v>
      </c>
      <c r="V8450" s="101">
        <f t="shared" ca="1" si="1190"/>
        <v>98.787921369455034</v>
      </c>
    </row>
    <row r="8451" spans="2:22" x14ac:dyDescent="0.3">
      <c r="B8451" s="13">
        <v>2023</v>
      </c>
      <c r="C8451" s="13">
        <v>12</v>
      </c>
      <c r="D8451" s="13">
        <v>16</v>
      </c>
      <c r="E8451" s="83" t="s">
        <v>449</v>
      </c>
      <c r="F8451" s="13">
        <v>7</v>
      </c>
      <c r="G8451" s="13">
        <v>12</v>
      </c>
      <c r="H8451" s="13" t="s">
        <v>70</v>
      </c>
      <c r="I8451" s="13" t="s">
        <v>54</v>
      </c>
      <c r="J8451" s="13"/>
      <c r="K8451" s="13" t="s">
        <v>28</v>
      </c>
      <c r="L8451" s="12">
        <f t="shared" ca="1" si="1183"/>
        <v>1.591949470065732</v>
      </c>
      <c r="M8451" s="101">
        <f t="shared" ca="1" si="1184"/>
        <v>5.0401120222281076E-2</v>
      </c>
      <c r="N8451" s="101">
        <f t="shared" ca="1" si="1182"/>
        <v>1096.7192328930385</v>
      </c>
      <c r="O8451" s="101">
        <f t="shared" ca="1" si="1185"/>
        <v>5.0401120222281076E-2</v>
      </c>
      <c r="Q8451" s="12">
        <f t="shared" ca="1" si="1186"/>
        <v>2.4263893478092657</v>
      </c>
      <c r="R8451" s="101">
        <f t="shared" ca="1" si="1187"/>
        <v>7.0635335650990144E-2</v>
      </c>
      <c r="S8451" s="13"/>
      <c r="T8451" s="101">
        <f t="shared" ca="1" si="1188"/>
        <v>0</v>
      </c>
      <c r="U8451" s="101">
        <f t="shared" si="1189"/>
        <v>0</v>
      </c>
      <c r="V8451" s="101">
        <f t="shared" ca="1" si="1190"/>
        <v>98.646650698153053</v>
      </c>
    </row>
    <row r="8452" spans="2:22" x14ac:dyDescent="0.3">
      <c r="B8452" s="13">
        <v>2023</v>
      </c>
      <c r="C8452" s="13">
        <v>12</v>
      </c>
      <c r="D8452" s="13">
        <v>16</v>
      </c>
      <c r="E8452" s="83" t="s">
        <v>449</v>
      </c>
      <c r="F8452" s="13">
        <v>7</v>
      </c>
      <c r="G8452" s="13">
        <v>13</v>
      </c>
      <c r="H8452" s="13" t="s">
        <v>70</v>
      </c>
      <c r="I8452" s="13" t="s">
        <v>54</v>
      </c>
      <c r="J8452" s="13"/>
      <c r="K8452" s="13" t="s">
        <v>28</v>
      </c>
      <c r="L8452" s="12">
        <f t="shared" ca="1" si="1183"/>
        <v>1.7959810908191833</v>
      </c>
      <c r="M8452" s="101">
        <f t="shared" ca="1" si="1184"/>
        <v>5.6860761335335346E-2</v>
      </c>
      <c r="N8452" s="101">
        <f t="shared" ca="1" si="1182"/>
        <v>1096.7192328930385</v>
      </c>
      <c r="O8452" s="101">
        <f t="shared" ca="1" si="1185"/>
        <v>5.6860761335335346E-2</v>
      </c>
      <c r="Q8452" s="12">
        <f t="shared" ca="1" si="1186"/>
        <v>4.9511735535522927</v>
      </c>
      <c r="R8452" s="101">
        <f t="shared" ca="1" si="1187"/>
        <v>0.26708704197035771</v>
      </c>
      <c r="S8452" s="13"/>
      <c r="T8452" s="101">
        <f t="shared" ca="1" si="1188"/>
        <v>0</v>
      </c>
      <c r="U8452" s="101">
        <f t="shared" si="1189"/>
        <v>0</v>
      </c>
      <c r="V8452" s="101">
        <f t="shared" ca="1" si="1190"/>
        <v>98.112476614212341</v>
      </c>
    </row>
    <row r="8453" spans="2:22" x14ac:dyDescent="0.3">
      <c r="B8453" s="13">
        <v>2023</v>
      </c>
      <c r="C8453" s="13">
        <v>12</v>
      </c>
      <c r="D8453" s="13">
        <v>16</v>
      </c>
      <c r="E8453" s="83" t="s">
        <v>449</v>
      </c>
      <c r="F8453" s="13">
        <v>7</v>
      </c>
      <c r="G8453" s="13">
        <v>14</v>
      </c>
      <c r="H8453" s="13" t="s">
        <v>70</v>
      </c>
      <c r="I8453" s="13" t="s">
        <v>54</v>
      </c>
      <c r="J8453" s="13"/>
      <c r="K8453" s="13" t="s">
        <v>28</v>
      </c>
      <c r="L8453" s="12">
        <f t="shared" ca="1" si="1183"/>
        <v>1.2572129405812476</v>
      </c>
      <c r="M8453" s="101">
        <f t="shared" ca="1" si="1184"/>
        <v>3.9803361698802296E-2</v>
      </c>
      <c r="N8453" s="101">
        <f t="shared" ca="1" si="1182"/>
        <v>1096.7192328930385</v>
      </c>
      <c r="O8453" s="101">
        <f t="shared" ca="1" si="1185"/>
        <v>3.9803361698802296E-2</v>
      </c>
      <c r="Q8453" s="12">
        <f t="shared" ca="1" si="1186"/>
        <v>5.6000000000000005</v>
      </c>
      <c r="R8453" s="101">
        <f t="shared" ca="1" si="1187"/>
        <v>0.36761692457979744</v>
      </c>
      <c r="S8453" s="13"/>
      <c r="T8453" s="101">
        <f t="shared" ca="1" si="1188"/>
        <v>0</v>
      </c>
      <c r="U8453" s="101">
        <f t="shared" si="1189"/>
        <v>0</v>
      </c>
      <c r="V8453" s="101">
        <f t="shared" ca="1" si="1190"/>
        <v>97.377242765052756</v>
      </c>
    </row>
    <row r="8454" spans="2:22" x14ac:dyDescent="0.3">
      <c r="B8454" s="13">
        <v>2023</v>
      </c>
      <c r="C8454" s="13">
        <v>12</v>
      </c>
      <c r="D8454" s="13">
        <v>16</v>
      </c>
      <c r="E8454" s="83" t="s">
        <v>449</v>
      </c>
      <c r="F8454" s="13">
        <v>7</v>
      </c>
      <c r="G8454" s="13">
        <v>15</v>
      </c>
      <c r="H8454" s="13" t="s">
        <v>70</v>
      </c>
      <c r="I8454" s="13" t="s">
        <v>54</v>
      </c>
      <c r="J8454" s="13"/>
      <c r="K8454" s="13" t="s">
        <v>28</v>
      </c>
      <c r="L8454" s="12">
        <f t="shared" ca="1" si="1183"/>
        <v>1.5967901883547075</v>
      </c>
      <c r="M8454" s="101">
        <f t="shared" ca="1" si="1184"/>
        <v>5.0554377363310039E-2</v>
      </c>
      <c r="N8454" s="101">
        <f t="shared" ca="1" si="1182"/>
        <v>1096.7192328930385</v>
      </c>
      <c r="O8454" s="101">
        <f t="shared" ca="1" si="1185"/>
        <v>5.0554377363310039E-2</v>
      </c>
      <c r="Q8454" s="12">
        <f t="shared" ca="1" si="1186"/>
        <v>5.6000000000000005</v>
      </c>
      <c r="R8454" s="101">
        <f t="shared" ca="1" si="1187"/>
        <v>0.33887171055577409</v>
      </c>
      <c r="S8454" s="13"/>
      <c r="T8454" s="101">
        <f t="shared" ca="1" si="1188"/>
        <v>0</v>
      </c>
      <c r="U8454" s="101">
        <f t="shared" si="1189"/>
        <v>0</v>
      </c>
      <c r="V8454" s="101">
        <f t="shared" ca="1" si="1190"/>
        <v>96.699499343941199</v>
      </c>
    </row>
    <row r="8455" spans="2:22" x14ac:dyDescent="0.3">
      <c r="B8455" s="13">
        <v>2023</v>
      </c>
      <c r="C8455" s="13">
        <v>12</v>
      </c>
      <c r="D8455" s="13">
        <v>16</v>
      </c>
      <c r="E8455" s="83" t="s">
        <v>449</v>
      </c>
      <c r="F8455" s="13">
        <v>7</v>
      </c>
      <c r="G8455" s="13">
        <v>16</v>
      </c>
      <c r="H8455" s="13" t="s">
        <v>71</v>
      </c>
      <c r="I8455" s="13" t="s">
        <v>54</v>
      </c>
      <c r="J8455" s="13"/>
      <c r="K8455" s="13" t="s">
        <v>28</v>
      </c>
      <c r="L8455" s="12">
        <f t="shared" ca="1" si="1183"/>
        <v>1.3906338138387735</v>
      </c>
      <c r="M8455" s="101">
        <f t="shared" ca="1" si="1184"/>
        <v>0.12113811152349557</v>
      </c>
      <c r="N8455" s="101">
        <f t="shared" ca="1" si="1182"/>
        <v>1096.9937671851205</v>
      </c>
      <c r="O8455" s="101">
        <f t="shared" ca="1" si="1185"/>
        <v>0.39195014043045828</v>
      </c>
      <c r="Q8455" s="12">
        <f t="shared" ca="1" si="1186"/>
        <v>5.1322294264785846</v>
      </c>
      <c r="R8455" s="101">
        <f t="shared" ca="1" si="1187"/>
        <v>0.31672606860996</v>
      </c>
      <c r="S8455" s="13"/>
      <c r="T8455" s="101">
        <f t="shared" ca="1" si="1188"/>
        <v>0</v>
      </c>
      <c r="U8455" s="101">
        <f t="shared" ca="1" si="1189"/>
        <v>0.27453429208200458</v>
      </c>
      <c r="V8455" s="101">
        <f t="shared" ca="1" si="1190"/>
        <v>96.340581498803274</v>
      </c>
    </row>
    <row r="8456" spans="2:22" x14ac:dyDescent="0.3">
      <c r="B8456" s="13">
        <v>2023</v>
      </c>
      <c r="C8456" s="13">
        <v>12</v>
      </c>
      <c r="D8456" s="13">
        <v>16</v>
      </c>
      <c r="E8456" s="83" t="s">
        <v>449</v>
      </c>
      <c r="F8456" s="13">
        <v>7</v>
      </c>
      <c r="G8456" s="13">
        <v>17</v>
      </c>
      <c r="H8456" s="13" t="s">
        <v>71</v>
      </c>
      <c r="I8456" s="13" t="s">
        <v>54</v>
      </c>
      <c r="J8456" s="13"/>
      <c r="K8456" s="13" t="s">
        <v>28</v>
      </c>
      <c r="L8456" s="12">
        <f t="shared" ca="1" si="1183"/>
        <v>2.5771995233086167</v>
      </c>
      <c r="M8456" s="101">
        <f t="shared" ca="1" si="1184"/>
        <v>0.22449985047541363</v>
      </c>
      <c r="N8456" s="101">
        <f t="shared" ca="1" si="1182"/>
        <v>1097.502549324347</v>
      </c>
      <c r="O8456" s="101">
        <f t="shared" ca="1" si="1185"/>
        <v>0.72638368564453359</v>
      </c>
      <c r="Q8456" s="12">
        <f t="shared" ca="1" si="1186"/>
        <v>5.6000000000000005</v>
      </c>
      <c r="R8456" s="101">
        <f t="shared" ca="1" si="1187"/>
        <v>0.25588006035192568</v>
      </c>
      <c r="S8456" s="13"/>
      <c r="T8456" s="101">
        <f t="shared" ca="1" si="1188"/>
        <v>0</v>
      </c>
      <c r="U8456" s="101">
        <f t="shared" ca="1" si="1189"/>
        <v>0.50878213922650939</v>
      </c>
      <c r="V8456" s="101">
        <f t="shared" ca="1" si="1190"/>
        <v>96.337603517325931</v>
      </c>
    </row>
    <row r="8457" spans="2:22" x14ac:dyDescent="0.3">
      <c r="B8457" s="13">
        <v>2023</v>
      </c>
      <c r="C8457" s="13">
        <v>12</v>
      </c>
      <c r="D8457" s="13">
        <v>16</v>
      </c>
      <c r="E8457" s="83" t="s">
        <v>449</v>
      </c>
      <c r="F8457" s="13">
        <v>7</v>
      </c>
      <c r="G8457" s="13">
        <v>18</v>
      </c>
      <c r="H8457" s="13" t="s">
        <v>71</v>
      </c>
      <c r="I8457" s="13" t="s">
        <v>54</v>
      </c>
      <c r="J8457" s="13"/>
      <c r="K8457" s="13" t="s">
        <v>28</v>
      </c>
      <c r="L8457" s="12">
        <f t="shared" ca="1" si="1183"/>
        <v>2.3410122992898232</v>
      </c>
      <c r="M8457" s="101">
        <f t="shared" ca="1" si="1184"/>
        <v>0.20392558139113651</v>
      </c>
      <c r="N8457" s="101">
        <f t="shared" ca="1" si="1182"/>
        <v>1097.9647041690985</v>
      </c>
      <c r="O8457" s="101">
        <f t="shared" ca="1" si="1185"/>
        <v>0.65981431655483669</v>
      </c>
      <c r="Q8457" s="12">
        <f t="shared" ca="1" si="1186"/>
        <v>0</v>
      </c>
      <c r="R8457" s="101">
        <f t="shared" ca="1" si="1187"/>
        <v>0</v>
      </c>
      <c r="S8457" s="13"/>
      <c r="T8457" s="101">
        <f t="shared" ca="1" si="1188"/>
        <v>0.20392558139113651</v>
      </c>
      <c r="U8457" s="101">
        <f t="shared" ca="1" si="1189"/>
        <v>0.46215484475146595</v>
      </c>
      <c r="V8457" s="101">
        <f t="shared" ca="1" si="1190"/>
        <v>97.003683943468531</v>
      </c>
    </row>
    <row r="8458" spans="2:22" x14ac:dyDescent="0.3">
      <c r="B8458" s="13">
        <v>2023</v>
      </c>
      <c r="C8458" s="13">
        <v>12</v>
      </c>
      <c r="D8458" s="13">
        <v>16</v>
      </c>
      <c r="E8458" s="83" t="s">
        <v>449</v>
      </c>
      <c r="F8458" s="13">
        <v>7</v>
      </c>
      <c r="G8458" s="13">
        <v>19</v>
      </c>
      <c r="H8458" s="13" t="s">
        <v>71</v>
      </c>
      <c r="I8458" s="13" t="s">
        <v>54</v>
      </c>
      <c r="J8458" s="13"/>
      <c r="K8458" s="13" t="s">
        <v>28</v>
      </c>
      <c r="L8458" s="12">
        <f t="shared" ca="1" si="1183"/>
        <v>2.4099640523591739</v>
      </c>
      <c r="M8458" s="101">
        <f t="shared" ca="1" si="1184"/>
        <v>0.20993196860100766</v>
      </c>
      <c r="N8458" s="101">
        <f t="shared" ca="1" si="1182"/>
        <v>1098.4404712391017</v>
      </c>
      <c r="O8458" s="101">
        <f t="shared" ca="1" si="1185"/>
        <v>0.67924836815743317</v>
      </c>
      <c r="Q8458" s="12">
        <f t="shared" ca="1" si="1186"/>
        <v>0</v>
      </c>
      <c r="R8458" s="101">
        <f t="shared" ca="1" si="1187"/>
        <v>0</v>
      </c>
      <c r="S8458" s="13"/>
      <c r="T8458" s="101">
        <f t="shared" ca="1" si="1188"/>
        <v>0.20993196860100766</v>
      </c>
      <c r="U8458" s="101">
        <f t="shared" ca="1" si="1189"/>
        <v>0.47576707000324026</v>
      </c>
      <c r="V8458" s="101">
        <f t="shared" ca="1" si="1190"/>
        <v>97.689382982072786</v>
      </c>
    </row>
    <row r="8459" spans="2:22" x14ac:dyDescent="0.3">
      <c r="B8459" s="13">
        <v>2023</v>
      </c>
      <c r="C8459" s="13">
        <v>12</v>
      </c>
      <c r="D8459" s="13">
        <v>16</v>
      </c>
      <c r="E8459" s="83" t="s">
        <v>449</v>
      </c>
      <c r="F8459" s="13">
        <v>7</v>
      </c>
      <c r="G8459" s="13">
        <v>20</v>
      </c>
      <c r="H8459" s="13" t="s">
        <v>69</v>
      </c>
      <c r="I8459" s="13" t="s">
        <v>54</v>
      </c>
      <c r="J8459" s="13"/>
      <c r="K8459" s="13" t="s">
        <v>28</v>
      </c>
      <c r="L8459" s="12">
        <f t="shared" ca="1" si="1183"/>
        <v>2.5294024041497205</v>
      </c>
      <c r="M8459" s="101">
        <f t="shared" ca="1" si="1184"/>
        <v>0.13322362462656578</v>
      </c>
      <c r="N8459" s="101">
        <f t="shared" ca="1" si="1182"/>
        <v>1098.4404712391017</v>
      </c>
      <c r="O8459" s="101">
        <f t="shared" ca="1" si="1185"/>
        <v>0.27292251940775486</v>
      </c>
      <c r="Q8459" s="12">
        <f t="shared" ca="1" si="1186"/>
        <v>0</v>
      </c>
      <c r="R8459" s="101">
        <f t="shared" ca="1" si="1187"/>
        <v>0</v>
      </c>
      <c r="S8459" s="13"/>
      <c r="T8459" s="101">
        <f t="shared" ca="1" si="1188"/>
        <v>0.13322362462656578</v>
      </c>
      <c r="U8459" s="101">
        <f t="shared" si="1189"/>
        <v>0</v>
      </c>
      <c r="V8459" s="101">
        <f t="shared" ca="1" si="1190"/>
        <v>97.822606606699352</v>
      </c>
    </row>
    <row r="8460" spans="2:22" x14ac:dyDescent="0.3">
      <c r="B8460" s="13">
        <v>2023</v>
      </c>
      <c r="C8460" s="13">
        <v>12</v>
      </c>
      <c r="D8460" s="13">
        <v>16</v>
      </c>
      <c r="E8460" s="83" t="s">
        <v>449</v>
      </c>
      <c r="F8460" s="13">
        <v>7</v>
      </c>
      <c r="G8460" s="13">
        <v>21</v>
      </c>
      <c r="H8460" s="13" t="s">
        <v>69</v>
      </c>
      <c r="I8460" s="13" t="s">
        <v>54</v>
      </c>
      <c r="J8460" s="13"/>
      <c r="K8460" s="13" t="s">
        <v>28</v>
      </c>
      <c r="L8460" s="12">
        <f t="shared" ca="1" si="1183"/>
        <v>2.4715288417274914</v>
      </c>
      <c r="M8460" s="101">
        <f t="shared" ca="1" si="1184"/>
        <v>0.13017542409378699</v>
      </c>
      <c r="N8460" s="101">
        <f t="shared" ca="1" si="1182"/>
        <v>1098.4404712391017</v>
      </c>
      <c r="O8460" s="101">
        <f t="shared" ca="1" si="1185"/>
        <v>0.2666779620223963</v>
      </c>
      <c r="Q8460" s="12">
        <f t="shared" ca="1" si="1186"/>
        <v>0</v>
      </c>
      <c r="R8460" s="101">
        <f t="shared" ca="1" si="1187"/>
        <v>0</v>
      </c>
      <c r="S8460" s="13"/>
      <c r="T8460" s="101">
        <f t="shared" ca="1" si="1188"/>
        <v>0.13017542409378699</v>
      </c>
      <c r="U8460" s="101">
        <f t="shared" si="1189"/>
        <v>0</v>
      </c>
      <c r="V8460" s="101">
        <f t="shared" ca="1" si="1190"/>
        <v>97.952782030793145</v>
      </c>
    </row>
    <row r="8461" spans="2:22" x14ac:dyDescent="0.3">
      <c r="B8461" s="13">
        <v>2023</v>
      </c>
      <c r="C8461" s="13">
        <v>12</v>
      </c>
      <c r="D8461" s="13">
        <v>16</v>
      </c>
      <c r="E8461" s="83" t="s">
        <v>449</v>
      </c>
      <c r="F8461" s="13">
        <v>7</v>
      </c>
      <c r="G8461" s="13">
        <v>22</v>
      </c>
      <c r="H8461" s="13" t="s">
        <v>69</v>
      </c>
      <c r="I8461" s="13" t="s">
        <v>54</v>
      </c>
      <c r="J8461" s="13"/>
      <c r="K8461" s="13" t="s">
        <v>28</v>
      </c>
      <c r="L8461" s="12">
        <f t="shared" ca="1" si="1183"/>
        <v>1.7255497133115292</v>
      </c>
      <c r="M8461" s="101">
        <f t="shared" ca="1" si="1184"/>
        <v>9.0884703400118241E-2</v>
      </c>
      <c r="N8461" s="101">
        <f t="shared" ca="1" si="1182"/>
        <v>1098.4404712391017</v>
      </c>
      <c r="O8461" s="101">
        <f t="shared" ca="1" si="1185"/>
        <v>0.18618681406631399</v>
      </c>
      <c r="Q8461" s="12">
        <f t="shared" ca="1" si="1186"/>
        <v>0</v>
      </c>
      <c r="R8461" s="101">
        <f t="shared" ca="1" si="1187"/>
        <v>0</v>
      </c>
      <c r="S8461" s="13"/>
      <c r="T8461" s="101">
        <f t="shared" ca="1" si="1188"/>
        <v>9.0884703400118241E-2</v>
      </c>
      <c r="U8461" s="101">
        <f t="shared" si="1189"/>
        <v>0</v>
      </c>
      <c r="V8461" s="101">
        <f t="shared" ca="1" si="1190"/>
        <v>98.043666734193266</v>
      </c>
    </row>
    <row r="8462" spans="2:22" x14ac:dyDescent="0.3">
      <c r="B8462" s="13">
        <v>2023</v>
      </c>
      <c r="C8462" s="13">
        <v>12</v>
      </c>
      <c r="D8462" s="13">
        <v>16</v>
      </c>
      <c r="E8462" s="83" t="s">
        <v>449</v>
      </c>
      <c r="F8462" s="13">
        <v>7</v>
      </c>
      <c r="G8462" s="13">
        <v>23</v>
      </c>
      <c r="H8462" s="13" t="s">
        <v>69</v>
      </c>
      <c r="I8462" s="13" t="s">
        <v>54</v>
      </c>
      <c r="J8462" s="13"/>
      <c r="K8462" s="13" t="s">
        <v>28</v>
      </c>
      <c r="L8462" s="12">
        <f t="shared" ca="1" si="1183"/>
        <v>1.9344523154921849</v>
      </c>
      <c r="M8462" s="101">
        <f t="shared" ca="1" si="1184"/>
        <v>0.10188760345697338</v>
      </c>
      <c r="N8462" s="101">
        <f t="shared" ca="1" si="1182"/>
        <v>1098.4404712391017</v>
      </c>
      <c r="O8462" s="101">
        <f t="shared" ca="1" si="1185"/>
        <v>0.20872740484160673</v>
      </c>
      <c r="Q8462" s="12">
        <f t="shared" ca="1" si="1186"/>
        <v>0</v>
      </c>
      <c r="R8462" s="101">
        <f t="shared" ca="1" si="1187"/>
        <v>0</v>
      </c>
      <c r="S8462" s="13"/>
      <c r="T8462" s="101">
        <f t="shared" ca="1" si="1188"/>
        <v>0.10188760345697338</v>
      </c>
      <c r="U8462" s="101">
        <f t="shared" si="1189"/>
        <v>0</v>
      </c>
      <c r="V8462" s="101">
        <f t="shared" ca="1" si="1190"/>
        <v>98.145554337650239</v>
      </c>
    </row>
    <row r="8463" spans="2:22" x14ac:dyDescent="0.3">
      <c r="B8463" s="13">
        <v>2023</v>
      </c>
      <c r="C8463" s="13">
        <v>12</v>
      </c>
      <c r="D8463" s="13">
        <v>17</v>
      </c>
      <c r="E8463" s="83" t="s">
        <v>450</v>
      </c>
      <c r="F8463" s="13">
        <v>1</v>
      </c>
      <c r="G8463" s="13">
        <v>0</v>
      </c>
      <c r="H8463" s="13" t="s">
        <v>69</v>
      </c>
      <c r="I8463" s="13" t="s">
        <v>54</v>
      </c>
      <c r="J8463" s="13"/>
      <c r="K8463" s="13" t="s">
        <v>28</v>
      </c>
      <c r="L8463" s="12">
        <f t="shared" ca="1" si="1183"/>
        <v>2.1563626298004275</v>
      </c>
      <c r="M8463" s="101">
        <f t="shared" ca="1" si="1184"/>
        <v>0.11357561971158851</v>
      </c>
      <c r="N8463" s="101">
        <f t="shared" ca="1" si="1182"/>
        <v>1098.4404712391017</v>
      </c>
      <c r="O8463" s="101">
        <f t="shared" ca="1" si="1185"/>
        <v>0.23267152775546612</v>
      </c>
      <c r="Q8463" s="12">
        <f t="shared" ca="1" si="1186"/>
        <v>0</v>
      </c>
      <c r="R8463" s="101">
        <f t="shared" ca="1" si="1187"/>
        <v>0</v>
      </c>
      <c r="S8463" s="13"/>
      <c r="T8463" s="101">
        <f t="shared" ca="1" si="1188"/>
        <v>0.11357561971158851</v>
      </c>
      <c r="U8463" s="101">
        <f t="shared" si="1189"/>
        <v>0</v>
      </c>
      <c r="V8463" s="101">
        <f t="shared" ca="1" si="1190"/>
        <v>98.259129957361822</v>
      </c>
    </row>
    <row r="8464" spans="2:22" x14ac:dyDescent="0.3">
      <c r="B8464" s="13">
        <v>2023</v>
      </c>
      <c r="C8464" s="13">
        <v>12</v>
      </c>
      <c r="D8464" s="13">
        <v>17</v>
      </c>
      <c r="E8464" s="83" t="s">
        <v>450</v>
      </c>
      <c r="F8464" s="13">
        <v>1</v>
      </c>
      <c r="G8464" s="13">
        <v>1</v>
      </c>
      <c r="H8464" s="13" t="s">
        <v>69</v>
      </c>
      <c r="I8464" s="13" t="s">
        <v>54</v>
      </c>
      <c r="J8464" s="13"/>
      <c r="K8464" s="13" t="s">
        <v>28</v>
      </c>
      <c r="L8464" s="12">
        <f t="shared" ca="1" si="1183"/>
        <v>0.98348537992642804</v>
      </c>
      <c r="M8464" s="101">
        <f t="shared" ca="1" si="1184"/>
        <v>5.1800174960724969E-2</v>
      </c>
      <c r="N8464" s="101">
        <f t="shared" ref="N8464:N8527" ca="1" si="1191">IF(H8464="On-Peak",IF(I8464="Winter",((L8464*$D$48)/60)+N8463,((L8464*$D$47)/60)+N8463),N8463)</f>
        <v>1098.4404712391017</v>
      </c>
      <c r="O8464" s="101">
        <f t="shared" ca="1" si="1185"/>
        <v>0.10611807249406158</v>
      </c>
      <c r="Q8464" s="12">
        <f t="shared" ca="1" si="1186"/>
        <v>0</v>
      </c>
      <c r="R8464" s="101">
        <f t="shared" ca="1" si="1187"/>
        <v>0</v>
      </c>
      <c r="S8464" s="13"/>
      <c r="T8464" s="101">
        <f t="shared" ca="1" si="1188"/>
        <v>5.1800174960724969E-2</v>
      </c>
      <c r="U8464" s="101">
        <f t="shared" si="1189"/>
        <v>0</v>
      </c>
      <c r="V8464" s="101">
        <f t="shared" ca="1" si="1190"/>
        <v>98.31093013232254</v>
      </c>
    </row>
    <row r="8465" spans="2:22" x14ac:dyDescent="0.3">
      <c r="B8465" s="13">
        <v>2023</v>
      </c>
      <c r="C8465" s="13">
        <v>12</v>
      </c>
      <c r="D8465" s="13">
        <v>17</v>
      </c>
      <c r="E8465" s="83" t="s">
        <v>450</v>
      </c>
      <c r="F8465" s="13">
        <v>1</v>
      </c>
      <c r="G8465" s="13">
        <v>2</v>
      </c>
      <c r="H8465" s="13" t="s">
        <v>69</v>
      </c>
      <c r="I8465" s="13" t="s">
        <v>54</v>
      </c>
      <c r="J8465" s="13"/>
      <c r="K8465" s="13" t="s">
        <v>28</v>
      </c>
      <c r="L8465" s="12">
        <f t="shared" ca="1" si="1183"/>
        <v>1.1851428622138553</v>
      </c>
      <c r="M8465" s="101">
        <f t="shared" ca="1" si="1184"/>
        <v>6.2421474552803766E-2</v>
      </c>
      <c r="N8465" s="101">
        <f t="shared" ca="1" si="1191"/>
        <v>1098.4404712391017</v>
      </c>
      <c r="O8465" s="101">
        <f t="shared" ca="1" si="1185"/>
        <v>0.127876914832875</v>
      </c>
      <c r="Q8465" s="12">
        <f t="shared" ca="1" si="1186"/>
        <v>0</v>
      </c>
      <c r="R8465" s="101">
        <f t="shared" ca="1" si="1187"/>
        <v>0</v>
      </c>
      <c r="S8465" s="13"/>
      <c r="T8465" s="101">
        <f t="shared" ca="1" si="1188"/>
        <v>6.2421474552803766E-2</v>
      </c>
      <c r="U8465" s="101">
        <f t="shared" si="1189"/>
        <v>0</v>
      </c>
      <c r="V8465" s="101">
        <f t="shared" ca="1" si="1190"/>
        <v>98.373351606875346</v>
      </c>
    </row>
    <row r="8466" spans="2:22" x14ac:dyDescent="0.3">
      <c r="B8466" s="13">
        <v>2023</v>
      </c>
      <c r="C8466" s="13">
        <v>12</v>
      </c>
      <c r="D8466" s="13">
        <v>17</v>
      </c>
      <c r="E8466" s="83" t="s">
        <v>450</v>
      </c>
      <c r="F8466" s="13">
        <v>1</v>
      </c>
      <c r="G8466" s="13">
        <v>3</v>
      </c>
      <c r="H8466" s="13" t="s">
        <v>69</v>
      </c>
      <c r="I8466" s="13" t="s">
        <v>54</v>
      </c>
      <c r="J8466" s="13"/>
      <c r="K8466" s="13" t="s">
        <v>28</v>
      </c>
      <c r="L8466" s="12">
        <f t="shared" ca="1" si="1183"/>
        <v>1.1139148042452316</v>
      </c>
      <c r="M8466" s="101">
        <f t="shared" ca="1" si="1184"/>
        <v>5.8669892739596351E-2</v>
      </c>
      <c r="N8466" s="101">
        <f t="shared" ca="1" si="1191"/>
        <v>1098.4404712391017</v>
      </c>
      <c r="O8466" s="101">
        <f t="shared" ca="1" si="1185"/>
        <v>0.12019140737806049</v>
      </c>
      <c r="Q8466" s="12">
        <f t="shared" ca="1" si="1186"/>
        <v>0</v>
      </c>
      <c r="R8466" s="101">
        <f t="shared" ca="1" si="1187"/>
        <v>0</v>
      </c>
      <c r="S8466" s="13"/>
      <c r="T8466" s="101">
        <f t="shared" ca="1" si="1188"/>
        <v>5.8669892739596351E-2</v>
      </c>
      <c r="U8466" s="101">
        <f t="shared" si="1189"/>
        <v>0</v>
      </c>
      <c r="V8466" s="101">
        <f t="shared" ca="1" si="1190"/>
        <v>98.432021499614947</v>
      </c>
    </row>
    <row r="8467" spans="2:22" x14ac:dyDescent="0.3">
      <c r="B8467" s="13">
        <v>2023</v>
      </c>
      <c r="C8467" s="13">
        <v>12</v>
      </c>
      <c r="D8467" s="13">
        <v>17</v>
      </c>
      <c r="E8467" s="83" t="s">
        <v>450</v>
      </c>
      <c r="F8467" s="13">
        <v>1</v>
      </c>
      <c r="G8467" s="13">
        <v>4</v>
      </c>
      <c r="H8467" s="13" t="s">
        <v>69</v>
      </c>
      <c r="I8467" s="13" t="s">
        <v>54</v>
      </c>
      <c r="J8467" s="13"/>
      <c r="K8467" s="13" t="s">
        <v>28</v>
      </c>
      <c r="L8467" s="12">
        <f t="shared" ca="1" si="1183"/>
        <v>1.1954416416801117</v>
      </c>
      <c r="M8467" s="101">
        <f t="shared" ca="1" si="1184"/>
        <v>6.2963911267291478E-2</v>
      </c>
      <c r="N8467" s="101">
        <f t="shared" ca="1" si="1191"/>
        <v>1098.4404712391017</v>
      </c>
      <c r="O8467" s="101">
        <f t="shared" ca="1" si="1185"/>
        <v>0.12898815313728404</v>
      </c>
      <c r="Q8467" s="12">
        <f t="shared" ca="1" si="1186"/>
        <v>0</v>
      </c>
      <c r="R8467" s="101">
        <f t="shared" ca="1" si="1187"/>
        <v>0</v>
      </c>
      <c r="S8467" s="13"/>
      <c r="T8467" s="101">
        <f t="shared" ca="1" si="1188"/>
        <v>6.2963911267291478E-2</v>
      </c>
      <c r="U8467" s="101">
        <f t="shared" si="1189"/>
        <v>0</v>
      </c>
      <c r="V8467" s="101">
        <f t="shared" ca="1" si="1190"/>
        <v>98.494985410882236</v>
      </c>
    </row>
    <row r="8468" spans="2:22" x14ac:dyDescent="0.3">
      <c r="B8468" s="13">
        <v>2023</v>
      </c>
      <c r="C8468" s="13">
        <v>12</v>
      </c>
      <c r="D8468" s="13">
        <v>17</v>
      </c>
      <c r="E8468" s="83" t="s">
        <v>450</v>
      </c>
      <c r="F8468" s="13">
        <v>1</v>
      </c>
      <c r="G8468" s="13">
        <v>5</v>
      </c>
      <c r="H8468" s="13" t="s">
        <v>69</v>
      </c>
      <c r="I8468" s="13" t="s">
        <v>54</v>
      </c>
      <c r="J8468" s="13"/>
      <c r="K8468" s="13" t="s">
        <v>28</v>
      </c>
      <c r="L8468" s="12">
        <f t="shared" ca="1" si="1183"/>
        <v>1.070559385763753</v>
      </c>
      <c r="M8468" s="101">
        <f t="shared" ca="1" si="1184"/>
        <v>5.6386362848176871E-2</v>
      </c>
      <c r="N8468" s="101">
        <f t="shared" ca="1" si="1191"/>
        <v>1098.4404712391017</v>
      </c>
      <c r="O8468" s="101">
        <f t="shared" ca="1" si="1185"/>
        <v>0.11551335772390894</v>
      </c>
      <c r="Q8468" s="12">
        <f t="shared" ca="1" si="1186"/>
        <v>0</v>
      </c>
      <c r="R8468" s="101">
        <f t="shared" ca="1" si="1187"/>
        <v>0</v>
      </c>
      <c r="S8468" s="13"/>
      <c r="T8468" s="101">
        <f t="shared" ca="1" si="1188"/>
        <v>5.6386362848176871E-2</v>
      </c>
      <c r="U8468" s="101">
        <f t="shared" si="1189"/>
        <v>0</v>
      </c>
      <c r="V8468" s="101">
        <f t="shared" ca="1" si="1190"/>
        <v>98.551371773730409</v>
      </c>
    </row>
    <row r="8469" spans="2:22" x14ac:dyDescent="0.3">
      <c r="B8469" s="13">
        <v>2023</v>
      </c>
      <c r="C8469" s="13">
        <v>12</v>
      </c>
      <c r="D8469" s="13">
        <v>17</v>
      </c>
      <c r="E8469" s="83" t="s">
        <v>450</v>
      </c>
      <c r="F8469" s="13">
        <v>1</v>
      </c>
      <c r="G8469" s="13">
        <v>6</v>
      </c>
      <c r="H8469" s="13" t="s">
        <v>69</v>
      </c>
      <c r="I8469" s="13" t="s">
        <v>54</v>
      </c>
      <c r="J8469" s="13"/>
      <c r="K8469" s="13" t="s">
        <v>28</v>
      </c>
      <c r="L8469" s="12">
        <f t="shared" ca="1" si="1183"/>
        <v>1.2654924862281465</v>
      </c>
      <c r="M8469" s="101">
        <f t="shared" ca="1" si="1184"/>
        <v>6.6653489249636474E-2</v>
      </c>
      <c r="N8469" s="101">
        <f t="shared" ca="1" si="1191"/>
        <v>1098.4404712391017</v>
      </c>
      <c r="O8469" s="101">
        <f t="shared" ca="1" si="1185"/>
        <v>0.136546639264017</v>
      </c>
      <c r="Q8469" s="12">
        <f t="shared" ca="1" si="1186"/>
        <v>0</v>
      </c>
      <c r="R8469" s="101">
        <f t="shared" ca="1" si="1187"/>
        <v>0</v>
      </c>
      <c r="S8469" s="13"/>
      <c r="T8469" s="101">
        <f t="shared" ca="1" si="1188"/>
        <v>6.6653489249636474E-2</v>
      </c>
      <c r="U8469" s="101">
        <f t="shared" si="1189"/>
        <v>0</v>
      </c>
      <c r="V8469" s="101">
        <f t="shared" ca="1" si="1190"/>
        <v>98.618025262980041</v>
      </c>
    </row>
    <row r="8470" spans="2:22" x14ac:dyDescent="0.3">
      <c r="B8470" s="13">
        <v>2023</v>
      </c>
      <c r="C8470" s="13">
        <v>12</v>
      </c>
      <c r="D8470" s="13">
        <v>17</v>
      </c>
      <c r="E8470" s="83" t="s">
        <v>450</v>
      </c>
      <c r="F8470" s="13">
        <v>1</v>
      </c>
      <c r="G8470" s="13">
        <v>7</v>
      </c>
      <c r="H8470" s="13" t="s">
        <v>69</v>
      </c>
      <c r="I8470" s="13" t="s">
        <v>54</v>
      </c>
      <c r="J8470" s="13"/>
      <c r="K8470" s="13" t="s">
        <v>28</v>
      </c>
      <c r="L8470" s="12">
        <f t="shared" ca="1" si="1183"/>
        <v>1.1364058481789929</v>
      </c>
      <c r="M8470" s="101">
        <f t="shared" ca="1" si="1184"/>
        <v>5.9854496023587563E-2</v>
      </c>
      <c r="N8470" s="101">
        <f t="shared" ca="1" si="1191"/>
        <v>1098.4404712391017</v>
      </c>
      <c r="O8470" s="101">
        <f t="shared" ca="1" si="1185"/>
        <v>0.12261819101851333</v>
      </c>
      <c r="Q8470" s="12">
        <f t="shared" ca="1" si="1186"/>
        <v>0</v>
      </c>
      <c r="R8470" s="101">
        <f t="shared" ca="1" si="1187"/>
        <v>0</v>
      </c>
      <c r="S8470" s="13"/>
      <c r="T8470" s="101">
        <f t="shared" ca="1" si="1188"/>
        <v>5.9854496023587563E-2</v>
      </c>
      <c r="U8470" s="101">
        <f t="shared" si="1189"/>
        <v>0</v>
      </c>
      <c r="V8470" s="101">
        <f t="shared" ca="1" si="1190"/>
        <v>98.677879759003631</v>
      </c>
    </row>
    <row r="8471" spans="2:22" x14ac:dyDescent="0.3">
      <c r="B8471" s="13">
        <v>2023</v>
      </c>
      <c r="C8471" s="13">
        <v>12</v>
      </c>
      <c r="D8471" s="13">
        <v>17</v>
      </c>
      <c r="E8471" s="83" t="s">
        <v>450</v>
      </c>
      <c r="F8471" s="13">
        <v>1</v>
      </c>
      <c r="G8471" s="13">
        <v>8</v>
      </c>
      <c r="H8471" s="13" t="s">
        <v>69</v>
      </c>
      <c r="I8471" s="13" t="s">
        <v>54</v>
      </c>
      <c r="J8471" s="13"/>
      <c r="K8471" s="13" t="s">
        <v>28</v>
      </c>
      <c r="L8471" s="12">
        <f t="shared" ca="1" si="1183"/>
        <v>1.8575019026077513</v>
      </c>
      <c r="M8471" s="101">
        <f t="shared" ca="1" si="1184"/>
        <v>9.7834625210350259E-2</v>
      </c>
      <c r="N8471" s="101">
        <f t="shared" ca="1" si="1191"/>
        <v>1098.4404712391017</v>
      </c>
      <c r="O8471" s="101">
        <f t="shared" ca="1" si="1185"/>
        <v>0.20042445529137637</v>
      </c>
      <c r="Q8471" s="12">
        <f t="shared" ca="1" si="1186"/>
        <v>0.82205110633561085</v>
      </c>
      <c r="R8471" s="101">
        <f t="shared" ca="1" si="1187"/>
        <v>0</v>
      </c>
      <c r="S8471" s="13"/>
      <c r="T8471" s="101">
        <f t="shared" ca="1" si="1188"/>
        <v>5.4537193439653638E-2</v>
      </c>
      <c r="U8471" s="101">
        <f t="shared" si="1189"/>
        <v>0</v>
      </c>
      <c r="V8471" s="101">
        <f t="shared" ca="1" si="1190"/>
        <v>98.732416952443288</v>
      </c>
    </row>
    <row r="8472" spans="2:22" x14ac:dyDescent="0.3">
      <c r="B8472" s="13">
        <v>2023</v>
      </c>
      <c r="C8472" s="13">
        <v>12</v>
      </c>
      <c r="D8472" s="13">
        <v>17</v>
      </c>
      <c r="E8472" s="83" t="s">
        <v>450</v>
      </c>
      <c r="F8472" s="13">
        <v>1</v>
      </c>
      <c r="G8472" s="13">
        <v>9</v>
      </c>
      <c r="H8472" s="13" t="s">
        <v>69</v>
      </c>
      <c r="I8472" s="13" t="s">
        <v>54</v>
      </c>
      <c r="J8472" s="13"/>
      <c r="K8472" s="13" t="s">
        <v>28</v>
      </c>
      <c r="L8472" s="12">
        <f t="shared" ca="1" si="1183"/>
        <v>1.5140256711265636</v>
      </c>
      <c r="M8472" s="101">
        <f t="shared" ca="1" si="1184"/>
        <v>7.9743732098236111E-2</v>
      </c>
      <c r="N8472" s="101">
        <f t="shared" ca="1" si="1191"/>
        <v>1098.4404712391017</v>
      </c>
      <c r="O8472" s="101">
        <f t="shared" ca="1" si="1185"/>
        <v>0.16336336991455622</v>
      </c>
      <c r="Q8472" s="12">
        <f t="shared" ca="1" si="1186"/>
        <v>5.6000000000000005</v>
      </c>
      <c r="R8472" s="101">
        <f t="shared" ca="1" si="1187"/>
        <v>0.34587772693913649</v>
      </c>
      <c r="S8472" s="13"/>
      <c r="T8472" s="101">
        <f t="shared" ca="1" si="1188"/>
        <v>0</v>
      </c>
      <c r="U8472" s="101">
        <f t="shared" si="1189"/>
        <v>0</v>
      </c>
      <c r="V8472" s="101">
        <f t="shared" ca="1" si="1190"/>
        <v>98.040661498565015</v>
      </c>
    </row>
    <row r="8473" spans="2:22" x14ac:dyDescent="0.3">
      <c r="B8473" s="13">
        <v>2023</v>
      </c>
      <c r="C8473" s="13">
        <v>12</v>
      </c>
      <c r="D8473" s="13">
        <v>17</v>
      </c>
      <c r="E8473" s="83" t="s">
        <v>450</v>
      </c>
      <c r="F8473" s="13">
        <v>1</v>
      </c>
      <c r="G8473" s="13">
        <v>10</v>
      </c>
      <c r="H8473" s="13" t="s">
        <v>70</v>
      </c>
      <c r="I8473" s="13" t="s">
        <v>54</v>
      </c>
      <c r="J8473" s="13"/>
      <c r="K8473" s="13" t="s">
        <v>28</v>
      </c>
      <c r="L8473" s="12">
        <f t="shared" ca="1" si="1183"/>
        <v>1.9539202643089741</v>
      </c>
      <c r="M8473" s="101">
        <f t="shared" ca="1" si="1184"/>
        <v>6.1861115568022124E-2</v>
      </c>
      <c r="N8473" s="101">
        <f t="shared" ca="1" si="1191"/>
        <v>1098.4404712391017</v>
      </c>
      <c r="O8473" s="101">
        <f t="shared" ca="1" si="1185"/>
        <v>6.1861115568022124E-2</v>
      </c>
      <c r="Q8473" s="12">
        <f t="shared" ca="1" si="1186"/>
        <v>0</v>
      </c>
      <c r="R8473" s="101">
        <f t="shared" ca="1" si="1187"/>
        <v>0</v>
      </c>
      <c r="S8473" s="13"/>
      <c r="T8473" s="101">
        <f t="shared" ca="1" si="1188"/>
        <v>6.1861115568022124E-2</v>
      </c>
      <c r="U8473" s="101">
        <f t="shared" si="1189"/>
        <v>0</v>
      </c>
      <c r="V8473" s="101">
        <f t="shared" ca="1" si="1190"/>
        <v>98.102522614133036</v>
      </c>
    </row>
    <row r="8474" spans="2:22" x14ac:dyDescent="0.3">
      <c r="B8474" s="13">
        <v>2023</v>
      </c>
      <c r="C8474" s="13">
        <v>12</v>
      </c>
      <c r="D8474" s="13">
        <v>17</v>
      </c>
      <c r="E8474" s="83" t="s">
        <v>450</v>
      </c>
      <c r="F8474" s="13">
        <v>1</v>
      </c>
      <c r="G8474" s="13">
        <v>11</v>
      </c>
      <c r="H8474" s="13" t="s">
        <v>70</v>
      </c>
      <c r="I8474" s="13" t="s">
        <v>54</v>
      </c>
      <c r="J8474" s="13"/>
      <c r="K8474" s="13" t="s">
        <v>28</v>
      </c>
      <c r="L8474" s="12">
        <f t="shared" ca="1" si="1183"/>
        <v>1.8442509415241886</v>
      </c>
      <c r="M8474" s="101">
        <f t="shared" ca="1" si="1184"/>
        <v>5.8388984808655814E-2</v>
      </c>
      <c r="N8474" s="101">
        <f t="shared" ca="1" si="1191"/>
        <v>1098.4404712391017</v>
      </c>
      <c r="O8474" s="101">
        <f t="shared" ca="1" si="1185"/>
        <v>5.8388984808655814E-2</v>
      </c>
      <c r="Q8474" s="12">
        <f t="shared" ca="1" si="1186"/>
        <v>5.6000000000000005</v>
      </c>
      <c r="R8474" s="101">
        <f t="shared" ca="1" si="1187"/>
        <v>0.31792415779997751</v>
      </c>
      <c r="S8474" s="13"/>
      <c r="T8474" s="101">
        <f t="shared" ca="1" si="1188"/>
        <v>0</v>
      </c>
      <c r="U8474" s="101">
        <f t="shared" si="1189"/>
        <v>0</v>
      </c>
      <c r="V8474" s="101">
        <f t="shared" ca="1" si="1190"/>
        <v>97.466674298533079</v>
      </c>
    </row>
    <row r="8475" spans="2:22" x14ac:dyDescent="0.3">
      <c r="B8475" s="13">
        <v>2023</v>
      </c>
      <c r="C8475" s="13">
        <v>12</v>
      </c>
      <c r="D8475" s="13">
        <v>17</v>
      </c>
      <c r="E8475" s="83" t="s">
        <v>450</v>
      </c>
      <c r="F8475" s="13">
        <v>1</v>
      </c>
      <c r="G8475" s="13">
        <v>12</v>
      </c>
      <c r="H8475" s="13" t="s">
        <v>70</v>
      </c>
      <c r="I8475" s="13" t="s">
        <v>54</v>
      </c>
      <c r="J8475" s="13"/>
      <c r="K8475" s="13" t="s">
        <v>28</v>
      </c>
      <c r="L8475" s="12">
        <f t="shared" ca="1" si="1183"/>
        <v>1.5702807640469889</v>
      </c>
      <c r="M8475" s="101">
        <f t="shared" ca="1" si="1184"/>
        <v>4.9715088989727672E-2</v>
      </c>
      <c r="N8475" s="101">
        <f t="shared" ca="1" si="1191"/>
        <v>1098.4404712391017</v>
      </c>
      <c r="O8475" s="101">
        <f t="shared" ca="1" si="1185"/>
        <v>4.9715088989727672E-2</v>
      </c>
      <c r="Q8475" s="12">
        <f t="shared" ca="1" si="1186"/>
        <v>4.2167320535634936</v>
      </c>
      <c r="R8475" s="101">
        <f t="shared" ca="1" si="1187"/>
        <v>0.22402210165757214</v>
      </c>
      <c r="S8475" s="13"/>
      <c r="T8475" s="101">
        <f t="shared" ca="1" si="1188"/>
        <v>0</v>
      </c>
      <c r="U8475" s="101">
        <f t="shared" si="1189"/>
        <v>0</v>
      </c>
      <c r="V8475" s="101">
        <f t="shared" ca="1" si="1190"/>
        <v>97.018630095217944</v>
      </c>
    </row>
    <row r="8476" spans="2:22" x14ac:dyDescent="0.3">
      <c r="B8476" s="13">
        <v>2023</v>
      </c>
      <c r="C8476" s="13">
        <v>12</v>
      </c>
      <c r="D8476" s="13">
        <v>17</v>
      </c>
      <c r="E8476" s="83" t="s">
        <v>450</v>
      </c>
      <c r="F8476" s="13">
        <v>1</v>
      </c>
      <c r="G8476" s="13">
        <v>13</v>
      </c>
      <c r="H8476" s="13" t="s">
        <v>70</v>
      </c>
      <c r="I8476" s="13" t="s">
        <v>54</v>
      </c>
      <c r="J8476" s="13"/>
      <c r="K8476" s="13" t="s">
        <v>28</v>
      </c>
      <c r="L8476" s="12">
        <f t="shared" ca="1" si="1183"/>
        <v>1.7075001199266049</v>
      </c>
      <c r="M8476" s="101">
        <f t="shared" ca="1" si="1184"/>
        <v>5.4059453796876308E-2</v>
      </c>
      <c r="N8476" s="101">
        <f t="shared" ca="1" si="1191"/>
        <v>1098.4404712391017</v>
      </c>
      <c r="O8476" s="101">
        <f t="shared" ca="1" si="1185"/>
        <v>5.4059453796876308E-2</v>
      </c>
      <c r="Q8476" s="12">
        <f t="shared" ca="1" si="1186"/>
        <v>5.6000000000000005</v>
      </c>
      <c r="R8476" s="101">
        <f t="shared" ca="1" si="1187"/>
        <v>0.32950011484821295</v>
      </c>
      <c r="S8476" s="13"/>
      <c r="T8476" s="101">
        <f t="shared" ca="1" si="1188"/>
        <v>0</v>
      </c>
      <c r="U8476" s="101">
        <f t="shared" si="1189"/>
        <v>0</v>
      </c>
      <c r="V8476" s="101">
        <f t="shared" ca="1" si="1190"/>
        <v>96.359629865521512</v>
      </c>
    </row>
    <row r="8477" spans="2:22" x14ac:dyDescent="0.3">
      <c r="B8477" s="13">
        <v>2023</v>
      </c>
      <c r="C8477" s="13">
        <v>12</v>
      </c>
      <c r="D8477" s="13">
        <v>17</v>
      </c>
      <c r="E8477" s="83" t="s">
        <v>450</v>
      </c>
      <c r="F8477" s="13">
        <v>1</v>
      </c>
      <c r="G8477" s="13">
        <v>14</v>
      </c>
      <c r="H8477" s="13" t="s">
        <v>70</v>
      </c>
      <c r="I8477" s="13" t="s">
        <v>54</v>
      </c>
      <c r="J8477" s="13"/>
      <c r="K8477" s="13" t="s">
        <v>28</v>
      </c>
      <c r="L8477" s="12">
        <f t="shared" ca="1" si="1183"/>
        <v>1.6733727307258885</v>
      </c>
      <c r="M8477" s="101">
        <f t="shared" ca="1" si="1184"/>
        <v>5.2978980654781634E-2</v>
      </c>
      <c r="N8477" s="101">
        <f t="shared" ca="1" si="1191"/>
        <v>1098.4404712391017</v>
      </c>
      <c r="O8477" s="101">
        <f t="shared" ca="1" si="1185"/>
        <v>5.2978980654781634E-2</v>
      </c>
      <c r="Q8477" s="12">
        <f t="shared" ca="1" si="1186"/>
        <v>5.6000000000000005</v>
      </c>
      <c r="R8477" s="101">
        <f t="shared" ca="1" si="1187"/>
        <v>0.33238899834405361</v>
      </c>
      <c r="S8477" s="13"/>
      <c r="T8477" s="101">
        <f t="shared" ca="1" si="1188"/>
        <v>0</v>
      </c>
      <c r="U8477" s="101">
        <f t="shared" si="1189"/>
        <v>0</v>
      </c>
      <c r="V8477" s="101">
        <f t="shared" ca="1" si="1190"/>
        <v>95.694851868833396</v>
      </c>
    </row>
    <row r="8478" spans="2:22" x14ac:dyDescent="0.3">
      <c r="B8478" s="13">
        <v>2023</v>
      </c>
      <c r="C8478" s="13">
        <v>12</v>
      </c>
      <c r="D8478" s="13">
        <v>17</v>
      </c>
      <c r="E8478" s="83" t="s">
        <v>450</v>
      </c>
      <c r="F8478" s="13">
        <v>1</v>
      </c>
      <c r="G8478" s="13">
        <v>15</v>
      </c>
      <c r="H8478" s="13" t="s">
        <v>70</v>
      </c>
      <c r="I8478" s="13" t="s">
        <v>54</v>
      </c>
      <c r="J8478" s="13"/>
      <c r="K8478" s="13" t="s">
        <v>28</v>
      </c>
      <c r="L8478" s="12">
        <f t="shared" ca="1" si="1183"/>
        <v>1.7819664356025511</v>
      </c>
      <c r="M8478" s="101">
        <f t="shared" ca="1" si="1184"/>
        <v>5.6417057351176768E-2</v>
      </c>
      <c r="N8478" s="101">
        <f t="shared" ca="1" si="1191"/>
        <v>1098.4404712391017</v>
      </c>
      <c r="O8478" s="101">
        <f t="shared" ca="1" si="1185"/>
        <v>5.6417057351176768E-2</v>
      </c>
      <c r="Q8478" s="12">
        <f t="shared" ca="1" si="1186"/>
        <v>0</v>
      </c>
      <c r="R8478" s="101">
        <f t="shared" ca="1" si="1187"/>
        <v>0</v>
      </c>
      <c r="S8478" s="13"/>
      <c r="T8478" s="101">
        <f t="shared" ca="1" si="1188"/>
        <v>5.6417057351176768E-2</v>
      </c>
      <c r="U8478" s="101">
        <f t="shared" si="1189"/>
        <v>0</v>
      </c>
      <c r="V8478" s="101">
        <f t="shared" ca="1" si="1190"/>
        <v>95.751268926184579</v>
      </c>
    </row>
    <row r="8479" spans="2:22" x14ac:dyDescent="0.3">
      <c r="B8479" s="13">
        <v>2023</v>
      </c>
      <c r="C8479" s="13">
        <v>12</v>
      </c>
      <c r="D8479" s="13">
        <v>17</v>
      </c>
      <c r="E8479" s="83" t="s">
        <v>450</v>
      </c>
      <c r="F8479" s="13">
        <v>1</v>
      </c>
      <c r="G8479" s="13">
        <v>16</v>
      </c>
      <c r="H8479" s="13" t="s">
        <v>71</v>
      </c>
      <c r="I8479" s="13" t="s">
        <v>54</v>
      </c>
      <c r="J8479" s="13"/>
      <c r="K8479" s="13" t="s">
        <v>28</v>
      </c>
      <c r="L8479" s="12">
        <f t="shared" ca="1" si="1183"/>
        <v>1.6589010215336439</v>
      </c>
      <c r="M8479" s="101">
        <f t="shared" ca="1" si="1184"/>
        <v>0.14450686798579573</v>
      </c>
      <c r="N8479" s="101">
        <f t="shared" ca="1" si="1191"/>
        <v>1098.7679659491027</v>
      </c>
      <c r="O8479" s="101">
        <f t="shared" ca="1" si="1185"/>
        <v>0.46756125291925754</v>
      </c>
      <c r="Q8479" s="12">
        <f t="shared" ca="1" si="1186"/>
        <v>1.9710925199630691</v>
      </c>
      <c r="R8479" s="101">
        <f t="shared" ca="1" si="1187"/>
        <v>2.6427010342050843E-2</v>
      </c>
      <c r="S8479" s="13"/>
      <c r="T8479" s="101">
        <f t="shared" ca="1" si="1188"/>
        <v>0</v>
      </c>
      <c r="U8479" s="101">
        <f t="shared" ca="1" si="1189"/>
        <v>0.32749471000110025</v>
      </c>
      <c r="V8479" s="101">
        <f t="shared" ca="1" si="1190"/>
        <v>96.025909615501575</v>
      </c>
    </row>
    <row r="8480" spans="2:22" x14ac:dyDescent="0.3">
      <c r="B8480" s="13">
        <v>2023</v>
      </c>
      <c r="C8480" s="13">
        <v>12</v>
      </c>
      <c r="D8480" s="13">
        <v>17</v>
      </c>
      <c r="E8480" s="83" t="s">
        <v>450</v>
      </c>
      <c r="F8480" s="13">
        <v>1</v>
      </c>
      <c r="G8480" s="13">
        <v>17</v>
      </c>
      <c r="H8480" s="13" t="s">
        <v>71</v>
      </c>
      <c r="I8480" s="13" t="s">
        <v>54</v>
      </c>
      <c r="J8480" s="13"/>
      <c r="K8480" s="13" t="s">
        <v>28</v>
      </c>
      <c r="L8480" s="12">
        <f t="shared" ca="1" si="1183"/>
        <v>1.7383787715203141</v>
      </c>
      <c r="M8480" s="101">
        <f t="shared" ca="1" si="1184"/>
        <v>0.15143017478713458</v>
      </c>
      <c r="N8480" s="101">
        <f t="shared" ca="1" si="1191"/>
        <v>1099.1111508915803</v>
      </c>
      <c r="O8480" s="101">
        <f t="shared" ca="1" si="1185"/>
        <v>0.48996205675300047</v>
      </c>
      <c r="Q8480" s="12">
        <f t="shared" ca="1" si="1186"/>
        <v>5.6000000000000005</v>
      </c>
      <c r="R8480" s="101">
        <f t="shared" ca="1" si="1187"/>
        <v>0.32688623699080543</v>
      </c>
      <c r="S8480" s="13"/>
      <c r="T8480" s="101">
        <f t="shared" ca="1" si="1188"/>
        <v>0</v>
      </c>
      <c r="U8480" s="101">
        <f t="shared" ca="1" si="1189"/>
        <v>0.34318494247763537</v>
      </c>
      <c r="V8480" s="101">
        <f t="shared" ca="1" si="1190"/>
        <v>95.715322083997606</v>
      </c>
    </row>
    <row r="8481" spans="2:22" x14ac:dyDescent="0.3">
      <c r="B8481" s="13">
        <v>2023</v>
      </c>
      <c r="C8481" s="13">
        <v>12</v>
      </c>
      <c r="D8481" s="13">
        <v>17</v>
      </c>
      <c r="E8481" s="83" t="s">
        <v>450</v>
      </c>
      <c r="F8481" s="13">
        <v>1</v>
      </c>
      <c r="G8481" s="13">
        <v>18</v>
      </c>
      <c r="H8481" s="13" t="s">
        <v>71</v>
      </c>
      <c r="I8481" s="13" t="s">
        <v>54</v>
      </c>
      <c r="J8481" s="13"/>
      <c r="K8481" s="13" t="s">
        <v>28</v>
      </c>
      <c r="L8481" s="12">
        <f t="shared" ca="1" si="1183"/>
        <v>1.9876168080928776</v>
      </c>
      <c r="M8481" s="101">
        <f t="shared" ca="1" si="1184"/>
        <v>0.17314130015297058</v>
      </c>
      <c r="N8481" s="101">
        <f t="shared" ca="1" si="1191"/>
        <v>1099.5035395764446</v>
      </c>
      <c r="O8481" s="101">
        <f t="shared" ca="1" si="1185"/>
        <v>0.56020979736097753</v>
      </c>
      <c r="Q8481" s="12">
        <f t="shared" ca="1" si="1186"/>
        <v>0</v>
      </c>
      <c r="R8481" s="101">
        <f t="shared" ca="1" si="1187"/>
        <v>0</v>
      </c>
      <c r="S8481" s="13"/>
      <c r="T8481" s="101">
        <f t="shared" ca="1" si="1188"/>
        <v>0.17314130015297058</v>
      </c>
      <c r="U8481" s="101">
        <f t="shared" ca="1" si="1189"/>
        <v>0.39238868486433559</v>
      </c>
      <c r="V8481" s="101">
        <f t="shared" ca="1" si="1190"/>
        <v>96.280852069014912</v>
      </c>
    </row>
    <row r="8482" spans="2:22" x14ac:dyDescent="0.3">
      <c r="B8482" s="13">
        <v>2023</v>
      </c>
      <c r="C8482" s="13">
        <v>12</v>
      </c>
      <c r="D8482" s="13">
        <v>17</v>
      </c>
      <c r="E8482" s="83" t="s">
        <v>450</v>
      </c>
      <c r="F8482" s="13">
        <v>1</v>
      </c>
      <c r="G8482" s="13">
        <v>19</v>
      </c>
      <c r="H8482" s="13" t="s">
        <v>71</v>
      </c>
      <c r="I8482" s="13" t="s">
        <v>54</v>
      </c>
      <c r="J8482" s="13"/>
      <c r="K8482" s="13" t="s">
        <v>28</v>
      </c>
      <c r="L8482" s="12">
        <f t="shared" ca="1" si="1183"/>
        <v>2.1800482174547238</v>
      </c>
      <c r="M8482" s="101">
        <f t="shared" ca="1" si="1184"/>
        <v>0.189904000222481</v>
      </c>
      <c r="N8482" s="101">
        <f t="shared" ca="1" si="1191"/>
        <v>1099.9339174287072</v>
      </c>
      <c r="O8482" s="101">
        <f t="shared" ca="1" si="1185"/>
        <v>0.61444659008961389</v>
      </c>
      <c r="Q8482" s="12">
        <f t="shared" ca="1" si="1186"/>
        <v>0</v>
      </c>
      <c r="R8482" s="101">
        <f t="shared" ca="1" si="1187"/>
        <v>0</v>
      </c>
      <c r="S8482" s="13"/>
      <c r="T8482" s="101">
        <f t="shared" ca="1" si="1188"/>
        <v>0.189904000222481</v>
      </c>
      <c r="U8482" s="101">
        <f t="shared" ca="1" si="1189"/>
        <v>0.43037785226252007</v>
      </c>
      <c r="V8482" s="101">
        <f t="shared" ca="1" si="1190"/>
        <v>96.90113392149992</v>
      </c>
    </row>
    <row r="8483" spans="2:22" x14ac:dyDescent="0.3">
      <c r="B8483" s="13">
        <v>2023</v>
      </c>
      <c r="C8483" s="13">
        <v>12</v>
      </c>
      <c r="D8483" s="13">
        <v>17</v>
      </c>
      <c r="E8483" s="83" t="s">
        <v>450</v>
      </c>
      <c r="F8483" s="13">
        <v>1</v>
      </c>
      <c r="G8483" s="13">
        <v>20</v>
      </c>
      <c r="H8483" s="13" t="s">
        <v>69</v>
      </c>
      <c r="I8483" s="13" t="s">
        <v>54</v>
      </c>
      <c r="J8483" s="13"/>
      <c r="K8483" s="13" t="s">
        <v>28</v>
      </c>
      <c r="L8483" s="12">
        <f t="shared" ca="1" si="1183"/>
        <v>2.0753677266019293</v>
      </c>
      <c r="M8483" s="101">
        <f t="shared" ca="1" si="1184"/>
        <v>0.10930961816012362</v>
      </c>
      <c r="N8483" s="101">
        <f t="shared" ca="1" si="1191"/>
        <v>1099.9339174287072</v>
      </c>
      <c r="O8483" s="101">
        <f t="shared" ca="1" si="1185"/>
        <v>0.22393217770034815</v>
      </c>
      <c r="Q8483" s="12">
        <f t="shared" ca="1" si="1186"/>
        <v>0</v>
      </c>
      <c r="R8483" s="101">
        <f t="shared" ca="1" si="1187"/>
        <v>0</v>
      </c>
      <c r="S8483" s="13"/>
      <c r="T8483" s="101">
        <f t="shared" ca="1" si="1188"/>
        <v>0.10930961816012362</v>
      </c>
      <c r="U8483" s="101">
        <f t="shared" si="1189"/>
        <v>0</v>
      </c>
      <c r="V8483" s="101">
        <f t="shared" ca="1" si="1190"/>
        <v>97.010443539660045</v>
      </c>
    </row>
    <row r="8484" spans="2:22" x14ac:dyDescent="0.3">
      <c r="B8484" s="13">
        <v>2023</v>
      </c>
      <c r="C8484" s="13">
        <v>12</v>
      </c>
      <c r="D8484" s="13">
        <v>17</v>
      </c>
      <c r="E8484" s="83" t="s">
        <v>450</v>
      </c>
      <c r="F8484" s="13">
        <v>1</v>
      </c>
      <c r="G8484" s="13">
        <v>21</v>
      </c>
      <c r="H8484" s="13" t="s">
        <v>69</v>
      </c>
      <c r="I8484" s="13" t="s">
        <v>54</v>
      </c>
      <c r="J8484" s="13"/>
      <c r="K8484" s="13" t="s">
        <v>28</v>
      </c>
      <c r="L8484" s="12">
        <f t="shared" ca="1" si="1183"/>
        <v>2.3777480737493097</v>
      </c>
      <c r="M8484" s="101">
        <f t="shared" ca="1" si="1184"/>
        <v>0.12523599104437616</v>
      </c>
      <c r="N8484" s="101">
        <f t="shared" ca="1" si="1191"/>
        <v>1099.9339174287072</v>
      </c>
      <c r="O8484" s="101">
        <f t="shared" ca="1" si="1185"/>
        <v>0.25655901715755053</v>
      </c>
      <c r="Q8484" s="12">
        <f t="shared" ca="1" si="1186"/>
        <v>0</v>
      </c>
      <c r="R8484" s="101">
        <f t="shared" ca="1" si="1187"/>
        <v>0</v>
      </c>
      <c r="S8484" s="13"/>
      <c r="T8484" s="101">
        <f t="shared" ca="1" si="1188"/>
        <v>0.12523599104437616</v>
      </c>
      <c r="U8484" s="101">
        <f t="shared" si="1189"/>
        <v>0</v>
      </c>
      <c r="V8484" s="101">
        <f t="shared" ca="1" si="1190"/>
        <v>97.135679530704422</v>
      </c>
    </row>
    <row r="8485" spans="2:22" x14ac:dyDescent="0.3">
      <c r="B8485" s="13">
        <v>2023</v>
      </c>
      <c r="C8485" s="13">
        <v>12</v>
      </c>
      <c r="D8485" s="13">
        <v>17</v>
      </c>
      <c r="E8485" s="83" t="s">
        <v>450</v>
      </c>
      <c r="F8485" s="13">
        <v>1</v>
      </c>
      <c r="G8485" s="13">
        <v>22</v>
      </c>
      <c r="H8485" s="13" t="s">
        <v>69</v>
      </c>
      <c r="I8485" s="13" t="s">
        <v>54</v>
      </c>
      <c r="J8485" s="13"/>
      <c r="K8485" s="13" t="s">
        <v>28</v>
      </c>
      <c r="L8485" s="12">
        <f t="shared" ca="1" si="1183"/>
        <v>2.8279861151585513</v>
      </c>
      <c r="M8485" s="101">
        <f t="shared" ca="1" si="1184"/>
        <v>0.14895002868540089</v>
      </c>
      <c r="N8485" s="101">
        <f t="shared" ca="1" si="1191"/>
        <v>1099.9339174287072</v>
      </c>
      <c r="O8485" s="101">
        <f t="shared" ca="1" si="1185"/>
        <v>0.30513970182560768</v>
      </c>
      <c r="Q8485" s="12">
        <f t="shared" ca="1" si="1186"/>
        <v>0</v>
      </c>
      <c r="R8485" s="101">
        <f t="shared" ca="1" si="1187"/>
        <v>0</v>
      </c>
      <c r="S8485" s="13"/>
      <c r="T8485" s="101">
        <f t="shared" ca="1" si="1188"/>
        <v>0.14895002868540089</v>
      </c>
      <c r="U8485" s="101">
        <f t="shared" si="1189"/>
        <v>0</v>
      </c>
      <c r="V8485" s="101">
        <f t="shared" ca="1" si="1190"/>
        <v>97.284629559389828</v>
      </c>
    </row>
    <row r="8486" spans="2:22" x14ac:dyDescent="0.3">
      <c r="B8486" s="13">
        <v>2023</v>
      </c>
      <c r="C8486" s="13">
        <v>12</v>
      </c>
      <c r="D8486" s="13">
        <v>17</v>
      </c>
      <c r="E8486" s="83" t="s">
        <v>450</v>
      </c>
      <c r="F8486" s="13">
        <v>1</v>
      </c>
      <c r="G8486" s="13">
        <v>23</v>
      </c>
      <c r="H8486" s="13" t="s">
        <v>69</v>
      </c>
      <c r="I8486" s="13" t="s">
        <v>54</v>
      </c>
      <c r="J8486" s="13"/>
      <c r="K8486" s="13" t="s">
        <v>28</v>
      </c>
      <c r="L8486" s="12">
        <f t="shared" ca="1" si="1183"/>
        <v>2.389396866272516</v>
      </c>
      <c r="M8486" s="101">
        <f t="shared" ca="1" si="1184"/>
        <v>0.12584953294657342</v>
      </c>
      <c r="N8486" s="101">
        <f t="shared" ca="1" si="1191"/>
        <v>1099.9339174287072</v>
      </c>
      <c r="O8486" s="101">
        <f t="shared" ca="1" si="1185"/>
        <v>0.25781592187080449</v>
      </c>
      <c r="Q8486" s="12">
        <f t="shared" ca="1" si="1186"/>
        <v>0</v>
      </c>
      <c r="R8486" s="101">
        <f t="shared" ca="1" si="1187"/>
        <v>0</v>
      </c>
      <c r="S8486" s="13"/>
      <c r="T8486" s="101">
        <f t="shared" ca="1" si="1188"/>
        <v>0.12584953294657342</v>
      </c>
      <c r="U8486" s="101">
        <f t="shared" si="1189"/>
        <v>0</v>
      </c>
      <c r="V8486" s="101">
        <f t="shared" ca="1" si="1190"/>
        <v>97.410479092336402</v>
      </c>
    </row>
    <row r="8487" spans="2:22" x14ac:dyDescent="0.3">
      <c r="B8487" s="13">
        <v>2023</v>
      </c>
      <c r="C8487" s="13">
        <v>12</v>
      </c>
      <c r="D8487" s="13">
        <v>18</v>
      </c>
      <c r="E8487" s="83" t="s">
        <v>451</v>
      </c>
      <c r="F8487" s="13">
        <v>2</v>
      </c>
      <c r="G8487" s="13">
        <v>0</v>
      </c>
      <c r="H8487" s="13" t="s">
        <v>69</v>
      </c>
      <c r="I8487" s="13" t="s">
        <v>54</v>
      </c>
      <c r="J8487" s="13"/>
      <c r="K8487" s="13" t="s">
        <v>27</v>
      </c>
      <c r="L8487" s="12">
        <f t="shared" ca="1" si="1183"/>
        <v>2.9324946873075541</v>
      </c>
      <c r="M8487" s="101">
        <f t="shared" ca="1" si="1184"/>
        <v>0.15445449518048887</v>
      </c>
      <c r="N8487" s="101">
        <f t="shared" ca="1" si="1191"/>
        <v>1099.9339174287072</v>
      </c>
      <c r="O8487" s="101">
        <f t="shared" ca="1" si="1185"/>
        <v>0.31641617676048506</v>
      </c>
      <c r="Q8487" s="12">
        <f t="shared" ca="1" si="1186"/>
        <v>0</v>
      </c>
      <c r="R8487" s="101">
        <f t="shared" ca="1" si="1187"/>
        <v>0</v>
      </c>
      <c r="S8487" s="13"/>
      <c r="T8487" s="101">
        <f t="shared" ca="1" si="1188"/>
        <v>0.15445449518048887</v>
      </c>
      <c r="U8487" s="101">
        <f t="shared" si="1189"/>
        <v>0</v>
      </c>
      <c r="V8487" s="101">
        <f t="shared" ca="1" si="1190"/>
        <v>97.56493358751689</v>
      </c>
    </row>
    <row r="8488" spans="2:22" x14ac:dyDescent="0.3">
      <c r="B8488" s="13">
        <v>2023</v>
      </c>
      <c r="C8488" s="13">
        <v>12</v>
      </c>
      <c r="D8488" s="13">
        <v>18</v>
      </c>
      <c r="E8488" s="83" t="s">
        <v>451</v>
      </c>
      <c r="F8488" s="13">
        <v>2</v>
      </c>
      <c r="G8488" s="13">
        <v>1</v>
      </c>
      <c r="H8488" s="13" t="s">
        <v>69</v>
      </c>
      <c r="I8488" s="13" t="s">
        <v>54</v>
      </c>
      <c r="J8488" s="13"/>
      <c r="K8488" s="13" t="s">
        <v>27</v>
      </c>
      <c r="L8488" s="12">
        <f t="shared" ca="1" si="1183"/>
        <v>1.1262030521805364</v>
      </c>
      <c r="M8488" s="101">
        <f t="shared" ca="1" si="1184"/>
        <v>5.9317114758348853E-2</v>
      </c>
      <c r="N8488" s="101">
        <f t="shared" ca="1" si="1191"/>
        <v>1099.9339174287072</v>
      </c>
      <c r="O8488" s="101">
        <f t="shared" ca="1" si="1185"/>
        <v>0.12151730933027988</v>
      </c>
      <c r="Q8488" s="12">
        <f t="shared" ca="1" si="1186"/>
        <v>0</v>
      </c>
      <c r="R8488" s="101">
        <f t="shared" ca="1" si="1187"/>
        <v>0</v>
      </c>
      <c r="S8488" s="13"/>
      <c r="T8488" s="101">
        <f t="shared" ca="1" si="1188"/>
        <v>5.9317114758348853E-2</v>
      </c>
      <c r="U8488" s="101">
        <f t="shared" si="1189"/>
        <v>0</v>
      </c>
      <c r="V8488" s="101">
        <f t="shared" ca="1" si="1190"/>
        <v>97.624250702275233</v>
      </c>
    </row>
    <row r="8489" spans="2:22" x14ac:dyDescent="0.3">
      <c r="B8489" s="13">
        <v>2023</v>
      </c>
      <c r="C8489" s="13">
        <v>12</v>
      </c>
      <c r="D8489" s="13">
        <v>18</v>
      </c>
      <c r="E8489" s="83" t="s">
        <v>451</v>
      </c>
      <c r="F8489" s="13">
        <v>2</v>
      </c>
      <c r="G8489" s="13">
        <v>2</v>
      </c>
      <c r="H8489" s="13" t="s">
        <v>69</v>
      </c>
      <c r="I8489" s="13" t="s">
        <v>54</v>
      </c>
      <c r="J8489" s="13"/>
      <c r="K8489" s="13" t="s">
        <v>27</v>
      </c>
      <c r="L8489" s="12">
        <f t="shared" ca="1" si="1183"/>
        <v>1.3821500524824184</v>
      </c>
      <c r="M8489" s="101">
        <f t="shared" ca="1" si="1184"/>
        <v>7.2797843264248985E-2</v>
      </c>
      <c r="N8489" s="101">
        <f t="shared" ca="1" si="1191"/>
        <v>1099.9339174287072</v>
      </c>
      <c r="O8489" s="101">
        <f t="shared" ca="1" si="1185"/>
        <v>0.14913399066285293</v>
      </c>
      <c r="Q8489" s="12">
        <f t="shared" ca="1" si="1186"/>
        <v>0</v>
      </c>
      <c r="R8489" s="101">
        <f t="shared" ca="1" si="1187"/>
        <v>0</v>
      </c>
      <c r="S8489" s="13"/>
      <c r="T8489" s="101">
        <f t="shared" ca="1" si="1188"/>
        <v>7.2797843264248985E-2</v>
      </c>
      <c r="U8489" s="101">
        <f t="shared" si="1189"/>
        <v>0</v>
      </c>
      <c r="V8489" s="101">
        <f t="shared" ca="1" si="1190"/>
        <v>97.697048545539488</v>
      </c>
    </row>
    <row r="8490" spans="2:22" x14ac:dyDescent="0.3">
      <c r="B8490" s="13">
        <v>2023</v>
      </c>
      <c r="C8490" s="13">
        <v>12</v>
      </c>
      <c r="D8490" s="13">
        <v>18</v>
      </c>
      <c r="E8490" s="83" t="s">
        <v>451</v>
      </c>
      <c r="F8490" s="13">
        <v>2</v>
      </c>
      <c r="G8490" s="13">
        <v>3</v>
      </c>
      <c r="H8490" s="13" t="s">
        <v>69</v>
      </c>
      <c r="I8490" s="13" t="s">
        <v>54</v>
      </c>
      <c r="J8490" s="13"/>
      <c r="K8490" s="13" t="s">
        <v>27</v>
      </c>
      <c r="L8490" s="12">
        <f t="shared" ca="1" si="1183"/>
        <v>1.4280137595556919</v>
      </c>
      <c r="M8490" s="101">
        <f t="shared" ca="1" si="1184"/>
        <v>7.5213484715798293E-2</v>
      </c>
      <c r="N8490" s="101">
        <f t="shared" ca="1" si="1191"/>
        <v>1099.9339174287072</v>
      </c>
      <c r="O8490" s="101">
        <f t="shared" ca="1" si="1185"/>
        <v>0.15408268465605915</v>
      </c>
      <c r="Q8490" s="12">
        <f t="shared" ca="1" si="1186"/>
        <v>0</v>
      </c>
      <c r="R8490" s="101">
        <f t="shared" ca="1" si="1187"/>
        <v>0</v>
      </c>
      <c r="S8490" s="13"/>
      <c r="T8490" s="101">
        <f t="shared" ca="1" si="1188"/>
        <v>7.5213484715798293E-2</v>
      </c>
      <c r="U8490" s="101">
        <f t="shared" si="1189"/>
        <v>0</v>
      </c>
      <c r="V8490" s="101">
        <f t="shared" ca="1" si="1190"/>
        <v>97.772262030255291</v>
      </c>
    </row>
    <row r="8491" spans="2:22" x14ac:dyDescent="0.3">
      <c r="B8491" s="13">
        <v>2023</v>
      </c>
      <c r="C8491" s="13">
        <v>12</v>
      </c>
      <c r="D8491" s="13">
        <v>18</v>
      </c>
      <c r="E8491" s="83" t="s">
        <v>451</v>
      </c>
      <c r="F8491" s="13">
        <v>2</v>
      </c>
      <c r="G8491" s="13">
        <v>4</v>
      </c>
      <c r="H8491" s="13" t="s">
        <v>69</v>
      </c>
      <c r="I8491" s="13" t="s">
        <v>54</v>
      </c>
      <c r="J8491" s="13"/>
      <c r="K8491" s="13" t="s">
        <v>27</v>
      </c>
      <c r="L8491" s="12">
        <f t="shared" ca="1" si="1183"/>
        <v>1.2174868303201838</v>
      </c>
      <c r="M8491" s="101">
        <f t="shared" ca="1" si="1184"/>
        <v>6.4125031352964088E-2</v>
      </c>
      <c r="N8491" s="101">
        <f t="shared" ca="1" si="1191"/>
        <v>1099.9339174287072</v>
      </c>
      <c r="O8491" s="101">
        <f t="shared" ca="1" si="1185"/>
        <v>0.13136682899154783</v>
      </c>
      <c r="Q8491" s="12">
        <f t="shared" ca="1" si="1186"/>
        <v>0</v>
      </c>
      <c r="R8491" s="101">
        <f t="shared" ca="1" si="1187"/>
        <v>0</v>
      </c>
      <c r="S8491" s="13"/>
      <c r="T8491" s="101">
        <f t="shared" ca="1" si="1188"/>
        <v>6.4125031352964088E-2</v>
      </c>
      <c r="U8491" s="101">
        <f t="shared" si="1189"/>
        <v>0</v>
      </c>
      <c r="V8491" s="101">
        <f t="shared" ca="1" si="1190"/>
        <v>97.836387061608249</v>
      </c>
    </row>
    <row r="8492" spans="2:22" x14ac:dyDescent="0.3">
      <c r="B8492" s="13">
        <v>2023</v>
      </c>
      <c r="C8492" s="13">
        <v>12</v>
      </c>
      <c r="D8492" s="13">
        <v>18</v>
      </c>
      <c r="E8492" s="83" t="s">
        <v>451</v>
      </c>
      <c r="F8492" s="13">
        <v>2</v>
      </c>
      <c r="G8492" s="13">
        <v>5</v>
      </c>
      <c r="H8492" s="13" t="s">
        <v>69</v>
      </c>
      <c r="I8492" s="13" t="s">
        <v>54</v>
      </c>
      <c r="J8492" s="13"/>
      <c r="K8492" s="13" t="s">
        <v>27</v>
      </c>
      <c r="L8492" s="12">
        <f t="shared" ca="1" si="1183"/>
        <v>1.2490975781303291</v>
      </c>
      <c r="M8492" s="101">
        <f t="shared" ca="1" si="1184"/>
        <v>6.5789969440124441E-2</v>
      </c>
      <c r="N8492" s="101">
        <f t="shared" ca="1" si="1191"/>
        <v>1099.9339174287072</v>
      </c>
      <c r="O8492" s="101">
        <f t="shared" ca="1" si="1185"/>
        <v>0.1347776286802625</v>
      </c>
      <c r="Q8492" s="12">
        <f t="shared" ca="1" si="1186"/>
        <v>0</v>
      </c>
      <c r="R8492" s="101">
        <f t="shared" ca="1" si="1187"/>
        <v>0</v>
      </c>
      <c r="S8492" s="13"/>
      <c r="T8492" s="101">
        <f t="shared" ca="1" si="1188"/>
        <v>6.5789969440124441E-2</v>
      </c>
      <c r="U8492" s="101">
        <f t="shared" si="1189"/>
        <v>0</v>
      </c>
      <c r="V8492" s="101">
        <f t="shared" ca="1" si="1190"/>
        <v>97.902177031048367</v>
      </c>
    </row>
    <row r="8493" spans="2:22" x14ac:dyDescent="0.3">
      <c r="B8493" s="13">
        <v>2023</v>
      </c>
      <c r="C8493" s="13">
        <v>12</v>
      </c>
      <c r="D8493" s="13">
        <v>18</v>
      </c>
      <c r="E8493" s="83" t="s">
        <v>451</v>
      </c>
      <c r="F8493" s="13">
        <v>2</v>
      </c>
      <c r="G8493" s="13">
        <v>6</v>
      </c>
      <c r="H8493" s="13" t="s">
        <v>69</v>
      </c>
      <c r="I8493" s="13" t="s">
        <v>54</v>
      </c>
      <c r="J8493" s="13"/>
      <c r="K8493" s="13" t="s">
        <v>27</v>
      </c>
      <c r="L8493" s="12">
        <f t="shared" ca="1" si="1183"/>
        <v>1.0941842117173459</v>
      </c>
      <c r="M8493" s="101">
        <f t="shared" ca="1" si="1184"/>
        <v>5.7630682431152609E-2</v>
      </c>
      <c r="N8493" s="101">
        <f t="shared" ca="1" si="1191"/>
        <v>1099.9339174287072</v>
      </c>
      <c r="O8493" s="101">
        <f t="shared" ca="1" si="1185"/>
        <v>0.11806247644430162</v>
      </c>
      <c r="Q8493" s="12">
        <f t="shared" ca="1" si="1186"/>
        <v>0</v>
      </c>
      <c r="R8493" s="101">
        <f t="shared" ca="1" si="1187"/>
        <v>0</v>
      </c>
      <c r="S8493" s="13"/>
      <c r="T8493" s="101">
        <f t="shared" ca="1" si="1188"/>
        <v>5.7630682431152609E-2</v>
      </c>
      <c r="U8493" s="101">
        <f t="shared" si="1189"/>
        <v>0</v>
      </c>
      <c r="V8493" s="101">
        <f t="shared" ca="1" si="1190"/>
        <v>97.95980771347952</v>
      </c>
    </row>
    <row r="8494" spans="2:22" x14ac:dyDescent="0.3">
      <c r="B8494" s="13">
        <v>2023</v>
      </c>
      <c r="C8494" s="13">
        <v>12</v>
      </c>
      <c r="D8494" s="13">
        <v>18</v>
      </c>
      <c r="E8494" s="83" t="s">
        <v>451</v>
      </c>
      <c r="F8494" s="13">
        <v>2</v>
      </c>
      <c r="G8494" s="13">
        <v>7</v>
      </c>
      <c r="H8494" s="13" t="s">
        <v>69</v>
      </c>
      <c r="I8494" s="13" t="s">
        <v>54</v>
      </c>
      <c r="J8494" s="13"/>
      <c r="K8494" s="13" t="s">
        <v>27</v>
      </c>
      <c r="L8494" s="12">
        <f t="shared" ca="1" si="1183"/>
        <v>1.1187598732705799</v>
      </c>
      <c r="M8494" s="101">
        <f t="shared" ca="1" si="1184"/>
        <v>5.8925082525161446E-2</v>
      </c>
      <c r="N8494" s="101">
        <f t="shared" ca="1" si="1191"/>
        <v>1099.9339174287072</v>
      </c>
      <c r="O8494" s="101">
        <f t="shared" ca="1" si="1185"/>
        <v>0.12071419032589557</v>
      </c>
      <c r="Q8494" s="12">
        <f t="shared" ca="1" si="1186"/>
        <v>5.6000000000000005</v>
      </c>
      <c r="R8494" s="101">
        <f t="shared" ca="1" si="1187"/>
        <v>0.37933697672764544</v>
      </c>
      <c r="S8494" s="13"/>
      <c r="T8494" s="101">
        <f t="shared" ca="1" si="1188"/>
        <v>0</v>
      </c>
      <c r="U8494" s="101">
        <f t="shared" si="1189"/>
        <v>0</v>
      </c>
      <c r="V8494" s="101">
        <f t="shared" ca="1" si="1190"/>
        <v>97.201133760024234</v>
      </c>
    </row>
    <row r="8495" spans="2:22" x14ac:dyDescent="0.3">
      <c r="B8495" s="13">
        <v>2023</v>
      </c>
      <c r="C8495" s="13">
        <v>12</v>
      </c>
      <c r="D8495" s="13">
        <v>18</v>
      </c>
      <c r="E8495" s="83" t="s">
        <v>451</v>
      </c>
      <c r="F8495" s="13">
        <v>2</v>
      </c>
      <c r="G8495" s="13">
        <v>8</v>
      </c>
      <c r="H8495" s="13" t="s">
        <v>69</v>
      </c>
      <c r="I8495" s="13" t="s">
        <v>54</v>
      </c>
      <c r="J8495" s="13"/>
      <c r="K8495" s="13" t="s">
        <v>27</v>
      </c>
      <c r="L8495" s="12">
        <f t="shared" ca="1" si="1183"/>
        <v>1.3345302921969115</v>
      </c>
      <c r="M8495" s="101">
        <f t="shared" ca="1" si="1184"/>
        <v>7.0289710490011328E-2</v>
      </c>
      <c r="N8495" s="101">
        <f t="shared" ca="1" si="1191"/>
        <v>1099.9339174287072</v>
      </c>
      <c r="O8495" s="101">
        <f t="shared" ca="1" si="1185"/>
        <v>0.14399581852804674</v>
      </c>
      <c r="Q8495" s="12">
        <f t="shared" ca="1" si="1186"/>
        <v>5.6000000000000005</v>
      </c>
      <c r="R8495" s="101">
        <f t="shared" ca="1" si="1187"/>
        <v>0.36107201076553147</v>
      </c>
      <c r="S8495" s="13"/>
      <c r="T8495" s="101">
        <f t="shared" ca="1" si="1188"/>
        <v>0</v>
      </c>
      <c r="U8495" s="101">
        <f t="shared" si="1189"/>
        <v>0</v>
      </c>
      <c r="V8495" s="101">
        <f t="shared" ca="1" si="1190"/>
        <v>96.478989738493183</v>
      </c>
    </row>
    <row r="8496" spans="2:22" x14ac:dyDescent="0.3">
      <c r="B8496" s="13">
        <v>2023</v>
      </c>
      <c r="C8496" s="13">
        <v>12</v>
      </c>
      <c r="D8496" s="13">
        <v>18</v>
      </c>
      <c r="E8496" s="83" t="s">
        <v>451</v>
      </c>
      <c r="F8496" s="13">
        <v>2</v>
      </c>
      <c r="G8496" s="13">
        <v>9</v>
      </c>
      <c r="H8496" s="13" t="s">
        <v>69</v>
      </c>
      <c r="I8496" s="13" t="s">
        <v>54</v>
      </c>
      <c r="J8496" s="13"/>
      <c r="K8496" s="13" t="s">
        <v>27</v>
      </c>
      <c r="L8496" s="12">
        <f t="shared" ca="1" si="1183"/>
        <v>1.5023236007995433</v>
      </c>
      <c r="M8496" s="101">
        <f t="shared" ca="1" si="1184"/>
        <v>7.9127384054111946E-2</v>
      </c>
      <c r="N8496" s="101">
        <f t="shared" ca="1" si="1191"/>
        <v>1099.9339174287072</v>
      </c>
      <c r="O8496" s="101">
        <f t="shared" ca="1" si="1185"/>
        <v>0.16210071652627073</v>
      </c>
      <c r="Q8496" s="12">
        <f t="shared" ca="1" si="1186"/>
        <v>5.6000000000000005</v>
      </c>
      <c r="R8496" s="101">
        <f t="shared" ca="1" si="1187"/>
        <v>0.34686830719231876</v>
      </c>
      <c r="S8496" s="13"/>
      <c r="T8496" s="101">
        <f t="shared" ca="1" si="1188"/>
        <v>0</v>
      </c>
      <c r="U8496" s="101">
        <f t="shared" si="1189"/>
        <v>0</v>
      </c>
      <c r="V8496" s="101">
        <f t="shared" ca="1" si="1190"/>
        <v>95.785253124108536</v>
      </c>
    </row>
    <row r="8497" spans="2:22" x14ac:dyDescent="0.3">
      <c r="B8497" s="13">
        <v>2023</v>
      </c>
      <c r="C8497" s="13">
        <v>12</v>
      </c>
      <c r="D8497" s="13">
        <v>18</v>
      </c>
      <c r="E8497" s="83" t="s">
        <v>451</v>
      </c>
      <c r="F8497" s="13">
        <v>2</v>
      </c>
      <c r="G8497" s="13">
        <v>10</v>
      </c>
      <c r="H8497" s="13" t="s">
        <v>70</v>
      </c>
      <c r="I8497" s="13" t="s">
        <v>54</v>
      </c>
      <c r="J8497" s="13"/>
      <c r="K8497" s="13" t="s">
        <v>27</v>
      </c>
      <c r="L8497" s="12">
        <f t="shared" ca="1" si="1183"/>
        <v>1.3145436110582374</v>
      </c>
      <c r="M8497" s="101">
        <f t="shared" ca="1" si="1184"/>
        <v>4.1618450726103796E-2</v>
      </c>
      <c r="N8497" s="101">
        <f t="shared" ca="1" si="1191"/>
        <v>1099.9339174287072</v>
      </c>
      <c r="O8497" s="101">
        <f t="shared" ca="1" si="1185"/>
        <v>4.1618450726103796E-2</v>
      </c>
      <c r="Q8497" s="12">
        <f t="shared" ca="1" si="1186"/>
        <v>5.6000000000000005</v>
      </c>
      <c r="R8497" s="101">
        <f t="shared" ca="1" si="1187"/>
        <v>0.36276388332392029</v>
      </c>
      <c r="S8497" s="13"/>
      <c r="T8497" s="101">
        <f t="shared" ca="1" si="1188"/>
        <v>0</v>
      </c>
      <c r="U8497" s="101">
        <f t="shared" si="1189"/>
        <v>0</v>
      </c>
      <c r="V8497" s="101">
        <f t="shared" ca="1" si="1190"/>
        <v>95.059725357460692</v>
      </c>
    </row>
    <row r="8498" spans="2:22" x14ac:dyDescent="0.3">
      <c r="B8498" s="13">
        <v>2023</v>
      </c>
      <c r="C8498" s="13">
        <v>12</v>
      </c>
      <c r="D8498" s="13">
        <v>18</v>
      </c>
      <c r="E8498" s="83" t="s">
        <v>451</v>
      </c>
      <c r="F8498" s="13">
        <v>2</v>
      </c>
      <c r="G8498" s="13">
        <v>11</v>
      </c>
      <c r="H8498" s="13" t="s">
        <v>70</v>
      </c>
      <c r="I8498" s="13" t="s">
        <v>54</v>
      </c>
      <c r="J8498" s="13"/>
      <c r="K8498" s="13" t="s">
        <v>27</v>
      </c>
      <c r="L8498" s="12">
        <f t="shared" ca="1" si="1183"/>
        <v>1.2057092990422196</v>
      </c>
      <c r="M8498" s="101">
        <f t="shared" ca="1" si="1184"/>
        <v>3.8172756407676672E-2</v>
      </c>
      <c r="N8498" s="101">
        <f t="shared" ca="1" si="1191"/>
        <v>1099.9339174287072</v>
      </c>
      <c r="O8498" s="101">
        <f t="shared" ca="1" si="1185"/>
        <v>3.8172756407676672E-2</v>
      </c>
      <c r="Q8498" s="12">
        <f t="shared" ca="1" si="1186"/>
        <v>5.6000000000000005</v>
      </c>
      <c r="R8498" s="101">
        <f t="shared" ca="1" si="1187"/>
        <v>0.37197670783607611</v>
      </c>
      <c r="S8498" s="13"/>
      <c r="T8498" s="101">
        <f t="shared" ca="1" si="1188"/>
        <v>0</v>
      </c>
      <c r="U8498" s="101">
        <f t="shared" si="1189"/>
        <v>0</v>
      </c>
      <c r="V8498" s="101">
        <f t="shared" ca="1" si="1190"/>
        <v>94.315771941788526</v>
      </c>
    </row>
    <row r="8499" spans="2:22" x14ac:dyDescent="0.3">
      <c r="B8499" s="13">
        <v>2023</v>
      </c>
      <c r="C8499" s="13">
        <v>12</v>
      </c>
      <c r="D8499" s="13">
        <v>18</v>
      </c>
      <c r="E8499" s="83" t="s">
        <v>451</v>
      </c>
      <c r="F8499" s="13">
        <v>2</v>
      </c>
      <c r="G8499" s="13">
        <v>12</v>
      </c>
      <c r="H8499" s="13" t="s">
        <v>70</v>
      </c>
      <c r="I8499" s="13" t="s">
        <v>54</v>
      </c>
      <c r="J8499" s="13"/>
      <c r="K8499" s="13" t="s">
        <v>27</v>
      </c>
      <c r="L8499" s="12">
        <f t="shared" ca="1" si="1183"/>
        <v>1.8295271653517104</v>
      </c>
      <c r="M8499" s="101">
        <f t="shared" ca="1" si="1184"/>
        <v>5.7922830055035152E-2</v>
      </c>
      <c r="N8499" s="101">
        <f t="shared" ca="1" si="1191"/>
        <v>1099.9339174287072</v>
      </c>
      <c r="O8499" s="101">
        <f t="shared" ca="1" si="1185"/>
        <v>5.7922830055035152E-2</v>
      </c>
      <c r="Q8499" s="12">
        <f t="shared" ca="1" si="1186"/>
        <v>5.6000000000000005</v>
      </c>
      <c r="R8499" s="101">
        <f t="shared" ca="1" si="1187"/>
        <v>0.31917052545297775</v>
      </c>
      <c r="S8499" s="13"/>
      <c r="T8499" s="101">
        <f t="shared" ca="1" si="1188"/>
        <v>0</v>
      </c>
      <c r="U8499" s="101">
        <f t="shared" si="1189"/>
        <v>0</v>
      </c>
      <c r="V8499" s="101">
        <f t="shared" ca="1" si="1190"/>
        <v>93.677430890882576</v>
      </c>
    </row>
    <row r="8500" spans="2:22" x14ac:dyDescent="0.3">
      <c r="B8500" s="13">
        <v>2023</v>
      </c>
      <c r="C8500" s="13">
        <v>12</v>
      </c>
      <c r="D8500" s="13">
        <v>18</v>
      </c>
      <c r="E8500" s="83" t="s">
        <v>451</v>
      </c>
      <c r="F8500" s="13">
        <v>2</v>
      </c>
      <c r="G8500" s="13">
        <v>13</v>
      </c>
      <c r="H8500" s="13" t="s">
        <v>70</v>
      </c>
      <c r="I8500" s="13" t="s">
        <v>54</v>
      </c>
      <c r="J8500" s="13"/>
      <c r="K8500" s="13" t="s">
        <v>27</v>
      </c>
      <c r="L8500" s="12">
        <f t="shared" ca="1" si="1183"/>
        <v>1.4403289918219691</v>
      </c>
      <c r="M8500" s="101">
        <f t="shared" ca="1" si="1184"/>
        <v>4.5600815881083542E-2</v>
      </c>
      <c r="N8500" s="101">
        <f t="shared" ca="1" si="1191"/>
        <v>1099.9339174287072</v>
      </c>
      <c r="O8500" s="101">
        <f t="shared" ca="1" si="1185"/>
        <v>4.5600815881083542E-2</v>
      </c>
      <c r="Q8500" s="12">
        <f t="shared" ca="1" si="1186"/>
        <v>4.1703349895404749</v>
      </c>
      <c r="R8500" s="101">
        <f t="shared" ca="1" si="1187"/>
        <v>0.23109500770687152</v>
      </c>
      <c r="S8500" s="13"/>
      <c r="T8500" s="101">
        <f t="shared" ca="1" si="1188"/>
        <v>0</v>
      </c>
      <c r="U8500" s="101">
        <f t="shared" si="1189"/>
        <v>0</v>
      </c>
      <c r="V8500" s="101">
        <f t="shared" ca="1" si="1190"/>
        <v>93.215240875468837</v>
      </c>
    </row>
    <row r="8501" spans="2:22" x14ac:dyDescent="0.3">
      <c r="B8501" s="13">
        <v>2023</v>
      </c>
      <c r="C8501" s="13">
        <v>12</v>
      </c>
      <c r="D8501" s="13">
        <v>18</v>
      </c>
      <c r="E8501" s="83" t="s">
        <v>451</v>
      </c>
      <c r="F8501" s="13">
        <v>2</v>
      </c>
      <c r="G8501" s="13">
        <v>14</v>
      </c>
      <c r="H8501" s="13" t="s">
        <v>70</v>
      </c>
      <c r="I8501" s="13" t="s">
        <v>54</v>
      </c>
      <c r="J8501" s="13"/>
      <c r="K8501" s="13" t="s">
        <v>27</v>
      </c>
      <c r="L8501" s="12">
        <f t="shared" ca="1" si="1183"/>
        <v>1.4957786067107126</v>
      </c>
      <c r="M8501" s="101">
        <f t="shared" ca="1" si="1184"/>
        <v>4.7356350688461162E-2</v>
      </c>
      <c r="N8501" s="101">
        <f t="shared" ca="1" si="1191"/>
        <v>1099.9339174287072</v>
      </c>
      <c r="O8501" s="101">
        <f t="shared" ca="1" si="1185"/>
        <v>4.7356350688461162E-2</v>
      </c>
      <c r="Q8501" s="12">
        <f t="shared" ca="1" si="1186"/>
        <v>5.6000000000000005</v>
      </c>
      <c r="R8501" s="101">
        <f t="shared" ca="1" si="1187"/>
        <v>0.34742234094193825</v>
      </c>
      <c r="S8501" s="13"/>
      <c r="T8501" s="101">
        <f t="shared" ca="1" si="1188"/>
        <v>0</v>
      </c>
      <c r="U8501" s="101">
        <f t="shared" si="1189"/>
        <v>0</v>
      </c>
      <c r="V8501" s="101">
        <f t="shared" ca="1" si="1190"/>
        <v>92.520396193584972</v>
      </c>
    </row>
    <row r="8502" spans="2:22" x14ac:dyDescent="0.3">
      <c r="B8502" s="13">
        <v>2023</v>
      </c>
      <c r="C8502" s="13">
        <v>12</v>
      </c>
      <c r="D8502" s="13">
        <v>18</v>
      </c>
      <c r="E8502" s="83" t="s">
        <v>451</v>
      </c>
      <c r="F8502" s="13">
        <v>2</v>
      </c>
      <c r="G8502" s="13">
        <v>15</v>
      </c>
      <c r="H8502" s="13" t="s">
        <v>70</v>
      </c>
      <c r="I8502" s="13" t="s">
        <v>54</v>
      </c>
      <c r="J8502" s="13"/>
      <c r="K8502" s="13" t="s">
        <v>27</v>
      </c>
      <c r="L8502" s="12">
        <f t="shared" ca="1" si="1183"/>
        <v>1.6376251298506463</v>
      </c>
      <c r="M8502" s="101">
        <f t="shared" ca="1" si="1184"/>
        <v>5.1847211611071461E-2</v>
      </c>
      <c r="N8502" s="101">
        <f t="shared" ca="1" si="1191"/>
        <v>1099.9339174287072</v>
      </c>
      <c r="O8502" s="101">
        <f t="shared" ca="1" si="1185"/>
        <v>5.1847211611071461E-2</v>
      </c>
      <c r="Q8502" s="12">
        <f t="shared" ca="1" si="1186"/>
        <v>0</v>
      </c>
      <c r="R8502" s="101">
        <f t="shared" ca="1" si="1187"/>
        <v>0</v>
      </c>
      <c r="S8502" s="13"/>
      <c r="T8502" s="101">
        <f t="shared" ca="1" si="1188"/>
        <v>5.1847211611071461E-2</v>
      </c>
      <c r="U8502" s="101">
        <f t="shared" si="1189"/>
        <v>0</v>
      </c>
      <c r="V8502" s="101">
        <f t="shared" ca="1" si="1190"/>
        <v>92.572243405196048</v>
      </c>
    </row>
    <row r="8503" spans="2:22" x14ac:dyDescent="0.3">
      <c r="B8503" s="13">
        <v>2023</v>
      </c>
      <c r="C8503" s="13">
        <v>12</v>
      </c>
      <c r="D8503" s="13">
        <v>18</v>
      </c>
      <c r="E8503" s="83" t="s">
        <v>451</v>
      </c>
      <c r="F8503" s="13">
        <v>2</v>
      </c>
      <c r="G8503" s="13">
        <v>16</v>
      </c>
      <c r="H8503" s="13" t="s">
        <v>71</v>
      </c>
      <c r="I8503" s="13" t="s">
        <v>54</v>
      </c>
      <c r="J8503" s="13"/>
      <c r="K8503" s="13" t="s">
        <v>27</v>
      </c>
      <c r="L8503" s="12">
        <f t="shared" ca="1" si="1183"/>
        <v>2.0211542736154486</v>
      </c>
      <c r="M8503" s="101">
        <f t="shared" ca="1" si="1184"/>
        <v>0.17606274877464176</v>
      </c>
      <c r="N8503" s="101">
        <f t="shared" ca="1" si="1191"/>
        <v>1100.3329269682235</v>
      </c>
      <c r="O8503" s="101">
        <f t="shared" ca="1" si="1185"/>
        <v>0.56966233201851413</v>
      </c>
      <c r="Q8503" s="12">
        <f t="shared" ca="1" si="1186"/>
        <v>5.6000000000000005</v>
      </c>
      <c r="R8503" s="101">
        <f t="shared" ca="1" si="1187"/>
        <v>0.30294929073845234</v>
      </c>
      <c r="S8503" s="13"/>
      <c r="T8503" s="101">
        <f t="shared" ca="1" si="1188"/>
        <v>0</v>
      </c>
      <c r="U8503" s="101">
        <f t="shared" ca="1" si="1189"/>
        <v>0.39900953951624984</v>
      </c>
      <c r="V8503" s="101">
        <f t="shared" ca="1" si="1190"/>
        <v>92.365354363235397</v>
      </c>
    </row>
    <row r="8504" spans="2:22" x14ac:dyDescent="0.3">
      <c r="B8504" s="13">
        <v>2023</v>
      </c>
      <c r="C8504" s="13">
        <v>12</v>
      </c>
      <c r="D8504" s="13">
        <v>18</v>
      </c>
      <c r="E8504" s="83" t="s">
        <v>451</v>
      </c>
      <c r="F8504" s="13">
        <v>2</v>
      </c>
      <c r="G8504" s="13">
        <v>17</v>
      </c>
      <c r="H8504" s="13" t="s">
        <v>71</v>
      </c>
      <c r="I8504" s="13" t="s">
        <v>54</v>
      </c>
      <c r="J8504" s="13"/>
      <c r="K8504" s="13" t="s">
        <v>27</v>
      </c>
      <c r="L8504" s="12">
        <f t="shared" ca="1" si="1183"/>
        <v>2.604246513708703</v>
      </c>
      <c r="M8504" s="101">
        <f t="shared" ca="1" si="1184"/>
        <v>0.22685591380916514</v>
      </c>
      <c r="N8504" s="101">
        <f t="shared" ca="1" si="1191"/>
        <v>1100.8470486341382</v>
      </c>
      <c r="O8504" s="101">
        <f t="shared" ca="1" si="1185"/>
        <v>0.73400687988879787</v>
      </c>
      <c r="Q8504" s="12">
        <f t="shared" ca="1" si="1186"/>
        <v>3.7795451002401168</v>
      </c>
      <c r="R8504" s="101">
        <f t="shared" ca="1" si="1187"/>
        <v>9.9489025349884186E-2</v>
      </c>
      <c r="S8504" s="13"/>
      <c r="T8504" s="101">
        <f t="shared" ca="1" si="1188"/>
        <v>0</v>
      </c>
      <c r="U8504" s="101">
        <f t="shared" ca="1" si="1189"/>
        <v>0.5141216659146598</v>
      </c>
      <c r="V8504" s="101">
        <f t="shared" ca="1" si="1190"/>
        <v>92.68049797845029</v>
      </c>
    </row>
    <row r="8505" spans="2:22" x14ac:dyDescent="0.3">
      <c r="B8505" s="13">
        <v>2023</v>
      </c>
      <c r="C8505" s="13">
        <v>12</v>
      </c>
      <c r="D8505" s="13">
        <v>18</v>
      </c>
      <c r="E8505" s="83" t="s">
        <v>451</v>
      </c>
      <c r="F8505" s="13">
        <v>2</v>
      </c>
      <c r="G8505" s="13">
        <v>18</v>
      </c>
      <c r="H8505" s="13" t="s">
        <v>71</v>
      </c>
      <c r="I8505" s="13" t="s">
        <v>54</v>
      </c>
      <c r="J8505" s="13"/>
      <c r="K8505" s="13" t="s">
        <v>27</v>
      </c>
      <c r="L8505" s="12">
        <f t="shared" ca="1" si="1183"/>
        <v>2.4604548124918022</v>
      </c>
      <c r="M8505" s="101">
        <f t="shared" ca="1" si="1184"/>
        <v>0.2143302187161609</v>
      </c>
      <c r="N8505" s="101">
        <f t="shared" ca="1" si="1191"/>
        <v>1101.3327834217043</v>
      </c>
      <c r="O8505" s="101">
        <f t="shared" ca="1" si="1185"/>
        <v>0.69347918890081439</v>
      </c>
      <c r="Q8505" s="12">
        <f t="shared" ca="1" si="1186"/>
        <v>0</v>
      </c>
      <c r="R8505" s="101">
        <f t="shared" ca="1" si="1187"/>
        <v>0</v>
      </c>
      <c r="S8505" s="13"/>
      <c r="T8505" s="101">
        <f t="shared" ca="1" si="1188"/>
        <v>0.2143302187161609</v>
      </c>
      <c r="U8505" s="101">
        <f t="shared" ca="1" si="1189"/>
        <v>0.48573478756608995</v>
      </c>
      <c r="V8505" s="101">
        <f t="shared" ca="1" si="1190"/>
        <v>93.380562984732535</v>
      </c>
    </row>
    <row r="8506" spans="2:22" x14ac:dyDescent="0.3">
      <c r="B8506" s="13">
        <v>2023</v>
      </c>
      <c r="C8506" s="13">
        <v>12</v>
      </c>
      <c r="D8506" s="13">
        <v>18</v>
      </c>
      <c r="E8506" s="83" t="s">
        <v>451</v>
      </c>
      <c r="F8506" s="13">
        <v>2</v>
      </c>
      <c r="G8506" s="13">
        <v>19</v>
      </c>
      <c r="H8506" s="13" t="s">
        <v>71</v>
      </c>
      <c r="I8506" s="13" t="s">
        <v>54</v>
      </c>
      <c r="J8506" s="13"/>
      <c r="K8506" s="13" t="s">
        <v>27</v>
      </c>
      <c r="L8506" s="12">
        <f t="shared" ca="1" si="1183"/>
        <v>1.8328855330510136</v>
      </c>
      <c r="M8506" s="101">
        <f t="shared" ca="1" si="1184"/>
        <v>0.15966265878407382</v>
      </c>
      <c r="N8506" s="101">
        <f t="shared" ca="1" si="1191"/>
        <v>1101.6946255740208</v>
      </c>
      <c r="O8506" s="101">
        <f t="shared" ca="1" si="1185"/>
        <v>0.5165987874904282</v>
      </c>
      <c r="Q8506" s="12">
        <f t="shared" ca="1" si="1186"/>
        <v>0</v>
      </c>
      <c r="R8506" s="101">
        <f t="shared" ca="1" si="1187"/>
        <v>0</v>
      </c>
      <c r="S8506" s="13"/>
      <c r="T8506" s="101">
        <f t="shared" ca="1" si="1188"/>
        <v>0.15966265878407382</v>
      </c>
      <c r="U8506" s="101">
        <f t="shared" ca="1" si="1189"/>
        <v>0.36184215231648764</v>
      </c>
      <c r="V8506" s="101">
        <f t="shared" ca="1" si="1190"/>
        <v>93.902067795833091</v>
      </c>
    </row>
    <row r="8507" spans="2:22" x14ac:dyDescent="0.3">
      <c r="B8507" s="13">
        <v>2023</v>
      </c>
      <c r="C8507" s="13">
        <v>12</v>
      </c>
      <c r="D8507" s="13">
        <v>18</v>
      </c>
      <c r="E8507" s="83" t="s">
        <v>451</v>
      </c>
      <c r="F8507" s="13">
        <v>2</v>
      </c>
      <c r="G8507" s="13">
        <v>20</v>
      </c>
      <c r="H8507" s="13" t="s">
        <v>69</v>
      </c>
      <c r="I8507" s="13" t="s">
        <v>54</v>
      </c>
      <c r="J8507" s="13"/>
      <c r="K8507" s="13" t="s">
        <v>27</v>
      </c>
      <c r="L8507" s="12">
        <f t="shared" ca="1" si="1183"/>
        <v>2.3254491505717878</v>
      </c>
      <c r="M8507" s="101">
        <f t="shared" ca="1" si="1184"/>
        <v>0.12248140676061607</v>
      </c>
      <c r="N8507" s="101">
        <f t="shared" ca="1" si="1191"/>
        <v>1101.6946255740208</v>
      </c>
      <c r="O8507" s="101">
        <f t="shared" ca="1" si="1185"/>
        <v>0.25091596334669591</v>
      </c>
      <c r="Q8507" s="12">
        <f t="shared" ca="1" si="1186"/>
        <v>0</v>
      </c>
      <c r="R8507" s="101">
        <f t="shared" ca="1" si="1187"/>
        <v>0</v>
      </c>
      <c r="S8507" s="13"/>
      <c r="T8507" s="101">
        <f t="shared" ca="1" si="1188"/>
        <v>0.12248140676061607</v>
      </c>
      <c r="U8507" s="101">
        <f t="shared" si="1189"/>
        <v>0</v>
      </c>
      <c r="V8507" s="101">
        <f t="shared" ca="1" si="1190"/>
        <v>94.024549202593704</v>
      </c>
    </row>
    <row r="8508" spans="2:22" x14ac:dyDescent="0.3">
      <c r="B8508" s="13">
        <v>2023</v>
      </c>
      <c r="C8508" s="13">
        <v>12</v>
      </c>
      <c r="D8508" s="13">
        <v>18</v>
      </c>
      <c r="E8508" s="83" t="s">
        <v>451</v>
      </c>
      <c r="F8508" s="13">
        <v>2</v>
      </c>
      <c r="G8508" s="13">
        <v>21</v>
      </c>
      <c r="H8508" s="13" t="s">
        <v>69</v>
      </c>
      <c r="I8508" s="13" t="s">
        <v>54</v>
      </c>
      <c r="J8508" s="13"/>
      <c r="K8508" s="13" t="s">
        <v>27</v>
      </c>
      <c r="L8508" s="12">
        <f t="shared" ca="1" si="1183"/>
        <v>1.8173071363629405</v>
      </c>
      <c r="M8508" s="101">
        <f t="shared" ca="1" si="1184"/>
        <v>9.5717566872236079E-2</v>
      </c>
      <c r="N8508" s="101">
        <f t="shared" ca="1" si="1191"/>
        <v>1101.6946255740208</v>
      </c>
      <c r="O8508" s="101">
        <f t="shared" ca="1" si="1185"/>
        <v>0.19608744001356126</v>
      </c>
      <c r="Q8508" s="12">
        <f t="shared" ca="1" si="1186"/>
        <v>0</v>
      </c>
      <c r="R8508" s="101">
        <f t="shared" ca="1" si="1187"/>
        <v>0</v>
      </c>
      <c r="S8508" s="13"/>
      <c r="T8508" s="101">
        <f t="shared" ca="1" si="1188"/>
        <v>9.5717566872236079E-2</v>
      </c>
      <c r="U8508" s="101">
        <f t="shared" si="1189"/>
        <v>0</v>
      </c>
      <c r="V8508" s="101">
        <f t="shared" ca="1" si="1190"/>
        <v>94.120266769465943</v>
      </c>
    </row>
    <row r="8509" spans="2:22" x14ac:dyDescent="0.3">
      <c r="B8509" s="13">
        <v>2023</v>
      </c>
      <c r="C8509" s="13">
        <v>12</v>
      </c>
      <c r="D8509" s="13">
        <v>18</v>
      </c>
      <c r="E8509" s="83" t="s">
        <v>451</v>
      </c>
      <c r="F8509" s="13">
        <v>2</v>
      </c>
      <c r="G8509" s="13">
        <v>22</v>
      </c>
      <c r="H8509" s="13" t="s">
        <v>69</v>
      </c>
      <c r="I8509" s="13" t="s">
        <v>54</v>
      </c>
      <c r="J8509" s="13"/>
      <c r="K8509" s="13" t="s">
        <v>27</v>
      </c>
      <c r="L8509" s="12">
        <f t="shared" ca="1" si="1183"/>
        <v>1.6933461644419023</v>
      </c>
      <c r="M8509" s="101">
        <f t="shared" ca="1" si="1184"/>
        <v>8.9188542481155E-2</v>
      </c>
      <c r="N8509" s="101">
        <f t="shared" ca="1" si="1191"/>
        <v>1101.6946255740208</v>
      </c>
      <c r="O8509" s="101">
        <f t="shared" ca="1" si="1185"/>
        <v>0.18271205114328126</v>
      </c>
      <c r="Q8509" s="12">
        <f t="shared" ca="1" si="1186"/>
        <v>0</v>
      </c>
      <c r="R8509" s="101">
        <f t="shared" ca="1" si="1187"/>
        <v>0</v>
      </c>
      <c r="S8509" s="13"/>
      <c r="T8509" s="101">
        <f t="shared" ca="1" si="1188"/>
        <v>8.9188542481155E-2</v>
      </c>
      <c r="U8509" s="101">
        <f t="shared" si="1189"/>
        <v>0</v>
      </c>
      <c r="V8509" s="101">
        <f t="shared" ca="1" si="1190"/>
        <v>94.209455311947096</v>
      </c>
    </row>
    <row r="8510" spans="2:22" x14ac:dyDescent="0.3">
      <c r="B8510" s="13">
        <v>2023</v>
      </c>
      <c r="C8510" s="13">
        <v>12</v>
      </c>
      <c r="D8510" s="13">
        <v>18</v>
      </c>
      <c r="E8510" s="83" t="s">
        <v>451</v>
      </c>
      <c r="F8510" s="13">
        <v>2</v>
      </c>
      <c r="G8510" s="13">
        <v>23</v>
      </c>
      <c r="H8510" s="13" t="s">
        <v>69</v>
      </c>
      <c r="I8510" s="13" t="s">
        <v>54</v>
      </c>
      <c r="J8510" s="13"/>
      <c r="K8510" s="13" t="s">
        <v>27</v>
      </c>
      <c r="L8510" s="12">
        <f t="shared" ca="1" si="1183"/>
        <v>2.0476152877083793</v>
      </c>
      <c r="M8510" s="101">
        <f t="shared" ca="1" si="1184"/>
        <v>0.10784789720360034</v>
      </c>
      <c r="N8510" s="101">
        <f t="shared" ca="1" si="1191"/>
        <v>1101.6946255740208</v>
      </c>
      <c r="O8510" s="101">
        <f t="shared" ca="1" si="1185"/>
        <v>0.22093768954373411</v>
      </c>
      <c r="Q8510" s="12">
        <f t="shared" ca="1" si="1186"/>
        <v>0</v>
      </c>
      <c r="R8510" s="101">
        <f t="shared" ca="1" si="1187"/>
        <v>0</v>
      </c>
      <c r="S8510" s="13"/>
      <c r="T8510" s="101">
        <f t="shared" ca="1" si="1188"/>
        <v>0.10784789720360034</v>
      </c>
      <c r="U8510" s="101">
        <f t="shared" si="1189"/>
        <v>0</v>
      </c>
      <c r="V8510" s="101">
        <f t="shared" ca="1" si="1190"/>
        <v>94.317303209150694</v>
      </c>
    </row>
    <row r="8511" spans="2:22" x14ac:dyDescent="0.3">
      <c r="B8511" s="13">
        <v>2023</v>
      </c>
      <c r="C8511" s="13">
        <v>12</v>
      </c>
      <c r="D8511" s="13">
        <v>19</v>
      </c>
      <c r="E8511" s="83" t="s">
        <v>452</v>
      </c>
      <c r="F8511" s="13">
        <v>3</v>
      </c>
      <c r="G8511" s="13">
        <v>0</v>
      </c>
      <c r="H8511" s="13" t="s">
        <v>69</v>
      </c>
      <c r="I8511" s="13" t="s">
        <v>54</v>
      </c>
      <c r="J8511" s="13"/>
      <c r="K8511" s="13" t="s">
        <v>27</v>
      </c>
      <c r="L8511" s="12">
        <f t="shared" ca="1" si="1183"/>
        <v>2.1133583525518866</v>
      </c>
      <c r="M8511" s="101">
        <f t="shared" ca="1" si="1184"/>
        <v>0.11131058442890787</v>
      </c>
      <c r="N8511" s="101">
        <f t="shared" ca="1" si="1191"/>
        <v>1101.6946255740208</v>
      </c>
      <c r="O8511" s="101">
        <f t="shared" ca="1" si="1185"/>
        <v>0.22803136624034856</v>
      </c>
      <c r="Q8511" s="12">
        <f t="shared" ca="1" si="1186"/>
        <v>0</v>
      </c>
      <c r="R8511" s="101">
        <f t="shared" ca="1" si="1187"/>
        <v>0</v>
      </c>
      <c r="S8511" s="13"/>
      <c r="T8511" s="101">
        <f t="shared" ca="1" si="1188"/>
        <v>0.11131058442890787</v>
      </c>
      <c r="U8511" s="101">
        <f t="shared" si="1189"/>
        <v>0</v>
      </c>
      <c r="V8511" s="101">
        <f t="shared" ca="1" si="1190"/>
        <v>94.428613793579601</v>
      </c>
    </row>
    <row r="8512" spans="2:22" x14ac:dyDescent="0.3">
      <c r="B8512" s="13">
        <v>2023</v>
      </c>
      <c r="C8512" s="13">
        <v>12</v>
      </c>
      <c r="D8512" s="13">
        <v>19</v>
      </c>
      <c r="E8512" s="83" t="s">
        <v>452</v>
      </c>
      <c r="F8512" s="13">
        <v>3</v>
      </c>
      <c r="G8512" s="13">
        <v>1</v>
      </c>
      <c r="H8512" s="13" t="s">
        <v>69</v>
      </c>
      <c r="I8512" s="13" t="s">
        <v>54</v>
      </c>
      <c r="J8512" s="13"/>
      <c r="K8512" s="13" t="s">
        <v>27</v>
      </c>
      <c r="L8512" s="12">
        <f t="shared" ref="L8512:L8575" ca="1" si="1192">IF(K8512="Weekday",_xlfn.NORM.INV(RAND(),VLOOKUP(G8512,$J$5:$N$28,4),VLOOKUP(G8512,$J$5:$N$28,5)),_xlfn.NORM.INV(RAND(),VLOOKUP(G8512,$P$5:$T$28,4),VLOOKUP(G8512,$P$5:$T$28,5)))*VLOOKUP(C8512,$P$32:$R$43,3)</f>
        <v>1.0200458626598814</v>
      </c>
      <c r="M8512" s="101">
        <f t="shared" ref="M8512:M8575" ca="1" si="1193">IF(I8512="Winter",VLOOKUP(G8512,$J$40:$L$43,3),VLOOKUP(G8512,$J$40:$L$43,2))*L8512</f>
        <v>5.3725815586295952E-2</v>
      </c>
      <c r="N8512" s="101">
        <f t="shared" ca="1" si="1191"/>
        <v>1101.6946255740208</v>
      </c>
      <c r="O8512" s="101">
        <f t="shared" ref="O8512:O8575" ca="1" si="1194">IF(I8512="Winter",VLOOKUP(G8512,$J$46:$L$49,3),VLOOKUP(G8512,$J$46:$L$49,2))*L8512</f>
        <v>0.1100629485810012</v>
      </c>
      <c r="Q8512" s="12">
        <f t="shared" ref="Q8512:Q8575" ca="1" si="1195">MIN(MAX(AND(IF(G8512&gt;=VLOOKUP(C8512,$O$46:$T$57,5),1,0),IF(G8512&lt;=VLOOKUP(C8512,$O$46:$T$57,6),1,0))*$G$50*_xlfn.NORM.INV(RAND(),VLOOKUP(C8512,$B$4:$F$15,4),VLOOKUP(C8512,$B$4:$F$15,4)),0),0.2)*$G$51</f>
        <v>0</v>
      </c>
      <c r="R8512" s="101">
        <f t="shared" ref="R8512:R8575" ca="1" si="1196">MAX(Q8512-L8512,0)*$G$52</f>
        <v>0</v>
      </c>
      <c r="S8512" s="13"/>
      <c r="T8512" s="101">
        <f t="shared" ref="T8512:T8575" ca="1" si="1197">MAX(L8512-Q8512,0)*IF(I8512="Winter",VLOOKUP(G8512,$J$40:$L$43,3),VLOOKUP(G8512,$J$40:$L$43,2))</f>
        <v>5.3725815586295952E-2</v>
      </c>
      <c r="U8512" s="101">
        <f t="shared" si="1189"/>
        <v>0</v>
      </c>
      <c r="V8512" s="101">
        <f t="shared" ca="1" si="1190"/>
        <v>94.482339609165891</v>
      </c>
    </row>
    <row r="8513" spans="2:22" x14ac:dyDescent="0.3">
      <c r="B8513" s="13">
        <v>2023</v>
      </c>
      <c r="C8513" s="13">
        <v>12</v>
      </c>
      <c r="D8513" s="13">
        <v>19</v>
      </c>
      <c r="E8513" s="83" t="s">
        <v>452</v>
      </c>
      <c r="F8513" s="13">
        <v>3</v>
      </c>
      <c r="G8513" s="13">
        <v>2</v>
      </c>
      <c r="H8513" s="13" t="s">
        <v>69</v>
      </c>
      <c r="I8513" s="13" t="s">
        <v>54</v>
      </c>
      <c r="J8513" s="13"/>
      <c r="K8513" s="13" t="s">
        <v>27</v>
      </c>
      <c r="L8513" s="12">
        <f t="shared" ca="1" si="1192"/>
        <v>1.1158974661445529</v>
      </c>
      <c r="M8513" s="101">
        <f t="shared" ca="1" si="1193"/>
        <v>5.8774319541833604E-2</v>
      </c>
      <c r="N8513" s="101">
        <f t="shared" ca="1" si="1191"/>
        <v>1101.6946255740208</v>
      </c>
      <c r="O8513" s="101">
        <f t="shared" ca="1" si="1194"/>
        <v>0.12040533659699725</v>
      </c>
      <c r="Q8513" s="12">
        <f t="shared" ca="1" si="1195"/>
        <v>0</v>
      </c>
      <c r="R8513" s="101">
        <f t="shared" ca="1" si="1196"/>
        <v>0</v>
      </c>
      <c r="S8513" s="13"/>
      <c r="T8513" s="101">
        <f t="shared" ca="1" si="1197"/>
        <v>5.8774319541833604E-2</v>
      </c>
      <c r="U8513" s="101">
        <f t="shared" ref="U8513:U8576" si="1198">IF(H8513="On-Peak",IF(I8513="Winter",((L8513*$D$48)/60),((L8513*$D$47)/60)),0)</f>
        <v>0</v>
      </c>
      <c r="V8513" s="101">
        <f t="shared" ref="V8513:V8576" ca="1" si="1199">V8512+MAX(T8513-R8513,0)-MAX(R8513-T8513,0)+MAX(U8513-R8513,0)-MAX(R8513-U8513,0)</f>
        <v>94.54111392870773</v>
      </c>
    </row>
    <row r="8514" spans="2:22" x14ac:dyDescent="0.3">
      <c r="B8514" s="13">
        <v>2023</v>
      </c>
      <c r="C8514" s="13">
        <v>12</v>
      </c>
      <c r="D8514" s="13">
        <v>19</v>
      </c>
      <c r="E8514" s="83" t="s">
        <v>452</v>
      </c>
      <c r="F8514" s="13">
        <v>3</v>
      </c>
      <c r="G8514" s="13">
        <v>3</v>
      </c>
      <c r="H8514" s="13" t="s">
        <v>69</v>
      </c>
      <c r="I8514" s="13" t="s">
        <v>54</v>
      </c>
      <c r="J8514" s="13"/>
      <c r="K8514" s="13" t="s">
        <v>27</v>
      </c>
      <c r="L8514" s="12">
        <f t="shared" ca="1" si="1192"/>
        <v>1.0650943205894838</v>
      </c>
      <c r="M8514" s="101">
        <f t="shared" ca="1" si="1193"/>
        <v>5.6098517865448116E-2</v>
      </c>
      <c r="N8514" s="101">
        <f t="shared" ca="1" si="1191"/>
        <v>1101.6946255740208</v>
      </c>
      <c r="O8514" s="101">
        <f t="shared" ca="1" si="1194"/>
        <v>0.1149236771916053</v>
      </c>
      <c r="Q8514" s="12">
        <f t="shared" ca="1" si="1195"/>
        <v>0</v>
      </c>
      <c r="R8514" s="101">
        <f t="shared" ca="1" si="1196"/>
        <v>0</v>
      </c>
      <c r="S8514" s="13"/>
      <c r="T8514" s="101">
        <f t="shared" ca="1" si="1197"/>
        <v>5.6098517865448116E-2</v>
      </c>
      <c r="U8514" s="101">
        <f t="shared" si="1198"/>
        <v>0</v>
      </c>
      <c r="V8514" s="101">
        <f t="shared" ca="1" si="1199"/>
        <v>94.597212446573181</v>
      </c>
    </row>
    <row r="8515" spans="2:22" x14ac:dyDescent="0.3">
      <c r="B8515" s="13">
        <v>2023</v>
      </c>
      <c r="C8515" s="13">
        <v>12</v>
      </c>
      <c r="D8515" s="13">
        <v>19</v>
      </c>
      <c r="E8515" s="83" t="s">
        <v>452</v>
      </c>
      <c r="F8515" s="13">
        <v>3</v>
      </c>
      <c r="G8515" s="13">
        <v>4</v>
      </c>
      <c r="H8515" s="13" t="s">
        <v>69</v>
      </c>
      <c r="I8515" s="13" t="s">
        <v>54</v>
      </c>
      <c r="J8515" s="13"/>
      <c r="K8515" s="13" t="s">
        <v>27</v>
      </c>
      <c r="L8515" s="12">
        <f t="shared" ca="1" si="1192"/>
        <v>1.2672192693382802</v>
      </c>
      <c r="M8515" s="101">
        <f t="shared" ca="1" si="1193"/>
        <v>6.6744438916047227E-2</v>
      </c>
      <c r="N8515" s="101">
        <f t="shared" ca="1" si="1191"/>
        <v>1101.6946255740208</v>
      </c>
      <c r="O8515" s="101">
        <f t="shared" ca="1" si="1194"/>
        <v>0.13673295916160044</v>
      </c>
      <c r="Q8515" s="12">
        <f t="shared" ca="1" si="1195"/>
        <v>0</v>
      </c>
      <c r="R8515" s="101">
        <f t="shared" ca="1" si="1196"/>
        <v>0</v>
      </c>
      <c r="S8515" s="13"/>
      <c r="T8515" s="101">
        <f t="shared" ca="1" si="1197"/>
        <v>6.6744438916047227E-2</v>
      </c>
      <c r="U8515" s="101">
        <f t="shared" si="1198"/>
        <v>0</v>
      </c>
      <c r="V8515" s="101">
        <f t="shared" ca="1" si="1199"/>
        <v>94.663956885489227</v>
      </c>
    </row>
    <row r="8516" spans="2:22" x14ac:dyDescent="0.3">
      <c r="B8516" s="13">
        <v>2023</v>
      </c>
      <c r="C8516" s="13">
        <v>12</v>
      </c>
      <c r="D8516" s="13">
        <v>19</v>
      </c>
      <c r="E8516" s="83" t="s">
        <v>452</v>
      </c>
      <c r="F8516" s="13">
        <v>3</v>
      </c>
      <c r="G8516" s="13">
        <v>5</v>
      </c>
      <c r="H8516" s="13" t="s">
        <v>69</v>
      </c>
      <c r="I8516" s="13" t="s">
        <v>54</v>
      </c>
      <c r="J8516" s="13"/>
      <c r="K8516" s="13" t="s">
        <v>27</v>
      </c>
      <c r="L8516" s="12">
        <f t="shared" ca="1" si="1192"/>
        <v>1.2332027889130235</v>
      </c>
      <c r="M8516" s="101">
        <f t="shared" ca="1" si="1193"/>
        <v>6.4952790892048945E-2</v>
      </c>
      <c r="N8516" s="101">
        <f t="shared" ca="1" si="1191"/>
        <v>1101.6946255740208</v>
      </c>
      <c r="O8516" s="101">
        <f t="shared" ca="1" si="1194"/>
        <v>0.13306258092371523</v>
      </c>
      <c r="Q8516" s="12">
        <f t="shared" ca="1" si="1195"/>
        <v>0</v>
      </c>
      <c r="R8516" s="101">
        <f t="shared" ca="1" si="1196"/>
        <v>0</v>
      </c>
      <c r="S8516" s="13"/>
      <c r="T8516" s="101">
        <f t="shared" ca="1" si="1197"/>
        <v>6.4952790892048945E-2</v>
      </c>
      <c r="U8516" s="101">
        <f t="shared" si="1198"/>
        <v>0</v>
      </c>
      <c r="V8516" s="101">
        <f t="shared" ca="1" si="1199"/>
        <v>94.728909676381278</v>
      </c>
    </row>
    <row r="8517" spans="2:22" x14ac:dyDescent="0.3">
      <c r="B8517" s="13">
        <v>2023</v>
      </c>
      <c r="C8517" s="13">
        <v>12</v>
      </c>
      <c r="D8517" s="13">
        <v>19</v>
      </c>
      <c r="E8517" s="83" t="s">
        <v>452</v>
      </c>
      <c r="F8517" s="13">
        <v>3</v>
      </c>
      <c r="G8517" s="13">
        <v>6</v>
      </c>
      <c r="H8517" s="13" t="s">
        <v>69</v>
      </c>
      <c r="I8517" s="13" t="s">
        <v>54</v>
      </c>
      <c r="J8517" s="13"/>
      <c r="K8517" s="13" t="s">
        <v>27</v>
      </c>
      <c r="L8517" s="12">
        <f t="shared" ca="1" si="1192"/>
        <v>1.3202447693609243</v>
      </c>
      <c r="M8517" s="101">
        <f t="shared" ca="1" si="1193"/>
        <v>6.9537292002239889E-2</v>
      </c>
      <c r="N8517" s="101">
        <f t="shared" ca="1" si="1191"/>
        <v>1101.6946255740208</v>
      </c>
      <c r="O8517" s="101">
        <f t="shared" ca="1" si="1194"/>
        <v>0.14245441061404374</v>
      </c>
      <c r="Q8517" s="12">
        <f t="shared" ca="1" si="1195"/>
        <v>0</v>
      </c>
      <c r="R8517" s="101">
        <f t="shared" ca="1" si="1196"/>
        <v>0</v>
      </c>
      <c r="S8517" s="13"/>
      <c r="T8517" s="101">
        <f t="shared" ca="1" si="1197"/>
        <v>6.9537292002239889E-2</v>
      </c>
      <c r="U8517" s="101">
        <f t="shared" si="1198"/>
        <v>0</v>
      </c>
      <c r="V8517" s="101">
        <f t="shared" ca="1" si="1199"/>
        <v>94.798446968383516</v>
      </c>
    </row>
    <row r="8518" spans="2:22" x14ac:dyDescent="0.3">
      <c r="B8518" s="13">
        <v>2023</v>
      </c>
      <c r="C8518" s="13">
        <v>12</v>
      </c>
      <c r="D8518" s="13">
        <v>19</v>
      </c>
      <c r="E8518" s="83" t="s">
        <v>452</v>
      </c>
      <c r="F8518" s="13">
        <v>3</v>
      </c>
      <c r="G8518" s="13">
        <v>7</v>
      </c>
      <c r="H8518" s="13" t="s">
        <v>69</v>
      </c>
      <c r="I8518" s="13" t="s">
        <v>54</v>
      </c>
      <c r="J8518" s="13"/>
      <c r="K8518" s="13" t="s">
        <v>27</v>
      </c>
      <c r="L8518" s="12">
        <f t="shared" ca="1" si="1192"/>
        <v>1.2594788102868721</v>
      </c>
      <c r="M8518" s="101">
        <f t="shared" ca="1" si="1193"/>
        <v>6.6336748937809553E-2</v>
      </c>
      <c r="N8518" s="101">
        <f t="shared" ca="1" si="1191"/>
        <v>1101.6946255740208</v>
      </c>
      <c r="O8518" s="101">
        <f t="shared" ca="1" si="1194"/>
        <v>0.13589776362995351</v>
      </c>
      <c r="Q8518" s="12">
        <f t="shared" ca="1" si="1195"/>
        <v>3.9967884776086526</v>
      </c>
      <c r="R8518" s="101">
        <f t="shared" ca="1" si="1196"/>
        <v>0.23171326333878875</v>
      </c>
      <c r="S8518" s="13"/>
      <c r="T8518" s="101">
        <f t="shared" ca="1" si="1197"/>
        <v>0</v>
      </c>
      <c r="U8518" s="101">
        <f t="shared" si="1198"/>
        <v>0</v>
      </c>
      <c r="V8518" s="101">
        <f t="shared" ca="1" si="1199"/>
        <v>94.335020441705936</v>
      </c>
    </row>
    <row r="8519" spans="2:22" x14ac:dyDescent="0.3">
      <c r="B8519" s="13">
        <v>2023</v>
      </c>
      <c r="C8519" s="13">
        <v>12</v>
      </c>
      <c r="D8519" s="13">
        <v>19</v>
      </c>
      <c r="E8519" s="83" t="s">
        <v>452</v>
      </c>
      <c r="F8519" s="13">
        <v>3</v>
      </c>
      <c r="G8519" s="13">
        <v>8</v>
      </c>
      <c r="H8519" s="13" t="s">
        <v>69</v>
      </c>
      <c r="I8519" s="13" t="s">
        <v>54</v>
      </c>
      <c r="J8519" s="13"/>
      <c r="K8519" s="13" t="s">
        <v>27</v>
      </c>
      <c r="L8519" s="12">
        <f t="shared" ca="1" si="1192"/>
        <v>1.571828606610028</v>
      </c>
      <c r="M8519" s="101">
        <f t="shared" ca="1" si="1193"/>
        <v>8.2788212710150175E-2</v>
      </c>
      <c r="N8519" s="101">
        <f t="shared" ca="1" si="1191"/>
        <v>1101.6946255740208</v>
      </c>
      <c r="O8519" s="101">
        <f t="shared" ca="1" si="1194"/>
        <v>0.16960030665322201</v>
      </c>
      <c r="Q8519" s="12">
        <f t="shared" ca="1" si="1195"/>
        <v>5.6000000000000005</v>
      </c>
      <c r="R8519" s="101">
        <f t="shared" ca="1" si="1196"/>
        <v>0.34098470845046119</v>
      </c>
      <c r="S8519" s="13"/>
      <c r="T8519" s="101">
        <f t="shared" ca="1" si="1197"/>
        <v>0</v>
      </c>
      <c r="U8519" s="101">
        <f t="shared" si="1198"/>
        <v>0</v>
      </c>
      <c r="V8519" s="101">
        <f t="shared" ca="1" si="1199"/>
        <v>93.653051024805009</v>
      </c>
    </row>
    <row r="8520" spans="2:22" x14ac:dyDescent="0.3">
      <c r="B8520" s="13">
        <v>2023</v>
      </c>
      <c r="C8520" s="13">
        <v>12</v>
      </c>
      <c r="D8520" s="13">
        <v>19</v>
      </c>
      <c r="E8520" s="83" t="s">
        <v>452</v>
      </c>
      <c r="F8520" s="13">
        <v>3</v>
      </c>
      <c r="G8520" s="13">
        <v>9</v>
      </c>
      <c r="H8520" s="13" t="s">
        <v>69</v>
      </c>
      <c r="I8520" s="13" t="s">
        <v>54</v>
      </c>
      <c r="J8520" s="13"/>
      <c r="K8520" s="13" t="s">
        <v>27</v>
      </c>
      <c r="L8520" s="12">
        <f t="shared" ca="1" si="1192"/>
        <v>1.6278676196831847</v>
      </c>
      <c r="M8520" s="101">
        <f t="shared" ca="1" si="1193"/>
        <v>8.5739787528713335E-2</v>
      </c>
      <c r="N8520" s="101">
        <f t="shared" ca="1" si="1191"/>
        <v>1101.6946255740208</v>
      </c>
      <c r="O8520" s="101">
        <f t="shared" ca="1" si="1194"/>
        <v>0.17564691616381561</v>
      </c>
      <c r="Q8520" s="12">
        <f t="shared" ca="1" si="1195"/>
        <v>4.4565668707431794</v>
      </c>
      <c r="R8520" s="101">
        <f t="shared" ca="1" si="1196"/>
        <v>0.23944939160222853</v>
      </c>
      <c r="S8520" s="13"/>
      <c r="T8520" s="101">
        <f t="shared" ca="1" si="1197"/>
        <v>0</v>
      </c>
      <c r="U8520" s="101">
        <f t="shared" si="1198"/>
        <v>0</v>
      </c>
      <c r="V8520" s="101">
        <f t="shared" ca="1" si="1199"/>
        <v>93.174152241600538</v>
      </c>
    </row>
    <row r="8521" spans="2:22" x14ac:dyDescent="0.3">
      <c r="B8521" s="13">
        <v>2023</v>
      </c>
      <c r="C8521" s="13">
        <v>12</v>
      </c>
      <c r="D8521" s="13">
        <v>19</v>
      </c>
      <c r="E8521" s="83" t="s">
        <v>452</v>
      </c>
      <c r="F8521" s="13">
        <v>3</v>
      </c>
      <c r="G8521" s="13">
        <v>10</v>
      </c>
      <c r="H8521" s="13" t="s">
        <v>70</v>
      </c>
      <c r="I8521" s="13" t="s">
        <v>54</v>
      </c>
      <c r="J8521" s="13"/>
      <c r="K8521" s="13" t="s">
        <v>27</v>
      </c>
      <c r="L8521" s="12">
        <f t="shared" ca="1" si="1192"/>
        <v>1.5073490997564016</v>
      </c>
      <c r="M8521" s="101">
        <f t="shared" ca="1" si="1193"/>
        <v>4.7722672498287676E-2</v>
      </c>
      <c r="N8521" s="101">
        <f t="shared" ca="1" si="1191"/>
        <v>1101.6946255740208</v>
      </c>
      <c r="O8521" s="101">
        <f t="shared" ca="1" si="1194"/>
        <v>4.7722672498287676E-2</v>
      </c>
      <c r="Q8521" s="12">
        <f t="shared" ca="1" si="1195"/>
        <v>5.6000000000000005</v>
      </c>
      <c r="R8521" s="101">
        <f t="shared" ca="1" si="1196"/>
        <v>0.34644289870562062</v>
      </c>
      <c r="S8521" s="13"/>
      <c r="T8521" s="101">
        <f t="shared" ca="1" si="1197"/>
        <v>0</v>
      </c>
      <c r="U8521" s="101">
        <f t="shared" si="1198"/>
        <v>0</v>
      </c>
      <c r="V8521" s="101">
        <f t="shared" ca="1" si="1199"/>
        <v>92.481266444189302</v>
      </c>
    </row>
    <row r="8522" spans="2:22" x14ac:dyDescent="0.3">
      <c r="B8522" s="13">
        <v>2023</v>
      </c>
      <c r="C8522" s="13">
        <v>12</v>
      </c>
      <c r="D8522" s="13">
        <v>19</v>
      </c>
      <c r="E8522" s="83" t="s">
        <v>452</v>
      </c>
      <c r="F8522" s="13">
        <v>3</v>
      </c>
      <c r="G8522" s="13">
        <v>11</v>
      </c>
      <c r="H8522" s="13" t="s">
        <v>70</v>
      </c>
      <c r="I8522" s="13" t="s">
        <v>54</v>
      </c>
      <c r="J8522" s="13"/>
      <c r="K8522" s="13" t="s">
        <v>27</v>
      </c>
      <c r="L8522" s="12">
        <f t="shared" ca="1" si="1192"/>
        <v>1.2312471923675563</v>
      </c>
      <c r="M8522" s="101">
        <f t="shared" ca="1" si="1193"/>
        <v>3.8981286110356832E-2</v>
      </c>
      <c r="N8522" s="101">
        <f t="shared" ca="1" si="1191"/>
        <v>1101.6946255740208</v>
      </c>
      <c r="O8522" s="101">
        <f t="shared" ca="1" si="1194"/>
        <v>3.8981286110356832E-2</v>
      </c>
      <c r="Q8522" s="12">
        <f t="shared" ca="1" si="1195"/>
        <v>5.6000000000000005</v>
      </c>
      <c r="R8522" s="101">
        <f t="shared" ca="1" si="1196"/>
        <v>0.36981492516608644</v>
      </c>
      <c r="S8522" s="13"/>
      <c r="T8522" s="101">
        <f t="shared" ca="1" si="1197"/>
        <v>0</v>
      </c>
      <c r="U8522" s="101">
        <f t="shared" si="1198"/>
        <v>0</v>
      </c>
      <c r="V8522" s="101">
        <f t="shared" ca="1" si="1199"/>
        <v>91.741636593857137</v>
      </c>
    </row>
    <row r="8523" spans="2:22" x14ac:dyDescent="0.3">
      <c r="B8523" s="13">
        <v>2023</v>
      </c>
      <c r="C8523" s="13">
        <v>12</v>
      </c>
      <c r="D8523" s="13">
        <v>19</v>
      </c>
      <c r="E8523" s="83" t="s">
        <v>452</v>
      </c>
      <c r="F8523" s="13">
        <v>3</v>
      </c>
      <c r="G8523" s="13">
        <v>12</v>
      </c>
      <c r="H8523" s="13" t="s">
        <v>70</v>
      </c>
      <c r="I8523" s="13" t="s">
        <v>54</v>
      </c>
      <c r="J8523" s="13"/>
      <c r="K8523" s="13" t="s">
        <v>27</v>
      </c>
      <c r="L8523" s="12">
        <f t="shared" ca="1" si="1192"/>
        <v>1.7913401874289545</v>
      </c>
      <c r="M8523" s="101">
        <f t="shared" ca="1" si="1193"/>
        <v>5.6713830334000702E-2</v>
      </c>
      <c r="N8523" s="101">
        <f t="shared" ca="1" si="1191"/>
        <v>1101.6946255740208</v>
      </c>
      <c r="O8523" s="101">
        <f t="shared" ca="1" si="1194"/>
        <v>5.6713830334000702E-2</v>
      </c>
      <c r="Q8523" s="12">
        <f t="shared" ca="1" si="1195"/>
        <v>5.6000000000000005</v>
      </c>
      <c r="R8523" s="101">
        <f t="shared" ca="1" si="1196"/>
        <v>0.32240305313413908</v>
      </c>
      <c r="S8523" s="13"/>
      <c r="T8523" s="101">
        <f t="shared" ca="1" si="1197"/>
        <v>0</v>
      </c>
      <c r="U8523" s="101">
        <f t="shared" si="1198"/>
        <v>0</v>
      </c>
      <c r="V8523" s="101">
        <f t="shared" ca="1" si="1199"/>
        <v>91.096830487588861</v>
      </c>
    </row>
    <row r="8524" spans="2:22" x14ac:dyDescent="0.3">
      <c r="B8524" s="13">
        <v>2023</v>
      </c>
      <c r="C8524" s="13">
        <v>12</v>
      </c>
      <c r="D8524" s="13">
        <v>19</v>
      </c>
      <c r="E8524" s="83" t="s">
        <v>452</v>
      </c>
      <c r="F8524" s="13">
        <v>3</v>
      </c>
      <c r="G8524" s="13">
        <v>13</v>
      </c>
      <c r="H8524" s="13" t="s">
        <v>70</v>
      </c>
      <c r="I8524" s="13" t="s">
        <v>54</v>
      </c>
      <c r="J8524" s="13"/>
      <c r="K8524" s="13" t="s">
        <v>27</v>
      </c>
      <c r="L8524" s="12">
        <f t="shared" ca="1" si="1192"/>
        <v>1.9923270950142882</v>
      </c>
      <c r="M8524" s="101">
        <f t="shared" ca="1" si="1193"/>
        <v>6.3077075828152362E-2</v>
      </c>
      <c r="N8524" s="101">
        <f t="shared" ca="1" si="1191"/>
        <v>1101.6946255740208</v>
      </c>
      <c r="O8524" s="101">
        <f t="shared" ca="1" si="1194"/>
        <v>6.3077075828152362E-2</v>
      </c>
      <c r="Q8524" s="12">
        <f t="shared" ca="1" si="1195"/>
        <v>5.6000000000000005</v>
      </c>
      <c r="R8524" s="101">
        <f t="shared" ca="1" si="1196"/>
        <v>0.30538951140704057</v>
      </c>
      <c r="S8524" s="13"/>
      <c r="T8524" s="101">
        <f t="shared" ca="1" si="1197"/>
        <v>0</v>
      </c>
      <c r="U8524" s="101">
        <f t="shared" si="1198"/>
        <v>0</v>
      </c>
      <c r="V8524" s="101">
        <f t="shared" ca="1" si="1199"/>
        <v>90.486051464774775</v>
      </c>
    </row>
    <row r="8525" spans="2:22" x14ac:dyDescent="0.3">
      <c r="B8525" s="13">
        <v>2023</v>
      </c>
      <c r="C8525" s="13">
        <v>12</v>
      </c>
      <c r="D8525" s="13">
        <v>19</v>
      </c>
      <c r="E8525" s="83" t="s">
        <v>452</v>
      </c>
      <c r="F8525" s="13">
        <v>3</v>
      </c>
      <c r="G8525" s="13">
        <v>14</v>
      </c>
      <c r="H8525" s="13" t="s">
        <v>70</v>
      </c>
      <c r="I8525" s="13" t="s">
        <v>54</v>
      </c>
      <c r="J8525" s="13"/>
      <c r="K8525" s="13" t="s">
        <v>27</v>
      </c>
      <c r="L8525" s="12">
        <f t="shared" ca="1" si="1192"/>
        <v>1.5484602811692572</v>
      </c>
      <c r="M8525" s="101">
        <f t="shared" ca="1" si="1193"/>
        <v>4.9024252501818681E-2</v>
      </c>
      <c r="N8525" s="101">
        <f t="shared" ca="1" si="1191"/>
        <v>1101.6946255740208</v>
      </c>
      <c r="O8525" s="101">
        <f t="shared" ca="1" si="1194"/>
        <v>4.9024252501818681E-2</v>
      </c>
      <c r="Q8525" s="12">
        <f t="shared" ca="1" si="1195"/>
        <v>5.6000000000000005</v>
      </c>
      <c r="R8525" s="101">
        <f t="shared" ca="1" si="1196"/>
        <v>0.34296283719902243</v>
      </c>
      <c r="S8525" s="13"/>
      <c r="T8525" s="101">
        <f t="shared" ca="1" si="1197"/>
        <v>0</v>
      </c>
      <c r="U8525" s="101">
        <f t="shared" si="1198"/>
        <v>0</v>
      </c>
      <c r="V8525" s="101">
        <f t="shared" ca="1" si="1199"/>
        <v>89.800125790376725</v>
      </c>
    </row>
    <row r="8526" spans="2:22" x14ac:dyDescent="0.3">
      <c r="B8526" s="13">
        <v>2023</v>
      </c>
      <c r="C8526" s="13">
        <v>12</v>
      </c>
      <c r="D8526" s="13">
        <v>19</v>
      </c>
      <c r="E8526" s="83" t="s">
        <v>452</v>
      </c>
      <c r="F8526" s="13">
        <v>3</v>
      </c>
      <c r="G8526" s="13">
        <v>15</v>
      </c>
      <c r="H8526" s="13" t="s">
        <v>70</v>
      </c>
      <c r="I8526" s="13" t="s">
        <v>54</v>
      </c>
      <c r="J8526" s="13"/>
      <c r="K8526" s="13" t="s">
        <v>27</v>
      </c>
      <c r="L8526" s="12">
        <f t="shared" ca="1" si="1192"/>
        <v>1.4859328752280574</v>
      </c>
      <c r="M8526" s="101">
        <f t="shared" ca="1" si="1193"/>
        <v>4.7044634829720301E-2</v>
      </c>
      <c r="N8526" s="101">
        <f t="shared" ca="1" si="1191"/>
        <v>1101.6946255740208</v>
      </c>
      <c r="O8526" s="101">
        <f t="shared" ca="1" si="1194"/>
        <v>4.7044634829720301E-2</v>
      </c>
      <c r="Q8526" s="12">
        <f t="shared" ca="1" si="1195"/>
        <v>5.6000000000000005</v>
      </c>
      <c r="R8526" s="101">
        <f t="shared" ca="1" si="1196"/>
        <v>0.34825578211194502</v>
      </c>
      <c r="S8526" s="13"/>
      <c r="T8526" s="101">
        <f t="shared" ca="1" si="1197"/>
        <v>0</v>
      </c>
      <c r="U8526" s="101">
        <f t="shared" si="1198"/>
        <v>0</v>
      </c>
      <c r="V8526" s="101">
        <f t="shared" ca="1" si="1199"/>
        <v>89.103614226152828</v>
      </c>
    </row>
    <row r="8527" spans="2:22" x14ac:dyDescent="0.3">
      <c r="B8527" s="13">
        <v>2023</v>
      </c>
      <c r="C8527" s="13">
        <v>12</v>
      </c>
      <c r="D8527" s="13">
        <v>19</v>
      </c>
      <c r="E8527" s="83" t="s">
        <v>452</v>
      </c>
      <c r="F8527" s="13">
        <v>3</v>
      </c>
      <c r="G8527" s="13">
        <v>16</v>
      </c>
      <c r="H8527" s="13" t="s">
        <v>71</v>
      </c>
      <c r="I8527" s="13" t="s">
        <v>54</v>
      </c>
      <c r="J8527" s="13"/>
      <c r="K8527" s="13" t="s">
        <v>27</v>
      </c>
      <c r="L8527" s="12">
        <f t="shared" ca="1" si="1192"/>
        <v>1.2399464381992822</v>
      </c>
      <c r="M8527" s="101">
        <f t="shared" ca="1" si="1193"/>
        <v>0.10801173423153948</v>
      </c>
      <c r="N8527" s="101">
        <f t="shared" ca="1" si="1191"/>
        <v>1101.9394116666954</v>
      </c>
      <c r="O8527" s="101">
        <f t="shared" ca="1" si="1194"/>
        <v>0.34947890360646766</v>
      </c>
      <c r="Q8527" s="12">
        <f t="shared" ca="1" si="1195"/>
        <v>2.5265557282060382</v>
      </c>
      <c r="R8527" s="101">
        <f t="shared" ca="1" si="1196"/>
        <v>0.10891147639907191</v>
      </c>
      <c r="S8527" s="13"/>
      <c r="T8527" s="101">
        <f t="shared" ca="1" si="1197"/>
        <v>0</v>
      </c>
      <c r="U8527" s="101">
        <f t="shared" ca="1" si="1198"/>
        <v>0.24478609267450832</v>
      </c>
      <c r="V8527" s="101">
        <f t="shared" ca="1" si="1199"/>
        <v>89.130577366029186</v>
      </c>
    </row>
    <row r="8528" spans="2:22" x14ac:dyDescent="0.3">
      <c r="B8528" s="13">
        <v>2023</v>
      </c>
      <c r="C8528" s="13">
        <v>12</v>
      </c>
      <c r="D8528" s="13">
        <v>19</v>
      </c>
      <c r="E8528" s="83" t="s">
        <v>452</v>
      </c>
      <c r="F8528" s="13">
        <v>3</v>
      </c>
      <c r="G8528" s="13">
        <v>17</v>
      </c>
      <c r="H8528" s="13" t="s">
        <v>71</v>
      </c>
      <c r="I8528" s="13" t="s">
        <v>54</v>
      </c>
      <c r="J8528" s="13"/>
      <c r="K8528" s="13" t="s">
        <v>27</v>
      </c>
      <c r="L8528" s="12">
        <f t="shared" ca="1" si="1192"/>
        <v>2.2885003293832593</v>
      </c>
      <c r="M8528" s="101">
        <f t="shared" ca="1" si="1193"/>
        <v>0.19935126369257575</v>
      </c>
      <c r="N8528" s="101">
        <f t="shared" ref="N8528:N8591" ca="1" si="1200">IF(H8528="On-Peak",IF(I8528="Winter",((L8528*$D$48)/60)+N8527,((L8528*$D$47)/60)+N8527),N8527)</f>
        <v>1102.3911997733878</v>
      </c>
      <c r="O8528" s="101">
        <f t="shared" ca="1" si="1194"/>
        <v>0.64501381783667167</v>
      </c>
      <c r="Q8528" s="12">
        <f t="shared" ca="1" si="1195"/>
        <v>0.91223275718883556</v>
      </c>
      <c r="R8528" s="101">
        <f t="shared" ca="1" si="1196"/>
        <v>0</v>
      </c>
      <c r="S8528" s="13"/>
      <c r="T8528" s="101">
        <f t="shared" ca="1" si="1197"/>
        <v>0.11988666821385627</v>
      </c>
      <c r="U8528" s="101">
        <f t="shared" ca="1" si="1198"/>
        <v>0.45178810669241182</v>
      </c>
      <c r="V8528" s="101">
        <f t="shared" ca="1" si="1199"/>
        <v>89.702252140935443</v>
      </c>
    </row>
    <row r="8529" spans="2:22" x14ac:dyDescent="0.3">
      <c r="B8529" s="13">
        <v>2023</v>
      </c>
      <c r="C8529" s="13">
        <v>12</v>
      </c>
      <c r="D8529" s="13">
        <v>19</v>
      </c>
      <c r="E8529" s="83" t="s">
        <v>452</v>
      </c>
      <c r="F8529" s="13">
        <v>3</v>
      </c>
      <c r="G8529" s="13">
        <v>18</v>
      </c>
      <c r="H8529" s="13" t="s">
        <v>71</v>
      </c>
      <c r="I8529" s="13" t="s">
        <v>54</v>
      </c>
      <c r="J8529" s="13"/>
      <c r="K8529" s="13" t="s">
        <v>27</v>
      </c>
      <c r="L8529" s="12">
        <f t="shared" ca="1" si="1192"/>
        <v>1.8738584515109182</v>
      </c>
      <c r="M8529" s="101">
        <f t="shared" ca="1" si="1193"/>
        <v>0.16323180971111609</v>
      </c>
      <c r="N8529" s="101">
        <f t="shared" ca="1" si="1200"/>
        <v>1102.7611306626902</v>
      </c>
      <c r="O8529" s="101">
        <f t="shared" ca="1" si="1194"/>
        <v>0.52814700455835228</v>
      </c>
      <c r="Q8529" s="12">
        <f t="shared" ca="1" si="1195"/>
        <v>0</v>
      </c>
      <c r="R8529" s="101">
        <f t="shared" ca="1" si="1196"/>
        <v>0</v>
      </c>
      <c r="S8529" s="13"/>
      <c r="T8529" s="101">
        <f t="shared" ca="1" si="1197"/>
        <v>0.16323180971111609</v>
      </c>
      <c r="U8529" s="101">
        <f t="shared" ca="1" si="1198"/>
        <v>0.36993088930244711</v>
      </c>
      <c r="V8529" s="101">
        <f t="shared" ca="1" si="1199"/>
        <v>90.235414839949016</v>
      </c>
    </row>
    <row r="8530" spans="2:22" x14ac:dyDescent="0.3">
      <c r="B8530" s="13">
        <v>2023</v>
      </c>
      <c r="C8530" s="13">
        <v>12</v>
      </c>
      <c r="D8530" s="13">
        <v>19</v>
      </c>
      <c r="E8530" s="83" t="s">
        <v>452</v>
      </c>
      <c r="F8530" s="13">
        <v>3</v>
      </c>
      <c r="G8530" s="13">
        <v>19</v>
      </c>
      <c r="H8530" s="13" t="s">
        <v>71</v>
      </c>
      <c r="I8530" s="13" t="s">
        <v>54</v>
      </c>
      <c r="J8530" s="13"/>
      <c r="K8530" s="13" t="s">
        <v>27</v>
      </c>
      <c r="L8530" s="12">
        <f t="shared" ca="1" si="1192"/>
        <v>2.500712933205147</v>
      </c>
      <c r="M8530" s="101">
        <f t="shared" ca="1" si="1193"/>
        <v>0.21783710361150038</v>
      </c>
      <c r="N8530" s="101">
        <f t="shared" ca="1" si="1200"/>
        <v>1103.2548130742539</v>
      </c>
      <c r="O8530" s="101">
        <f t="shared" ca="1" si="1194"/>
        <v>0.70482594022387068</v>
      </c>
      <c r="Q8530" s="12">
        <f t="shared" ca="1" si="1195"/>
        <v>0</v>
      </c>
      <c r="R8530" s="101">
        <f t="shared" ca="1" si="1196"/>
        <v>0</v>
      </c>
      <c r="S8530" s="13"/>
      <c r="T8530" s="101">
        <f t="shared" ca="1" si="1197"/>
        <v>0.21783710361150038</v>
      </c>
      <c r="U8530" s="101">
        <f t="shared" ca="1" si="1198"/>
        <v>0.49368241156358278</v>
      </c>
      <c r="V8530" s="101">
        <f t="shared" ca="1" si="1199"/>
        <v>90.9469343551241</v>
      </c>
    </row>
    <row r="8531" spans="2:22" x14ac:dyDescent="0.3">
      <c r="B8531" s="13">
        <v>2023</v>
      </c>
      <c r="C8531" s="13">
        <v>12</v>
      </c>
      <c r="D8531" s="13">
        <v>19</v>
      </c>
      <c r="E8531" s="83" t="s">
        <v>452</v>
      </c>
      <c r="F8531" s="13">
        <v>3</v>
      </c>
      <c r="G8531" s="13">
        <v>20</v>
      </c>
      <c r="H8531" s="13" t="s">
        <v>69</v>
      </c>
      <c r="I8531" s="13" t="s">
        <v>54</v>
      </c>
      <c r="J8531" s="13"/>
      <c r="K8531" s="13" t="s">
        <v>27</v>
      </c>
      <c r="L8531" s="12">
        <f t="shared" ca="1" si="1192"/>
        <v>2.5200137974229206</v>
      </c>
      <c r="M8531" s="101">
        <f t="shared" ca="1" si="1193"/>
        <v>0.13272912671026524</v>
      </c>
      <c r="N8531" s="101">
        <f t="shared" ca="1" si="1200"/>
        <v>1103.2548130742539</v>
      </c>
      <c r="O8531" s="101">
        <f t="shared" ca="1" si="1194"/>
        <v>0.2719094887419331</v>
      </c>
      <c r="Q8531" s="12">
        <f t="shared" ca="1" si="1195"/>
        <v>0</v>
      </c>
      <c r="R8531" s="101">
        <f t="shared" ca="1" si="1196"/>
        <v>0</v>
      </c>
      <c r="S8531" s="13"/>
      <c r="T8531" s="101">
        <f t="shared" ca="1" si="1197"/>
        <v>0.13272912671026524</v>
      </c>
      <c r="U8531" s="101">
        <f t="shared" si="1198"/>
        <v>0</v>
      </c>
      <c r="V8531" s="101">
        <f t="shared" ca="1" si="1199"/>
        <v>91.079663481834359</v>
      </c>
    </row>
    <row r="8532" spans="2:22" x14ac:dyDescent="0.3">
      <c r="B8532" s="13">
        <v>2023</v>
      </c>
      <c r="C8532" s="13">
        <v>12</v>
      </c>
      <c r="D8532" s="13">
        <v>19</v>
      </c>
      <c r="E8532" s="83" t="s">
        <v>452</v>
      </c>
      <c r="F8532" s="13">
        <v>3</v>
      </c>
      <c r="G8532" s="13">
        <v>21</v>
      </c>
      <c r="H8532" s="13" t="s">
        <v>69</v>
      </c>
      <c r="I8532" s="13" t="s">
        <v>54</v>
      </c>
      <c r="J8532" s="13"/>
      <c r="K8532" s="13" t="s">
        <v>27</v>
      </c>
      <c r="L8532" s="12">
        <f t="shared" ca="1" si="1192"/>
        <v>1.9995805206929702</v>
      </c>
      <c r="M8532" s="101">
        <f t="shared" ca="1" si="1193"/>
        <v>0.10531790602489874</v>
      </c>
      <c r="N8532" s="101">
        <f t="shared" ca="1" si="1200"/>
        <v>1103.2548130742539</v>
      </c>
      <c r="O8532" s="101">
        <f t="shared" ca="1" si="1194"/>
        <v>0.21575473818277147</v>
      </c>
      <c r="Q8532" s="12">
        <f t="shared" ca="1" si="1195"/>
        <v>0</v>
      </c>
      <c r="R8532" s="101">
        <f t="shared" ca="1" si="1196"/>
        <v>0</v>
      </c>
      <c r="S8532" s="13"/>
      <c r="T8532" s="101">
        <f t="shared" ca="1" si="1197"/>
        <v>0.10531790602489874</v>
      </c>
      <c r="U8532" s="101">
        <f t="shared" si="1198"/>
        <v>0</v>
      </c>
      <c r="V8532" s="101">
        <f t="shared" ca="1" si="1199"/>
        <v>91.184981387859253</v>
      </c>
    </row>
    <row r="8533" spans="2:22" x14ac:dyDescent="0.3">
      <c r="B8533" s="13">
        <v>2023</v>
      </c>
      <c r="C8533" s="13">
        <v>12</v>
      </c>
      <c r="D8533" s="13">
        <v>19</v>
      </c>
      <c r="E8533" s="83" t="s">
        <v>452</v>
      </c>
      <c r="F8533" s="13">
        <v>3</v>
      </c>
      <c r="G8533" s="13">
        <v>22</v>
      </c>
      <c r="H8533" s="13" t="s">
        <v>69</v>
      </c>
      <c r="I8533" s="13" t="s">
        <v>54</v>
      </c>
      <c r="J8533" s="13"/>
      <c r="K8533" s="13" t="s">
        <v>27</v>
      </c>
      <c r="L8533" s="12">
        <f t="shared" ca="1" si="1192"/>
        <v>2.3998999408386923</v>
      </c>
      <c r="M8533" s="101">
        <f t="shared" ca="1" si="1193"/>
        <v>0.12640272988397391</v>
      </c>
      <c r="N8533" s="101">
        <f t="shared" ca="1" si="1200"/>
        <v>1103.2548130742539</v>
      </c>
      <c r="O8533" s="101">
        <f t="shared" ca="1" si="1194"/>
        <v>0.25894920361649487</v>
      </c>
      <c r="Q8533" s="12">
        <f t="shared" ca="1" si="1195"/>
        <v>0</v>
      </c>
      <c r="R8533" s="101">
        <f t="shared" ca="1" si="1196"/>
        <v>0</v>
      </c>
      <c r="S8533" s="13"/>
      <c r="T8533" s="101">
        <f t="shared" ca="1" si="1197"/>
        <v>0.12640272988397391</v>
      </c>
      <c r="U8533" s="101">
        <f t="shared" si="1198"/>
        <v>0</v>
      </c>
      <c r="V8533" s="101">
        <f t="shared" ca="1" si="1199"/>
        <v>91.311384117743231</v>
      </c>
    </row>
    <row r="8534" spans="2:22" x14ac:dyDescent="0.3">
      <c r="B8534" s="13">
        <v>2023</v>
      </c>
      <c r="C8534" s="13">
        <v>12</v>
      </c>
      <c r="D8534" s="13">
        <v>19</v>
      </c>
      <c r="E8534" s="83" t="s">
        <v>452</v>
      </c>
      <c r="F8534" s="13">
        <v>3</v>
      </c>
      <c r="G8534" s="13">
        <v>23</v>
      </c>
      <c r="H8534" s="13" t="s">
        <v>69</v>
      </c>
      <c r="I8534" s="13" t="s">
        <v>54</v>
      </c>
      <c r="J8534" s="13"/>
      <c r="K8534" s="13" t="s">
        <v>27</v>
      </c>
      <c r="L8534" s="12">
        <f t="shared" ca="1" si="1192"/>
        <v>1.9107778234547446</v>
      </c>
      <c r="M8534" s="101">
        <f t="shared" ca="1" si="1193"/>
        <v>0.1006406679613614</v>
      </c>
      <c r="N8534" s="101">
        <f t="shared" ca="1" si="1200"/>
        <v>1103.2548130742539</v>
      </c>
      <c r="O8534" s="101">
        <f t="shared" ca="1" si="1194"/>
        <v>0.20617292715076693</v>
      </c>
      <c r="Q8534" s="12">
        <f t="shared" ca="1" si="1195"/>
        <v>0</v>
      </c>
      <c r="R8534" s="101">
        <f t="shared" ca="1" si="1196"/>
        <v>0</v>
      </c>
      <c r="S8534" s="13"/>
      <c r="T8534" s="101">
        <f t="shared" ca="1" si="1197"/>
        <v>0.1006406679613614</v>
      </c>
      <c r="U8534" s="101">
        <f t="shared" si="1198"/>
        <v>0</v>
      </c>
      <c r="V8534" s="101">
        <f t="shared" ca="1" si="1199"/>
        <v>91.412024785704588</v>
      </c>
    </row>
    <row r="8535" spans="2:22" x14ac:dyDescent="0.3">
      <c r="B8535" s="13">
        <v>2023</v>
      </c>
      <c r="C8535" s="13">
        <v>12</v>
      </c>
      <c r="D8535" s="13">
        <v>20</v>
      </c>
      <c r="E8535" s="83" t="s">
        <v>453</v>
      </c>
      <c r="F8535" s="13">
        <v>4</v>
      </c>
      <c r="G8535" s="13">
        <v>0</v>
      </c>
      <c r="H8535" s="13" t="s">
        <v>69</v>
      </c>
      <c r="I8535" s="13" t="s">
        <v>54</v>
      </c>
      <c r="J8535" s="13"/>
      <c r="K8535" s="13" t="s">
        <v>27</v>
      </c>
      <c r="L8535" s="12">
        <f t="shared" ca="1" si="1192"/>
        <v>2.1263994830220354</v>
      </c>
      <c r="M8535" s="101">
        <f t="shared" ca="1" si="1193"/>
        <v>0.11199746077077061</v>
      </c>
      <c r="N8535" s="101">
        <f t="shared" ca="1" si="1200"/>
        <v>1103.2548130742539</v>
      </c>
      <c r="O8535" s="101">
        <f t="shared" ca="1" si="1194"/>
        <v>0.2294385042180776</v>
      </c>
      <c r="Q8535" s="12">
        <f t="shared" ca="1" si="1195"/>
        <v>0</v>
      </c>
      <c r="R8535" s="101">
        <f t="shared" ca="1" si="1196"/>
        <v>0</v>
      </c>
      <c r="S8535" s="13"/>
      <c r="T8535" s="101">
        <f t="shared" ca="1" si="1197"/>
        <v>0.11199746077077061</v>
      </c>
      <c r="U8535" s="101">
        <f t="shared" si="1198"/>
        <v>0</v>
      </c>
      <c r="V8535" s="101">
        <f t="shared" ca="1" si="1199"/>
        <v>91.524022246475354</v>
      </c>
    </row>
    <row r="8536" spans="2:22" x14ac:dyDescent="0.3">
      <c r="B8536" s="13">
        <v>2023</v>
      </c>
      <c r="C8536" s="13">
        <v>12</v>
      </c>
      <c r="D8536" s="13">
        <v>20</v>
      </c>
      <c r="E8536" s="83" t="s">
        <v>453</v>
      </c>
      <c r="F8536" s="13">
        <v>4</v>
      </c>
      <c r="G8536" s="13">
        <v>1</v>
      </c>
      <c r="H8536" s="13" t="s">
        <v>69</v>
      </c>
      <c r="I8536" s="13" t="s">
        <v>54</v>
      </c>
      <c r="J8536" s="13"/>
      <c r="K8536" s="13" t="s">
        <v>27</v>
      </c>
      <c r="L8536" s="12">
        <f t="shared" ca="1" si="1192"/>
        <v>1.291609977921343</v>
      </c>
      <c r="M8536" s="101">
        <f t="shared" ca="1" si="1193"/>
        <v>6.8029097537117139E-2</v>
      </c>
      <c r="N8536" s="101">
        <f t="shared" ca="1" si="1200"/>
        <v>1103.2548130742539</v>
      </c>
      <c r="O8536" s="101">
        <f t="shared" ca="1" si="1194"/>
        <v>0.13936471661771291</v>
      </c>
      <c r="Q8536" s="12">
        <f t="shared" ca="1" si="1195"/>
        <v>0</v>
      </c>
      <c r="R8536" s="101">
        <f t="shared" ca="1" si="1196"/>
        <v>0</v>
      </c>
      <c r="S8536" s="13"/>
      <c r="T8536" s="101">
        <f t="shared" ca="1" si="1197"/>
        <v>6.8029097537117139E-2</v>
      </c>
      <c r="U8536" s="101">
        <f t="shared" si="1198"/>
        <v>0</v>
      </c>
      <c r="V8536" s="101">
        <f t="shared" ca="1" si="1199"/>
        <v>91.592051344012475</v>
      </c>
    </row>
    <row r="8537" spans="2:22" x14ac:dyDescent="0.3">
      <c r="B8537" s="13">
        <v>2023</v>
      </c>
      <c r="C8537" s="13">
        <v>12</v>
      </c>
      <c r="D8537" s="13">
        <v>20</v>
      </c>
      <c r="E8537" s="83" t="s">
        <v>453</v>
      </c>
      <c r="F8537" s="13">
        <v>4</v>
      </c>
      <c r="G8537" s="13">
        <v>2</v>
      </c>
      <c r="H8537" s="13" t="s">
        <v>69</v>
      </c>
      <c r="I8537" s="13" t="s">
        <v>54</v>
      </c>
      <c r="J8537" s="13"/>
      <c r="K8537" s="13" t="s">
        <v>27</v>
      </c>
      <c r="L8537" s="12">
        <f t="shared" ca="1" si="1192"/>
        <v>1.3036149303088678</v>
      </c>
      <c r="M8537" s="101">
        <f t="shared" ca="1" si="1193"/>
        <v>6.8661398379368063E-2</v>
      </c>
      <c r="N8537" s="101">
        <f t="shared" ca="1" si="1200"/>
        <v>1103.2548130742539</v>
      </c>
      <c r="O8537" s="101">
        <f t="shared" ca="1" si="1194"/>
        <v>0.14066005098032683</v>
      </c>
      <c r="Q8537" s="12">
        <f t="shared" ca="1" si="1195"/>
        <v>0</v>
      </c>
      <c r="R8537" s="101">
        <f t="shared" ca="1" si="1196"/>
        <v>0</v>
      </c>
      <c r="S8537" s="13"/>
      <c r="T8537" s="101">
        <f t="shared" ca="1" si="1197"/>
        <v>6.8661398379368063E-2</v>
      </c>
      <c r="U8537" s="101">
        <f t="shared" si="1198"/>
        <v>0</v>
      </c>
      <c r="V8537" s="101">
        <f t="shared" ca="1" si="1199"/>
        <v>91.660712742391837</v>
      </c>
    </row>
    <row r="8538" spans="2:22" x14ac:dyDescent="0.3">
      <c r="B8538" s="13">
        <v>2023</v>
      </c>
      <c r="C8538" s="13">
        <v>12</v>
      </c>
      <c r="D8538" s="13">
        <v>20</v>
      </c>
      <c r="E8538" s="83" t="s">
        <v>453</v>
      </c>
      <c r="F8538" s="13">
        <v>4</v>
      </c>
      <c r="G8538" s="13">
        <v>3</v>
      </c>
      <c r="H8538" s="13" t="s">
        <v>69</v>
      </c>
      <c r="I8538" s="13" t="s">
        <v>54</v>
      </c>
      <c r="J8538" s="13"/>
      <c r="K8538" s="13" t="s">
        <v>27</v>
      </c>
      <c r="L8538" s="12">
        <f t="shared" ca="1" si="1192"/>
        <v>1.1908178208190301</v>
      </c>
      <c r="M8538" s="101">
        <f t="shared" ca="1" si="1193"/>
        <v>6.2720374622538322E-2</v>
      </c>
      <c r="N8538" s="101">
        <f t="shared" ca="1" si="1200"/>
        <v>1103.2548130742539</v>
      </c>
      <c r="O8538" s="101">
        <f t="shared" ca="1" si="1194"/>
        <v>0.12848924286637334</v>
      </c>
      <c r="Q8538" s="12">
        <f t="shared" ca="1" si="1195"/>
        <v>0</v>
      </c>
      <c r="R8538" s="101">
        <f t="shared" ca="1" si="1196"/>
        <v>0</v>
      </c>
      <c r="S8538" s="13"/>
      <c r="T8538" s="101">
        <f t="shared" ca="1" si="1197"/>
        <v>6.2720374622538322E-2</v>
      </c>
      <c r="U8538" s="101">
        <f t="shared" si="1198"/>
        <v>0</v>
      </c>
      <c r="V8538" s="101">
        <f t="shared" ca="1" si="1199"/>
        <v>91.72343311701438</v>
      </c>
    </row>
    <row r="8539" spans="2:22" x14ac:dyDescent="0.3">
      <c r="B8539" s="13">
        <v>2023</v>
      </c>
      <c r="C8539" s="13">
        <v>12</v>
      </c>
      <c r="D8539" s="13">
        <v>20</v>
      </c>
      <c r="E8539" s="83" t="s">
        <v>453</v>
      </c>
      <c r="F8539" s="13">
        <v>4</v>
      </c>
      <c r="G8539" s="13">
        <v>4</v>
      </c>
      <c r="H8539" s="13" t="s">
        <v>69</v>
      </c>
      <c r="I8539" s="13" t="s">
        <v>54</v>
      </c>
      <c r="J8539" s="13"/>
      <c r="K8539" s="13" t="s">
        <v>27</v>
      </c>
      <c r="L8539" s="12">
        <f t="shared" ca="1" si="1192"/>
        <v>1.1749733859324538</v>
      </c>
      <c r="M8539" s="101">
        <f t="shared" ca="1" si="1193"/>
        <v>6.1885848237062342E-2</v>
      </c>
      <c r="N8539" s="101">
        <f t="shared" ca="1" si="1200"/>
        <v>1103.2548130742539</v>
      </c>
      <c r="O8539" s="101">
        <f t="shared" ca="1" si="1194"/>
        <v>0.12677962834211176</v>
      </c>
      <c r="Q8539" s="12">
        <f t="shared" ca="1" si="1195"/>
        <v>0</v>
      </c>
      <c r="R8539" s="101">
        <f t="shared" ca="1" si="1196"/>
        <v>0</v>
      </c>
      <c r="S8539" s="13"/>
      <c r="T8539" s="101">
        <f t="shared" ca="1" si="1197"/>
        <v>6.1885848237062342E-2</v>
      </c>
      <c r="U8539" s="101">
        <f t="shared" si="1198"/>
        <v>0</v>
      </c>
      <c r="V8539" s="101">
        <f t="shared" ca="1" si="1199"/>
        <v>91.785318965251449</v>
      </c>
    </row>
    <row r="8540" spans="2:22" x14ac:dyDescent="0.3">
      <c r="B8540" s="13">
        <v>2023</v>
      </c>
      <c r="C8540" s="13">
        <v>12</v>
      </c>
      <c r="D8540" s="13">
        <v>20</v>
      </c>
      <c r="E8540" s="83" t="s">
        <v>453</v>
      </c>
      <c r="F8540" s="13">
        <v>4</v>
      </c>
      <c r="G8540" s="13">
        <v>5</v>
      </c>
      <c r="H8540" s="13" t="s">
        <v>69</v>
      </c>
      <c r="I8540" s="13" t="s">
        <v>54</v>
      </c>
      <c r="J8540" s="13"/>
      <c r="K8540" s="13" t="s">
        <v>27</v>
      </c>
      <c r="L8540" s="12">
        <f t="shared" ca="1" si="1192"/>
        <v>1.3150073426334492</v>
      </c>
      <c r="M8540" s="101">
        <f t="shared" ca="1" si="1193"/>
        <v>6.926143673650377E-2</v>
      </c>
      <c r="N8540" s="101">
        <f t="shared" ca="1" si="1200"/>
        <v>1103.2548130742539</v>
      </c>
      <c r="O8540" s="101">
        <f t="shared" ca="1" si="1194"/>
        <v>0.14188929227014915</v>
      </c>
      <c r="Q8540" s="12">
        <f t="shared" ca="1" si="1195"/>
        <v>0</v>
      </c>
      <c r="R8540" s="101">
        <f t="shared" ca="1" si="1196"/>
        <v>0</v>
      </c>
      <c r="S8540" s="13"/>
      <c r="T8540" s="101">
        <f t="shared" ca="1" si="1197"/>
        <v>6.926143673650377E-2</v>
      </c>
      <c r="U8540" s="101">
        <f t="shared" si="1198"/>
        <v>0</v>
      </c>
      <c r="V8540" s="101">
        <f t="shared" ca="1" si="1199"/>
        <v>91.854580401987945</v>
      </c>
    </row>
    <row r="8541" spans="2:22" x14ac:dyDescent="0.3">
      <c r="B8541" s="13">
        <v>2023</v>
      </c>
      <c r="C8541" s="13">
        <v>12</v>
      </c>
      <c r="D8541" s="13">
        <v>20</v>
      </c>
      <c r="E8541" s="83" t="s">
        <v>453</v>
      </c>
      <c r="F8541" s="13">
        <v>4</v>
      </c>
      <c r="G8541" s="13">
        <v>6</v>
      </c>
      <c r="H8541" s="13" t="s">
        <v>69</v>
      </c>
      <c r="I8541" s="13" t="s">
        <v>54</v>
      </c>
      <c r="J8541" s="13"/>
      <c r="K8541" s="13" t="s">
        <v>27</v>
      </c>
      <c r="L8541" s="12">
        <f t="shared" ca="1" si="1192"/>
        <v>1.242050439365938</v>
      </c>
      <c r="M8541" s="101">
        <f t="shared" ca="1" si="1193"/>
        <v>6.5418796641403959E-2</v>
      </c>
      <c r="N8541" s="101">
        <f t="shared" ca="1" si="1200"/>
        <v>1103.2548130742539</v>
      </c>
      <c r="O8541" s="101">
        <f t="shared" ca="1" si="1194"/>
        <v>0.1340172424075847</v>
      </c>
      <c r="Q8541" s="12">
        <f t="shared" ca="1" si="1195"/>
        <v>0</v>
      </c>
      <c r="R8541" s="101">
        <f t="shared" ca="1" si="1196"/>
        <v>0</v>
      </c>
      <c r="S8541" s="13"/>
      <c r="T8541" s="101">
        <f t="shared" ca="1" si="1197"/>
        <v>6.5418796641403959E-2</v>
      </c>
      <c r="U8541" s="101">
        <f t="shared" si="1198"/>
        <v>0</v>
      </c>
      <c r="V8541" s="101">
        <f t="shared" ca="1" si="1199"/>
        <v>91.919999198629355</v>
      </c>
    </row>
    <row r="8542" spans="2:22" x14ac:dyDescent="0.3">
      <c r="B8542" s="13">
        <v>2023</v>
      </c>
      <c r="C8542" s="13">
        <v>12</v>
      </c>
      <c r="D8542" s="13">
        <v>20</v>
      </c>
      <c r="E8542" s="83" t="s">
        <v>453</v>
      </c>
      <c r="F8542" s="13">
        <v>4</v>
      </c>
      <c r="G8542" s="13">
        <v>7</v>
      </c>
      <c r="H8542" s="13" t="s">
        <v>69</v>
      </c>
      <c r="I8542" s="13" t="s">
        <v>54</v>
      </c>
      <c r="J8542" s="13"/>
      <c r="K8542" s="13" t="s">
        <v>27</v>
      </c>
      <c r="L8542" s="12">
        <f t="shared" ca="1" si="1192"/>
        <v>1.2596024818988858</v>
      </c>
      <c r="M8542" s="101">
        <f t="shared" ca="1" si="1193"/>
        <v>6.634326272161431E-2</v>
      </c>
      <c r="N8542" s="101">
        <f t="shared" ca="1" si="1200"/>
        <v>1103.2548130742539</v>
      </c>
      <c r="O8542" s="101">
        <f t="shared" ca="1" si="1194"/>
        <v>0.13591110779688978</v>
      </c>
      <c r="Q8542" s="12">
        <f t="shared" ca="1" si="1195"/>
        <v>3.3495724997963552</v>
      </c>
      <c r="R8542" s="101">
        <f t="shared" ca="1" si="1196"/>
        <v>0.1769159620150208</v>
      </c>
      <c r="S8542" s="13"/>
      <c r="T8542" s="101">
        <f t="shared" ca="1" si="1197"/>
        <v>0</v>
      </c>
      <c r="U8542" s="101">
        <f t="shared" si="1198"/>
        <v>0</v>
      </c>
      <c r="V8542" s="101">
        <f t="shared" ca="1" si="1199"/>
        <v>91.566167274599323</v>
      </c>
    </row>
    <row r="8543" spans="2:22" x14ac:dyDescent="0.3">
      <c r="B8543" s="13">
        <v>2023</v>
      </c>
      <c r="C8543" s="13">
        <v>12</v>
      </c>
      <c r="D8543" s="13">
        <v>20</v>
      </c>
      <c r="E8543" s="83" t="s">
        <v>453</v>
      </c>
      <c r="F8543" s="13">
        <v>4</v>
      </c>
      <c r="G8543" s="13">
        <v>8</v>
      </c>
      <c r="H8543" s="13" t="s">
        <v>69</v>
      </c>
      <c r="I8543" s="13" t="s">
        <v>54</v>
      </c>
      <c r="J8543" s="13"/>
      <c r="K8543" s="13" t="s">
        <v>27</v>
      </c>
      <c r="L8543" s="12">
        <f t="shared" ca="1" si="1192"/>
        <v>1.3753875498865997</v>
      </c>
      <c r="M8543" s="101">
        <f t="shared" ca="1" si="1193"/>
        <v>7.2441662252527211E-2</v>
      </c>
      <c r="N8543" s="101">
        <f t="shared" ca="1" si="1200"/>
        <v>1103.2548130742539</v>
      </c>
      <c r="O8543" s="101">
        <f t="shared" ca="1" si="1194"/>
        <v>0.1484043166327641</v>
      </c>
      <c r="Q8543" s="12">
        <f t="shared" ca="1" si="1195"/>
        <v>0.93799938527348703</v>
      </c>
      <c r="R8543" s="101">
        <f t="shared" ca="1" si="1196"/>
        <v>0</v>
      </c>
      <c r="S8543" s="13"/>
      <c r="T8543" s="101">
        <f t="shared" ca="1" si="1197"/>
        <v>2.3037234630172647E-2</v>
      </c>
      <c r="U8543" s="101">
        <f t="shared" si="1198"/>
        <v>0</v>
      </c>
      <c r="V8543" s="101">
        <f t="shared" ca="1" si="1199"/>
        <v>91.589204509229489</v>
      </c>
    </row>
    <row r="8544" spans="2:22" x14ac:dyDescent="0.3">
      <c r="B8544" s="13">
        <v>2023</v>
      </c>
      <c r="C8544" s="13">
        <v>12</v>
      </c>
      <c r="D8544" s="13">
        <v>20</v>
      </c>
      <c r="E8544" s="83" t="s">
        <v>453</v>
      </c>
      <c r="F8544" s="13">
        <v>4</v>
      </c>
      <c r="G8544" s="13">
        <v>9</v>
      </c>
      <c r="H8544" s="13" t="s">
        <v>69</v>
      </c>
      <c r="I8544" s="13" t="s">
        <v>54</v>
      </c>
      <c r="J8544" s="13"/>
      <c r="K8544" s="13" t="s">
        <v>27</v>
      </c>
      <c r="L8544" s="12">
        <f t="shared" ca="1" si="1192"/>
        <v>1.5855909148625402</v>
      </c>
      <c r="M8544" s="101">
        <f t="shared" ca="1" si="1193"/>
        <v>8.3513073485809997E-2</v>
      </c>
      <c r="N8544" s="101">
        <f t="shared" ca="1" si="1200"/>
        <v>1103.2548130742539</v>
      </c>
      <c r="O8544" s="101">
        <f t="shared" ca="1" si="1194"/>
        <v>0.17108525971366809</v>
      </c>
      <c r="Q8544" s="12">
        <f t="shared" ca="1" si="1195"/>
        <v>5.6000000000000005</v>
      </c>
      <c r="R8544" s="101">
        <f t="shared" ca="1" si="1196"/>
        <v>0.33981972905688601</v>
      </c>
      <c r="S8544" s="13"/>
      <c r="T8544" s="101">
        <f t="shared" ca="1" si="1197"/>
        <v>0</v>
      </c>
      <c r="U8544" s="101">
        <f t="shared" si="1198"/>
        <v>0</v>
      </c>
      <c r="V8544" s="101">
        <f t="shared" ca="1" si="1199"/>
        <v>90.90956505111572</v>
      </c>
    </row>
    <row r="8545" spans="2:22" x14ac:dyDescent="0.3">
      <c r="B8545" s="13">
        <v>2023</v>
      </c>
      <c r="C8545" s="13">
        <v>12</v>
      </c>
      <c r="D8545" s="13">
        <v>20</v>
      </c>
      <c r="E8545" s="83" t="s">
        <v>453</v>
      </c>
      <c r="F8545" s="13">
        <v>4</v>
      </c>
      <c r="G8545" s="13">
        <v>10</v>
      </c>
      <c r="H8545" s="13" t="s">
        <v>70</v>
      </c>
      <c r="I8545" s="13" t="s">
        <v>54</v>
      </c>
      <c r="J8545" s="13"/>
      <c r="K8545" s="13" t="s">
        <v>27</v>
      </c>
      <c r="L8545" s="12">
        <f t="shared" ca="1" si="1192"/>
        <v>0.93594316463053207</v>
      </c>
      <c r="M8545" s="101">
        <f t="shared" ca="1" si="1193"/>
        <v>2.9631960592202647E-2</v>
      </c>
      <c r="N8545" s="101">
        <f t="shared" ca="1" si="1200"/>
        <v>1103.2548130742539</v>
      </c>
      <c r="O8545" s="101">
        <f t="shared" ca="1" si="1194"/>
        <v>2.9631960592202647E-2</v>
      </c>
      <c r="Q8545" s="12">
        <f t="shared" ca="1" si="1195"/>
        <v>5.6000000000000005</v>
      </c>
      <c r="R8545" s="101">
        <f t="shared" ca="1" si="1196"/>
        <v>0.39481241111402549</v>
      </c>
      <c r="S8545" s="13"/>
      <c r="T8545" s="101">
        <f t="shared" ca="1" si="1197"/>
        <v>0</v>
      </c>
      <c r="U8545" s="101">
        <f t="shared" si="1198"/>
        <v>0</v>
      </c>
      <c r="V8545" s="101">
        <f t="shared" ca="1" si="1199"/>
        <v>90.119940228887657</v>
      </c>
    </row>
    <row r="8546" spans="2:22" x14ac:dyDescent="0.3">
      <c r="B8546" s="13">
        <v>2023</v>
      </c>
      <c r="C8546" s="13">
        <v>12</v>
      </c>
      <c r="D8546" s="13">
        <v>20</v>
      </c>
      <c r="E8546" s="83" t="s">
        <v>453</v>
      </c>
      <c r="F8546" s="13">
        <v>4</v>
      </c>
      <c r="G8546" s="13">
        <v>11</v>
      </c>
      <c r="H8546" s="13" t="s">
        <v>70</v>
      </c>
      <c r="I8546" s="13" t="s">
        <v>54</v>
      </c>
      <c r="J8546" s="13"/>
      <c r="K8546" s="13" t="s">
        <v>27</v>
      </c>
      <c r="L8546" s="12">
        <f t="shared" ca="1" si="1192"/>
        <v>1.4527311878893274</v>
      </c>
      <c r="M8546" s="101">
        <f t="shared" ca="1" si="1193"/>
        <v>4.5993469408576106E-2</v>
      </c>
      <c r="N8546" s="101">
        <f t="shared" ca="1" si="1200"/>
        <v>1103.2548130742539</v>
      </c>
      <c r="O8546" s="101">
        <f t="shared" ca="1" si="1194"/>
        <v>4.5993469408576106E-2</v>
      </c>
      <c r="Q8546" s="12">
        <f t="shared" ca="1" si="1195"/>
        <v>5.6000000000000005</v>
      </c>
      <c r="R8546" s="101">
        <f t="shared" ca="1" si="1196"/>
        <v>0.35106630494516849</v>
      </c>
      <c r="S8546" s="13"/>
      <c r="T8546" s="101">
        <f t="shared" ca="1" si="1197"/>
        <v>0</v>
      </c>
      <c r="U8546" s="101">
        <f t="shared" si="1198"/>
        <v>0</v>
      </c>
      <c r="V8546" s="101">
        <f t="shared" ca="1" si="1199"/>
        <v>89.41780761899733</v>
      </c>
    </row>
    <row r="8547" spans="2:22" x14ac:dyDescent="0.3">
      <c r="B8547" s="13">
        <v>2023</v>
      </c>
      <c r="C8547" s="13">
        <v>12</v>
      </c>
      <c r="D8547" s="13">
        <v>20</v>
      </c>
      <c r="E8547" s="83" t="s">
        <v>453</v>
      </c>
      <c r="F8547" s="13">
        <v>4</v>
      </c>
      <c r="G8547" s="13">
        <v>12</v>
      </c>
      <c r="H8547" s="13" t="s">
        <v>70</v>
      </c>
      <c r="I8547" s="13" t="s">
        <v>54</v>
      </c>
      <c r="J8547" s="13"/>
      <c r="K8547" s="13" t="s">
        <v>27</v>
      </c>
      <c r="L8547" s="12">
        <f t="shared" ca="1" si="1192"/>
        <v>1.9184335342251548</v>
      </c>
      <c r="M8547" s="101">
        <f t="shared" ca="1" si="1193"/>
        <v>6.0737605693568404E-2</v>
      </c>
      <c r="N8547" s="101">
        <f t="shared" ca="1" si="1200"/>
        <v>1103.2548130742539</v>
      </c>
      <c r="O8547" s="101">
        <f t="shared" ca="1" si="1194"/>
        <v>6.0737605693568404E-2</v>
      </c>
      <c r="Q8547" s="12">
        <f t="shared" ca="1" si="1195"/>
        <v>5.2010527552080728</v>
      </c>
      <c r="R8547" s="101">
        <f t="shared" ca="1" si="1196"/>
        <v>0.27787371705620401</v>
      </c>
      <c r="S8547" s="13"/>
      <c r="T8547" s="101">
        <f t="shared" ca="1" si="1197"/>
        <v>0</v>
      </c>
      <c r="U8547" s="101">
        <f t="shared" si="1198"/>
        <v>0</v>
      </c>
      <c r="V8547" s="101">
        <f t="shared" ca="1" si="1199"/>
        <v>88.862060184884911</v>
      </c>
    </row>
    <row r="8548" spans="2:22" x14ac:dyDescent="0.3">
      <c r="B8548" s="13">
        <v>2023</v>
      </c>
      <c r="C8548" s="13">
        <v>12</v>
      </c>
      <c r="D8548" s="13">
        <v>20</v>
      </c>
      <c r="E8548" s="83" t="s">
        <v>453</v>
      </c>
      <c r="F8548" s="13">
        <v>4</v>
      </c>
      <c r="G8548" s="13">
        <v>13</v>
      </c>
      <c r="H8548" s="13" t="s">
        <v>70</v>
      </c>
      <c r="I8548" s="13" t="s">
        <v>54</v>
      </c>
      <c r="J8548" s="13"/>
      <c r="K8548" s="13" t="s">
        <v>27</v>
      </c>
      <c r="L8548" s="12">
        <f t="shared" ca="1" si="1192"/>
        <v>1.8238679132365443</v>
      </c>
      <c r="M8548" s="101">
        <f t="shared" ca="1" si="1193"/>
        <v>5.7743658133068997E-2</v>
      </c>
      <c r="N8548" s="101">
        <f t="shared" ca="1" si="1200"/>
        <v>1103.2548130742539</v>
      </c>
      <c r="O8548" s="101">
        <f t="shared" ca="1" si="1194"/>
        <v>5.7743658133068997E-2</v>
      </c>
      <c r="Q8548" s="12">
        <f t="shared" ca="1" si="1195"/>
        <v>2.1288280362504013</v>
      </c>
      <c r="R8548" s="101">
        <f t="shared" ca="1" si="1196"/>
        <v>2.5814874413122996E-2</v>
      </c>
      <c r="S8548" s="13"/>
      <c r="T8548" s="101">
        <f t="shared" ca="1" si="1197"/>
        <v>0</v>
      </c>
      <c r="U8548" s="101">
        <f t="shared" si="1198"/>
        <v>0</v>
      </c>
      <c r="V8548" s="101">
        <f t="shared" ca="1" si="1199"/>
        <v>88.810430436058653</v>
      </c>
    </row>
    <row r="8549" spans="2:22" x14ac:dyDescent="0.3">
      <c r="B8549" s="13">
        <v>2023</v>
      </c>
      <c r="C8549" s="13">
        <v>12</v>
      </c>
      <c r="D8549" s="13">
        <v>20</v>
      </c>
      <c r="E8549" s="83" t="s">
        <v>453</v>
      </c>
      <c r="F8549" s="13">
        <v>4</v>
      </c>
      <c r="G8549" s="13">
        <v>14</v>
      </c>
      <c r="H8549" s="13" t="s">
        <v>70</v>
      </c>
      <c r="I8549" s="13" t="s">
        <v>54</v>
      </c>
      <c r="J8549" s="13"/>
      <c r="K8549" s="13" t="s">
        <v>27</v>
      </c>
      <c r="L8549" s="12">
        <f t="shared" ca="1" si="1192"/>
        <v>1.7858031402105243</v>
      </c>
      <c r="M8549" s="101">
        <f t="shared" ca="1" si="1193"/>
        <v>5.6538527419065204E-2</v>
      </c>
      <c r="N8549" s="101">
        <f t="shared" ca="1" si="1200"/>
        <v>1103.2548130742539</v>
      </c>
      <c r="O8549" s="101">
        <f t="shared" ca="1" si="1194"/>
        <v>5.6538527419065204E-2</v>
      </c>
      <c r="Q8549" s="12">
        <f t="shared" ca="1" si="1195"/>
        <v>5.6000000000000005</v>
      </c>
      <c r="R8549" s="101">
        <f t="shared" ca="1" si="1196"/>
        <v>0.32287176418117913</v>
      </c>
      <c r="S8549" s="13"/>
      <c r="T8549" s="101">
        <f t="shared" ca="1" si="1197"/>
        <v>0</v>
      </c>
      <c r="U8549" s="101">
        <f t="shared" si="1198"/>
        <v>0</v>
      </c>
      <c r="V8549" s="101">
        <f t="shared" ca="1" si="1199"/>
        <v>88.164686907696307</v>
      </c>
    </row>
    <row r="8550" spans="2:22" x14ac:dyDescent="0.3">
      <c r="B8550" s="13">
        <v>2023</v>
      </c>
      <c r="C8550" s="13">
        <v>12</v>
      </c>
      <c r="D8550" s="13">
        <v>20</v>
      </c>
      <c r="E8550" s="83" t="s">
        <v>453</v>
      </c>
      <c r="F8550" s="13">
        <v>4</v>
      </c>
      <c r="G8550" s="13">
        <v>15</v>
      </c>
      <c r="H8550" s="13" t="s">
        <v>70</v>
      </c>
      <c r="I8550" s="13" t="s">
        <v>54</v>
      </c>
      <c r="J8550" s="13"/>
      <c r="K8550" s="13" t="s">
        <v>27</v>
      </c>
      <c r="L8550" s="12">
        <f t="shared" ca="1" si="1192"/>
        <v>1.6426564510883268</v>
      </c>
      <c r="M8550" s="101">
        <f t="shared" ca="1" si="1193"/>
        <v>5.2006503241456427E-2</v>
      </c>
      <c r="N8550" s="101">
        <f t="shared" ca="1" si="1200"/>
        <v>1103.2548130742539</v>
      </c>
      <c r="O8550" s="101">
        <f t="shared" ca="1" si="1194"/>
        <v>5.2006503241456427E-2</v>
      </c>
      <c r="Q8550" s="12">
        <f t="shared" ca="1" si="1195"/>
        <v>5.6000000000000005</v>
      </c>
      <c r="R8550" s="101">
        <f t="shared" ca="1" si="1196"/>
        <v>0.33498913141537318</v>
      </c>
      <c r="S8550" s="13"/>
      <c r="T8550" s="101">
        <f t="shared" ca="1" si="1197"/>
        <v>0</v>
      </c>
      <c r="U8550" s="101">
        <f t="shared" si="1198"/>
        <v>0</v>
      </c>
      <c r="V8550" s="101">
        <f t="shared" ca="1" si="1199"/>
        <v>87.494708644865568</v>
      </c>
    </row>
    <row r="8551" spans="2:22" x14ac:dyDescent="0.3">
      <c r="B8551" s="13">
        <v>2023</v>
      </c>
      <c r="C8551" s="13">
        <v>12</v>
      </c>
      <c r="D8551" s="13">
        <v>20</v>
      </c>
      <c r="E8551" s="83" t="s">
        <v>453</v>
      </c>
      <c r="F8551" s="13">
        <v>4</v>
      </c>
      <c r="G8551" s="13">
        <v>16</v>
      </c>
      <c r="H8551" s="13" t="s">
        <v>71</v>
      </c>
      <c r="I8551" s="13" t="s">
        <v>54</v>
      </c>
      <c r="J8551" s="13"/>
      <c r="K8551" s="13" t="s">
        <v>27</v>
      </c>
      <c r="L8551" s="12">
        <f t="shared" ca="1" si="1192"/>
        <v>0.63052773618853819</v>
      </c>
      <c r="M8551" s="101">
        <f t="shared" ca="1" si="1193"/>
        <v>5.4925271099383569E-2</v>
      </c>
      <c r="N8551" s="101">
        <f t="shared" ca="1" si="1200"/>
        <v>1103.3792897581732</v>
      </c>
      <c r="O8551" s="101">
        <f t="shared" ca="1" si="1194"/>
        <v>0.17771424244473949</v>
      </c>
      <c r="Q8551" s="12">
        <f t="shared" ca="1" si="1195"/>
        <v>5.6000000000000005</v>
      </c>
      <c r="R8551" s="101">
        <f t="shared" ca="1" si="1196"/>
        <v>0.4206658271316403</v>
      </c>
      <c r="S8551" s="13"/>
      <c r="T8551" s="101">
        <f t="shared" ca="1" si="1197"/>
        <v>0</v>
      </c>
      <c r="U8551" s="101">
        <f t="shared" ca="1" si="1198"/>
        <v>0.12447668391922059</v>
      </c>
      <c r="V8551" s="101">
        <f t="shared" ca="1" si="1199"/>
        <v>86.777853674521509</v>
      </c>
    </row>
    <row r="8552" spans="2:22" x14ac:dyDescent="0.3">
      <c r="B8552" s="13">
        <v>2023</v>
      </c>
      <c r="C8552" s="13">
        <v>12</v>
      </c>
      <c r="D8552" s="13">
        <v>20</v>
      </c>
      <c r="E8552" s="83" t="s">
        <v>453</v>
      </c>
      <c r="F8552" s="13">
        <v>4</v>
      </c>
      <c r="G8552" s="13">
        <v>17</v>
      </c>
      <c r="H8552" s="13" t="s">
        <v>71</v>
      </c>
      <c r="I8552" s="13" t="s">
        <v>54</v>
      </c>
      <c r="J8552" s="13"/>
      <c r="K8552" s="13" t="s">
        <v>27</v>
      </c>
      <c r="L8552" s="12">
        <f t="shared" ca="1" si="1192"/>
        <v>1.9832715603581161</v>
      </c>
      <c r="M8552" s="101">
        <f t="shared" ca="1" si="1193"/>
        <v>0.17276278562279551</v>
      </c>
      <c r="N8552" s="101">
        <f t="shared" ca="1" si="1200"/>
        <v>1103.770820618714</v>
      </c>
      <c r="O8552" s="101">
        <f t="shared" ca="1" si="1194"/>
        <v>0.55898508928693502</v>
      </c>
      <c r="Q8552" s="12">
        <f t="shared" ca="1" si="1195"/>
        <v>5.6000000000000005</v>
      </c>
      <c r="R8552" s="101">
        <f t="shared" ca="1" si="1196"/>
        <v>0.30615606241568555</v>
      </c>
      <c r="S8552" s="13"/>
      <c r="T8552" s="101">
        <f t="shared" ca="1" si="1197"/>
        <v>0</v>
      </c>
      <c r="U8552" s="101">
        <f t="shared" ca="1" si="1198"/>
        <v>0.39153086054069808</v>
      </c>
      <c r="V8552" s="101">
        <f t="shared" ca="1" si="1199"/>
        <v>86.557072410230845</v>
      </c>
    </row>
    <row r="8553" spans="2:22" x14ac:dyDescent="0.3">
      <c r="B8553" s="13">
        <v>2023</v>
      </c>
      <c r="C8553" s="13">
        <v>12</v>
      </c>
      <c r="D8553" s="13">
        <v>20</v>
      </c>
      <c r="E8553" s="83" t="s">
        <v>453</v>
      </c>
      <c r="F8553" s="13">
        <v>4</v>
      </c>
      <c r="G8553" s="13">
        <v>18</v>
      </c>
      <c r="H8553" s="13" t="s">
        <v>71</v>
      </c>
      <c r="I8553" s="13" t="s">
        <v>54</v>
      </c>
      <c r="J8553" s="13"/>
      <c r="K8553" s="13" t="s">
        <v>27</v>
      </c>
      <c r="L8553" s="12">
        <f t="shared" ca="1" si="1192"/>
        <v>2.5546987970707811</v>
      </c>
      <c r="M8553" s="101">
        <f t="shared" ca="1" si="1193"/>
        <v>0.22253981221283575</v>
      </c>
      <c r="N8553" s="101">
        <f t="shared" ca="1" si="1200"/>
        <v>1104.2751607395689</v>
      </c>
      <c r="O8553" s="101">
        <f t="shared" ca="1" si="1194"/>
        <v>0.72004185595439962</v>
      </c>
      <c r="Q8553" s="12">
        <f t="shared" ca="1" si="1195"/>
        <v>0</v>
      </c>
      <c r="R8553" s="101">
        <f t="shared" ca="1" si="1196"/>
        <v>0</v>
      </c>
      <c r="S8553" s="13"/>
      <c r="T8553" s="101">
        <f t="shared" ca="1" si="1197"/>
        <v>0.22253981221283575</v>
      </c>
      <c r="U8553" s="101">
        <f t="shared" ca="1" si="1198"/>
        <v>0.50434012085505675</v>
      </c>
      <c r="V8553" s="101">
        <f t="shared" ca="1" si="1199"/>
        <v>87.283952343298736</v>
      </c>
    </row>
    <row r="8554" spans="2:22" x14ac:dyDescent="0.3">
      <c r="B8554" s="13">
        <v>2023</v>
      </c>
      <c r="C8554" s="13">
        <v>12</v>
      </c>
      <c r="D8554" s="13">
        <v>20</v>
      </c>
      <c r="E8554" s="83" t="s">
        <v>453</v>
      </c>
      <c r="F8554" s="13">
        <v>4</v>
      </c>
      <c r="G8554" s="13">
        <v>19</v>
      </c>
      <c r="H8554" s="13" t="s">
        <v>71</v>
      </c>
      <c r="I8554" s="13" t="s">
        <v>54</v>
      </c>
      <c r="J8554" s="13"/>
      <c r="K8554" s="13" t="s">
        <v>27</v>
      </c>
      <c r="L8554" s="12">
        <f t="shared" ca="1" si="1192"/>
        <v>2.4097839700314259</v>
      </c>
      <c r="M8554" s="101">
        <f t="shared" ca="1" si="1193"/>
        <v>0.20991628162943751</v>
      </c>
      <c r="N8554" s="101">
        <f t="shared" ca="1" si="1200"/>
        <v>1104.7508922583193</v>
      </c>
      <c r="O8554" s="101">
        <f t="shared" ca="1" si="1194"/>
        <v>0.67919761195335737</v>
      </c>
      <c r="Q8554" s="12">
        <f t="shared" ca="1" si="1195"/>
        <v>0</v>
      </c>
      <c r="R8554" s="101">
        <f t="shared" ca="1" si="1196"/>
        <v>0</v>
      </c>
      <c r="S8554" s="13"/>
      <c r="T8554" s="101">
        <f t="shared" ca="1" si="1197"/>
        <v>0.20991628162943751</v>
      </c>
      <c r="U8554" s="101">
        <f t="shared" ca="1" si="1198"/>
        <v>0.47573151875037067</v>
      </c>
      <c r="V8554" s="101">
        <f t="shared" ca="1" si="1199"/>
        <v>87.969600143678534</v>
      </c>
    </row>
    <row r="8555" spans="2:22" x14ac:dyDescent="0.3">
      <c r="B8555" s="13">
        <v>2023</v>
      </c>
      <c r="C8555" s="13">
        <v>12</v>
      </c>
      <c r="D8555" s="13">
        <v>20</v>
      </c>
      <c r="E8555" s="83" t="s">
        <v>453</v>
      </c>
      <c r="F8555" s="13">
        <v>4</v>
      </c>
      <c r="G8555" s="13">
        <v>20</v>
      </c>
      <c r="H8555" s="13" t="s">
        <v>69</v>
      </c>
      <c r="I8555" s="13" t="s">
        <v>54</v>
      </c>
      <c r="J8555" s="13"/>
      <c r="K8555" s="13" t="s">
        <v>27</v>
      </c>
      <c r="L8555" s="12">
        <f t="shared" ca="1" si="1192"/>
        <v>2.3448627727518971</v>
      </c>
      <c r="M8555" s="101">
        <f t="shared" ca="1" si="1193"/>
        <v>0.12350392224084243</v>
      </c>
      <c r="N8555" s="101">
        <f t="shared" ca="1" si="1200"/>
        <v>1104.7508922583193</v>
      </c>
      <c r="O8555" s="101">
        <f t="shared" ca="1" si="1194"/>
        <v>0.25301069317992969</v>
      </c>
      <c r="Q8555" s="12">
        <f t="shared" ca="1" si="1195"/>
        <v>0</v>
      </c>
      <c r="R8555" s="101">
        <f t="shared" ca="1" si="1196"/>
        <v>0</v>
      </c>
      <c r="S8555" s="13"/>
      <c r="T8555" s="101">
        <f t="shared" ca="1" si="1197"/>
        <v>0.12350392224084243</v>
      </c>
      <c r="U8555" s="101">
        <f t="shared" si="1198"/>
        <v>0</v>
      </c>
      <c r="V8555" s="101">
        <f t="shared" ca="1" si="1199"/>
        <v>88.093104065919377</v>
      </c>
    </row>
    <row r="8556" spans="2:22" x14ac:dyDescent="0.3">
      <c r="B8556" s="13">
        <v>2023</v>
      </c>
      <c r="C8556" s="13">
        <v>12</v>
      </c>
      <c r="D8556" s="13">
        <v>20</v>
      </c>
      <c r="E8556" s="83" t="s">
        <v>453</v>
      </c>
      <c r="F8556" s="13">
        <v>4</v>
      </c>
      <c r="G8556" s="13">
        <v>21</v>
      </c>
      <c r="H8556" s="13" t="s">
        <v>69</v>
      </c>
      <c r="I8556" s="13" t="s">
        <v>54</v>
      </c>
      <c r="J8556" s="13"/>
      <c r="K8556" s="13" t="s">
        <v>27</v>
      </c>
      <c r="L8556" s="12">
        <f t="shared" ca="1" si="1192"/>
        <v>1.8148849678497905</v>
      </c>
      <c r="M8556" s="101">
        <f t="shared" ca="1" si="1193"/>
        <v>9.5589991256648466E-2</v>
      </c>
      <c r="N8556" s="101">
        <f t="shared" ca="1" si="1200"/>
        <v>1104.7508922583193</v>
      </c>
      <c r="O8556" s="101">
        <f t="shared" ca="1" si="1194"/>
        <v>0.19582608803099238</v>
      </c>
      <c r="Q8556" s="12">
        <f t="shared" ca="1" si="1195"/>
        <v>0</v>
      </c>
      <c r="R8556" s="101">
        <f t="shared" ca="1" si="1196"/>
        <v>0</v>
      </c>
      <c r="S8556" s="13"/>
      <c r="T8556" s="101">
        <f t="shared" ca="1" si="1197"/>
        <v>9.5589991256648466E-2</v>
      </c>
      <c r="U8556" s="101">
        <f t="shared" si="1198"/>
        <v>0</v>
      </c>
      <c r="V8556" s="101">
        <f t="shared" ca="1" si="1199"/>
        <v>88.188694057176022</v>
      </c>
    </row>
    <row r="8557" spans="2:22" x14ac:dyDescent="0.3">
      <c r="B8557" s="13">
        <v>2023</v>
      </c>
      <c r="C8557" s="13">
        <v>12</v>
      </c>
      <c r="D8557" s="13">
        <v>20</v>
      </c>
      <c r="E8557" s="83" t="s">
        <v>453</v>
      </c>
      <c r="F8557" s="13">
        <v>4</v>
      </c>
      <c r="G8557" s="13">
        <v>22</v>
      </c>
      <c r="H8557" s="13" t="s">
        <v>69</v>
      </c>
      <c r="I8557" s="13" t="s">
        <v>54</v>
      </c>
      <c r="J8557" s="13"/>
      <c r="K8557" s="13" t="s">
        <v>27</v>
      </c>
      <c r="L8557" s="12">
        <f t="shared" ca="1" si="1192"/>
        <v>2.1543264635595452</v>
      </c>
      <c r="M8557" s="101">
        <f t="shared" ca="1" si="1193"/>
        <v>0.11346837483568124</v>
      </c>
      <c r="N8557" s="101">
        <f t="shared" ca="1" si="1200"/>
        <v>1104.7508922583193</v>
      </c>
      <c r="O8557" s="101">
        <f t="shared" ca="1" si="1194"/>
        <v>0.23245182541807491</v>
      </c>
      <c r="Q8557" s="12">
        <f t="shared" ca="1" si="1195"/>
        <v>0</v>
      </c>
      <c r="R8557" s="101">
        <f t="shared" ca="1" si="1196"/>
        <v>0</v>
      </c>
      <c r="S8557" s="13"/>
      <c r="T8557" s="101">
        <f t="shared" ca="1" si="1197"/>
        <v>0.11346837483568124</v>
      </c>
      <c r="U8557" s="101">
        <f t="shared" si="1198"/>
        <v>0</v>
      </c>
      <c r="V8557" s="101">
        <f t="shared" ca="1" si="1199"/>
        <v>88.302162432011698</v>
      </c>
    </row>
    <row r="8558" spans="2:22" x14ac:dyDescent="0.3">
      <c r="B8558" s="13">
        <v>2023</v>
      </c>
      <c r="C8558" s="13">
        <v>12</v>
      </c>
      <c r="D8558" s="13">
        <v>20</v>
      </c>
      <c r="E8558" s="83" t="s">
        <v>453</v>
      </c>
      <c r="F8558" s="13">
        <v>4</v>
      </c>
      <c r="G8558" s="13">
        <v>23</v>
      </c>
      <c r="H8558" s="13" t="s">
        <v>69</v>
      </c>
      <c r="I8558" s="13" t="s">
        <v>54</v>
      </c>
      <c r="J8558" s="13"/>
      <c r="K8558" s="13" t="s">
        <v>27</v>
      </c>
      <c r="L8558" s="12">
        <f t="shared" ca="1" si="1192"/>
        <v>1.9492070496418328</v>
      </c>
      <c r="M8558" s="101">
        <f t="shared" ca="1" si="1193"/>
        <v>0.10266473530463534</v>
      </c>
      <c r="N8558" s="101">
        <f t="shared" ca="1" si="1200"/>
        <v>1104.7508922583193</v>
      </c>
      <c r="O8558" s="101">
        <f t="shared" ca="1" si="1194"/>
        <v>0.21031944065635375</v>
      </c>
      <c r="Q8558" s="12">
        <f t="shared" ca="1" si="1195"/>
        <v>0</v>
      </c>
      <c r="R8558" s="101">
        <f t="shared" ca="1" si="1196"/>
        <v>0</v>
      </c>
      <c r="S8558" s="13"/>
      <c r="T8558" s="101">
        <f t="shared" ca="1" si="1197"/>
        <v>0.10266473530463534</v>
      </c>
      <c r="U8558" s="101">
        <f t="shared" si="1198"/>
        <v>0</v>
      </c>
      <c r="V8558" s="101">
        <f t="shared" ca="1" si="1199"/>
        <v>88.404827167316327</v>
      </c>
    </row>
    <row r="8559" spans="2:22" x14ac:dyDescent="0.3">
      <c r="B8559" s="13">
        <v>2023</v>
      </c>
      <c r="C8559" s="13">
        <v>12</v>
      </c>
      <c r="D8559" s="13">
        <v>21</v>
      </c>
      <c r="E8559" s="83" t="s">
        <v>454</v>
      </c>
      <c r="F8559" s="13">
        <v>5</v>
      </c>
      <c r="G8559" s="13">
        <v>0</v>
      </c>
      <c r="H8559" s="13" t="s">
        <v>69</v>
      </c>
      <c r="I8559" s="13" t="s">
        <v>54</v>
      </c>
      <c r="J8559" s="13"/>
      <c r="K8559" s="13" t="s">
        <v>27</v>
      </c>
      <c r="L8559" s="12">
        <f t="shared" ca="1" si="1192"/>
        <v>2.573084059130867</v>
      </c>
      <c r="M8559" s="101">
        <f t="shared" ca="1" si="1193"/>
        <v>0.13552433739442277</v>
      </c>
      <c r="N8559" s="101">
        <f t="shared" ca="1" si="1200"/>
        <v>1104.7508922583193</v>
      </c>
      <c r="O8559" s="101">
        <f t="shared" ca="1" si="1194"/>
        <v>0.27763576998022055</v>
      </c>
      <c r="Q8559" s="12">
        <f t="shared" ca="1" si="1195"/>
        <v>0</v>
      </c>
      <c r="R8559" s="101">
        <f t="shared" ca="1" si="1196"/>
        <v>0</v>
      </c>
      <c r="S8559" s="13"/>
      <c r="T8559" s="101">
        <f t="shared" ca="1" si="1197"/>
        <v>0.13552433739442277</v>
      </c>
      <c r="U8559" s="101">
        <f t="shared" si="1198"/>
        <v>0</v>
      </c>
      <c r="V8559" s="101">
        <f t="shared" ca="1" si="1199"/>
        <v>88.540351504710756</v>
      </c>
    </row>
    <row r="8560" spans="2:22" x14ac:dyDescent="0.3">
      <c r="B8560" s="13">
        <v>2023</v>
      </c>
      <c r="C8560" s="13">
        <v>12</v>
      </c>
      <c r="D8560" s="13">
        <v>21</v>
      </c>
      <c r="E8560" s="83" t="s">
        <v>454</v>
      </c>
      <c r="F8560" s="13">
        <v>5</v>
      </c>
      <c r="G8560" s="13">
        <v>1</v>
      </c>
      <c r="H8560" s="13" t="s">
        <v>69</v>
      </c>
      <c r="I8560" s="13" t="s">
        <v>54</v>
      </c>
      <c r="J8560" s="13"/>
      <c r="K8560" s="13" t="s">
        <v>27</v>
      </c>
      <c r="L8560" s="12">
        <f t="shared" ca="1" si="1192"/>
        <v>1.2959588126008119</v>
      </c>
      <c r="M8560" s="101">
        <f t="shared" ca="1" si="1193"/>
        <v>6.8258150659684769E-2</v>
      </c>
      <c r="N8560" s="101">
        <f t="shared" ca="1" si="1200"/>
        <v>1104.7508922583193</v>
      </c>
      <c r="O8560" s="101">
        <f t="shared" ca="1" si="1194"/>
        <v>0.1398339558796276</v>
      </c>
      <c r="Q8560" s="12">
        <f t="shared" ca="1" si="1195"/>
        <v>0</v>
      </c>
      <c r="R8560" s="101">
        <f t="shared" ca="1" si="1196"/>
        <v>0</v>
      </c>
      <c r="S8560" s="13"/>
      <c r="T8560" s="101">
        <f t="shared" ca="1" si="1197"/>
        <v>6.8258150659684769E-2</v>
      </c>
      <c r="U8560" s="101">
        <f t="shared" si="1198"/>
        <v>0</v>
      </c>
      <c r="V8560" s="101">
        <f t="shared" ca="1" si="1199"/>
        <v>88.608609655370444</v>
      </c>
    </row>
    <row r="8561" spans="2:22" x14ac:dyDescent="0.3">
      <c r="B8561" s="13">
        <v>2023</v>
      </c>
      <c r="C8561" s="13">
        <v>12</v>
      </c>
      <c r="D8561" s="13">
        <v>21</v>
      </c>
      <c r="E8561" s="83" t="s">
        <v>454</v>
      </c>
      <c r="F8561" s="13">
        <v>5</v>
      </c>
      <c r="G8561" s="13">
        <v>2</v>
      </c>
      <c r="H8561" s="13" t="s">
        <v>69</v>
      </c>
      <c r="I8561" s="13" t="s">
        <v>54</v>
      </c>
      <c r="J8561" s="13"/>
      <c r="K8561" s="13" t="s">
        <v>27</v>
      </c>
      <c r="L8561" s="12">
        <f t="shared" ca="1" si="1192"/>
        <v>1.2480366865601968</v>
      </c>
      <c r="M8561" s="101">
        <f t="shared" ca="1" si="1193"/>
        <v>6.5734092281125575E-2</v>
      </c>
      <c r="N8561" s="101">
        <f t="shared" ca="1" si="1200"/>
        <v>1104.7508922583193</v>
      </c>
      <c r="O8561" s="101">
        <f t="shared" ca="1" si="1194"/>
        <v>0.13466315847984522</v>
      </c>
      <c r="Q8561" s="12">
        <f t="shared" ca="1" si="1195"/>
        <v>0</v>
      </c>
      <c r="R8561" s="101">
        <f t="shared" ca="1" si="1196"/>
        <v>0</v>
      </c>
      <c r="S8561" s="13"/>
      <c r="T8561" s="101">
        <f t="shared" ca="1" si="1197"/>
        <v>6.5734092281125575E-2</v>
      </c>
      <c r="U8561" s="101">
        <f t="shared" si="1198"/>
        <v>0</v>
      </c>
      <c r="V8561" s="101">
        <f t="shared" ca="1" si="1199"/>
        <v>88.674343747651562</v>
      </c>
    </row>
    <row r="8562" spans="2:22" x14ac:dyDescent="0.3">
      <c r="B8562" s="13">
        <v>2023</v>
      </c>
      <c r="C8562" s="13">
        <v>12</v>
      </c>
      <c r="D8562" s="13">
        <v>21</v>
      </c>
      <c r="E8562" s="83" t="s">
        <v>454</v>
      </c>
      <c r="F8562" s="13">
        <v>5</v>
      </c>
      <c r="G8562" s="13">
        <v>3</v>
      </c>
      <c r="H8562" s="13" t="s">
        <v>69</v>
      </c>
      <c r="I8562" s="13" t="s">
        <v>54</v>
      </c>
      <c r="J8562" s="13"/>
      <c r="K8562" s="13" t="s">
        <v>27</v>
      </c>
      <c r="L8562" s="12">
        <f t="shared" ca="1" si="1192"/>
        <v>1.1919817643375659</v>
      </c>
      <c r="M8562" s="101">
        <f t="shared" ca="1" si="1193"/>
        <v>6.278167952765959E-2</v>
      </c>
      <c r="N8562" s="101">
        <f t="shared" ca="1" si="1200"/>
        <v>1104.7508922583193</v>
      </c>
      <c r="O8562" s="101">
        <f t="shared" ca="1" si="1194"/>
        <v>0.12861483237202334</v>
      </c>
      <c r="Q8562" s="12">
        <f t="shared" ca="1" si="1195"/>
        <v>0</v>
      </c>
      <c r="R8562" s="101">
        <f t="shared" ca="1" si="1196"/>
        <v>0</v>
      </c>
      <c r="S8562" s="13"/>
      <c r="T8562" s="101">
        <f t="shared" ca="1" si="1197"/>
        <v>6.278167952765959E-2</v>
      </c>
      <c r="U8562" s="101">
        <f t="shared" si="1198"/>
        <v>0</v>
      </c>
      <c r="V8562" s="101">
        <f t="shared" ca="1" si="1199"/>
        <v>88.737125427179222</v>
      </c>
    </row>
    <row r="8563" spans="2:22" x14ac:dyDescent="0.3">
      <c r="B8563" s="13">
        <v>2023</v>
      </c>
      <c r="C8563" s="13">
        <v>12</v>
      </c>
      <c r="D8563" s="13">
        <v>21</v>
      </c>
      <c r="E8563" s="83" t="s">
        <v>454</v>
      </c>
      <c r="F8563" s="13">
        <v>5</v>
      </c>
      <c r="G8563" s="13">
        <v>4</v>
      </c>
      <c r="H8563" s="13" t="s">
        <v>69</v>
      </c>
      <c r="I8563" s="13" t="s">
        <v>54</v>
      </c>
      <c r="J8563" s="13"/>
      <c r="K8563" s="13" t="s">
        <v>27</v>
      </c>
      <c r="L8563" s="12">
        <f t="shared" ca="1" si="1192"/>
        <v>1.2332396743821268</v>
      </c>
      <c r="M8563" s="101">
        <f t="shared" ca="1" si="1193"/>
        <v>6.4954733649706622E-2</v>
      </c>
      <c r="N8563" s="101">
        <f t="shared" ca="1" si="1200"/>
        <v>1104.7508922583193</v>
      </c>
      <c r="O8563" s="101">
        <f t="shared" ca="1" si="1194"/>
        <v>0.13306656086583146</v>
      </c>
      <c r="Q8563" s="12">
        <f t="shared" ca="1" si="1195"/>
        <v>0</v>
      </c>
      <c r="R8563" s="101">
        <f t="shared" ca="1" si="1196"/>
        <v>0</v>
      </c>
      <c r="S8563" s="13"/>
      <c r="T8563" s="101">
        <f t="shared" ca="1" si="1197"/>
        <v>6.4954733649706622E-2</v>
      </c>
      <c r="U8563" s="101">
        <f t="shared" si="1198"/>
        <v>0</v>
      </c>
      <c r="V8563" s="101">
        <f t="shared" ca="1" si="1199"/>
        <v>88.802080160828936</v>
      </c>
    </row>
    <row r="8564" spans="2:22" x14ac:dyDescent="0.3">
      <c r="B8564" s="13">
        <v>2023</v>
      </c>
      <c r="C8564" s="13">
        <v>12</v>
      </c>
      <c r="D8564" s="13">
        <v>21</v>
      </c>
      <c r="E8564" s="83" t="s">
        <v>454</v>
      </c>
      <c r="F8564" s="13">
        <v>5</v>
      </c>
      <c r="G8564" s="13">
        <v>5</v>
      </c>
      <c r="H8564" s="13" t="s">
        <v>69</v>
      </c>
      <c r="I8564" s="13" t="s">
        <v>54</v>
      </c>
      <c r="J8564" s="13"/>
      <c r="K8564" s="13" t="s">
        <v>27</v>
      </c>
      <c r="L8564" s="12">
        <f t="shared" ca="1" si="1192"/>
        <v>1.1875970832183196</v>
      </c>
      <c r="M8564" s="101">
        <f t="shared" ca="1" si="1193"/>
        <v>6.25507383731089E-2</v>
      </c>
      <c r="N8564" s="101">
        <f t="shared" ca="1" si="1200"/>
        <v>1104.7508922583193</v>
      </c>
      <c r="O8564" s="101">
        <f t="shared" ca="1" si="1194"/>
        <v>0.12814172527925669</v>
      </c>
      <c r="Q8564" s="12">
        <f t="shared" ca="1" si="1195"/>
        <v>0</v>
      </c>
      <c r="R8564" s="101">
        <f t="shared" ca="1" si="1196"/>
        <v>0</v>
      </c>
      <c r="S8564" s="13"/>
      <c r="T8564" s="101">
        <f t="shared" ca="1" si="1197"/>
        <v>6.25507383731089E-2</v>
      </c>
      <c r="U8564" s="101">
        <f t="shared" si="1198"/>
        <v>0</v>
      </c>
      <c r="V8564" s="101">
        <f t="shared" ca="1" si="1199"/>
        <v>88.864630899202041</v>
      </c>
    </row>
    <row r="8565" spans="2:22" x14ac:dyDescent="0.3">
      <c r="B8565" s="13">
        <v>2023</v>
      </c>
      <c r="C8565" s="13">
        <v>12</v>
      </c>
      <c r="D8565" s="13">
        <v>21</v>
      </c>
      <c r="E8565" s="83" t="s">
        <v>454</v>
      </c>
      <c r="F8565" s="13">
        <v>5</v>
      </c>
      <c r="G8565" s="13">
        <v>6</v>
      </c>
      <c r="H8565" s="13" t="s">
        <v>69</v>
      </c>
      <c r="I8565" s="13" t="s">
        <v>54</v>
      </c>
      <c r="J8565" s="13"/>
      <c r="K8565" s="13" t="s">
        <v>27</v>
      </c>
      <c r="L8565" s="12">
        <f t="shared" ca="1" si="1192"/>
        <v>1.2160665684223568</v>
      </c>
      <c r="M8565" s="101">
        <f t="shared" ca="1" si="1193"/>
        <v>6.405022615880554E-2</v>
      </c>
      <c r="N8565" s="101">
        <f t="shared" ca="1" si="1200"/>
        <v>1104.7508922583193</v>
      </c>
      <c r="O8565" s="101">
        <f t="shared" ca="1" si="1194"/>
        <v>0.13121358273277231</v>
      </c>
      <c r="Q8565" s="12">
        <f t="shared" ca="1" si="1195"/>
        <v>0</v>
      </c>
      <c r="R8565" s="101">
        <f t="shared" ca="1" si="1196"/>
        <v>0</v>
      </c>
      <c r="S8565" s="13"/>
      <c r="T8565" s="101">
        <f t="shared" ca="1" si="1197"/>
        <v>6.405022615880554E-2</v>
      </c>
      <c r="U8565" s="101">
        <f t="shared" si="1198"/>
        <v>0</v>
      </c>
      <c r="V8565" s="101">
        <f t="shared" ca="1" si="1199"/>
        <v>88.928681125360853</v>
      </c>
    </row>
    <row r="8566" spans="2:22" x14ac:dyDescent="0.3">
      <c r="B8566" s="13">
        <v>2023</v>
      </c>
      <c r="C8566" s="13">
        <v>12</v>
      </c>
      <c r="D8566" s="13">
        <v>21</v>
      </c>
      <c r="E8566" s="83" t="s">
        <v>454</v>
      </c>
      <c r="F8566" s="13">
        <v>5</v>
      </c>
      <c r="G8566" s="13">
        <v>7</v>
      </c>
      <c r="H8566" s="13" t="s">
        <v>69</v>
      </c>
      <c r="I8566" s="13" t="s">
        <v>54</v>
      </c>
      <c r="J8566" s="13"/>
      <c r="K8566" s="13" t="s">
        <v>27</v>
      </c>
      <c r="L8566" s="12">
        <f t="shared" ca="1" si="1192"/>
        <v>1.1702291871697803</v>
      </c>
      <c r="M8566" s="101">
        <f t="shared" ca="1" si="1193"/>
        <v>6.1635971288232332E-2</v>
      </c>
      <c r="N8566" s="101">
        <f t="shared" ca="1" si="1200"/>
        <v>1104.7508922583193</v>
      </c>
      <c r="O8566" s="101">
        <f t="shared" ca="1" si="1194"/>
        <v>0.1262677292956193</v>
      </c>
      <c r="Q8566" s="12">
        <f t="shared" ca="1" si="1195"/>
        <v>2.8681601242474355</v>
      </c>
      <c r="R8566" s="101">
        <f t="shared" ca="1" si="1196"/>
        <v>0.14372985382362352</v>
      </c>
      <c r="S8566" s="13"/>
      <c r="T8566" s="101">
        <f t="shared" ca="1" si="1197"/>
        <v>0</v>
      </c>
      <c r="U8566" s="101">
        <f t="shared" si="1198"/>
        <v>0</v>
      </c>
      <c r="V8566" s="101">
        <f t="shared" ca="1" si="1199"/>
        <v>88.641221417713595</v>
      </c>
    </row>
    <row r="8567" spans="2:22" x14ac:dyDescent="0.3">
      <c r="B8567" s="13">
        <v>2023</v>
      </c>
      <c r="C8567" s="13">
        <v>12</v>
      </c>
      <c r="D8567" s="13">
        <v>21</v>
      </c>
      <c r="E8567" s="83" t="s">
        <v>454</v>
      </c>
      <c r="F8567" s="13">
        <v>5</v>
      </c>
      <c r="G8567" s="13">
        <v>8</v>
      </c>
      <c r="H8567" s="13" t="s">
        <v>69</v>
      </c>
      <c r="I8567" s="13" t="s">
        <v>54</v>
      </c>
      <c r="J8567" s="13"/>
      <c r="K8567" s="13" t="s">
        <v>27</v>
      </c>
      <c r="L8567" s="12">
        <f t="shared" ca="1" si="1192"/>
        <v>2.2916112342631081</v>
      </c>
      <c r="M8567" s="101">
        <f t="shared" ca="1" si="1193"/>
        <v>0.12069916370863791</v>
      </c>
      <c r="N8567" s="101">
        <f t="shared" ca="1" si="1200"/>
        <v>1104.7508922583193</v>
      </c>
      <c r="O8567" s="101">
        <f t="shared" ca="1" si="1194"/>
        <v>0.24726485217698935</v>
      </c>
      <c r="Q8567" s="12">
        <f t="shared" ca="1" si="1195"/>
        <v>4.4442788426723778</v>
      </c>
      <c r="R8567" s="101">
        <f t="shared" ca="1" si="1196"/>
        <v>0.18222331305184469</v>
      </c>
      <c r="S8567" s="13"/>
      <c r="T8567" s="101">
        <f t="shared" ca="1" si="1197"/>
        <v>0</v>
      </c>
      <c r="U8567" s="101">
        <f t="shared" si="1198"/>
        <v>0</v>
      </c>
      <c r="V8567" s="101">
        <f t="shared" ca="1" si="1199"/>
        <v>88.276774791609895</v>
      </c>
    </row>
    <row r="8568" spans="2:22" x14ac:dyDescent="0.3">
      <c r="B8568" s="13">
        <v>2023</v>
      </c>
      <c r="C8568" s="13">
        <v>12</v>
      </c>
      <c r="D8568" s="13">
        <v>21</v>
      </c>
      <c r="E8568" s="83" t="s">
        <v>454</v>
      </c>
      <c r="F8568" s="13">
        <v>5</v>
      </c>
      <c r="G8568" s="13">
        <v>9</v>
      </c>
      <c r="H8568" s="13" t="s">
        <v>69</v>
      </c>
      <c r="I8568" s="13" t="s">
        <v>54</v>
      </c>
      <c r="J8568" s="13"/>
      <c r="K8568" s="13" t="s">
        <v>27</v>
      </c>
      <c r="L8568" s="12">
        <f t="shared" ca="1" si="1192"/>
        <v>1.2470925145944554</v>
      </c>
      <c r="M8568" s="101">
        <f t="shared" ca="1" si="1193"/>
        <v>6.5684362743689967E-2</v>
      </c>
      <c r="N8568" s="101">
        <f t="shared" ca="1" si="1200"/>
        <v>1104.7508922583193</v>
      </c>
      <c r="O8568" s="101">
        <f t="shared" ca="1" si="1194"/>
        <v>0.13456128232474174</v>
      </c>
      <c r="Q8568" s="12">
        <f t="shared" ca="1" si="1195"/>
        <v>4.8825151127080755</v>
      </c>
      <c r="R8568" s="101">
        <f t="shared" ca="1" si="1196"/>
        <v>0.30773852293031795</v>
      </c>
      <c r="S8568" s="13"/>
      <c r="T8568" s="101">
        <f t="shared" ca="1" si="1197"/>
        <v>0</v>
      </c>
      <c r="U8568" s="101">
        <f t="shared" si="1198"/>
        <v>0</v>
      </c>
      <c r="V8568" s="101">
        <f t="shared" ca="1" si="1199"/>
        <v>87.661297745749252</v>
      </c>
    </row>
    <row r="8569" spans="2:22" x14ac:dyDescent="0.3">
      <c r="B8569" s="13">
        <v>2023</v>
      </c>
      <c r="C8569" s="13">
        <v>12</v>
      </c>
      <c r="D8569" s="13">
        <v>21</v>
      </c>
      <c r="E8569" s="83" t="s">
        <v>454</v>
      </c>
      <c r="F8569" s="13">
        <v>5</v>
      </c>
      <c r="G8569" s="13">
        <v>10</v>
      </c>
      <c r="H8569" s="13" t="s">
        <v>70</v>
      </c>
      <c r="I8569" s="13" t="s">
        <v>54</v>
      </c>
      <c r="J8569" s="13"/>
      <c r="K8569" s="13" t="s">
        <v>27</v>
      </c>
      <c r="L8569" s="12">
        <f t="shared" ca="1" si="1192"/>
        <v>1.3402067859641127</v>
      </c>
      <c r="M8569" s="101">
        <f t="shared" ca="1" si="1193"/>
        <v>4.2430946843623807E-2</v>
      </c>
      <c r="N8569" s="101">
        <f t="shared" ca="1" si="1200"/>
        <v>1104.7508922583193</v>
      </c>
      <c r="O8569" s="101">
        <f t="shared" ca="1" si="1194"/>
        <v>4.2430946843623807E-2</v>
      </c>
      <c r="Q8569" s="12">
        <f t="shared" ca="1" si="1195"/>
        <v>0</v>
      </c>
      <c r="R8569" s="101">
        <f t="shared" ca="1" si="1196"/>
        <v>0</v>
      </c>
      <c r="S8569" s="13"/>
      <c r="T8569" s="101">
        <f t="shared" ca="1" si="1197"/>
        <v>4.2430946843623807E-2</v>
      </c>
      <c r="U8569" s="101">
        <f t="shared" si="1198"/>
        <v>0</v>
      </c>
      <c r="V8569" s="101">
        <f t="shared" ca="1" si="1199"/>
        <v>87.703728692592875</v>
      </c>
    </row>
    <row r="8570" spans="2:22" x14ac:dyDescent="0.3">
      <c r="B8570" s="13">
        <v>2023</v>
      </c>
      <c r="C8570" s="13">
        <v>12</v>
      </c>
      <c r="D8570" s="13">
        <v>21</v>
      </c>
      <c r="E8570" s="83" t="s">
        <v>454</v>
      </c>
      <c r="F8570" s="13">
        <v>5</v>
      </c>
      <c r="G8570" s="13">
        <v>11</v>
      </c>
      <c r="H8570" s="13" t="s">
        <v>70</v>
      </c>
      <c r="I8570" s="13" t="s">
        <v>54</v>
      </c>
      <c r="J8570" s="13"/>
      <c r="K8570" s="13" t="s">
        <v>27</v>
      </c>
      <c r="L8570" s="12">
        <f t="shared" ca="1" si="1192"/>
        <v>1.232052395785975</v>
      </c>
      <c r="M8570" s="101">
        <f t="shared" ca="1" si="1193"/>
        <v>3.900677885058397E-2</v>
      </c>
      <c r="N8570" s="101">
        <f t="shared" ca="1" si="1200"/>
        <v>1104.7508922583193</v>
      </c>
      <c r="O8570" s="101">
        <f t="shared" ca="1" si="1194"/>
        <v>3.900677885058397E-2</v>
      </c>
      <c r="Q8570" s="12">
        <f t="shared" ca="1" si="1195"/>
        <v>2.6421438329401026</v>
      </c>
      <c r="R8570" s="101">
        <f t="shared" ca="1" si="1196"/>
        <v>0.1193642401550969</v>
      </c>
      <c r="S8570" s="13"/>
      <c r="T8570" s="101">
        <f t="shared" ca="1" si="1197"/>
        <v>0</v>
      </c>
      <c r="U8570" s="101">
        <f t="shared" si="1198"/>
        <v>0</v>
      </c>
      <c r="V8570" s="101">
        <f t="shared" ca="1" si="1199"/>
        <v>87.465000212282689</v>
      </c>
    </row>
    <row r="8571" spans="2:22" x14ac:dyDescent="0.3">
      <c r="B8571" s="13">
        <v>2023</v>
      </c>
      <c r="C8571" s="13">
        <v>12</v>
      </c>
      <c r="D8571" s="13">
        <v>21</v>
      </c>
      <c r="E8571" s="83" t="s">
        <v>454</v>
      </c>
      <c r="F8571" s="13">
        <v>5</v>
      </c>
      <c r="G8571" s="13">
        <v>12</v>
      </c>
      <c r="H8571" s="13" t="s">
        <v>70</v>
      </c>
      <c r="I8571" s="13" t="s">
        <v>54</v>
      </c>
      <c r="J8571" s="13"/>
      <c r="K8571" s="13" t="s">
        <v>27</v>
      </c>
      <c r="L8571" s="12">
        <f t="shared" ca="1" si="1192"/>
        <v>2.103016828627351</v>
      </c>
      <c r="M8571" s="101">
        <f t="shared" ca="1" si="1193"/>
        <v>6.6581512794341935E-2</v>
      </c>
      <c r="N8571" s="101">
        <f t="shared" ca="1" si="1200"/>
        <v>1104.7508922583193</v>
      </c>
      <c r="O8571" s="101">
        <f t="shared" ca="1" si="1194"/>
        <v>6.6581512794341935E-2</v>
      </c>
      <c r="Q8571" s="12">
        <f t="shared" ca="1" si="1195"/>
        <v>0</v>
      </c>
      <c r="R8571" s="101">
        <f t="shared" ca="1" si="1196"/>
        <v>0</v>
      </c>
      <c r="S8571" s="13"/>
      <c r="T8571" s="101">
        <f t="shared" ca="1" si="1197"/>
        <v>6.6581512794341935E-2</v>
      </c>
      <c r="U8571" s="101">
        <f t="shared" si="1198"/>
        <v>0</v>
      </c>
      <c r="V8571" s="101">
        <f t="shared" ca="1" si="1199"/>
        <v>87.531581725077032</v>
      </c>
    </row>
    <row r="8572" spans="2:22" x14ac:dyDescent="0.3">
      <c r="B8572" s="13">
        <v>2023</v>
      </c>
      <c r="C8572" s="13">
        <v>12</v>
      </c>
      <c r="D8572" s="13">
        <v>21</v>
      </c>
      <c r="E8572" s="83" t="s">
        <v>454</v>
      </c>
      <c r="F8572" s="13">
        <v>5</v>
      </c>
      <c r="G8572" s="13">
        <v>13</v>
      </c>
      <c r="H8572" s="13" t="s">
        <v>70</v>
      </c>
      <c r="I8572" s="13" t="s">
        <v>54</v>
      </c>
      <c r="J8572" s="13"/>
      <c r="K8572" s="13" t="s">
        <v>27</v>
      </c>
      <c r="L8572" s="12">
        <f t="shared" ca="1" si="1192"/>
        <v>1.8967067688103929</v>
      </c>
      <c r="M8572" s="101">
        <f t="shared" ca="1" si="1193"/>
        <v>6.0049736300537039E-2</v>
      </c>
      <c r="N8572" s="101">
        <f t="shared" ca="1" si="1200"/>
        <v>1104.7508922583193</v>
      </c>
      <c r="O8572" s="101">
        <f t="shared" ca="1" si="1194"/>
        <v>6.0049736300537039E-2</v>
      </c>
      <c r="Q8572" s="12">
        <f t="shared" ca="1" si="1195"/>
        <v>5.2337854014630611</v>
      </c>
      <c r="R8572" s="101">
        <f t="shared" ca="1" si="1196"/>
        <v>0.28248370625404834</v>
      </c>
      <c r="S8572" s="13"/>
      <c r="T8572" s="101">
        <f t="shared" ca="1" si="1197"/>
        <v>0</v>
      </c>
      <c r="U8572" s="101">
        <f t="shared" si="1198"/>
        <v>0</v>
      </c>
      <c r="V8572" s="101">
        <f t="shared" ca="1" si="1199"/>
        <v>86.966614312568922</v>
      </c>
    </row>
    <row r="8573" spans="2:22" x14ac:dyDescent="0.3">
      <c r="B8573" s="13">
        <v>2023</v>
      </c>
      <c r="C8573" s="13">
        <v>12</v>
      </c>
      <c r="D8573" s="13">
        <v>21</v>
      </c>
      <c r="E8573" s="83" t="s">
        <v>454</v>
      </c>
      <c r="F8573" s="13">
        <v>5</v>
      </c>
      <c r="G8573" s="13">
        <v>14</v>
      </c>
      <c r="H8573" s="13" t="s">
        <v>70</v>
      </c>
      <c r="I8573" s="13" t="s">
        <v>54</v>
      </c>
      <c r="J8573" s="13"/>
      <c r="K8573" s="13" t="s">
        <v>27</v>
      </c>
      <c r="L8573" s="12">
        <f t="shared" ca="1" si="1192"/>
        <v>1.6022858543428091</v>
      </c>
      <c r="M8573" s="101">
        <f t="shared" ca="1" si="1193"/>
        <v>5.0728370148493337E-2</v>
      </c>
      <c r="N8573" s="101">
        <f t="shared" ca="1" si="1200"/>
        <v>1104.7508922583193</v>
      </c>
      <c r="O8573" s="101">
        <f t="shared" ca="1" si="1194"/>
        <v>5.0728370148493337E-2</v>
      </c>
      <c r="Q8573" s="12">
        <f t="shared" ca="1" si="1195"/>
        <v>5.6000000000000005</v>
      </c>
      <c r="R8573" s="101">
        <f t="shared" ca="1" si="1196"/>
        <v>0.33840650242988124</v>
      </c>
      <c r="S8573" s="13"/>
      <c r="T8573" s="101">
        <f t="shared" ca="1" si="1197"/>
        <v>0</v>
      </c>
      <c r="U8573" s="101">
        <f t="shared" si="1198"/>
        <v>0</v>
      </c>
      <c r="V8573" s="101">
        <f t="shared" ca="1" si="1199"/>
        <v>86.289801307709169</v>
      </c>
    </row>
    <row r="8574" spans="2:22" x14ac:dyDescent="0.3">
      <c r="B8574" s="13">
        <v>2023</v>
      </c>
      <c r="C8574" s="13">
        <v>12</v>
      </c>
      <c r="D8574" s="13">
        <v>21</v>
      </c>
      <c r="E8574" s="83" t="s">
        <v>454</v>
      </c>
      <c r="F8574" s="13">
        <v>5</v>
      </c>
      <c r="G8574" s="13">
        <v>15</v>
      </c>
      <c r="H8574" s="13" t="s">
        <v>70</v>
      </c>
      <c r="I8574" s="13" t="s">
        <v>54</v>
      </c>
      <c r="J8574" s="13"/>
      <c r="K8574" s="13" t="s">
        <v>27</v>
      </c>
      <c r="L8574" s="12">
        <f t="shared" ca="1" si="1192"/>
        <v>1.3312777430011247</v>
      </c>
      <c r="M8574" s="101">
        <f t="shared" ca="1" si="1193"/>
        <v>4.2148253343415605E-2</v>
      </c>
      <c r="N8574" s="101">
        <f t="shared" ca="1" si="1200"/>
        <v>1104.7508922583193</v>
      </c>
      <c r="O8574" s="101">
        <f t="shared" ca="1" si="1194"/>
        <v>4.2148253343415605E-2</v>
      </c>
      <c r="Q8574" s="12">
        <f t="shared" ca="1" si="1195"/>
        <v>5.6000000000000005</v>
      </c>
      <c r="R8574" s="101">
        <f t="shared" ca="1" si="1196"/>
        <v>0.36134733905495486</v>
      </c>
      <c r="S8574" s="13"/>
      <c r="T8574" s="101">
        <f t="shared" ca="1" si="1197"/>
        <v>0</v>
      </c>
      <c r="U8574" s="101">
        <f t="shared" si="1198"/>
        <v>0</v>
      </c>
      <c r="V8574" s="101">
        <f t="shared" ca="1" si="1199"/>
        <v>85.567106629599252</v>
      </c>
    </row>
    <row r="8575" spans="2:22" x14ac:dyDescent="0.3">
      <c r="B8575" s="13">
        <v>2023</v>
      </c>
      <c r="C8575" s="13">
        <v>12</v>
      </c>
      <c r="D8575" s="13">
        <v>21</v>
      </c>
      <c r="E8575" s="83" t="s">
        <v>454</v>
      </c>
      <c r="F8575" s="13">
        <v>5</v>
      </c>
      <c r="G8575" s="13">
        <v>16</v>
      </c>
      <c r="H8575" s="13" t="s">
        <v>71</v>
      </c>
      <c r="I8575" s="13" t="s">
        <v>54</v>
      </c>
      <c r="J8575" s="13"/>
      <c r="K8575" s="13" t="s">
        <v>27</v>
      </c>
      <c r="L8575" s="12">
        <f t="shared" ca="1" si="1192"/>
        <v>1.4856067193844904</v>
      </c>
      <c r="M8575" s="101">
        <f t="shared" ca="1" si="1193"/>
        <v>0.12941120132558298</v>
      </c>
      <c r="N8575" s="101">
        <f t="shared" ca="1" si="1200"/>
        <v>1105.0441757848378</v>
      </c>
      <c r="O8575" s="101">
        <f t="shared" ca="1" si="1194"/>
        <v>0.41871825385851863</v>
      </c>
      <c r="Q8575" s="12">
        <f t="shared" ca="1" si="1195"/>
        <v>5.6000000000000005</v>
      </c>
      <c r="R8575" s="101">
        <f t="shared" ca="1" si="1196"/>
        <v>0.34828339120410295</v>
      </c>
      <c r="S8575" s="13"/>
      <c r="T8575" s="101">
        <f t="shared" ca="1" si="1197"/>
        <v>0</v>
      </c>
      <c r="U8575" s="101">
        <f t="shared" ca="1" si="1198"/>
        <v>0.29328352651848816</v>
      </c>
      <c r="V8575" s="101">
        <f t="shared" ca="1" si="1199"/>
        <v>85.163823373709533</v>
      </c>
    </row>
    <row r="8576" spans="2:22" x14ac:dyDescent="0.3">
      <c r="B8576" s="13">
        <v>2023</v>
      </c>
      <c r="C8576" s="13">
        <v>12</v>
      </c>
      <c r="D8576" s="13">
        <v>21</v>
      </c>
      <c r="E8576" s="83" t="s">
        <v>454</v>
      </c>
      <c r="F8576" s="13">
        <v>5</v>
      </c>
      <c r="G8576" s="13">
        <v>17</v>
      </c>
      <c r="H8576" s="13" t="s">
        <v>71</v>
      </c>
      <c r="I8576" s="13" t="s">
        <v>54</v>
      </c>
      <c r="J8576" s="13"/>
      <c r="K8576" s="13" t="s">
        <v>27</v>
      </c>
      <c r="L8576" s="12">
        <f t="shared" ref="L8576:L8639" ca="1" si="1201">IF(K8576="Weekday",_xlfn.NORM.INV(RAND(),VLOOKUP(G8576,$J$5:$N$28,4),VLOOKUP(G8576,$J$5:$N$28,5)),_xlfn.NORM.INV(RAND(),VLOOKUP(G8576,$P$5:$T$28,4),VLOOKUP(G8576,$P$5:$T$28,5)))*VLOOKUP(C8576,$P$32:$R$43,3)</f>
        <v>1.8483860340714415</v>
      </c>
      <c r="M8576" s="101">
        <f t="shared" ref="M8576:M8639" ca="1" si="1202">IF(I8576="Winter",VLOOKUP(G8576,$J$40:$L$43,3),VLOOKUP(G8576,$J$40:$L$43,2))*L8576</f>
        <v>0.16101290742796329</v>
      </c>
      <c r="N8576" s="101">
        <f t="shared" ca="1" si="1200"/>
        <v>1105.4090779943974</v>
      </c>
      <c r="O8576" s="101">
        <f t="shared" ref="O8576:O8639" ca="1" si="1203">IF(I8576="Winter",VLOOKUP(G8576,$J$46:$L$49,3),VLOOKUP(G8576,$J$46:$L$49,2))*L8576</f>
        <v>0.52096760370303574</v>
      </c>
      <c r="Q8576" s="12">
        <f t="shared" ref="Q8576:Q8639" ca="1" si="1204">MIN(MAX(AND(IF(G8576&gt;=VLOOKUP(C8576,$O$46:$T$57,5),1,0),IF(G8576&lt;=VLOOKUP(C8576,$O$46:$T$57,6),1,0))*$G$50*_xlfn.NORM.INV(RAND(),VLOOKUP(C8576,$B$4:$F$15,4),VLOOKUP(C8576,$B$4:$F$15,4)),0),0.2)*$G$51</f>
        <v>1.5605718357474416</v>
      </c>
      <c r="R8576" s="101">
        <f t="shared" ref="R8576:R8639" ca="1" si="1205">MAX(Q8576-L8576,0)*$G$52</f>
        <v>0</v>
      </c>
      <c r="S8576" s="13"/>
      <c r="T8576" s="101">
        <f t="shared" ref="T8576:T8639" ca="1" si="1206">MAX(L8576-Q8576,0)*IF(I8576="Winter",VLOOKUP(G8576,$J$40:$L$43,3),VLOOKUP(G8576,$J$40:$L$43,2))</f>
        <v>2.5071494816003632E-2</v>
      </c>
      <c r="U8576" s="101">
        <f t="shared" ca="1" si="1198"/>
        <v>0.36490220955960379</v>
      </c>
      <c r="V8576" s="101">
        <f t="shared" ca="1" si="1199"/>
        <v>85.55379707808514</v>
      </c>
    </row>
    <row r="8577" spans="2:22" x14ac:dyDescent="0.3">
      <c r="B8577" s="13">
        <v>2023</v>
      </c>
      <c r="C8577" s="13">
        <v>12</v>
      </c>
      <c r="D8577" s="13">
        <v>21</v>
      </c>
      <c r="E8577" s="83" t="s">
        <v>454</v>
      </c>
      <c r="F8577" s="13">
        <v>5</v>
      </c>
      <c r="G8577" s="13">
        <v>18</v>
      </c>
      <c r="H8577" s="13" t="s">
        <v>71</v>
      </c>
      <c r="I8577" s="13" t="s">
        <v>54</v>
      </c>
      <c r="J8577" s="13"/>
      <c r="K8577" s="13" t="s">
        <v>27</v>
      </c>
      <c r="L8577" s="12">
        <f t="shared" ca="1" si="1201"/>
        <v>2.5536695661772812</v>
      </c>
      <c r="M8577" s="101">
        <f t="shared" ca="1" si="1202"/>
        <v>0.22245015590970299</v>
      </c>
      <c r="N8577" s="101">
        <f t="shared" ca="1" si="1200"/>
        <v>1105.9132149279203</v>
      </c>
      <c r="O8577" s="101">
        <f t="shared" ca="1" si="1203"/>
        <v>0.71975176722706669</v>
      </c>
      <c r="Q8577" s="12">
        <f t="shared" ca="1" si="1204"/>
        <v>0</v>
      </c>
      <c r="R8577" s="101">
        <f t="shared" ca="1" si="1205"/>
        <v>0</v>
      </c>
      <c r="S8577" s="13"/>
      <c r="T8577" s="101">
        <f t="shared" ca="1" si="1206"/>
        <v>0.22245015590970299</v>
      </c>
      <c r="U8577" s="101">
        <f t="shared" ref="U8577:U8640" ca="1" si="1207">IF(H8577="On-Peak",IF(I8577="Winter",((L8577*$D$48)/60),((L8577*$D$47)/60)),0)</f>
        <v>0.50413693352283162</v>
      </c>
      <c r="V8577" s="101">
        <f t="shared" ref="V8577:V8640" ca="1" si="1208">V8576+MAX(T8577-R8577,0)-MAX(R8577-T8577,0)+MAX(U8577-R8577,0)-MAX(R8577-U8577,0)</f>
        <v>86.280384167517667</v>
      </c>
    </row>
    <row r="8578" spans="2:22" x14ac:dyDescent="0.3">
      <c r="B8578" s="13">
        <v>2023</v>
      </c>
      <c r="C8578" s="13">
        <v>12</v>
      </c>
      <c r="D8578" s="13">
        <v>21</v>
      </c>
      <c r="E8578" s="83" t="s">
        <v>454</v>
      </c>
      <c r="F8578" s="13">
        <v>5</v>
      </c>
      <c r="G8578" s="13">
        <v>19</v>
      </c>
      <c r="H8578" s="13" t="s">
        <v>71</v>
      </c>
      <c r="I8578" s="13" t="s">
        <v>54</v>
      </c>
      <c r="J8578" s="13"/>
      <c r="K8578" s="13" t="s">
        <v>27</v>
      </c>
      <c r="L8578" s="12">
        <f t="shared" ca="1" si="1201"/>
        <v>2.5281763427852524</v>
      </c>
      <c r="M8578" s="101">
        <f t="shared" ca="1" si="1202"/>
        <v>0.22022944122002336</v>
      </c>
      <c r="N8578" s="101">
        <f t="shared" ca="1" si="1200"/>
        <v>1106.4123190742584</v>
      </c>
      <c r="O8578" s="101">
        <f t="shared" ca="1" si="1203"/>
        <v>0.7125665022140234</v>
      </c>
      <c r="Q8578" s="12">
        <f t="shared" ca="1" si="1204"/>
        <v>0</v>
      </c>
      <c r="R8578" s="101">
        <f t="shared" ca="1" si="1205"/>
        <v>0</v>
      </c>
      <c r="S8578" s="13"/>
      <c r="T8578" s="101">
        <f t="shared" ca="1" si="1206"/>
        <v>0.22022944122002336</v>
      </c>
      <c r="U8578" s="101">
        <f t="shared" ca="1" si="1207"/>
        <v>0.49910414633818861</v>
      </c>
      <c r="V8578" s="101">
        <f t="shared" ca="1" si="1208"/>
        <v>86.999717755075878</v>
      </c>
    </row>
    <row r="8579" spans="2:22" x14ac:dyDescent="0.3">
      <c r="B8579" s="13">
        <v>2023</v>
      </c>
      <c r="C8579" s="13">
        <v>12</v>
      </c>
      <c r="D8579" s="13">
        <v>21</v>
      </c>
      <c r="E8579" s="83" t="s">
        <v>454</v>
      </c>
      <c r="F8579" s="13">
        <v>5</v>
      </c>
      <c r="G8579" s="13">
        <v>20</v>
      </c>
      <c r="H8579" s="13" t="s">
        <v>69</v>
      </c>
      <c r="I8579" s="13" t="s">
        <v>54</v>
      </c>
      <c r="J8579" s="13"/>
      <c r="K8579" s="13" t="s">
        <v>27</v>
      </c>
      <c r="L8579" s="12">
        <f t="shared" ca="1" si="1201"/>
        <v>2.0248281947621054</v>
      </c>
      <c r="M8579" s="101">
        <f t="shared" ca="1" si="1202"/>
        <v>0.1066477010181201</v>
      </c>
      <c r="N8579" s="101">
        <f t="shared" ca="1" si="1200"/>
        <v>1106.4123190742584</v>
      </c>
      <c r="O8579" s="101">
        <f t="shared" ca="1" si="1203"/>
        <v>0.21847896221483115</v>
      </c>
      <c r="Q8579" s="12">
        <f t="shared" ca="1" si="1204"/>
        <v>0</v>
      </c>
      <c r="R8579" s="101">
        <f t="shared" ca="1" si="1205"/>
        <v>0</v>
      </c>
      <c r="S8579" s="13"/>
      <c r="T8579" s="101">
        <f t="shared" ca="1" si="1206"/>
        <v>0.1066477010181201</v>
      </c>
      <c r="U8579" s="101">
        <f t="shared" si="1207"/>
        <v>0</v>
      </c>
      <c r="V8579" s="101">
        <f t="shared" ca="1" si="1208"/>
        <v>87.106365456093997</v>
      </c>
    </row>
    <row r="8580" spans="2:22" x14ac:dyDescent="0.3">
      <c r="B8580" s="13">
        <v>2023</v>
      </c>
      <c r="C8580" s="13">
        <v>12</v>
      </c>
      <c r="D8580" s="13">
        <v>21</v>
      </c>
      <c r="E8580" s="83" t="s">
        <v>454</v>
      </c>
      <c r="F8580" s="13">
        <v>5</v>
      </c>
      <c r="G8580" s="13">
        <v>21</v>
      </c>
      <c r="H8580" s="13" t="s">
        <v>69</v>
      </c>
      <c r="I8580" s="13" t="s">
        <v>54</v>
      </c>
      <c r="J8580" s="13"/>
      <c r="K8580" s="13" t="s">
        <v>27</v>
      </c>
      <c r="L8580" s="12">
        <f t="shared" ca="1" si="1201"/>
        <v>2.0165313799717639</v>
      </c>
      <c r="M8580" s="101">
        <f t="shared" ca="1" si="1202"/>
        <v>0.10621070778311281</v>
      </c>
      <c r="N8580" s="101">
        <f t="shared" ca="1" si="1200"/>
        <v>1106.4123190742584</v>
      </c>
      <c r="O8580" s="101">
        <f t="shared" ca="1" si="1203"/>
        <v>0.21758373589895333</v>
      </c>
      <c r="Q8580" s="12">
        <f t="shared" ca="1" si="1204"/>
        <v>0</v>
      </c>
      <c r="R8580" s="101">
        <f t="shared" ca="1" si="1205"/>
        <v>0</v>
      </c>
      <c r="S8580" s="13"/>
      <c r="T8580" s="101">
        <f t="shared" ca="1" si="1206"/>
        <v>0.10621070778311281</v>
      </c>
      <c r="U8580" s="101">
        <f t="shared" si="1207"/>
        <v>0</v>
      </c>
      <c r="V8580" s="101">
        <f t="shared" ca="1" si="1208"/>
        <v>87.212576163877102</v>
      </c>
    </row>
    <row r="8581" spans="2:22" x14ac:dyDescent="0.3">
      <c r="B8581" s="13">
        <v>2023</v>
      </c>
      <c r="C8581" s="13">
        <v>12</v>
      </c>
      <c r="D8581" s="13">
        <v>21</v>
      </c>
      <c r="E8581" s="83" t="s">
        <v>454</v>
      </c>
      <c r="F8581" s="13">
        <v>5</v>
      </c>
      <c r="G8581" s="13">
        <v>22</v>
      </c>
      <c r="H8581" s="13" t="s">
        <v>69</v>
      </c>
      <c r="I8581" s="13" t="s">
        <v>54</v>
      </c>
      <c r="J8581" s="13"/>
      <c r="K8581" s="13" t="s">
        <v>27</v>
      </c>
      <c r="L8581" s="12">
        <f t="shared" ca="1" si="1201"/>
        <v>2.6523961317589868</v>
      </c>
      <c r="M8581" s="101">
        <f t="shared" ca="1" si="1202"/>
        <v>0.13970170425974585</v>
      </c>
      <c r="N8581" s="101">
        <f t="shared" ca="1" si="1200"/>
        <v>1106.4123190742584</v>
      </c>
      <c r="O8581" s="101">
        <f t="shared" ca="1" si="1203"/>
        <v>0.28619354261679464</v>
      </c>
      <c r="Q8581" s="12">
        <f t="shared" ca="1" si="1204"/>
        <v>0</v>
      </c>
      <c r="R8581" s="101">
        <f t="shared" ca="1" si="1205"/>
        <v>0</v>
      </c>
      <c r="S8581" s="13"/>
      <c r="T8581" s="101">
        <f t="shared" ca="1" si="1206"/>
        <v>0.13970170425974585</v>
      </c>
      <c r="U8581" s="101">
        <f t="shared" si="1207"/>
        <v>0</v>
      </c>
      <c r="V8581" s="101">
        <f t="shared" ca="1" si="1208"/>
        <v>87.352277868136852</v>
      </c>
    </row>
    <row r="8582" spans="2:22" x14ac:dyDescent="0.3">
      <c r="B8582" s="13">
        <v>2023</v>
      </c>
      <c r="C8582" s="13">
        <v>12</v>
      </c>
      <c r="D8582" s="13">
        <v>21</v>
      </c>
      <c r="E8582" s="83" t="s">
        <v>454</v>
      </c>
      <c r="F8582" s="13">
        <v>5</v>
      </c>
      <c r="G8582" s="13">
        <v>23</v>
      </c>
      <c r="H8582" s="13" t="s">
        <v>69</v>
      </c>
      <c r="I8582" s="13" t="s">
        <v>54</v>
      </c>
      <c r="J8582" s="13"/>
      <c r="K8582" s="13" t="s">
        <v>27</v>
      </c>
      <c r="L8582" s="12">
        <f t="shared" ca="1" si="1201"/>
        <v>2.2948349149757372</v>
      </c>
      <c r="M8582" s="101">
        <f t="shared" ca="1" si="1202"/>
        <v>0.12086895497177208</v>
      </c>
      <c r="N8582" s="101">
        <f t="shared" ca="1" si="1200"/>
        <v>1106.4123190742584</v>
      </c>
      <c r="O8582" s="101">
        <f t="shared" ca="1" si="1203"/>
        <v>0.24761268732588204</v>
      </c>
      <c r="Q8582" s="12">
        <f t="shared" ca="1" si="1204"/>
        <v>0</v>
      </c>
      <c r="R8582" s="101">
        <f t="shared" ca="1" si="1205"/>
        <v>0</v>
      </c>
      <c r="S8582" s="13"/>
      <c r="T8582" s="101">
        <f t="shared" ca="1" si="1206"/>
        <v>0.12086895497177208</v>
      </c>
      <c r="U8582" s="101">
        <f t="shared" si="1207"/>
        <v>0</v>
      </c>
      <c r="V8582" s="101">
        <f t="shared" ca="1" si="1208"/>
        <v>87.473146823108621</v>
      </c>
    </row>
    <row r="8583" spans="2:22" x14ac:dyDescent="0.3">
      <c r="B8583" s="13">
        <v>2023</v>
      </c>
      <c r="C8583" s="13">
        <v>12</v>
      </c>
      <c r="D8583" s="13">
        <v>22</v>
      </c>
      <c r="E8583" s="83" t="s">
        <v>455</v>
      </c>
      <c r="F8583" s="13">
        <v>6</v>
      </c>
      <c r="G8583" s="13">
        <v>0</v>
      </c>
      <c r="H8583" s="13" t="s">
        <v>69</v>
      </c>
      <c r="I8583" s="13" t="s">
        <v>54</v>
      </c>
      <c r="J8583" s="13"/>
      <c r="K8583" s="13" t="s">
        <v>28</v>
      </c>
      <c r="L8583" s="12">
        <f t="shared" ca="1" si="1201"/>
        <v>2.0609591885638916</v>
      </c>
      <c r="M8583" s="101">
        <f t="shared" ca="1" si="1202"/>
        <v>0.10855072046166017</v>
      </c>
      <c r="N8583" s="101">
        <f t="shared" ca="1" si="1200"/>
        <v>1106.4123190742584</v>
      </c>
      <c r="O8583" s="101">
        <f t="shared" ca="1" si="1203"/>
        <v>0.2223774964460439</v>
      </c>
      <c r="Q8583" s="12">
        <f t="shared" ca="1" si="1204"/>
        <v>0</v>
      </c>
      <c r="R8583" s="101">
        <f t="shared" ca="1" si="1205"/>
        <v>0</v>
      </c>
      <c r="S8583" s="13"/>
      <c r="T8583" s="101">
        <f t="shared" ca="1" si="1206"/>
        <v>0.10855072046166017</v>
      </c>
      <c r="U8583" s="101">
        <f t="shared" si="1207"/>
        <v>0</v>
      </c>
      <c r="V8583" s="101">
        <f t="shared" ca="1" si="1208"/>
        <v>87.581697543570286</v>
      </c>
    </row>
    <row r="8584" spans="2:22" x14ac:dyDescent="0.3">
      <c r="B8584" s="13">
        <v>2023</v>
      </c>
      <c r="C8584" s="13">
        <v>12</v>
      </c>
      <c r="D8584" s="13">
        <v>22</v>
      </c>
      <c r="E8584" s="83" t="s">
        <v>455</v>
      </c>
      <c r="F8584" s="13">
        <v>6</v>
      </c>
      <c r="G8584" s="13">
        <v>1</v>
      </c>
      <c r="H8584" s="13" t="s">
        <v>69</v>
      </c>
      <c r="I8584" s="13" t="s">
        <v>54</v>
      </c>
      <c r="J8584" s="13"/>
      <c r="K8584" s="13" t="s">
        <v>28</v>
      </c>
      <c r="L8584" s="12">
        <f t="shared" ca="1" si="1201"/>
        <v>1.2047070142543157</v>
      </c>
      <c r="M8584" s="101">
        <f t="shared" ca="1" si="1202"/>
        <v>6.3451918440774815E-2</v>
      </c>
      <c r="N8584" s="101">
        <f t="shared" ca="1" si="1200"/>
        <v>1106.4123190742584</v>
      </c>
      <c r="O8584" s="101">
        <f t="shared" ca="1" si="1203"/>
        <v>0.12998788683804066</v>
      </c>
      <c r="Q8584" s="12">
        <f t="shared" ca="1" si="1204"/>
        <v>0</v>
      </c>
      <c r="R8584" s="101">
        <f t="shared" ca="1" si="1205"/>
        <v>0</v>
      </c>
      <c r="S8584" s="13"/>
      <c r="T8584" s="101">
        <f t="shared" ca="1" si="1206"/>
        <v>6.3451918440774815E-2</v>
      </c>
      <c r="U8584" s="101">
        <f t="shared" si="1207"/>
        <v>0</v>
      </c>
      <c r="V8584" s="101">
        <f t="shared" ca="1" si="1208"/>
        <v>87.645149462011062</v>
      </c>
    </row>
    <row r="8585" spans="2:22" x14ac:dyDescent="0.3">
      <c r="B8585" s="13">
        <v>2023</v>
      </c>
      <c r="C8585" s="13">
        <v>12</v>
      </c>
      <c r="D8585" s="13">
        <v>22</v>
      </c>
      <c r="E8585" s="83" t="s">
        <v>455</v>
      </c>
      <c r="F8585" s="13">
        <v>6</v>
      </c>
      <c r="G8585" s="13">
        <v>2</v>
      </c>
      <c r="H8585" s="13" t="s">
        <v>69</v>
      </c>
      <c r="I8585" s="13" t="s">
        <v>54</v>
      </c>
      <c r="J8585" s="13"/>
      <c r="K8585" s="13" t="s">
        <v>28</v>
      </c>
      <c r="L8585" s="12">
        <f t="shared" ca="1" si="1201"/>
        <v>1.1880633293082206</v>
      </c>
      <c r="M8585" s="101">
        <f t="shared" ca="1" si="1202"/>
        <v>6.2575295554663984E-2</v>
      </c>
      <c r="N8585" s="101">
        <f t="shared" ca="1" si="1200"/>
        <v>1106.4123190742584</v>
      </c>
      <c r="O8585" s="101">
        <f t="shared" ca="1" si="1203"/>
        <v>0.12819203323235701</v>
      </c>
      <c r="Q8585" s="12">
        <f t="shared" ca="1" si="1204"/>
        <v>0</v>
      </c>
      <c r="R8585" s="101">
        <f t="shared" ca="1" si="1205"/>
        <v>0</v>
      </c>
      <c r="S8585" s="13"/>
      <c r="T8585" s="101">
        <f t="shared" ca="1" si="1206"/>
        <v>6.2575295554663984E-2</v>
      </c>
      <c r="U8585" s="101">
        <f t="shared" si="1207"/>
        <v>0</v>
      </c>
      <c r="V8585" s="101">
        <f t="shared" ca="1" si="1208"/>
        <v>87.707724757565728</v>
      </c>
    </row>
    <row r="8586" spans="2:22" x14ac:dyDescent="0.3">
      <c r="B8586" s="13">
        <v>2023</v>
      </c>
      <c r="C8586" s="13">
        <v>12</v>
      </c>
      <c r="D8586" s="13">
        <v>22</v>
      </c>
      <c r="E8586" s="83" t="s">
        <v>455</v>
      </c>
      <c r="F8586" s="13">
        <v>6</v>
      </c>
      <c r="G8586" s="13">
        <v>3</v>
      </c>
      <c r="H8586" s="13" t="s">
        <v>69</v>
      </c>
      <c r="I8586" s="13" t="s">
        <v>54</v>
      </c>
      <c r="J8586" s="13"/>
      <c r="K8586" s="13" t="s">
        <v>28</v>
      </c>
      <c r="L8586" s="12">
        <f t="shared" ca="1" si="1201"/>
        <v>1.3367029314353642</v>
      </c>
      <c r="M8586" s="101">
        <f t="shared" ca="1" si="1202"/>
        <v>7.040414339870063E-2</v>
      </c>
      <c r="N8586" s="101">
        <f t="shared" ca="1" si="1200"/>
        <v>1106.4123190742584</v>
      </c>
      <c r="O8586" s="101">
        <f t="shared" ca="1" si="1203"/>
        <v>0.14423024630187581</v>
      </c>
      <c r="Q8586" s="12">
        <f t="shared" ca="1" si="1204"/>
        <v>0</v>
      </c>
      <c r="R8586" s="101">
        <f t="shared" ca="1" si="1205"/>
        <v>0</v>
      </c>
      <c r="S8586" s="13"/>
      <c r="T8586" s="101">
        <f t="shared" ca="1" si="1206"/>
        <v>7.040414339870063E-2</v>
      </c>
      <c r="U8586" s="101">
        <f t="shared" si="1207"/>
        <v>0</v>
      </c>
      <c r="V8586" s="101">
        <f t="shared" ca="1" si="1208"/>
        <v>87.778128900964433</v>
      </c>
    </row>
    <row r="8587" spans="2:22" x14ac:dyDescent="0.3">
      <c r="B8587" s="13">
        <v>2023</v>
      </c>
      <c r="C8587" s="13">
        <v>12</v>
      </c>
      <c r="D8587" s="13">
        <v>22</v>
      </c>
      <c r="E8587" s="83" t="s">
        <v>455</v>
      </c>
      <c r="F8587" s="13">
        <v>6</v>
      </c>
      <c r="G8587" s="13">
        <v>4</v>
      </c>
      <c r="H8587" s="13" t="s">
        <v>69</v>
      </c>
      <c r="I8587" s="13" t="s">
        <v>54</v>
      </c>
      <c r="J8587" s="13"/>
      <c r="K8587" s="13" t="s">
        <v>28</v>
      </c>
      <c r="L8587" s="12">
        <f t="shared" ca="1" si="1201"/>
        <v>1.27313723912056</v>
      </c>
      <c r="M8587" s="101">
        <f t="shared" ca="1" si="1202"/>
        <v>6.7056138384479894E-2</v>
      </c>
      <c r="N8587" s="101">
        <f t="shared" ca="1" si="1200"/>
        <v>1106.4123190742584</v>
      </c>
      <c r="O8587" s="101">
        <f t="shared" ca="1" si="1203"/>
        <v>0.13737150810110843</v>
      </c>
      <c r="Q8587" s="12">
        <f t="shared" ca="1" si="1204"/>
        <v>0</v>
      </c>
      <c r="R8587" s="101">
        <f t="shared" ca="1" si="1205"/>
        <v>0</v>
      </c>
      <c r="S8587" s="13"/>
      <c r="T8587" s="101">
        <f t="shared" ca="1" si="1206"/>
        <v>6.7056138384479894E-2</v>
      </c>
      <c r="U8587" s="101">
        <f t="shared" si="1207"/>
        <v>0</v>
      </c>
      <c r="V8587" s="101">
        <f t="shared" ca="1" si="1208"/>
        <v>87.84518503934892</v>
      </c>
    </row>
    <row r="8588" spans="2:22" x14ac:dyDescent="0.3">
      <c r="B8588" s="13">
        <v>2023</v>
      </c>
      <c r="C8588" s="13">
        <v>12</v>
      </c>
      <c r="D8588" s="13">
        <v>22</v>
      </c>
      <c r="E8588" s="83" t="s">
        <v>455</v>
      </c>
      <c r="F8588" s="13">
        <v>6</v>
      </c>
      <c r="G8588" s="13">
        <v>5</v>
      </c>
      <c r="H8588" s="13" t="s">
        <v>69</v>
      </c>
      <c r="I8588" s="13" t="s">
        <v>54</v>
      </c>
      <c r="J8588" s="13"/>
      <c r="K8588" s="13" t="s">
        <v>28</v>
      </c>
      <c r="L8588" s="12">
        <f t="shared" ca="1" si="1201"/>
        <v>1.2394993696284125</v>
      </c>
      <c r="M8588" s="101">
        <f t="shared" ca="1" si="1202"/>
        <v>6.5284431798328491E-2</v>
      </c>
      <c r="N8588" s="101">
        <f t="shared" ca="1" si="1200"/>
        <v>1106.4123190742584</v>
      </c>
      <c r="O8588" s="101">
        <f t="shared" ca="1" si="1203"/>
        <v>0.13374198198290571</v>
      </c>
      <c r="Q8588" s="12">
        <f t="shared" ca="1" si="1204"/>
        <v>0</v>
      </c>
      <c r="R8588" s="101">
        <f t="shared" ca="1" si="1205"/>
        <v>0</v>
      </c>
      <c r="S8588" s="13"/>
      <c r="T8588" s="101">
        <f t="shared" ca="1" si="1206"/>
        <v>6.5284431798328491E-2</v>
      </c>
      <c r="U8588" s="101">
        <f t="shared" si="1207"/>
        <v>0</v>
      </c>
      <c r="V8588" s="101">
        <f t="shared" ca="1" si="1208"/>
        <v>87.910469471147252</v>
      </c>
    </row>
    <row r="8589" spans="2:22" x14ac:dyDescent="0.3">
      <c r="B8589" s="13">
        <v>2023</v>
      </c>
      <c r="C8589" s="13">
        <v>12</v>
      </c>
      <c r="D8589" s="13">
        <v>22</v>
      </c>
      <c r="E8589" s="83" t="s">
        <v>455</v>
      </c>
      <c r="F8589" s="13">
        <v>6</v>
      </c>
      <c r="G8589" s="13">
        <v>6</v>
      </c>
      <c r="H8589" s="13" t="s">
        <v>69</v>
      </c>
      <c r="I8589" s="13" t="s">
        <v>54</v>
      </c>
      <c r="J8589" s="13"/>
      <c r="K8589" s="13" t="s">
        <v>28</v>
      </c>
      <c r="L8589" s="12">
        <f t="shared" ca="1" si="1201"/>
        <v>1.050839046517869</v>
      </c>
      <c r="M8589" s="101">
        <f t="shared" ca="1" si="1202"/>
        <v>5.5347692580096162E-2</v>
      </c>
      <c r="N8589" s="101">
        <f t="shared" ca="1" si="1200"/>
        <v>1106.4123190742584</v>
      </c>
      <c r="O8589" s="101">
        <f t="shared" ca="1" si="1203"/>
        <v>0.11338553311927806</v>
      </c>
      <c r="Q8589" s="12">
        <f t="shared" ca="1" si="1204"/>
        <v>0</v>
      </c>
      <c r="R8589" s="101">
        <f t="shared" ca="1" si="1205"/>
        <v>0</v>
      </c>
      <c r="S8589" s="13"/>
      <c r="T8589" s="101">
        <f t="shared" ca="1" si="1206"/>
        <v>5.5347692580096162E-2</v>
      </c>
      <c r="U8589" s="101">
        <f t="shared" si="1207"/>
        <v>0</v>
      </c>
      <c r="V8589" s="101">
        <f t="shared" ca="1" si="1208"/>
        <v>87.965817163727351</v>
      </c>
    </row>
    <row r="8590" spans="2:22" x14ac:dyDescent="0.3">
      <c r="B8590" s="13">
        <v>2023</v>
      </c>
      <c r="C8590" s="13">
        <v>12</v>
      </c>
      <c r="D8590" s="13">
        <v>22</v>
      </c>
      <c r="E8590" s="83" t="s">
        <v>455</v>
      </c>
      <c r="F8590" s="13">
        <v>6</v>
      </c>
      <c r="G8590" s="13">
        <v>7</v>
      </c>
      <c r="H8590" s="13" t="s">
        <v>69</v>
      </c>
      <c r="I8590" s="13" t="s">
        <v>54</v>
      </c>
      <c r="J8590" s="13"/>
      <c r="K8590" s="13" t="s">
        <v>28</v>
      </c>
      <c r="L8590" s="12">
        <f t="shared" ca="1" si="1201"/>
        <v>1.2793443063868069</v>
      </c>
      <c r="M8590" s="101">
        <f t="shared" ca="1" si="1202"/>
        <v>6.7383064617393115E-2</v>
      </c>
      <c r="N8590" s="101">
        <f t="shared" ca="1" si="1200"/>
        <v>1106.4123190742584</v>
      </c>
      <c r="O8590" s="101">
        <f t="shared" ca="1" si="1203"/>
        <v>0.13804125065913644</v>
      </c>
      <c r="Q8590" s="12">
        <f t="shared" ca="1" si="1204"/>
        <v>0</v>
      </c>
      <c r="R8590" s="101">
        <f t="shared" ca="1" si="1205"/>
        <v>0</v>
      </c>
      <c r="S8590" s="13"/>
      <c r="T8590" s="101">
        <f t="shared" ca="1" si="1206"/>
        <v>6.7383064617393115E-2</v>
      </c>
      <c r="U8590" s="101">
        <f t="shared" si="1207"/>
        <v>0</v>
      </c>
      <c r="V8590" s="101">
        <f t="shared" ca="1" si="1208"/>
        <v>88.033200228344739</v>
      </c>
    </row>
    <row r="8591" spans="2:22" x14ac:dyDescent="0.3">
      <c r="B8591" s="13">
        <v>2023</v>
      </c>
      <c r="C8591" s="13">
        <v>12</v>
      </c>
      <c r="D8591" s="13">
        <v>22</v>
      </c>
      <c r="E8591" s="83" t="s">
        <v>455</v>
      </c>
      <c r="F8591" s="13">
        <v>6</v>
      </c>
      <c r="G8591" s="13">
        <v>8</v>
      </c>
      <c r="H8591" s="13" t="s">
        <v>69</v>
      </c>
      <c r="I8591" s="13" t="s">
        <v>54</v>
      </c>
      <c r="J8591" s="13"/>
      <c r="K8591" s="13" t="s">
        <v>28</v>
      </c>
      <c r="L8591" s="12">
        <f t="shared" ca="1" si="1201"/>
        <v>1.8404207391964045</v>
      </c>
      <c r="M8591" s="101">
        <f t="shared" ca="1" si="1202"/>
        <v>9.6934960333474623E-2</v>
      </c>
      <c r="N8591" s="101">
        <f t="shared" ca="1" si="1200"/>
        <v>1106.4123190742584</v>
      </c>
      <c r="O8591" s="101">
        <f t="shared" ca="1" si="1203"/>
        <v>0.19858139775929204</v>
      </c>
      <c r="Q8591" s="12">
        <f t="shared" ca="1" si="1204"/>
        <v>5.6000000000000005</v>
      </c>
      <c r="R8591" s="101">
        <f t="shared" ca="1" si="1205"/>
        <v>0.31824838442702441</v>
      </c>
      <c r="S8591" s="13"/>
      <c r="T8591" s="101">
        <f t="shared" ca="1" si="1206"/>
        <v>0</v>
      </c>
      <c r="U8591" s="101">
        <f t="shared" si="1207"/>
        <v>0</v>
      </c>
      <c r="V8591" s="101">
        <f t="shared" ca="1" si="1208"/>
        <v>87.396703459490695</v>
      </c>
    </row>
    <row r="8592" spans="2:22" x14ac:dyDescent="0.3">
      <c r="B8592" s="13">
        <v>2023</v>
      </c>
      <c r="C8592" s="13">
        <v>12</v>
      </c>
      <c r="D8592" s="13">
        <v>22</v>
      </c>
      <c r="E8592" s="83" t="s">
        <v>455</v>
      </c>
      <c r="F8592" s="13">
        <v>6</v>
      </c>
      <c r="G8592" s="13">
        <v>9</v>
      </c>
      <c r="H8592" s="13" t="s">
        <v>69</v>
      </c>
      <c r="I8592" s="13" t="s">
        <v>54</v>
      </c>
      <c r="J8592" s="13"/>
      <c r="K8592" s="13" t="s">
        <v>28</v>
      </c>
      <c r="L8592" s="12">
        <f t="shared" ca="1" si="1201"/>
        <v>2.1826810682373208</v>
      </c>
      <c r="M8592" s="101">
        <f t="shared" ca="1" si="1202"/>
        <v>0.11496181186405968</v>
      </c>
      <c r="N8592" s="101">
        <f t="shared" ref="N8592:N8655" ca="1" si="1209">IF(H8592="On-Peak",IF(I8592="Winter",((L8592*$D$48)/60)+N8591,((L8592*$D$47)/60)+N8591),N8591)</f>
        <v>1106.4123190742584</v>
      </c>
      <c r="O8592" s="101">
        <f t="shared" ca="1" si="1203"/>
        <v>0.2355112872628069</v>
      </c>
      <c r="Q8592" s="12">
        <f t="shared" ca="1" si="1204"/>
        <v>5.6000000000000005</v>
      </c>
      <c r="R8592" s="101">
        <f t="shared" ca="1" si="1205"/>
        <v>0.28927604757371084</v>
      </c>
      <c r="S8592" s="13"/>
      <c r="T8592" s="101">
        <f t="shared" ca="1" si="1206"/>
        <v>0</v>
      </c>
      <c r="U8592" s="101">
        <f t="shared" si="1207"/>
        <v>0</v>
      </c>
      <c r="V8592" s="101">
        <f t="shared" ca="1" si="1208"/>
        <v>86.818151364343279</v>
      </c>
    </row>
    <row r="8593" spans="2:22" x14ac:dyDescent="0.3">
      <c r="B8593" s="13">
        <v>2023</v>
      </c>
      <c r="C8593" s="13">
        <v>12</v>
      </c>
      <c r="D8593" s="13">
        <v>22</v>
      </c>
      <c r="E8593" s="83" t="s">
        <v>455</v>
      </c>
      <c r="F8593" s="13">
        <v>6</v>
      </c>
      <c r="G8593" s="13">
        <v>10</v>
      </c>
      <c r="H8593" s="13" t="s">
        <v>70</v>
      </c>
      <c r="I8593" s="13" t="s">
        <v>54</v>
      </c>
      <c r="J8593" s="13"/>
      <c r="K8593" s="13" t="s">
        <v>28</v>
      </c>
      <c r="L8593" s="12">
        <f t="shared" ca="1" si="1201"/>
        <v>2.1405859618857264</v>
      </c>
      <c r="M8593" s="101">
        <f t="shared" ca="1" si="1202"/>
        <v>6.7770951553302095E-2</v>
      </c>
      <c r="N8593" s="101">
        <f t="shared" ca="1" si="1209"/>
        <v>1106.4123190742584</v>
      </c>
      <c r="O8593" s="101">
        <f t="shared" ca="1" si="1203"/>
        <v>6.7770951553302095E-2</v>
      </c>
      <c r="Q8593" s="12">
        <f t="shared" ca="1" si="1204"/>
        <v>5.6000000000000005</v>
      </c>
      <c r="R8593" s="101">
        <f t="shared" ca="1" si="1205"/>
        <v>0.29283939832637335</v>
      </c>
      <c r="S8593" s="13"/>
      <c r="T8593" s="101">
        <f t="shared" ca="1" si="1206"/>
        <v>0</v>
      </c>
      <c r="U8593" s="101">
        <f t="shared" si="1207"/>
        <v>0</v>
      </c>
      <c r="V8593" s="101">
        <f t="shared" ca="1" si="1208"/>
        <v>86.232472567690522</v>
      </c>
    </row>
    <row r="8594" spans="2:22" x14ac:dyDescent="0.3">
      <c r="B8594" s="13">
        <v>2023</v>
      </c>
      <c r="C8594" s="13">
        <v>12</v>
      </c>
      <c r="D8594" s="13">
        <v>22</v>
      </c>
      <c r="E8594" s="83" t="s">
        <v>455</v>
      </c>
      <c r="F8594" s="13">
        <v>6</v>
      </c>
      <c r="G8594" s="13">
        <v>11</v>
      </c>
      <c r="H8594" s="13" t="s">
        <v>70</v>
      </c>
      <c r="I8594" s="13" t="s">
        <v>54</v>
      </c>
      <c r="J8594" s="13"/>
      <c r="K8594" s="13" t="s">
        <v>28</v>
      </c>
      <c r="L8594" s="12">
        <f t="shared" ca="1" si="1201"/>
        <v>2.0981115080194939</v>
      </c>
      <c r="M8594" s="101">
        <f t="shared" ca="1" si="1202"/>
        <v>6.6426210343897174E-2</v>
      </c>
      <c r="N8594" s="101">
        <f t="shared" ca="1" si="1209"/>
        <v>1106.4123190742584</v>
      </c>
      <c r="O8594" s="101">
        <f t="shared" ca="1" si="1203"/>
        <v>6.6426210343897174E-2</v>
      </c>
      <c r="Q8594" s="12">
        <f t="shared" ca="1" si="1204"/>
        <v>4.1670310666320498</v>
      </c>
      <c r="R8594" s="101">
        <f t="shared" ca="1" si="1205"/>
        <v>0.17513404063655286</v>
      </c>
      <c r="S8594" s="13"/>
      <c r="T8594" s="101">
        <f t="shared" ca="1" si="1206"/>
        <v>0</v>
      </c>
      <c r="U8594" s="101">
        <f t="shared" si="1207"/>
        <v>0</v>
      </c>
      <c r="V8594" s="101">
        <f t="shared" ca="1" si="1208"/>
        <v>85.882204486417422</v>
      </c>
    </row>
    <row r="8595" spans="2:22" x14ac:dyDescent="0.3">
      <c r="B8595" s="13">
        <v>2023</v>
      </c>
      <c r="C8595" s="13">
        <v>12</v>
      </c>
      <c r="D8595" s="13">
        <v>22</v>
      </c>
      <c r="E8595" s="83" t="s">
        <v>455</v>
      </c>
      <c r="F8595" s="13">
        <v>6</v>
      </c>
      <c r="G8595" s="13">
        <v>12</v>
      </c>
      <c r="H8595" s="13" t="s">
        <v>70</v>
      </c>
      <c r="I8595" s="13" t="s">
        <v>54</v>
      </c>
      <c r="J8595" s="13"/>
      <c r="K8595" s="13" t="s">
        <v>28</v>
      </c>
      <c r="L8595" s="12">
        <f t="shared" ca="1" si="1201"/>
        <v>1.8437024597485618</v>
      </c>
      <c r="M8595" s="101">
        <f t="shared" ca="1" si="1202"/>
        <v>5.837161987563947E-2</v>
      </c>
      <c r="N8595" s="101">
        <f t="shared" ca="1" si="1209"/>
        <v>1106.4123190742584</v>
      </c>
      <c r="O8595" s="101">
        <f t="shared" ca="1" si="1203"/>
        <v>5.837161987563947E-2</v>
      </c>
      <c r="Q8595" s="12">
        <f t="shared" ca="1" si="1204"/>
        <v>5.6000000000000005</v>
      </c>
      <c r="R8595" s="101">
        <f t="shared" ca="1" si="1205"/>
        <v>0.31797058678228429</v>
      </c>
      <c r="S8595" s="13"/>
      <c r="T8595" s="101">
        <f t="shared" ca="1" si="1206"/>
        <v>0</v>
      </c>
      <c r="U8595" s="101">
        <f t="shared" si="1207"/>
        <v>0</v>
      </c>
      <c r="V8595" s="101">
        <f t="shared" ca="1" si="1208"/>
        <v>85.246263312852861</v>
      </c>
    </row>
    <row r="8596" spans="2:22" x14ac:dyDescent="0.3">
      <c r="B8596" s="13">
        <v>2023</v>
      </c>
      <c r="C8596" s="13">
        <v>12</v>
      </c>
      <c r="D8596" s="13">
        <v>22</v>
      </c>
      <c r="E8596" s="83" t="s">
        <v>455</v>
      </c>
      <c r="F8596" s="13">
        <v>6</v>
      </c>
      <c r="G8596" s="13">
        <v>13</v>
      </c>
      <c r="H8596" s="13" t="s">
        <v>70</v>
      </c>
      <c r="I8596" s="13" t="s">
        <v>54</v>
      </c>
      <c r="J8596" s="13"/>
      <c r="K8596" s="13" t="s">
        <v>28</v>
      </c>
      <c r="L8596" s="12">
        <f t="shared" ca="1" si="1201"/>
        <v>1.8265741462018461</v>
      </c>
      <c r="M8596" s="101">
        <f t="shared" ca="1" si="1202"/>
        <v>5.782933746875045E-2</v>
      </c>
      <c r="N8596" s="101">
        <f t="shared" ca="1" si="1209"/>
        <v>1106.4123190742584</v>
      </c>
      <c r="O8596" s="101">
        <f t="shared" ca="1" si="1203"/>
        <v>5.782933746875045E-2</v>
      </c>
      <c r="Q8596" s="12">
        <f t="shared" ca="1" si="1204"/>
        <v>0.95750821061795177</v>
      </c>
      <c r="R8596" s="101">
        <f t="shared" ca="1" si="1205"/>
        <v>0</v>
      </c>
      <c r="S8596" s="13"/>
      <c r="T8596" s="101">
        <f t="shared" ca="1" si="1206"/>
        <v>2.7514627520586095E-2</v>
      </c>
      <c r="U8596" s="101">
        <f t="shared" si="1207"/>
        <v>0</v>
      </c>
      <c r="V8596" s="101">
        <f t="shared" ca="1" si="1208"/>
        <v>85.273777940373449</v>
      </c>
    </row>
    <row r="8597" spans="2:22" x14ac:dyDescent="0.3">
      <c r="B8597" s="13">
        <v>2023</v>
      </c>
      <c r="C8597" s="13">
        <v>12</v>
      </c>
      <c r="D8597" s="13">
        <v>22</v>
      </c>
      <c r="E8597" s="83" t="s">
        <v>455</v>
      </c>
      <c r="F8597" s="13">
        <v>6</v>
      </c>
      <c r="G8597" s="13">
        <v>14</v>
      </c>
      <c r="H8597" s="13" t="s">
        <v>70</v>
      </c>
      <c r="I8597" s="13" t="s">
        <v>54</v>
      </c>
      <c r="J8597" s="13"/>
      <c r="K8597" s="13" t="s">
        <v>28</v>
      </c>
      <c r="L8597" s="12">
        <f t="shared" ca="1" si="1201"/>
        <v>2.256345544129629</v>
      </c>
      <c r="M8597" s="101">
        <f t="shared" ca="1" si="1202"/>
        <v>7.1435899927144053E-2</v>
      </c>
      <c r="N8597" s="101">
        <f t="shared" ca="1" si="1209"/>
        <v>1106.4123190742584</v>
      </c>
      <c r="O8597" s="101">
        <f t="shared" ca="1" si="1203"/>
        <v>7.1435899927144053E-2</v>
      </c>
      <c r="Q8597" s="12">
        <f t="shared" ca="1" si="1204"/>
        <v>0</v>
      </c>
      <c r="R8597" s="101">
        <f t="shared" ca="1" si="1205"/>
        <v>0</v>
      </c>
      <c r="S8597" s="13"/>
      <c r="T8597" s="101">
        <f t="shared" ca="1" si="1206"/>
        <v>7.1435899927144053E-2</v>
      </c>
      <c r="U8597" s="101">
        <f t="shared" si="1207"/>
        <v>0</v>
      </c>
      <c r="V8597" s="101">
        <f t="shared" ca="1" si="1208"/>
        <v>85.345213840300588</v>
      </c>
    </row>
    <row r="8598" spans="2:22" x14ac:dyDescent="0.3">
      <c r="B8598" s="13">
        <v>2023</v>
      </c>
      <c r="C8598" s="13">
        <v>12</v>
      </c>
      <c r="D8598" s="13">
        <v>22</v>
      </c>
      <c r="E8598" s="83" t="s">
        <v>455</v>
      </c>
      <c r="F8598" s="13">
        <v>6</v>
      </c>
      <c r="G8598" s="13">
        <v>15</v>
      </c>
      <c r="H8598" s="13" t="s">
        <v>70</v>
      </c>
      <c r="I8598" s="13" t="s">
        <v>54</v>
      </c>
      <c r="J8598" s="13"/>
      <c r="K8598" s="13" t="s">
        <v>28</v>
      </c>
      <c r="L8598" s="12">
        <f t="shared" ca="1" si="1201"/>
        <v>1.3330114002022035</v>
      </c>
      <c r="M8598" s="101">
        <f t="shared" ca="1" si="1202"/>
        <v>4.2203140930401763E-2</v>
      </c>
      <c r="N8598" s="101">
        <f t="shared" ca="1" si="1209"/>
        <v>1106.4123190742584</v>
      </c>
      <c r="O8598" s="101">
        <f t="shared" ca="1" si="1203"/>
        <v>4.2203140930401763E-2</v>
      </c>
      <c r="Q8598" s="12">
        <f t="shared" ca="1" si="1204"/>
        <v>0</v>
      </c>
      <c r="R8598" s="101">
        <f t="shared" ca="1" si="1205"/>
        <v>0</v>
      </c>
      <c r="S8598" s="13"/>
      <c r="T8598" s="101">
        <f t="shared" ca="1" si="1206"/>
        <v>4.2203140930401763E-2</v>
      </c>
      <c r="U8598" s="101">
        <f t="shared" si="1207"/>
        <v>0</v>
      </c>
      <c r="V8598" s="101">
        <f t="shared" ca="1" si="1208"/>
        <v>85.387416981230984</v>
      </c>
    </row>
    <row r="8599" spans="2:22" x14ac:dyDescent="0.3">
      <c r="B8599" s="13">
        <v>2023</v>
      </c>
      <c r="C8599" s="13">
        <v>12</v>
      </c>
      <c r="D8599" s="13">
        <v>22</v>
      </c>
      <c r="E8599" s="83" t="s">
        <v>455</v>
      </c>
      <c r="F8599" s="13">
        <v>6</v>
      </c>
      <c r="G8599" s="13">
        <v>16</v>
      </c>
      <c r="H8599" s="13" t="s">
        <v>71</v>
      </c>
      <c r="I8599" s="13" t="s">
        <v>54</v>
      </c>
      <c r="J8599" s="13"/>
      <c r="K8599" s="13" t="s">
        <v>28</v>
      </c>
      <c r="L8599" s="12">
        <f t="shared" ca="1" si="1201"/>
        <v>2.1205117801260465</v>
      </c>
      <c r="M8599" s="101">
        <f t="shared" ca="1" si="1202"/>
        <v>0.18471778116677992</v>
      </c>
      <c r="N8599" s="101">
        <f t="shared" ca="1" si="1209"/>
        <v>1106.8309434415182</v>
      </c>
      <c r="O8599" s="101">
        <f t="shared" ca="1" si="1203"/>
        <v>0.59766624522852618</v>
      </c>
      <c r="Q8599" s="12">
        <f t="shared" ca="1" si="1204"/>
        <v>3.4077382337394875</v>
      </c>
      <c r="R8599" s="101">
        <f t="shared" ca="1" si="1205"/>
        <v>0.10896371929837778</v>
      </c>
      <c r="S8599" s="13"/>
      <c r="T8599" s="101">
        <f t="shared" ca="1" si="1206"/>
        <v>0</v>
      </c>
      <c r="U8599" s="101">
        <f t="shared" ca="1" si="1207"/>
        <v>0.41862436725988367</v>
      </c>
      <c r="V8599" s="101">
        <f t="shared" ca="1" si="1208"/>
        <v>85.588113909894119</v>
      </c>
    </row>
    <row r="8600" spans="2:22" x14ac:dyDescent="0.3">
      <c r="B8600" s="13">
        <v>2023</v>
      </c>
      <c r="C8600" s="13">
        <v>12</v>
      </c>
      <c r="D8600" s="13">
        <v>22</v>
      </c>
      <c r="E8600" s="83" t="s">
        <v>455</v>
      </c>
      <c r="F8600" s="13">
        <v>6</v>
      </c>
      <c r="G8600" s="13">
        <v>17</v>
      </c>
      <c r="H8600" s="13" t="s">
        <v>71</v>
      </c>
      <c r="I8600" s="13" t="s">
        <v>54</v>
      </c>
      <c r="J8600" s="13"/>
      <c r="K8600" s="13" t="s">
        <v>28</v>
      </c>
      <c r="L8600" s="12">
        <f t="shared" ca="1" si="1201"/>
        <v>2.1927855628632527</v>
      </c>
      <c r="M8600" s="101">
        <f t="shared" ca="1" si="1202"/>
        <v>0.19101355038101794</v>
      </c>
      <c r="N8600" s="101">
        <f t="shared" ca="1" si="1209"/>
        <v>1107.2638358580534</v>
      </c>
      <c r="O8600" s="101">
        <f t="shared" ca="1" si="1203"/>
        <v>0.61803661089300777</v>
      </c>
      <c r="Q8600" s="12">
        <f t="shared" ca="1" si="1204"/>
        <v>2.083715115740429</v>
      </c>
      <c r="R8600" s="101">
        <f t="shared" ca="1" si="1205"/>
        <v>0</v>
      </c>
      <c r="S8600" s="13"/>
      <c r="T8600" s="101">
        <f t="shared" ca="1" si="1206"/>
        <v>9.5011266488691688E-3</v>
      </c>
      <c r="U8600" s="101">
        <f t="shared" ca="1" si="1207"/>
        <v>0.43289241653525384</v>
      </c>
      <c r="V8600" s="101">
        <f t="shared" ca="1" si="1208"/>
        <v>86.030507453078243</v>
      </c>
    </row>
    <row r="8601" spans="2:22" x14ac:dyDescent="0.3">
      <c r="B8601" s="13">
        <v>2023</v>
      </c>
      <c r="C8601" s="13">
        <v>12</v>
      </c>
      <c r="D8601" s="13">
        <v>22</v>
      </c>
      <c r="E8601" s="83" t="s">
        <v>455</v>
      </c>
      <c r="F8601" s="13">
        <v>6</v>
      </c>
      <c r="G8601" s="13">
        <v>18</v>
      </c>
      <c r="H8601" s="13" t="s">
        <v>71</v>
      </c>
      <c r="I8601" s="13" t="s">
        <v>54</v>
      </c>
      <c r="J8601" s="13"/>
      <c r="K8601" s="13" t="s">
        <v>28</v>
      </c>
      <c r="L8601" s="12">
        <f t="shared" ca="1" si="1201"/>
        <v>2.0108433722118209</v>
      </c>
      <c r="M8601" s="101">
        <f t="shared" ca="1" si="1202"/>
        <v>0.17516456615337173</v>
      </c>
      <c r="N8601" s="101">
        <f t="shared" ca="1" si="1209"/>
        <v>1107.6608098537843</v>
      </c>
      <c r="O8601" s="101">
        <f t="shared" ca="1" si="1203"/>
        <v>0.56675620445790165</v>
      </c>
      <c r="Q8601" s="12">
        <f t="shared" ca="1" si="1204"/>
        <v>0</v>
      </c>
      <c r="R8601" s="101">
        <f t="shared" ca="1" si="1205"/>
        <v>0</v>
      </c>
      <c r="S8601" s="13"/>
      <c r="T8601" s="101">
        <f t="shared" ca="1" si="1206"/>
        <v>0.17516456615337173</v>
      </c>
      <c r="U8601" s="101">
        <f t="shared" ca="1" si="1207"/>
        <v>0.39697399573081699</v>
      </c>
      <c r="V8601" s="101">
        <f t="shared" ca="1" si="1208"/>
        <v>86.602646014962431</v>
      </c>
    </row>
    <row r="8602" spans="2:22" x14ac:dyDescent="0.3">
      <c r="B8602" s="13">
        <v>2023</v>
      </c>
      <c r="C8602" s="13">
        <v>12</v>
      </c>
      <c r="D8602" s="13">
        <v>22</v>
      </c>
      <c r="E8602" s="83" t="s">
        <v>455</v>
      </c>
      <c r="F8602" s="13">
        <v>6</v>
      </c>
      <c r="G8602" s="13">
        <v>19</v>
      </c>
      <c r="H8602" s="13" t="s">
        <v>71</v>
      </c>
      <c r="I8602" s="13" t="s">
        <v>54</v>
      </c>
      <c r="J8602" s="13"/>
      <c r="K8602" s="13" t="s">
        <v>28</v>
      </c>
      <c r="L8602" s="12">
        <f t="shared" ca="1" si="1201"/>
        <v>2.1486518856148598</v>
      </c>
      <c r="M8602" s="101">
        <f t="shared" ca="1" si="1202"/>
        <v>0.18716906575591044</v>
      </c>
      <c r="N8602" s="101">
        <f t="shared" ca="1" si="1209"/>
        <v>1108.0849895468693</v>
      </c>
      <c r="O8602" s="101">
        <f t="shared" ca="1" si="1203"/>
        <v>0.60559753396054816</v>
      </c>
      <c r="Q8602" s="12">
        <f t="shared" ca="1" si="1204"/>
        <v>0</v>
      </c>
      <c r="R8602" s="101">
        <f t="shared" ca="1" si="1205"/>
        <v>0</v>
      </c>
      <c r="S8602" s="13"/>
      <c r="T8602" s="101">
        <f t="shared" ca="1" si="1206"/>
        <v>0.18716906575591044</v>
      </c>
      <c r="U8602" s="101">
        <f t="shared" ca="1" si="1207"/>
        <v>0.42417969308513359</v>
      </c>
      <c r="V8602" s="101">
        <f t="shared" ca="1" si="1208"/>
        <v>87.213994773803478</v>
      </c>
    </row>
    <row r="8603" spans="2:22" x14ac:dyDescent="0.3">
      <c r="B8603" s="13">
        <v>2023</v>
      </c>
      <c r="C8603" s="13">
        <v>12</v>
      </c>
      <c r="D8603" s="13">
        <v>22</v>
      </c>
      <c r="E8603" s="83" t="s">
        <v>455</v>
      </c>
      <c r="F8603" s="13">
        <v>6</v>
      </c>
      <c r="G8603" s="13">
        <v>20</v>
      </c>
      <c r="H8603" s="13" t="s">
        <v>69</v>
      </c>
      <c r="I8603" s="13" t="s">
        <v>54</v>
      </c>
      <c r="J8603" s="13"/>
      <c r="K8603" s="13" t="s">
        <v>28</v>
      </c>
      <c r="L8603" s="12">
        <f t="shared" ca="1" si="1201"/>
        <v>2.4014805800100274</v>
      </c>
      <c r="M8603" s="101">
        <f t="shared" ca="1" si="1202"/>
        <v>0.12648598214912815</v>
      </c>
      <c r="N8603" s="101">
        <f t="shared" ca="1" si="1209"/>
        <v>1108.0849895468693</v>
      </c>
      <c r="O8603" s="101">
        <f t="shared" ca="1" si="1203"/>
        <v>0.25911975458308195</v>
      </c>
      <c r="Q8603" s="12">
        <f t="shared" ca="1" si="1204"/>
        <v>0</v>
      </c>
      <c r="R8603" s="101">
        <f t="shared" ca="1" si="1205"/>
        <v>0</v>
      </c>
      <c r="S8603" s="13"/>
      <c r="T8603" s="101">
        <f t="shared" ca="1" si="1206"/>
        <v>0.12648598214912815</v>
      </c>
      <c r="U8603" s="101">
        <f t="shared" si="1207"/>
        <v>0</v>
      </c>
      <c r="V8603" s="101">
        <f t="shared" ca="1" si="1208"/>
        <v>87.340480755952612</v>
      </c>
    </row>
    <row r="8604" spans="2:22" x14ac:dyDescent="0.3">
      <c r="B8604" s="13">
        <v>2023</v>
      </c>
      <c r="C8604" s="13">
        <v>12</v>
      </c>
      <c r="D8604" s="13">
        <v>22</v>
      </c>
      <c r="E8604" s="83" t="s">
        <v>455</v>
      </c>
      <c r="F8604" s="13">
        <v>6</v>
      </c>
      <c r="G8604" s="13">
        <v>21</v>
      </c>
      <c r="H8604" s="13" t="s">
        <v>69</v>
      </c>
      <c r="I8604" s="13" t="s">
        <v>54</v>
      </c>
      <c r="J8604" s="13"/>
      <c r="K8604" s="13" t="s">
        <v>28</v>
      </c>
      <c r="L8604" s="12">
        <f t="shared" ca="1" si="1201"/>
        <v>1.8614795084698306</v>
      </c>
      <c r="M8604" s="101">
        <f t="shared" ca="1" si="1202"/>
        <v>9.8044125711105976E-2</v>
      </c>
      <c r="N8604" s="101">
        <f t="shared" ca="1" si="1209"/>
        <v>1108.0849895468693</v>
      </c>
      <c r="O8604" s="101">
        <f t="shared" ca="1" si="1203"/>
        <v>0.20085363896389472</v>
      </c>
      <c r="Q8604" s="12">
        <f t="shared" ca="1" si="1204"/>
        <v>0</v>
      </c>
      <c r="R8604" s="101">
        <f t="shared" ca="1" si="1205"/>
        <v>0</v>
      </c>
      <c r="S8604" s="13"/>
      <c r="T8604" s="101">
        <f t="shared" ca="1" si="1206"/>
        <v>9.8044125711105976E-2</v>
      </c>
      <c r="U8604" s="101">
        <f t="shared" si="1207"/>
        <v>0</v>
      </c>
      <c r="V8604" s="101">
        <f t="shared" ca="1" si="1208"/>
        <v>87.438524881663724</v>
      </c>
    </row>
    <row r="8605" spans="2:22" x14ac:dyDescent="0.3">
      <c r="B8605" s="13">
        <v>2023</v>
      </c>
      <c r="C8605" s="13">
        <v>12</v>
      </c>
      <c r="D8605" s="13">
        <v>22</v>
      </c>
      <c r="E8605" s="83" t="s">
        <v>455</v>
      </c>
      <c r="F8605" s="13">
        <v>6</v>
      </c>
      <c r="G8605" s="13">
        <v>22</v>
      </c>
      <c r="H8605" s="13" t="s">
        <v>69</v>
      </c>
      <c r="I8605" s="13" t="s">
        <v>54</v>
      </c>
      <c r="J8605" s="13"/>
      <c r="K8605" s="13" t="s">
        <v>28</v>
      </c>
      <c r="L8605" s="12">
        <f t="shared" ca="1" si="1201"/>
        <v>1.7185563600578388</v>
      </c>
      <c r="M8605" s="101">
        <f t="shared" ca="1" si="1202"/>
        <v>9.0516363484246382E-2</v>
      </c>
      <c r="N8605" s="101">
        <f t="shared" ca="1" si="1209"/>
        <v>1108.0849895468693</v>
      </c>
      <c r="O8605" s="101">
        <f t="shared" ca="1" si="1203"/>
        <v>0.1854322312502408</v>
      </c>
      <c r="Q8605" s="12">
        <f t="shared" ca="1" si="1204"/>
        <v>0</v>
      </c>
      <c r="R8605" s="101">
        <f t="shared" ca="1" si="1205"/>
        <v>0</v>
      </c>
      <c r="S8605" s="13"/>
      <c r="T8605" s="101">
        <f t="shared" ca="1" si="1206"/>
        <v>9.0516363484246382E-2</v>
      </c>
      <c r="U8605" s="101">
        <f t="shared" si="1207"/>
        <v>0</v>
      </c>
      <c r="V8605" s="101">
        <f t="shared" ca="1" si="1208"/>
        <v>87.529041245147965</v>
      </c>
    </row>
    <row r="8606" spans="2:22" x14ac:dyDescent="0.3">
      <c r="B8606" s="13">
        <v>2023</v>
      </c>
      <c r="C8606" s="13">
        <v>12</v>
      </c>
      <c r="D8606" s="13">
        <v>22</v>
      </c>
      <c r="E8606" s="83" t="s">
        <v>455</v>
      </c>
      <c r="F8606" s="13">
        <v>6</v>
      </c>
      <c r="G8606" s="13">
        <v>23</v>
      </c>
      <c r="H8606" s="13" t="s">
        <v>69</v>
      </c>
      <c r="I8606" s="13" t="s">
        <v>54</v>
      </c>
      <c r="J8606" s="13"/>
      <c r="K8606" s="13" t="s">
        <v>28</v>
      </c>
      <c r="L8606" s="12">
        <f t="shared" ca="1" si="1201"/>
        <v>2.324270253644765</v>
      </c>
      <c r="M8606" s="101">
        <f t="shared" ca="1" si="1202"/>
        <v>0.12241931425946978</v>
      </c>
      <c r="N8606" s="101">
        <f t="shared" ca="1" si="1209"/>
        <v>1108.0849895468693</v>
      </c>
      <c r="O8606" s="101">
        <f t="shared" ca="1" si="1203"/>
        <v>0.25078876036827014</v>
      </c>
      <c r="Q8606" s="12">
        <f t="shared" ca="1" si="1204"/>
        <v>0</v>
      </c>
      <c r="R8606" s="101">
        <f t="shared" ca="1" si="1205"/>
        <v>0</v>
      </c>
      <c r="S8606" s="13"/>
      <c r="T8606" s="101">
        <f t="shared" ca="1" si="1206"/>
        <v>0.12241931425946978</v>
      </c>
      <c r="U8606" s="101">
        <f t="shared" si="1207"/>
        <v>0</v>
      </c>
      <c r="V8606" s="101">
        <f t="shared" ca="1" si="1208"/>
        <v>87.65146055940744</v>
      </c>
    </row>
    <row r="8607" spans="2:22" x14ac:dyDescent="0.3">
      <c r="B8607" s="13">
        <v>2023</v>
      </c>
      <c r="C8607" s="13">
        <v>12</v>
      </c>
      <c r="D8607" s="13">
        <v>23</v>
      </c>
      <c r="E8607" s="83" t="s">
        <v>456</v>
      </c>
      <c r="F8607" s="13">
        <v>7</v>
      </c>
      <c r="G8607" s="13">
        <v>0</v>
      </c>
      <c r="H8607" s="13" t="s">
        <v>69</v>
      </c>
      <c r="I8607" s="13" t="s">
        <v>54</v>
      </c>
      <c r="J8607" s="13"/>
      <c r="K8607" s="13" t="s">
        <v>28</v>
      </c>
      <c r="L8607" s="12">
        <f t="shared" ca="1" si="1201"/>
        <v>2.0315224117621051</v>
      </c>
      <c r="M8607" s="101">
        <f t="shared" ca="1" si="1202"/>
        <v>0.10700028542751008</v>
      </c>
      <c r="N8607" s="101">
        <f t="shared" ca="1" si="1209"/>
        <v>1108.0849895468693</v>
      </c>
      <c r="O8607" s="101">
        <f t="shared" ca="1" si="1203"/>
        <v>0.21920126822913114</v>
      </c>
      <c r="Q8607" s="12">
        <f t="shared" ca="1" si="1204"/>
        <v>0</v>
      </c>
      <c r="R8607" s="101">
        <f t="shared" ca="1" si="1205"/>
        <v>0</v>
      </c>
      <c r="S8607" s="13"/>
      <c r="T8607" s="101">
        <f t="shared" ca="1" si="1206"/>
        <v>0.10700028542751008</v>
      </c>
      <c r="U8607" s="101">
        <f t="shared" si="1207"/>
        <v>0</v>
      </c>
      <c r="V8607" s="101">
        <f t="shared" ca="1" si="1208"/>
        <v>87.758460844834943</v>
      </c>
    </row>
    <row r="8608" spans="2:22" x14ac:dyDescent="0.3">
      <c r="B8608" s="13">
        <v>2023</v>
      </c>
      <c r="C8608" s="13">
        <v>12</v>
      </c>
      <c r="D8608" s="13">
        <v>23</v>
      </c>
      <c r="E8608" s="83" t="s">
        <v>456</v>
      </c>
      <c r="F8608" s="13">
        <v>7</v>
      </c>
      <c r="G8608" s="13">
        <v>1</v>
      </c>
      <c r="H8608" s="13" t="s">
        <v>69</v>
      </c>
      <c r="I8608" s="13" t="s">
        <v>54</v>
      </c>
      <c r="J8608" s="13"/>
      <c r="K8608" s="13" t="s">
        <v>28</v>
      </c>
      <c r="L8608" s="12">
        <f t="shared" ca="1" si="1201"/>
        <v>1.2205725632481741</v>
      </c>
      <c r="M8608" s="101">
        <f t="shared" ca="1" si="1202"/>
        <v>6.4287556906281337E-2</v>
      </c>
      <c r="N8608" s="101">
        <f t="shared" ca="1" si="1209"/>
        <v>1108.0849895468693</v>
      </c>
      <c r="O8608" s="101">
        <f t="shared" ca="1" si="1203"/>
        <v>0.13169977957447798</v>
      </c>
      <c r="Q8608" s="12">
        <f t="shared" ca="1" si="1204"/>
        <v>0</v>
      </c>
      <c r="R8608" s="101">
        <f t="shared" ca="1" si="1205"/>
        <v>0</v>
      </c>
      <c r="S8608" s="13"/>
      <c r="T8608" s="101">
        <f t="shared" ca="1" si="1206"/>
        <v>6.4287556906281337E-2</v>
      </c>
      <c r="U8608" s="101">
        <f t="shared" si="1207"/>
        <v>0</v>
      </c>
      <c r="V8608" s="101">
        <f t="shared" ca="1" si="1208"/>
        <v>87.822748401741222</v>
      </c>
    </row>
    <row r="8609" spans="2:22" x14ac:dyDescent="0.3">
      <c r="B8609" s="13">
        <v>2023</v>
      </c>
      <c r="C8609" s="13">
        <v>12</v>
      </c>
      <c r="D8609" s="13">
        <v>23</v>
      </c>
      <c r="E8609" s="83" t="s">
        <v>456</v>
      </c>
      <c r="F8609" s="13">
        <v>7</v>
      </c>
      <c r="G8609" s="13">
        <v>2</v>
      </c>
      <c r="H8609" s="13" t="s">
        <v>69</v>
      </c>
      <c r="I8609" s="13" t="s">
        <v>54</v>
      </c>
      <c r="J8609" s="13"/>
      <c r="K8609" s="13" t="s">
        <v>28</v>
      </c>
      <c r="L8609" s="12">
        <f t="shared" ca="1" si="1201"/>
        <v>1.1068843494630944</v>
      </c>
      <c r="M8609" s="101">
        <f t="shared" ca="1" si="1202"/>
        <v>5.8299598686221185E-2</v>
      </c>
      <c r="N8609" s="101">
        <f t="shared" ca="1" si="1209"/>
        <v>1108.0849895468693</v>
      </c>
      <c r="O8609" s="101">
        <f t="shared" ca="1" si="1203"/>
        <v>0.11943282130706788</v>
      </c>
      <c r="Q8609" s="12">
        <f t="shared" ca="1" si="1204"/>
        <v>0</v>
      </c>
      <c r="R8609" s="101">
        <f t="shared" ca="1" si="1205"/>
        <v>0</v>
      </c>
      <c r="S8609" s="13"/>
      <c r="T8609" s="101">
        <f t="shared" ca="1" si="1206"/>
        <v>5.8299598686221185E-2</v>
      </c>
      <c r="U8609" s="101">
        <f t="shared" si="1207"/>
        <v>0</v>
      </c>
      <c r="V8609" s="101">
        <f t="shared" ca="1" si="1208"/>
        <v>87.881048000427441</v>
      </c>
    </row>
    <row r="8610" spans="2:22" x14ac:dyDescent="0.3">
      <c r="B8610" s="13">
        <v>2023</v>
      </c>
      <c r="C8610" s="13">
        <v>12</v>
      </c>
      <c r="D8610" s="13">
        <v>23</v>
      </c>
      <c r="E8610" s="83" t="s">
        <v>456</v>
      </c>
      <c r="F8610" s="13">
        <v>7</v>
      </c>
      <c r="G8610" s="13">
        <v>3</v>
      </c>
      <c r="H8610" s="13" t="s">
        <v>69</v>
      </c>
      <c r="I8610" s="13" t="s">
        <v>54</v>
      </c>
      <c r="J8610" s="13"/>
      <c r="K8610" s="13" t="s">
        <v>28</v>
      </c>
      <c r="L8610" s="12">
        <f t="shared" ca="1" si="1201"/>
        <v>1.1061189105648475</v>
      </c>
      <c r="M8610" s="101">
        <f t="shared" ca="1" si="1202"/>
        <v>5.825928301945052E-2</v>
      </c>
      <c r="N8610" s="101">
        <f t="shared" ca="1" si="1209"/>
        <v>1108.0849895468693</v>
      </c>
      <c r="O8610" s="101">
        <f t="shared" ca="1" si="1203"/>
        <v>0.11935023044994704</v>
      </c>
      <c r="Q8610" s="12">
        <f t="shared" ca="1" si="1204"/>
        <v>0</v>
      </c>
      <c r="R8610" s="101">
        <f t="shared" ca="1" si="1205"/>
        <v>0</v>
      </c>
      <c r="S8610" s="13"/>
      <c r="T8610" s="101">
        <f t="shared" ca="1" si="1206"/>
        <v>5.825928301945052E-2</v>
      </c>
      <c r="U8610" s="101">
        <f t="shared" si="1207"/>
        <v>0</v>
      </c>
      <c r="V8610" s="101">
        <f t="shared" ca="1" si="1208"/>
        <v>87.939307283446894</v>
      </c>
    </row>
    <row r="8611" spans="2:22" x14ac:dyDescent="0.3">
      <c r="B8611" s="13">
        <v>2023</v>
      </c>
      <c r="C8611" s="13">
        <v>12</v>
      </c>
      <c r="D8611" s="13">
        <v>23</v>
      </c>
      <c r="E8611" s="83" t="s">
        <v>456</v>
      </c>
      <c r="F8611" s="13">
        <v>7</v>
      </c>
      <c r="G8611" s="13">
        <v>4</v>
      </c>
      <c r="H8611" s="13" t="s">
        <v>69</v>
      </c>
      <c r="I8611" s="13" t="s">
        <v>54</v>
      </c>
      <c r="J8611" s="13"/>
      <c r="K8611" s="13" t="s">
        <v>28</v>
      </c>
      <c r="L8611" s="12">
        <f t="shared" ca="1" si="1201"/>
        <v>1.2293661318722429</v>
      </c>
      <c r="M8611" s="101">
        <f t="shared" ca="1" si="1202"/>
        <v>6.4750714165711029E-2</v>
      </c>
      <c r="N8611" s="101">
        <f t="shared" ca="1" si="1209"/>
        <v>1108.0849895468693</v>
      </c>
      <c r="O8611" s="101">
        <f t="shared" ca="1" si="1203"/>
        <v>0.13264860562901501</v>
      </c>
      <c r="Q8611" s="12">
        <f t="shared" ca="1" si="1204"/>
        <v>0</v>
      </c>
      <c r="R8611" s="101">
        <f t="shared" ca="1" si="1205"/>
        <v>0</v>
      </c>
      <c r="S8611" s="13"/>
      <c r="T8611" s="101">
        <f t="shared" ca="1" si="1206"/>
        <v>6.4750714165711029E-2</v>
      </c>
      <c r="U8611" s="101">
        <f t="shared" si="1207"/>
        <v>0</v>
      </c>
      <c r="V8611" s="101">
        <f t="shared" ca="1" si="1208"/>
        <v>88.004057997612605</v>
      </c>
    </row>
    <row r="8612" spans="2:22" x14ac:dyDescent="0.3">
      <c r="B8612" s="13">
        <v>2023</v>
      </c>
      <c r="C8612" s="13">
        <v>12</v>
      </c>
      <c r="D8612" s="13">
        <v>23</v>
      </c>
      <c r="E8612" s="83" t="s">
        <v>456</v>
      </c>
      <c r="F8612" s="13">
        <v>7</v>
      </c>
      <c r="G8612" s="13">
        <v>5</v>
      </c>
      <c r="H8612" s="13" t="s">
        <v>69</v>
      </c>
      <c r="I8612" s="13" t="s">
        <v>54</v>
      </c>
      <c r="J8612" s="13"/>
      <c r="K8612" s="13" t="s">
        <v>28</v>
      </c>
      <c r="L8612" s="12">
        <f t="shared" ca="1" si="1201"/>
        <v>1.2473784750217134</v>
      </c>
      <c r="M8612" s="101">
        <f t="shared" ca="1" si="1202"/>
        <v>6.5699424279393653E-2</v>
      </c>
      <c r="N8612" s="101">
        <f t="shared" ca="1" si="1209"/>
        <v>1108.0849895468693</v>
      </c>
      <c r="O8612" s="101">
        <f t="shared" ca="1" si="1203"/>
        <v>0.13459213745484286</v>
      </c>
      <c r="Q8612" s="12">
        <f t="shared" ca="1" si="1204"/>
        <v>0</v>
      </c>
      <c r="R8612" s="101">
        <f t="shared" ca="1" si="1205"/>
        <v>0</v>
      </c>
      <c r="S8612" s="13"/>
      <c r="T8612" s="101">
        <f t="shared" ca="1" si="1206"/>
        <v>6.5699424279393653E-2</v>
      </c>
      <c r="U8612" s="101">
        <f t="shared" si="1207"/>
        <v>0</v>
      </c>
      <c r="V8612" s="101">
        <f t="shared" ca="1" si="1208"/>
        <v>88.069757421891993</v>
      </c>
    </row>
    <row r="8613" spans="2:22" x14ac:dyDescent="0.3">
      <c r="B8613" s="13">
        <v>2023</v>
      </c>
      <c r="C8613" s="13">
        <v>12</v>
      </c>
      <c r="D8613" s="13">
        <v>23</v>
      </c>
      <c r="E8613" s="83" t="s">
        <v>456</v>
      </c>
      <c r="F8613" s="13">
        <v>7</v>
      </c>
      <c r="G8613" s="13">
        <v>6</v>
      </c>
      <c r="H8613" s="13" t="s">
        <v>69</v>
      </c>
      <c r="I8613" s="13" t="s">
        <v>54</v>
      </c>
      <c r="J8613" s="13"/>
      <c r="K8613" s="13" t="s">
        <v>28</v>
      </c>
      <c r="L8613" s="12">
        <f t="shared" ca="1" si="1201"/>
        <v>1.2140808198803292</v>
      </c>
      <c r="M8613" s="101">
        <f t="shared" ca="1" si="1202"/>
        <v>6.3945636783096949E-2</v>
      </c>
      <c r="N8613" s="101">
        <f t="shared" ca="1" si="1209"/>
        <v>1108.0849895468693</v>
      </c>
      <c r="O8613" s="101">
        <f t="shared" ca="1" si="1203"/>
        <v>0.13099932046508753</v>
      </c>
      <c r="Q8613" s="12">
        <f t="shared" ca="1" si="1204"/>
        <v>0</v>
      </c>
      <c r="R8613" s="101">
        <f t="shared" ca="1" si="1205"/>
        <v>0</v>
      </c>
      <c r="S8613" s="13"/>
      <c r="T8613" s="101">
        <f t="shared" ca="1" si="1206"/>
        <v>6.3945636783096949E-2</v>
      </c>
      <c r="U8613" s="101">
        <f t="shared" si="1207"/>
        <v>0</v>
      </c>
      <c r="V8613" s="101">
        <f t="shared" ca="1" si="1208"/>
        <v>88.133703058675096</v>
      </c>
    </row>
    <row r="8614" spans="2:22" x14ac:dyDescent="0.3">
      <c r="B8614" s="13">
        <v>2023</v>
      </c>
      <c r="C8614" s="13">
        <v>12</v>
      </c>
      <c r="D8614" s="13">
        <v>23</v>
      </c>
      <c r="E8614" s="83" t="s">
        <v>456</v>
      </c>
      <c r="F8614" s="13">
        <v>7</v>
      </c>
      <c r="G8614" s="13">
        <v>7</v>
      </c>
      <c r="H8614" s="13" t="s">
        <v>69</v>
      </c>
      <c r="I8614" s="13" t="s">
        <v>54</v>
      </c>
      <c r="J8614" s="13"/>
      <c r="K8614" s="13" t="s">
        <v>28</v>
      </c>
      <c r="L8614" s="12">
        <f t="shared" ca="1" si="1201"/>
        <v>1.1414409558377867</v>
      </c>
      <c r="M8614" s="101">
        <f t="shared" ca="1" si="1202"/>
        <v>6.0119695143976228E-2</v>
      </c>
      <c r="N8614" s="101">
        <f t="shared" ca="1" si="1209"/>
        <v>1108.0849895468693</v>
      </c>
      <c r="O8614" s="101">
        <f t="shared" ca="1" si="1203"/>
        <v>0.12316147913489718</v>
      </c>
      <c r="Q8614" s="12">
        <f t="shared" ca="1" si="1204"/>
        <v>5.6000000000000005</v>
      </c>
      <c r="R8614" s="101">
        <f t="shared" ca="1" si="1205"/>
        <v>0.37741702308833142</v>
      </c>
      <c r="S8614" s="13"/>
      <c r="T8614" s="101">
        <f t="shared" ca="1" si="1206"/>
        <v>0</v>
      </c>
      <c r="U8614" s="101">
        <f t="shared" si="1207"/>
        <v>0</v>
      </c>
      <c r="V8614" s="101">
        <f t="shared" ca="1" si="1208"/>
        <v>87.378869012498441</v>
      </c>
    </row>
    <row r="8615" spans="2:22" x14ac:dyDescent="0.3">
      <c r="B8615" s="13">
        <v>2023</v>
      </c>
      <c r="C8615" s="13">
        <v>12</v>
      </c>
      <c r="D8615" s="13">
        <v>23</v>
      </c>
      <c r="E8615" s="83" t="s">
        <v>456</v>
      </c>
      <c r="F8615" s="13">
        <v>7</v>
      </c>
      <c r="G8615" s="13">
        <v>8</v>
      </c>
      <c r="H8615" s="13" t="s">
        <v>69</v>
      </c>
      <c r="I8615" s="13" t="s">
        <v>54</v>
      </c>
      <c r="J8615" s="13"/>
      <c r="K8615" s="13" t="s">
        <v>28</v>
      </c>
      <c r="L8615" s="12">
        <f t="shared" ca="1" si="1201"/>
        <v>1.6694590127882674</v>
      </c>
      <c r="M8615" s="101">
        <f t="shared" ca="1" si="1202"/>
        <v>8.7930406203558048E-2</v>
      </c>
      <c r="N8615" s="101">
        <f t="shared" ca="1" si="1209"/>
        <v>1108.0849895468693</v>
      </c>
      <c r="O8615" s="101">
        <f t="shared" ca="1" si="1203"/>
        <v>0.18013462747985404</v>
      </c>
      <c r="Q8615" s="12">
        <f t="shared" ca="1" si="1204"/>
        <v>0.29546417744900655</v>
      </c>
      <c r="R8615" s="101">
        <f t="shared" ca="1" si="1205"/>
        <v>0</v>
      </c>
      <c r="S8615" s="13"/>
      <c r="T8615" s="101">
        <f t="shared" ca="1" si="1206"/>
        <v>7.2368307977318871E-2</v>
      </c>
      <c r="U8615" s="101">
        <f t="shared" si="1207"/>
        <v>0</v>
      </c>
      <c r="V8615" s="101">
        <f t="shared" ca="1" si="1208"/>
        <v>87.451237320475755</v>
      </c>
    </row>
    <row r="8616" spans="2:22" x14ac:dyDescent="0.3">
      <c r="B8616" s="13">
        <v>2023</v>
      </c>
      <c r="C8616" s="13">
        <v>12</v>
      </c>
      <c r="D8616" s="13">
        <v>23</v>
      </c>
      <c r="E8616" s="83" t="s">
        <v>456</v>
      </c>
      <c r="F8616" s="13">
        <v>7</v>
      </c>
      <c r="G8616" s="13">
        <v>9</v>
      </c>
      <c r="H8616" s="13" t="s">
        <v>69</v>
      </c>
      <c r="I8616" s="13" t="s">
        <v>54</v>
      </c>
      <c r="J8616" s="13"/>
      <c r="K8616" s="13" t="s">
        <v>28</v>
      </c>
      <c r="L8616" s="12">
        <f t="shared" ca="1" si="1201"/>
        <v>1.7418383809661275</v>
      </c>
      <c r="M8616" s="101">
        <f t="shared" ca="1" si="1202"/>
        <v>9.174262752548594E-2</v>
      </c>
      <c r="N8616" s="101">
        <f t="shared" ca="1" si="1209"/>
        <v>1108.0849895468693</v>
      </c>
      <c r="O8616" s="101">
        <f t="shared" ca="1" si="1203"/>
        <v>0.18794436130624514</v>
      </c>
      <c r="Q8616" s="12">
        <f t="shared" ca="1" si="1204"/>
        <v>5.6000000000000005</v>
      </c>
      <c r="R8616" s="101">
        <f t="shared" ca="1" si="1205"/>
        <v>0.32659338105121738</v>
      </c>
      <c r="S8616" s="13"/>
      <c r="T8616" s="101">
        <f t="shared" ca="1" si="1206"/>
        <v>0</v>
      </c>
      <c r="U8616" s="101">
        <f t="shared" si="1207"/>
        <v>0</v>
      </c>
      <c r="V8616" s="101">
        <f t="shared" ca="1" si="1208"/>
        <v>86.798050558373333</v>
      </c>
    </row>
    <row r="8617" spans="2:22" x14ac:dyDescent="0.3">
      <c r="B8617" s="13">
        <v>2023</v>
      </c>
      <c r="C8617" s="13">
        <v>12</v>
      </c>
      <c r="D8617" s="13">
        <v>23</v>
      </c>
      <c r="E8617" s="83" t="s">
        <v>456</v>
      </c>
      <c r="F8617" s="13">
        <v>7</v>
      </c>
      <c r="G8617" s="13">
        <v>10</v>
      </c>
      <c r="H8617" s="13" t="s">
        <v>70</v>
      </c>
      <c r="I8617" s="13" t="s">
        <v>54</v>
      </c>
      <c r="J8617" s="13"/>
      <c r="K8617" s="13" t="s">
        <v>28</v>
      </c>
      <c r="L8617" s="12">
        <f t="shared" ca="1" si="1201"/>
        <v>1.5095134417665859</v>
      </c>
      <c r="M8617" s="101">
        <f t="shared" ca="1" si="1202"/>
        <v>4.7791195566330109E-2</v>
      </c>
      <c r="N8617" s="101">
        <f t="shared" ca="1" si="1209"/>
        <v>1108.0849895468693</v>
      </c>
      <c r="O8617" s="101">
        <f t="shared" ca="1" si="1203"/>
        <v>4.7791195566330109E-2</v>
      </c>
      <c r="Q8617" s="12">
        <f t="shared" ca="1" si="1204"/>
        <v>5.6000000000000005</v>
      </c>
      <c r="R8617" s="101">
        <f t="shared" ca="1" si="1205"/>
        <v>0.34625968715445854</v>
      </c>
      <c r="S8617" s="13"/>
      <c r="T8617" s="101">
        <f t="shared" ca="1" si="1206"/>
        <v>0</v>
      </c>
      <c r="U8617" s="101">
        <f t="shared" si="1207"/>
        <v>0</v>
      </c>
      <c r="V8617" s="101">
        <f t="shared" ca="1" si="1208"/>
        <v>86.105531184064418</v>
      </c>
    </row>
    <row r="8618" spans="2:22" x14ac:dyDescent="0.3">
      <c r="B8618" s="13">
        <v>2023</v>
      </c>
      <c r="C8618" s="13">
        <v>12</v>
      </c>
      <c r="D8618" s="13">
        <v>23</v>
      </c>
      <c r="E8618" s="83" t="s">
        <v>456</v>
      </c>
      <c r="F8618" s="13">
        <v>7</v>
      </c>
      <c r="G8618" s="13">
        <v>11</v>
      </c>
      <c r="H8618" s="13" t="s">
        <v>70</v>
      </c>
      <c r="I8618" s="13" t="s">
        <v>54</v>
      </c>
      <c r="J8618" s="13"/>
      <c r="K8618" s="13" t="s">
        <v>28</v>
      </c>
      <c r="L8618" s="12">
        <f t="shared" ca="1" si="1201"/>
        <v>1.6132889351214652</v>
      </c>
      <c r="M8618" s="101">
        <f t="shared" ca="1" si="1202"/>
        <v>5.1076727685945587E-2</v>
      </c>
      <c r="N8618" s="101">
        <f t="shared" ca="1" si="1209"/>
        <v>1108.0849895468693</v>
      </c>
      <c r="O8618" s="101">
        <f t="shared" ca="1" si="1203"/>
        <v>5.1076727685945587E-2</v>
      </c>
      <c r="Q8618" s="12">
        <f t="shared" ca="1" si="1204"/>
        <v>5.6000000000000005</v>
      </c>
      <c r="R8618" s="101">
        <f t="shared" ca="1" si="1205"/>
        <v>0.33747509164196798</v>
      </c>
      <c r="S8618" s="13"/>
      <c r="T8618" s="101">
        <f t="shared" ca="1" si="1206"/>
        <v>0</v>
      </c>
      <c r="U8618" s="101">
        <f t="shared" si="1207"/>
        <v>0</v>
      </c>
      <c r="V8618" s="101">
        <f t="shared" ca="1" si="1208"/>
        <v>85.430581000780492</v>
      </c>
    </row>
    <row r="8619" spans="2:22" x14ac:dyDescent="0.3">
      <c r="B8619" s="13">
        <v>2023</v>
      </c>
      <c r="C8619" s="13">
        <v>12</v>
      </c>
      <c r="D8619" s="13">
        <v>23</v>
      </c>
      <c r="E8619" s="83" t="s">
        <v>456</v>
      </c>
      <c r="F8619" s="13">
        <v>7</v>
      </c>
      <c r="G8619" s="13">
        <v>12</v>
      </c>
      <c r="H8619" s="13" t="s">
        <v>70</v>
      </c>
      <c r="I8619" s="13" t="s">
        <v>54</v>
      </c>
      <c r="J8619" s="13"/>
      <c r="K8619" s="13" t="s">
        <v>28</v>
      </c>
      <c r="L8619" s="12">
        <f t="shared" ca="1" si="1201"/>
        <v>1.8801197648161585</v>
      </c>
      <c r="M8619" s="101">
        <f t="shared" ca="1" si="1202"/>
        <v>5.9524591754079578E-2</v>
      </c>
      <c r="N8619" s="101">
        <f t="shared" ca="1" si="1209"/>
        <v>1108.0849895468693</v>
      </c>
      <c r="O8619" s="101">
        <f t="shared" ca="1" si="1203"/>
        <v>5.9524591754079578E-2</v>
      </c>
      <c r="Q8619" s="12">
        <f t="shared" ca="1" si="1204"/>
        <v>1.1622834034376164</v>
      </c>
      <c r="R8619" s="101">
        <f t="shared" ca="1" si="1205"/>
        <v>0</v>
      </c>
      <c r="S8619" s="13"/>
      <c r="T8619" s="101">
        <f t="shared" ca="1" si="1206"/>
        <v>2.2726699201244645E-2</v>
      </c>
      <c r="U8619" s="101">
        <f t="shared" si="1207"/>
        <v>0</v>
      </c>
      <c r="V8619" s="101">
        <f t="shared" ca="1" si="1208"/>
        <v>85.453307699981735</v>
      </c>
    </row>
    <row r="8620" spans="2:22" x14ac:dyDescent="0.3">
      <c r="B8620" s="13">
        <v>2023</v>
      </c>
      <c r="C8620" s="13">
        <v>12</v>
      </c>
      <c r="D8620" s="13">
        <v>23</v>
      </c>
      <c r="E8620" s="83" t="s">
        <v>456</v>
      </c>
      <c r="F8620" s="13">
        <v>7</v>
      </c>
      <c r="G8620" s="13">
        <v>13</v>
      </c>
      <c r="H8620" s="13" t="s">
        <v>70</v>
      </c>
      <c r="I8620" s="13" t="s">
        <v>54</v>
      </c>
      <c r="J8620" s="13"/>
      <c r="K8620" s="13" t="s">
        <v>28</v>
      </c>
      <c r="L8620" s="12">
        <f t="shared" ca="1" si="1201"/>
        <v>1.7600846098196854</v>
      </c>
      <c r="M8620" s="101">
        <f t="shared" ca="1" si="1202"/>
        <v>5.5724278746891238E-2</v>
      </c>
      <c r="N8620" s="101">
        <f t="shared" ca="1" si="1209"/>
        <v>1108.0849895468693</v>
      </c>
      <c r="O8620" s="101">
        <f t="shared" ca="1" si="1203"/>
        <v>5.5724278746891238E-2</v>
      </c>
      <c r="Q8620" s="12">
        <f t="shared" ca="1" si="1204"/>
        <v>0</v>
      </c>
      <c r="R8620" s="101">
        <f t="shared" ca="1" si="1205"/>
        <v>0</v>
      </c>
      <c r="S8620" s="13"/>
      <c r="T8620" s="101">
        <f t="shared" ca="1" si="1206"/>
        <v>5.5724278746891238E-2</v>
      </c>
      <c r="U8620" s="101">
        <f t="shared" si="1207"/>
        <v>0</v>
      </c>
      <c r="V8620" s="101">
        <f t="shared" ca="1" si="1208"/>
        <v>85.509031978728629</v>
      </c>
    </row>
    <row r="8621" spans="2:22" x14ac:dyDescent="0.3">
      <c r="B8621" s="13">
        <v>2023</v>
      </c>
      <c r="C8621" s="13">
        <v>12</v>
      </c>
      <c r="D8621" s="13">
        <v>23</v>
      </c>
      <c r="E8621" s="83" t="s">
        <v>456</v>
      </c>
      <c r="F8621" s="13">
        <v>7</v>
      </c>
      <c r="G8621" s="13">
        <v>14</v>
      </c>
      <c r="H8621" s="13" t="s">
        <v>70</v>
      </c>
      <c r="I8621" s="13" t="s">
        <v>54</v>
      </c>
      <c r="J8621" s="13"/>
      <c r="K8621" s="13" t="s">
        <v>28</v>
      </c>
      <c r="L8621" s="12">
        <f t="shared" ca="1" si="1201"/>
        <v>1.6231289267049527</v>
      </c>
      <c r="M8621" s="101">
        <f t="shared" ca="1" si="1202"/>
        <v>5.1388261819478802E-2</v>
      </c>
      <c r="N8621" s="101">
        <f t="shared" ca="1" si="1209"/>
        <v>1108.0849895468693</v>
      </c>
      <c r="O8621" s="101">
        <f t="shared" ca="1" si="1203"/>
        <v>5.1388261819478802E-2</v>
      </c>
      <c r="Q8621" s="12">
        <f t="shared" ca="1" si="1204"/>
        <v>2.6971348641093611</v>
      </c>
      <c r="R8621" s="101">
        <f t="shared" ca="1" si="1205"/>
        <v>9.0914602601283173E-2</v>
      </c>
      <c r="S8621" s="13"/>
      <c r="T8621" s="101">
        <f t="shared" ca="1" si="1206"/>
        <v>0</v>
      </c>
      <c r="U8621" s="101">
        <f t="shared" si="1207"/>
        <v>0</v>
      </c>
      <c r="V8621" s="101">
        <f t="shared" ca="1" si="1208"/>
        <v>85.327202773526054</v>
      </c>
    </row>
    <row r="8622" spans="2:22" x14ac:dyDescent="0.3">
      <c r="B8622" s="13">
        <v>2023</v>
      </c>
      <c r="C8622" s="13">
        <v>12</v>
      </c>
      <c r="D8622" s="13">
        <v>23</v>
      </c>
      <c r="E8622" s="83" t="s">
        <v>456</v>
      </c>
      <c r="F8622" s="13">
        <v>7</v>
      </c>
      <c r="G8622" s="13">
        <v>15</v>
      </c>
      <c r="H8622" s="13" t="s">
        <v>70</v>
      </c>
      <c r="I8622" s="13" t="s">
        <v>54</v>
      </c>
      <c r="J8622" s="13"/>
      <c r="K8622" s="13" t="s">
        <v>28</v>
      </c>
      <c r="L8622" s="12">
        <f t="shared" ca="1" si="1201"/>
        <v>1.6381453634313698</v>
      </c>
      <c r="M8622" s="101">
        <f t="shared" ca="1" si="1202"/>
        <v>5.1863682206237167E-2</v>
      </c>
      <c r="N8622" s="101">
        <f t="shared" ca="1" si="1209"/>
        <v>1108.0849895468693</v>
      </c>
      <c r="O8622" s="101">
        <f t="shared" ca="1" si="1203"/>
        <v>5.1863682206237167E-2</v>
      </c>
      <c r="Q8622" s="12">
        <f t="shared" ca="1" si="1204"/>
        <v>5.0987779521629673</v>
      </c>
      <c r="R8622" s="101">
        <f t="shared" ca="1" si="1205"/>
        <v>0.29294254863612973</v>
      </c>
      <c r="S8622" s="13"/>
      <c r="T8622" s="101">
        <f t="shared" ca="1" si="1206"/>
        <v>0</v>
      </c>
      <c r="U8622" s="101">
        <f t="shared" si="1207"/>
        <v>0</v>
      </c>
      <c r="V8622" s="101">
        <f t="shared" ca="1" si="1208"/>
        <v>84.741317676253786</v>
      </c>
    </row>
    <row r="8623" spans="2:22" x14ac:dyDescent="0.3">
      <c r="B8623" s="13">
        <v>2023</v>
      </c>
      <c r="C8623" s="13">
        <v>12</v>
      </c>
      <c r="D8623" s="13">
        <v>23</v>
      </c>
      <c r="E8623" s="83" t="s">
        <v>456</v>
      </c>
      <c r="F8623" s="13">
        <v>7</v>
      </c>
      <c r="G8623" s="13">
        <v>16</v>
      </c>
      <c r="H8623" s="13" t="s">
        <v>71</v>
      </c>
      <c r="I8623" s="13" t="s">
        <v>54</v>
      </c>
      <c r="J8623" s="13"/>
      <c r="K8623" s="13" t="s">
        <v>28</v>
      </c>
      <c r="L8623" s="12">
        <f t="shared" ca="1" si="1201"/>
        <v>2.0466273103145936</v>
      </c>
      <c r="M8623" s="101">
        <f t="shared" ca="1" si="1202"/>
        <v>0.17828170500150425</v>
      </c>
      <c r="N8623" s="101">
        <f t="shared" ca="1" si="1209"/>
        <v>1108.4890278883806</v>
      </c>
      <c r="O8623" s="101">
        <f t="shared" ca="1" si="1203"/>
        <v>0.57684190741216812</v>
      </c>
      <c r="Q8623" s="12">
        <f t="shared" ca="1" si="1204"/>
        <v>5.6000000000000005</v>
      </c>
      <c r="R8623" s="101">
        <f t="shared" ca="1" si="1205"/>
        <v>0.30079299818186972</v>
      </c>
      <c r="S8623" s="13"/>
      <c r="T8623" s="101">
        <f t="shared" ca="1" si="1206"/>
        <v>0</v>
      </c>
      <c r="U8623" s="101">
        <f t="shared" ca="1" si="1207"/>
        <v>0.40403834151127266</v>
      </c>
      <c r="V8623" s="101">
        <f t="shared" ca="1" si="1208"/>
        <v>84.543770021401315</v>
      </c>
    </row>
    <row r="8624" spans="2:22" x14ac:dyDescent="0.3">
      <c r="B8624" s="13">
        <v>2023</v>
      </c>
      <c r="C8624" s="13">
        <v>12</v>
      </c>
      <c r="D8624" s="13">
        <v>23</v>
      </c>
      <c r="E8624" s="83" t="s">
        <v>456</v>
      </c>
      <c r="F8624" s="13">
        <v>7</v>
      </c>
      <c r="G8624" s="13">
        <v>17</v>
      </c>
      <c r="H8624" s="13" t="s">
        <v>71</v>
      </c>
      <c r="I8624" s="13" t="s">
        <v>54</v>
      </c>
      <c r="J8624" s="13"/>
      <c r="K8624" s="13" t="s">
        <v>28</v>
      </c>
      <c r="L8624" s="12">
        <f t="shared" ca="1" si="1201"/>
        <v>2.1272697835123715</v>
      </c>
      <c r="M8624" s="101">
        <f t="shared" ca="1" si="1202"/>
        <v>0.18530647084176269</v>
      </c>
      <c r="N8624" s="101">
        <f t="shared" ca="1" si="1209"/>
        <v>1108.9089863981424</v>
      </c>
      <c r="O8624" s="101">
        <f t="shared" ca="1" si="1203"/>
        <v>0.59957098848296186</v>
      </c>
      <c r="Q8624" s="12">
        <f t="shared" ca="1" si="1204"/>
        <v>5.6000000000000005</v>
      </c>
      <c r="R8624" s="101">
        <f t="shared" ca="1" si="1205"/>
        <v>0.29396661282567782</v>
      </c>
      <c r="S8624" s="13"/>
      <c r="T8624" s="101">
        <f t="shared" ca="1" si="1206"/>
        <v>0</v>
      </c>
      <c r="U8624" s="101">
        <f t="shared" ca="1" si="1207"/>
        <v>0.41995850976173404</v>
      </c>
      <c r="V8624" s="101">
        <f t="shared" ca="1" si="1208"/>
        <v>84.375795305511687</v>
      </c>
    </row>
    <row r="8625" spans="2:22" x14ac:dyDescent="0.3">
      <c r="B8625" s="13">
        <v>2023</v>
      </c>
      <c r="C8625" s="13">
        <v>12</v>
      </c>
      <c r="D8625" s="13">
        <v>23</v>
      </c>
      <c r="E8625" s="83" t="s">
        <v>456</v>
      </c>
      <c r="F8625" s="13">
        <v>7</v>
      </c>
      <c r="G8625" s="13">
        <v>18</v>
      </c>
      <c r="H8625" s="13" t="s">
        <v>71</v>
      </c>
      <c r="I8625" s="13" t="s">
        <v>54</v>
      </c>
      <c r="J8625" s="13"/>
      <c r="K8625" s="13" t="s">
        <v>28</v>
      </c>
      <c r="L8625" s="12">
        <f t="shared" ca="1" si="1201"/>
        <v>2.399674642920941</v>
      </c>
      <c r="M8625" s="101">
        <f t="shared" ca="1" si="1202"/>
        <v>0.20903565814484318</v>
      </c>
      <c r="N8625" s="101">
        <f t="shared" ca="1" si="1209"/>
        <v>1109.3827221672323</v>
      </c>
      <c r="O8625" s="101">
        <f t="shared" ca="1" si="1203"/>
        <v>0.67634829810726715</v>
      </c>
      <c r="Q8625" s="12">
        <f t="shared" ca="1" si="1204"/>
        <v>0</v>
      </c>
      <c r="R8625" s="101">
        <f t="shared" ca="1" si="1205"/>
        <v>0</v>
      </c>
      <c r="S8625" s="13"/>
      <c r="T8625" s="101">
        <f t="shared" ca="1" si="1206"/>
        <v>0.20903565814484318</v>
      </c>
      <c r="U8625" s="101">
        <f t="shared" ca="1" si="1207"/>
        <v>0.47373576908997583</v>
      </c>
      <c r="V8625" s="101">
        <f t="shared" ca="1" si="1208"/>
        <v>85.058566732746499</v>
      </c>
    </row>
    <row r="8626" spans="2:22" x14ac:dyDescent="0.3">
      <c r="B8626" s="13">
        <v>2023</v>
      </c>
      <c r="C8626" s="13">
        <v>12</v>
      </c>
      <c r="D8626" s="13">
        <v>23</v>
      </c>
      <c r="E8626" s="83" t="s">
        <v>456</v>
      </c>
      <c r="F8626" s="13">
        <v>7</v>
      </c>
      <c r="G8626" s="13">
        <v>19</v>
      </c>
      <c r="H8626" s="13" t="s">
        <v>71</v>
      </c>
      <c r="I8626" s="13" t="s">
        <v>54</v>
      </c>
      <c r="J8626" s="13"/>
      <c r="K8626" s="13" t="s">
        <v>28</v>
      </c>
      <c r="L8626" s="12">
        <f t="shared" ca="1" si="1201"/>
        <v>2.1567074956940133</v>
      </c>
      <c r="M8626" s="101">
        <f t="shared" ca="1" si="1202"/>
        <v>0.18787078994990553</v>
      </c>
      <c r="N8626" s="101">
        <f t="shared" ca="1" si="1209"/>
        <v>1109.8084921720072</v>
      </c>
      <c r="O8626" s="101">
        <f t="shared" ca="1" si="1203"/>
        <v>0.60786800766135762</v>
      </c>
      <c r="Q8626" s="12">
        <f t="shared" ca="1" si="1204"/>
        <v>0</v>
      </c>
      <c r="R8626" s="101">
        <f t="shared" ca="1" si="1205"/>
        <v>0</v>
      </c>
      <c r="S8626" s="13"/>
      <c r="T8626" s="101">
        <f t="shared" ca="1" si="1206"/>
        <v>0.18787078994990553</v>
      </c>
      <c r="U8626" s="101">
        <f t="shared" ca="1" si="1207"/>
        <v>0.42577000477492649</v>
      </c>
      <c r="V8626" s="101">
        <f t="shared" ca="1" si="1208"/>
        <v>85.672207527471343</v>
      </c>
    </row>
    <row r="8627" spans="2:22" x14ac:dyDescent="0.3">
      <c r="B8627" s="13">
        <v>2023</v>
      </c>
      <c r="C8627" s="13">
        <v>12</v>
      </c>
      <c r="D8627" s="13">
        <v>23</v>
      </c>
      <c r="E8627" s="83" t="s">
        <v>456</v>
      </c>
      <c r="F8627" s="13">
        <v>7</v>
      </c>
      <c r="G8627" s="13">
        <v>20</v>
      </c>
      <c r="H8627" s="13" t="s">
        <v>69</v>
      </c>
      <c r="I8627" s="13" t="s">
        <v>54</v>
      </c>
      <c r="J8627" s="13"/>
      <c r="K8627" s="13" t="s">
        <v>28</v>
      </c>
      <c r="L8627" s="12">
        <f t="shared" ca="1" si="1201"/>
        <v>2.2817811259640322</v>
      </c>
      <c r="M8627" s="101">
        <f t="shared" ca="1" si="1202"/>
        <v>0.12018141190452558</v>
      </c>
      <c r="N8627" s="101">
        <f t="shared" ca="1" si="1209"/>
        <v>1109.8084921720072</v>
      </c>
      <c r="O8627" s="101">
        <f t="shared" ca="1" si="1203"/>
        <v>0.24620418349151907</v>
      </c>
      <c r="Q8627" s="12">
        <f t="shared" ca="1" si="1204"/>
        <v>0</v>
      </c>
      <c r="R8627" s="101">
        <f t="shared" ca="1" si="1205"/>
        <v>0</v>
      </c>
      <c r="S8627" s="13"/>
      <c r="T8627" s="101">
        <f t="shared" ca="1" si="1206"/>
        <v>0.12018141190452558</v>
      </c>
      <c r="U8627" s="101">
        <f t="shared" si="1207"/>
        <v>0</v>
      </c>
      <c r="V8627" s="101">
        <f t="shared" ca="1" si="1208"/>
        <v>85.792388939375869</v>
      </c>
    </row>
    <row r="8628" spans="2:22" x14ac:dyDescent="0.3">
      <c r="B8628" s="13">
        <v>2023</v>
      </c>
      <c r="C8628" s="13">
        <v>12</v>
      </c>
      <c r="D8628" s="13">
        <v>23</v>
      </c>
      <c r="E8628" s="83" t="s">
        <v>456</v>
      </c>
      <c r="F8628" s="13">
        <v>7</v>
      </c>
      <c r="G8628" s="13">
        <v>21</v>
      </c>
      <c r="H8628" s="13" t="s">
        <v>69</v>
      </c>
      <c r="I8628" s="13" t="s">
        <v>54</v>
      </c>
      <c r="J8628" s="13"/>
      <c r="K8628" s="13" t="s">
        <v>28</v>
      </c>
      <c r="L8628" s="12">
        <f t="shared" ca="1" si="1201"/>
        <v>2.2176849538490151</v>
      </c>
      <c r="M8628" s="101">
        <f t="shared" ca="1" si="1202"/>
        <v>0.11680546651922763</v>
      </c>
      <c r="N8628" s="101">
        <f t="shared" ca="1" si="1209"/>
        <v>1109.8084921720072</v>
      </c>
      <c r="O8628" s="101">
        <f t="shared" ca="1" si="1203"/>
        <v>0.23928820652030872</v>
      </c>
      <c r="Q8628" s="12">
        <f t="shared" ca="1" si="1204"/>
        <v>0</v>
      </c>
      <c r="R8628" s="101">
        <f t="shared" ca="1" si="1205"/>
        <v>0</v>
      </c>
      <c r="S8628" s="13"/>
      <c r="T8628" s="101">
        <f t="shared" ca="1" si="1206"/>
        <v>0.11680546651922763</v>
      </c>
      <c r="U8628" s="101">
        <f t="shared" si="1207"/>
        <v>0</v>
      </c>
      <c r="V8628" s="101">
        <f t="shared" ca="1" si="1208"/>
        <v>85.909194405895093</v>
      </c>
    </row>
    <row r="8629" spans="2:22" x14ac:dyDescent="0.3">
      <c r="B8629" s="13">
        <v>2023</v>
      </c>
      <c r="C8629" s="13">
        <v>12</v>
      </c>
      <c r="D8629" s="13">
        <v>23</v>
      </c>
      <c r="E8629" s="83" t="s">
        <v>456</v>
      </c>
      <c r="F8629" s="13">
        <v>7</v>
      </c>
      <c r="G8629" s="13">
        <v>22</v>
      </c>
      <c r="H8629" s="13" t="s">
        <v>69</v>
      </c>
      <c r="I8629" s="13" t="s">
        <v>54</v>
      </c>
      <c r="J8629" s="13"/>
      <c r="K8629" s="13" t="s">
        <v>28</v>
      </c>
      <c r="L8629" s="12">
        <f t="shared" ca="1" si="1201"/>
        <v>2.2670578353540596</v>
      </c>
      <c r="M8629" s="101">
        <f t="shared" ca="1" si="1202"/>
        <v>0.11940593618809832</v>
      </c>
      <c r="N8629" s="101">
        <f t="shared" ca="1" si="1209"/>
        <v>1109.8084921720072</v>
      </c>
      <c r="O8629" s="101">
        <f t="shared" ca="1" si="1203"/>
        <v>0.24461554043470302</v>
      </c>
      <c r="Q8629" s="12">
        <f t="shared" ca="1" si="1204"/>
        <v>0</v>
      </c>
      <c r="R8629" s="101">
        <f t="shared" ca="1" si="1205"/>
        <v>0</v>
      </c>
      <c r="S8629" s="13"/>
      <c r="T8629" s="101">
        <f t="shared" ca="1" si="1206"/>
        <v>0.11940593618809832</v>
      </c>
      <c r="U8629" s="101">
        <f t="shared" si="1207"/>
        <v>0</v>
      </c>
      <c r="V8629" s="101">
        <f t="shared" ca="1" si="1208"/>
        <v>86.028600342083195</v>
      </c>
    </row>
    <row r="8630" spans="2:22" x14ac:dyDescent="0.3">
      <c r="B8630" s="13">
        <v>2023</v>
      </c>
      <c r="C8630" s="13">
        <v>12</v>
      </c>
      <c r="D8630" s="13">
        <v>23</v>
      </c>
      <c r="E8630" s="83" t="s">
        <v>456</v>
      </c>
      <c r="F8630" s="13">
        <v>7</v>
      </c>
      <c r="G8630" s="13">
        <v>23</v>
      </c>
      <c r="H8630" s="13" t="s">
        <v>69</v>
      </c>
      <c r="I8630" s="13" t="s">
        <v>54</v>
      </c>
      <c r="J8630" s="13"/>
      <c r="K8630" s="13" t="s">
        <v>28</v>
      </c>
      <c r="L8630" s="12">
        <f t="shared" ca="1" si="1201"/>
        <v>2.5341491521356634</v>
      </c>
      <c r="M8630" s="101">
        <f t="shared" ca="1" si="1202"/>
        <v>0.13347363584298538</v>
      </c>
      <c r="N8630" s="101">
        <f t="shared" ca="1" si="1209"/>
        <v>1109.8084921720072</v>
      </c>
      <c r="O8630" s="101">
        <f t="shared" ca="1" si="1203"/>
        <v>0.27343469351543809</v>
      </c>
      <c r="Q8630" s="12">
        <f t="shared" ca="1" si="1204"/>
        <v>0</v>
      </c>
      <c r="R8630" s="101">
        <f t="shared" ca="1" si="1205"/>
        <v>0</v>
      </c>
      <c r="S8630" s="13"/>
      <c r="T8630" s="101">
        <f t="shared" ca="1" si="1206"/>
        <v>0.13347363584298538</v>
      </c>
      <c r="U8630" s="101">
        <f t="shared" si="1207"/>
        <v>0</v>
      </c>
      <c r="V8630" s="101">
        <f t="shared" ca="1" si="1208"/>
        <v>86.162073977926184</v>
      </c>
    </row>
    <row r="8631" spans="2:22" x14ac:dyDescent="0.3">
      <c r="B8631" s="13">
        <v>2023</v>
      </c>
      <c r="C8631" s="13">
        <v>12</v>
      </c>
      <c r="D8631" s="13">
        <v>24</v>
      </c>
      <c r="E8631" s="83" t="s">
        <v>457</v>
      </c>
      <c r="F8631" s="13">
        <v>1</v>
      </c>
      <c r="G8631" s="13">
        <v>0</v>
      </c>
      <c r="H8631" s="13" t="s">
        <v>69</v>
      </c>
      <c r="I8631" s="13" t="s">
        <v>54</v>
      </c>
      <c r="J8631" s="13"/>
      <c r="K8631" s="13" t="s">
        <v>28</v>
      </c>
      <c r="L8631" s="12">
        <f t="shared" ca="1" si="1201"/>
        <v>2.6265432511125102</v>
      </c>
      <c r="M8631" s="101">
        <f t="shared" ca="1" si="1202"/>
        <v>0.13834003303609591</v>
      </c>
      <c r="N8631" s="101">
        <f t="shared" ca="1" si="1209"/>
        <v>1109.8084921720072</v>
      </c>
      <c r="O8631" s="101">
        <f t="shared" ca="1" si="1203"/>
        <v>0.28340401679503985</v>
      </c>
      <c r="Q8631" s="12">
        <f t="shared" ca="1" si="1204"/>
        <v>0</v>
      </c>
      <c r="R8631" s="101">
        <f t="shared" ca="1" si="1205"/>
        <v>0</v>
      </c>
      <c r="S8631" s="13"/>
      <c r="T8631" s="101">
        <f t="shared" ca="1" si="1206"/>
        <v>0.13834003303609591</v>
      </c>
      <c r="U8631" s="101">
        <f t="shared" si="1207"/>
        <v>0</v>
      </c>
      <c r="V8631" s="101">
        <f t="shared" ca="1" si="1208"/>
        <v>86.300414010962285</v>
      </c>
    </row>
    <row r="8632" spans="2:22" x14ac:dyDescent="0.3">
      <c r="B8632" s="13">
        <v>2023</v>
      </c>
      <c r="C8632" s="13">
        <v>12</v>
      </c>
      <c r="D8632" s="13">
        <v>24</v>
      </c>
      <c r="E8632" s="83" t="s">
        <v>457</v>
      </c>
      <c r="F8632" s="13">
        <v>1</v>
      </c>
      <c r="G8632" s="13">
        <v>1</v>
      </c>
      <c r="H8632" s="13" t="s">
        <v>69</v>
      </c>
      <c r="I8632" s="13" t="s">
        <v>54</v>
      </c>
      <c r="J8632" s="13"/>
      <c r="K8632" s="13" t="s">
        <v>28</v>
      </c>
      <c r="L8632" s="12">
        <f t="shared" ca="1" si="1201"/>
        <v>1.2096898398277609</v>
      </c>
      <c r="M8632" s="101">
        <f t="shared" ca="1" si="1202"/>
        <v>6.3714363863728168E-2</v>
      </c>
      <c r="N8632" s="101">
        <f t="shared" ca="1" si="1209"/>
        <v>1109.8084921720072</v>
      </c>
      <c r="O8632" s="101">
        <f t="shared" ca="1" si="1203"/>
        <v>0.1305255337174154</v>
      </c>
      <c r="Q8632" s="12">
        <f t="shared" ca="1" si="1204"/>
        <v>0</v>
      </c>
      <c r="R8632" s="101">
        <f t="shared" ca="1" si="1205"/>
        <v>0</v>
      </c>
      <c r="S8632" s="13"/>
      <c r="T8632" s="101">
        <f t="shared" ca="1" si="1206"/>
        <v>6.3714363863728168E-2</v>
      </c>
      <c r="U8632" s="101">
        <f t="shared" si="1207"/>
        <v>0</v>
      </c>
      <c r="V8632" s="101">
        <f t="shared" ca="1" si="1208"/>
        <v>86.364128374826009</v>
      </c>
    </row>
    <row r="8633" spans="2:22" x14ac:dyDescent="0.3">
      <c r="B8633" s="13">
        <v>2023</v>
      </c>
      <c r="C8633" s="13">
        <v>12</v>
      </c>
      <c r="D8633" s="13">
        <v>24</v>
      </c>
      <c r="E8633" s="83" t="s">
        <v>457</v>
      </c>
      <c r="F8633" s="13">
        <v>1</v>
      </c>
      <c r="G8633" s="13">
        <v>2</v>
      </c>
      <c r="H8633" s="13" t="s">
        <v>69</v>
      </c>
      <c r="I8633" s="13" t="s">
        <v>54</v>
      </c>
      <c r="J8633" s="13"/>
      <c r="K8633" s="13" t="s">
        <v>28</v>
      </c>
      <c r="L8633" s="12">
        <f t="shared" ca="1" si="1201"/>
        <v>1.207858247407519</v>
      </c>
      <c r="M8633" s="101">
        <f t="shared" ca="1" si="1202"/>
        <v>6.3617893890954028E-2</v>
      </c>
      <c r="N8633" s="101">
        <f t="shared" ca="1" si="1209"/>
        <v>1109.8084921720072</v>
      </c>
      <c r="O8633" s="101">
        <f t="shared" ca="1" si="1203"/>
        <v>0.1303279048952713</v>
      </c>
      <c r="Q8633" s="12">
        <f t="shared" ca="1" si="1204"/>
        <v>0</v>
      </c>
      <c r="R8633" s="101">
        <f t="shared" ca="1" si="1205"/>
        <v>0</v>
      </c>
      <c r="S8633" s="13"/>
      <c r="T8633" s="101">
        <f t="shared" ca="1" si="1206"/>
        <v>6.3617893890954028E-2</v>
      </c>
      <c r="U8633" s="101">
        <f t="shared" si="1207"/>
        <v>0</v>
      </c>
      <c r="V8633" s="101">
        <f t="shared" ca="1" si="1208"/>
        <v>86.427746268716959</v>
      </c>
    </row>
    <row r="8634" spans="2:22" x14ac:dyDescent="0.3">
      <c r="B8634" s="13">
        <v>2023</v>
      </c>
      <c r="C8634" s="13">
        <v>12</v>
      </c>
      <c r="D8634" s="13">
        <v>24</v>
      </c>
      <c r="E8634" s="83" t="s">
        <v>457</v>
      </c>
      <c r="F8634" s="13">
        <v>1</v>
      </c>
      <c r="G8634" s="13">
        <v>3</v>
      </c>
      <c r="H8634" s="13" t="s">
        <v>69</v>
      </c>
      <c r="I8634" s="13" t="s">
        <v>54</v>
      </c>
      <c r="J8634" s="13"/>
      <c r="K8634" s="13" t="s">
        <v>28</v>
      </c>
      <c r="L8634" s="12">
        <f t="shared" ca="1" si="1201"/>
        <v>1.303401134237224</v>
      </c>
      <c r="M8634" s="101">
        <f t="shared" ca="1" si="1202"/>
        <v>6.8650137740274592E-2</v>
      </c>
      <c r="N8634" s="101">
        <f t="shared" ca="1" si="1209"/>
        <v>1109.8084921720072</v>
      </c>
      <c r="O8634" s="101">
        <f t="shared" ca="1" si="1203"/>
        <v>0.14063698238419647</v>
      </c>
      <c r="Q8634" s="12">
        <f t="shared" ca="1" si="1204"/>
        <v>0</v>
      </c>
      <c r="R8634" s="101">
        <f t="shared" ca="1" si="1205"/>
        <v>0</v>
      </c>
      <c r="S8634" s="13"/>
      <c r="T8634" s="101">
        <f t="shared" ca="1" si="1206"/>
        <v>6.8650137740274592E-2</v>
      </c>
      <c r="U8634" s="101">
        <f t="shared" si="1207"/>
        <v>0</v>
      </c>
      <c r="V8634" s="101">
        <f t="shared" ca="1" si="1208"/>
        <v>86.496396406457237</v>
      </c>
    </row>
    <row r="8635" spans="2:22" x14ac:dyDescent="0.3">
      <c r="B8635" s="13">
        <v>2023</v>
      </c>
      <c r="C8635" s="13">
        <v>12</v>
      </c>
      <c r="D8635" s="13">
        <v>24</v>
      </c>
      <c r="E8635" s="83" t="s">
        <v>457</v>
      </c>
      <c r="F8635" s="13">
        <v>1</v>
      </c>
      <c r="G8635" s="13">
        <v>4</v>
      </c>
      <c r="H8635" s="13" t="s">
        <v>69</v>
      </c>
      <c r="I8635" s="13" t="s">
        <v>54</v>
      </c>
      <c r="J8635" s="13"/>
      <c r="K8635" s="13" t="s">
        <v>28</v>
      </c>
      <c r="L8635" s="12">
        <f t="shared" ca="1" si="1201"/>
        <v>1.1532851835034605</v>
      </c>
      <c r="M8635" s="101">
        <f t="shared" ca="1" si="1202"/>
        <v>6.0743530615127266E-2</v>
      </c>
      <c r="N8635" s="101">
        <f t="shared" ca="1" si="1209"/>
        <v>1109.8084921720072</v>
      </c>
      <c r="O8635" s="101">
        <f t="shared" ca="1" si="1203"/>
        <v>0.12443947130002339</v>
      </c>
      <c r="Q8635" s="12">
        <f t="shared" ca="1" si="1204"/>
        <v>0</v>
      </c>
      <c r="R8635" s="101">
        <f t="shared" ca="1" si="1205"/>
        <v>0</v>
      </c>
      <c r="S8635" s="13"/>
      <c r="T8635" s="101">
        <f t="shared" ca="1" si="1206"/>
        <v>6.0743530615127266E-2</v>
      </c>
      <c r="U8635" s="101">
        <f t="shared" si="1207"/>
        <v>0</v>
      </c>
      <c r="V8635" s="101">
        <f t="shared" ca="1" si="1208"/>
        <v>86.557139937072364</v>
      </c>
    </row>
    <row r="8636" spans="2:22" x14ac:dyDescent="0.3">
      <c r="B8636" s="13">
        <v>2023</v>
      </c>
      <c r="C8636" s="13">
        <v>12</v>
      </c>
      <c r="D8636" s="13">
        <v>24</v>
      </c>
      <c r="E8636" s="83" t="s">
        <v>457</v>
      </c>
      <c r="F8636" s="13">
        <v>1</v>
      </c>
      <c r="G8636" s="13">
        <v>5</v>
      </c>
      <c r="H8636" s="13" t="s">
        <v>69</v>
      </c>
      <c r="I8636" s="13" t="s">
        <v>54</v>
      </c>
      <c r="J8636" s="13"/>
      <c r="K8636" s="13" t="s">
        <v>28</v>
      </c>
      <c r="L8636" s="12">
        <f t="shared" ca="1" si="1201"/>
        <v>1.225813983675649</v>
      </c>
      <c r="M8636" s="101">
        <f t="shared" ca="1" si="1202"/>
        <v>6.4563622520196429E-2</v>
      </c>
      <c r="N8636" s="101">
        <f t="shared" ca="1" si="1209"/>
        <v>1109.8084921720072</v>
      </c>
      <c r="O8636" s="101">
        <f t="shared" ca="1" si="1203"/>
        <v>0.13226532883860251</v>
      </c>
      <c r="Q8636" s="12">
        <f t="shared" ca="1" si="1204"/>
        <v>0</v>
      </c>
      <c r="R8636" s="101">
        <f t="shared" ca="1" si="1205"/>
        <v>0</v>
      </c>
      <c r="S8636" s="13"/>
      <c r="T8636" s="101">
        <f t="shared" ca="1" si="1206"/>
        <v>6.4563622520196429E-2</v>
      </c>
      <c r="U8636" s="101">
        <f t="shared" si="1207"/>
        <v>0</v>
      </c>
      <c r="V8636" s="101">
        <f t="shared" ca="1" si="1208"/>
        <v>86.621703559592561</v>
      </c>
    </row>
    <row r="8637" spans="2:22" x14ac:dyDescent="0.3">
      <c r="B8637" s="13">
        <v>2023</v>
      </c>
      <c r="C8637" s="13">
        <v>12</v>
      </c>
      <c r="D8637" s="13">
        <v>24</v>
      </c>
      <c r="E8637" s="83" t="s">
        <v>457</v>
      </c>
      <c r="F8637" s="13">
        <v>1</v>
      </c>
      <c r="G8637" s="13">
        <v>6</v>
      </c>
      <c r="H8637" s="13" t="s">
        <v>69</v>
      </c>
      <c r="I8637" s="13" t="s">
        <v>54</v>
      </c>
      <c r="J8637" s="13"/>
      <c r="K8637" s="13" t="s">
        <v>28</v>
      </c>
      <c r="L8637" s="12">
        <f t="shared" ca="1" si="1201"/>
        <v>1.334134465842195</v>
      </c>
      <c r="M8637" s="101">
        <f t="shared" ca="1" si="1202"/>
        <v>7.0268862315908412E-2</v>
      </c>
      <c r="N8637" s="101">
        <f t="shared" ca="1" si="1209"/>
        <v>1109.8084921720072</v>
      </c>
      <c r="O8637" s="101">
        <f t="shared" ca="1" si="1203"/>
        <v>0.14395310886437282</v>
      </c>
      <c r="Q8637" s="12">
        <f t="shared" ca="1" si="1204"/>
        <v>0</v>
      </c>
      <c r="R8637" s="101">
        <f t="shared" ca="1" si="1205"/>
        <v>0</v>
      </c>
      <c r="S8637" s="13"/>
      <c r="T8637" s="101">
        <f t="shared" ca="1" si="1206"/>
        <v>7.0268862315908412E-2</v>
      </c>
      <c r="U8637" s="101">
        <f t="shared" si="1207"/>
        <v>0</v>
      </c>
      <c r="V8637" s="101">
        <f t="shared" ca="1" si="1208"/>
        <v>86.691972421908474</v>
      </c>
    </row>
    <row r="8638" spans="2:22" x14ac:dyDescent="0.3">
      <c r="B8638" s="13">
        <v>2023</v>
      </c>
      <c r="C8638" s="13">
        <v>12</v>
      </c>
      <c r="D8638" s="13">
        <v>24</v>
      </c>
      <c r="E8638" s="83" t="s">
        <v>457</v>
      </c>
      <c r="F8638" s="13">
        <v>1</v>
      </c>
      <c r="G8638" s="13">
        <v>7</v>
      </c>
      <c r="H8638" s="13" t="s">
        <v>69</v>
      </c>
      <c r="I8638" s="13" t="s">
        <v>54</v>
      </c>
      <c r="J8638" s="13"/>
      <c r="K8638" s="13" t="s">
        <v>28</v>
      </c>
      <c r="L8638" s="12">
        <f t="shared" ca="1" si="1201"/>
        <v>1.1724126731591591</v>
      </c>
      <c r="M8638" s="101">
        <f t="shared" ca="1" si="1202"/>
        <v>6.175097549529291E-2</v>
      </c>
      <c r="N8638" s="101">
        <f t="shared" ca="1" si="1209"/>
        <v>1109.8084921720072</v>
      </c>
      <c r="O8638" s="101">
        <f t="shared" ca="1" si="1203"/>
        <v>0.12650332743387327</v>
      </c>
      <c r="Q8638" s="12">
        <f t="shared" ca="1" si="1204"/>
        <v>2.6866592185276872</v>
      </c>
      <c r="R8638" s="101">
        <f t="shared" ca="1" si="1205"/>
        <v>0.1281809700654459</v>
      </c>
      <c r="S8638" s="13"/>
      <c r="T8638" s="101">
        <f t="shared" ca="1" si="1206"/>
        <v>0</v>
      </c>
      <c r="U8638" s="101">
        <f t="shared" si="1207"/>
        <v>0</v>
      </c>
      <c r="V8638" s="101">
        <f t="shared" ca="1" si="1208"/>
        <v>86.435610481777587</v>
      </c>
    </row>
    <row r="8639" spans="2:22" x14ac:dyDescent="0.3">
      <c r="B8639" s="13">
        <v>2023</v>
      </c>
      <c r="C8639" s="13">
        <v>12</v>
      </c>
      <c r="D8639" s="13">
        <v>24</v>
      </c>
      <c r="E8639" s="83" t="s">
        <v>457</v>
      </c>
      <c r="F8639" s="13">
        <v>1</v>
      </c>
      <c r="G8639" s="13">
        <v>8</v>
      </c>
      <c r="H8639" s="13" t="s">
        <v>69</v>
      </c>
      <c r="I8639" s="13" t="s">
        <v>54</v>
      </c>
      <c r="J8639" s="13"/>
      <c r="K8639" s="13" t="s">
        <v>28</v>
      </c>
      <c r="L8639" s="12">
        <f t="shared" ca="1" si="1201"/>
        <v>1.9627262446841323</v>
      </c>
      <c r="M8639" s="101">
        <f t="shared" ca="1" si="1202"/>
        <v>0.10337679130751325</v>
      </c>
      <c r="N8639" s="101">
        <f t="shared" ca="1" si="1209"/>
        <v>1109.8084921720072</v>
      </c>
      <c r="O8639" s="101">
        <f t="shared" ca="1" si="1203"/>
        <v>0.21177816180141787</v>
      </c>
      <c r="Q8639" s="12">
        <f t="shared" ca="1" si="1204"/>
        <v>5.6000000000000005</v>
      </c>
      <c r="R8639" s="101">
        <f t="shared" ca="1" si="1205"/>
        <v>0.30789522338748826</v>
      </c>
      <c r="S8639" s="13"/>
      <c r="T8639" s="101">
        <f t="shared" ca="1" si="1206"/>
        <v>0</v>
      </c>
      <c r="U8639" s="101">
        <f t="shared" si="1207"/>
        <v>0</v>
      </c>
      <c r="V8639" s="101">
        <f t="shared" ca="1" si="1208"/>
        <v>85.819820035002607</v>
      </c>
    </row>
    <row r="8640" spans="2:22" x14ac:dyDescent="0.3">
      <c r="B8640" s="13">
        <v>2023</v>
      </c>
      <c r="C8640" s="13">
        <v>12</v>
      </c>
      <c r="D8640" s="13">
        <v>24</v>
      </c>
      <c r="E8640" s="83" t="s">
        <v>457</v>
      </c>
      <c r="F8640" s="13">
        <v>1</v>
      </c>
      <c r="G8640" s="13">
        <v>9</v>
      </c>
      <c r="H8640" s="13" t="s">
        <v>69</v>
      </c>
      <c r="I8640" s="13" t="s">
        <v>54</v>
      </c>
      <c r="J8640" s="13"/>
      <c r="K8640" s="13" t="s">
        <v>28</v>
      </c>
      <c r="L8640" s="12">
        <f t="shared" ref="L8640:L8703" ca="1" si="1210">IF(K8640="Weekday",_xlfn.NORM.INV(RAND(),VLOOKUP(G8640,$J$5:$N$28,4),VLOOKUP(G8640,$J$5:$N$28,5)),_xlfn.NORM.INV(RAND(),VLOOKUP(G8640,$P$5:$T$28,4),VLOOKUP(G8640,$P$5:$T$28,5)))*VLOOKUP(C8640,$P$32:$R$43,3)</f>
        <v>1.7788640726110643</v>
      </c>
      <c r="M8640" s="101">
        <f t="shared" ref="M8640:M8703" ca="1" si="1211">IF(I8640="Winter",VLOOKUP(G8640,$J$40:$L$43,3),VLOOKUP(G8640,$J$40:$L$43,2))*L8640</f>
        <v>9.3692770704424763E-2</v>
      </c>
      <c r="N8640" s="101">
        <f t="shared" ca="1" si="1209"/>
        <v>1109.8084921720072</v>
      </c>
      <c r="O8640" s="101">
        <f t="shared" ref="O8640:O8703" ca="1" si="1212">IF(I8640="Winter",VLOOKUP(G8640,$J$46:$L$49,3),VLOOKUP(G8640,$J$46:$L$49,2))*L8640</f>
        <v>0.19193943343473382</v>
      </c>
      <c r="Q8640" s="12">
        <f t="shared" ref="Q8640:Q8703" ca="1" si="1213">MIN(MAX(AND(IF(G8640&gt;=VLOOKUP(C8640,$O$46:$T$57,5),1,0),IF(G8640&lt;=VLOOKUP(C8640,$O$46:$T$57,6),1,0))*$G$50*_xlfn.NORM.INV(RAND(),VLOOKUP(C8640,$B$4:$F$15,4),VLOOKUP(C8640,$B$4:$F$15,4)),0),0.2)*$G$51</f>
        <v>0.73855423081713567</v>
      </c>
      <c r="R8640" s="101">
        <f t="shared" ref="R8640:R8703" ca="1" si="1214">MAX(Q8640-L8640,0)*$G$52</f>
        <v>0</v>
      </c>
      <c r="S8640" s="13"/>
      <c r="T8640" s="101">
        <f t="shared" ref="T8640:T8703" ca="1" si="1215">MAX(L8640-Q8640,0)*IF(I8640="Winter",VLOOKUP(G8640,$J$40:$L$43,3),VLOOKUP(G8640,$J$40:$L$43,2))</f>
        <v>5.4793119367286217E-2</v>
      </c>
      <c r="U8640" s="101">
        <f t="shared" si="1207"/>
        <v>0</v>
      </c>
      <c r="V8640" s="101">
        <f t="shared" ca="1" si="1208"/>
        <v>85.874613154369897</v>
      </c>
    </row>
    <row r="8641" spans="2:22" x14ac:dyDescent="0.3">
      <c r="B8641" s="13">
        <v>2023</v>
      </c>
      <c r="C8641" s="13">
        <v>12</v>
      </c>
      <c r="D8641" s="13">
        <v>24</v>
      </c>
      <c r="E8641" s="83" t="s">
        <v>457</v>
      </c>
      <c r="F8641" s="13">
        <v>1</v>
      </c>
      <c r="G8641" s="13">
        <v>10</v>
      </c>
      <c r="H8641" s="13" t="s">
        <v>70</v>
      </c>
      <c r="I8641" s="13" t="s">
        <v>54</v>
      </c>
      <c r="J8641" s="13"/>
      <c r="K8641" s="13" t="s">
        <v>28</v>
      </c>
      <c r="L8641" s="12">
        <f t="shared" ca="1" si="1210"/>
        <v>1.09789879135804</v>
      </c>
      <c r="M8641" s="101">
        <f t="shared" ca="1" si="1211"/>
        <v>3.4759475734395549E-2</v>
      </c>
      <c r="N8641" s="101">
        <f t="shared" ca="1" si="1209"/>
        <v>1109.8084921720072</v>
      </c>
      <c r="O8641" s="101">
        <f t="shared" ca="1" si="1212"/>
        <v>3.4759475734395549E-2</v>
      </c>
      <c r="Q8641" s="12">
        <f t="shared" ca="1" si="1213"/>
        <v>0</v>
      </c>
      <c r="R8641" s="101">
        <f t="shared" ca="1" si="1214"/>
        <v>0</v>
      </c>
      <c r="S8641" s="13"/>
      <c r="T8641" s="101">
        <f t="shared" ca="1" si="1215"/>
        <v>3.4759475734395549E-2</v>
      </c>
      <c r="U8641" s="101">
        <f t="shared" ref="U8641:U8704" si="1216">IF(H8641="On-Peak",IF(I8641="Winter",((L8641*$D$48)/60),((L8641*$D$47)/60)),0)</f>
        <v>0</v>
      </c>
      <c r="V8641" s="101">
        <f t="shared" ref="V8641:V8704" ca="1" si="1217">V8640+MAX(T8641-R8641,0)-MAX(R8641-T8641,0)+MAX(U8641-R8641,0)-MAX(R8641-U8641,0)</f>
        <v>85.909372630104286</v>
      </c>
    </row>
    <row r="8642" spans="2:22" x14ac:dyDescent="0.3">
      <c r="B8642" s="13">
        <v>2023</v>
      </c>
      <c r="C8642" s="13">
        <v>12</v>
      </c>
      <c r="D8642" s="13">
        <v>24</v>
      </c>
      <c r="E8642" s="83" t="s">
        <v>457</v>
      </c>
      <c r="F8642" s="13">
        <v>1</v>
      </c>
      <c r="G8642" s="13">
        <v>11</v>
      </c>
      <c r="H8642" s="13" t="s">
        <v>70</v>
      </c>
      <c r="I8642" s="13" t="s">
        <v>54</v>
      </c>
      <c r="J8642" s="13"/>
      <c r="K8642" s="13" t="s">
        <v>28</v>
      </c>
      <c r="L8642" s="12">
        <f t="shared" ca="1" si="1210"/>
        <v>1.9908313169657834</v>
      </c>
      <c r="M8642" s="101">
        <f t="shared" ca="1" si="1211"/>
        <v>6.3029719495136707E-2</v>
      </c>
      <c r="N8642" s="101">
        <f t="shared" ca="1" si="1209"/>
        <v>1109.8084921720072</v>
      </c>
      <c r="O8642" s="101">
        <f t="shared" ca="1" si="1212"/>
        <v>6.3029719495136707E-2</v>
      </c>
      <c r="Q8642" s="12">
        <f t="shared" ca="1" si="1213"/>
        <v>5.6000000000000005</v>
      </c>
      <c r="R8642" s="101">
        <f t="shared" ca="1" si="1214"/>
        <v>0.30551612901884651</v>
      </c>
      <c r="S8642" s="13"/>
      <c r="T8642" s="101">
        <f t="shared" ca="1" si="1215"/>
        <v>0</v>
      </c>
      <c r="U8642" s="101">
        <f t="shared" si="1216"/>
        <v>0</v>
      </c>
      <c r="V8642" s="101">
        <f t="shared" ca="1" si="1217"/>
        <v>85.298340372066605</v>
      </c>
    </row>
    <row r="8643" spans="2:22" x14ac:dyDescent="0.3">
      <c r="B8643" s="13">
        <v>2023</v>
      </c>
      <c r="C8643" s="13">
        <v>12</v>
      </c>
      <c r="D8643" s="13">
        <v>24</v>
      </c>
      <c r="E8643" s="83" t="s">
        <v>457</v>
      </c>
      <c r="F8643" s="13">
        <v>1</v>
      </c>
      <c r="G8643" s="13">
        <v>12</v>
      </c>
      <c r="H8643" s="13" t="s">
        <v>70</v>
      </c>
      <c r="I8643" s="13" t="s">
        <v>54</v>
      </c>
      <c r="J8643" s="13"/>
      <c r="K8643" s="13" t="s">
        <v>28</v>
      </c>
      <c r="L8643" s="12">
        <f t="shared" ca="1" si="1210"/>
        <v>2.0180950530206223</v>
      </c>
      <c r="M8643" s="101">
        <f t="shared" ca="1" si="1211"/>
        <v>6.3892889378632897E-2</v>
      </c>
      <c r="N8643" s="101">
        <f t="shared" ca="1" si="1209"/>
        <v>1109.8084921720072</v>
      </c>
      <c r="O8643" s="101">
        <f t="shared" ca="1" si="1212"/>
        <v>6.3892889378632897E-2</v>
      </c>
      <c r="Q8643" s="12">
        <f t="shared" ca="1" si="1213"/>
        <v>5.6000000000000005</v>
      </c>
      <c r="R8643" s="101">
        <f t="shared" ca="1" si="1214"/>
        <v>0.30320825376180438</v>
      </c>
      <c r="S8643" s="13"/>
      <c r="T8643" s="101">
        <f t="shared" ca="1" si="1215"/>
        <v>0</v>
      </c>
      <c r="U8643" s="101">
        <f t="shared" si="1216"/>
        <v>0</v>
      </c>
      <c r="V8643" s="101">
        <f t="shared" ca="1" si="1217"/>
        <v>84.691923864542986</v>
      </c>
    </row>
    <row r="8644" spans="2:22" x14ac:dyDescent="0.3">
      <c r="B8644" s="13">
        <v>2023</v>
      </c>
      <c r="C8644" s="13">
        <v>12</v>
      </c>
      <c r="D8644" s="13">
        <v>24</v>
      </c>
      <c r="E8644" s="83" t="s">
        <v>457</v>
      </c>
      <c r="F8644" s="13">
        <v>1</v>
      </c>
      <c r="G8644" s="13">
        <v>13</v>
      </c>
      <c r="H8644" s="13" t="s">
        <v>70</v>
      </c>
      <c r="I8644" s="13" t="s">
        <v>54</v>
      </c>
      <c r="J8644" s="13"/>
      <c r="K8644" s="13" t="s">
        <v>28</v>
      </c>
      <c r="L8644" s="12">
        <f t="shared" ca="1" si="1210"/>
        <v>1.1794000405881855</v>
      </c>
      <c r="M8644" s="101">
        <f t="shared" ca="1" si="1211"/>
        <v>3.7339805285021954E-2</v>
      </c>
      <c r="N8644" s="101">
        <f t="shared" ca="1" si="1209"/>
        <v>1109.8084921720072</v>
      </c>
      <c r="O8644" s="101">
        <f t="shared" ca="1" si="1212"/>
        <v>3.7339805285021954E-2</v>
      </c>
      <c r="Q8644" s="12">
        <f t="shared" ca="1" si="1213"/>
        <v>0.70481165373412613</v>
      </c>
      <c r="R8644" s="101">
        <f t="shared" ca="1" si="1214"/>
        <v>0</v>
      </c>
      <c r="S8644" s="13"/>
      <c r="T8644" s="101">
        <f t="shared" ca="1" si="1215"/>
        <v>1.5025468327799519E-2</v>
      </c>
      <c r="U8644" s="101">
        <f t="shared" si="1216"/>
        <v>0</v>
      </c>
      <c r="V8644" s="101">
        <f t="shared" ca="1" si="1217"/>
        <v>84.706949332870792</v>
      </c>
    </row>
    <row r="8645" spans="2:22" x14ac:dyDescent="0.3">
      <c r="B8645" s="13">
        <v>2023</v>
      </c>
      <c r="C8645" s="13">
        <v>12</v>
      </c>
      <c r="D8645" s="13">
        <v>24</v>
      </c>
      <c r="E8645" s="83" t="s">
        <v>457</v>
      </c>
      <c r="F8645" s="13">
        <v>1</v>
      </c>
      <c r="G8645" s="13">
        <v>14</v>
      </c>
      <c r="H8645" s="13" t="s">
        <v>70</v>
      </c>
      <c r="I8645" s="13" t="s">
        <v>54</v>
      </c>
      <c r="J8645" s="13"/>
      <c r="K8645" s="13" t="s">
        <v>28</v>
      </c>
      <c r="L8645" s="12">
        <f t="shared" ca="1" si="1210"/>
        <v>1.4835705168541358</v>
      </c>
      <c r="M8645" s="101">
        <f t="shared" ca="1" si="1211"/>
        <v>4.6969842563601941E-2</v>
      </c>
      <c r="N8645" s="101">
        <f t="shared" ca="1" si="1209"/>
        <v>1109.8084921720072</v>
      </c>
      <c r="O8645" s="101">
        <f t="shared" ca="1" si="1212"/>
        <v>4.6969842563601941E-2</v>
      </c>
      <c r="Q8645" s="12">
        <f t="shared" ca="1" si="1213"/>
        <v>5.6000000000000005</v>
      </c>
      <c r="R8645" s="101">
        <f t="shared" ca="1" si="1214"/>
        <v>0.34845575574829746</v>
      </c>
      <c r="S8645" s="13"/>
      <c r="T8645" s="101">
        <f t="shared" ca="1" si="1215"/>
        <v>0</v>
      </c>
      <c r="U8645" s="101">
        <f t="shared" si="1216"/>
        <v>0</v>
      </c>
      <c r="V8645" s="101">
        <f t="shared" ca="1" si="1217"/>
        <v>84.010037821374183</v>
      </c>
    </row>
    <row r="8646" spans="2:22" x14ac:dyDescent="0.3">
      <c r="B8646" s="13">
        <v>2023</v>
      </c>
      <c r="C8646" s="13">
        <v>12</v>
      </c>
      <c r="D8646" s="13">
        <v>24</v>
      </c>
      <c r="E8646" s="83" t="s">
        <v>457</v>
      </c>
      <c r="F8646" s="13">
        <v>1</v>
      </c>
      <c r="G8646" s="13">
        <v>15</v>
      </c>
      <c r="H8646" s="13" t="s">
        <v>70</v>
      </c>
      <c r="I8646" s="13" t="s">
        <v>54</v>
      </c>
      <c r="J8646" s="13"/>
      <c r="K8646" s="13" t="s">
        <v>28</v>
      </c>
      <c r="L8646" s="12">
        <f t="shared" ca="1" si="1210"/>
        <v>2.0643339569421615</v>
      </c>
      <c r="M8646" s="101">
        <f t="shared" ca="1" si="1211"/>
        <v>6.5356813076788839E-2</v>
      </c>
      <c r="N8646" s="101">
        <f t="shared" ca="1" si="1209"/>
        <v>1109.8084921720072</v>
      </c>
      <c r="O8646" s="101">
        <f t="shared" ca="1" si="1212"/>
        <v>6.5356813076788839E-2</v>
      </c>
      <c r="Q8646" s="12">
        <f t="shared" ca="1" si="1213"/>
        <v>0.81377801394194194</v>
      </c>
      <c r="R8646" s="101">
        <f t="shared" ca="1" si="1214"/>
        <v>0</v>
      </c>
      <c r="S8646" s="13"/>
      <c r="T8646" s="101">
        <f t="shared" ca="1" si="1215"/>
        <v>3.9592601155386951E-2</v>
      </c>
      <c r="U8646" s="101">
        <f t="shared" si="1216"/>
        <v>0</v>
      </c>
      <c r="V8646" s="101">
        <f t="shared" ca="1" si="1217"/>
        <v>84.049630422529575</v>
      </c>
    </row>
    <row r="8647" spans="2:22" x14ac:dyDescent="0.3">
      <c r="B8647" s="13">
        <v>2023</v>
      </c>
      <c r="C8647" s="13">
        <v>12</v>
      </c>
      <c r="D8647" s="13">
        <v>24</v>
      </c>
      <c r="E8647" s="83" t="s">
        <v>457</v>
      </c>
      <c r="F8647" s="13">
        <v>1</v>
      </c>
      <c r="G8647" s="13">
        <v>16</v>
      </c>
      <c r="H8647" s="13" t="s">
        <v>71</v>
      </c>
      <c r="I8647" s="13" t="s">
        <v>54</v>
      </c>
      <c r="J8647" s="13"/>
      <c r="K8647" s="13" t="s">
        <v>28</v>
      </c>
      <c r="L8647" s="12">
        <f t="shared" ca="1" si="1210"/>
        <v>1.4274015012709849</v>
      </c>
      <c r="M8647" s="101">
        <f t="shared" ca="1" si="1211"/>
        <v>0.1243409447757155</v>
      </c>
      <c r="N8647" s="101">
        <f t="shared" ca="1" si="1209"/>
        <v>1110.0902850183832</v>
      </c>
      <c r="O8647" s="101">
        <f t="shared" ca="1" si="1212"/>
        <v>0.4023131131332271</v>
      </c>
      <c r="Q8647" s="12">
        <f t="shared" ca="1" si="1213"/>
        <v>0.93290241199648127</v>
      </c>
      <c r="R8647" s="101">
        <f t="shared" ca="1" si="1214"/>
        <v>0</v>
      </c>
      <c r="S8647" s="13"/>
      <c r="T8647" s="101">
        <f t="shared" ca="1" si="1215"/>
        <v>4.307581566670201E-2</v>
      </c>
      <c r="U8647" s="101">
        <f t="shared" ca="1" si="1216"/>
        <v>0.28179284637591362</v>
      </c>
      <c r="V8647" s="101">
        <f t="shared" ca="1" si="1217"/>
        <v>84.374499084572179</v>
      </c>
    </row>
    <row r="8648" spans="2:22" x14ac:dyDescent="0.3">
      <c r="B8648" s="13">
        <v>2023</v>
      </c>
      <c r="C8648" s="13">
        <v>12</v>
      </c>
      <c r="D8648" s="13">
        <v>24</v>
      </c>
      <c r="E8648" s="83" t="s">
        <v>457</v>
      </c>
      <c r="F8648" s="13">
        <v>1</v>
      </c>
      <c r="G8648" s="13">
        <v>17</v>
      </c>
      <c r="H8648" s="13" t="s">
        <v>71</v>
      </c>
      <c r="I8648" s="13" t="s">
        <v>54</v>
      </c>
      <c r="J8648" s="13"/>
      <c r="K8648" s="13" t="s">
        <v>28</v>
      </c>
      <c r="L8648" s="12">
        <f t="shared" ca="1" si="1210"/>
        <v>2.5801950048563542</v>
      </c>
      <c r="M8648" s="101">
        <f t="shared" ca="1" si="1211"/>
        <v>0.22476078687303702</v>
      </c>
      <c r="N8648" s="101">
        <f t="shared" ca="1" si="1209"/>
        <v>1110.599658515592</v>
      </c>
      <c r="O8648" s="101">
        <f t="shared" ca="1" si="1212"/>
        <v>0.72722796211876339</v>
      </c>
      <c r="Q8648" s="12">
        <f t="shared" ca="1" si="1213"/>
        <v>5.6000000000000005</v>
      </c>
      <c r="R8648" s="101">
        <f t="shared" ca="1" si="1214"/>
        <v>0.25562649283890965</v>
      </c>
      <c r="S8648" s="13"/>
      <c r="T8648" s="101">
        <f t="shared" ca="1" si="1215"/>
        <v>0</v>
      </c>
      <c r="U8648" s="101">
        <f t="shared" ca="1" si="1216"/>
        <v>0.50937349720872527</v>
      </c>
      <c r="V8648" s="101">
        <f t="shared" ca="1" si="1217"/>
        <v>84.372619596103078</v>
      </c>
    </row>
    <row r="8649" spans="2:22" x14ac:dyDescent="0.3">
      <c r="B8649" s="13">
        <v>2023</v>
      </c>
      <c r="C8649" s="13">
        <v>12</v>
      </c>
      <c r="D8649" s="13">
        <v>24</v>
      </c>
      <c r="E8649" s="83" t="s">
        <v>457</v>
      </c>
      <c r="F8649" s="13">
        <v>1</v>
      </c>
      <c r="G8649" s="13">
        <v>18</v>
      </c>
      <c r="H8649" s="13" t="s">
        <v>71</v>
      </c>
      <c r="I8649" s="13" t="s">
        <v>54</v>
      </c>
      <c r="J8649" s="13"/>
      <c r="K8649" s="13" t="s">
        <v>28</v>
      </c>
      <c r="L8649" s="12">
        <f t="shared" ca="1" si="1210"/>
        <v>2.1732269513088807</v>
      </c>
      <c r="M8649" s="101">
        <f t="shared" ca="1" si="1211"/>
        <v>0.18930979972851661</v>
      </c>
      <c r="N8649" s="101">
        <f t="shared" ca="1" si="1209"/>
        <v>1111.0286897362296</v>
      </c>
      <c r="O8649" s="101">
        <f t="shared" ca="1" si="1212"/>
        <v>0.61252401622640795</v>
      </c>
      <c r="Q8649" s="12">
        <f t="shared" ca="1" si="1213"/>
        <v>0</v>
      </c>
      <c r="R8649" s="101">
        <f t="shared" ca="1" si="1214"/>
        <v>0</v>
      </c>
      <c r="S8649" s="13"/>
      <c r="T8649" s="101">
        <f t="shared" ca="1" si="1215"/>
        <v>0.18930979972851661</v>
      </c>
      <c r="U8649" s="101">
        <f t="shared" ca="1" si="1216"/>
        <v>0.42903122063756155</v>
      </c>
      <c r="V8649" s="101">
        <f t="shared" ca="1" si="1217"/>
        <v>84.990960616469152</v>
      </c>
    </row>
    <row r="8650" spans="2:22" x14ac:dyDescent="0.3">
      <c r="B8650" s="13">
        <v>2023</v>
      </c>
      <c r="C8650" s="13">
        <v>12</v>
      </c>
      <c r="D8650" s="13">
        <v>24</v>
      </c>
      <c r="E8650" s="83" t="s">
        <v>457</v>
      </c>
      <c r="F8650" s="13">
        <v>1</v>
      </c>
      <c r="G8650" s="13">
        <v>19</v>
      </c>
      <c r="H8650" s="13" t="s">
        <v>71</v>
      </c>
      <c r="I8650" s="13" t="s">
        <v>54</v>
      </c>
      <c r="J8650" s="13"/>
      <c r="K8650" s="13" t="s">
        <v>28</v>
      </c>
      <c r="L8650" s="12">
        <f t="shared" ca="1" si="1210"/>
        <v>1.6468521971676839</v>
      </c>
      <c r="M8650" s="101">
        <f t="shared" ca="1" si="1211"/>
        <v>0.14345729489527695</v>
      </c>
      <c r="N8650" s="101">
        <f t="shared" ca="1" si="1209"/>
        <v>1111.3538058074871</v>
      </c>
      <c r="O8650" s="101">
        <f t="shared" ca="1" si="1212"/>
        <v>0.46416529177171167</v>
      </c>
      <c r="Q8650" s="12">
        <f t="shared" ca="1" si="1213"/>
        <v>0</v>
      </c>
      <c r="R8650" s="101">
        <f t="shared" ca="1" si="1214"/>
        <v>0</v>
      </c>
      <c r="S8650" s="13"/>
      <c r="T8650" s="101">
        <f t="shared" ca="1" si="1215"/>
        <v>0.14345729489527695</v>
      </c>
      <c r="U8650" s="101">
        <f t="shared" ca="1" si="1216"/>
        <v>0.32511607125752029</v>
      </c>
      <c r="V8650" s="101">
        <f t="shared" ca="1" si="1217"/>
        <v>85.459533982621949</v>
      </c>
    </row>
    <row r="8651" spans="2:22" x14ac:dyDescent="0.3">
      <c r="B8651" s="13">
        <v>2023</v>
      </c>
      <c r="C8651" s="13">
        <v>12</v>
      </c>
      <c r="D8651" s="13">
        <v>24</v>
      </c>
      <c r="E8651" s="83" t="s">
        <v>457</v>
      </c>
      <c r="F8651" s="13">
        <v>1</v>
      </c>
      <c r="G8651" s="13">
        <v>20</v>
      </c>
      <c r="H8651" s="13" t="s">
        <v>69</v>
      </c>
      <c r="I8651" s="13" t="s">
        <v>54</v>
      </c>
      <c r="J8651" s="13"/>
      <c r="K8651" s="13" t="s">
        <v>28</v>
      </c>
      <c r="L8651" s="12">
        <f t="shared" ca="1" si="1210"/>
        <v>2.5925558703355649</v>
      </c>
      <c r="M8651" s="101">
        <f t="shared" ca="1" si="1211"/>
        <v>0.1365499176905742</v>
      </c>
      <c r="N8651" s="101">
        <f t="shared" ca="1" si="1209"/>
        <v>1111.3538058074871</v>
      </c>
      <c r="O8651" s="101">
        <f t="shared" ca="1" si="1212"/>
        <v>0.27973677840920746</v>
      </c>
      <c r="Q8651" s="12">
        <f t="shared" ca="1" si="1213"/>
        <v>0</v>
      </c>
      <c r="R8651" s="101">
        <f t="shared" ca="1" si="1214"/>
        <v>0</v>
      </c>
      <c r="S8651" s="13"/>
      <c r="T8651" s="101">
        <f t="shared" ca="1" si="1215"/>
        <v>0.1365499176905742</v>
      </c>
      <c r="U8651" s="101">
        <f t="shared" si="1216"/>
        <v>0</v>
      </c>
      <c r="V8651" s="101">
        <f t="shared" ca="1" si="1217"/>
        <v>85.596083900312522</v>
      </c>
    </row>
    <row r="8652" spans="2:22" x14ac:dyDescent="0.3">
      <c r="B8652" s="13">
        <v>2023</v>
      </c>
      <c r="C8652" s="13">
        <v>12</v>
      </c>
      <c r="D8652" s="13">
        <v>24</v>
      </c>
      <c r="E8652" s="83" t="s">
        <v>457</v>
      </c>
      <c r="F8652" s="13">
        <v>1</v>
      </c>
      <c r="G8652" s="13">
        <v>21</v>
      </c>
      <c r="H8652" s="13" t="s">
        <v>69</v>
      </c>
      <c r="I8652" s="13" t="s">
        <v>54</v>
      </c>
      <c r="J8652" s="13"/>
      <c r="K8652" s="13" t="s">
        <v>28</v>
      </c>
      <c r="L8652" s="12">
        <f t="shared" ca="1" si="1210"/>
        <v>2.2307485304603278</v>
      </c>
      <c r="M8652" s="101">
        <f t="shared" ca="1" si="1211"/>
        <v>0.11749352509934546</v>
      </c>
      <c r="N8652" s="101">
        <f t="shared" ca="1" si="1209"/>
        <v>1111.3538058074871</v>
      </c>
      <c r="O8652" s="101">
        <f t="shared" ca="1" si="1212"/>
        <v>0.24069776643666937</v>
      </c>
      <c r="Q8652" s="12">
        <f t="shared" ca="1" si="1213"/>
        <v>0</v>
      </c>
      <c r="R8652" s="101">
        <f t="shared" ca="1" si="1214"/>
        <v>0</v>
      </c>
      <c r="S8652" s="13"/>
      <c r="T8652" s="101">
        <f t="shared" ca="1" si="1215"/>
        <v>0.11749352509934546</v>
      </c>
      <c r="U8652" s="101">
        <f t="shared" si="1216"/>
        <v>0</v>
      </c>
      <c r="V8652" s="101">
        <f t="shared" ca="1" si="1217"/>
        <v>85.71357742541187</v>
      </c>
    </row>
    <row r="8653" spans="2:22" x14ac:dyDescent="0.3">
      <c r="B8653" s="13">
        <v>2023</v>
      </c>
      <c r="C8653" s="13">
        <v>12</v>
      </c>
      <c r="D8653" s="13">
        <v>24</v>
      </c>
      <c r="E8653" s="83" t="s">
        <v>457</v>
      </c>
      <c r="F8653" s="13">
        <v>1</v>
      </c>
      <c r="G8653" s="13">
        <v>22</v>
      </c>
      <c r="H8653" s="13" t="s">
        <v>69</v>
      </c>
      <c r="I8653" s="13" t="s">
        <v>54</v>
      </c>
      <c r="J8653" s="13"/>
      <c r="K8653" s="13" t="s">
        <v>28</v>
      </c>
      <c r="L8653" s="12">
        <f t="shared" ca="1" si="1210"/>
        <v>2.3776973797436516</v>
      </c>
      <c r="M8653" s="101">
        <f t="shared" ca="1" si="1211"/>
        <v>0.12523332099109813</v>
      </c>
      <c r="N8653" s="101">
        <f t="shared" ca="1" si="1209"/>
        <v>1111.3538058074871</v>
      </c>
      <c r="O8653" s="101">
        <f t="shared" ca="1" si="1212"/>
        <v>0.25655354727433999</v>
      </c>
      <c r="Q8653" s="12">
        <f t="shared" ca="1" si="1213"/>
        <v>0</v>
      </c>
      <c r="R8653" s="101">
        <f t="shared" ca="1" si="1214"/>
        <v>0</v>
      </c>
      <c r="S8653" s="13"/>
      <c r="T8653" s="101">
        <f t="shared" ca="1" si="1215"/>
        <v>0.12523332099109813</v>
      </c>
      <c r="U8653" s="101">
        <f t="shared" si="1216"/>
        <v>0</v>
      </c>
      <c r="V8653" s="101">
        <f t="shared" ca="1" si="1217"/>
        <v>85.83881074640297</v>
      </c>
    </row>
    <row r="8654" spans="2:22" x14ac:dyDescent="0.3">
      <c r="B8654" s="13">
        <v>2023</v>
      </c>
      <c r="C8654" s="13">
        <v>12</v>
      </c>
      <c r="D8654" s="13">
        <v>24</v>
      </c>
      <c r="E8654" s="83" t="s">
        <v>457</v>
      </c>
      <c r="F8654" s="13">
        <v>1</v>
      </c>
      <c r="G8654" s="13">
        <v>23</v>
      </c>
      <c r="H8654" s="13" t="s">
        <v>69</v>
      </c>
      <c r="I8654" s="13" t="s">
        <v>54</v>
      </c>
      <c r="J8654" s="13"/>
      <c r="K8654" s="13" t="s">
        <v>28</v>
      </c>
      <c r="L8654" s="12">
        <f t="shared" ca="1" si="1210"/>
        <v>2.1065815967746402</v>
      </c>
      <c r="M8654" s="101">
        <f t="shared" ca="1" si="1211"/>
        <v>0.11095365270212031</v>
      </c>
      <c r="N8654" s="101">
        <f t="shared" ca="1" si="1209"/>
        <v>1111.3538058074871</v>
      </c>
      <c r="O8654" s="101">
        <f t="shared" ca="1" si="1212"/>
        <v>0.22730015429198366</v>
      </c>
      <c r="Q8654" s="12">
        <f t="shared" ca="1" si="1213"/>
        <v>0</v>
      </c>
      <c r="R8654" s="101">
        <f t="shared" ca="1" si="1214"/>
        <v>0</v>
      </c>
      <c r="S8654" s="13"/>
      <c r="T8654" s="101">
        <f t="shared" ca="1" si="1215"/>
        <v>0.11095365270212031</v>
      </c>
      <c r="U8654" s="101">
        <f t="shared" si="1216"/>
        <v>0</v>
      </c>
      <c r="V8654" s="101">
        <f t="shared" ca="1" si="1217"/>
        <v>85.949764399105092</v>
      </c>
    </row>
    <row r="8655" spans="2:22" x14ac:dyDescent="0.3">
      <c r="B8655" s="13">
        <v>2023</v>
      </c>
      <c r="C8655" s="13">
        <v>12</v>
      </c>
      <c r="D8655" s="13">
        <v>25</v>
      </c>
      <c r="E8655" s="83" t="s">
        <v>458</v>
      </c>
      <c r="F8655" s="13">
        <v>2</v>
      </c>
      <c r="G8655" s="13">
        <v>0</v>
      </c>
      <c r="H8655" s="13" t="s">
        <v>69</v>
      </c>
      <c r="I8655" s="13" t="s">
        <v>54</v>
      </c>
      <c r="J8655" s="13"/>
      <c r="K8655" s="13" t="s">
        <v>28</v>
      </c>
      <c r="L8655" s="12">
        <f t="shared" ca="1" si="1210"/>
        <v>1.9261041502700098</v>
      </c>
      <c r="M8655" s="101">
        <f t="shared" ca="1" si="1211"/>
        <v>0.10144790559472142</v>
      </c>
      <c r="N8655" s="101">
        <f t="shared" ca="1" si="1209"/>
        <v>1111.3538058074871</v>
      </c>
      <c r="O8655" s="101">
        <f t="shared" ca="1" si="1212"/>
        <v>0.20782663781413405</v>
      </c>
      <c r="Q8655" s="12">
        <f t="shared" ca="1" si="1213"/>
        <v>0</v>
      </c>
      <c r="R8655" s="101">
        <f t="shared" ca="1" si="1214"/>
        <v>0</v>
      </c>
      <c r="S8655" s="13"/>
      <c r="T8655" s="101">
        <f t="shared" ca="1" si="1215"/>
        <v>0.10144790559472142</v>
      </c>
      <c r="U8655" s="101">
        <f t="shared" si="1216"/>
        <v>0</v>
      </c>
      <c r="V8655" s="101">
        <f t="shared" ca="1" si="1217"/>
        <v>86.051212304699817</v>
      </c>
    </row>
    <row r="8656" spans="2:22" x14ac:dyDescent="0.3">
      <c r="B8656" s="13">
        <v>2023</v>
      </c>
      <c r="C8656" s="13">
        <v>12</v>
      </c>
      <c r="D8656" s="13">
        <v>25</v>
      </c>
      <c r="E8656" s="83" t="s">
        <v>458</v>
      </c>
      <c r="F8656" s="13">
        <v>2</v>
      </c>
      <c r="G8656" s="13">
        <v>1</v>
      </c>
      <c r="H8656" s="13" t="s">
        <v>69</v>
      </c>
      <c r="I8656" s="13" t="s">
        <v>54</v>
      </c>
      <c r="J8656" s="13"/>
      <c r="K8656" s="13" t="s">
        <v>28</v>
      </c>
      <c r="L8656" s="12">
        <f t="shared" ca="1" si="1210"/>
        <v>1.1213749026194086</v>
      </c>
      <c r="M8656" s="101">
        <f t="shared" ca="1" si="1211"/>
        <v>5.9062816120964257E-2</v>
      </c>
      <c r="N8656" s="101">
        <f t="shared" ref="N8656:N8719" ca="1" si="1218">IF(H8656="On-Peak",IF(I8656="Winter",((L8656*$D$48)/60)+N8655,((L8656*$D$47)/60)+N8655),N8655)</f>
        <v>1111.3538058074871</v>
      </c>
      <c r="O8656" s="101">
        <f t="shared" ca="1" si="1212"/>
        <v>0.12099635199263419</v>
      </c>
      <c r="Q8656" s="12">
        <f t="shared" ca="1" si="1213"/>
        <v>0</v>
      </c>
      <c r="R8656" s="101">
        <f t="shared" ca="1" si="1214"/>
        <v>0</v>
      </c>
      <c r="S8656" s="13"/>
      <c r="T8656" s="101">
        <f t="shared" ca="1" si="1215"/>
        <v>5.9062816120964257E-2</v>
      </c>
      <c r="U8656" s="101">
        <f t="shared" si="1216"/>
        <v>0</v>
      </c>
      <c r="V8656" s="101">
        <f t="shared" ca="1" si="1217"/>
        <v>86.110275120820788</v>
      </c>
    </row>
    <row r="8657" spans="2:22" x14ac:dyDescent="0.3">
      <c r="B8657" s="13">
        <v>2023</v>
      </c>
      <c r="C8657" s="13">
        <v>12</v>
      </c>
      <c r="D8657" s="13">
        <v>25</v>
      </c>
      <c r="E8657" s="83" t="s">
        <v>458</v>
      </c>
      <c r="F8657" s="13">
        <v>2</v>
      </c>
      <c r="G8657" s="13">
        <v>2</v>
      </c>
      <c r="H8657" s="13" t="s">
        <v>69</v>
      </c>
      <c r="I8657" s="13" t="s">
        <v>54</v>
      </c>
      <c r="J8657" s="13"/>
      <c r="K8657" s="13" t="s">
        <v>28</v>
      </c>
      <c r="L8657" s="12">
        <f t="shared" ca="1" si="1210"/>
        <v>1.1396700261990353</v>
      </c>
      <c r="M8657" s="101">
        <f t="shared" ca="1" si="1211"/>
        <v>6.0026420279903195E-2</v>
      </c>
      <c r="N8657" s="101">
        <f t="shared" ca="1" si="1218"/>
        <v>1111.3538058074871</v>
      </c>
      <c r="O8657" s="101">
        <f t="shared" ca="1" si="1212"/>
        <v>0.12297039582687591</v>
      </c>
      <c r="Q8657" s="12">
        <f t="shared" ca="1" si="1213"/>
        <v>0</v>
      </c>
      <c r="R8657" s="101">
        <f t="shared" ca="1" si="1214"/>
        <v>0</v>
      </c>
      <c r="S8657" s="13"/>
      <c r="T8657" s="101">
        <f t="shared" ca="1" si="1215"/>
        <v>6.0026420279903195E-2</v>
      </c>
      <c r="U8657" s="101">
        <f t="shared" si="1216"/>
        <v>0</v>
      </c>
      <c r="V8657" s="101">
        <f t="shared" ca="1" si="1217"/>
        <v>86.170301541100685</v>
      </c>
    </row>
    <row r="8658" spans="2:22" x14ac:dyDescent="0.3">
      <c r="B8658" s="13">
        <v>2023</v>
      </c>
      <c r="C8658" s="13">
        <v>12</v>
      </c>
      <c r="D8658" s="13">
        <v>25</v>
      </c>
      <c r="E8658" s="83" t="s">
        <v>458</v>
      </c>
      <c r="F8658" s="13">
        <v>2</v>
      </c>
      <c r="G8658" s="13">
        <v>3</v>
      </c>
      <c r="H8658" s="13" t="s">
        <v>69</v>
      </c>
      <c r="I8658" s="13" t="s">
        <v>54</v>
      </c>
      <c r="J8658" s="13"/>
      <c r="K8658" s="13" t="s">
        <v>28</v>
      </c>
      <c r="L8658" s="12">
        <f t="shared" ca="1" si="1210"/>
        <v>1.3744313379918269</v>
      </c>
      <c r="M8658" s="101">
        <f t="shared" ca="1" si="1211"/>
        <v>7.2391298572029528E-2</v>
      </c>
      <c r="N8658" s="101">
        <f t="shared" ca="1" si="1218"/>
        <v>1111.3538058074871</v>
      </c>
      <c r="O8658" s="101">
        <f t="shared" ca="1" si="1212"/>
        <v>0.14830114136931813</v>
      </c>
      <c r="Q8658" s="12">
        <f t="shared" ca="1" si="1213"/>
        <v>0</v>
      </c>
      <c r="R8658" s="101">
        <f t="shared" ca="1" si="1214"/>
        <v>0</v>
      </c>
      <c r="S8658" s="13"/>
      <c r="T8658" s="101">
        <f t="shared" ca="1" si="1215"/>
        <v>7.2391298572029528E-2</v>
      </c>
      <c r="U8658" s="101">
        <f t="shared" si="1216"/>
        <v>0</v>
      </c>
      <c r="V8658" s="101">
        <f t="shared" ca="1" si="1217"/>
        <v>86.242692839672713</v>
      </c>
    </row>
    <row r="8659" spans="2:22" x14ac:dyDescent="0.3">
      <c r="B8659" s="13">
        <v>2023</v>
      </c>
      <c r="C8659" s="13">
        <v>12</v>
      </c>
      <c r="D8659" s="13">
        <v>25</v>
      </c>
      <c r="E8659" s="83" t="s">
        <v>458</v>
      </c>
      <c r="F8659" s="13">
        <v>2</v>
      </c>
      <c r="G8659" s="13">
        <v>4</v>
      </c>
      <c r="H8659" s="13" t="s">
        <v>69</v>
      </c>
      <c r="I8659" s="13" t="s">
        <v>54</v>
      </c>
      <c r="J8659" s="13"/>
      <c r="K8659" s="13" t="s">
        <v>28</v>
      </c>
      <c r="L8659" s="12">
        <f t="shared" ca="1" si="1210"/>
        <v>1.2776937943192419</v>
      </c>
      <c r="M8659" s="101">
        <f t="shared" ca="1" si="1211"/>
        <v>6.7296132146794474E-2</v>
      </c>
      <c r="N8659" s="101">
        <f t="shared" ca="1" si="1218"/>
        <v>1111.3538058074871</v>
      </c>
      <c r="O8659" s="101">
        <f t="shared" ca="1" si="1212"/>
        <v>0.13786316040704619</v>
      </c>
      <c r="Q8659" s="12">
        <f t="shared" ca="1" si="1213"/>
        <v>0</v>
      </c>
      <c r="R8659" s="101">
        <f t="shared" ca="1" si="1214"/>
        <v>0</v>
      </c>
      <c r="S8659" s="13"/>
      <c r="T8659" s="101">
        <f t="shared" ca="1" si="1215"/>
        <v>6.7296132146794474E-2</v>
      </c>
      <c r="U8659" s="101">
        <f t="shared" si="1216"/>
        <v>0</v>
      </c>
      <c r="V8659" s="101">
        <f t="shared" ca="1" si="1217"/>
        <v>86.309988971819507</v>
      </c>
    </row>
    <row r="8660" spans="2:22" x14ac:dyDescent="0.3">
      <c r="B8660" s="13">
        <v>2023</v>
      </c>
      <c r="C8660" s="13">
        <v>12</v>
      </c>
      <c r="D8660" s="13">
        <v>25</v>
      </c>
      <c r="E8660" s="83" t="s">
        <v>458</v>
      </c>
      <c r="F8660" s="13">
        <v>2</v>
      </c>
      <c r="G8660" s="13">
        <v>5</v>
      </c>
      <c r="H8660" s="13" t="s">
        <v>69</v>
      </c>
      <c r="I8660" s="13" t="s">
        <v>54</v>
      </c>
      <c r="J8660" s="13"/>
      <c r="K8660" s="13" t="s">
        <v>28</v>
      </c>
      <c r="L8660" s="12">
        <f t="shared" ca="1" si="1210"/>
        <v>1.0690188304517889</v>
      </c>
      <c r="M8660" s="101">
        <f t="shared" ca="1" si="1211"/>
        <v>5.6305221799895722E-2</v>
      </c>
      <c r="N8660" s="101">
        <f t="shared" ca="1" si="1218"/>
        <v>1111.3538058074871</v>
      </c>
      <c r="O8660" s="101">
        <f t="shared" ca="1" si="1212"/>
        <v>0.11534713180574802</v>
      </c>
      <c r="Q8660" s="12">
        <f t="shared" ca="1" si="1213"/>
        <v>0</v>
      </c>
      <c r="R8660" s="101">
        <f t="shared" ca="1" si="1214"/>
        <v>0</v>
      </c>
      <c r="S8660" s="13"/>
      <c r="T8660" s="101">
        <f t="shared" ca="1" si="1215"/>
        <v>5.6305221799895722E-2</v>
      </c>
      <c r="U8660" s="101">
        <f t="shared" si="1216"/>
        <v>0</v>
      </c>
      <c r="V8660" s="101">
        <f t="shared" ca="1" si="1217"/>
        <v>86.366294193619396</v>
      </c>
    </row>
    <row r="8661" spans="2:22" x14ac:dyDescent="0.3">
      <c r="B8661" s="13">
        <v>2023</v>
      </c>
      <c r="C8661" s="13">
        <v>12</v>
      </c>
      <c r="D8661" s="13">
        <v>25</v>
      </c>
      <c r="E8661" s="83" t="s">
        <v>458</v>
      </c>
      <c r="F8661" s="13">
        <v>2</v>
      </c>
      <c r="G8661" s="13">
        <v>6</v>
      </c>
      <c r="H8661" s="13" t="s">
        <v>69</v>
      </c>
      <c r="I8661" s="13" t="s">
        <v>54</v>
      </c>
      <c r="J8661" s="13"/>
      <c r="K8661" s="13" t="s">
        <v>28</v>
      </c>
      <c r="L8661" s="12">
        <f t="shared" ca="1" si="1210"/>
        <v>1.1656485605570255</v>
      </c>
      <c r="M8661" s="101">
        <f t="shared" ca="1" si="1211"/>
        <v>6.1394709684538536E-2</v>
      </c>
      <c r="N8661" s="101">
        <f t="shared" ca="1" si="1218"/>
        <v>1111.3538058074871</v>
      </c>
      <c r="O8661" s="101">
        <f t="shared" ca="1" si="1212"/>
        <v>0.12577347968410305</v>
      </c>
      <c r="Q8661" s="12">
        <f t="shared" ca="1" si="1213"/>
        <v>0</v>
      </c>
      <c r="R8661" s="101">
        <f t="shared" ca="1" si="1214"/>
        <v>0</v>
      </c>
      <c r="S8661" s="13"/>
      <c r="T8661" s="101">
        <f t="shared" ca="1" si="1215"/>
        <v>6.1394709684538536E-2</v>
      </c>
      <c r="U8661" s="101">
        <f t="shared" si="1216"/>
        <v>0</v>
      </c>
      <c r="V8661" s="101">
        <f t="shared" ca="1" si="1217"/>
        <v>86.427688903303931</v>
      </c>
    </row>
    <row r="8662" spans="2:22" x14ac:dyDescent="0.3">
      <c r="B8662" s="13">
        <v>2023</v>
      </c>
      <c r="C8662" s="13">
        <v>12</v>
      </c>
      <c r="D8662" s="13">
        <v>25</v>
      </c>
      <c r="E8662" s="83" t="s">
        <v>458</v>
      </c>
      <c r="F8662" s="13">
        <v>2</v>
      </c>
      <c r="G8662" s="13">
        <v>7</v>
      </c>
      <c r="H8662" s="13" t="s">
        <v>69</v>
      </c>
      <c r="I8662" s="13" t="s">
        <v>54</v>
      </c>
      <c r="J8662" s="13"/>
      <c r="K8662" s="13" t="s">
        <v>28</v>
      </c>
      <c r="L8662" s="12">
        <f t="shared" ca="1" si="1210"/>
        <v>1.2413445921209056</v>
      </c>
      <c r="M8662" s="101">
        <f t="shared" ca="1" si="1211"/>
        <v>6.5381619667008103E-2</v>
      </c>
      <c r="N8662" s="101">
        <f t="shared" ca="1" si="1218"/>
        <v>1111.3538058074871</v>
      </c>
      <c r="O8662" s="101">
        <f t="shared" ca="1" si="1212"/>
        <v>0.13394108148984571</v>
      </c>
      <c r="Q8662" s="12">
        <f t="shared" ca="1" si="1213"/>
        <v>5.6000000000000005</v>
      </c>
      <c r="R8662" s="101">
        <f t="shared" ca="1" si="1214"/>
        <v>0.36896018027696537</v>
      </c>
      <c r="S8662" s="13"/>
      <c r="T8662" s="101">
        <f t="shared" ca="1" si="1215"/>
        <v>0</v>
      </c>
      <c r="U8662" s="101">
        <f t="shared" si="1216"/>
        <v>0</v>
      </c>
      <c r="V8662" s="101">
        <f t="shared" ca="1" si="1217"/>
        <v>85.689768542749988</v>
      </c>
    </row>
    <row r="8663" spans="2:22" x14ac:dyDescent="0.3">
      <c r="B8663" s="13">
        <v>2023</v>
      </c>
      <c r="C8663" s="13">
        <v>12</v>
      </c>
      <c r="D8663" s="13">
        <v>25</v>
      </c>
      <c r="E8663" s="83" t="s">
        <v>458</v>
      </c>
      <c r="F8663" s="13">
        <v>2</v>
      </c>
      <c r="G8663" s="13">
        <v>8</v>
      </c>
      <c r="H8663" s="13" t="s">
        <v>69</v>
      </c>
      <c r="I8663" s="13" t="s">
        <v>54</v>
      </c>
      <c r="J8663" s="13"/>
      <c r="K8663" s="13" t="s">
        <v>28</v>
      </c>
      <c r="L8663" s="12">
        <f t="shared" ca="1" si="1210"/>
        <v>1.7734877132520119</v>
      </c>
      <c r="M8663" s="101">
        <f t="shared" ca="1" si="1211"/>
        <v>9.3409597856983467E-2</v>
      </c>
      <c r="N8663" s="101">
        <f t="shared" ca="1" si="1218"/>
        <v>1111.3538058074871</v>
      </c>
      <c r="O8663" s="101">
        <f t="shared" ca="1" si="1212"/>
        <v>0.19135932425989208</v>
      </c>
      <c r="Q8663" s="12">
        <f t="shared" ca="1" si="1213"/>
        <v>5.6000000000000005</v>
      </c>
      <c r="R8663" s="101">
        <f t="shared" ca="1" si="1214"/>
        <v>0.32391426507321724</v>
      </c>
      <c r="S8663" s="13"/>
      <c r="T8663" s="101">
        <f t="shared" ca="1" si="1215"/>
        <v>0</v>
      </c>
      <c r="U8663" s="101">
        <f t="shared" si="1216"/>
        <v>0</v>
      </c>
      <c r="V8663" s="101">
        <f t="shared" ca="1" si="1217"/>
        <v>85.041940012603561</v>
      </c>
    </row>
    <row r="8664" spans="2:22" x14ac:dyDescent="0.3">
      <c r="B8664" s="13">
        <v>2023</v>
      </c>
      <c r="C8664" s="13">
        <v>12</v>
      </c>
      <c r="D8664" s="13">
        <v>25</v>
      </c>
      <c r="E8664" s="83" t="s">
        <v>458</v>
      </c>
      <c r="F8664" s="13">
        <v>2</v>
      </c>
      <c r="G8664" s="13">
        <v>9</v>
      </c>
      <c r="H8664" s="13" t="s">
        <v>69</v>
      </c>
      <c r="I8664" s="13" t="s">
        <v>54</v>
      </c>
      <c r="J8664" s="13"/>
      <c r="K8664" s="13" t="s">
        <v>28</v>
      </c>
      <c r="L8664" s="12">
        <f t="shared" ca="1" si="1210"/>
        <v>1.8552915543922588</v>
      </c>
      <c r="M8664" s="101">
        <f t="shared" ca="1" si="1211"/>
        <v>9.7718206169840269E-2</v>
      </c>
      <c r="N8664" s="101">
        <f t="shared" ca="1" si="1218"/>
        <v>1111.3538058074871</v>
      </c>
      <c r="O8664" s="101">
        <f t="shared" ca="1" si="1212"/>
        <v>0.20018595871892472</v>
      </c>
      <c r="Q8664" s="12">
        <f t="shared" ca="1" si="1213"/>
        <v>0</v>
      </c>
      <c r="R8664" s="101">
        <f t="shared" ca="1" si="1214"/>
        <v>0</v>
      </c>
      <c r="S8664" s="13"/>
      <c r="T8664" s="101">
        <f t="shared" ca="1" si="1215"/>
        <v>9.7718206169840269E-2</v>
      </c>
      <c r="U8664" s="101">
        <f t="shared" si="1216"/>
        <v>0</v>
      </c>
      <c r="V8664" s="101">
        <f t="shared" ca="1" si="1217"/>
        <v>85.139658218773405</v>
      </c>
    </row>
    <row r="8665" spans="2:22" x14ac:dyDescent="0.3">
      <c r="B8665" s="13">
        <v>2023</v>
      </c>
      <c r="C8665" s="13">
        <v>12</v>
      </c>
      <c r="D8665" s="13">
        <v>25</v>
      </c>
      <c r="E8665" s="83" t="s">
        <v>458</v>
      </c>
      <c r="F8665" s="13">
        <v>2</v>
      </c>
      <c r="G8665" s="13">
        <v>10</v>
      </c>
      <c r="H8665" s="13" t="s">
        <v>70</v>
      </c>
      <c r="I8665" s="13" t="s">
        <v>54</v>
      </c>
      <c r="J8665" s="13"/>
      <c r="K8665" s="13" t="s">
        <v>28</v>
      </c>
      <c r="L8665" s="12">
        <f t="shared" ca="1" si="1210"/>
        <v>1.5647431435817789</v>
      </c>
      <c r="M8665" s="101">
        <f t="shared" ca="1" si="1211"/>
        <v>4.9539767925799123E-2</v>
      </c>
      <c r="N8665" s="101">
        <f t="shared" ca="1" si="1218"/>
        <v>1111.3538058074871</v>
      </c>
      <c r="O8665" s="101">
        <f t="shared" ca="1" si="1212"/>
        <v>4.9539767925799123E-2</v>
      </c>
      <c r="Q8665" s="12">
        <f t="shared" ca="1" si="1213"/>
        <v>0</v>
      </c>
      <c r="R8665" s="101">
        <f t="shared" ca="1" si="1214"/>
        <v>0</v>
      </c>
      <c r="S8665" s="13"/>
      <c r="T8665" s="101">
        <f t="shared" ca="1" si="1215"/>
        <v>4.9539767925799123E-2</v>
      </c>
      <c r="U8665" s="101">
        <f t="shared" si="1216"/>
        <v>0</v>
      </c>
      <c r="V8665" s="101">
        <f t="shared" ca="1" si="1217"/>
        <v>85.189197986699199</v>
      </c>
    </row>
    <row r="8666" spans="2:22" x14ac:dyDescent="0.3">
      <c r="B8666" s="13">
        <v>2023</v>
      </c>
      <c r="C8666" s="13">
        <v>12</v>
      </c>
      <c r="D8666" s="13">
        <v>25</v>
      </c>
      <c r="E8666" s="83" t="s">
        <v>458</v>
      </c>
      <c r="F8666" s="13">
        <v>2</v>
      </c>
      <c r="G8666" s="13">
        <v>11</v>
      </c>
      <c r="H8666" s="13" t="s">
        <v>70</v>
      </c>
      <c r="I8666" s="13" t="s">
        <v>54</v>
      </c>
      <c r="J8666" s="13"/>
      <c r="K8666" s="13" t="s">
        <v>28</v>
      </c>
      <c r="L8666" s="12">
        <f t="shared" ca="1" si="1210"/>
        <v>2.2370880013471761</v>
      </c>
      <c r="M8666" s="101">
        <f t="shared" ca="1" si="1211"/>
        <v>7.08262061226516E-2</v>
      </c>
      <c r="N8666" s="101">
        <f t="shared" ca="1" si="1218"/>
        <v>1111.3538058074871</v>
      </c>
      <c r="O8666" s="101">
        <f t="shared" ca="1" si="1212"/>
        <v>7.08262061226516E-2</v>
      </c>
      <c r="Q8666" s="12">
        <f t="shared" ca="1" si="1213"/>
        <v>3.935162646987556</v>
      </c>
      <c r="R8666" s="101">
        <f t="shared" ca="1" si="1214"/>
        <v>0.14374201875345816</v>
      </c>
      <c r="S8666" s="13"/>
      <c r="T8666" s="101">
        <f t="shared" ca="1" si="1215"/>
        <v>0</v>
      </c>
      <c r="U8666" s="101">
        <f t="shared" si="1216"/>
        <v>0</v>
      </c>
      <c r="V8666" s="101">
        <f t="shared" ca="1" si="1217"/>
        <v>84.901713949192285</v>
      </c>
    </row>
    <row r="8667" spans="2:22" x14ac:dyDescent="0.3">
      <c r="B8667" s="13">
        <v>2023</v>
      </c>
      <c r="C8667" s="13">
        <v>12</v>
      </c>
      <c r="D8667" s="13">
        <v>25</v>
      </c>
      <c r="E8667" s="83" t="s">
        <v>458</v>
      </c>
      <c r="F8667" s="13">
        <v>2</v>
      </c>
      <c r="G8667" s="13">
        <v>12</v>
      </c>
      <c r="H8667" s="13" t="s">
        <v>70</v>
      </c>
      <c r="I8667" s="13" t="s">
        <v>54</v>
      </c>
      <c r="J8667" s="13"/>
      <c r="K8667" s="13" t="s">
        <v>28</v>
      </c>
      <c r="L8667" s="12">
        <f t="shared" ca="1" si="1210"/>
        <v>1.8343429008937566</v>
      </c>
      <c r="M8667" s="101">
        <f t="shared" ca="1" si="1211"/>
        <v>5.8075296242296334E-2</v>
      </c>
      <c r="N8667" s="101">
        <f t="shared" ca="1" si="1218"/>
        <v>1111.3538058074871</v>
      </c>
      <c r="O8667" s="101">
        <f t="shared" ca="1" si="1212"/>
        <v>5.8075296242296334E-2</v>
      </c>
      <c r="Q8667" s="12">
        <f t="shared" ca="1" si="1213"/>
        <v>5.6000000000000005</v>
      </c>
      <c r="R8667" s="101">
        <f t="shared" ca="1" si="1214"/>
        <v>0.31876287343934356</v>
      </c>
      <c r="S8667" s="13"/>
      <c r="T8667" s="101">
        <f t="shared" ca="1" si="1215"/>
        <v>0</v>
      </c>
      <c r="U8667" s="101">
        <f t="shared" si="1216"/>
        <v>0</v>
      </c>
      <c r="V8667" s="101">
        <f t="shared" ca="1" si="1217"/>
        <v>84.264188202313605</v>
      </c>
    </row>
    <row r="8668" spans="2:22" x14ac:dyDescent="0.3">
      <c r="B8668" s="13">
        <v>2023</v>
      </c>
      <c r="C8668" s="13">
        <v>12</v>
      </c>
      <c r="D8668" s="13">
        <v>25</v>
      </c>
      <c r="E8668" s="83" t="s">
        <v>458</v>
      </c>
      <c r="F8668" s="13">
        <v>2</v>
      </c>
      <c r="G8668" s="13">
        <v>13</v>
      </c>
      <c r="H8668" s="13" t="s">
        <v>70</v>
      </c>
      <c r="I8668" s="13" t="s">
        <v>54</v>
      </c>
      <c r="J8668" s="13"/>
      <c r="K8668" s="13" t="s">
        <v>28</v>
      </c>
      <c r="L8668" s="12">
        <f t="shared" ca="1" si="1210"/>
        <v>2.034795797577698</v>
      </c>
      <c r="M8668" s="101">
        <f t="shared" ca="1" si="1211"/>
        <v>6.4421634951309925E-2</v>
      </c>
      <c r="N8668" s="101">
        <f t="shared" ca="1" si="1218"/>
        <v>1111.3538058074871</v>
      </c>
      <c r="O8668" s="101">
        <f t="shared" ca="1" si="1212"/>
        <v>6.4421634951309925E-2</v>
      </c>
      <c r="Q8668" s="12">
        <f t="shared" ca="1" si="1213"/>
        <v>5.6000000000000005</v>
      </c>
      <c r="R8668" s="101">
        <f t="shared" ca="1" si="1214"/>
        <v>0.30179453573504794</v>
      </c>
      <c r="S8668" s="13"/>
      <c r="T8668" s="101">
        <f t="shared" ca="1" si="1215"/>
        <v>0</v>
      </c>
      <c r="U8668" s="101">
        <f t="shared" si="1216"/>
        <v>0</v>
      </c>
      <c r="V8668" s="101">
        <f t="shared" ca="1" si="1217"/>
        <v>83.660599130843522</v>
      </c>
    </row>
    <row r="8669" spans="2:22" x14ac:dyDescent="0.3">
      <c r="B8669" s="13">
        <v>2023</v>
      </c>
      <c r="C8669" s="13">
        <v>12</v>
      </c>
      <c r="D8669" s="13">
        <v>25</v>
      </c>
      <c r="E8669" s="83" t="s">
        <v>458</v>
      </c>
      <c r="F8669" s="13">
        <v>2</v>
      </c>
      <c r="G8669" s="13">
        <v>14</v>
      </c>
      <c r="H8669" s="13" t="s">
        <v>70</v>
      </c>
      <c r="I8669" s="13" t="s">
        <v>54</v>
      </c>
      <c r="J8669" s="13"/>
      <c r="K8669" s="13" t="s">
        <v>28</v>
      </c>
      <c r="L8669" s="12">
        <f t="shared" ca="1" si="1210"/>
        <v>1.8109044373089995</v>
      </c>
      <c r="M8669" s="101">
        <f t="shared" ca="1" si="1211"/>
        <v>5.7333234485202923E-2</v>
      </c>
      <c r="N8669" s="101">
        <f t="shared" ca="1" si="1218"/>
        <v>1111.3538058074871</v>
      </c>
      <c r="O8669" s="101">
        <f t="shared" ca="1" si="1212"/>
        <v>5.7333234485202923E-2</v>
      </c>
      <c r="Q8669" s="12">
        <f t="shared" ca="1" si="1213"/>
        <v>0</v>
      </c>
      <c r="R8669" s="101">
        <f t="shared" ca="1" si="1214"/>
        <v>0</v>
      </c>
      <c r="S8669" s="13"/>
      <c r="T8669" s="101">
        <f t="shared" ca="1" si="1215"/>
        <v>5.7333234485202923E-2</v>
      </c>
      <c r="U8669" s="101">
        <f t="shared" si="1216"/>
        <v>0</v>
      </c>
      <c r="V8669" s="101">
        <f t="shared" ca="1" si="1217"/>
        <v>83.717932365328721</v>
      </c>
    </row>
    <row r="8670" spans="2:22" x14ac:dyDescent="0.3">
      <c r="B8670" s="13">
        <v>2023</v>
      </c>
      <c r="C8670" s="13">
        <v>12</v>
      </c>
      <c r="D8670" s="13">
        <v>25</v>
      </c>
      <c r="E8670" s="83" t="s">
        <v>458</v>
      </c>
      <c r="F8670" s="13">
        <v>2</v>
      </c>
      <c r="G8670" s="13">
        <v>15</v>
      </c>
      <c r="H8670" s="13" t="s">
        <v>70</v>
      </c>
      <c r="I8670" s="13" t="s">
        <v>54</v>
      </c>
      <c r="J8670" s="13"/>
      <c r="K8670" s="13" t="s">
        <v>28</v>
      </c>
      <c r="L8670" s="12">
        <f t="shared" ca="1" si="1210"/>
        <v>2.0431051246915946</v>
      </c>
      <c r="M8670" s="101">
        <f t="shared" ca="1" si="1211"/>
        <v>6.4684708247735881E-2</v>
      </c>
      <c r="N8670" s="101">
        <f t="shared" ca="1" si="1218"/>
        <v>1111.3538058074871</v>
      </c>
      <c r="O8670" s="101">
        <f t="shared" ca="1" si="1212"/>
        <v>6.4684708247735881E-2</v>
      </c>
      <c r="Q8670" s="12">
        <f t="shared" ca="1" si="1213"/>
        <v>0</v>
      </c>
      <c r="R8670" s="101">
        <f t="shared" ca="1" si="1214"/>
        <v>0</v>
      </c>
      <c r="S8670" s="13"/>
      <c r="T8670" s="101">
        <f t="shared" ca="1" si="1215"/>
        <v>6.4684708247735881E-2</v>
      </c>
      <c r="U8670" s="101">
        <f t="shared" si="1216"/>
        <v>0</v>
      </c>
      <c r="V8670" s="101">
        <f t="shared" ca="1" si="1217"/>
        <v>83.782617073576461</v>
      </c>
    </row>
    <row r="8671" spans="2:22" x14ac:dyDescent="0.3">
      <c r="B8671" s="13">
        <v>2023</v>
      </c>
      <c r="C8671" s="13">
        <v>12</v>
      </c>
      <c r="D8671" s="13">
        <v>25</v>
      </c>
      <c r="E8671" s="83" t="s">
        <v>458</v>
      </c>
      <c r="F8671" s="13">
        <v>2</v>
      </c>
      <c r="G8671" s="13">
        <v>16</v>
      </c>
      <c r="H8671" s="13" t="s">
        <v>71</v>
      </c>
      <c r="I8671" s="13" t="s">
        <v>54</v>
      </c>
      <c r="J8671" s="13"/>
      <c r="K8671" s="13" t="s">
        <v>28</v>
      </c>
      <c r="L8671" s="12">
        <f t="shared" ca="1" si="1210"/>
        <v>1.6505134788287097</v>
      </c>
      <c r="M8671" s="101">
        <f t="shared" ca="1" si="1211"/>
        <v>0.1437762291407689</v>
      </c>
      <c r="N8671" s="101">
        <f t="shared" ca="1" si="1218"/>
        <v>1111.679644676766</v>
      </c>
      <c r="O8671" s="101">
        <f t="shared" ca="1" si="1212"/>
        <v>0.46519722400787183</v>
      </c>
      <c r="Q8671" s="12">
        <f t="shared" ca="1" si="1213"/>
        <v>0.46730906109596532</v>
      </c>
      <c r="R8671" s="101">
        <f t="shared" ca="1" si="1214"/>
        <v>0</v>
      </c>
      <c r="S8671" s="13"/>
      <c r="T8671" s="101">
        <f t="shared" ca="1" si="1215"/>
        <v>0.10306893682869936</v>
      </c>
      <c r="U8671" s="101">
        <f t="shared" ca="1" si="1216"/>
        <v>0.32583886927876782</v>
      </c>
      <c r="V8671" s="101">
        <f t="shared" ca="1" si="1217"/>
        <v>84.211524879683935</v>
      </c>
    </row>
    <row r="8672" spans="2:22" x14ac:dyDescent="0.3">
      <c r="B8672" s="13">
        <v>2023</v>
      </c>
      <c r="C8672" s="13">
        <v>12</v>
      </c>
      <c r="D8672" s="13">
        <v>25</v>
      </c>
      <c r="E8672" s="83" t="s">
        <v>458</v>
      </c>
      <c r="F8672" s="13">
        <v>2</v>
      </c>
      <c r="G8672" s="13">
        <v>17</v>
      </c>
      <c r="H8672" s="13" t="s">
        <v>71</v>
      </c>
      <c r="I8672" s="13" t="s">
        <v>54</v>
      </c>
      <c r="J8672" s="13"/>
      <c r="K8672" s="13" t="s">
        <v>28</v>
      </c>
      <c r="L8672" s="12">
        <f t="shared" ca="1" si="1210"/>
        <v>2.60329887050553</v>
      </c>
      <c r="M8672" s="101">
        <f t="shared" ca="1" si="1211"/>
        <v>0.22677336460973674</v>
      </c>
      <c r="N8672" s="101">
        <f t="shared" ca="1" si="1218"/>
        <v>1112.1935792621182</v>
      </c>
      <c r="O8672" s="101">
        <f t="shared" ca="1" si="1212"/>
        <v>0.73373978665198358</v>
      </c>
      <c r="Q8672" s="12">
        <f t="shared" ca="1" si="1213"/>
        <v>5.6000000000000005</v>
      </c>
      <c r="R8672" s="101">
        <f t="shared" ca="1" si="1214"/>
        <v>0.25367075061170696</v>
      </c>
      <c r="S8672" s="13"/>
      <c r="T8672" s="101">
        <f t="shared" ca="1" si="1215"/>
        <v>0</v>
      </c>
      <c r="U8672" s="101">
        <f t="shared" ca="1" si="1216"/>
        <v>0.51393458535230008</v>
      </c>
      <c r="V8672" s="101">
        <f t="shared" ca="1" si="1217"/>
        <v>84.21811796381283</v>
      </c>
    </row>
    <row r="8673" spans="2:22" x14ac:dyDescent="0.3">
      <c r="B8673" s="13">
        <v>2023</v>
      </c>
      <c r="C8673" s="13">
        <v>12</v>
      </c>
      <c r="D8673" s="13">
        <v>25</v>
      </c>
      <c r="E8673" s="83" t="s">
        <v>458</v>
      </c>
      <c r="F8673" s="13">
        <v>2</v>
      </c>
      <c r="G8673" s="13">
        <v>18</v>
      </c>
      <c r="H8673" s="13" t="s">
        <v>71</v>
      </c>
      <c r="I8673" s="13" t="s">
        <v>54</v>
      </c>
      <c r="J8673" s="13"/>
      <c r="K8673" s="13" t="s">
        <v>28</v>
      </c>
      <c r="L8673" s="12">
        <f t="shared" ca="1" si="1210"/>
        <v>2.1221175140935409</v>
      </c>
      <c r="M8673" s="101">
        <f t="shared" ca="1" si="1211"/>
        <v>0.18485765665268836</v>
      </c>
      <c r="N8673" s="101">
        <f t="shared" ca="1" si="1218"/>
        <v>1112.6125206280255</v>
      </c>
      <c r="O8673" s="101">
        <f t="shared" ca="1" si="1212"/>
        <v>0.59811882134726446</v>
      </c>
      <c r="Q8673" s="12">
        <f t="shared" ca="1" si="1213"/>
        <v>0</v>
      </c>
      <c r="R8673" s="101">
        <f t="shared" ca="1" si="1214"/>
        <v>0</v>
      </c>
      <c r="S8673" s="13"/>
      <c r="T8673" s="101">
        <f t="shared" ca="1" si="1215"/>
        <v>0.18485765665268836</v>
      </c>
      <c r="U8673" s="101">
        <f t="shared" ca="1" si="1216"/>
        <v>0.41894136590729991</v>
      </c>
      <c r="V8673" s="101">
        <f t="shared" ca="1" si="1217"/>
        <v>84.821916986372813</v>
      </c>
    </row>
    <row r="8674" spans="2:22" x14ac:dyDescent="0.3">
      <c r="B8674" s="13">
        <v>2023</v>
      </c>
      <c r="C8674" s="13">
        <v>12</v>
      </c>
      <c r="D8674" s="13">
        <v>25</v>
      </c>
      <c r="E8674" s="83" t="s">
        <v>458</v>
      </c>
      <c r="F8674" s="13">
        <v>2</v>
      </c>
      <c r="G8674" s="13">
        <v>19</v>
      </c>
      <c r="H8674" s="13" t="s">
        <v>71</v>
      </c>
      <c r="I8674" s="13" t="s">
        <v>54</v>
      </c>
      <c r="J8674" s="13"/>
      <c r="K8674" s="13" t="s">
        <v>28</v>
      </c>
      <c r="L8674" s="12">
        <f t="shared" ca="1" si="1210"/>
        <v>1.8941599293285798</v>
      </c>
      <c r="M8674" s="101">
        <f t="shared" ca="1" si="1211"/>
        <v>0.1650002714438126</v>
      </c>
      <c r="N8674" s="101">
        <f t="shared" ca="1" si="1218"/>
        <v>1112.9864593674072</v>
      </c>
      <c r="O8674" s="101">
        <f t="shared" ca="1" si="1212"/>
        <v>0.53386897608126016</v>
      </c>
      <c r="Q8674" s="12">
        <f t="shared" ca="1" si="1213"/>
        <v>0</v>
      </c>
      <c r="R8674" s="101">
        <f t="shared" ca="1" si="1214"/>
        <v>0</v>
      </c>
      <c r="S8674" s="13"/>
      <c r="T8674" s="101">
        <f t="shared" ca="1" si="1215"/>
        <v>0.1650002714438126</v>
      </c>
      <c r="U8674" s="101">
        <f t="shared" ca="1" si="1216"/>
        <v>0.37393873938161715</v>
      </c>
      <c r="V8674" s="101">
        <f t="shared" ca="1" si="1217"/>
        <v>85.360855997198243</v>
      </c>
    </row>
    <row r="8675" spans="2:22" x14ac:dyDescent="0.3">
      <c r="B8675" s="13">
        <v>2023</v>
      </c>
      <c r="C8675" s="13">
        <v>12</v>
      </c>
      <c r="D8675" s="13">
        <v>25</v>
      </c>
      <c r="E8675" s="83" t="s">
        <v>458</v>
      </c>
      <c r="F8675" s="13">
        <v>2</v>
      </c>
      <c r="G8675" s="13">
        <v>20</v>
      </c>
      <c r="H8675" s="13" t="s">
        <v>69</v>
      </c>
      <c r="I8675" s="13" t="s">
        <v>54</v>
      </c>
      <c r="J8675" s="13"/>
      <c r="K8675" s="13" t="s">
        <v>28</v>
      </c>
      <c r="L8675" s="12">
        <f t="shared" ca="1" si="1210"/>
        <v>2.2114927517192244</v>
      </c>
      <c r="M8675" s="101">
        <f t="shared" ca="1" si="1211"/>
        <v>0.11647932323305156</v>
      </c>
      <c r="N8675" s="101">
        <f t="shared" ca="1" si="1218"/>
        <v>1112.9864593674072</v>
      </c>
      <c r="O8675" s="101">
        <f t="shared" ca="1" si="1212"/>
        <v>0.2386200679105043</v>
      </c>
      <c r="Q8675" s="12">
        <f t="shared" ca="1" si="1213"/>
        <v>0</v>
      </c>
      <c r="R8675" s="101">
        <f t="shared" ca="1" si="1214"/>
        <v>0</v>
      </c>
      <c r="S8675" s="13"/>
      <c r="T8675" s="101">
        <f t="shared" ca="1" si="1215"/>
        <v>0.11647932323305156</v>
      </c>
      <c r="U8675" s="101">
        <f t="shared" si="1216"/>
        <v>0</v>
      </c>
      <c r="V8675" s="101">
        <f t="shared" ca="1" si="1217"/>
        <v>85.477335320431294</v>
      </c>
    </row>
    <row r="8676" spans="2:22" x14ac:dyDescent="0.3">
      <c r="B8676" s="13">
        <v>2023</v>
      </c>
      <c r="C8676" s="13">
        <v>12</v>
      </c>
      <c r="D8676" s="13">
        <v>25</v>
      </c>
      <c r="E8676" s="83" t="s">
        <v>458</v>
      </c>
      <c r="F8676" s="13">
        <v>2</v>
      </c>
      <c r="G8676" s="13">
        <v>21</v>
      </c>
      <c r="H8676" s="13" t="s">
        <v>69</v>
      </c>
      <c r="I8676" s="13" t="s">
        <v>54</v>
      </c>
      <c r="J8676" s="13"/>
      <c r="K8676" s="13" t="s">
        <v>28</v>
      </c>
      <c r="L8676" s="12">
        <f t="shared" ca="1" si="1210"/>
        <v>2.2213038722971477</v>
      </c>
      <c r="M8676" s="101">
        <f t="shared" ca="1" si="1211"/>
        <v>0.11699607495389076</v>
      </c>
      <c r="N8676" s="101">
        <f t="shared" ca="1" si="1218"/>
        <v>1112.9864593674072</v>
      </c>
      <c r="O8676" s="101">
        <f t="shared" ca="1" si="1212"/>
        <v>0.23967868782086221</v>
      </c>
      <c r="Q8676" s="12">
        <f t="shared" ca="1" si="1213"/>
        <v>0</v>
      </c>
      <c r="R8676" s="101">
        <f t="shared" ca="1" si="1214"/>
        <v>0</v>
      </c>
      <c r="S8676" s="13"/>
      <c r="T8676" s="101">
        <f t="shared" ca="1" si="1215"/>
        <v>0.11699607495389076</v>
      </c>
      <c r="U8676" s="101">
        <f t="shared" si="1216"/>
        <v>0</v>
      </c>
      <c r="V8676" s="101">
        <f t="shared" ca="1" si="1217"/>
        <v>85.594331395385183</v>
      </c>
    </row>
    <row r="8677" spans="2:22" x14ac:dyDescent="0.3">
      <c r="B8677" s="13">
        <v>2023</v>
      </c>
      <c r="C8677" s="13">
        <v>12</v>
      </c>
      <c r="D8677" s="13">
        <v>25</v>
      </c>
      <c r="E8677" s="83" t="s">
        <v>458</v>
      </c>
      <c r="F8677" s="13">
        <v>2</v>
      </c>
      <c r="G8677" s="13">
        <v>22</v>
      </c>
      <c r="H8677" s="13" t="s">
        <v>69</v>
      </c>
      <c r="I8677" s="13" t="s">
        <v>54</v>
      </c>
      <c r="J8677" s="13"/>
      <c r="K8677" s="13" t="s">
        <v>28</v>
      </c>
      <c r="L8677" s="12">
        <f t="shared" ca="1" si="1210"/>
        <v>2.6315508393527636</v>
      </c>
      <c r="M8677" s="101">
        <f t="shared" ca="1" si="1211"/>
        <v>0.13860378270871007</v>
      </c>
      <c r="N8677" s="101">
        <f t="shared" ca="1" si="1218"/>
        <v>1112.9864593674072</v>
      </c>
      <c r="O8677" s="101">
        <f t="shared" ca="1" si="1212"/>
        <v>0.28394433556616316</v>
      </c>
      <c r="Q8677" s="12">
        <f t="shared" ca="1" si="1213"/>
        <v>0</v>
      </c>
      <c r="R8677" s="101">
        <f t="shared" ca="1" si="1214"/>
        <v>0</v>
      </c>
      <c r="S8677" s="13"/>
      <c r="T8677" s="101">
        <f t="shared" ca="1" si="1215"/>
        <v>0.13860378270871007</v>
      </c>
      <c r="U8677" s="101">
        <f t="shared" si="1216"/>
        <v>0</v>
      </c>
      <c r="V8677" s="101">
        <f t="shared" ca="1" si="1217"/>
        <v>85.732935178093896</v>
      </c>
    </row>
    <row r="8678" spans="2:22" x14ac:dyDescent="0.3">
      <c r="B8678" s="13">
        <v>2023</v>
      </c>
      <c r="C8678" s="13">
        <v>12</v>
      </c>
      <c r="D8678" s="13">
        <v>25</v>
      </c>
      <c r="E8678" s="83" t="s">
        <v>458</v>
      </c>
      <c r="F8678" s="13">
        <v>2</v>
      </c>
      <c r="G8678" s="13">
        <v>23</v>
      </c>
      <c r="H8678" s="13" t="s">
        <v>69</v>
      </c>
      <c r="I8678" s="13" t="s">
        <v>54</v>
      </c>
      <c r="J8678" s="13"/>
      <c r="K8678" s="13" t="s">
        <v>28</v>
      </c>
      <c r="L8678" s="12">
        <f t="shared" ca="1" si="1210"/>
        <v>2.5566285468780201</v>
      </c>
      <c r="M8678" s="101">
        <f t="shared" ca="1" si="1211"/>
        <v>0.13465762556406533</v>
      </c>
      <c r="N8678" s="101">
        <f t="shared" ca="1" si="1218"/>
        <v>1112.9864593674072</v>
      </c>
      <c r="O8678" s="101">
        <f t="shared" ca="1" si="1212"/>
        <v>0.27586022020813838</v>
      </c>
      <c r="Q8678" s="12">
        <f t="shared" ca="1" si="1213"/>
        <v>0</v>
      </c>
      <c r="R8678" s="101">
        <f t="shared" ca="1" si="1214"/>
        <v>0</v>
      </c>
      <c r="S8678" s="13"/>
      <c r="T8678" s="101">
        <f t="shared" ca="1" si="1215"/>
        <v>0.13465762556406533</v>
      </c>
      <c r="U8678" s="101">
        <f t="shared" si="1216"/>
        <v>0</v>
      </c>
      <c r="V8678" s="101">
        <f t="shared" ca="1" si="1217"/>
        <v>85.867592803657956</v>
      </c>
    </row>
    <row r="8679" spans="2:22" x14ac:dyDescent="0.3">
      <c r="B8679" s="13">
        <v>2023</v>
      </c>
      <c r="C8679" s="13">
        <v>12</v>
      </c>
      <c r="D8679" s="13">
        <v>26</v>
      </c>
      <c r="E8679" s="83" t="s">
        <v>459</v>
      </c>
      <c r="F8679" s="13">
        <v>3</v>
      </c>
      <c r="G8679" s="13">
        <v>0</v>
      </c>
      <c r="H8679" s="13" t="s">
        <v>69</v>
      </c>
      <c r="I8679" s="13" t="s">
        <v>54</v>
      </c>
      <c r="J8679" s="13"/>
      <c r="K8679" s="13" t="s">
        <v>27</v>
      </c>
      <c r="L8679" s="12">
        <f t="shared" ca="1" si="1210"/>
        <v>1.7065376375726151</v>
      </c>
      <c r="M8679" s="101">
        <f t="shared" ca="1" si="1211"/>
        <v>8.988333737094964E-2</v>
      </c>
      <c r="N8679" s="101">
        <f t="shared" ca="1" si="1218"/>
        <v>1112.9864593674072</v>
      </c>
      <c r="O8679" s="101">
        <f t="shared" ca="1" si="1212"/>
        <v>0.18413541109408516</v>
      </c>
      <c r="Q8679" s="12">
        <f t="shared" ca="1" si="1213"/>
        <v>0</v>
      </c>
      <c r="R8679" s="101">
        <f t="shared" ca="1" si="1214"/>
        <v>0</v>
      </c>
      <c r="S8679" s="13"/>
      <c r="T8679" s="101">
        <f t="shared" ca="1" si="1215"/>
        <v>8.988333737094964E-2</v>
      </c>
      <c r="U8679" s="101">
        <f t="shared" si="1216"/>
        <v>0</v>
      </c>
      <c r="V8679" s="101">
        <f t="shared" ca="1" si="1217"/>
        <v>85.957476141028906</v>
      </c>
    </row>
    <row r="8680" spans="2:22" x14ac:dyDescent="0.3">
      <c r="B8680" s="13">
        <v>2023</v>
      </c>
      <c r="C8680" s="13">
        <v>12</v>
      </c>
      <c r="D8680" s="13">
        <v>26</v>
      </c>
      <c r="E8680" s="83" t="s">
        <v>459</v>
      </c>
      <c r="F8680" s="13">
        <v>3</v>
      </c>
      <c r="G8680" s="13">
        <v>1</v>
      </c>
      <c r="H8680" s="13" t="s">
        <v>69</v>
      </c>
      <c r="I8680" s="13" t="s">
        <v>54</v>
      </c>
      <c r="J8680" s="13"/>
      <c r="K8680" s="13" t="s">
        <v>27</v>
      </c>
      <c r="L8680" s="12">
        <f t="shared" ca="1" si="1210"/>
        <v>1.0747395927339067</v>
      </c>
      <c r="M8680" s="101">
        <f t="shared" ca="1" si="1211"/>
        <v>5.6606534349294871E-2</v>
      </c>
      <c r="N8680" s="101">
        <f t="shared" ca="1" si="1218"/>
        <v>1112.9864593674072</v>
      </c>
      <c r="O8680" s="101">
        <f t="shared" ca="1" si="1212"/>
        <v>0.11596440205598853</v>
      </c>
      <c r="Q8680" s="12">
        <f t="shared" ca="1" si="1213"/>
        <v>0</v>
      </c>
      <c r="R8680" s="101">
        <f t="shared" ca="1" si="1214"/>
        <v>0</v>
      </c>
      <c r="S8680" s="13"/>
      <c r="T8680" s="101">
        <f t="shared" ca="1" si="1215"/>
        <v>5.6606534349294871E-2</v>
      </c>
      <c r="U8680" s="101">
        <f t="shared" si="1216"/>
        <v>0</v>
      </c>
      <c r="V8680" s="101">
        <f t="shared" ca="1" si="1217"/>
        <v>86.014082675378205</v>
      </c>
    </row>
    <row r="8681" spans="2:22" x14ac:dyDescent="0.3">
      <c r="B8681" s="13">
        <v>2023</v>
      </c>
      <c r="C8681" s="13">
        <v>12</v>
      </c>
      <c r="D8681" s="13">
        <v>26</v>
      </c>
      <c r="E8681" s="83" t="s">
        <v>459</v>
      </c>
      <c r="F8681" s="13">
        <v>3</v>
      </c>
      <c r="G8681" s="13">
        <v>2</v>
      </c>
      <c r="H8681" s="13" t="s">
        <v>69</v>
      </c>
      <c r="I8681" s="13" t="s">
        <v>54</v>
      </c>
      <c r="J8681" s="13"/>
      <c r="K8681" s="13" t="s">
        <v>27</v>
      </c>
      <c r="L8681" s="12">
        <f t="shared" ca="1" si="1210"/>
        <v>1.2410319742824094</v>
      </c>
      <c r="M8681" s="101">
        <f t="shared" ca="1" si="1211"/>
        <v>6.5365154085454499E-2</v>
      </c>
      <c r="N8681" s="101">
        <f t="shared" ca="1" si="1218"/>
        <v>1112.9864593674072</v>
      </c>
      <c r="O8681" s="101">
        <f t="shared" ca="1" si="1212"/>
        <v>0.13390735002507198</v>
      </c>
      <c r="Q8681" s="12">
        <f t="shared" ca="1" si="1213"/>
        <v>0</v>
      </c>
      <c r="R8681" s="101">
        <f t="shared" ca="1" si="1214"/>
        <v>0</v>
      </c>
      <c r="S8681" s="13"/>
      <c r="T8681" s="101">
        <f t="shared" ca="1" si="1215"/>
        <v>6.5365154085454499E-2</v>
      </c>
      <c r="U8681" s="101">
        <f t="shared" si="1216"/>
        <v>0</v>
      </c>
      <c r="V8681" s="101">
        <f t="shared" ca="1" si="1217"/>
        <v>86.07944782946366</v>
      </c>
    </row>
    <row r="8682" spans="2:22" x14ac:dyDescent="0.3">
      <c r="B8682" s="13">
        <v>2023</v>
      </c>
      <c r="C8682" s="13">
        <v>12</v>
      </c>
      <c r="D8682" s="13">
        <v>26</v>
      </c>
      <c r="E8682" s="83" t="s">
        <v>459</v>
      </c>
      <c r="F8682" s="13">
        <v>3</v>
      </c>
      <c r="G8682" s="13">
        <v>3</v>
      </c>
      <c r="H8682" s="13" t="s">
        <v>69</v>
      </c>
      <c r="I8682" s="13" t="s">
        <v>54</v>
      </c>
      <c r="J8682" s="13"/>
      <c r="K8682" s="13" t="s">
        <v>27</v>
      </c>
      <c r="L8682" s="12">
        <f t="shared" ca="1" si="1210"/>
        <v>1.2296420255730593</v>
      </c>
      <c r="M8682" s="101">
        <f t="shared" ca="1" si="1211"/>
        <v>6.4765245486933035E-2</v>
      </c>
      <c r="N8682" s="101">
        <f t="shared" ca="1" si="1218"/>
        <v>1112.9864593674072</v>
      </c>
      <c r="O8682" s="101">
        <f t="shared" ca="1" si="1212"/>
        <v>0.1326783745593331</v>
      </c>
      <c r="Q8682" s="12">
        <f t="shared" ca="1" si="1213"/>
        <v>0</v>
      </c>
      <c r="R8682" s="101">
        <f t="shared" ca="1" si="1214"/>
        <v>0</v>
      </c>
      <c r="S8682" s="13"/>
      <c r="T8682" s="101">
        <f t="shared" ca="1" si="1215"/>
        <v>6.4765245486933035E-2</v>
      </c>
      <c r="U8682" s="101">
        <f t="shared" si="1216"/>
        <v>0</v>
      </c>
      <c r="V8682" s="101">
        <f t="shared" ca="1" si="1217"/>
        <v>86.144213074950599</v>
      </c>
    </row>
    <row r="8683" spans="2:22" x14ac:dyDescent="0.3">
      <c r="B8683" s="13">
        <v>2023</v>
      </c>
      <c r="C8683" s="13">
        <v>12</v>
      </c>
      <c r="D8683" s="13">
        <v>26</v>
      </c>
      <c r="E8683" s="83" t="s">
        <v>459</v>
      </c>
      <c r="F8683" s="13">
        <v>3</v>
      </c>
      <c r="G8683" s="13">
        <v>4</v>
      </c>
      <c r="H8683" s="13" t="s">
        <v>69</v>
      </c>
      <c r="I8683" s="13" t="s">
        <v>54</v>
      </c>
      <c r="J8683" s="13"/>
      <c r="K8683" s="13" t="s">
        <v>27</v>
      </c>
      <c r="L8683" s="12">
        <f t="shared" ca="1" si="1210"/>
        <v>1.1983217848007872</v>
      </c>
      <c r="M8683" s="101">
        <f t="shared" ca="1" si="1211"/>
        <v>6.3115608405457463E-2</v>
      </c>
      <c r="N8683" s="101">
        <f t="shared" ca="1" si="1218"/>
        <v>1112.9864593674072</v>
      </c>
      <c r="O8683" s="101">
        <f t="shared" ca="1" si="1212"/>
        <v>0.12929892058000494</v>
      </c>
      <c r="Q8683" s="12">
        <f t="shared" ca="1" si="1213"/>
        <v>0</v>
      </c>
      <c r="R8683" s="101">
        <f t="shared" ca="1" si="1214"/>
        <v>0</v>
      </c>
      <c r="S8683" s="13"/>
      <c r="T8683" s="101">
        <f t="shared" ca="1" si="1215"/>
        <v>6.3115608405457463E-2</v>
      </c>
      <c r="U8683" s="101">
        <f t="shared" si="1216"/>
        <v>0</v>
      </c>
      <c r="V8683" s="101">
        <f t="shared" ca="1" si="1217"/>
        <v>86.207328683356053</v>
      </c>
    </row>
    <row r="8684" spans="2:22" x14ac:dyDescent="0.3">
      <c r="B8684" s="13">
        <v>2023</v>
      </c>
      <c r="C8684" s="13">
        <v>12</v>
      </c>
      <c r="D8684" s="13">
        <v>26</v>
      </c>
      <c r="E8684" s="83" t="s">
        <v>459</v>
      </c>
      <c r="F8684" s="13">
        <v>3</v>
      </c>
      <c r="G8684" s="13">
        <v>5</v>
      </c>
      <c r="H8684" s="13" t="s">
        <v>69</v>
      </c>
      <c r="I8684" s="13" t="s">
        <v>54</v>
      </c>
      <c r="J8684" s="13"/>
      <c r="K8684" s="13" t="s">
        <v>27</v>
      </c>
      <c r="L8684" s="12">
        <f t="shared" ca="1" si="1210"/>
        <v>1.0344513443279817</v>
      </c>
      <c r="M8684" s="101">
        <f t="shared" ca="1" si="1211"/>
        <v>5.4484552305754795E-2</v>
      </c>
      <c r="N8684" s="101">
        <f t="shared" ca="1" si="1218"/>
        <v>1112.9864593674072</v>
      </c>
      <c r="O8684" s="101">
        <f t="shared" ca="1" si="1212"/>
        <v>0.11161730005298923</v>
      </c>
      <c r="Q8684" s="12">
        <f t="shared" ca="1" si="1213"/>
        <v>0</v>
      </c>
      <c r="R8684" s="101">
        <f t="shared" ca="1" si="1214"/>
        <v>0</v>
      </c>
      <c r="S8684" s="13"/>
      <c r="T8684" s="101">
        <f t="shared" ca="1" si="1215"/>
        <v>5.4484552305754795E-2</v>
      </c>
      <c r="U8684" s="101">
        <f t="shared" si="1216"/>
        <v>0</v>
      </c>
      <c r="V8684" s="101">
        <f t="shared" ca="1" si="1217"/>
        <v>86.261813235661805</v>
      </c>
    </row>
    <row r="8685" spans="2:22" x14ac:dyDescent="0.3">
      <c r="B8685" s="13">
        <v>2023</v>
      </c>
      <c r="C8685" s="13">
        <v>12</v>
      </c>
      <c r="D8685" s="13">
        <v>26</v>
      </c>
      <c r="E8685" s="83" t="s">
        <v>459</v>
      </c>
      <c r="F8685" s="13">
        <v>3</v>
      </c>
      <c r="G8685" s="13">
        <v>6</v>
      </c>
      <c r="H8685" s="13" t="s">
        <v>69</v>
      </c>
      <c r="I8685" s="13" t="s">
        <v>54</v>
      </c>
      <c r="J8685" s="13"/>
      <c r="K8685" s="13" t="s">
        <v>27</v>
      </c>
      <c r="L8685" s="12">
        <f t="shared" ca="1" si="1210"/>
        <v>1.3554039411150176</v>
      </c>
      <c r="M8685" s="101">
        <f t="shared" ca="1" si="1211"/>
        <v>7.1389125578527973E-2</v>
      </c>
      <c r="N8685" s="101">
        <f t="shared" ca="1" si="1218"/>
        <v>1112.9864593674072</v>
      </c>
      <c r="O8685" s="101">
        <f t="shared" ca="1" si="1212"/>
        <v>0.14624808524631039</v>
      </c>
      <c r="Q8685" s="12">
        <f t="shared" ca="1" si="1213"/>
        <v>0</v>
      </c>
      <c r="R8685" s="101">
        <f t="shared" ca="1" si="1214"/>
        <v>0</v>
      </c>
      <c r="S8685" s="13"/>
      <c r="T8685" s="101">
        <f t="shared" ca="1" si="1215"/>
        <v>7.1389125578527973E-2</v>
      </c>
      <c r="U8685" s="101">
        <f t="shared" si="1216"/>
        <v>0</v>
      </c>
      <c r="V8685" s="101">
        <f t="shared" ca="1" si="1217"/>
        <v>86.333202361240339</v>
      </c>
    </row>
    <row r="8686" spans="2:22" x14ac:dyDescent="0.3">
      <c r="B8686" s="13">
        <v>2023</v>
      </c>
      <c r="C8686" s="13">
        <v>12</v>
      </c>
      <c r="D8686" s="13">
        <v>26</v>
      </c>
      <c r="E8686" s="83" t="s">
        <v>459</v>
      </c>
      <c r="F8686" s="13">
        <v>3</v>
      </c>
      <c r="G8686" s="13">
        <v>7</v>
      </c>
      <c r="H8686" s="13" t="s">
        <v>69</v>
      </c>
      <c r="I8686" s="13" t="s">
        <v>54</v>
      </c>
      <c r="J8686" s="13"/>
      <c r="K8686" s="13" t="s">
        <v>27</v>
      </c>
      <c r="L8686" s="12">
        <f t="shared" ca="1" si="1210"/>
        <v>1.2052961509975813</v>
      </c>
      <c r="M8686" s="101">
        <f t="shared" ca="1" si="1211"/>
        <v>6.34829482730426E-2</v>
      </c>
      <c r="N8686" s="101">
        <f t="shared" ca="1" si="1218"/>
        <v>1112.9864593674072</v>
      </c>
      <c r="O8686" s="101">
        <f t="shared" ca="1" si="1212"/>
        <v>0.13005145469263901</v>
      </c>
      <c r="Q8686" s="12">
        <f t="shared" ca="1" si="1213"/>
        <v>5.6000000000000005</v>
      </c>
      <c r="R8686" s="101">
        <f t="shared" ca="1" si="1214"/>
        <v>0.3720116808180548</v>
      </c>
      <c r="S8686" s="13"/>
      <c r="T8686" s="101">
        <f t="shared" ca="1" si="1215"/>
        <v>0</v>
      </c>
      <c r="U8686" s="101">
        <f t="shared" si="1216"/>
        <v>0</v>
      </c>
      <c r="V8686" s="101">
        <f t="shared" ca="1" si="1217"/>
        <v>85.589178999604243</v>
      </c>
    </row>
    <row r="8687" spans="2:22" x14ac:dyDescent="0.3">
      <c r="B8687" s="13">
        <v>2023</v>
      </c>
      <c r="C8687" s="13">
        <v>12</v>
      </c>
      <c r="D8687" s="13">
        <v>26</v>
      </c>
      <c r="E8687" s="83" t="s">
        <v>459</v>
      </c>
      <c r="F8687" s="13">
        <v>3</v>
      </c>
      <c r="G8687" s="13">
        <v>8</v>
      </c>
      <c r="H8687" s="13" t="s">
        <v>69</v>
      </c>
      <c r="I8687" s="13" t="s">
        <v>54</v>
      </c>
      <c r="J8687" s="13"/>
      <c r="K8687" s="13" t="s">
        <v>27</v>
      </c>
      <c r="L8687" s="12">
        <f t="shared" ca="1" si="1210"/>
        <v>1.5023031765761599</v>
      </c>
      <c r="M8687" s="101">
        <f t="shared" ca="1" si="1211"/>
        <v>7.9126308310266347E-2</v>
      </c>
      <c r="N8687" s="101">
        <f t="shared" ca="1" si="1218"/>
        <v>1112.9864593674072</v>
      </c>
      <c r="O8687" s="101">
        <f t="shared" ca="1" si="1212"/>
        <v>0.16209851275256765</v>
      </c>
      <c r="Q8687" s="12">
        <f t="shared" ca="1" si="1213"/>
        <v>0</v>
      </c>
      <c r="R8687" s="101">
        <f t="shared" ca="1" si="1214"/>
        <v>0</v>
      </c>
      <c r="S8687" s="13"/>
      <c r="T8687" s="101">
        <f t="shared" ca="1" si="1215"/>
        <v>7.9126308310266347E-2</v>
      </c>
      <c r="U8687" s="101">
        <f t="shared" si="1216"/>
        <v>0</v>
      </c>
      <c r="V8687" s="101">
        <f t="shared" ca="1" si="1217"/>
        <v>85.668305307914508</v>
      </c>
    </row>
    <row r="8688" spans="2:22" x14ac:dyDescent="0.3">
      <c r="B8688" s="13">
        <v>2023</v>
      </c>
      <c r="C8688" s="13">
        <v>12</v>
      </c>
      <c r="D8688" s="13">
        <v>26</v>
      </c>
      <c r="E8688" s="83" t="s">
        <v>459</v>
      </c>
      <c r="F8688" s="13">
        <v>3</v>
      </c>
      <c r="G8688" s="13">
        <v>9</v>
      </c>
      <c r="H8688" s="13" t="s">
        <v>69</v>
      </c>
      <c r="I8688" s="13" t="s">
        <v>54</v>
      </c>
      <c r="J8688" s="13"/>
      <c r="K8688" s="13" t="s">
        <v>27</v>
      </c>
      <c r="L8688" s="12">
        <f t="shared" ca="1" si="1210"/>
        <v>1.8030198942511639</v>
      </c>
      <c r="M8688" s="101">
        <f t="shared" ca="1" si="1211"/>
        <v>9.496505783020881E-2</v>
      </c>
      <c r="N8688" s="101">
        <f t="shared" ca="1" si="1218"/>
        <v>1112.9864593674072</v>
      </c>
      <c r="O8688" s="101">
        <f t="shared" ca="1" si="1212"/>
        <v>0.19454584658970059</v>
      </c>
      <c r="Q8688" s="12">
        <f t="shared" ca="1" si="1213"/>
        <v>0.8892294635813478</v>
      </c>
      <c r="R8688" s="101">
        <f t="shared" ca="1" si="1214"/>
        <v>0</v>
      </c>
      <c r="S8688" s="13"/>
      <c r="T8688" s="101">
        <f t="shared" ca="1" si="1215"/>
        <v>4.8129341983379217E-2</v>
      </c>
      <c r="U8688" s="101">
        <f t="shared" si="1216"/>
        <v>0</v>
      </c>
      <c r="V8688" s="101">
        <f t="shared" ca="1" si="1217"/>
        <v>85.716434649897892</v>
      </c>
    </row>
    <row r="8689" spans="2:22" x14ac:dyDescent="0.3">
      <c r="B8689" s="13">
        <v>2023</v>
      </c>
      <c r="C8689" s="13">
        <v>12</v>
      </c>
      <c r="D8689" s="13">
        <v>26</v>
      </c>
      <c r="E8689" s="83" t="s">
        <v>459</v>
      </c>
      <c r="F8689" s="13">
        <v>3</v>
      </c>
      <c r="G8689" s="13">
        <v>10</v>
      </c>
      <c r="H8689" s="13" t="s">
        <v>70</v>
      </c>
      <c r="I8689" s="13" t="s">
        <v>54</v>
      </c>
      <c r="J8689" s="13"/>
      <c r="K8689" s="13" t="s">
        <v>27</v>
      </c>
      <c r="L8689" s="12">
        <f t="shared" ca="1" si="1210"/>
        <v>1.5949612062475418</v>
      </c>
      <c r="M8689" s="101">
        <f t="shared" ca="1" si="1211"/>
        <v>5.0496471789797173E-2</v>
      </c>
      <c r="N8689" s="101">
        <f t="shared" ca="1" si="1218"/>
        <v>1112.9864593674072</v>
      </c>
      <c r="O8689" s="101">
        <f t="shared" ca="1" si="1212"/>
        <v>5.0496471789797173E-2</v>
      </c>
      <c r="Q8689" s="12">
        <f t="shared" ca="1" si="1213"/>
        <v>5.6000000000000005</v>
      </c>
      <c r="R8689" s="101">
        <f t="shared" ca="1" si="1214"/>
        <v>0.33902653389114562</v>
      </c>
      <c r="S8689" s="13"/>
      <c r="T8689" s="101">
        <f t="shared" ca="1" si="1215"/>
        <v>0</v>
      </c>
      <c r="U8689" s="101">
        <f t="shared" si="1216"/>
        <v>0</v>
      </c>
      <c r="V8689" s="101">
        <f t="shared" ca="1" si="1217"/>
        <v>85.038381582115605</v>
      </c>
    </row>
    <row r="8690" spans="2:22" x14ac:dyDescent="0.3">
      <c r="B8690" s="13">
        <v>2023</v>
      </c>
      <c r="C8690" s="13">
        <v>12</v>
      </c>
      <c r="D8690" s="13">
        <v>26</v>
      </c>
      <c r="E8690" s="83" t="s">
        <v>459</v>
      </c>
      <c r="F8690" s="13">
        <v>3</v>
      </c>
      <c r="G8690" s="13">
        <v>11</v>
      </c>
      <c r="H8690" s="13" t="s">
        <v>70</v>
      </c>
      <c r="I8690" s="13" t="s">
        <v>54</v>
      </c>
      <c r="J8690" s="13"/>
      <c r="K8690" s="13" t="s">
        <v>27</v>
      </c>
      <c r="L8690" s="12">
        <f t="shared" ca="1" si="1210"/>
        <v>1.317434777566989</v>
      </c>
      <c r="M8690" s="101">
        <f t="shared" ca="1" si="1211"/>
        <v>4.1709985057770876E-2</v>
      </c>
      <c r="N8690" s="101">
        <f t="shared" ca="1" si="1218"/>
        <v>1112.9864593674072</v>
      </c>
      <c r="O8690" s="101">
        <f t="shared" ca="1" si="1212"/>
        <v>4.1709985057770876E-2</v>
      </c>
      <c r="Q8690" s="12">
        <f t="shared" ca="1" si="1213"/>
        <v>5.6000000000000005</v>
      </c>
      <c r="R8690" s="101">
        <f t="shared" ca="1" si="1214"/>
        <v>0.36251914607895441</v>
      </c>
      <c r="S8690" s="13"/>
      <c r="T8690" s="101">
        <f t="shared" ca="1" si="1215"/>
        <v>0</v>
      </c>
      <c r="U8690" s="101">
        <f t="shared" si="1216"/>
        <v>0</v>
      </c>
      <c r="V8690" s="101">
        <f t="shared" ca="1" si="1217"/>
        <v>84.3133432899577</v>
      </c>
    </row>
    <row r="8691" spans="2:22" x14ac:dyDescent="0.3">
      <c r="B8691" s="13">
        <v>2023</v>
      </c>
      <c r="C8691" s="13">
        <v>12</v>
      </c>
      <c r="D8691" s="13">
        <v>26</v>
      </c>
      <c r="E8691" s="83" t="s">
        <v>459</v>
      </c>
      <c r="F8691" s="13">
        <v>3</v>
      </c>
      <c r="G8691" s="13">
        <v>12</v>
      </c>
      <c r="H8691" s="13" t="s">
        <v>70</v>
      </c>
      <c r="I8691" s="13" t="s">
        <v>54</v>
      </c>
      <c r="J8691" s="13"/>
      <c r="K8691" s="13" t="s">
        <v>27</v>
      </c>
      <c r="L8691" s="12">
        <f t="shared" ca="1" si="1210"/>
        <v>1.868621970483602</v>
      </c>
      <c r="M8691" s="101">
        <f t="shared" ca="1" si="1211"/>
        <v>5.9160571585510843E-2</v>
      </c>
      <c r="N8691" s="101">
        <f t="shared" ca="1" si="1218"/>
        <v>1112.9864593674072</v>
      </c>
      <c r="O8691" s="101">
        <f t="shared" ca="1" si="1212"/>
        <v>5.9160571585510843E-2</v>
      </c>
      <c r="Q8691" s="12">
        <f t="shared" ca="1" si="1213"/>
        <v>5.6000000000000005</v>
      </c>
      <c r="R8691" s="101">
        <f t="shared" ca="1" si="1214"/>
        <v>0.31586115019856315</v>
      </c>
      <c r="S8691" s="13"/>
      <c r="T8691" s="101">
        <f t="shared" ca="1" si="1215"/>
        <v>0</v>
      </c>
      <c r="U8691" s="101">
        <f t="shared" si="1216"/>
        <v>0</v>
      </c>
      <c r="V8691" s="101">
        <f t="shared" ca="1" si="1217"/>
        <v>83.681620989560585</v>
      </c>
    </row>
    <row r="8692" spans="2:22" x14ac:dyDescent="0.3">
      <c r="B8692" s="13">
        <v>2023</v>
      </c>
      <c r="C8692" s="13">
        <v>12</v>
      </c>
      <c r="D8692" s="13">
        <v>26</v>
      </c>
      <c r="E8692" s="83" t="s">
        <v>459</v>
      </c>
      <c r="F8692" s="13">
        <v>3</v>
      </c>
      <c r="G8692" s="13">
        <v>13</v>
      </c>
      <c r="H8692" s="13" t="s">
        <v>70</v>
      </c>
      <c r="I8692" s="13" t="s">
        <v>54</v>
      </c>
      <c r="J8692" s="13"/>
      <c r="K8692" s="13" t="s">
        <v>27</v>
      </c>
      <c r="L8692" s="12">
        <f t="shared" ca="1" si="1210"/>
        <v>1.3255219377824743</v>
      </c>
      <c r="M8692" s="101">
        <f t="shared" ca="1" si="1211"/>
        <v>4.1966024550193139E-2</v>
      </c>
      <c r="N8692" s="101">
        <f t="shared" ca="1" si="1218"/>
        <v>1112.9864593674072</v>
      </c>
      <c r="O8692" s="101">
        <f t="shared" ca="1" si="1212"/>
        <v>4.1966024550193139E-2</v>
      </c>
      <c r="Q8692" s="12">
        <f t="shared" ca="1" si="1213"/>
        <v>1.8404279479255174</v>
      </c>
      <c r="R8692" s="101">
        <f t="shared" ca="1" si="1214"/>
        <v>4.3586793758608605E-2</v>
      </c>
      <c r="S8692" s="13"/>
      <c r="T8692" s="101">
        <f t="shared" ca="1" si="1215"/>
        <v>0</v>
      </c>
      <c r="U8692" s="101">
        <f t="shared" si="1216"/>
        <v>0</v>
      </c>
      <c r="V8692" s="101">
        <f t="shared" ca="1" si="1217"/>
        <v>83.594447402043372</v>
      </c>
    </row>
    <row r="8693" spans="2:22" x14ac:dyDescent="0.3">
      <c r="B8693" s="13">
        <v>2023</v>
      </c>
      <c r="C8693" s="13">
        <v>12</v>
      </c>
      <c r="D8693" s="13">
        <v>26</v>
      </c>
      <c r="E8693" s="83" t="s">
        <v>459</v>
      </c>
      <c r="F8693" s="13">
        <v>3</v>
      </c>
      <c r="G8693" s="13">
        <v>14</v>
      </c>
      <c r="H8693" s="13" t="s">
        <v>70</v>
      </c>
      <c r="I8693" s="13" t="s">
        <v>54</v>
      </c>
      <c r="J8693" s="13"/>
      <c r="K8693" s="13" t="s">
        <v>27</v>
      </c>
      <c r="L8693" s="12">
        <f t="shared" ca="1" si="1210"/>
        <v>1.5977425674722012</v>
      </c>
      <c r="M8693" s="101">
        <f t="shared" ca="1" si="1211"/>
        <v>5.0584529686169895E-2</v>
      </c>
      <c r="N8693" s="101">
        <f t="shared" ca="1" si="1218"/>
        <v>1112.9864593674072</v>
      </c>
      <c r="O8693" s="101">
        <f t="shared" ca="1" si="1212"/>
        <v>5.0584529686169895E-2</v>
      </c>
      <c r="Q8693" s="12">
        <f t="shared" ca="1" si="1213"/>
        <v>0</v>
      </c>
      <c r="R8693" s="101">
        <f t="shared" ca="1" si="1214"/>
        <v>0</v>
      </c>
      <c r="S8693" s="13"/>
      <c r="T8693" s="101">
        <f t="shared" ca="1" si="1215"/>
        <v>5.0584529686169895E-2</v>
      </c>
      <c r="U8693" s="101">
        <f t="shared" si="1216"/>
        <v>0</v>
      </c>
      <c r="V8693" s="101">
        <f t="shared" ca="1" si="1217"/>
        <v>83.645031931729548</v>
      </c>
    </row>
    <row r="8694" spans="2:22" x14ac:dyDescent="0.3">
      <c r="B8694" s="13">
        <v>2023</v>
      </c>
      <c r="C8694" s="13">
        <v>12</v>
      </c>
      <c r="D8694" s="13">
        <v>26</v>
      </c>
      <c r="E8694" s="83" t="s">
        <v>459</v>
      </c>
      <c r="F8694" s="13">
        <v>3</v>
      </c>
      <c r="G8694" s="13">
        <v>15</v>
      </c>
      <c r="H8694" s="13" t="s">
        <v>70</v>
      </c>
      <c r="I8694" s="13" t="s">
        <v>54</v>
      </c>
      <c r="J8694" s="13"/>
      <c r="K8694" s="13" t="s">
        <v>27</v>
      </c>
      <c r="L8694" s="12">
        <f t="shared" ca="1" si="1210"/>
        <v>1.2888836894639228</v>
      </c>
      <c r="M8694" s="101">
        <f t="shared" ca="1" si="1211"/>
        <v>4.0806057608427801E-2</v>
      </c>
      <c r="N8694" s="101">
        <f t="shared" ca="1" si="1218"/>
        <v>1112.9864593674072</v>
      </c>
      <c r="O8694" s="101">
        <f t="shared" ca="1" si="1212"/>
        <v>4.0806057608427801E-2</v>
      </c>
      <c r="Q8694" s="12">
        <f t="shared" ca="1" si="1213"/>
        <v>5.6000000000000005</v>
      </c>
      <c r="R8694" s="101">
        <f t="shared" ca="1" si="1214"/>
        <v>0.36493599568687901</v>
      </c>
      <c r="S8694" s="13"/>
      <c r="T8694" s="101">
        <f t="shared" ca="1" si="1215"/>
        <v>0</v>
      </c>
      <c r="U8694" s="101">
        <f t="shared" si="1216"/>
        <v>0</v>
      </c>
      <c r="V8694" s="101">
        <f t="shared" ca="1" si="1217"/>
        <v>82.915159940355792</v>
      </c>
    </row>
    <row r="8695" spans="2:22" x14ac:dyDescent="0.3">
      <c r="B8695" s="13">
        <v>2023</v>
      </c>
      <c r="C8695" s="13">
        <v>12</v>
      </c>
      <c r="D8695" s="13">
        <v>26</v>
      </c>
      <c r="E8695" s="83" t="s">
        <v>459</v>
      </c>
      <c r="F8695" s="13">
        <v>3</v>
      </c>
      <c r="G8695" s="13">
        <v>16</v>
      </c>
      <c r="H8695" s="13" t="s">
        <v>71</v>
      </c>
      <c r="I8695" s="13" t="s">
        <v>54</v>
      </c>
      <c r="J8695" s="13"/>
      <c r="K8695" s="13" t="s">
        <v>27</v>
      </c>
      <c r="L8695" s="12">
        <f t="shared" ca="1" si="1210"/>
        <v>1.4938232201268655</v>
      </c>
      <c r="M8695" s="101">
        <f t="shared" ca="1" si="1211"/>
        <v>0.13012694070525127</v>
      </c>
      <c r="N8695" s="101">
        <f t="shared" ca="1" si="1218"/>
        <v>1113.2813649681138</v>
      </c>
      <c r="O8695" s="101">
        <f t="shared" ca="1" si="1212"/>
        <v>0.42103407459275705</v>
      </c>
      <c r="Q8695" s="12">
        <f t="shared" ca="1" si="1213"/>
        <v>0</v>
      </c>
      <c r="R8695" s="101">
        <f t="shared" ca="1" si="1214"/>
        <v>0</v>
      </c>
      <c r="S8695" s="13"/>
      <c r="T8695" s="101">
        <f t="shared" ca="1" si="1215"/>
        <v>0.13012694070525127</v>
      </c>
      <c r="U8695" s="101">
        <f t="shared" ca="1" si="1216"/>
        <v>0.29490560070671207</v>
      </c>
      <c r="V8695" s="101">
        <f t="shared" ca="1" si="1217"/>
        <v>83.340192481767758</v>
      </c>
    </row>
    <row r="8696" spans="2:22" x14ac:dyDescent="0.3">
      <c r="B8696" s="13">
        <v>2023</v>
      </c>
      <c r="C8696" s="13">
        <v>12</v>
      </c>
      <c r="D8696" s="13">
        <v>26</v>
      </c>
      <c r="E8696" s="83" t="s">
        <v>459</v>
      </c>
      <c r="F8696" s="13">
        <v>3</v>
      </c>
      <c r="G8696" s="13">
        <v>17</v>
      </c>
      <c r="H8696" s="13" t="s">
        <v>71</v>
      </c>
      <c r="I8696" s="13" t="s">
        <v>54</v>
      </c>
      <c r="J8696" s="13"/>
      <c r="K8696" s="13" t="s">
        <v>27</v>
      </c>
      <c r="L8696" s="12">
        <f t="shared" ca="1" si="1210"/>
        <v>2.5147353130705974</v>
      </c>
      <c r="M8696" s="101">
        <f t="shared" ca="1" si="1211"/>
        <v>0.21905859312157974</v>
      </c>
      <c r="N8696" s="101">
        <f t="shared" ca="1" si="1218"/>
        <v>1113.7778156311692</v>
      </c>
      <c r="O8696" s="101">
        <f t="shared" ca="1" si="1212"/>
        <v>0.70877814798894789</v>
      </c>
      <c r="Q8696" s="12">
        <f t="shared" ca="1" si="1213"/>
        <v>5.6000000000000005</v>
      </c>
      <c r="R8696" s="101">
        <f t="shared" ca="1" si="1214"/>
        <v>0.26116765574857398</v>
      </c>
      <c r="S8696" s="13"/>
      <c r="T8696" s="101">
        <f t="shared" ca="1" si="1215"/>
        <v>0</v>
      </c>
      <c r="U8696" s="101">
        <f t="shared" ca="1" si="1216"/>
        <v>0.49645066305535379</v>
      </c>
      <c r="V8696" s="101">
        <f t="shared" ca="1" si="1217"/>
        <v>83.314307833325955</v>
      </c>
    </row>
    <row r="8697" spans="2:22" x14ac:dyDescent="0.3">
      <c r="B8697" s="13">
        <v>2023</v>
      </c>
      <c r="C8697" s="13">
        <v>12</v>
      </c>
      <c r="D8697" s="13">
        <v>26</v>
      </c>
      <c r="E8697" s="83" t="s">
        <v>459</v>
      </c>
      <c r="F8697" s="13">
        <v>3</v>
      </c>
      <c r="G8697" s="13">
        <v>18</v>
      </c>
      <c r="H8697" s="13" t="s">
        <v>71</v>
      </c>
      <c r="I8697" s="13" t="s">
        <v>54</v>
      </c>
      <c r="J8697" s="13"/>
      <c r="K8697" s="13" t="s">
        <v>27</v>
      </c>
      <c r="L8697" s="12">
        <f t="shared" ca="1" si="1210"/>
        <v>1.7814922599879859</v>
      </c>
      <c r="M8697" s="101">
        <f t="shared" ca="1" si="1211"/>
        <v>0.15518579076755346</v>
      </c>
      <c r="N8697" s="101">
        <f t="shared" ca="1" si="1218"/>
        <v>1114.1295118948285</v>
      </c>
      <c r="O8697" s="101">
        <f t="shared" ca="1" si="1212"/>
        <v>0.50211359347761375</v>
      </c>
      <c r="Q8697" s="12">
        <f t="shared" ca="1" si="1213"/>
        <v>0</v>
      </c>
      <c r="R8697" s="101">
        <f t="shared" ca="1" si="1214"/>
        <v>0</v>
      </c>
      <c r="S8697" s="13"/>
      <c r="T8697" s="101">
        <f t="shared" ca="1" si="1215"/>
        <v>0.15518579076755346</v>
      </c>
      <c r="U8697" s="101">
        <f t="shared" ca="1" si="1216"/>
        <v>0.35169626365929491</v>
      </c>
      <c r="V8697" s="101">
        <f t="shared" ca="1" si="1217"/>
        <v>83.821189887752794</v>
      </c>
    </row>
    <row r="8698" spans="2:22" x14ac:dyDescent="0.3">
      <c r="B8698" s="13">
        <v>2023</v>
      </c>
      <c r="C8698" s="13">
        <v>12</v>
      </c>
      <c r="D8698" s="13">
        <v>26</v>
      </c>
      <c r="E8698" s="83" t="s">
        <v>459</v>
      </c>
      <c r="F8698" s="13">
        <v>3</v>
      </c>
      <c r="G8698" s="13">
        <v>19</v>
      </c>
      <c r="H8698" s="13" t="s">
        <v>71</v>
      </c>
      <c r="I8698" s="13" t="s">
        <v>54</v>
      </c>
      <c r="J8698" s="13"/>
      <c r="K8698" s="13" t="s">
        <v>27</v>
      </c>
      <c r="L8698" s="12">
        <f t="shared" ca="1" si="1210"/>
        <v>2.6579550069818576</v>
      </c>
      <c r="M8698" s="101">
        <f t="shared" ca="1" si="1211"/>
        <v>0.23153446065818964</v>
      </c>
      <c r="N8698" s="101">
        <f t="shared" ca="1" si="1218"/>
        <v>1114.6542365124569</v>
      </c>
      <c r="O8698" s="101">
        <f t="shared" ca="1" si="1212"/>
        <v>0.74914461871783655</v>
      </c>
      <c r="Q8698" s="12">
        <f t="shared" ca="1" si="1213"/>
        <v>0</v>
      </c>
      <c r="R8698" s="101">
        <f t="shared" ca="1" si="1214"/>
        <v>0</v>
      </c>
      <c r="S8698" s="13"/>
      <c r="T8698" s="101">
        <f t="shared" ca="1" si="1215"/>
        <v>0.23153446065818964</v>
      </c>
      <c r="U8698" s="101">
        <f t="shared" ca="1" si="1216"/>
        <v>0.52472461762833511</v>
      </c>
      <c r="V8698" s="101">
        <f t="shared" ca="1" si="1217"/>
        <v>84.577448966039327</v>
      </c>
    </row>
    <row r="8699" spans="2:22" x14ac:dyDescent="0.3">
      <c r="B8699" s="13">
        <v>2023</v>
      </c>
      <c r="C8699" s="13">
        <v>12</v>
      </c>
      <c r="D8699" s="13">
        <v>26</v>
      </c>
      <c r="E8699" s="83" t="s">
        <v>459</v>
      </c>
      <c r="F8699" s="13">
        <v>3</v>
      </c>
      <c r="G8699" s="13">
        <v>20</v>
      </c>
      <c r="H8699" s="13" t="s">
        <v>69</v>
      </c>
      <c r="I8699" s="13" t="s">
        <v>54</v>
      </c>
      <c r="J8699" s="13"/>
      <c r="K8699" s="13" t="s">
        <v>27</v>
      </c>
      <c r="L8699" s="12">
        <f t="shared" ca="1" si="1210"/>
        <v>2.1683222424628181</v>
      </c>
      <c r="M8699" s="101">
        <f t="shared" ca="1" si="1211"/>
        <v>0.11420553251051663</v>
      </c>
      <c r="N8699" s="101">
        <f t="shared" ca="1" si="1218"/>
        <v>1114.6542365124569</v>
      </c>
      <c r="O8699" s="101">
        <f t="shared" ca="1" si="1212"/>
        <v>0.23396196996173807</v>
      </c>
      <c r="Q8699" s="12">
        <f t="shared" ca="1" si="1213"/>
        <v>0</v>
      </c>
      <c r="R8699" s="101">
        <f t="shared" ca="1" si="1214"/>
        <v>0</v>
      </c>
      <c r="S8699" s="13"/>
      <c r="T8699" s="101">
        <f t="shared" ca="1" si="1215"/>
        <v>0.11420553251051663</v>
      </c>
      <c r="U8699" s="101">
        <f t="shared" si="1216"/>
        <v>0</v>
      </c>
      <c r="V8699" s="101">
        <f t="shared" ca="1" si="1217"/>
        <v>84.691654498549838</v>
      </c>
    </row>
    <row r="8700" spans="2:22" x14ac:dyDescent="0.3">
      <c r="B8700" s="13">
        <v>2023</v>
      </c>
      <c r="C8700" s="13">
        <v>12</v>
      </c>
      <c r="D8700" s="13">
        <v>26</v>
      </c>
      <c r="E8700" s="83" t="s">
        <v>459</v>
      </c>
      <c r="F8700" s="13">
        <v>3</v>
      </c>
      <c r="G8700" s="13">
        <v>21</v>
      </c>
      <c r="H8700" s="13" t="s">
        <v>69</v>
      </c>
      <c r="I8700" s="13" t="s">
        <v>54</v>
      </c>
      <c r="J8700" s="13"/>
      <c r="K8700" s="13" t="s">
        <v>27</v>
      </c>
      <c r="L8700" s="12">
        <f t="shared" ca="1" si="1210"/>
        <v>2.3379355205865817</v>
      </c>
      <c r="M8700" s="101">
        <f t="shared" ca="1" si="1211"/>
        <v>0.12313906386929527</v>
      </c>
      <c r="N8700" s="101">
        <f t="shared" ca="1" si="1218"/>
        <v>1114.6542365124569</v>
      </c>
      <c r="O8700" s="101">
        <f t="shared" ca="1" si="1212"/>
        <v>0.25226324267129213</v>
      </c>
      <c r="Q8700" s="12">
        <f t="shared" ca="1" si="1213"/>
        <v>0</v>
      </c>
      <c r="R8700" s="101">
        <f t="shared" ca="1" si="1214"/>
        <v>0</v>
      </c>
      <c r="S8700" s="13"/>
      <c r="T8700" s="101">
        <f t="shared" ca="1" si="1215"/>
        <v>0.12313906386929527</v>
      </c>
      <c r="U8700" s="101">
        <f t="shared" si="1216"/>
        <v>0</v>
      </c>
      <c r="V8700" s="101">
        <f t="shared" ca="1" si="1217"/>
        <v>84.814793562419126</v>
      </c>
    </row>
    <row r="8701" spans="2:22" x14ac:dyDescent="0.3">
      <c r="B8701" s="13">
        <v>2023</v>
      </c>
      <c r="C8701" s="13">
        <v>12</v>
      </c>
      <c r="D8701" s="13">
        <v>26</v>
      </c>
      <c r="E8701" s="83" t="s">
        <v>459</v>
      </c>
      <c r="F8701" s="13">
        <v>3</v>
      </c>
      <c r="G8701" s="13">
        <v>22</v>
      </c>
      <c r="H8701" s="13" t="s">
        <v>69</v>
      </c>
      <c r="I8701" s="13" t="s">
        <v>54</v>
      </c>
      <c r="J8701" s="13"/>
      <c r="K8701" s="13" t="s">
        <v>27</v>
      </c>
      <c r="L8701" s="12">
        <f t="shared" ca="1" si="1210"/>
        <v>2.1165687030199489</v>
      </c>
      <c r="M8701" s="101">
        <f t="shared" ca="1" si="1211"/>
        <v>0.11147967358806071</v>
      </c>
      <c r="N8701" s="101">
        <f t="shared" ca="1" si="1218"/>
        <v>1114.6542365124569</v>
      </c>
      <c r="O8701" s="101">
        <f t="shared" ca="1" si="1212"/>
        <v>0.22837776305585247</v>
      </c>
      <c r="Q8701" s="12">
        <f t="shared" ca="1" si="1213"/>
        <v>0</v>
      </c>
      <c r="R8701" s="101">
        <f t="shared" ca="1" si="1214"/>
        <v>0</v>
      </c>
      <c r="S8701" s="13"/>
      <c r="T8701" s="101">
        <f t="shared" ca="1" si="1215"/>
        <v>0.11147967358806071</v>
      </c>
      <c r="U8701" s="101">
        <f t="shared" si="1216"/>
        <v>0</v>
      </c>
      <c r="V8701" s="101">
        <f t="shared" ca="1" si="1217"/>
        <v>84.926273236007191</v>
      </c>
    </row>
    <row r="8702" spans="2:22" x14ac:dyDescent="0.3">
      <c r="B8702" s="13">
        <v>2023</v>
      </c>
      <c r="C8702" s="13">
        <v>12</v>
      </c>
      <c r="D8702" s="13">
        <v>26</v>
      </c>
      <c r="E8702" s="83" t="s">
        <v>459</v>
      </c>
      <c r="F8702" s="13">
        <v>3</v>
      </c>
      <c r="G8702" s="13">
        <v>23</v>
      </c>
      <c r="H8702" s="13" t="s">
        <v>69</v>
      </c>
      <c r="I8702" s="13" t="s">
        <v>54</v>
      </c>
      <c r="J8702" s="13"/>
      <c r="K8702" s="13" t="s">
        <v>27</v>
      </c>
      <c r="L8702" s="12">
        <f t="shared" ca="1" si="1210"/>
        <v>1.9116686114246144</v>
      </c>
      <c r="M8702" s="101">
        <f t="shared" ca="1" si="1211"/>
        <v>0.10068758576373445</v>
      </c>
      <c r="N8702" s="101">
        <f t="shared" ca="1" si="1218"/>
        <v>1114.6542365124569</v>
      </c>
      <c r="O8702" s="101">
        <f t="shared" ca="1" si="1212"/>
        <v>0.20626904317271588</v>
      </c>
      <c r="Q8702" s="12">
        <f t="shared" ca="1" si="1213"/>
        <v>0</v>
      </c>
      <c r="R8702" s="101">
        <f t="shared" ca="1" si="1214"/>
        <v>0</v>
      </c>
      <c r="S8702" s="13"/>
      <c r="T8702" s="101">
        <f t="shared" ca="1" si="1215"/>
        <v>0.10068758576373445</v>
      </c>
      <c r="U8702" s="101">
        <f t="shared" si="1216"/>
        <v>0</v>
      </c>
      <c r="V8702" s="101">
        <f t="shared" ca="1" si="1217"/>
        <v>85.026960821770928</v>
      </c>
    </row>
    <row r="8703" spans="2:22" x14ac:dyDescent="0.3">
      <c r="B8703" s="13">
        <v>2023</v>
      </c>
      <c r="C8703" s="13">
        <v>12</v>
      </c>
      <c r="D8703" s="13">
        <v>27</v>
      </c>
      <c r="E8703" s="83" t="s">
        <v>460</v>
      </c>
      <c r="F8703" s="13">
        <v>4</v>
      </c>
      <c r="G8703" s="13">
        <v>0</v>
      </c>
      <c r="H8703" s="13" t="s">
        <v>69</v>
      </c>
      <c r="I8703" s="13" t="s">
        <v>54</v>
      </c>
      <c r="J8703" s="13"/>
      <c r="K8703" s="13" t="s">
        <v>27</v>
      </c>
      <c r="L8703" s="12">
        <f t="shared" ca="1" si="1210"/>
        <v>2.4134180558434104</v>
      </c>
      <c r="M8703" s="101">
        <f t="shared" ca="1" si="1211"/>
        <v>0.12711472900127244</v>
      </c>
      <c r="N8703" s="101">
        <f t="shared" ca="1" si="1218"/>
        <v>1114.6542365124569</v>
      </c>
      <c r="O8703" s="101">
        <f t="shared" ca="1" si="1212"/>
        <v>0.26040780822550397</v>
      </c>
      <c r="Q8703" s="12">
        <f t="shared" ca="1" si="1213"/>
        <v>0</v>
      </c>
      <c r="R8703" s="101">
        <f t="shared" ca="1" si="1214"/>
        <v>0</v>
      </c>
      <c r="S8703" s="13"/>
      <c r="T8703" s="101">
        <f t="shared" ca="1" si="1215"/>
        <v>0.12711472900127244</v>
      </c>
      <c r="U8703" s="101">
        <f t="shared" si="1216"/>
        <v>0</v>
      </c>
      <c r="V8703" s="101">
        <f t="shared" ca="1" si="1217"/>
        <v>85.154075550772205</v>
      </c>
    </row>
    <row r="8704" spans="2:22" x14ac:dyDescent="0.3">
      <c r="B8704" s="13">
        <v>2023</v>
      </c>
      <c r="C8704" s="13">
        <v>12</v>
      </c>
      <c r="D8704" s="13">
        <v>27</v>
      </c>
      <c r="E8704" s="83" t="s">
        <v>460</v>
      </c>
      <c r="F8704" s="13">
        <v>4</v>
      </c>
      <c r="G8704" s="13">
        <v>1</v>
      </c>
      <c r="H8704" s="13" t="s">
        <v>69</v>
      </c>
      <c r="I8704" s="13" t="s">
        <v>54</v>
      </c>
      <c r="J8704" s="13"/>
      <c r="K8704" s="13" t="s">
        <v>27</v>
      </c>
      <c r="L8704" s="12">
        <f t="shared" ref="L8704:L8767" ca="1" si="1219">IF(K8704="Weekday",_xlfn.NORM.INV(RAND(),VLOOKUP(G8704,$J$5:$N$28,4),VLOOKUP(G8704,$J$5:$N$28,5)),_xlfn.NORM.INV(RAND(),VLOOKUP(G8704,$P$5:$T$28,4),VLOOKUP(G8704,$P$5:$T$28,5)))*VLOOKUP(C8704,$P$32:$R$43,3)</f>
        <v>1.1734176442810873</v>
      </c>
      <c r="M8704" s="101">
        <f t="shared" ref="M8704:M8767" ca="1" si="1220">IF(I8704="Winter",VLOOKUP(G8704,$J$40:$L$43,3),VLOOKUP(G8704,$J$40:$L$43,2))*L8704</f>
        <v>6.1803907324284868E-2</v>
      </c>
      <c r="N8704" s="101">
        <f t="shared" ca="1" si="1218"/>
        <v>1114.6542365124569</v>
      </c>
      <c r="O8704" s="101">
        <f t="shared" ref="O8704:O8767" ca="1" si="1221">IF(I8704="Winter",VLOOKUP(G8704,$J$46:$L$49,3),VLOOKUP(G8704,$J$46:$L$49,2))*L8704</f>
        <v>0.12661176381792932</v>
      </c>
      <c r="Q8704" s="12">
        <f t="shared" ref="Q8704:Q8767" ca="1" si="1222">MIN(MAX(AND(IF(G8704&gt;=VLOOKUP(C8704,$O$46:$T$57,5),1,0),IF(G8704&lt;=VLOOKUP(C8704,$O$46:$T$57,6),1,0))*$G$50*_xlfn.NORM.INV(RAND(),VLOOKUP(C8704,$B$4:$F$15,4),VLOOKUP(C8704,$B$4:$F$15,4)),0),0.2)*$G$51</f>
        <v>0</v>
      </c>
      <c r="R8704" s="101">
        <f t="shared" ref="R8704:R8767" ca="1" si="1223">MAX(Q8704-L8704,0)*$G$52</f>
        <v>0</v>
      </c>
      <c r="S8704" s="13"/>
      <c r="T8704" s="101">
        <f t="shared" ref="T8704:T8767" ca="1" si="1224">MAX(L8704-Q8704,0)*IF(I8704="Winter",VLOOKUP(G8704,$J$40:$L$43,3),VLOOKUP(G8704,$J$40:$L$43,2))</f>
        <v>6.1803907324284868E-2</v>
      </c>
      <c r="U8704" s="101">
        <f t="shared" si="1216"/>
        <v>0</v>
      </c>
      <c r="V8704" s="101">
        <f t="shared" ca="1" si="1217"/>
        <v>85.215879458096495</v>
      </c>
    </row>
    <row r="8705" spans="2:22" x14ac:dyDescent="0.3">
      <c r="B8705" s="13">
        <v>2023</v>
      </c>
      <c r="C8705" s="13">
        <v>12</v>
      </c>
      <c r="D8705" s="13">
        <v>27</v>
      </c>
      <c r="E8705" s="83" t="s">
        <v>460</v>
      </c>
      <c r="F8705" s="13">
        <v>4</v>
      </c>
      <c r="G8705" s="13">
        <v>2</v>
      </c>
      <c r="H8705" s="13" t="s">
        <v>69</v>
      </c>
      <c r="I8705" s="13" t="s">
        <v>54</v>
      </c>
      <c r="J8705" s="13"/>
      <c r="K8705" s="13" t="s">
        <v>27</v>
      </c>
      <c r="L8705" s="12">
        <f t="shared" ca="1" si="1219"/>
        <v>1.1479748522348139</v>
      </c>
      <c r="M8705" s="101">
        <f t="shared" ca="1" si="1220"/>
        <v>6.0463835467207648E-2</v>
      </c>
      <c r="N8705" s="101">
        <f t="shared" ca="1" si="1218"/>
        <v>1114.6542365124569</v>
      </c>
      <c r="O8705" s="101">
        <f t="shared" ca="1" si="1221"/>
        <v>0.12386648655613641</v>
      </c>
      <c r="Q8705" s="12">
        <f t="shared" ca="1" si="1222"/>
        <v>0</v>
      </c>
      <c r="R8705" s="101">
        <f t="shared" ca="1" si="1223"/>
        <v>0</v>
      </c>
      <c r="S8705" s="13"/>
      <c r="T8705" s="101">
        <f t="shared" ca="1" si="1224"/>
        <v>6.0463835467207648E-2</v>
      </c>
      <c r="U8705" s="101">
        <f t="shared" ref="U8705:U8768" si="1225">IF(H8705="On-Peak",IF(I8705="Winter",((L8705*$D$48)/60),((L8705*$D$47)/60)),0)</f>
        <v>0</v>
      </c>
      <c r="V8705" s="101">
        <f t="shared" ref="V8705:V8768" ca="1" si="1226">V8704+MAX(T8705-R8705,0)-MAX(R8705-T8705,0)+MAX(U8705-R8705,0)-MAX(R8705-U8705,0)</f>
        <v>85.276343293563698</v>
      </c>
    </row>
    <row r="8706" spans="2:22" x14ac:dyDescent="0.3">
      <c r="B8706" s="13">
        <v>2023</v>
      </c>
      <c r="C8706" s="13">
        <v>12</v>
      </c>
      <c r="D8706" s="13">
        <v>27</v>
      </c>
      <c r="E8706" s="83" t="s">
        <v>460</v>
      </c>
      <c r="F8706" s="13">
        <v>4</v>
      </c>
      <c r="G8706" s="13">
        <v>3</v>
      </c>
      <c r="H8706" s="13" t="s">
        <v>69</v>
      </c>
      <c r="I8706" s="13" t="s">
        <v>54</v>
      </c>
      <c r="J8706" s="13"/>
      <c r="K8706" s="13" t="s">
        <v>27</v>
      </c>
      <c r="L8706" s="12">
        <f t="shared" ca="1" si="1219"/>
        <v>1.2840738016439839</v>
      </c>
      <c r="M8706" s="101">
        <f t="shared" ca="1" si="1220"/>
        <v>6.7632167132588628E-2</v>
      </c>
      <c r="N8706" s="101">
        <f t="shared" ca="1" si="1218"/>
        <v>1114.6542365124569</v>
      </c>
      <c r="O8706" s="101">
        <f t="shared" ca="1" si="1221"/>
        <v>0.13855156319738585</v>
      </c>
      <c r="Q8706" s="12">
        <f t="shared" ca="1" si="1222"/>
        <v>0</v>
      </c>
      <c r="R8706" s="101">
        <f t="shared" ca="1" si="1223"/>
        <v>0</v>
      </c>
      <c r="S8706" s="13"/>
      <c r="T8706" s="101">
        <f t="shared" ca="1" si="1224"/>
        <v>6.7632167132588628E-2</v>
      </c>
      <c r="U8706" s="101">
        <f t="shared" si="1225"/>
        <v>0</v>
      </c>
      <c r="V8706" s="101">
        <f t="shared" ca="1" si="1226"/>
        <v>85.343975460696285</v>
      </c>
    </row>
    <row r="8707" spans="2:22" x14ac:dyDescent="0.3">
      <c r="B8707" s="13">
        <v>2023</v>
      </c>
      <c r="C8707" s="13">
        <v>12</v>
      </c>
      <c r="D8707" s="13">
        <v>27</v>
      </c>
      <c r="E8707" s="83" t="s">
        <v>460</v>
      </c>
      <c r="F8707" s="13">
        <v>4</v>
      </c>
      <c r="G8707" s="13">
        <v>4</v>
      </c>
      <c r="H8707" s="13" t="s">
        <v>69</v>
      </c>
      <c r="I8707" s="13" t="s">
        <v>54</v>
      </c>
      <c r="J8707" s="13"/>
      <c r="K8707" s="13" t="s">
        <v>27</v>
      </c>
      <c r="L8707" s="12">
        <f t="shared" ca="1" si="1219"/>
        <v>1.3610034740614261</v>
      </c>
      <c r="M8707" s="101">
        <f t="shared" ca="1" si="1220"/>
        <v>7.1684052978815319E-2</v>
      </c>
      <c r="N8707" s="101">
        <f t="shared" ca="1" si="1218"/>
        <v>1114.6542365124569</v>
      </c>
      <c r="O8707" s="101">
        <f t="shared" ca="1" si="1221"/>
        <v>0.14685227485122787</v>
      </c>
      <c r="Q8707" s="12">
        <f t="shared" ca="1" si="1222"/>
        <v>0</v>
      </c>
      <c r="R8707" s="101">
        <f t="shared" ca="1" si="1223"/>
        <v>0</v>
      </c>
      <c r="S8707" s="13"/>
      <c r="T8707" s="101">
        <f t="shared" ca="1" si="1224"/>
        <v>7.1684052978815319E-2</v>
      </c>
      <c r="U8707" s="101">
        <f t="shared" si="1225"/>
        <v>0</v>
      </c>
      <c r="V8707" s="101">
        <f t="shared" ca="1" si="1226"/>
        <v>85.415659513675095</v>
      </c>
    </row>
    <row r="8708" spans="2:22" x14ac:dyDescent="0.3">
      <c r="B8708" s="13">
        <v>2023</v>
      </c>
      <c r="C8708" s="13">
        <v>12</v>
      </c>
      <c r="D8708" s="13">
        <v>27</v>
      </c>
      <c r="E8708" s="83" t="s">
        <v>460</v>
      </c>
      <c r="F8708" s="13">
        <v>4</v>
      </c>
      <c r="G8708" s="13">
        <v>5</v>
      </c>
      <c r="H8708" s="13" t="s">
        <v>69</v>
      </c>
      <c r="I8708" s="13" t="s">
        <v>54</v>
      </c>
      <c r="J8708" s="13"/>
      <c r="K8708" s="13" t="s">
        <v>27</v>
      </c>
      <c r="L8708" s="12">
        <f t="shared" ca="1" si="1219"/>
        <v>1.1668619052564739</v>
      </c>
      <c r="M8708" s="101">
        <f t="shared" ca="1" si="1220"/>
        <v>6.1458616549858486E-2</v>
      </c>
      <c r="N8708" s="101">
        <f t="shared" ca="1" si="1218"/>
        <v>1114.6542365124569</v>
      </c>
      <c r="O8708" s="101">
        <f t="shared" ca="1" si="1221"/>
        <v>0.12590439957717353</v>
      </c>
      <c r="Q8708" s="12">
        <f t="shared" ca="1" si="1222"/>
        <v>0</v>
      </c>
      <c r="R8708" s="101">
        <f t="shared" ca="1" si="1223"/>
        <v>0</v>
      </c>
      <c r="S8708" s="13"/>
      <c r="T8708" s="101">
        <f t="shared" ca="1" si="1224"/>
        <v>6.1458616549858486E-2</v>
      </c>
      <c r="U8708" s="101">
        <f t="shared" si="1225"/>
        <v>0</v>
      </c>
      <c r="V8708" s="101">
        <f t="shared" ca="1" si="1226"/>
        <v>85.477118130224952</v>
      </c>
    </row>
    <row r="8709" spans="2:22" x14ac:dyDescent="0.3">
      <c r="B8709" s="13">
        <v>2023</v>
      </c>
      <c r="C8709" s="13">
        <v>12</v>
      </c>
      <c r="D8709" s="13">
        <v>27</v>
      </c>
      <c r="E8709" s="83" t="s">
        <v>460</v>
      </c>
      <c r="F8709" s="13">
        <v>4</v>
      </c>
      <c r="G8709" s="13">
        <v>6</v>
      </c>
      <c r="H8709" s="13" t="s">
        <v>69</v>
      </c>
      <c r="I8709" s="13" t="s">
        <v>54</v>
      </c>
      <c r="J8709" s="13"/>
      <c r="K8709" s="13" t="s">
        <v>27</v>
      </c>
      <c r="L8709" s="12">
        <f t="shared" ca="1" si="1219"/>
        <v>1.2389105787811365</v>
      </c>
      <c r="M8709" s="101">
        <f t="shared" ca="1" si="1220"/>
        <v>6.5253420184402458E-2</v>
      </c>
      <c r="N8709" s="101">
        <f t="shared" ca="1" si="1218"/>
        <v>1114.6542365124569</v>
      </c>
      <c r="O8709" s="101">
        <f t="shared" ca="1" si="1221"/>
        <v>0.13367845145048463</v>
      </c>
      <c r="Q8709" s="12">
        <f t="shared" ca="1" si="1222"/>
        <v>0</v>
      </c>
      <c r="R8709" s="101">
        <f t="shared" ca="1" si="1223"/>
        <v>0</v>
      </c>
      <c r="S8709" s="13"/>
      <c r="T8709" s="101">
        <f t="shared" ca="1" si="1224"/>
        <v>6.5253420184402458E-2</v>
      </c>
      <c r="U8709" s="101">
        <f t="shared" si="1225"/>
        <v>0</v>
      </c>
      <c r="V8709" s="101">
        <f t="shared" ca="1" si="1226"/>
        <v>85.542371550409356</v>
      </c>
    </row>
    <row r="8710" spans="2:22" x14ac:dyDescent="0.3">
      <c r="B8710" s="13">
        <v>2023</v>
      </c>
      <c r="C8710" s="13">
        <v>12</v>
      </c>
      <c r="D8710" s="13">
        <v>27</v>
      </c>
      <c r="E8710" s="83" t="s">
        <v>460</v>
      </c>
      <c r="F8710" s="13">
        <v>4</v>
      </c>
      <c r="G8710" s="13">
        <v>7</v>
      </c>
      <c r="H8710" s="13" t="s">
        <v>69</v>
      </c>
      <c r="I8710" s="13" t="s">
        <v>54</v>
      </c>
      <c r="J8710" s="13"/>
      <c r="K8710" s="13" t="s">
        <v>27</v>
      </c>
      <c r="L8710" s="12">
        <f t="shared" ca="1" si="1219"/>
        <v>1.1985083030154282</v>
      </c>
      <c r="M8710" s="101">
        <f t="shared" ca="1" si="1220"/>
        <v>6.3125432319822608E-2</v>
      </c>
      <c r="N8710" s="101">
        <f t="shared" ca="1" si="1218"/>
        <v>1114.6542365124569</v>
      </c>
      <c r="O8710" s="101">
        <f t="shared" ca="1" si="1221"/>
        <v>0.12931904589536469</v>
      </c>
      <c r="Q8710" s="12">
        <f t="shared" ca="1" si="1222"/>
        <v>4.9987530967105291</v>
      </c>
      <c r="R8710" s="101">
        <f t="shared" ca="1" si="1223"/>
        <v>0.32169072178629032</v>
      </c>
      <c r="S8710" s="13"/>
      <c r="T8710" s="101">
        <f t="shared" ca="1" si="1224"/>
        <v>0</v>
      </c>
      <c r="U8710" s="101">
        <f t="shared" si="1225"/>
        <v>0</v>
      </c>
      <c r="V8710" s="101">
        <f t="shared" ca="1" si="1226"/>
        <v>84.898990106836763</v>
      </c>
    </row>
    <row r="8711" spans="2:22" x14ac:dyDescent="0.3">
      <c r="B8711" s="13">
        <v>2023</v>
      </c>
      <c r="C8711" s="13">
        <v>12</v>
      </c>
      <c r="D8711" s="13">
        <v>27</v>
      </c>
      <c r="E8711" s="83" t="s">
        <v>460</v>
      </c>
      <c r="F8711" s="13">
        <v>4</v>
      </c>
      <c r="G8711" s="13">
        <v>8</v>
      </c>
      <c r="H8711" s="13" t="s">
        <v>69</v>
      </c>
      <c r="I8711" s="13" t="s">
        <v>54</v>
      </c>
      <c r="J8711" s="13"/>
      <c r="K8711" s="13" t="s">
        <v>27</v>
      </c>
      <c r="L8711" s="12">
        <f t="shared" ca="1" si="1219"/>
        <v>2.1007668173941059</v>
      </c>
      <c r="M8711" s="101">
        <f t="shared" ca="1" si="1220"/>
        <v>0.11064738827214755</v>
      </c>
      <c r="N8711" s="101">
        <f t="shared" ca="1" si="1218"/>
        <v>1114.6542365124569</v>
      </c>
      <c r="O8711" s="101">
        <f t="shared" ca="1" si="1221"/>
        <v>0.22667273959682402</v>
      </c>
      <c r="Q8711" s="12">
        <f t="shared" ca="1" si="1222"/>
        <v>5.6000000000000005</v>
      </c>
      <c r="R8711" s="101">
        <f t="shared" ca="1" si="1223"/>
        <v>0.29621008890758899</v>
      </c>
      <c r="S8711" s="13"/>
      <c r="T8711" s="101">
        <f t="shared" ca="1" si="1224"/>
        <v>0</v>
      </c>
      <c r="U8711" s="101">
        <f t="shared" si="1225"/>
        <v>0</v>
      </c>
      <c r="V8711" s="101">
        <f t="shared" ca="1" si="1226"/>
        <v>84.306569929021592</v>
      </c>
    </row>
    <row r="8712" spans="2:22" x14ac:dyDescent="0.3">
      <c r="B8712" s="13">
        <v>2023</v>
      </c>
      <c r="C8712" s="13">
        <v>12</v>
      </c>
      <c r="D8712" s="13">
        <v>27</v>
      </c>
      <c r="E8712" s="83" t="s">
        <v>460</v>
      </c>
      <c r="F8712" s="13">
        <v>4</v>
      </c>
      <c r="G8712" s="13">
        <v>9</v>
      </c>
      <c r="H8712" s="13" t="s">
        <v>69</v>
      </c>
      <c r="I8712" s="13" t="s">
        <v>54</v>
      </c>
      <c r="J8712" s="13"/>
      <c r="K8712" s="13" t="s">
        <v>27</v>
      </c>
      <c r="L8712" s="12">
        <f t="shared" ca="1" si="1219"/>
        <v>1.382578125787828</v>
      </c>
      <c r="M8712" s="101">
        <f t="shared" ca="1" si="1220"/>
        <v>7.2820389885244904E-2</v>
      </c>
      <c r="N8712" s="101">
        <f t="shared" ca="1" si="1218"/>
        <v>1114.6542365124569</v>
      </c>
      <c r="O8712" s="101">
        <f t="shared" ca="1" si="1221"/>
        <v>0.14918017977250664</v>
      </c>
      <c r="Q8712" s="12">
        <f t="shared" ca="1" si="1222"/>
        <v>5.6000000000000005</v>
      </c>
      <c r="R8712" s="101">
        <f t="shared" ca="1" si="1223"/>
        <v>0.35700476165206041</v>
      </c>
      <c r="S8712" s="13"/>
      <c r="T8712" s="101">
        <f t="shared" ca="1" si="1224"/>
        <v>0</v>
      </c>
      <c r="U8712" s="101">
        <f t="shared" si="1225"/>
        <v>0</v>
      </c>
      <c r="V8712" s="101">
        <f t="shared" ca="1" si="1226"/>
        <v>83.592560405717464</v>
      </c>
    </row>
    <row r="8713" spans="2:22" x14ac:dyDescent="0.3">
      <c r="B8713" s="13">
        <v>2023</v>
      </c>
      <c r="C8713" s="13">
        <v>12</v>
      </c>
      <c r="D8713" s="13">
        <v>27</v>
      </c>
      <c r="E8713" s="83" t="s">
        <v>460</v>
      </c>
      <c r="F8713" s="13">
        <v>4</v>
      </c>
      <c r="G8713" s="13">
        <v>10</v>
      </c>
      <c r="H8713" s="13" t="s">
        <v>70</v>
      </c>
      <c r="I8713" s="13" t="s">
        <v>54</v>
      </c>
      <c r="J8713" s="13"/>
      <c r="K8713" s="13" t="s">
        <v>27</v>
      </c>
      <c r="L8713" s="12">
        <f t="shared" ca="1" si="1219"/>
        <v>2.115840294910583</v>
      </c>
      <c r="M8713" s="101">
        <f t="shared" ca="1" si="1220"/>
        <v>6.6987503736869056E-2</v>
      </c>
      <c r="N8713" s="101">
        <f t="shared" ca="1" si="1218"/>
        <v>1114.6542365124569</v>
      </c>
      <c r="O8713" s="101">
        <f t="shared" ca="1" si="1221"/>
        <v>6.6987503736869056E-2</v>
      </c>
      <c r="Q8713" s="12">
        <f t="shared" ca="1" si="1222"/>
        <v>5.6000000000000005</v>
      </c>
      <c r="R8713" s="101">
        <f t="shared" ca="1" si="1223"/>
        <v>0.29493411903581923</v>
      </c>
      <c r="S8713" s="13"/>
      <c r="T8713" s="101">
        <f t="shared" ca="1" si="1224"/>
        <v>0</v>
      </c>
      <c r="U8713" s="101">
        <f t="shared" si="1225"/>
        <v>0</v>
      </c>
      <c r="V8713" s="101">
        <f t="shared" ca="1" si="1226"/>
        <v>83.002692167645833</v>
      </c>
    </row>
    <row r="8714" spans="2:22" x14ac:dyDescent="0.3">
      <c r="B8714" s="13">
        <v>2023</v>
      </c>
      <c r="C8714" s="13">
        <v>12</v>
      </c>
      <c r="D8714" s="13">
        <v>27</v>
      </c>
      <c r="E8714" s="83" t="s">
        <v>460</v>
      </c>
      <c r="F8714" s="13">
        <v>4</v>
      </c>
      <c r="G8714" s="13">
        <v>11</v>
      </c>
      <c r="H8714" s="13" t="s">
        <v>70</v>
      </c>
      <c r="I8714" s="13" t="s">
        <v>54</v>
      </c>
      <c r="J8714" s="13"/>
      <c r="K8714" s="13" t="s">
        <v>27</v>
      </c>
      <c r="L8714" s="12">
        <f t="shared" ca="1" si="1219"/>
        <v>1.8783372519657788</v>
      </c>
      <c r="M8714" s="101">
        <f t="shared" ca="1" si="1220"/>
        <v>5.9468157397236557E-2</v>
      </c>
      <c r="N8714" s="101">
        <f t="shared" ca="1" si="1218"/>
        <v>1114.6542365124569</v>
      </c>
      <c r="O8714" s="101">
        <f t="shared" ca="1" si="1221"/>
        <v>5.9468157397236557E-2</v>
      </c>
      <c r="Q8714" s="12">
        <f t="shared" ca="1" si="1222"/>
        <v>2.8415953854598546</v>
      </c>
      <c r="R8714" s="101">
        <f t="shared" ca="1" si="1223"/>
        <v>8.1539801000273512E-2</v>
      </c>
      <c r="S8714" s="13"/>
      <c r="T8714" s="101">
        <f t="shared" ca="1" si="1224"/>
        <v>0</v>
      </c>
      <c r="U8714" s="101">
        <f t="shared" si="1225"/>
        <v>0</v>
      </c>
      <c r="V8714" s="101">
        <f t="shared" ca="1" si="1226"/>
        <v>82.839612565645282</v>
      </c>
    </row>
    <row r="8715" spans="2:22" x14ac:dyDescent="0.3">
      <c r="B8715" s="13">
        <v>2023</v>
      </c>
      <c r="C8715" s="13">
        <v>12</v>
      </c>
      <c r="D8715" s="13">
        <v>27</v>
      </c>
      <c r="E8715" s="83" t="s">
        <v>460</v>
      </c>
      <c r="F8715" s="13">
        <v>4</v>
      </c>
      <c r="G8715" s="13">
        <v>12</v>
      </c>
      <c r="H8715" s="13" t="s">
        <v>70</v>
      </c>
      <c r="I8715" s="13" t="s">
        <v>54</v>
      </c>
      <c r="J8715" s="13"/>
      <c r="K8715" s="13" t="s">
        <v>27</v>
      </c>
      <c r="L8715" s="12">
        <f t="shared" ca="1" si="1219"/>
        <v>0.99371838850074146</v>
      </c>
      <c r="M8715" s="101">
        <f t="shared" ca="1" si="1220"/>
        <v>3.1461124179933478E-2</v>
      </c>
      <c r="N8715" s="101">
        <f t="shared" ca="1" si="1218"/>
        <v>1114.6542365124569</v>
      </c>
      <c r="O8715" s="101">
        <f t="shared" ca="1" si="1221"/>
        <v>3.1461124179933478E-2</v>
      </c>
      <c r="Q8715" s="12">
        <f t="shared" ca="1" si="1222"/>
        <v>5.6000000000000005</v>
      </c>
      <c r="R8715" s="101">
        <f t="shared" ca="1" si="1223"/>
        <v>0.38992173841341232</v>
      </c>
      <c r="S8715" s="13"/>
      <c r="T8715" s="101">
        <f t="shared" ca="1" si="1224"/>
        <v>0</v>
      </c>
      <c r="U8715" s="101">
        <f t="shared" si="1225"/>
        <v>0</v>
      </c>
      <c r="V8715" s="101">
        <f t="shared" ca="1" si="1226"/>
        <v>82.05976908881847</v>
      </c>
    </row>
    <row r="8716" spans="2:22" x14ac:dyDescent="0.3">
      <c r="B8716" s="13">
        <v>2023</v>
      </c>
      <c r="C8716" s="13">
        <v>12</v>
      </c>
      <c r="D8716" s="13">
        <v>27</v>
      </c>
      <c r="E8716" s="83" t="s">
        <v>460</v>
      </c>
      <c r="F8716" s="13">
        <v>4</v>
      </c>
      <c r="G8716" s="13">
        <v>13</v>
      </c>
      <c r="H8716" s="13" t="s">
        <v>70</v>
      </c>
      <c r="I8716" s="13" t="s">
        <v>54</v>
      </c>
      <c r="J8716" s="13"/>
      <c r="K8716" s="13" t="s">
        <v>27</v>
      </c>
      <c r="L8716" s="12">
        <f t="shared" ca="1" si="1219"/>
        <v>1.9339279168922254</v>
      </c>
      <c r="M8716" s="101">
        <f t="shared" ca="1" si="1220"/>
        <v>6.1228157848807856E-2</v>
      </c>
      <c r="N8716" s="101">
        <f t="shared" ca="1" si="1218"/>
        <v>1114.6542365124569</v>
      </c>
      <c r="O8716" s="101">
        <f t="shared" ca="1" si="1221"/>
        <v>6.1228157848807856E-2</v>
      </c>
      <c r="Q8716" s="12">
        <f t="shared" ca="1" si="1222"/>
        <v>5.6000000000000005</v>
      </c>
      <c r="R8716" s="101">
        <f t="shared" ca="1" si="1223"/>
        <v>0.31033300183507317</v>
      </c>
      <c r="S8716" s="13"/>
      <c r="T8716" s="101">
        <f t="shared" ca="1" si="1224"/>
        <v>0</v>
      </c>
      <c r="U8716" s="101">
        <f t="shared" si="1225"/>
        <v>0</v>
      </c>
      <c r="V8716" s="101">
        <f t="shared" ca="1" si="1226"/>
        <v>81.439103085148318</v>
      </c>
    </row>
    <row r="8717" spans="2:22" x14ac:dyDescent="0.3">
      <c r="B8717" s="13">
        <v>2023</v>
      </c>
      <c r="C8717" s="13">
        <v>12</v>
      </c>
      <c r="D8717" s="13">
        <v>27</v>
      </c>
      <c r="E8717" s="83" t="s">
        <v>460</v>
      </c>
      <c r="F8717" s="13">
        <v>4</v>
      </c>
      <c r="G8717" s="13">
        <v>14</v>
      </c>
      <c r="H8717" s="13" t="s">
        <v>70</v>
      </c>
      <c r="I8717" s="13" t="s">
        <v>54</v>
      </c>
      <c r="J8717" s="13"/>
      <c r="K8717" s="13" t="s">
        <v>27</v>
      </c>
      <c r="L8717" s="12">
        <f t="shared" ca="1" si="1219"/>
        <v>1.432412393082884</v>
      </c>
      <c r="M8717" s="101">
        <f t="shared" ca="1" si="1220"/>
        <v>4.5350176365004109E-2</v>
      </c>
      <c r="N8717" s="101">
        <f t="shared" ca="1" si="1218"/>
        <v>1114.6542365124569</v>
      </c>
      <c r="O8717" s="101">
        <f t="shared" ca="1" si="1221"/>
        <v>4.5350176365004109E-2</v>
      </c>
      <c r="Q8717" s="12">
        <f t="shared" ca="1" si="1222"/>
        <v>5.6000000000000005</v>
      </c>
      <c r="R8717" s="101">
        <f t="shared" ca="1" si="1223"/>
        <v>0.35278629092553393</v>
      </c>
      <c r="S8717" s="13"/>
      <c r="T8717" s="101">
        <f t="shared" ca="1" si="1224"/>
        <v>0</v>
      </c>
      <c r="U8717" s="101">
        <f t="shared" si="1225"/>
        <v>0</v>
      </c>
      <c r="V8717" s="101">
        <f t="shared" ca="1" si="1226"/>
        <v>80.733530503297246</v>
      </c>
    </row>
    <row r="8718" spans="2:22" x14ac:dyDescent="0.3">
      <c r="B8718" s="13">
        <v>2023</v>
      </c>
      <c r="C8718" s="13">
        <v>12</v>
      </c>
      <c r="D8718" s="13">
        <v>27</v>
      </c>
      <c r="E8718" s="83" t="s">
        <v>460</v>
      </c>
      <c r="F8718" s="13">
        <v>4</v>
      </c>
      <c r="G8718" s="13">
        <v>15</v>
      </c>
      <c r="H8718" s="13" t="s">
        <v>70</v>
      </c>
      <c r="I8718" s="13" t="s">
        <v>54</v>
      </c>
      <c r="J8718" s="13"/>
      <c r="K8718" s="13" t="s">
        <v>27</v>
      </c>
      <c r="L8718" s="12">
        <f t="shared" ca="1" si="1219"/>
        <v>1.0280406706277112</v>
      </c>
      <c r="M8718" s="101">
        <f t="shared" ca="1" si="1220"/>
        <v>3.2547767632073336E-2</v>
      </c>
      <c r="N8718" s="101">
        <f t="shared" ca="1" si="1218"/>
        <v>1114.6542365124569</v>
      </c>
      <c r="O8718" s="101">
        <f t="shared" ca="1" si="1221"/>
        <v>3.2547767632073336E-2</v>
      </c>
      <c r="Q8718" s="12">
        <f t="shared" ca="1" si="1222"/>
        <v>5.6000000000000005</v>
      </c>
      <c r="R8718" s="101">
        <f t="shared" ca="1" si="1223"/>
        <v>0.38701635723136429</v>
      </c>
      <c r="S8718" s="13"/>
      <c r="T8718" s="101">
        <f t="shared" ca="1" si="1224"/>
        <v>0</v>
      </c>
      <c r="U8718" s="101">
        <f t="shared" si="1225"/>
        <v>0</v>
      </c>
      <c r="V8718" s="101">
        <f t="shared" ca="1" si="1226"/>
        <v>79.959497788834526</v>
      </c>
    </row>
    <row r="8719" spans="2:22" x14ac:dyDescent="0.3">
      <c r="B8719" s="13">
        <v>2023</v>
      </c>
      <c r="C8719" s="13">
        <v>12</v>
      </c>
      <c r="D8719" s="13">
        <v>27</v>
      </c>
      <c r="E8719" s="83" t="s">
        <v>460</v>
      </c>
      <c r="F8719" s="13">
        <v>4</v>
      </c>
      <c r="G8719" s="13">
        <v>16</v>
      </c>
      <c r="H8719" s="13" t="s">
        <v>71</v>
      </c>
      <c r="I8719" s="13" t="s">
        <v>54</v>
      </c>
      <c r="J8719" s="13"/>
      <c r="K8719" s="13" t="s">
        <v>27</v>
      </c>
      <c r="L8719" s="12">
        <f t="shared" ca="1" si="1219"/>
        <v>1.4013961767496423</v>
      </c>
      <c r="M8719" s="101">
        <f t="shared" ca="1" si="1220"/>
        <v>0.12207562095666136</v>
      </c>
      <c r="N8719" s="101">
        <f t="shared" ca="1" si="1218"/>
        <v>1114.9308954743503</v>
      </c>
      <c r="O8719" s="101">
        <f t="shared" ca="1" si="1221"/>
        <v>0.39498351241688667</v>
      </c>
      <c r="Q8719" s="12">
        <f t="shared" ca="1" si="1222"/>
        <v>0</v>
      </c>
      <c r="R8719" s="101">
        <f t="shared" ca="1" si="1223"/>
        <v>0</v>
      </c>
      <c r="S8719" s="13"/>
      <c r="T8719" s="101">
        <f t="shared" ca="1" si="1224"/>
        <v>0.12207562095666136</v>
      </c>
      <c r="U8719" s="101">
        <f t="shared" ca="1" si="1225"/>
        <v>0.27665896189332523</v>
      </c>
      <c r="V8719" s="101">
        <f t="shared" ca="1" si="1226"/>
        <v>80.358232371684508</v>
      </c>
    </row>
    <row r="8720" spans="2:22" x14ac:dyDescent="0.3">
      <c r="B8720" s="13">
        <v>2023</v>
      </c>
      <c r="C8720" s="13">
        <v>12</v>
      </c>
      <c r="D8720" s="13">
        <v>27</v>
      </c>
      <c r="E8720" s="83" t="s">
        <v>460</v>
      </c>
      <c r="F8720" s="13">
        <v>4</v>
      </c>
      <c r="G8720" s="13">
        <v>17</v>
      </c>
      <c r="H8720" s="13" t="s">
        <v>71</v>
      </c>
      <c r="I8720" s="13" t="s">
        <v>54</v>
      </c>
      <c r="J8720" s="13"/>
      <c r="K8720" s="13" t="s">
        <v>27</v>
      </c>
      <c r="L8720" s="12">
        <f t="shared" ca="1" si="1219"/>
        <v>2.3304934095552459</v>
      </c>
      <c r="M8720" s="101">
        <f t="shared" ca="1" si="1220"/>
        <v>0.20300928090635748</v>
      </c>
      <c r="N8720" s="101">
        <f t="shared" ref="N8720:N8783" ca="1" si="1227">IF(H8720="On-Peak",IF(I8720="Winter",((L8720*$D$48)/60)+N8719,((L8720*$D$47)/60)+N8719),N8719)</f>
        <v>1115.3909737149534</v>
      </c>
      <c r="O8720" s="101">
        <f t="shared" ca="1" si="1221"/>
        <v>0.65684956748314605</v>
      </c>
      <c r="Q8720" s="12">
        <f t="shared" ca="1" si="1222"/>
        <v>5.6000000000000005</v>
      </c>
      <c r="R8720" s="101">
        <f t="shared" ca="1" si="1223"/>
        <v>0.27676373288114847</v>
      </c>
      <c r="S8720" s="13"/>
      <c r="T8720" s="101">
        <f t="shared" ca="1" si="1224"/>
        <v>0</v>
      </c>
      <c r="U8720" s="101">
        <f t="shared" ca="1" si="1225"/>
        <v>0.46007824060303143</v>
      </c>
      <c r="V8720" s="101">
        <f t="shared" ca="1" si="1226"/>
        <v>80.264783146525247</v>
      </c>
    </row>
    <row r="8721" spans="2:22" x14ac:dyDescent="0.3">
      <c r="B8721" s="13">
        <v>2023</v>
      </c>
      <c r="C8721" s="13">
        <v>12</v>
      </c>
      <c r="D8721" s="13">
        <v>27</v>
      </c>
      <c r="E8721" s="83" t="s">
        <v>460</v>
      </c>
      <c r="F8721" s="13">
        <v>4</v>
      </c>
      <c r="G8721" s="13">
        <v>18</v>
      </c>
      <c r="H8721" s="13" t="s">
        <v>71</v>
      </c>
      <c r="I8721" s="13" t="s">
        <v>54</v>
      </c>
      <c r="J8721" s="13"/>
      <c r="K8721" s="13" t="s">
        <v>27</v>
      </c>
      <c r="L8721" s="12">
        <f t="shared" ca="1" si="1219"/>
        <v>2.1674970957509374</v>
      </c>
      <c r="M8721" s="101">
        <f t="shared" ca="1" si="1220"/>
        <v>0.18881067201086418</v>
      </c>
      <c r="N8721" s="101">
        <f t="shared" ca="1" si="1227"/>
        <v>1115.8188737666062</v>
      </c>
      <c r="O8721" s="101">
        <f t="shared" ca="1" si="1221"/>
        <v>0.61090905643740168</v>
      </c>
      <c r="Q8721" s="12">
        <f t="shared" ca="1" si="1222"/>
        <v>0</v>
      </c>
      <c r="R8721" s="101">
        <f t="shared" ca="1" si="1223"/>
        <v>0</v>
      </c>
      <c r="S8721" s="13"/>
      <c r="T8721" s="101">
        <f t="shared" ca="1" si="1224"/>
        <v>0.18881067201086418</v>
      </c>
      <c r="U8721" s="101">
        <f t="shared" ca="1" si="1225"/>
        <v>0.4279000516528309</v>
      </c>
      <c r="V8721" s="101">
        <f t="shared" ca="1" si="1226"/>
        <v>80.881493870188933</v>
      </c>
    </row>
    <row r="8722" spans="2:22" x14ac:dyDescent="0.3">
      <c r="B8722" s="13">
        <v>2023</v>
      </c>
      <c r="C8722" s="13">
        <v>12</v>
      </c>
      <c r="D8722" s="13">
        <v>27</v>
      </c>
      <c r="E8722" s="83" t="s">
        <v>460</v>
      </c>
      <c r="F8722" s="13">
        <v>4</v>
      </c>
      <c r="G8722" s="13">
        <v>19</v>
      </c>
      <c r="H8722" s="13" t="s">
        <v>71</v>
      </c>
      <c r="I8722" s="13" t="s">
        <v>54</v>
      </c>
      <c r="J8722" s="13"/>
      <c r="K8722" s="13" t="s">
        <v>27</v>
      </c>
      <c r="L8722" s="12">
        <f t="shared" ca="1" si="1219"/>
        <v>2.0428902714841821</v>
      </c>
      <c r="M8722" s="101">
        <f t="shared" ca="1" si="1220"/>
        <v>0.17795617154898713</v>
      </c>
      <c r="N8722" s="101">
        <f t="shared" ca="1" si="1227"/>
        <v>1116.2221743543685</v>
      </c>
      <c r="O8722" s="101">
        <f t="shared" ca="1" si="1221"/>
        <v>0.57578862301781675</v>
      </c>
      <c r="Q8722" s="12">
        <f t="shared" ca="1" si="1222"/>
        <v>0</v>
      </c>
      <c r="R8722" s="101">
        <f t="shared" ca="1" si="1223"/>
        <v>0</v>
      </c>
      <c r="S8722" s="13"/>
      <c r="T8722" s="101">
        <f t="shared" ca="1" si="1224"/>
        <v>0.17795617154898713</v>
      </c>
      <c r="U8722" s="101">
        <f t="shared" ca="1" si="1225"/>
        <v>0.40330058776216898</v>
      </c>
      <c r="V8722" s="101">
        <f t="shared" ca="1" si="1226"/>
        <v>81.462750629500093</v>
      </c>
    </row>
    <row r="8723" spans="2:22" x14ac:dyDescent="0.3">
      <c r="B8723" s="13">
        <v>2023</v>
      </c>
      <c r="C8723" s="13">
        <v>12</v>
      </c>
      <c r="D8723" s="13">
        <v>27</v>
      </c>
      <c r="E8723" s="83" t="s">
        <v>460</v>
      </c>
      <c r="F8723" s="13">
        <v>4</v>
      </c>
      <c r="G8723" s="13">
        <v>20</v>
      </c>
      <c r="H8723" s="13" t="s">
        <v>69</v>
      </c>
      <c r="I8723" s="13" t="s">
        <v>54</v>
      </c>
      <c r="J8723" s="13"/>
      <c r="K8723" s="13" t="s">
        <v>27</v>
      </c>
      <c r="L8723" s="12">
        <f t="shared" ca="1" si="1219"/>
        <v>2.5410955498989587</v>
      </c>
      <c r="M8723" s="101">
        <f t="shared" ca="1" si="1220"/>
        <v>0.13383950261317815</v>
      </c>
      <c r="N8723" s="101">
        <f t="shared" ca="1" si="1227"/>
        <v>1116.2221743543685</v>
      </c>
      <c r="O8723" s="101">
        <f t="shared" ca="1" si="1221"/>
        <v>0.27418420983409764</v>
      </c>
      <c r="Q8723" s="12">
        <f t="shared" ca="1" si="1222"/>
        <v>0</v>
      </c>
      <c r="R8723" s="101">
        <f t="shared" ca="1" si="1223"/>
        <v>0</v>
      </c>
      <c r="S8723" s="13"/>
      <c r="T8723" s="101">
        <f t="shared" ca="1" si="1224"/>
        <v>0.13383950261317815</v>
      </c>
      <c r="U8723" s="101">
        <f t="shared" si="1225"/>
        <v>0</v>
      </c>
      <c r="V8723" s="101">
        <f t="shared" ca="1" si="1226"/>
        <v>81.596590132113278</v>
      </c>
    </row>
    <row r="8724" spans="2:22" x14ac:dyDescent="0.3">
      <c r="B8724" s="13">
        <v>2023</v>
      </c>
      <c r="C8724" s="13">
        <v>12</v>
      </c>
      <c r="D8724" s="13">
        <v>27</v>
      </c>
      <c r="E8724" s="83" t="s">
        <v>460</v>
      </c>
      <c r="F8724" s="13">
        <v>4</v>
      </c>
      <c r="G8724" s="13">
        <v>21</v>
      </c>
      <c r="H8724" s="13" t="s">
        <v>69</v>
      </c>
      <c r="I8724" s="13" t="s">
        <v>54</v>
      </c>
      <c r="J8724" s="13"/>
      <c r="K8724" s="13" t="s">
        <v>27</v>
      </c>
      <c r="L8724" s="12">
        <f t="shared" ca="1" si="1219"/>
        <v>2.0728912406871922</v>
      </c>
      <c r="M8724" s="101">
        <f t="shared" ca="1" si="1220"/>
        <v>0.10917918164699442</v>
      </c>
      <c r="N8724" s="101">
        <f t="shared" ca="1" si="1227"/>
        <v>1116.2221743543685</v>
      </c>
      <c r="O8724" s="101">
        <f t="shared" ca="1" si="1221"/>
        <v>0.22366496487014803</v>
      </c>
      <c r="Q8724" s="12">
        <f t="shared" ca="1" si="1222"/>
        <v>0</v>
      </c>
      <c r="R8724" s="101">
        <f t="shared" ca="1" si="1223"/>
        <v>0</v>
      </c>
      <c r="S8724" s="13"/>
      <c r="T8724" s="101">
        <f t="shared" ca="1" si="1224"/>
        <v>0.10917918164699442</v>
      </c>
      <c r="U8724" s="101">
        <f t="shared" si="1225"/>
        <v>0</v>
      </c>
      <c r="V8724" s="101">
        <f t="shared" ca="1" si="1226"/>
        <v>81.705769313760271</v>
      </c>
    </row>
    <row r="8725" spans="2:22" x14ac:dyDescent="0.3">
      <c r="B8725" s="13">
        <v>2023</v>
      </c>
      <c r="C8725" s="13">
        <v>12</v>
      </c>
      <c r="D8725" s="13">
        <v>27</v>
      </c>
      <c r="E8725" s="83" t="s">
        <v>460</v>
      </c>
      <c r="F8725" s="13">
        <v>4</v>
      </c>
      <c r="G8725" s="13">
        <v>22</v>
      </c>
      <c r="H8725" s="13" t="s">
        <v>69</v>
      </c>
      <c r="I8725" s="13" t="s">
        <v>54</v>
      </c>
      <c r="J8725" s="13"/>
      <c r="K8725" s="13" t="s">
        <v>27</v>
      </c>
      <c r="L8725" s="12">
        <f t="shared" ca="1" si="1219"/>
        <v>2.9175660399594046</v>
      </c>
      <c r="M8725" s="101">
        <f t="shared" ca="1" si="1220"/>
        <v>0.15366820332466186</v>
      </c>
      <c r="N8725" s="101">
        <f t="shared" ca="1" si="1227"/>
        <v>1116.2221743543685</v>
      </c>
      <c r="O8725" s="101">
        <f t="shared" ca="1" si="1221"/>
        <v>0.31480537571161976</v>
      </c>
      <c r="Q8725" s="12">
        <f t="shared" ca="1" si="1222"/>
        <v>0</v>
      </c>
      <c r="R8725" s="101">
        <f t="shared" ca="1" si="1223"/>
        <v>0</v>
      </c>
      <c r="S8725" s="13"/>
      <c r="T8725" s="101">
        <f t="shared" ca="1" si="1224"/>
        <v>0.15366820332466186</v>
      </c>
      <c r="U8725" s="101">
        <f t="shared" si="1225"/>
        <v>0</v>
      </c>
      <c r="V8725" s="101">
        <f t="shared" ca="1" si="1226"/>
        <v>81.859437517084928</v>
      </c>
    </row>
    <row r="8726" spans="2:22" x14ac:dyDescent="0.3">
      <c r="B8726" s="13">
        <v>2023</v>
      </c>
      <c r="C8726" s="13">
        <v>12</v>
      </c>
      <c r="D8726" s="13">
        <v>27</v>
      </c>
      <c r="E8726" s="83" t="s">
        <v>460</v>
      </c>
      <c r="F8726" s="13">
        <v>4</v>
      </c>
      <c r="G8726" s="13">
        <v>23</v>
      </c>
      <c r="H8726" s="13" t="s">
        <v>69</v>
      </c>
      <c r="I8726" s="13" t="s">
        <v>54</v>
      </c>
      <c r="J8726" s="13"/>
      <c r="K8726" s="13" t="s">
        <v>27</v>
      </c>
      <c r="L8726" s="12">
        <f t="shared" ca="1" si="1219"/>
        <v>1.7318843983191232</v>
      </c>
      <c r="M8726" s="101">
        <f t="shared" ca="1" si="1220"/>
        <v>9.1218351259468228E-2</v>
      </c>
      <c r="N8726" s="101">
        <f t="shared" ca="1" si="1227"/>
        <v>1116.2221743543685</v>
      </c>
      <c r="O8726" s="101">
        <f t="shared" ca="1" si="1221"/>
        <v>0.18687032657863339</v>
      </c>
      <c r="Q8726" s="12">
        <f t="shared" ca="1" si="1222"/>
        <v>0</v>
      </c>
      <c r="R8726" s="101">
        <f t="shared" ca="1" si="1223"/>
        <v>0</v>
      </c>
      <c r="S8726" s="13"/>
      <c r="T8726" s="101">
        <f t="shared" ca="1" si="1224"/>
        <v>9.1218351259468228E-2</v>
      </c>
      <c r="U8726" s="101">
        <f t="shared" si="1225"/>
        <v>0</v>
      </c>
      <c r="V8726" s="101">
        <f t="shared" ca="1" si="1226"/>
        <v>81.950655868344398</v>
      </c>
    </row>
    <row r="8727" spans="2:22" x14ac:dyDescent="0.3">
      <c r="B8727" s="13">
        <v>2023</v>
      </c>
      <c r="C8727" s="13">
        <v>12</v>
      </c>
      <c r="D8727" s="13">
        <v>28</v>
      </c>
      <c r="E8727" s="83" t="s">
        <v>461</v>
      </c>
      <c r="F8727" s="13">
        <v>5</v>
      </c>
      <c r="G8727" s="13">
        <v>0</v>
      </c>
      <c r="H8727" s="13" t="s">
        <v>69</v>
      </c>
      <c r="I8727" s="13" t="s">
        <v>54</v>
      </c>
      <c r="J8727" s="13"/>
      <c r="K8727" s="13" t="s">
        <v>27</v>
      </c>
      <c r="L8727" s="12">
        <f t="shared" ca="1" si="1219"/>
        <v>2.411708871886197</v>
      </c>
      <c r="M8727" s="101">
        <f t="shared" ca="1" si="1220"/>
        <v>0.12702470628224599</v>
      </c>
      <c r="N8727" s="101">
        <f t="shared" ca="1" si="1227"/>
        <v>1116.2221743543685</v>
      </c>
      <c r="O8727" s="101">
        <f t="shared" ca="1" si="1221"/>
        <v>0.26022338727652067</v>
      </c>
      <c r="Q8727" s="12">
        <f t="shared" ca="1" si="1222"/>
        <v>0</v>
      </c>
      <c r="R8727" s="101">
        <f t="shared" ca="1" si="1223"/>
        <v>0</v>
      </c>
      <c r="S8727" s="13"/>
      <c r="T8727" s="101">
        <f t="shared" ca="1" si="1224"/>
        <v>0.12702470628224599</v>
      </c>
      <c r="U8727" s="101">
        <f t="shared" si="1225"/>
        <v>0</v>
      </c>
      <c r="V8727" s="101">
        <f t="shared" ca="1" si="1226"/>
        <v>82.07768057462664</v>
      </c>
    </row>
    <row r="8728" spans="2:22" x14ac:dyDescent="0.3">
      <c r="B8728" s="13">
        <v>2023</v>
      </c>
      <c r="C8728" s="13">
        <v>12</v>
      </c>
      <c r="D8728" s="13">
        <v>28</v>
      </c>
      <c r="E8728" s="83" t="s">
        <v>461</v>
      </c>
      <c r="F8728" s="13">
        <v>5</v>
      </c>
      <c r="G8728" s="13">
        <v>1</v>
      </c>
      <c r="H8728" s="13" t="s">
        <v>69</v>
      </c>
      <c r="I8728" s="13" t="s">
        <v>54</v>
      </c>
      <c r="J8728" s="13"/>
      <c r="K8728" s="13" t="s">
        <v>27</v>
      </c>
      <c r="L8728" s="12">
        <f t="shared" ca="1" si="1219"/>
        <v>1.3499046242775756</v>
      </c>
      <c r="M8728" s="101">
        <f t="shared" ca="1" si="1220"/>
        <v>7.1099476560699912E-2</v>
      </c>
      <c r="N8728" s="101">
        <f t="shared" ca="1" si="1227"/>
        <v>1116.2221743543685</v>
      </c>
      <c r="O8728" s="101">
        <f t="shared" ca="1" si="1221"/>
        <v>0.14565470895955041</v>
      </c>
      <c r="Q8728" s="12">
        <f t="shared" ca="1" si="1222"/>
        <v>0</v>
      </c>
      <c r="R8728" s="101">
        <f t="shared" ca="1" si="1223"/>
        <v>0</v>
      </c>
      <c r="S8728" s="13"/>
      <c r="T8728" s="101">
        <f t="shared" ca="1" si="1224"/>
        <v>7.1099476560699912E-2</v>
      </c>
      <c r="U8728" s="101">
        <f t="shared" si="1225"/>
        <v>0</v>
      </c>
      <c r="V8728" s="101">
        <f t="shared" ca="1" si="1226"/>
        <v>82.148780051187344</v>
      </c>
    </row>
    <row r="8729" spans="2:22" x14ac:dyDescent="0.3">
      <c r="B8729" s="13">
        <v>2023</v>
      </c>
      <c r="C8729" s="13">
        <v>12</v>
      </c>
      <c r="D8729" s="13">
        <v>28</v>
      </c>
      <c r="E8729" s="83" t="s">
        <v>461</v>
      </c>
      <c r="F8729" s="13">
        <v>5</v>
      </c>
      <c r="G8729" s="13">
        <v>2</v>
      </c>
      <c r="H8729" s="13" t="s">
        <v>69</v>
      </c>
      <c r="I8729" s="13" t="s">
        <v>54</v>
      </c>
      <c r="J8729" s="13"/>
      <c r="K8729" s="13" t="s">
        <v>27</v>
      </c>
      <c r="L8729" s="12">
        <f t="shared" ca="1" si="1219"/>
        <v>1.236862603901453</v>
      </c>
      <c r="M8729" s="101">
        <f t="shared" ca="1" si="1220"/>
        <v>6.5145553347489532E-2</v>
      </c>
      <c r="N8729" s="101">
        <f t="shared" ca="1" si="1227"/>
        <v>1116.2221743543685</v>
      </c>
      <c r="O8729" s="101">
        <f t="shared" ca="1" si="1221"/>
        <v>0.13345747496096677</v>
      </c>
      <c r="Q8729" s="12">
        <f t="shared" ca="1" si="1222"/>
        <v>0</v>
      </c>
      <c r="R8729" s="101">
        <f t="shared" ca="1" si="1223"/>
        <v>0</v>
      </c>
      <c r="S8729" s="13"/>
      <c r="T8729" s="101">
        <f t="shared" ca="1" si="1224"/>
        <v>6.5145553347489532E-2</v>
      </c>
      <c r="U8729" s="101">
        <f t="shared" si="1225"/>
        <v>0</v>
      </c>
      <c r="V8729" s="101">
        <f t="shared" ca="1" si="1226"/>
        <v>82.213925604534836</v>
      </c>
    </row>
    <row r="8730" spans="2:22" x14ac:dyDescent="0.3">
      <c r="B8730" s="13">
        <v>2023</v>
      </c>
      <c r="C8730" s="13">
        <v>12</v>
      </c>
      <c r="D8730" s="13">
        <v>28</v>
      </c>
      <c r="E8730" s="83" t="s">
        <v>461</v>
      </c>
      <c r="F8730" s="13">
        <v>5</v>
      </c>
      <c r="G8730" s="13">
        <v>3</v>
      </c>
      <c r="H8730" s="13" t="s">
        <v>69</v>
      </c>
      <c r="I8730" s="13" t="s">
        <v>54</v>
      </c>
      <c r="J8730" s="13"/>
      <c r="K8730" s="13" t="s">
        <v>27</v>
      </c>
      <c r="L8730" s="12">
        <f t="shared" ca="1" si="1219"/>
        <v>1.2236500718299868</v>
      </c>
      <c r="M8730" s="101">
        <f t="shared" ca="1" si="1220"/>
        <v>6.4449649283285407E-2</v>
      </c>
      <c r="N8730" s="101">
        <f t="shared" ca="1" si="1227"/>
        <v>1116.2221743543685</v>
      </c>
      <c r="O8730" s="101">
        <f t="shared" ca="1" si="1221"/>
        <v>0.13203184275045557</v>
      </c>
      <c r="Q8730" s="12">
        <f t="shared" ca="1" si="1222"/>
        <v>0</v>
      </c>
      <c r="R8730" s="101">
        <f t="shared" ca="1" si="1223"/>
        <v>0</v>
      </c>
      <c r="S8730" s="13"/>
      <c r="T8730" s="101">
        <f t="shared" ca="1" si="1224"/>
        <v>6.4449649283285407E-2</v>
      </c>
      <c r="U8730" s="101">
        <f t="shared" si="1225"/>
        <v>0</v>
      </c>
      <c r="V8730" s="101">
        <f t="shared" ca="1" si="1226"/>
        <v>82.278375253818126</v>
      </c>
    </row>
    <row r="8731" spans="2:22" x14ac:dyDescent="0.3">
      <c r="B8731" s="13">
        <v>2023</v>
      </c>
      <c r="C8731" s="13">
        <v>12</v>
      </c>
      <c r="D8731" s="13">
        <v>28</v>
      </c>
      <c r="E8731" s="83" t="s">
        <v>461</v>
      </c>
      <c r="F8731" s="13">
        <v>5</v>
      </c>
      <c r="G8731" s="13">
        <v>4</v>
      </c>
      <c r="H8731" s="13" t="s">
        <v>69</v>
      </c>
      <c r="I8731" s="13" t="s">
        <v>54</v>
      </c>
      <c r="J8731" s="13"/>
      <c r="K8731" s="13" t="s">
        <v>27</v>
      </c>
      <c r="L8731" s="12">
        <f t="shared" ca="1" si="1219"/>
        <v>1.108940543551574</v>
      </c>
      <c r="M8731" s="101">
        <f t="shared" ca="1" si="1220"/>
        <v>5.8407898428861404E-2</v>
      </c>
      <c r="N8731" s="101">
        <f t="shared" ca="1" si="1227"/>
        <v>1116.2221743543685</v>
      </c>
      <c r="O8731" s="101">
        <f t="shared" ca="1" si="1221"/>
        <v>0.11965468464921483</v>
      </c>
      <c r="Q8731" s="12">
        <f t="shared" ca="1" si="1222"/>
        <v>0</v>
      </c>
      <c r="R8731" s="101">
        <f t="shared" ca="1" si="1223"/>
        <v>0</v>
      </c>
      <c r="S8731" s="13"/>
      <c r="T8731" s="101">
        <f t="shared" ca="1" si="1224"/>
        <v>5.8407898428861404E-2</v>
      </c>
      <c r="U8731" s="101">
        <f t="shared" si="1225"/>
        <v>0</v>
      </c>
      <c r="V8731" s="101">
        <f t="shared" ca="1" si="1226"/>
        <v>82.336783152246994</v>
      </c>
    </row>
    <row r="8732" spans="2:22" x14ac:dyDescent="0.3">
      <c r="B8732" s="13">
        <v>2023</v>
      </c>
      <c r="C8732" s="13">
        <v>12</v>
      </c>
      <c r="D8732" s="13">
        <v>28</v>
      </c>
      <c r="E8732" s="83" t="s">
        <v>461</v>
      </c>
      <c r="F8732" s="13">
        <v>5</v>
      </c>
      <c r="G8732" s="13">
        <v>5</v>
      </c>
      <c r="H8732" s="13" t="s">
        <v>69</v>
      </c>
      <c r="I8732" s="13" t="s">
        <v>54</v>
      </c>
      <c r="J8732" s="13"/>
      <c r="K8732" s="13" t="s">
        <v>27</v>
      </c>
      <c r="L8732" s="12">
        <f t="shared" ca="1" si="1219"/>
        <v>1.1195144673718003</v>
      </c>
      <c r="M8732" s="101">
        <f t="shared" ca="1" si="1220"/>
        <v>5.8964826996472722E-2</v>
      </c>
      <c r="N8732" s="101">
        <f t="shared" ca="1" si="1227"/>
        <v>1116.2221743543685</v>
      </c>
      <c r="O8732" s="101">
        <f t="shared" ca="1" si="1221"/>
        <v>0.12079561102941724</v>
      </c>
      <c r="Q8732" s="12">
        <f t="shared" ca="1" si="1222"/>
        <v>0</v>
      </c>
      <c r="R8732" s="101">
        <f t="shared" ca="1" si="1223"/>
        <v>0</v>
      </c>
      <c r="S8732" s="13"/>
      <c r="T8732" s="101">
        <f t="shared" ca="1" si="1224"/>
        <v>5.8964826996472722E-2</v>
      </c>
      <c r="U8732" s="101">
        <f t="shared" si="1225"/>
        <v>0</v>
      </c>
      <c r="V8732" s="101">
        <f t="shared" ca="1" si="1226"/>
        <v>82.395747979243467</v>
      </c>
    </row>
    <row r="8733" spans="2:22" x14ac:dyDescent="0.3">
      <c r="B8733" s="13">
        <v>2023</v>
      </c>
      <c r="C8733" s="13">
        <v>12</v>
      </c>
      <c r="D8733" s="13">
        <v>28</v>
      </c>
      <c r="E8733" s="83" t="s">
        <v>461</v>
      </c>
      <c r="F8733" s="13">
        <v>5</v>
      </c>
      <c r="G8733" s="13">
        <v>6</v>
      </c>
      <c r="H8733" s="13" t="s">
        <v>69</v>
      </c>
      <c r="I8733" s="13" t="s">
        <v>54</v>
      </c>
      <c r="J8733" s="13"/>
      <c r="K8733" s="13" t="s">
        <v>27</v>
      </c>
      <c r="L8733" s="12">
        <f t="shared" ca="1" si="1219"/>
        <v>1.2523640501644357</v>
      </c>
      <c r="M8733" s="101">
        <f t="shared" ca="1" si="1220"/>
        <v>6.5962014522160828E-2</v>
      </c>
      <c r="N8733" s="101">
        <f t="shared" ca="1" si="1227"/>
        <v>1116.2221743543685</v>
      </c>
      <c r="O8733" s="101">
        <f t="shared" ca="1" si="1221"/>
        <v>0.13513008101274263</v>
      </c>
      <c r="Q8733" s="12">
        <f t="shared" ca="1" si="1222"/>
        <v>0</v>
      </c>
      <c r="R8733" s="101">
        <f t="shared" ca="1" si="1223"/>
        <v>0</v>
      </c>
      <c r="S8733" s="13"/>
      <c r="T8733" s="101">
        <f t="shared" ca="1" si="1224"/>
        <v>6.5962014522160828E-2</v>
      </c>
      <c r="U8733" s="101">
        <f t="shared" si="1225"/>
        <v>0</v>
      </c>
      <c r="V8733" s="101">
        <f t="shared" ca="1" si="1226"/>
        <v>82.461709993765623</v>
      </c>
    </row>
    <row r="8734" spans="2:22" x14ac:dyDescent="0.3">
      <c r="B8734" s="13">
        <v>2023</v>
      </c>
      <c r="C8734" s="13">
        <v>12</v>
      </c>
      <c r="D8734" s="13">
        <v>28</v>
      </c>
      <c r="E8734" s="83" t="s">
        <v>461</v>
      </c>
      <c r="F8734" s="13">
        <v>5</v>
      </c>
      <c r="G8734" s="13">
        <v>7</v>
      </c>
      <c r="H8734" s="13" t="s">
        <v>69</v>
      </c>
      <c r="I8734" s="13" t="s">
        <v>54</v>
      </c>
      <c r="J8734" s="13"/>
      <c r="K8734" s="13" t="s">
        <v>27</v>
      </c>
      <c r="L8734" s="12">
        <f t="shared" ca="1" si="1219"/>
        <v>1.1940326373450785</v>
      </c>
      <c r="M8734" s="101">
        <f t="shared" ca="1" si="1220"/>
        <v>6.288969900896528E-2</v>
      </c>
      <c r="N8734" s="101">
        <f t="shared" ca="1" si="1227"/>
        <v>1116.2221743543685</v>
      </c>
      <c r="O8734" s="101">
        <f t="shared" ca="1" si="1221"/>
        <v>0.12883612156953397</v>
      </c>
      <c r="Q8734" s="12">
        <f t="shared" ca="1" si="1222"/>
        <v>3.1119141572403644</v>
      </c>
      <c r="R8734" s="101">
        <f t="shared" ca="1" si="1223"/>
        <v>0.16234867065913597</v>
      </c>
      <c r="S8734" s="13"/>
      <c r="T8734" s="101">
        <f t="shared" ca="1" si="1224"/>
        <v>0</v>
      </c>
      <c r="U8734" s="101">
        <f t="shared" si="1225"/>
        <v>0</v>
      </c>
      <c r="V8734" s="101">
        <f t="shared" ca="1" si="1226"/>
        <v>82.137012652447339</v>
      </c>
    </row>
    <row r="8735" spans="2:22" x14ac:dyDescent="0.3">
      <c r="B8735" s="13">
        <v>2023</v>
      </c>
      <c r="C8735" s="13">
        <v>12</v>
      </c>
      <c r="D8735" s="13">
        <v>28</v>
      </c>
      <c r="E8735" s="83" t="s">
        <v>461</v>
      </c>
      <c r="F8735" s="13">
        <v>5</v>
      </c>
      <c r="G8735" s="13">
        <v>8</v>
      </c>
      <c r="H8735" s="13" t="s">
        <v>69</v>
      </c>
      <c r="I8735" s="13" t="s">
        <v>54</v>
      </c>
      <c r="J8735" s="13"/>
      <c r="K8735" s="13" t="s">
        <v>27</v>
      </c>
      <c r="L8735" s="12">
        <f t="shared" ca="1" si="1219"/>
        <v>1.3655142691854441</v>
      </c>
      <c r="M8735" s="101">
        <f t="shared" ca="1" si="1220"/>
        <v>7.192163655799734E-2</v>
      </c>
      <c r="N8735" s="101">
        <f t="shared" ca="1" si="1227"/>
        <v>1116.2221743543685</v>
      </c>
      <c r="O8735" s="101">
        <f t="shared" ca="1" si="1221"/>
        <v>0.14733898964510941</v>
      </c>
      <c r="Q8735" s="12">
        <f t="shared" ca="1" si="1222"/>
        <v>0.54261138904742867</v>
      </c>
      <c r="R8735" s="101">
        <f t="shared" ca="1" si="1223"/>
        <v>0</v>
      </c>
      <c r="S8735" s="13"/>
      <c r="T8735" s="101">
        <f t="shared" ca="1" si="1224"/>
        <v>4.3342294696869274E-2</v>
      </c>
      <c r="U8735" s="101">
        <f t="shared" si="1225"/>
        <v>0</v>
      </c>
      <c r="V8735" s="101">
        <f t="shared" ca="1" si="1226"/>
        <v>82.18035494714421</v>
      </c>
    </row>
    <row r="8736" spans="2:22" x14ac:dyDescent="0.3">
      <c r="B8736" s="13">
        <v>2023</v>
      </c>
      <c r="C8736" s="13">
        <v>12</v>
      </c>
      <c r="D8736" s="13">
        <v>28</v>
      </c>
      <c r="E8736" s="83" t="s">
        <v>461</v>
      </c>
      <c r="F8736" s="13">
        <v>5</v>
      </c>
      <c r="G8736" s="13">
        <v>9</v>
      </c>
      <c r="H8736" s="13" t="s">
        <v>69</v>
      </c>
      <c r="I8736" s="13" t="s">
        <v>54</v>
      </c>
      <c r="J8736" s="13"/>
      <c r="K8736" s="13" t="s">
        <v>27</v>
      </c>
      <c r="L8736" s="12">
        <f t="shared" ca="1" si="1219"/>
        <v>1.3219100851976715</v>
      </c>
      <c r="M8736" s="101">
        <f t="shared" ca="1" si="1220"/>
        <v>6.9625004187361367E-2</v>
      </c>
      <c r="N8736" s="101">
        <f t="shared" ca="1" si="1227"/>
        <v>1116.2221743543685</v>
      </c>
      <c r="O8736" s="101">
        <f t="shared" ca="1" si="1221"/>
        <v>0.14263409819282874</v>
      </c>
      <c r="Q8736" s="12">
        <f t="shared" ca="1" si="1222"/>
        <v>5.6000000000000005</v>
      </c>
      <c r="R8736" s="101">
        <f t="shared" ca="1" si="1223"/>
        <v>0.36214031128801721</v>
      </c>
      <c r="S8736" s="13"/>
      <c r="T8736" s="101">
        <f t="shared" ca="1" si="1224"/>
        <v>0</v>
      </c>
      <c r="U8736" s="101">
        <f t="shared" si="1225"/>
        <v>0</v>
      </c>
      <c r="V8736" s="101">
        <f t="shared" ca="1" si="1226"/>
        <v>81.456074324568178</v>
      </c>
    </row>
    <row r="8737" spans="2:22" x14ac:dyDescent="0.3">
      <c r="B8737" s="13">
        <v>2023</v>
      </c>
      <c r="C8737" s="13">
        <v>12</v>
      </c>
      <c r="D8737" s="13">
        <v>28</v>
      </c>
      <c r="E8737" s="83" t="s">
        <v>461</v>
      </c>
      <c r="F8737" s="13">
        <v>5</v>
      </c>
      <c r="G8737" s="13">
        <v>10</v>
      </c>
      <c r="H8737" s="13" t="s">
        <v>70</v>
      </c>
      <c r="I8737" s="13" t="s">
        <v>54</v>
      </c>
      <c r="J8737" s="13"/>
      <c r="K8737" s="13" t="s">
        <v>27</v>
      </c>
      <c r="L8737" s="12">
        <f t="shared" ca="1" si="1219"/>
        <v>1.0874115141257241</v>
      </c>
      <c r="M8737" s="101">
        <f t="shared" ca="1" si="1220"/>
        <v>3.4427448537220427E-2</v>
      </c>
      <c r="N8737" s="101">
        <f t="shared" ca="1" si="1227"/>
        <v>1116.2221743543685</v>
      </c>
      <c r="O8737" s="101">
        <f t="shared" ca="1" si="1221"/>
        <v>3.4427448537220427E-2</v>
      </c>
      <c r="Q8737" s="12">
        <f t="shared" ca="1" si="1222"/>
        <v>5.6000000000000005</v>
      </c>
      <c r="R8737" s="101">
        <f t="shared" ca="1" si="1223"/>
        <v>0.38199061532925754</v>
      </c>
      <c r="S8737" s="13"/>
      <c r="T8737" s="101">
        <f t="shared" ca="1" si="1224"/>
        <v>0</v>
      </c>
      <c r="U8737" s="101">
        <f t="shared" si="1225"/>
        <v>0</v>
      </c>
      <c r="V8737" s="101">
        <f t="shared" ca="1" si="1226"/>
        <v>80.692093093909662</v>
      </c>
    </row>
    <row r="8738" spans="2:22" x14ac:dyDescent="0.3">
      <c r="B8738" s="13">
        <v>2023</v>
      </c>
      <c r="C8738" s="13">
        <v>12</v>
      </c>
      <c r="D8738" s="13">
        <v>28</v>
      </c>
      <c r="E8738" s="83" t="s">
        <v>461</v>
      </c>
      <c r="F8738" s="13">
        <v>5</v>
      </c>
      <c r="G8738" s="13">
        <v>11</v>
      </c>
      <c r="H8738" s="13" t="s">
        <v>70</v>
      </c>
      <c r="I8738" s="13" t="s">
        <v>54</v>
      </c>
      <c r="J8738" s="13"/>
      <c r="K8738" s="13" t="s">
        <v>27</v>
      </c>
      <c r="L8738" s="12">
        <f t="shared" ca="1" si="1219"/>
        <v>1.7259323857817361</v>
      </c>
      <c r="M8738" s="101">
        <f t="shared" ca="1" si="1220"/>
        <v>5.4643019333849768E-2</v>
      </c>
      <c r="N8738" s="101">
        <f t="shared" ca="1" si="1227"/>
        <v>1116.2221743543685</v>
      </c>
      <c r="O8738" s="101">
        <f t="shared" ca="1" si="1221"/>
        <v>5.4643019333849768E-2</v>
      </c>
      <c r="Q8738" s="12">
        <f t="shared" ca="1" si="1222"/>
        <v>0</v>
      </c>
      <c r="R8738" s="101">
        <f t="shared" ca="1" si="1223"/>
        <v>0</v>
      </c>
      <c r="S8738" s="13"/>
      <c r="T8738" s="101">
        <f t="shared" ca="1" si="1224"/>
        <v>5.4643019333849768E-2</v>
      </c>
      <c r="U8738" s="101">
        <f t="shared" si="1225"/>
        <v>0</v>
      </c>
      <c r="V8738" s="101">
        <f t="shared" ca="1" si="1226"/>
        <v>80.746736113243514</v>
      </c>
    </row>
    <row r="8739" spans="2:22" x14ac:dyDescent="0.3">
      <c r="B8739" s="13">
        <v>2023</v>
      </c>
      <c r="C8739" s="13">
        <v>12</v>
      </c>
      <c r="D8739" s="13">
        <v>28</v>
      </c>
      <c r="E8739" s="83" t="s">
        <v>461</v>
      </c>
      <c r="F8739" s="13">
        <v>5</v>
      </c>
      <c r="G8739" s="13">
        <v>12</v>
      </c>
      <c r="H8739" s="13" t="s">
        <v>70</v>
      </c>
      <c r="I8739" s="13" t="s">
        <v>54</v>
      </c>
      <c r="J8739" s="13"/>
      <c r="K8739" s="13" t="s">
        <v>27</v>
      </c>
      <c r="L8739" s="12">
        <f t="shared" ca="1" si="1219"/>
        <v>1.922982026103546</v>
      </c>
      <c r="M8739" s="101">
        <f t="shared" ca="1" si="1220"/>
        <v>6.0881610946438264E-2</v>
      </c>
      <c r="N8739" s="101">
        <f t="shared" ca="1" si="1227"/>
        <v>1116.2221743543685</v>
      </c>
      <c r="O8739" s="101">
        <f t="shared" ca="1" si="1221"/>
        <v>6.0881610946438264E-2</v>
      </c>
      <c r="Q8739" s="12">
        <f t="shared" ca="1" si="1222"/>
        <v>5.2414610464265428</v>
      </c>
      <c r="R8739" s="101">
        <f t="shared" ca="1" si="1223"/>
        <v>0.28090924907034165</v>
      </c>
      <c r="S8739" s="13"/>
      <c r="T8739" s="101">
        <f t="shared" ca="1" si="1224"/>
        <v>0</v>
      </c>
      <c r="U8739" s="101">
        <f t="shared" si="1225"/>
        <v>0</v>
      </c>
      <c r="V8739" s="101">
        <f t="shared" ca="1" si="1226"/>
        <v>80.184917615102819</v>
      </c>
    </row>
    <row r="8740" spans="2:22" x14ac:dyDescent="0.3">
      <c r="B8740" s="13">
        <v>2023</v>
      </c>
      <c r="C8740" s="13">
        <v>12</v>
      </c>
      <c r="D8740" s="13">
        <v>28</v>
      </c>
      <c r="E8740" s="83" t="s">
        <v>461</v>
      </c>
      <c r="F8740" s="13">
        <v>5</v>
      </c>
      <c r="G8740" s="13">
        <v>13</v>
      </c>
      <c r="H8740" s="13" t="s">
        <v>70</v>
      </c>
      <c r="I8740" s="13" t="s">
        <v>54</v>
      </c>
      <c r="J8740" s="13"/>
      <c r="K8740" s="13" t="s">
        <v>27</v>
      </c>
      <c r="L8740" s="12">
        <f t="shared" ca="1" si="1219"/>
        <v>1.697372991341072</v>
      </c>
      <c r="M8740" s="101">
        <f t="shared" ca="1" si="1220"/>
        <v>5.3738828905858342E-2</v>
      </c>
      <c r="N8740" s="101">
        <f t="shared" ca="1" si="1227"/>
        <v>1116.2221743543685</v>
      </c>
      <c r="O8740" s="101">
        <f t="shared" ca="1" si="1221"/>
        <v>5.3738828905858342E-2</v>
      </c>
      <c r="Q8740" s="12">
        <f t="shared" ca="1" si="1222"/>
        <v>5.6000000000000005</v>
      </c>
      <c r="R8740" s="101">
        <f t="shared" ca="1" si="1223"/>
        <v>0.33035737628297829</v>
      </c>
      <c r="S8740" s="13"/>
      <c r="T8740" s="101">
        <f t="shared" ca="1" si="1224"/>
        <v>0</v>
      </c>
      <c r="U8740" s="101">
        <f t="shared" si="1225"/>
        <v>0</v>
      </c>
      <c r="V8740" s="101">
        <f t="shared" ca="1" si="1226"/>
        <v>79.524202862536868</v>
      </c>
    </row>
    <row r="8741" spans="2:22" x14ac:dyDescent="0.3">
      <c r="B8741" s="13">
        <v>2023</v>
      </c>
      <c r="C8741" s="13">
        <v>12</v>
      </c>
      <c r="D8741" s="13">
        <v>28</v>
      </c>
      <c r="E8741" s="83" t="s">
        <v>461</v>
      </c>
      <c r="F8741" s="13">
        <v>5</v>
      </c>
      <c r="G8741" s="13">
        <v>14</v>
      </c>
      <c r="H8741" s="13" t="s">
        <v>70</v>
      </c>
      <c r="I8741" s="13" t="s">
        <v>54</v>
      </c>
      <c r="J8741" s="13"/>
      <c r="K8741" s="13" t="s">
        <v>27</v>
      </c>
      <c r="L8741" s="12">
        <f t="shared" ca="1" si="1219"/>
        <v>1.5268585494208222</v>
      </c>
      <c r="M8741" s="101">
        <f t="shared" ca="1" si="1220"/>
        <v>4.834034167466323E-2</v>
      </c>
      <c r="N8741" s="101">
        <f t="shared" ca="1" si="1227"/>
        <v>1116.2221743543685</v>
      </c>
      <c r="O8741" s="101">
        <f t="shared" ca="1" si="1221"/>
        <v>4.834034167466323E-2</v>
      </c>
      <c r="Q8741" s="12">
        <f t="shared" ca="1" si="1222"/>
        <v>5.6000000000000005</v>
      </c>
      <c r="R8741" s="101">
        <f t="shared" ca="1" si="1223"/>
        <v>0.34479142379152744</v>
      </c>
      <c r="S8741" s="13"/>
      <c r="T8741" s="101">
        <f t="shared" ca="1" si="1224"/>
        <v>0</v>
      </c>
      <c r="U8741" s="101">
        <f t="shared" si="1225"/>
        <v>0</v>
      </c>
      <c r="V8741" s="101">
        <f t="shared" ca="1" si="1226"/>
        <v>78.834620014953799</v>
      </c>
    </row>
    <row r="8742" spans="2:22" x14ac:dyDescent="0.3">
      <c r="B8742" s="13">
        <v>2023</v>
      </c>
      <c r="C8742" s="13">
        <v>12</v>
      </c>
      <c r="D8742" s="13">
        <v>28</v>
      </c>
      <c r="E8742" s="83" t="s">
        <v>461</v>
      </c>
      <c r="F8742" s="13">
        <v>5</v>
      </c>
      <c r="G8742" s="13">
        <v>15</v>
      </c>
      <c r="H8742" s="13" t="s">
        <v>70</v>
      </c>
      <c r="I8742" s="13" t="s">
        <v>54</v>
      </c>
      <c r="J8742" s="13"/>
      <c r="K8742" s="13" t="s">
        <v>27</v>
      </c>
      <c r="L8742" s="12">
        <f t="shared" ca="1" si="1219"/>
        <v>1.5753383860762249</v>
      </c>
      <c r="M8742" s="101">
        <f t="shared" ca="1" si="1220"/>
        <v>4.987521330317328E-2</v>
      </c>
      <c r="N8742" s="101">
        <f t="shared" ca="1" si="1227"/>
        <v>1116.2221743543685</v>
      </c>
      <c r="O8742" s="101">
        <f t="shared" ca="1" si="1221"/>
        <v>4.987521330317328E-2</v>
      </c>
      <c r="Q8742" s="12">
        <f t="shared" ca="1" si="1222"/>
        <v>5.6000000000000005</v>
      </c>
      <c r="R8742" s="101">
        <f t="shared" ca="1" si="1223"/>
        <v>0.34068760561864764</v>
      </c>
      <c r="S8742" s="13"/>
      <c r="T8742" s="101">
        <f t="shared" ca="1" si="1224"/>
        <v>0</v>
      </c>
      <c r="U8742" s="101">
        <f t="shared" si="1225"/>
        <v>0</v>
      </c>
      <c r="V8742" s="101">
        <f t="shared" ca="1" si="1226"/>
        <v>78.15324480371649</v>
      </c>
    </row>
    <row r="8743" spans="2:22" x14ac:dyDescent="0.3">
      <c r="B8743" s="13">
        <v>2023</v>
      </c>
      <c r="C8743" s="13">
        <v>12</v>
      </c>
      <c r="D8743" s="13">
        <v>28</v>
      </c>
      <c r="E8743" s="83" t="s">
        <v>461</v>
      </c>
      <c r="F8743" s="13">
        <v>5</v>
      </c>
      <c r="G8743" s="13">
        <v>16</v>
      </c>
      <c r="H8743" s="13" t="s">
        <v>71</v>
      </c>
      <c r="I8743" s="13" t="s">
        <v>54</v>
      </c>
      <c r="J8743" s="13"/>
      <c r="K8743" s="13" t="s">
        <v>27</v>
      </c>
      <c r="L8743" s="12">
        <f t="shared" ca="1" si="1219"/>
        <v>1.4108864097979628</v>
      </c>
      <c r="M8743" s="101">
        <f t="shared" ca="1" si="1220"/>
        <v>0.12290231515750055</v>
      </c>
      <c r="N8743" s="101">
        <f t="shared" ca="1" si="1227"/>
        <v>1116.5007068464361</v>
      </c>
      <c r="O8743" s="101">
        <f t="shared" ca="1" si="1221"/>
        <v>0.39765833460155581</v>
      </c>
      <c r="Q8743" s="12">
        <f t="shared" ca="1" si="1222"/>
        <v>0</v>
      </c>
      <c r="R8743" s="101">
        <f t="shared" ca="1" si="1223"/>
        <v>0</v>
      </c>
      <c r="S8743" s="13"/>
      <c r="T8743" s="101">
        <f t="shared" ca="1" si="1224"/>
        <v>0.12290231515750055</v>
      </c>
      <c r="U8743" s="101">
        <f t="shared" ca="1" si="1225"/>
        <v>0.27853249206761449</v>
      </c>
      <c r="V8743" s="101">
        <f t="shared" ca="1" si="1226"/>
        <v>78.554679610941605</v>
      </c>
    </row>
    <row r="8744" spans="2:22" x14ac:dyDescent="0.3">
      <c r="B8744" s="13">
        <v>2023</v>
      </c>
      <c r="C8744" s="13">
        <v>12</v>
      </c>
      <c r="D8744" s="13">
        <v>28</v>
      </c>
      <c r="E8744" s="83" t="s">
        <v>461</v>
      </c>
      <c r="F8744" s="13">
        <v>5</v>
      </c>
      <c r="G8744" s="13">
        <v>17</v>
      </c>
      <c r="H8744" s="13" t="s">
        <v>71</v>
      </c>
      <c r="I8744" s="13" t="s">
        <v>54</v>
      </c>
      <c r="J8744" s="13"/>
      <c r="K8744" s="13" t="s">
        <v>27</v>
      </c>
      <c r="L8744" s="12">
        <f t="shared" ca="1" si="1219"/>
        <v>2.4811350117781115</v>
      </c>
      <c r="M8744" s="101">
        <f t="shared" ca="1" si="1220"/>
        <v>0.21613167087599131</v>
      </c>
      <c r="N8744" s="101">
        <f t="shared" ca="1" si="1227"/>
        <v>1116.9905242500113</v>
      </c>
      <c r="O8744" s="101">
        <f t="shared" ca="1" si="1221"/>
        <v>0.69930790306966073</v>
      </c>
      <c r="Q8744" s="12">
        <f t="shared" ca="1" si="1222"/>
        <v>5.6000000000000005</v>
      </c>
      <c r="R8744" s="101">
        <f t="shared" ca="1" si="1223"/>
        <v>0.2640119212529829</v>
      </c>
      <c r="S8744" s="13"/>
      <c r="T8744" s="101">
        <f t="shared" ca="1" si="1224"/>
        <v>0</v>
      </c>
      <c r="U8744" s="101">
        <f t="shared" ca="1" si="1225"/>
        <v>0.48981740357519554</v>
      </c>
      <c r="V8744" s="101">
        <f t="shared" ca="1" si="1226"/>
        <v>78.516473172010834</v>
      </c>
    </row>
    <row r="8745" spans="2:22" x14ac:dyDescent="0.3">
      <c r="B8745" s="13">
        <v>2023</v>
      </c>
      <c r="C8745" s="13">
        <v>12</v>
      </c>
      <c r="D8745" s="13">
        <v>28</v>
      </c>
      <c r="E8745" s="83" t="s">
        <v>461</v>
      </c>
      <c r="F8745" s="13">
        <v>5</v>
      </c>
      <c r="G8745" s="13">
        <v>18</v>
      </c>
      <c r="H8745" s="13" t="s">
        <v>71</v>
      </c>
      <c r="I8745" s="13" t="s">
        <v>54</v>
      </c>
      <c r="J8745" s="13"/>
      <c r="K8745" s="13" t="s">
        <v>27</v>
      </c>
      <c r="L8745" s="12">
        <f t="shared" ca="1" si="1219"/>
        <v>2.0990419150570583</v>
      </c>
      <c r="M8745" s="101">
        <f t="shared" ca="1" si="1220"/>
        <v>0.18284754122062036</v>
      </c>
      <c r="N8745" s="101">
        <f t="shared" ca="1" si="1227"/>
        <v>1117.4049101080755</v>
      </c>
      <c r="O8745" s="101">
        <f t="shared" ca="1" si="1221"/>
        <v>0.59161496375883182</v>
      </c>
      <c r="Q8745" s="12">
        <f t="shared" ca="1" si="1222"/>
        <v>0</v>
      </c>
      <c r="R8745" s="101">
        <f t="shared" ca="1" si="1223"/>
        <v>0</v>
      </c>
      <c r="S8745" s="13"/>
      <c r="T8745" s="101">
        <f t="shared" ca="1" si="1224"/>
        <v>0.18284754122062036</v>
      </c>
      <c r="U8745" s="101">
        <f t="shared" ca="1" si="1225"/>
        <v>0.41438585806418093</v>
      </c>
      <c r="V8745" s="101">
        <f t="shared" ca="1" si="1226"/>
        <v>79.113706571295637</v>
      </c>
    </row>
    <row r="8746" spans="2:22" x14ac:dyDescent="0.3">
      <c r="B8746" s="13">
        <v>2023</v>
      </c>
      <c r="C8746" s="13">
        <v>12</v>
      </c>
      <c r="D8746" s="13">
        <v>28</v>
      </c>
      <c r="E8746" s="83" t="s">
        <v>461</v>
      </c>
      <c r="F8746" s="13">
        <v>5</v>
      </c>
      <c r="G8746" s="13">
        <v>19</v>
      </c>
      <c r="H8746" s="13" t="s">
        <v>71</v>
      </c>
      <c r="I8746" s="13" t="s">
        <v>54</v>
      </c>
      <c r="J8746" s="13"/>
      <c r="K8746" s="13" t="s">
        <v>27</v>
      </c>
      <c r="L8746" s="12">
        <f t="shared" ca="1" si="1219"/>
        <v>2.4047508933449335</v>
      </c>
      <c r="M8746" s="101">
        <f t="shared" ca="1" si="1220"/>
        <v>0.20947785031927718</v>
      </c>
      <c r="N8746" s="101">
        <f t="shared" ca="1" si="1227"/>
        <v>1117.8796480136034</v>
      </c>
      <c r="O8746" s="101">
        <f t="shared" ca="1" si="1221"/>
        <v>0.67777903928926952</v>
      </c>
      <c r="Q8746" s="12">
        <f t="shared" ca="1" si="1222"/>
        <v>0</v>
      </c>
      <c r="R8746" s="101">
        <f t="shared" ca="1" si="1223"/>
        <v>0</v>
      </c>
      <c r="S8746" s="13"/>
      <c r="T8746" s="101">
        <f t="shared" ca="1" si="1224"/>
        <v>0.20947785031927718</v>
      </c>
      <c r="U8746" s="101">
        <f t="shared" ca="1" si="1225"/>
        <v>0.47473790552784567</v>
      </c>
      <c r="V8746" s="101">
        <f t="shared" ca="1" si="1226"/>
        <v>79.797922327142757</v>
      </c>
    </row>
    <row r="8747" spans="2:22" x14ac:dyDescent="0.3">
      <c r="B8747" s="13">
        <v>2023</v>
      </c>
      <c r="C8747" s="13">
        <v>12</v>
      </c>
      <c r="D8747" s="13">
        <v>28</v>
      </c>
      <c r="E8747" s="83" t="s">
        <v>461</v>
      </c>
      <c r="F8747" s="13">
        <v>5</v>
      </c>
      <c r="G8747" s="13">
        <v>20</v>
      </c>
      <c r="H8747" s="13" t="s">
        <v>69</v>
      </c>
      <c r="I8747" s="13" t="s">
        <v>54</v>
      </c>
      <c r="J8747" s="13"/>
      <c r="K8747" s="13" t="s">
        <v>27</v>
      </c>
      <c r="L8747" s="12">
        <f t="shared" ca="1" si="1219"/>
        <v>2.6085180847883134</v>
      </c>
      <c r="M8747" s="101">
        <f t="shared" ca="1" si="1220"/>
        <v>0.13739064752580046</v>
      </c>
      <c r="N8747" s="101">
        <f t="shared" ca="1" si="1227"/>
        <v>1117.8796480136034</v>
      </c>
      <c r="O8747" s="101">
        <f t="shared" ca="1" si="1221"/>
        <v>0.28145910134865898</v>
      </c>
      <c r="Q8747" s="12">
        <f t="shared" ca="1" si="1222"/>
        <v>0</v>
      </c>
      <c r="R8747" s="101">
        <f t="shared" ca="1" si="1223"/>
        <v>0</v>
      </c>
      <c r="S8747" s="13"/>
      <c r="T8747" s="101">
        <f t="shared" ca="1" si="1224"/>
        <v>0.13739064752580046</v>
      </c>
      <c r="U8747" s="101">
        <f t="shared" si="1225"/>
        <v>0</v>
      </c>
      <c r="V8747" s="101">
        <f t="shared" ca="1" si="1226"/>
        <v>79.935312974668562</v>
      </c>
    </row>
    <row r="8748" spans="2:22" x14ac:dyDescent="0.3">
      <c r="B8748" s="13">
        <v>2023</v>
      </c>
      <c r="C8748" s="13">
        <v>12</v>
      </c>
      <c r="D8748" s="13">
        <v>28</v>
      </c>
      <c r="E8748" s="83" t="s">
        <v>461</v>
      </c>
      <c r="F8748" s="13">
        <v>5</v>
      </c>
      <c r="G8748" s="13">
        <v>21</v>
      </c>
      <c r="H8748" s="13" t="s">
        <v>69</v>
      </c>
      <c r="I8748" s="13" t="s">
        <v>54</v>
      </c>
      <c r="J8748" s="13"/>
      <c r="K8748" s="13" t="s">
        <v>27</v>
      </c>
      <c r="L8748" s="12">
        <f t="shared" ca="1" si="1219"/>
        <v>2.7954932801888326</v>
      </c>
      <c r="M8748" s="101">
        <f t="shared" ca="1" si="1220"/>
        <v>0.14723863106754581</v>
      </c>
      <c r="N8748" s="101">
        <f t="shared" ca="1" si="1227"/>
        <v>1117.8796480136034</v>
      </c>
      <c r="O8748" s="101">
        <f t="shared" ca="1" si="1221"/>
        <v>0.301633724932375</v>
      </c>
      <c r="Q8748" s="12">
        <f t="shared" ca="1" si="1222"/>
        <v>0</v>
      </c>
      <c r="R8748" s="101">
        <f t="shared" ca="1" si="1223"/>
        <v>0</v>
      </c>
      <c r="S8748" s="13"/>
      <c r="T8748" s="101">
        <f t="shared" ca="1" si="1224"/>
        <v>0.14723863106754581</v>
      </c>
      <c r="U8748" s="101">
        <f t="shared" si="1225"/>
        <v>0</v>
      </c>
      <c r="V8748" s="101">
        <f t="shared" ca="1" si="1226"/>
        <v>80.082551605736114</v>
      </c>
    </row>
    <row r="8749" spans="2:22" x14ac:dyDescent="0.3">
      <c r="B8749" s="13">
        <v>2023</v>
      </c>
      <c r="C8749" s="13">
        <v>12</v>
      </c>
      <c r="D8749" s="13">
        <v>28</v>
      </c>
      <c r="E8749" s="83" t="s">
        <v>461</v>
      </c>
      <c r="F8749" s="13">
        <v>5</v>
      </c>
      <c r="G8749" s="13">
        <v>22</v>
      </c>
      <c r="H8749" s="13" t="s">
        <v>69</v>
      </c>
      <c r="I8749" s="13" t="s">
        <v>54</v>
      </c>
      <c r="J8749" s="13"/>
      <c r="K8749" s="13" t="s">
        <v>27</v>
      </c>
      <c r="L8749" s="12">
        <f t="shared" ca="1" si="1219"/>
        <v>1.9335216792933942</v>
      </c>
      <c r="M8749" s="101">
        <f t="shared" ca="1" si="1220"/>
        <v>0.10183858684838308</v>
      </c>
      <c r="N8749" s="101">
        <f t="shared" ca="1" si="1227"/>
        <v>1117.8796480136034</v>
      </c>
      <c r="O8749" s="101">
        <f t="shared" ca="1" si="1221"/>
        <v>0.20862698919575723</v>
      </c>
      <c r="Q8749" s="12">
        <f t="shared" ca="1" si="1222"/>
        <v>0</v>
      </c>
      <c r="R8749" s="101">
        <f t="shared" ca="1" si="1223"/>
        <v>0</v>
      </c>
      <c r="S8749" s="13"/>
      <c r="T8749" s="101">
        <f t="shared" ca="1" si="1224"/>
        <v>0.10183858684838308</v>
      </c>
      <c r="U8749" s="101">
        <f t="shared" si="1225"/>
        <v>0</v>
      </c>
      <c r="V8749" s="101">
        <f t="shared" ca="1" si="1226"/>
        <v>80.184390192584502</v>
      </c>
    </row>
    <row r="8750" spans="2:22" x14ac:dyDescent="0.3">
      <c r="B8750" s="13">
        <v>2023</v>
      </c>
      <c r="C8750" s="13">
        <v>12</v>
      </c>
      <c r="D8750" s="13">
        <v>28</v>
      </c>
      <c r="E8750" s="83" t="s">
        <v>461</v>
      </c>
      <c r="F8750" s="13">
        <v>5</v>
      </c>
      <c r="G8750" s="13">
        <v>23</v>
      </c>
      <c r="H8750" s="13" t="s">
        <v>69</v>
      </c>
      <c r="I8750" s="13" t="s">
        <v>54</v>
      </c>
      <c r="J8750" s="13"/>
      <c r="K8750" s="13" t="s">
        <v>27</v>
      </c>
      <c r="L8750" s="12">
        <f t="shared" ca="1" si="1219"/>
        <v>2.100875064113759</v>
      </c>
      <c r="M8750" s="101">
        <f t="shared" ca="1" si="1220"/>
        <v>0.11065308962687169</v>
      </c>
      <c r="N8750" s="101">
        <f t="shared" ca="1" si="1227"/>
        <v>1117.8796480136034</v>
      </c>
      <c r="O8750" s="101">
        <f t="shared" ca="1" si="1221"/>
        <v>0.22668441941787459</v>
      </c>
      <c r="Q8750" s="12">
        <f t="shared" ca="1" si="1222"/>
        <v>0</v>
      </c>
      <c r="R8750" s="101">
        <f t="shared" ca="1" si="1223"/>
        <v>0</v>
      </c>
      <c r="S8750" s="13"/>
      <c r="T8750" s="101">
        <f t="shared" ca="1" si="1224"/>
        <v>0.11065308962687169</v>
      </c>
      <c r="U8750" s="101">
        <f t="shared" si="1225"/>
        <v>0</v>
      </c>
      <c r="V8750" s="101">
        <f t="shared" ca="1" si="1226"/>
        <v>80.295043282211367</v>
      </c>
    </row>
    <row r="8751" spans="2:22" x14ac:dyDescent="0.3">
      <c r="B8751" s="13">
        <v>2023</v>
      </c>
      <c r="C8751" s="13">
        <v>12</v>
      </c>
      <c r="D8751" s="13">
        <v>29</v>
      </c>
      <c r="E8751" s="83" t="s">
        <v>462</v>
      </c>
      <c r="F8751" s="13">
        <v>6</v>
      </c>
      <c r="G8751" s="13">
        <v>0</v>
      </c>
      <c r="H8751" s="13" t="s">
        <v>69</v>
      </c>
      <c r="I8751" s="13" t="s">
        <v>54</v>
      </c>
      <c r="J8751" s="13"/>
      <c r="K8751" s="13" t="s">
        <v>28</v>
      </c>
      <c r="L8751" s="12">
        <f t="shared" ca="1" si="1219"/>
        <v>1.8039217813600041</v>
      </c>
      <c r="M8751" s="101">
        <f t="shared" ca="1" si="1220"/>
        <v>9.5012560224231421E-2</v>
      </c>
      <c r="N8751" s="101">
        <f t="shared" ca="1" si="1227"/>
        <v>1117.8796480136034</v>
      </c>
      <c r="O8751" s="101">
        <f t="shared" ca="1" si="1221"/>
        <v>0.19464316020874445</v>
      </c>
      <c r="Q8751" s="12">
        <f t="shared" ca="1" si="1222"/>
        <v>0</v>
      </c>
      <c r="R8751" s="101">
        <f t="shared" ca="1" si="1223"/>
        <v>0</v>
      </c>
      <c r="S8751" s="13"/>
      <c r="T8751" s="101">
        <f t="shared" ca="1" si="1224"/>
        <v>9.5012560224231421E-2</v>
      </c>
      <c r="U8751" s="101">
        <f t="shared" si="1225"/>
        <v>0</v>
      </c>
      <c r="V8751" s="101">
        <f t="shared" ca="1" si="1226"/>
        <v>80.390055842435601</v>
      </c>
    </row>
    <row r="8752" spans="2:22" x14ac:dyDescent="0.3">
      <c r="B8752" s="13">
        <v>2023</v>
      </c>
      <c r="C8752" s="13">
        <v>12</v>
      </c>
      <c r="D8752" s="13">
        <v>29</v>
      </c>
      <c r="E8752" s="83" t="s">
        <v>462</v>
      </c>
      <c r="F8752" s="13">
        <v>6</v>
      </c>
      <c r="G8752" s="13">
        <v>1</v>
      </c>
      <c r="H8752" s="13" t="s">
        <v>69</v>
      </c>
      <c r="I8752" s="13" t="s">
        <v>54</v>
      </c>
      <c r="J8752" s="13"/>
      <c r="K8752" s="13" t="s">
        <v>28</v>
      </c>
      <c r="L8752" s="12">
        <f t="shared" ca="1" si="1219"/>
        <v>1.1606017668048532</v>
      </c>
      <c r="M8752" s="101">
        <f t="shared" ca="1" si="1220"/>
        <v>6.1128895057611619E-2</v>
      </c>
      <c r="N8752" s="101">
        <f t="shared" ca="1" si="1227"/>
        <v>1117.8796480136034</v>
      </c>
      <c r="O8752" s="101">
        <f t="shared" ca="1" si="1221"/>
        <v>0.12522893063824364</v>
      </c>
      <c r="Q8752" s="12">
        <f t="shared" ca="1" si="1222"/>
        <v>0</v>
      </c>
      <c r="R8752" s="101">
        <f t="shared" ca="1" si="1223"/>
        <v>0</v>
      </c>
      <c r="S8752" s="13"/>
      <c r="T8752" s="101">
        <f t="shared" ca="1" si="1224"/>
        <v>6.1128895057611619E-2</v>
      </c>
      <c r="U8752" s="101">
        <f t="shared" si="1225"/>
        <v>0</v>
      </c>
      <c r="V8752" s="101">
        <f t="shared" ca="1" si="1226"/>
        <v>80.451184737493207</v>
      </c>
    </row>
    <row r="8753" spans="2:22" x14ac:dyDescent="0.3">
      <c r="B8753" s="13">
        <v>2023</v>
      </c>
      <c r="C8753" s="13">
        <v>12</v>
      </c>
      <c r="D8753" s="13">
        <v>29</v>
      </c>
      <c r="E8753" s="83" t="s">
        <v>462</v>
      </c>
      <c r="F8753" s="13">
        <v>6</v>
      </c>
      <c r="G8753" s="13">
        <v>2</v>
      </c>
      <c r="H8753" s="13" t="s">
        <v>69</v>
      </c>
      <c r="I8753" s="13" t="s">
        <v>54</v>
      </c>
      <c r="J8753" s="13"/>
      <c r="K8753" s="13" t="s">
        <v>28</v>
      </c>
      <c r="L8753" s="12">
        <f t="shared" ca="1" si="1219"/>
        <v>1.1257903967344949</v>
      </c>
      <c r="M8753" s="101">
        <f t="shared" ca="1" si="1220"/>
        <v>5.9295380196005845E-2</v>
      </c>
      <c r="N8753" s="101">
        <f t="shared" ca="1" si="1227"/>
        <v>1117.8796480136034</v>
      </c>
      <c r="O8753" s="101">
        <f t="shared" ca="1" si="1221"/>
        <v>0.12147278380765199</v>
      </c>
      <c r="Q8753" s="12">
        <f t="shared" ca="1" si="1222"/>
        <v>0</v>
      </c>
      <c r="R8753" s="101">
        <f t="shared" ca="1" si="1223"/>
        <v>0</v>
      </c>
      <c r="S8753" s="13"/>
      <c r="T8753" s="101">
        <f t="shared" ca="1" si="1224"/>
        <v>5.9295380196005845E-2</v>
      </c>
      <c r="U8753" s="101">
        <f t="shared" si="1225"/>
        <v>0</v>
      </c>
      <c r="V8753" s="101">
        <f t="shared" ca="1" si="1226"/>
        <v>80.510480117689212</v>
      </c>
    </row>
    <row r="8754" spans="2:22" x14ac:dyDescent="0.3">
      <c r="B8754" s="13">
        <v>2023</v>
      </c>
      <c r="C8754" s="13">
        <v>12</v>
      </c>
      <c r="D8754" s="13">
        <v>29</v>
      </c>
      <c r="E8754" s="83" t="s">
        <v>462</v>
      </c>
      <c r="F8754" s="13">
        <v>6</v>
      </c>
      <c r="G8754" s="13">
        <v>3</v>
      </c>
      <c r="H8754" s="13" t="s">
        <v>69</v>
      </c>
      <c r="I8754" s="13" t="s">
        <v>54</v>
      </c>
      <c r="J8754" s="13"/>
      <c r="K8754" s="13" t="s">
        <v>28</v>
      </c>
      <c r="L8754" s="12">
        <f t="shared" ca="1" si="1219"/>
        <v>1.2475310554936481</v>
      </c>
      <c r="M8754" s="101">
        <f t="shared" ca="1" si="1220"/>
        <v>6.5707460692850439E-2</v>
      </c>
      <c r="N8754" s="101">
        <f t="shared" ca="1" si="1227"/>
        <v>1117.8796480136034</v>
      </c>
      <c r="O8754" s="101">
        <f t="shared" ca="1" si="1221"/>
        <v>0.13460860088776463</v>
      </c>
      <c r="Q8754" s="12">
        <f t="shared" ca="1" si="1222"/>
        <v>0</v>
      </c>
      <c r="R8754" s="101">
        <f t="shared" ca="1" si="1223"/>
        <v>0</v>
      </c>
      <c r="S8754" s="13"/>
      <c r="T8754" s="101">
        <f t="shared" ca="1" si="1224"/>
        <v>6.5707460692850439E-2</v>
      </c>
      <c r="U8754" s="101">
        <f t="shared" si="1225"/>
        <v>0</v>
      </c>
      <c r="V8754" s="101">
        <f t="shared" ca="1" si="1226"/>
        <v>80.576187578382061</v>
      </c>
    </row>
    <row r="8755" spans="2:22" x14ac:dyDescent="0.3">
      <c r="B8755" s="13">
        <v>2023</v>
      </c>
      <c r="C8755" s="13">
        <v>12</v>
      </c>
      <c r="D8755" s="13">
        <v>29</v>
      </c>
      <c r="E8755" s="83" t="s">
        <v>462</v>
      </c>
      <c r="F8755" s="13">
        <v>6</v>
      </c>
      <c r="G8755" s="13">
        <v>4</v>
      </c>
      <c r="H8755" s="13" t="s">
        <v>69</v>
      </c>
      <c r="I8755" s="13" t="s">
        <v>54</v>
      </c>
      <c r="J8755" s="13"/>
      <c r="K8755" s="13" t="s">
        <v>28</v>
      </c>
      <c r="L8755" s="12">
        <f t="shared" ca="1" si="1219"/>
        <v>1.0952836500055307</v>
      </c>
      <c r="M8755" s="101">
        <f t="shared" ca="1" si="1220"/>
        <v>5.7688589845791304E-2</v>
      </c>
      <c r="N8755" s="101">
        <f t="shared" ca="1" si="1227"/>
        <v>1117.8796480136034</v>
      </c>
      <c r="O8755" s="101">
        <f t="shared" ca="1" si="1221"/>
        <v>0.11818110583559677</v>
      </c>
      <c r="Q8755" s="12">
        <f t="shared" ca="1" si="1222"/>
        <v>0</v>
      </c>
      <c r="R8755" s="101">
        <f t="shared" ca="1" si="1223"/>
        <v>0</v>
      </c>
      <c r="S8755" s="13"/>
      <c r="T8755" s="101">
        <f t="shared" ca="1" si="1224"/>
        <v>5.7688589845791304E-2</v>
      </c>
      <c r="U8755" s="101">
        <f t="shared" si="1225"/>
        <v>0</v>
      </c>
      <c r="V8755" s="101">
        <f t="shared" ca="1" si="1226"/>
        <v>80.633876168227857</v>
      </c>
    </row>
    <row r="8756" spans="2:22" x14ac:dyDescent="0.3">
      <c r="B8756" s="13">
        <v>2023</v>
      </c>
      <c r="C8756" s="13">
        <v>12</v>
      </c>
      <c r="D8756" s="13">
        <v>29</v>
      </c>
      <c r="E8756" s="83" t="s">
        <v>462</v>
      </c>
      <c r="F8756" s="13">
        <v>6</v>
      </c>
      <c r="G8756" s="13">
        <v>5</v>
      </c>
      <c r="H8756" s="13" t="s">
        <v>69</v>
      </c>
      <c r="I8756" s="13" t="s">
        <v>54</v>
      </c>
      <c r="J8756" s="13"/>
      <c r="K8756" s="13" t="s">
        <v>28</v>
      </c>
      <c r="L8756" s="12">
        <f t="shared" ca="1" si="1219"/>
        <v>1.2905391257754157</v>
      </c>
      <c r="M8756" s="101">
        <f t="shared" ca="1" si="1220"/>
        <v>6.7972695754591153E-2</v>
      </c>
      <c r="N8756" s="101">
        <f t="shared" ca="1" si="1227"/>
        <v>1117.8796480136034</v>
      </c>
      <c r="O8756" s="101">
        <f t="shared" ca="1" si="1221"/>
        <v>0.13924917167116735</v>
      </c>
      <c r="Q8756" s="12">
        <f t="shared" ca="1" si="1222"/>
        <v>0</v>
      </c>
      <c r="R8756" s="101">
        <f t="shared" ca="1" si="1223"/>
        <v>0</v>
      </c>
      <c r="S8756" s="13"/>
      <c r="T8756" s="101">
        <f t="shared" ca="1" si="1224"/>
        <v>6.7972695754591153E-2</v>
      </c>
      <c r="U8756" s="101">
        <f t="shared" si="1225"/>
        <v>0</v>
      </c>
      <c r="V8756" s="101">
        <f t="shared" ca="1" si="1226"/>
        <v>80.701848863982448</v>
      </c>
    </row>
    <row r="8757" spans="2:22" x14ac:dyDescent="0.3">
      <c r="B8757" s="13">
        <v>2023</v>
      </c>
      <c r="C8757" s="13">
        <v>12</v>
      </c>
      <c r="D8757" s="13">
        <v>29</v>
      </c>
      <c r="E8757" s="83" t="s">
        <v>462</v>
      </c>
      <c r="F8757" s="13">
        <v>6</v>
      </c>
      <c r="G8757" s="13">
        <v>6</v>
      </c>
      <c r="H8757" s="13" t="s">
        <v>69</v>
      </c>
      <c r="I8757" s="13" t="s">
        <v>54</v>
      </c>
      <c r="J8757" s="13"/>
      <c r="K8757" s="13" t="s">
        <v>28</v>
      </c>
      <c r="L8757" s="12">
        <f t="shared" ca="1" si="1219"/>
        <v>1.174854117720695</v>
      </c>
      <c r="M8757" s="101">
        <f t="shared" ca="1" si="1220"/>
        <v>6.1879566380349006E-2</v>
      </c>
      <c r="N8757" s="101">
        <f t="shared" ca="1" si="1227"/>
        <v>1117.8796480136034</v>
      </c>
      <c r="O8757" s="101">
        <f t="shared" ca="1" si="1221"/>
        <v>0.12676675930206299</v>
      </c>
      <c r="Q8757" s="12">
        <f t="shared" ca="1" si="1222"/>
        <v>0</v>
      </c>
      <c r="R8757" s="101">
        <f t="shared" ca="1" si="1223"/>
        <v>0</v>
      </c>
      <c r="S8757" s="13"/>
      <c r="T8757" s="101">
        <f t="shared" ca="1" si="1224"/>
        <v>6.1879566380349006E-2</v>
      </c>
      <c r="U8757" s="101">
        <f t="shared" si="1225"/>
        <v>0</v>
      </c>
      <c r="V8757" s="101">
        <f t="shared" ca="1" si="1226"/>
        <v>80.763728430362804</v>
      </c>
    </row>
    <row r="8758" spans="2:22" x14ac:dyDescent="0.3">
      <c r="B8758" s="13">
        <v>2023</v>
      </c>
      <c r="C8758" s="13">
        <v>12</v>
      </c>
      <c r="D8758" s="13">
        <v>29</v>
      </c>
      <c r="E8758" s="83" t="s">
        <v>462</v>
      </c>
      <c r="F8758" s="13">
        <v>6</v>
      </c>
      <c r="G8758" s="13">
        <v>7</v>
      </c>
      <c r="H8758" s="13" t="s">
        <v>69</v>
      </c>
      <c r="I8758" s="13" t="s">
        <v>54</v>
      </c>
      <c r="J8758" s="13"/>
      <c r="K8758" s="13" t="s">
        <v>28</v>
      </c>
      <c r="L8758" s="12">
        <f t="shared" ca="1" si="1219"/>
        <v>1.1158366766036363</v>
      </c>
      <c r="M8758" s="101">
        <f t="shared" ca="1" si="1220"/>
        <v>5.8771117756713523E-2</v>
      </c>
      <c r="N8758" s="101">
        <f t="shared" ca="1" si="1227"/>
        <v>1117.8796480136034</v>
      </c>
      <c r="O8758" s="101">
        <f t="shared" ca="1" si="1221"/>
        <v>0.12039877740553236</v>
      </c>
      <c r="Q8758" s="12">
        <f t="shared" ca="1" si="1222"/>
        <v>5.6000000000000005</v>
      </c>
      <c r="R8758" s="101">
        <f t="shared" ca="1" si="1223"/>
        <v>0.37958442532550224</v>
      </c>
      <c r="S8758" s="13"/>
      <c r="T8758" s="101">
        <f t="shared" ca="1" si="1224"/>
        <v>0</v>
      </c>
      <c r="U8758" s="101">
        <f t="shared" si="1225"/>
        <v>0</v>
      </c>
      <c r="V8758" s="101">
        <f t="shared" ca="1" si="1226"/>
        <v>80.004559579711795</v>
      </c>
    </row>
    <row r="8759" spans="2:22" x14ac:dyDescent="0.3">
      <c r="B8759" s="13">
        <v>2023</v>
      </c>
      <c r="C8759" s="13">
        <v>12</v>
      </c>
      <c r="D8759" s="13">
        <v>29</v>
      </c>
      <c r="E8759" s="83" t="s">
        <v>462</v>
      </c>
      <c r="F8759" s="13">
        <v>6</v>
      </c>
      <c r="G8759" s="13">
        <v>8</v>
      </c>
      <c r="H8759" s="13" t="s">
        <v>69</v>
      </c>
      <c r="I8759" s="13" t="s">
        <v>54</v>
      </c>
      <c r="J8759" s="13"/>
      <c r="K8759" s="13" t="s">
        <v>28</v>
      </c>
      <c r="L8759" s="12">
        <f t="shared" ca="1" si="1219"/>
        <v>1.5048140697165728</v>
      </c>
      <c r="M8759" s="101">
        <f t="shared" ca="1" si="1220"/>
        <v>7.9258557051971892E-2</v>
      </c>
      <c r="N8759" s="101">
        <f t="shared" ca="1" si="1227"/>
        <v>1117.8796480136034</v>
      </c>
      <c r="O8759" s="101">
        <f t="shared" ca="1" si="1221"/>
        <v>0.16236943812241819</v>
      </c>
      <c r="Q8759" s="12">
        <f t="shared" ca="1" si="1222"/>
        <v>0</v>
      </c>
      <c r="R8759" s="101">
        <f t="shared" ca="1" si="1223"/>
        <v>0</v>
      </c>
      <c r="S8759" s="13"/>
      <c r="T8759" s="101">
        <f t="shared" ca="1" si="1224"/>
        <v>7.9258557051971892E-2</v>
      </c>
      <c r="U8759" s="101">
        <f t="shared" si="1225"/>
        <v>0</v>
      </c>
      <c r="V8759" s="101">
        <f t="shared" ca="1" si="1226"/>
        <v>80.083818136763767</v>
      </c>
    </row>
    <row r="8760" spans="2:22" x14ac:dyDescent="0.3">
      <c r="B8760" s="13">
        <v>2023</v>
      </c>
      <c r="C8760" s="13">
        <v>12</v>
      </c>
      <c r="D8760" s="13">
        <v>29</v>
      </c>
      <c r="E8760" s="83" t="s">
        <v>462</v>
      </c>
      <c r="F8760" s="13">
        <v>6</v>
      </c>
      <c r="G8760" s="13">
        <v>9</v>
      </c>
      <c r="H8760" s="13" t="s">
        <v>69</v>
      </c>
      <c r="I8760" s="13" t="s">
        <v>54</v>
      </c>
      <c r="J8760" s="13"/>
      <c r="K8760" s="13" t="s">
        <v>28</v>
      </c>
      <c r="L8760" s="12">
        <f t="shared" ca="1" si="1219"/>
        <v>1.9991375529834692</v>
      </c>
      <c r="M8760" s="101">
        <f t="shared" ca="1" si="1220"/>
        <v>0.10529457491563933</v>
      </c>
      <c r="N8760" s="101">
        <f t="shared" ca="1" si="1227"/>
        <v>1117.8796480136034</v>
      </c>
      <c r="O8760" s="101">
        <f t="shared" ca="1" si="1221"/>
        <v>0.21570694196691631</v>
      </c>
      <c r="Q8760" s="12">
        <f t="shared" ca="1" si="1222"/>
        <v>2.2115243708947969</v>
      </c>
      <c r="R8760" s="101">
        <f t="shared" ca="1" si="1223"/>
        <v>1.7978544136193896E-2</v>
      </c>
      <c r="S8760" s="13"/>
      <c r="T8760" s="101">
        <f t="shared" ca="1" si="1224"/>
        <v>0</v>
      </c>
      <c r="U8760" s="101">
        <f t="shared" si="1225"/>
        <v>0</v>
      </c>
      <c r="V8760" s="101">
        <f t="shared" ca="1" si="1226"/>
        <v>80.04786104849137</v>
      </c>
    </row>
    <row r="8761" spans="2:22" x14ac:dyDescent="0.3">
      <c r="B8761" s="13">
        <v>2023</v>
      </c>
      <c r="C8761" s="13">
        <v>12</v>
      </c>
      <c r="D8761" s="13">
        <v>29</v>
      </c>
      <c r="E8761" s="83" t="s">
        <v>462</v>
      </c>
      <c r="F8761" s="13">
        <v>6</v>
      </c>
      <c r="G8761" s="13">
        <v>10</v>
      </c>
      <c r="H8761" s="13" t="s">
        <v>70</v>
      </c>
      <c r="I8761" s="13" t="s">
        <v>54</v>
      </c>
      <c r="J8761" s="13"/>
      <c r="K8761" s="13" t="s">
        <v>28</v>
      </c>
      <c r="L8761" s="12">
        <f t="shared" ca="1" si="1219"/>
        <v>1.5108483617520367</v>
      </c>
      <c r="M8761" s="101">
        <f t="shared" ca="1" si="1220"/>
        <v>4.7833459133069481E-2</v>
      </c>
      <c r="N8761" s="101">
        <f t="shared" ca="1" si="1227"/>
        <v>1117.8796480136034</v>
      </c>
      <c r="O8761" s="101">
        <f t="shared" ca="1" si="1221"/>
        <v>4.7833459133069481E-2</v>
      </c>
      <c r="Q8761" s="12">
        <f t="shared" ca="1" si="1222"/>
        <v>5.6000000000000005</v>
      </c>
      <c r="R8761" s="101">
        <f t="shared" ca="1" si="1223"/>
        <v>0.34614668617769018</v>
      </c>
      <c r="S8761" s="13"/>
      <c r="T8761" s="101">
        <f t="shared" ca="1" si="1224"/>
        <v>0</v>
      </c>
      <c r="U8761" s="101">
        <f t="shared" si="1225"/>
        <v>0</v>
      </c>
      <c r="V8761" s="101">
        <f t="shared" ca="1" si="1226"/>
        <v>79.35556767613599</v>
      </c>
    </row>
    <row r="8762" spans="2:22" x14ac:dyDescent="0.3">
      <c r="B8762" s="13">
        <v>2023</v>
      </c>
      <c r="C8762" s="13">
        <v>12</v>
      </c>
      <c r="D8762" s="13">
        <v>29</v>
      </c>
      <c r="E8762" s="83" t="s">
        <v>462</v>
      </c>
      <c r="F8762" s="13">
        <v>6</v>
      </c>
      <c r="G8762" s="13">
        <v>11</v>
      </c>
      <c r="H8762" s="13" t="s">
        <v>70</v>
      </c>
      <c r="I8762" s="13" t="s">
        <v>54</v>
      </c>
      <c r="J8762" s="13"/>
      <c r="K8762" s="13" t="s">
        <v>28</v>
      </c>
      <c r="L8762" s="12">
        <f t="shared" ca="1" si="1219"/>
        <v>1.8664685599906035</v>
      </c>
      <c r="M8762" s="101">
        <f t="shared" ca="1" si="1220"/>
        <v>5.9092394609302504E-2</v>
      </c>
      <c r="N8762" s="101">
        <f t="shared" ca="1" si="1227"/>
        <v>1117.8796480136034</v>
      </c>
      <c r="O8762" s="101">
        <f t="shared" ca="1" si="1221"/>
        <v>5.9092394609302504E-2</v>
      </c>
      <c r="Q8762" s="12">
        <f t="shared" ca="1" si="1222"/>
        <v>5.6000000000000005</v>
      </c>
      <c r="R8762" s="101">
        <f t="shared" ca="1" si="1223"/>
        <v>0.3160434363967955</v>
      </c>
      <c r="S8762" s="13"/>
      <c r="T8762" s="101">
        <f t="shared" ca="1" si="1224"/>
        <v>0</v>
      </c>
      <c r="U8762" s="101">
        <f t="shared" si="1225"/>
        <v>0</v>
      </c>
      <c r="V8762" s="101">
        <f t="shared" ca="1" si="1226"/>
        <v>78.723480803342397</v>
      </c>
    </row>
    <row r="8763" spans="2:22" x14ac:dyDescent="0.3">
      <c r="B8763" s="13">
        <v>2023</v>
      </c>
      <c r="C8763" s="13">
        <v>12</v>
      </c>
      <c r="D8763" s="13">
        <v>29</v>
      </c>
      <c r="E8763" s="83" t="s">
        <v>462</v>
      </c>
      <c r="F8763" s="13">
        <v>6</v>
      </c>
      <c r="G8763" s="13">
        <v>12</v>
      </c>
      <c r="H8763" s="13" t="s">
        <v>70</v>
      </c>
      <c r="I8763" s="13" t="s">
        <v>54</v>
      </c>
      <c r="J8763" s="13"/>
      <c r="K8763" s="13" t="s">
        <v>28</v>
      </c>
      <c r="L8763" s="12">
        <f t="shared" ca="1" si="1219"/>
        <v>1.9350614727706972</v>
      </c>
      <c r="M8763" s="101">
        <f t="shared" ca="1" si="1220"/>
        <v>6.1264046227920275E-2</v>
      </c>
      <c r="N8763" s="101">
        <f t="shared" ca="1" si="1227"/>
        <v>1117.8796480136034</v>
      </c>
      <c r="O8763" s="101">
        <f t="shared" ca="1" si="1221"/>
        <v>6.1264046227920275E-2</v>
      </c>
      <c r="Q8763" s="12">
        <f t="shared" ca="1" si="1222"/>
        <v>5.6000000000000005</v>
      </c>
      <c r="R8763" s="101">
        <f t="shared" ca="1" si="1223"/>
        <v>0.31023704632996052</v>
      </c>
      <c r="S8763" s="13"/>
      <c r="T8763" s="101">
        <f t="shared" ca="1" si="1224"/>
        <v>0</v>
      </c>
      <c r="U8763" s="101">
        <f t="shared" si="1225"/>
        <v>0</v>
      </c>
      <c r="V8763" s="101">
        <f t="shared" ca="1" si="1226"/>
        <v>78.103006710682479</v>
      </c>
    </row>
    <row r="8764" spans="2:22" x14ac:dyDescent="0.3">
      <c r="B8764" s="13">
        <v>2023</v>
      </c>
      <c r="C8764" s="13">
        <v>12</v>
      </c>
      <c r="D8764" s="13">
        <v>29</v>
      </c>
      <c r="E8764" s="83" t="s">
        <v>462</v>
      </c>
      <c r="F8764" s="13">
        <v>6</v>
      </c>
      <c r="G8764" s="13">
        <v>13</v>
      </c>
      <c r="H8764" s="13" t="s">
        <v>70</v>
      </c>
      <c r="I8764" s="13" t="s">
        <v>54</v>
      </c>
      <c r="J8764" s="13"/>
      <c r="K8764" s="13" t="s">
        <v>28</v>
      </c>
      <c r="L8764" s="12">
        <f t="shared" ca="1" si="1219"/>
        <v>1.6963789649651446</v>
      </c>
      <c r="M8764" s="101">
        <f t="shared" ca="1" si="1220"/>
        <v>5.370735803079648E-2</v>
      </c>
      <c r="N8764" s="101">
        <f t="shared" ca="1" si="1227"/>
        <v>1117.8796480136034</v>
      </c>
      <c r="O8764" s="101">
        <f t="shared" ca="1" si="1221"/>
        <v>5.370735803079648E-2</v>
      </c>
      <c r="Q8764" s="12">
        <f t="shared" ca="1" si="1222"/>
        <v>0</v>
      </c>
      <c r="R8764" s="101">
        <f t="shared" ca="1" si="1223"/>
        <v>0</v>
      </c>
      <c r="S8764" s="13"/>
      <c r="T8764" s="101">
        <f t="shared" ca="1" si="1224"/>
        <v>5.370735803079648E-2</v>
      </c>
      <c r="U8764" s="101">
        <f t="shared" si="1225"/>
        <v>0</v>
      </c>
      <c r="V8764" s="101">
        <f t="shared" ca="1" si="1226"/>
        <v>78.156714068713271</v>
      </c>
    </row>
    <row r="8765" spans="2:22" x14ac:dyDescent="0.3">
      <c r="B8765" s="13">
        <v>2023</v>
      </c>
      <c r="C8765" s="13">
        <v>12</v>
      </c>
      <c r="D8765" s="13">
        <v>29</v>
      </c>
      <c r="E8765" s="83" t="s">
        <v>462</v>
      </c>
      <c r="F8765" s="13">
        <v>6</v>
      </c>
      <c r="G8765" s="13">
        <v>14</v>
      </c>
      <c r="H8765" s="13" t="s">
        <v>70</v>
      </c>
      <c r="I8765" s="13" t="s">
        <v>54</v>
      </c>
      <c r="J8765" s="13"/>
      <c r="K8765" s="13" t="s">
        <v>28</v>
      </c>
      <c r="L8765" s="12">
        <f t="shared" ca="1" si="1219"/>
        <v>2.0618377145518547</v>
      </c>
      <c r="M8765" s="101">
        <f t="shared" ca="1" si="1220"/>
        <v>6.5277782042711716E-2</v>
      </c>
      <c r="N8765" s="101">
        <f t="shared" ca="1" si="1227"/>
        <v>1117.8796480136034</v>
      </c>
      <c r="O8765" s="101">
        <f t="shared" ca="1" si="1221"/>
        <v>6.5277782042711716E-2</v>
      </c>
      <c r="Q8765" s="12">
        <f t="shared" ca="1" si="1222"/>
        <v>0</v>
      </c>
      <c r="R8765" s="101">
        <f t="shared" ca="1" si="1223"/>
        <v>0</v>
      </c>
      <c r="S8765" s="13"/>
      <c r="T8765" s="101">
        <f t="shared" ca="1" si="1224"/>
        <v>6.5277782042711716E-2</v>
      </c>
      <c r="U8765" s="101">
        <f t="shared" si="1225"/>
        <v>0</v>
      </c>
      <c r="V8765" s="101">
        <f t="shared" ca="1" si="1226"/>
        <v>78.221991850755984</v>
      </c>
    </row>
    <row r="8766" spans="2:22" x14ac:dyDescent="0.3">
      <c r="B8766" s="13">
        <v>2023</v>
      </c>
      <c r="C8766" s="13">
        <v>12</v>
      </c>
      <c r="D8766" s="13">
        <v>29</v>
      </c>
      <c r="E8766" s="83" t="s">
        <v>462</v>
      </c>
      <c r="F8766" s="13">
        <v>6</v>
      </c>
      <c r="G8766" s="13">
        <v>15</v>
      </c>
      <c r="H8766" s="13" t="s">
        <v>70</v>
      </c>
      <c r="I8766" s="13" t="s">
        <v>54</v>
      </c>
      <c r="J8766" s="13"/>
      <c r="K8766" s="13" t="s">
        <v>28</v>
      </c>
      <c r="L8766" s="12">
        <f t="shared" ca="1" si="1219"/>
        <v>1.3507761730694681</v>
      </c>
      <c r="M8766" s="101">
        <f t="shared" ca="1" si="1220"/>
        <v>4.2765573639379363E-2</v>
      </c>
      <c r="N8766" s="101">
        <f t="shared" ca="1" si="1227"/>
        <v>1117.8796480136034</v>
      </c>
      <c r="O8766" s="101">
        <f t="shared" ca="1" si="1221"/>
        <v>4.2765573639379363E-2</v>
      </c>
      <c r="Q8766" s="12">
        <f t="shared" ca="1" si="1222"/>
        <v>5.6000000000000005</v>
      </c>
      <c r="R8766" s="101">
        <f t="shared" ca="1" si="1223"/>
        <v>0.35969679694966961</v>
      </c>
      <c r="S8766" s="13"/>
      <c r="T8766" s="101">
        <f t="shared" ca="1" si="1224"/>
        <v>0</v>
      </c>
      <c r="U8766" s="101">
        <f t="shared" si="1225"/>
        <v>0</v>
      </c>
      <c r="V8766" s="101">
        <f t="shared" ca="1" si="1226"/>
        <v>77.502598256856658</v>
      </c>
    </row>
    <row r="8767" spans="2:22" x14ac:dyDescent="0.3">
      <c r="B8767" s="13">
        <v>2023</v>
      </c>
      <c r="C8767" s="13">
        <v>12</v>
      </c>
      <c r="D8767" s="13">
        <v>29</v>
      </c>
      <c r="E8767" s="83" t="s">
        <v>462</v>
      </c>
      <c r="F8767" s="13">
        <v>6</v>
      </c>
      <c r="G8767" s="13">
        <v>16</v>
      </c>
      <c r="H8767" s="13" t="s">
        <v>71</v>
      </c>
      <c r="I8767" s="13" t="s">
        <v>54</v>
      </c>
      <c r="J8767" s="13"/>
      <c r="K8767" s="13" t="s">
        <v>28</v>
      </c>
      <c r="L8767" s="12">
        <f t="shared" ca="1" si="1219"/>
        <v>2.3992768207013389</v>
      </c>
      <c r="M8767" s="101">
        <f t="shared" ca="1" si="1220"/>
        <v>0.20900100385129364</v>
      </c>
      <c r="N8767" s="101">
        <f t="shared" ca="1" si="1227"/>
        <v>1118.3533052459568</v>
      </c>
      <c r="O8767" s="101">
        <f t="shared" ca="1" si="1221"/>
        <v>0.67623617191467233</v>
      </c>
      <c r="Q8767" s="12">
        <f t="shared" ca="1" si="1222"/>
        <v>5.6000000000000005</v>
      </c>
      <c r="R8767" s="101">
        <f t="shared" ca="1" si="1223"/>
        <v>0.27094121712763169</v>
      </c>
      <c r="S8767" s="13"/>
      <c r="T8767" s="101">
        <f t="shared" ca="1" si="1224"/>
        <v>0</v>
      </c>
      <c r="U8767" s="101">
        <f t="shared" ca="1" si="1225"/>
        <v>0.47365723235345597</v>
      </c>
      <c r="V8767" s="101">
        <f t="shared" ca="1" si="1226"/>
        <v>77.434373054954847</v>
      </c>
    </row>
    <row r="8768" spans="2:22" x14ac:dyDescent="0.3">
      <c r="B8768" s="13">
        <v>2023</v>
      </c>
      <c r="C8768" s="13">
        <v>12</v>
      </c>
      <c r="D8768" s="13">
        <v>29</v>
      </c>
      <c r="E8768" s="83" t="s">
        <v>462</v>
      </c>
      <c r="F8768" s="13">
        <v>6</v>
      </c>
      <c r="G8768" s="13">
        <v>17</v>
      </c>
      <c r="H8768" s="13" t="s">
        <v>71</v>
      </c>
      <c r="I8768" s="13" t="s">
        <v>54</v>
      </c>
      <c r="J8768" s="13"/>
      <c r="K8768" s="13" t="s">
        <v>28</v>
      </c>
      <c r="L8768" s="12">
        <f t="shared" ref="L8768:L8822" ca="1" si="1228">IF(K8768="Weekday",_xlfn.NORM.INV(RAND(),VLOOKUP(G8768,$J$5:$N$28,4),VLOOKUP(G8768,$J$5:$N$28,5)),_xlfn.NORM.INV(RAND(),VLOOKUP(G8768,$P$5:$T$28,4),VLOOKUP(G8768,$P$5:$T$28,5)))*VLOOKUP(C8768,$P$32:$R$43,3)</f>
        <v>2.0543985102712292</v>
      </c>
      <c r="M8768" s="101">
        <f t="shared" ref="M8768:M8822" ca="1" si="1229">IF(I8768="Winter",VLOOKUP(G8768,$J$40:$L$43,3),VLOOKUP(G8768,$J$40:$L$43,2))*L8768</f>
        <v>0.17895865422972679</v>
      </c>
      <c r="N8768" s="101">
        <f t="shared" ca="1" si="1227"/>
        <v>1118.7588777518595</v>
      </c>
      <c r="O8768" s="101">
        <f t="shared" ref="O8768:O8822" ca="1" si="1230">IF(I8768="Winter",VLOOKUP(G8768,$J$46:$L$49,3),VLOOKUP(G8768,$J$46:$L$49,2))*L8768</f>
        <v>0.57903222011994593</v>
      </c>
      <c r="Q8768" s="12">
        <f t="shared" ref="Q8768:Q8822" ca="1" si="1231">MIN(MAX(AND(IF(G8768&gt;=VLOOKUP(C8768,$O$46:$T$57,5),1,0),IF(G8768&lt;=VLOOKUP(C8768,$O$46:$T$57,6),1,0))*$G$50*_xlfn.NORM.INV(RAND(),VLOOKUP(C8768,$B$4:$F$15,4),VLOOKUP(C8768,$B$4:$F$15,4)),0),0.2)*$G$51</f>
        <v>5.6000000000000005</v>
      </c>
      <c r="R8768" s="101">
        <f t="shared" ref="R8768:R8822" ca="1" si="1232">MAX(Q8768-L8768,0)*$G$52</f>
        <v>0.30013516610554053</v>
      </c>
      <c r="S8768" s="13"/>
      <c r="T8768" s="101">
        <f t="shared" ref="T8768:T8822" ca="1" si="1233">MAX(L8768-Q8768,0)*IF(I8768="Winter",VLOOKUP(G8768,$J$40:$L$43,3),VLOOKUP(G8768,$J$40:$L$43,2))</f>
        <v>0</v>
      </c>
      <c r="U8768" s="101">
        <f t="shared" ca="1" si="1225"/>
        <v>0.40557250590271188</v>
      </c>
      <c r="V8768" s="101">
        <f t="shared" ca="1" si="1226"/>
        <v>77.23967522864649</v>
      </c>
    </row>
    <row r="8769" spans="2:22" x14ac:dyDescent="0.3">
      <c r="B8769" s="13">
        <v>2023</v>
      </c>
      <c r="C8769" s="13">
        <v>12</v>
      </c>
      <c r="D8769" s="13">
        <v>29</v>
      </c>
      <c r="E8769" s="83" t="s">
        <v>462</v>
      </c>
      <c r="F8769" s="13">
        <v>6</v>
      </c>
      <c r="G8769" s="13">
        <v>18</v>
      </c>
      <c r="H8769" s="13" t="s">
        <v>71</v>
      </c>
      <c r="I8769" s="13" t="s">
        <v>54</v>
      </c>
      <c r="J8769" s="13"/>
      <c r="K8769" s="13" t="s">
        <v>28</v>
      </c>
      <c r="L8769" s="12">
        <f t="shared" ca="1" si="1228"/>
        <v>2.0842576803331521</v>
      </c>
      <c r="M8769" s="101">
        <f t="shared" ca="1" si="1229"/>
        <v>0.1815596865338209</v>
      </c>
      <c r="N8769" s="101">
        <f t="shared" ca="1" si="1227"/>
        <v>1119.1703449555853</v>
      </c>
      <c r="O8769" s="101">
        <f t="shared" ca="1" si="1230"/>
        <v>0.58744802720189893</v>
      </c>
      <c r="Q8769" s="12">
        <f t="shared" ca="1" si="1231"/>
        <v>0</v>
      </c>
      <c r="R8769" s="101">
        <f t="shared" ca="1" si="1232"/>
        <v>0</v>
      </c>
      <c r="S8769" s="13"/>
      <c r="T8769" s="101">
        <f t="shared" ca="1" si="1233"/>
        <v>0.1815596865338209</v>
      </c>
      <c r="U8769" s="101">
        <f t="shared" ref="U8769:U8822" ca="1" si="1234">IF(H8769="On-Peak",IF(I8769="Winter",((L8769*$D$48)/60),((L8769*$D$47)/60)),0)</f>
        <v>0.41146720372576978</v>
      </c>
      <c r="V8769" s="101">
        <f t="shared" ref="V8769:V8822" ca="1" si="1235">V8768+MAX(T8769-R8769,0)-MAX(R8769-T8769,0)+MAX(U8769-R8769,0)-MAX(R8769-U8769,0)</f>
        <v>77.83270211890607</v>
      </c>
    </row>
    <row r="8770" spans="2:22" x14ac:dyDescent="0.3">
      <c r="B8770" s="13">
        <v>2023</v>
      </c>
      <c r="C8770" s="13">
        <v>12</v>
      </c>
      <c r="D8770" s="13">
        <v>29</v>
      </c>
      <c r="E8770" s="83" t="s">
        <v>462</v>
      </c>
      <c r="F8770" s="13">
        <v>6</v>
      </c>
      <c r="G8770" s="13">
        <v>19</v>
      </c>
      <c r="H8770" s="13" t="s">
        <v>71</v>
      </c>
      <c r="I8770" s="13" t="s">
        <v>54</v>
      </c>
      <c r="J8770" s="13"/>
      <c r="K8770" s="13" t="s">
        <v>28</v>
      </c>
      <c r="L8770" s="12">
        <f t="shared" ca="1" si="1228"/>
        <v>2.126487675144662</v>
      </c>
      <c r="M8770" s="101">
        <f t="shared" ca="1" si="1229"/>
        <v>0.18523834138185152</v>
      </c>
      <c r="N8770" s="101">
        <f t="shared" ca="1" si="1227"/>
        <v>1119.5901490641202</v>
      </c>
      <c r="O8770" s="101">
        <f t="shared" ca="1" si="1230"/>
        <v>0.59935055123952297</v>
      </c>
      <c r="Q8770" s="12">
        <f t="shared" ca="1" si="1231"/>
        <v>0</v>
      </c>
      <c r="R8770" s="101">
        <f t="shared" ca="1" si="1232"/>
        <v>0</v>
      </c>
      <c r="S8770" s="13"/>
      <c r="T8770" s="101">
        <f t="shared" ca="1" si="1233"/>
        <v>0.18523834138185152</v>
      </c>
      <c r="U8770" s="101">
        <f t="shared" ca="1" si="1234"/>
        <v>0.41980410853480871</v>
      </c>
      <c r="V8770" s="101">
        <f t="shared" ca="1" si="1235"/>
        <v>78.437744568822723</v>
      </c>
    </row>
    <row r="8771" spans="2:22" x14ac:dyDescent="0.3">
      <c r="B8771" s="13">
        <v>2023</v>
      </c>
      <c r="C8771" s="13">
        <v>12</v>
      </c>
      <c r="D8771" s="13">
        <v>29</v>
      </c>
      <c r="E8771" s="83" t="s">
        <v>462</v>
      </c>
      <c r="F8771" s="13">
        <v>6</v>
      </c>
      <c r="G8771" s="13">
        <v>20</v>
      </c>
      <c r="H8771" s="13" t="s">
        <v>69</v>
      </c>
      <c r="I8771" s="13" t="s">
        <v>54</v>
      </c>
      <c r="J8771" s="13"/>
      <c r="K8771" s="13" t="s">
        <v>28</v>
      </c>
      <c r="L8771" s="12">
        <f t="shared" ca="1" si="1228"/>
        <v>1.685023116009867</v>
      </c>
      <c r="M8771" s="101">
        <f t="shared" ca="1" si="1229"/>
        <v>8.8750167520239703E-2</v>
      </c>
      <c r="N8771" s="101">
        <f t="shared" ca="1" si="1227"/>
        <v>1119.5901490641202</v>
      </c>
      <c r="O8771" s="101">
        <f t="shared" ca="1" si="1230"/>
        <v>0.18181399421746464</v>
      </c>
      <c r="Q8771" s="12">
        <f t="shared" ca="1" si="1231"/>
        <v>0</v>
      </c>
      <c r="R8771" s="101">
        <f t="shared" ca="1" si="1232"/>
        <v>0</v>
      </c>
      <c r="S8771" s="13"/>
      <c r="T8771" s="101">
        <f t="shared" ca="1" si="1233"/>
        <v>8.8750167520239703E-2</v>
      </c>
      <c r="U8771" s="101">
        <f t="shared" si="1234"/>
        <v>0</v>
      </c>
      <c r="V8771" s="101">
        <f t="shared" ca="1" si="1235"/>
        <v>78.526494736342968</v>
      </c>
    </row>
    <row r="8772" spans="2:22" x14ac:dyDescent="0.3">
      <c r="B8772" s="13">
        <v>2023</v>
      </c>
      <c r="C8772" s="13">
        <v>12</v>
      </c>
      <c r="D8772" s="13">
        <v>29</v>
      </c>
      <c r="E8772" s="83" t="s">
        <v>462</v>
      </c>
      <c r="F8772" s="13">
        <v>6</v>
      </c>
      <c r="G8772" s="13">
        <v>21</v>
      </c>
      <c r="H8772" s="13" t="s">
        <v>69</v>
      </c>
      <c r="I8772" s="13" t="s">
        <v>54</v>
      </c>
      <c r="J8772" s="13"/>
      <c r="K8772" s="13" t="s">
        <v>28</v>
      </c>
      <c r="L8772" s="12">
        <f t="shared" ca="1" si="1228"/>
        <v>2.3458167996278352</v>
      </c>
      <c r="M8772" s="101">
        <f t="shared" ca="1" si="1229"/>
        <v>0.12355417083639808</v>
      </c>
      <c r="N8772" s="101">
        <f t="shared" ca="1" si="1227"/>
        <v>1119.5901490641202</v>
      </c>
      <c r="O8772" s="101">
        <f t="shared" ca="1" si="1230"/>
        <v>0.25311363267984338</v>
      </c>
      <c r="Q8772" s="12">
        <f t="shared" ca="1" si="1231"/>
        <v>0</v>
      </c>
      <c r="R8772" s="101">
        <f t="shared" ca="1" si="1232"/>
        <v>0</v>
      </c>
      <c r="S8772" s="13"/>
      <c r="T8772" s="101">
        <f t="shared" ca="1" si="1233"/>
        <v>0.12355417083639808</v>
      </c>
      <c r="U8772" s="101">
        <f t="shared" si="1234"/>
        <v>0</v>
      </c>
      <c r="V8772" s="101">
        <f t="shared" ca="1" si="1235"/>
        <v>78.650048907179368</v>
      </c>
    </row>
    <row r="8773" spans="2:22" x14ac:dyDescent="0.3">
      <c r="B8773" s="13">
        <v>2023</v>
      </c>
      <c r="C8773" s="13">
        <v>12</v>
      </c>
      <c r="D8773" s="13">
        <v>29</v>
      </c>
      <c r="E8773" s="83" t="s">
        <v>462</v>
      </c>
      <c r="F8773" s="13">
        <v>6</v>
      </c>
      <c r="G8773" s="13">
        <v>22</v>
      </c>
      <c r="H8773" s="13" t="s">
        <v>69</v>
      </c>
      <c r="I8773" s="13" t="s">
        <v>54</v>
      </c>
      <c r="J8773" s="13"/>
      <c r="K8773" s="13" t="s">
        <v>28</v>
      </c>
      <c r="L8773" s="12">
        <f t="shared" ca="1" si="1228"/>
        <v>2.2828954273221633</v>
      </c>
      <c r="M8773" s="101">
        <f t="shared" ca="1" si="1229"/>
        <v>0.12024010215705834</v>
      </c>
      <c r="N8773" s="101">
        <f t="shared" ca="1" si="1227"/>
        <v>1119.5901490641202</v>
      </c>
      <c r="O8773" s="101">
        <f t="shared" ca="1" si="1230"/>
        <v>0.24632441660806143</v>
      </c>
      <c r="Q8773" s="12">
        <f t="shared" ca="1" si="1231"/>
        <v>0</v>
      </c>
      <c r="R8773" s="101">
        <f t="shared" ca="1" si="1232"/>
        <v>0</v>
      </c>
      <c r="S8773" s="13"/>
      <c r="T8773" s="101">
        <f t="shared" ca="1" si="1233"/>
        <v>0.12024010215705834</v>
      </c>
      <c r="U8773" s="101">
        <f t="shared" si="1234"/>
        <v>0</v>
      </c>
      <c r="V8773" s="101">
        <f t="shared" ca="1" si="1235"/>
        <v>78.770289009336423</v>
      </c>
    </row>
    <row r="8774" spans="2:22" x14ac:dyDescent="0.3">
      <c r="B8774" s="13">
        <v>2023</v>
      </c>
      <c r="C8774" s="13">
        <v>12</v>
      </c>
      <c r="D8774" s="13">
        <v>29</v>
      </c>
      <c r="E8774" s="83" t="s">
        <v>462</v>
      </c>
      <c r="F8774" s="13">
        <v>6</v>
      </c>
      <c r="G8774" s="13">
        <v>23</v>
      </c>
      <c r="H8774" s="13" t="s">
        <v>69</v>
      </c>
      <c r="I8774" s="13" t="s">
        <v>54</v>
      </c>
      <c r="J8774" s="13"/>
      <c r="K8774" s="13" t="s">
        <v>28</v>
      </c>
      <c r="L8774" s="12">
        <f t="shared" ca="1" si="1228"/>
        <v>2.6834207570470161</v>
      </c>
      <c r="M8774" s="101">
        <f t="shared" ca="1" si="1229"/>
        <v>0.14133577127366634</v>
      </c>
      <c r="N8774" s="101">
        <f t="shared" ca="1" si="1227"/>
        <v>1119.5901490641202</v>
      </c>
      <c r="O8774" s="101">
        <f t="shared" ca="1" si="1230"/>
        <v>0.289541099685373</v>
      </c>
      <c r="Q8774" s="12">
        <f t="shared" ca="1" si="1231"/>
        <v>0</v>
      </c>
      <c r="R8774" s="101">
        <f t="shared" ca="1" si="1232"/>
        <v>0</v>
      </c>
      <c r="S8774" s="13"/>
      <c r="T8774" s="101">
        <f t="shared" ca="1" si="1233"/>
        <v>0.14133577127366634</v>
      </c>
      <c r="U8774" s="101">
        <f t="shared" si="1234"/>
        <v>0</v>
      </c>
      <c r="V8774" s="101">
        <f t="shared" ca="1" si="1235"/>
        <v>78.911624780610083</v>
      </c>
    </row>
    <row r="8775" spans="2:22" x14ac:dyDescent="0.3">
      <c r="B8775" s="13">
        <v>2023</v>
      </c>
      <c r="C8775" s="13">
        <v>12</v>
      </c>
      <c r="D8775" s="13">
        <v>30</v>
      </c>
      <c r="E8775" s="83" t="s">
        <v>463</v>
      </c>
      <c r="F8775" s="13">
        <v>7</v>
      </c>
      <c r="G8775" s="13">
        <v>0</v>
      </c>
      <c r="H8775" s="13" t="s">
        <v>69</v>
      </c>
      <c r="I8775" s="13" t="s">
        <v>54</v>
      </c>
      <c r="J8775" s="13"/>
      <c r="K8775" s="13" t="s">
        <v>28</v>
      </c>
      <c r="L8775" s="12">
        <f t="shared" ca="1" si="1228"/>
        <v>2.036930728004148</v>
      </c>
      <c r="M8775" s="101">
        <f t="shared" ca="1" si="1229"/>
        <v>0.10728514144397848</v>
      </c>
      <c r="N8775" s="101">
        <f t="shared" ca="1" si="1227"/>
        <v>1119.5901490641202</v>
      </c>
      <c r="O8775" s="101">
        <f t="shared" ca="1" si="1230"/>
        <v>0.21978482555164755</v>
      </c>
      <c r="Q8775" s="12">
        <f t="shared" ca="1" si="1231"/>
        <v>0</v>
      </c>
      <c r="R8775" s="101">
        <f t="shared" ca="1" si="1232"/>
        <v>0</v>
      </c>
      <c r="S8775" s="13"/>
      <c r="T8775" s="101">
        <f t="shared" ca="1" si="1233"/>
        <v>0.10728514144397848</v>
      </c>
      <c r="U8775" s="101">
        <f t="shared" si="1234"/>
        <v>0</v>
      </c>
      <c r="V8775" s="101">
        <f t="shared" ca="1" si="1235"/>
        <v>79.018909922054064</v>
      </c>
    </row>
    <row r="8776" spans="2:22" x14ac:dyDescent="0.3">
      <c r="B8776" s="13">
        <v>2023</v>
      </c>
      <c r="C8776" s="13">
        <v>12</v>
      </c>
      <c r="D8776" s="13">
        <v>30</v>
      </c>
      <c r="E8776" s="83" t="s">
        <v>463</v>
      </c>
      <c r="F8776" s="13">
        <v>7</v>
      </c>
      <c r="G8776" s="13">
        <v>1</v>
      </c>
      <c r="H8776" s="13" t="s">
        <v>69</v>
      </c>
      <c r="I8776" s="13" t="s">
        <v>54</v>
      </c>
      <c r="J8776" s="13"/>
      <c r="K8776" s="13" t="s">
        <v>28</v>
      </c>
      <c r="L8776" s="12">
        <f t="shared" ca="1" si="1228"/>
        <v>1.3060019799331963</v>
      </c>
      <c r="M8776" s="101">
        <f t="shared" ca="1" si="1229"/>
        <v>6.8787124283081452E-2</v>
      </c>
      <c r="N8776" s="101">
        <f t="shared" ca="1" si="1227"/>
        <v>1119.5901490641202</v>
      </c>
      <c r="O8776" s="101">
        <f t="shared" ca="1" si="1230"/>
        <v>0.14091761363479188</v>
      </c>
      <c r="Q8776" s="12">
        <f t="shared" ca="1" si="1231"/>
        <v>0</v>
      </c>
      <c r="R8776" s="101">
        <f t="shared" ca="1" si="1232"/>
        <v>0</v>
      </c>
      <c r="S8776" s="13"/>
      <c r="T8776" s="101">
        <f t="shared" ca="1" si="1233"/>
        <v>6.8787124283081452E-2</v>
      </c>
      <c r="U8776" s="101">
        <f t="shared" si="1234"/>
        <v>0</v>
      </c>
      <c r="V8776" s="101">
        <f t="shared" ca="1" si="1235"/>
        <v>79.087697046337141</v>
      </c>
    </row>
    <row r="8777" spans="2:22" x14ac:dyDescent="0.3">
      <c r="B8777" s="13">
        <v>2023</v>
      </c>
      <c r="C8777" s="13">
        <v>12</v>
      </c>
      <c r="D8777" s="13">
        <v>30</v>
      </c>
      <c r="E8777" s="83" t="s">
        <v>463</v>
      </c>
      <c r="F8777" s="13">
        <v>7</v>
      </c>
      <c r="G8777" s="13">
        <v>2</v>
      </c>
      <c r="H8777" s="13" t="s">
        <v>69</v>
      </c>
      <c r="I8777" s="13" t="s">
        <v>54</v>
      </c>
      <c r="J8777" s="13"/>
      <c r="K8777" s="13" t="s">
        <v>28</v>
      </c>
      <c r="L8777" s="12">
        <f t="shared" ca="1" si="1228"/>
        <v>1.1197505272015176</v>
      </c>
      <c r="M8777" s="101">
        <f t="shared" ca="1" si="1229"/>
        <v>5.8977260267703932E-2</v>
      </c>
      <c r="N8777" s="101">
        <f t="shared" ca="1" si="1227"/>
        <v>1119.5901490641202</v>
      </c>
      <c r="O8777" s="101">
        <f t="shared" ca="1" si="1230"/>
        <v>0.12082108188504374</v>
      </c>
      <c r="Q8777" s="12">
        <f t="shared" ca="1" si="1231"/>
        <v>0</v>
      </c>
      <c r="R8777" s="101">
        <f t="shared" ca="1" si="1232"/>
        <v>0</v>
      </c>
      <c r="S8777" s="13"/>
      <c r="T8777" s="101">
        <f t="shared" ca="1" si="1233"/>
        <v>5.8977260267703932E-2</v>
      </c>
      <c r="U8777" s="101">
        <f t="shared" si="1234"/>
        <v>0</v>
      </c>
      <c r="V8777" s="101">
        <f t="shared" ca="1" si="1235"/>
        <v>79.146674306604851</v>
      </c>
    </row>
    <row r="8778" spans="2:22" x14ac:dyDescent="0.3">
      <c r="B8778" s="13">
        <v>2023</v>
      </c>
      <c r="C8778" s="13">
        <v>12</v>
      </c>
      <c r="D8778" s="13">
        <v>30</v>
      </c>
      <c r="E8778" s="83" t="s">
        <v>463</v>
      </c>
      <c r="F8778" s="13">
        <v>7</v>
      </c>
      <c r="G8778" s="13">
        <v>3</v>
      </c>
      <c r="H8778" s="13" t="s">
        <v>69</v>
      </c>
      <c r="I8778" s="13" t="s">
        <v>54</v>
      </c>
      <c r="J8778" s="13"/>
      <c r="K8778" s="13" t="s">
        <v>28</v>
      </c>
      <c r="L8778" s="12">
        <f t="shared" ca="1" si="1228"/>
        <v>1.2519637191264772</v>
      </c>
      <c r="M8778" s="101">
        <f t="shared" ca="1" si="1229"/>
        <v>6.5940929086391556E-2</v>
      </c>
      <c r="N8778" s="101">
        <f t="shared" ca="1" si="1227"/>
        <v>1119.5901490641202</v>
      </c>
      <c r="O8778" s="101">
        <f t="shared" ca="1" si="1230"/>
        <v>0.13508688529374688</v>
      </c>
      <c r="Q8778" s="12">
        <f t="shared" ca="1" si="1231"/>
        <v>0</v>
      </c>
      <c r="R8778" s="101">
        <f t="shared" ca="1" si="1232"/>
        <v>0</v>
      </c>
      <c r="S8778" s="13"/>
      <c r="T8778" s="101">
        <f t="shared" ca="1" si="1233"/>
        <v>6.5940929086391556E-2</v>
      </c>
      <c r="U8778" s="101">
        <f t="shared" si="1234"/>
        <v>0</v>
      </c>
      <c r="V8778" s="101">
        <f t="shared" ca="1" si="1235"/>
        <v>79.212615235691246</v>
      </c>
    </row>
    <row r="8779" spans="2:22" x14ac:dyDescent="0.3">
      <c r="B8779" s="13">
        <v>2023</v>
      </c>
      <c r="C8779" s="13">
        <v>12</v>
      </c>
      <c r="D8779" s="13">
        <v>30</v>
      </c>
      <c r="E8779" s="83" t="s">
        <v>463</v>
      </c>
      <c r="F8779" s="13">
        <v>7</v>
      </c>
      <c r="G8779" s="13">
        <v>4</v>
      </c>
      <c r="H8779" s="13" t="s">
        <v>69</v>
      </c>
      <c r="I8779" s="13" t="s">
        <v>54</v>
      </c>
      <c r="J8779" s="13"/>
      <c r="K8779" s="13" t="s">
        <v>28</v>
      </c>
      <c r="L8779" s="12">
        <f t="shared" ca="1" si="1228"/>
        <v>1.2513746063319142</v>
      </c>
      <c r="M8779" s="101">
        <f t="shared" ca="1" si="1229"/>
        <v>6.5909900515501926E-2</v>
      </c>
      <c r="N8779" s="101">
        <f t="shared" ca="1" si="1227"/>
        <v>1119.5901490641202</v>
      </c>
      <c r="O8779" s="101">
        <f t="shared" ca="1" si="1230"/>
        <v>0.13502332002321354</v>
      </c>
      <c r="Q8779" s="12">
        <f t="shared" ca="1" si="1231"/>
        <v>0</v>
      </c>
      <c r="R8779" s="101">
        <f t="shared" ca="1" si="1232"/>
        <v>0</v>
      </c>
      <c r="S8779" s="13"/>
      <c r="T8779" s="101">
        <f t="shared" ca="1" si="1233"/>
        <v>6.5909900515501926E-2</v>
      </c>
      <c r="U8779" s="101">
        <f t="shared" si="1234"/>
        <v>0</v>
      </c>
      <c r="V8779" s="101">
        <f t="shared" ca="1" si="1235"/>
        <v>79.278525136206753</v>
      </c>
    </row>
    <row r="8780" spans="2:22" x14ac:dyDescent="0.3">
      <c r="B8780" s="13">
        <v>2023</v>
      </c>
      <c r="C8780" s="13">
        <v>12</v>
      </c>
      <c r="D8780" s="13">
        <v>30</v>
      </c>
      <c r="E8780" s="83" t="s">
        <v>463</v>
      </c>
      <c r="F8780" s="13">
        <v>7</v>
      </c>
      <c r="G8780" s="13">
        <v>5</v>
      </c>
      <c r="H8780" s="13" t="s">
        <v>69</v>
      </c>
      <c r="I8780" s="13" t="s">
        <v>54</v>
      </c>
      <c r="J8780" s="13"/>
      <c r="K8780" s="13" t="s">
        <v>28</v>
      </c>
      <c r="L8780" s="12">
        <f t="shared" ca="1" si="1228"/>
        <v>1.1104149040121332</v>
      </c>
      <c r="M8780" s="101">
        <f t="shared" ca="1" si="1229"/>
        <v>5.8485552994319054E-2</v>
      </c>
      <c r="N8780" s="101">
        <f t="shared" ca="1" si="1227"/>
        <v>1119.5901490641202</v>
      </c>
      <c r="O8780" s="101">
        <f t="shared" ca="1" si="1230"/>
        <v>0.11981376814290916</v>
      </c>
      <c r="Q8780" s="12">
        <f t="shared" ca="1" si="1231"/>
        <v>0</v>
      </c>
      <c r="R8780" s="101">
        <f t="shared" ca="1" si="1232"/>
        <v>0</v>
      </c>
      <c r="S8780" s="13"/>
      <c r="T8780" s="101">
        <f t="shared" ca="1" si="1233"/>
        <v>5.8485552994319054E-2</v>
      </c>
      <c r="U8780" s="101">
        <f t="shared" si="1234"/>
        <v>0</v>
      </c>
      <c r="V8780" s="101">
        <f t="shared" ca="1" si="1235"/>
        <v>79.337010689201065</v>
      </c>
    </row>
    <row r="8781" spans="2:22" x14ac:dyDescent="0.3">
      <c r="B8781" s="13">
        <v>2023</v>
      </c>
      <c r="C8781" s="13">
        <v>12</v>
      </c>
      <c r="D8781" s="13">
        <v>30</v>
      </c>
      <c r="E8781" s="83" t="s">
        <v>463</v>
      </c>
      <c r="F8781" s="13">
        <v>7</v>
      </c>
      <c r="G8781" s="13">
        <v>6</v>
      </c>
      <c r="H8781" s="13" t="s">
        <v>69</v>
      </c>
      <c r="I8781" s="13" t="s">
        <v>54</v>
      </c>
      <c r="J8781" s="13"/>
      <c r="K8781" s="13" t="s">
        <v>28</v>
      </c>
      <c r="L8781" s="12">
        <f t="shared" ca="1" si="1228"/>
        <v>1.4070268960693375</v>
      </c>
      <c r="M8781" s="101">
        <f t="shared" ca="1" si="1229"/>
        <v>7.4108106615972003E-2</v>
      </c>
      <c r="N8781" s="101">
        <f t="shared" ca="1" si="1227"/>
        <v>1119.5901490641202</v>
      </c>
      <c r="O8781" s="101">
        <f t="shared" ca="1" si="1230"/>
        <v>0.15181820208588151</v>
      </c>
      <c r="Q8781" s="12">
        <f t="shared" ca="1" si="1231"/>
        <v>0</v>
      </c>
      <c r="R8781" s="101">
        <f t="shared" ca="1" si="1232"/>
        <v>0</v>
      </c>
      <c r="S8781" s="13"/>
      <c r="T8781" s="101">
        <f t="shared" ca="1" si="1233"/>
        <v>7.4108106615972003E-2</v>
      </c>
      <c r="U8781" s="101">
        <f t="shared" si="1234"/>
        <v>0</v>
      </c>
      <c r="V8781" s="101">
        <f t="shared" ca="1" si="1235"/>
        <v>79.411118795817032</v>
      </c>
    </row>
    <row r="8782" spans="2:22" x14ac:dyDescent="0.3">
      <c r="B8782" s="13">
        <v>2023</v>
      </c>
      <c r="C8782" s="13">
        <v>12</v>
      </c>
      <c r="D8782" s="13">
        <v>30</v>
      </c>
      <c r="E8782" s="83" t="s">
        <v>463</v>
      </c>
      <c r="F8782" s="13">
        <v>7</v>
      </c>
      <c r="G8782" s="13">
        <v>7</v>
      </c>
      <c r="H8782" s="13" t="s">
        <v>69</v>
      </c>
      <c r="I8782" s="13" t="s">
        <v>54</v>
      </c>
      <c r="J8782" s="13"/>
      <c r="K8782" s="13" t="s">
        <v>28</v>
      </c>
      <c r="L8782" s="12">
        <f t="shared" ca="1" si="1228"/>
        <v>1.2129320445331004</v>
      </c>
      <c r="M8782" s="101">
        <f t="shared" ca="1" si="1229"/>
        <v>6.3885130785558408E-2</v>
      </c>
      <c r="N8782" s="101">
        <f t="shared" ca="1" si="1227"/>
        <v>1119.5901490641202</v>
      </c>
      <c r="O8782" s="101">
        <f t="shared" ca="1" si="1230"/>
        <v>0.13087536760512153</v>
      </c>
      <c r="Q8782" s="12">
        <f t="shared" ca="1" si="1231"/>
        <v>5.6000000000000005</v>
      </c>
      <c r="R8782" s="101">
        <f t="shared" ca="1" si="1232"/>
        <v>0.3713653024302731</v>
      </c>
      <c r="S8782" s="13"/>
      <c r="T8782" s="101">
        <f t="shared" ca="1" si="1233"/>
        <v>0</v>
      </c>
      <c r="U8782" s="101">
        <f t="shared" si="1234"/>
        <v>0</v>
      </c>
      <c r="V8782" s="101">
        <f t="shared" ca="1" si="1235"/>
        <v>78.668388190956478</v>
      </c>
    </row>
    <row r="8783" spans="2:22" x14ac:dyDescent="0.3">
      <c r="B8783" s="13">
        <v>2023</v>
      </c>
      <c r="C8783" s="13">
        <v>12</v>
      </c>
      <c r="D8783" s="13">
        <v>30</v>
      </c>
      <c r="E8783" s="83" t="s">
        <v>463</v>
      </c>
      <c r="F8783" s="13">
        <v>7</v>
      </c>
      <c r="G8783" s="13">
        <v>8</v>
      </c>
      <c r="H8783" s="13" t="s">
        <v>69</v>
      </c>
      <c r="I8783" s="13" t="s">
        <v>54</v>
      </c>
      <c r="J8783" s="13"/>
      <c r="K8783" s="13" t="s">
        <v>28</v>
      </c>
      <c r="L8783" s="12">
        <f t="shared" ca="1" si="1228"/>
        <v>2.309426200226349</v>
      </c>
      <c r="M8783" s="101">
        <f t="shared" ca="1" si="1229"/>
        <v>0.12163747796592181</v>
      </c>
      <c r="N8783" s="101">
        <f t="shared" ca="1" si="1227"/>
        <v>1119.5901490641202</v>
      </c>
      <c r="O8783" s="101">
        <f t="shared" ca="1" si="1230"/>
        <v>0.24918708700442305</v>
      </c>
      <c r="Q8783" s="12">
        <f t="shared" ca="1" si="1231"/>
        <v>4.7995623477268481</v>
      </c>
      <c r="R8783" s="101">
        <f t="shared" ca="1" si="1232"/>
        <v>0.21079002488591725</v>
      </c>
      <c r="S8783" s="13"/>
      <c r="T8783" s="101">
        <f t="shared" ca="1" si="1233"/>
        <v>0</v>
      </c>
      <c r="U8783" s="101">
        <f t="shared" si="1234"/>
        <v>0</v>
      </c>
      <c r="V8783" s="101">
        <f t="shared" ca="1" si="1235"/>
        <v>78.24680814118463</v>
      </c>
    </row>
    <row r="8784" spans="2:22" x14ac:dyDescent="0.3">
      <c r="B8784" s="13">
        <v>2023</v>
      </c>
      <c r="C8784" s="13">
        <v>12</v>
      </c>
      <c r="D8784" s="13">
        <v>30</v>
      </c>
      <c r="E8784" s="83" t="s">
        <v>463</v>
      </c>
      <c r="F8784" s="13">
        <v>7</v>
      </c>
      <c r="G8784" s="13">
        <v>9</v>
      </c>
      <c r="H8784" s="13" t="s">
        <v>69</v>
      </c>
      <c r="I8784" s="13" t="s">
        <v>54</v>
      </c>
      <c r="J8784" s="13"/>
      <c r="K8784" s="13" t="s">
        <v>28</v>
      </c>
      <c r="L8784" s="12">
        <f t="shared" ca="1" si="1228"/>
        <v>1.4853113332596806</v>
      </c>
      <c r="M8784" s="101">
        <f t="shared" ca="1" si="1229"/>
        <v>7.8231347922787381E-2</v>
      </c>
      <c r="N8784" s="101">
        <f t="shared" ref="N8784:N8822" ca="1" si="1236">IF(H8784="On-Peak",IF(I8784="Winter",((L8784*$D$48)/60)+N8783,((L8784*$D$47)/60)+N8783),N8783)</f>
        <v>1119.5901490641202</v>
      </c>
      <c r="O8784" s="101">
        <f t="shared" ca="1" si="1230"/>
        <v>0.16026509285871954</v>
      </c>
      <c r="Q8784" s="12">
        <f t="shared" ca="1" si="1231"/>
        <v>5.2521990357575765</v>
      </c>
      <c r="R8784" s="101">
        <f t="shared" ca="1" si="1232"/>
        <v>0.31886704401644689</v>
      </c>
      <c r="S8784" s="13"/>
      <c r="T8784" s="101">
        <f t="shared" ca="1" si="1233"/>
        <v>0</v>
      </c>
      <c r="U8784" s="101">
        <f t="shared" si="1234"/>
        <v>0</v>
      </c>
      <c r="V8784" s="101">
        <f t="shared" ca="1" si="1235"/>
        <v>77.609074053151744</v>
      </c>
    </row>
    <row r="8785" spans="2:22" x14ac:dyDescent="0.3">
      <c r="B8785" s="13">
        <v>2023</v>
      </c>
      <c r="C8785" s="13">
        <v>12</v>
      </c>
      <c r="D8785" s="13">
        <v>30</v>
      </c>
      <c r="E8785" s="83" t="s">
        <v>463</v>
      </c>
      <c r="F8785" s="13">
        <v>7</v>
      </c>
      <c r="G8785" s="13">
        <v>10</v>
      </c>
      <c r="H8785" s="13" t="s">
        <v>70</v>
      </c>
      <c r="I8785" s="13" t="s">
        <v>54</v>
      </c>
      <c r="J8785" s="13"/>
      <c r="K8785" s="13" t="s">
        <v>28</v>
      </c>
      <c r="L8785" s="12">
        <f t="shared" ca="1" si="1228"/>
        <v>1.8279500547050362</v>
      </c>
      <c r="M8785" s="101">
        <f t="shared" ca="1" si="1229"/>
        <v>5.7872898731961449E-2</v>
      </c>
      <c r="N8785" s="101">
        <f t="shared" ca="1" si="1236"/>
        <v>1119.5901490641202</v>
      </c>
      <c r="O8785" s="101">
        <f t="shared" ca="1" si="1230"/>
        <v>5.7872898731961449E-2</v>
      </c>
      <c r="Q8785" s="12">
        <f t="shared" ca="1" si="1231"/>
        <v>0</v>
      </c>
      <c r="R8785" s="101">
        <f t="shared" ca="1" si="1232"/>
        <v>0</v>
      </c>
      <c r="S8785" s="13"/>
      <c r="T8785" s="101">
        <f t="shared" ca="1" si="1233"/>
        <v>5.7872898731961449E-2</v>
      </c>
      <c r="U8785" s="101">
        <f t="shared" si="1234"/>
        <v>0</v>
      </c>
      <c r="V8785" s="101">
        <f t="shared" ca="1" si="1235"/>
        <v>77.666946951883702</v>
      </c>
    </row>
    <row r="8786" spans="2:22" x14ac:dyDescent="0.3">
      <c r="B8786" s="13">
        <v>2023</v>
      </c>
      <c r="C8786" s="13">
        <v>12</v>
      </c>
      <c r="D8786" s="13">
        <v>30</v>
      </c>
      <c r="E8786" s="83" t="s">
        <v>463</v>
      </c>
      <c r="F8786" s="13">
        <v>7</v>
      </c>
      <c r="G8786" s="13">
        <v>11</v>
      </c>
      <c r="H8786" s="13" t="s">
        <v>70</v>
      </c>
      <c r="I8786" s="13" t="s">
        <v>54</v>
      </c>
      <c r="J8786" s="13"/>
      <c r="K8786" s="13" t="s">
        <v>28</v>
      </c>
      <c r="L8786" s="12">
        <f t="shared" ca="1" si="1228"/>
        <v>1.2582688341311634</v>
      </c>
      <c r="M8786" s="101">
        <f t="shared" ca="1" si="1229"/>
        <v>3.9836791288592632E-2</v>
      </c>
      <c r="N8786" s="101">
        <f t="shared" ca="1" si="1236"/>
        <v>1119.5901490641202</v>
      </c>
      <c r="O8786" s="101">
        <f t="shared" ca="1" si="1230"/>
        <v>3.9836791288592632E-2</v>
      </c>
      <c r="Q8786" s="12">
        <f t="shared" ca="1" si="1231"/>
        <v>5.6000000000000005</v>
      </c>
      <c r="R8786" s="101">
        <f t="shared" ca="1" si="1232"/>
        <v>0.36752754319079706</v>
      </c>
      <c r="S8786" s="13"/>
      <c r="T8786" s="101">
        <f t="shared" ca="1" si="1233"/>
        <v>0</v>
      </c>
      <c r="U8786" s="101">
        <f t="shared" si="1234"/>
        <v>0</v>
      </c>
      <c r="V8786" s="101">
        <f t="shared" ca="1" si="1235"/>
        <v>76.931891865502095</v>
      </c>
    </row>
    <row r="8787" spans="2:22" x14ac:dyDescent="0.3">
      <c r="B8787" s="13">
        <v>2023</v>
      </c>
      <c r="C8787" s="13">
        <v>12</v>
      </c>
      <c r="D8787" s="13">
        <v>30</v>
      </c>
      <c r="E8787" s="83" t="s">
        <v>463</v>
      </c>
      <c r="F8787" s="13">
        <v>7</v>
      </c>
      <c r="G8787" s="13">
        <v>12</v>
      </c>
      <c r="H8787" s="13" t="s">
        <v>70</v>
      </c>
      <c r="I8787" s="13" t="s">
        <v>54</v>
      </c>
      <c r="J8787" s="13"/>
      <c r="K8787" s="13" t="s">
        <v>28</v>
      </c>
      <c r="L8787" s="12">
        <f t="shared" ca="1" si="1228"/>
        <v>1.6246981245387879</v>
      </c>
      <c r="M8787" s="101">
        <f t="shared" ca="1" si="1229"/>
        <v>5.1437942622898025E-2</v>
      </c>
      <c r="N8787" s="101">
        <f t="shared" ca="1" si="1236"/>
        <v>1119.5901490641202</v>
      </c>
      <c r="O8787" s="101">
        <f t="shared" ca="1" si="1230"/>
        <v>5.1437942622898025E-2</v>
      </c>
      <c r="Q8787" s="12">
        <f t="shared" ca="1" si="1231"/>
        <v>5.6000000000000005</v>
      </c>
      <c r="R8787" s="101">
        <f t="shared" ca="1" si="1232"/>
        <v>0.3365093037577917</v>
      </c>
      <c r="S8787" s="13"/>
      <c r="T8787" s="101">
        <f t="shared" ca="1" si="1233"/>
        <v>0</v>
      </c>
      <c r="U8787" s="101">
        <f t="shared" si="1234"/>
        <v>0</v>
      </c>
      <c r="V8787" s="101">
        <f t="shared" ca="1" si="1235"/>
        <v>76.258873257986508</v>
      </c>
    </row>
    <row r="8788" spans="2:22" x14ac:dyDescent="0.3">
      <c r="B8788" s="13">
        <v>2023</v>
      </c>
      <c r="C8788" s="13">
        <v>12</v>
      </c>
      <c r="D8788" s="13">
        <v>30</v>
      </c>
      <c r="E8788" s="83" t="s">
        <v>463</v>
      </c>
      <c r="F8788" s="13">
        <v>7</v>
      </c>
      <c r="G8788" s="13">
        <v>13</v>
      </c>
      <c r="H8788" s="13" t="s">
        <v>70</v>
      </c>
      <c r="I8788" s="13" t="s">
        <v>54</v>
      </c>
      <c r="J8788" s="13"/>
      <c r="K8788" s="13" t="s">
        <v>28</v>
      </c>
      <c r="L8788" s="12">
        <f t="shared" ca="1" si="1228"/>
        <v>1.1912313870621924</v>
      </c>
      <c r="M8788" s="101">
        <f t="shared" ca="1" si="1229"/>
        <v>3.7714385714389016E-2</v>
      </c>
      <c r="N8788" s="101">
        <f t="shared" ca="1" si="1236"/>
        <v>1119.5901490641202</v>
      </c>
      <c r="O8788" s="101">
        <f t="shared" ca="1" si="1230"/>
        <v>3.7714385714389016E-2</v>
      </c>
      <c r="Q8788" s="12">
        <f t="shared" ca="1" si="1231"/>
        <v>2.0777985125639984</v>
      </c>
      <c r="R8788" s="101">
        <f t="shared" ca="1" si="1232"/>
        <v>7.5047907173727876E-2</v>
      </c>
      <c r="S8788" s="13"/>
      <c r="T8788" s="101">
        <f t="shared" ca="1" si="1233"/>
        <v>0</v>
      </c>
      <c r="U8788" s="101">
        <f t="shared" si="1234"/>
        <v>0</v>
      </c>
      <c r="V8788" s="101">
        <f t="shared" ca="1" si="1235"/>
        <v>76.108777443639056</v>
      </c>
    </row>
    <row r="8789" spans="2:22" x14ac:dyDescent="0.3">
      <c r="B8789" s="13">
        <v>2023</v>
      </c>
      <c r="C8789" s="13">
        <v>12</v>
      </c>
      <c r="D8789" s="13">
        <v>30</v>
      </c>
      <c r="E8789" s="83" t="s">
        <v>463</v>
      </c>
      <c r="F8789" s="13">
        <v>7</v>
      </c>
      <c r="G8789" s="13">
        <v>14</v>
      </c>
      <c r="H8789" s="13" t="s">
        <v>70</v>
      </c>
      <c r="I8789" s="13" t="s">
        <v>54</v>
      </c>
      <c r="J8789" s="13"/>
      <c r="K8789" s="13" t="s">
        <v>28</v>
      </c>
      <c r="L8789" s="12">
        <f t="shared" ca="1" si="1228"/>
        <v>1.8068714523672766</v>
      </c>
      <c r="M8789" s="101">
        <f t="shared" ca="1" si="1229"/>
        <v>5.7205550181947978E-2</v>
      </c>
      <c r="N8789" s="101">
        <f t="shared" ca="1" si="1236"/>
        <v>1119.5901490641202</v>
      </c>
      <c r="O8789" s="101">
        <f t="shared" ca="1" si="1230"/>
        <v>5.7205550181947978E-2</v>
      </c>
      <c r="Q8789" s="12">
        <f t="shared" ca="1" si="1231"/>
        <v>3.2828260669767815</v>
      </c>
      <c r="R8789" s="101">
        <f t="shared" ca="1" si="1232"/>
        <v>0.12493955812669459</v>
      </c>
      <c r="S8789" s="13"/>
      <c r="T8789" s="101">
        <f t="shared" ca="1" si="1233"/>
        <v>0</v>
      </c>
      <c r="U8789" s="101">
        <f t="shared" si="1234"/>
        <v>0</v>
      </c>
      <c r="V8789" s="101">
        <f t="shared" ca="1" si="1235"/>
        <v>75.85889832738566</v>
      </c>
    </row>
    <row r="8790" spans="2:22" x14ac:dyDescent="0.3">
      <c r="B8790" s="13">
        <v>2023</v>
      </c>
      <c r="C8790" s="13">
        <v>12</v>
      </c>
      <c r="D8790" s="13">
        <v>30</v>
      </c>
      <c r="E8790" s="83" t="s">
        <v>463</v>
      </c>
      <c r="F8790" s="13">
        <v>7</v>
      </c>
      <c r="G8790" s="13">
        <v>15</v>
      </c>
      <c r="H8790" s="13" t="s">
        <v>70</v>
      </c>
      <c r="I8790" s="13" t="s">
        <v>54</v>
      </c>
      <c r="J8790" s="13"/>
      <c r="K8790" s="13" t="s">
        <v>28</v>
      </c>
      <c r="L8790" s="12">
        <f t="shared" ca="1" si="1228"/>
        <v>1.6898632039074291</v>
      </c>
      <c r="M8790" s="101">
        <f t="shared" ca="1" si="1229"/>
        <v>5.3501069035709205E-2</v>
      </c>
      <c r="N8790" s="101">
        <f t="shared" ca="1" si="1236"/>
        <v>1119.5901490641202</v>
      </c>
      <c r="O8790" s="101">
        <f t="shared" ca="1" si="1230"/>
        <v>5.3501069035709205E-2</v>
      </c>
      <c r="Q8790" s="12">
        <f t="shared" ca="1" si="1231"/>
        <v>5.6000000000000005</v>
      </c>
      <c r="R8790" s="101">
        <f t="shared" ca="1" si="1232"/>
        <v>0.3309930797892362</v>
      </c>
      <c r="S8790" s="13"/>
      <c r="T8790" s="101">
        <f t="shared" ca="1" si="1233"/>
        <v>0</v>
      </c>
      <c r="U8790" s="101">
        <f t="shared" si="1234"/>
        <v>0</v>
      </c>
      <c r="V8790" s="101">
        <f t="shared" ca="1" si="1235"/>
        <v>75.196912167807184</v>
      </c>
    </row>
    <row r="8791" spans="2:22" x14ac:dyDescent="0.3">
      <c r="B8791" s="13">
        <v>2023</v>
      </c>
      <c r="C8791" s="13">
        <v>12</v>
      </c>
      <c r="D8791" s="13">
        <v>30</v>
      </c>
      <c r="E8791" s="83" t="s">
        <v>463</v>
      </c>
      <c r="F8791" s="13">
        <v>7</v>
      </c>
      <c r="G8791" s="13">
        <v>16</v>
      </c>
      <c r="H8791" s="13" t="s">
        <v>71</v>
      </c>
      <c r="I8791" s="13" t="s">
        <v>54</v>
      </c>
      <c r="J8791" s="13"/>
      <c r="K8791" s="13" t="s">
        <v>28</v>
      </c>
      <c r="L8791" s="12">
        <f t="shared" ca="1" si="1228"/>
        <v>1.8565038310954203</v>
      </c>
      <c r="M8791" s="101">
        <f t="shared" ca="1" si="1229"/>
        <v>0.16172004872672208</v>
      </c>
      <c r="N8791" s="101">
        <f t="shared" ca="1" si="1236"/>
        <v>1119.9566538621089</v>
      </c>
      <c r="O8791" s="101">
        <f t="shared" ca="1" si="1230"/>
        <v>0.52325560479424416</v>
      </c>
      <c r="Q8791" s="12">
        <f t="shared" ca="1" si="1231"/>
        <v>5.6000000000000005</v>
      </c>
      <c r="R8791" s="101">
        <f t="shared" ca="1" si="1232"/>
        <v>0.31688695069777273</v>
      </c>
      <c r="S8791" s="13"/>
      <c r="T8791" s="101">
        <f t="shared" ca="1" si="1233"/>
        <v>0</v>
      </c>
      <c r="U8791" s="101">
        <f t="shared" ca="1" si="1234"/>
        <v>0.36650479798875424</v>
      </c>
      <c r="V8791" s="101">
        <f t="shared" ca="1" si="1235"/>
        <v>74.929643064400381</v>
      </c>
    </row>
    <row r="8792" spans="2:22" x14ac:dyDescent="0.3">
      <c r="B8792" s="13">
        <v>2023</v>
      </c>
      <c r="C8792" s="13">
        <v>12</v>
      </c>
      <c r="D8792" s="13">
        <v>30</v>
      </c>
      <c r="E8792" s="83" t="s">
        <v>463</v>
      </c>
      <c r="F8792" s="13">
        <v>7</v>
      </c>
      <c r="G8792" s="13">
        <v>17</v>
      </c>
      <c r="H8792" s="13" t="s">
        <v>71</v>
      </c>
      <c r="I8792" s="13" t="s">
        <v>54</v>
      </c>
      <c r="J8792" s="13"/>
      <c r="K8792" s="13" t="s">
        <v>28</v>
      </c>
      <c r="L8792" s="12">
        <f t="shared" ca="1" si="1228"/>
        <v>1.8778918123702402</v>
      </c>
      <c r="M8792" s="101">
        <f t="shared" ca="1" si="1229"/>
        <v>0.16358315577557164</v>
      </c>
      <c r="N8792" s="101">
        <f t="shared" ca="1" si="1236"/>
        <v>1120.3273810040675</v>
      </c>
      <c r="O8792" s="101">
        <f t="shared" ca="1" si="1230"/>
        <v>0.52928380731655222</v>
      </c>
      <c r="Q8792" s="12">
        <f t="shared" ca="1" si="1231"/>
        <v>5.6000000000000005</v>
      </c>
      <c r="R8792" s="101">
        <f t="shared" ca="1" si="1232"/>
        <v>0.31507645808285922</v>
      </c>
      <c r="S8792" s="13"/>
      <c r="T8792" s="101">
        <f t="shared" ca="1" si="1233"/>
        <v>0</v>
      </c>
      <c r="U8792" s="101">
        <f t="shared" ca="1" si="1234"/>
        <v>0.37072714195875828</v>
      </c>
      <c r="V8792" s="101">
        <f t="shared" ca="1" si="1235"/>
        <v>74.67021729019342</v>
      </c>
    </row>
    <row r="8793" spans="2:22" x14ac:dyDescent="0.3">
      <c r="B8793" s="13">
        <v>2023</v>
      </c>
      <c r="C8793" s="13">
        <v>12</v>
      </c>
      <c r="D8793" s="13">
        <v>30</v>
      </c>
      <c r="E8793" s="83" t="s">
        <v>463</v>
      </c>
      <c r="F8793" s="13">
        <v>7</v>
      </c>
      <c r="G8793" s="13">
        <v>18</v>
      </c>
      <c r="H8793" s="13" t="s">
        <v>71</v>
      </c>
      <c r="I8793" s="13" t="s">
        <v>54</v>
      </c>
      <c r="J8793" s="13"/>
      <c r="K8793" s="13" t="s">
        <v>28</v>
      </c>
      <c r="L8793" s="12">
        <f t="shared" ca="1" si="1228"/>
        <v>2.4401086791273516</v>
      </c>
      <c r="M8793" s="101">
        <f t="shared" ca="1" si="1229"/>
        <v>0.21255786703878363</v>
      </c>
      <c r="N8793" s="101">
        <f t="shared" ca="1" si="1236"/>
        <v>1120.8090991258052</v>
      </c>
      <c r="O8793" s="101">
        <f t="shared" ca="1" si="1230"/>
        <v>0.68774463121204399</v>
      </c>
      <c r="Q8793" s="12">
        <f t="shared" ca="1" si="1231"/>
        <v>0</v>
      </c>
      <c r="R8793" s="101">
        <f t="shared" ca="1" si="1232"/>
        <v>0</v>
      </c>
      <c r="S8793" s="13"/>
      <c r="T8793" s="101">
        <f t="shared" ca="1" si="1233"/>
        <v>0.21255786703878363</v>
      </c>
      <c r="U8793" s="101">
        <f t="shared" ca="1" si="1234"/>
        <v>0.48171812173772471</v>
      </c>
      <c r="V8793" s="101">
        <f t="shared" ca="1" si="1235"/>
        <v>75.364493278969931</v>
      </c>
    </row>
    <row r="8794" spans="2:22" x14ac:dyDescent="0.3">
      <c r="B8794" s="13">
        <v>2023</v>
      </c>
      <c r="C8794" s="13">
        <v>12</v>
      </c>
      <c r="D8794" s="13">
        <v>30</v>
      </c>
      <c r="E8794" s="83" t="s">
        <v>463</v>
      </c>
      <c r="F8794" s="13">
        <v>7</v>
      </c>
      <c r="G8794" s="13">
        <v>19</v>
      </c>
      <c r="H8794" s="13" t="s">
        <v>71</v>
      </c>
      <c r="I8794" s="13" t="s">
        <v>54</v>
      </c>
      <c r="J8794" s="13"/>
      <c r="K8794" s="13" t="s">
        <v>28</v>
      </c>
      <c r="L8794" s="12">
        <f t="shared" ca="1" si="1228"/>
        <v>2.4692310019032164</v>
      </c>
      <c r="M8794" s="101">
        <f t="shared" ca="1" si="1229"/>
        <v>0.21509471257578919</v>
      </c>
      <c r="N8794" s="101">
        <f t="shared" ca="1" si="1236"/>
        <v>1121.296566479431</v>
      </c>
      <c r="O8794" s="101">
        <f t="shared" ca="1" si="1230"/>
        <v>0.69595275788642152</v>
      </c>
      <c r="Q8794" s="12">
        <f t="shared" ca="1" si="1231"/>
        <v>0</v>
      </c>
      <c r="R8794" s="101">
        <f t="shared" ca="1" si="1232"/>
        <v>0</v>
      </c>
      <c r="S8794" s="13"/>
      <c r="T8794" s="101">
        <f t="shared" ca="1" si="1233"/>
        <v>0.21509471257578919</v>
      </c>
      <c r="U8794" s="101">
        <f t="shared" ca="1" si="1234"/>
        <v>0.48746735362572668</v>
      </c>
      <c r="V8794" s="101">
        <f t="shared" ca="1" si="1235"/>
        <v>76.067055345171454</v>
      </c>
    </row>
    <row r="8795" spans="2:22" x14ac:dyDescent="0.3">
      <c r="B8795" s="13">
        <v>2023</v>
      </c>
      <c r="C8795" s="13">
        <v>12</v>
      </c>
      <c r="D8795" s="13">
        <v>30</v>
      </c>
      <c r="E8795" s="83" t="s">
        <v>463</v>
      </c>
      <c r="F8795" s="13">
        <v>7</v>
      </c>
      <c r="G8795" s="13">
        <v>20</v>
      </c>
      <c r="H8795" s="13" t="s">
        <v>69</v>
      </c>
      <c r="I8795" s="13" t="s">
        <v>54</v>
      </c>
      <c r="J8795" s="13"/>
      <c r="K8795" s="13" t="s">
        <v>28</v>
      </c>
      <c r="L8795" s="12">
        <f t="shared" ca="1" si="1228"/>
        <v>2.4158299979040647</v>
      </c>
      <c r="M8795" s="101">
        <f t="shared" ca="1" si="1229"/>
        <v>0.1272417659896071</v>
      </c>
      <c r="N8795" s="101">
        <f t="shared" ca="1" si="1236"/>
        <v>1121.296566479431</v>
      </c>
      <c r="O8795" s="101">
        <f t="shared" ca="1" si="1230"/>
        <v>0.26066805677384858</v>
      </c>
      <c r="Q8795" s="12">
        <f t="shared" ca="1" si="1231"/>
        <v>0</v>
      </c>
      <c r="R8795" s="101">
        <f t="shared" ca="1" si="1232"/>
        <v>0</v>
      </c>
      <c r="S8795" s="13"/>
      <c r="T8795" s="101">
        <f t="shared" ca="1" si="1233"/>
        <v>0.1272417659896071</v>
      </c>
      <c r="U8795" s="101">
        <f t="shared" si="1234"/>
        <v>0</v>
      </c>
      <c r="V8795" s="101">
        <f t="shared" ca="1" si="1235"/>
        <v>76.194297111161063</v>
      </c>
    </row>
    <row r="8796" spans="2:22" x14ac:dyDescent="0.3">
      <c r="B8796" s="13">
        <v>2023</v>
      </c>
      <c r="C8796" s="13">
        <v>12</v>
      </c>
      <c r="D8796" s="13">
        <v>30</v>
      </c>
      <c r="E8796" s="83" t="s">
        <v>463</v>
      </c>
      <c r="F8796" s="13">
        <v>7</v>
      </c>
      <c r="G8796" s="13">
        <v>21</v>
      </c>
      <c r="H8796" s="13" t="s">
        <v>69</v>
      </c>
      <c r="I8796" s="13" t="s">
        <v>54</v>
      </c>
      <c r="J8796" s="13"/>
      <c r="K8796" s="13" t="s">
        <v>28</v>
      </c>
      <c r="L8796" s="12">
        <f t="shared" ca="1" si="1228"/>
        <v>1.951360672647338</v>
      </c>
      <c r="M8796" s="101">
        <f t="shared" ca="1" si="1229"/>
        <v>0.10277816662833529</v>
      </c>
      <c r="N8796" s="101">
        <f t="shared" ca="1" si="1236"/>
        <v>1121.296566479431</v>
      </c>
      <c r="O8796" s="101">
        <f t="shared" ca="1" si="1230"/>
        <v>0.21055181657864777</v>
      </c>
      <c r="Q8796" s="12">
        <f t="shared" ca="1" si="1231"/>
        <v>0</v>
      </c>
      <c r="R8796" s="101">
        <f t="shared" ca="1" si="1232"/>
        <v>0</v>
      </c>
      <c r="S8796" s="13"/>
      <c r="T8796" s="101">
        <f t="shared" ca="1" si="1233"/>
        <v>0.10277816662833529</v>
      </c>
      <c r="U8796" s="101">
        <f t="shared" si="1234"/>
        <v>0</v>
      </c>
      <c r="V8796" s="101">
        <f t="shared" ca="1" si="1235"/>
        <v>76.297075277789403</v>
      </c>
    </row>
    <row r="8797" spans="2:22" x14ac:dyDescent="0.3">
      <c r="B8797" s="13">
        <v>2023</v>
      </c>
      <c r="C8797" s="13">
        <v>12</v>
      </c>
      <c r="D8797" s="13">
        <v>30</v>
      </c>
      <c r="E8797" s="83" t="s">
        <v>463</v>
      </c>
      <c r="F8797" s="13">
        <v>7</v>
      </c>
      <c r="G8797" s="13">
        <v>22</v>
      </c>
      <c r="H8797" s="13" t="s">
        <v>69</v>
      </c>
      <c r="I8797" s="13" t="s">
        <v>54</v>
      </c>
      <c r="J8797" s="13"/>
      <c r="K8797" s="13" t="s">
        <v>28</v>
      </c>
      <c r="L8797" s="12">
        <f t="shared" ca="1" si="1228"/>
        <v>1.8639169623533138</v>
      </c>
      <c r="M8797" s="101">
        <f t="shared" ca="1" si="1229"/>
        <v>9.8172506407149043E-2</v>
      </c>
      <c r="N8797" s="101">
        <f t="shared" ca="1" si="1236"/>
        <v>1121.296566479431</v>
      </c>
      <c r="O8797" s="101">
        <f t="shared" ca="1" si="1230"/>
        <v>0.20111664023792256</v>
      </c>
      <c r="Q8797" s="12">
        <f t="shared" ca="1" si="1231"/>
        <v>0</v>
      </c>
      <c r="R8797" s="101">
        <f t="shared" ca="1" si="1232"/>
        <v>0</v>
      </c>
      <c r="S8797" s="13"/>
      <c r="T8797" s="101">
        <f t="shared" ca="1" si="1233"/>
        <v>9.8172506407149043E-2</v>
      </c>
      <c r="U8797" s="101">
        <f t="shared" si="1234"/>
        <v>0</v>
      </c>
      <c r="V8797" s="101">
        <f t="shared" ca="1" si="1235"/>
        <v>76.395247784196556</v>
      </c>
    </row>
    <row r="8798" spans="2:22" x14ac:dyDescent="0.3">
      <c r="B8798" s="13">
        <v>2023</v>
      </c>
      <c r="C8798" s="13">
        <v>12</v>
      </c>
      <c r="D8798" s="13">
        <v>30</v>
      </c>
      <c r="E8798" s="83" t="s">
        <v>463</v>
      </c>
      <c r="F8798" s="13">
        <v>7</v>
      </c>
      <c r="G8798" s="13">
        <v>23</v>
      </c>
      <c r="H8798" s="13" t="s">
        <v>69</v>
      </c>
      <c r="I8798" s="13" t="s">
        <v>54</v>
      </c>
      <c r="J8798" s="13"/>
      <c r="K8798" s="13" t="s">
        <v>28</v>
      </c>
      <c r="L8798" s="12">
        <f t="shared" ca="1" si="1228"/>
        <v>2.2650302459389735</v>
      </c>
      <c r="M8798" s="101">
        <f t="shared" ca="1" si="1229"/>
        <v>0.11929914305360574</v>
      </c>
      <c r="N8798" s="101">
        <f t="shared" ca="1" si="1236"/>
        <v>1121.296566479431</v>
      </c>
      <c r="O8798" s="101">
        <f t="shared" ca="1" si="1230"/>
        <v>0.24439676353681522</v>
      </c>
      <c r="Q8798" s="12">
        <f t="shared" ca="1" si="1231"/>
        <v>0</v>
      </c>
      <c r="R8798" s="101">
        <f t="shared" ca="1" si="1232"/>
        <v>0</v>
      </c>
      <c r="S8798" s="13"/>
      <c r="T8798" s="101">
        <f t="shared" ca="1" si="1233"/>
        <v>0.11929914305360574</v>
      </c>
      <c r="U8798" s="101">
        <f t="shared" si="1234"/>
        <v>0</v>
      </c>
      <c r="V8798" s="101">
        <f t="shared" ca="1" si="1235"/>
        <v>76.514546927250166</v>
      </c>
    </row>
    <row r="8799" spans="2:22" x14ac:dyDescent="0.3">
      <c r="B8799" s="13">
        <v>2023</v>
      </c>
      <c r="C8799" s="13">
        <v>12</v>
      </c>
      <c r="D8799" s="13">
        <v>31</v>
      </c>
      <c r="E8799" s="83" t="s">
        <v>464</v>
      </c>
      <c r="F8799" s="13">
        <v>1</v>
      </c>
      <c r="G8799" s="13">
        <v>0</v>
      </c>
      <c r="H8799" s="13" t="s">
        <v>69</v>
      </c>
      <c r="I8799" s="13" t="s">
        <v>54</v>
      </c>
      <c r="J8799" s="13"/>
      <c r="K8799" s="13" t="s">
        <v>28</v>
      </c>
      <c r="L8799" s="12">
        <f t="shared" ca="1" si="1228"/>
        <v>2.1255211989899161</v>
      </c>
      <c r="M8799" s="101">
        <f t="shared" ca="1" si="1229"/>
        <v>0.11195120155079888</v>
      </c>
      <c r="N8799" s="101">
        <f t="shared" ca="1" si="1236"/>
        <v>1121.296566479431</v>
      </c>
      <c r="O8799" s="101">
        <f t="shared" ca="1" si="1230"/>
        <v>0.22934373737101194</v>
      </c>
      <c r="Q8799" s="12">
        <f t="shared" ca="1" si="1231"/>
        <v>0</v>
      </c>
      <c r="R8799" s="101">
        <f t="shared" ca="1" si="1232"/>
        <v>0</v>
      </c>
      <c r="S8799" s="13"/>
      <c r="T8799" s="101">
        <f t="shared" ca="1" si="1233"/>
        <v>0.11195120155079888</v>
      </c>
      <c r="U8799" s="101">
        <f t="shared" si="1234"/>
        <v>0</v>
      </c>
      <c r="V8799" s="101">
        <f t="shared" ca="1" si="1235"/>
        <v>76.626498128800961</v>
      </c>
    </row>
    <row r="8800" spans="2:22" x14ac:dyDescent="0.3">
      <c r="B8800" s="13">
        <v>2023</v>
      </c>
      <c r="C8800" s="13">
        <v>12</v>
      </c>
      <c r="D8800" s="13">
        <v>31</v>
      </c>
      <c r="E8800" s="83" t="s">
        <v>464</v>
      </c>
      <c r="F8800" s="13">
        <v>1</v>
      </c>
      <c r="G8800" s="13">
        <v>1</v>
      </c>
      <c r="H8800" s="13" t="s">
        <v>69</v>
      </c>
      <c r="I8800" s="13" t="s">
        <v>54</v>
      </c>
      <c r="J8800" s="13"/>
      <c r="K8800" s="13" t="s">
        <v>28</v>
      </c>
      <c r="L8800" s="12">
        <f t="shared" ca="1" si="1228"/>
        <v>1.2829605945599567</v>
      </c>
      <c r="M8800" s="101">
        <f t="shared" ca="1" si="1229"/>
        <v>6.7573534515472919E-2</v>
      </c>
      <c r="N8800" s="101">
        <f t="shared" ca="1" si="1236"/>
        <v>1121.296566479431</v>
      </c>
      <c r="O8800" s="101">
        <f t="shared" ca="1" si="1230"/>
        <v>0.13843144815301933</v>
      </c>
      <c r="Q8800" s="12">
        <f t="shared" ca="1" si="1231"/>
        <v>0</v>
      </c>
      <c r="R8800" s="101">
        <f t="shared" ca="1" si="1232"/>
        <v>0</v>
      </c>
      <c r="S8800" s="13"/>
      <c r="T8800" s="101">
        <f t="shared" ca="1" si="1233"/>
        <v>6.7573534515472919E-2</v>
      </c>
      <c r="U8800" s="101">
        <f t="shared" si="1234"/>
        <v>0</v>
      </c>
      <c r="V8800" s="101">
        <f t="shared" ca="1" si="1235"/>
        <v>76.694071663316436</v>
      </c>
    </row>
    <row r="8801" spans="2:22" x14ac:dyDescent="0.3">
      <c r="B8801" s="13">
        <v>2023</v>
      </c>
      <c r="C8801" s="13">
        <v>12</v>
      </c>
      <c r="D8801" s="13">
        <v>31</v>
      </c>
      <c r="E8801" s="83" t="s">
        <v>464</v>
      </c>
      <c r="F8801" s="13">
        <v>1</v>
      </c>
      <c r="G8801" s="13">
        <v>2</v>
      </c>
      <c r="H8801" s="13" t="s">
        <v>69</v>
      </c>
      <c r="I8801" s="13" t="s">
        <v>54</v>
      </c>
      <c r="J8801" s="13"/>
      <c r="K8801" s="13" t="s">
        <v>28</v>
      </c>
      <c r="L8801" s="12">
        <f t="shared" ca="1" si="1228"/>
        <v>1.2282568997669674</v>
      </c>
      <c r="M8801" s="101">
        <f t="shared" ca="1" si="1229"/>
        <v>6.4692290910726175E-2</v>
      </c>
      <c r="N8801" s="101">
        <f t="shared" ca="1" si="1236"/>
        <v>1121.296566479431</v>
      </c>
      <c r="O8801" s="101">
        <f t="shared" ca="1" si="1230"/>
        <v>0.13252891948485579</v>
      </c>
      <c r="Q8801" s="12">
        <f t="shared" ca="1" si="1231"/>
        <v>0</v>
      </c>
      <c r="R8801" s="101">
        <f t="shared" ca="1" si="1232"/>
        <v>0</v>
      </c>
      <c r="S8801" s="13"/>
      <c r="T8801" s="101">
        <f t="shared" ca="1" si="1233"/>
        <v>6.4692290910726175E-2</v>
      </c>
      <c r="U8801" s="101">
        <f t="shared" si="1234"/>
        <v>0</v>
      </c>
      <c r="V8801" s="101">
        <f t="shared" ca="1" si="1235"/>
        <v>76.758763954227163</v>
      </c>
    </row>
    <row r="8802" spans="2:22" x14ac:dyDescent="0.3">
      <c r="B8802" s="13">
        <v>2023</v>
      </c>
      <c r="C8802" s="13">
        <v>12</v>
      </c>
      <c r="D8802" s="13">
        <v>31</v>
      </c>
      <c r="E8802" s="83" t="s">
        <v>464</v>
      </c>
      <c r="F8802" s="13">
        <v>1</v>
      </c>
      <c r="G8802" s="13">
        <v>3</v>
      </c>
      <c r="H8802" s="13" t="s">
        <v>69</v>
      </c>
      <c r="I8802" s="13" t="s">
        <v>54</v>
      </c>
      <c r="J8802" s="13"/>
      <c r="K8802" s="13" t="s">
        <v>28</v>
      </c>
      <c r="L8802" s="12">
        <f t="shared" ca="1" si="1228"/>
        <v>1.2244872994615841</v>
      </c>
      <c r="M8802" s="101">
        <f t="shared" ca="1" si="1229"/>
        <v>6.4493746062641633E-2</v>
      </c>
      <c r="N8802" s="101">
        <f t="shared" ca="1" si="1236"/>
        <v>1121.296566479431</v>
      </c>
      <c r="O8802" s="101">
        <f t="shared" ca="1" si="1230"/>
        <v>0.13212217961190492</v>
      </c>
      <c r="Q8802" s="12">
        <f t="shared" ca="1" si="1231"/>
        <v>0</v>
      </c>
      <c r="R8802" s="101">
        <f t="shared" ca="1" si="1232"/>
        <v>0</v>
      </c>
      <c r="S8802" s="13"/>
      <c r="T8802" s="101">
        <f t="shared" ca="1" si="1233"/>
        <v>6.4493746062641633E-2</v>
      </c>
      <c r="U8802" s="101">
        <f t="shared" si="1234"/>
        <v>0</v>
      </c>
      <c r="V8802" s="101">
        <f t="shared" ca="1" si="1235"/>
        <v>76.823257700289801</v>
      </c>
    </row>
    <row r="8803" spans="2:22" x14ac:dyDescent="0.3">
      <c r="B8803" s="13">
        <v>2023</v>
      </c>
      <c r="C8803" s="13">
        <v>12</v>
      </c>
      <c r="D8803" s="13">
        <v>31</v>
      </c>
      <c r="E8803" s="83" t="s">
        <v>464</v>
      </c>
      <c r="F8803" s="13">
        <v>1</v>
      </c>
      <c r="G8803" s="13">
        <v>4</v>
      </c>
      <c r="H8803" s="13" t="s">
        <v>69</v>
      </c>
      <c r="I8803" s="13" t="s">
        <v>54</v>
      </c>
      <c r="J8803" s="13"/>
      <c r="K8803" s="13" t="s">
        <v>28</v>
      </c>
      <c r="L8803" s="12">
        <f t="shared" ca="1" si="1228"/>
        <v>1.1585078264990636</v>
      </c>
      <c r="M8803" s="101">
        <f t="shared" ca="1" si="1229"/>
        <v>6.1018607221705684E-2</v>
      </c>
      <c r="N8803" s="101">
        <f t="shared" ca="1" si="1236"/>
        <v>1121.296566479431</v>
      </c>
      <c r="O8803" s="101">
        <f t="shared" ca="1" si="1230"/>
        <v>0.12500299447924895</v>
      </c>
      <c r="Q8803" s="12">
        <f t="shared" ca="1" si="1231"/>
        <v>0</v>
      </c>
      <c r="R8803" s="101">
        <f t="shared" ca="1" si="1232"/>
        <v>0</v>
      </c>
      <c r="S8803" s="13"/>
      <c r="T8803" s="101">
        <f t="shared" ca="1" si="1233"/>
        <v>6.1018607221705684E-2</v>
      </c>
      <c r="U8803" s="101">
        <f t="shared" si="1234"/>
        <v>0</v>
      </c>
      <c r="V8803" s="101">
        <f t="shared" ca="1" si="1235"/>
        <v>76.884276307511513</v>
      </c>
    </row>
    <row r="8804" spans="2:22" x14ac:dyDescent="0.3">
      <c r="B8804" s="13">
        <v>2023</v>
      </c>
      <c r="C8804" s="13">
        <v>12</v>
      </c>
      <c r="D8804" s="13">
        <v>31</v>
      </c>
      <c r="E8804" s="83" t="s">
        <v>464</v>
      </c>
      <c r="F8804" s="13">
        <v>1</v>
      </c>
      <c r="G8804" s="13">
        <v>5</v>
      </c>
      <c r="H8804" s="13" t="s">
        <v>69</v>
      </c>
      <c r="I8804" s="13" t="s">
        <v>54</v>
      </c>
      <c r="J8804" s="13"/>
      <c r="K8804" s="13" t="s">
        <v>28</v>
      </c>
      <c r="L8804" s="12">
        <f t="shared" ca="1" si="1228"/>
        <v>1.0491171298336015</v>
      </c>
      <c r="M8804" s="101">
        <f t="shared" ca="1" si="1229"/>
        <v>5.5256999228335796E-2</v>
      </c>
      <c r="N8804" s="101">
        <f t="shared" ca="1" si="1236"/>
        <v>1121.296566479431</v>
      </c>
      <c r="O8804" s="101">
        <f t="shared" ca="1" si="1230"/>
        <v>0.1131997383090456</v>
      </c>
      <c r="Q8804" s="12">
        <f t="shared" ca="1" si="1231"/>
        <v>0</v>
      </c>
      <c r="R8804" s="101">
        <f t="shared" ca="1" si="1232"/>
        <v>0</v>
      </c>
      <c r="S8804" s="13"/>
      <c r="T8804" s="101">
        <f t="shared" ca="1" si="1233"/>
        <v>5.5256999228335796E-2</v>
      </c>
      <c r="U8804" s="101">
        <f t="shared" si="1234"/>
        <v>0</v>
      </c>
      <c r="V8804" s="101">
        <f t="shared" ca="1" si="1235"/>
        <v>76.939533306739847</v>
      </c>
    </row>
    <row r="8805" spans="2:22" x14ac:dyDescent="0.3">
      <c r="B8805" s="13">
        <v>2023</v>
      </c>
      <c r="C8805" s="13">
        <v>12</v>
      </c>
      <c r="D8805" s="13">
        <v>31</v>
      </c>
      <c r="E8805" s="83" t="s">
        <v>464</v>
      </c>
      <c r="F8805" s="13">
        <v>1</v>
      </c>
      <c r="G8805" s="13">
        <v>6</v>
      </c>
      <c r="H8805" s="13" t="s">
        <v>69</v>
      </c>
      <c r="I8805" s="13" t="s">
        <v>54</v>
      </c>
      <c r="J8805" s="13"/>
      <c r="K8805" s="13" t="s">
        <v>28</v>
      </c>
      <c r="L8805" s="12">
        <f t="shared" ca="1" si="1228"/>
        <v>1.3208755028398607</v>
      </c>
      <c r="M8805" s="101">
        <f t="shared" ca="1" si="1229"/>
        <v>6.9570512734575457E-2</v>
      </c>
      <c r="N8805" s="101">
        <f t="shared" ca="1" si="1236"/>
        <v>1121.296566479431</v>
      </c>
      <c r="O8805" s="101">
        <f t="shared" ca="1" si="1230"/>
        <v>0.14252246675642097</v>
      </c>
      <c r="Q8805" s="12">
        <f t="shared" ca="1" si="1231"/>
        <v>0</v>
      </c>
      <c r="R8805" s="101">
        <f t="shared" ca="1" si="1232"/>
        <v>0</v>
      </c>
      <c r="S8805" s="13"/>
      <c r="T8805" s="101">
        <f t="shared" ca="1" si="1233"/>
        <v>6.9570512734575457E-2</v>
      </c>
      <c r="U8805" s="101">
        <f t="shared" si="1234"/>
        <v>0</v>
      </c>
      <c r="V8805" s="101">
        <f t="shared" ca="1" si="1235"/>
        <v>77.009103819474419</v>
      </c>
    </row>
    <row r="8806" spans="2:22" x14ac:dyDescent="0.3">
      <c r="B8806" s="13">
        <v>2023</v>
      </c>
      <c r="C8806" s="13">
        <v>12</v>
      </c>
      <c r="D8806" s="13">
        <v>31</v>
      </c>
      <c r="E8806" s="83" t="s">
        <v>464</v>
      </c>
      <c r="F8806" s="13">
        <v>1</v>
      </c>
      <c r="G8806" s="13">
        <v>7</v>
      </c>
      <c r="H8806" s="13" t="s">
        <v>69</v>
      </c>
      <c r="I8806" s="13" t="s">
        <v>54</v>
      </c>
      <c r="J8806" s="13"/>
      <c r="K8806" s="13" t="s">
        <v>28</v>
      </c>
      <c r="L8806" s="12">
        <f t="shared" ca="1" si="1228"/>
        <v>1.2804649091676885</v>
      </c>
      <c r="M8806" s="101">
        <f t="shared" ca="1" si="1229"/>
        <v>6.744208676586215E-2</v>
      </c>
      <c r="N8806" s="101">
        <f t="shared" ca="1" si="1236"/>
        <v>1121.296566479431</v>
      </c>
      <c r="O8806" s="101">
        <f t="shared" ca="1" si="1230"/>
        <v>0.1381621636991936</v>
      </c>
      <c r="Q8806" s="12">
        <f t="shared" ca="1" si="1231"/>
        <v>0</v>
      </c>
      <c r="R8806" s="101">
        <f t="shared" ca="1" si="1232"/>
        <v>0</v>
      </c>
      <c r="S8806" s="13"/>
      <c r="T8806" s="101">
        <f t="shared" ca="1" si="1233"/>
        <v>6.744208676586215E-2</v>
      </c>
      <c r="U8806" s="101">
        <f t="shared" si="1234"/>
        <v>0</v>
      </c>
      <c r="V8806" s="101">
        <f t="shared" ca="1" si="1235"/>
        <v>77.076545906240284</v>
      </c>
    </row>
    <row r="8807" spans="2:22" x14ac:dyDescent="0.3">
      <c r="B8807" s="13">
        <v>2023</v>
      </c>
      <c r="C8807" s="13">
        <v>12</v>
      </c>
      <c r="D8807" s="13">
        <v>31</v>
      </c>
      <c r="E8807" s="83" t="s">
        <v>464</v>
      </c>
      <c r="F8807" s="13">
        <v>1</v>
      </c>
      <c r="G8807" s="13">
        <v>8</v>
      </c>
      <c r="H8807" s="13" t="s">
        <v>69</v>
      </c>
      <c r="I8807" s="13" t="s">
        <v>54</v>
      </c>
      <c r="J8807" s="13"/>
      <c r="K8807" s="13" t="s">
        <v>28</v>
      </c>
      <c r="L8807" s="12">
        <f t="shared" ca="1" si="1228"/>
        <v>1.302450130497079</v>
      </c>
      <c r="M8807" s="101">
        <f t="shared" ca="1" si="1229"/>
        <v>6.8600048373281153E-2</v>
      </c>
      <c r="N8807" s="101">
        <f t="shared" ca="1" si="1236"/>
        <v>1121.296566479431</v>
      </c>
      <c r="O8807" s="101">
        <f t="shared" ca="1" si="1230"/>
        <v>0.14053436908063482</v>
      </c>
      <c r="Q8807" s="12">
        <f t="shared" ca="1" si="1231"/>
        <v>4.7348856117330618</v>
      </c>
      <c r="R8807" s="101">
        <f t="shared" ca="1" si="1232"/>
        <v>0.29055566348662593</v>
      </c>
      <c r="S8807" s="13"/>
      <c r="T8807" s="101">
        <f t="shared" ca="1" si="1233"/>
        <v>0</v>
      </c>
      <c r="U8807" s="101">
        <f t="shared" si="1234"/>
        <v>0</v>
      </c>
      <c r="V8807" s="101">
        <f t="shared" ca="1" si="1235"/>
        <v>76.495434579267027</v>
      </c>
    </row>
    <row r="8808" spans="2:22" x14ac:dyDescent="0.3">
      <c r="B8808" s="13">
        <v>2023</v>
      </c>
      <c r="C8808" s="13">
        <v>12</v>
      </c>
      <c r="D8808" s="13">
        <v>31</v>
      </c>
      <c r="E8808" s="83" t="s">
        <v>464</v>
      </c>
      <c r="F8808" s="13">
        <v>1</v>
      </c>
      <c r="G8808" s="13">
        <v>9</v>
      </c>
      <c r="H8808" s="13" t="s">
        <v>69</v>
      </c>
      <c r="I8808" s="13" t="s">
        <v>54</v>
      </c>
      <c r="J8808" s="13"/>
      <c r="K8808" s="13" t="s">
        <v>28</v>
      </c>
      <c r="L8808" s="12">
        <f t="shared" ca="1" si="1228"/>
        <v>1.0752791920521918</v>
      </c>
      <c r="M8808" s="101">
        <f t="shared" ca="1" si="1229"/>
        <v>5.6634955045388943E-2</v>
      </c>
      <c r="N8808" s="101">
        <f t="shared" ca="1" si="1236"/>
        <v>1121.296566479431</v>
      </c>
      <c r="O8808" s="101">
        <f t="shared" ca="1" si="1230"/>
        <v>0.11602262482243149</v>
      </c>
      <c r="Q8808" s="12">
        <f t="shared" ca="1" si="1231"/>
        <v>0</v>
      </c>
      <c r="R8808" s="101">
        <f t="shared" ca="1" si="1232"/>
        <v>0</v>
      </c>
      <c r="S8808" s="13"/>
      <c r="T8808" s="101">
        <f t="shared" ca="1" si="1233"/>
        <v>5.6634955045388943E-2</v>
      </c>
      <c r="U8808" s="101">
        <f t="shared" si="1234"/>
        <v>0</v>
      </c>
      <c r="V8808" s="101">
        <f t="shared" ca="1" si="1235"/>
        <v>76.552069534312409</v>
      </c>
    </row>
    <row r="8809" spans="2:22" x14ac:dyDescent="0.3">
      <c r="B8809" s="13">
        <v>2023</v>
      </c>
      <c r="C8809" s="13">
        <v>12</v>
      </c>
      <c r="D8809" s="13">
        <v>31</v>
      </c>
      <c r="E8809" s="83" t="s">
        <v>464</v>
      </c>
      <c r="F8809" s="13">
        <v>1</v>
      </c>
      <c r="G8809" s="13">
        <v>10</v>
      </c>
      <c r="H8809" s="13" t="s">
        <v>70</v>
      </c>
      <c r="I8809" s="13" t="s">
        <v>54</v>
      </c>
      <c r="J8809" s="13"/>
      <c r="K8809" s="13" t="s">
        <v>28</v>
      </c>
      <c r="L8809" s="12">
        <f t="shared" ca="1" si="1228"/>
        <v>1.72138825144566</v>
      </c>
      <c r="M8809" s="101">
        <f t="shared" ca="1" si="1229"/>
        <v>5.4499152040769598E-2</v>
      </c>
      <c r="N8809" s="101">
        <f t="shared" ca="1" si="1236"/>
        <v>1121.296566479431</v>
      </c>
      <c r="O8809" s="101">
        <f t="shared" ca="1" si="1230"/>
        <v>5.4499152040769598E-2</v>
      </c>
      <c r="Q8809" s="12">
        <f t="shared" ca="1" si="1231"/>
        <v>1.7422919685408016</v>
      </c>
      <c r="R8809" s="101">
        <f t="shared" ca="1" si="1232"/>
        <v>1.769499652103737E-3</v>
      </c>
      <c r="S8809" s="13"/>
      <c r="T8809" s="101">
        <f t="shared" ca="1" si="1233"/>
        <v>0</v>
      </c>
      <c r="U8809" s="101">
        <f t="shared" si="1234"/>
        <v>0</v>
      </c>
      <c r="V8809" s="101">
        <f t="shared" ca="1" si="1235"/>
        <v>76.548530535008211</v>
      </c>
    </row>
    <row r="8810" spans="2:22" x14ac:dyDescent="0.3">
      <c r="B8810" s="13">
        <v>2023</v>
      </c>
      <c r="C8810" s="13">
        <v>12</v>
      </c>
      <c r="D8810" s="13">
        <v>31</v>
      </c>
      <c r="E8810" s="83" t="s">
        <v>464</v>
      </c>
      <c r="F8810" s="13">
        <v>1</v>
      </c>
      <c r="G8810" s="13">
        <v>11</v>
      </c>
      <c r="H8810" s="13" t="s">
        <v>70</v>
      </c>
      <c r="I8810" s="13" t="s">
        <v>54</v>
      </c>
      <c r="J8810" s="13"/>
      <c r="K8810" s="13" t="s">
        <v>28</v>
      </c>
      <c r="L8810" s="12">
        <f t="shared" ca="1" si="1228"/>
        <v>1.579950356137251</v>
      </c>
      <c r="M8810" s="101">
        <f t="shared" ca="1" si="1229"/>
        <v>5.002122827530537E-2</v>
      </c>
      <c r="N8810" s="101">
        <f t="shared" ca="1" si="1236"/>
        <v>1121.296566479431</v>
      </c>
      <c r="O8810" s="101">
        <f t="shared" ca="1" si="1230"/>
        <v>5.002122827530537E-2</v>
      </c>
      <c r="Q8810" s="12">
        <f t="shared" ca="1" si="1231"/>
        <v>5.6000000000000005</v>
      </c>
      <c r="R8810" s="101">
        <f t="shared" ca="1" si="1232"/>
        <v>0.34029720235298178</v>
      </c>
      <c r="S8810" s="13"/>
      <c r="T8810" s="101">
        <f t="shared" ca="1" si="1233"/>
        <v>0</v>
      </c>
      <c r="U8810" s="101">
        <f t="shared" si="1234"/>
        <v>0</v>
      </c>
      <c r="V8810" s="101">
        <f t="shared" ca="1" si="1235"/>
        <v>75.86793613030224</v>
      </c>
    </row>
    <row r="8811" spans="2:22" x14ac:dyDescent="0.3">
      <c r="B8811" s="13">
        <v>2023</v>
      </c>
      <c r="C8811" s="13">
        <v>12</v>
      </c>
      <c r="D8811" s="13">
        <v>31</v>
      </c>
      <c r="E8811" s="83" t="s">
        <v>464</v>
      </c>
      <c r="F8811" s="13">
        <v>1</v>
      </c>
      <c r="G8811" s="13">
        <v>12</v>
      </c>
      <c r="H8811" s="13" t="s">
        <v>70</v>
      </c>
      <c r="I8811" s="13" t="s">
        <v>54</v>
      </c>
      <c r="J8811" s="13"/>
      <c r="K8811" s="13" t="s">
        <v>28</v>
      </c>
      <c r="L8811" s="12">
        <f t="shared" ca="1" si="1228"/>
        <v>1.486130711266489</v>
      </c>
      <c r="M8811" s="101">
        <f t="shared" ca="1" si="1229"/>
        <v>4.7050898318697042E-2</v>
      </c>
      <c r="N8811" s="101">
        <f t="shared" ca="1" si="1236"/>
        <v>1121.296566479431</v>
      </c>
      <c r="O8811" s="101">
        <f t="shared" ca="1" si="1230"/>
        <v>4.7050898318697042E-2</v>
      </c>
      <c r="Q8811" s="12">
        <f t="shared" ca="1" si="1231"/>
        <v>5.6000000000000005</v>
      </c>
      <c r="R8811" s="101">
        <f t="shared" ca="1" si="1232"/>
        <v>0.34823903529129174</v>
      </c>
      <c r="S8811" s="13"/>
      <c r="T8811" s="101">
        <f t="shared" ca="1" si="1233"/>
        <v>0</v>
      </c>
      <c r="U8811" s="101">
        <f t="shared" si="1234"/>
        <v>0</v>
      </c>
      <c r="V8811" s="101">
        <f t="shared" ca="1" si="1235"/>
        <v>75.171458059719669</v>
      </c>
    </row>
    <row r="8812" spans="2:22" x14ac:dyDescent="0.3">
      <c r="B8812" s="13">
        <v>2023</v>
      </c>
      <c r="C8812" s="13">
        <v>12</v>
      </c>
      <c r="D8812" s="13">
        <v>31</v>
      </c>
      <c r="E8812" s="83" t="s">
        <v>464</v>
      </c>
      <c r="F8812" s="13">
        <v>1</v>
      </c>
      <c r="G8812" s="13">
        <v>13</v>
      </c>
      <c r="H8812" s="13" t="s">
        <v>70</v>
      </c>
      <c r="I8812" s="13" t="s">
        <v>54</v>
      </c>
      <c r="J8812" s="13"/>
      <c r="K8812" s="13" t="s">
        <v>28</v>
      </c>
      <c r="L8812" s="12">
        <f t="shared" ca="1" si="1228"/>
        <v>2.312347648093624</v>
      </c>
      <c r="M8812" s="101">
        <f t="shared" ca="1" si="1229"/>
        <v>7.3208926538644137E-2</v>
      </c>
      <c r="N8812" s="101">
        <f t="shared" ca="1" si="1236"/>
        <v>1121.296566479431</v>
      </c>
      <c r="O8812" s="101">
        <f t="shared" ca="1" si="1230"/>
        <v>7.3208926538644137E-2</v>
      </c>
      <c r="Q8812" s="12">
        <f t="shared" ca="1" si="1231"/>
        <v>5.6000000000000005</v>
      </c>
      <c r="R8812" s="101">
        <f t="shared" ca="1" si="1232"/>
        <v>0.27829977158887476</v>
      </c>
      <c r="S8812" s="13"/>
      <c r="T8812" s="101">
        <f t="shared" ca="1" si="1233"/>
        <v>0</v>
      </c>
      <c r="U8812" s="101">
        <f t="shared" si="1234"/>
        <v>0</v>
      </c>
      <c r="V8812" s="101">
        <f t="shared" ca="1" si="1235"/>
        <v>74.614858516541915</v>
      </c>
    </row>
    <row r="8813" spans="2:22" x14ac:dyDescent="0.3">
      <c r="B8813" s="13">
        <v>2023</v>
      </c>
      <c r="C8813" s="13">
        <v>12</v>
      </c>
      <c r="D8813" s="13">
        <v>31</v>
      </c>
      <c r="E8813" s="83" t="s">
        <v>464</v>
      </c>
      <c r="F8813" s="13">
        <v>1</v>
      </c>
      <c r="G8813" s="13">
        <v>14</v>
      </c>
      <c r="H8813" s="13" t="s">
        <v>70</v>
      </c>
      <c r="I8813" s="13" t="s">
        <v>54</v>
      </c>
      <c r="J8813" s="13"/>
      <c r="K8813" s="13" t="s">
        <v>28</v>
      </c>
      <c r="L8813" s="12">
        <f t="shared" ca="1" si="1228"/>
        <v>1.617622679115456</v>
      </c>
      <c r="M8813" s="101">
        <f t="shared" ca="1" si="1229"/>
        <v>5.121393402079534E-2</v>
      </c>
      <c r="N8813" s="101">
        <f t="shared" ca="1" si="1236"/>
        <v>1121.296566479431</v>
      </c>
      <c r="O8813" s="101">
        <f t="shared" ca="1" si="1230"/>
        <v>5.121393402079534E-2</v>
      </c>
      <c r="Q8813" s="12">
        <f t="shared" ca="1" si="1231"/>
        <v>5.6000000000000005</v>
      </c>
      <c r="R8813" s="101">
        <f t="shared" ca="1" si="1232"/>
        <v>0.33710824021287666</v>
      </c>
      <c r="S8813" s="13"/>
      <c r="T8813" s="101">
        <f t="shared" ca="1" si="1233"/>
        <v>0</v>
      </c>
      <c r="U8813" s="101">
        <f t="shared" si="1234"/>
        <v>0</v>
      </c>
      <c r="V8813" s="101">
        <f t="shared" ca="1" si="1235"/>
        <v>73.940642036116174</v>
      </c>
    </row>
    <row r="8814" spans="2:22" x14ac:dyDescent="0.3">
      <c r="B8814" s="13">
        <v>2023</v>
      </c>
      <c r="C8814" s="13">
        <v>12</v>
      </c>
      <c r="D8814" s="13">
        <v>31</v>
      </c>
      <c r="E8814" s="83" t="s">
        <v>464</v>
      </c>
      <c r="F8814" s="13">
        <v>1</v>
      </c>
      <c r="G8814" s="13">
        <v>15</v>
      </c>
      <c r="H8814" s="13" t="s">
        <v>70</v>
      </c>
      <c r="I8814" s="13" t="s">
        <v>54</v>
      </c>
      <c r="J8814" s="13"/>
      <c r="K8814" s="13" t="s">
        <v>28</v>
      </c>
      <c r="L8814" s="12">
        <f t="shared" ca="1" si="1228"/>
        <v>1.7447883176138752</v>
      </c>
      <c r="M8814" s="101">
        <f t="shared" ca="1" si="1229"/>
        <v>5.5239998135655291E-2</v>
      </c>
      <c r="N8814" s="101">
        <f t="shared" ca="1" si="1236"/>
        <v>1121.296566479431</v>
      </c>
      <c r="O8814" s="101">
        <f t="shared" ca="1" si="1230"/>
        <v>5.5239998135655291E-2</v>
      </c>
      <c r="Q8814" s="12">
        <f t="shared" ca="1" si="1231"/>
        <v>5.6000000000000005</v>
      </c>
      <c r="R8814" s="101">
        <f t="shared" ca="1" si="1232"/>
        <v>0.32634366891398547</v>
      </c>
      <c r="S8814" s="13"/>
      <c r="T8814" s="101">
        <f t="shared" ca="1" si="1233"/>
        <v>0</v>
      </c>
      <c r="U8814" s="101">
        <f t="shared" si="1234"/>
        <v>0</v>
      </c>
      <c r="V8814" s="101">
        <f t="shared" ca="1" si="1235"/>
        <v>73.287954698288189</v>
      </c>
    </row>
    <row r="8815" spans="2:22" x14ac:dyDescent="0.3">
      <c r="B8815" s="13">
        <v>2023</v>
      </c>
      <c r="C8815" s="13">
        <v>12</v>
      </c>
      <c r="D8815" s="13">
        <v>31</v>
      </c>
      <c r="E8815" s="83" t="s">
        <v>464</v>
      </c>
      <c r="F8815" s="13">
        <v>1</v>
      </c>
      <c r="G8815" s="13">
        <v>16</v>
      </c>
      <c r="H8815" s="13" t="s">
        <v>71</v>
      </c>
      <c r="I8815" s="13" t="s">
        <v>54</v>
      </c>
      <c r="J8815" s="13"/>
      <c r="K8815" s="13" t="s">
        <v>28</v>
      </c>
      <c r="L8815" s="12">
        <f t="shared" ca="1" si="1228"/>
        <v>1.9839499226697743</v>
      </c>
      <c r="M8815" s="101">
        <f t="shared" ca="1" si="1229"/>
        <v>0.17282187776376406</v>
      </c>
      <c r="N8815" s="101">
        <f t="shared" ca="1" si="1236"/>
        <v>1121.688231259998</v>
      </c>
      <c r="O8815" s="101">
        <f t="shared" ca="1" si="1230"/>
        <v>0.55917628570447586</v>
      </c>
      <c r="Q8815" s="12">
        <f t="shared" ca="1" si="1231"/>
        <v>5.6000000000000005</v>
      </c>
      <c r="R8815" s="101">
        <f t="shared" ca="1" si="1232"/>
        <v>0.30609863904600365</v>
      </c>
      <c r="S8815" s="13"/>
      <c r="T8815" s="101">
        <f t="shared" ca="1" si="1233"/>
        <v>0</v>
      </c>
      <c r="U8815" s="101">
        <f t="shared" ca="1" si="1234"/>
        <v>0.39166478056705795</v>
      </c>
      <c r="V8815" s="101">
        <f t="shared" ca="1" si="1235"/>
        <v>73.067422200763247</v>
      </c>
    </row>
    <row r="8816" spans="2:22" x14ac:dyDescent="0.3">
      <c r="B8816" s="13">
        <v>2023</v>
      </c>
      <c r="C8816" s="13">
        <v>12</v>
      </c>
      <c r="D8816" s="13">
        <v>31</v>
      </c>
      <c r="E8816" s="83" t="s">
        <v>464</v>
      </c>
      <c r="F8816" s="13">
        <v>1</v>
      </c>
      <c r="G8816" s="13">
        <v>17</v>
      </c>
      <c r="H8816" s="13" t="s">
        <v>71</v>
      </c>
      <c r="I8816" s="13" t="s">
        <v>54</v>
      </c>
      <c r="J8816" s="13"/>
      <c r="K8816" s="13" t="s">
        <v>28</v>
      </c>
      <c r="L8816" s="12">
        <f t="shared" ca="1" si="1228"/>
        <v>2.1108516708832439</v>
      </c>
      <c r="M8816" s="101">
        <f t="shared" ca="1" si="1229"/>
        <v>0.18387628905063938</v>
      </c>
      <c r="N8816" s="101">
        <f t="shared" ca="1" si="1236"/>
        <v>1122.1049485606916</v>
      </c>
      <c r="O8816" s="101">
        <f t="shared" ca="1" si="1230"/>
        <v>0.59494354343844225</v>
      </c>
      <c r="Q8816" s="12">
        <f t="shared" ca="1" si="1231"/>
        <v>5.6000000000000005</v>
      </c>
      <c r="R8816" s="101">
        <f t="shared" ca="1" si="1232"/>
        <v>0.29535640605973346</v>
      </c>
      <c r="S8816" s="13"/>
      <c r="T8816" s="101">
        <f t="shared" ca="1" si="1233"/>
        <v>0</v>
      </c>
      <c r="U8816" s="101">
        <f t="shared" ca="1" si="1234"/>
        <v>0.41671730069353374</v>
      </c>
      <c r="V8816" s="101">
        <f t="shared" ca="1" si="1235"/>
        <v>72.893426689337304</v>
      </c>
    </row>
    <row r="8817" spans="2:22" x14ac:dyDescent="0.3">
      <c r="B8817" s="13">
        <v>2023</v>
      </c>
      <c r="C8817" s="13">
        <v>12</v>
      </c>
      <c r="D8817" s="13">
        <v>31</v>
      </c>
      <c r="E8817" s="83" t="s">
        <v>464</v>
      </c>
      <c r="F8817" s="13">
        <v>1</v>
      </c>
      <c r="G8817" s="13">
        <v>18</v>
      </c>
      <c r="H8817" s="13" t="s">
        <v>71</v>
      </c>
      <c r="I8817" s="13" t="s">
        <v>54</v>
      </c>
      <c r="J8817" s="13"/>
      <c r="K8817" s="13" t="s">
        <v>28</v>
      </c>
      <c r="L8817" s="12">
        <f t="shared" ca="1" si="1228"/>
        <v>2.050610359045872</v>
      </c>
      <c r="M8817" s="101">
        <f t="shared" ca="1" si="1229"/>
        <v>0.17862866837648592</v>
      </c>
      <c r="N8817" s="101">
        <f t="shared" ca="1" si="1236"/>
        <v>1122.5097732224065</v>
      </c>
      <c r="O8817" s="101">
        <f t="shared" ca="1" si="1230"/>
        <v>0.57796452969707901</v>
      </c>
      <c r="Q8817" s="12">
        <f t="shared" ca="1" si="1231"/>
        <v>0</v>
      </c>
      <c r="R8817" s="101">
        <f t="shared" ca="1" si="1232"/>
        <v>0</v>
      </c>
      <c r="S8817" s="13"/>
      <c r="T8817" s="101">
        <f t="shared" ca="1" si="1233"/>
        <v>0.17862866837648592</v>
      </c>
      <c r="U8817" s="101">
        <f t="shared" ca="1" si="1234"/>
        <v>0.40482466171497256</v>
      </c>
      <c r="V8817" s="101">
        <f t="shared" ca="1" si="1235"/>
        <v>73.476880019428762</v>
      </c>
    </row>
    <row r="8818" spans="2:22" x14ac:dyDescent="0.3">
      <c r="B8818" s="13">
        <v>2023</v>
      </c>
      <c r="C8818" s="13">
        <v>12</v>
      </c>
      <c r="D8818" s="13">
        <v>31</v>
      </c>
      <c r="E8818" s="83" t="s">
        <v>464</v>
      </c>
      <c r="F8818" s="13">
        <v>1</v>
      </c>
      <c r="G8818" s="13">
        <v>19</v>
      </c>
      <c r="H8818" s="13" t="s">
        <v>71</v>
      </c>
      <c r="I8818" s="13" t="s">
        <v>54</v>
      </c>
      <c r="J8818" s="13"/>
      <c r="K8818" s="13" t="s">
        <v>28</v>
      </c>
      <c r="L8818" s="12">
        <f t="shared" ca="1" si="1228"/>
        <v>2.5936606879900412</v>
      </c>
      <c r="M8818" s="101">
        <f t="shared" ca="1" si="1229"/>
        <v>0.2259337825308125</v>
      </c>
      <c r="N8818" s="101">
        <f t="shared" ca="1" si="1236"/>
        <v>1123.0218050698938</v>
      </c>
      <c r="O8818" s="101">
        <f t="shared" ca="1" si="1230"/>
        <v>0.73102326490999314</v>
      </c>
      <c r="Q8818" s="12">
        <f t="shared" ca="1" si="1231"/>
        <v>0</v>
      </c>
      <c r="R8818" s="101">
        <f t="shared" ca="1" si="1232"/>
        <v>0</v>
      </c>
      <c r="S8818" s="13"/>
      <c r="T8818" s="101">
        <f t="shared" ca="1" si="1233"/>
        <v>0.2259337825308125</v>
      </c>
      <c r="U8818" s="101">
        <f t="shared" ca="1" si="1234"/>
        <v>0.5120318474873673</v>
      </c>
      <c r="V8818" s="101">
        <f t="shared" ca="1" si="1235"/>
        <v>74.214845649446943</v>
      </c>
    </row>
    <row r="8819" spans="2:22" x14ac:dyDescent="0.3">
      <c r="B8819" s="13">
        <v>2023</v>
      </c>
      <c r="C8819" s="13">
        <v>12</v>
      </c>
      <c r="D8819" s="13">
        <v>31</v>
      </c>
      <c r="E8819" s="83" t="s">
        <v>464</v>
      </c>
      <c r="F8819" s="13">
        <v>1</v>
      </c>
      <c r="G8819" s="13">
        <v>20</v>
      </c>
      <c r="H8819" s="13" t="s">
        <v>69</v>
      </c>
      <c r="I8819" s="13" t="s">
        <v>54</v>
      </c>
      <c r="J8819" s="13"/>
      <c r="K8819" s="13" t="s">
        <v>28</v>
      </c>
      <c r="L8819" s="12">
        <f t="shared" ca="1" si="1228"/>
        <v>2.4497904098405465</v>
      </c>
      <c r="M8819" s="101">
        <f t="shared" ca="1" si="1229"/>
        <v>0.1290304608863016</v>
      </c>
      <c r="N8819" s="101">
        <f t="shared" ca="1" si="1236"/>
        <v>1123.0218050698938</v>
      </c>
      <c r="O8819" s="101">
        <f t="shared" ca="1" si="1230"/>
        <v>0.26433238522179497</v>
      </c>
      <c r="Q8819" s="12">
        <f t="shared" ca="1" si="1231"/>
        <v>0</v>
      </c>
      <c r="R8819" s="101">
        <f t="shared" ca="1" si="1232"/>
        <v>0</v>
      </c>
      <c r="S8819" s="13"/>
      <c r="T8819" s="101">
        <f t="shared" ca="1" si="1233"/>
        <v>0.1290304608863016</v>
      </c>
      <c r="U8819" s="101">
        <f t="shared" si="1234"/>
        <v>0</v>
      </c>
      <c r="V8819" s="101">
        <f t="shared" ca="1" si="1235"/>
        <v>74.343876110333241</v>
      </c>
    </row>
    <row r="8820" spans="2:22" x14ac:dyDescent="0.3">
      <c r="B8820" s="13">
        <v>2023</v>
      </c>
      <c r="C8820" s="13">
        <v>12</v>
      </c>
      <c r="D8820" s="13">
        <v>31</v>
      </c>
      <c r="E8820" s="83" t="s">
        <v>464</v>
      </c>
      <c r="F8820" s="13">
        <v>1</v>
      </c>
      <c r="G8820" s="13">
        <v>21</v>
      </c>
      <c r="H8820" s="13" t="s">
        <v>69</v>
      </c>
      <c r="I8820" s="13" t="s">
        <v>54</v>
      </c>
      <c r="J8820" s="13"/>
      <c r="K8820" s="13" t="s">
        <v>28</v>
      </c>
      <c r="L8820" s="12">
        <f t="shared" ca="1" si="1228"/>
        <v>2.4044024423396584</v>
      </c>
      <c r="M8820" s="101">
        <f t="shared" ca="1" si="1229"/>
        <v>0.12663987663802981</v>
      </c>
      <c r="N8820" s="101">
        <f t="shared" ca="1" si="1236"/>
        <v>1123.0218050698938</v>
      </c>
      <c r="O8820" s="101">
        <f t="shared" ca="1" si="1230"/>
        <v>0.2594350235284491</v>
      </c>
      <c r="Q8820" s="12">
        <f t="shared" ca="1" si="1231"/>
        <v>0</v>
      </c>
      <c r="R8820" s="101">
        <f t="shared" ca="1" si="1232"/>
        <v>0</v>
      </c>
      <c r="S8820" s="13"/>
      <c r="T8820" s="101">
        <f t="shared" ca="1" si="1233"/>
        <v>0.12663987663802981</v>
      </c>
      <c r="U8820" s="101">
        <f t="shared" si="1234"/>
        <v>0</v>
      </c>
      <c r="V8820" s="101">
        <f t="shared" ca="1" si="1235"/>
        <v>74.470515986971265</v>
      </c>
    </row>
    <row r="8821" spans="2:22" x14ac:dyDescent="0.3">
      <c r="B8821" s="13">
        <v>2023</v>
      </c>
      <c r="C8821" s="13">
        <v>12</v>
      </c>
      <c r="D8821" s="13">
        <v>31</v>
      </c>
      <c r="E8821" s="83" t="s">
        <v>464</v>
      </c>
      <c r="F8821" s="13">
        <v>1</v>
      </c>
      <c r="G8821" s="13">
        <v>22</v>
      </c>
      <c r="H8821" s="13" t="s">
        <v>69</v>
      </c>
      <c r="I8821" s="13" t="s">
        <v>54</v>
      </c>
      <c r="J8821" s="13"/>
      <c r="K8821" s="13" t="s">
        <v>28</v>
      </c>
      <c r="L8821" s="12">
        <f t="shared" ca="1" si="1228"/>
        <v>2.7185273716241358</v>
      </c>
      <c r="M8821" s="101">
        <f t="shared" ca="1" si="1229"/>
        <v>0.14318483666344323</v>
      </c>
      <c r="N8821" s="101">
        <f t="shared" ca="1" si="1236"/>
        <v>1123.0218050698938</v>
      </c>
      <c r="O8821" s="101">
        <f t="shared" ca="1" si="1230"/>
        <v>0.29332910339824425</v>
      </c>
      <c r="Q8821" s="12">
        <f t="shared" ca="1" si="1231"/>
        <v>0</v>
      </c>
      <c r="R8821" s="101">
        <f t="shared" ca="1" si="1232"/>
        <v>0</v>
      </c>
      <c r="S8821" s="13"/>
      <c r="T8821" s="101">
        <f t="shared" ca="1" si="1233"/>
        <v>0.14318483666344323</v>
      </c>
      <c r="U8821" s="101">
        <f t="shared" si="1234"/>
        <v>0</v>
      </c>
      <c r="V8821" s="101">
        <f t="shared" ca="1" si="1235"/>
        <v>74.613700823634701</v>
      </c>
    </row>
    <row r="8822" spans="2:22" x14ac:dyDescent="0.3">
      <c r="B8822" s="13">
        <v>2023</v>
      </c>
      <c r="C8822" s="13">
        <v>12</v>
      </c>
      <c r="D8822" s="13">
        <v>31</v>
      </c>
      <c r="E8822" s="83" t="s">
        <v>464</v>
      </c>
      <c r="F8822" s="13">
        <v>1</v>
      </c>
      <c r="G8822" s="13">
        <v>23</v>
      </c>
      <c r="H8822" s="13" t="s">
        <v>69</v>
      </c>
      <c r="I8822" s="13" t="s">
        <v>54</v>
      </c>
      <c r="J8822" s="13"/>
      <c r="K8822" s="13" t="s">
        <v>28</v>
      </c>
      <c r="L8822" s="12">
        <f t="shared" ca="1" si="1228"/>
        <v>2.6132333715793652</v>
      </c>
      <c r="M8822" s="101">
        <f t="shared" ca="1" si="1229"/>
        <v>0.13763900168108517</v>
      </c>
      <c r="N8822" s="101">
        <f t="shared" ca="1" si="1236"/>
        <v>1123.0218050698938</v>
      </c>
      <c r="O8822" s="101">
        <f t="shared" ca="1" si="1230"/>
        <v>0.28196788079341351</v>
      </c>
      <c r="Q8822" s="12">
        <f t="shared" ca="1" si="1231"/>
        <v>0</v>
      </c>
      <c r="R8822" s="101">
        <f t="shared" ca="1" si="1232"/>
        <v>0</v>
      </c>
      <c r="S8822" s="13"/>
      <c r="T8822" s="101">
        <f t="shared" ca="1" si="1233"/>
        <v>0.13763900168108517</v>
      </c>
      <c r="U8822" s="101">
        <f t="shared" si="1234"/>
        <v>0</v>
      </c>
      <c r="V8822" s="101">
        <f t="shared" ca="1" si="1235"/>
        <v>74.751339825315782</v>
      </c>
    </row>
    <row r="8823" spans="2:22" x14ac:dyDescent="0.3">
      <c r="E8823" s="132"/>
    </row>
    <row r="8824" spans="2:22" x14ac:dyDescent="0.3">
      <c r="E8824" s="132"/>
    </row>
    <row r="8827" spans="2:22" x14ac:dyDescent="0.3">
      <c r="E8827" s="133"/>
    </row>
    <row r="8927" spans="5:5" x14ac:dyDescent="0.3">
      <c r="E8927" s="74"/>
    </row>
    <row r="8928" spans="5:5" x14ac:dyDescent="0.3">
      <c r="E8928" s="132"/>
    </row>
    <row r="8929" spans="5:5" x14ac:dyDescent="0.3">
      <c r="E8929" s="132"/>
    </row>
    <row r="8930" spans="5:5" x14ac:dyDescent="0.3">
      <c r="E8930" s="132"/>
    </row>
    <row r="8931" spans="5:5" x14ac:dyDescent="0.3">
      <c r="E8931" s="132"/>
    </row>
    <row r="8932" spans="5:5" x14ac:dyDescent="0.3">
      <c r="E8932" s="132"/>
    </row>
    <row r="8933" spans="5:5" x14ac:dyDescent="0.3">
      <c r="E8933" s="132"/>
    </row>
    <row r="8934" spans="5:5" x14ac:dyDescent="0.3">
      <c r="E8934" s="132"/>
    </row>
    <row r="8935" spans="5:5" x14ac:dyDescent="0.3">
      <c r="E8935" s="132"/>
    </row>
    <row r="8936" spans="5:5" x14ac:dyDescent="0.3">
      <c r="E8936" s="132"/>
    </row>
    <row r="8937" spans="5:5" x14ac:dyDescent="0.3">
      <c r="E8937" s="132"/>
    </row>
    <row r="8938" spans="5:5" x14ac:dyDescent="0.3">
      <c r="E8938" s="132"/>
    </row>
    <row r="8939" spans="5:5" x14ac:dyDescent="0.3">
      <c r="E8939" s="132"/>
    </row>
    <row r="8940" spans="5:5" x14ac:dyDescent="0.3">
      <c r="E8940" s="132"/>
    </row>
    <row r="8941" spans="5:5" x14ac:dyDescent="0.3">
      <c r="E8941" s="132"/>
    </row>
    <row r="8942" spans="5:5" x14ac:dyDescent="0.3">
      <c r="E8942" s="132"/>
    </row>
    <row r="8943" spans="5:5" x14ac:dyDescent="0.3">
      <c r="E8943" s="132"/>
    </row>
    <row r="8944" spans="5:5" x14ac:dyDescent="0.3">
      <c r="E8944" s="132"/>
    </row>
    <row r="8945" spans="5:5" x14ac:dyDescent="0.3">
      <c r="E8945" s="132"/>
    </row>
    <row r="8946" spans="5:5" x14ac:dyDescent="0.3">
      <c r="E8946" s="132"/>
    </row>
    <row r="8947" spans="5:5" x14ac:dyDescent="0.3">
      <c r="E8947" s="132"/>
    </row>
    <row r="8948" spans="5:5" x14ac:dyDescent="0.3">
      <c r="E8948" s="132"/>
    </row>
    <row r="8949" spans="5:5" x14ac:dyDescent="0.3">
      <c r="E8949" s="132"/>
    </row>
    <row r="8950" spans="5:5" x14ac:dyDescent="0.3">
      <c r="E8950" s="132"/>
    </row>
    <row r="8951" spans="5:5" x14ac:dyDescent="0.3">
      <c r="E8951" s="132"/>
    </row>
    <row r="8952" spans="5:5" x14ac:dyDescent="0.3">
      <c r="E8952" s="132"/>
    </row>
    <row r="8953" spans="5:5" x14ac:dyDescent="0.3">
      <c r="E8953" s="132"/>
    </row>
    <row r="8954" spans="5:5" x14ac:dyDescent="0.3">
      <c r="E8954" s="132"/>
    </row>
    <row r="8955" spans="5:5" x14ac:dyDescent="0.3">
      <c r="E8955" s="132"/>
    </row>
    <row r="8956" spans="5:5" x14ac:dyDescent="0.3">
      <c r="E8956" s="132"/>
    </row>
    <row r="8957" spans="5:5" x14ac:dyDescent="0.3">
      <c r="E8957" s="132"/>
    </row>
    <row r="8958" spans="5:5" x14ac:dyDescent="0.3">
      <c r="E8958" s="132"/>
    </row>
    <row r="8959" spans="5:5" x14ac:dyDescent="0.3">
      <c r="E8959" s="132"/>
    </row>
    <row r="8960" spans="5:5" x14ac:dyDescent="0.3">
      <c r="E8960" s="132"/>
    </row>
    <row r="8961" spans="5:5" x14ac:dyDescent="0.3">
      <c r="E8961" s="132"/>
    </row>
    <row r="8962" spans="5:5" x14ac:dyDescent="0.3">
      <c r="E8962" s="132"/>
    </row>
    <row r="8963" spans="5:5" x14ac:dyDescent="0.3">
      <c r="E8963" s="132"/>
    </row>
    <row r="8964" spans="5:5" x14ac:dyDescent="0.3">
      <c r="E8964" s="132"/>
    </row>
    <row r="8965" spans="5:5" x14ac:dyDescent="0.3">
      <c r="E8965" s="132"/>
    </row>
    <row r="8966" spans="5:5" x14ac:dyDescent="0.3">
      <c r="E8966" s="132"/>
    </row>
    <row r="8967" spans="5:5" x14ac:dyDescent="0.3">
      <c r="E8967" s="132"/>
    </row>
    <row r="8968" spans="5:5" x14ac:dyDescent="0.3">
      <c r="E8968" s="132"/>
    </row>
    <row r="8969" spans="5:5" x14ac:dyDescent="0.3">
      <c r="E8969" s="132"/>
    </row>
    <row r="8970" spans="5:5" x14ac:dyDescent="0.3">
      <c r="E8970" s="132"/>
    </row>
    <row r="8971" spans="5:5" x14ac:dyDescent="0.3">
      <c r="E8971" s="132"/>
    </row>
    <row r="8972" spans="5:5" x14ac:dyDescent="0.3">
      <c r="E8972" s="132"/>
    </row>
    <row r="8973" spans="5:5" x14ac:dyDescent="0.3">
      <c r="E8973" s="132"/>
    </row>
    <row r="8974" spans="5:5" x14ac:dyDescent="0.3">
      <c r="E8974" s="132"/>
    </row>
    <row r="8975" spans="5:5" x14ac:dyDescent="0.3">
      <c r="E8975" s="132"/>
    </row>
    <row r="8976" spans="5:5" x14ac:dyDescent="0.3">
      <c r="E8976" s="132"/>
    </row>
    <row r="8977" spans="5:5" x14ac:dyDescent="0.3">
      <c r="E8977" s="132"/>
    </row>
    <row r="8978" spans="5:5" x14ac:dyDescent="0.3">
      <c r="E8978" s="132"/>
    </row>
    <row r="8979" spans="5:5" x14ac:dyDescent="0.3">
      <c r="E8979" s="132"/>
    </row>
    <row r="8980" spans="5:5" x14ac:dyDescent="0.3">
      <c r="E8980" s="132"/>
    </row>
    <row r="8981" spans="5:5" x14ac:dyDescent="0.3">
      <c r="E8981" s="132"/>
    </row>
    <row r="8982" spans="5:5" x14ac:dyDescent="0.3">
      <c r="E8982" s="132"/>
    </row>
    <row r="8983" spans="5:5" x14ac:dyDescent="0.3">
      <c r="E8983" s="132"/>
    </row>
    <row r="8984" spans="5:5" x14ac:dyDescent="0.3">
      <c r="E8984" s="132"/>
    </row>
    <row r="8985" spans="5:5" x14ac:dyDescent="0.3">
      <c r="E8985" s="132"/>
    </row>
    <row r="8986" spans="5:5" x14ac:dyDescent="0.3">
      <c r="E8986" s="132"/>
    </row>
    <row r="8987" spans="5:5" x14ac:dyDescent="0.3">
      <c r="E8987" s="132"/>
    </row>
    <row r="8988" spans="5:5" x14ac:dyDescent="0.3">
      <c r="E8988" s="132"/>
    </row>
    <row r="8989" spans="5:5" x14ac:dyDescent="0.3">
      <c r="E8989" s="132"/>
    </row>
    <row r="8990" spans="5:5" x14ac:dyDescent="0.3">
      <c r="E8990" s="132"/>
    </row>
  </sheetData>
  <pageMargins left="0.7" right="0.7" top="0.75" bottom="0.75" header="0.3" footer="0.3"/>
  <pageSetup orientation="portrait" verticalDpi="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64BCA-5B82-40FE-9186-3D6B28541591}">
  <dimension ref="B1:K88"/>
  <sheetViews>
    <sheetView showGridLines="0" workbookViewId="0"/>
  </sheetViews>
  <sheetFormatPr defaultRowHeight="14.4" x14ac:dyDescent="0.3"/>
  <cols>
    <col min="1" max="1" width="3.44140625" customWidth="1"/>
    <col min="2" max="2" width="5.109375" bestFit="1" customWidth="1"/>
    <col min="3" max="3" width="6.5546875" bestFit="1" customWidth="1"/>
    <col min="4" max="4" width="11.44140625" bestFit="1" customWidth="1"/>
    <col min="5" max="5" width="24.88671875" bestFit="1" customWidth="1"/>
    <col min="6" max="6" width="15.109375" bestFit="1" customWidth="1"/>
    <col min="7" max="7" width="3.109375" customWidth="1"/>
    <col min="8" max="8" width="3.77734375" customWidth="1"/>
    <col min="9" max="9" width="17" bestFit="1" customWidth="1"/>
    <col min="10" max="10" width="24.88671875" bestFit="1" customWidth="1"/>
    <col min="11" max="11" width="15.109375" bestFit="1" customWidth="1"/>
  </cols>
  <sheetData>
    <row r="1" spans="2:11" ht="15" thickBot="1" x14ac:dyDescent="0.35"/>
    <row r="2" spans="2:11" x14ac:dyDescent="0.3">
      <c r="B2" s="26" t="s">
        <v>65</v>
      </c>
      <c r="C2" s="27" t="s">
        <v>23</v>
      </c>
      <c r="D2" s="27" t="s">
        <v>471</v>
      </c>
      <c r="E2" s="27" t="s">
        <v>30</v>
      </c>
      <c r="F2" s="28" t="s">
        <v>470</v>
      </c>
      <c r="I2" s="26" t="s">
        <v>23</v>
      </c>
      <c r="J2" s="27" t="s">
        <v>30</v>
      </c>
      <c r="K2" s="28" t="s">
        <v>470</v>
      </c>
    </row>
    <row r="3" spans="2:11" x14ac:dyDescent="0.3">
      <c r="B3" s="11">
        <v>2015</v>
      </c>
      <c r="C3" s="13">
        <v>9</v>
      </c>
      <c r="D3" s="13" t="str">
        <f>_xlfn.CONCAT(B3,"-",C3)</f>
        <v>2015-9</v>
      </c>
      <c r="E3" s="29">
        <v>2.1447023809523822</v>
      </c>
      <c r="F3" s="14">
        <f>VLOOKUP(C3,$I$3:$K$14,3,FALSE)</f>
        <v>1.4953431201408196</v>
      </c>
      <c r="I3" s="11">
        <v>1</v>
      </c>
      <c r="J3" s="12">
        <v>1.7195426356589154</v>
      </c>
      <c r="K3" s="14">
        <f>J3/$J$15</f>
        <v>0.70087078912485257</v>
      </c>
    </row>
    <row r="4" spans="2:11" x14ac:dyDescent="0.3">
      <c r="B4" s="11">
        <v>2015</v>
      </c>
      <c r="C4" s="13">
        <v>10</v>
      </c>
      <c r="D4" s="13" t="str">
        <f t="shared" ref="D4:D67" si="0">_xlfn.CONCAT(B4,"-",C4)</f>
        <v>2015-10</v>
      </c>
      <c r="E4" s="29">
        <v>1.4121639784946247</v>
      </c>
      <c r="F4" s="14">
        <f t="shared" ref="F4:F67" si="1">VLOOKUP(C4,$I$3:$K$14,3,FALSE)</f>
        <v>0.83428313160905632</v>
      </c>
      <c r="I4" s="11">
        <v>2</v>
      </c>
      <c r="J4" s="12">
        <v>1.2477100694444496</v>
      </c>
      <c r="K4" s="14">
        <f t="shared" ref="K4:K14" si="2">J4/$J$15</f>
        <v>0.50855589319857764</v>
      </c>
    </row>
    <row r="5" spans="2:11" x14ac:dyDescent="0.3">
      <c r="B5" s="11">
        <v>2015</v>
      </c>
      <c r="C5" s="13">
        <v>11</v>
      </c>
      <c r="D5" s="13" t="str">
        <f t="shared" si="0"/>
        <v>2015-11</v>
      </c>
      <c r="E5" s="29">
        <v>1.2937083333333317</v>
      </c>
      <c r="F5" s="14">
        <f t="shared" si="1"/>
        <v>0.48671035338106466</v>
      </c>
      <c r="I5" s="11">
        <v>3</v>
      </c>
      <c r="J5" s="12">
        <v>1.0614390785609431</v>
      </c>
      <c r="K5" s="14">
        <f t="shared" si="2"/>
        <v>0.43263343936447135</v>
      </c>
    </row>
    <row r="6" spans="2:11" x14ac:dyDescent="0.3">
      <c r="B6" s="11">
        <v>2015</v>
      </c>
      <c r="C6" s="13">
        <v>12</v>
      </c>
      <c r="D6" s="13" t="str">
        <f t="shared" si="0"/>
        <v>2015-12</v>
      </c>
      <c r="E6" s="29">
        <v>4.2081048387096773</v>
      </c>
      <c r="F6" s="14">
        <f t="shared" si="1"/>
        <v>0.69244636900985734</v>
      </c>
      <c r="I6" s="11">
        <v>4</v>
      </c>
      <c r="J6" s="12">
        <v>1.5828295272435899</v>
      </c>
      <c r="K6" s="14">
        <f t="shared" si="2"/>
        <v>0.64514770195519722</v>
      </c>
    </row>
    <row r="7" spans="2:11" x14ac:dyDescent="0.3">
      <c r="B7" s="11">
        <v>2016</v>
      </c>
      <c r="C7" s="13">
        <v>1</v>
      </c>
      <c r="D7" s="13" t="str">
        <f t="shared" si="0"/>
        <v>2016-1</v>
      </c>
      <c r="E7" s="29">
        <v>3.9013844086021501</v>
      </c>
      <c r="F7" s="14">
        <f t="shared" si="1"/>
        <v>0.70087078912485257</v>
      </c>
      <c r="I7" s="11">
        <v>5</v>
      </c>
      <c r="J7" s="12">
        <v>2.4088122464747919</v>
      </c>
      <c r="K7" s="14">
        <f t="shared" si="2"/>
        <v>0.98181115433259714</v>
      </c>
    </row>
    <row r="8" spans="2:11" x14ac:dyDescent="0.3">
      <c r="B8" s="11">
        <v>2016</v>
      </c>
      <c r="C8" s="13">
        <v>2</v>
      </c>
      <c r="D8" s="13" t="str">
        <f t="shared" si="0"/>
        <v>2016-2</v>
      </c>
      <c r="E8" s="29">
        <v>1.7930459770114959</v>
      </c>
      <c r="F8" s="14">
        <f t="shared" si="1"/>
        <v>0.50855589319857764</v>
      </c>
      <c r="I8" s="11">
        <v>6</v>
      </c>
      <c r="J8" s="12">
        <v>3.904725276679851</v>
      </c>
      <c r="K8" s="14">
        <f t="shared" si="2"/>
        <v>1.5915324396325192</v>
      </c>
    </row>
    <row r="9" spans="2:11" x14ac:dyDescent="0.3">
      <c r="B9" s="11">
        <v>2016</v>
      </c>
      <c r="C9" s="13">
        <v>3</v>
      </c>
      <c r="D9" s="13" t="str">
        <f t="shared" si="0"/>
        <v>2016-3</v>
      </c>
      <c r="E9" s="29">
        <v>1.1486424731182789</v>
      </c>
      <c r="F9" s="14">
        <f t="shared" si="1"/>
        <v>0.43263343936447135</v>
      </c>
      <c r="I9" s="11">
        <v>7</v>
      </c>
      <c r="J9" s="12">
        <v>4.2915712795275551</v>
      </c>
      <c r="K9" s="14">
        <f t="shared" si="2"/>
        <v>1.7492075432694643</v>
      </c>
    </row>
    <row r="10" spans="2:11" x14ac:dyDescent="0.3">
      <c r="B10" s="11">
        <v>2016</v>
      </c>
      <c r="C10" s="13">
        <v>4</v>
      </c>
      <c r="D10" s="13" t="str">
        <f t="shared" si="0"/>
        <v>2016-4</v>
      </c>
      <c r="E10" s="29">
        <v>1.3213194444444443</v>
      </c>
      <c r="F10" s="14">
        <f t="shared" si="1"/>
        <v>0.64514770195519722</v>
      </c>
      <c r="I10" s="11">
        <v>8</v>
      </c>
      <c r="J10" s="12">
        <v>4.6160396611474814</v>
      </c>
      <c r="K10" s="14">
        <f t="shared" si="2"/>
        <v>1.881458064981524</v>
      </c>
    </row>
    <row r="11" spans="2:11" x14ac:dyDescent="0.3">
      <c r="B11" s="11">
        <v>2016</v>
      </c>
      <c r="C11" s="13">
        <v>5</v>
      </c>
      <c r="D11" s="13" t="str">
        <f t="shared" si="0"/>
        <v>2016-5</v>
      </c>
      <c r="E11" s="29">
        <v>1.5623066485753048</v>
      </c>
      <c r="F11" s="14">
        <f t="shared" si="1"/>
        <v>0.98181115433259714</v>
      </c>
      <c r="I11" s="11">
        <v>9</v>
      </c>
      <c r="J11" s="12">
        <v>3.6687307987711275</v>
      </c>
      <c r="K11" s="14">
        <f t="shared" si="2"/>
        <v>1.4953431201408196</v>
      </c>
    </row>
    <row r="12" spans="2:11" x14ac:dyDescent="0.3">
      <c r="B12" s="11">
        <v>2016</v>
      </c>
      <c r="C12" s="13">
        <v>6</v>
      </c>
      <c r="D12" s="13" t="str">
        <f t="shared" si="0"/>
        <v>2016-6</v>
      </c>
      <c r="E12" s="29">
        <v>2.962430555555557</v>
      </c>
      <c r="F12" s="14">
        <f t="shared" si="1"/>
        <v>1.5915324396325192</v>
      </c>
      <c r="I12" s="11">
        <v>10</v>
      </c>
      <c r="J12" s="12">
        <v>2.0468614718614768</v>
      </c>
      <c r="K12" s="14">
        <f t="shared" si="2"/>
        <v>0.83428313160905632</v>
      </c>
    </row>
    <row r="13" spans="2:11" x14ac:dyDescent="0.3">
      <c r="B13" s="11">
        <v>2016</v>
      </c>
      <c r="C13" s="13">
        <v>7</v>
      </c>
      <c r="D13" s="13" t="str">
        <f t="shared" si="0"/>
        <v>2016-7</v>
      </c>
      <c r="E13" s="29">
        <v>4.4860349462365603</v>
      </c>
      <c r="F13" s="14">
        <f t="shared" si="1"/>
        <v>1.7492075432694643</v>
      </c>
      <c r="I13" s="11">
        <v>11</v>
      </c>
      <c r="J13" s="12">
        <v>1.1941134041274331</v>
      </c>
      <c r="K13" s="14">
        <f t="shared" si="2"/>
        <v>0.48671035338106466</v>
      </c>
    </row>
    <row r="14" spans="2:11" x14ac:dyDescent="0.3">
      <c r="B14" s="11">
        <v>2016</v>
      </c>
      <c r="C14" s="13">
        <v>8</v>
      </c>
      <c r="D14" s="13" t="str">
        <f t="shared" si="0"/>
        <v>2016-8</v>
      </c>
      <c r="E14" s="29">
        <v>4.509422043010753</v>
      </c>
      <c r="F14" s="14">
        <f t="shared" si="1"/>
        <v>1.881458064981524</v>
      </c>
      <c r="I14" s="11">
        <v>12</v>
      </c>
      <c r="J14" s="12">
        <v>1.6988738479262646</v>
      </c>
      <c r="K14" s="14">
        <f t="shared" si="2"/>
        <v>0.69244636900985734</v>
      </c>
    </row>
    <row r="15" spans="2:11" ht="15" thickBot="1" x14ac:dyDescent="0.35">
      <c r="B15" s="11">
        <v>2016</v>
      </c>
      <c r="C15" s="13">
        <v>9</v>
      </c>
      <c r="D15" s="13" t="str">
        <f t="shared" si="0"/>
        <v>2016-9</v>
      </c>
      <c r="E15" s="29">
        <v>2.7375555555555526</v>
      </c>
      <c r="F15" s="14">
        <f t="shared" si="1"/>
        <v>1.4953431201408196</v>
      </c>
      <c r="I15" s="30" t="s">
        <v>472</v>
      </c>
      <c r="J15" s="31">
        <f>AVERAGE(J3:J14)</f>
        <v>2.4534374414519897</v>
      </c>
      <c r="K15" s="18"/>
    </row>
    <row r="16" spans="2:11" x14ac:dyDescent="0.3">
      <c r="B16" s="11">
        <v>2016</v>
      </c>
      <c r="C16" s="13">
        <v>10</v>
      </c>
      <c r="D16" s="13" t="str">
        <f t="shared" si="0"/>
        <v>2016-10</v>
      </c>
      <c r="E16" s="29">
        <v>2.3148387096774186</v>
      </c>
      <c r="F16" s="14">
        <f t="shared" si="1"/>
        <v>0.83428313160905632</v>
      </c>
    </row>
    <row r="17" spans="2:6" x14ac:dyDescent="0.3">
      <c r="B17" s="11">
        <v>2016</v>
      </c>
      <c r="C17" s="13">
        <v>11</v>
      </c>
      <c r="D17" s="13" t="str">
        <f t="shared" si="0"/>
        <v>2016-11</v>
      </c>
      <c r="E17" s="29">
        <v>1.1599999999999999</v>
      </c>
      <c r="F17" s="14">
        <f t="shared" si="1"/>
        <v>0.48671035338106466</v>
      </c>
    </row>
    <row r="18" spans="2:6" x14ac:dyDescent="0.3">
      <c r="B18" s="11">
        <v>2016</v>
      </c>
      <c r="C18" s="13">
        <v>12</v>
      </c>
      <c r="D18" s="13" t="str">
        <f t="shared" si="0"/>
        <v>2016-12</v>
      </c>
      <c r="E18" s="29">
        <v>1.5887634408602145</v>
      </c>
      <c r="F18" s="14">
        <f t="shared" si="1"/>
        <v>0.69244636900985734</v>
      </c>
    </row>
    <row r="19" spans="2:6" x14ac:dyDescent="0.3">
      <c r="B19" s="11">
        <v>2017</v>
      </c>
      <c r="C19" s="13">
        <v>1</v>
      </c>
      <c r="D19" s="13" t="str">
        <f t="shared" si="0"/>
        <v>2017-1</v>
      </c>
      <c r="E19" s="29">
        <v>1.4323655913978515</v>
      </c>
      <c r="F19" s="14">
        <f t="shared" si="1"/>
        <v>0.70087078912485257</v>
      </c>
    </row>
    <row r="20" spans="2:6" x14ac:dyDescent="0.3">
      <c r="B20" s="11">
        <v>2017</v>
      </c>
      <c r="C20" s="13">
        <v>2</v>
      </c>
      <c r="D20" s="13" t="str">
        <f t="shared" si="0"/>
        <v>2017-2</v>
      </c>
      <c r="E20" s="29">
        <v>1.1346875000000007</v>
      </c>
      <c r="F20" s="14">
        <f t="shared" si="1"/>
        <v>0.50855589319857764</v>
      </c>
    </row>
    <row r="21" spans="2:6" x14ac:dyDescent="0.3">
      <c r="B21" s="11">
        <v>2017</v>
      </c>
      <c r="C21" s="13">
        <v>3</v>
      </c>
      <c r="D21" s="13" t="str">
        <f t="shared" si="0"/>
        <v>2017-3</v>
      </c>
      <c r="E21" s="29">
        <v>1.2780376344086009</v>
      </c>
      <c r="F21" s="14">
        <f t="shared" si="1"/>
        <v>0.43263343936447135</v>
      </c>
    </row>
    <row r="22" spans="2:6" x14ac:dyDescent="0.3">
      <c r="B22" s="11">
        <v>2017</v>
      </c>
      <c r="C22" s="13">
        <v>4</v>
      </c>
      <c r="D22" s="13" t="str">
        <f t="shared" si="0"/>
        <v>2017-4</v>
      </c>
      <c r="E22" s="29">
        <v>1.6857083333333334</v>
      </c>
      <c r="F22" s="14">
        <f t="shared" si="1"/>
        <v>0.64514770195519722</v>
      </c>
    </row>
    <row r="23" spans="2:6" x14ac:dyDescent="0.3">
      <c r="B23" s="11">
        <v>2017</v>
      </c>
      <c r="C23" s="13">
        <v>5</v>
      </c>
      <c r="D23" s="13" t="str">
        <f t="shared" si="0"/>
        <v>2017-5</v>
      </c>
      <c r="E23" s="29">
        <v>1.9167338709677411</v>
      </c>
      <c r="F23" s="14">
        <f t="shared" si="1"/>
        <v>0.98181115433259714</v>
      </c>
    </row>
    <row r="24" spans="2:6" x14ac:dyDescent="0.3">
      <c r="B24" s="11">
        <v>2017</v>
      </c>
      <c r="C24" s="13">
        <v>6</v>
      </c>
      <c r="D24" s="13" t="str">
        <f t="shared" si="0"/>
        <v>2017-6</v>
      </c>
      <c r="E24" s="29">
        <v>3.7196242774566475</v>
      </c>
      <c r="F24" s="14">
        <f t="shared" si="1"/>
        <v>1.5915324396325192</v>
      </c>
    </row>
    <row r="25" spans="2:6" x14ac:dyDescent="0.3">
      <c r="B25" s="11">
        <v>2017</v>
      </c>
      <c r="C25" s="13">
        <v>7</v>
      </c>
      <c r="D25" s="13" t="str">
        <f t="shared" si="0"/>
        <v>2017-7</v>
      </c>
      <c r="E25" s="29">
        <v>2.9563586956521761</v>
      </c>
      <c r="F25" s="14">
        <f t="shared" si="1"/>
        <v>1.7492075432694643</v>
      </c>
    </row>
    <row r="26" spans="2:6" x14ac:dyDescent="0.3">
      <c r="B26" s="11">
        <v>2017</v>
      </c>
      <c r="C26" s="13">
        <v>8</v>
      </c>
      <c r="D26" s="13" t="str">
        <f t="shared" si="0"/>
        <v>2017-8</v>
      </c>
      <c r="E26" s="29">
        <v>3.8552602739726098</v>
      </c>
      <c r="F26" s="14">
        <f t="shared" si="1"/>
        <v>1.881458064981524</v>
      </c>
    </row>
    <row r="27" spans="2:6" x14ac:dyDescent="0.3">
      <c r="B27" s="11">
        <v>2017</v>
      </c>
      <c r="C27" s="13">
        <v>9</v>
      </c>
      <c r="D27" s="13" t="str">
        <f t="shared" si="0"/>
        <v>2017-9</v>
      </c>
      <c r="E27" s="29">
        <v>3.0622361111111172</v>
      </c>
      <c r="F27" s="14">
        <f t="shared" si="1"/>
        <v>1.4953431201408196</v>
      </c>
    </row>
    <row r="28" spans="2:6" x14ac:dyDescent="0.3">
      <c r="B28" s="11">
        <v>2017</v>
      </c>
      <c r="C28" s="13">
        <v>10</v>
      </c>
      <c r="D28" s="13" t="str">
        <f t="shared" si="0"/>
        <v>2017-10</v>
      </c>
      <c r="E28" s="29">
        <v>2.1226344086021545</v>
      </c>
      <c r="F28" s="14">
        <f t="shared" si="1"/>
        <v>0.83428313160905632</v>
      </c>
    </row>
    <row r="29" spans="2:6" x14ac:dyDescent="0.3">
      <c r="B29" s="11">
        <v>2017</v>
      </c>
      <c r="C29" s="13">
        <v>11</v>
      </c>
      <c r="D29" s="13" t="str">
        <f t="shared" si="0"/>
        <v>2017-11</v>
      </c>
      <c r="E29" s="29">
        <v>1.2179722222222216</v>
      </c>
      <c r="F29" s="14">
        <f t="shared" si="1"/>
        <v>0.48671035338106466</v>
      </c>
    </row>
    <row r="30" spans="2:6" x14ac:dyDescent="0.3">
      <c r="B30" s="11">
        <v>2017</v>
      </c>
      <c r="C30" s="13">
        <v>12</v>
      </c>
      <c r="D30" s="13" t="str">
        <f t="shared" si="0"/>
        <v>2017-12</v>
      </c>
      <c r="E30" s="29">
        <v>1.1354973118279541</v>
      </c>
      <c r="F30" s="14">
        <f t="shared" si="1"/>
        <v>0.69244636900985734</v>
      </c>
    </row>
    <row r="31" spans="2:6" x14ac:dyDescent="0.3">
      <c r="B31" s="11">
        <v>2018</v>
      </c>
      <c r="C31" s="13">
        <v>1</v>
      </c>
      <c r="D31" s="13" t="str">
        <f t="shared" si="0"/>
        <v>2018-1</v>
      </c>
      <c r="E31" s="29">
        <v>1.2581854838709698</v>
      </c>
      <c r="F31" s="14">
        <f t="shared" si="1"/>
        <v>0.70087078912485257</v>
      </c>
    </row>
    <row r="32" spans="2:6" x14ac:dyDescent="0.3">
      <c r="B32" s="11">
        <v>2018</v>
      </c>
      <c r="C32" s="13">
        <v>2</v>
      </c>
      <c r="D32" s="13" t="str">
        <f t="shared" si="0"/>
        <v>2018-2</v>
      </c>
      <c r="E32" s="29">
        <v>1.2543303571428557</v>
      </c>
      <c r="F32" s="14">
        <f t="shared" si="1"/>
        <v>0.50855589319857764</v>
      </c>
    </row>
    <row r="33" spans="2:6" x14ac:dyDescent="0.3">
      <c r="B33" s="11">
        <v>2018</v>
      </c>
      <c r="C33" s="13">
        <v>3</v>
      </c>
      <c r="D33" s="13" t="str">
        <f t="shared" si="0"/>
        <v>2018-3</v>
      </c>
      <c r="E33" s="29">
        <v>1.1213978494623655</v>
      </c>
      <c r="F33" s="14">
        <f t="shared" si="1"/>
        <v>0.43263343936447135</v>
      </c>
    </row>
    <row r="34" spans="2:6" x14ac:dyDescent="0.3">
      <c r="B34" s="11">
        <v>2018</v>
      </c>
      <c r="C34" s="13">
        <v>4</v>
      </c>
      <c r="D34" s="13" t="str">
        <f t="shared" si="0"/>
        <v>2018-4</v>
      </c>
      <c r="E34" s="29">
        <v>1.6854166666666663</v>
      </c>
      <c r="F34" s="14">
        <f t="shared" si="1"/>
        <v>0.64514770195519722</v>
      </c>
    </row>
    <row r="35" spans="2:6" x14ac:dyDescent="0.3">
      <c r="B35" s="11">
        <v>2018</v>
      </c>
      <c r="C35" s="13">
        <v>5</v>
      </c>
      <c r="D35" s="13" t="str">
        <f t="shared" si="0"/>
        <v>2018-5</v>
      </c>
      <c r="E35" s="29">
        <v>2.8937365591397843</v>
      </c>
      <c r="F35" s="14">
        <f t="shared" si="1"/>
        <v>0.98181115433259714</v>
      </c>
    </row>
    <row r="36" spans="2:6" x14ac:dyDescent="0.3">
      <c r="B36" s="11">
        <v>2018</v>
      </c>
      <c r="C36" s="13">
        <v>6</v>
      </c>
      <c r="D36" s="13" t="str">
        <f t="shared" si="0"/>
        <v>2018-6</v>
      </c>
      <c r="E36" s="29">
        <v>3.6506805555555593</v>
      </c>
      <c r="F36" s="14">
        <f t="shared" si="1"/>
        <v>1.5915324396325192</v>
      </c>
    </row>
    <row r="37" spans="2:6" x14ac:dyDescent="0.3">
      <c r="B37" s="11">
        <v>2018</v>
      </c>
      <c r="C37" s="13">
        <v>7</v>
      </c>
      <c r="D37" s="13" t="str">
        <f t="shared" si="0"/>
        <v>2018-7</v>
      </c>
      <c r="E37" s="29">
        <v>3.4327822580645146</v>
      </c>
      <c r="F37" s="14">
        <f t="shared" si="1"/>
        <v>1.7492075432694643</v>
      </c>
    </row>
    <row r="38" spans="2:6" x14ac:dyDescent="0.3">
      <c r="B38" s="11">
        <v>2018</v>
      </c>
      <c r="C38" s="13">
        <v>8</v>
      </c>
      <c r="D38" s="13" t="str">
        <f t="shared" si="0"/>
        <v>2018-8</v>
      </c>
      <c r="E38" s="29">
        <v>4.7132526881720453</v>
      </c>
      <c r="F38" s="14">
        <f t="shared" si="1"/>
        <v>1.881458064981524</v>
      </c>
    </row>
    <row r="39" spans="2:6" x14ac:dyDescent="0.3">
      <c r="B39" s="11">
        <v>2018</v>
      </c>
      <c r="C39" s="13">
        <v>9</v>
      </c>
      <c r="D39" s="13" t="str">
        <f t="shared" si="0"/>
        <v>2018-9</v>
      </c>
      <c r="E39" s="29">
        <v>4.3441805555555568</v>
      </c>
      <c r="F39" s="14">
        <f t="shared" si="1"/>
        <v>1.4953431201408196</v>
      </c>
    </row>
    <row r="40" spans="2:6" x14ac:dyDescent="0.3">
      <c r="B40" s="11">
        <v>2018</v>
      </c>
      <c r="C40" s="13">
        <v>10</v>
      </c>
      <c r="D40" s="13" t="str">
        <f t="shared" si="0"/>
        <v>2018-10</v>
      </c>
      <c r="E40" s="29">
        <v>1.612056451612903</v>
      </c>
      <c r="F40" s="14">
        <f t="shared" si="1"/>
        <v>0.83428313160905632</v>
      </c>
    </row>
    <row r="41" spans="2:6" x14ac:dyDescent="0.3">
      <c r="B41" s="11">
        <v>2018</v>
      </c>
      <c r="C41" s="13">
        <v>11</v>
      </c>
      <c r="D41" s="13" t="str">
        <f t="shared" si="0"/>
        <v>2018-11</v>
      </c>
      <c r="E41" s="29">
        <v>1.0448194444444423</v>
      </c>
      <c r="F41" s="14">
        <f t="shared" si="1"/>
        <v>0.48671035338106466</v>
      </c>
    </row>
    <row r="42" spans="2:6" x14ac:dyDescent="0.3">
      <c r="B42" s="11">
        <v>2018</v>
      </c>
      <c r="C42" s="13">
        <v>12</v>
      </c>
      <c r="D42" s="13" t="str">
        <f t="shared" si="0"/>
        <v>2018-12</v>
      </c>
      <c r="E42" s="29">
        <v>0.93829301075268756</v>
      </c>
      <c r="F42" s="14">
        <f t="shared" si="1"/>
        <v>0.69244636900985734</v>
      </c>
    </row>
    <row r="43" spans="2:6" x14ac:dyDescent="0.3">
      <c r="B43" s="11">
        <v>2019</v>
      </c>
      <c r="C43" s="13">
        <v>1</v>
      </c>
      <c r="D43" s="13" t="str">
        <f t="shared" si="0"/>
        <v>2019-1</v>
      </c>
      <c r="E43" s="29">
        <v>1.2988281250000009</v>
      </c>
      <c r="F43" s="14">
        <f t="shared" si="1"/>
        <v>0.70087078912485257</v>
      </c>
    </row>
    <row r="44" spans="2:6" x14ac:dyDescent="0.3">
      <c r="B44" s="11">
        <v>2019</v>
      </c>
      <c r="C44" s="13">
        <v>2</v>
      </c>
      <c r="D44" s="13" t="str">
        <f t="shared" si="0"/>
        <v>2019-2</v>
      </c>
      <c r="E44" s="29">
        <v>1.2187782738095256</v>
      </c>
      <c r="F44" s="14">
        <f t="shared" si="1"/>
        <v>0.50855589319857764</v>
      </c>
    </row>
    <row r="45" spans="2:6" x14ac:dyDescent="0.3">
      <c r="B45" s="11">
        <v>2019</v>
      </c>
      <c r="C45" s="13">
        <v>3</v>
      </c>
      <c r="D45" s="13" t="str">
        <f t="shared" si="0"/>
        <v>2019-3</v>
      </c>
      <c r="E45" s="29">
        <v>0.85932795698924813</v>
      </c>
      <c r="F45" s="14">
        <f t="shared" si="1"/>
        <v>0.43263343936447135</v>
      </c>
    </row>
    <row r="46" spans="2:6" x14ac:dyDescent="0.3">
      <c r="B46" s="11">
        <v>2019</v>
      </c>
      <c r="C46" s="13">
        <v>4</v>
      </c>
      <c r="D46" s="13" t="str">
        <f t="shared" si="0"/>
        <v>2019-4</v>
      </c>
      <c r="E46" s="29">
        <v>1.6089236111111089</v>
      </c>
      <c r="F46" s="14">
        <f t="shared" si="1"/>
        <v>0.64514770195519722</v>
      </c>
    </row>
    <row r="47" spans="2:6" x14ac:dyDescent="0.3">
      <c r="B47" s="11">
        <v>2019</v>
      </c>
      <c r="C47" s="13">
        <v>5</v>
      </c>
      <c r="D47" s="13" t="str">
        <f t="shared" si="0"/>
        <v>2019-5</v>
      </c>
      <c r="E47" s="29">
        <v>1.5911841397849442</v>
      </c>
      <c r="F47" s="14">
        <f t="shared" si="1"/>
        <v>0.98181115433259714</v>
      </c>
    </row>
    <row r="48" spans="2:6" x14ac:dyDescent="0.3">
      <c r="B48" s="11">
        <v>2019</v>
      </c>
      <c r="C48" s="13">
        <v>6</v>
      </c>
      <c r="D48" s="13" t="str">
        <f t="shared" si="0"/>
        <v>2019-6</v>
      </c>
      <c r="E48" s="29">
        <v>3.5658611111111069</v>
      </c>
      <c r="F48" s="14">
        <f t="shared" si="1"/>
        <v>1.5915324396325192</v>
      </c>
    </row>
    <row r="49" spans="2:6" x14ac:dyDescent="0.3">
      <c r="B49" s="11">
        <v>2019</v>
      </c>
      <c r="C49" s="13">
        <v>7</v>
      </c>
      <c r="D49" s="13" t="str">
        <f t="shared" si="0"/>
        <v>2019-7</v>
      </c>
      <c r="E49" s="29">
        <v>4.0304865591397903</v>
      </c>
      <c r="F49" s="14">
        <f t="shared" si="1"/>
        <v>1.7492075432694643</v>
      </c>
    </row>
    <row r="50" spans="2:6" x14ac:dyDescent="0.3">
      <c r="B50" s="11">
        <v>2019</v>
      </c>
      <c r="C50" s="13">
        <v>8</v>
      </c>
      <c r="D50" s="13" t="str">
        <f t="shared" si="0"/>
        <v>2019-8</v>
      </c>
      <c r="E50" s="29">
        <v>4.2923655913978509</v>
      </c>
      <c r="F50" s="14">
        <f t="shared" si="1"/>
        <v>1.881458064981524</v>
      </c>
    </row>
    <row r="51" spans="2:6" x14ac:dyDescent="0.3">
      <c r="B51" s="11">
        <v>2019</v>
      </c>
      <c r="C51" s="13">
        <v>9</v>
      </c>
      <c r="D51" s="13" t="str">
        <f t="shared" si="0"/>
        <v>2019-9</v>
      </c>
      <c r="E51" s="29">
        <v>3.4198194444444501</v>
      </c>
      <c r="F51" s="14">
        <f t="shared" si="1"/>
        <v>1.4953431201408196</v>
      </c>
    </row>
    <row r="52" spans="2:6" x14ac:dyDescent="0.3">
      <c r="B52" s="11">
        <v>2019</v>
      </c>
      <c r="C52" s="13">
        <v>10</v>
      </c>
      <c r="D52" s="13" t="str">
        <f t="shared" si="0"/>
        <v>2019-10</v>
      </c>
      <c r="E52" s="29">
        <v>1.7505028735632138</v>
      </c>
      <c r="F52" s="14">
        <f t="shared" si="1"/>
        <v>0.83428313160905632</v>
      </c>
    </row>
    <row r="53" spans="2:6" x14ac:dyDescent="0.3">
      <c r="B53" s="11">
        <v>2019</v>
      </c>
      <c r="C53" s="13">
        <v>11</v>
      </c>
      <c r="D53" s="13" t="str">
        <f t="shared" si="0"/>
        <v>2019-11</v>
      </c>
      <c r="E53" s="29">
        <v>1.1601339285714294</v>
      </c>
      <c r="F53" s="14">
        <f t="shared" si="1"/>
        <v>0.48671035338106466</v>
      </c>
    </row>
    <row r="54" spans="2:6" x14ac:dyDescent="0.3">
      <c r="B54" s="11">
        <v>2019</v>
      </c>
      <c r="C54" s="13">
        <v>12</v>
      </c>
      <c r="D54" s="13" t="str">
        <f t="shared" si="0"/>
        <v>2019-12</v>
      </c>
      <c r="E54" s="29">
        <v>1.5328024193548402</v>
      </c>
      <c r="F54" s="14">
        <f t="shared" si="1"/>
        <v>0.69244636900985734</v>
      </c>
    </row>
    <row r="55" spans="2:6" x14ac:dyDescent="0.3">
      <c r="B55" s="11">
        <v>2020</v>
      </c>
      <c r="C55" s="13">
        <v>1</v>
      </c>
      <c r="D55" s="13" t="str">
        <f t="shared" si="0"/>
        <v>2020-1</v>
      </c>
      <c r="E55" s="29">
        <v>1.4064650537634407</v>
      </c>
      <c r="F55" s="14">
        <f t="shared" si="1"/>
        <v>0.70087078912485257</v>
      </c>
    </row>
    <row r="56" spans="2:6" x14ac:dyDescent="0.3">
      <c r="B56" s="11">
        <v>2020</v>
      </c>
      <c r="C56" s="13">
        <v>2</v>
      </c>
      <c r="D56" s="13" t="str">
        <f t="shared" si="0"/>
        <v>2020-2</v>
      </c>
      <c r="E56" s="29">
        <v>1.0226241134751783</v>
      </c>
      <c r="F56" s="14">
        <f t="shared" si="1"/>
        <v>0.50855589319857764</v>
      </c>
    </row>
    <row r="57" spans="2:6" x14ac:dyDescent="0.3">
      <c r="B57" s="11">
        <v>2020</v>
      </c>
      <c r="C57" s="13">
        <v>3</v>
      </c>
      <c r="D57" s="13" t="str">
        <f t="shared" si="0"/>
        <v>2020-3</v>
      </c>
      <c r="E57" s="29">
        <v>1.0120932539682539</v>
      </c>
      <c r="F57" s="14">
        <f t="shared" si="1"/>
        <v>0.43263343936447135</v>
      </c>
    </row>
    <row r="58" spans="2:6" x14ac:dyDescent="0.3">
      <c r="B58" s="11">
        <v>2020</v>
      </c>
      <c r="C58" s="13">
        <v>4</v>
      </c>
      <c r="D58" s="13" t="str">
        <f t="shared" si="0"/>
        <v>2020-4</v>
      </c>
      <c r="E58" s="29">
        <v>1.1553422619047609</v>
      </c>
      <c r="F58" s="14">
        <f t="shared" si="1"/>
        <v>0.64514770195519722</v>
      </c>
    </row>
    <row r="59" spans="2:6" x14ac:dyDescent="0.3">
      <c r="B59" s="11">
        <v>2020</v>
      </c>
      <c r="C59" s="13">
        <v>5</v>
      </c>
      <c r="D59" s="13" t="str">
        <f t="shared" si="0"/>
        <v>2020-5</v>
      </c>
      <c r="E59" s="29">
        <v>3.6670000000000029</v>
      </c>
      <c r="F59" s="14">
        <f t="shared" si="1"/>
        <v>0.98181115433259714</v>
      </c>
    </row>
    <row r="60" spans="2:6" x14ac:dyDescent="0.3">
      <c r="B60" s="11">
        <v>2020</v>
      </c>
      <c r="C60" s="13">
        <v>6</v>
      </c>
      <c r="D60" s="13" t="str">
        <f t="shared" si="0"/>
        <v>2020-6</v>
      </c>
      <c r="E60" s="29">
        <v>4.7484543010752667</v>
      </c>
      <c r="F60" s="14">
        <f t="shared" si="1"/>
        <v>1.5915324396325192</v>
      </c>
    </row>
    <row r="61" spans="2:6" x14ac:dyDescent="0.3">
      <c r="B61" s="11">
        <v>2020</v>
      </c>
      <c r="C61" s="13">
        <v>7</v>
      </c>
      <c r="D61" s="13" t="str">
        <f t="shared" si="0"/>
        <v>2020-7</v>
      </c>
      <c r="E61" s="29">
        <v>6.1151936011904819</v>
      </c>
      <c r="F61" s="14">
        <f t="shared" si="1"/>
        <v>1.7492075432694643</v>
      </c>
    </row>
    <row r="62" spans="2:6" x14ac:dyDescent="0.3">
      <c r="B62" s="11">
        <v>2020</v>
      </c>
      <c r="C62" s="13">
        <v>8</v>
      </c>
      <c r="D62" s="13" t="str">
        <f t="shared" si="0"/>
        <v>2020-8</v>
      </c>
      <c r="E62" s="29">
        <v>6.2413440860215035</v>
      </c>
      <c r="F62" s="14">
        <f t="shared" si="1"/>
        <v>1.881458064981524</v>
      </c>
    </row>
    <row r="63" spans="2:6" x14ac:dyDescent="0.3">
      <c r="B63" s="11">
        <v>2020</v>
      </c>
      <c r="C63" s="13">
        <v>9</v>
      </c>
      <c r="D63" s="13" t="str">
        <f t="shared" si="0"/>
        <v>2020-9</v>
      </c>
      <c r="E63" s="29">
        <v>4.3718333333333357</v>
      </c>
      <c r="F63" s="14">
        <f t="shared" si="1"/>
        <v>1.4953431201408196</v>
      </c>
    </row>
    <row r="64" spans="2:6" x14ac:dyDescent="0.3">
      <c r="B64" s="11">
        <v>2020</v>
      </c>
      <c r="C64" s="13">
        <v>10</v>
      </c>
      <c r="D64" s="13" t="str">
        <f t="shared" si="0"/>
        <v>2020-10</v>
      </c>
      <c r="E64" s="29">
        <v>2.6721236559139814</v>
      </c>
      <c r="F64" s="14">
        <f t="shared" si="1"/>
        <v>0.83428313160905632</v>
      </c>
    </row>
    <row r="65" spans="2:6" x14ac:dyDescent="0.3">
      <c r="B65" s="11">
        <v>2020</v>
      </c>
      <c r="C65" s="13">
        <v>11</v>
      </c>
      <c r="D65" s="13" t="str">
        <f t="shared" si="0"/>
        <v>2020-11</v>
      </c>
      <c r="E65" s="29">
        <v>1.3515833333333331</v>
      </c>
      <c r="F65" s="14">
        <f t="shared" si="1"/>
        <v>0.48671035338106466</v>
      </c>
    </row>
    <row r="66" spans="2:6" x14ac:dyDescent="0.3">
      <c r="B66" s="11">
        <v>2020</v>
      </c>
      <c r="C66" s="13">
        <v>12</v>
      </c>
      <c r="D66" s="13" t="str">
        <f t="shared" si="0"/>
        <v>2020-12</v>
      </c>
      <c r="E66" s="29">
        <v>1.0788037634408605</v>
      </c>
      <c r="F66" s="14">
        <f t="shared" si="1"/>
        <v>0.69244636900985734</v>
      </c>
    </row>
    <row r="67" spans="2:6" x14ac:dyDescent="0.3">
      <c r="B67" s="11">
        <v>2021</v>
      </c>
      <c r="C67" s="13">
        <v>1</v>
      </c>
      <c r="D67" s="13" t="str">
        <f t="shared" si="0"/>
        <v>2021-1</v>
      </c>
      <c r="E67" s="29">
        <v>1.3052529761904763</v>
      </c>
      <c r="F67" s="14">
        <f t="shared" si="1"/>
        <v>0.70087078912485257</v>
      </c>
    </row>
    <row r="68" spans="2:6" x14ac:dyDescent="0.3">
      <c r="B68" s="11">
        <v>2021</v>
      </c>
      <c r="C68" s="13">
        <v>2</v>
      </c>
      <c r="D68" s="13" t="str">
        <f t="shared" ref="D68:D88" si="3">_xlfn.CONCAT(B68,"-",C68)</f>
        <v>2021-2</v>
      </c>
      <c r="E68" s="29">
        <v>1.2299851190476199</v>
      </c>
      <c r="F68" s="14">
        <f t="shared" ref="F68:F88" si="4">VLOOKUP(C68,$I$3:$K$14,3,FALSE)</f>
        <v>0.50855589319857764</v>
      </c>
    </row>
    <row r="69" spans="2:6" x14ac:dyDescent="0.3">
      <c r="B69" s="11">
        <v>2021</v>
      </c>
      <c r="C69" s="13">
        <v>3</v>
      </c>
      <c r="D69" s="13" t="str">
        <f t="shared" si="3"/>
        <v>2021-3</v>
      </c>
      <c r="E69" s="29">
        <v>1.0562501388888887</v>
      </c>
      <c r="F69" s="14">
        <f t="shared" si="4"/>
        <v>0.43263343936447135</v>
      </c>
    </row>
    <row r="70" spans="2:6" x14ac:dyDescent="0.3">
      <c r="B70" s="11">
        <v>2021</v>
      </c>
      <c r="C70" s="13">
        <v>4</v>
      </c>
      <c r="D70" s="13" t="str">
        <f t="shared" si="3"/>
        <v>2021-4</v>
      </c>
      <c r="E70" s="29">
        <v>1.5412083333333322</v>
      </c>
      <c r="F70" s="14">
        <f t="shared" si="4"/>
        <v>0.64514770195519722</v>
      </c>
    </row>
    <row r="71" spans="2:6" x14ac:dyDescent="0.3">
      <c r="B71" s="11">
        <v>2021</v>
      </c>
      <c r="C71" s="13">
        <v>5</v>
      </c>
      <c r="D71" s="13" t="str">
        <f t="shared" si="3"/>
        <v>2021-5</v>
      </c>
      <c r="E71" s="29">
        <v>2.1829166666666668</v>
      </c>
      <c r="F71" s="14">
        <f t="shared" si="4"/>
        <v>0.98181115433259714</v>
      </c>
    </row>
    <row r="72" spans="2:6" x14ac:dyDescent="0.3">
      <c r="B72" s="11">
        <v>2021</v>
      </c>
      <c r="C72" s="13">
        <v>6</v>
      </c>
      <c r="D72" s="13" t="str">
        <f t="shared" si="3"/>
        <v>2021-6</v>
      </c>
      <c r="E72" s="29">
        <v>4.1630509408602148</v>
      </c>
      <c r="F72" s="14">
        <f t="shared" si="4"/>
        <v>1.5915324396325192</v>
      </c>
    </row>
    <row r="73" spans="2:6" x14ac:dyDescent="0.3">
      <c r="B73" s="11">
        <v>2021</v>
      </c>
      <c r="C73" s="13">
        <v>7</v>
      </c>
      <c r="D73" s="13" t="str">
        <f t="shared" si="3"/>
        <v>2021-7</v>
      </c>
      <c r="E73" s="29">
        <v>4.4547844827586252</v>
      </c>
      <c r="F73" s="14">
        <f t="shared" si="4"/>
        <v>1.7492075432694643</v>
      </c>
    </row>
    <row r="74" spans="2:6" x14ac:dyDescent="0.3">
      <c r="B74" s="11">
        <v>2021</v>
      </c>
      <c r="C74" s="13">
        <v>8</v>
      </c>
      <c r="D74" s="13" t="str">
        <f t="shared" si="3"/>
        <v>2021-8</v>
      </c>
      <c r="E74" s="29">
        <v>4.3895026881720458</v>
      </c>
      <c r="F74" s="14">
        <f t="shared" si="4"/>
        <v>1.881458064981524</v>
      </c>
    </row>
    <row r="75" spans="2:6" x14ac:dyDescent="0.3">
      <c r="B75" s="11">
        <v>2021</v>
      </c>
      <c r="C75" s="13">
        <v>9</v>
      </c>
      <c r="D75" s="13" t="str">
        <f t="shared" si="3"/>
        <v>2021-9</v>
      </c>
      <c r="E75" s="29">
        <v>3.8454305555555512</v>
      </c>
      <c r="F75" s="14">
        <f t="shared" si="4"/>
        <v>1.4953431201408196</v>
      </c>
    </row>
    <row r="76" spans="2:6" x14ac:dyDescent="0.3">
      <c r="B76" s="11">
        <v>2021</v>
      </c>
      <c r="C76" s="13">
        <v>10</v>
      </c>
      <c r="D76" s="13" t="str">
        <f t="shared" si="3"/>
        <v>2021-10</v>
      </c>
      <c r="E76" s="29">
        <v>1.7405107526881682</v>
      </c>
      <c r="F76" s="14">
        <f t="shared" si="4"/>
        <v>0.83428313160905632</v>
      </c>
    </row>
    <row r="77" spans="2:6" x14ac:dyDescent="0.3">
      <c r="B77" s="11">
        <v>2021</v>
      </c>
      <c r="C77" s="13">
        <v>11</v>
      </c>
      <c r="D77" s="13" t="str">
        <f t="shared" si="3"/>
        <v>2021-11</v>
      </c>
      <c r="E77" s="29">
        <v>1.1282638888888863</v>
      </c>
      <c r="F77" s="14">
        <f t="shared" si="4"/>
        <v>0.48671035338106466</v>
      </c>
    </row>
    <row r="78" spans="2:6" x14ac:dyDescent="0.3">
      <c r="B78" s="11">
        <v>2021</v>
      </c>
      <c r="C78" s="13">
        <v>12</v>
      </c>
      <c r="D78" s="13" t="str">
        <f t="shared" si="3"/>
        <v>2021-12</v>
      </c>
      <c r="E78" s="29">
        <v>1.4098521505376349</v>
      </c>
      <c r="F78" s="14">
        <f t="shared" si="4"/>
        <v>0.69244636900985734</v>
      </c>
    </row>
    <row r="79" spans="2:6" x14ac:dyDescent="0.3">
      <c r="B79" s="11">
        <v>2022</v>
      </c>
      <c r="C79" s="13">
        <v>1</v>
      </c>
      <c r="D79" s="13" t="str">
        <f t="shared" si="3"/>
        <v>2022-1</v>
      </c>
      <c r="E79" s="29">
        <v>1.4077956989247307</v>
      </c>
      <c r="F79" s="14">
        <f t="shared" si="4"/>
        <v>0.70087078912485257</v>
      </c>
    </row>
    <row r="80" spans="2:6" x14ac:dyDescent="0.3">
      <c r="B80" s="11">
        <v>2022</v>
      </c>
      <c r="C80" s="13">
        <v>2</v>
      </c>
      <c r="D80" s="13" t="str">
        <f t="shared" si="3"/>
        <v>2022-2</v>
      </c>
      <c r="E80" s="29">
        <v>1.2137797619047606</v>
      </c>
      <c r="F80" s="14">
        <f t="shared" si="4"/>
        <v>0.50855589319857764</v>
      </c>
    </row>
    <row r="81" spans="2:6" x14ac:dyDescent="0.3">
      <c r="B81" s="11">
        <v>2022</v>
      </c>
      <c r="C81" s="13">
        <v>3</v>
      </c>
      <c r="D81" s="13" t="str">
        <f t="shared" si="3"/>
        <v>2022-3</v>
      </c>
      <c r="E81" s="29">
        <v>0.97166666666666646</v>
      </c>
      <c r="F81" s="14">
        <f t="shared" si="4"/>
        <v>0.43263343936447135</v>
      </c>
    </row>
    <row r="82" spans="2:6" x14ac:dyDescent="0.3">
      <c r="B82" s="11">
        <v>2022</v>
      </c>
      <c r="C82" s="13">
        <v>4</v>
      </c>
      <c r="D82" s="13" t="str">
        <f t="shared" si="3"/>
        <v>2022-4</v>
      </c>
      <c r="E82" s="29">
        <v>2.0533888888888892</v>
      </c>
      <c r="F82" s="14">
        <f t="shared" si="4"/>
        <v>0.64514770195519722</v>
      </c>
    </row>
    <row r="83" spans="2:6" x14ac:dyDescent="0.3">
      <c r="B83" s="11">
        <v>2022</v>
      </c>
      <c r="C83" s="13">
        <v>5</v>
      </c>
      <c r="D83" s="13" t="str">
        <f t="shared" si="3"/>
        <v>2022-5</v>
      </c>
      <c r="E83" s="29">
        <v>3.0804301075268814</v>
      </c>
      <c r="F83" s="14">
        <f t="shared" si="4"/>
        <v>0.98181115433259714</v>
      </c>
    </row>
    <row r="84" spans="2:6" x14ac:dyDescent="0.3">
      <c r="B84" s="11">
        <v>2022</v>
      </c>
      <c r="C84" s="13">
        <v>6</v>
      </c>
      <c r="D84" s="13" t="str">
        <f t="shared" si="3"/>
        <v>2022-6</v>
      </c>
      <c r="E84" s="29">
        <v>4.4790416666666726</v>
      </c>
      <c r="F84" s="14">
        <f t="shared" si="4"/>
        <v>1.5915324396325192</v>
      </c>
    </row>
    <row r="85" spans="2:6" x14ac:dyDescent="0.3">
      <c r="B85" s="11">
        <v>2022</v>
      </c>
      <c r="C85" s="13">
        <v>7</v>
      </c>
      <c r="D85" s="13" t="str">
        <f t="shared" si="3"/>
        <v>2022-7</v>
      </c>
      <c r="E85" s="29">
        <v>4.7380107526881678</v>
      </c>
      <c r="F85" s="14">
        <f t="shared" si="4"/>
        <v>1.7492075432694643</v>
      </c>
    </row>
    <row r="86" spans="2:6" x14ac:dyDescent="0.3">
      <c r="B86" s="11">
        <v>2022</v>
      </c>
      <c r="C86" s="13">
        <v>8</v>
      </c>
      <c r="D86" s="13" t="str">
        <f t="shared" si="3"/>
        <v>2022-8</v>
      </c>
      <c r="E86" s="29">
        <v>4.2968145161290359</v>
      </c>
      <c r="F86" s="14">
        <f t="shared" si="4"/>
        <v>1.881458064981524</v>
      </c>
    </row>
    <row r="87" spans="2:6" x14ac:dyDescent="0.3">
      <c r="B87" s="11">
        <v>2022</v>
      </c>
      <c r="C87" s="13">
        <v>9</v>
      </c>
      <c r="D87" s="13" t="str">
        <f t="shared" si="3"/>
        <v>2022-9</v>
      </c>
      <c r="E87" s="29">
        <v>4.2556666666666683</v>
      </c>
      <c r="F87" s="14">
        <f t="shared" si="4"/>
        <v>1.4953431201408196</v>
      </c>
    </row>
    <row r="88" spans="2:6" ht="15" thickBot="1" x14ac:dyDescent="0.35">
      <c r="B88" s="15">
        <v>2022</v>
      </c>
      <c r="C88" s="17">
        <v>10</v>
      </c>
      <c r="D88" s="17" t="str">
        <f t="shared" si="3"/>
        <v>2022-10</v>
      </c>
      <c r="E88" s="32">
        <v>3.3722656249999994</v>
      </c>
      <c r="F88" s="18">
        <f t="shared" si="4"/>
        <v>0.83428313160905632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D81C8-A1C6-4583-9176-3A06EDE9E447}">
  <dimension ref="B1:T28"/>
  <sheetViews>
    <sheetView showGridLines="0" topLeftCell="E1" workbookViewId="0"/>
  </sheetViews>
  <sheetFormatPr defaultColWidth="8.77734375" defaultRowHeight="13.8" x14ac:dyDescent="0.25"/>
  <cols>
    <col min="1" max="1" width="2.5546875" style="2" customWidth="1"/>
    <col min="2" max="2" width="5.44140625" style="2" bestFit="1" customWidth="1"/>
    <col min="3" max="3" width="24.88671875" style="2" bestFit="1" customWidth="1"/>
    <col min="4" max="4" width="7.44140625" style="2" bestFit="1" customWidth="1"/>
    <col min="5" max="5" width="13" style="2" bestFit="1" customWidth="1"/>
    <col min="6" max="6" width="16.109375" style="2" bestFit="1" customWidth="1"/>
    <col min="7" max="7" width="8.77734375" style="2"/>
    <col min="8" max="8" width="5.44140625" style="2" bestFit="1" customWidth="1"/>
    <col min="9" max="9" width="24.88671875" style="2" bestFit="1" customWidth="1"/>
    <col min="10" max="10" width="7.44140625" style="2" bestFit="1" customWidth="1"/>
    <col min="11" max="11" width="13" style="2" bestFit="1" customWidth="1"/>
    <col min="12" max="12" width="16.109375" style="2" bestFit="1" customWidth="1"/>
    <col min="13" max="13" width="8.77734375" style="2"/>
    <col min="14" max="14" width="8.44140625" style="2" bestFit="1" customWidth="1"/>
    <col min="15" max="15" width="9.33203125" style="2" bestFit="1" customWidth="1"/>
    <col min="16" max="16" width="6.21875" style="2" bestFit="1" customWidth="1"/>
    <col min="17" max="17" width="5.109375" style="2" bestFit="1" customWidth="1"/>
    <col min="18" max="18" width="17.88671875" style="2" bestFit="1" customWidth="1"/>
    <col min="19" max="19" width="14.44140625" style="2" bestFit="1" customWidth="1"/>
    <col min="20" max="20" width="24.6640625" style="2" bestFit="1" customWidth="1"/>
    <col min="21" max="16384" width="8.77734375" style="2"/>
  </cols>
  <sheetData>
    <row r="1" spans="2:20" ht="7.05" customHeight="1" x14ac:dyDescent="0.25"/>
    <row r="2" spans="2:20" ht="6.45" customHeight="1" thickBot="1" x14ac:dyDescent="0.3"/>
    <row r="3" spans="2:20" ht="14.4" thickBot="1" x14ac:dyDescent="0.3">
      <c r="B3" s="143" t="s">
        <v>27</v>
      </c>
      <c r="C3" s="144"/>
      <c r="D3" s="144"/>
      <c r="E3" s="144"/>
      <c r="F3" s="145"/>
      <c r="H3" s="146" t="s">
        <v>28</v>
      </c>
      <c r="I3" s="147"/>
      <c r="J3" s="147"/>
      <c r="K3" s="147"/>
      <c r="L3" s="148"/>
    </row>
    <row r="4" spans="2:20" x14ac:dyDescent="0.25">
      <c r="B4" s="7" t="s">
        <v>29</v>
      </c>
      <c r="C4" s="8" t="s">
        <v>30</v>
      </c>
      <c r="D4" s="9" t="s">
        <v>31</v>
      </c>
      <c r="E4" s="9" t="s">
        <v>32</v>
      </c>
      <c r="F4" s="10" t="s">
        <v>33</v>
      </c>
      <c r="H4" s="23" t="s">
        <v>29</v>
      </c>
      <c r="I4" s="24" t="s">
        <v>30</v>
      </c>
      <c r="J4" s="24" t="s">
        <v>31</v>
      </c>
      <c r="K4" s="24" t="s">
        <v>32</v>
      </c>
      <c r="L4" s="25" t="s">
        <v>33</v>
      </c>
    </row>
    <row r="5" spans="2:20" x14ac:dyDescent="0.25">
      <c r="B5" s="11">
        <v>0</v>
      </c>
      <c r="C5" s="12">
        <v>2.2985643982002211</v>
      </c>
      <c r="D5" s="13">
        <v>3</v>
      </c>
      <c r="E5" s="12">
        <f>AVERAGE($C$22:$C$28,$C$5)</f>
        <v>3.2097723951030663</v>
      </c>
      <c r="F5" s="14">
        <f>_xlfn.STDEV.S($C$22:$C$28,$C$5)</f>
        <v>0.52798747645098876</v>
      </c>
      <c r="H5" s="11">
        <v>0</v>
      </c>
      <c r="I5" s="12">
        <v>2.2585257352941168</v>
      </c>
      <c r="J5" s="13">
        <v>6</v>
      </c>
      <c r="K5" s="12">
        <f>AVERAGE($I$22:$I$28,$I$5)</f>
        <v>3.1375197199792493</v>
      </c>
      <c r="L5" s="14">
        <f>_xlfn.STDEV.S($I$22:$I$28,$I$5)</f>
        <v>0.43594785265648028</v>
      </c>
    </row>
    <row r="6" spans="2:20" x14ac:dyDescent="0.25">
      <c r="B6" s="11">
        <v>1</v>
      </c>
      <c r="C6" s="12">
        <v>1.9693692913385821</v>
      </c>
      <c r="D6" s="13">
        <v>1</v>
      </c>
      <c r="E6" s="12">
        <f>AVERAGE($C$6:$C$12)</f>
        <v>1.7377074642455412</v>
      </c>
      <c r="F6" s="14">
        <f>_xlfn.STDEV.S($C$6:$C$12)</f>
        <v>0.12803401788069738</v>
      </c>
      <c r="H6" s="11">
        <v>1</v>
      </c>
      <c r="I6" s="12">
        <v>1.9362769607843171</v>
      </c>
      <c r="J6" s="13">
        <v>4</v>
      </c>
      <c r="K6" s="12">
        <f>AVERAGE($I$6:$I$12)</f>
        <v>1.7142310924369768</v>
      </c>
      <c r="L6" s="14">
        <f>_xlfn.STDEV.S($I$6:$I$12)</f>
        <v>0.12499410906970021</v>
      </c>
    </row>
    <row r="7" spans="2:20" x14ac:dyDescent="0.25">
      <c r="B7" s="11">
        <v>2</v>
      </c>
      <c r="C7" s="12">
        <v>1.8048557930258686</v>
      </c>
      <c r="D7" s="13">
        <v>1</v>
      </c>
      <c r="E7" s="12">
        <f t="shared" ref="E7:E12" si="0">AVERAGE($C$6:$C$12)</f>
        <v>1.7377074642455412</v>
      </c>
      <c r="F7" s="14">
        <f t="shared" ref="F7:F12" si="1">_xlfn.STDEV.S($C$6:$C$12)</f>
        <v>0.12803401788069738</v>
      </c>
      <c r="H7" s="11">
        <v>2</v>
      </c>
      <c r="I7" s="12">
        <v>1.7865514705882373</v>
      </c>
      <c r="J7" s="13">
        <v>4</v>
      </c>
      <c r="K7" s="12">
        <f t="shared" ref="K7:K12" si="2">AVERAGE($I$6:$I$12)</f>
        <v>1.7142310924369768</v>
      </c>
      <c r="L7" s="14">
        <f t="shared" ref="L7:L12" si="3">_xlfn.STDEV.S($I$6:$I$12)</f>
        <v>0.12499410906970021</v>
      </c>
    </row>
    <row r="8" spans="2:20" ht="14.4" thickBot="1" x14ac:dyDescent="0.3">
      <c r="B8" s="11">
        <v>3</v>
      </c>
      <c r="C8" s="12">
        <v>1.7151209786276724</v>
      </c>
      <c r="D8" s="13">
        <v>1</v>
      </c>
      <c r="E8" s="12">
        <f t="shared" si="0"/>
        <v>1.7377074642455412</v>
      </c>
      <c r="F8" s="14">
        <f t="shared" si="1"/>
        <v>0.12803401788069738</v>
      </c>
      <c r="H8" s="11">
        <v>3</v>
      </c>
      <c r="I8" s="12">
        <v>1.6887095588235326</v>
      </c>
      <c r="J8" s="13">
        <v>4</v>
      </c>
      <c r="K8" s="12">
        <f t="shared" si="2"/>
        <v>1.7142310924369768</v>
      </c>
      <c r="L8" s="14">
        <f t="shared" si="3"/>
        <v>0.12499410906970021</v>
      </c>
    </row>
    <row r="9" spans="2:20" ht="14.4" thickBot="1" x14ac:dyDescent="0.3">
      <c r="B9" s="11">
        <v>4</v>
      </c>
      <c r="C9" s="12">
        <v>1.6563614735658025</v>
      </c>
      <c r="D9" s="13">
        <v>1</v>
      </c>
      <c r="E9" s="12">
        <f t="shared" si="0"/>
        <v>1.7377074642455412</v>
      </c>
      <c r="F9" s="14">
        <f t="shared" si="1"/>
        <v>0.12803401788069738</v>
      </c>
      <c r="H9" s="11">
        <v>4</v>
      </c>
      <c r="I9" s="12">
        <v>1.6243063725490223</v>
      </c>
      <c r="J9" s="13">
        <v>4</v>
      </c>
      <c r="K9" s="12">
        <f t="shared" si="2"/>
        <v>1.7142310924369768</v>
      </c>
      <c r="L9" s="14">
        <f t="shared" si="3"/>
        <v>0.12499410906970021</v>
      </c>
      <c r="N9" s="149" t="s">
        <v>475</v>
      </c>
      <c r="O9" s="150"/>
      <c r="P9" s="150"/>
      <c r="Q9" s="150"/>
      <c r="R9" s="150"/>
      <c r="S9" s="150"/>
      <c r="T9" s="151"/>
    </row>
    <row r="10" spans="2:20" x14ac:dyDescent="0.25">
      <c r="B10" s="11">
        <v>5</v>
      </c>
      <c r="C10" s="12">
        <v>1.5995645669291385</v>
      </c>
      <c r="D10" s="13">
        <v>1</v>
      </c>
      <c r="E10" s="12">
        <f t="shared" si="0"/>
        <v>1.7377074642455412</v>
      </c>
      <c r="F10" s="14">
        <f t="shared" si="1"/>
        <v>0.12803401788069738</v>
      </c>
      <c r="H10" s="11">
        <v>5</v>
      </c>
      <c r="I10" s="12">
        <v>1.59416911764706</v>
      </c>
      <c r="J10" s="13">
        <v>4</v>
      </c>
      <c r="K10" s="12">
        <f t="shared" si="2"/>
        <v>1.7142310924369768</v>
      </c>
      <c r="L10" s="14">
        <f t="shared" si="3"/>
        <v>0.12499410906970021</v>
      </c>
      <c r="N10" s="40" t="s">
        <v>51</v>
      </c>
      <c r="O10" s="41" t="s">
        <v>29</v>
      </c>
      <c r="P10" s="41" t="s">
        <v>23</v>
      </c>
      <c r="Q10" s="41" t="s">
        <v>21</v>
      </c>
      <c r="R10" s="41" t="s">
        <v>474</v>
      </c>
      <c r="S10" s="41" t="s">
        <v>470</v>
      </c>
      <c r="T10" s="42" t="s">
        <v>473</v>
      </c>
    </row>
    <row r="11" spans="2:20" ht="14.4" thickBot="1" x14ac:dyDescent="0.3">
      <c r="B11" s="11">
        <v>6</v>
      </c>
      <c r="C11" s="12">
        <v>1.630727221597301</v>
      </c>
      <c r="D11" s="13">
        <v>1</v>
      </c>
      <c r="E11" s="12">
        <f t="shared" si="0"/>
        <v>1.7377074642455412</v>
      </c>
      <c r="F11" s="14">
        <f t="shared" si="1"/>
        <v>0.12803401788069738</v>
      </c>
      <c r="H11" s="11">
        <v>6</v>
      </c>
      <c r="I11" s="12">
        <v>1.6001801470588244</v>
      </c>
      <c r="J11" s="13">
        <v>4</v>
      </c>
      <c r="K11" s="12">
        <f t="shared" si="2"/>
        <v>1.7142310924369768</v>
      </c>
      <c r="L11" s="14">
        <f t="shared" si="3"/>
        <v>0.12499410906970021</v>
      </c>
      <c r="N11" s="43">
        <v>44927</v>
      </c>
      <c r="O11" s="44">
        <v>0.45833333333333331</v>
      </c>
      <c r="P11" s="21">
        <f>MONTH(N11)</f>
        <v>1</v>
      </c>
      <c r="Q11" s="21">
        <f>HOUR(O11)</f>
        <v>11</v>
      </c>
      <c r="R11" s="21" t="s">
        <v>28</v>
      </c>
      <c r="S11" s="20">
        <f>VLOOKUP(P11,'Demand Factor'!$I$3:$K$14,3,FALSE)</f>
        <v>0.70087078912485257</v>
      </c>
      <c r="T11" s="22">
        <f ca="1">IF(R11="Weekday",_xlfn.NORM.INV(RAND(),VLOOKUP(Q11,$B$5:$F$28,4),VLOOKUP(Q11,$B$5:$F$28,5)),_xlfn.NORM.INV(RAND(),VLOOKUP(Q11,H5:L28,4),VLOOKUP(Q11,$H$5:$L$28,5)))*S11</f>
        <v>1.7146422968787218</v>
      </c>
    </row>
    <row r="12" spans="2:20" x14ac:dyDescent="0.25">
      <c r="B12" s="11">
        <v>7</v>
      </c>
      <c r="C12" s="12">
        <v>1.7879529246344226</v>
      </c>
      <c r="D12" s="13">
        <v>1</v>
      </c>
      <c r="E12" s="12">
        <f t="shared" si="0"/>
        <v>1.7377074642455412</v>
      </c>
      <c r="F12" s="14">
        <f t="shared" si="1"/>
        <v>0.12803401788069738</v>
      </c>
      <c r="H12" s="11">
        <v>7</v>
      </c>
      <c r="I12" s="12">
        <v>1.7694240196078455</v>
      </c>
      <c r="J12" s="13">
        <v>4</v>
      </c>
      <c r="K12" s="12">
        <f t="shared" si="2"/>
        <v>1.7142310924369768</v>
      </c>
      <c r="L12" s="14">
        <f t="shared" si="3"/>
        <v>0.12499410906970021</v>
      </c>
    </row>
    <row r="13" spans="2:20" x14ac:dyDescent="0.25">
      <c r="B13" s="11">
        <v>8</v>
      </c>
      <c r="C13" s="12">
        <v>1.8736401574803159</v>
      </c>
      <c r="D13" s="13">
        <v>2</v>
      </c>
      <c r="E13" s="12">
        <f>AVERAGE($C$13:$C$21)</f>
        <v>2.3076513756747237</v>
      </c>
      <c r="F13" s="14">
        <f>_xlfn.STDEV.S($C$13:$C$21)</f>
        <v>0.41716070962705809</v>
      </c>
      <c r="H13" s="11">
        <v>8</v>
      </c>
      <c r="I13" s="12">
        <v>1.8802205882352947</v>
      </c>
      <c r="J13" s="13">
        <v>5</v>
      </c>
      <c r="K13" s="12">
        <f>AVERAGE($I$13:$I$21)</f>
        <v>2.4296635253351533</v>
      </c>
      <c r="L13" s="14">
        <f>_xlfn.STDEV.S($C$13:$C$21)</f>
        <v>0.41716070962705809</v>
      </c>
    </row>
    <row r="14" spans="2:20" x14ac:dyDescent="0.25">
      <c r="B14" s="11">
        <v>9</v>
      </c>
      <c r="C14" s="12">
        <v>1.8913829583801993</v>
      </c>
      <c r="D14" s="13">
        <v>2</v>
      </c>
      <c r="E14" s="12">
        <f t="shared" ref="E14:E21" si="4">AVERAGE($C$13:$C$21)</f>
        <v>2.3076513756747237</v>
      </c>
      <c r="F14" s="14">
        <f t="shared" ref="F14:F21" si="5">_xlfn.STDEV.S($C$13:$C$21)</f>
        <v>0.41716070962705809</v>
      </c>
      <c r="H14" s="11">
        <v>9</v>
      </c>
      <c r="I14" s="12">
        <v>1.9527806372549028</v>
      </c>
      <c r="J14" s="13">
        <v>5</v>
      </c>
      <c r="K14" s="12">
        <f t="shared" ref="K14:K21" si="6">AVERAGE($I$13:$I$21)</f>
        <v>2.4296635253351533</v>
      </c>
      <c r="L14" s="14">
        <f t="shared" ref="L14:L21" si="7">_xlfn.STDEV.S($C$13:$C$21)</f>
        <v>0.41716070962705809</v>
      </c>
    </row>
    <row r="15" spans="2:20" x14ac:dyDescent="0.25">
      <c r="B15" s="11">
        <v>10</v>
      </c>
      <c r="C15" s="12">
        <v>1.8979582114735674</v>
      </c>
      <c r="D15" s="13">
        <v>2</v>
      </c>
      <c r="E15" s="12">
        <f t="shared" si="4"/>
        <v>2.3076513756747237</v>
      </c>
      <c r="F15" s="14">
        <f t="shared" si="5"/>
        <v>0.41716070962705809</v>
      </c>
      <c r="H15" s="11">
        <v>10</v>
      </c>
      <c r="I15" s="12">
        <v>1.9506078431372573</v>
      </c>
      <c r="J15" s="13">
        <v>5</v>
      </c>
      <c r="K15" s="12">
        <f t="shared" si="6"/>
        <v>2.4296635253351533</v>
      </c>
      <c r="L15" s="14">
        <f t="shared" si="7"/>
        <v>0.41716070962705809</v>
      </c>
    </row>
    <row r="16" spans="2:20" x14ac:dyDescent="0.25">
      <c r="B16" s="11">
        <v>11</v>
      </c>
      <c r="C16" s="12">
        <v>2.0349510686164205</v>
      </c>
      <c r="D16" s="13">
        <v>2</v>
      </c>
      <c r="E16" s="12">
        <f t="shared" si="4"/>
        <v>2.3076513756747237</v>
      </c>
      <c r="F16" s="14">
        <f t="shared" si="5"/>
        <v>0.41716070962705809</v>
      </c>
      <c r="H16" s="11">
        <v>11</v>
      </c>
      <c r="I16" s="12">
        <v>2.1357426470588252</v>
      </c>
      <c r="J16" s="13">
        <v>5</v>
      </c>
      <c r="K16" s="12">
        <f t="shared" si="6"/>
        <v>2.4296635253351533</v>
      </c>
      <c r="L16" s="14">
        <f t="shared" si="7"/>
        <v>0.41716070962705809</v>
      </c>
    </row>
    <row r="17" spans="2:12" x14ac:dyDescent="0.25">
      <c r="B17" s="11">
        <v>12</v>
      </c>
      <c r="C17" s="12">
        <v>2.2360711473565833</v>
      </c>
      <c r="D17" s="13">
        <v>2</v>
      </c>
      <c r="E17" s="12">
        <f t="shared" si="4"/>
        <v>2.3076513756747237</v>
      </c>
      <c r="F17" s="14">
        <f t="shared" si="5"/>
        <v>0.41716070962705809</v>
      </c>
      <c r="H17" s="11">
        <v>12</v>
      </c>
      <c r="I17" s="12">
        <v>2.3660257352941221</v>
      </c>
      <c r="J17" s="13">
        <v>5</v>
      </c>
      <c r="K17" s="12">
        <f t="shared" si="6"/>
        <v>2.4296635253351533</v>
      </c>
      <c r="L17" s="14">
        <f t="shared" si="7"/>
        <v>0.41716070962705809</v>
      </c>
    </row>
    <row r="18" spans="2:12" x14ac:dyDescent="0.25">
      <c r="B18" s="11">
        <v>13</v>
      </c>
      <c r="C18" s="12">
        <v>2.4415723847019111</v>
      </c>
      <c r="D18" s="13">
        <v>2</v>
      </c>
      <c r="E18" s="12">
        <f t="shared" si="4"/>
        <v>2.3076513756747237</v>
      </c>
      <c r="F18" s="14">
        <f t="shared" si="5"/>
        <v>0.41716070962705809</v>
      </c>
      <c r="H18" s="11">
        <v>13</v>
      </c>
      <c r="I18" s="12">
        <v>2.5940183823529441</v>
      </c>
      <c r="J18" s="13">
        <v>5</v>
      </c>
      <c r="K18" s="12">
        <f t="shared" si="6"/>
        <v>2.4296635253351533</v>
      </c>
      <c r="L18" s="14">
        <f t="shared" si="7"/>
        <v>0.41716070962705809</v>
      </c>
    </row>
    <row r="19" spans="2:12" x14ac:dyDescent="0.25">
      <c r="B19" s="11">
        <v>14</v>
      </c>
      <c r="C19" s="12">
        <v>2.6606874648679026</v>
      </c>
      <c r="D19" s="13">
        <v>2</v>
      </c>
      <c r="E19" s="12">
        <f t="shared" si="4"/>
        <v>2.3076513756747237</v>
      </c>
      <c r="F19" s="14">
        <f t="shared" si="5"/>
        <v>0.41716070962705809</v>
      </c>
      <c r="H19" s="11">
        <v>14</v>
      </c>
      <c r="I19" s="12">
        <v>2.8180784313725527</v>
      </c>
      <c r="J19" s="13">
        <v>5</v>
      </c>
      <c r="K19" s="12">
        <f t="shared" si="6"/>
        <v>2.4296635253351533</v>
      </c>
      <c r="L19" s="14">
        <f t="shared" si="7"/>
        <v>0.41716070962705809</v>
      </c>
    </row>
    <row r="20" spans="2:12" x14ac:dyDescent="0.25">
      <c r="B20" s="11">
        <v>15</v>
      </c>
      <c r="C20" s="12">
        <v>2.775588701517703</v>
      </c>
      <c r="D20" s="13">
        <v>2</v>
      </c>
      <c r="E20" s="12">
        <f t="shared" si="4"/>
        <v>2.3076513756747237</v>
      </c>
      <c r="F20" s="14">
        <f t="shared" si="5"/>
        <v>0.41716070962705809</v>
      </c>
      <c r="H20" s="11">
        <v>15</v>
      </c>
      <c r="I20" s="12">
        <v>2.9665674019607877</v>
      </c>
      <c r="J20" s="13">
        <v>5</v>
      </c>
      <c r="K20" s="12">
        <f t="shared" si="6"/>
        <v>2.4296635253351533</v>
      </c>
      <c r="L20" s="14">
        <f t="shared" si="7"/>
        <v>0.41716070962705809</v>
      </c>
    </row>
    <row r="21" spans="2:12" x14ac:dyDescent="0.25">
      <c r="B21" s="11">
        <v>16</v>
      </c>
      <c r="C21" s="12">
        <v>2.9570102866779093</v>
      </c>
      <c r="D21" s="13">
        <v>2</v>
      </c>
      <c r="E21" s="12">
        <f t="shared" si="4"/>
        <v>2.3076513756747237</v>
      </c>
      <c r="F21" s="14">
        <f t="shared" si="5"/>
        <v>0.41716070962705809</v>
      </c>
      <c r="H21" s="11">
        <v>16</v>
      </c>
      <c r="I21" s="12">
        <v>3.2029300613496936</v>
      </c>
      <c r="J21" s="13">
        <v>5</v>
      </c>
      <c r="K21" s="12">
        <f t="shared" si="6"/>
        <v>2.4296635253351533</v>
      </c>
      <c r="L21" s="14">
        <f t="shared" si="7"/>
        <v>0.41716070962705809</v>
      </c>
    </row>
    <row r="22" spans="2:12" x14ac:dyDescent="0.25">
      <c r="B22" s="11">
        <v>17</v>
      </c>
      <c r="C22" s="12">
        <v>3.0801843082114702</v>
      </c>
      <c r="D22" s="13">
        <v>3</v>
      </c>
      <c r="E22" s="12">
        <f>AVERAGE($C$22:$C$28,$C$5)</f>
        <v>3.2097723951030663</v>
      </c>
      <c r="F22" s="14">
        <f>_xlfn.STDEV.S($C$22:$C$28,$C$5)</f>
        <v>0.52798747645098876</v>
      </c>
      <c r="H22" s="11">
        <v>17</v>
      </c>
      <c r="I22" s="12">
        <v>3.2673607361963177</v>
      </c>
      <c r="J22" s="13">
        <v>6</v>
      </c>
      <c r="K22" s="12">
        <f t="shared" ref="K22:K28" si="8">AVERAGE($I$22:$I$28,$I$5)</f>
        <v>3.1375197199792493</v>
      </c>
      <c r="L22" s="14">
        <f t="shared" ref="L22:L28" si="9">_xlfn.STDEV.S($I$22:$I$28,$I$5)</f>
        <v>0.43594785265648028</v>
      </c>
    </row>
    <row r="23" spans="2:12" x14ac:dyDescent="0.25">
      <c r="B23" s="11">
        <v>18</v>
      </c>
      <c r="C23" s="12">
        <v>3.2401825084364457</v>
      </c>
      <c r="D23" s="13">
        <v>3</v>
      </c>
      <c r="E23" s="12">
        <f t="shared" ref="E23:E28" si="10">AVERAGE($C$22:$C$28,$C$5)</f>
        <v>3.2097723951030663</v>
      </c>
      <c r="F23" s="14">
        <f t="shared" ref="F23:F28" si="11">_xlfn.STDEV.S($C$22:$C$28,$C$5)</f>
        <v>0.52798747645098876</v>
      </c>
      <c r="H23" s="11">
        <v>18</v>
      </c>
      <c r="I23" s="12">
        <v>3.2108539877300584</v>
      </c>
      <c r="J23" s="13">
        <v>6</v>
      </c>
      <c r="K23" s="12">
        <f t="shared" si="8"/>
        <v>3.1375197199792493</v>
      </c>
      <c r="L23" s="14">
        <f t="shared" si="9"/>
        <v>0.43594785265648028</v>
      </c>
    </row>
    <row r="24" spans="2:12" x14ac:dyDescent="0.25">
      <c r="B24" s="11">
        <v>19</v>
      </c>
      <c r="C24" s="12">
        <v>3.4250590883511638</v>
      </c>
      <c r="D24" s="13">
        <v>3</v>
      </c>
      <c r="E24" s="12">
        <f t="shared" si="10"/>
        <v>3.2097723951030663</v>
      </c>
      <c r="F24" s="14">
        <f t="shared" si="11"/>
        <v>0.52798747645098876</v>
      </c>
      <c r="H24" s="11">
        <v>19</v>
      </c>
      <c r="I24" s="12">
        <v>3.2339754601226991</v>
      </c>
      <c r="J24" s="13">
        <v>6</v>
      </c>
      <c r="K24" s="12">
        <f t="shared" si="8"/>
        <v>3.1375197199792493</v>
      </c>
      <c r="L24" s="14">
        <f t="shared" si="9"/>
        <v>0.43594785265648028</v>
      </c>
    </row>
    <row r="25" spans="2:12" x14ac:dyDescent="0.25">
      <c r="B25" s="11">
        <v>20</v>
      </c>
      <c r="C25" s="12">
        <v>3.8906614518851987</v>
      </c>
      <c r="D25" s="13">
        <v>3</v>
      </c>
      <c r="E25" s="12">
        <f t="shared" si="10"/>
        <v>3.2097723951030663</v>
      </c>
      <c r="F25" s="14">
        <f t="shared" si="11"/>
        <v>0.52798747645098876</v>
      </c>
      <c r="H25" s="11">
        <v>20</v>
      </c>
      <c r="I25" s="12">
        <v>3.5582638036809864</v>
      </c>
      <c r="J25" s="13">
        <v>6</v>
      </c>
      <c r="K25" s="12">
        <f t="shared" si="8"/>
        <v>3.1375197199792493</v>
      </c>
      <c r="L25" s="14">
        <f t="shared" si="9"/>
        <v>0.43594785265648028</v>
      </c>
    </row>
    <row r="26" spans="2:12" x14ac:dyDescent="0.25">
      <c r="B26" s="11">
        <v>21</v>
      </c>
      <c r="C26" s="12">
        <v>3.7785684862127278</v>
      </c>
      <c r="D26" s="13">
        <v>3</v>
      </c>
      <c r="E26" s="12">
        <f t="shared" si="10"/>
        <v>3.2097723951030663</v>
      </c>
      <c r="F26" s="14">
        <f t="shared" si="11"/>
        <v>0.52798747645098876</v>
      </c>
      <c r="H26" s="11">
        <v>21</v>
      </c>
      <c r="I26" s="12">
        <v>3.5622285889570571</v>
      </c>
      <c r="J26" s="13">
        <v>6</v>
      </c>
      <c r="K26" s="12">
        <f t="shared" si="8"/>
        <v>3.1375197199792493</v>
      </c>
      <c r="L26" s="14">
        <f t="shared" si="9"/>
        <v>0.43594785265648028</v>
      </c>
    </row>
    <row r="27" spans="2:12" x14ac:dyDescent="0.25">
      <c r="B27" s="11">
        <v>22</v>
      </c>
      <c r="C27" s="12">
        <v>3.2710675295441822</v>
      </c>
      <c r="D27" s="13">
        <v>3</v>
      </c>
      <c r="E27" s="12">
        <f t="shared" si="10"/>
        <v>3.2097723951030663</v>
      </c>
      <c r="F27" s="14">
        <f t="shared" si="11"/>
        <v>0.52798747645098876</v>
      </c>
      <c r="H27" s="11">
        <v>22</v>
      </c>
      <c r="I27" s="12">
        <v>3.2627166871165629</v>
      </c>
      <c r="J27" s="13">
        <v>6</v>
      </c>
      <c r="K27" s="12">
        <f t="shared" si="8"/>
        <v>3.1375197199792493</v>
      </c>
      <c r="L27" s="14">
        <f t="shared" si="9"/>
        <v>0.43594785265648028</v>
      </c>
    </row>
    <row r="28" spans="2:12" ht="14.4" thickBot="1" x14ac:dyDescent="0.3">
      <c r="B28" s="15">
        <v>23</v>
      </c>
      <c r="C28" s="16">
        <v>2.6938913899831229</v>
      </c>
      <c r="D28" s="17">
        <v>3</v>
      </c>
      <c r="E28" s="16">
        <f t="shared" si="10"/>
        <v>3.2097723951030663</v>
      </c>
      <c r="F28" s="18">
        <f t="shared" si="11"/>
        <v>0.52798747645098876</v>
      </c>
      <c r="H28" s="15">
        <v>23</v>
      </c>
      <c r="I28" s="16">
        <v>2.746232760736194</v>
      </c>
      <c r="J28" s="17">
        <v>6</v>
      </c>
      <c r="K28" s="16">
        <f t="shared" si="8"/>
        <v>3.1375197199792493</v>
      </c>
      <c r="L28" s="18">
        <f t="shared" si="9"/>
        <v>0.43594785265648028</v>
      </c>
    </row>
  </sheetData>
  <mergeCells count="3">
    <mergeCell ref="B3:F3"/>
    <mergeCell ref="H3:L3"/>
    <mergeCell ref="N9:T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47BE-6D78-425F-8145-4E22D27F2AB1}">
  <dimension ref="B1:AE45"/>
  <sheetViews>
    <sheetView showGridLines="0" topLeftCell="E1" workbookViewId="0">
      <selection activeCell="B1" sqref="B1"/>
    </sheetView>
  </sheetViews>
  <sheetFormatPr defaultColWidth="8.77734375" defaultRowHeight="13.8" x14ac:dyDescent="0.25"/>
  <cols>
    <col min="1" max="1" width="4.109375" style="2" customWidth="1"/>
    <col min="2" max="2" width="33.33203125" style="2" customWidth="1"/>
    <col min="3" max="3" width="6.5546875" style="2" bestFit="1" customWidth="1"/>
    <col min="4" max="4" width="4.6640625" style="2" bestFit="1" customWidth="1"/>
    <col min="5" max="5" width="10.33203125" style="2" bestFit="1" customWidth="1"/>
    <col min="6" max="7" width="4.6640625" style="2" bestFit="1" customWidth="1"/>
    <col min="8" max="8" width="13.109375" style="2" customWidth="1"/>
    <col min="9" max="9" width="19.77734375" style="2" customWidth="1"/>
    <col min="10" max="10" width="6.5546875" style="2" bestFit="1" customWidth="1"/>
    <col min="11" max="12" width="11" style="2" bestFit="1" customWidth="1"/>
    <col min="13" max="13" width="10.33203125" style="2" bestFit="1" customWidth="1"/>
    <col min="14" max="14" width="9.6640625" style="2" bestFit="1" customWidth="1"/>
    <col min="15" max="26" width="4.6640625" style="2" bestFit="1" customWidth="1"/>
    <col min="27" max="27" width="8.77734375" style="2"/>
    <col min="28" max="28" width="6.21875" style="2" bestFit="1" customWidth="1"/>
    <col min="29" max="29" width="22.6640625" style="2" bestFit="1" customWidth="1"/>
    <col min="30" max="31" width="8.88671875" style="2" bestFit="1" customWidth="1"/>
    <col min="32" max="16384" width="8.77734375" style="2"/>
  </cols>
  <sheetData>
    <row r="1" spans="2:14" ht="14.4" thickBot="1" x14ac:dyDescent="0.3"/>
    <row r="2" spans="2:14" x14ac:dyDescent="0.25">
      <c r="C2" s="47" t="s">
        <v>23</v>
      </c>
      <c r="D2" s="48" t="s">
        <v>0</v>
      </c>
      <c r="E2" s="48" t="s">
        <v>1</v>
      </c>
      <c r="F2" s="48" t="s">
        <v>2</v>
      </c>
      <c r="G2" s="48"/>
      <c r="H2" s="49" t="s">
        <v>3</v>
      </c>
      <c r="J2" s="26" t="s">
        <v>23</v>
      </c>
      <c r="K2" s="27" t="s">
        <v>4</v>
      </c>
      <c r="L2" s="27" t="s">
        <v>5</v>
      </c>
      <c r="M2" s="27" t="s">
        <v>6</v>
      </c>
      <c r="N2" s="28" t="s">
        <v>7</v>
      </c>
    </row>
    <row r="3" spans="2:14" x14ac:dyDescent="0.25">
      <c r="C3" s="11" t="s">
        <v>8</v>
      </c>
      <c r="D3" s="13">
        <v>0</v>
      </c>
      <c r="E3" s="13">
        <v>0.65</v>
      </c>
      <c r="F3" s="13">
        <v>1</v>
      </c>
      <c r="G3" s="13"/>
      <c r="H3" s="14">
        <f t="shared" ref="H3:H14" ca="1" si="0">IF(RAND()&lt;=($E3-$D3)/($F3-$D3),$D3+SQRT(RAND()*($F3-$D3)*($E3-$D3)),$F3-SQRT((1-RAND())*($F3-$D3)*($F3-$E3)))</f>
        <v>0.51445609466061804</v>
      </c>
      <c r="J3" s="11" t="s">
        <v>8</v>
      </c>
      <c r="K3" s="50">
        <v>0.31276060334528083</v>
      </c>
      <c r="L3" s="50">
        <v>0.74004517622461163</v>
      </c>
      <c r="M3" s="13">
        <f>HOUR(K3)</f>
        <v>7</v>
      </c>
      <c r="N3" s="51">
        <f>HOUR(L3)</f>
        <v>17</v>
      </c>
    </row>
    <row r="4" spans="2:14" x14ac:dyDescent="0.25">
      <c r="C4" s="11" t="s">
        <v>9</v>
      </c>
      <c r="D4" s="13">
        <v>0</v>
      </c>
      <c r="E4" s="13">
        <v>0.62</v>
      </c>
      <c r="F4" s="13">
        <v>1</v>
      </c>
      <c r="G4" s="13"/>
      <c r="H4" s="14">
        <f t="shared" ca="1" si="0"/>
        <v>0.72995896120327619</v>
      </c>
      <c r="J4" s="11" t="s">
        <v>9</v>
      </c>
      <c r="K4" s="50">
        <v>0.29907242063492062</v>
      </c>
      <c r="L4" s="50">
        <v>0.75921296296296303</v>
      </c>
      <c r="M4" s="13">
        <f t="shared" ref="M4:N14" si="1">HOUR(K4)</f>
        <v>7</v>
      </c>
      <c r="N4" s="51">
        <f t="shared" si="1"/>
        <v>18</v>
      </c>
    </row>
    <row r="5" spans="2:14" x14ac:dyDescent="0.25">
      <c r="C5" s="11" t="s">
        <v>10</v>
      </c>
      <c r="D5" s="13">
        <v>0</v>
      </c>
      <c r="E5" s="13">
        <v>0.7</v>
      </c>
      <c r="F5" s="13">
        <v>1</v>
      </c>
      <c r="G5" s="13"/>
      <c r="H5" s="14">
        <f t="shared" ca="1" si="0"/>
        <v>0.2826552519460257</v>
      </c>
      <c r="J5" s="11" t="s">
        <v>10</v>
      </c>
      <c r="K5" s="50">
        <v>0.27450492831541218</v>
      </c>
      <c r="L5" s="50">
        <v>0.776084229390681</v>
      </c>
      <c r="M5" s="13">
        <f t="shared" si="1"/>
        <v>6</v>
      </c>
      <c r="N5" s="51">
        <f t="shared" si="1"/>
        <v>18</v>
      </c>
    </row>
    <row r="6" spans="2:14" x14ac:dyDescent="0.25">
      <c r="C6" s="11" t="s">
        <v>11</v>
      </c>
      <c r="D6" s="13">
        <v>0</v>
      </c>
      <c r="E6" s="13">
        <v>0.74</v>
      </c>
      <c r="F6" s="13">
        <v>1</v>
      </c>
      <c r="G6" s="13"/>
      <c r="H6" s="14">
        <f t="shared" ca="1" si="0"/>
        <v>0.7991707845705841</v>
      </c>
      <c r="J6" s="11" t="s">
        <v>11</v>
      </c>
      <c r="K6" s="50">
        <v>0.24722800925925922</v>
      </c>
      <c r="L6" s="50">
        <v>0.79185185185185192</v>
      </c>
      <c r="M6" s="13">
        <f t="shared" si="1"/>
        <v>5</v>
      </c>
      <c r="N6" s="51">
        <f t="shared" si="1"/>
        <v>19</v>
      </c>
    </row>
    <row r="7" spans="2:14" x14ac:dyDescent="0.25">
      <c r="C7" s="11" t="s">
        <v>12</v>
      </c>
      <c r="D7" s="13">
        <v>0</v>
      </c>
      <c r="E7" s="13">
        <v>0.76</v>
      </c>
      <c r="F7" s="13">
        <v>1</v>
      </c>
      <c r="G7" s="13"/>
      <c r="H7" s="14">
        <f t="shared" ca="1" si="0"/>
        <v>0.65490462598592258</v>
      </c>
      <c r="J7" s="11" t="s">
        <v>12</v>
      </c>
      <c r="K7" s="50">
        <v>0.22723379629629631</v>
      </c>
      <c r="L7" s="50">
        <v>0.80757168458781381</v>
      </c>
      <c r="M7" s="13">
        <f t="shared" si="1"/>
        <v>5</v>
      </c>
      <c r="N7" s="51">
        <f t="shared" si="1"/>
        <v>19</v>
      </c>
    </row>
    <row r="8" spans="2:14" x14ac:dyDescent="0.25">
      <c r="C8" s="11" t="s">
        <v>13</v>
      </c>
      <c r="D8" s="13">
        <v>0</v>
      </c>
      <c r="E8" s="13">
        <v>0.86</v>
      </c>
      <c r="F8" s="13">
        <v>1</v>
      </c>
      <c r="G8" s="13"/>
      <c r="H8" s="14">
        <f t="shared" ca="1" si="0"/>
        <v>0.85375409820815151</v>
      </c>
      <c r="J8" s="11" t="s">
        <v>13</v>
      </c>
      <c r="K8" s="50">
        <v>0.22157253086419754</v>
      </c>
      <c r="L8" s="50">
        <v>0.819005401234568</v>
      </c>
      <c r="M8" s="13">
        <f t="shared" si="1"/>
        <v>5</v>
      </c>
      <c r="N8" s="51">
        <f t="shared" si="1"/>
        <v>19</v>
      </c>
    </row>
    <row r="9" spans="2:14" x14ac:dyDescent="0.25">
      <c r="C9" s="11" t="s">
        <v>14</v>
      </c>
      <c r="D9" s="13">
        <v>0</v>
      </c>
      <c r="E9" s="13">
        <v>0.74</v>
      </c>
      <c r="F9" s="13">
        <v>1</v>
      </c>
      <c r="G9" s="13"/>
      <c r="H9" s="14">
        <f t="shared" ca="1" si="0"/>
        <v>0.22975924298635825</v>
      </c>
      <c r="J9" s="11" t="s">
        <v>14</v>
      </c>
      <c r="K9" s="50">
        <v>0.23005451015531658</v>
      </c>
      <c r="L9" s="50">
        <v>0.81736521804062112</v>
      </c>
      <c r="M9" s="13">
        <f t="shared" si="1"/>
        <v>5</v>
      </c>
      <c r="N9" s="51">
        <f t="shared" si="1"/>
        <v>19</v>
      </c>
    </row>
    <row r="10" spans="2:14" x14ac:dyDescent="0.25">
      <c r="C10" s="11" t="s">
        <v>15</v>
      </c>
      <c r="D10" s="13">
        <v>0</v>
      </c>
      <c r="E10" s="13">
        <v>0.65</v>
      </c>
      <c r="F10" s="13">
        <v>1</v>
      </c>
      <c r="G10" s="13"/>
      <c r="H10" s="14">
        <f t="shared" ca="1" si="0"/>
        <v>0.79679739943334849</v>
      </c>
      <c r="J10" s="11" t="s">
        <v>15</v>
      </c>
      <c r="K10" s="50">
        <v>0.24463896356033449</v>
      </c>
      <c r="L10" s="50">
        <v>0.79975358422939036</v>
      </c>
      <c r="M10" s="13">
        <f t="shared" si="1"/>
        <v>5</v>
      </c>
      <c r="N10" s="51">
        <f t="shared" si="1"/>
        <v>19</v>
      </c>
    </row>
    <row r="11" spans="2:14" x14ac:dyDescent="0.25">
      <c r="C11" s="11" t="s">
        <v>16</v>
      </c>
      <c r="D11" s="13">
        <v>0</v>
      </c>
      <c r="E11" s="13">
        <v>0.85</v>
      </c>
      <c r="F11" s="13">
        <v>1</v>
      </c>
      <c r="G11" s="13"/>
      <c r="H11" s="14">
        <f t="shared" ca="1" si="0"/>
        <v>0.56111687064940075</v>
      </c>
      <c r="J11" s="11" t="s">
        <v>16</v>
      </c>
      <c r="K11" s="50">
        <v>0.25899035493827161</v>
      </c>
      <c r="L11" s="50">
        <v>0.77274768518518522</v>
      </c>
      <c r="M11" s="13">
        <f t="shared" si="1"/>
        <v>6</v>
      </c>
      <c r="N11" s="51">
        <f t="shared" si="1"/>
        <v>18</v>
      </c>
    </row>
    <row r="12" spans="2:14" x14ac:dyDescent="0.25">
      <c r="C12" s="11" t="s">
        <v>17</v>
      </c>
      <c r="D12" s="13">
        <v>0</v>
      </c>
      <c r="E12" s="13">
        <v>0.75</v>
      </c>
      <c r="F12" s="13">
        <v>1</v>
      </c>
      <c r="G12" s="13"/>
      <c r="H12" s="14">
        <f t="shared" ca="1" si="0"/>
        <v>0.6445031477091312</v>
      </c>
      <c r="J12" s="11" t="s">
        <v>17</v>
      </c>
      <c r="K12" s="50">
        <v>0.2742712066905616</v>
      </c>
      <c r="L12" s="50">
        <v>0.74514336917562718</v>
      </c>
      <c r="M12" s="13">
        <f t="shared" si="1"/>
        <v>6</v>
      </c>
      <c r="N12" s="51">
        <f t="shared" si="1"/>
        <v>17</v>
      </c>
    </row>
    <row r="13" spans="2:14" x14ac:dyDescent="0.25">
      <c r="C13" s="11" t="s">
        <v>18</v>
      </c>
      <c r="D13" s="13">
        <v>0</v>
      </c>
      <c r="E13" s="13">
        <v>0.7</v>
      </c>
      <c r="F13" s="13">
        <v>1</v>
      </c>
      <c r="G13" s="13"/>
      <c r="H13" s="14">
        <f t="shared" ca="1" si="0"/>
        <v>0.67678530628661115</v>
      </c>
      <c r="J13" s="11" t="s">
        <v>18</v>
      </c>
      <c r="K13" s="50">
        <v>0.29259837962962965</v>
      </c>
      <c r="L13" s="50">
        <v>0.72646527777777792</v>
      </c>
      <c r="M13" s="13">
        <f t="shared" si="1"/>
        <v>7</v>
      </c>
      <c r="N13" s="51">
        <f t="shared" si="1"/>
        <v>17</v>
      </c>
    </row>
    <row r="14" spans="2:14" ht="14.4" thickBot="1" x14ac:dyDescent="0.3">
      <c r="C14" s="15" t="s">
        <v>19</v>
      </c>
      <c r="D14" s="17">
        <v>0</v>
      </c>
      <c r="E14" s="17">
        <v>0.65</v>
      </c>
      <c r="F14" s="17">
        <v>1</v>
      </c>
      <c r="G14" s="17"/>
      <c r="H14" s="18">
        <f t="shared" ca="1" si="0"/>
        <v>0.70490089791277999</v>
      </c>
      <c r="J14" s="15" t="s">
        <v>19</v>
      </c>
      <c r="K14" s="52">
        <v>0.30928539426523294</v>
      </c>
      <c r="L14" s="52">
        <v>0.72495445041815998</v>
      </c>
      <c r="M14" s="17">
        <f t="shared" si="1"/>
        <v>7</v>
      </c>
      <c r="N14" s="53">
        <f t="shared" si="1"/>
        <v>17</v>
      </c>
    </row>
    <row r="15" spans="2:14" ht="14.4" thickBot="1" x14ac:dyDescent="0.3"/>
    <row r="16" spans="2:14" ht="14.4" thickBot="1" x14ac:dyDescent="0.3">
      <c r="B16" s="54" t="s">
        <v>20</v>
      </c>
      <c r="C16" s="55">
        <v>0.2</v>
      </c>
    </row>
    <row r="17" spans="2:26" ht="14.4" thickBot="1" x14ac:dyDescent="0.3"/>
    <row r="18" spans="2:26" x14ac:dyDescent="0.25">
      <c r="B18" s="26" t="s">
        <v>21</v>
      </c>
      <c r="C18" s="27">
        <v>0</v>
      </c>
      <c r="D18" s="27">
        <v>1</v>
      </c>
      <c r="E18" s="27">
        <v>2</v>
      </c>
      <c r="F18" s="27">
        <v>3</v>
      </c>
      <c r="G18" s="27">
        <v>4</v>
      </c>
      <c r="H18" s="27">
        <v>5</v>
      </c>
      <c r="I18" s="27">
        <v>6</v>
      </c>
      <c r="J18" s="27">
        <v>7</v>
      </c>
      <c r="K18" s="27">
        <v>8</v>
      </c>
      <c r="L18" s="27">
        <v>9</v>
      </c>
      <c r="M18" s="27">
        <v>10</v>
      </c>
      <c r="N18" s="27">
        <v>11</v>
      </c>
      <c r="O18" s="27">
        <v>12</v>
      </c>
      <c r="P18" s="27">
        <v>13</v>
      </c>
      <c r="Q18" s="27">
        <v>14</v>
      </c>
      <c r="R18" s="27">
        <v>15</v>
      </c>
      <c r="S18" s="27">
        <v>16</v>
      </c>
      <c r="T18" s="27">
        <v>17</v>
      </c>
      <c r="U18" s="27">
        <v>18</v>
      </c>
      <c r="V18" s="27">
        <v>19</v>
      </c>
      <c r="W18" s="27">
        <v>20</v>
      </c>
      <c r="X18" s="27">
        <v>21</v>
      </c>
      <c r="Y18" s="27">
        <v>22</v>
      </c>
      <c r="Z18" s="28">
        <v>23</v>
      </c>
    </row>
    <row r="19" spans="2:26" x14ac:dyDescent="0.25">
      <c r="B19" s="56" t="s">
        <v>8</v>
      </c>
      <c r="C19" s="12">
        <f t="shared" ref="C19:Z19" ca="1" si="2">IF(RAND()&lt;=($E3-$D3)/($F3-$D3),$D3+SQRT(RAND()*($F3-$D3)*($E3-$D3)),$F3-SQRT((1-RAND())*($F3-$D3)*($F3-$E3)))</f>
        <v>0.61617738285997137</v>
      </c>
      <c r="D19" s="12">
        <f t="shared" ca="1" si="2"/>
        <v>0.90879925199210987</v>
      </c>
      <c r="E19" s="12">
        <f t="shared" ca="1" si="2"/>
        <v>0.41937910681800239</v>
      </c>
      <c r="F19" s="12">
        <f t="shared" ca="1" si="2"/>
        <v>0.45372210400823126</v>
      </c>
      <c r="G19" s="12">
        <f t="shared" ca="1" si="2"/>
        <v>0.76161018934000957</v>
      </c>
      <c r="H19" s="12">
        <f t="shared" ca="1" si="2"/>
        <v>0.36385423438984749</v>
      </c>
      <c r="I19" s="12">
        <f t="shared" ca="1" si="2"/>
        <v>0.408852023103914</v>
      </c>
      <c r="J19" s="12">
        <f t="shared" ca="1" si="2"/>
        <v>0.59416025115990689</v>
      </c>
      <c r="K19" s="12">
        <f t="shared" ca="1" si="2"/>
        <v>0.69730772958738607</v>
      </c>
      <c r="L19" s="12">
        <f t="shared" ca="1" si="2"/>
        <v>0.67757309424521983</v>
      </c>
      <c r="M19" s="12">
        <f t="shared" ca="1" si="2"/>
        <v>0.29923539235053453</v>
      </c>
      <c r="N19" s="12">
        <f t="shared" ca="1" si="2"/>
        <v>0.53786681864811337</v>
      </c>
      <c r="O19" s="12">
        <f t="shared" ca="1" si="2"/>
        <v>0.60184111186184142</v>
      </c>
      <c r="P19" s="12">
        <f t="shared" ca="1" si="2"/>
        <v>0.53429558322932658</v>
      </c>
      <c r="Q19" s="12">
        <f t="shared" ca="1" si="2"/>
        <v>0.15720120916303243</v>
      </c>
      <c r="R19" s="12">
        <f t="shared" ca="1" si="2"/>
        <v>0.51201793355506953</v>
      </c>
      <c r="S19" s="12">
        <f t="shared" ca="1" si="2"/>
        <v>0.76499273576843119</v>
      </c>
      <c r="T19" s="12">
        <f t="shared" ca="1" si="2"/>
        <v>0.78511606779682686</v>
      </c>
      <c r="U19" s="12">
        <f t="shared" ca="1" si="2"/>
        <v>0.48367902911850924</v>
      </c>
      <c r="V19" s="12">
        <f t="shared" ca="1" si="2"/>
        <v>0.63766501814191245</v>
      </c>
      <c r="W19" s="12">
        <f t="shared" ca="1" si="2"/>
        <v>0.92539590872781607</v>
      </c>
      <c r="X19" s="12">
        <f t="shared" ca="1" si="2"/>
        <v>0.61006924382226313</v>
      </c>
      <c r="Y19" s="12">
        <f t="shared" ca="1" si="2"/>
        <v>0.73778738563027624</v>
      </c>
      <c r="Z19" s="14">
        <f t="shared" ca="1" si="2"/>
        <v>0.61165154537206079</v>
      </c>
    </row>
    <row r="20" spans="2:26" x14ac:dyDescent="0.25">
      <c r="B20" s="56" t="s">
        <v>9</v>
      </c>
      <c r="C20" s="12">
        <f t="shared" ref="C20:Z20" ca="1" si="3">IF(RAND()&lt;=($E4-$D4)/($F4-$D4),$D4+SQRT(RAND()*($F4-$D4)*($E4-$D4)),$F4-SQRT((1-RAND())*($F4-$D4)*($F4-$E4)))</f>
        <v>0.62442099051493571</v>
      </c>
      <c r="D20" s="12">
        <f t="shared" ca="1" si="3"/>
        <v>0.42068135448612609</v>
      </c>
      <c r="E20" s="12">
        <f t="shared" ca="1" si="3"/>
        <v>0.60565118583067812</v>
      </c>
      <c r="F20" s="12">
        <f t="shared" ca="1" si="3"/>
        <v>0.41118284978054875</v>
      </c>
      <c r="G20" s="12">
        <f t="shared" ca="1" si="3"/>
        <v>0.45830992854074332</v>
      </c>
      <c r="H20" s="12">
        <f t="shared" ca="1" si="3"/>
        <v>0.65618192417981769</v>
      </c>
      <c r="I20" s="12">
        <f t="shared" ca="1" si="3"/>
        <v>0.45112121760882129</v>
      </c>
      <c r="J20" s="12">
        <f t="shared" ca="1" si="3"/>
        <v>0.69319581663311425</v>
      </c>
      <c r="K20" s="12">
        <f t="shared" ca="1" si="3"/>
        <v>0.68538293816806783</v>
      </c>
      <c r="L20" s="12">
        <f t="shared" ca="1" si="3"/>
        <v>0.66475198148499126</v>
      </c>
      <c r="M20" s="12">
        <f t="shared" ca="1" si="3"/>
        <v>0.75196821571702799</v>
      </c>
      <c r="N20" s="12">
        <f t="shared" ca="1" si="3"/>
        <v>0.73517581777290508</v>
      </c>
      <c r="O20" s="12">
        <f t="shared" ca="1" si="3"/>
        <v>0.48219018491914101</v>
      </c>
      <c r="P20" s="12">
        <f t="shared" ca="1" si="3"/>
        <v>0.5426979418432385</v>
      </c>
      <c r="Q20" s="12">
        <f t="shared" ca="1" si="3"/>
        <v>0.42276212486607201</v>
      </c>
      <c r="R20" s="12">
        <f t="shared" ca="1" si="3"/>
        <v>0.66512926185892962</v>
      </c>
      <c r="S20" s="12">
        <f t="shared" ca="1" si="3"/>
        <v>0.46352010088182038</v>
      </c>
      <c r="T20" s="12">
        <f t="shared" ca="1" si="3"/>
        <v>0.44289322441868795</v>
      </c>
      <c r="U20" s="12">
        <f t="shared" ca="1" si="3"/>
        <v>0.65413041276326034</v>
      </c>
      <c r="V20" s="12">
        <f t="shared" ca="1" si="3"/>
        <v>0.57766917347428226</v>
      </c>
      <c r="W20" s="12">
        <f t="shared" ca="1" si="3"/>
        <v>0.51128323307653756</v>
      </c>
      <c r="X20" s="12">
        <f t="shared" ca="1" si="3"/>
        <v>0.54459807247819036</v>
      </c>
      <c r="Y20" s="12">
        <f t="shared" ca="1" si="3"/>
        <v>0.7825328316331609</v>
      </c>
      <c r="Z20" s="14">
        <f t="shared" ca="1" si="3"/>
        <v>0.18640074681076405</v>
      </c>
    </row>
    <row r="21" spans="2:26" x14ac:dyDescent="0.25">
      <c r="B21" s="56" t="s">
        <v>10</v>
      </c>
      <c r="C21" s="12">
        <f t="shared" ref="C21:Z21" ca="1" si="4">IF(RAND()&lt;=($E5-$D5)/($F5-$D5),$D5+SQRT(RAND()*($F5-$D5)*($E5-$D5)),$F5-SQRT((1-RAND())*($F5-$D5)*($F5-$E5)))</f>
        <v>0.77261566944157423</v>
      </c>
      <c r="D21" s="12">
        <f t="shared" ca="1" si="4"/>
        <v>0.6010286624899549</v>
      </c>
      <c r="E21" s="12">
        <f t="shared" ca="1" si="4"/>
        <v>0.4711937553131717</v>
      </c>
      <c r="F21" s="12">
        <f t="shared" ca="1" si="4"/>
        <v>0.56476731851973316</v>
      </c>
      <c r="G21" s="12">
        <f t="shared" ca="1" si="4"/>
        <v>0.82236012008087411</v>
      </c>
      <c r="H21" s="12">
        <f t="shared" ca="1" si="4"/>
        <v>0.62829855907533949</v>
      </c>
      <c r="I21" s="12">
        <f t="shared" ca="1" si="4"/>
        <v>0.52538227611062527</v>
      </c>
      <c r="J21" s="12">
        <f t="shared" ca="1" si="4"/>
        <v>0.64695877621138931</v>
      </c>
      <c r="K21" s="12">
        <f t="shared" ca="1" si="4"/>
        <v>0.7313806437715934</v>
      </c>
      <c r="L21" s="12">
        <f t="shared" ca="1" si="4"/>
        <v>0.3462919629348884</v>
      </c>
      <c r="M21" s="12">
        <f t="shared" ca="1" si="4"/>
        <v>0.74140028269363101</v>
      </c>
      <c r="N21" s="12">
        <f t="shared" ca="1" si="4"/>
        <v>0.83590823852477592</v>
      </c>
      <c r="O21" s="12">
        <f t="shared" ca="1" si="4"/>
        <v>0.34148005472942089</v>
      </c>
      <c r="P21" s="12">
        <f t="shared" ca="1" si="4"/>
        <v>0.77334802851636286</v>
      </c>
      <c r="Q21" s="12">
        <f t="shared" ca="1" si="4"/>
        <v>0.58254848326230646</v>
      </c>
      <c r="R21" s="12">
        <f t="shared" ca="1" si="4"/>
        <v>0.55628885557450103</v>
      </c>
      <c r="S21" s="12">
        <f t="shared" ca="1" si="4"/>
        <v>0.78970659415465916</v>
      </c>
      <c r="T21" s="12">
        <f t="shared" ca="1" si="4"/>
        <v>0.69342856469343839</v>
      </c>
      <c r="U21" s="12">
        <f t="shared" ca="1" si="4"/>
        <v>0.44100360348516882</v>
      </c>
      <c r="V21" s="12">
        <f t="shared" ca="1" si="4"/>
        <v>0.81392470859773602</v>
      </c>
      <c r="W21" s="12">
        <f t="shared" ca="1" si="4"/>
        <v>0.69850671377208251</v>
      </c>
      <c r="X21" s="12">
        <f t="shared" ca="1" si="4"/>
        <v>0.42247242706536525</v>
      </c>
      <c r="Y21" s="12">
        <f t="shared" ca="1" si="4"/>
        <v>0.46742729772315739</v>
      </c>
      <c r="Z21" s="14">
        <f t="shared" ca="1" si="4"/>
        <v>0.83663122496525466</v>
      </c>
    </row>
    <row r="22" spans="2:26" x14ac:dyDescent="0.25">
      <c r="B22" s="56" t="s">
        <v>11</v>
      </c>
      <c r="C22" s="12">
        <f t="shared" ref="C22:Z22" ca="1" si="5">IF(RAND()&lt;=($E6-$D6)/($F6-$D6),$D6+SQRT(RAND()*($F6-$D6)*($E6-$D6)),$F6-SQRT((1-RAND())*($F6-$D6)*($F6-$E6)))</f>
        <v>0.47827711720012989</v>
      </c>
      <c r="D22" s="12">
        <f t="shared" ca="1" si="5"/>
        <v>0.82836111717282934</v>
      </c>
      <c r="E22" s="12">
        <f t="shared" ca="1" si="5"/>
        <v>0.36890193066684696</v>
      </c>
      <c r="F22" s="12">
        <f t="shared" ca="1" si="5"/>
        <v>0.61382951770404337</v>
      </c>
      <c r="G22" s="12">
        <f t="shared" ca="1" si="5"/>
        <v>0.76635260548542961</v>
      </c>
      <c r="H22" s="12">
        <f t="shared" ca="1" si="5"/>
        <v>0.58160582495652413</v>
      </c>
      <c r="I22" s="12">
        <f t="shared" ca="1" si="5"/>
        <v>0.81141108640213422</v>
      </c>
      <c r="J22" s="12">
        <f t="shared" ca="1" si="5"/>
        <v>0.61288214056631674</v>
      </c>
      <c r="K22" s="12">
        <f t="shared" ca="1" si="5"/>
        <v>0.75013678210042078</v>
      </c>
      <c r="L22" s="12">
        <f t="shared" ca="1" si="5"/>
        <v>0.50688611635635872</v>
      </c>
      <c r="M22" s="12">
        <f t="shared" ca="1" si="5"/>
        <v>0.80610145179165926</v>
      </c>
      <c r="N22" s="12">
        <f t="shared" ca="1" si="5"/>
        <v>0.52090878219683268</v>
      </c>
      <c r="O22" s="12">
        <f t="shared" ca="1" si="5"/>
        <v>0.50135723159098133</v>
      </c>
      <c r="P22" s="12">
        <f t="shared" ca="1" si="5"/>
        <v>0.5952829519205014</v>
      </c>
      <c r="Q22" s="12">
        <f t="shared" ca="1" si="5"/>
        <v>0.63671033305132363</v>
      </c>
      <c r="R22" s="12">
        <f t="shared" ca="1" si="5"/>
        <v>0.31249119518737761</v>
      </c>
      <c r="S22" s="12">
        <f t="shared" ca="1" si="5"/>
        <v>0.80409229105890301</v>
      </c>
      <c r="T22" s="12">
        <f t="shared" ca="1" si="5"/>
        <v>0.82706623177227678</v>
      </c>
      <c r="U22" s="12">
        <f t="shared" ca="1" si="5"/>
        <v>0.43758287182604233</v>
      </c>
      <c r="V22" s="12">
        <f t="shared" ca="1" si="5"/>
        <v>0.81555971277872064</v>
      </c>
      <c r="W22" s="12">
        <f t="shared" ca="1" si="5"/>
        <v>0.19181088303814173</v>
      </c>
      <c r="X22" s="12">
        <f t="shared" ca="1" si="5"/>
        <v>0.3587510297071228</v>
      </c>
      <c r="Y22" s="12">
        <f t="shared" ca="1" si="5"/>
        <v>0.49753494358236106</v>
      </c>
      <c r="Z22" s="14">
        <f t="shared" ca="1" si="5"/>
        <v>0.40668954052205392</v>
      </c>
    </row>
    <row r="23" spans="2:26" x14ac:dyDescent="0.25">
      <c r="B23" s="56" t="s">
        <v>12</v>
      </c>
      <c r="C23" s="12">
        <f t="shared" ref="C23:Z23" ca="1" si="6">IF(RAND()&lt;=($E7-$D7)/($F7-$D7),$D7+SQRT(RAND()*($F7-$D7)*($E7-$D7)),$F7-SQRT((1-RAND())*($F7-$D7)*($F7-$E7)))</f>
        <v>0.70574293705479474</v>
      </c>
      <c r="D23" s="12">
        <f t="shared" ca="1" si="6"/>
        <v>0.24969513072441227</v>
      </c>
      <c r="E23" s="12">
        <f t="shared" ca="1" si="6"/>
        <v>0.76947133195074158</v>
      </c>
      <c r="F23" s="12">
        <f t="shared" ca="1" si="6"/>
        <v>0.56401066896545604</v>
      </c>
      <c r="G23" s="12">
        <f t="shared" ca="1" si="6"/>
        <v>0.22899525137276541</v>
      </c>
      <c r="H23" s="12">
        <f t="shared" ca="1" si="6"/>
        <v>0.63574135633471407</v>
      </c>
      <c r="I23" s="12">
        <f t="shared" ca="1" si="6"/>
        <v>0.70392078105777045</v>
      </c>
      <c r="J23" s="12">
        <f t="shared" ca="1" si="6"/>
        <v>0.24342564123791677</v>
      </c>
      <c r="K23" s="12">
        <f t="shared" ca="1" si="6"/>
        <v>0.51149698868581728</v>
      </c>
      <c r="L23" s="12">
        <f t="shared" ca="1" si="6"/>
        <v>0.12219790683749786</v>
      </c>
      <c r="M23" s="12">
        <f t="shared" ca="1" si="6"/>
        <v>0.59611069914599812</v>
      </c>
      <c r="N23" s="12">
        <f t="shared" ca="1" si="6"/>
        <v>0.52340374753687147</v>
      </c>
      <c r="O23" s="12">
        <f t="shared" ca="1" si="6"/>
        <v>0.72231021969812936</v>
      </c>
      <c r="P23" s="12">
        <f t="shared" ca="1" si="6"/>
        <v>0.35961687182478513</v>
      </c>
      <c r="Q23" s="12">
        <f t="shared" ca="1" si="6"/>
        <v>0.68253945766169288</v>
      </c>
      <c r="R23" s="12">
        <f t="shared" ca="1" si="6"/>
        <v>0.86801398497053461</v>
      </c>
      <c r="S23" s="12">
        <f t="shared" ca="1" si="6"/>
        <v>0.50207124478783072</v>
      </c>
      <c r="T23" s="12">
        <f t="shared" ca="1" si="6"/>
        <v>0.68841578746109278</v>
      </c>
      <c r="U23" s="12">
        <f t="shared" ca="1" si="6"/>
        <v>0.71365889641419789</v>
      </c>
      <c r="V23" s="12">
        <f t="shared" ca="1" si="6"/>
        <v>0.63846781576737843</v>
      </c>
      <c r="W23" s="12">
        <f t="shared" ca="1" si="6"/>
        <v>0.63623305795015395</v>
      </c>
      <c r="X23" s="12">
        <f t="shared" ca="1" si="6"/>
        <v>0.6641191820664436</v>
      </c>
      <c r="Y23" s="12">
        <f t="shared" ca="1" si="6"/>
        <v>0.39022591183644856</v>
      </c>
      <c r="Z23" s="14">
        <f t="shared" ca="1" si="6"/>
        <v>0.56066919812594906</v>
      </c>
    </row>
    <row r="24" spans="2:26" x14ac:dyDescent="0.25">
      <c r="B24" s="56" t="s">
        <v>13</v>
      </c>
      <c r="C24" s="12">
        <f t="shared" ref="C24:Z24" ca="1" si="7">IF(RAND()&lt;=($E8-$D8)/($F8-$D8),$D8+SQRT(RAND()*($F8-$D8)*($E8-$D8)),$F8-SQRT((1-RAND())*($F8-$D8)*($F8-$E8)))</f>
        <v>0.91740651915813187</v>
      </c>
      <c r="D24" s="12">
        <f t="shared" ca="1" si="7"/>
        <v>0.81234467511056641</v>
      </c>
      <c r="E24" s="12">
        <f t="shared" ca="1" si="7"/>
        <v>0.52165364629386968</v>
      </c>
      <c r="F24" s="12">
        <f t="shared" ca="1" si="7"/>
        <v>0.83953565383871398</v>
      </c>
      <c r="G24" s="12">
        <f t="shared" ca="1" si="7"/>
        <v>0.73002909531068583</v>
      </c>
      <c r="H24" s="12">
        <f t="shared" ca="1" si="7"/>
        <v>0.49608936564708794</v>
      </c>
      <c r="I24" s="12">
        <f t="shared" ca="1" si="7"/>
        <v>0.28252489234532568</v>
      </c>
      <c r="J24" s="12">
        <f t="shared" ca="1" si="7"/>
        <v>0.27678222377159623</v>
      </c>
      <c r="K24" s="12">
        <f t="shared" ca="1" si="7"/>
        <v>0.86650848444641726</v>
      </c>
      <c r="L24" s="12">
        <f t="shared" ca="1" si="7"/>
        <v>0.97268886251035624</v>
      </c>
      <c r="M24" s="12">
        <f t="shared" ca="1" si="7"/>
        <v>0.61614332395478688</v>
      </c>
      <c r="N24" s="12">
        <f t="shared" ca="1" si="7"/>
        <v>0.59225350757049178</v>
      </c>
      <c r="O24" s="12">
        <f t="shared" ca="1" si="7"/>
        <v>0.5013483821161786</v>
      </c>
      <c r="P24" s="12">
        <f t="shared" ca="1" si="7"/>
        <v>0.84575903230110827</v>
      </c>
      <c r="Q24" s="12">
        <f t="shared" ca="1" si="7"/>
        <v>0.54283846511920231</v>
      </c>
      <c r="R24" s="12">
        <f t="shared" ca="1" si="7"/>
        <v>0.91906195902634302</v>
      </c>
      <c r="S24" s="12">
        <f t="shared" ca="1" si="7"/>
        <v>0.26689448924873149</v>
      </c>
      <c r="T24" s="12">
        <f t="shared" ca="1" si="7"/>
        <v>0.21605918549070391</v>
      </c>
      <c r="U24" s="12">
        <f t="shared" ca="1" si="7"/>
        <v>0.86509595784134108</v>
      </c>
      <c r="V24" s="12">
        <f t="shared" ca="1" si="7"/>
        <v>0.38439192397937183</v>
      </c>
      <c r="W24" s="12">
        <f t="shared" ca="1" si="7"/>
        <v>0.54018332671307778</v>
      </c>
      <c r="X24" s="12">
        <f t="shared" ca="1" si="7"/>
        <v>0.72168223200888537</v>
      </c>
      <c r="Y24" s="12">
        <f t="shared" ca="1" si="7"/>
        <v>0.64703390898859847</v>
      </c>
      <c r="Z24" s="14">
        <f t="shared" ca="1" si="7"/>
        <v>0.26321927155944347</v>
      </c>
    </row>
    <row r="25" spans="2:26" x14ac:dyDescent="0.25">
      <c r="B25" s="56" t="s">
        <v>14</v>
      </c>
      <c r="C25" s="12">
        <f t="shared" ref="C25:Z25" ca="1" si="8">IF(RAND()&lt;=($E9-$D9)/($F9-$D9),$D9+SQRT(RAND()*($F9-$D9)*($E9-$D9)),$F9-SQRT((1-RAND())*($F9-$D9)*($F9-$E9)))</f>
        <v>0.11614811779629289</v>
      </c>
      <c r="D25" s="12">
        <f t="shared" ca="1" si="8"/>
        <v>0.85720715811648596</v>
      </c>
      <c r="E25" s="12">
        <f t="shared" ca="1" si="8"/>
        <v>0.49917931978586766</v>
      </c>
      <c r="F25" s="12">
        <f t="shared" ca="1" si="8"/>
        <v>0.6972175261478889</v>
      </c>
      <c r="G25" s="12">
        <f t="shared" ca="1" si="8"/>
        <v>0.83771467882022532</v>
      </c>
      <c r="H25" s="12">
        <f t="shared" ca="1" si="8"/>
        <v>0.88130506496479866</v>
      </c>
      <c r="I25" s="12">
        <f t="shared" ca="1" si="8"/>
        <v>0.62192960569534539</v>
      </c>
      <c r="J25" s="12">
        <f t="shared" ca="1" si="8"/>
        <v>0.93888330336508075</v>
      </c>
      <c r="K25" s="12">
        <f t="shared" ca="1" si="8"/>
        <v>0.52201579621340488</v>
      </c>
      <c r="L25" s="12">
        <f t="shared" ca="1" si="8"/>
        <v>0.784700905750501</v>
      </c>
      <c r="M25" s="12">
        <f t="shared" ca="1" si="8"/>
        <v>0.77772434487262831</v>
      </c>
      <c r="N25" s="12">
        <f t="shared" ca="1" si="8"/>
        <v>0.80295759592278715</v>
      </c>
      <c r="O25" s="12">
        <f t="shared" ca="1" si="8"/>
        <v>0.29575020958179277</v>
      </c>
      <c r="P25" s="12">
        <f t="shared" ca="1" si="8"/>
        <v>0.80031431415615939</v>
      </c>
      <c r="Q25" s="12">
        <f t="shared" ca="1" si="8"/>
        <v>0.69641129780801903</v>
      </c>
      <c r="R25" s="12">
        <f t="shared" ca="1" si="8"/>
        <v>0.58284427471768585</v>
      </c>
      <c r="S25" s="12">
        <f t="shared" ca="1" si="8"/>
        <v>0.77584069492188401</v>
      </c>
      <c r="T25" s="12">
        <f t="shared" ca="1" si="8"/>
        <v>0.79270422301727883</v>
      </c>
      <c r="U25" s="12">
        <f t="shared" ca="1" si="8"/>
        <v>0.1853321126631437</v>
      </c>
      <c r="V25" s="12">
        <f t="shared" ca="1" si="8"/>
        <v>0.17378555456992462</v>
      </c>
      <c r="W25" s="12">
        <f t="shared" ca="1" si="8"/>
        <v>0.7837653766044097</v>
      </c>
      <c r="X25" s="12">
        <f t="shared" ca="1" si="8"/>
        <v>0.78605239561454143</v>
      </c>
      <c r="Y25" s="12">
        <f t="shared" ca="1" si="8"/>
        <v>0.7728754253924196</v>
      </c>
      <c r="Z25" s="14">
        <f t="shared" ca="1" si="8"/>
        <v>0.51279618978765595</v>
      </c>
    </row>
    <row r="26" spans="2:26" x14ac:dyDescent="0.25">
      <c r="B26" s="56" t="s">
        <v>15</v>
      </c>
      <c r="C26" s="12">
        <f t="shared" ref="C26:Z26" ca="1" si="9">IF(RAND()&lt;=($E10-$D10)/($F10-$D10),$D10+SQRT(RAND()*($F10-$D10)*($E10-$D10)),$F10-SQRT((1-RAND())*($F10-$D10)*($F10-$E10)))</f>
        <v>0.39634994713214222</v>
      </c>
      <c r="D26" s="12">
        <f t="shared" ca="1" si="9"/>
        <v>0.59803147334533335</v>
      </c>
      <c r="E26" s="12">
        <f t="shared" ca="1" si="9"/>
        <v>0.7536126218099134</v>
      </c>
      <c r="F26" s="12">
        <f t="shared" ca="1" si="9"/>
        <v>0.53188328744313096</v>
      </c>
      <c r="G26" s="12">
        <f t="shared" ca="1" si="9"/>
        <v>9.9778850140214481E-2</v>
      </c>
      <c r="H26" s="12">
        <f t="shared" ca="1" si="9"/>
        <v>0.78526895207600167</v>
      </c>
      <c r="I26" s="12">
        <f t="shared" ca="1" si="9"/>
        <v>0.5800210133097714</v>
      </c>
      <c r="J26" s="12">
        <f t="shared" ca="1" si="9"/>
        <v>0.81086570601167574</v>
      </c>
      <c r="K26" s="12">
        <f t="shared" ca="1" si="9"/>
        <v>0.33920983469442978</v>
      </c>
      <c r="L26" s="12">
        <f t="shared" ca="1" si="9"/>
        <v>0.33386082383608856</v>
      </c>
      <c r="M26" s="12">
        <f t="shared" ca="1" si="9"/>
        <v>0.2870406629684043</v>
      </c>
      <c r="N26" s="12">
        <f t="shared" ca="1" si="9"/>
        <v>0.80114087137002943</v>
      </c>
      <c r="O26" s="12">
        <f t="shared" ca="1" si="9"/>
        <v>0.60717353600732582</v>
      </c>
      <c r="P26" s="12">
        <f t="shared" ca="1" si="9"/>
        <v>0.32099207419517017</v>
      </c>
      <c r="Q26" s="12">
        <f t="shared" ca="1" si="9"/>
        <v>0.46094146020711818</v>
      </c>
      <c r="R26" s="12">
        <f t="shared" ca="1" si="9"/>
        <v>0.74521076834785926</v>
      </c>
      <c r="S26" s="12">
        <f t="shared" ca="1" si="9"/>
        <v>0.79890833005530137</v>
      </c>
      <c r="T26" s="12">
        <f t="shared" ca="1" si="9"/>
        <v>0.31489644403302341</v>
      </c>
      <c r="U26" s="12">
        <f t="shared" ca="1" si="9"/>
        <v>0.54161299645074079</v>
      </c>
      <c r="V26" s="12">
        <f t="shared" ca="1" si="9"/>
        <v>0.4909312705242691</v>
      </c>
      <c r="W26" s="12">
        <f t="shared" ca="1" si="9"/>
        <v>0.62190341880497801</v>
      </c>
      <c r="X26" s="12">
        <f t="shared" ca="1" si="9"/>
        <v>0.69675439049838728</v>
      </c>
      <c r="Y26" s="12">
        <f t="shared" ca="1" si="9"/>
        <v>0.47124985372779093</v>
      </c>
      <c r="Z26" s="14">
        <f t="shared" ca="1" si="9"/>
        <v>0.79321126254449903</v>
      </c>
    </row>
    <row r="27" spans="2:26" x14ac:dyDescent="0.25">
      <c r="B27" s="56" t="s">
        <v>16</v>
      </c>
      <c r="C27" s="12">
        <f t="shared" ref="C27:Z27" ca="1" si="10">IF(RAND()&lt;=($E11-$D11)/($F11-$D11),$D11+SQRT(RAND()*($F11-$D11)*($E11-$D11)),$F11-SQRT((1-RAND())*($F11-$D11)*($F11-$E11)))</f>
        <v>0.90598388879705338</v>
      </c>
      <c r="D27" s="12">
        <f t="shared" ca="1" si="10"/>
        <v>0.80195513392721551</v>
      </c>
      <c r="E27" s="12">
        <f t="shared" ca="1" si="10"/>
        <v>0.76564499601785652</v>
      </c>
      <c r="F27" s="12">
        <f t="shared" ca="1" si="10"/>
        <v>0.81244074973277469</v>
      </c>
      <c r="G27" s="12">
        <f t="shared" ca="1" si="10"/>
        <v>0.75482722219125908</v>
      </c>
      <c r="H27" s="12">
        <f t="shared" ca="1" si="10"/>
        <v>0.86441750920769866</v>
      </c>
      <c r="I27" s="12">
        <f t="shared" ca="1" si="10"/>
        <v>0.5036991431446346</v>
      </c>
      <c r="J27" s="12">
        <f t="shared" ca="1" si="10"/>
        <v>0.52834721085496217</v>
      </c>
      <c r="K27" s="12">
        <f t="shared" ca="1" si="10"/>
        <v>0.36205839001461415</v>
      </c>
      <c r="L27" s="12">
        <f t="shared" ca="1" si="10"/>
        <v>0.63842631269658345</v>
      </c>
      <c r="M27" s="12">
        <f t="shared" ca="1" si="10"/>
        <v>0.33587419943843755</v>
      </c>
      <c r="N27" s="12">
        <f t="shared" ca="1" si="10"/>
        <v>0.76118946634535933</v>
      </c>
      <c r="O27" s="12">
        <f t="shared" ca="1" si="10"/>
        <v>0.72531966683583493</v>
      </c>
      <c r="P27" s="12">
        <f t="shared" ca="1" si="10"/>
        <v>0.69975601468297555</v>
      </c>
      <c r="Q27" s="12">
        <f t="shared" ca="1" si="10"/>
        <v>0.78228631608418797</v>
      </c>
      <c r="R27" s="12">
        <f t="shared" ca="1" si="10"/>
        <v>0.47051450763328329</v>
      </c>
      <c r="S27" s="12">
        <f t="shared" ca="1" si="10"/>
        <v>0.8156807475562744</v>
      </c>
      <c r="T27" s="12">
        <f t="shared" ca="1" si="10"/>
        <v>0.87140343769751671</v>
      </c>
      <c r="U27" s="12">
        <f t="shared" ca="1" si="10"/>
        <v>0.40017122512852371</v>
      </c>
      <c r="V27" s="12">
        <f t="shared" ca="1" si="10"/>
        <v>0.60909850031727153</v>
      </c>
      <c r="W27" s="12">
        <f t="shared" ca="1" si="10"/>
        <v>0.50838069224968441</v>
      </c>
      <c r="X27" s="12">
        <f t="shared" ca="1" si="10"/>
        <v>0.38194354614871479</v>
      </c>
      <c r="Y27" s="12">
        <f t="shared" ca="1" si="10"/>
        <v>0.53973076755108196</v>
      </c>
      <c r="Z27" s="14">
        <f t="shared" ca="1" si="10"/>
        <v>0.7085311557823023</v>
      </c>
    </row>
    <row r="28" spans="2:26" x14ac:dyDescent="0.25">
      <c r="B28" s="56" t="s">
        <v>17</v>
      </c>
      <c r="C28" s="12">
        <f t="shared" ref="C28:Z28" ca="1" si="11">IF(RAND()&lt;=($E12-$D12)/($F12-$D12),$D12+SQRT(RAND()*($F12-$D12)*($E12-$D12)),$F12-SQRT((1-RAND())*($F12-$D12)*($F12-$E12)))</f>
        <v>0.71761403135735058</v>
      </c>
      <c r="D28" s="12">
        <f t="shared" ca="1" si="11"/>
        <v>0.54427884662742931</v>
      </c>
      <c r="E28" s="12">
        <f t="shared" ca="1" si="11"/>
        <v>0.72641846185309988</v>
      </c>
      <c r="F28" s="12">
        <f t="shared" ca="1" si="11"/>
        <v>0.85690308631903833</v>
      </c>
      <c r="G28" s="12">
        <f t="shared" ca="1" si="11"/>
        <v>0.44966621712908389</v>
      </c>
      <c r="H28" s="12">
        <f t="shared" ca="1" si="11"/>
        <v>0.47493861961086015</v>
      </c>
      <c r="I28" s="12">
        <f t="shared" ca="1" si="11"/>
        <v>0.2993385784491665</v>
      </c>
      <c r="J28" s="12">
        <f t="shared" ca="1" si="11"/>
        <v>0.84890833044623137</v>
      </c>
      <c r="K28" s="12">
        <f t="shared" ca="1" si="11"/>
        <v>0.43709752791648404</v>
      </c>
      <c r="L28" s="12">
        <f t="shared" ca="1" si="11"/>
        <v>0.56512968628560067</v>
      </c>
      <c r="M28" s="12">
        <f t="shared" ca="1" si="11"/>
        <v>0.8128092907838389</v>
      </c>
      <c r="N28" s="12">
        <f t="shared" ca="1" si="11"/>
        <v>0.3152104561136207</v>
      </c>
      <c r="O28" s="12">
        <f t="shared" ca="1" si="11"/>
        <v>0.43182746246254045</v>
      </c>
      <c r="P28" s="12">
        <f t="shared" ca="1" si="11"/>
        <v>0.33638062213544928</v>
      </c>
      <c r="Q28" s="12">
        <f t="shared" ca="1" si="11"/>
        <v>0.63782138799161237</v>
      </c>
      <c r="R28" s="12">
        <f t="shared" ca="1" si="11"/>
        <v>0.68257219680865722</v>
      </c>
      <c r="S28" s="12">
        <f t="shared" ca="1" si="11"/>
        <v>0.55615302370031439</v>
      </c>
      <c r="T28" s="12">
        <f t="shared" ca="1" si="11"/>
        <v>0.28626353380708169</v>
      </c>
      <c r="U28" s="12">
        <f t="shared" ca="1" si="11"/>
        <v>0.71344285304380095</v>
      </c>
      <c r="V28" s="12">
        <f t="shared" ca="1" si="11"/>
        <v>0.25144566619132824</v>
      </c>
      <c r="W28" s="12">
        <f t="shared" ca="1" si="11"/>
        <v>0.85919578745646519</v>
      </c>
      <c r="X28" s="12">
        <f t="shared" ca="1" si="11"/>
        <v>0.25461516844189408</v>
      </c>
      <c r="Y28" s="12">
        <f t="shared" ca="1" si="11"/>
        <v>0.7974956768184589</v>
      </c>
      <c r="Z28" s="14">
        <f t="shared" ca="1" si="11"/>
        <v>0.76989987045387687</v>
      </c>
    </row>
    <row r="29" spans="2:26" x14ac:dyDescent="0.25">
      <c r="B29" s="56" t="s">
        <v>18</v>
      </c>
      <c r="C29" s="12">
        <f t="shared" ref="C29:Z29" ca="1" si="12">IF(RAND()&lt;=($E13-$D13)/($F13-$D13),$D13+SQRT(RAND()*($F13-$D13)*($E13-$D13)),$F13-SQRT((1-RAND())*($F13-$D13)*($F13-$E13)))</f>
        <v>0.47084459924096411</v>
      </c>
      <c r="D29" s="12">
        <f t="shared" ca="1" si="12"/>
        <v>0.67689079951202946</v>
      </c>
      <c r="E29" s="12">
        <f t="shared" ca="1" si="12"/>
        <v>0.72718365793681039</v>
      </c>
      <c r="F29" s="12">
        <f t="shared" ca="1" si="12"/>
        <v>0.76491823220135469</v>
      </c>
      <c r="G29" s="12">
        <f t="shared" ca="1" si="12"/>
        <v>0.60676788143211835</v>
      </c>
      <c r="H29" s="12">
        <f t="shared" ca="1" si="12"/>
        <v>0.36523640307259236</v>
      </c>
      <c r="I29" s="12">
        <f t="shared" ca="1" si="12"/>
        <v>0.81763388925169578</v>
      </c>
      <c r="J29" s="12">
        <f t="shared" ca="1" si="12"/>
        <v>0.69808358096206236</v>
      </c>
      <c r="K29" s="12">
        <f t="shared" ca="1" si="12"/>
        <v>0.35260848865907629</v>
      </c>
      <c r="L29" s="12">
        <f t="shared" ca="1" si="12"/>
        <v>0.3933321584206555</v>
      </c>
      <c r="M29" s="12">
        <f t="shared" ca="1" si="12"/>
        <v>0.27703260194241391</v>
      </c>
      <c r="N29" s="12">
        <f t="shared" ca="1" si="12"/>
        <v>0.44040867263347</v>
      </c>
      <c r="O29" s="12">
        <f t="shared" ca="1" si="12"/>
        <v>0.60620647458719168</v>
      </c>
      <c r="P29" s="12">
        <f t="shared" ca="1" si="12"/>
        <v>0.81255594064278103</v>
      </c>
      <c r="Q29" s="12">
        <f t="shared" ca="1" si="12"/>
        <v>0.45530793667514724</v>
      </c>
      <c r="R29" s="12">
        <f t="shared" ca="1" si="12"/>
        <v>0.74403679693977098</v>
      </c>
      <c r="S29" s="12">
        <f t="shared" ca="1" si="12"/>
        <v>0.78881446495737761</v>
      </c>
      <c r="T29" s="12">
        <f t="shared" ca="1" si="12"/>
        <v>0.64094146480653369</v>
      </c>
      <c r="U29" s="12">
        <f t="shared" ca="1" si="12"/>
        <v>0.51573062195225416</v>
      </c>
      <c r="V29" s="12">
        <f t="shared" ca="1" si="12"/>
        <v>0.82035015846929249</v>
      </c>
      <c r="W29" s="12">
        <f t="shared" ca="1" si="12"/>
        <v>0.47440760867947718</v>
      </c>
      <c r="X29" s="12">
        <f t="shared" ca="1" si="12"/>
        <v>0.8331911500417315</v>
      </c>
      <c r="Y29" s="12">
        <f t="shared" ca="1" si="12"/>
        <v>0.65385799924073784</v>
      </c>
      <c r="Z29" s="14">
        <f t="shared" ca="1" si="12"/>
        <v>0.94822329596994681</v>
      </c>
    </row>
    <row r="30" spans="2:26" ht="14.4" thickBot="1" x14ac:dyDescent="0.3">
      <c r="B30" s="57" t="s">
        <v>19</v>
      </c>
      <c r="C30" s="16">
        <f t="shared" ref="C30:Z30" ca="1" si="13">IF(RAND()&lt;=($E14-$D14)/($F14-$D14),$D14+SQRT(RAND()*($F14-$D14)*($E14-$D14)),$F14-SQRT((1-RAND())*($F14-$D14)*($F14-$E14)))</f>
        <v>0.2343240479223091</v>
      </c>
      <c r="D30" s="16">
        <f t="shared" ca="1" si="13"/>
        <v>0.43000030830015945</v>
      </c>
      <c r="E30" s="16">
        <f t="shared" ca="1" si="13"/>
        <v>0.65889394409216195</v>
      </c>
      <c r="F30" s="16">
        <f t="shared" ca="1" si="13"/>
        <v>0.30768059667966391</v>
      </c>
      <c r="G30" s="16">
        <f t="shared" ca="1" si="13"/>
        <v>0.24282734231337399</v>
      </c>
      <c r="H30" s="16">
        <f t="shared" ca="1" si="13"/>
        <v>0.41943113547833932</v>
      </c>
      <c r="I30" s="16">
        <f t="shared" ca="1" si="13"/>
        <v>0.65659259488967447</v>
      </c>
      <c r="J30" s="16">
        <f t="shared" ca="1" si="13"/>
        <v>0.23452204839549146</v>
      </c>
      <c r="K30" s="16">
        <f t="shared" ca="1" si="13"/>
        <v>8.2074017790718198E-2</v>
      </c>
      <c r="L30" s="16">
        <f t="shared" ca="1" si="13"/>
        <v>0.77387784253303504</v>
      </c>
      <c r="M30" s="16">
        <f t="shared" ca="1" si="13"/>
        <v>0.19860849585539522</v>
      </c>
      <c r="N30" s="16">
        <f t="shared" ca="1" si="13"/>
        <v>0.54074681900301125</v>
      </c>
      <c r="O30" s="16">
        <f t="shared" ca="1" si="13"/>
        <v>0.65456292109138081</v>
      </c>
      <c r="P30" s="16">
        <f t="shared" ca="1" si="13"/>
        <v>0.59495707386374175</v>
      </c>
      <c r="Q30" s="16">
        <f t="shared" ca="1" si="13"/>
        <v>0.53296590707898128</v>
      </c>
      <c r="R30" s="16">
        <f t="shared" ca="1" si="13"/>
        <v>0.78988794967790354</v>
      </c>
      <c r="S30" s="16">
        <f t="shared" ca="1" si="13"/>
        <v>0.76702290605056644</v>
      </c>
      <c r="T30" s="16">
        <f t="shared" ca="1" si="13"/>
        <v>0.55741102862776959</v>
      </c>
      <c r="U30" s="16">
        <f t="shared" ca="1" si="13"/>
        <v>0.44863483970805074</v>
      </c>
      <c r="V30" s="16">
        <f t="shared" ca="1" si="13"/>
        <v>0.77635965744001967</v>
      </c>
      <c r="W30" s="16">
        <f t="shared" ca="1" si="13"/>
        <v>0.80357849139320003</v>
      </c>
      <c r="X30" s="16">
        <f t="shared" ca="1" si="13"/>
        <v>0.5634676270504676</v>
      </c>
      <c r="Y30" s="16">
        <f t="shared" ca="1" si="13"/>
        <v>0.24069071635272077</v>
      </c>
      <c r="Z30" s="18">
        <f t="shared" ca="1" si="13"/>
        <v>0.4023529807546129</v>
      </c>
    </row>
    <row r="31" spans="2:26" ht="14.4" thickBot="1" x14ac:dyDescent="0.3"/>
    <row r="32" spans="2:26" ht="14.4" thickBot="1" x14ac:dyDescent="0.3">
      <c r="B32" s="45" t="s">
        <v>22</v>
      </c>
      <c r="C32" s="46" t="s">
        <v>21</v>
      </c>
      <c r="D32" s="35"/>
      <c r="E32" s="35"/>
      <c r="F32" s="35"/>
      <c r="G32" s="35"/>
      <c r="H32" s="35"/>
      <c r="I32" s="35"/>
      <c r="J32" s="35"/>
      <c r="K32" s="35"/>
      <c r="L32" s="35"/>
      <c r="M32" s="35"/>
      <c r="N32" s="35"/>
      <c r="O32" s="35"/>
      <c r="P32" s="35"/>
      <c r="Q32" s="35"/>
      <c r="R32" s="35"/>
      <c r="S32" s="35"/>
      <c r="T32" s="35"/>
      <c r="U32" s="35"/>
      <c r="V32" s="35"/>
      <c r="W32" s="35"/>
      <c r="X32" s="35"/>
      <c r="Y32" s="35"/>
      <c r="Z32" s="35"/>
    </row>
    <row r="33" spans="2:31" x14ac:dyDescent="0.25">
      <c r="B33" s="26" t="s">
        <v>23</v>
      </c>
      <c r="C33" s="34">
        <v>0</v>
      </c>
      <c r="D33" s="58">
        <v>1</v>
      </c>
      <c r="E33" s="33">
        <v>2</v>
      </c>
      <c r="F33" s="33">
        <v>3</v>
      </c>
      <c r="G33" s="33">
        <v>4</v>
      </c>
      <c r="H33" s="33">
        <v>5</v>
      </c>
      <c r="I33" s="33">
        <v>6</v>
      </c>
      <c r="J33" s="33">
        <v>7</v>
      </c>
      <c r="K33" s="33">
        <v>8</v>
      </c>
      <c r="L33" s="33">
        <v>9</v>
      </c>
      <c r="M33" s="33">
        <v>10</v>
      </c>
      <c r="N33" s="33">
        <v>11</v>
      </c>
      <c r="O33" s="33">
        <v>12</v>
      </c>
      <c r="P33" s="33">
        <v>13</v>
      </c>
      <c r="Q33" s="33">
        <v>14</v>
      </c>
      <c r="R33" s="33">
        <v>15</v>
      </c>
      <c r="S33" s="33">
        <v>16</v>
      </c>
      <c r="T33" s="33">
        <v>17</v>
      </c>
      <c r="U33" s="33">
        <v>18</v>
      </c>
      <c r="V33" s="33">
        <v>19</v>
      </c>
      <c r="W33" s="33">
        <v>20</v>
      </c>
      <c r="X33" s="33">
        <v>21</v>
      </c>
      <c r="Y33" s="33">
        <v>22</v>
      </c>
      <c r="Z33" s="34">
        <v>23</v>
      </c>
      <c r="AB33" s="36" t="s">
        <v>23</v>
      </c>
      <c r="AC33" s="37" t="s">
        <v>24</v>
      </c>
      <c r="AD33" s="37" t="s">
        <v>25</v>
      </c>
      <c r="AE33" s="38" t="s">
        <v>26</v>
      </c>
    </row>
    <row r="34" spans="2:31" x14ac:dyDescent="0.25">
      <c r="B34" s="56" t="s">
        <v>8</v>
      </c>
      <c r="C34" s="14">
        <f ca="1">AND(IF(C$18&gt;=$M3,1,0),IF(C$18&lt;=$N3,1,0))*C19*$C$16*IF(OR(IF(C$18=$M3,1,0),IF(C$18=$N3,1,0)),0.5,1)</f>
        <v>0</v>
      </c>
      <c r="D34" s="59">
        <f t="shared" ref="D34:Z34" ca="1" si="14">AND(IF(D$18&gt;=$M3,1,0),IF(D$18&lt;=$N3,1,0))*D19*$C$16*IF(OR(IF(D$18=$M3,1,0),IF(D$18=$N3,1,0)),0.5,1)</f>
        <v>0</v>
      </c>
      <c r="E34" s="12">
        <f t="shared" ca="1" si="14"/>
        <v>0</v>
      </c>
      <c r="F34" s="12">
        <f t="shared" ca="1" si="14"/>
        <v>0</v>
      </c>
      <c r="G34" s="12">
        <f t="shared" ca="1" si="14"/>
        <v>0</v>
      </c>
      <c r="H34" s="12">
        <f t="shared" ca="1" si="14"/>
        <v>0</v>
      </c>
      <c r="I34" s="12">
        <f t="shared" ca="1" si="14"/>
        <v>0</v>
      </c>
      <c r="J34" s="12">
        <f t="shared" ca="1" si="14"/>
        <v>5.9416025115990694E-2</v>
      </c>
      <c r="K34" s="12">
        <f t="shared" ca="1" si="14"/>
        <v>0.13946154591747723</v>
      </c>
      <c r="L34" s="12">
        <f t="shared" ca="1" si="14"/>
        <v>0.13551461884904398</v>
      </c>
      <c r="M34" s="12">
        <f t="shared" ca="1" si="14"/>
        <v>5.984707847010691E-2</v>
      </c>
      <c r="N34" s="12">
        <f t="shared" ca="1" si="14"/>
        <v>0.10757336372962267</v>
      </c>
      <c r="O34" s="12">
        <f t="shared" ca="1" si="14"/>
        <v>0.12036822237236829</v>
      </c>
      <c r="P34" s="12">
        <f t="shared" ca="1" si="14"/>
        <v>0.10685911664586532</v>
      </c>
      <c r="Q34" s="12">
        <f t="shared" ca="1" si="14"/>
        <v>3.1440241832606484E-2</v>
      </c>
      <c r="R34" s="12">
        <f t="shared" ca="1" si="14"/>
        <v>0.10240358671101391</v>
      </c>
      <c r="S34" s="12">
        <f t="shared" ca="1" si="14"/>
        <v>0.15299854715368624</v>
      </c>
      <c r="T34" s="12">
        <f t="shared" ca="1" si="14"/>
        <v>7.8511606779682691E-2</v>
      </c>
      <c r="U34" s="12">
        <f t="shared" ca="1" si="14"/>
        <v>0</v>
      </c>
      <c r="V34" s="12">
        <f t="shared" ca="1" si="14"/>
        <v>0</v>
      </c>
      <c r="W34" s="12">
        <f t="shared" ca="1" si="14"/>
        <v>0</v>
      </c>
      <c r="X34" s="12">
        <f t="shared" ca="1" si="14"/>
        <v>0</v>
      </c>
      <c r="Y34" s="12">
        <f t="shared" ca="1" si="14"/>
        <v>0</v>
      </c>
      <c r="Z34" s="14">
        <f t="shared" ca="1" si="14"/>
        <v>0</v>
      </c>
      <c r="AB34" s="3" t="s">
        <v>8</v>
      </c>
      <c r="AC34" s="4">
        <f ca="1">SUM(C34:Z34)</f>
        <v>1.0943939535774645</v>
      </c>
      <c r="AD34" s="4" t="e" cm="1">
        <f t="array" aca="1" ref="AD34" ca="1">_xll.RiskMean(AC34)</f>
        <v>#NAME?</v>
      </c>
      <c r="AE34" s="19" t="e" cm="1">
        <f t="array" aca="1" ref="AE34" ca="1">_xll.RiskStdDev(AC34)</f>
        <v>#NAME?</v>
      </c>
    </row>
    <row r="35" spans="2:31" x14ac:dyDescent="0.25">
      <c r="B35" s="56" t="s">
        <v>9</v>
      </c>
      <c r="C35" s="14">
        <f t="shared" ref="C35:Z45" ca="1" si="15">AND(IF(C$18&gt;=$M4,1,0),IF(C$18&lt;=$N4,1,0))*C20*$C$16*IF(OR(IF(C$18=$M4,1,0),IF(C$18=$N4,1,0)),0.5,1)</f>
        <v>0</v>
      </c>
      <c r="D35" s="59">
        <f t="shared" ca="1" si="15"/>
        <v>0</v>
      </c>
      <c r="E35" s="12">
        <f t="shared" ca="1" si="15"/>
        <v>0</v>
      </c>
      <c r="F35" s="12">
        <f t="shared" ca="1" si="15"/>
        <v>0</v>
      </c>
      <c r="G35" s="12">
        <f t="shared" ca="1" si="15"/>
        <v>0</v>
      </c>
      <c r="H35" s="12">
        <f t="shared" ca="1" si="15"/>
        <v>0</v>
      </c>
      <c r="I35" s="12">
        <f t="shared" ca="1" si="15"/>
        <v>0</v>
      </c>
      <c r="J35" s="12">
        <f t="shared" ca="1" si="15"/>
        <v>6.9319581663311425E-2</v>
      </c>
      <c r="K35" s="12">
        <f t="shared" ca="1" si="15"/>
        <v>0.13707658763361358</v>
      </c>
      <c r="L35" s="12">
        <f t="shared" ca="1" si="15"/>
        <v>0.13295039629699826</v>
      </c>
      <c r="M35" s="12">
        <f t="shared" ca="1" si="15"/>
        <v>0.15039364314340561</v>
      </c>
      <c r="N35" s="12">
        <f t="shared" ca="1" si="15"/>
        <v>0.14703516355458102</v>
      </c>
      <c r="O35" s="12">
        <f t="shared" ca="1" si="15"/>
        <v>9.6438036983828204E-2</v>
      </c>
      <c r="P35" s="12">
        <f t="shared" ca="1" si="15"/>
        <v>0.1085395883686477</v>
      </c>
      <c r="Q35" s="12">
        <f t="shared" ca="1" si="15"/>
        <v>8.4552424973214413E-2</v>
      </c>
      <c r="R35" s="12">
        <f t="shared" ca="1" si="15"/>
        <v>0.13302585237178594</v>
      </c>
      <c r="S35" s="12">
        <f t="shared" ca="1" si="15"/>
        <v>9.2704020176364088E-2</v>
      </c>
      <c r="T35" s="12">
        <f t="shared" ca="1" si="15"/>
        <v>8.8578644883737595E-2</v>
      </c>
      <c r="U35" s="12">
        <f t="shared" ca="1" si="15"/>
        <v>6.5413041276326037E-2</v>
      </c>
      <c r="V35" s="12">
        <f t="shared" ca="1" si="15"/>
        <v>0</v>
      </c>
      <c r="W35" s="12">
        <f t="shared" ca="1" si="15"/>
        <v>0</v>
      </c>
      <c r="X35" s="12">
        <f t="shared" ca="1" si="15"/>
        <v>0</v>
      </c>
      <c r="Y35" s="12">
        <f t="shared" ca="1" si="15"/>
        <v>0</v>
      </c>
      <c r="Z35" s="14">
        <f t="shared" ca="1" si="15"/>
        <v>0</v>
      </c>
      <c r="AB35" s="3" t="s">
        <v>9</v>
      </c>
      <c r="AC35" s="4">
        <f t="shared" ref="AC35:AC45" ca="1" si="16">SUM(C35:Z35)</f>
        <v>1.3060269813258141</v>
      </c>
      <c r="AD35" s="4" t="e" cm="1">
        <f t="array" aca="1" ref="AD35" ca="1">_xll.RiskMean(AC35)</f>
        <v>#NAME?</v>
      </c>
      <c r="AE35" s="19" t="e" cm="1">
        <f t="array" aca="1" ref="AE35" ca="1">_xll.RiskStdDev(AC35)</f>
        <v>#NAME?</v>
      </c>
    </row>
    <row r="36" spans="2:31" x14ac:dyDescent="0.25">
      <c r="B36" s="56" t="s">
        <v>10</v>
      </c>
      <c r="C36" s="14">
        <f t="shared" ca="1" si="15"/>
        <v>0</v>
      </c>
      <c r="D36" s="59">
        <f t="shared" ca="1" si="15"/>
        <v>0</v>
      </c>
      <c r="E36" s="12">
        <f t="shared" ca="1" si="15"/>
        <v>0</v>
      </c>
      <c r="F36" s="12">
        <f t="shared" ca="1" si="15"/>
        <v>0</v>
      </c>
      <c r="G36" s="12">
        <f t="shared" ca="1" si="15"/>
        <v>0</v>
      </c>
      <c r="H36" s="12">
        <f t="shared" ca="1" si="15"/>
        <v>0</v>
      </c>
      <c r="I36" s="12">
        <f t="shared" ca="1" si="15"/>
        <v>5.2538227611062527E-2</v>
      </c>
      <c r="J36" s="12">
        <f t="shared" ca="1" si="15"/>
        <v>0.12939175524227786</v>
      </c>
      <c r="K36" s="12">
        <f t="shared" ca="1" si="15"/>
        <v>0.1462761287543187</v>
      </c>
      <c r="L36" s="12">
        <f t="shared" ca="1" si="15"/>
        <v>6.9258392586977677E-2</v>
      </c>
      <c r="M36" s="12">
        <f t="shared" ca="1" si="15"/>
        <v>0.1482800565387262</v>
      </c>
      <c r="N36" s="12">
        <f t="shared" ca="1" si="15"/>
        <v>0.16718164770495519</v>
      </c>
      <c r="O36" s="12">
        <f t="shared" ca="1" si="15"/>
        <v>6.8296010945884181E-2</v>
      </c>
      <c r="P36" s="12">
        <f t="shared" ca="1" si="15"/>
        <v>0.15466960570327259</v>
      </c>
      <c r="Q36" s="12">
        <f t="shared" ca="1" si="15"/>
        <v>0.1165096966524613</v>
      </c>
      <c r="R36" s="12">
        <f t="shared" ca="1" si="15"/>
        <v>0.11125777111490021</v>
      </c>
      <c r="S36" s="12">
        <f t="shared" ca="1" si="15"/>
        <v>0.15794131883093185</v>
      </c>
      <c r="T36" s="12">
        <f t="shared" ca="1" si="15"/>
        <v>0.13868571293868767</v>
      </c>
      <c r="U36" s="12">
        <f t="shared" ca="1" si="15"/>
        <v>4.4100360348516887E-2</v>
      </c>
      <c r="V36" s="12">
        <f t="shared" ca="1" si="15"/>
        <v>0</v>
      </c>
      <c r="W36" s="12">
        <f t="shared" ca="1" si="15"/>
        <v>0</v>
      </c>
      <c r="X36" s="12">
        <f t="shared" ca="1" si="15"/>
        <v>0</v>
      </c>
      <c r="Y36" s="12">
        <f t="shared" ca="1" si="15"/>
        <v>0</v>
      </c>
      <c r="Z36" s="14">
        <f t="shared" ca="1" si="15"/>
        <v>0</v>
      </c>
      <c r="AB36" s="3" t="s">
        <v>10</v>
      </c>
      <c r="AC36" s="4">
        <f t="shared" ca="1" si="16"/>
        <v>1.5043866849729726</v>
      </c>
      <c r="AD36" s="4" t="e" cm="1">
        <f t="array" aca="1" ref="AD36" ca="1">_xll.RiskMean(AC36)</f>
        <v>#NAME?</v>
      </c>
      <c r="AE36" s="19" t="e" cm="1">
        <f t="array" aca="1" ref="AE36" ca="1">_xll.RiskStdDev(AC36)</f>
        <v>#NAME?</v>
      </c>
    </row>
    <row r="37" spans="2:31" x14ac:dyDescent="0.25">
      <c r="B37" s="56" t="s">
        <v>11</v>
      </c>
      <c r="C37" s="14">
        <f t="shared" ca="1" si="15"/>
        <v>0</v>
      </c>
      <c r="D37" s="59">
        <f t="shared" ca="1" si="15"/>
        <v>0</v>
      </c>
      <c r="E37" s="12">
        <f t="shared" ca="1" si="15"/>
        <v>0</v>
      </c>
      <c r="F37" s="12">
        <f t="shared" ca="1" si="15"/>
        <v>0</v>
      </c>
      <c r="G37" s="12">
        <f t="shared" ca="1" si="15"/>
        <v>0</v>
      </c>
      <c r="H37" s="12">
        <f t="shared" ca="1" si="15"/>
        <v>5.8160582495652417E-2</v>
      </c>
      <c r="I37" s="12">
        <f t="shared" ca="1" si="15"/>
        <v>0.16228221728042685</v>
      </c>
      <c r="J37" s="12">
        <f t="shared" ca="1" si="15"/>
        <v>0.12257642811326336</v>
      </c>
      <c r="K37" s="12">
        <f t="shared" ca="1" si="15"/>
        <v>0.15002735642008416</v>
      </c>
      <c r="L37" s="12">
        <f t="shared" ca="1" si="15"/>
        <v>0.10137722327127174</v>
      </c>
      <c r="M37" s="12">
        <f t="shared" ca="1" si="15"/>
        <v>0.16122029035833185</v>
      </c>
      <c r="N37" s="12">
        <f t="shared" ca="1" si="15"/>
        <v>0.10418175643936654</v>
      </c>
      <c r="O37" s="12">
        <f t="shared" ca="1" si="15"/>
        <v>0.10027144631819628</v>
      </c>
      <c r="P37" s="12">
        <f t="shared" ca="1" si="15"/>
        <v>0.11905659038410028</v>
      </c>
      <c r="Q37" s="12">
        <f t="shared" ca="1" si="15"/>
        <v>0.12734206661026473</v>
      </c>
      <c r="R37" s="12">
        <f t="shared" ca="1" si="15"/>
        <v>6.2498239037475527E-2</v>
      </c>
      <c r="S37" s="12">
        <f t="shared" ca="1" si="15"/>
        <v>0.16081845821178062</v>
      </c>
      <c r="T37" s="12">
        <f t="shared" ca="1" si="15"/>
        <v>0.16541324635445537</v>
      </c>
      <c r="U37" s="12">
        <f t="shared" ca="1" si="15"/>
        <v>8.7516574365208474E-2</v>
      </c>
      <c r="V37" s="12">
        <f t="shared" ca="1" si="15"/>
        <v>8.1555971277872064E-2</v>
      </c>
      <c r="W37" s="12">
        <f t="shared" ca="1" si="15"/>
        <v>0</v>
      </c>
      <c r="X37" s="12">
        <f t="shared" ca="1" si="15"/>
        <v>0</v>
      </c>
      <c r="Y37" s="12">
        <f t="shared" ca="1" si="15"/>
        <v>0</v>
      </c>
      <c r="Z37" s="14">
        <f t="shared" ca="1" si="15"/>
        <v>0</v>
      </c>
      <c r="AB37" s="3" t="s">
        <v>11</v>
      </c>
      <c r="AC37" s="4">
        <f t="shared" ca="1" si="16"/>
        <v>1.7642984469377501</v>
      </c>
      <c r="AD37" s="4" t="e" cm="1">
        <f t="array" aca="1" ref="AD37" ca="1">_xll.RiskMean(AC37)</f>
        <v>#NAME?</v>
      </c>
      <c r="AE37" s="19" t="e" cm="1">
        <f t="array" aca="1" ref="AE37" ca="1">_xll.RiskStdDev(AC37)</f>
        <v>#NAME?</v>
      </c>
    </row>
    <row r="38" spans="2:31" x14ac:dyDescent="0.25">
      <c r="B38" s="56" t="s">
        <v>12</v>
      </c>
      <c r="C38" s="14">
        <f t="shared" ca="1" si="15"/>
        <v>0</v>
      </c>
      <c r="D38" s="59">
        <f t="shared" ca="1" si="15"/>
        <v>0</v>
      </c>
      <c r="E38" s="12">
        <f t="shared" ca="1" si="15"/>
        <v>0</v>
      </c>
      <c r="F38" s="12">
        <f t="shared" ca="1" si="15"/>
        <v>0</v>
      </c>
      <c r="G38" s="12">
        <f t="shared" ca="1" si="15"/>
        <v>0</v>
      </c>
      <c r="H38" s="12">
        <f t="shared" ca="1" si="15"/>
        <v>6.3574135633471404E-2</v>
      </c>
      <c r="I38" s="12">
        <f t="shared" ca="1" si="15"/>
        <v>0.1407841562115541</v>
      </c>
      <c r="J38" s="12">
        <f t="shared" ca="1" si="15"/>
        <v>4.8685128247583358E-2</v>
      </c>
      <c r="K38" s="12">
        <f t="shared" ca="1" si="15"/>
        <v>0.10229939773716346</v>
      </c>
      <c r="L38" s="12">
        <f t="shared" ca="1" si="15"/>
        <v>2.4439581367499574E-2</v>
      </c>
      <c r="M38" s="12">
        <f t="shared" ca="1" si="15"/>
        <v>0.11922213982919963</v>
      </c>
      <c r="N38" s="12">
        <f t="shared" ca="1" si="15"/>
        <v>0.1046807495073743</v>
      </c>
      <c r="O38" s="12">
        <f t="shared" ca="1" si="15"/>
        <v>0.14446204393962589</v>
      </c>
      <c r="P38" s="12">
        <f t="shared" ca="1" si="15"/>
        <v>7.1923374364957035E-2</v>
      </c>
      <c r="Q38" s="12">
        <f t="shared" ca="1" si="15"/>
        <v>0.13650789153233858</v>
      </c>
      <c r="R38" s="12">
        <f t="shared" ca="1" si="15"/>
        <v>0.17360279699410694</v>
      </c>
      <c r="S38" s="12">
        <f t="shared" ca="1" si="15"/>
        <v>0.10041424895756615</v>
      </c>
      <c r="T38" s="12">
        <f t="shared" ca="1" si="15"/>
        <v>0.13768315749221857</v>
      </c>
      <c r="U38" s="12">
        <f t="shared" ca="1" si="15"/>
        <v>0.14273177928283959</v>
      </c>
      <c r="V38" s="12">
        <f t="shared" ca="1" si="15"/>
        <v>6.3846781576737843E-2</v>
      </c>
      <c r="W38" s="12">
        <f t="shared" ca="1" si="15"/>
        <v>0</v>
      </c>
      <c r="X38" s="12">
        <f t="shared" ca="1" si="15"/>
        <v>0</v>
      </c>
      <c r="Y38" s="12">
        <f t="shared" ca="1" si="15"/>
        <v>0</v>
      </c>
      <c r="Z38" s="14">
        <f t="shared" ca="1" si="15"/>
        <v>0</v>
      </c>
      <c r="AB38" s="3" t="s">
        <v>12</v>
      </c>
      <c r="AC38" s="4">
        <f t="shared" ca="1" si="16"/>
        <v>1.5748573626742364</v>
      </c>
      <c r="AD38" s="4" t="e" cm="1">
        <f t="array" aca="1" ref="AD38" ca="1">_xll.RiskMean(AC38)</f>
        <v>#NAME?</v>
      </c>
      <c r="AE38" s="19" t="e" cm="1">
        <f t="array" aca="1" ref="AE38" ca="1">_xll.RiskStdDev(AC38)</f>
        <v>#NAME?</v>
      </c>
    </row>
    <row r="39" spans="2:31" x14ac:dyDescent="0.25">
      <c r="B39" s="56" t="s">
        <v>13</v>
      </c>
      <c r="C39" s="14">
        <f t="shared" ca="1" si="15"/>
        <v>0</v>
      </c>
      <c r="D39" s="59">
        <f t="shared" ca="1" si="15"/>
        <v>0</v>
      </c>
      <c r="E39" s="12">
        <f t="shared" ca="1" si="15"/>
        <v>0</v>
      </c>
      <c r="F39" s="12">
        <f t="shared" ca="1" si="15"/>
        <v>0</v>
      </c>
      <c r="G39" s="12">
        <f t="shared" ca="1" si="15"/>
        <v>0</v>
      </c>
      <c r="H39" s="12">
        <f t="shared" ca="1" si="15"/>
        <v>4.96089365647088E-2</v>
      </c>
      <c r="I39" s="12">
        <f t="shared" ca="1" si="15"/>
        <v>5.6504978469065138E-2</v>
      </c>
      <c r="J39" s="12">
        <f t="shared" ca="1" si="15"/>
        <v>5.5356444754319251E-2</v>
      </c>
      <c r="K39" s="12">
        <f t="shared" ca="1" si="15"/>
        <v>0.17330169688928346</v>
      </c>
      <c r="L39" s="12">
        <f t="shared" ca="1" si="15"/>
        <v>0.19453777250207127</v>
      </c>
      <c r="M39" s="12">
        <f t="shared" ca="1" si="15"/>
        <v>0.12322866479095738</v>
      </c>
      <c r="N39" s="12">
        <f t="shared" ca="1" si="15"/>
        <v>0.11845070151409837</v>
      </c>
      <c r="O39" s="12">
        <f t="shared" ca="1" si="15"/>
        <v>0.10026967642323573</v>
      </c>
      <c r="P39" s="12">
        <f t="shared" ca="1" si="15"/>
        <v>0.16915180646022165</v>
      </c>
      <c r="Q39" s="12">
        <f t="shared" ca="1" si="15"/>
        <v>0.10856769302384046</v>
      </c>
      <c r="R39" s="12">
        <f t="shared" ca="1" si="15"/>
        <v>0.18381239180526862</v>
      </c>
      <c r="S39" s="12">
        <f t="shared" ca="1" si="15"/>
        <v>5.3378897849746303E-2</v>
      </c>
      <c r="T39" s="12">
        <f t="shared" ca="1" si="15"/>
        <v>4.3211837098140783E-2</v>
      </c>
      <c r="U39" s="12">
        <f t="shared" ca="1" si="15"/>
        <v>0.17301919156826823</v>
      </c>
      <c r="V39" s="12">
        <f t="shared" ca="1" si="15"/>
        <v>3.8439192397937187E-2</v>
      </c>
      <c r="W39" s="12">
        <f t="shared" ca="1" si="15"/>
        <v>0</v>
      </c>
      <c r="X39" s="12">
        <f t="shared" ca="1" si="15"/>
        <v>0</v>
      </c>
      <c r="Y39" s="12">
        <f t="shared" ca="1" si="15"/>
        <v>0</v>
      </c>
      <c r="Z39" s="14">
        <f t="shared" ca="1" si="15"/>
        <v>0</v>
      </c>
      <c r="AB39" s="3" t="s">
        <v>13</v>
      </c>
      <c r="AC39" s="4">
        <f t="shared" ca="1" si="16"/>
        <v>1.6408398821111623</v>
      </c>
      <c r="AD39" s="4" t="e" cm="1">
        <f t="array" aca="1" ref="AD39" ca="1">_xll.RiskMean(AC39)</f>
        <v>#NAME?</v>
      </c>
      <c r="AE39" s="19" t="e" cm="1">
        <f t="array" aca="1" ref="AE39" ca="1">_xll.RiskStdDev(AC39)</f>
        <v>#NAME?</v>
      </c>
    </row>
    <row r="40" spans="2:31" x14ac:dyDescent="0.25">
      <c r="B40" s="56" t="s">
        <v>14</v>
      </c>
      <c r="C40" s="14">
        <f t="shared" ca="1" si="15"/>
        <v>0</v>
      </c>
      <c r="D40" s="59">
        <f t="shared" ca="1" si="15"/>
        <v>0</v>
      </c>
      <c r="E40" s="12">
        <f t="shared" ca="1" si="15"/>
        <v>0</v>
      </c>
      <c r="F40" s="12">
        <f t="shared" ca="1" si="15"/>
        <v>0</v>
      </c>
      <c r="G40" s="12">
        <f t="shared" ca="1" si="15"/>
        <v>0</v>
      </c>
      <c r="H40" s="12">
        <f t="shared" ca="1" si="15"/>
        <v>8.8130506496479868E-2</v>
      </c>
      <c r="I40" s="12">
        <f t="shared" ca="1" si="15"/>
        <v>0.12438592113906909</v>
      </c>
      <c r="J40" s="12">
        <f t="shared" ca="1" si="15"/>
        <v>0.18777666067301615</v>
      </c>
      <c r="K40" s="12">
        <f t="shared" ca="1" si="15"/>
        <v>0.10440315924268098</v>
      </c>
      <c r="L40" s="12">
        <f t="shared" ca="1" si="15"/>
        <v>0.15694018115010022</v>
      </c>
      <c r="M40" s="12">
        <f t="shared" ca="1" si="15"/>
        <v>0.15554486897452569</v>
      </c>
      <c r="N40" s="12">
        <f t="shared" ca="1" si="15"/>
        <v>0.16059151918455744</v>
      </c>
      <c r="O40" s="12">
        <f t="shared" ca="1" si="15"/>
        <v>5.9150041916358559E-2</v>
      </c>
      <c r="P40" s="12">
        <f t="shared" ca="1" si="15"/>
        <v>0.16006286283123189</v>
      </c>
      <c r="Q40" s="12">
        <f t="shared" ca="1" si="15"/>
        <v>0.13928225956160381</v>
      </c>
      <c r="R40" s="12">
        <f t="shared" ca="1" si="15"/>
        <v>0.11656885494353718</v>
      </c>
      <c r="S40" s="12">
        <f t="shared" ca="1" si="15"/>
        <v>0.15516813898437681</v>
      </c>
      <c r="T40" s="12">
        <f t="shared" ca="1" si="15"/>
        <v>0.15854084460345577</v>
      </c>
      <c r="U40" s="12">
        <f t="shared" ca="1" si="15"/>
        <v>3.7066422532628741E-2</v>
      </c>
      <c r="V40" s="12">
        <f t="shared" ca="1" si="15"/>
        <v>1.7378555456992462E-2</v>
      </c>
      <c r="W40" s="12">
        <f t="shared" ca="1" si="15"/>
        <v>0</v>
      </c>
      <c r="X40" s="12">
        <f t="shared" ca="1" si="15"/>
        <v>0</v>
      </c>
      <c r="Y40" s="12">
        <f t="shared" ca="1" si="15"/>
        <v>0</v>
      </c>
      <c r="Z40" s="14">
        <f t="shared" ca="1" si="15"/>
        <v>0</v>
      </c>
      <c r="AB40" s="3" t="s">
        <v>14</v>
      </c>
      <c r="AC40" s="4">
        <f t="shared" ca="1" si="16"/>
        <v>1.8209907976906148</v>
      </c>
      <c r="AD40" s="4" t="e" cm="1">
        <f t="array" aca="1" ref="AD40" ca="1">_xll.RiskMean(AC40)</f>
        <v>#NAME?</v>
      </c>
      <c r="AE40" s="19" t="e" cm="1">
        <f t="array" aca="1" ref="AE40" ca="1">_xll.RiskStdDev(AC40)</f>
        <v>#NAME?</v>
      </c>
    </row>
    <row r="41" spans="2:31" x14ac:dyDescent="0.25">
      <c r="B41" s="56" t="s">
        <v>15</v>
      </c>
      <c r="C41" s="14">
        <f t="shared" ca="1" si="15"/>
        <v>0</v>
      </c>
      <c r="D41" s="59">
        <f t="shared" ca="1" si="15"/>
        <v>0</v>
      </c>
      <c r="E41" s="12">
        <f t="shared" ca="1" si="15"/>
        <v>0</v>
      </c>
      <c r="F41" s="12">
        <f t="shared" ca="1" si="15"/>
        <v>0</v>
      </c>
      <c r="G41" s="12">
        <f t="shared" ca="1" si="15"/>
        <v>0</v>
      </c>
      <c r="H41" s="12">
        <f t="shared" ca="1" si="15"/>
        <v>7.8526895207600172E-2</v>
      </c>
      <c r="I41" s="12">
        <f t="shared" ca="1" si="15"/>
        <v>0.11600420266195428</v>
      </c>
      <c r="J41" s="12">
        <f t="shared" ca="1" si="15"/>
        <v>0.16217314120233517</v>
      </c>
      <c r="K41" s="12">
        <f t="shared" ca="1" si="15"/>
        <v>6.7841966938885959E-2</v>
      </c>
      <c r="L41" s="12">
        <f t="shared" ca="1" si="15"/>
        <v>6.6772164767217715E-2</v>
      </c>
      <c r="M41" s="12">
        <f t="shared" ca="1" si="15"/>
        <v>5.7408132593680862E-2</v>
      </c>
      <c r="N41" s="12">
        <f t="shared" ca="1" si="15"/>
        <v>0.1602281742740059</v>
      </c>
      <c r="O41" s="12">
        <f t="shared" ca="1" si="15"/>
        <v>0.12143470720146517</v>
      </c>
      <c r="P41" s="12">
        <f t="shared" ca="1" si="15"/>
        <v>6.4198414839034032E-2</v>
      </c>
      <c r="Q41" s="12">
        <f t="shared" ca="1" si="15"/>
        <v>9.2188292041423647E-2</v>
      </c>
      <c r="R41" s="12">
        <f t="shared" ca="1" si="15"/>
        <v>0.14904215366957185</v>
      </c>
      <c r="S41" s="12">
        <f t="shared" ca="1" si="15"/>
        <v>0.15978166601106028</v>
      </c>
      <c r="T41" s="12">
        <f t="shared" ca="1" si="15"/>
        <v>6.297928880660468E-2</v>
      </c>
      <c r="U41" s="12">
        <f t="shared" ca="1" si="15"/>
        <v>0.10832259929014816</v>
      </c>
      <c r="V41" s="12">
        <f t="shared" ca="1" si="15"/>
        <v>4.909312705242691E-2</v>
      </c>
      <c r="W41" s="12">
        <f t="shared" ca="1" si="15"/>
        <v>0</v>
      </c>
      <c r="X41" s="12">
        <f t="shared" ca="1" si="15"/>
        <v>0</v>
      </c>
      <c r="Y41" s="12">
        <f t="shared" ca="1" si="15"/>
        <v>0</v>
      </c>
      <c r="Z41" s="14">
        <f t="shared" ca="1" si="15"/>
        <v>0</v>
      </c>
      <c r="AB41" s="3" t="s">
        <v>15</v>
      </c>
      <c r="AC41" s="4">
        <f t="shared" ca="1" si="16"/>
        <v>1.5159949265574149</v>
      </c>
      <c r="AD41" s="4" t="e" cm="1">
        <f t="array" aca="1" ref="AD41" ca="1">_xll.RiskMean(AC41)</f>
        <v>#NAME?</v>
      </c>
      <c r="AE41" s="19" t="e" cm="1">
        <f t="array" aca="1" ref="AE41" ca="1">_xll.RiskStdDev(AC41)</f>
        <v>#NAME?</v>
      </c>
    </row>
    <row r="42" spans="2:31" x14ac:dyDescent="0.25">
      <c r="B42" s="56" t="s">
        <v>16</v>
      </c>
      <c r="C42" s="14">
        <f t="shared" ca="1" si="15"/>
        <v>0</v>
      </c>
      <c r="D42" s="59">
        <f t="shared" ca="1" si="15"/>
        <v>0</v>
      </c>
      <c r="E42" s="12">
        <f t="shared" ca="1" si="15"/>
        <v>0</v>
      </c>
      <c r="F42" s="12">
        <f t="shared" ca="1" si="15"/>
        <v>0</v>
      </c>
      <c r="G42" s="12">
        <f t="shared" ca="1" si="15"/>
        <v>0</v>
      </c>
      <c r="H42" s="12">
        <f t="shared" ca="1" si="15"/>
        <v>0</v>
      </c>
      <c r="I42" s="12">
        <f t="shared" ca="1" si="15"/>
        <v>5.0369914314463464E-2</v>
      </c>
      <c r="J42" s="12">
        <f t="shared" ca="1" si="15"/>
        <v>0.10566944217099244</v>
      </c>
      <c r="K42" s="12">
        <f t="shared" ca="1" si="15"/>
        <v>7.2411678002922836E-2</v>
      </c>
      <c r="L42" s="12">
        <f t="shared" ca="1" si="15"/>
        <v>0.1276852625393167</v>
      </c>
      <c r="M42" s="12">
        <f t="shared" ca="1" si="15"/>
        <v>6.7174839887687507E-2</v>
      </c>
      <c r="N42" s="12">
        <f t="shared" ca="1" si="15"/>
        <v>0.15223789326907189</v>
      </c>
      <c r="O42" s="12">
        <f t="shared" ca="1" si="15"/>
        <v>0.145063933367167</v>
      </c>
      <c r="P42" s="12">
        <f t="shared" ca="1" si="15"/>
        <v>0.1399512029365951</v>
      </c>
      <c r="Q42" s="12">
        <f t="shared" ca="1" si="15"/>
        <v>0.15645726321683762</v>
      </c>
      <c r="R42" s="12">
        <f t="shared" ca="1" si="15"/>
        <v>9.4102901526656665E-2</v>
      </c>
      <c r="S42" s="12">
        <f t="shared" ca="1" si="15"/>
        <v>0.16313614951125488</v>
      </c>
      <c r="T42" s="12">
        <f t="shared" ca="1" si="15"/>
        <v>0.17428068753950335</v>
      </c>
      <c r="U42" s="12">
        <f t="shared" ca="1" si="15"/>
        <v>4.0017122512852374E-2</v>
      </c>
      <c r="V42" s="12">
        <f t="shared" ca="1" si="15"/>
        <v>0</v>
      </c>
      <c r="W42" s="12">
        <f t="shared" ca="1" si="15"/>
        <v>0</v>
      </c>
      <c r="X42" s="12">
        <f t="shared" ca="1" si="15"/>
        <v>0</v>
      </c>
      <c r="Y42" s="12">
        <f t="shared" ca="1" si="15"/>
        <v>0</v>
      </c>
      <c r="Z42" s="14">
        <f t="shared" ca="1" si="15"/>
        <v>0</v>
      </c>
      <c r="AB42" s="3" t="s">
        <v>16</v>
      </c>
      <c r="AC42" s="4">
        <f t="shared" ca="1" si="16"/>
        <v>1.4885582907953216</v>
      </c>
      <c r="AD42" s="4" t="e" cm="1">
        <f t="array" aca="1" ref="AD42" ca="1">_xll.RiskMean(AC42)</f>
        <v>#NAME?</v>
      </c>
      <c r="AE42" s="19" t="e" cm="1">
        <f t="array" aca="1" ref="AE42" ca="1">_xll.RiskStdDev(AC42)</f>
        <v>#NAME?</v>
      </c>
    </row>
    <row r="43" spans="2:31" x14ac:dyDescent="0.25">
      <c r="B43" s="56" t="s">
        <v>17</v>
      </c>
      <c r="C43" s="14">
        <f t="shared" ca="1" si="15"/>
        <v>0</v>
      </c>
      <c r="D43" s="59">
        <f t="shared" ca="1" si="15"/>
        <v>0</v>
      </c>
      <c r="E43" s="12">
        <f t="shared" ca="1" si="15"/>
        <v>0</v>
      </c>
      <c r="F43" s="12">
        <f t="shared" ca="1" si="15"/>
        <v>0</v>
      </c>
      <c r="G43" s="12">
        <f t="shared" ca="1" si="15"/>
        <v>0</v>
      </c>
      <c r="H43" s="12">
        <f t="shared" ca="1" si="15"/>
        <v>0</v>
      </c>
      <c r="I43" s="12">
        <f t="shared" ca="1" si="15"/>
        <v>2.9933857844916652E-2</v>
      </c>
      <c r="J43" s="12">
        <f t="shared" ca="1" si="15"/>
        <v>0.16978166608924627</v>
      </c>
      <c r="K43" s="12">
        <f t="shared" ca="1" si="15"/>
        <v>8.7419505583296808E-2</v>
      </c>
      <c r="L43" s="12">
        <f t="shared" ca="1" si="15"/>
        <v>0.11302593725712014</v>
      </c>
      <c r="M43" s="12">
        <f t="shared" ca="1" si="15"/>
        <v>0.1625618581567678</v>
      </c>
      <c r="N43" s="12">
        <f t="shared" ca="1" si="15"/>
        <v>6.3042091222724139E-2</v>
      </c>
      <c r="O43" s="12">
        <f t="shared" ca="1" si="15"/>
        <v>8.6365492492508092E-2</v>
      </c>
      <c r="P43" s="12">
        <f t="shared" ca="1" si="15"/>
        <v>6.7276124427089856E-2</v>
      </c>
      <c r="Q43" s="12">
        <f t="shared" ca="1" si="15"/>
        <v>0.12756427759832248</v>
      </c>
      <c r="R43" s="12">
        <f t="shared" ca="1" si="15"/>
        <v>0.13651443936173144</v>
      </c>
      <c r="S43" s="12">
        <f t="shared" ca="1" si="15"/>
        <v>0.11123060474006288</v>
      </c>
      <c r="T43" s="12">
        <f t="shared" ca="1" si="15"/>
        <v>2.862635338070817E-2</v>
      </c>
      <c r="U43" s="12">
        <f t="shared" ca="1" si="15"/>
        <v>0</v>
      </c>
      <c r="V43" s="12">
        <f t="shared" ca="1" si="15"/>
        <v>0</v>
      </c>
      <c r="W43" s="12">
        <f t="shared" ca="1" si="15"/>
        <v>0</v>
      </c>
      <c r="X43" s="12">
        <f t="shared" ca="1" si="15"/>
        <v>0</v>
      </c>
      <c r="Y43" s="12">
        <f t="shared" ca="1" si="15"/>
        <v>0</v>
      </c>
      <c r="Z43" s="14">
        <f t="shared" ca="1" si="15"/>
        <v>0</v>
      </c>
      <c r="AB43" s="3" t="s">
        <v>17</v>
      </c>
      <c r="AC43" s="4">
        <f t="shared" ca="1" si="16"/>
        <v>1.1833422081544944</v>
      </c>
      <c r="AD43" s="4" t="e" cm="1">
        <f t="array" aca="1" ref="AD43" ca="1">_xll.RiskMean(AC43)</f>
        <v>#NAME?</v>
      </c>
      <c r="AE43" s="19" t="e" cm="1">
        <f t="array" aca="1" ref="AE43" ca="1">_xll.RiskStdDev(AC43)</f>
        <v>#NAME?</v>
      </c>
    </row>
    <row r="44" spans="2:31" x14ac:dyDescent="0.25">
      <c r="B44" s="56" t="s">
        <v>18</v>
      </c>
      <c r="C44" s="14">
        <f t="shared" ca="1" si="15"/>
        <v>0</v>
      </c>
      <c r="D44" s="59">
        <f t="shared" ca="1" si="15"/>
        <v>0</v>
      </c>
      <c r="E44" s="12">
        <f t="shared" ca="1" si="15"/>
        <v>0</v>
      </c>
      <c r="F44" s="12">
        <f t="shared" ca="1" si="15"/>
        <v>0</v>
      </c>
      <c r="G44" s="12">
        <f t="shared" ca="1" si="15"/>
        <v>0</v>
      </c>
      <c r="H44" s="12">
        <f t="shared" ca="1" si="15"/>
        <v>0</v>
      </c>
      <c r="I44" s="12">
        <f t="shared" ca="1" si="15"/>
        <v>0</v>
      </c>
      <c r="J44" s="12">
        <f t="shared" ca="1" si="15"/>
        <v>6.9808358096206238E-2</v>
      </c>
      <c r="K44" s="12">
        <f t="shared" ca="1" si="15"/>
        <v>7.0521697731815255E-2</v>
      </c>
      <c r="L44" s="12">
        <f t="shared" ca="1" si="15"/>
        <v>7.8666431684131108E-2</v>
      </c>
      <c r="M44" s="12">
        <f t="shared" ca="1" si="15"/>
        <v>5.5406520388482788E-2</v>
      </c>
      <c r="N44" s="12">
        <f t="shared" ca="1" si="15"/>
        <v>8.8081734526694003E-2</v>
      </c>
      <c r="O44" s="12">
        <f t="shared" ca="1" si="15"/>
        <v>0.12124129491743835</v>
      </c>
      <c r="P44" s="12">
        <f t="shared" ca="1" si="15"/>
        <v>0.16251118812855622</v>
      </c>
      <c r="Q44" s="12">
        <f t="shared" ca="1" si="15"/>
        <v>9.1061587335029448E-2</v>
      </c>
      <c r="R44" s="12">
        <f t="shared" ca="1" si="15"/>
        <v>0.1488073593879542</v>
      </c>
      <c r="S44" s="12">
        <f t="shared" ca="1" si="15"/>
        <v>0.15776289299147553</v>
      </c>
      <c r="T44" s="12">
        <f t="shared" ca="1" si="15"/>
        <v>6.4094146480653369E-2</v>
      </c>
      <c r="U44" s="12">
        <f t="shared" ca="1" si="15"/>
        <v>0</v>
      </c>
      <c r="V44" s="12">
        <f t="shared" ca="1" si="15"/>
        <v>0</v>
      </c>
      <c r="W44" s="12">
        <f t="shared" ca="1" si="15"/>
        <v>0</v>
      </c>
      <c r="X44" s="12">
        <f t="shared" ca="1" si="15"/>
        <v>0</v>
      </c>
      <c r="Y44" s="12">
        <f t="shared" ca="1" si="15"/>
        <v>0</v>
      </c>
      <c r="Z44" s="14">
        <f t="shared" ca="1" si="15"/>
        <v>0</v>
      </c>
      <c r="AB44" s="3" t="s">
        <v>18</v>
      </c>
      <c r="AC44" s="4">
        <f t="shared" ca="1" si="16"/>
        <v>1.1079632116684364</v>
      </c>
      <c r="AD44" s="4" t="e" cm="1">
        <f t="array" aca="1" ref="AD44" ca="1">_xll.RiskMean(AC44)</f>
        <v>#NAME?</v>
      </c>
      <c r="AE44" s="19" t="e" cm="1">
        <f t="array" aca="1" ref="AE44" ca="1">_xll.RiskStdDev(AC44)</f>
        <v>#NAME?</v>
      </c>
    </row>
    <row r="45" spans="2:31" ht="14.4" thickBot="1" x14ac:dyDescent="0.3">
      <c r="B45" s="57" t="s">
        <v>19</v>
      </c>
      <c r="C45" s="18">
        <f t="shared" ca="1" si="15"/>
        <v>0</v>
      </c>
      <c r="D45" s="60">
        <f t="shared" ca="1" si="15"/>
        <v>0</v>
      </c>
      <c r="E45" s="16">
        <f t="shared" ca="1" si="15"/>
        <v>0</v>
      </c>
      <c r="F45" s="16">
        <f t="shared" ca="1" si="15"/>
        <v>0</v>
      </c>
      <c r="G45" s="16">
        <f t="shared" ca="1" si="15"/>
        <v>0</v>
      </c>
      <c r="H45" s="16">
        <f t="shared" ca="1" si="15"/>
        <v>0</v>
      </c>
      <c r="I45" s="16">
        <f t="shared" ca="1" si="15"/>
        <v>0</v>
      </c>
      <c r="J45" s="16">
        <f t="shared" ca="1" si="15"/>
        <v>2.3452204839549146E-2</v>
      </c>
      <c r="K45" s="16">
        <f t="shared" ca="1" si="15"/>
        <v>1.6414803558143641E-2</v>
      </c>
      <c r="L45" s="16">
        <f t="shared" ca="1" si="15"/>
        <v>0.15477556850660701</v>
      </c>
      <c r="M45" s="16">
        <f t="shared" ca="1" si="15"/>
        <v>3.9721699171079046E-2</v>
      </c>
      <c r="N45" s="16">
        <f t="shared" ca="1" si="15"/>
        <v>0.10814936380060225</v>
      </c>
      <c r="O45" s="16">
        <f t="shared" ca="1" si="15"/>
        <v>0.13091258421827617</v>
      </c>
      <c r="P45" s="16">
        <f t="shared" ca="1" si="15"/>
        <v>0.11899141477274836</v>
      </c>
      <c r="Q45" s="16">
        <f t="shared" ca="1" si="15"/>
        <v>0.10659318141579627</v>
      </c>
      <c r="R45" s="16">
        <f t="shared" ref="R45:Z45" ca="1" si="17">AND(IF(R$18&gt;=$M14,1,0),IF(R$18&lt;=$N14,1,0))*R30*$C$16*IF(OR(IF(R$18=$M14,1,0),IF(R$18=$N14,1,0)),0.5,1)</f>
        <v>0.15797758993558073</v>
      </c>
      <c r="S45" s="16">
        <f t="shared" ca="1" si="17"/>
        <v>0.1534045812101133</v>
      </c>
      <c r="T45" s="16">
        <f t="shared" ca="1" si="17"/>
        <v>5.5741102862776962E-2</v>
      </c>
      <c r="U45" s="16">
        <f t="shared" ca="1" si="17"/>
        <v>0</v>
      </c>
      <c r="V45" s="16">
        <f t="shared" ca="1" si="17"/>
        <v>0</v>
      </c>
      <c r="W45" s="16">
        <f t="shared" ca="1" si="17"/>
        <v>0</v>
      </c>
      <c r="X45" s="16">
        <f t="shared" ca="1" si="17"/>
        <v>0</v>
      </c>
      <c r="Y45" s="16">
        <f t="shared" ca="1" si="17"/>
        <v>0</v>
      </c>
      <c r="Z45" s="18">
        <f t="shared" ca="1" si="17"/>
        <v>0</v>
      </c>
      <c r="AB45" s="5" t="s">
        <v>19</v>
      </c>
      <c r="AC45" s="6">
        <f t="shared" ca="1" si="16"/>
        <v>1.0661340942912729</v>
      </c>
      <c r="AD45" s="6" t="e" cm="1">
        <f t="array" aca="1" ref="AD45" ca="1">_xll.RiskMean(AC45)</f>
        <v>#NAME?</v>
      </c>
      <c r="AE45" s="39" t="e" cm="1">
        <f t="array" aca="1" ref="AE45" ca="1">_xll.RiskStdDev(AC45)</f>
        <v>#NAME?</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B1D20-FED7-4BBD-8886-790CA9F80EB3}">
  <dimension ref="A1:S106"/>
  <sheetViews>
    <sheetView showGridLines="0" workbookViewId="0"/>
  </sheetViews>
  <sheetFormatPr defaultColWidth="8.77734375" defaultRowHeight="13.8" x14ac:dyDescent="0.3"/>
  <cols>
    <col min="1" max="1" width="9.88671875" style="35" bestFit="1" customWidth="1"/>
    <col min="2" max="2" width="11.77734375" style="35" bestFit="1" customWidth="1"/>
    <col min="3" max="3" width="14.88671875" style="35" customWidth="1"/>
    <col min="4" max="4" width="17.21875" style="35" bestFit="1" customWidth="1"/>
    <col min="5" max="5" width="8.77734375" style="35"/>
    <col min="6" max="6" width="9.88671875" style="35" bestFit="1" customWidth="1"/>
    <col min="7" max="7" width="11.77734375" style="35" bestFit="1" customWidth="1"/>
    <col min="8" max="8" width="11.77734375" style="35" customWidth="1"/>
    <col min="9" max="12" width="8.77734375" style="35"/>
    <col min="13" max="13" width="19.6640625" style="35" customWidth="1"/>
    <col min="14" max="14" width="12.44140625" style="35" customWidth="1"/>
    <col min="15" max="16384" width="8.77734375" style="35"/>
  </cols>
  <sheetData>
    <row r="1" spans="1:19" ht="14.4" thickBot="1" x14ac:dyDescent="0.35">
      <c r="A1" s="134" t="s">
        <v>76</v>
      </c>
      <c r="B1" s="135" t="s">
        <v>468</v>
      </c>
      <c r="C1" s="95"/>
      <c r="D1" s="136" t="s">
        <v>469</v>
      </c>
      <c r="F1" s="134" t="s">
        <v>84</v>
      </c>
      <c r="G1" s="135"/>
      <c r="I1" s="117"/>
      <c r="J1" s="65" t="s">
        <v>477</v>
      </c>
      <c r="K1" s="67"/>
      <c r="L1" s="95"/>
    </row>
    <row r="2" spans="1:19" ht="14.4" thickBot="1" x14ac:dyDescent="0.35">
      <c r="A2" s="11"/>
      <c r="B2" s="51">
        <f ca="1">'Cost Model'!C54</f>
        <v>2641.8503908317298</v>
      </c>
      <c r="D2" s="137">
        <f ca="1">AVERAGE(B2:B102)</f>
        <v>2635.5722561841094</v>
      </c>
      <c r="F2" s="11"/>
      <c r="G2" s="51">
        <f ca="1">'Cost Model'!C59</f>
        <v>3169.997740684601</v>
      </c>
      <c r="I2" s="120"/>
      <c r="J2" s="86">
        <f ca="1">AVERAGE(G2:G102)</f>
        <v>3162.6469278034278</v>
      </c>
      <c r="K2" s="131"/>
      <c r="M2" s="134" t="s">
        <v>480</v>
      </c>
      <c r="N2" s="138">
        <v>10</v>
      </c>
      <c r="O2" s="138">
        <v>20</v>
      </c>
      <c r="P2" s="138">
        <v>30</v>
      </c>
      <c r="Q2" s="138">
        <v>40</v>
      </c>
      <c r="R2" s="138">
        <v>50</v>
      </c>
      <c r="S2" s="135">
        <v>60</v>
      </c>
    </row>
    <row r="3" spans="1:19" ht="14.4" thickBot="1" x14ac:dyDescent="0.35">
      <c r="A3" s="11">
        <v>1</v>
      </c>
      <c r="B3" s="51">
        <f t="dataTable" ref="B3:B102" dt2D="0" dtr="0" r1="A2" ca="1"/>
        <v>2643.4170255630179</v>
      </c>
      <c r="D3" s="99"/>
      <c r="F3" s="11">
        <v>1</v>
      </c>
      <c r="G3" s="51">
        <f t="dataTable" ref="G3:G102" dt2D="0" dtr="0" r1="F2" ca="1"/>
        <v>3159.1477760654398</v>
      </c>
      <c r="M3" s="15" t="s">
        <v>481</v>
      </c>
      <c r="N3" s="17">
        <f>AVERAGE(N7:N106)</f>
        <v>1936.5420972621184</v>
      </c>
      <c r="O3" s="17">
        <f t="shared" ref="O3:S3" si="0">AVERAGE(O7:O106)</f>
        <v>983.99654021563083</v>
      </c>
      <c r="P3" s="17">
        <f t="shared" si="0"/>
        <v>-152.30623269189809</v>
      </c>
      <c r="Q3" s="17">
        <f t="shared" si="0"/>
        <v>-1333.7053059289624</v>
      </c>
      <c r="R3" s="17">
        <f t="shared" si="0"/>
        <v>-2527.0607917446359</v>
      </c>
      <c r="S3" s="53">
        <f t="shared" si="0"/>
        <v>-3727.928343281661</v>
      </c>
    </row>
    <row r="4" spans="1:19" ht="14.4" thickBot="1" x14ac:dyDescent="0.35">
      <c r="A4" s="11">
        <v>2</v>
      </c>
      <c r="B4" s="51">
        <v>2615.779072993324</v>
      </c>
      <c r="F4" s="11">
        <v>2</v>
      </c>
      <c r="G4" s="51">
        <v>3164.7537134246436</v>
      </c>
    </row>
    <row r="5" spans="1:19" x14ac:dyDescent="0.3">
      <c r="A5" s="11">
        <v>3</v>
      </c>
      <c r="B5" s="51">
        <v>2623.2305836239971</v>
      </c>
      <c r="F5" s="11">
        <v>3</v>
      </c>
      <c r="G5" s="51">
        <v>3168.3150621089771</v>
      </c>
      <c r="M5" s="134" t="s">
        <v>478</v>
      </c>
      <c r="N5" s="138" t="s">
        <v>479</v>
      </c>
      <c r="O5" s="138"/>
      <c r="P5" s="138"/>
      <c r="Q5" s="138"/>
      <c r="R5" s="138"/>
      <c r="S5" s="135"/>
    </row>
    <row r="6" spans="1:19" x14ac:dyDescent="0.3">
      <c r="A6" s="11">
        <v>4</v>
      </c>
      <c r="B6" s="51">
        <v>2639.0900849137688</v>
      </c>
      <c r="F6" s="11">
        <v>4</v>
      </c>
      <c r="G6" s="51">
        <v>3159.8339815018035</v>
      </c>
      <c r="M6" s="11">
        <v>-1366.6594325892993</v>
      </c>
      <c r="N6" s="13">
        <v>10</v>
      </c>
      <c r="O6" s="13">
        <v>20</v>
      </c>
      <c r="P6" s="13">
        <v>30</v>
      </c>
      <c r="Q6" s="13">
        <v>40</v>
      </c>
      <c r="R6" s="13">
        <v>50</v>
      </c>
      <c r="S6" s="51">
        <v>60</v>
      </c>
    </row>
    <row r="7" spans="1:19" x14ac:dyDescent="0.3">
      <c r="A7" s="11">
        <v>5</v>
      </c>
      <c r="B7" s="51">
        <v>2628.8550475293732</v>
      </c>
      <c r="F7" s="11">
        <v>5</v>
      </c>
      <c r="G7" s="51">
        <v>3153.8428231304729</v>
      </c>
      <c r="M7" s="11">
        <v>1</v>
      </c>
      <c r="N7" s="13">
        <v>1943.3776834534067</v>
      </c>
      <c r="O7" s="13">
        <v>980.17181417696497</v>
      </c>
      <c r="P7" s="13">
        <v>-153.72576745773941</v>
      </c>
      <c r="Q7" s="13">
        <v>-1294.8601930133793</v>
      </c>
      <c r="R7" s="13">
        <v>-2514.5171092858768</v>
      </c>
      <c r="S7" s="51">
        <v>-3790.0652298110194</v>
      </c>
    </row>
    <row r="8" spans="1:19" x14ac:dyDescent="0.3">
      <c r="A8" s="11">
        <v>6</v>
      </c>
      <c r="B8" s="51">
        <v>2632.7168943980078</v>
      </c>
      <c r="F8" s="11">
        <v>6</v>
      </c>
      <c r="G8" s="51">
        <v>3158.0414195840854</v>
      </c>
      <c r="M8" s="11">
        <v>2</v>
      </c>
      <c r="N8" s="13">
        <v>1932.1344796529509</v>
      </c>
      <c r="O8" s="13">
        <v>978.83320292547478</v>
      </c>
      <c r="P8" s="13">
        <v>-175.16636184464031</v>
      </c>
      <c r="Q8" s="13">
        <v>-1284.138173029502</v>
      </c>
      <c r="R8" s="13">
        <v>-2532.0644720812425</v>
      </c>
      <c r="S8" s="51">
        <v>-3690.2432068769813</v>
      </c>
    </row>
    <row r="9" spans="1:19" x14ac:dyDescent="0.3">
      <c r="A9" s="11">
        <v>7</v>
      </c>
      <c r="B9" s="51">
        <v>2623.1831709694234</v>
      </c>
      <c r="F9" s="11">
        <v>7</v>
      </c>
      <c r="G9" s="51">
        <v>3169.6517088108103</v>
      </c>
      <c r="M9" s="11">
        <v>3</v>
      </c>
      <c r="N9" s="13">
        <v>1922.5612198853034</v>
      </c>
      <c r="O9" s="13">
        <v>959.88172723648142</v>
      </c>
      <c r="P9" s="13">
        <v>-138.25894704215398</v>
      </c>
      <c r="Q9" s="13">
        <v>-1383.6220792292695</v>
      </c>
      <c r="R9" s="13">
        <v>-2548.2505308333612</v>
      </c>
      <c r="S9" s="51">
        <v>-3707.2456622631944</v>
      </c>
    </row>
    <row r="10" spans="1:19" x14ac:dyDescent="0.3">
      <c r="A10" s="11">
        <v>8</v>
      </c>
      <c r="B10" s="51">
        <v>2636.7336089329001</v>
      </c>
      <c r="F10" s="11">
        <v>8</v>
      </c>
      <c r="G10" s="51">
        <v>3170.4309831887226</v>
      </c>
      <c r="M10" s="11">
        <v>4</v>
      </c>
      <c r="N10" s="13">
        <v>1934.0732997752984</v>
      </c>
      <c r="O10" s="13">
        <v>989.22634314770482</v>
      </c>
      <c r="P10" s="13">
        <v>-141.32216546128859</v>
      </c>
      <c r="Q10" s="13">
        <v>-1372.9987518812475</v>
      </c>
      <c r="R10" s="13">
        <v>-2478.3299377564331</v>
      </c>
      <c r="S10" s="51">
        <v>-3634.325677737952</v>
      </c>
    </row>
    <row r="11" spans="1:19" x14ac:dyDescent="0.3">
      <c r="A11" s="11">
        <v>9</v>
      </c>
      <c r="B11" s="51">
        <v>2633.7333632992986</v>
      </c>
      <c r="F11" s="11">
        <v>9</v>
      </c>
      <c r="G11" s="51">
        <v>3150.5125255430294</v>
      </c>
      <c r="M11" s="11">
        <v>5</v>
      </c>
      <c r="N11" s="13">
        <v>1938.6793019669021</v>
      </c>
      <c r="O11" s="13">
        <v>978.0950769305108</v>
      </c>
      <c r="P11" s="13">
        <v>-173.75193804052506</v>
      </c>
      <c r="Q11" s="13">
        <v>-1348.1851721748685</v>
      </c>
      <c r="R11" s="13">
        <v>-2583.9381455152002</v>
      </c>
      <c r="S11" s="51">
        <v>-3920.1839946289674</v>
      </c>
    </row>
    <row r="12" spans="1:19" x14ac:dyDescent="0.3">
      <c r="A12" s="11">
        <v>10</v>
      </c>
      <c r="B12" s="51">
        <v>2633.3193169815013</v>
      </c>
      <c r="F12" s="11">
        <v>10</v>
      </c>
      <c r="G12" s="51">
        <v>3166.8157342681211</v>
      </c>
      <c r="M12" s="11">
        <v>6</v>
      </c>
      <c r="N12" s="13">
        <v>1929.4046346389753</v>
      </c>
      <c r="O12" s="13">
        <v>963.05056203794811</v>
      </c>
      <c r="P12" s="13">
        <v>-186.90756985445449</v>
      </c>
      <c r="Q12" s="13">
        <v>-1331.5721800358415</v>
      </c>
      <c r="R12" s="13">
        <v>-2481.9916586838199</v>
      </c>
      <c r="S12" s="51">
        <v>-3678.3382238604104</v>
      </c>
    </row>
    <row r="13" spans="1:19" x14ac:dyDescent="0.3">
      <c r="A13" s="11">
        <v>11</v>
      </c>
      <c r="B13" s="51">
        <v>2621.8380102502242</v>
      </c>
      <c r="F13" s="11">
        <v>11</v>
      </c>
      <c r="G13" s="51">
        <v>3164.9481206717164</v>
      </c>
      <c r="M13" s="11">
        <v>7</v>
      </c>
      <c r="N13" s="13">
        <v>1937.5670858053975</v>
      </c>
      <c r="O13" s="13">
        <v>969.03557331532625</v>
      </c>
      <c r="P13" s="13">
        <v>-159.27606996021731</v>
      </c>
      <c r="Q13" s="13">
        <v>-1284.6597776952653</v>
      </c>
      <c r="R13" s="13">
        <v>-2518.0966877199953</v>
      </c>
      <c r="S13" s="51">
        <v>-3689.5201405463199</v>
      </c>
    </row>
    <row r="14" spans="1:19" x14ac:dyDescent="0.3">
      <c r="A14" s="11">
        <v>12</v>
      </c>
      <c r="B14" s="51">
        <v>2639.1848349072452</v>
      </c>
      <c r="F14" s="11">
        <v>12</v>
      </c>
      <c r="G14" s="51">
        <v>3171.7776834683277</v>
      </c>
      <c r="M14" s="11">
        <v>8</v>
      </c>
      <c r="N14" s="13">
        <v>1947.4128315271237</v>
      </c>
      <c r="O14" s="13">
        <v>982.98837003352367</v>
      </c>
      <c r="P14" s="13">
        <v>-107.67150146908708</v>
      </c>
      <c r="Q14" s="13">
        <v>-1325.1286189590292</v>
      </c>
      <c r="R14" s="13">
        <v>-2560.3519680672662</v>
      </c>
      <c r="S14" s="51">
        <v>-3630.1059150209071</v>
      </c>
    </row>
    <row r="15" spans="1:19" x14ac:dyDescent="0.3">
      <c r="A15" s="11">
        <v>13</v>
      </c>
      <c r="B15" s="51">
        <v>2641.453325128552</v>
      </c>
      <c r="F15" s="11">
        <v>13</v>
      </c>
      <c r="G15" s="51">
        <v>3174.8450519143853</v>
      </c>
      <c r="M15" s="11">
        <v>9</v>
      </c>
      <c r="N15" s="13">
        <v>1934.5277648075908</v>
      </c>
      <c r="O15" s="13">
        <v>988.68964844590744</v>
      </c>
      <c r="P15" s="13">
        <v>-177.50116506296658</v>
      </c>
      <c r="Q15" s="13">
        <v>-1336.5260513121207</v>
      </c>
      <c r="R15" s="13">
        <v>-2525.7095532000758</v>
      </c>
      <c r="S15" s="51">
        <v>-3717.951081100492</v>
      </c>
    </row>
    <row r="16" spans="1:19" x14ac:dyDescent="0.3">
      <c r="A16" s="11">
        <v>14</v>
      </c>
      <c r="B16" s="51">
        <v>2639.6479151526519</v>
      </c>
      <c r="F16" s="11">
        <v>14</v>
      </c>
      <c r="G16" s="51">
        <v>3166.7854588655969</v>
      </c>
      <c r="M16" s="11">
        <v>10</v>
      </c>
      <c r="N16" s="13">
        <v>1945.6414699420573</v>
      </c>
      <c r="O16" s="13">
        <v>998.35886300472771</v>
      </c>
      <c r="P16" s="13">
        <v>-184.01712716004681</v>
      </c>
      <c r="Q16" s="13">
        <v>-1306.3299810406941</v>
      </c>
      <c r="R16" s="13">
        <v>-2564.2704810875475</v>
      </c>
      <c r="S16" s="51">
        <v>-3661.4986729164384</v>
      </c>
    </row>
    <row r="17" spans="1:19" x14ac:dyDescent="0.3">
      <c r="A17" s="11">
        <v>15</v>
      </c>
      <c r="B17" s="51">
        <v>2642.739259082301</v>
      </c>
      <c r="F17" s="11">
        <v>15</v>
      </c>
      <c r="G17" s="51">
        <v>3168.9496917929737</v>
      </c>
      <c r="M17" s="11">
        <v>11</v>
      </c>
      <c r="N17" s="13">
        <v>1949.8251732667552</v>
      </c>
      <c r="O17" s="13">
        <v>981.64851874096928</v>
      </c>
      <c r="P17" s="13">
        <v>-141.75065773345088</v>
      </c>
      <c r="Q17" s="13">
        <v>-1389.2363754893734</v>
      </c>
      <c r="R17" s="13">
        <v>-2478.6467949783096</v>
      </c>
      <c r="S17" s="51">
        <v>-3752.4801454420558</v>
      </c>
    </row>
    <row r="18" spans="1:19" x14ac:dyDescent="0.3">
      <c r="A18" s="11">
        <v>16</v>
      </c>
      <c r="B18" s="51">
        <v>2629.8584094633129</v>
      </c>
      <c r="F18" s="11">
        <v>16</v>
      </c>
      <c r="G18" s="51">
        <v>3177.643789817685</v>
      </c>
      <c r="M18" s="11">
        <v>12</v>
      </c>
      <c r="N18" s="13">
        <v>1930.3101214202279</v>
      </c>
      <c r="O18" s="13">
        <v>987.89741701301386</v>
      </c>
      <c r="P18" s="13">
        <v>-176.43844785856902</v>
      </c>
      <c r="Q18" s="13">
        <v>-1353.0881649153382</v>
      </c>
      <c r="R18" s="13">
        <v>-2442.631526322637</v>
      </c>
      <c r="S18" s="51">
        <v>-3716.8043184517824</v>
      </c>
    </row>
    <row r="19" spans="1:19" x14ac:dyDescent="0.3">
      <c r="A19" s="11">
        <v>17</v>
      </c>
      <c r="B19" s="51">
        <v>2640.0445419594798</v>
      </c>
      <c r="F19" s="11">
        <v>17</v>
      </c>
      <c r="G19" s="51">
        <v>3167.6984720530254</v>
      </c>
      <c r="M19" s="11">
        <v>13</v>
      </c>
      <c r="N19" s="13">
        <v>1957.1129632650279</v>
      </c>
      <c r="O19" s="13">
        <v>970.25185074854187</v>
      </c>
      <c r="P19" s="13">
        <v>-150.8249004324696</v>
      </c>
      <c r="Q19" s="13">
        <v>-1327.3136161500538</v>
      </c>
      <c r="R19" s="13">
        <v>-2512.7126175809626</v>
      </c>
      <c r="S19" s="51">
        <v>-3775.0240452719722</v>
      </c>
    </row>
    <row r="20" spans="1:19" x14ac:dyDescent="0.3">
      <c r="A20" s="11">
        <v>18</v>
      </c>
      <c r="B20" s="51">
        <v>2622.6904433212094</v>
      </c>
      <c r="F20" s="11">
        <v>18</v>
      </c>
      <c r="G20" s="51">
        <v>3160.1031442925223</v>
      </c>
      <c r="M20" s="11">
        <v>14</v>
      </c>
      <c r="N20" s="13">
        <v>1943.6089147929661</v>
      </c>
      <c r="O20" s="13">
        <v>994.67260999726068</v>
      </c>
      <c r="P20" s="13">
        <v>-127.51908100323115</v>
      </c>
      <c r="Q20" s="13">
        <v>-1308.1621298851662</v>
      </c>
      <c r="R20" s="13">
        <v>-2449.9581221661742</v>
      </c>
      <c r="S20" s="51">
        <v>-3755.5558065196924</v>
      </c>
    </row>
    <row r="21" spans="1:19" x14ac:dyDescent="0.3">
      <c r="A21" s="11">
        <v>19</v>
      </c>
      <c r="B21" s="51">
        <v>2637.8585395536747</v>
      </c>
      <c r="F21" s="11">
        <v>19</v>
      </c>
      <c r="G21" s="51">
        <v>3171.8910641806742</v>
      </c>
      <c r="M21" s="11">
        <v>15</v>
      </c>
      <c r="N21" s="13">
        <v>1937.8845324175725</v>
      </c>
      <c r="O21" s="13">
        <v>991.80759467053281</v>
      </c>
      <c r="P21" s="13">
        <v>-144.62233972309215</v>
      </c>
      <c r="Q21" s="13">
        <v>-1340.4092867870231</v>
      </c>
      <c r="R21" s="13">
        <v>-2505.0052613072321</v>
      </c>
      <c r="S21" s="51">
        <v>-3777.3407251904041</v>
      </c>
    </row>
    <row r="22" spans="1:19" x14ac:dyDescent="0.3">
      <c r="A22" s="11">
        <v>20</v>
      </c>
      <c r="B22" s="51">
        <v>2636.9740273381003</v>
      </c>
      <c r="F22" s="11">
        <v>20</v>
      </c>
      <c r="G22" s="51">
        <v>3153.3406986101704</v>
      </c>
      <c r="M22" s="11">
        <v>16</v>
      </c>
      <c r="N22" s="13">
        <v>1939.614743430305</v>
      </c>
      <c r="O22" s="13">
        <v>990.55966128723298</v>
      </c>
      <c r="P22" s="13">
        <v>-142.06081164179082</v>
      </c>
      <c r="Q22" s="13">
        <v>-1348.1286981791914</v>
      </c>
      <c r="R22" s="13">
        <v>-2562.3520435771748</v>
      </c>
      <c r="S22" s="51">
        <v>-3644.4221533674272</v>
      </c>
    </row>
    <row r="23" spans="1:19" x14ac:dyDescent="0.3">
      <c r="A23" s="11">
        <v>21</v>
      </c>
      <c r="B23" s="51">
        <v>2623.1432787870235</v>
      </c>
      <c r="F23" s="11">
        <v>21</v>
      </c>
      <c r="G23" s="51">
        <v>3163.7642005623825</v>
      </c>
      <c r="M23" s="11">
        <v>17</v>
      </c>
      <c r="N23" s="13">
        <v>1933.0570342269264</v>
      </c>
      <c r="O23" s="13">
        <v>985.31166327706194</v>
      </c>
      <c r="P23" s="13">
        <v>-168.2154476540077</v>
      </c>
      <c r="Q23" s="13">
        <v>-1410.941321371133</v>
      </c>
      <c r="R23" s="13">
        <v>-2429.4253940451649</v>
      </c>
      <c r="S23" s="51">
        <v>-3679.1974790780323</v>
      </c>
    </row>
    <row r="24" spans="1:19" x14ac:dyDescent="0.3">
      <c r="A24" s="11">
        <v>22</v>
      </c>
      <c r="B24" s="51">
        <v>2646.0670452367658</v>
      </c>
      <c r="F24" s="11">
        <v>22</v>
      </c>
      <c r="G24" s="51">
        <v>3168.324513007728</v>
      </c>
      <c r="M24" s="11">
        <v>18</v>
      </c>
      <c r="N24" s="13">
        <v>1939.3130399444078</v>
      </c>
      <c r="O24" s="13">
        <v>999.57769136164666</v>
      </c>
      <c r="P24" s="13">
        <v>-118.70812747542689</v>
      </c>
      <c r="Q24" s="13">
        <v>-1354.3334068343588</v>
      </c>
      <c r="R24" s="13">
        <v>-2492.8052091225418</v>
      </c>
      <c r="S24" s="51">
        <v>-3735.0995244295768</v>
      </c>
    </row>
    <row r="25" spans="1:19" x14ac:dyDescent="0.3">
      <c r="A25" s="11">
        <v>23</v>
      </c>
      <c r="B25" s="51">
        <v>2647.0758140458465</v>
      </c>
      <c r="F25" s="11">
        <v>23</v>
      </c>
      <c r="G25" s="51">
        <v>3162.6891969944973</v>
      </c>
      <c r="M25" s="11">
        <v>19</v>
      </c>
      <c r="N25" s="13">
        <v>1938.8584760826759</v>
      </c>
      <c r="O25" s="13">
        <v>1000.4872614250331</v>
      </c>
      <c r="P25" s="13">
        <v>-161.48445412299185</v>
      </c>
      <c r="Q25" s="13">
        <v>-1284.1903934657221</v>
      </c>
      <c r="R25" s="13">
        <v>-2542.2049746377375</v>
      </c>
      <c r="S25" s="51">
        <v>-3683.5070543607062</v>
      </c>
    </row>
    <row r="26" spans="1:19" x14ac:dyDescent="0.3">
      <c r="A26" s="11">
        <v>24</v>
      </c>
      <c r="B26" s="51">
        <v>2627.2774526437729</v>
      </c>
      <c r="F26" s="11">
        <v>24</v>
      </c>
      <c r="G26" s="51">
        <v>3175.3243644130898</v>
      </c>
      <c r="M26" s="11">
        <v>20</v>
      </c>
      <c r="N26" s="13">
        <v>1932.5720610555927</v>
      </c>
      <c r="O26" s="13">
        <v>984.36849032835232</v>
      </c>
      <c r="P26" s="13">
        <v>-112.94924759755691</v>
      </c>
      <c r="Q26" s="13">
        <v>-1343.9622980534018</v>
      </c>
      <c r="R26" s="13">
        <v>-2538.4434142551822</v>
      </c>
      <c r="S26" s="51">
        <v>-3790.483453532006</v>
      </c>
    </row>
    <row r="27" spans="1:19" x14ac:dyDescent="0.3">
      <c r="A27" s="11">
        <v>25</v>
      </c>
      <c r="B27" s="51">
        <v>2633.1114757977912</v>
      </c>
      <c r="F27" s="11">
        <v>25</v>
      </c>
      <c r="G27" s="51">
        <v>3154.2030596511972</v>
      </c>
      <c r="M27" s="11">
        <v>21</v>
      </c>
      <c r="N27" s="13">
        <v>1918.7943847054426</v>
      </c>
      <c r="O27" s="13">
        <v>998.18631686466028</v>
      </c>
      <c r="P27" s="13">
        <v>-161.22208328614411</v>
      </c>
      <c r="Q27" s="13">
        <v>-1348.1698832585712</v>
      </c>
      <c r="R27" s="13">
        <v>-2558.5452422160151</v>
      </c>
      <c r="S27" s="51">
        <v>-3728.0879843135217</v>
      </c>
    </row>
    <row r="28" spans="1:19" x14ac:dyDescent="0.3">
      <c r="A28" s="11">
        <v>26</v>
      </c>
      <c r="B28" s="51">
        <v>2628.9266681715662</v>
      </c>
      <c r="F28" s="11">
        <v>26</v>
      </c>
      <c r="G28" s="51">
        <v>3154.8038827229984</v>
      </c>
      <c r="M28" s="11">
        <v>22</v>
      </c>
      <c r="N28" s="13">
        <v>1936.0649449014722</v>
      </c>
      <c r="O28" s="13">
        <v>967.08951369559259</v>
      </c>
      <c r="P28" s="13">
        <v>-174.0743398694899</v>
      </c>
      <c r="Q28" s="13">
        <v>-1382.3934722111969</v>
      </c>
      <c r="R28" s="13">
        <v>-2535.577504775496</v>
      </c>
      <c r="S28" s="51">
        <v>-3664.8726282039697</v>
      </c>
    </row>
    <row r="29" spans="1:19" x14ac:dyDescent="0.3">
      <c r="A29" s="11">
        <v>27</v>
      </c>
      <c r="B29" s="51">
        <v>2634.0454477918083</v>
      </c>
      <c r="F29" s="11">
        <v>27</v>
      </c>
      <c r="G29" s="51">
        <v>3154.5653125701542</v>
      </c>
      <c r="M29" s="11">
        <v>23</v>
      </c>
      <c r="N29" s="13">
        <v>1905.5774004120694</v>
      </c>
      <c r="O29" s="13">
        <v>1004.2475677763376</v>
      </c>
      <c r="P29" s="13">
        <v>-170.67755188885528</v>
      </c>
      <c r="Q29" s="13">
        <v>-1356.7888521408588</v>
      </c>
      <c r="R29" s="13">
        <v>-2527.7922432576611</v>
      </c>
      <c r="S29" s="51">
        <v>-3814.0804967464169</v>
      </c>
    </row>
    <row r="30" spans="1:19" x14ac:dyDescent="0.3">
      <c r="A30" s="11">
        <v>28</v>
      </c>
      <c r="B30" s="51">
        <v>2606.229872492615</v>
      </c>
      <c r="F30" s="11">
        <v>28</v>
      </c>
      <c r="G30" s="51">
        <v>3158.8672391219784</v>
      </c>
      <c r="M30" s="11">
        <v>24</v>
      </c>
      <c r="N30" s="13">
        <v>1937.9443381222013</v>
      </c>
      <c r="O30" s="13">
        <v>996.34572312660043</v>
      </c>
      <c r="P30" s="13">
        <v>-183.6488835153973</v>
      </c>
      <c r="Q30" s="13">
        <v>-1324.9503379450305</v>
      </c>
      <c r="R30" s="13">
        <v>-2523.838219677516</v>
      </c>
      <c r="S30" s="51">
        <v>-3705.424806266788</v>
      </c>
    </row>
    <row r="31" spans="1:19" x14ac:dyDescent="0.3">
      <c r="A31" s="11">
        <v>29</v>
      </c>
      <c r="B31" s="51">
        <v>2649.7122941957259</v>
      </c>
      <c r="F31" s="11">
        <v>29</v>
      </c>
      <c r="G31" s="51">
        <v>3166.0143799732541</v>
      </c>
      <c r="M31" s="11">
        <v>25</v>
      </c>
      <c r="N31" s="13">
        <v>1941.1667123932607</v>
      </c>
      <c r="O31" s="13">
        <v>985.3069781042683</v>
      </c>
      <c r="P31" s="13">
        <v>-155.55483244718607</v>
      </c>
      <c r="Q31" s="13">
        <v>-1316.251656995408</v>
      </c>
      <c r="R31" s="13">
        <v>-2537.93304467485</v>
      </c>
      <c r="S31" s="51">
        <v>-3711.4443326317601</v>
      </c>
    </row>
    <row r="32" spans="1:19" x14ac:dyDescent="0.3">
      <c r="A32" s="11">
        <v>30</v>
      </c>
      <c r="B32" s="51">
        <v>2633.439101118367</v>
      </c>
      <c r="F32" s="11">
        <v>30</v>
      </c>
      <c r="G32" s="51">
        <v>3153.1219061400657</v>
      </c>
      <c r="M32" s="11">
        <v>26</v>
      </c>
      <c r="N32" s="13">
        <v>1943.6237963954081</v>
      </c>
      <c r="O32" s="13">
        <v>968.33616901433209</v>
      </c>
      <c r="P32" s="13">
        <v>-120.56957311029032</v>
      </c>
      <c r="Q32" s="13">
        <v>-1386.9905640632221</v>
      </c>
      <c r="R32" s="13">
        <v>-2541.1867284496075</v>
      </c>
      <c r="S32" s="51">
        <v>-3781.4406130158268</v>
      </c>
    </row>
    <row r="33" spans="1:19" x14ac:dyDescent="0.3">
      <c r="A33" s="11">
        <v>31</v>
      </c>
      <c r="B33" s="51">
        <v>2647.8486914312653</v>
      </c>
      <c r="F33" s="11">
        <v>31</v>
      </c>
      <c r="G33" s="51">
        <v>3164.4477799164843</v>
      </c>
      <c r="M33" s="11">
        <v>27</v>
      </c>
      <c r="N33" s="13">
        <v>1939.7041505087316</v>
      </c>
      <c r="O33" s="13">
        <v>995.94561694609376</v>
      </c>
      <c r="P33" s="13">
        <v>-168.29547782536437</v>
      </c>
      <c r="Q33" s="13">
        <v>-1351.0294304862434</v>
      </c>
      <c r="R33" s="13">
        <v>-2544.4081211461507</v>
      </c>
      <c r="S33" s="51">
        <v>-3731.3179155813395</v>
      </c>
    </row>
    <row r="34" spans="1:19" x14ac:dyDescent="0.3">
      <c r="A34" s="11">
        <v>32</v>
      </c>
      <c r="B34" s="51">
        <v>2628.3939645584519</v>
      </c>
      <c r="F34" s="11">
        <v>32</v>
      </c>
      <c r="G34" s="51">
        <v>3155.2760879723064</v>
      </c>
      <c r="M34" s="11">
        <v>28</v>
      </c>
      <c r="N34" s="13">
        <v>1934.1514458589761</v>
      </c>
      <c r="O34" s="13">
        <v>987.29879761904601</v>
      </c>
      <c r="P34" s="13">
        <v>-148.52043058793677</v>
      </c>
      <c r="Q34" s="13">
        <v>-1289.511633954118</v>
      </c>
      <c r="R34" s="13">
        <v>-2540.7131905768979</v>
      </c>
      <c r="S34" s="51">
        <v>-3759.8225090631468</v>
      </c>
    </row>
    <row r="35" spans="1:19" x14ac:dyDescent="0.3">
      <c r="A35" s="11">
        <v>33</v>
      </c>
      <c r="B35" s="51">
        <v>2646.9277120888992</v>
      </c>
      <c r="F35" s="11">
        <v>33</v>
      </c>
      <c r="G35" s="51">
        <v>3148.6571858376929</v>
      </c>
      <c r="M35" s="11">
        <v>29</v>
      </c>
      <c r="N35" s="13">
        <v>1925.3522067175263</v>
      </c>
      <c r="O35" s="13">
        <v>995.71140533574589</v>
      </c>
      <c r="P35" s="13">
        <v>-156.46628908144109</v>
      </c>
      <c r="Q35" s="13">
        <v>-1319.4635559266776</v>
      </c>
      <c r="R35" s="13">
        <v>-2490.893950105713</v>
      </c>
      <c r="S35" s="51">
        <v>-3796.9415862364935</v>
      </c>
    </row>
    <row r="36" spans="1:19" x14ac:dyDescent="0.3">
      <c r="A36" s="11">
        <v>34</v>
      </c>
      <c r="B36" s="51">
        <v>2625.8630795677605</v>
      </c>
      <c r="F36" s="11">
        <v>34</v>
      </c>
      <c r="G36" s="51">
        <v>3159.4441143207514</v>
      </c>
      <c r="M36" s="11">
        <v>30</v>
      </c>
      <c r="N36" s="13">
        <v>1936.1800349326797</v>
      </c>
      <c r="O36" s="13">
        <v>979.710975958836</v>
      </c>
      <c r="P36" s="13">
        <v>-195.60551282199532</v>
      </c>
      <c r="Q36" s="13">
        <v>-1353.6970137144215</v>
      </c>
      <c r="R36" s="13">
        <v>-2605.8824122696719</v>
      </c>
      <c r="S36" s="51">
        <v>-3751.2938041182138</v>
      </c>
    </row>
    <row r="37" spans="1:19" x14ac:dyDescent="0.3">
      <c r="A37" s="11">
        <v>35</v>
      </c>
      <c r="B37" s="51">
        <v>2617.2941208436114</v>
      </c>
      <c r="F37" s="11">
        <v>35</v>
      </c>
      <c r="G37" s="51">
        <v>3163.7813007121285</v>
      </c>
      <c r="M37" s="11">
        <v>31</v>
      </c>
      <c r="N37" s="13">
        <v>1943.5653762744103</v>
      </c>
      <c r="O37" s="13">
        <v>973.03372523703081</v>
      </c>
      <c r="P37" s="13">
        <v>-186.06995998565165</v>
      </c>
      <c r="Q37" s="13">
        <v>-1351.824294397223</v>
      </c>
      <c r="R37" s="13">
        <v>-2558.0502197113642</v>
      </c>
      <c r="S37" s="51">
        <v>-3795.0776284207841</v>
      </c>
    </row>
    <row r="38" spans="1:19" x14ac:dyDescent="0.3">
      <c r="A38" s="11">
        <v>36</v>
      </c>
      <c r="B38" s="51">
        <v>2634.7654976661429</v>
      </c>
      <c r="F38" s="11">
        <v>36</v>
      </c>
      <c r="G38" s="51">
        <v>3149.6870125518631</v>
      </c>
      <c r="M38" s="11">
        <v>32</v>
      </c>
      <c r="N38" s="13">
        <v>1934.3406542749608</v>
      </c>
      <c r="O38" s="13">
        <v>995.91654508329736</v>
      </c>
      <c r="P38" s="13">
        <v>-159.70955928247406</v>
      </c>
      <c r="Q38" s="13">
        <v>-1290.2974114019314</v>
      </c>
      <c r="R38" s="13">
        <v>-2539.8961580247064</v>
      </c>
      <c r="S38" s="51">
        <v>-3738.1705649888136</v>
      </c>
    </row>
    <row r="39" spans="1:19" x14ac:dyDescent="0.3">
      <c r="A39" s="11">
        <v>37</v>
      </c>
      <c r="B39" s="51">
        <v>2629.2223553542285</v>
      </c>
      <c r="F39" s="11">
        <v>37</v>
      </c>
      <c r="G39" s="51">
        <v>3161.4920074918755</v>
      </c>
      <c r="M39" s="11">
        <v>33</v>
      </c>
      <c r="N39" s="13">
        <v>1967.8633828353841</v>
      </c>
      <c r="O39" s="13">
        <v>957.73819375597577</v>
      </c>
      <c r="P39" s="13">
        <v>-151.26738925358583</v>
      </c>
      <c r="Q39" s="13">
        <v>-1354.2420505102061</v>
      </c>
      <c r="R39" s="13">
        <v>-2512.0340268946429</v>
      </c>
      <c r="S39" s="51">
        <v>-3719.6659931054878</v>
      </c>
    </row>
    <row r="40" spans="1:19" x14ac:dyDescent="0.3">
      <c r="A40" s="11">
        <v>38</v>
      </c>
      <c r="B40" s="51">
        <v>2639.6813772824944</v>
      </c>
      <c r="F40" s="11">
        <v>38</v>
      </c>
      <c r="G40" s="51">
        <v>3161.405257091255</v>
      </c>
      <c r="M40" s="11">
        <v>34</v>
      </c>
      <c r="N40" s="13">
        <v>1928.4050074847355</v>
      </c>
      <c r="O40" s="13">
        <v>984.79600625594628</v>
      </c>
      <c r="P40" s="13">
        <v>-176.26521512872901</v>
      </c>
      <c r="Q40" s="13">
        <v>-1276.1237587519931</v>
      </c>
      <c r="R40" s="13">
        <v>-2417.8099926741152</v>
      </c>
      <c r="S40" s="51">
        <v>-3616.4885910852022</v>
      </c>
    </row>
    <row r="41" spans="1:19" x14ac:dyDescent="0.3">
      <c r="A41" s="11">
        <v>39</v>
      </c>
      <c r="B41" s="51">
        <v>2633.9259594233363</v>
      </c>
      <c r="F41" s="11">
        <v>39</v>
      </c>
      <c r="G41" s="51">
        <v>3182.4355217454749</v>
      </c>
      <c r="M41" s="11">
        <v>35</v>
      </c>
      <c r="N41" s="13">
        <v>1933.1373051181449</v>
      </c>
      <c r="O41" s="13">
        <v>967.9705813878179</v>
      </c>
      <c r="P41" s="13">
        <v>-151.51037615595249</v>
      </c>
      <c r="Q41" s="13">
        <v>-1356.6951132250438</v>
      </c>
      <c r="R41" s="13">
        <v>-2581.512003283563</v>
      </c>
      <c r="S41" s="51">
        <v>-3729.2524528314393</v>
      </c>
    </row>
    <row r="42" spans="1:19" x14ac:dyDescent="0.3">
      <c r="A42" s="11">
        <v>40</v>
      </c>
      <c r="B42" s="51">
        <v>2637.4960410535523</v>
      </c>
      <c r="F42" s="11">
        <v>40</v>
      </c>
      <c r="G42" s="51">
        <v>3169.2712557156756</v>
      </c>
      <c r="M42" s="11">
        <v>36</v>
      </c>
      <c r="N42" s="13">
        <v>1930.3379080195034</v>
      </c>
      <c r="O42" s="13">
        <v>955.72118805676678</v>
      </c>
      <c r="P42" s="13">
        <v>-136.46974444896259</v>
      </c>
      <c r="Q42" s="13">
        <v>-1391.0346536557611</v>
      </c>
      <c r="R42" s="13">
        <v>-2514.7629856586932</v>
      </c>
      <c r="S42" s="51">
        <v>-3763.666396263935</v>
      </c>
    </row>
    <row r="43" spans="1:19" x14ac:dyDescent="0.3">
      <c r="A43" s="11">
        <v>41</v>
      </c>
      <c r="B43" s="51">
        <v>2637.6684095936635</v>
      </c>
      <c r="F43" s="11">
        <v>41</v>
      </c>
      <c r="G43" s="51">
        <v>3170.9606286614608</v>
      </c>
      <c r="M43" s="11">
        <v>37</v>
      </c>
      <c r="N43" s="13">
        <v>1923.0888073430947</v>
      </c>
      <c r="O43" s="13">
        <v>1011.4138037395235</v>
      </c>
      <c r="P43" s="13">
        <v>-135.83687037178669</v>
      </c>
      <c r="Q43" s="13">
        <v>-1382.3880532402143</v>
      </c>
      <c r="R43" s="13">
        <v>-2508.4646541584593</v>
      </c>
      <c r="S43" s="51">
        <v>-3721.1382094062328</v>
      </c>
    </row>
    <row r="44" spans="1:19" x14ac:dyDescent="0.3">
      <c r="A44" s="11">
        <v>42</v>
      </c>
      <c r="B44" s="51">
        <v>2626.4861895699432</v>
      </c>
      <c r="F44" s="11">
        <v>42</v>
      </c>
      <c r="G44" s="51">
        <v>3162.6997343601761</v>
      </c>
      <c r="M44" s="11">
        <v>38</v>
      </c>
      <c r="N44" s="13">
        <v>1935.7606000032299</v>
      </c>
      <c r="O44" s="13">
        <v>988.05181046716268</v>
      </c>
      <c r="P44" s="13">
        <v>-177.4672563950229</v>
      </c>
      <c r="Q44" s="13">
        <v>-1313.1024815571366</v>
      </c>
      <c r="R44" s="13">
        <v>-2542.1725128827088</v>
      </c>
      <c r="S44" s="51">
        <v>-3711.8514706725355</v>
      </c>
    </row>
    <row r="45" spans="1:19" x14ac:dyDescent="0.3">
      <c r="A45" s="11">
        <v>43</v>
      </c>
      <c r="B45" s="51">
        <v>2627.4676542422021</v>
      </c>
      <c r="F45" s="11">
        <v>43</v>
      </c>
      <c r="G45" s="51">
        <v>3160.3970868593706</v>
      </c>
      <c r="M45" s="11">
        <v>39</v>
      </c>
      <c r="N45" s="13">
        <v>1955.6727569601724</v>
      </c>
      <c r="O45" s="13">
        <v>970.28551209659554</v>
      </c>
      <c r="P45" s="13">
        <v>-104.81890968148473</v>
      </c>
      <c r="Q45" s="13">
        <v>-1360.2149892529801</v>
      </c>
      <c r="R45" s="13">
        <v>-2454.4689075601023</v>
      </c>
      <c r="S45" s="51">
        <v>-3670.7886045643008</v>
      </c>
    </row>
    <row r="46" spans="1:19" x14ac:dyDescent="0.3">
      <c r="A46" s="11">
        <v>44</v>
      </c>
      <c r="B46" s="51">
        <v>2646.6907958082147</v>
      </c>
      <c r="F46" s="11">
        <v>44</v>
      </c>
      <c r="G46" s="51">
        <v>3159.0284554459258</v>
      </c>
      <c r="M46" s="11">
        <v>40</v>
      </c>
      <c r="N46" s="13">
        <v>1951.8630819812115</v>
      </c>
      <c r="O46" s="13">
        <v>962.79225637268144</v>
      </c>
      <c r="P46" s="13">
        <v>-202.25565065182172</v>
      </c>
      <c r="Q46" s="13">
        <v>-1302.5583778600255</v>
      </c>
      <c r="R46" s="13">
        <v>-2540.6145382082068</v>
      </c>
      <c r="S46" s="51">
        <v>-3677.9981091952291</v>
      </c>
    </row>
    <row r="47" spans="1:19" x14ac:dyDescent="0.3">
      <c r="A47" s="11">
        <v>45</v>
      </c>
      <c r="B47" s="51">
        <v>2650.5101434437938</v>
      </c>
      <c r="F47" s="11">
        <v>45</v>
      </c>
      <c r="G47" s="51">
        <v>3157.4195592734377</v>
      </c>
      <c r="M47" s="11">
        <v>41</v>
      </c>
      <c r="N47" s="13">
        <v>1936.3381178545501</v>
      </c>
      <c r="O47" s="13">
        <v>974.97534498795824</v>
      </c>
      <c r="P47" s="13">
        <v>-171.82485821612858</v>
      </c>
      <c r="Q47" s="13">
        <v>-1332.0126681140441</v>
      </c>
      <c r="R47" s="13">
        <v>-2538.8220805304227</v>
      </c>
      <c r="S47" s="51">
        <v>-3715.5647234590047</v>
      </c>
    </row>
    <row r="48" spans="1:19" x14ac:dyDescent="0.3">
      <c r="A48" s="11">
        <v>46</v>
      </c>
      <c r="B48" s="51">
        <v>2630.2727465313928</v>
      </c>
      <c r="F48" s="11">
        <v>46</v>
      </c>
      <c r="G48" s="51">
        <v>3167.8469162757842</v>
      </c>
      <c r="M48" s="11">
        <v>42</v>
      </c>
      <c r="N48" s="13">
        <v>1937.5634332245768</v>
      </c>
      <c r="O48" s="13">
        <v>967.41211856889288</v>
      </c>
      <c r="P48" s="13">
        <v>-133.42348048576972</v>
      </c>
      <c r="Q48" s="13">
        <v>-1321.2235364260298</v>
      </c>
      <c r="R48" s="13">
        <v>-2495.5057112932168</v>
      </c>
      <c r="S48" s="51">
        <v>-3689.1546847961317</v>
      </c>
    </row>
    <row r="49" spans="1:19" x14ac:dyDescent="0.3">
      <c r="A49" s="11">
        <v>47</v>
      </c>
      <c r="B49" s="51">
        <v>2629.6022807406639</v>
      </c>
      <c r="F49" s="11">
        <v>47</v>
      </c>
      <c r="G49" s="51">
        <v>3151.4804983618251</v>
      </c>
      <c r="M49" s="11">
        <v>43</v>
      </c>
      <c r="N49" s="13">
        <v>1938.6082260993694</v>
      </c>
      <c r="O49" s="13">
        <v>1013.6364861705921</v>
      </c>
      <c r="P49" s="13">
        <v>-138.55092886491667</v>
      </c>
      <c r="Q49" s="13">
        <v>-1313.3675336432689</v>
      </c>
      <c r="R49" s="13">
        <v>-2581.2232894316389</v>
      </c>
      <c r="S49" s="51">
        <v>-3754.1896170317377</v>
      </c>
    </row>
    <row r="50" spans="1:19" x14ac:dyDescent="0.3">
      <c r="A50" s="11">
        <v>48</v>
      </c>
      <c r="B50" s="51">
        <v>2640.8780663200496</v>
      </c>
      <c r="F50" s="11">
        <v>48</v>
      </c>
      <c r="G50" s="51">
        <v>3156.8129840212569</v>
      </c>
      <c r="M50" s="11">
        <v>44</v>
      </c>
      <c r="N50" s="13">
        <v>1951.1796058307445</v>
      </c>
      <c r="O50" s="13">
        <v>985.93510671222259</v>
      </c>
      <c r="P50" s="13">
        <v>-186.36406217158788</v>
      </c>
      <c r="Q50" s="13">
        <v>-1371.5588690411287</v>
      </c>
      <c r="R50" s="13">
        <v>-2579.2544316918152</v>
      </c>
      <c r="S50" s="51">
        <v>-3725.0635270289135</v>
      </c>
    </row>
    <row r="51" spans="1:19" x14ac:dyDescent="0.3">
      <c r="A51" s="11">
        <v>49</v>
      </c>
      <c r="B51" s="51">
        <v>2647.0965196157531</v>
      </c>
      <c r="F51" s="11">
        <v>49</v>
      </c>
      <c r="G51" s="51">
        <v>3168.8968912217501</v>
      </c>
      <c r="M51" s="11">
        <v>45</v>
      </c>
      <c r="N51" s="13">
        <v>1934.8328588239262</v>
      </c>
      <c r="O51" s="13">
        <v>992.45148722451609</v>
      </c>
      <c r="P51" s="13">
        <v>-131.80172612928189</v>
      </c>
      <c r="Q51" s="13">
        <v>-1315.2859299940851</v>
      </c>
      <c r="R51" s="13">
        <v>-2624.2818032408322</v>
      </c>
      <c r="S51" s="51">
        <v>-3786.2370666788279</v>
      </c>
    </row>
    <row r="52" spans="1:19" x14ac:dyDescent="0.3">
      <c r="A52" s="11">
        <v>50</v>
      </c>
      <c r="B52" s="51">
        <v>2637.1257153644851</v>
      </c>
      <c r="F52" s="11">
        <v>50</v>
      </c>
      <c r="G52" s="51">
        <v>3162.1232812512799</v>
      </c>
      <c r="M52" s="11">
        <v>46</v>
      </c>
      <c r="N52" s="13">
        <v>1945.2537791827599</v>
      </c>
      <c r="O52" s="13">
        <v>976.69287345295584</v>
      </c>
      <c r="P52" s="13">
        <v>-186.08483340179197</v>
      </c>
      <c r="Q52" s="13">
        <v>-1274.4857160362776</v>
      </c>
      <c r="R52" s="13">
        <v>-2595.4244861467696</v>
      </c>
      <c r="S52" s="51">
        <v>-3700.1039210907743</v>
      </c>
    </row>
    <row r="53" spans="1:19" x14ac:dyDescent="0.3">
      <c r="A53" s="11">
        <v>51</v>
      </c>
      <c r="B53" s="51">
        <v>2634.2936464715472</v>
      </c>
      <c r="F53" s="11">
        <v>51</v>
      </c>
      <c r="G53" s="51">
        <v>3158.5381840476593</v>
      </c>
      <c r="M53" s="11">
        <v>47</v>
      </c>
      <c r="N53" s="13">
        <v>1918.6536060658748</v>
      </c>
      <c r="O53" s="13">
        <v>988.26265446756713</v>
      </c>
      <c r="P53" s="13">
        <v>-128.29430535377477</v>
      </c>
      <c r="Q53" s="13">
        <v>-1307.8533251307372</v>
      </c>
      <c r="R53" s="13">
        <v>-2539.4521412407003</v>
      </c>
      <c r="S53" s="51">
        <v>-3793.7569216758711</v>
      </c>
    </row>
    <row r="54" spans="1:19" x14ac:dyDescent="0.3">
      <c r="A54" s="11">
        <v>52</v>
      </c>
      <c r="B54" s="51">
        <v>2640.5535817161553</v>
      </c>
      <c r="F54" s="11">
        <v>52</v>
      </c>
      <c r="G54" s="51">
        <v>3167.3336980233721</v>
      </c>
      <c r="M54" s="11">
        <v>48</v>
      </c>
      <c r="N54" s="13">
        <v>1926.0524144024705</v>
      </c>
      <c r="O54" s="13">
        <v>993.15713407516103</v>
      </c>
      <c r="P54" s="13">
        <v>-145.05441052854414</v>
      </c>
      <c r="Q54" s="13">
        <v>-1304.3173325735329</v>
      </c>
      <c r="R54" s="13">
        <v>-2510.6150207756541</v>
      </c>
      <c r="S54" s="51">
        <v>-3719.7633332914511</v>
      </c>
    </row>
    <row r="55" spans="1:19" x14ac:dyDescent="0.3">
      <c r="A55" s="11">
        <v>53</v>
      </c>
      <c r="B55" s="51">
        <v>2630.0130593185413</v>
      </c>
      <c r="F55" s="11">
        <v>53</v>
      </c>
      <c r="G55" s="51">
        <v>3153.475482887392</v>
      </c>
      <c r="M55" s="11">
        <v>49</v>
      </c>
      <c r="N55" s="13">
        <v>1943.1324589861879</v>
      </c>
      <c r="O55" s="13">
        <v>977.20674865632486</v>
      </c>
      <c r="P55" s="13">
        <v>-168.76314718443138</v>
      </c>
      <c r="Q55" s="13">
        <v>-1375.9583802685027</v>
      </c>
      <c r="R55" s="13">
        <v>-2597.5362834164266</v>
      </c>
      <c r="S55" s="51">
        <v>-3710.1816108924891</v>
      </c>
    </row>
    <row r="56" spans="1:19" x14ac:dyDescent="0.3">
      <c r="A56" s="11">
        <v>54</v>
      </c>
      <c r="B56" s="51">
        <v>2646.7088607623064</v>
      </c>
      <c r="F56" s="11">
        <v>54</v>
      </c>
      <c r="G56" s="51">
        <v>3160.4614184975367</v>
      </c>
      <c r="M56" s="11">
        <v>50</v>
      </c>
      <c r="N56" s="13">
        <v>1937.7664229713473</v>
      </c>
      <c r="O56" s="13">
        <v>994.69354011765654</v>
      </c>
      <c r="P56" s="13">
        <v>-146.23193887901309</v>
      </c>
      <c r="Q56" s="13">
        <v>-1340.544155452832</v>
      </c>
      <c r="R56" s="13">
        <v>-2459.1289541143587</v>
      </c>
      <c r="S56" s="51">
        <v>-3734.5247247341031</v>
      </c>
    </row>
    <row r="57" spans="1:19" x14ac:dyDescent="0.3">
      <c r="A57" s="11">
        <v>55</v>
      </c>
      <c r="B57" s="51">
        <v>2630.862137221161</v>
      </c>
      <c r="F57" s="11">
        <v>55</v>
      </c>
      <c r="G57" s="51">
        <v>3177.9559485378995</v>
      </c>
      <c r="M57" s="11">
        <v>51</v>
      </c>
      <c r="N57" s="13">
        <v>1931.477940807305</v>
      </c>
      <c r="O57" s="13">
        <v>967.37406114498742</v>
      </c>
      <c r="P57" s="13">
        <v>-132.75268930087685</v>
      </c>
      <c r="Q57" s="13">
        <v>-1360.2280288116547</v>
      </c>
      <c r="R57" s="13">
        <v>-2530.164539502754</v>
      </c>
      <c r="S57" s="51">
        <v>-3704.1309690286271</v>
      </c>
    </row>
    <row r="58" spans="1:19" x14ac:dyDescent="0.3">
      <c r="A58" s="11">
        <v>56</v>
      </c>
      <c r="B58" s="51">
        <v>2646.7876215155911</v>
      </c>
      <c r="F58" s="11">
        <v>56</v>
      </c>
      <c r="G58" s="51">
        <v>3149.4544319457673</v>
      </c>
      <c r="M58" s="11">
        <v>52</v>
      </c>
      <c r="N58" s="13">
        <v>1937.4021391645638</v>
      </c>
      <c r="O58" s="13">
        <v>989.86021425161664</v>
      </c>
      <c r="P58" s="13">
        <v>-132.12789056577031</v>
      </c>
      <c r="Q58" s="13">
        <v>-1346.3284617667316</v>
      </c>
      <c r="R58" s="13">
        <v>-2538.5984015480763</v>
      </c>
      <c r="S58" s="51">
        <v>-3725.6833243387932</v>
      </c>
    </row>
    <row r="59" spans="1:19" x14ac:dyDescent="0.3">
      <c r="A59" s="11">
        <v>57</v>
      </c>
      <c r="B59" s="51">
        <v>2623.3708585104187</v>
      </c>
      <c r="F59" s="11">
        <v>57</v>
      </c>
      <c r="G59" s="51">
        <v>3151.7755956395695</v>
      </c>
      <c r="M59" s="11">
        <v>53</v>
      </c>
      <c r="N59" s="13">
        <v>1941.745022524708</v>
      </c>
      <c r="O59" s="13">
        <v>993.81793049120358</v>
      </c>
      <c r="P59" s="13">
        <v>-142.02081601566258</v>
      </c>
      <c r="Q59" s="13">
        <v>-1313.2228029916689</v>
      </c>
      <c r="R59" s="13">
        <v>-2514.9273825229811</v>
      </c>
      <c r="S59" s="51">
        <v>-3791.7398500593413</v>
      </c>
    </row>
    <row r="60" spans="1:19" x14ac:dyDescent="0.3">
      <c r="A60" s="11">
        <v>58</v>
      </c>
      <c r="B60" s="51">
        <v>2617.1356218772926</v>
      </c>
      <c r="F60" s="11">
        <v>58</v>
      </c>
      <c r="G60" s="51">
        <v>3172.8530202265888</v>
      </c>
      <c r="M60" s="11">
        <v>54</v>
      </c>
      <c r="N60" s="13">
        <v>1948.0448508836448</v>
      </c>
      <c r="O60" s="13">
        <v>981.22519158987711</v>
      </c>
      <c r="P60" s="13">
        <v>-160.50868925735264</v>
      </c>
      <c r="Q60" s="13">
        <v>-1315.6867553427439</v>
      </c>
      <c r="R60" s="13">
        <v>-2537.5753738261456</v>
      </c>
      <c r="S60" s="51">
        <v>-3691.1250969268904</v>
      </c>
    </row>
    <row r="61" spans="1:19" x14ac:dyDescent="0.3">
      <c r="A61" s="11">
        <v>59</v>
      </c>
      <c r="B61" s="51">
        <v>2627.7417378288865</v>
      </c>
      <c r="F61" s="11">
        <v>59</v>
      </c>
      <c r="G61" s="51">
        <v>3155.5147641795879</v>
      </c>
      <c r="M61" s="11">
        <v>55</v>
      </c>
      <c r="N61" s="13">
        <v>1923.2001403899717</v>
      </c>
      <c r="O61" s="13">
        <v>976.99759860690904</v>
      </c>
      <c r="P61" s="13">
        <v>-134.47207413696654</v>
      </c>
      <c r="Q61" s="13">
        <v>-1327.5725321025243</v>
      </c>
      <c r="R61" s="13">
        <v>-2529.4105199463211</v>
      </c>
      <c r="S61" s="51">
        <v>-3765.9515448218544</v>
      </c>
    </row>
    <row r="62" spans="1:19" x14ac:dyDescent="0.3">
      <c r="A62" s="11">
        <v>60</v>
      </c>
      <c r="B62" s="51">
        <v>2641.092807362435</v>
      </c>
      <c r="F62" s="11">
        <v>60</v>
      </c>
      <c r="G62" s="51">
        <v>3158.9754562933804</v>
      </c>
      <c r="M62" s="11">
        <v>56</v>
      </c>
      <c r="N62" s="13">
        <v>1947.386263789436</v>
      </c>
      <c r="O62" s="13">
        <v>996.34478389568812</v>
      </c>
      <c r="P62" s="13">
        <v>-142.09627075589114</v>
      </c>
      <c r="Q62" s="13">
        <v>-1384.7323848041178</v>
      </c>
      <c r="R62" s="13">
        <v>-2547.2959045121283</v>
      </c>
      <c r="S62" s="51">
        <v>-3831.5031210441398</v>
      </c>
    </row>
    <row r="63" spans="1:19" x14ac:dyDescent="0.3">
      <c r="A63" s="11">
        <v>61</v>
      </c>
      <c r="B63" s="51">
        <v>2646.4503668980537</v>
      </c>
      <c r="F63" s="11">
        <v>61</v>
      </c>
      <c r="G63" s="51">
        <v>3160.2409089793782</v>
      </c>
      <c r="M63" s="11">
        <v>57</v>
      </c>
      <c r="N63" s="13">
        <v>1931.7163718026895</v>
      </c>
      <c r="O63" s="13">
        <v>995.64677783461616</v>
      </c>
      <c r="P63" s="13">
        <v>-166.39217484437432</v>
      </c>
      <c r="Q63" s="13">
        <v>-1341.3108682003285</v>
      </c>
      <c r="R63" s="13">
        <v>-2539.977017984354</v>
      </c>
      <c r="S63" s="51">
        <v>-3636.980007093633</v>
      </c>
    </row>
    <row r="64" spans="1:19" x14ac:dyDescent="0.3">
      <c r="A64" s="11">
        <v>62</v>
      </c>
      <c r="B64" s="51">
        <v>2635.4313897790526</v>
      </c>
      <c r="F64" s="11">
        <v>62</v>
      </c>
      <c r="G64" s="51">
        <v>3158.9835093523811</v>
      </c>
      <c r="M64" s="11">
        <v>58</v>
      </c>
      <c r="N64" s="13">
        <v>1942.2413554286504</v>
      </c>
      <c r="O64" s="13">
        <v>994.21069470353393</v>
      </c>
      <c r="P64" s="13">
        <v>-151.01312647465159</v>
      </c>
      <c r="Q64" s="13">
        <v>-1379.1814720208511</v>
      </c>
      <c r="R64" s="13">
        <v>-2532.0847149193783</v>
      </c>
      <c r="S64" s="51">
        <v>-3660.4886006313159</v>
      </c>
    </row>
    <row r="65" spans="1:19" x14ac:dyDescent="0.3">
      <c r="A65" s="11">
        <v>63</v>
      </c>
      <c r="B65" s="51">
        <v>2643.5852944975973</v>
      </c>
      <c r="F65" s="11">
        <v>63</v>
      </c>
      <c r="G65" s="51">
        <v>3171.8111278475881</v>
      </c>
      <c r="M65" s="11">
        <v>59</v>
      </c>
      <c r="N65" s="13">
        <v>1937.8485542700989</v>
      </c>
      <c r="O65" s="13">
        <v>967.36226603468924</v>
      </c>
      <c r="P65" s="13">
        <v>-174.26993374627142</v>
      </c>
      <c r="Q65" s="13">
        <v>-1356.7868150914483</v>
      </c>
      <c r="R65" s="13">
        <v>-2606.3801153619238</v>
      </c>
      <c r="S65" s="51">
        <v>-3617.4621124021237</v>
      </c>
    </row>
    <row r="66" spans="1:19" x14ac:dyDescent="0.3">
      <c r="A66" s="11">
        <v>64</v>
      </c>
      <c r="B66" s="51">
        <v>2633.6208306187973</v>
      </c>
      <c r="F66" s="11">
        <v>64</v>
      </c>
      <c r="G66" s="51">
        <v>3156.4140176199767</v>
      </c>
      <c r="M66" s="11">
        <v>60</v>
      </c>
      <c r="N66" s="13">
        <v>1942.2654125210383</v>
      </c>
      <c r="O66" s="13">
        <v>979.1303050346753</v>
      </c>
      <c r="P66" s="13">
        <v>-145.92020104532531</v>
      </c>
      <c r="Q66" s="13">
        <v>-1325.3230303534619</v>
      </c>
      <c r="R66" s="13">
        <v>-2498.5634831413809</v>
      </c>
      <c r="S66" s="51">
        <v>-3727.9444865532569</v>
      </c>
    </row>
    <row r="67" spans="1:19" x14ac:dyDescent="0.3">
      <c r="A67" s="11">
        <v>65</v>
      </c>
      <c r="B67" s="51">
        <v>2633.6376499982448</v>
      </c>
      <c r="F67" s="11">
        <v>65</v>
      </c>
      <c r="G67" s="51">
        <v>3156.3832482882108</v>
      </c>
      <c r="M67" s="11">
        <v>61</v>
      </c>
      <c r="N67" s="13">
        <v>1923.2225274072023</v>
      </c>
      <c r="O67" s="13">
        <v>976.60841140752086</v>
      </c>
      <c r="P67" s="13">
        <v>-178.47210613679988</v>
      </c>
      <c r="Q67" s="13">
        <v>-1320.3995819875427</v>
      </c>
      <c r="R67" s="13">
        <v>-2613.4535006459732</v>
      </c>
      <c r="S67" s="51">
        <v>-3747.5621623628103</v>
      </c>
    </row>
    <row r="68" spans="1:19" x14ac:dyDescent="0.3">
      <c r="A68" s="11">
        <v>66</v>
      </c>
      <c r="B68" s="51">
        <v>2636.3064554364682</v>
      </c>
      <c r="F68" s="11">
        <v>66</v>
      </c>
      <c r="G68" s="51">
        <v>3163.7280232406738</v>
      </c>
      <c r="M68" s="11">
        <v>62</v>
      </c>
      <c r="N68" s="13">
        <v>1927.1367228617075</v>
      </c>
      <c r="O68" s="13">
        <v>984.69166582144953</v>
      </c>
      <c r="P68" s="13">
        <v>-140.26812101968451</v>
      </c>
      <c r="Q68" s="13">
        <v>-1356.1466400129652</v>
      </c>
      <c r="R68" s="13">
        <v>-2555.6975761927088</v>
      </c>
      <c r="S68" s="51">
        <v>-3718.4135498855653</v>
      </c>
    </row>
    <row r="69" spans="1:19" x14ac:dyDescent="0.3">
      <c r="A69" s="11">
        <v>67</v>
      </c>
      <c r="B69" s="51">
        <v>2636.8828196578361</v>
      </c>
      <c r="F69" s="11">
        <v>67</v>
      </c>
      <c r="G69" s="51">
        <v>3171.825488591393</v>
      </c>
      <c r="M69" s="11">
        <v>63</v>
      </c>
      <c r="N69" s="13">
        <v>1949.6292474980471</v>
      </c>
      <c r="O69" s="13">
        <v>997.3692422815036</v>
      </c>
      <c r="P69" s="13">
        <v>-159.39693564058541</v>
      </c>
      <c r="Q69" s="13">
        <v>-1282.9357237932018</v>
      </c>
      <c r="R69" s="13">
        <v>-2488.089831460642</v>
      </c>
      <c r="S69" s="51">
        <v>-3606.9974941411119</v>
      </c>
    </row>
    <row r="70" spans="1:19" x14ac:dyDescent="0.3">
      <c r="A70" s="11">
        <v>68</v>
      </c>
      <c r="B70" s="51">
        <v>2637.8265067300881</v>
      </c>
      <c r="F70" s="11">
        <v>68</v>
      </c>
      <c r="G70" s="51">
        <v>3170.533174269463</v>
      </c>
      <c r="M70" s="11">
        <v>64</v>
      </c>
      <c r="N70" s="13">
        <v>1940.92372930535</v>
      </c>
      <c r="O70" s="13">
        <v>949.95788651272164</v>
      </c>
      <c r="P70" s="13">
        <v>-154.41862245104855</v>
      </c>
      <c r="Q70" s="13">
        <v>-1388.4423704351018</v>
      </c>
      <c r="R70" s="13">
        <v>-2549.9169105722144</v>
      </c>
      <c r="S70" s="51">
        <v>-3758.7249457773623</v>
      </c>
    </row>
    <row r="71" spans="1:19" x14ac:dyDescent="0.3">
      <c r="A71" s="11">
        <v>69</v>
      </c>
      <c r="B71" s="51">
        <v>2632.8553264868578</v>
      </c>
      <c r="F71" s="11">
        <v>69</v>
      </c>
      <c r="G71" s="51">
        <v>3162.8629742362036</v>
      </c>
      <c r="M71" s="11">
        <v>65</v>
      </c>
      <c r="N71" s="13">
        <v>1930.1007575398673</v>
      </c>
      <c r="O71" s="13">
        <v>957.51338371712791</v>
      </c>
      <c r="P71" s="13">
        <v>-179.7200502187502</v>
      </c>
      <c r="Q71" s="13">
        <v>-1341.9812491029491</v>
      </c>
      <c r="R71" s="13">
        <v>-2496.1158760638255</v>
      </c>
      <c r="S71" s="51">
        <v>-3722.3533549376593</v>
      </c>
    </row>
    <row r="72" spans="1:19" x14ac:dyDescent="0.3">
      <c r="A72" s="11">
        <v>70</v>
      </c>
      <c r="B72" s="51">
        <v>2639.2812125510482</v>
      </c>
      <c r="F72" s="11">
        <v>70</v>
      </c>
      <c r="G72" s="51">
        <v>3158.5055234992246</v>
      </c>
      <c r="M72" s="11">
        <v>66</v>
      </c>
      <c r="N72" s="13">
        <v>1934.6197693560466</v>
      </c>
      <c r="O72" s="13">
        <v>1005.4763675023678</v>
      </c>
      <c r="P72" s="13">
        <v>-172.08114594492338</v>
      </c>
      <c r="Q72" s="13">
        <v>-1338.0301291508579</v>
      </c>
      <c r="R72" s="13">
        <v>-2584.4318255998596</v>
      </c>
      <c r="S72" s="51">
        <v>-3684.4855275619207</v>
      </c>
    </row>
    <row r="73" spans="1:19" x14ac:dyDescent="0.3">
      <c r="A73" s="11">
        <v>71</v>
      </c>
      <c r="B73" s="51">
        <v>2634.6492174538516</v>
      </c>
      <c r="F73" s="11">
        <v>71</v>
      </c>
      <c r="G73" s="51">
        <v>3164.0211592145279</v>
      </c>
      <c r="M73" s="11">
        <v>67</v>
      </c>
      <c r="N73" s="13">
        <v>1933.6543686821994</v>
      </c>
      <c r="O73" s="13">
        <v>985.89153663762738</v>
      </c>
      <c r="P73" s="13">
        <v>-178.14521526805538</v>
      </c>
      <c r="Q73" s="13">
        <v>-1273.0262685572143</v>
      </c>
      <c r="R73" s="13">
        <v>-2522.0420386949013</v>
      </c>
      <c r="S73" s="51">
        <v>-3744.2330931543643</v>
      </c>
    </row>
    <row r="74" spans="1:19" x14ac:dyDescent="0.3">
      <c r="A74" s="11">
        <v>72</v>
      </c>
      <c r="B74" s="51">
        <v>2616.6363106502904</v>
      </c>
      <c r="F74" s="11">
        <v>72</v>
      </c>
      <c r="G74" s="51">
        <v>3151.6818164386932</v>
      </c>
      <c r="M74" s="11">
        <v>68</v>
      </c>
      <c r="N74" s="13">
        <v>1928.1488291856522</v>
      </c>
      <c r="O74" s="13">
        <v>991.76749970917876</v>
      </c>
      <c r="P74" s="13">
        <v>-164.10908911045169</v>
      </c>
      <c r="Q74" s="13">
        <v>-1351.0166871569043</v>
      </c>
      <c r="R74" s="13">
        <v>-2491.4402549117467</v>
      </c>
      <c r="S74" s="51">
        <v>-3664.2673615088243</v>
      </c>
    </row>
    <row r="75" spans="1:19" x14ac:dyDescent="0.3">
      <c r="A75" s="11">
        <v>73</v>
      </c>
      <c r="B75" s="51">
        <v>2625.4262588173251</v>
      </c>
      <c r="F75" s="11">
        <v>73</v>
      </c>
      <c r="G75" s="51">
        <v>3178.5425118224489</v>
      </c>
      <c r="M75" s="11">
        <v>69</v>
      </c>
      <c r="N75" s="13">
        <v>1938.0750763160718</v>
      </c>
      <c r="O75" s="13">
        <v>1001.2133757855836</v>
      </c>
      <c r="P75" s="13">
        <v>-110.85529773269519</v>
      </c>
      <c r="Q75" s="13">
        <v>-1345.4955522166392</v>
      </c>
      <c r="R75" s="13">
        <v>-2501.7922497712534</v>
      </c>
      <c r="S75" s="51">
        <v>-3755.5298781534125</v>
      </c>
    </row>
    <row r="76" spans="1:19" x14ac:dyDescent="0.3">
      <c r="A76" s="11">
        <v>74</v>
      </c>
      <c r="B76" s="51">
        <v>2630.9053515211071</v>
      </c>
      <c r="F76" s="11">
        <v>74</v>
      </c>
      <c r="G76" s="51">
        <v>3160.2760312439664</v>
      </c>
      <c r="M76" s="11">
        <v>70</v>
      </c>
      <c r="N76" s="13">
        <v>1951.2863939838303</v>
      </c>
      <c r="O76" s="13">
        <v>1001.7155822059765</v>
      </c>
      <c r="P76" s="13">
        <v>-140.17425797809946</v>
      </c>
      <c r="Q76" s="13">
        <v>-1375.2904389133589</v>
      </c>
      <c r="R76" s="13">
        <v>-2437.3147778500197</v>
      </c>
      <c r="S76" s="51">
        <v>-3759.2827749871212</v>
      </c>
    </row>
    <row r="77" spans="1:19" x14ac:dyDescent="0.3">
      <c r="A77" s="11">
        <v>75</v>
      </c>
      <c r="B77" s="51">
        <v>2622.466228375406</v>
      </c>
      <c r="F77" s="11">
        <v>75</v>
      </c>
      <c r="G77" s="51">
        <v>3161.2014880790962</v>
      </c>
      <c r="M77" s="11">
        <v>71</v>
      </c>
      <c r="N77" s="13">
        <v>1933.933606919077</v>
      </c>
      <c r="O77" s="13">
        <v>961.72521346979352</v>
      </c>
      <c r="P77" s="13">
        <v>-202.91409358236669</v>
      </c>
      <c r="Q77" s="13">
        <v>-1299.0038431987734</v>
      </c>
      <c r="R77" s="13">
        <v>-2627.810278594603</v>
      </c>
      <c r="S77" s="51">
        <v>-3684.2223662119618</v>
      </c>
    </row>
    <row r="78" spans="1:19" x14ac:dyDescent="0.3">
      <c r="A78" s="11">
        <v>76</v>
      </c>
      <c r="B78" s="51">
        <v>2633.0063925330523</v>
      </c>
      <c r="F78" s="11">
        <v>76</v>
      </c>
      <c r="G78" s="51">
        <v>3177.4176769676005</v>
      </c>
      <c r="M78" s="11">
        <v>72</v>
      </c>
      <c r="N78" s="13">
        <v>1916.5253708993534</v>
      </c>
      <c r="O78" s="13">
        <v>995.37338830256363</v>
      </c>
      <c r="P78" s="13">
        <v>-157.70326656894011</v>
      </c>
      <c r="Q78" s="13">
        <v>-1300.8696773415941</v>
      </c>
      <c r="R78" s="13">
        <v>-2461.1067548900028</v>
      </c>
      <c r="S78" s="51">
        <v>-3674.5701501316248</v>
      </c>
    </row>
    <row r="79" spans="1:19" x14ac:dyDescent="0.3">
      <c r="A79" s="11">
        <v>77</v>
      </c>
      <c r="B79" s="51">
        <v>2650.0925690000622</v>
      </c>
      <c r="F79" s="11">
        <v>77</v>
      </c>
      <c r="G79" s="51">
        <v>3156.5500975248319</v>
      </c>
      <c r="M79" s="11">
        <v>73</v>
      </c>
      <c r="N79" s="13">
        <v>1927.754409836916</v>
      </c>
      <c r="O79" s="13">
        <v>1004.0681607728535</v>
      </c>
      <c r="P79" s="13">
        <v>-159.51265356753763</v>
      </c>
      <c r="Q79" s="13">
        <v>-1297.0722304781334</v>
      </c>
      <c r="R79" s="13">
        <v>-2468.4405214458984</v>
      </c>
      <c r="S79" s="51">
        <v>-3743.0560859379189</v>
      </c>
    </row>
    <row r="80" spans="1:19" x14ac:dyDescent="0.3">
      <c r="A80" s="11">
        <v>78</v>
      </c>
      <c r="B80" s="51">
        <v>2655.3423391470778</v>
      </c>
      <c r="F80" s="11">
        <v>78</v>
      </c>
      <c r="G80" s="51">
        <v>3163.3012561650212</v>
      </c>
      <c r="M80" s="11">
        <v>74</v>
      </c>
      <c r="N80" s="13">
        <v>1942.8045327987554</v>
      </c>
      <c r="O80" s="13">
        <v>992.65476176562493</v>
      </c>
      <c r="P80" s="13">
        <v>-130.54604335573049</v>
      </c>
      <c r="Q80" s="13">
        <v>-1315.3424039355859</v>
      </c>
      <c r="R80" s="13">
        <v>-2587.7997624216805</v>
      </c>
      <c r="S80" s="51">
        <v>-3683.3267036392012</v>
      </c>
    </row>
    <row r="81" spans="1:19" x14ac:dyDescent="0.3">
      <c r="A81" s="11">
        <v>79</v>
      </c>
      <c r="B81" s="51">
        <v>2642.4153639666383</v>
      </c>
      <c r="F81" s="11">
        <v>79</v>
      </c>
      <c r="G81" s="51">
        <v>3168.7997394569793</v>
      </c>
      <c r="M81" s="11">
        <v>75</v>
      </c>
      <c r="N81" s="13">
        <v>1929.3428532229614</v>
      </c>
      <c r="O81" s="13">
        <v>981.16322598523061</v>
      </c>
      <c r="P81" s="13">
        <v>-102.9402501520894</v>
      </c>
      <c r="Q81" s="13">
        <v>-1309.6072891055146</v>
      </c>
      <c r="R81" s="13">
        <v>-2556.0874058828608</v>
      </c>
      <c r="S81" s="51">
        <v>-3803.5597700075241</v>
      </c>
    </row>
    <row r="82" spans="1:19" x14ac:dyDescent="0.3">
      <c r="A82" s="11">
        <v>80</v>
      </c>
      <c r="B82" s="51">
        <v>2635.7237420163351</v>
      </c>
      <c r="F82" s="11">
        <v>80</v>
      </c>
      <c r="G82" s="51">
        <v>3157.3569409064812</v>
      </c>
      <c r="M82" s="11">
        <v>76</v>
      </c>
      <c r="N82" s="13">
        <v>1942.4162330260244</v>
      </c>
      <c r="O82" s="13">
        <v>977.05465856266915</v>
      </c>
      <c r="P82" s="13">
        <v>-141.87730125640863</v>
      </c>
      <c r="Q82" s="13">
        <v>-1362.3303275468995</v>
      </c>
      <c r="R82" s="13">
        <v>-2574.4206704411076</v>
      </c>
      <c r="S82" s="51">
        <v>-3785.1599675680536</v>
      </c>
    </row>
    <row r="83" spans="1:19" x14ac:dyDescent="0.3">
      <c r="A83" s="11">
        <v>81</v>
      </c>
      <c r="B83" s="51">
        <v>2658.1713221852333</v>
      </c>
      <c r="F83" s="11">
        <v>81</v>
      </c>
      <c r="G83" s="51">
        <v>3174.2928405978496</v>
      </c>
      <c r="M83" s="11">
        <v>77</v>
      </c>
      <c r="N83" s="13">
        <v>1927.9181199230152</v>
      </c>
      <c r="O83" s="13">
        <v>957.63302003146123</v>
      </c>
      <c r="P83" s="13">
        <v>-133.59263814962239</v>
      </c>
      <c r="Q83" s="13">
        <v>-1322.1640252284758</v>
      </c>
      <c r="R83" s="13">
        <v>-2420.8930971307491</v>
      </c>
      <c r="S83" s="51">
        <v>-3835.54162564337</v>
      </c>
    </row>
    <row r="84" spans="1:19" x14ac:dyDescent="0.3">
      <c r="A84" s="11">
        <v>82</v>
      </c>
      <c r="B84" s="51">
        <v>2635.3213483850323</v>
      </c>
      <c r="F84" s="11">
        <v>82</v>
      </c>
      <c r="G84" s="51">
        <v>3163.4932801769064</v>
      </c>
      <c r="M84" s="11">
        <v>78</v>
      </c>
      <c r="N84" s="13">
        <v>1948.7894979738569</v>
      </c>
      <c r="O84" s="13">
        <v>1007.4029947457059</v>
      </c>
      <c r="P84" s="13">
        <v>-173.31849167452643</v>
      </c>
      <c r="Q84" s="13">
        <v>-1338.1136405378998</v>
      </c>
      <c r="R84" s="13">
        <v>-2481.8332127982485</v>
      </c>
      <c r="S84" s="51">
        <v>-3777.434738828279</v>
      </c>
    </row>
    <row r="85" spans="1:19" x14ac:dyDescent="0.3">
      <c r="A85" s="11">
        <v>83</v>
      </c>
      <c r="B85" s="51">
        <v>2633.0280563781162</v>
      </c>
      <c r="F85" s="11">
        <v>83</v>
      </c>
      <c r="G85" s="51">
        <v>3161.1563733261683</v>
      </c>
      <c r="M85" s="11">
        <v>79</v>
      </c>
      <c r="N85" s="13">
        <v>1936.9349976478363</v>
      </c>
      <c r="O85" s="13">
        <v>990.06372927861855</v>
      </c>
      <c r="P85" s="13">
        <v>-154.14293126395387</v>
      </c>
      <c r="Q85" s="13">
        <v>-1361.425322207507</v>
      </c>
      <c r="R85" s="13">
        <v>-2558.5132403324174</v>
      </c>
      <c r="S85" s="51">
        <v>-3718.7439001763373</v>
      </c>
    </row>
    <row r="86" spans="1:19" x14ac:dyDescent="0.3">
      <c r="A86" s="11">
        <v>84</v>
      </c>
      <c r="B86" s="51">
        <v>2618.5077118406243</v>
      </c>
      <c r="F86" s="11">
        <v>84</v>
      </c>
      <c r="G86" s="51">
        <v>3164.7048153034898</v>
      </c>
      <c r="M86" s="11">
        <v>80</v>
      </c>
      <c r="N86" s="13">
        <v>1924.4837314472948</v>
      </c>
      <c r="O86" s="13">
        <v>956.83390825061906</v>
      </c>
      <c r="P86" s="13">
        <v>-150.78616866907035</v>
      </c>
      <c r="Q86" s="13">
        <v>-1340.2152750659934</v>
      </c>
      <c r="R86" s="13">
        <v>-2517.0448121505833</v>
      </c>
      <c r="S86" s="51">
        <v>-3787.3104847589943</v>
      </c>
    </row>
    <row r="87" spans="1:19" x14ac:dyDescent="0.3">
      <c r="A87" s="11">
        <v>85</v>
      </c>
      <c r="B87" s="51">
        <v>2653.3002721853145</v>
      </c>
      <c r="F87" s="11">
        <v>85</v>
      </c>
      <c r="G87" s="51">
        <v>3153.7127995563551</v>
      </c>
      <c r="M87" s="11">
        <v>81</v>
      </c>
      <c r="N87" s="13">
        <v>1934.1781674309098</v>
      </c>
      <c r="O87" s="13">
        <v>968.49656057002346</v>
      </c>
      <c r="P87" s="13">
        <v>-153.48714826592467</v>
      </c>
      <c r="Q87" s="13">
        <v>-1318.3863309097376</v>
      </c>
      <c r="R87" s="13">
        <v>-2559.1049876361481</v>
      </c>
      <c r="S87" s="51">
        <v>-3685.4515352188469</v>
      </c>
    </row>
    <row r="88" spans="1:19" x14ac:dyDescent="0.3">
      <c r="A88" s="11">
        <v>86</v>
      </c>
      <c r="B88" s="51">
        <v>2625.4880086479379</v>
      </c>
      <c r="F88" s="11">
        <v>86</v>
      </c>
      <c r="G88" s="51">
        <v>3167.7405453958122</v>
      </c>
      <c r="M88" s="11">
        <v>82</v>
      </c>
      <c r="N88" s="13">
        <v>1934.9616504056448</v>
      </c>
      <c r="O88" s="13">
        <v>970.35782460615644</v>
      </c>
      <c r="P88" s="13">
        <v>-164.92485275564147</v>
      </c>
      <c r="Q88" s="13">
        <v>-1335.638474376161</v>
      </c>
      <c r="R88" s="13">
        <v>-2531.5121595480896</v>
      </c>
      <c r="S88" s="51">
        <v>-3745.9112866521568</v>
      </c>
    </row>
    <row r="89" spans="1:19" x14ac:dyDescent="0.3">
      <c r="A89" s="11">
        <v>87</v>
      </c>
      <c r="B89" s="51">
        <v>2630.9538294610975</v>
      </c>
      <c r="F89" s="11">
        <v>87</v>
      </c>
      <c r="G89" s="51">
        <v>3172.7051163963051</v>
      </c>
      <c r="M89" s="11">
        <v>83</v>
      </c>
      <c r="N89" s="13">
        <v>1927.030144392832</v>
      </c>
      <c r="O89" s="13">
        <v>1005.1979235405217</v>
      </c>
      <c r="P89" s="13">
        <v>-96.133548831210362</v>
      </c>
      <c r="Q89" s="13">
        <v>-1322.2672389624822</v>
      </c>
      <c r="R89" s="13">
        <v>-2522.3580795794301</v>
      </c>
      <c r="S89" s="51">
        <v>-3579.0423907119334</v>
      </c>
    </row>
    <row r="90" spans="1:19" x14ac:dyDescent="0.3">
      <c r="A90" s="11">
        <v>88</v>
      </c>
      <c r="B90" s="51">
        <v>2623.8879458583306</v>
      </c>
      <c r="F90" s="11">
        <v>88</v>
      </c>
      <c r="G90" s="51">
        <v>3166.91770017925</v>
      </c>
      <c r="M90" s="11">
        <v>84</v>
      </c>
      <c r="N90" s="13">
        <v>1938.4911000994887</v>
      </c>
      <c r="O90" s="13">
        <v>977.43339330068147</v>
      </c>
      <c r="P90" s="13">
        <v>-135.60379849220979</v>
      </c>
      <c r="Q90" s="13">
        <v>-1391.5592054214746</v>
      </c>
      <c r="R90" s="13">
        <v>-2523.819791740123</v>
      </c>
      <c r="S90" s="51">
        <v>-3678.2992814964773</v>
      </c>
    </row>
    <row r="91" spans="1:19" x14ac:dyDescent="0.3">
      <c r="A91" s="11">
        <v>89</v>
      </c>
      <c r="B91" s="51">
        <v>2634.449904636328</v>
      </c>
      <c r="F91" s="11">
        <v>89</v>
      </c>
      <c r="G91" s="51">
        <v>3152.953823622604</v>
      </c>
      <c r="M91" s="11">
        <v>85</v>
      </c>
      <c r="N91" s="13">
        <v>1933.1352296302603</v>
      </c>
      <c r="O91" s="13">
        <v>973.8606470884788</v>
      </c>
      <c r="P91" s="13">
        <v>-161.6949500152582</v>
      </c>
      <c r="Q91" s="13">
        <v>-1345.9418119165762</v>
      </c>
      <c r="R91" s="13">
        <v>-2496.3500858849097</v>
      </c>
      <c r="S91" s="51">
        <v>-3776.0589598017527</v>
      </c>
    </row>
    <row r="92" spans="1:19" x14ac:dyDescent="0.3">
      <c r="A92" s="11">
        <v>90</v>
      </c>
      <c r="B92" s="51">
        <v>2642.0406313493895</v>
      </c>
      <c r="F92" s="11">
        <v>90</v>
      </c>
      <c r="G92" s="51">
        <v>3163.3821186044197</v>
      </c>
      <c r="M92" s="11">
        <v>86</v>
      </c>
      <c r="N92" s="13">
        <v>1941.0549032476301</v>
      </c>
      <c r="O92" s="13">
        <v>985.00527533535819</v>
      </c>
      <c r="P92" s="13">
        <v>-177.15266675150789</v>
      </c>
      <c r="Q92" s="13">
        <v>-1331.2265575254896</v>
      </c>
      <c r="R92" s="13">
        <v>-2569.9753947868148</v>
      </c>
      <c r="S92" s="51">
        <v>-3737.61932745067</v>
      </c>
    </row>
    <row r="93" spans="1:19" x14ac:dyDescent="0.3">
      <c r="A93" s="11">
        <v>91</v>
      </c>
      <c r="B93" s="51">
        <v>2639.6591400595653</v>
      </c>
      <c r="F93" s="11">
        <v>91</v>
      </c>
      <c r="G93" s="51">
        <v>3168.8792707200423</v>
      </c>
      <c r="M93" s="11">
        <v>87</v>
      </c>
      <c r="N93" s="13">
        <v>1936.4450292225647</v>
      </c>
      <c r="O93" s="13">
        <v>994.59710501320774</v>
      </c>
      <c r="P93" s="13">
        <v>-127.49274056251348</v>
      </c>
      <c r="Q93" s="13">
        <v>-1239.0317280135444</v>
      </c>
      <c r="R93" s="13">
        <v>-2518.8406064868223</v>
      </c>
      <c r="S93" s="51">
        <v>-3708.5288230671517</v>
      </c>
    </row>
    <row r="94" spans="1:19" x14ac:dyDescent="0.3">
      <c r="A94" s="11">
        <v>92</v>
      </c>
      <c r="B94" s="51">
        <v>2631.6351029494244</v>
      </c>
      <c r="F94" s="11">
        <v>92</v>
      </c>
      <c r="G94" s="51">
        <v>3154.4060910827757</v>
      </c>
      <c r="M94" s="11">
        <v>88</v>
      </c>
      <c r="N94" s="13">
        <v>1925.2508330502103</v>
      </c>
      <c r="O94" s="13">
        <v>970.52160601565208</v>
      </c>
      <c r="P94" s="13">
        <v>-143.75981899073452</v>
      </c>
      <c r="Q94" s="13">
        <v>-1262.8980311560008</v>
      </c>
      <c r="R94" s="13">
        <v>-2480.9155775486201</v>
      </c>
      <c r="S94" s="51">
        <v>-3606.5798759295899</v>
      </c>
    </row>
    <row r="95" spans="1:19" x14ac:dyDescent="0.3">
      <c r="A95" s="11">
        <v>93</v>
      </c>
      <c r="B95" s="51">
        <v>2648.986321919032</v>
      </c>
      <c r="F95" s="11">
        <v>93</v>
      </c>
      <c r="G95" s="51">
        <v>3158.3173072997529</v>
      </c>
      <c r="M95" s="11">
        <v>89</v>
      </c>
      <c r="N95" s="13">
        <v>1920.7989262549686</v>
      </c>
      <c r="O95" s="13">
        <v>1010.1994481384456</v>
      </c>
      <c r="P95" s="13">
        <v>-180.80668018687081</v>
      </c>
      <c r="Q95" s="13">
        <v>-1332.8868259437497</v>
      </c>
      <c r="R95" s="13">
        <v>-2582.8166451093539</v>
      </c>
      <c r="S95" s="51">
        <v>-3728.0771504104082</v>
      </c>
    </row>
    <row r="96" spans="1:19" x14ac:dyDescent="0.3">
      <c r="A96" s="11">
        <v>94</v>
      </c>
      <c r="B96" s="51">
        <v>2647.9949933162825</v>
      </c>
      <c r="F96" s="11">
        <v>94</v>
      </c>
      <c r="G96" s="51">
        <v>3165.0093589752614</v>
      </c>
      <c r="M96" s="11">
        <v>90</v>
      </c>
      <c r="N96" s="13">
        <v>1924.8677034803504</v>
      </c>
      <c r="O96" s="13">
        <v>971.03664262069026</v>
      </c>
      <c r="P96" s="13">
        <v>-112.67483312749484</v>
      </c>
      <c r="Q96" s="13">
        <v>-1361.0540415401499</v>
      </c>
      <c r="R96" s="13">
        <v>-2505.7965384564181</v>
      </c>
      <c r="S96" s="51">
        <v>-3746.4500533889095</v>
      </c>
    </row>
    <row r="97" spans="1:19" x14ac:dyDescent="0.3">
      <c r="A97" s="11">
        <v>95</v>
      </c>
      <c r="B97" s="51">
        <v>2643.3498119388623</v>
      </c>
      <c r="F97" s="11">
        <v>95</v>
      </c>
      <c r="G97" s="51">
        <v>3168.3262717067896</v>
      </c>
      <c r="M97" s="11">
        <v>91</v>
      </c>
      <c r="N97" s="13">
        <v>1947.0148581507981</v>
      </c>
      <c r="O97" s="13">
        <v>1004.3255493000056</v>
      </c>
      <c r="P97" s="13">
        <v>-181.72308888595134</v>
      </c>
      <c r="Q97" s="13">
        <v>-1343.3533984399733</v>
      </c>
      <c r="R97" s="13">
        <v>-2486.8244532103622</v>
      </c>
      <c r="S97" s="51">
        <v>-3774.2962040639081</v>
      </c>
    </row>
    <row r="98" spans="1:19" x14ac:dyDescent="0.3">
      <c r="A98" s="11">
        <v>96</v>
      </c>
      <c r="B98" s="51">
        <v>2639.0029033151573</v>
      </c>
      <c r="F98" s="11">
        <v>96</v>
      </c>
      <c r="G98" s="51">
        <v>3149.3823340159393</v>
      </c>
      <c r="M98" s="11">
        <v>92</v>
      </c>
      <c r="N98" s="13">
        <v>1923.3761402373987</v>
      </c>
      <c r="O98" s="13">
        <v>989.09669926276501</v>
      </c>
      <c r="P98" s="13">
        <v>-147.8337848878584</v>
      </c>
      <c r="Q98" s="13">
        <v>-1310.9361404834456</v>
      </c>
      <c r="R98" s="13">
        <v>-2549.6358951487659</v>
      </c>
      <c r="S98" s="51">
        <v>-3673.0199774220418</v>
      </c>
    </row>
    <row r="99" spans="1:19" x14ac:dyDescent="0.3">
      <c r="A99" s="11">
        <v>97</v>
      </c>
      <c r="B99" s="51">
        <v>2635.0744712795477</v>
      </c>
      <c r="F99" s="11">
        <v>97</v>
      </c>
      <c r="G99" s="51">
        <v>3152.3110992557977</v>
      </c>
      <c r="M99" s="11">
        <v>93</v>
      </c>
      <c r="N99" s="13">
        <v>1948.5919169542476</v>
      </c>
      <c r="O99" s="13">
        <v>982.53901630430039</v>
      </c>
      <c r="P99" s="13">
        <v>-178.59544212973091</v>
      </c>
      <c r="Q99" s="13">
        <v>-1346.0613899227455</v>
      </c>
      <c r="R99" s="13">
        <v>-2564.4215307977383</v>
      </c>
      <c r="S99" s="51">
        <v>-3747.2640415630635</v>
      </c>
    </row>
    <row r="100" spans="1:19" x14ac:dyDescent="0.3">
      <c r="A100" s="11">
        <v>98</v>
      </c>
      <c r="B100" s="51">
        <v>2649.2094192604404</v>
      </c>
      <c r="F100" s="11">
        <v>98</v>
      </c>
      <c r="G100" s="51">
        <v>3171.4162868942981</v>
      </c>
      <c r="M100" s="11">
        <v>94</v>
      </c>
      <c r="N100" s="13">
        <v>1931.1178491656378</v>
      </c>
      <c r="O100" s="13">
        <v>963.44548539278389</v>
      </c>
      <c r="P100" s="13">
        <v>-152.15895591276072</v>
      </c>
      <c r="Q100" s="13">
        <v>-1342.4457382572941</v>
      </c>
      <c r="R100" s="13">
        <v>-2489.6669089312795</v>
      </c>
      <c r="S100" s="51">
        <v>-3773.6628304253582</v>
      </c>
    </row>
    <row r="101" spans="1:19" x14ac:dyDescent="0.3">
      <c r="A101" s="11">
        <v>99</v>
      </c>
      <c r="B101" s="51">
        <v>2647.7818755811222</v>
      </c>
      <c r="F101" s="11">
        <v>99</v>
      </c>
      <c r="G101" s="51">
        <v>3154.7074757750784</v>
      </c>
      <c r="M101" s="11">
        <v>95</v>
      </c>
      <c r="N101" s="13">
        <v>1948.3397122115741</v>
      </c>
      <c r="O101" s="13">
        <v>985.39600920381781</v>
      </c>
      <c r="P101" s="13">
        <v>-128.39051142585595</v>
      </c>
      <c r="Q101" s="13">
        <v>-1293.9449317148808</v>
      </c>
      <c r="R101" s="13">
        <v>-2536.694214541018</v>
      </c>
      <c r="S101" s="51">
        <v>-3709.1652089143377</v>
      </c>
    </row>
    <row r="102" spans="1:19" ht="14.4" thickBot="1" x14ac:dyDescent="0.35">
      <c r="A102" s="15">
        <v>100</v>
      </c>
      <c r="B102" s="53">
        <v>2645.4096083543668</v>
      </c>
      <c r="C102" s="74"/>
      <c r="F102" s="15">
        <v>100</v>
      </c>
      <c r="G102" s="53">
        <v>3152.1818270155036</v>
      </c>
      <c r="I102" s="74"/>
      <c r="J102" s="74"/>
      <c r="K102" s="74"/>
      <c r="L102" s="74"/>
      <c r="M102" s="11">
        <v>96</v>
      </c>
      <c r="N102" s="13">
        <v>1925.5732120736518</v>
      </c>
      <c r="O102" s="13">
        <v>974.72771835347703</v>
      </c>
      <c r="P102" s="13">
        <v>-134.37865045741916</v>
      </c>
      <c r="Q102" s="13">
        <v>-1332.9120202715876</v>
      </c>
      <c r="R102" s="13">
        <v>-2461.3606790769309</v>
      </c>
      <c r="S102" s="51">
        <v>-3747.2555999462738</v>
      </c>
    </row>
    <row r="103" spans="1:19" x14ac:dyDescent="0.3">
      <c r="M103" s="11">
        <v>97</v>
      </c>
      <c r="N103" s="13">
        <v>1945.5361094813074</v>
      </c>
      <c r="O103" s="13">
        <v>998.78615700328135</v>
      </c>
      <c r="P103" s="13">
        <v>-118.50748063402503</v>
      </c>
      <c r="Q103" s="13">
        <v>-1334.3795496535929</v>
      </c>
      <c r="R103" s="13">
        <v>-2564.5599991989338</v>
      </c>
      <c r="S103" s="51">
        <v>-3793.2129693922898</v>
      </c>
    </row>
    <row r="104" spans="1:19" x14ac:dyDescent="0.3">
      <c r="M104" s="11">
        <v>98</v>
      </c>
      <c r="N104" s="13">
        <v>1952.0023116870573</v>
      </c>
      <c r="O104" s="13">
        <v>990.15185954998185</v>
      </c>
      <c r="P104" s="13">
        <v>-135.39253213538609</v>
      </c>
      <c r="Q104" s="13">
        <v>-1303.4017294010714</v>
      </c>
      <c r="R104" s="13">
        <v>-2486.0352609332053</v>
      </c>
      <c r="S104" s="51">
        <v>-3814.348188995983</v>
      </c>
    </row>
    <row r="105" spans="1:19" x14ac:dyDescent="0.3">
      <c r="M105" s="11">
        <v>99</v>
      </c>
      <c r="N105" s="13">
        <v>1943.7689164665592</v>
      </c>
      <c r="O105" s="13">
        <v>994.38882625993915</v>
      </c>
      <c r="P105" s="13">
        <v>-114.73578700382386</v>
      </c>
      <c r="Q105" s="13">
        <v>-1315.0556777872478</v>
      </c>
      <c r="R105" s="13">
        <v>-2529.9210619006549</v>
      </c>
      <c r="S105" s="51">
        <v>-3848.9833404162459</v>
      </c>
    </row>
    <row r="106" spans="1:19" ht="14.4" thickBot="1" x14ac:dyDescent="0.35">
      <c r="M106" s="15">
        <v>100</v>
      </c>
      <c r="N106" s="17">
        <v>1942.1341351137439</v>
      </c>
      <c r="O106" s="17">
        <v>986.70631693716655</v>
      </c>
      <c r="P106" s="17">
        <v>-123.75572625262959</v>
      </c>
      <c r="Q106" s="17">
        <v>-1345.7462430097521</v>
      </c>
      <c r="R106" s="17">
        <v>-2516.7404925192127</v>
      </c>
      <c r="S106" s="53">
        <v>-3765.0648968282453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A936B-AD0C-4204-846A-B3DD4C0D02B9}">
  <dimension ref="A2:I113"/>
  <sheetViews>
    <sheetView workbookViewId="0">
      <selection activeCell="D21" sqref="D21"/>
    </sheetView>
  </sheetViews>
  <sheetFormatPr defaultColWidth="8.77734375" defaultRowHeight="13.8" x14ac:dyDescent="0.25"/>
  <cols>
    <col min="1" max="1" width="27.88671875" style="2" bestFit="1" customWidth="1"/>
    <col min="2" max="9" width="11.21875" style="2" bestFit="1" customWidth="1"/>
    <col min="10" max="16384" width="8.77734375" style="2"/>
  </cols>
  <sheetData>
    <row r="2" spans="1:9" x14ac:dyDescent="0.25">
      <c r="A2" s="4" t="s">
        <v>50</v>
      </c>
      <c r="B2" s="141">
        <v>2015</v>
      </c>
      <c r="C2" s="141">
        <v>2016</v>
      </c>
      <c r="D2" s="141">
        <v>2017</v>
      </c>
      <c r="E2" s="141">
        <v>2018</v>
      </c>
      <c r="F2" s="141">
        <v>2019</v>
      </c>
      <c r="G2" s="141">
        <v>2020</v>
      </c>
      <c r="H2" s="141">
        <v>2021</v>
      </c>
      <c r="I2" s="141">
        <v>2022</v>
      </c>
    </row>
    <row r="3" spans="1:9" x14ac:dyDescent="0.25">
      <c r="A3" s="4" t="s">
        <v>38</v>
      </c>
      <c r="B3" s="140">
        <f>DATE(B$2,1,1)</f>
        <v>42005</v>
      </c>
      <c r="C3" s="140">
        <f t="shared" ref="C3:I3" si="0">DATE(C$2,1,1)</f>
        <v>42370</v>
      </c>
      <c r="D3" s="140">
        <f t="shared" si="0"/>
        <v>42736</v>
      </c>
      <c r="E3" s="140">
        <f t="shared" si="0"/>
        <v>43101</v>
      </c>
      <c r="F3" s="140">
        <f t="shared" si="0"/>
        <v>43466</v>
      </c>
      <c r="G3" s="140">
        <f t="shared" si="0"/>
        <v>43831</v>
      </c>
      <c r="H3" s="140">
        <f t="shared" si="0"/>
        <v>44197</v>
      </c>
      <c r="I3" s="140">
        <f t="shared" si="0"/>
        <v>44562</v>
      </c>
    </row>
    <row r="4" spans="1:9" x14ac:dyDescent="0.25">
      <c r="A4" s="4" t="s">
        <v>39</v>
      </c>
      <c r="B4" s="140">
        <f>DATE(B$2,1,1)+14+CHOOSE(WEEKDAY(DATE(B$2,1,1)),1,0,6,5,4,3,2)</f>
        <v>42023</v>
      </c>
      <c r="C4" s="140">
        <f t="shared" ref="C4:I4" si="1">DATE(C$2,1,1)+14+CHOOSE(WEEKDAY(DATE(C$2,1,1)),1,0,6,5,4,3,2)</f>
        <v>42387</v>
      </c>
      <c r="D4" s="140">
        <f t="shared" si="1"/>
        <v>42751</v>
      </c>
      <c r="E4" s="140">
        <f t="shared" si="1"/>
        <v>43115</v>
      </c>
      <c r="F4" s="140">
        <f t="shared" si="1"/>
        <v>43486</v>
      </c>
      <c r="G4" s="140">
        <f t="shared" si="1"/>
        <v>43850</v>
      </c>
      <c r="H4" s="140">
        <f t="shared" si="1"/>
        <v>44214</v>
      </c>
      <c r="I4" s="140">
        <f t="shared" si="1"/>
        <v>44578</v>
      </c>
    </row>
    <row r="5" spans="1:9" x14ac:dyDescent="0.25">
      <c r="A5" s="4" t="s">
        <v>40</v>
      </c>
      <c r="B5" s="140">
        <f>DATE(B$2,2,1)+14+CHOOSE(WEEKDAY(DATE(B$2,2,1)),1,0,6,5,4,3,2)</f>
        <v>42051</v>
      </c>
      <c r="C5" s="140">
        <f t="shared" ref="C5:I5" si="2">DATE(C$2,2,1)+14+CHOOSE(WEEKDAY(DATE(C$2,2,1)),1,0,6,5,4,3,2)</f>
        <v>42415</v>
      </c>
      <c r="D5" s="140">
        <f t="shared" si="2"/>
        <v>42786</v>
      </c>
      <c r="E5" s="140">
        <f t="shared" si="2"/>
        <v>43150</v>
      </c>
      <c r="F5" s="140">
        <f t="shared" si="2"/>
        <v>43514</v>
      </c>
      <c r="G5" s="140">
        <f t="shared" si="2"/>
        <v>43878</v>
      </c>
      <c r="H5" s="140">
        <f t="shared" si="2"/>
        <v>44242</v>
      </c>
      <c r="I5" s="140">
        <f t="shared" si="2"/>
        <v>44613</v>
      </c>
    </row>
    <row r="6" spans="1:9" x14ac:dyDescent="0.25">
      <c r="A6" s="4" t="s">
        <v>41</v>
      </c>
      <c r="B6" s="140">
        <v>42094</v>
      </c>
      <c r="C6" s="140">
        <v>42460</v>
      </c>
      <c r="D6" s="140">
        <v>42825</v>
      </c>
      <c r="E6" s="140">
        <v>43190</v>
      </c>
      <c r="F6" s="140">
        <v>43555</v>
      </c>
      <c r="G6" s="140">
        <v>43921</v>
      </c>
      <c r="H6" s="140">
        <v>44286</v>
      </c>
      <c r="I6" s="140">
        <v>44651</v>
      </c>
    </row>
    <row r="7" spans="1:9" x14ac:dyDescent="0.25">
      <c r="A7" s="4" t="s">
        <v>42</v>
      </c>
      <c r="B7" s="140">
        <f>DATE(B$2,6,1)-WEEKDAY(DATE(B$2,6,6))</f>
        <v>42149</v>
      </c>
      <c r="C7" s="140">
        <f t="shared" ref="C7:I7" si="3">DATE(C$2,6,1)-WEEKDAY(DATE(C$2,6,6))</f>
        <v>42520</v>
      </c>
      <c r="D7" s="140">
        <f t="shared" si="3"/>
        <v>42884</v>
      </c>
      <c r="E7" s="140">
        <f t="shared" si="3"/>
        <v>43248</v>
      </c>
      <c r="F7" s="140">
        <f t="shared" si="3"/>
        <v>43612</v>
      </c>
      <c r="G7" s="140">
        <f t="shared" si="3"/>
        <v>43976</v>
      </c>
      <c r="H7" s="140">
        <f t="shared" si="3"/>
        <v>44347</v>
      </c>
      <c r="I7" s="140">
        <f t="shared" si="3"/>
        <v>44711</v>
      </c>
    </row>
    <row r="8" spans="1:9" x14ac:dyDescent="0.25">
      <c r="A8" s="4" t="s">
        <v>43</v>
      </c>
      <c r="B8" s="140">
        <f>DATE(B2,7,4)</f>
        <v>42189</v>
      </c>
      <c r="C8" s="140">
        <f t="shared" ref="C8:I8" si="4">DATE(C2,7,4)</f>
        <v>42555</v>
      </c>
      <c r="D8" s="140">
        <f t="shared" si="4"/>
        <v>42920</v>
      </c>
      <c r="E8" s="140">
        <f t="shared" si="4"/>
        <v>43285</v>
      </c>
      <c r="F8" s="140">
        <f t="shared" si="4"/>
        <v>43650</v>
      </c>
      <c r="G8" s="140">
        <f t="shared" si="4"/>
        <v>44016</v>
      </c>
      <c r="H8" s="140">
        <f t="shared" si="4"/>
        <v>44381</v>
      </c>
      <c r="I8" s="140">
        <f t="shared" si="4"/>
        <v>44746</v>
      </c>
    </row>
    <row r="9" spans="1:9" x14ac:dyDescent="0.25">
      <c r="A9" s="4" t="s">
        <v>44</v>
      </c>
      <c r="B9" s="140">
        <f>DATE(B$2,9,1)+CHOOSE(WEEKDAY(DATE(B$2,9,1)),1,0,6,5,4,3,2)</f>
        <v>42254</v>
      </c>
      <c r="C9" s="140">
        <f t="shared" ref="C9:I9" si="5">DATE(C$2,9,1)+CHOOSE(WEEKDAY(DATE(C$2,9,1)),1,0,6,5,4,3,2)</f>
        <v>42618</v>
      </c>
      <c r="D9" s="140">
        <f t="shared" si="5"/>
        <v>42982</v>
      </c>
      <c r="E9" s="140">
        <f t="shared" si="5"/>
        <v>43346</v>
      </c>
      <c r="F9" s="140">
        <f t="shared" si="5"/>
        <v>43710</v>
      </c>
      <c r="G9" s="140">
        <f t="shared" si="5"/>
        <v>44081</v>
      </c>
      <c r="H9" s="140">
        <f t="shared" si="5"/>
        <v>44445</v>
      </c>
      <c r="I9" s="140">
        <f t="shared" si="5"/>
        <v>44809</v>
      </c>
    </row>
    <row r="10" spans="1:9" x14ac:dyDescent="0.25">
      <c r="A10" s="4" t="s">
        <v>45</v>
      </c>
      <c r="B10" s="140">
        <f>DATE(B$2,10,1)+7+CHOOSE(WEEKDAY(DATE(B$2,10,1)),1,0,6,5,4,3,2)</f>
        <v>42289</v>
      </c>
      <c r="C10" s="140">
        <f t="shared" ref="C10:I10" si="6">DATE(C$2,10,1)+7+CHOOSE(WEEKDAY(DATE(C$2,10,1)),1,0,6,5,4,3,2)</f>
        <v>42653</v>
      </c>
      <c r="D10" s="140">
        <f t="shared" si="6"/>
        <v>43017</v>
      </c>
      <c r="E10" s="140">
        <f t="shared" si="6"/>
        <v>43381</v>
      </c>
      <c r="F10" s="140">
        <f t="shared" si="6"/>
        <v>43752</v>
      </c>
      <c r="G10" s="140">
        <f t="shared" si="6"/>
        <v>44116</v>
      </c>
      <c r="H10" s="140">
        <f t="shared" si="6"/>
        <v>44480</v>
      </c>
      <c r="I10" s="140">
        <f t="shared" si="6"/>
        <v>44844</v>
      </c>
    </row>
    <row r="11" spans="1:9" x14ac:dyDescent="0.25">
      <c r="A11" s="4" t="s">
        <v>46</v>
      </c>
      <c r="B11" s="140">
        <f>DATE(B$2,11,11)</f>
        <v>42319</v>
      </c>
      <c r="C11" s="140">
        <f t="shared" ref="C11:I11" si="7">DATE(C$2,11,11)</f>
        <v>42685</v>
      </c>
      <c r="D11" s="140">
        <f t="shared" si="7"/>
        <v>43050</v>
      </c>
      <c r="E11" s="140">
        <f t="shared" si="7"/>
        <v>43415</v>
      </c>
      <c r="F11" s="140">
        <f t="shared" si="7"/>
        <v>43780</v>
      </c>
      <c r="G11" s="140">
        <f t="shared" si="7"/>
        <v>44146</v>
      </c>
      <c r="H11" s="140">
        <f t="shared" si="7"/>
        <v>44511</v>
      </c>
      <c r="I11" s="140">
        <f t="shared" si="7"/>
        <v>44876</v>
      </c>
    </row>
    <row r="12" spans="1:9" x14ac:dyDescent="0.25">
      <c r="A12" s="4" t="s">
        <v>47</v>
      </c>
      <c r="B12" s="140">
        <f t="shared" ref="B12:I12" si="8">DATE(B$2,11,1)+21+CHOOSE(WEEKDAY(DATE(B$2,11,1)),4,3,2,1,0,6,5)</f>
        <v>42334</v>
      </c>
      <c r="C12" s="140">
        <f t="shared" si="8"/>
        <v>42698</v>
      </c>
      <c r="D12" s="140">
        <f t="shared" si="8"/>
        <v>43062</v>
      </c>
      <c r="E12" s="140">
        <f t="shared" si="8"/>
        <v>43426</v>
      </c>
      <c r="F12" s="140">
        <f t="shared" si="8"/>
        <v>43797</v>
      </c>
      <c r="G12" s="140">
        <f t="shared" si="8"/>
        <v>44161</v>
      </c>
      <c r="H12" s="140">
        <f t="shared" si="8"/>
        <v>44525</v>
      </c>
      <c r="I12" s="140">
        <f t="shared" si="8"/>
        <v>44889</v>
      </c>
    </row>
    <row r="13" spans="1:9" x14ac:dyDescent="0.25">
      <c r="A13" s="4" t="s">
        <v>48</v>
      </c>
      <c r="B13" s="140">
        <f>DATE(B$2,12,25)</f>
        <v>42363</v>
      </c>
      <c r="C13" s="140">
        <f t="shared" ref="C13:I13" si="9">DATE(C$2,12,25)</f>
        <v>42729</v>
      </c>
      <c r="D13" s="140">
        <f t="shared" si="9"/>
        <v>43094</v>
      </c>
      <c r="E13" s="140">
        <f t="shared" si="9"/>
        <v>43459</v>
      </c>
      <c r="F13" s="140">
        <f t="shared" si="9"/>
        <v>43824</v>
      </c>
      <c r="G13" s="140">
        <f t="shared" si="9"/>
        <v>44190</v>
      </c>
      <c r="H13" s="140">
        <f t="shared" si="9"/>
        <v>44555</v>
      </c>
      <c r="I13" s="140">
        <f t="shared" si="9"/>
        <v>44920</v>
      </c>
    </row>
    <row r="14" spans="1:9" x14ac:dyDescent="0.25">
      <c r="A14" s="4" t="s">
        <v>49</v>
      </c>
      <c r="B14" s="140">
        <f>DATE(B$2,12,31)</f>
        <v>42369</v>
      </c>
      <c r="C14" s="140">
        <f t="shared" ref="C14:I14" si="10">DATE(C$2,12,31)</f>
        <v>42735</v>
      </c>
      <c r="D14" s="140">
        <f t="shared" si="10"/>
        <v>43100</v>
      </c>
      <c r="E14" s="140">
        <f t="shared" si="10"/>
        <v>43465</v>
      </c>
      <c r="F14" s="140">
        <f t="shared" si="10"/>
        <v>43830</v>
      </c>
      <c r="G14" s="140">
        <f t="shared" si="10"/>
        <v>44196</v>
      </c>
      <c r="H14" s="140">
        <f t="shared" si="10"/>
        <v>44561</v>
      </c>
      <c r="I14" s="140">
        <f t="shared" si="10"/>
        <v>44926</v>
      </c>
    </row>
    <row r="17" spans="1:1" x14ac:dyDescent="0.25">
      <c r="A17" s="142" t="s">
        <v>96</v>
      </c>
    </row>
    <row r="18" spans="1:1" x14ac:dyDescent="0.25">
      <c r="A18" s="139">
        <v>42005</v>
      </c>
    </row>
    <row r="19" spans="1:1" x14ac:dyDescent="0.25">
      <c r="A19" s="139">
        <v>42023</v>
      </c>
    </row>
    <row r="20" spans="1:1" x14ac:dyDescent="0.25">
      <c r="A20" s="139">
        <v>42051</v>
      </c>
    </row>
    <row r="21" spans="1:1" x14ac:dyDescent="0.25">
      <c r="A21" s="139">
        <v>42094</v>
      </c>
    </row>
    <row r="22" spans="1:1" x14ac:dyDescent="0.25">
      <c r="A22" s="139">
        <v>42149</v>
      </c>
    </row>
    <row r="23" spans="1:1" x14ac:dyDescent="0.25">
      <c r="A23" s="139">
        <v>42189</v>
      </c>
    </row>
    <row r="24" spans="1:1" x14ac:dyDescent="0.25">
      <c r="A24" s="139">
        <v>42254</v>
      </c>
    </row>
    <row r="25" spans="1:1" x14ac:dyDescent="0.25">
      <c r="A25" s="139">
        <v>42289</v>
      </c>
    </row>
    <row r="26" spans="1:1" x14ac:dyDescent="0.25">
      <c r="A26" s="139">
        <v>42319</v>
      </c>
    </row>
    <row r="27" spans="1:1" x14ac:dyDescent="0.25">
      <c r="A27" s="139">
        <v>42334</v>
      </c>
    </row>
    <row r="28" spans="1:1" x14ac:dyDescent="0.25">
      <c r="A28" s="139">
        <v>42363</v>
      </c>
    </row>
    <row r="29" spans="1:1" x14ac:dyDescent="0.25">
      <c r="A29" s="139">
        <v>42369</v>
      </c>
    </row>
    <row r="30" spans="1:1" x14ac:dyDescent="0.25">
      <c r="A30" s="139">
        <v>42370</v>
      </c>
    </row>
    <row r="31" spans="1:1" x14ac:dyDescent="0.25">
      <c r="A31" s="139">
        <v>42387</v>
      </c>
    </row>
    <row r="32" spans="1:1" x14ac:dyDescent="0.25">
      <c r="A32" s="139">
        <v>42415</v>
      </c>
    </row>
    <row r="33" spans="1:1" x14ac:dyDescent="0.25">
      <c r="A33" s="139">
        <v>42460</v>
      </c>
    </row>
    <row r="34" spans="1:1" x14ac:dyDescent="0.25">
      <c r="A34" s="139">
        <v>42520</v>
      </c>
    </row>
    <row r="35" spans="1:1" x14ac:dyDescent="0.25">
      <c r="A35" s="139">
        <v>42555</v>
      </c>
    </row>
    <row r="36" spans="1:1" x14ac:dyDescent="0.25">
      <c r="A36" s="139">
        <v>42618</v>
      </c>
    </row>
    <row r="37" spans="1:1" x14ac:dyDescent="0.25">
      <c r="A37" s="139">
        <v>42653</v>
      </c>
    </row>
    <row r="38" spans="1:1" x14ac:dyDescent="0.25">
      <c r="A38" s="139">
        <v>42685</v>
      </c>
    </row>
    <row r="39" spans="1:1" x14ac:dyDescent="0.25">
      <c r="A39" s="139">
        <v>42698</v>
      </c>
    </row>
    <row r="40" spans="1:1" x14ac:dyDescent="0.25">
      <c r="A40" s="139">
        <v>42729</v>
      </c>
    </row>
    <row r="41" spans="1:1" x14ac:dyDescent="0.25">
      <c r="A41" s="139">
        <v>42735</v>
      </c>
    </row>
    <row r="42" spans="1:1" x14ac:dyDescent="0.25">
      <c r="A42" s="139">
        <v>42736</v>
      </c>
    </row>
    <row r="43" spans="1:1" x14ac:dyDescent="0.25">
      <c r="A43" s="139">
        <v>42751</v>
      </c>
    </row>
    <row r="44" spans="1:1" x14ac:dyDescent="0.25">
      <c r="A44" s="139">
        <v>42786</v>
      </c>
    </row>
    <row r="45" spans="1:1" x14ac:dyDescent="0.25">
      <c r="A45" s="139">
        <v>42825</v>
      </c>
    </row>
    <row r="46" spans="1:1" x14ac:dyDescent="0.25">
      <c r="A46" s="139">
        <v>42884</v>
      </c>
    </row>
    <row r="47" spans="1:1" x14ac:dyDescent="0.25">
      <c r="A47" s="139">
        <v>42920</v>
      </c>
    </row>
    <row r="48" spans="1:1" x14ac:dyDescent="0.25">
      <c r="A48" s="139">
        <v>42982</v>
      </c>
    </row>
    <row r="49" spans="1:1" x14ac:dyDescent="0.25">
      <c r="A49" s="139">
        <v>43017</v>
      </c>
    </row>
    <row r="50" spans="1:1" x14ac:dyDescent="0.25">
      <c r="A50" s="139">
        <v>43050</v>
      </c>
    </row>
    <row r="51" spans="1:1" x14ac:dyDescent="0.25">
      <c r="A51" s="139">
        <v>43062</v>
      </c>
    </row>
    <row r="52" spans="1:1" x14ac:dyDescent="0.25">
      <c r="A52" s="139">
        <v>43094</v>
      </c>
    </row>
    <row r="53" spans="1:1" x14ac:dyDescent="0.25">
      <c r="A53" s="139">
        <v>43100</v>
      </c>
    </row>
    <row r="54" spans="1:1" x14ac:dyDescent="0.25">
      <c r="A54" s="139">
        <v>43101</v>
      </c>
    </row>
    <row r="55" spans="1:1" x14ac:dyDescent="0.25">
      <c r="A55" s="139">
        <v>43115</v>
      </c>
    </row>
    <row r="56" spans="1:1" x14ac:dyDescent="0.25">
      <c r="A56" s="139">
        <v>43150</v>
      </c>
    </row>
    <row r="57" spans="1:1" x14ac:dyDescent="0.25">
      <c r="A57" s="139">
        <v>43190</v>
      </c>
    </row>
    <row r="58" spans="1:1" x14ac:dyDescent="0.25">
      <c r="A58" s="139">
        <v>43248</v>
      </c>
    </row>
    <row r="59" spans="1:1" x14ac:dyDescent="0.25">
      <c r="A59" s="139">
        <v>43285</v>
      </c>
    </row>
    <row r="60" spans="1:1" x14ac:dyDescent="0.25">
      <c r="A60" s="139">
        <v>43346</v>
      </c>
    </row>
    <row r="61" spans="1:1" x14ac:dyDescent="0.25">
      <c r="A61" s="139">
        <v>43381</v>
      </c>
    </row>
    <row r="62" spans="1:1" x14ac:dyDescent="0.25">
      <c r="A62" s="139">
        <v>43415</v>
      </c>
    </row>
    <row r="63" spans="1:1" x14ac:dyDescent="0.25">
      <c r="A63" s="139">
        <v>43426</v>
      </c>
    </row>
    <row r="64" spans="1:1" x14ac:dyDescent="0.25">
      <c r="A64" s="139">
        <v>43459</v>
      </c>
    </row>
    <row r="65" spans="1:1" x14ac:dyDescent="0.25">
      <c r="A65" s="139">
        <v>43465</v>
      </c>
    </row>
    <row r="66" spans="1:1" x14ac:dyDescent="0.25">
      <c r="A66" s="139">
        <v>43466</v>
      </c>
    </row>
    <row r="67" spans="1:1" x14ac:dyDescent="0.25">
      <c r="A67" s="139">
        <v>43486</v>
      </c>
    </row>
    <row r="68" spans="1:1" x14ac:dyDescent="0.25">
      <c r="A68" s="139">
        <v>43514</v>
      </c>
    </row>
    <row r="69" spans="1:1" x14ac:dyDescent="0.25">
      <c r="A69" s="139">
        <v>43555</v>
      </c>
    </row>
    <row r="70" spans="1:1" x14ac:dyDescent="0.25">
      <c r="A70" s="139">
        <v>43612</v>
      </c>
    </row>
    <row r="71" spans="1:1" x14ac:dyDescent="0.25">
      <c r="A71" s="139">
        <v>43650</v>
      </c>
    </row>
    <row r="72" spans="1:1" x14ac:dyDescent="0.25">
      <c r="A72" s="139">
        <v>43710</v>
      </c>
    </row>
    <row r="73" spans="1:1" x14ac:dyDescent="0.25">
      <c r="A73" s="139">
        <v>43752</v>
      </c>
    </row>
    <row r="74" spans="1:1" x14ac:dyDescent="0.25">
      <c r="A74" s="139">
        <v>43780</v>
      </c>
    </row>
    <row r="75" spans="1:1" x14ac:dyDescent="0.25">
      <c r="A75" s="139">
        <v>43797</v>
      </c>
    </row>
    <row r="76" spans="1:1" x14ac:dyDescent="0.25">
      <c r="A76" s="139">
        <v>43824</v>
      </c>
    </row>
    <row r="77" spans="1:1" x14ac:dyDescent="0.25">
      <c r="A77" s="139">
        <v>43830</v>
      </c>
    </row>
    <row r="78" spans="1:1" x14ac:dyDescent="0.25">
      <c r="A78" s="139">
        <v>43831</v>
      </c>
    </row>
    <row r="79" spans="1:1" x14ac:dyDescent="0.25">
      <c r="A79" s="139">
        <v>43850</v>
      </c>
    </row>
    <row r="80" spans="1:1" x14ac:dyDescent="0.25">
      <c r="A80" s="139">
        <v>43878</v>
      </c>
    </row>
    <row r="81" spans="1:1" x14ac:dyDescent="0.25">
      <c r="A81" s="139">
        <v>43921</v>
      </c>
    </row>
    <row r="82" spans="1:1" x14ac:dyDescent="0.25">
      <c r="A82" s="139">
        <v>43976</v>
      </c>
    </row>
    <row r="83" spans="1:1" x14ac:dyDescent="0.25">
      <c r="A83" s="139">
        <v>44016</v>
      </c>
    </row>
    <row r="84" spans="1:1" x14ac:dyDescent="0.25">
      <c r="A84" s="139">
        <v>44081</v>
      </c>
    </row>
    <row r="85" spans="1:1" x14ac:dyDescent="0.25">
      <c r="A85" s="139">
        <v>44116</v>
      </c>
    </row>
    <row r="86" spans="1:1" x14ac:dyDescent="0.25">
      <c r="A86" s="139">
        <v>44146</v>
      </c>
    </row>
    <row r="87" spans="1:1" x14ac:dyDescent="0.25">
      <c r="A87" s="139">
        <v>44161</v>
      </c>
    </row>
    <row r="88" spans="1:1" x14ac:dyDescent="0.25">
      <c r="A88" s="139">
        <v>44190</v>
      </c>
    </row>
    <row r="89" spans="1:1" x14ac:dyDescent="0.25">
      <c r="A89" s="139">
        <v>44196</v>
      </c>
    </row>
    <row r="90" spans="1:1" x14ac:dyDescent="0.25">
      <c r="A90" s="139">
        <v>44197</v>
      </c>
    </row>
    <row r="91" spans="1:1" x14ac:dyDescent="0.25">
      <c r="A91" s="139">
        <v>44214</v>
      </c>
    </row>
    <row r="92" spans="1:1" x14ac:dyDescent="0.25">
      <c r="A92" s="139">
        <v>44242</v>
      </c>
    </row>
    <row r="93" spans="1:1" x14ac:dyDescent="0.25">
      <c r="A93" s="139">
        <v>44286</v>
      </c>
    </row>
    <row r="94" spans="1:1" x14ac:dyDescent="0.25">
      <c r="A94" s="139">
        <v>44347</v>
      </c>
    </row>
    <row r="95" spans="1:1" x14ac:dyDescent="0.25">
      <c r="A95" s="139">
        <v>44381</v>
      </c>
    </row>
    <row r="96" spans="1:1" x14ac:dyDescent="0.25">
      <c r="A96" s="139">
        <v>44445</v>
      </c>
    </row>
    <row r="97" spans="1:1" x14ac:dyDescent="0.25">
      <c r="A97" s="139">
        <v>44480</v>
      </c>
    </row>
    <row r="98" spans="1:1" x14ac:dyDescent="0.25">
      <c r="A98" s="139">
        <v>44511</v>
      </c>
    </row>
    <row r="99" spans="1:1" x14ac:dyDescent="0.25">
      <c r="A99" s="139">
        <v>44525</v>
      </c>
    </row>
    <row r="100" spans="1:1" x14ac:dyDescent="0.25">
      <c r="A100" s="139">
        <v>44555</v>
      </c>
    </row>
    <row r="101" spans="1:1" x14ac:dyDescent="0.25">
      <c r="A101" s="139">
        <v>44561</v>
      </c>
    </row>
    <row r="102" spans="1:1" x14ac:dyDescent="0.25">
      <c r="A102" s="139">
        <v>44562</v>
      </c>
    </row>
    <row r="103" spans="1:1" x14ac:dyDescent="0.25">
      <c r="A103" s="139">
        <v>44578</v>
      </c>
    </row>
    <row r="104" spans="1:1" x14ac:dyDescent="0.25">
      <c r="A104" s="139">
        <v>44613</v>
      </c>
    </row>
    <row r="105" spans="1:1" x14ac:dyDescent="0.25">
      <c r="A105" s="139">
        <v>44651</v>
      </c>
    </row>
    <row r="106" spans="1:1" x14ac:dyDescent="0.25">
      <c r="A106" s="139">
        <v>44711</v>
      </c>
    </row>
    <row r="107" spans="1:1" x14ac:dyDescent="0.25">
      <c r="A107" s="139">
        <v>44746</v>
      </c>
    </row>
    <row r="108" spans="1:1" x14ac:dyDescent="0.25">
      <c r="A108" s="139">
        <v>44809</v>
      </c>
    </row>
    <row r="109" spans="1:1" x14ac:dyDescent="0.25">
      <c r="A109" s="139">
        <v>44844</v>
      </c>
    </row>
    <row r="110" spans="1:1" x14ac:dyDescent="0.25">
      <c r="A110" s="139">
        <v>44876</v>
      </c>
    </row>
    <row r="111" spans="1:1" x14ac:dyDescent="0.25">
      <c r="A111" s="139">
        <v>44889</v>
      </c>
    </row>
    <row r="112" spans="1:1" x14ac:dyDescent="0.25">
      <c r="A112" s="139">
        <v>44920</v>
      </c>
    </row>
    <row r="113" spans="1:1" x14ac:dyDescent="0.25">
      <c r="A113" s="139">
        <v>44926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910EE-7230-4AD5-B67C-45EAF1F74F08}">
  <dimension ref="A1:F109"/>
  <sheetViews>
    <sheetView workbookViewId="0">
      <selection activeCell="A4" sqref="A4"/>
    </sheetView>
  </sheetViews>
  <sheetFormatPr defaultRowHeight="14.4" x14ac:dyDescent="0.3"/>
  <cols>
    <col min="1" max="1" width="34.88671875" customWidth="1"/>
  </cols>
  <sheetData>
    <row r="1" spans="1:6" x14ac:dyDescent="0.3">
      <c r="A1" s="61" t="s">
        <v>96</v>
      </c>
    </row>
    <row r="2" spans="1:6" x14ac:dyDescent="0.3">
      <c r="A2" s="62">
        <v>42005</v>
      </c>
    </row>
    <row r="3" spans="1:6" x14ac:dyDescent="0.3">
      <c r="A3" s="62">
        <v>42023</v>
      </c>
    </row>
    <row r="4" spans="1:6" x14ac:dyDescent="0.3">
      <c r="A4" s="62">
        <v>42051</v>
      </c>
    </row>
    <row r="5" spans="1:6" x14ac:dyDescent="0.3">
      <c r="A5" s="62">
        <v>42094</v>
      </c>
    </row>
    <row r="6" spans="1:6" x14ac:dyDescent="0.3">
      <c r="A6" s="62">
        <v>42149</v>
      </c>
    </row>
    <row r="7" spans="1:6" x14ac:dyDescent="0.3">
      <c r="A7" s="62">
        <v>42189</v>
      </c>
    </row>
    <row r="8" spans="1:6" x14ac:dyDescent="0.3">
      <c r="A8" s="62">
        <v>42254</v>
      </c>
    </row>
    <row r="9" spans="1:6" x14ac:dyDescent="0.3">
      <c r="A9" s="62">
        <v>42289</v>
      </c>
    </row>
    <row r="10" spans="1:6" x14ac:dyDescent="0.3">
      <c r="A10" s="62">
        <v>42319</v>
      </c>
    </row>
    <row r="11" spans="1:6" x14ac:dyDescent="0.3">
      <c r="A11" s="62">
        <v>42334</v>
      </c>
    </row>
    <row r="12" spans="1:6" x14ac:dyDescent="0.3">
      <c r="A12" s="62">
        <v>42363</v>
      </c>
      <c r="F12" s="1"/>
    </row>
    <row r="13" spans="1:6" x14ac:dyDescent="0.3">
      <c r="A13" s="62">
        <v>42369</v>
      </c>
    </row>
    <row r="14" spans="1:6" x14ac:dyDescent="0.3">
      <c r="A14" s="62">
        <v>42370</v>
      </c>
    </row>
    <row r="15" spans="1:6" x14ac:dyDescent="0.3">
      <c r="A15" s="62">
        <v>42387</v>
      </c>
    </row>
    <row r="16" spans="1:6" x14ac:dyDescent="0.3">
      <c r="A16" s="62">
        <v>42415</v>
      </c>
    </row>
    <row r="17" spans="1:1" x14ac:dyDescent="0.3">
      <c r="A17" s="62">
        <v>42460</v>
      </c>
    </row>
    <row r="18" spans="1:1" x14ac:dyDescent="0.3">
      <c r="A18" s="62">
        <v>42520</v>
      </c>
    </row>
    <row r="19" spans="1:1" x14ac:dyDescent="0.3">
      <c r="A19" s="62">
        <v>42555</v>
      </c>
    </row>
    <row r="20" spans="1:1" x14ac:dyDescent="0.3">
      <c r="A20" s="62">
        <v>42618</v>
      </c>
    </row>
    <row r="21" spans="1:1" x14ac:dyDescent="0.3">
      <c r="A21" s="62">
        <v>42653</v>
      </c>
    </row>
    <row r="22" spans="1:1" x14ac:dyDescent="0.3">
      <c r="A22" s="62">
        <v>42685</v>
      </c>
    </row>
    <row r="23" spans="1:1" x14ac:dyDescent="0.3">
      <c r="A23" s="62">
        <v>42698</v>
      </c>
    </row>
    <row r="24" spans="1:1" x14ac:dyDescent="0.3">
      <c r="A24" s="62">
        <v>42729</v>
      </c>
    </row>
    <row r="25" spans="1:1" x14ac:dyDescent="0.3">
      <c r="A25" s="62">
        <v>42735</v>
      </c>
    </row>
    <row r="26" spans="1:1" x14ac:dyDescent="0.3">
      <c r="A26" s="62">
        <v>42736</v>
      </c>
    </row>
    <row r="27" spans="1:1" x14ac:dyDescent="0.3">
      <c r="A27" s="62">
        <v>42751</v>
      </c>
    </row>
    <row r="28" spans="1:1" x14ac:dyDescent="0.3">
      <c r="A28" s="62">
        <v>42786</v>
      </c>
    </row>
    <row r="29" spans="1:1" x14ac:dyDescent="0.3">
      <c r="A29" s="62">
        <v>42825</v>
      </c>
    </row>
    <row r="30" spans="1:1" x14ac:dyDescent="0.3">
      <c r="A30" s="62">
        <v>42884</v>
      </c>
    </row>
    <row r="31" spans="1:1" x14ac:dyDescent="0.3">
      <c r="A31" s="62">
        <v>42920</v>
      </c>
    </row>
    <row r="32" spans="1:1" x14ac:dyDescent="0.3">
      <c r="A32" s="62">
        <v>42982</v>
      </c>
    </row>
    <row r="33" spans="1:1" x14ac:dyDescent="0.3">
      <c r="A33" s="62">
        <v>43017</v>
      </c>
    </row>
    <row r="34" spans="1:1" x14ac:dyDescent="0.3">
      <c r="A34" s="62">
        <v>43050</v>
      </c>
    </row>
    <row r="35" spans="1:1" x14ac:dyDescent="0.3">
      <c r="A35" s="62">
        <v>43062</v>
      </c>
    </row>
    <row r="36" spans="1:1" x14ac:dyDescent="0.3">
      <c r="A36" s="62">
        <v>43094</v>
      </c>
    </row>
    <row r="37" spans="1:1" x14ac:dyDescent="0.3">
      <c r="A37" s="62">
        <v>43100</v>
      </c>
    </row>
    <row r="38" spans="1:1" x14ac:dyDescent="0.3">
      <c r="A38" s="62">
        <v>43101</v>
      </c>
    </row>
    <row r="39" spans="1:1" x14ac:dyDescent="0.3">
      <c r="A39" s="62">
        <v>43115</v>
      </c>
    </row>
    <row r="40" spans="1:1" x14ac:dyDescent="0.3">
      <c r="A40" s="62">
        <v>43150</v>
      </c>
    </row>
    <row r="41" spans="1:1" x14ac:dyDescent="0.3">
      <c r="A41" s="62">
        <v>43190</v>
      </c>
    </row>
    <row r="42" spans="1:1" x14ac:dyDescent="0.3">
      <c r="A42" s="62">
        <v>43248</v>
      </c>
    </row>
    <row r="43" spans="1:1" x14ac:dyDescent="0.3">
      <c r="A43" s="62">
        <v>43285</v>
      </c>
    </row>
    <row r="44" spans="1:1" x14ac:dyDescent="0.3">
      <c r="A44" s="62">
        <v>43346</v>
      </c>
    </row>
    <row r="45" spans="1:1" x14ac:dyDescent="0.3">
      <c r="A45" s="62">
        <v>43381</v>
      </c>
    </row>
    <row r="46" spans="1:1" x14ac:dyDescent="0.3">
      <c r="A46" s="62">
        <v>43415</v>
      </c>
    </row>
    <row r="47" spans="1:1" x14ac:dyDescent="0.3">
      <c r="A47" s="62">
        <v>43426</v>
      </c>
    </row>
    <row r="48" spans="1:1" x14ac:dyDescent="0.3">
      <c r="A48" s="62">
        <v>43459</v>
      </c>
    </row>
    <row r="49" spans="1:1" x14ac:dyDescent="0.3">
      <c r="A49" s="62">
        <v>43465</v>
      </c>
    </row>
    <row r="50" spans="1:1" x14ac:dyDescent="0.3">
      <c r="A50" s="62">
        <v>43466</v>
      </c>
    </row>
    <row r="51" spans="1:1" x14ac:dyDescent="0.3">
      <c r="A51" s="62">
        <v>43486</v>
      </c>
    </row>
    <row r="52" spans="1:1" x14ac:dyDescent="0.3">
      <c r="A52" s="62">
        <v>43514</v>
      </c>
    </row>
    <row r="53" spans="1:1" x14ac:dyDescent="0.3">
      <c r="A53" s="62">
        <v>43555</v>
      </c>
    </row>
    <row r="54" spans="1:1" x14ac:dyDescent="0.3">
      <c r="A54" s="62">
        <v>43612</v>
      </c>
    </row>
    <row r="55" spans="1:1" x14ac:dyDescent="0.3">
      <c r="A55" s="62">
        <v>43650</v>
      </c>
    </row>
    <row r="56" spans="1:1" x14ac:dyDescent="0.3">
      <c r="A56" s="62">
        <v>43710</v>
      </c>
    </row>
    <row r="57" spans="1:1" x14ac:dyDescent="0.3">
      <c r="A57" s="62">
        <v>43752</v>
      </c>
    </row>
    <row r="58" spans="1:1" x14ac:dyDescent="0.3">
      <c r="A58" s="62">
        <v>43780</v>
      </c>
    </row>
    <row r="59" spans="1:1" x14ac:dyDescent="0.3">
      <c r="A59" s="62">
        <v>43797</v>
      </c>
    </row>
    <row r="60" spans="1:1" x14ac:dyDescent="0.3">
      <c r="A60" s="62">
        <v>43824</v>
      </c>
    </row>
    <row r="61" spans="1:1" x14ac:dyDescent="0.3">
      <c r="A61" s="62">
        <v>43830</v>
      </c>
    </row>
    <row r="62" spans="1:1" x14ac:dyDescent="0.3">
      <c r="A62" s="62">
        <v>43831</v>
      </c>
    </row>
    <row r="63" spans="1:1" x14ac:dyDescent="0.3">
      <c r="A63" s="62">
        <v>43850</v>
      </c>
    </row>
    <row r="64" spans="1:1" x14ac:dyDescent="0.3">
      <c r="A64" s="62">
        <v>43878</v>
      </c>
    </row>
    <row r="65" spans="1:1" x14ac:dyDescent="0.3">
      <c r="A65" s="62">
        <v>43921</v>
      </c>
    </row>
    <row r="66" spans="1:1" x14ac:dyDescent="0.3">
      <c r="A66" s="62">
        <v>43976</v>
      </c>
    </row>
    <row r="67" spans="1:1" x14ac:dyDescent="0.3">
      <c r="A67" s="62">
        <v>44016</v>
      </c>
    </row>
    <row r="68" spans="1:1" x14ac:dyDescent="0.3">
      <c r="A68" s="62">
        <v>44081</v>
      </c>
    </row>
    <row r="69" spans="1:1" x14ac:dyDescent="0.3">
      <c r="A69" s="62">
        <v>44116</v>
      </c>
    </row>
    <row r="70" spans="1:1" x14ac:dyDescent="0.3">
      <c r="A70" s="62">
        <v>44146</v>
      </c>
    </row>
    <row r="71" spans="1:1" x14ac:dyDescent="0.3">
      <c r="A71" s="62">
        <v>44161</v>
      </c>
    </row>
    <row r="72" spans="1:1" x14ac:dyDescent="0.3">
      <c r="A72" s="62">
        <v>44190</v>
      </c>
    </row>
    <row r="73" spans="1:1" x14ac:dyDescent="0.3">
      <c r="A73" s="62">
        <v>44196</v>
      </c>
    </row>
    <row r="74" spans="1:1" x14ac:dyDescent="0.3">
      <c r="A74" s="62">
        <v>44197</v>
      </c>
    </row>
    <row r="75" spans="1:1" x14ac:dyDescent="0.3">
      <c r="A75" s="62">
        <v>44214</v>
      </c>
    </row>
    <row r="76" spans="1:1" x14ac:dyDescent="0.3">
      <c r="A76" s="62">
        <v>44242</v>
      </c>
    </row>
    <row r="77" spans="1:1" x14ac:dyDescent="0.3">
      <c r="A77" s="62">
        <v>44286</v>
      </c>
    </row>
    <row r="78" spans="1:1" x14ac:dyDescent="0.3">
      <c r="A78" s="62">
        <v>44347</v>
      </c>
    </row>
    <row r="79" spans="1:1" x14ac:dyDescent="0.3">
      <c r="A79" s="62">
        <v>44381</v>
      </c>
    </row>
    <row r="80" spans="1:1" x14ac:dyDescent="0.3">
      <c r="A80" s="62">
        <v>44445</v>
      </c>
    </row>
    <row r="81" spans="1:1" x14ac:dyDescent="0.3">
      <c r="A81" s="62">
        <v>44480</v>
      </c>
    </row>
    <row r="82" spans="1:1" x14ac:dyDescent="0.3">
      <c r="A82" s="62">
        <v>44511</v>
      </c>
    </row>
    <row r="83" spans="1:1" x14ac:dyDescent="0.3">
      <c r="A83" s="62">
        <v>44525</v>
      </c>
    </row>
    <row r="84" spans="1:1" x14ac:dyDescent="0.3">
      <c r="A84" s="62">
        <v>44555</v>
      </c>
    </row>
    <row r="85" spans="1:1" x14ac:dyDescent="0.3">
      <c r="A85" s="62">
        <v>44561</v>
      </c>
    </row>
    <row r="86" spans="1:1" x14ac:dyDescent="0.3">
      <c r="A86" s="62">
        <v>44562</v>
      </c>
    </row>
    <row r="87" spans="1:1" x14ac:dyDescent="0.3">
      <c r="A87" s="62">
        <v>44578</v>
      </c>
    </row>
    <row r="88" spans="1:1" x14ac:dyDescent="0.3">
      <c r="A88" s="62">
        <v>44613</v>
      </c>
    </row>
    <row r="89" spans="1:1" x14ac:dyDescent="0.3">
      <c r="A89" s="62">
        <v>44651</v>
      </c>
    </row>
    <row r="90" spans="1:1" x14ac:dyDescent="0.3">
      <c r="A90" s="62">
        <v>44711</v>
      </c>
    </row>
    <row r="91" spans="1:1" x14ac:dyDescent="0.3">
      <c r="A91" s="62">
        <v>44746</v>
      </c>
    </row>
    <row r="92" spans="1:1" x14ac:dyDescent="0.3">
      <c r="A92" s="62">
        <v>44809</v>
      </c>
    </row>
    <row r="93" spans="1:1" x14ac:dyDescent="0.3">
      <c r="A93" s="62">
        <v>44844</v>
      </c>
    </row>
    <row r="94" spans="1:1" x14ac:dyDescent="0.3">
      <c r="A94" s="62">
        <v>44876</v>
      </c>
    </row>
    <row r="95" spans="1:1" x14ac:dyDescent="0.3">
      <c r="A95" s="62">
        <v>44889</v>
      </c>
    </row>
    <row r="96" spans="1:1" x14ac:dyDescent="0.3">
      <c r="A96" s="62">
        <v>44920</v>
      </c>
    </row>
    <row r="97" spans="1:1" x14ac:dyDescent="0.3">
      <c r="A97" s="62">
        <v>44926</v>
      </c>
    </row>
    <row r="98" spans="1:1" x14ac:dyDescent="0.3">
      <c r="A98" s="62">
        <v>44927</v>
      </c>
    </row>
    <row r="99" spans="1:1" x14ac:dyDescent="0.3">
      <c r="A99" s="62">
        <v>44942</v>
      </c>
    </row>
    <row r="100" spans="1:1" x14ac:dyDescent="0.3">
      <c r="A100" s="62">
        <v>44977</v>
      </c>
    </row>
    <row r="101" spans="1:1" x14ac:dyDescent="0.3">
      <c r="A101" s="62">
        <v>44652</v>
      </c>
    </row>
    <row r="102" spans="1:1" x14ac:dyDescent="0.3">
      <c r="A102" s="62">
        <v>45075</v>
      </c>
    </row>
    <row r="103" spans="1:1" x14ac:dyDescent="0.3">
      <c r="A103" s="62">
        <v>45111</v>
      </c>
    </row>
    <row r="104" spans="1:1" x14ac:dyDescent="0.3">
      <c r="A104" s="62">
        <v>45173</v>
      </c>
    </row>
    <row r="105" spans="1:1" x14ac:dyDescent="0.3">
      <c r="A105" s="62">
        <v>45208</v>
      </c>
    </row>
    <row r="106" spans="1:1" x14ac:dyDescent="0.3">
      <c r="A106" s="62">
        <v>45241</v>
      </c>
    </row>
    <row r="107" spans="1:1" x14ac:dyDescent="0.3">
      <c r="A107" s="62">
        <v>45253</v>
      </c>
    </row>
    <row r="108" spans="1:1" x14ac:dyDescent="0.3">
      <c r="A108" s="62">
        <v>45285</v>
      </c>
    </row>
    <row r="109" spans="1:1" x14ac:dyDescent="0.3">
      <c r="A109" s="62">
        <v>45291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5C68DA17E2294091D9B8860BD3A43B" ma:contentTypeVersion="2" ma:contentTypeDescription="Create a new document." ma:contentTypeScope="" ma:versionID="c345da22a55ff91d92f72360c39892c4">
  <xsd:schema xmlns:xsd="http://www.w3.org/2001/XMLSchema" xmlns:xs="http://www.w3.org/2001/XMLSchema" xmlns:p="http://schemas.microsoft.com/office/2006/metadata/properties" xmlns:ns3="15384ed0-fa8e-46dc-8703-19c61c90cf49" targetNamespace="http://schemas.microsoft.com/office/2006/metadata/properties" ma:root="true" ma:fieldsID="53949dc922a0428e4a0417db12d9fa78" ns3:_="">
    <xsd:import namespace="15384ed0-fa8e-46dc-8703-19c61c90cf49"/>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5384ed0-fa8e-46dc-8703-19c61c90cf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5D69E7-367D-455B-AF7A-003737B2EB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5384ed0-fa8e-46dc-8703-19c61c90cf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583E460-665E-4EC5-82B1-59939D2F6C8F}">
  <ds:schemaRefs>
    <ds:schemaRef ds:uri="15384ed0-fa8e-46dc-8703-19c61c90cf49"/>
    <ds:schemaRef ds:uri="http://purl.org/dc/elements/1.1/"/>
    <ds:schemaRef ds:uri="http://schemas.microsoft.com/office/2006/documentManagement/types"/>
    <ds:schemaRef ds:uri="http://purl.org/dc/terms/"/>
    <ds:schemaRef ds:uri="http://purl.org/dc/dcmitype/"/>
    <ds:schemaRef ds:uri="http://schemas.microsoft.com/office/2006/metadata/properties"/>
    <ds:schemaRef ds:uri="http://schemas.openxmlformats.org/package/2006/metadata/core-propertie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44CE609-3B5D-4A37-88DA-296A71CDF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Executive Summary</vt:lpstr>
      <vt:lpstr>Insights</vt:lpstr>
      <vt:lpstr>Cost Model</vt:lpstr>
      <vt:lpstr>Demand Factor</vt:lpstr>
      <vt:lpstr>Demand Model</vt:lpstr>
      <vt:lpstr>Production Model</vt:lpstr>
      <vt:lpstr>Cost Simulation</vt:lpstr>
      <vt:lpstr>Holiday</vt:lpstr>
      <vt:lpstr>Holidays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Anevarten Senthil</dc:creator>
  <cp:lastModifiedBy>Anevarten Senthil</cp:lastModifiedBy>
  <dcterms:created xsi:type="dcterms:W3CDTF">2023-02-28T23:55:03Z</dcterms:created>
  <dcterms:modified xsi:type="dcterms:W3CDTF">2023-03-01T10:01:45Z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0x010100165C68DA17E2294091D9B8860BD3A43B</vt:lpwstr>
  </property>
</Properties>
</file>